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oa.sharepoint.com/sites/AucklandSpaceInstitute/Shared Documents/Active Projects/First In-house Mission/Education and Outreach/EO imager/Masters - R Paguia/03 Data Collection/"/>
    </mc:Choice>
  </mc:AlternateContent>
  <xr:revisionPtr revIDLastSave="0" documentId="8_{5C68B442-411E-4A8F-A4AD-59BB86C9F096}" xr6:coauthVersionLast="47" xr6:coauthVersionMax="47" xr10:uidLastSave="{00000000-0000-0000-0000-000000000000}"/>
  <bookViews>
    <workbookView xWindow="-120" yWindow="-120" windowWidth="29040" windowHeight="15840" tabRatio="754" firstSheet="3" activeTab="3" xr2:uid="{C78344DD-974D-4A9A-A22D-DA43226B0DC2}"/>
  </bookViews>
  <sheets>
    <sheet name="Summary" sheetId="1" state="hidden" r:id="rId1"/>
    <sheet name="Sheet10" sheetId="10" state="hidden" r:id="rId2"/>
    <sheet name="Sheet12" sheetId="12" state="hidden" r:id="rId3"/>
    <sheet name="SatImageList" sheetId="2" r:id="rId4"/>
    <sheet name="FinalSummary" sheetId="16" r:id="rId5"/>
    <sheet name="AoI_sampleData" sheetId="20" r:id="rId6"/>
    <sheet name="Timeline" sheetId="21" r:id="rId7"/>
    <sheet name="Sheet4" sheetId="19" state="hidden" r:id="rId8"/>
    <sheet name="Summary (2)" sheetId="11" state="hidden" r:id="rId9"/>
    <sheet name="Sheet1" sheetId="13" state="hidden" r:id="rId10"/>
    <sheet name="Period" sheetId="14" state="hidden" r:id="rId11"/>
  </sheets>
  <definedNames>
    <definedName name="_xlnm._FilterDatabase" localSheetId="3" hidden="1">SatImageList!$A$1:$AV$4042</definedName>
    <definedName name="_xlnm._FilterDatabase" localSheetId="7" hidden="1">Sheet4!$A$14:$M$22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4042" i="2" l="1"/>
  <c r="AA4042" i="2"/>
  <c r="Z4042" i="2"/>
  <c r="AB4041" i="2"/>
  <c r="AA4041" i="2"/>
  <c r="Z4041" i="2"/>
  <c r="AB4040" i="2"/>
  <c r="AA4040" i="2"/>
  <c r="Z4040" i="2"/>
  <c r="AB4039" i="2"/>
  <c r="AA4039" i="2"/>
  <c r="Z4039" i="2"/>
  <c r="AB4038" i="2"/>
  <c r="AA4038" i="2"/>
  <c r="Z4038" i="2"/>
  <c r="AB4037" i="2"/>
  <c r="AA4037" i="2"/>
  <c r="Z4037" i="2"/>
  <c r="AB4036" i="2"/>
  <c r="AA4036" i="2"/>
  <c r="Z4036" i="2"/>
  <c r="AB4035" i="2"/>
  <c r="AA4035" i="2"/>
  <c r="Z4035" i="2"/>
  <c r="AB4034" i="2"/>
  <c r="AA4034" i="2"/>
  <c r="Z4034" i="2"/>
  <c r="AB4033" i="2"/>
  <c r="AA4033" i="2"/>
  <c r="Z4033" i="2"/>
  <c r="AB4032" i="2"/>
  <c r="AA4032" i="2"/>
  <c r="Z4032" i="2"/>
  <c r="AB4031" i="2"/>
  <c r="AA4031" i="2"/>
  <c r="Z4031" i="2"/>
  <c r="AB4030" i="2"/>
  <c r="AA4030" i="2"/>
  <c r="Z4030" i="2"/>
  <c r="AB4029" i="2"/>
  <c r="AA4029" i="2"/>
  <c r="Z4029" i="2"/>
  <c r="AB4028" i="2"/>
  <c r="AA4028" i="2"/>
  <c r="Z4028" i="2"/>
  <c r="AB4027" i="2"/>
  <c r="AA4027" i="2"/>
  <c r="Z4027" i="2"/>
  <c r="AB4026" i="2"/>
  <c r="AA4026" i="2"/>
  <c r="Z4026" i="2"/>
  <c r="AB4025" i="2"/>
  <c r="AA4025" i="2"/>
  <c r="Z4025" i="2"/>
  <c r="AB4024" i="2"/>
  <c r="AA4024" i="2"/>
  <c r="Z4024" i="2"/>
  <c r="AB4023" i="2"/>
  <c r="AA4023" i="2"/>
  <c r="Z4023" i="2"/>
  <c r="AB4022" i="2"/>
  <c r="AA4022" i="2"/>
  <c r="Z4022" i="2"/>
  <c r="AB4021" i="2"/>
  <c r="AA4021" i="2"/>
  <c r="Z4021" i="2"/>
  <c r="AB4020" i="2"/>
  <c r="AA4020" i="2"/>
  <c r="Z4020" i="2"/>
  <c r="AB4019" i="2"/>
  <c r="AA4019" i="2"/>
  <c r="Z4019" i="2"/>
  <c r="AB4018" i="2"/>
  <c r="AA4018" i="2"/>
  <c r="Z4018" i="2"/>
  <c r="AB4017" i="2"/>
  <c r="AA4017" i="2"/>
  <c r="Z4017" i="2"/>
  <c r="AB4016" i="2"/>
  <c r="AA4016" i="2"/>
  <c r="Z4016" i="2"/>
  <c r="AB4015" i="2"/>
  <c r="AA4015" i="2"/>
  <c r="Z4015" i="2"/>
  <c r="AB4014" i="2"/>
  <c r="AA4014" i="2"/>
  <c r="Z4014" i="2"/>
  <c r="AB4013" i="2"/>
  <c r="AA4013" i="2"/>
  <c r="Z4013" i="2"/>
  <c r="AB4012" i="2"/>
  <c r="AA4012" i="2"/>
  <c r="Z4012" i="2"/>
  <c r="AB4011" i="2"/>
  <c r="AA4011" i="2"/>
  <c r="Z4011" i="2"/>
  <c r="AB4010" i="2"/>
  <c r="AA4010" i="2"/>
  <c r="Z4010" i="2"/>
  <c r="AB4009" i="2"/>
  <c r="AA4009" i="2"/>
  <c r="Z4009" i="2"/>
  <c r="AB4008" i="2"/>
  <c r="AA4008" i="2"/>
  <c r="Z4008" i="2"/>
  <c r="AB4007" i="2"/>
  <c r="AA4007" i="2"/>
  <c r="Z4007" i="2"/>
  <c r="AB4006" i="2"/>
  <c r="AA4006" i="2"/>
  <c r="Z4006" i="2"/>
  <c r="AB4005" i="2"/>
  <c r="AA4005" i="2"/>
  <c r="Z4005" i="2"/>
  <c r="AB4004" i="2"/>
  <c r="AA4004" i="2"/>
  <c r="Z4004" i="2"/>
  <c r="AB4003" i="2"/>
  <c r="AA4003" i="2"/>
  <c r="Z4003" i="2"/>
  <c r="AB4002" i="2"/>
  <c r="AA4002" i="2"/>
  <c r="Z4002" i="2"/>
  <c r="AB4001" i="2"/>
  <c r="AA4001" i="2"/>
  <c r="Z4001" i="2"/>
  <c r="AB4000" i="2"/>
  <c r="AA4000" i="2"/>
  <c r="Z4000" i="2"/>
  <c r="AB3999" i="2"/>
  <c r="AA3999" i="2"/>
  <c r="Z3999" i="2"/>
  <c r="AB3998" i="2"/>
  <c r="AA3998" i="2"/>
  <c r="Z3998" i="2"/>
  <c r="AB3997" i="2"/>
  <c r="AA3997" i="2"/>
  <c r="Z3997" i="2"/>
  <c r="AB3996" i="2"/>
  <c r="AA3996" i="2"/>
  <c r="Z3996" i="2"/>
  <c r="AB3995" i="2"/>
  <c r="AA3995" i="2"/>
  <c r="Z3995" i="2"/>
  <c r="AB3994" i="2"/>
  <c r="AA3994" i="2"/>
  <c r="Z3994" i="2"/>
  <c r="AB3993" i="2"/>
  <c r="AA3993" i="2"/>
  <c r="Z3993" i="2"/>
  <c r="AB3992" i="2"/>
  <c r="AA3992" i="2"/>
  <c r="Z3992" i="2"/>
  <c r="AB3991" i="2"/>
  <c r="AA3991" i="2"/>
  <c r="Z3991" i="2"/>
  <c r="AB3990" i="2"/>
  <c r="AA3990" i="2"/>
  <c r="Z3990" i="2"/>
  <c r="AB3989" i="2"/>
  <c r="AA3989" i="2"/>
  <c r="Z3989" i="2"/>
  <c r="AB3988" i="2"/>
  <c r="AA3988" i="2"/>
  <c r="Z3988" i="2"/>
  <c r="AB3987" i="2"/>
  <c r="AA3987" i="2"/>
  <c r="Z3987" i="2"/>
  <c r="AB3986" i="2"/>
  <c r="AA3986" i="2"/>
  <c r="Z3986" i="2"/>
  <c r="AB3985" i="2"/>
  <c r="AA3985" i="2"/>
  <c r="Z3985" i="2"/>
  <c r="AB3984" i="2"/>
  <c r="AA3984" i="2"/>
  <c r="Z3984" i="2"/>
  <c r="AB3983" i="2"/>
  <c r="AA3983" i="2"/>
  <c r="Z3983" i="2"/>
  <c r="AB3982" i="2"/>
  <c r="AA3982" i="2"/>
  <c r="Z3982" i="2"/>
  <c r="AB3981" i="2"/>
  <c r="AA3981" i="2"/>
  <c r="Z3981" i="2"/>
  <c r="AB3980" i="2"/>
  <c r="AA3980" i="2"/>
  <c r="Z3980" i="2"/>
  <c r="AB3979" i="2"/>
  <c r="AA3979" i="2"/>
  <c r="Z3979" i="2"/>
  <c r="AB3978" i="2"/>
  <c r="AA3978" i="2"/>
  <c r="Z3978" i="2"/>
  <c r="AB3977" i="2"/>
  <c r="AA3977" i="2"/>
  <c r="Z3977" i="2"/>
  <c r="AB3976" i="2"/>
  <c r="AA3976" i="2"/>
  <c r="Z3976" i="2"/>
  <c r="AB3975" i="2"/>
  <c r="AA3975" i="2"/>
  <c r="Z3975" i="2"/>
  <c r="AB3974" i="2"/>
  <c r="AA3974" i="2"/>
  <c r="Z3974" i="2"/>
  <c r="AB3973" i="2"/>
  <c r="AA3973" i="2"/>
  <c r="Z3973" i="2"/>
  <c r="AB3972" i="2"/>
  <c r="AA3972" i="2"/>
  <c r="Z3972" i="2"/>
  <c r="AB3971" i="2"/>
  <c r="AA3971" i="2"/>
  <c r="Z3971" i="2"/>
  <c r="AB3970" i="2"/>
  <c r="AA3970" i="2"/>
  <c r="Z3970" i="2"/>
  <c r="AB3969" i="2"/>
  <c r="AA3969" i="2"/>
  <c r="Z3969" i="2"/>
  <c r="AB3968" i="2"/>
  <c r="AA3968" i="2"/>
  <c r="Z3968" i="2"/>
  <c r="AB3967" i="2"/>
  <c r="AA3967" i="2"/>
  <c r="Z3967" i="2"/>
  <c r="AB3966" i="2"/>
  <c r="AA3966" i="2"/>
  <c r="Z3966" i="2"/>
  <c r="AB3965" i="2"/>
  <c r="AA3965" i="2"/>
  <c r="Z3965" i="2"/>
  <c r="AB3964" i="2"/>
  <c r="AA3964" i="2"/>
  <c r="Z3964" i="2"/>
  <c r="AB3963" i="2"/>
  <c r="AA3963" i="2"/>
  <c r="Z3963" i="2"/>
  <c r="AB3962" i="2"/>
  <c r="AA3962" i="2"/>
  <c r="Z3962" i="2"/>
  <c r="AB3961" i="2"/>
  <c r="AA3961" i="2"/>
  <c r="Z3961" i="2"/>
  <c r="AB3960" i="2"/>
  <c r="AA3960" i="2"/>
  <c r="Z3960" i="2"/>
  <c r="AB3959" i="2"/>
  <c r="AA3959" i="2"/>
  <c r="Z3959" i="2"/>
  <c r="AB3958" i="2"/>
  <c r="AA3958" i="2"/>
  <c r="Z3958" i="2"/>
  <c r="AB3957" i="2"/>
  <c r="AA3957" i="2"/>
  <c r="Z3957" i="2"/>
  <c r="AB3956" i="2"/>
  <c r="AA3956" i="2"/>
  <c r="Z3956" i="2"/>
  <c r="AB3955" i="2"/>
  <c r="AA3955" i="2"/>
  <c r="Z3955" i="2"/>
  <c r="AB3954" i="2"/>
  <c r="AA3954" i="2"/>
  <c r="Z3954" i="2"/>
  <c r="AB3953" i="2"/>
  <c r="AA3953" i="2"/>
  <c r="Z3953" i="2"/>
  <c r="AB3952" i="2"/>
  <c r="AA3952" i="2"/>
  <c r="Z3952" i="2"/>
  <c r="AB3951" i="2"/>
  <c r="AA3951" i="2"/>
  <c r="Z3951" i="2"/>
  <c r="AB3950" i="2"/>
  <c r="AA3950" i="2"/>
  <c r="Z3950" i="2"/>
  <c r="AB3949" i="2"/>
  <c r="AA3949" i="2"/>
  <c r="Z3949" i="2"/>
  <c r="AB3948" i="2"/>
  <c r="AA3948" i="2"/>
  <c r="Z3948" i="2"/>
  <c r="AB3947" i="2"/>
  <c r="AA3947" i="2"/>
  <c r="Z3947" i="2"/>
  <c r="AB3946" i="2"/>
  <c r="AA3946" i="2"/>
  <c r="Z3946" i="2"/>
  <c r="AB3945" i="2"/>
  <c r="AA3945" i="2"/>
  <c r="Z3945" i="2"/>
  <c r="AB3944" i="2"/>
  <c r="AA3944" i="2"/>
  <c r="Z3944" i="2"/>
  <c r="AB3943" i="2"/>
  <c r="AA3943" i="2"/>
  <c r="Z3943" i="2"/>
  <c r="AB3942" i="2"/>
  <c r="AA3942" i="2"/>
  <c r="Z3942" i="2"/>
  <c r="AB3941" i="2"/>
  <c r="AA3941" i="2"/>
  <c r="Z3941" i="2"/>
  <c r="AB3940" i="2"/>
  <c r="AA3940" i="2"/>
  <c r="Z3940" i="2"/>
  <c r="AB3939" i="2"/>
  <c r="AA3939" i="2"/>
  <c r="Z3939" i="2"/>
  <c r="AB3938" i="2"/>
  <c r="AA3938" i="2"/>
  <c r="Z3938" i="2"/>
  <c r="AB3937" i="2"/>
  <c r="AA3937" i="2"/>
  <c r="Z3937" i="2"/>
  <c r="AB3936" i="2"/>
  <c r="AA3936" i="2"/>
  <c r="Z3936" i="2"/>
  <c r="AB3935" i="2"/>
  <c r="AA3935" i="2"/>
  <c r="Z3935" i="2"/>
  <c r="AB3934" i="2"/>
  <c r="AA3934" i="2"/>
  <c r="Z3934" i="2"/>
  <c r="AB3933" i="2"/>
  <c r="AA3933" i="2"/>
  <c r="Z3933" i="2"/>
  <c r="AB3932" i="2"/>
  <c r="AA3932" i="2"/>
  <c r="Z3932" i="2"/>
  <c r="AB3931" i="2"/>
  <c r="AA3931" i="2"/>
  <c r="Z3931" i="2"/>
  <c r="AB3930" i="2"/>
  <c r="AA3930" i="2"/>
  <c r="Z3930" i="2"/>
  <c r="AB3929" i="2"/>
  <c r="AA3929" i="2"/>
  <c r="Z3929" i="2"/>
  <c r="AB3928" i="2"/>
  <c r="AA3928" i="2"/>
  <c r="Z3928" i="2"/>
  <c r="AB3927" i="2"/>
  <c r="AA3927" i="2"/>
  <c r="Z3927" i="2"/>
  <c r="AB3926" i="2"/>
  <c r="AA3926" i="2"/>
  <c r="Z3926" i="2"/>
  <c r="AB3925" i="2"/>
  <c r="AA3925" i="2"/>
  <c r="Z3925" i="2"/>
  <c r="AB3924" i="2"/>
  <c r="AA3924" i="2"/>
  <c r="Z3924" i="2"/>
  <c r="AB3923" i="2"/>
  <c r="AA3923" i="2"/>
  <c r="Z3923" i="2"/>
  <c r="AB3922" i="2"/>
  <c r="AA3922" i="2"/>
  <c r="Z3922" i="2"/>
  <c r="AB3921" i="2"/>
  <c r="AA3921" i="2"/>
  <c r="Z3921" i="2"/>
  <c r="AB3920" i="2"/>
  <c r="AA3920" i="2"/>
  <c r="Z3920" i="2"/>
  <c r="AB3919" i="2"/>
  <c r="AA3919" i="2"/>
  <c r="Z3919" i="2"/>
  <c r="AB3918" i="2"/>
  <c r="AA3918" i="2"/>
  <c r="Z3918" i="2"/>
  <c r="AB3917" i="2"/>
  <c r="AA3917" i="2"/>
  <c r="Z3917" i="2"/>
  <c r="AB3916" i="2"/>
  <c r="AA3916" i="2"/>
  <c r="Z3916" i="2"/>
  <c r="AB3915" i="2"/>
  <c r="AA3915" i="2"/>
  <c r="Z3915" i="2"/>
  <c r="AB3914" i="2"/>
  <c r="AA3914" i="2"/>
  <c r="Z3914" i="2"/>
  <c r="AB3913" i="2"/>
  <c r="AA3913" i="2"/>
  <c r="Z3913" i="2"/>
  <c r="AB3912" i="2"/>
  <c r="AA3912" i="2"/>
  <c r="Z3912" i="2"/>
  <c r="AB3911" i="2"/>
  <c r="AA3911" i="2"/>
  <c r="Z3911" i="2"/>
  <c r="AB3910" i="2"/>
  <c r="AA3910" i="2"/>
  <c r="Z3910" i="2"/>
  <c r="AB3909" i="2"/>
  <c r="AA3909" i="2"/>
  <c r="Z3909" i="2"/>
  <c r="AB3908" i="2"/>
  <c r="AA3908" i="2"/>
  <c r="Z3908" i="2"/>
  <c r="AB3907" i="2"/>
  <c r="AA3907" i="2"/>
  <c r="Z3907" i="2"/>
  <c r="AB3906" i="2"/>
  <c r="AA3906" i="2"/>
  <c r="Z3906" i="2"/>
  <c r="AB3905" i="2"/>
  <c r="AA3905" i="2"/>
  <c r="Z3905" i="2"/>
  <c r="AB3904" i="2"/>
  <c r="AA3904" i="2"/>
  <c r="Z3904" i="2"/>
  <c r="AB3903" i="2"/>
  <c r="AA3903" i="2"/>
  <c r="Z3903" i="2"/>
  <c r="AB3902" i="2"/>
  <c r="AA3902" i="2"/>
  <c r="Z3902" i="2"/>
  <c r="AB3901" i="2"/>
  <c r="AA3901" i="2"/>
  <c r="Z3901" i="2"/>
  <c r="AB3900" i="2"/>
  <c r="AA3900" i="2"/>
  <c r="Z3900" i="2"/>
  <c r="AB3899" i="2"/>
  <c r="AA3899" i="2"/>
  <c r="Z3899" i="2"/>
  <c r="AB3898" i="2"/>
  <c r="AA3898" i="2"/>
  <c r="Z3898" i="2"/>
  <c r="AB3897" i="2"/>
  <c r="AA3897" i="2"/>
  <c r="Z3897" i="2"/>
  <c r="AB3896" i="2"/>
  <c r="AA3896" i="2"/>
  <c r="Z3896" i="2"/>
  <c r="AB3895" i="2"/>
  <c r="AA3895" i="2"/>
  <c r="Z3895" i="2"/>
  <c r="AB3894" i="2"/>
  <c r="AA3894" i="2"/>
  <c r="Z3894" i="2"/>
  <c r="AB3893" i="2"/>
  <c r="AA3893" i="2"/>
  <c r="Z3893" i="2"/>
  <c r="AB3892" i="2"/>
  <c r="AA3892" i="2"/>
  <c r="Z3892" i="2"/>
  <c r="AB3891" i="2"/>
  <c r="AA3891" i="2"/>
  <c r="Z3891" i="2"/>
  <c r="AB3890" i="2"/>
  <c r="AA3890" i="2"/>
  <c r="Z3890" i="2"/>
  <c r="AB3889" i="2"/>
  <c r="AA3889" i="2"/>
  <c r="Z3889" i="2"/>
  <c r="AB3888" i="2"/>
  <c r="AA3888" i="2"/>
  <c r="Z3888" i="2"/>
  <c r="AB3887" i="2"/>
  <c r="AA3887" i="2"/>
  <c r="Z3887" i="2"/>
  <c r="AB3886" i="2"/>
  <c r="AA3886" i="2"/>
  <c r="Z3886" i="2"/>
  <c r="AB3885" i="2"/>
  <c r="AA3885" i="2"/>
  <c r="Z3885" i="2"/>
  <c r="AB3884" i="2"/>
  <c r="AA3884" i="2"/>
  <c r="Z3884" i="2"/>
  <c r="AB3883" i="2"/>
  <c r="AA3883" i="2"/>
  <c r="Z3883" i="2"/>
  <c r="AB3882" i="2"/>
  <c r="AA3882" i="2"/>
  <c r="Z3882" i="2"/>
  <c r="AB3881" i="2"/>
  <c r="AA3881" i="2"/>
  <c r="Z3881" i="2"/>
  <c r="AB3880" i="2"/>
  <c r="AA3880" i="2"/>
  <c r="Z3880" i="2"/>
  <c r="AB3879" i="2"/>
  <c r="AA3879" i="2"/>
  <c r="Z3879" i="2"/>
  <c r="AB3878" i="2"/>
  <c r="AA3878" i="2"/>
  <c r="Z3878" i="2"/>
  <c r="AB3877" i="2"/>
  <c r="AA3877" i="2"/>
  <c r="Z3877" i="2"/>
  <c r="AB3876" i="2"/>
  <c r="AA3876" i="2"/>
  <c r="Z3876" i="2"/>
  <c r="AB3875" i="2"/>
  <c r="AA3875" i="2"/>
  <c r="Z3875" i="2"/>
  <c r="AB3874" i="2"/>
  <c r="AA3874" i="2"/>
  <c r="Z3874" i="2"/>
  <c r="AB3873" i="2"/>
  <c r="AA3873" i="2"/>
  <c r="Z3873" i="2"/>
  <c r="AB3872" i="2"/>
  <c r="AA3872" i="2"/>
  <c r="Z3872" i="2"/>
  <c r="AB3871" i="2"/>
  <c r="AA3871" i="2"/>
  <c r="Z3871" i="2"/>
  <c r="AB3870" i="2"/>
  <c r="AA3870" i="2"/>
  <c r="Z3870" i="2"/>
  <c r="AB3869" i="2"/>
  <c r="AA3869" i="2"/>
  <c r="Z3869" i="2"/>
  <c r="AB3868" i="2"/>
  <c r="AA3868" i="2"/>
  <c r="Z3868" i="2"/>
  <c r="AB3867" i="2"/>
  <c r="AA3867" i="2"/>
  <c r="Z3867" i="2"/>
  <c r="AB3866" i="2"/>
  <c r="AA3866" i="2"/>
  <c r="Z3866" i="2"/>
  <c r="AB3865" i="2"/>
  <c r="AA3865" i="2"/>
  <c r="Z3865" i="2"/>
  <c r="AB3864" i="2"/>
  <c r="AA3864" i="2"/>
  <c r="Z3864" i="2"/>
  <c r="AB3863" i="2"/>
  <c r="AA3863" i="2"/>
  <c r="Z3863" i="2"/>
  <c r="AB3862" i="2"/>
  <c r="AA3862" i="2"/>
  <c r="Z3862" i="2"/>
  <c r="AB3861" i="2"/>
  <c r="AA3861" i="2"/>
  <c r="Z3861" i="2"/>
  <c r="AB3860" i="2"/>
  <c r="AA3860" i="2"/>
  <c r="Z3860" i="2"/>
  <c r="AB3859" i="2"/>
  <c r="AA3859" i="2"/>
  <c r="Z3859" i="2"/>
  <c r="AB3858" i="2"/>
  <c r="AA3858" i="2"/>
  <c r="Z3858" i="2"/>
  <c r="AB3857" i="2"/>
  <c r="AA3857" i="2"/>
  <c r="Z3857" i="2"/>
  <c r="AB3856" i="2"/>
  <c r="AA3856" i="2"/>
  <c r="Z3856" i="2"/>
  <c r="AB3855" i="2"/>
  <c r="AA3855" i="2"/>
  <c r="Z3855" i="2"/>
  <c r="AB3854" i="2"/>
  <c r="AA3854" i="2"/>
  <c r="Z3854" i="2"/>
  <c r="AB3853" i="2"/>
  <c r="AA3853" i="2"/>
  <c r="Z3853" i="2"/>
  <c r="AB3852" i="2"/>
  <c r="AA3852" i="2"/>
  <c r="Z3852" i="2"/>
  <c r="AB3851" i="2"/>
  <c r="AA3851" i="2"/>
  <c r="Z3851" i="2"/>
  <c r="AB3850" i="2"/>
  <c r="AA3850" i="2"/>
  <c r="Z3850" i="2"/>
  <c r="AB3849" i="2"/>
  <c r="AA3849" i="2"/>
  <c r="Z3849" i="2"/>
  <c r="AB3848" i="2"/>
  <c r="AA3848" i="2"/>
  <c r="Z3848" i="2"/>
  <c r="AB3847" i="2"/>
  <c r="AA3847" i="2"/>
  <c r="Z3847" i="2"/>
  <c r="AB3846" i="2"/>
  <c r="AA3846" i="2"/>
  <c r="Z3846" i="2"/>
  <c r="AB3845" i="2"/>
  <c r="AA3845" i="2"/>
  <c r="Z3845" i="2"/>
  <c r="AB3844" i="2"/>
  <c r="AA3844" i="2"/>
  <c r="Z3844" i="2"/>
  <c r="AB3843" i="2"/>
  <c r="AA3843" i="2"/>
  <c r="Z3843" i="2"/>
  <c r="AB3842" i="2"/>
  <c r="AA3842" i="2"/>
  <c r="Z3842" i="2"/>
  <c r="AB3841" i="2"/>
  <c r="AA3841" i="2"/>
  <c r="Z3841" i="2"/>
  <c r="AB3840" i="2"/>
  <c r="AA3840" i="2"/>
  <c r="Z3840" i="2"/>
  <c r="AB3839" i="2"/>
  <c r="AA3839" i="2"/>
  <c r="Z3839" i="2"/>
  <c r="AB3838" i="2"/>
  <c r="AA3838" i="2"/>
  <c r="Z3838" i="2"/>
  <c r="AB3837" i="2"/>
  <c r="AA3837" i="2"/>
  <c r="Z3837" i="2"/>
  <c r="AB3836" i="2"/>
  <c r="AA3836" i="2"/>
  <c r="Z3836" i="2"/>
  <c r="AB3835" i="2"/>
  <c r="AA3835" i="2"/>
  <c r="Z3835" i="2"/>
  <c r="AB3834" i="2"/>
  <c r="AA3834" i="2"/>
  <c r="Z3834" i="2"/>
  <c r="AB3833" i="2"/>
  <c r="AA3833" i="2"/>
  <c r="Z3833" i="2"/>
  <c r="AB3832" i="2"/>
  <c r="AA3832" i="2"/>
  <c r="Z3832" i="2"/>
  <c r="AB3831" i="2"/>
  <c r="AA3831" i="2"/>
  <c r="Z3831" i="2"/>
  <c r="AB3830" i="2"/>
  <c r="AA3830" i="2"/>
  <c r="Z3830" i="2"/>
  <c r="AB3829" i="2"/>
  <c r="AA3829" i="2"/>
  <c r="Z3829" i="2"/>
  <c r="AB3828" i="2"/>
  <c r="AA3828" i="2"/>
  <c r="Z3828" i="2"/>
  <c r="AB3827" i="2"/>
  <c r="AA3827" i="2"/>
  <c r="Z3827" i="2"/>
  <c r="AB3826" i="2"/>
  <c r="AA3826" i="2"/>
  <c r="Z3826" i="2"/>
  <c r="AB3825" i="2"/>
  <c r="AA3825" i="2"/>
  <c r="Z3825" i="2"/>
  <c r="AB3824" i="2"/>
  <c r="AA3824" i="2"/>
  <c r="Z3824" i="2"/>
  <c r="AB3823" i="2"/>
  <c r="AA3823" i="2"/>
  <c r="Z3823" i="2"/>
  <c r="AB3822" i="2"/>
  <c r="AA3822" i="2"/>
  <c r="Z3822" i="2"/>
  <c r="AB3821" i="2"/>
  <c r="AA3821" i="2"/>
  <c r="Z3821" i="2"/>
  <c r="AB3820" i="2"/>
  <c r="AA3820" i="2"/>
  <c r="Z3820" i="2"/>
  <c r="AB3819" i="2"/>
  <c r="AA3819" i="2"/>
  <c r="Z3819" i="2"/>
  <c r="AB3818" i="2"/>
  <c r="AA3818" i="2"/>
  <c r="Z3818" i="2"/>
  <c r="AB3817" i="2"/>
  <c r="AA3817" i="2"/>
  <c r="Z3817" i="2"/>
  <c r="AB3816" i="2"/>
  <c r="AA3816" i="2"/>
  <c r="Z3816" i="2"/>
  <c r="AB3815" i="2"/>
  <c r="AA3815" i="2"/>
  <c r="Z3815" i="2"/>
  <c r="AB3814" i="2"/>
  <c r="AA3814" i="2"/>
  <c r="Z3814" i="2"/>
  <c r="AB3813" i="2"/>
  <c r="AA3813" i="2"/>
  <c r="Z3813" i="2"/>
  <c r="AB3812" i="2"/>
  <c r="AA3812" i="2"/>
  <c r="Z3812" i="2"/>
  <c r="AB3811" i="2"/>
  <c r="AA3811" i="2"/>
  <c r="Z3811" i="2"/>
  <c r="AB3810" i="2"/>
  <c r="AA3810" i="2"/>
  <c r="Z3810" i="2"/>
  <c r="AB3809" i="2"/>
  <c r="AA3809" i="2"/>
  <c r="Z3809" i="2"/>
  <c r="AB3808" i="2"/>
  <c r="AA3808" i="2"/>
  <c r="Z3808" i="2"/>
  <c r="AB3807" i="2"/>
  <c r="AA3807" i="2"/>
  <c r="Z3807" i="2"/>
  <c r="AB3806" i="2"/>
  <c r="AA3806" i="2"/>
  <c r="Z3806" i="2"/>
  <c r="AB3805" i="2"/>
  <c r="AA3805" i="2"/>
  <c r="Z3805" i="2"/>
  <c r="AB3804" i="2"/>
  <c r="AA3804" i="2"/>
  <c r="Z3804" i="2"/>
  <c r="AB3803" i="2"/>
  <c r="AA3803" i="2"/>
  <c r="Z3803" i="2"/>
  <c r="AB3802" i="2"/>
  <c r="AA3802" i="2"/>
  <c r="Z3802" i="2"/>
  <c r="AB3801" i="2"/>
  <c r="AA3801" i="2"/>
  <c r="Z3801" i="2"/>
  <c r="AB3800" i="2"/>
  <c r="AA3800" i="2"/>
  <c r="Z3800" i="2"/>
  <c r="AB3799" i="2"/>
  <c r="AA3799" i="2"/>
  <c r="Z3799" i="2"/>
  <c r="AB3798" i="2"/>
  <c r="AA3798" i="2"/>
  <c r="Z3798" i="2"/>
  <c r="AB3797" i="2"/>
  <c r="AA3797" i="2"/>
  <c r="Z3797" i="2"/>
  <c r="AB3796" i="2"/>
  <c r="AA3796" i="2"/>
  <c r="Z3796" i="2"/>
  <c r="AB3795" i="2"/>
  <c r="AA3795" i="2"/>
  <c r="Z3795" i="2"/>
  <c r="AB3794" i="2"/>
  <c r="AA3794" i="2"/>
  <c r="Z3794" i="2"/>
  <c r="AB3793" i="2"/>
  <c r="AA3793" i="2"/>
  <c r="Z3793" i="2"/>
  <c r="AB3792" i="2"/>
  <c r="AA3792" i="2"/>
  <c r="Z3792" i="2"/>
  <c r="AB3791" i="2"/>
  <c r="AA3791" i="2"/>
  <c r="Z3791" i="2"/>
  <c r="AB3790" i="2"/>
  <c r="AA3790" i="2"/>
  <c r="Z3790" i="2"/>
  <c r="AB3789" i="2"/>
  <c r="AA3789" i="2"/>
  <c r="Z3789" i="2"/>
  <c r="AB3788" i="2"/>
  <c r="AA3788" i="2"/>
  <c r="Z3788" i="2"/>
  <c r="AB3787" i="2"/>
  <c r="AA3787" i="2"/>
  <c r="Z3787" i="2"/>
  <c r="AB3786" i="2"/>
  <c r="AA3786" i="2"/>
  <c r="Z3786" i="2"/>
  <c r="AB3785" i="2"/>
  <c r="AA3785" i="2"/>
  <c r="Z3785" i="2"/>
  <c r="AB3784" i="2"/>
  <c r="AA3784" i="2"/>
  <c r="Z3784" i="2"/>
  <c r="AB3783" i="2"/>
  <c r="AA3783" i="2"/>
  <c r="Z3783" i="2"/>
  <c r="AB3782" i="2"/>
  <c r="AA3782" i="2"/>
  <c r="Z3782" i="2"/>
  <c r="AB3781" i="2"/>
  <c r="AA3781" i="2"/>
  <c r="Z3781" i="2"/>
  <c r="AB3780" i="2"/>
  <c r="AA3780" i="2"/>
  <c r="Z3780" i="2"/>
  <c r="AB3779" i="2"/>
  <c r="AA3779" i="2"/>
  <c r="Z3779" i="2"/>
  <c r="AB3778" i="2"/>
  <c r="AA3778" i="2"/>
  <c r="Z3778" i="2"/>
  <c r="AB3777" i="2"/>
  <c r="AA3777" i="2"/>
  <c r="Z3777" i="2"/>
  <c r="AB3776" i="2"/>
  <c r="AA3776" i="2"/>
  <c r="Z3776" i="2"/>
  <c r="W3776" i="2"/>
  <c r="P3776" i="2"/>
  <c r="Y3777" i="2"/>
  <c r="Y3776" i="2"/>
  <c r="Y18" i="12"/>
  <c r="X18" i="12"/>
  <c r="W18" i="12"/>
  <c r="AB3774" i="2"/>
  <c r="AA3774" i="2"/>
  <c r="Z3774" i="2"/>
  <c r="Y3774" i="2"/>
  <c r="X3774" i="2"/>
  <c r="W3774" i="2"/>
  <c r="AB3773" i="2"/>
  <c r="AA3773" i="2"/>
  <c r="Z3773" i="2"/>
  <c r="Y3773" i="2"/>
  <c r="X3773" i="2"/>
  <c r="W3773" i="2"/>
  <c r="AB3772" i="2"/>
  <c r="AA3772" i="2"/>
  <c r="Z3772" i="2"/>
  <c r="Y3772" i="2"/>
  <c r="X3772" i="2"/>
  <c r="W3772" i="2"/>
  <c r="AB3771" i="2"/>
  <c r="AA3771" i="2"/>
  <c r="Z3771" i="2"/>
  <c r="Y3771" i="2"/>
  <c r="X3771" i="2"/>
  <c r="W3771" i="2"/>
  <c r="AB3770" i="2"/>
  <c r="AA3770" i="2"/>
  <c r="Z3770" i="2"/>
  <c r="Y3770" i="2"/>
  <c r="X3770" i="2"/>
  <c r="W3770" i="2"/>
  <c r="AB3769" i="2"/>
  <c r="AA3769" i="2"/>
  <c r="Z3769" i="2"/>
  <c r="Y3769" i="2"/>
  <c r="X3769" i="2"/>
  <c r="W3769" i="2"/>
  <c r="AB3768" i="2"/>
  <c r="AA3768" i="2"/>
  <c r="Z3768" i="2"/>
  <c r="Y3768" i="2"/>
  <c r="X3768" i="2"/>
  <c r="W3768" i="2"/>
  <c r="AB3767" i="2"/>
  <c r="AA3767" i="2"/>
  <c r="Z3767" i="2"/>
  <c r="Y3767" i="2"/>
  <c r="X3767" i="2"/>
  <c r="W3767" i="2"/>
  <c r="AB3766" i="2"/>
  <c r="AA3766" i="2"/>
  <c r="Z3766" i="2"/>
  <c r="Y3766" i="2"/>
  <c r="X3766" i="2"/>
  <c r="W3766" i="2"/>
  <c r="AB3765" i="2"/>
  <c r="AA3765" i="2"/>
  <c r="Z3765" i="2"/>
  <c r="Y3765" i="2"/>
  <c r="X3765" i="2"/>
  <c r="W3765" i="2"/>
  <c r="AB3764" i="2"/>
  <c r="AA3764" i="2"/>
  <c r="Z3764" i="2"/>
  <c r="Y3764" i="2"/>
  <c r="X3764" i="2"/>
  <c r="W3764" i="2"/>
  <c r="AB3763" i="2"/>
  <c r="AA3763" i="2"/>
  <c r="Z3763" i="2"/>
  <c r="Y3763" i="2"/>
  <c r="X3763" i="2"/>
  <c r="W3763" i="2"/>
  <c r="AB3762" i="2"/>
  <c r="AA3762" i="2"/>
  <c r="Z3762" i="2"/>
  <c r="Y3762" i="2"/>
  <c r="X3762" i="2"/>
  <c r="W3762" i="2"/>
  <c r="AB3761" i="2"/>
  <c r="AA3761" i="2"/>
  <c r="Z3761" i="2"/>
  <c r="Y3761" i="2"/>
  <c r="X3761" i="2"/>
  <c r="W3761" i="2"/>
  <c r="AB3760" i="2"/>
  <c r="AA3760" i="2"/>
  <c r="Z3760" i="2"/>
  <c r="Y3760" i="2"/>
  <c r="X3760" i="2"/>
  <c r="W3760" i="2"/>
  <c r="AB3759" i="2"/>
  <c r="AA3759" i="2"/>
  <c r="Z3759" i="2"/>
  <c r="Y3759" i="2"/>
  <c r="X3759" i="2"/>
  <c r="W3759" i="2"/>
  <c r="AB3758" i="2"/>
  <c r="AA3758" i="2"/>
  <c r="Z3758" i="2"/>
  <c r="Y3758" i="2"/>
  <c r="X3758" i="2"/>
  <c r="W3758" i="2"/>
  <c r="AB3757" i="2"/>
  <c r="AA3757" i="2"/>
  <c r="Z3757" i="2"/>
  <c r="Y3757" i="2"/>
  <c r="X3757" i="2"/>
  <c r="W3757" i="2"/>
  <c r="AB3756" i="2"/>
  <c r="AA3756" i="2"/>
  <c r="Z3756" i="2"/>
  <c r="Y3756" i="2"/>
  <c r="X3756" i="2"/>
  <c r="W3756" i="2"/>
  <c r="AB3755" i="2"/>
  <c r="AA3755" i="2"/>
  <c r="Z3755" i="2"/>
  <c r="Y3755" i="2"/>
  <c r="X3755" i="2"/>
  <c r="W3755" i="2"/>
  <c r="AB3754" i="2"/>
  <c r="AA3754" i="2"/>
  <c r="Z3754" i="2"/>
  <c r="Y3754" i="2"/>
  <c r="X3754" i="2"/>
  <c r="W3754" i="2"/>
  <c r="AB3753" i="2"/>
  <c r="AA3753" i="2"/>
  <c r="Z3753" i="2"/>
  <c r="Y3753" i="2"/>
  <c r="X3753" i="2"/>
  <c r="W3753" i="2"/>
  <c r="AB3752" i="2"/>
  <c r="AA3752" i="2"/>
  <c r="Z3752" i="2"/>
  <c r="Y3752" i="2"/>
  <c r="X3752" i="2"/>
  <c r="W3752" i="2"/>
  <c r="AB3751" i="2"/>
  <c r="AA3751" i="2"/>
  <c r="Z3751" i="2"/>
  <c r="Y3751" i="2"/>
  <c r="X3751" i="2"/>
  <c r="W3751" i="2"/>
  <c r="AB3750" i="2"/>
  <c r="AA3750" i="2"/>
  <c r="Z3750" i="2"/>
  <c r="Y3750" i="2"/>
  <c r="X3750" i="2"/>
  <c r="W3750" i="2"/>
  <c r="AB3749" i="2"/>
  <c r="AA3749" i="2"/>
  <c r="Z3749" i="2"/>
  <c r="Y3749" i="2"/>
  <c r="X3749" i="2"/>
  <c r="W3749" i="2"/>
  <c r="AB3748" i="2"/>
  <c r="AA3748" i="2"/>
  <c r="Z3748" i="2"/>
  <c r="Y3748" i="2"/>
  <c r="X3748" i="2"/>
  <c r="W3748" i="2"/>
  <c r="AB3747" i="2"/>
  <c r="AA3747" i="2"/>
  <c r="Z3747" i="2"/>
  <c r="Y3747" i="2"/>
  <c r="X3747" i="2"/>
  <c r="W3747" i="2"/>
  <c r="AB3746" i="2"/>
  <c r="AA3746" i="2"/>
  <c r="Z3746" i="2"/>
  <c r="Y3746" i="2"/>
  <c r="X3746" i="2"/>
  <c r="W3746" i="2"/>
  <c r="AB3745" i="2"/>
  <c r="AA3745" i="2"/>
  <c r="Z3745" i="2"/>
  <c r="Y3745" i="2"/>
  <c r="X3745" i="2"/>
  <c r="W3745" i="2"/>
  <c r="AB3744" i="2"/>
  <c r="AA3744" i="2"/>
  <c r="Z3744" i="2"/>
  <c r="Y3744" i="2"/>
  <c r="X3744" i="2"/>
  <c r="W3744" i="2"/>
  <c r="AB3743" i="2"/>
  <c r="AA3743" i="2"/>
  <c r="Z3743" i="2"/>
  <c r="Y3743" i="2"/>
  <c r="X3743" i="2"/>
  <c r="W3743" i="2"/>
  <c r="AB3742" i="2"/>
  <c r="AA3742" i="2"/>
  <c r="Z3742" i="2"/>
  <c r="Y3742" i="2"/>
  <c r="X3742" i="2"/>
  <c r="W3742" i="2"/>
  <c r="AB3741" i="2"/>
  <c r="AA3741" i="2"/>
  <c r="Z3741" i="2"/>
  <c r="Y3741" i="2"/>
  <c r="X3741" i="2"/>
  <c r="W3741" i="2"/>
  <c r="AB3740" i="2"/>
  <c r="AA3740" i="2"/>
  <c r="Z3740" i="2"/>
  <c r="Y3740" i="2"/>
  <c r="X3740" i="2"/>
  <c r="W3740" i="2"/>
  <c r="AB3739" i="2"/>
  <c r="AA3739" i="2"/>
  <c r="Z3739" i="2"/>
  <c r="Y3739" i="2"/>
  <c r="X3739" i="2"/>
  <c r="W3739" i="2"/>
  <c r="AB3738" i="2"/>
  <c r="AA3738" i="2"/>
  <c r="Z3738" i="2"/>
  <c r="Y3738" i="2"/>
  <c r="X3738" i="2"/>
  <c r="W3738" i="2"/>
  <c r="AB3737" i="2"/>
  <c r="AA3737" i="2"/>
  <c r="Z3737" i="2"/>
  <c r="Y3737" i="2"/>
  <c r="X3737" i="2"/>
  <c r="W3737" i="2"/>
  <c r="AB3736" i="2"/>
  <c r="AA3736" i="2"/>
  <c r="Z3736" i="2"/>
  <c r="Y3736" i="2"/>
  <c r="X3736" i="2"/>
  <c r="W3736" i="2"/>
  <c r="AB3735" i="2"/>
  <c r="AA3735" i="2"/>
  <c r="Z3735" i="2"/>
  <c r="Y3735" i="2"/>
  <c r="X3735" i="2"/>
  <c r="W3735" i="2"/>
  <c r="AB3734" i="2"/>
  <c r="AA3734" i="2"/>
  <c r="Z3734" i="2"/>
  <c r="Y3734" i="2"/>
  <c r="X3734" i="2"/>
  <c r="W3734" i="2"/>
  <c r="AB3733" i="2"/>
  <c r="AA3733" i="2"/>
  <c r="Z3733" i="2"/>
  <c r="Y3733" i="2"/>
  <c r="X3733" i="2"/>
  <c r="W3733" i="2"/>
  <c r="AB3732" i="2"/>
  <c r="AA3732" i="2"/>
  <c r="Z3732" i="2"/>
  <c r="Y3732" i="2"/>
  <c r="X3732" i="2"/>
  <c r="W3732" i="2"/>
  <c r="AB3731" i="2"/>
  <c r="AA3731" i="2"/>
  <c r="Z3731" i="2"/>
  <c r="Y3731" i="2"/>
  <c r="X3731" i="2"/>
  <c r="W3731" i="2"/>
  <c r="AB3730" i="2"/>
  <c r="AA3730" i="2"/>
  <c r="Z3730" i="2"/>
  <c r="Y3730" i="2"/>
  <c r="X3730" i="2"/>
  <c r="W3730" i="2"/>
  <c r="AB3729" i="2"/>
  <c r="AA3729" i="2"/>
  <c r="Z3729" i="2"/>
  <c r="Y3729" i="2"/>
  <c r="X3729" i="2"/>
  <c r="W3729" i="2"/>
  <c r="AB3728" i="2"/>
  <c r="AA3728" i="2"/>
  <c r="Z3728" i="2"/>
  <c r="Y3728" i="2"/>
  <c r="X3728" i="2"/>
  <c r="W3728" i="2"/>
  <c r="AB3727" i="2"/>
  <c r="AA3727" i="2"/>
  <c r="Z3727" i="2"/>
  <c r="Y3727" i="2"/>
  <c r="X3727" i="2"/>
  <c r="W3727" i="2"/>
  <c r="AB3726" i="2"/>
  <c r="AA3726" i="2"/>
  <c r="Z3726" i="2"/>
  <c r="Y3726" i="2"/>
  <c r="X3726" i="2"/>
  <c r="W3726" i="2"/>
  <c r="AB3725" i="2"/>
  <c r="AA3725" i="2"/>
  <c r="Z3725" i="2"/>
  <c r="Y3725" i="2"/>
  <c r="X3725" i="2"/>
  <c r="W3725" i="2"/>
  <c r="AB3724" i="2"/>
  <c r="AA3724" i="2"/>
  <c r="Z3724" i="2"/>
  <c r="Y3724" i="2"/>
  <c r="X3724" i="2"/>
  <c r="W3724" i="2"/>
  <c r="AB3723" i="2"/>
  <c r="AA3723" i="2"/>
  <c r="Z3723" i="2"/>
  <c r="Y3723" i="2"/>
  <c r="X3723" i="2"/>
  <c r="W3723" i="2"/>
  <c r="AB3722" i="2"/>
  <c r="AA3722" i="2"/>
  <c r="Z3722" i="2"/>
  <c r="Y3722" i="2"/>
  <c r="X3722" i="2"/>
  <c r="W3722" i="2"/>
  <c r="AB3721" i="2"/>
  <c r="AA3721" i="2"/>
  <c r="Z3721" i="2"/>
  <c r="Y3721" i="2"/>
  <c r="X3721" i="2"/>
  <c r="W3721" i="2"/>
  <c r="AB3720" i="2"/>
  <c r="AA3720" i="2"/>
  <c r="Z3720" i="2"/>
  <c r="Y3720" i="2"/>
  <c r="X3720" i="2"/>
  <c r="W3720" i="2"/>
  <c r="AB3719" i="2"/>
  <c r="AA3719" i="2"/>
  <c r="Z3719" i="2"/>
  <c r="Y3719" i="2"/>
  <c r="X3719" i="2"/>
  <c r="W3719" i="2"/>
  <c r="AB3718" i="2"/>
  <c r="AA3718" i="2"/>
  <c r="Z3718" i="2"/>
  <c r="Y3718" i="2"/>
  <c r="X3718" i="2"/>
  <c r="W3718" i="2"/>
  <c r="AB3717" i="2"/>
  <c r="AA3717" i="2"/>
  <c r="Z3717" i="2"/>
  <c r="Y3717" i="2"/>
  <c r="X3717" i="2"/>
  <c r="W3717" i="2"/>
  <c r="AB3716" i="2"/>
  <c r="AA3716" i="2"/>
  <c r="Z3716" i="2"/>
  <c r="Y3716" i="2"/>
  <c r="X3716" i="2"/>
  <c r="W3716" i="2"/>
  <c r="AB3715" i="2"/>
  <c r="AA3715" i="2"/>
  <c r="Z3715" i="2"/>
  <c r="Y3715" i="2"/>
  <c r="X3715" i="2"/>
  <c r="W3715" i="2"/>
  <c r="AB3714" i="2"/>
  <c r="AA3714" i="2"/>
  <c r="Z3714" i="2"/>
  <c r="Y3714" i="2"/>
  <c r="X3714" i="2"/>
  <c r="W3714" i="2"/>
  <c r="AB3713" i="2"/>
  <c r="AA3713" i="2"/>
  <c r="Z3713" i="2"/>
  <c r="Y3713" i="2"/>
  <c r="X3713" i="2"/>
  <c r="W3713" i="2"/>
  <c r="AB3712" i="2"/>
  <c r="AA3712" i="2"/>
  <c r="Z3712" i="2"/>
  <c r="Y3712" i="2"/>
  <c r="X3712" i="2"/>
  <c r="W3712" i="2"/>
  <c r="AB3711" i="2"/>
  <c r="AA3711" i="2"/>
  <c r="Z3711" i="2"/>
  <c r="Y3711" i="2"/>
  <c r="X3711" i="2"/>
  <c r="W3711" i="2"/>
  <c r="AB3710" i="2"/>
  <c r="AA3710" i="2"/>
  <c r="Z3710" i="2"/>
  <c r="Y3710" i="2"/>
  <c r="X3710" i="2"/>
  <c r="W3710" i="2"/>
  <c r="AB3709" i="2"/>
  <c r="AA3709" i="2"/>
  <c r="Z3709" i="2"/>
  <c r="Y3709" i="2"/>
  <c r="X3709" i="2"/>
  <c r="W3709" i="2"/>
  <c r="AB3708" i="2"/>
  <c r="AA3708" i="2"/>
  <c r="Z3708" i="2"/>
  <c r="Y3708" i="2"/>
  <c r="X3708" i="2"/>
  <c r="W3708" i="2"/>
  <c r="AB3707" i="2"/>
  <c r="AA3707" i="2"/>
  <c r="Z3707" i="2"/>
  <c r="Y3707" i="2"/>
  <c r="X3707" i="2"/>
  <c r="W3707" i="2"/>
  <c r="AB3706" i="2"/>
  <c r="AA3706" i="2"/>
  <c r="Z3706" i="2"/>
  <c r="Y3706" i="2"/>
  <c r="X3706" i="2"/>
  <c r="W3706" i="2"/>
  <c r="AB3705" i="2"/>
  <c r="AA3705" i="2"/>
  <c r="Z3705" i="2"/>
  <c r="Y3705" i="2"/>
  <c r="X3705" i="2"/>
  <c r="W3705" i="2"/>
  <c r="AB3704" i="2"/>
  <c r="AA3704" i="2"/>
  <c r="Z3704" i="2"/>
  <c r="Y3704" i="2"/>
  <c r="X3704" i="2"/>
  <c r="W3704" i="2"/>
  <c r="AB3703" i="2"/>
  <c r="AA3703" i="2"/>
  <c r="Z3703" i="2"/>
  <c r="Y3703" i="2"/>
  <c r="X3703" i="2"/>
  <c r="W3703" i="2"/>
  <c r="AB3702" i="2"/>
  <c r="AA3702" i="2"/>
  <c r="Z3702" i="2"/>
  <c r="Y3702" i="2"/>
  <c r="X3702" i="2"/>
  <c r="W3702" i="2"/>
  <c r="AB3701" i="2"/>
  <c r="AA3701" i="2"/>
  <c r="Z3701" i="2"/>
  <c r="Y3701" i="2"/>
  <c r="X3701" i="2"/>
  <c r="W3701" i="2"/>
  <c r="AB3700" i="2"/>
  <c r="AA3700" i="2"/>
  <c r="Z3700" i="2"/>
  <c r="Y3700" i="2"/>
  <c r="X3700" i="2"/>
  <c r="W3700" i="2"/>
  <c r="AB3699" i="2"/>
  <c r="AA3699" i="2"/>
  <c r="Z3699" i="2"/>
  <c r="Y3699" i="2"/>
  <c r="X3699" i="2"/>
  <c r="W3699" i="2"/>
  <c r="AB3698" i="2"/>
  <c r="AA3698" i="2"/>
  <c r="Z3698" i="2"/>
  <c r="Y3698" i="2"/>
  <c r="X3698" i="2"/>
  <c r="W3698" i="2"/>
  <c r="AB3697" i="2"/>
  <c r="AA3697" i="2"/>
  <c r="Z3697" i="2"/>
  <c r="Y3697" i="2"/>
  <c r="X3697" i="2"/>
  <c r="W3697" i="2"/>
  <c r="AB3696" i="2"/>
  <c r="AA3696" i="2"/>
  <c r="Z3696" i="2"/>
  <c r="Y3696" i="2"/>
  <c r="X3696" i="2"/>
  <c r="W3696" i="2"/>
  <c r="AB3695" i="2"/>
  <c r="AA3695" i="2"/>
  <c r="Z3695" i="2"/>
  <c r="Y3695" i="2"/>
  <c r="X3695" i="2"/>
  <c r="W3695" i="2"/>
  <c r="AB3694" i="2"/>
  <c r="AA3694" i="2"/>
  <c r="Z3694" i="2"/>
  <c r="Y3694" i="2"/>
  <c r="X3694" i="2"/>
  <c r="W3694" i="2"/>
  <c r="AB3693" i="2"/>
  <c r="AA3693" i="2"/>
  <c r="Z3693" i="2"/>
  <c r="Y3693" i="2"/>
  <c r="X3693" i="2"/>
  <c r="W3693" i="2"/>
  <c r="AB3692" i="2"/>
  <c r="AA3692" i="2"/>
  <c r="Z3692" i="2"/>
  <c r="Y3692" i="2"/>
  <c r="X3692" i="2"/>
  <c r="W3692" i="2"/>
  <c r="AB3691" i="2"/>
  <c r="AA3691" i="2"/>
  <c r="Z3691" i="2"/>
  <c r="Y3691" i="2"/>
  <c r="X3691" i="2"/>
  <c r="W3691" i="2"/>
  <c r="AB3690" i="2"/>
  <c r="AA3690" i="2"/>
  <c r="Z3690" i="2"/>
  <c r="Y3690" i="2"/>
  <c r="X3690" i="2"/>
  <c r="W3690" i="2"/>
  <c r="AB3689" i="2"/>
  <c r="AA3689" i="2"/>
  <c r="Z3689" i="2"/>
  <c r="Y3689" i="2"/>
  <c r="X3689" i="2"/>
  <c r="W3689" i="2"/>
  <c r="AB3688" i="2"/>
  <c r="AA3688" i="2"/>
  <c r="Z3688" i="2"/>
  <c r="Y3688" i="2"/>
  <c r="X3688" i="2"/>
  <c r="W3688" i="2"/>
  <c r="AB3687" i="2"/>
  <c r="AA3687" i="2"/>
  <c r="Z3687" i="2"/>
  <c r="Y3687" i="2"/>
  <c r="X3687" i="2"/>
  <c r="W3687" i="2"/>
  <c r="AB3686" i="2"/>
  <c r="AA3686" i="2"/>
  <c r="Z3686" i="2"/>
  <c r="Y3686" i="2"/>
  <c r="X3686" i="2"/>
  <c r="W3686" i="2"/>
  <c r="AB3685" i="2"/>
  <c r="AA3685" i="2"/>
  <c r="Z3685" i="2"/>
  <c r="Y3685" i="2"/>
  <c r="X3685" i="2"/>
  <c r="W3685" i="2"/>
  <c r="AB3684" i="2"/>
  <c r="AA3684" i="2"/>
  <c r="Z3684" i="2"/>
  <c r="Y3684" i="2"/>
  <c r="X3684" i="2"/>
  <c r="W3684" i="2"/>
  <c r="AB3683" i="2"/>
  <c r="AA3683" i="2"/>
  <c r="Z3683" i="2"/>
  <c r="Y3683" i="2"/>
  <c r="X3683" i="2"/>
  <c r="W3683" i="2"/>
  <c r="AB3682" i="2"/>
  <c r="AA3682" i="2"/>
  <c r="Z3682" i="2"/>
  <c r="Y3682" i="2"/>
  <c r="X3682" i="2"/>
  <c r="W3682" i="2"/>
  <c r="AB3681" i="2"/>
  <c r="AA3681" i="2"/>
  <c r="Z3681" i="2"/>
  <c r="Y3681" i="2"/>
  <c r="X3681" i="2"/>
  <c r="W3681" i="2"/>
  <c r="AB3680" i="2"/>
  <c r="AA3680" i="2"/>
  <c r="Z3680" i="2"/>
  <c r="Y3680" i="2"/>
  <c r="X3680" i="2"/>
  <c r="W3680" i="2"/>
  <c r="AB3679" i="2"/>
  <c r="AA3679" i="2"/>
  <c r="Z3679" i="2"/>
  <c r="Y3679" i="2"/>
  <c r="X3679" i="2"/>
  <c r="W3679" i="2"/>
  <c r="AB3678" i="2"/>
  <c r="AA3678" i="2"/>
  <c r="Z3678" i="2"/>
  <c r="Y3678" i="2"/>
  <c r="X3678" i="2"/>
  <c r="W3678" i="2"/>
  <c r="AB3677" i="2"/>
  <c r="AA3677" i="2"/>
  <c r="Z3677" i="2"/>
  <c r="Y3677" i="2"/>
  <c r="X3677" i="2"/>
  <c r="W3677" i="2"/>
  <c r="AB3676" i="2"/>
  <c r="AA3676" i="2"/>
  <c r="Z3676" i="2"/>
  <c r="Y3676" i="2"/>
  <c r="X3676" i="2"/>
  <c r="W3676" i="2"/>
  <c r="AB3675" i="2"/>
  <c r="AA3675" i="2"/>
  <c r="Z3675" i="2"/>
  <c r="Y3675" i="2"/>
  <c r="X3675" i="2"/>
  <c r="W3675" i="2"/>
  <c r="AB3674" i="2"/>
  <c r="AA3674" i="2"/>
  <c r="Z3674" i="2"/>
  <c r="Y3674" i="2"/>
  <c r="X3674" i="2"/>
  <c r="W3674" i="2"/>
  <c r="AB3673" i="2"/>
  <c r="AA3673" i="2"/>
  <c r="Z3673" i="2"/>
  <c r="Y3673" i="2"/>
  <c r="X3673" i="2"/>
  <c r="W3673" i="2"/>
  <c r="AB3672" i="2"/>
  <c r="AA3672" i="2"/>
  <c r="Z3672" i="2"/>
  <c r="Y3672" i="2"/>
  <c r="X3672" i="2"/>
  <c r="W3672" i="2"/>
  <c r="AB3671" i="2"/>
  <c r="AA3671" i="2"/>
  <c r="Z3671" i="2"/>
  <c r="Y3671" i="2"/>
  <c r="X3671" i="2"/>
  <c r="W3671" i="2"/>
  <c r="AB3670" i="2"/>
  <c r="AA3670" i="2"/>
  <c r="Z3670" i="2"/>
  <c r="Y3670" i="2"/>
  <c r="X3670" i="2"/>
  <c r="W3670" i="2"/>
  <c r="AB3669" i="2"/>
  <c r="AA3669" i="2"/>
  <c r="Z3669" i="2"/>
  <c r="Y3669" i="2"/>
  <c r="X3669" i="2"/>
  <c r="W3669" i="2"/>
  <c r="AB3668" i="2"/>
  <c r="AA3668" i="2"/>
  <c r="Z3668" i="2"/>
  <c r="Y3668" i="2"/>
  <c r="X3668" i="2"/>
  <c r="W3668" i="2"/>
  <c r="AB3667" i="2"/>
  <c r="AA3667" i="2"/>
  <c r="Z3667" i="2"/>
  <c r="Y3667" i="2"/>
  <c r="X3667" i="2"/>
  <c r="W3667" i="2"/>
  <c r="AB3666" i="2"/>
  <c r="AA3666" i="2"/>
  <c r="Z3666" i="2"/>
  <c r="Y3666" i="2"/>
  <c r="X3666" i="2"/>
  <c r="W3666" i="2"/>
  <c r="AB3665" i="2"/>
  <c r="AA3665" i="2"/>
  <c r="Z3665" i="2"/>
  <c r="Y3665" i="2"/>
  <c r="X3665" i="2"/>
  <c r="W3665" i="2"/>
  <c r="AB3664" i="2"/>
  <c r="AA3664" i="2"/>
  <c r="Z3664" i="2"/>
  <c r="Y3664" i="2"/>
  <c r="X3664" i="2"/>
  <c r="W3664" i="2"/>
  <c r="AB3663" i="2"/>
  <c r="AA3663" i="2"/>
  <c r="Z3663" i="2"/>
  <c r="Y3663" i="2"/>
  <c r="X3663" i="2"/>
  <c r="W3663" i="2"/>
  <c r="AB3662" i="2"/>
  <c r="AA3662" i="2"/>
  <c r="Z3662" i="2"/>
  <c r="Y3662" i="2"/>
  <c r="X3662" i="2"/>
  <c r="W3662" i="2"/>
  <c r="AB3661" i="2"/>
  <c r="AA3661" i="2"/>
  <c r="Z3661" i="2"/>
  <c r="Y3661" i="2"/>
  <c r="X3661" i="2"/>
  <c r="W3661" i="2"/>
  <c r="AB3660" i="2"/>
  <c r="AA3660" i="2"/>
  <c r="Z3660" i="2"/>
  <c r="Y3660" i="2"/>
  <c r="X3660" i="2"/>
  <c r="W3660" i="2"/>
  <c r="AB3659" i="2"/>
  <c r="AA3659" i="2"/>
  <c r="Z3659" i="2"/>
  <c r="Y3659" i="2"/>
  <c r="X3659" i="2"/>
  <c r="W3659" i="2"/>
  <c r="AB3658" i="2"/>
  <c r="AA3658" i="2"/>
  <c r="Z3658" i="2"/>
  <c r="Y3658" i="2"/>
  <c r="X3658" i="2"/>
  <c r="W3658" i="2"/>
  <c r="AB3657" i="2"/>
  <c r="AA3657" i="2"/>
  <c r="Z3657" i="2"/>
  <c r="Y3657" i="2"/>
  <c r="X3657" i="2"/>
  <c r="W3657" i="2"/>
  <c r="AB3656" i="2"/>
  <c r="AA3656" i="2"/>
  <c r="Z3656" i="2"/>
  <c r="Y3656" i="2"/>
  <c r="X3656" i="2"/>
  <c r="W3656" i="2"/>
  <c r="AB3655" i="2"/>
  <c r="AA3655" i="2"/>
  <c r="Z3655" i="2"/>
  <c r="Y3655" i="2"/>
  <c r="X3655" i="2"/>
  <c r="W3655" i="2"/>
  <c r="AB3654" i="2"/>
  <c r="AA3654" i="2"/>
  <c r="Z3654" i="2"/>
  <c r="Y3654" i="2"/>
  <c r="X3654" i="2"/>
  <c r="W3654" i="2"/>
  <c r="AB3653" i="2"/>
  <c r="AA3653" i="2"/>
  <c r="Z3653" i="2"/>
  <c r="Y3653" i="2"/>
  <c r="X3653" i="2"/>
  <c r="W3653" i="2"/>
  <c r="AB3652" i="2"/>
  <c r="AA3652" i="2"/>
  <c r="Z3652" i="2"/>
  <c r="Y3652" i="2"/>
  <c r="X3652" i="2"/>
  <c r="W3652" i="2"/>
  <c r="AB3651" i="2"/>
  <c r="AA3651" i="2"/>
  <c r="Z3651" i="2"/>
  <c r="Y3651" i="2"/>
  <c r="X3651" i="2"/>
  <c r="W3651" i="2"/>
  <c r="AB3650" i="2"/>
  <c r="AA3650" i="2"/>
  <c r="Z3650" i="2"/>
  <c r="Y3650" i="2"/>
  <c r="X3650" i="2"/>
  <c r="W3650" i="2"/>
  <c r="AB3649" i="2"/>
  <c r="AA3649" i="2"/>
  <c r="Z3649" i="2"/>
  <c r="Y3649" i="2"/>
  <c r="X3649" i="2"/>
  <c r="W3649" i="2"/>
  <c r="AB3648" i="2"/>
  <c r="AA3648" i="2"/>
  <c r="Z3648" i="2"/>
  <c r="Y3648" i="2"/>
  <c r="X3648" i="2"/>
  <c r="W3648" i="2"/>
  <c r="AB3647" i="2"/>
  <c r="AA3647" i="2"/>
  <c r="Z3647" i="2"/>
  <c r="Y3647" i="2"/>
  <c r="X3647" i="2"/>
  <c r="W3647" i="2"/>
  <c r="AB3646" i="2"/>
  <c r="AA3646" i="2"/>
  <c r="Z3646" i="2"/>
  <c r="Y3646" i="2"/>
  <c r="X3646" i="2"/>
  <c r="W3646" i="2"/>
  <c r="AB3645" i="2"/>
  <c r="AA3645" i="2"/>
  <c r="Z3645" i="2"/>
  <c r="Y3645" i="2"/>
  <c r="X3645" i="2"/>
  <c r="W3645" i="2"/>
  <c r="AB3644" i="2"/>
  <c r="AA3644" i="2"/>
  <c r="Z3644" i="2"/>
  <c r="Y3644" i="2"/>
  <c r="X3644" i="2"/>
  <c r="W3644" i="2"/>
  <c r="AB3643" i="2"/>
  <c r="AA3643" i="2"/>
  <c r="Z3643" i="2"/>
  <c r="Y3643" i="2"/>
  <c r="X3643" i="2"/>
  <c r="W3643" i="2"/>
  <c r="AB3642" i="2"/>
  <c r="AA3642" i="2"/>
  <c r="Z3642" i="2"/>
  <c r="Y3642" i="2"/>
  <c r="X3642" i="2"/>
  <c r="W3642" i="2"/>
  <c r="AB3641" i="2"/>
  <c r="AA3641" i="2"/>
  <c r="Z3641" i="2"/>
  <c r="Y3641" i="2"/>
  <c r="X3641" i="2"/>
  <c r="W3641" i="2"/>
  <c r="AB3640" i="2"/>
  <c r="AA3640" i="2"/>
  <c r="Z3640" i="2"/>
  <c r="Y3640" i="2"/>
  <c r="X3640" i="2"/>
  <c r="W3640" i="2"/>
  <c r="AB3639" i="2"/>
  <c r="AA3639" i="2"/>
  <c r="Z3639" i="2"/>
  <c r="Y3639" i="2"/>
  <c r="X3639" i="2"/>
  <c r="W3639" i="2"/>
  <c r="AB3638" i="2"/>
  <c r="AA3638" i="2"/>
  <c r="Z3638" i="2"/>
  <c r="Y3638" i="2"/>
  <c r="X3638" i="2"/>
  <c r="W3638" i="2"/>
  <c r="AB3637" i="2"/>
  <c r="AA3637" i="2"/>
  <c r="Z3637" i="2"/>
  <c r="Y3637" i="2"/>
  <c r="X3637" i="2"/>
  <c r="W3637" i="2"/>
  <c r="AB3636" i="2"/>
  <c r="AA3636" i="2"/>
  <c r="Z3636" i="2"/>
  <c r="Y3636" i="2"/>
  <c r="X3636" i="2"/>
  <c r="W3636" i="2"/>
  <c r="AB3635" i="2"/>
  <c r="AA3635" i="2"/>
  <c r="Z3635" i="2"/>
  <c r="Y3635" i="2"/>
  <c r="X3635" i="2"/>
  <c r="W3635" i="2"/>
  <c r="AB3634" i="2"/>
  <c r="AA3634" i="2"/>
  <c r="Z3634" i="2"/>
  <c r="Y3634" i="2"/>
  <c r="X3634" i="2"/>
  <c r="W3634" i="2"/>
  <c r="AB3633" i="2"/>
  <c r="AA3633" i="2"/>
  <c r="Z3633" i="2"/>
  <c r="Y3633" i="2"/>
  <c r="X3633" i="2"/>
  <c r="W3633" i="2"/>
  <c r="AB3632" i="2"/>
  <c r="AA3632" i="2"/>
  <c r="Z3632" i="2"/>
  <c r="Y3632" i="2"/>
  <c r="X3632" i="2"/>
  <c r="W3632" i="2"/>
  <c r="AB3631" i="2"/>
  <c r="AA3631" i="2"/>
  <c r="Z3631" i="2"/>
  <c r="Y3631" i="2"/>
  <c r="X3631" i="2"/>
  <c r="W3631" i="2"/>
  <c r="AB3630" i="2"/>
  <c r="AA3630" i="2"/>
  <c r="Z3630" i="2"/>
  <c r="Y3630" i="2"/>
  <c r="X3630" i="2"/>
  <c r="W3630" i="2"/>
  <c r="AB3629" i="2"/>
  <c r="AA3629" i="2"/>
  <c r="Z3629" i="2"/>
  <c r="Y3629" i="2"/>
  <c r="X3629" i="2"/>
  <c r="W3629" i="2"/>
  <c r="AB3628" i="2"/>
  <c r="AA3628" i="2"/>
  <c r="Z3628" i="2"/>
  <c r="Y3628" i="2"/>
  <c r="X3628" i="2"/>
  <c r="W3628" i="2"/>
  <c r="AB3627" i="2"/>
  <c r="AA3627" i="2"/>
  <c r="Z3627" i="2"/>
  <c r="Y3627" i="2"/>
  <c r="X3627" i="2"/>
  <c r="W3627" i="2"/>
  <c r="AB3626" i="2"/>
  <c r="AA3626" i="2"/>
  <c r="Z3626" i="2"/>
  <c r="Y3626" i="2"/>
  <c r="X3626" i="2"/>
  <c r="W3626" i="2"/>
  <c r="AB3625" i="2"/>
  <c r="AA3625" i="2"/>
  <c r="Z3625" i="2"/>
  <c r="Y3625" i="2"/>
  <c r="X3625" i="2"/>
  <c r="W3625" i="2"/>
  <c r="AB3624" i="2"/>
  <c r="AA3624" i="2"/>
  <c r="Z3624" i="2"/>
  <c r="Y3624" i="2"/>
  <c r="X3624" i="2"/>
  <c r="W3624" i="2"/>
  <c r="AB3623" i="2"/>
  <c r="AA3623" i="2"/>
  <c r="Z3623" i="2"/>
  <c r="Y3623" i="2"/>
  <c r="X3623" i="2"/>
  <c r="W3623" i="2"/>
  <c r="AB3622" i="2"/>
  <c r="AA3622" i="2"/>
  <c r="Z3622" i="2"/>
  <c r="Y3622" i="2"/>
  <c r="X3622" i="2"/>
  <c r="W3622" i="2"/>
  <c r="AB3621" i="2"/>
  <c r="AA3621" i="2"/>
  <c r="Z3621" i="2"/>
  <c r="Y3621" i="2"/>
  <c r="X3621" i="2"/>
  <c r="W3621" i="2"/>
  <c r="AB3620" i="2"/>
  <c r="AA3620" i="2"/>
  <c r="Z3620" i="2"/>
  <c r="Y3620" i="2"/>
  <c r="X3620" i="2"/>
  <c r="W3620" i="2"/>
  <c r="AB3619" i="2"/>
  <c r="AA3619" i="2"/>
  <c r="Z3619" i="2"/>
  <c r="Y3619" i="2"/>
  <c r="X3619" i="2"/>
  <c r="W3619" i="2"/>
  <c r="AB3618" i="2"/>
  <c r="AA3618" i="2"/>
  <c r="Z3618" i="2"/>
  <c r="Y3618" i="2"/>
  <c r="X3618" i="2"/>
  <c r="W3618" i="2"/>
  <c r="AB3617" i="2"/>
  <c r="AA3617" i="2"/>
  <c r="Z3617" i="2"/>
  <c r="Y3617" i="2"/>
  <c r="X3617" i="2"/>
  <c r="W3617" i="2"/>
  <c r="AB3616" i="2"/>
  <c r="AA3616" i="2"/>
  <c r="Z3616" i="2"/>
  <c r="Y3616" i="2"/>
  <c r="X3616" i="2"/>
  <c r="W3616" i="2"/>
  <c r="AB3615" i="2"/>
  <c r="AA3615" i="2"/>
  <c r="Z3615" i="2"/>
  <c r="Y3615" i="2"/>
  <c r="X3615" i="2"/>
  <c r="W3615" i="2"/>
  <c r="AB3614" i="2"/>
  <c r="AA3614" i="2"/>
  <c r="Z3614" i="2"/>
  <c r="Y3614" i="2"/>
  <c r="X3614" i="2"/>
  <c r="W3614" i="2"/>
  <c r="AB3613" i="2"/>
  <c r="AA3613" i="2"/>
  <c r="Z3613" i="2"/>
  <c r="Y3613" i="2"/>
  <c r="X3613" i="2"/>
  <c r="W3613" i="2"/>
  <c r="AB3612" i="2"/>
  <c r="AA3612" i="2"/>
  <c r="Z3612" i="2"/>
  <c r="Y3612" i="2"/>
  <c r="X3612" i="2"/>
  <c r="W3612" i="2"/>
  <c r="AB3611" i="2"/>
  <c r="AA3611" i="2"/>
  <c r="Z3611" i="2"/>
  <c r="Y3611" i="2"/>
  <c r="X3611" i="2"/>
  <c r="W3611" i="2"/>
  <c r="AB3610" i="2"/>
  <c r="AA3610" i="2"/>
  <c r="Z3610" i="2"/>
  <c r="Y3610" i="2"/>
  <c r="X3610" i="2"/>
  <c r="W3610" i="2"/>
  <c r="AB3609" i="2"/>
  <c r="AA3609" i="2"/>
  <c r="Z3609" i="2"/>
  <c r="Y3609" i="2"/>
  <c r="X3609" i="2"/>
  <c r="W3609" i="2"/>
  <c r="AB3608" i="2"/>
  <c r="AA3608" i="2"/>
  <c r="Z3608" i="2"/>
  <c r="Y3608" i="2"/>
  <c r="X3608" i="2"/>
  <c r="W3608" i="2"/>
  <c r="AB3607" i="2"/>
  <c r="AA3607" i="2"/>
  <c r="Z3607" i="2"/>
  <c r="Y3607" i="2"/>
  <c r="X3607" i="2"/>
  <c r="W3607" i="2"/>
  <c r="AB3606" i="2"/>
  <c r="AA3606" i="2"/>
  <c r="Z3606" i="2"/>
  <c r="Y3606" i="2"/>
  <c r="X3606" i="2"/>
  <c r="W3606" i="2"/>
  <c r="AB3605" i="2"/>
  <c r="AA3605" i="2"/>
  <c r="Z3605" i="2"/>
  <c r="Y3605" i="2"/>
  <c r="X3605" i="2"/>
  <c r="W3605" i="2"/>
  <c r="AB3604" i="2"/>
  <c r="AA3604" i="2"/>
  <c r="Z3604" i="2"/>
  <c r="Y3604" i="2"/>
  <c r="X3604" i="2"/>
  <c r="W3604" i="2"/>
  <c r="AB3603" i="2"/>
  <c r="AA3603" i="2"/>
  <c r="Z3603" i="2"/>
  <c r="Y3603" i="2"/>
  <c r="X3603" i="2"/>
  <c r="W3603" i="2"/>
  <c r="AB3602" i="2"/>
  <c r="AA3602" i="2"/>
  <c r="Z3602" i="2"/>
  <c r="Y3602" i="2"/>
  <c r="X3602" i="2"/>
  <c r="W3602" i="2"/>
  <c r="AB3601" i="2"/>
  <c r="AA3601" i="2"/>
  <c r="Z3601" i="2"/>
  <c r="Y3601" i="2"/>
  <c r="X3601" i="2"/>
  <c r="W3601" i="2"/>
  <c r="AB3600" i="2"/>
  <c r="AA3600" i="2"/>
  <c r="Z3600" i="2"/>
  <c r="Y3600" i="2"/>
  <c r="X3600" i="2"/>
  <c r="W3600" i="2"/>
  <c r="AB3599" i="2"/>
  <c r="AA3599" i="2"/>
  <c r="Z3599" i="2"/>
  <c r="Y3599" i="2"/>
  <c r="X3599" i="2"/>
  <c r="W3599" i="2"/>
  <c r="AB3598" i="2"/>
  <c r="AA3598" i="2"/>
  <c r="Z3598" i="2"/>
  <c r="Y3598" i="2"/>
  <c r="X3598" i="2"/>
  <c r="W3598" i="2"/>
  <c r="AB3597" i="2"/>
  <c r="AA3597" i="2"/>
  <c r="Z3597" i="2"/>
  <c r="Y3597" i="2"/>
  <c r="X3597" i="2"/>
  <c r="W3597" i="2"/>
  <c r="AB3596" i="2"/>
  <c r="AA3596" i="2"/>
  <c r="Z3596" i="2"/>
  <c r="Y3596" i="2"/>
  <c r="X3596" i="2"/>
  <c r="W3596" i="2"/>
  <c r="AB3595" i="2"/>
  <c r="AA3595" i="2"/>
  <c r="Z3595" i="2"/>
  <c r="Y3595" i="2"/>
  <c r="X3595" i="2"/>
  <c r="W3595" i="2"/>
  <c r="AB3594" i="2"/>
  <c r="AA3594" i="2"/>
  <c r="Z3594" i="2"/>
  <c r="Y3594" i="2"/>
  <c r="X3594" i="2"/>
  <c r="W3594" i="2"/>
  <c r="AB3593" i="2"/>
  <c r="AA3593" i="2"/>
  <c r="Z3593" i="2"/>
  <c r="Y3593" i="2"/>
  <c r="X3593" i="2"/>
  <c r="W3593" i="2"/>
  <c r="AB3592" i="2"/>
  <c r="AA3592" i="2"/>
  <c r="Z3592" i="2"/>
  <c r="Y3592" i="2"/>
  <c r="X3592" i="2"/>
  <c r="W3592" i="2"/>
  <c r="AB3591" i="2"/>
  <c r="AA3591" i="2"/>
  <c r="Z3591" i="2"/>
  <c r="Y3591" i="2"/>
  <c r="X3591" i="2"/>
  <c r="W3591" i="2"/>
  <c r="AB3590" i="2"/>
  <c r="AA3590" i="2"/>
  <c r="Z3590" i="2"/>
  <c r="Y3590" i="2"/>
  <c r="X3590" i="2"/>
  <c r="W3590" i="2"/>
  <c r="AB3589" i="2"/>
  <c r="AA3589" i="2"/>
  <c r="Z3589" i="2"/>
  <c r="Y3589" i="2"/>
  <c r="X3589" i="2"/>
  <c r="W3589" i="2"/>
  <c r="AB3588" i="2"/>
  <c r="AA3588" i="2"/>
  <c r="Z3588" i="2"/>
  <c r="Y3588" i="2"/>
  <c r="X3588" i="2"/>
  <c r="W3588" i="2"/>
  <c r="AB3587" i="2"/>
  <c r="AA3587" i="2"/>
  <c r="Z3587" i="2"/>
  <c r="Y3587" i="2"/>
  <c r="X3587" i="2"/>
  <c r="W3587" i="2"/>
  <c r="AB3586" i="2"/>
  <c r="AA3586" i="2"/>
  <c r="Z3586" i="2"/>
  <c r="Y3586" i="2"/>
  <c r="X3586" i="2"/>
  <c r="W3586" i="2"/>
  <c r="AB3585" i="2"/>
  <c r="AA3585" i="2"/>
  <c r="Z3585" i="2"/>
  <c r="Y3585" i="2"/>
  <c r="X3585" i="2"/>
  <c r="W3585" i="2"/>
  <c r="AB3584" i="2"/>
  <c r="AA3584" i="2"/>
  <c r="Z3584" i="2"/>
  <c r="Y3584" i="2"/>
  <c r="X3584" i="2"/>
  <c r="W3584" i="2"/>
  <c r="AB3583" i="2"/>
  <c r="AA3583" i="2"/>
  <c r="Z3583" i="2"/>
  <c r="Y3583" i="2"/>
  <c r="X3583" i="2"/>
  <c r="W3583" i="2"/>
  <c r="AB3582" i="2"/>
  <c r="AA3582" i="2"/>
  <c r="Z3582" i="2"/>
  <c r="Y3582" i="2"/>
  <c r="X3582" i="2"/>
  <c r="W3582" i="2"/>
  <c r="AB3581" i="2"/>
  <c r="AA3581" i="2"/>
  <c r="Z3581" i="2"/>
  <c r="Y3581" i="2"/>
  <c r="X3581" i="2"/>
  <c r="W3581" i="2"/>
  <c r="AB3580" i="2"/>
  <c r="AA3580" i="2"/>
  <c r="Z3580" i="2"/>
  <c r="Y3580" i="2"/>
  <c r="X3580" i="2"/>
  <c r="W3580" i="2"/>
  <c r="AB3579" i="2"/>
  <c r="AA3579" i="2"/>
  <c r="Z3579" i="2"/>
  <c r="Y3579" i="2"/>
  <c r="X3579" i="2"/>
  <c r="W3579" i="2"/>
  <c r="AB3578" i="2"/>
  <c r="AA3578" i="2"/>
  <c r="Z3578" i="2"/>
  <c r="Y3578" i="2"/>
  <c r="X3578" i="2"/>
  <c r="W3578" i="2"/>
  <c r="AB3577" i="2"/>
  <c r="AA3577" i="2"/>
  <c r="Z3577" i="2"/>
  <c r="Y3577" i="2"/>
  <c r="X3577" i="2"/>
  <c r="W3577" i="2"/>
  <c r="AB3576" i="2"/>
  <c r="AA3576" i="2"/>
  <c r="Z3576" i="2"/>
  <c r="Y3576" i="2"/>
  <c r="X3576" i="2"/>
  <c r="W3576" i="2"/>
  <c r="AB3575" i="2"/>
  <c r="AA3575" i="2"/>
  <c r="Z3575" i="2"/>
  <c r="Y3575" i="2"/>
  <c r="X3575" i="2"/>
  <c r="W3575" i="2"/>
  <c r="AB3574" i="2"/>
  <c r="AA3574" i="2"/>
  <c r="Z3574" i="2"/>
  <c r="Y3574" i="2"/>
  <c r="X3574" i="2"/>
  <c r="W3574" i="2"/>
  <c r="AB3573" i="2"/>
  <c r="AA3573" i="2"/>
  <c r="Z3573" i="2"/>
  <c r="AB3572" i="2"/>
  <c r="AA3572" i="2"/>
  <c r="Z3572" i="2"/>
  <c r="AB3571" i="2"/>
  <c r="AA3571" i="2"/>
  <c r="Z3571" i="2"/>
  <c r="AB3570" i="2"/>
  <c r="AA3570" i="2"/>
  <c r="Z3570" i="2"/>
  <c r="AB3569" i="2"/>
  <c r="AA3569" i="2"/>
  <c r="Z3569" i="2"/>
  <c r="AB3568" i="2"/>
  <c r="AA3568" i="2"/>
  <c r="Z3568" i="2"/>
  <c r="AB3567" i="2"/>
  <c r="AA3567" i="2"/>
  <c r="Z3567" i="2"/>
  <c r="AB3566" i="2"/>
  <c r="AA3566" i="2"/>
  <c r="Z3566" i="2"/>
  <c r="AB3565" i="2"/>
  <c r="AA3565" i="2"/>
  <c r="Z3565" i="2"/>
  <c r="AB3564" i="2"/>
  <c r="AA3564" i="2"/>
  <c r="Z3564" i="2"/>
  <c r="AB3563" i="2"/>
  <c r="AA3563" i="2"/>
  <c r="Z3563" i="2"/>
  <c r="AB3562" i="2"/>
  <c r="AA3562" i="2"/>
  <c r="Z3562" i="2"/>
  <c r="AB3561" i="2"/>
  <c r="AA3561" i="2"/>
  <c r="Z3561" i="2"/>
  <c r="AB3560" i="2"/>
  <c r="AA3560" i="2"/>
  <c r="Z3560" i="2"/>
  <c r="AB3559" i="2"/>
  <c r="AA3559" i="2"/>
  <c r="Z3559" i="2"/>
  <c r="AB3558" i="2"/>
  <c r="AA3558" i="2"/>
  <c r="Z3558" i="2"/>
  <c r="AB3557" i="2"/>
  <c r="AA3557" i="2"/>
  <c r="Z3557" i="2"/>
  <c r="AB3556" i="2"/>
  <c r="AA3556" i="2"/>
  <c r="Z3556" i="2"/>
  <c r="AB3555" i="2"/>
  <c r="AA3555" i="2"/>
  <c r="Z3555" i="2"/>
  <c r="AB3554" i="2"/>
  <c r="AA3554" i="2"/>
  <c r="Z3554" i="2"/>
  <c r="AB3553" i="2"/>
  <c r="AA3553" i="2"/>
  <c r="Z3553" i="2"/>
  <c r="AB3552" i="2"/>
  <c r="AA3552" i="2"/>
  <c r="Z3552" i="2"/>
  <c r="AB3551" i="2"/>
  <c r="AA3551" i="2"/>
  <c r="Z3551" i="2"/>
  <c r="AB3550" i="2"/>
  <c r="AA3550" i="2"/>
  <c r="Z3550" i="2"/>
  <c r="Y3550" i="2"/>
  <c r="X3550" i="2"/>
  <c r="W3550" i="2"/>
  <c r="AB3549" i="2"/>
  <c r="AA3549" i="2"/>
  <c r="Z3549" i="2"/>
  <c r="Y3549" i="2"/>
  <c r="X3549" i="2"/>
  <c r="W3549" i="2"/>
  <c r="AB3548" i="2"/>
  <c r="AA3548" i="2"/>
  <c r="Z3548" i="2"/>
  <c r="Y3548" i="2"/>
  <c r="X3548" i="2"/>
  <c r="W3548" i="2"/>
  <c r="AB3547" i="2"/>
  <c r="AA3547" i="2"/>
  <c r="Z3547" i="2"/>
  <c r="Y3547" i="2"/>
  <c r="X3547" i="2"/>
  <c r="W3547" i="2"/>
  <c r="AB3546" i="2"/>
  <c r="AA3546" i="2"/>
  <c r="Z3546" i="2"/>
  <c r="Y3546" i="2"/>
  <c r="X3546" i="2"/>
  <c r="W3546" i="2"/>
  <c r="AB3545" i="2"/>
  <c r="AA3545" i="2"/>
  <c r="Z3545" i="2"/>
  <c r="Y3545" i="2"/>
  <c r="X3545" i="2"/>
  <c r="W3545" i="2"/>
  <c r="AB3544" i="2"/>
  <c r="AA3544" i="2"/>
  <c r="Z3544" i="2"/>
  <c r="Y3544" i="2"/>
  <c r="X3544" i="2"/>
  <c r="W3544" i="2"/>
  <c r="AB3543" i="2"/>
  <c r="AA3543" i="2"/>
  <c r="Z3543" i="2"/>
  <c r="Y3543" i="2"/>
  <c r="X3543" i="2"/>
  <c r="W3543" i="2"/>
  <c r="AB3542" i="2"/>
  <c r="AA3542" i="2"/>
  <c r="Z3542" i="2"/>
  <c r="Y3542" i="2"/>
  <c r="X3542" i="2"/>
  <c r="W3542" i="2"/>
  <c r="AB3541" i="2"/>
  <c r="AA3541" i="2"/>
  <c r="Z3541" i="2"/>
  <c r="Y3541" i="2"/>
  <c r="X3541" i="2"/>
  <c r="W3541" i="2"/>
  <c r="AB3540" i="2"/>
  <c r="AA3540" i="2"/>
  <c r="Z3540" i="2"/>
  <c r="Y3540" i="2"/>
  <c r="X3540" i="2"/>
  <c r="W3540" i="2"/>
  <c r="AB3539" i="2"/>
  <c r="AA3539" i="2"/>
  <c r="Z3539" i="2"/>
  <c r="Y3539" i="2"/>
  <c r="X3539" i="2"/>
  <c r="W3539" i="2"/>
  <c r="AB3538" i="2"/>
  <c r="AA3538" i="2"/>
  <c r="Z3538" i="2"/>
  <c r="Y3538" i="2"/>
  <c r="X3538" i="2"/>
  <c r="W3538" i="2"/>
  <c r="AB3537" i="2"/>
  <c r="AA3537" i="2"/>
  <c r="Z3537" i="2"/>
  <c r="Y3537" i="2"/>
  <c r="X3537" i="2"/>
  <c r="W3537" i="2"/>
  <c r="AB3536" i="2"/>
  <c r="AA3536" i="2"/>
  <c r="Z3536" i="2"/>
  <c r="Y3536" i="2"/>
  <c r="X3536" i="2"/>
  <c r="W3536" i="2"/>
  <c r="AB3535" i="2"/>
  <c r="AA3535" i="2"/>
  <c r="Z3535" i="2"/>
  <c r="Y3535" i="2"/>
  <c r="X3535" i="2"/>
  <c r="W3535" i="2"/>
  <c r="AB3534" i="2"/>
  <c r="AA3534" i="2"/>
  <c r="Z3534" i="2"/>
  <c r="Y3534" i="2"/>
  <c r="X3534" i="2"/>
  <c r="W3534" i="2"/>
  <c r="AB3533" i="2"/>
  <c r="AA3533" i="2"/>
  <c r="Z3533" i="2"/>
  <c r="AB3532" i="2"/>
  <c r="AA3532" i="2"/>
  <c r="Z3532" i="2"/>
  <c r="AB3531" i="2"/>
  <c r="AA3531" i="2"/>
  <c r="Z3531" i="2"/>
  <c r="AB3530" i="2"/>
  <c r="AA3530" i="2"/>
  <c r="Z3530" i="2"/>
  <c r="AB3529" i="2"/>
  <c r="AA3529" i="2"/>
  <c r="Z3529" i="2"/>
  <c r="AB3528" i="2"/>
  <c r="AA3528" i="2"/>
  <c r="Z3528" i="2"/>
  <c r="AB3527" i="2"/>
  <c r="AA3527" i="2"/>
  <c r="Z3527" i="2"/>
  <c r="AB3526" i="2"/>
  <c r="AA3526" i="2"/>
  <c r="Z3526" i="2"/>
  <c r="AB3525" i="2"/>
  <c r="AA3525" i="2"/>
  <c r="Z3525" i="2"/>
  <c r="AB3524" i="2"/>
  <c r="AA3524" i="2"/>
  <c r="Z3524" i="2"/>
  <c r="AB3523" i="2"/>
  <c r="AA3523" i="2"/>
  <c r="Z3523" i="2"/>
  <c r="AB3522" i="2"/>
  <c r="AA3522" i="2"/>
  <c r="Z3522" i="2"/>
  <c r="AB3521" i="2"/>
  <c r="AA3521" i="2"/>
  <c r="Z3521" i="2"/>
  <c r="AB3520" i="2"/>
  <c r="AA3520" i="2"/>
  <c r="Z3520" i="2"/>
  <c r="AB3519" i="2"/>
  <c r="AA3519" i="2"/>
  <c r="Z3519" i="2"/>
  <c r="AB3518" i="2"/>
  <c r="AA3518" i="2"/>
  <c r="Z3518" i="2"/>
  <c r="AB3517" i="2"/>
  <c r="AA3517" i="2"/>
  <c r="Z3517" i="2"/>
  <c r="AB3516" i="2"/>
  <c r="AA3516" i="2"/>
  <c r="Z3516" i="2"/>
  <c r="AB3515" i="2"/>
  <c r="AA3515" i="2"/>
  <c r="Z3515" i="2"/>
  <c r="AB3514" i="2"/>
  <c r="AA3514" i="2"/>
  <c r="Z3514" i="2"/>
  <c r="AB3513" i="2"/>
  <c r="AA3513" i="2"/>
  <c r="Z3513" i="2"/>
  <c r="AB3512" i="2"/>
  <c r="AA3512" i="2"/>
  <c r="Z3512" i="2"/>
  <c r="AB3511" i="2"/>
  <c r="AA3511" i="2"/>
  <c r="Z3511" i="2"/>
  <c r="AB3510" i="2"/>
  <c r="AA3510" i="2"/>
  <c r="Z3510" i="2"/>
  <c r="AB3509" i="2"/>
  <c r="AA3509" i="2"/>
  <c r="Z3509" i="2"/>
  <c r="AB3508" i="2"/>
  <c r="AA3508" i="2"/>
  <c r="Z3508" i="2"/>
  <c r="AB3507" i="2"/>
  <c r="AA3507" i="2"/>
  <c r="Z3507" i="2"/>
  <c r="AB3506" i="2"/>
  <c r="AA3506" i="2"/>
  <c r="Z3506" i="2"/>
  <c r="AB3505" i="2"/>
  <c r="AA3505" i="2"/>
  <c r="Z3505" i="2"/>
  <c r="AB3504" i="2"/>
  <c r="AA3504" i="2"/>
  <c r="Z3504" i="2"/>
  <c r="AB3503" i="2"/>
  <c r="AA3503" i="2"/>
  <c r="Z3503" i="2"/>
  <c r="AB3502" i="2"/>
  <c r="AA3502" i="2"/>
  <c r="Z3502" i="2"/>
  <c r="AB3501" i="2"/>
  <c r="AA3501" i="2"/>
  <c r="Z3501" i="2"/>
  <c r="AB3500" i="2"/>
  <c r="AA3500" i="2"/>
  <c r="Z3500" i="2"/>
  <c r="AB3499" i="2"/>
  <c r="AA3499" i="2"/>
  <c r="Z3499" i="2"/>
  <c r="AB3498" i="2"/>
  <c r="AA3498" i="2"/>
  <c r="Z3498" i="2"/>
  <c r="AB3497" i="2"/>
  <c r="AA3497" i="2"/>
  <c r="Z3497" i="2"/>
  <c r="AB3496" i="2"/>
  <c r="AA3496" i="2"/>
  <c r="Z3496" i="2"/>
  <c r="AB3495" i="2"/>
  <c r="AA3495" i="2"/>
  <c r="Z3495" i="2"/>
  <c r="AB3494" i="2"/>
  <c r="AA3494" i="2"/>
  <c r="Z3494" i="2"/>
  <c r="AB3493" i="2"/>
  <c r="AA3493" i="2"/>
  <c r="Z3493" i="2"/>
  <c r="AB3492" i="2"/>
  <c r="AA3492" i="2"/>
  <c r="Z3492" i="2"/>
  <c r="AB3491" i="2"/>
  <c r="AA3491" i="2"/>
  <c r="Z3491" i="2"/>
  <c r="AB3490" i="2"/>
  <c r="AA3490" i="2"/>
  <c r="Z3490" i="2"/>
  <c r="AB3489" i="2"/>
  <c r="AA3489" i="2"/>
  <c r="Z3489" i="2"/>
  <c r="AB3488" i="2"/>
  <c r="AA3488" i="2"/>
  <c r="Z3488" i="2"/>
  <c r="AB3487" i="2"/>
  <c r="AA3487" i="2"/>
  <c r="Z3487" i="2"/>
  <c r="AB3486" i="2"/>
  <c r="AA3486" i="2"/>
  <c r="Z3486" i="2"/>
  <c r="AB3485" i="2"/>
  <c r="AA3485" i="2"/>
  <c r="Z3485" i="2"/>
  <c r="AB3484" i="2"/>
  <c r="AA3484" i="2"/>
  <c r="Z3484" i="2"/>
  <c r="AB3483" i="2"/>
  <c r="AA3483" i="2"/>
  <c r="Z3483" i="2"/>
  <c r="AB3482" i="2"/>
  <c r="AA3482" i="2"/>
  <c r="Z3482" i="2"/>
  <c r="AB3481" i="2"/>
  <c r="AA3481" i="2"/>
  <c r="Z3481" i="2"/>
  <c r="AB3480" i="2"/>
  <c r="AA3480" i="2"/>
  <c r="Z3480" i="2"/>
  <c r="AB3479" i="2"/>
  <c r="AA3479" i="2"/>
  <c r="Z3479" i="2"/>
  <c r="AB3478" i="2"/>
  <c r="AA3478" i="2"/>
  <c r="Z3478" i="2"/>
  <c r="AB3477" i="2"/>
  <c r="AA3477" i="2"/>
  <c r="Z3477" i="2"/>
  <c r="AB3476" i="2"/>
  <c r="AA3476" i="2"/>
  <c r="Z3476" i="2"/>
  <c r="AB3475" i="2"/>
  <c r="AA3475" i="2"/>
  <c r="Z3475" i="2"/>
  <c r="AB3474" i="2"/>
  <c r="AA3474" i="2"/>
  <c r="Z3474" i="2"/>
  <c r="AB3473" i="2"/>
  <c r="AA3473" i="2"/>
  <c r="Z3473" i="2"/>
  <c r="AB3472" i="2"/>
  <c r="AA3472" i="2"/>
  <c r="Z3472" i="2"/>
  <c r="AB3471" i="2"/>
  <c r="AA3471" i="2"/>
  <c r="Z3471" i="2"/>
  <c r="AB3470" i="2"/>
  <c r="AA3470" i="2"/>
  <c r="Z3470" i="2"/>
  <c r="AB3469" i="2"/>
  <c r="AA3469" i="2"/>
  <c r="Z3469" i="2"/>
  <c r="AB3468" i="2"/>
  <c r="AA3468" i="2"/>
  <c r="Z3468" i="2"/>
  <c r="AB3467" i="2"/>
  <c r="AA3467" i="2"/>
  <c r="Z3467" i="2"/>
  <c r="AB3466" i="2"/>
  <c r="AA3466" i="2"/>
  <c r="Z3466" i="2"/>
  <c r="AB3465" i="2"/>
  <c r="AA3465" i="2"/>
  <c r="Z3465" i="2"/>
  <c r="AB3464" i="2"/>
  <c r="AA3464" i="2"/>
  <c r="Z3464" i="2"/>
  <c r="AB3463" i="2"/>
  <c r="AA3463" i="2"/>
  <c r="Z3463" i="2"/>
  <c r="AB3462" i="2"/>
  <c r="AA3462" i="2"/>
  <c r="Z3462" i="2"/>
  <c r="AB3461" i="2"/>
  <c r="AA3461" i="2"/>
  <c r="Z3461" i="2"/>
  <c r="AB3460" i="2"/>
  <c r="AA3460" i="2"/>
  <c r="Z3460" i="2"/>
  <c r="AB3459" i="2"/>
  <c r="AA3459" i="2"/>
  <c r="Z3459" i="2"/>
  <c r="AB3458" i="2"/>
  <c r="AA3458" i="2"/>
  <c r="Z3458" i="2"/>
  <c r="AB3457" i="2"/>
  <c r="AA3457" i="2"/>
  <c r="Z3457" i="2"/>
  <c r="AB3456" i="2"/>
  <c r="AA3456" i="2"/>
  <c r="Z3456" i="2"/>
  <c r="AB3455" i="2"/>
  <c r="AA3455" i="2"/>
  <c r="Z3455" i="2"/>
  <c r="AB3454" i="2"/>
  <c r="AA3454" i="2"/>
  <c r="Z3454" i="2"/>
  <c r="AB3453" i="2"/>
  <c r="AA3453" i="2"/>
  <c r="Z3453" i="2"/>
  <c r="AB3452" i="2"/>
  <c r="AA3452" i="2"/>
  <c r="Z3452" i="2"/>
  <c r="AB3451" i="2"/>
  <c r="AA3451" i="2"/>
  <c r="Z3451" i="2"/>
  <c r="AB3450" i="2"/>
  <c r="AA3450" i="2"/>
  <c r="Z3450" i="2"/>
  <c r="AB3449" i="2"/>
  <c r="AA3449" i="2"/>
  <c r="Z3449" i="2"/>
  <c r="AB3448" i="2"/>
  <c r="AA3448" i="2"/>
  <c r="Z3448" i="2"/>
  <c r="AB3447" i="2"/>
  <c r="AA3447" i="2"/>
  <c r="Z3447" i="2"/>
  <c r="AB3446" i="2"/>
  <c r="AA3446" i="2"/>
  <c r="Z3446" i="2"/>
  <c r="AB3445" i="2"/>
  <c r="AA3445" i="2"/>
  <c r="Z3445" i="2"/>
  <c r="AB3444" i="2"/>
  <c r="AA3444" i="2"/>
  <c r="Z3444" i="2"/>
  <c r="AB3443" i="2"/>
  <c r="AA3443" i="2"/>
  <c r="Z3443" i="2"/>
  <c r="AB3442" i="2"/>
  <c r="AA3442" i="2"/>
  <c r="Z3442" i="2"/>
  <c r="AB3441" i="2"/>
  <c r="AA3441" i="2"/>
  <c r="Z3441" i="2"/>
  <c r="AB3440" i="2"/>
  <c r="AA3440" i="2"/>
  <c r="Z3440" i="2"/>
  <c r="AB3439" i="2"/>
  <c r="AA3439" i="2"/>
  <c r="Z3439" i="2"/>
  <c r="AB3438" i="2"/>
  <c r="AA3438" i="2"/>
  <c r="Z3438" i="2"/>
  <c r="AB3437" i="2"/>
  <c r="AA3437" i="2"/>
  <c r="Z3437" i="2"/>
  <c r="AB3436" i="2"/>
  <c r="AA3436" i="2"/>
  <c r="Z3436" i="2"/>
  <c r="AB3435" i="2"/>
  <c r="AA3435" i="2"/>
  <c r="Z3435" i="2"/>
  <c r="AB3434" i="2"/>
  <c r="AA3434" i="2"/>
  <c r="Z3434" i="2"/>
  <c r="AB3433" i="2"/>
  <c r="AA3433" i="2"/>
  <c r="Z3433" i="2"/>
  <c r="AB3432" i="2"/>
  <c r="AA3432" i="2"/>
  <c r="Z3432" i="2"/>
  <c r="AB3431" i="2"/>
  <c r="AA3431" i="2"/>
  <c r="Z3431" i="2"/>
  <c r="AB3430" i="2"/>
  <c r="AA3430" i="2"/>
  <c r="Z3430" i="2"/>
  <c r="AB3429" i="2"/>
  <c r="AA3429" i="2"/>
  <c r="Z3429" i="2"/>
  <c r="AB3428" i="2"/>
  <c r="AA3428" i="2"/>
  <c r="Z3428" i="2"/>
  <c r="AB3427" i="2"/>
  <c r="AA3427" i="2"/>
  <c r="Z3427" i="2"/>
  <c r="AB3426" i="2"/>
  <c r="AA3426" i="2"/>
  <c r="Z3426" i="2"/>
  <c r="AB3425" i="2"/>
  <c r="AA3425" i="2"/>
  <c r="Z3425" i="2"/>
  <c r="AB3424" i="2"/>
  <c r="AA3424" i="2"/>
  <c r="Z3424" i="2"/>
  <c r="AB3423" i="2"/>
  <c r="AA3423" i="2"/>
  <c r="Z3423" i="2"/>
  <c r="AB3422" i="2"/>
  <c r="AA3422" i="2"/>
  <c r="Z3422" i="2"/>
  <c r="AB3421" i="2"/>
  <c r="AA3421" i="2"/>
  <c r="Z3421" i="2"/>
  <c r="AB3420" i="2"/>
  <c r="AA3420" i="2"/>
  <c r="Z3420" i="2"/>
  <c r="AB3419" i="2"/>
  <c r="AA3419" i="2"/>
  <c r="Z3419" i="2"/>
  <c r="AB3418" i="2"/>
  <c r="AA3418" i="2"/>
  <c r="Z3418" i="2"/>
  <c r="AB3417" i="2"/>
  <c r="AA3417" i="2"/>
  <c r="Z3417" i="2"/>
  <c r="AB3416" i="2"/>
  <c r="AA3416" i="2"/>
  <c r="Z3416" i="2"/>
  <c r="AB3415" i="2"/>
  <c r="AA3415" i="2"/>
  <c r="Z3415" i="2"/>
  <c r="AB3414" i="2"/>
  <c r="AA3414" i="2"/>
  <c r="Z3414" i="2"/>
  <c r="AB3413" i="2"/>
  <c r="AA3413" i="2"/>
  <c r="Z3413" i="2"/>
  <c r="AB3412" i="2"/>
  <c r="AA3412" i="2"/>
  <c r="Z3412" i="2"/>
  <c r="AB3411" i="2"/>
  <c r="AA3411" i="2"/>
  <c r="Z3411" i="2"/>
  <c r="AB3410" i="2"/>
  <c r="AA3410" i="2"/>
  <c r="Z3410" i="2"/>
  <c r="AB3409" i="2"/>
  <c r="AA3409" i="2"/>
  <c r="Z3409" i="2"/>
  <c r="AB3408" i="2"/>
  <c r="AA3408" i="2"/>
  <c r="Z3408" i="2"/>
  <c r="AB3407" i="2"/>
  <c r="AA3407" i="2"/>
  <c r="Z3407" i="2"/>
  <c r="AB3406" i="2"/>
  <c r="AA3406" i="2"/>
  <c r="Z3406" i="2"/>
  <c r="AB3405" i="2"/>
  <c r="AA3405" i="2"/>
  <c r="Z3405" i="2"/>
  <c r="AB3404" i="2"/>
  <c r="AA3404" i="2"/>
  <c r="Z3404" i="2"/>
  <c r="AB3403" i="2"/>
  <c r="AA3403" i="2"/>
  <c r="Z3403" i="2"/>
  <c r="AB3402" i="2"/>
  <c r="AA3402" i="2"/>
  <c r="Z3402" i="2"/>
  <c r="AB3401" i="2"/>
  <c r="AA3401" i="2"/>
  <c r="Z3401" i="2"/>
  <c r="AB3400" i="2"/>
  <c r="AA3400" i="2"/>
  <c r="Z3400" i="2"/>
  <c r="AB3399" i="2"/>
  <c r="AA3399" i="2"/>
  <c r="Z3399" i="2"/>
  <c r="AB3398" i="2"/>
  <c r="AA3398" i="2"/>
  <c r="Z3398" i="2"/>
  <c r="AB3397" i="2"/>
  <c r="AA3397" i="2"/>
  <c r="Z3397" i="2"/>
  <c r="AB3396" i="2"/>
  <c r="AA3396" i="2"/>
  <c r="Z3396" i="2"/>
  <c r="AB3395" i="2"/>
  <c r="AA3395" i="2"/>
  <c r="Z3395" i="2"/>
  <c r="AB3394" i="2"/>
  <c r="AA3394" i="2"/>
  <c r="Z3394" i="2"/>
  <c r="AB3393" i="2"/>
  <c r="AA3393" i="2"/>
  <c r="Z3393" i="2"/>
  <c r="AB3392" i="2"/>
  <c r="AA3392" i="2"/>
  <c r="Z3392" i="2"/>
  <c r="AB3391" i="2"/>
  <c r="AA3391" i="2"/>
  <c r="Z3391" i="2"/>
  <c r="AB3390" i="2"/>
  <c r="AA3390" i="2"/>
  <c r="Z3390" i="2"/>
  <c r="AB3389" i="2"/>
  <c r="AA3389" i="2"/>
  <c r="Z3389" i="2"/>
  <c r="AB3388" i="2"/>
  <c r="AA3388" i="2"/>
  <c r="Z3388" i="2"/>
  <c r="AB3387" i="2"/>
  <c r="AA3387" i="2"/>
  <c r="Z3387" i="2"/>
  <c r="AB3386" i="2"/>
  <c r="AA3386" i="2"/>
  <c r="Z3386" i="2"/>
  <c r="AB3385" i="2"/>
  <c r="AA3385" i="2"/>
  <c r="Z3385" i="2"/>
  <c r="AB3384" i="2"/>
  <c r="AA3384" i="2"/>
  <c r="Z3384" i="2"/>
  <c r="AB3383" i="2"/>
  <c r="AA3383" i="2"/>
  <c r="Z3383" i="2"/>
  <c r="AB3382" i="2"/>
  <c r="AA3382" i="2"/>
  <c r="Z3382" i="2"/>
  <c r="AB3381" i="2"/>
  <c r="AA3381" i="2"/>
  <c r="Z3381" i="2"/>
  <c r="AB3380" i="2"/>
  <c r="AA3380" i="2"/>
  <c r="Z3380" i="2"/>
  <c r="AB3379" i="2"/>
  <c r="AA3379" i="2"/>
  <c r="Z3379" i="2"/>
  <c r="AB3378" i="2"/>
  <c r="AA3378" i="2"/>
  <c r="Z3378" i="2"/>
  <c r="AB3377" i="2"/>
  <c r="AA3377" i="2"/>
  <c r="Z3377" i="2"/>
  <c r="AB3376" i="2"/>
  <c r="AA3376" i="2"/>
  <c r="Z3376" i="2"/>
  <c r="AB3375" i="2"/>
  <c r="AA3375" i="2"/>
  <c r="Z3375" i="2"/>
  <c r="AB3374" i="2"/>
  <c r="AA3374" i="2"/>
  <c r="Z3374" i="2"/>
  <c r="AB3373" i="2"/>
  <c r="AA3373" i="2"/>
  <c r="Z3373" i="2"/>
  <c r="AB3372" i="2"/>
  <c r="AA3372" i="2"/>
  <c r="Z3372" i="2"/>
  <c r="AB3371" i="2"/>
  <c r="AA3371" i="2"/>
  <c r="Z3371" i="2"/>
  <c r="AB3370" i="2"/>
  <c r="AA3370" i="2"/>
  <c r="Z3370" i="2"/>
  <c r="AB3369" i="2"/>
  <c r="AA3369" i="2"/>
  <c r="Z3369" i="2"/>
  <c r="AB3368" i="2"/>
  <c r="AA3368" i="2"/>
  <c r="Z3368" i="2"/>
  <c r="AB3367" i="2"/>
  <c r="AA3367" i="2"/>
  <c r="Z3367" i="2"/>
  <c r="AB3366" i="2"/>
  <c r="AA3366" i="2"/>
  <c r="Z3366" i="2"/>
  <c r="AB3365" i="2"/>
  <c r="AA3365" i="2"/>
  <c r="Z3365" i="2"/>
  <c r="Y3365" i="2"/>
  <c r="X3365" i="2"/>
  <c r="W3365" i="2"/>
  <c r="AB3364" i="2"/>
  <c r="AA3364" i="2"/>
  <c r="Z3364" i="2"/>
  <c r="Y3364" i="2"/>
  <c r="X3364" i="2"/>
  <c r="W3364" i="2"/>
  <c r="AB3363" i="2"/>
  <c r="AA3363" i="2"/>
  <c r="Z3363" i="2"/>
  <c r="Y3363" i="2"/>
  <c r="X3363" i="2"/>
  <c r="W3363" i="2"/>
  <c r="AB3362" i="2"/>
  <c r="AA3362" i="2"/>
  <c r="Z3362" i="2"/>
  <c r="Y3362" i="2"/>
  <c r="X3362" i="2"/>
  <c r="W3362" i="2"/>
  <c r="AB3361" i="2"/>
  <c r="AA3361" i="2"/>
  <c r="Z3361" i="2"/>
  <c r="Y3361" i="2"/>
  <c r="X3361" i="2"/>
  <c r="W3361" i="2"/>
  <c r="AB3360" i="2"/>
  <c r="AA3360" i="2"/>
  <c r="Z3360" i="2"/>
  <c r="Y3360" i="2"/>
  <c r="X3360" i="2"/>
  <c r="W3360" i="2"/>
  <c r="AB3359" i="2"/>
  <c r="AA3359" i="2"/>
  <c r="Z3359" i="2"/>
  <c r="Y3359" i="2"/>
  <c r="X3359" i="2"/>
  <c r="W3359" i="2"/>
  <c r="AB3358" i="2"/>
  <c r="AA3358" i="2"/>
  <c r="Z3358" i="2"/>
  <c r="Y3358" i="2"/>
  <c r="X3358" i="2"/>
  <c r="W3358" i="2"/>
  <c r="AB3357" i="2"/>
  <c r="AA3357" i="2"/>
  <c r="Z3357" i="2"/>
  <c r="Y3357" i="2"/>
  <c r="X3357" i="2"/>
  <c r="W3357" i="2"/>
  <c r="AB3356" i="2"/>
  <c r="AA3356" i="2"/>
  <c r="Z3356" i="2"/>
  <c r="Y3356" i="2"/>
  <c r="X3356" i="2"/>
  <c r="W3356" i="2"/>
  <c r="AB3355" i="2"/>
  <c r="AA3355" i="2"/>
  <c r="Z3355" i="2"/>
  <c r="Y3355" i="2"/>
  <c r="X3355" i="2"/>
  <c r="W3355" i="2"/>
  <c r="AB3354" i="2"/>
  <c r="AA3354" i="2"/>
  <c r="Z3354" i="2"/>
  <c r="Y3354" i="2"/>
  <c r="X3354" i="2"/>
  <c r="W3354" i="2"/>
  <c r="AB3353" i="2"/>
  <c r="AA3353" i="2"/>
  <c r="Z3353" i="2"/>
  <c r="Y3353" i="2"/>
  <c r="X3353" i="2"/>
  <c r="W3353" i="2"/>
  <c r="AB3352" i="2"/>
  <c r="AA3352" i="2"/>
  <c r="Z3352" i="2"/>
  <c r="Y3352" i="2"/>
  <c r="X3352" i="2"/>
  <c r="W3352" i="2"/>
  <c r="AB3351" i="2"/>
  <c r="AA3351" i="2"/>
  <c r="Z3351" i="2"/>
  <c r="Y3351" i="2"/>
  <c r="X3351" i="2"/>
  <c r="W3351" i="2"/>
  <c r="AB3350" i="2"/>
  <c r="AA3350" i="2"/>
  <c r="Z3350" i="2"/>
  <c r="Y3350" i="2"/>
  <c r="X3350" i="2"/>
  <c r="W3350" i="2"/>
  <c r="AB3349" i="2"/>
  <c r="AA3349" i="2"/>
  <c r="Z3349" i="2"/>
  <c r="Y3349" i="2"/>
  <c r="X3349" i="2"/>
  <c r="W3349" i="2"/>
  <c r="AB3348" i="2"/>
  <c r="AA3348" i="2"/>
  <c r="Z3348" i="2"/>
  <c r="Y3348" i="2"/>
  <c r="X3348" i="2"/>
  <c r="W3348" i="2"/>
  <c r="AB3347" i="2"/>
  <c r="AA3347" i="2"/>
  <c r="Z3347" i="2"/>
  <c r="Y3347" i="2"/>
  <c r="X3347" i="2"/>
  <c r="W3347" i="2"/>
  <c r="AB3346" i="2"/>
  <c r="AA3346" i="2"/>
  <c r="Z3346" i="2"/>
  <c r="Y3346" i="2"/>
  <c r="X3346" i="2"/>
  <c r="W3346" i="2"/>
  <c r="AB3345" i="2"/>
  <c r="AA3345" i="2"/>
  <c r="Z3345" i="2"/>
  <c r="Y3345" i="2"/>
  <c r="X3345" i="2"/>
  <c r="W3345" i="2"/>
  <c r="AB3344" i="2"/>
  <c r="AA3344" i="2"/>
  <c r="Z3344" i="2"/>
  <c r="Y3344" i="2"/>
  <c r="X3344" i="2"/>
  <c r="W3344" i="2"/>
  <c r="AB3343" i="2"/>
  <c r="AA3343" i="2"/>
  <c r="Z3343" i="2"/>
  <c r="Y3343" i="2"/>
  <c r="X3343" i="2"/>
  <c r="W3343" i="2"/>
  <c r="AB3342" i="2"/>
  <c r="AA3342" i="2"/>
  <c r="Z3342" i="2"/>
  <c r="Y3342" i="2"/>
  <c r="X3342" i="2"/>
  <c r="W3342" i="2"/>
  <c r="AB3341" i="2"/>
  <c r="AA3341" i="2"/>
  <c r="Z3341" i="2"/>
  <c r="Y3341" i="2"/>
  <c r="X3341" i="2"/>
  <c r="W3341" i="2"/>
  <c r="AB3340" i="2"/>
  <c r="AA3340" i="2"/>
  <c r="Z3340" i="2"/>
  <c r="AB3339" i="2"/>
  <c r="AA3339" i="2"/>
  <c r="Z3339" i="2"/>
  <c r="AB3338" i="2"/>
  <c r="AA3338" i="2"/>
  <c r="Z3338" i="2"/>
  <c r="AB3337" i="2"/>
  <c r="AA3337" i="2"/>
  <c r="Z3337" i="2"/>
  <c r="AB3336" i="2"/>
  <c r="AA3336" i="2"/>
  <c r="Z3336" i="2"/>
  <c r="AB3335" i="2"/>
  <c r="AA3335" i="2"/>
  <c r="Z3335" i="2"/>
  <c r="AB3334" i="2"/>
  <c r="AA3334" i="2"/>
  <c r="Z3334" i="2"/>
  <c r="AB3333" i="2"/>
  <c r="AA3333" i="2"/>
  <c r="Z3333" i="2"/>
  <c r="AB3332" i="2"/>
  <c r="AA3332" i="2"/>
  <c r="Z3332" i="2"/>
  <c r="AB3331" i="2"/>
  <c r="AA3331" i="2"/>
  <c r="Z3331" i="2"/>
  <c r="AB3330" i="2"/>
  <c r="AA3330" i="2"/>
  <c r="Z3330" i="2"/>
  <c r="AB3329" i="2"/>
  <c r="AA3329" i="2"/>
  <c r="Z3329" i="2"/>
  <c r="AB3328" i="2"/>
  <c r="AA3328" i="2"/>
  <c r="Z3328" i="2"/>
  <c r="AB3327" i="2"/>
  <c r="AA3327" i="2"/>
  <c r="Z3327" i="2"/>
  <c r="AB3326" i="2"/>
  <c r="AA3326" i="2"/>
  <c r="Z3326" i="2"/>
  <c r="AB3325" i="2"/>
  <c r="AA3325" i="2"/>
  <c r="Z3325" i="2"/>
  <c r="AB3324" i="2"/>
  <c r="AA3324" i="2"/>
  <c r="Z3324" i="2"/>
  <c r="AB3323" i="2"/>
  <c r="AA3323" i="2"/>
  <c r="Z3323" i="2"/>
  <c r="AB3322" i="2"/>
  <c r="AA3322" i="2"/>
  <c r="Z3322" i="2"/>
  <c r="AB3321" i="2"/>
  <c r="AA3321" i="2"/>
  <c r="Z3321" i="2"/>
  <c r="AB3320" i="2"/>
  <c r="AA3320" i="2"/>
  <c r="Z3320" i="2"/>
  <c r="AB3319" i="2"/>
  <c r="AA3319" i="2"/>
  <c r="Z3319" i="2"/>
  <c r="AB3318" i="2"/>
  <c r="AA3318" i="2"/>
  <c r="Z3318" i="2"/>
  <c r="AB3317" i="2"/>
  <c r="AA3317" i="2"/>
  <c r="Z3317" i="2"/>
  <c r="AB3316" i="2"/>
  <c r="AA3316" i="2"/>
  <c r="Z3316" i="2"/>
  <c r="AB3315" i="2"/>
  <c r="AA3315" i="2"/>
  <c r="Z3315" i="2"/>
  <c r="AB3314" i="2"/>
  <c r="AA3314" i="2"/>
  <c r="Z3314" i="2"/>
  <c r="AB3313" i="2"/>
  <c r="AA3313" i="2"/>
  <c r="Z3313" i="2"/>
  <c r="AB3312" i="2"/>
  <c r="AA3312" i="2"/>
  <c r="Z3312" i="2"/>
  <c r="AB3311" i="2"/>
  <c r="AA3311" i="2"/>
  <c r="Z3311" i="2"/>
  <c r="AB3310" i="2"/>
  <c r="AA3310" i="2"/>
  <c r="Z3310" i="2"/>
  <c r="AB3309" i="2"/>
  <c r="AA3309" i="2"/>
  <c r="Z3309" i="2"/>
  <c r="AB3308" i="2"/>
  <c r="AA3308" i="2"/>
  <c r="Z3308" i="2"/>
  <c r="AB3307" i="2"/>
  <c r="AA3307" i="2"/>
  <c r="Z3307" i="2"/>
  <c r="AB3306" i="2"/>
  <c r="AA3306" i="2"/>
  <c r="Z3306" i="2"/>
  <c r="AB3305" i="2"/>
  <c r="AA3305" i="2"/>
  <c r="Z3305" i="2"/>
  <c r="Y3305" i="2"/>
  <c r="X3305" i="2"/>
  <c r="W3305" i="2"/>
  <c r="AB3304" i="2"/>
  <c r="AA3304" i="2"/>
  <c r="Z3304" i="2"/>
  <c r="AB3303" i="2"/>
  <c r="AA3303" i="2"/>
  <c r="Z3303" i="2"/>
  <c r="AB3302" i="2"/>
  <c r="AA3302" i="2"/>
  <c r="Z3302" i="2"/>
  <c r="AB3301" i="2"/>
  <c r="AA3301" i="2"/>
  <c r="Z3301" i="2"/>
  <c r="AB3300" i="2"/>
  <c r="AA3300" i="2"/>
  <c r="Z3300" i="2"/>
  <c r="AB3299" i="2"/>
  <c r="AA3299" i="2"/>
  <c r="Z3299" i="2"/>
  <c r="AB3298" i="2"/>
  <c r="AA3298" i="2"/>
  <c r="Z3298" i="2"/>
  <c r="AB3297" i="2"/>
  <c r="AA3297" i="2"/>
  <c r="Z3297" i="2"/>
  <c r="AB3296" i="2"/>
  <c r="AA3296" i="2"/>
  <c r="Z3296" i="2"/>
  <c r="AB3295" i="2"/>
  <c r="AA3295" i="2"/>
  <c r="Z3295" i="2"/>
  <c r="AB3294" i="2"/>
  <c r="AA3294" i="2"/>
  <c r="Z3294" i="2"/>
  <c r="AB3293" i="2"/>
  <c r="AA3293" i="2"/>
  <c r="Z3293" i="2"/>
  <c r="AB3292" i="2"/>
  <c r="AA3292" i="2"/>
  <c r="Z3292" i="2"/>
  <c r="AB3291" i="2"/>
  <c r="AA3291" i="2"/>
  <c r="Z3291" i="2"/>
  <c r="AB3290" i="2"/>
  <c r="AA3290" i="2"/>
  <c r="Z3290" i="2"/>
  <c r="AB3289" i="2"/>
  <c r="AA3289" i="2"/>
  <c r="Z3289" i="2"/>
  <c r="AB3288" i="2"/>
  <c r="AA3288" i="2"/>
  <c r="Z3288" i="2"/>
  <c r="AB3287" i="2"/>
  <c r="AA3287" i="2"/>
  <c r="Z3287" i="2"/>
  <c r="AB3286" i="2"/>
  <c r="AA3286" i="2"/>
  <c r="Z3286" i="2"/>
  <c r="AB3285" i="2"/>
  <c r="AA3285" i="2"/>
  <c r="Z3285" i="2"/>
  <c r="AB3284" i="2"/>
  <c r="AA3284" i="2"/>
  <c r="Z3284" i="2"/>
  <c r="Y3284" i="2"/>
  <c r="X3284" i="2"/>
  <c r="W3284" i="2"/>
  <c r="AB3283" i="2"/>
  <c r="AA3283" i="2"/>
  <c r="Z3283" i="2"/>
  <c r="Y3283" i="2"/>
  <c r="X3283" i="2"/>
  <c r="W3283" i="2"/>
  <c r="AB3282" i="2"/>
  <c r="AA3282" i="2"/>
  <c r="Z3282" i="2"/>
  <c r="Y3282" i="2"/>
  <c r="X3282" i="2"/>
  <c r="W3282" i="2"/>
  <c r="AB3281" i="2"/>
  <c r="AA3281" i="2"/>
  <c r="Z3281" i="2"/>
  <c r="Y3281" i="2"/>
  <c r="X3281" i="2"/>
  <c r="W3281" i="2"/>
  <c r="AB3280" i="2"/>
  <c r="AA3280" i="2"/>
  <c r="Z3280" i="2"/>
  <c r="Y3280" i="2"/>
  <c r="X3280" i="2"/>
  <c r="W3280" i="2"/>
  <c r="AB3279" i="2"/>
  <c r="AA3279" i="2"/>
  <c r="Z3279" i="2"/>
  <c r="Y3279" i="2"/>
  <c r="X3279" i="2"/>
  <c r="W3279" i="2"/>
  <c r="AB3278" i="2"/>
  <c r="AA3278" i="2"/>
  <c r="Z3278" i="2"/>
  <c r="Y3278" i="2"/>
  <c r="X3278" i="2"/>
  <c r="W3278" i="2"/>
  <c r="AB3277" i="2"/>
  <c r="AA3277" i="2"/>
  <c r="Z3277" i="2"/>
  <c r="Y3277" i="2"/>
  <c r="X3277" i="2"/>
  <c r="W3277" i="2"/>
  <c r="AB3276" i="2"/>
  <c r="AA3276" i="2"/>
  <c r="Z3276" i="2"/>
  <c r="Y3276" i="2"/>
  <c r="X3276" i="2"/>
  <c r="W3276" i="2"/>
  <c r="AB3275" i="2"/>
  <c r="AA3275" i="2"/>
  <c r="Z3275" i="2"/>
  <c r="AB3274" i="2"/>
  <c r="AA3274" i="2"/>
  <c r="Z3274" i="2"/>
  <c r="AB3273" i="2"/>
  <c r="AA3273" i="2"/>
  <c r="Z3273" i="2"/>
  <c r="AB3272" i="2"/>
  <c r="AA3272" i="2"/>
  <c r="Z3272" i="2"/>
  <c r="AB3271" i="2"/>
  <c r="AA3271" i="2"/>
  <c r="Z3271" i="2"/>
  <c r="AB3270" i="2"/>
  <c r="AA3270" i="2"/>
  <c r="Z3270" i="2"/>
  <c r="AB3269" i="2"/>
  <c r="AA3269" i="2"/>
  <c r="Z3269" i="2"/>
  <c r="AB3268" i="2"/>
  <c r="AA3268" i="2"/>
  <c r="Z3268" i="2"/>
  <c r="AB3267" i="2"/>
  <c r="AA3267" i="2"/>
  <c r="Z3267" i="2"/>
  <c r="AB3266" i="2"/>
  <c r="AA3266" i="2"/>
  <c r="Z3266" i="2"/>
  <c r="AB3265" i="2"/>
  <c r="AA3265" i="2"/>
  <c r="Z3265" i="2"/>
  <c r="AB3264" i="2"/>
  <c r="AA3264" i="2"/>
  <c r="Z3264" i="2"/>
  <c r="AB3263" i="2"/>
  <c r="AA3263" i="2"/>
  <c r="Z3263" i="2"/>
  <c r="AB3262" i="2"/>
  <c r="AA3262" i="2"/>
  <c r="Z3262" i="2"/>
  <c r="AB3261" i="2"/>
  <c r="AA3261" i="2"/>
  <c r="Z3261" i="2"/>
  <c r="AB3260" i="2"/>
  <c r="AA3260" i="2"/>
  <c r="Z3260" i="2"/>
  <c r="AB3259" i="2"/>
  <c r="AA3259" i="2"/>
  <c r="Z3259" i="2"/>
  <c r="AB3258" i="2"/>
  <c r="AA3258" i="2"/>
  <c r="Z3258" i="2"/>
  <c r="AB3257" i="2"/>
  <c r="AA3257" i="2"/>
  <c r="Z3257" i="2"/>
  <c r="AB3256" i="2"/>
  <c r="AA3256" i="2"/>
  <c r="Z3256" i="2"/>
  <c r="AB3255" i="2"/>
  <c r="AA3255" i="2"/>
  <c r="Z3255" i="2"/>
  <c r="AB3254" i="2"/>
  <c r="AA3254" i="2"/>
  <c r="Z3254" i="2"/>
  <c r="AB3253" i="2"/>
  <c r="AA3253" i="2"/>
  <c r="Z3253" i="2"/>
  <c r="AB3252" i="2"/>
  <c r="AA3252" i="2"/>
  <c r="Z3252" i="2"/>
  <c r="AB3251" i="2"/>
  <c r="AA3251" i="2"/>
  <c r="Z3251" i="2"/>
  <c r="AB3250" i="2"/>
  <c r="AA3250" i="2"/>
  <c r="Z3250" i="2"/>
  <c r="AB3249" i="2"/>
  <c r="AA3249" i="2"/>
  <c r="Z3249" i="2"/>
  <c r="AB3248" i="2"/>
  <c r="AA3248" i="2"/>
  <c r="Z3248" i="2"/>
  <c r="AB3247" i="2"/>
  <c r="AA3247" i="2"/>
  <c r="Z3247" i="2"/>
  <c r="AB3246" i="2"/>
  <c r="AA3246" i="2"/>
  <c r="Z3246" i="2"/>
  <c r="AB3245" i="2"/>
  <c r="AA3245" i="2"/>
  <c r="Z3245" i="2"/>
  <c r="AB3244" i="2"/>
  <c r="AA3244" i="2"/>
  <c r="Z3244" i="2"/>
  <c r="AB3243" i="2"/>
  <c r="AA3243" i="2"/>
  <c r="Z3243" i="2"/>
  <c r="AB3242" i="2"/>
  <c r="AA3242" i="2"/>
  <c r="Z3242" i="2"/>
  <c r="AB3241" i="2"/>
  <c r="AA3241" i="2"/>
  <c r="Z3241" i="2"/>
  <c r="AB3240" i="2"/>
  <c r="AA3240" i="2"/>
  <c r="Z3240" i="2"/>
  <c r="AB3239" i="2"/>
  <c r="AA3239" i="2"/>
  <c r="Z3239" i="2"/>
  <c r="AB3238" i="2"/>
  <c r="AA3238" i="2"/>
  <c r="Z3238" i="2"/>
  <c r="AB3237" i="2"/>
  <c r="AA3237" i="2"/>
  <c r="Z3237" i="2"/>
  <c r="AB3236" i="2"/>
  <c r="AA3236" i="2"/>
  <c r="Z3236" i="2"/>
  <c r="AB3235" i="2"/>
  <c r="AA3235" i="2"/>
  <c r="Z3235" i="2"/>
  <c r="AB3234" i="2"/>
  <c r="AA3234" i="2"/>
  <c r="Z3234" i="2"/>
  <c r="AB3233" i="2"/>
  <c r="AA3233" i="2"/>
  <c r="Z3233" i="2"/>
  <c r="AB3232" i="2"/>
  <c r="AA3232" i="2"/>
  <c r="Z3232" i="2"/>
  <c r="AB3231" i="2"/>
  <c r="AA3231" i="2"/>
  <c r="Z3231" i="2"/>
  <c r="AB3230" i="2"/>
  <c r="AA3230" i="2"/>
  <c r="Z3230" i="2"/>
  <c r="AB3229" i="2"/>
  <c r="AA3229" i="2"/>
  <c r="Z3229" i="2"/>
  <c r="AB3228" i="2"/>
  <c r="AA3228" i="2"/>
  <c r="Z3228" i="2"/>
  <c r="AB3227" i="2"/>
  <c r="AA3227" i="2"/>
  <c r="Z3227" i="2"/>
  <c r="AB3226" i="2"/>
  <c r="AA3226" i="2"/>
  <c r="Z3226" i="2"/>
  <c r="AB3225" i="2"/>
  <c r="AA3225" i="2"/>
  <c r="Z3225" i="2"/>
  <c r="AB3224" i="2"/>
  <c r="AA3224" i="2"/>
  <c r="Z3224" i="2"/>
  <c r="AB3223" i="2"/>
  <c r="AA3223" i="2"/>
  <c r="Z3223" i="2"/>
  <c r="AB3222" i="2"/>
  <c r="AA3222" i="2"/>
  <c r="Z3222" i="2"/>
  <c r="AB3221" i="2"/>
  <c r="AA3221" i="2"/>
  <c r="Z3221" i="2"/>
  <c r="AB3220" i="2"/>
  <c r="AA3220" i="2"/>
  <c r="Z3220" i="2"/>
  <c r="AB3219" i="2"/>
  <c r="AA3219" i="2"/>
  <c r="Z3219" i="2"/>
  <c r="AB3218" i="2"/>
  <c r="AA3218" i="2"/>
  <c r="Z3218" i="2"/>
  <c r="AB3217" i="2"/>
  <c r="AA3217" i="2"/>
  <c r="Z3217" i="2"/>
  <c r="AB3216" i="2"/>
  <c r="AA3216" i="2"/>
  <c r="Z3216" i="2"/>
  <c r="AB3215" i="2"/>
  <c r="AA3215" i="2"/>
  <c r="Z3215" i="2"/>
  <c r="AB3214" i="2"/>
  <c r="AA3214" i="2"/>
  <c r="Z3214" i="2"/>
  <c r="AB3213" i="2"/>
  <c r="AA3213" i="2"/>
  <c r="Z3213" i="2"/>
  <c r="AB3212" i="2"/>
  <c r="AA3212" i="2"/>
  <c r="Z3212" i="2"/>
  <c r="AB3211" i="2"/>
  <c r="AA3211" i="2"/>
  <c r="Z3211" i="2"/>
  <c r="AB3210" i="2"/>
  <c r="AA3210" i="2"/>
  <c r="Z3210" i="2"/>
  <c r="AB3209" i="2"/>
  <c r="AA3209" i="2"/>
  <c r="Z3209" i="2"/>
  <c r="AB3208" i="2"/>
  <c r="AA3208" i="2"/>
  <c r="Z3208" i="2"/>
  <c r="AB3207" i="2"/>
  <c r="AA3207" i="2"/>
  <c r="Z3207" i="2"/>
  <c r="AB3206" i="2"/>
  <c r="AA3206" i="2"/>
  <c r="Z3206" i="2"/>
  <c r="AB3205" i="2"/>
  <c r="AA3205" i="2"/>
  <c r="Z3205" i="2"/>
  <c r="AB3204" i="2"/>
  <c r="AA3204" i="2"/>
  <c r="Z3204" i="2"/>
  <c r="AB3203" i="2"/>
  <c r="AA3203" i="2"/>
  <c r="Z3203" i="2"/>
  <c r="AB3202" i="2"/>
  <c r="AA3202" i="2"/>
  <c r="Z3202" i="2"/>
  <c r="AB3201" i="2"/>
  <c r="AA3201" i="2"/>
  <c r="Z3201" i="2"/>
  <c r="AB3200" i="2"/>
  <c r="AA3200" i="2"/>
  <c r="Z3200" i="2"/>
  <c r="AB3199" i="2"/>
  <c r="AA3199" i="2"/>
  <c r="Z3199" i="2"/>
  <c r="AB3198" i="2"/>
  <c r="AA3198" i="2"/>
  <c r="Z3198" i="2"/>
  <c r="AB3197" i="2"/>
  <c r="AA3197" i="2"/>
  <c r="Z3197" i="2"/>
  <c r="AB3196" i="2"/>
  <c r="AA3196" i="2"/>
  <c r="Z3196" i="2"/>
  <c r="AB3195" i="2"/>
  <c r="AA3195" i="2"/>
  <c r="Z3195" i="2"/>
  <c r="AB3194" i="2"/>
  <c r="AA3194" i="2"/>
  <c r="Z3194" i="2"/>
  <c r="AB3193" i="2"/>
  <c r="AA3193" i="2"/>
  <c r="Z3193" i="2"/>
  <c r="AB3192" i="2"/>
  <c r="AA3192" i="2"/>
  <c r="Z3192" i="2"/>
  <c r="AB3191" i="2"/>
  <c r="AA3191" i="2"/>
  <c r="Z3191" i="2"/>
  <c r="AB3190" i="2"/>
  <c r="AA3190" i="2"/>
  <c r="Z3190" i="2"/>
  <c r="AB3189" i="2"/>
  <c r="AA3189" i="2"/>
  <c r="Z3189" i="2"/>
  <c r="AB3188" i="2"/>
  <c r="AA3188" i="2"/>
  <c r="Z3188" i="2"/>
  <c r="AB3187" i="2"/>
  <c r="AA3187" i="2"/>
  <c r="Z3187" i="2"/>
  <c r="AB3186" i="2"/>
  <c r="AA3186" i="2"/>
  <c r="Z3186" i="2"/>
  <c r="AB3185" i="2"/>
  <c r="AA3185" i="2"/>
  <c r="Z3185" i="2"/>
  <c r="AB3184" i="2"/>
  <c r="AA3184" i="2"/>
  <c r="Z3184" i="2"/>
  <c r="AB3183" i="2"/>
  <c r="AA3183" i="2"/>
  <c r="Z3183" i="2"/>
  <c r="AB3182" i="2"/>
  <c r="AA3182" i="2"/>
  <c r="Z3182" i="2"/>
  <c r="AB3181" i="2"/>
  <c r="AA3181" i="2"/>
  <c r="Z3181" i="2"/>
  <c r="AB3180" i="2"/>
  <c r="AA3180" i="2"/>
  <c r="Z3180" i="2"/>
  <c r="AB3179" i="2"/>
  <c r="AA3179" i="2"/>
  <c r="Z3179" i="2"/>
  <c r="AB3178" i="2"/>
  <c r="AA3178" i="2"/>
  <c r="Z3178" i="2"/>
  <c r="AB3177" i="2"/>
  <c r="AA3177" i="2"/>
  <c r="Z3177" i="2"/>
  <c r="AB3176" i="2"/>
  <c r="AA3176" i="2"/>
  <c r="Z3176" i="2"/>
  <c r="AB3175" i="2"/>
  <c r="AA3175" i="2"/>
  <c r="Z3175" i="2"/>
  <c r="AB3174" i="2"/>
  <c r="AA3174" i="2"/>
  <c r="Z3174" i="2"/>
  <c r="AB3173" i="2"/>
  <c r="AA3173" i="2"/>
  <c r="Z3173" i="2"/>
  <c r="AB3172" i="2"/>
  <c r="AA3172" i="2"/>
  <c r="Z3172" i="2"/>
  <c r="AB3171" i="2"/>
  <c r="AA3171" i="2"/>
  <c r="Z3171" i="2"/>
  <c r="AB3170" i="2"/>
  <c r="AA3170" i="2"/>
  <c r="Z3170" i="2"/>
  <c r="AB3169" i="2"/>
  <c r="AA3169" i="2"/>
  <c r="Z3169" i="2"/>
  <c r="AB3168" i="2"/>
  <c r="AA3168" i="2"/>
  <c r="Z3168" i="2"/>
  <c r="AB3167" i="2"/>
  <c r="AA3167" i="2"/>
  <c r="Z3167" i="2"/>
  <c r="AB3166" i="2"/>
  <c r="AA3166" i="2"/>
  <c r="Z3166" i="2"/>
  <c r="AB3165" i="2"/>
  <c r="AA3165" i="2"/>
  <c r="Z3165" i="2"/>
  <c r="AB3164" i="2"/>
  <c r="AA3164" i="2"/>
  <c r="Z3164" i="2"/>
  <c r="AB3163" i="2"/>
  <c r="AA3163" i="2"/>
  <c r="Z3163" i="2"/>
  <c r="AB3162" i="2"/>
  <c r="AA3162" i="2"/>
  <c r="Z3162" i="2"/>
  <c r="AB3161" i="2"/>
  <c r="AA3161" i="2"/>
  <c r="Z3161" i="2"/>
  <c r="AB3160" i="2"/>
  <c r="AA3160" i="2"/>
  <c r="Z3160" i="2"/>
  <c r="AB3159" i="2"/>
  <c r="AA3159" i="2"/>
  <c r="Z3159" i="2"/>
  <c r="AB3158" i="2"/>
  <c r="AA3158" i="2"/>
  <c r="Z3158" i="2"/>
  <c r="AB3157" i="2"/>
  <c r="AA3157" i="2"/>
  <c r="Z3157" i="2"/>
  <c r="AB3156" i="2"/>
  <c r="AA3156" i="2"/>
  <c r="Z3156" i="2"/>
  <c r="AB3155" i="2"/>
  <c r="AA3155" i="2"/>
  <c r="Z3155" i="2"/>
  <c r="AB3154" i="2"/>
  <c r="AA3154" i="2"/>
  <c r="Z3154" i="2"/>
  <c r="AB3153" i="2"/>
  <c r="AA3153" i="2"/>
  <c r="Z3153" i="2"/>
  <c r="AB3152" i="2"/>
  <c r="AA3152" i="2"/>
  <c r="Z3152" i="2"/>
  <c r="AB3151" i="2"/>
  <c r="AA3151" i="2"/>
  <c r="Z3151" i="2"/>
  <c r="AB3150" i="2"/>
  <c r="AA3150" i="2"/>
  <c r="Z3150" i="2"/>
  <c r="AB3149" i="2"/>
  <c r="AA3149" i="2"/>
  <c r="Z3149" i="2"/>
  <c r="AB3148" i="2"/>
  <c r="AA3148" i="2"/>
  <c r="Z3148" i="2"/>
  <c r="AB3147" i="2"/>
  <c r="AA3147" i="2"/>
  <c r="Z3147" i="2"/>
  <c r="AB3146" i="2"/>
  <c r="AA3146" i="2"/>
  <c r="Z3146" i="2"/>
  <c r="AB3145" i="2"/>
  <c r="AA3145" i="2"/>
  <c r="Z3145" i="2"/>
  <c r="AB3144" i="2"/>
  <c r="AA3144" i="2"/>
  <c r="Z3144" i="2"/>
  <c r="AB3143" i="2"/>
  <c r="AA3143" i="2"/>
  <c r="Z3143" i="2"/>
  <c r="AB3142" i="2"/>
  <c r="AA3142" i="2"/>
  <c r="Z3142" i="2"/>
  <c r="AB3141" i="2"/>
  <c r="AA3141" i="2"/>
  <c r="Z3141" i="2"/>
  <c r="AB3140" i="2"/>
  <c r="AA3140" i="2"/>
  <c r="Z3140" i="2"/>
  <c r="AB3139" i="2"/>
  <c r="AA3139" i="2"/>
  <c r="Z3139" i="2"/>
  <c r="AB3138" i="2"/>
  <c r="AA3138" i="2"/>
  <c r="Z3138" i="2"/>
  <c r="AB3137" i="2"/>
  <c r="AA3137" i="2"/>
  <c r="Z3137" i="2"/>
  <c r="AB3136" i="2"/>
  <c r="AA3136" i="2"/>
  <c r="Z3136" i="2"/>
  <c r="AB3135" i="2"/>
  <c r="AA3135" i="2"/>
  <c r="Z3135" i="2"/>
  <c r="AB3134" i="2"/>
  <c r="AA3134" i="2"/>
  <c r="Z3134" i="2"/>
  <c r="AB3133" i="2"/>
  <c r="AA3133" i="2"/>
  <c r="Z3133" i="2"/>
  <c r="AB3132" i="2"/>
  <c r="AA3132" i="2"/>
  <c r="Z3132" i="2"/>
  <c r="AB3131" i="2"/>
  <c r="AA3131" i="2"/>
  <c r="Z3131" i="2"/>
  <c r="Y3131" i="2"/>
  <c r="X3131" i="2"/>
  <c r="W3131" i="2"/>
  <c r="AB3130" i="2"/>
  <c r="AA3130" i="2"/>
  <c r="Z3130" i="2"/>
  <c r="Y3130" i="2"/>
  <c r="X3130" i="2"/>
  <c r="W3130" i="2"/>
  <c r="AB3129" i="2"/>
  <c r="AA3129" i="2"/>
  <c r="Z3129" i="2"/>
  <c r="Y3129" i="2"/>
  <c r="X3129" i="2"/>
  <c r="W3129" i="2"/>
  <c r="AB3128" i="2"/>
  <c r="AA3128" i="2"/>
  <c r="Z3128" i="2"/>
  <c r="AB3127" i="2"/>
  <c r="AA3127" i="2"/>
  <c r="Z3127" i="2"/>
  <c r="AB3126" i="2"/>
  <c r="AA3126" i="2"/>
  <c r="Z3126" i="2"/>
  <c r="AB3125" i="2"/>
  <c r="AA3125" i="2"/>
  <c r="Z3125" i="2"/>
  <c r="AB3124" i="2"/>
  <c r="AA3124" i="2"/>
  <c r="Z3124" i="2"/>
  <c r="AB3123" i="2"/>
  <c r="AA3123" i="2"/>
  <c r="Z3123" i="2"/>
  <c r="AB3122" i="2"/>
  <c r="AA3122" i="2"/>
  <c r="Z3122" i="2"/>
  <c r="AB3121" i="2"/>
  <c r="AA3121" i="2"/>
  <c r="Z3121" i="2"/>
  <c r="AB3120" i="2"/>
  <c r="AA3120" i="2"/>
  <c r="Z3120" i="2"/>
  <c r="AB3119" i="2"/>
  <c r="AA3119" i="2"/>
  <c r="Z3119" i="2"/>
  <c r="AB3118" i="2"/>
  <c r="AA3118" i="2"/>
  <c r="Z3118" i="2"/>
  <c r="AB3117" i="2"/>
  <c r="AA3117" i="2"/>
  <c r="Z3117" i="2"/>
  <c r="AB3116" i="2"/>
  <c r="AA3116" i="2"/>
  <c r="Z3116" i="2"/>
  <c r="AB3115" i="2"/>
  <c r="AA3115" i="2"/>
  <c r="Z3115" i="2"/>
  <c r="AB3114" i="2"/>
  <c r="AA3114" i="2"/>
  <c r="Z3114" i="2"/>
  <c r="AB3113" i="2"/>
  <c r="AA3113" i="2"/>
  <c r="Z3113" i="2"/>
  <c r="AB3112" i="2"/>
  <c r="AA3112" i="2"/>
  <c r="Z3112" i="2"/>
  <c r="AB3111" i="2"/>
  <c r="AA3111" i="2"/>
  <c r="Z3111" i="2"/>
  <c r="AB3110" i="2"/>
  <c r="AA3110" i="2"/>
  <c r="Z3110" i="2"/>
  <c r="AB3109" i="2"/>
  <c r="AA3109" i="2"/>
  <c r="Z3109" i="2"/>
  <c r="AB3108" i="2"/>
  <c r="AA3108" i="2"/>
  <c r="Z3108" i="2"/>
  <c r="AB3107" i="2"/>
  <c r="AA3107" i="2"/>
  <c r="Z3107" i="2"/>
  <c r="AB3106" i="2"/>
  <c r="AA3106" i="2"/>
  <c r="Z3106" i="2"/>
  <c r="AB3105" i="2"/>
  <c r="AA3105" i="2"/>
  <c r="Z3105" i="2"/>
  <c r="AB3104" i="2"/>
  <c r="AA3104" i="2"/>
  <c r="Z3104" i="2"/>
  <c r="Y3104" i="2"/>
  <c r="X3104" i="2"/>
  <c r="W3104" i="2"/>
  <c r="AB3775" i="2"/>
  <c r="AA3775" i="2"/>
  <c r="Z3775" i="2"/>
  <c r="Y3775" i="2"/>
  <c r="X3775" i="2"/>
  <c r="W3775" i="2"/>
  <c r="AB3103" i="2"/>
  <c r="AA3103" i="2"/>
  <c r="Z3103" i="2"/>
  <c r="Y3103" i="2"/>
  <c r="X3103" i="2"/>
  <c r="W3103" i="2"/>
  <c r="AB3102" i="2"/>
  <c r="AA3102" i="2"/>
  <c r="Z3102" i="2"/>
  <c r="Y3102" i="2"/>
  <c r="X3102" i="2"/>
  <c r="W3102" i="2"/>
  <c r="AB3101" i="2"/>
  <c r="AA3101" i="2"/>
  <c r="Z3101" i="2"/>
  <c r="Y3101" i="2"/>
  <c r="X3101" i="2"/>
  <c r="W3101" i="2"/>
  <c r="AB3100" i="2"/>
  <c r="AA3100" i="2"/>
  <c r="Z3100" i="2"/>
  <c r="Y3100" i="2"/>
  <c r="X3100" i="2"/>
  <c r="W3100" i="2"/>
  <c r="AB3099" i="2"/>
  <c r="AA3099" i="2"/>
  <c r="Z3099" i="2"/>
  <c r="Y3099" i="2"/>
  <c r="X3099" i="2"/>
  <c r="W3099" i="2"/>
  <c r="AB3098" i="2"/>
  <c r="AA3098" i="2"/>
  <c r="Z3098" i="2"/>
  <c r="Y3098" i="2"/>
  <c r="X3098" i="2"/>
  <c r="W3098" i="2"/>
  <c r="AB3097" i="2"/>
  <c r="AA3097" i="2"/>
  <c r="Z3097" i="2"/>
  <c r="Y3097" i="2"/>
  <c r="X3097" i="2"/>
  <c r="W3097" i="2"/>
  <c r="AB3096" i="2"/>
  <c r="AA3096" i="2"/>
  <c r="Z3096" i="2"/>
  <c r="Y3096" i="2"/>
  <c r="X3096" i="2"/>
  <c r="W3096" i="2"/>
  <c r="AB3095" i="2"/>
  <c r="AA3095" i="2"/>
  <c r="Z3095" i="2"/>
  <c r="Y3095" i="2"/>
  <c r="X3095" i="2"/>
  <c r="W3095" i="2"/>
  <c r="AB3094" i="2"/>
  <c r="AA3094" i="2"/>
  <c r="Z3094" i="2"/>
  <c r="Y3094" i="2"/>
  <c r="X3094" i="2"/>
  <c r="W3094" i="2"/>
  <c r="AB3093" i="2"/>
  <c r="AA3093" i="2"/>
  <c r="Z3093" i="2"/>
  <c r="Y3093" i="2"/>
  <c r="X3093" i="2"/>
  <c r="W3093" i="2"/>
  <c r="AB3092" i="2"/>
  <c r="AA3092" i="2"/>
  <c r="Z3092" i="2"/>
  <c r="Y3092" i="2"/>
  <c r="X3092" i="2"/>
  <c r="W3092" i="2"/>
  <c r="AB3091" i="2"/>
  <c r="AA3091" i="2"/>
  <c r="Z3091" i="2"/>
  <c r="Y3091" i="2"/>
  <c r="X3091" i="2"/>
  <c r="W3091" i="2"/>
  <c r="AB3090" i="2"/>
  <c r="AA3090" i="2"/>
  <c r="Z3090" i="2"/>
  <c r="Y3090" i="2"/>
  <c r="X3090" i="2"/>
  <c r="W3090" i="2"/>
  <c r="AB3089" i="2"/>
  <c r="AA3089" i="2"/>
  <c r="Z3089" i="2"/>
  <c r="Y3089" i="2"/>
  <c r="X3089" i="2"/>
  <c r="W3089" i="2"/>
  <c r="AB3088" i="2"/>
  <c r="AA3088" i="2"/>
  <c r="Z3088" i="2"/>
  <c r="Y3088" i="2"/>
  <c r="X3088" i="2"/>
  <c r="W3088" i="2"/>
  <c r="AB3087" i="2"/>
  <c r="AA3087" i="2"/>
  <c r="Z3087" i="2"/>
  <c r="Y3087" i="2"/>
  <c r="X3087" i="2"/>
  <c r="W3087" i="2"/>
  <c r="AB3086" i="2"/>
  <c r="AA3086" i="2"/>
  <c r="Z3086" i="2"/>
  <c r="Y3086" i="2"/>
  <c r="X3086" i="2"/>
  <c r="W3086" i="2"/>
  <c r="AB3085" i="2"/>
  <c r="AA3085" i="2"/>
  <c r="Z3085" i="2"/>
  <c r="Y3085" i="2"/>
  <c r="X3085" i="2"/>
  <c r="W3085" i="2"/>
  <c r="AB3084" i="2"/>
  <c r="AA3084" i="2"/>
  <c r="Z3084" i="2"/>
  <c r="Y3084" i="2"/>
  <c r="X3084" i="2"/>
  <c r="W3084" i="2"/>
  <c r="AB3083" i="2"/>
  <c r="AA3083" i="2"/>
  <c r="Z3083" i="2"/>
  <c r="Y3083" i="2"/>
  <c r="X3083" i="2"/>
  <c r="W3083" i="2"/>
  <c r="AB3082" i="2"/>
  <c r="AA3082" i="2"/>
  <c r="Z3082" i="2"/>
  <c r="Y3082" i="2"/>
  <c r="X3082" i="2"/>
  <c r="W3082" i="2"/>
  <c r="AB3081" i="2"/>
  <c r="AA3081" i="2"/>
  <c r="Z3081" i="2"/>
  <c r="Y3081" i="2"/>
  <c r="X3081" i="2"/>
  <c r="W3081" i="2"/>
  <c r="AB3080" i="2"/>
  <c r="AA3080" i="2"/>
  <c r="Z3080" i="2"/>
  <c r="Y3080" i="2"/>
  <c r="X3080" i="2"/>
  <c r="W3080" i="2"/>
  <c r="AB3079" i="2"/>
  <c r="AA3079" i="2"/>
  <c r="Z3079" i="2"/>
  <c r="Y3079" i="2"/>
  <c r="X3079" i="2"/>
  <c r="W3079" i="2"/>
  <c r="AB3078" i="2"/>
  <c r="AA3078" i="2"/>
  <c r="Z3078" i="2"/>
  <c r="Y3078" i="2"/>
  <c r="X3078" i="2"/>
  <c r="W3078" i="2"/>
  <c r="AB3077" i="2"/>
  <c r="AA3077" i="2"/>
  <c r="Z3077" i="2"/>
  <c r="Y3077" i="2"/>
  <c r="X3077" i="2"/>
  <c r="W3077" i="2"/>
  <c r="AB3076" i="2"/>
  <c r="AA3076" i="2"/>
  <c r="Z3076" i="2"/>
  <c r="Y3076" i="2"/>
  <c r="X3076" i="2"/>
  <c r="W3076" i="2"/>
  <c r="AB3075" i="2"/>
  <c r="AA3075" i="2"/>
  <c r="Z3075" i="2"/>
  <c r="Y3075" i="2"/>
  <c r="X3075" i="2"/>
  <c r="W3075" i="2"/>
  <c r="AB3074" i="2"/>
  <c r="AA3074" i="2"/>
  <c r="Z3074" i="2"/>
  <c r="Y3074" i="2"/>
  <c r="X3074" i="2"/>
  <c r="W3074" i="2"/>
  <c r="AB3073" i="2"/>
  <c r="AA3073" i="2"/>
  <c r="Z3073" i="2"/>
  <c r="Y3073" i="2"/>
  <c r="X3073" i="2"/>
  <c r="W3073" i="2"/>
  <c r="AB3072" i="2"/>
  <c r="AA3072" i="2"/>
  <c r="Z3072" i="2"/>
  <c r="Y3072" i="2"/>
  <c r="X3072" i="2"/>
  <c r="W3072" i="2"/>
  <c r="AB3071" i="2"/>
  <c r="AA3071" i="2"/>
  <c r="Z3071" i="2"/>
  <c r="Y3071" i="2"/>
  <c r="X3071" i="2"/>
  <c r="W3071" i="2"/>
  <c r="AB3070" i="2"/>
  <c r="AA3070" i="2"/>
  <c r="Z3070" i="2"/>
  <c r="Y3070" i="2"/>
  <c r="X3070" i="2"/>
  <c r="W3070" i="2"/>
  <c r="AB3069" i="2"/>
  <c r="AA3069" i="2"/>
  <c r="Z3069" i="2"/>
  <c r="Y3069" i="2"/>
  <c r="X3069" i="2"/>
  <c r="W3069" i="2"/>
  <c r="AB3068" i="2"/>
  <c r="AA3068" i="2"/>
  <c r="Z3068" i="2"/>
  <c r="Y3068" i="2"/>
  <c r="X3068" i="2"/>
  <c r="W3068" i="2"/>
  <c r="AB3067" i="2"/>
  <c r="AA3067" i="2"/>
  <c r="Z3067" i="2"/>
  <c r="Y3067" i="2"/>
  <c r="X3067" i="2"/>
  <c r="W3067" i="2"/>
  <c r="AB3066" i="2"/>
  <c r="AA3066" i="2"/>
  <c r="Z3066" i="2"/>
  <c r="Y3066" i="2"/>
  <c r="X3066" i="2"/>
  <c r="W3066" i="2"/>
  <c r="AB3065" i="2"/>
  <c r="AA3065" i="2"/>
  <c r="Z3065" i="2"/>
  <c r="Y3065" i="2"/>
  <c r="X3065" i="2"/>
  <c r="W3065" i="2"/>
  <c r="AB3064" i="2"/>
  <c r="AA3064" i="2"/>
  <c r="Z3064" i="2"/>
  <c r="Y3064" i="2"/>
  <c r="X3064" i="2"/>
  <c r="W3064" i="2"/>
  <c r="AB3063" i="2"/>
  <c r="AA3063" i="2"/>
  <c r="Z3063" i="2"/>
  <c r="Y3063" i="2"/>
  <c r="X3063" i="2"/>
  <c r="W3063" i="2"/>
  <c r="AB3062" i="2"/>
  <c r="AA3062" i="2"/>
  <c r="Z3062" i="2"/>
  <c r="Y3062" i="2"/>
  <c r="X3062" i="2"/>
  <c r="W3062" i="2"/>
  <c r="AB3061" i="2"/>
  <c r="AA3061" i="2"/>
  <c r="Z3061" i="2"/>
  <c r="Y3061" i="2"/>
  <c r="X3061" i="2"/>
  <c r="W3061" i="2"/>
  <c r="AB3060" i="2"/>
  <c r="AA3060" i="2"/>
  <c r="Z3060" i="2"/>
  <c r="Y3060" i="2"/>
  <c r="X3060" i="2"/>
  <c r="W3060" i="2"/>
  <c r="AB3059" i="2"/>
  <c r="AA3059" i="2"/>
  <c r="Z3059" i="2"/>
  <c r="Y3059" i="2"/>
  <c r="X3059" i="2"/>
  <c r="W3059" i="2"/>
  <c r="AB3058" i="2"/>
  <c r="AA3058" i="2"/>
  <c r="Z3058" i="2"/>
  <c r="Y3058" i="2"/>
  <c r="X3058" i="2"/>
  <c r="W3058" i="2"/>
  <c r="AB3057" i="2"/>
  <c r="AA3057" i="2"/>
  <c r="Z3057" i="2"/>
  <c r="Y3057" i="2"/>
  <c r="X3057" i="2"/>
  <c r="W3057" i="2"/>
  <c r="AB3056" i="2"/>
  <c r="AA3056" i="2"/>
  <c r="Z3056" i="2"/>
  <c r="Y3056" i="2"/>
  <c r="X3056" i="2"/>
  <c r="W3056" i="2"/>
  <c r="AB3055" i="2"/>
  <c r="AA3055" i="2"/>
  <c r="Z3055" i="2"/>
  <c r="Y3055" i="2"/>
  <c r="X3055" i="2"/>
  <c r="W3055" i="2"/>
  <c r="AB3054" i="2"/>
  <c r="AA3054" i="2"/>
  <c r="Z3054" i="2"/>
  <c r="Y3054" i="2"/>
  <c r="X3054" i="2"/>
  <c r="W3054" i="2"/>
  <c r="AB3053" i="2"/>
  <c r="AA3053" i="2"/>
  <c r="Z3053" i="2"/>
  <c r="Y3053" i="2"/>
  <c r="X3053" i="2"/>
  <c r="W3053" i="2"/>
  <c r="AB3052" i="2"/>
  <c r="AA3052" i="2"/>
  <c r="Z3052" i="2"/>
  <c r="Y3052" i="2"/>
  <c r="X3052" i="2"/>
  <c r="W3052" i="2"/>
  <c r="AB3051" i="2"/>
  <c r="AA3051" i="2"/>
  <c r="Z3051" i="2"/>
  <c r="Y3051" i="2"/>
  <c r="X3051" i="2"/>
  <c r="W3051" i="2"/>
  <c r="AB3050" i="2"/>
  <c r="AA3050" i="2"/>
  <c r="Z3050" i="2"/>
  <c r="Y3050" i="2"/>
  <c r="X3050" i="2"/>
  <c r="W3050" i="2"/>
  <c r="AB3049" i="2"/>
  <c r="AA3049" i="2"/>
  <c r="Z3049" i="2"/>
  <c r="Y3049" i="2"/>
  <c r="X3049" i="2"/>
  <c r="W3049" i="2"/>
  <c r="AB3048" i="2"/>
  <c r="AA3048" i="2"/>
  <c r="Z3048" i="2"/>
  <c r="Y3048" i="2"/>
  <c r="X3048" i="2"/>
  <c r="W3048" i="2"/>
  <c r="AB3047" i="2"/>
  <c r="AA3047" i="2"/>
  <c r="Z3047" i="2"/>
  <c r="Y3047" i="2"/>
  <c r="X3047" i="2"/>
  <c r="W3047" i="2"/>
  <c r="AB3046" i="2"/>
  <c r="AA3046" i="2"/>
  <c r="Z3046" i="2"/>
  <c r="Y3046" i="2"/>
  <c r="X3046" i="2"/>
  <c r="W3046" i="2"/>
  <c r="AB3045" i="2"/>
  <c r="AA3045" i="2"/>
  <c r="Z3045" i="2"/>
  <c r="Y3045" i="2"/>
  <c r="X3045" i="2"/>
  <c r="W3045" i="2"/>
  <c r="AB3044" i="2"/>
  <c r="AA3044" i="2"/>
  <c r="Z3044" i="2"/>
  <c r="Y3044" i="2"/>
  <c r="X3044" i="2"/>
  <c r="W3044" i="2"/>
  <c r="AB3043" i="2"/>
  <c r="AA3043" i="2"/>
  <c r="Z3043" i="2"/>
  <c r="Y3043" i="2"/>
  <c r="X3043" i="2"/>
  <c r="W3043" i="2"/>
  <c r="AB3042" i="2"/>
  <c r="AA3042" i="2"/>
  <c r="Z3042" i="2"/>
  <c r="Y3042" i="2"/>
  <c r="X3042" i="2"/>
  <c r="W3042" i="2"/>
  <c r="AB3041" i="2"/>
  <c r="AA3041" i="2"/>
  <c r="Z3041" i="2"/>
  <c r="Y3041" i="2"/>
  <c r="X3041" i="2"/>
  <c r="W3041" i="2"/>
  <c r="AB3040" i="2"/>
  <c r="AA3040" i="2"/>
  <c r="Z3040" i="2"/>
  <c r="Y3040" i="2"/>
  <c r="X3040" i="2"/>
  <c r="W3040" i="2"/>
  <c r="AB3039" i="2"/>
  <c r="AA3039" i="2"/>
  <c r="Z3039" i="2"/>
  <c r="Y3039" i="2"/>
  <c r="X3039" i="2"/>
  <c r="W3039" i="2"/>
  <c r="AB3038" i="2"/>
  <c r="AA3038" i="2"/>
  <c r="Z3038" i="2"/>
  <c r="Y3038" i="2"/>
  <c r="X3038" i="2"/>
  <c r="W3038" i="2"/>
  <c r="AB3037" i="2"/>
  <c r="AA3037" i="2"/>
  <c r="Z3037" i="2"/>
  <c r="Y3037" i="2"/>
  <c r="X3037" i="2"/>
  <c r="W3037" i="2"/>
  <c r="AB3036" i="2"/>
  <c r="AA3036" i="2"/>
  <c r="Z3036" i="2"/>
  <c r="Y3036" i="2"/>
  <c r="X3036" i="2"/>
  <c r="W3036" i="2"/>
  <c r="AB3035" i="2"/>
  <c r="AA3035" i="2"/>
  <c r="Z3035" i="2"/>
  <c r="Y3035" i="2"/>
  <c r="X3035" i="2"/>
  <c r="W3035" i="2"/>
  <c r="AB3034" i="2"/>
  <c r="AA3034" i="2"/>
  <c r="Z3034" i="2"/>
  <c r="Y3034" i="2"/>
  <c r="X3034" i="2"/>
  <c r="W3034" i="2"/>
  <c r="AB3033" i="2"/>
  <c r="AA3033" i="2"/>
  <c r="Z3033" i="2"/>
  <c r="Y3033" i="2"/>
  <c r="X3033" i="2"/>
  <c r="W3033" i="2"/>
  <c r="AB3032" i="2"/>
  <c r="AA3032" i="2"/>
  <c r="Z3032" i="2"/>
  <c r="Y3032" i="2"/>
  <c r="X3032" i="2"/>
  <c r="W3032" i="2"/>
  <c r="AB3031" i="2"/>
  <c r="AA3031" i="2"/>
  <c r="Z3031" i="2"/>
  <c r="Y3031" i="2"/>
  <c r="X3031" i="2"/>
  <c r="W3031" i="2"/>
  <c r="AB3030" i="2"/>
  <c r="AA3030" i="2"/>
  <c r="Z3030" i="2"/>
  <c r="Y3030" i="2"/>
  <c r="X3030" i="2"/>
  <c r="W3030" i="2"/>
  <c r="AB3029" i="2"/>
  <c r="AA3029" i="2"/>
  <c r="Z3029" i="2"/>
  <c r="Y3029" i="2"/>
  <c r="X3029" i="2"/>
  <c r="W3029" i="2"/>
  <c r="AB3028" i="2"/>
  <c r="AA3028" i="2"/>
  <c r="Z3028" i="2"/>
  <c r="Y3028" i="2"/>
  <c r="X3028" i="2"/>
  <c r="W3028" i="2"/>
  <c r="AB3027" i="2"/>
  <c r="AA3027" i="2"/>
  <c r="Z3027" i="2"/>
  <c r="Y3027" i="2"/>
  <c r="X3027" i="2"/>
  <c r="W3027" i="2"/>
  <c r="AB3026" i="2"/>
  <c r="AA3026" i="2"/>
  <c r="Z3026" i="2"/>
  <c r="Y3026" i="2"/>
  <c r="X3026" i="2"/>
  <c r="W3026" i="2"/>
  <c r="AB3025" i="2"/>
  <c r="AA3025" i="2"/>
  <c r="Z3025" i="2"/>
  <c r="Y3025" i="2"/>
  <c r="X3025" i="2"/>
  <c r="W3025" i="2"/>
  <c r="AB3024" i="2"/>
  <c r="AA3024" i="2"/>
  <c r="Z3024" i="2"/>
  <c r="Y3024" i="2"/>
  <c r="X3024" i="2"/>
  <c r="W3024" i="2"/>
  <c r="AB3023" i="2"/>
  <c r="AA3023" i="2"/>
  <c r="Z3023" i="2"/>
  <c r="Y3023" i="2"/>
  <c r="X3023" i="2"/>
  <c r="W3023" i="2"/>
  <c r="AB3022" i="2"/>
  <c r="AA3022" i="2"/>
  <c r="Z3022" i="2"/>
  <c r="Y3022" i="2"/>
  <c r="X3022" i="2"/>
  <c r="W3022" i="2"/>
  <c r="AB3021" i="2"/>
  <c r="AA3021" i="2"/>
  <c r="Z3021" i="2"/>
  <c r="Y3021" i="2"/>
  <c r="X3021" i="2"/>
  <c r="W3021" i="2"/>
  <c r="AB3020" i="2"/>
  <c r="AA3020" i="2"/>
  <c r="Z3020" i="2"/>
  <c r="Y3020" i="2"/>
  <c r="X3020" i="2"/>
  <c r="W3020" i="2"/>
  <c r="AB3019" i="2"/>
  <c r="AA3019" i="2"/>
  <c r="Z3019" i="2"/>
  <c r="Y3019" i="2"/>
  <c r="X3019" i="2"/>
  <c r="W3019" i="2"/>
  <c r="AB3018" i="2"/>
  <c r="AA3018" i="2"/>
  <c r="Z3018" i="2"/>
  <c r="Y3018" i="2"/>
  <c r="X3018" i="2"/>
  <c r="W3018" i="2"/>
  <c r="AB3017" i="2"/>
  <c r="AA3017" i="2"/>
  <c r="Z3017" i="2"/>
  <c r="Y3017" i="2"/>
  <c r="X3017" i="2"/>
  <c r="W3017" i="2"/>
  <c r="AB3016" i="2"/>
  <c r="AA3016" i="2"/>
  <c r="Z3016" i="2"/>
  <c r="Y3016" i="2"/>
  <c r="X3016" i="2"/>
  <c r="W3016" i="2"/>
  <c r="AB3015" i="2"/>
  <c r="AA3015" i="2"/>
  <c r="Z3015" i="2"/>
  <c r="Y3015" i="2"/>
  <c r="X3015" i="2"/>
  <c r="W3015" i="2"/>
  <c r="AB3014" i="2"/>
  <c r="AA3014" i="2"/>
  <c r="Z3014" i="2"/>
  <c r="Y3014" i="2"/>
  <c r="X3014" i="2"/>
  <c r="W3014" i="2"/>
  <c r="AB3013" i="2"/>
  <c r="AA3013" i="2"/>
  <c r="Z3013" i="2"/>
  <c r="Y3013" i="2"/>
  <c r="X3013" i="2"/>
  <c r="W3013" i="2"/>
  <c r="AB3012" i="2"/>
  <c r="AA3012" i="2"/>
  <c r="Z3012" i="2"/>
  <c r="Y3012" i="2"/>
  <c r="X3012" i="2"/>
  <c r="W3012" i="2"/>
  <c r="AB3011" i="2"/>
  <c r="AA3011" i="2"/>
  <c r="Z3011" i="2"/>
  <c r="Y3011" i="2"/>
  <c r="X3011" i="2"/>
  <c r="W3011" i="2"/>
  <c r="AB3010" i="2"/>
  <c r="AA3010" i="2"/>
  <c r="Z3010" i="2"/>
  <c r="Y3010" i="2"/>
  <c r="X3010" i="2"/>
  <c r="W3010" i="2"/>
  <c r="AB3009" i="2"/>
  <c r="AA3009" i="2"/>
  <c r="Z3009" i="2"/>
  <c r="Y3009" i="2"/>
  <c r="X3009" i="2"/>
  <c r="W3009" i="2"/>
  <c r="AB3008" i="2"/>
  <c r="AA3008" i="2"/>
  <c r="Z3008" i="2"/>
  <c r="Y3008" i="2"/>
  <c r="X3008" i="2"/>
  <c r="W3008" i="2"/>
  <c r="AB3007" i="2"/>
  <c r="AA3007" i="2"/>
  <c r="Z3007" i="2"/>
  <c r="Y3007" i="2"/>
  <c r="X3007" i="2"/>
  <c r="W3007" i="2"/>
  <c r="AB3006" i="2"/>
  <c r="AA3006" i="2"/>
  <c r="Z3006" i="2"/>
  <c r="Y3006" i="2"/>
  <c r="X3006" i="2"/>
  <c r="W3006" i="2"/>
  <c r="AB3005" i="2"/>
  <c r="AA3005" i="2"/>
  <c r="Z3005" i="2"/>
  <c r="Y3005" i="2"/>
  <c r="X3005" i="2"/>
  <c r="W3005" i="2"/>
  <c r="AB3004" i="2"/>
  <c r="AA3004" i="2"/>
  <c r="Z3004" i="2"/>
  <c r="Y3004" i="2"/>
  <c r="X3004" i="2"/>
  <c r="W3004" i="2"/>
  <c r="AB3003" i="2"/>
  <c r="AA3003" i="2"/>
  <c r="Z3003" i="2"/>
  <c r="Y3003" i="2"/>
  <c r="X3003" i="2"/>
  <c r="W3003" i="2"/>
  <c r="AB3002" i="2"/>
  <c r="AA3002" i="2"/>
  <c r="Z3002" i="2"/>
  <c r="Y3002" i="2"/>
  <c r="X3002" i="2"/>
  <c r="W3002" i="2"/>
  <c r="AB3001" i="2"/>
  <c r="AA3001" i="2"/>
  <c r="Z3001" i="2"/>
  <c r="Y3001" i="2"/>
  <c r="X3001" i="2"/>
  <c r="W3001" i="2"/>
  <c r="AB3000" i="2"/>
  <c r="AA3000" i="2"/>
  <c r="Z3000" i="2"/>
  <c r="Y3000" i="2"/>
  <c r="X3000" i="2"/>
  <c r="W3000" i="2"/>
  <c r="AB2999" i="2"/>
  <c r="AA2999" i="2"/>
  <c r="Z2999" i="2"/>
  <c r="Y2999" i="2"/>
  <c r="X2999" i="2"/>
  <c r="W2999" i="2"/>
  <c r="AB2998" i="2"/>
  <c r="AA2998" i="2"/>
  <c r="Z2998" i="2"/>
  <c r="Y2998" i="2"/>
  <c r="X2998" i="2"/>
  <c r="W2998" i="2"/>
  <c r="AB2997" i="2"/>
  <c r="AA2997" i="2"/>
  <c r="Z2997" i="2"/>
  <c r="Y2997" i="2"/>
  <c r="X2997" i="2"/>
  <c r="W2997" i="2"/>
  <c r="AB2996" i="2"/>
  <c r="AA2996" i="2"/>
  <c r="Z2996" i="2"/>
  <c r="Y2996" i="2"/>
  <c r="X2996" i="2"/>
  <c r="W2996" i="2"/>
  <c r="AB2995" i="2"/>
  <c r="AA2995" i="2"/>
  <c r="Z2995" i="2"/>
  <c r="Y2995" i="2"/>
  <c r="X2995" i="2"/>
  <c r="W2995" i="2"/>
  <c r="AB2994" i="2"/>
  <c r="AA2994" i="2"/>
  <c r="Z2994" i="2"/>
  <c r="Y2994" i="2"/>
  <c r="X2994" i="2"/>
  <c r="W2994" i="2"/>
  <c r="AB2993" i="2"/>
  <c r="AA2993" i="2"/>
  <c r="Z2993" i="2"/>
  <c r="Y2993" i="2"/>
  <c r="X2993" i="2"/>
  <c r="W2993" i="2"/>
  <c r="AB2992" i="2"/>
  <c r="AA2992" i="2"/>
  <c r="Z2992" i="2"/>
  <c r="Y2992" i="2"/>
  <c r="X2992" i="2"/>
  <c r="W2992" i="2"/>
  <c r="AB2991" i="2"/>
  <c r="AA2991" i="2"/>
  <c r="Z2991" i="2"/>
  <c r="Y2991" i="2"/>
  <c r="X2991" i="2"/>
  <c r="W2991" i="2"/>
  <c r="AB2990" i="2"/>
  <c r="AA2990" i="2"/>
  <c r="Z2990" i="2"/>
  <c r="Y2990" i="2"/>
  <c r="X2990" i="2"/>
  <c r="W2990" i="2"/>
  <c r="AB2989" i="2"/>
  <c r="AA2989" i="2"/>
  <c r="Z2989" i="2"/>
  <c r="Y2989" i="2"/>
  <c r="X2989" i="2"/>
  <c r="W2989" i="2"/>
  <c r="AB2988" i="2"/>
  <c r="AA2988" i="2"/>
  <c r="Z2988" i="2"/>
  <c r="Y2988" i="2"/>
  <c r="X2988" i="2"/>
  <c r="W2988" i="2"/>
  <c r="AB2987" i="2"/>
  <c r="AA2987" i="2"/>
  <c r="Z2987" i="2"/>
  <c r="Y2987" i="2"/>
  <c r="X2987" i="2"/>
  <c r="W2987" i="2"/>
  <c r="AB2986" i="2"/>
  <c r="AA2986" i="2"/>
  <c r="Z2986" i="2"/>
  <c r="Y2986" i="2"/>
  <c r="X2986" i="2"/>
  <c r="W2986" i="2"/>
  <c r="AB2985" i="2"/>
  <c r="AA2985" i="2"/>
  <c r="Z2985" i="2"/>
  <c r="Y2985" i="2"/>
  <c r="X2985" i="2"/>
  <c r="W2985" i="2"/>
  <c r="AB2984" i="2"/>
  <c r="AA2984" i="2"/>
  <c r="Z2984" i="2"/>
  <c r="Y2984" i="2"/>
  <c r="X2984" i="2"/>
  <c r="W2984" i="2"/>
  <c r="AB2983" i="2"/>
  <c r="AA2983" i="2"/>
  <c r="Z2983" i="2"/>
  <c r="Y2983" i="2"/>
  <c r="X2983" i="2"/>
  <c r="W2983" i="2"/>
  <c r="AB2982" i="2"/>
  <c r="AA2982" i="2"/>
  <c r="Z2982" i="2"/>
  <c r="Y2982" i="2"/>
  <c r="X2982" i="2"/>
  <c r="W2982" i="2"/>
  <c r="AB2981" i="2"/>
  <c r="AA2981" i="2"/>
  <c r="Z2981" i="2"/>
  <c r="Y2981" i="2"/>
  <c r="X2981" i="2"/>
  <c r="W2981" i="2"/>
  <c r="AB2980" i="2"/>
  <c r="AA2980" i="2"/>
  <c r="Z2980" i="2"/>
  <c r="Y2980" i="2"/>
  <c r="X2980" i="2"/>
  <c r="W2980" i="2"/>
  <c r="AB2979" i="2"/>
  <c r="AA2979" i="2"/>
  <c r="Z2979" i="2"/>
  <c r="Y2979" i="2"/>
  <c r="X2979" i="2"/>
  <c r="W2979" i="2"/>
  <c r="AB2978" i="2"/>
  <c r="AA2978" i="2"/>
  <c r="Z2978" i="2"/>
  <c r="Y2978" i="2"/>
  <c r="X2978" i="2"/>
  <c r="W2978" i="2"/>
  <c r="AB2977" i="2"/>
  <c r="AA2977" i="2"/>
  <c r="Z2977" i="2"/>
  <c r="Y2977" i="2"/>
  <c r="X2977" i="2"/>
  <c r="W2977" i="2"/>
  <c r="AB2976" i="2"/>
  <c r="AA2976" i="2"/>
  <c r="Z2976" i="2"/>
  <c r="Y2976" i="2"/>
  <c r="X2976" i="2"/>
  <c r="W2976" i="2"/>
  <c r="AB2975" i="2"/>
  <c r="AA2975" i="2"/>
  <c r="Z2975" i="2"/>
  <c r="Y2975" i="2"/>
  <c r="X2975" i="2"/>
  <c r="W2975" i="2"/>
  <c r="AB2974" i="2"/>
  <c r="AA2974" i="2"/>
  <c r="Z2974" i="2"/>
  <c r="Y2974" i="2"/>
  <c r="X2974" i="2"/>
  <c r="W2974" i="2"/>
  <c r="AB2973" i="2"/>
  <c r="AA2973" i="2"/>
  <c r="Z2973" i="2"/>
  <c r="Y2973" i="2"/>
  <c r="X2973" i="2"/>
  <c r="W2973" i="2"/>
  <c r="AB2972" i="2"/>
  <c r="AA2972" i="2"/>
  <c r="Z2972" i="2"/>
  <c r="Y2972" i="2"/>
  <c r="X2972" i="2"/>
  <c r="W2972" i="2"/>
  <c r="AB2971" i="2"/>
  <c r="AA2971" i="2"/>
  <c r="Z2971" i="2"/>
  <c r="Y2971" i="2"/>
  <c r="X2971" i="2"/>
  <c r="W2971" i="2"/>
  <c r="AB2970" i="2"/>
  <c r="AA2970" i="2"/>
  <c r="Z2970" i="2"/>
  <c r="Y2970" i="2"/>
  <c r="X2970" i="2"/>
  <c r="W2970" i="2"/>
  <c r="AB2969" i="2"/>
  <c r="AA2969" i="2"/>
  <c r="Z2969" i="2"/>
  <c r="Y2969" i="2"/>
  <c r="X2969" i="2"/>
  <c r="W2969" i="2"/>
  <c r="AB2968" i="2"/>
  <c r="AA2968" i="2"/>
  <c r="Z2968" i="2"/>
  <c r="Y2968" i="2"/>
  <c r="X2968" i="2"/>
  <c r="W2968" i="2"/>
  <c r="AB2967" i="2"/>
  <c r="AA2967" i="2"/>
  <c r="Z2967" i="2"/>
  <c r="Y2967" i="2"/>
  <c r="X2967" i="2"/>
  <c r="W2967" i="2"/>
  <c r="AB2966" i="2"/>
  <c r="AA2966" i="2"/>
  <c r="Z2966" i="2"/>
  <c r="Y2966" i="2"/>
  <c r="X2966" i="2"/>
  <c r="W2966" i="2"/>
  <c r="AB2965" i="2"/>
  <c r="AA2965" i="2"/>
  <c r="Z2965" i="2"/>
  <c r="Y2965" i="2"/>
  <c r="X2965" i="2"/>
  <c r="W2965" i="2"/>
  <c r="AB2964" i="2"/>
  <c r="AA2964" i="2"/>
  <c r="Z2964" i="2"/>
  <c r="Y2964" i="2"/>
  <c r="X2964" i="2"/>
  <c r="W2964" i="2"/>
  <c r="AB2963" i="2"/>
  <c r="AA2963" i="2"/>
  <c r="Z2963" i="2"/>
  <c r="Y2963" i="2"/>
  <c r="X2963" i="2"/>
  <c r="W2963" i="2"/>
  <c r="AB2962" i="2"/>
  <c r="AA2962" i="2"/>
  <c r="Z2962" i="2"/>
  <c r="Y2962" i="2"/>
  <c r="X2962" i="2"/>
  <c r="W2962" i="2"/>
  <c r="AB2961" i="2"/>
  <c r="AA2961" i="2"/>
  <c r="Z2961" i="2"/>
  <c r="Y2961" i="2"/>
  <c r="X2961" i="2"/>
  <c r="W2961" i="2"/>
  <c r="AB2960" i="2"/>
  <c r="AA2960" i="2"/>
  <c r="Z2960" i="2"/>
  <c r="Y2960" i="2"/>
  <c r="X2960" i="2"/>
  <c r="W2960" i="2"/>
  <c r="AB2959" i="2"/>
  <c r="AA2959" i="2"/>
  <c r="Z2959" i="2"/>
  <c r="Y2959" i="2"/>
  <c r="X2959" i="2"/>
  <c r="W2959" i="2"/>
  <c r="AB2958" i="2"/>
  <c r="AA2958" i="2"/>
  <c r="Z2958" i="2"/>
  <c r="Y2958" i="2"/>
  <c r="X2958" i="2"/>
  <c r="W2958" i="2"/>
  <c r="AB2957" i="2"/>
  <c r="AA2957" i="2"/>
  <c r="Z2957" i="2"/>
  <c r="Y2957" i="2"/>
  <c r="X2957" i="2"/>
  <c r="W2957" i="2"/>
  <c r="AB2956" i="2"/>
  <c r="AA2956" i="2"/>
  <c r="Z2956" i="2"/>
  <c r="Y2956" i="2"/>
  <c r="X2956" i="2"/>
  <c r="W2956" i="2"/>
  <c r="AB2955" i="2"/>
  <c r="AA2955" i="2"/>
  <c r="Z2955" i="2"/>
  <c r="Y2955" i="2"/>
  <c r="X2955" i="2"/>
  <c r="W2955" i="2"/>
  <c r="AB2954" i="2"/>
  <c r="AA2954" i="2"/>
  <c r="Z2954" i="2"/>
  <c r="Y2954" i="2"/>
  <c r="X2954" i="2"/>
  <c r="W2954" i="2"/>
  <c r="AB2953" i="2"/>
  <c r="AA2953" i="2"/>
  <c r="Z2953" i="2"/>
  <c r="Y2953" i="2"/>
  <c r="X2953" i="2"/>
  <c r="W2953" i="2"/>
  <c r="AB2952" i="2"/>
  <c r="AA2952" i="2"/>
  <c r="Z2952" i="2"/>
  <c r="Y2952" i="2"/>
  <c r="X2952" i="2"/>
  <c r="W2952" i="2"/>
  <c r="AB2951" i="2"/>
  <c r="AA2951" i="2"/>
  <c r="Z2951" i="2"/>
  <c r="Y2951" i="2"/>
  <c r="X2951" i="2"/>
  <c r="W2951" i="2"/>
  <c r="AB2950" i="2"/>
  <c r="AA2950" i="2"/>
  <c r="Z2950" i="2"/>
  <c r="Y2950" i="2"/>
  <c r="X2950" i="2"/>
  <c r="W2950" i="2"/>
  <c r="AB2949" i="2"/>
  <c r="AA2949" i="2"/>
  <c r="Z2949" i="2"/>
  <c r="Y2949" i="2"/>
  <c r="X2949" i="2"/>
  <c r="W2949" i="2"/>
  <c r="AB2948" i="2"/>
  <c r="AA2948" i="2"/>
  <c r="Z2948" i="2"/>
  <c r="Y2948" i="2"/>
  <c r="X2948" i="2"/>
  <c r="W2948" i="2"/>
  <c r="AB2947" i="2"/>
  <c r="AA2947" i="2"/>
  <c r="Z2947" i="2"/>
  <c r="Y2947" i="2"/>
  <c r="X2947" i="2"/>
  <c r="W2947" i="2"/>
  <c r="AB2946" i="2"/>
  <c r="AA2946" i="2"/>
  <c r="Z2946" i="2"/>
  <c r="Y2946" i="2"/>
  <c r="X2946" i="2"/>
  <c r="W2946" i="2"/>
  <c r="AB2945" i="2"/>
  <c r="AA2945" i="2"/>
  <c r="Z2945" i="2"/>
  <c r="Y2945" i="2"/>
  <c r="X2945" i="2"/>
  <c r="W2945" i="2"/>
  <c r="AB2944" i="2"/>
  <c r="AA2944" i="2"/>
  <c r="Z2944" i="2"/>
  <c r="Y2944" i="2"/>
  <c r="X2944" i="2"/>
  <c r="W2944" i="2"/>
  <c r="AB2943" i="2"/>
  <c r="AA2943" i="2"/>
  <c r="Z2943" i="2"/>
  <c r="Y2943" i="2"/>
  <c r="X2943" i="2"/>
  <c r="W2943" i="2"/>
  <c r="AB2942" i="2"/>
  <c r="AA2942" i="2"/>
  <c r="Z2942" i="2"/>
  <c r="Y2942" i="2"/>
  <c r="X2942" i="2"/>
  <c r="W2942" i="2"/>
  <c r="AB2941" i="2"/>
  <c r="AA2941" i="2"/>
  <c r="Z2941" i="2"/>
  <c r="Y2941" i="2"/>
  <c r="X2941" i="2"/>
  <c r="W2941" i="2"/>
  <c r="AB2940" i="2"/>
  <c r="AA2940" i="2"/>
  <c r="Z2940" i="2"/>
  <c r="Y2940" i="2"/>
  <c r="X2940" i="2"/>
  <c r="W2940" i="2"/>
  <c r="AB2939" i="2"/>
  <c r="AA2939" i="2"/>
  <c r="Z2939" i="2"/>
  <c r="Y2939" i="2"/>
  <c r="X2939" i="2"/>
  <c r="W2939" i="2"/>
  <c r="AB2938" i="2"/>
  <c r="AA2938" i="2"/>
  <c r="Z2938" i="2"/>
  <c r="Y2938" i="2"/>
  <c r="X2938" i="2"/>
  <c r="W2938" i="2"/>
  <c r="AB2937" i="2"/>
  <c r="AA2937" i="2"/>
  <c r="Z2937" i="2"/>
  <c r="Y2937" i="2"/>
  <c r="X2937" i="2"/>
  <c r="W2937" i="2"/>
  <c r="AB2936" i="2"/>
  <c r="AA2936" i="2"/>
  <c r="Z2936" i="2"/>
  <c r="Y2936" i="2"/>
  <c r="X2936" i="2"/>
  <c r="W2936" i="2"/>
  <c r="AB2935" i="2"/>
  <c r="AA2935" i="2"/>
  <c r="Z2935" i="2"/>
  <c r="Y2935" i="2"/>
  <c r="X2935" i="2"/>
  <c r="W2935" i="2"/>
  <c r="AB2934" i="2"/>
  <c r="AA2934" i="2"/>
  <c r="Z2934" i="2"/>
  <c r="Y2934" i="2"/>
  <c r="X2934" i="2"/>
  <c r="W2934" i="2"/>
  <c r="AB2933" i="2"/>
  <c r="AA2933" i="2"/>
  <c r="Z2933" i="2"/>
  <c r="Y2933" i="2"/>
  <c r="X2933" i="2"/>
  <c r="W2933" i="2"/>
  <c r="AB2932" i="2"/>
  <c r="AA2932" i="2"/>
  <c r="Z2932" i="2"/>
  <c r="Y2932" i="2"/>
  <c r="X2932" i="2"/>
  <c r="W2932" i="2"/>
  <c r="AB2931" i="2"/>
  <c r="AA2931" i="2"/>
  <c r="Z2931" i="2"/>
  <c r="Y2931" i="2"/>
  <c r="X2931" i="2"/>
  <c r="W2931" i="2"/>
  <c r="AB2930" i="2"/>
  <c r="AA2930" i="2"/>
  <c r="Z2930" i="2"/>
  <c r="Y2930" i="2"/>
  <c r="X2930" i="2"/>
  <c r="W2930" i="2"/>
  <c r="AB2929" i="2"/>
  <c r="AA2929" i="2"/>
  <c r="Z2929" i="2"/>
  <c r="Y2929" i="2"/>
  <c r="X2929" i="2"/>
  <c r="W2929" i="2"/>
  <c r="AB2928" i="2"/>
  <c r="AA2928" i="2"/>
  <c r="Z2928" i="2"/>
  <c r="Y2928" i="2"/>
  <c r="X2928" i="2"/>
  <c r="W2928" i="2"/>
  <c r="AB2927" i="2"/>
  <c r="AA2927" i="2"/>
  <c r="Z2927" i="2"/>
  <c r="Y2927" i="2"/>
  <c r="X2927" i="2"/>
  <c r="W2927" i="2"/>
  <c r="AB2926" i="2"/>
  <c r="AA2926" i="2"/>
  <c r="Z2926" i="2"/>
  <c r="Y2926" i="2"/>
  <c r="X2926" i="2"/>
  <c r="W2926" i="2"/>
  <c r="AB2925" i="2"/>
  <c r="AA2925" i="2"/>
  <c r="Z2925" i="2"/>
  <c r="Y2925" i="2"/>
  <c r="X2925" i="2"/>
  <c r="W2925" i="2"/>
  <c r="AB2924" i="2"/>
  <c r="AA2924" i="2"/>
  <c r="Z2924" i="2"/>
  <c r="Y2924" i="2"/>
  <c r="X2924" i="2"/>
  <c r="W2924" i="2"/>
  <c r="AB2923" i="2"/>
  <c r="AA2923" i="2"/>
  <c r="Z2923" i="2"/>
  <c r="Y2923" i="2"/>
  <c r="X2923" i="2"/>
  <c r="W2923" i="2"/>
  <c r="AB2922" i="2"/>
  <c r="AA2922" i="2"/>
  <c r="Z2922" i="2"/>
  <c r="Y2922" i="2"/>
  <c r="X2922" i="2"/>
  <c r="W2922" i="2"/>
  <c r="AB2921" i="2"/>
  <c r="AA2921" i="2"/>
  <c r="Z2921" i="2"/>
  <c r="Y2921" i="2"/>
  <c r="X2921" i="2"/>
  <c r="W2921" i="2"/>
  <c r="AB2920" i="2"/>
  <c r="AA2920" i="2"/>
  <c r="Z2920" i="2"/>
  <c r="Y2920" i="2"/>
  <c r="X2920" i="2"/>
  <c r="W2920" i="2"/>
  <c r="AB2919" i="2"/>
  <c r="AA2919" i="2"/>
  <c r="Z2919" i="2"/>
  <c r="Y2919" i="2"/>
  <c r="X2919" i="2"/>
  <c r="W2919" i="2"/>
  <c r="AB2918" i="2"/>
  <c r="AA2918" i="2"/>
  <c r="Z2918" i="2"/>
  <c r="Y2918" i="2"/>
  <c r="X2918" i="2"/>
  <c r="W2918" i="2"/>
  <c r="AB2917" i="2"/>
  <c r="AA2917" i="2"/>
  <c r="Z2917" i="2"/>
  <c r="Y2917" i="2"/>
  <c r="X2917" i="2"/>
  <c r="W2917" i="2"/>
  <c r="AB2916" i="2"/>
  <c r="AA2916" i="2"/>
  <c r="Z2916" i="2"/>
  <c r="Y2916" i="2"/>
  <c r="X2916" i="2"/>
  <c r="W2916" i="2"/>
  <c r="AB2915" i="2"/>
  <c r="AA2915" i="2"/>
  <c r="Z2915" i="2"/>
  <c r="Y2915" i="2"/>
  <c r="X2915" i="2"/>
  <c r="W2915" i="2"/>
  <c r="AB2914" i="2"/>
  <c r="AA2914" i="2"/>
  <c r="Z2914" i="2"/>
  <c r="Y2914" i="2"/>
  <c r="X2914" i="2"/>
  <c r="W2914" i="2"/>
  <c r="AB2913" i="2"/>
  <c r="AA2913" i="2"/>
  <c r="Z2913" i="2"/>
  <c r="Y2913" i="2"/>
  <c r="X2913" i="2"/>
  <c r="W2913" i="2"/>
  <c r="AB2912" i="2"/>
  <c r="AA2912" i="2"/>
  <c r="Z2912" i="2"/>
  <c r="Y2912" i="2"/>
  <c r="X2912" i="2"/>
  <c r="W2912" i="2"/>
  <c r="AB2911" i="2"/>
  <c r="AA2911" i="2"/>
  <c r="Z2911" i="2"/>
  <c r="Y2911" i="2"/>
  <c r="X2911" i="2"/>
  <c r="W2911" i="2"/>
  <c r="AB2910" i="2"/>
  <c r="AA2910" i="2"/>
  <c r="Z2910" i="2"/>
  <c r="Y2910" i="2"/>
  <c r="X2910" i="2"/>
  <c r="W2910" i="2"/>
  <c r="AB2909" i="2"/>
  <c r="AA2909" i="2"/>
  <c r="Z2909" i="2"/>
  <c r="Y2909" i="2"/>
  <c r="X2909" i="2"/>
  <c r="W2909" i="2"/>
  <c r="AB2908" i="2"/>
  <c r="AA2908" i="2"/>
  <c r="Z2908" i="2"/>
  <c r="Y2908" i="2"/>
  <c r="X2908" i="2"/>
  <c r="W2908" i="2"/>
  <c r="AB2907" i="2"/>
  <c r="AA2907" i="2"/>
  <c r="Z2907" i="2"/>
  <c r="Y2907" i="2"/>
  <c r="X2907" i="2"/>
  <c r="W2907" i="2"/>
  <c r="AB2906" i="2"/>
  <c r="AA2906" i="2"/>
  <c r="Z2906" i="2"/>
  <c r="Y2906" i="2"/>
  <c r="X2906" i="2"/>
  <c r="W2906" i="2"/>
  <c r="AB2905" i="2"/>
  <c r="AA2905" i="2"/>
  <c r="Z2905" i="2"/>
  <c r="Y2905" i="2"/>
  <c r="X2905" i="2"/>
  <c r="W2905" i="2"/>
  <c r="AB2904" i="2"/>
  <c r="AA2904" i="2"/>
  <c r="Z2904" i="2"/>
  <c r="Y2904" i="2"/>
  <c r="X2904" i="2"/>
  <c r="W2904" i="2"/>
  <c r="AB2903" i="2"/>
  <c r="AA2903" i="2"/>
  <c r="Z2903" i="2"/>
  <c r="Y2903" i="2"/>
  <c r="X2903" i="2"/>
  <c r="W2903" i="2"/>
  <c r="AB2902" i="2"/>
  <c r="AA2902" i="2"/>
  <c r="Z2902" i="2"/>
  <c r="Y2902" i="2"/>
  <c r="X2902" i="2"/>
  <c r="W2902" i="2"/>
  <c r="AB2901" i="2"/>
  <c r="AA2901" i="2"/>
  <c r="Z2901" i="2"/>
  <c r="Y2901" i="2"/>
  <c r="X2901" i="2"/>
  <c r="W2901" i="2"/>
  <c r="AB2900" i="2"/>
  <c r="AA2900" i="2"/>
  <c r="Z2900" i="2"/>
  <c r="Y2900" i="2"/>
  <c r="X2900" i="2"/>
  <c r="W2900" i="2"/>
  <c r="AB2899" i="2"/>
  <c r="AA2899" i="2"/>
  <c r="Z2899" i="2"/>
  <c r="Y2899" i="2"/>
  <c r="X2899" i="2"/>
  <c r="W2899" i="2"/>
  <c r="AB2898" i="2"/>
  <c r="AA2898" i="2"/>
  <c r="Z2898" i="2"/>
  <c r="Y2898" i="2"/>
  <c r="X2898" i="2"/>
  <c r="W2898" i="2"/>
  <c r="AB2897" i="2"/>
  <c r="AA2897" i="2"/>
  <c r="Z2897" i="2"/>
  <c r="Y2897" i="2"/>
  <c r="X2897" i="2"/>
  <c r="W2897" i="2"/>
  <c r="AB2896" i="2"/>
  <c r="AA2896" i="2"/>
  <c r="Z2896" i="2"/>
  <c r="Y2896" i="2"/>
  <c r="X2896" i="2"/>
  <c r="W2896" i="2"/>
  <c r="AB2895" i="2"/>
  <c r="AA2895" i="2"/>
  <c r="Z2895" i="2"/>
  <c r="Y2895" i="2"/>
  <c r="X2895" i="2"/>
  <c r="W2895" i="2"/>
  <c r="AB2894" i="2"/>
  <c r="AA2894" i="2"/>
  <c r="Z2894" i="2"/>
  <c r="Y2894" i="2"/>
  <c r="X2894" i="2"/>
  <c r="W2894" i="2"/>
  <c r="AB2893" i="2"/>
  <c r="AA2893" i="2"/>
  <c r="Z2893" i="2"/>
  <c r="Y2893" i="2"/>
  <c r="X2893" i="2"/>
  <c r="W2893" i="2"/>
  <c r="AB2892" i="2"/>
  <c r="AA2892" i="2"/>
  <c r="Z2892" i="2"/>
  <c r="Y2892" i="2"/>
  <c r="X2892" i="2"/>
  <c r="W2892" i="2"/>
  <c r="AB2891" i="2"/>
  <c r="AA2891" i="2"/>
  <c r="Z2891" i="2"/>
  <c r="Y2891" i="2"/>
  <c r="X2891" i="2"/>
  <c r="W2891" i="2"/>
  <c r="AB2890" i="2"/>
  <c r="AA2890" i="2"/>
  <c r="Z2890" i="2"/>
  <c r="Y2890" i="2"/>
  <c r="X2890" i="2"/>
  <c r="W2890" i="2"/>
  <c r="AB2889" i="2"/>
  <c r="AA2889" i="2"/>
  <c r="Z2889" i="2"/>
  <c r="Y2889" i="2"/>
  <c r="X2889" i="2"/>
  <c r="W2889" i="2"/>
  <c r="AB2888" i="2"/>
  <c r="AA2888" i="2"/>
  <c r="Z2888" i="2"/>
  <c r="Y2888" i="2"/>
  <c r="X2888" i="2"/>
  <c r="W2888" i="2"/>
  <c r="AB2887" i="2"/>
  <c r="AA2887" i="2"/>
  <c r="Z2887" i="2"/>
  <c r="Y2887" i="2"/>
  <c r="X2887" i="2"/>
  <c r="W2887" i="2"/>
  <c r="AB2886" i="2"/>
  <c r="AA2886" i="2"/>
  <c r="Z2886" i="2"/>
  <c r="Y2886" i="2"/>
  <c r="X2886" i="2"/>
  <c r="W2886" i="2"/>
  <c r="AB2885" i="2"/>
  <c r="AA2885" i="2"/>
  <c r="Z2885" i="2"/>
  <c r="Y2885" i="2"/>
  <c r="X2885" i="2"/>
  <c r="W2885" i="2"/>
  <c r="AB2884" i="2"/>
  <c r="AA2884" i="2"/>
  <c r="Z2884" i="2"/>
  <c r="Y2884" i="2"/>
  <c r="X2884" i="2"/>
  <c r="W2884" i="2"/>
  <c r="AB2883" i="2"/>
  <c r="AA2883" i="2"/>
  <c r="Z2883" i="2"/>
  <c r="Y2883" i="2"/>
  <c r="X2883" i="2"/>
  <c r="W2883" i="2"/>
  <c r="AB2882" i="2"/>
  <c r="AA2882" i="2"/>
  <c r="Z2882" i="2"/>
  <c r="Y2882" i="2"/>
  <c r="X2882" i="2"/>
  <c r="W2882" i="2"/>
  <c r="AB2881" i="2"/>
  <c r="AA2881" i="2"/>
  <c r="Z2881" i="2"/>
  <c r="Y2881" i="2"/>
  <c r="X2881" i="2"/>
  <c r="W2881" i="2"/>
  <c r="AB2880" i="2"/>
  <c r="AA2880" i="2"/>
  <c r="Z2880" i="2"/>
  <c r="Y2880" i="2"/>
  <c r="X2880" i="2"/>
  <c r="W2880" i="2"/>
  <c r="AB2879" i="2"/>
  <c r="AA2879" i="2"/>
  <c r="Z2879" i="2"/>
  <c r="Y2879" i="2"/>
  <c r="X2879" i="2"/>
  <c r="W2879" i="2"/>
  <c r="AB2878" i="2"/>
  <c r="AA2878" i="2"/>
  <c r="Z2878" i="2"/>
  <c r="Y2878" i="2"/>
  <c r="X2878" i="2"/>
  <c r="W2878" i="2"/>
  <c r="AB2877" i="2"/>
  <c r="AA2877" i="2"/>
  <c r="Z2877" i="2"/>
  <c r="Y2877" i="2"/>
  <c r="X2877" i="2"/>
  <c r="W2877" i="2"/>
  <c r="AB2876" i="2"/>
  <c r="AA2876" i="2"/>
  <c r="Z2876" i="2"/>
  <c r="Y2876" i="2"/>
  <c r="X2876" i="2"/>
  <c r="W2876" i="2"/>
  <c r="AB2875" i="2"/>
  <c r="AA2875" i="2"/>
  <c r="Z2875" i="2"/>
  <c r="Y2875" i="2"/>
  <c r="X2875" i="2"/>
  <c r="W2875" i="2"/>
  <c r="AB2874" i="2"/>
  <c r="AA2874" i="2"/>
  <c r="Z2874" i="2"/>
  <c r="Y2874" i="2"/>
  <c r="X2874" i="2"/>
  <c r="W2874" i="2"/>
  <c r="AB2873" i="2"/>
  <c r="AA2873" i="2"/>
  <c r="Z2873" i="2"/>
  <c r="Y2873" i="2"/>
  <c r="X2873" i="2"/>
  <c r="W2873" i="2"/>
  <c r="AB2872" i="2"/>
  <c r="AA2872" i="2"/>
  <c r="Z2872" i="2"/>
  <c r="Y2872" i="2"/>
  <c r="X2872" i="2"/>
  <c r="W2872" i="2"/>
  <c r="AB2871" i="2"/>
  <c r="AA2871" i="2"/>
  <c r="Z2871" i="2"/>
  <c r="Y2871" i="2"/>
  <c r="X2871" i="2"/>
  <c r="W2871" i="2"/>
  <c r="AB2870" i="2"/>
  <c r="AA2870" i="2"/>
  <c r="Z2870" i="2"/>
  <c r="Y2870" i="2"/>
  <c r="X2870" i="2"/>
  <c r="W2870" i="2"/>
  <c r="AB2869" i="2"/>
  <c r="AA2869" i="2"/>
  <c r="Z2869" i="2"/>
  <c r="Y2869" i="2"/>
  <c r="X2869" i="2"/>
  <c r="W2869" i="2"/>
  <c r="AB2868" i="2"/>
  <c r="AA2868" i="2"/>
  <c r="Z2868" i="2"/>
  <c r="Y2868" i="2"/>
  <c r="X2868" i="2"/>
  <c r="W2868" i="2"/>
  <c r="AB2867" i="2"/>
  <c r="AA2867" i="2"/>
  <c r="Z2867" i="2"/>
  <c r="Y2867" i="2"/>
  <c r="X2867" i="2"/>
  <c r="W2867" i="2"/>
  <c r="AB2866" i="2"/>
  <c r="AA2866" i="2"/>
  <c r="Z2866" i="2"/>
  <c r="Y2866" i="2"/>
  <c r="X2866" i="2"/>
  <c r="W2866" i="2"/>
  <c r="AB2865" i="2"/>
  <c r="AA2865" i="2"/>
  <c r="Z2865" i="2"/>
  <c r="Y2865" i="2"/>
  <c r="X2865" i="2"/>
  <c r="W2865" i="2"/>
  <c r="AB2864" i="2"/>
  <c r="AA2864" i="2"/>
  <c r="Z2864" i="2"/>
  <c r="Y2864" i="2"/>
  <c r="X2864" i="2"/>
  <c r="W2864" i="2"/>
  <c r="AB2863" i="2"/>
  <c r="AA2863" i="2"/>
  <c r="Z2863" i="2"/>
  <c r="Y2863" i="2"/>
  <c r="X2863" i="2"/>
  <c r="W2863" i="2"/>
  <c r="AB2862" i="2"/>
  <c r="AA2862" i="2"/>
  <c r="Z2862" i="2"/>
  <c r="Y2862" i="2"/>
  <c r="X2862" i="2"/>
  <c r="W2862" i="2"/>
  <c r="AB2861" i="2"/>
  <c r="AA2861" i="2"/>
  <c r="Z2861" i="2"/>
  <c r="Y2861" i="2"/>
  <c r="X2861" i="2"/>
  <c r="W2861" i="2"/>
  <c r="AB2860" i="2"/>
  <c r="AA2860" i="2"/>
  <c r="Z2860" i="2"/>
  <c r="Y2860" i="2"/>
  <c r="X2860" i="2"/>
  <c r="W2860" i="2"/>
  <c r="AB2859" i="2"/>
  <c r="AA2859" i="2"/>
  <c r="Z2859" i="2"/>
  <c r="Y2859" i="2"/>
  <c r="X2859" i="2"/>
  <c r="W2859" i="2"/>
  <c r="AB2858" i="2"/>
  <c r="AA2858" i="2"/>
  <c r="Z2858" i="2"/>
  <c r="Y2858" i="2"/>
  <c r="X2858" i="2"/>
  <c r="W2858" i="2"/>
  <c r="AB2857" i="2"/>
  <c r="AA2857" i="2"/>
  <c r="Z2857" i="2"/>
  <c r="Y2857" i="2"/>
  <c r="X2857" i="2"/>
  <c r="W2857" i="2"/>
  <c r="AB2856" i="2"/>
  <c r="AA2856" i="2"/>
  <c r="Z2856" i="2"/>
  <c r="Y2856" i="2"/>
  <c r="X2856" i="2"/>
  <c r="W2856" i="2"/>
  <c r="AB2855" i="2"/>
  <c r="AA2855" i="2"/>
  <c r="Z2855" i="2"/>
  <c r="Y2855" i="2"/>
  <c r="X2855" i="2"/>
  <c r="W2855" i="2"/>
  <c r="AB2854" i="2"/>
  <c r="AA2854" i="2"/>
  <c r="Z2854" i="2"/>
  <c r="Y2854" i="2"/>
  <c r="X2854" i="2"/>
  <c r="W2854" i="2"/>
  <c r="AB2853" i="2"/>
  <c r="AA2853" i="2"/>
  <c r="Z2853" i="2"/>
  <c r="Y2853" i="2"/>
  <c r="X2853" i="2"/>
  <c r="W2853" i="2"/>
  <c r="AB2852" i="2"/>
  <c r="AA2852" i="2"/>
  <c r="Z2852" i="2"/>
  <c r="Y2852" i="2"/>
  <c r="X2852" i="2"/>
  <c r="W2852" i="2"/>
  <c r="AB2851" i="2"/>
  <c r="AA2851" i="2"/>
  <c r="Z2851" i="2"/>
  <c r="Y2851" i="2"/>
  <c r="X2851" i="2"/>
  <c r="W2851" i="2"/>
  <c r="AB2850" i="2"/>
  <c r="AA2850" i="2"/>
  <c r="Z2850" i="2"/>
  <c r="Y2850" i="2"/>
  <c r="X2850" i="2"/>
  <c r="W2850" i="2"/>
  <c r="AB2849" i="2"/>
  <c r="AA2849" i="2"/>
  <c r="Z2849" i="2"/>
  <c r="Y2849" i="2"/>
  <c r="X2849" i="2"/>
  <c r="W2849" i="2"/>
  <c r="AB2848" i="2"/>
  <c r="AA2848" i="2"/>
  <c r="Z2848" i="2"/>
  <c r="Y2848" i="2"/>
  <c r="X2848" i="2"/>
  <c r="W2848" i="2"/>
  <c r="AB2847" i="2"/>
  <c r="AA2847" i="2"/>
  <c r="Z2847" i="2"/>
  <c r="Y2847" i="2"/>
  <c r="X2847" i="2"/>
  <c r="W2847" i="2"/>
  <c r="AB2846" i="2"/>
  <c r="AA2846" i="2"/>
  <c r="Z2846" i="2"/>
  <c r="Y2846" i="2"/>
  <c r="X2846" i="2"/>
  <c r="W2846" i="2"/>
  <c r="AB2845" i="2"/>
  <c r="AA2845" i="2"/>
  <c r="Z2845" i="2"/>
  <c r="Y2845" i="2"/>
  <c r="X2845" i="2"/>
  <c r="W2845" i="2"/>
  <c r="AB2844" i="2"/>
  <c r="AA2844" i="2"/>
  <c r="Z2844" i="2"/>
  <c r="Y2844" i="2"/>
  <c r="X2844" i="2"/>
  <c r="W2844" i="2"/>
  <c r="AB2843" i="2"/>
  <c r="AA2843" i="2"/>
  <c r="Z2843" i="2"/>
  <c r="Y2843" i="2"/>
  <c r="X2843" i="2"/>
  <c r="W2843" i="2"/>
  <c r="AB2842" i="2"/>
  <c r="AA2842" i="2"/>
  <c r="Z2842" i="2"/>
  <c r="Y2842" i="2"/>
  <c r="X2842" i="2"/>
  <c r="W2842" i="2"/>
  <c r="AB2841" i="2"/>
  <c r="AA2841" i="2"/>
  <c r="Z2841" i="2"/>
  <c r="Y2841" i="2"/>
  <c r="X2841" i="2"/>
  <c r="W2841" i="2"/>
  <c r="AB2840" i="2"/>
  <c r="AA2840" i="2"/>
  <c r="Z2840" i="2"/>
  <c r="Y2840" i="2"/>
  <c r="X2840" i="2"/>
  <c r="W2840" i="2"/>
  <c r="AB2839" i="2"/>
  <c r="AA2839" i="2"/>
  <c r="Z2839" i="2"/>
  <c r="Y2839" i="2"/>
  <c r="X2839" i="2"/>
  <c r="W2839" i="2"/>
  <c r="AB2838" i="2"/>
  <c r="AA2838" i="2"/>
  <c r="Z2838" i="2"/>
  <c r="Y2838" i="2"/>
  <c r="X2838" i="2"/>
  <c r="W2838" i="2"/>
  <c r="AB2837" i="2"/>
  <c r="AA2837" i="2"/>
  <c r="Z2837" i="2"/>
  <c r="Y2837" i="2"/>
  <c r="X2837" i="2"/>
  <c r="W2837" i="2"/>
  <c r="AB2836" i="2"/>
  <c r="AA2836" i="2"/>
  <c r="Z2836" i="2"/>
  <c r="Y2836" i="2"/>
  <c r="X2836" i="2"/>
  <c r="W2836" i="2"/>
  <c r="AB2835" i="2"/>
  <c r="AA2835" i="2"/>
  <c r="Z2835" i="2"/>
  <c r="Y2835" i="2"/>
  <c r="X2835" i="2"/>
  <c r="W2835" i="2"/>
  <c r="AB2834" i="2"/>
  <c r="AA2834" i="2"/>
  <c r="Z2834" i="2"/>
  <c r="Y2834" i="2"/>
  <c r="X2834" i="2"/>
  <c r="W2834" i="2"/>
  <c r="AB2833" i="2"/>
  <c r="AA2833" i="2"/>
  <c r="Z2833" i="2"/>
  <c r="Y2833" i="2"/>
  <c r="X2833" i="2"/>
  <c r="W2833" i="2"/>
  <c r="AB2832" i="2"/>
  <c r="AA2832" i="2"/>
  <c r="Z2832" i="2"/>
  <c r="Y2832" i="2"/>
  <c r="X2832" i="2"/>
  <c r="W2832" i="2"/>
  <c r="AB2831" i="2"/>
  <c r="AA2831" i="2"/>
  <c r="Z2831" i="2"/>
  <c r="Y2831" i="2"/>
  <c r="X2831" i="2"/>
  <c r="W2831" i="2"/>
  <c r="AB2830" i="2"/>
  <c r="AA2830" i="2"/>
  <c r="Z2830" i="2"/>
  <c r="Y2830" i="2"/>
  <c r="X2830" i="2"/>
  <c r="W2830" i="2"/>
  <c r="AB2829" i="2"/>
  <c r="AA2829" i="2"/>
  <c r="Z2829" i="2"/>
  <c r="Y2829" i="2"/>
  <c r="X2829" i="2"/>
  <c r="W2829" i="2"/>
  <c r="AB2828" i="2"/>
  <c r="AA2828" i="2"/>
  <c r="Z2828" i="2"/>
  <c r="Y2828" i="2"/>
  <c r="X2828" i="2"/>
  <c r="W2828" i="2"/>
  <c r="AB2827" i="2"/>
  <c r="AA2827" i="2"/>
  <c r="Z2827" i="2"/>
  <c r="Y2827" i="2"/>
  <c r="X2827" i="2"/>
  <c r="W2827" i="2"/>
  <c r="AB2826" i="2"/>
  <c r="AA2826" i="2"/>
  <c r="Z2826" i="2"/>
  <c r="Y2826" i="2"/>
  <c r="X2826" i="2"/>
  <c r="W2826" i="2"/>
  <c r="AB2825" i="2"/>
  <c r="AA2825" i="2"/>
  <c r="Z2825" i="2"/>
  <c r="Y2825" i="2"/>
  <c r="X2825" i="2"/>
  <c r="W2825" i="2"/>
  <c r="AB2824" i="2"/>
  <c r="AA2824" i="2"/>
  <c r="Z2824" i="2"/>
  <c r="Y2824" i="2"/>
  <c r="X2824" i="2"/>
  <c r="W2824" i="2"/>
  <c r="AB2823" i="2"/>
  <c r="AA2823" i="2"/>
  <c r="Z2823" i="2"/>
  <c r="Y2823" i="2"/>
  <c r="X2823" i="2"/>
  <c r="W2823" i="2"/>
  <c r="AB2822" i="2"/>
  <c r="AA2822" i="2"/>
  <c r="Z2822" i="2"/>
  <c r="Y2822" i="2"/>
  <c r="X2822" i="2"/>
  <c r="W2822" i="2"/>
  <c r="AB2821" i="2"/>
  <c r="AA2821" i="2"/>
  <c r="Z2821" i="2"/>
  <c r="Y2821" i="2"/>
  <c r="X2821" i="2"/>
  <c r="W2821" i="2"/>
  <c r="AB2820" i="2"/>
  <c r="AA2820" i="2"/>
  <c r="Z2820" i="2"/>
  <c r="Y2820" i="2"/>
  <c r="X2820" i="2"/>
  <c r="W2820" i="2"/>
  <c r="AB2819" i="2"/>
  <c r="AA2819" i="2"/>
  <c r="Z2819" i="2"/>
  <c r="Y2819" i="2"/>
  <c r="X2819" i="2"/>
  <c r="W2819" i="2"/>
  <c r="AB2818" i="2"/>
  <c r="AA2818" i="2"/>
  <c r="Z2818" i="2"/>
  <c r="Y2818" i="2"/>
  <c r="X2818" i="2"/>
  <c r="W2818" i="2"/>
  <c r="AB2817" i="2"/>
  <c r="AA2817" i="2"/>
  <c r="Z2817" i="2"/>
  <c r="Y2817" i="2"/>
  <c r="X2817" i="2"/>
  <c r="W2817" i="2"/>
  <c r="AB2816" i="2"/>
  <c r="AA2816" i="2"/>
  <c r="Z2816" i="2"/>
  <c r="Y2816" i="2"/>
  <c r="X2816" i="2"/>
  <c r="W2816" i="2"/>
  <c r="AB2815" i="2"/>
  <c r="AA2815" i="2"/>
  <c r="Z2815" i="2"/>
  <c r="Y2815" i="2"/>
  <c r="X2815" i="2"/>
  <c r="W2815" i="2"/>
  <c r="AB2814" i="2"/>
  <c r="AA2814" i="2"/>
  <c r="Z2814" i="2"/>
  <c r="Y2814" i="2"/>
  <c r="X2814" i="2"/>
  <c r="W2814" i="2"/>
  <c r="AB2813" i="2"/>
  <c r="AA2813" i="2"/>
  <c r="Z2813" i="2"/>
  <c r="Y2813" i="2"/>
  <c r="X2813" i="2"/>
  <c r="W2813" i="2"/>
  <c r="AB2812" i="2"/>
  <c r="AA2812" i="2"/>
  <c r="Z2812" i="2"/>
  <c r="Y2812" i="2"/>
  <c r="X2812" i="2"/>
  <c r="W2812" i="2"/>
  <c r="AB2811" i="2"/>
  <c r="AA2811" i="2"/>
  <c r="Z2811" i="2"/>
  <c r="Y2811" i="2"/>
  <c r="X2811" i="2"/>
  <c r="W2811" i="2"/>
  <c r="AB2810" i="2"/>
  <c r="AA2810" i="2"/>
  <c r="Z2810" i="2"/>
  <c r="Y2810" i="2"/>
  <c r="X2810" i="2"/>
  <c r="W2810" i="2"/>
  <c r="AB2809" i="2"/>
  <c r="AA2809" i="2"/>
  <c r="Z2809" i="2"/>
  <c r="Y2809" i="2"/>
  <c r="X2809" i="2"/>
  <c r="W2809" i="2"/>
  <c r="AB2808" i="2"/>
  <c r="AA2808" i="2"/>
  <c r="Z2808" i="2"/>
  <c r="Y2808" i="2"/>
  <c r="X2808" i="2"/>
  <c r="W2808" i="2"/>
  <c r="AB2807" i="2"/>
  <c r="AA2807" i="2"/>
  <c r="Z2807" i="2"/>
  <c r="Y2807" i="2"/>
  <c r="X2807" i="2"/>
  <c r="W2807" i="2"/>
  <c r="AB2806" i="2"/>
  <c r="AA2806" i="2"/>
  <c r="Z2806" i="2"/>
  <c r="Y2806" i="2"/>
  <c r="X2806" i="2"/>
  <c r="W2806" i="2"/>
  <c r="AB2805" i="2"/>
  <c r="AA2805" i="2"/>
  <c r="Z2805" i="2"/>
  <c r="Y2805" i="2"/>
  <c r="X2805" i="2"/>
  <c r="W2805" i="2"/>
  <c r="AB2804" i="2"/>
  <c r="AA2804" i="2"/>
  <c r="Z2804" i="2"/>
  <c r="Y2804" i="2"/>
  <c r="X2804" i="2"/>
  <c r="W2804" i="2"/>
  <c r="AB2803" i="2"/>
  <c r="AA2803" i="2"/>
  <c r="Z2803" i="2"/>
  <c r="Y2803" i="2"/>
  <c r="X2803" i="2"/>
  <c r="W2803" i="2"/>
  <c r="AB2802" i="2"/>
  <c r="AA2802" i="2"/>
  <c r="Z2802" i="2"/>
  <c r="Y2802" i="2"/>
  <c r="X2802" i="2"/>
  <c r="W2802" i="2"/>
  <c r="AB2801" i="2"/>
  <c r="AA2801" i="2"/>
  <c r="Z2801" i="2"/>
  <c r="Y2801" i="2"/>
  <c r="X2801" i="2"/>
  <c r="W2801" i="2"/>
  <c r="AB2800" i="2"/>
  <c r="AA2800" i="2"/>
  <c r="Z2800" i="2"/>
  <c r="Y2800" i="2"/>
  <c r="X2800" i="2"/>
  <c r="W2800" i="2"/>
  <c r="AB2799" i="2"/>
  <c r="AA2799" i="2"/>
  <c r="Z2799" i="2"/>
  <c r="Y2799" i="2"/>
  <c r="X2799" i="2"/>
  <c r="W2799" i="2"/>
  <c r="AB2798" i="2"/>
  <c r="AA2798" i="2"/>
  <c r="Z2798" i="2"/>
  <c r="Y2798" i="2"/>
  <c r="X2798" i="2"/>
  <c r="W2798" i="2"/>
  <c r="AB2797" i="2"/>
  <c r="AA2797" i="2"/>
  <c r="Z2797" i="2"/>
  <c r="Y2797" i="2"/>
  <c r="X2797" i="2"/>
  <c r="W2797" i="2"/>
  <c r="AB2796" i="2"/>
  <c r="AA2796" i="2"/>
  <c r="Z2796" i="2"/>
  <c r="Y2796" i="2"/>
  <c r="X2796" i="2"/>
  <c r="W2796" i="2"/>
  <c r="AB2795" i="2"/>
  <c r="AA2795" i="2"/>
  <c r="Z2795" i="2"/>
  <c r="Y2795" i="2"/>
  <c r="X2795" i="2"/>
  <c r="W2795" i="2"/>
  <c r="AB2794" i="2"/>
  <c r="AA2794" i="2"/>
  <c r="Z2794" i="2"/>
  <c r="Y2794" i="2"/>
  <c r="X2794" i="2"/>
  <c r="W2794" i="2"/>
  <c r="AB2793" i="2"/>
  <c r="AA2793" i="2"/>
  <c r="Z2793" i="2"/>
  <c r="Y2793" i="2"/>
  <c r="X2793" i="2"/>
  <c r="W2793" i="2"/>
  <c r="AB2792" i="2"/>
  <c r="AA2792" i="2"/>
  <c r="Z2792" i="2"/>
  <c r="Y2792" i="2"/>
  <c r="X2792" i="2"/>
  <c r="W2792" i="2"/>
  <c r="AB2791" i="2"/>
  <c r="AA2791" i="2"/>
  <c r="Z2791" i="2"/>
  <c r="Y2791" i="2"/>
  <c r="X2791" i="2"/>
  <c r="W2791" i="2"/>
  <c r="AB2790" i="2"/>
  <c r="AA2790" i="2"/>
  <c r="Z2790" i="2"/>
  <c r="Y2790" i="2"/>
  <c r="X2790" i="2"/>
  <c r="W2790" i="2"/>
  <c r="AB2789" i="2"/>
  <c r="AA2789" i="2"/>
  <c r="Z2789" i="2"/>
  <c r="Y2789" i="2"/>
  <c r="X2789" i="2"/>
  <c r="W2789" i="2"/>
  <c r="AB2788" i="2"/>
  <c r="AA2788" i="2"/>
  <c r="Z2788" i="2"/>
  <c r="Y2788" i="2"/>
  <c r="X2788" i="2"/>
  <c r="W2788" i="2"/>
  <c r="AB2787" i="2"/>
  <c r="AA2787" i="2"/>
  <c r="Z2787" i="2"/>
  <c r="Y2787" i="2"/>
  <c r="X2787" i="2"/>
  <c r="W2787" i="2"/>
  <c r="AB2786" i="2"/>
  <c r="AA2786" i="2"/>
  <c r="Z2786" i="2"/>
  <c r="Y2786" i="2"/>
  <c r="X2786" i="2"/>
  <c r="W2786" i="2"/>
  <c r="AB2785" i="2"/>
  <c r="AA2785" i="2"/>
  <c r="Z2785" i="2"/>
  <c r="Y2785" i="2"/>
  <c r="X2785" i="2"/>
  <c r="W2785" i="2"/>
  <c r="AB2784" i="2"/>
  <c r="AA2784" i="2"/>
  <c r="Z2784" i="2"/>
  <c r="Y2784" i="2"/>
  <c r="X2784" i="2"/>
  <c r="W2784" i="2"/>
  <c r="AB2783" i="2"/>
  <c r="AA2783" i="2"/>
  <c r="Z2783" i="2"/>
  <c r="Y2783" i="2"/>
  <c r="X2783" i="2"/>
  <c r="W2783" i="2"/>
  <c r="AB2782" i="2"/>
  <c r="AA2782" i="2"/>
  <c r="Z2782" i="2"/>
  <c r="Y2782" i="2"/>
  <c r="X2782" i="2"/>
  <c r="W2782" i="2"/>
  <c r="AB2781" i="2"/>
  <c r="AA2781" i="2"/>
  <c r="Z2781" i="2"/>
  <c r="Y2781" i="2"/>
  <c r="X2781" i="2"/>
  <c r="W2781" i="2"/>
  <c r="AB2780" i="2"/>
  <c r="AA2780" i="2"/>
  <c r="Z2780" i="2"/>
  <c r="Y2780" i="2"/>
  <c r="X2780" i="2"/>
  <c r="W2780" i="2"/>
  <c r="AB2779" i="2"/>
  <c r="AA2779" i="2"/>
  <c r="Z2779" i="2"/>
  <c r="Y2779" i="2"/>
  <c r="X2779" i="2"/>
  <c r="W2779" i="2"/>
  <c r="AB2778" i="2"/>
  <c r="AA2778" i="2"/>
  <c r="Z2778" i="2"/>
  <c r="Y2778" i="2"/>
  <c r="X2778" i="2"/>
  <c r="W2778" i="2"/>
  <c r="AB2777" i="2"/>
  <c r="AA2777" i="2"/>
  <c r="Z2777" i="2"/>
  <c r="Y2777" i="2"/>
  <c r="X2777" i="2"/>
  <c r="W2777" i="2"/>
  <c r="AB2776" i="2"/>
  <c r="AA2776" i="2"/>
  <c r="Z2776" i="2"/>
  <c r="Y2776" i="2"/>
  <c r="X2776" i="2"/>
  <c r="W2776" i="2"/>
  <c r="AB2775" i="2"/>
  <c r="AA2775" i="2"/>
  <c r="Z2775" i="2"/>
  <c r="Y2775" i="2"/>
  <c r="X2775" i="2"/>
  <c r="W2775" i="2"/>
  <c r="AB2774" i="2"/>
  <c r="AA2774" i="2"/>
  <c r="Z2774" i="2"/>
  <c r="Y2774" i="2"/>
  <c r="X2774" i="2"/>
  <c r="W2774" i="2"/>
  <c r="AB2773" i="2"/>
  <c r="AA2773" i="2"/>
  <c r="Z2773" i="2"/>
  <c r="Y2773" i="2"/>
  <c r="X2773" i="2"/>
  <c r="W2773" i="2"/>
  <c r="AB2772" i="2"/>
  <c r="AA2772" i="2"/>
  <c r="Z2772" i="2"/>
  <c r="Y2772" i="2"/>
  <c r="X2772" i="2"/>
  <c r="W2772" i="2"/>
  <c r="AB2771" i="2"/>
  <c r="AA2771" i="2"/>
  <c r="Z2771" i="2"/>
  <c r="Y2771" i="2"/>
  <c r="X2771" i="2"/>
  <c r="W2771" i="2"/>
  <c r="AB2770" i="2"/>
  <c r="AA2770" i="2"/>
  <c r="Z2770" i="2"/>
  <c r="Y2770" i="2"/>
  <c r="X2770" i="2"/>
  <c r="W2770" i="2"/>
  <c r="AB2769" i="2"/>
  <c r="AA2769" i="2"/>
  <c r="Z2769" i="2"/>
  <c r="Y2769" i="2"/>
  <c r="X2769" i="2"/>
  <c r="W2769" i="2"/>
  <c r="AB2768" i="2"/>
  <c r="AA2768" i="2"/>
  <c r="Z2768" i="2"/>
  <c r="Y2768" i="2"/>
  <c r="X2768" i="2"/>
  <c r="W2768" i="2"/>
  <c r="AB2767" i="2"/>
  <c r="AA2767" i="2"/>
  <c r="Z2767" i="2"/>
  <c r="Y2767" i="2"/>
  <c r="X2767" i="2"/>
  <c r="W2767" i="2"/>
  <c r="AB2766" i="2"/>
  <c r="AA2766" i="2"/>
  <c r="Z2766" i="2"/>
  <c r="Y2766" i="2"/>
  <c r="X2766" i="2"/>
  <c r="W2766" i="2"/>
  <c r="AB2765" i="2"/>
  <c r="AA2765" i="2"/>
  <c r="Z2765" i="2"/>
  <c r="Y2765" i="2"/>
  <c r="X2765" i="2"/>
  <c r="W2765" i="2"/>
  <c r="AB2764" i="2"/>
  <c r="AA2764" i="2"/>
  <c r="Z2764" i="2"/>
  <c r="Y2764" i="2"/>
  <c r="X2764" i="2"/>
  <c r="W2764" i="2"/>
  <c r="AB2763" i="2"/>
  <c r="AA2763" i="2"/>
  <c r="Z2763" i="2"/>
  <c r="Y2763" i="2"/>
  <c r="X2763" i="2"/>
  <c r="W2763" i="2"/>
  <c r="AB2762" i="2"/>
  <c r="AA2762" i="2"/>
  <c r="Z2762" i="2"/>
  <c r="Y2762" i="2"/>
  <c r="X2762" i="2"/>
  <c r="W2762" i="2"/>
  <c r="AB2761" i="2"/>
  <c r="AA2761" i="2"/>
  <c r="Z2761" i="2"/>
  <c r="Y2761" i="2"/>
  <c r="X2761" i="2"/>
  <c r="W2761" i="2"/>
  <c r="AB2760" i="2"/>
  <c r="AA2760" i="2"/>
  <c r="Z2760" i="2"/>
  <c r="Y2760" i="2"/>
  <c r="X2760" i="2"/>
  <c r="W2760" i="2"/>
  <c r="AB2759" i="2"/>
  <c r="AA2759" i="2"/>
  <c r="Z2759" i="2"/>
  <c r="Y2759" i="2"/>
  <c r="X2759" i="2"/>
  <c r="W2759" i="2"/>
  <c r="AB2758" i="2"/>
  <c r="AA2758" i="2"/>
  <c r="Z2758" i="2"/>
  <c r="Y2758" i="2"/>
  <c r="X2758" i="2"/>
  <c r="W2758" i="2"/>
  <c r="AB2757" i="2"/>
  <c r="AA2757" i="2"/>
  <c r="Z2757" i="2"/>
  <c r="Y2757" i="2"/>
  <c r="X2757" i="2"/>
  <c r="W2757" i="2"/>
  <c r="AB2756" i="2"/>
  <c r="AA2756" i="2"/>
  <c r="Z2756" i="2"/>
  <c r="Y2756" i="2"/>
  <c r="X2756" i="2"/>
  <c r="W2756" i="2"/>
  <c r="AB2755" i="2"/>
  <c r="AA2755" i="2"/>
  <c r="Z2755" i="2"/>
  <c r="Y2755" i="2"/>
  <c r="X2755" i="2"/>
  <c r="W2755" i="2"/>
  <c r="AB2754" i="2"/>
  <c r="AA2754" i="2"/>
  <c r="Z2754" i="2"/>
  <c r="Y2754" i="2"/>
  <c r="X2754" i="2"/>
  <c r="W2754" i="2"/>
  <c r="AB2753" i="2"/>
  <c r="AA2753" i="2"/>
  <c r="Z2753" i="2"/>
  <c r="Y2753" i="2"/>
  <c r="X2753" i="2"/>
  <c r="W2753" i="2"/>
  <c r="AB2752" i="2"/>
  <c r="AA2752" i="2"/>
  <c r="Z2752" i="2"/>
  <c r="Y2752" i="2"/>
  <c r="X2752" i="2"/>
  <c r="W2752" i="2"/>
  <c r="AB2751" i="2"/>
  <c r="AA2751" i="2"/>
  <c r="Z2751" i="2"/>
  <c r="Y2751" i="2"/>
  <c r="X2751" i="2"/>
  <c r="W2751" i="2"/>
  <c r="AB2750" i="2"/>
  <c r="AA2750" i="2"/>
  <c r="Z2750" i="2"/>
  <c r="Y2750" i="2"/>
  <c r="X2750" i="2"/>
  <c r="W2750" i="2"/>
  <c r="AB2749" i="2"/>
  <c r="AA2749" i="2"/>
  <c r="Z2749" i="2"/>
  <c r="Y2749" i="2"/>
  <c r="X2749" i="2"/>
  <c r="W2749" i="2"/>
  <c r="AB2748" i="2"/>
  <c r="AA2748" i="2"/>
  <c r="Z2748" i="2"/>
  <c r="Y2748" i="2"/>
  <c r="X2748" i="2"/>
  <c r="W2748" i="2"/>
  <c r="AB2747" i="2"/>
  <c r="AA2747" i="2"/>
  <c r="Z2747" i="2"/>
  <c r="Y2747" i="2"/>
  <c r="X2747" i="2"/>
  <c r="W2747" i="2"/>
  <c r="AB2746" i="2"/>
  <c r="AA2746" i="2"/>
  <c r="Z2746" i="2"/>
  <c r="Y2746" i="2"/>
  <c r="X2746" i="2"/>
  <c r="W2746" i="2"/>
  <c r="AB2745" i="2"/>
  <c r="AA2745" i="2"/>
  <c r="Z2745" i="2"/>
  <c r="Y2745" i="2"/>
  <c r="X2745" i="2"/>
  <c r="W2745" i="2"/>
  <c r="AB2744" i="2"/>
  <c r="AA2744" i="2"/>
  <c r="Z2744" i="2"/>
  <c r="Y2744" i="2"/>
  <c r="X2744" i="2"/>
  <c r="W2744" i="2"/>
  <c r="AB2743" i="2"/>
  <c r="AA2743" i="2"/>
  <c r="Z2743" i="2"/>
  <c r="Y2743" i="2"/>
  <c r="X2743" i="2"/>
  <c r="W2743" i="2"/>
  <c r="AB2742" i="2"/>
  <c r="AA2742" i="2"/>
  <c r="Z2742" i="2"/>
  <c r="Y2742" i="2"/>
  <c r="X2742" i="2"/>
  <c r="W2742" i="2"/>
  <c r="AB2741" i="2"/>
  <c r="AA2741" i="2"/>
  <c r="Z2741" i="2"/>
  <c r="Y2741" i="2"/>
  <c r="X2741" i="2"/>
  <c r="W2741" i="2"/>
  <c r="AB2740" i="2"/>
  <c r="AA2740" i="2"/>
  <c r="Z2740" i="2"/>
  <c r="Y2740" i="2"/>
  <c r="X2740" i="2"/>
  <c r="W2740" i="2"/>
  <c r="AB2739" i="2"/>
  <c r="AA2739" i="2"/>
  <c r="Z2739" i="2"/>
  <c r="Y2739" i="2"/>
  <c r="X2739" i="2"/>
  <c r="W2739" i="2"/>
  <c r="AB2738" i="2"/>
  <c r="AA2738" i="2"/>
  <c r="Z2738" i="2"/>
  <c r="Y2738" i="2"/>
  <c r="X2738" i="2"/>
  <c r="W2738" i="2"/>
  <c r="AB2737" i="2"/>
  <c r="AA2737" i="2"/>
  <c r="Z2737" i="2"/>
  <c r="Y2737" i="2"/>
  <c r="X2737" i="2"/>
  <c r="W2737" i="2"/>
  <c r="AB2736" i="2"/>
  <c r="AA2736" i="2"/>
  <c r="Z2736" i="2"/>
  <c r="Y2736" i="2"/>
  <c r="X2736" i="2"/>
  <c r="W2736" i="2"/>
  <c r="AB2735" i="2"/>
  <c r="AA2735" i="2"/>
  <c r="Z2735" i="2"/>
  <c r="Y2735" i="2"/>
  <c r="X2735" i="2"/>
  <c r="W2735" i="2"/>
  <c r="AB2734" i="2"/>
  <c r="AA2734" i="2"/>
  <c r="Z2734" i="2"/>
  <c r="Y2734" i="2"/>
  <c r="X2734" i="2"/>
  <c r="W2734" i="2"/>
  <c r="AB2733" i="2"/>
  <c r="AA2733" i="2"/>
  <c r="Z2733" i="2"/>
  <c r="Y2733" i="2"/>
  <c r="X2733" i="2"/>
  <c r="W2733" i="2"/>
  <c r="AB2732" i="2"/>
  <c r="AA2732" i="2"/>
  <c r="Z2732" i="2"/>
  <c r="Y2732" i="2"/>
  <c r="X2732" i="2"/>
  <c r="W2732" i="2"/>
  <c r="AB2731" i="2"/>
  <c r="AA2731" i="2"/>
  <c r="Z2731" i="2"/>
  <c r="Y2731" i="2"/>
  <c r="X2731" i="2"/>
  <c r="W2731" i="2"/>
  <c r="AB2730" i="2"/>
  <c r="AA2730" i="2"/>
  <c r="Z2730" i="2"/>
  <c r="Y2730" i="2"/>
  <c r="X2730" i="2"/>
  <c r="W2730" i="2"/>
  <c r="AB2729" i="2"/>
  <c r="AA2729" i="2"/>
  <c r="Z2729" i="2"/>
  <c r="Y2729" i="2"/>
  <c r="X2729" i="2"/>
  <c r="W2729" i="2"/>
  <c r="AB2728" i="2"/>
  <c r="AA2728" i="2"/>
  <c r="Z2728" i="2"/>
  <c r="Y2728" i="2"/>
  <c r="X2728" i="2"/>
  <c r="W2728" i="2"/>
  <c r="AB2727" i="2"/>
  <c r="AA2727" i="2"/>
  <c r="Z2727" i="2"/>
  <c r="Y2727" i="2"/>
  <c r="X2727" i="2"/>
  <c r="W2727" i="2"/>
  <c r="AB2726" i="2"/>
  <c r="AA2726" i="2"/>
  <c r="Z2726" i="2"/>
  <c r="Y2726" i="2"/>
  <c r="X2726" i="2"/>
  <c r="W2726" i="2"/>
  <c r="AB2725" i="2"/>
  <c r="AA2725" i="2"/>
  <c r="Z2725" i="2"/>
  <c r="Y2725" i="2"/>
  <c r="X2725" i="2"/>
  <c r="W2725" i="2"/>
  <c r="AB2724" i="2"/>
  <c r="AA2724" i="2"/>
  <c r="Z2724" i="2"/>
  <c r="Y2724" i="2"/>
  <c r="X2724" i="2"/>
  <c r="W2724" i="2"/>
  <c r="AB2723" i="2"/>
  <c r="AA2723" i="2"/>
  <c r="Z2723" i="2"/>
  <c r="Y2723" i="2"/>
  <c r="X2723" i="2"/>
  <c r="W2723" i="2"/>
  <c r="AB2722" i="2"/>
  <c r="AA2722" i="2"/>
  <c r="Z2722" i="2"/>
  <c r="Y2722" i="2"/>
  <c r="X2722" i="2"/>
  <c r="W2722" i="2"/>
  <c r="AB2721" i="2"/>
  <c r="AA2721" i="2"/>
  <c r="Z2721" i="2"/>
  <c r="Y2721" i="2"/>
  <c r="X2721" i="2"/>
  <c r="W2721" i="2"/>
  <c r="AB2720" i="2"/>
  <c r="AA2720" i="2"/>
  <c r="Z2720" i="2"/>
  <c r="Y2720" i="2"/>
  <c r="X2720" i="2"/>
  <c r="W2720" i="2"/>
  <c r="AB2719" i="2"/>
  <c r="AA2719" i="2"/>
  <c r="Z2719" i="2"/>
  <c r="Y2719" i="2"/>
  <c r="X2719" i="2"/>
  <c r="W2719" i="2"/>
  <c r="AB2718" i="2"/>
  <c r="AA2718" i="2"/>
  <c r="Z2718" i="2"/>
  <c r="Y2718" i="2"/>
  <c r="X2718" i="2"/>
  <c r="W2718" i="2"/>
  <c r="AB2717" i="2"/>
  <c r="AA2717" i="2"/>
  <c r="Z2717" i="2"/>
  <c r="Y2717" i="2"/>
  <c r="X2717" i="2"/>
  <c r="W2717" i="2"/>
  <c r="AB2716" i="2"/>
  <c r="AA2716" i="2"/>
  <c r="Z2716" i="2"/>
  <c r="Y2716" i="2"/>
  <c r="X2716" i="2"/>
  <c r="W2716" i="2"/>
  <c r="AB2715" i="2"/>
  <c r="AA2715" i="2"/>
  <c r="Z2715" i="2"/>
  <c r="Y2715" i="2"/>
  <c r="X2715" i="2"/>
  <c r="W2715" i="2"/>
  <c r="AB2714" i="2"/>
  <c r="AA2714" i="2"/>
  <c r="Z2714" i="2"/>
  <c r="Y2714" i="2"/>
  <c r="X2714" i="2"/>
  <c r="W2714" i="2"/>
  <c r="AB2713" i="2"/>
  <c r="AA2713" i="2"/>
  <c r="Z2713" i="2"/>
  <c r="Y2713" i="2"/>
  <c r="X2713" i="2"/>
  <c r="W2713" i="2"/>
  <c r="AB2712" i="2"/>
  <c r="AA2712" i="2"/>
  <c r="Z2712" i="2"/>
  <c r="Y2712" i="2"/>
  <c r="X2712" i="2"/>
  <c r="W2712" i="2"/>
  <c r="AB2711" i="2"/>
  <c r="AA2711" i="2"/>
  <c r="Z2711" i="2"/>
  <c r="Y2711" i="2"/>
  <c r="X2711" i="2"/>
  <c r="W2711" i="2"/>
  <c r="AB2710" i="2"/>
  <c r="AA2710" i="2"/>
  <c r="Z2710" i="2"/>
  <c r="Y2710" i="2"/>
  <c r="X2710" i="2"/>
  <c r="W2710" i="2"/>
  <c r="AB2709" i="2"/>
  <c r="AA2709" i="2"/>
  <c r="Z2709" i="2"/>
  <c r="Y2709" i="2"/>
  <c r="X2709" i="2"/>
  <c r="W2709" i="2"/>
  <c r="AB2708" i="2"/>
  <c r="AA2708" i="2"/>
  <c r="Z2708" i="2"/>
  <c r="Y2708" i="2"/>
  <c r="X2708" i="2"/>
  <c r="W2708" i="2"/>
  <c r="AB2707" i="2"/>
  <c r="AA2707" i="2"/>
  <c r="Z2707" i="2"/>
  <c r="Y2707" i="2"/>
  <c r="X2707" i="2"/>
  <c r="W2707" i="2"/>
  <c r="AB2706" i="2"/>
  <c r="AA2706" i="2"/>
  <c r="Z2706" i="2"/>
  <c r="Y2706" i="2"/>
  <c r="X2706" i="2"/>
  <c r="W2706" i="2"/>
  <c r="AB2705" i="2"/>
  <c r="AA2705" i="2"/>
  <c r="Z2705" i="2"/>
  <c r="Y2705" i="2"/>
  <c r="X2705" i="2"/>
  <c r="W2705" i="2"/>
  <c r="AB2704" i="2"/>
  <c r="AA2704" i="2"/>
  <c r="Z2704" i="2"/>
  <c r="Y2704" i="2"/>
  <c r="X2704" i="2"/>
  <c r="W2704" i="2"/>
  <c r="AB2703" i="2"/>
  <c r="AA2703" i="2"/>
  <c r="Z2703" i="2"/>
  <c r="Y2703" i="2"/>
  <c r="X2703" i="2"/>
  <c r="W2703" i="2"/>
  <c r="AB2702" i="2"/>
  <c r="AA2702" i="2"/>
  <c r="Z2702" i="2"/>
  <c r="Y2702" i="2"/>
  <c r="X2702" i="2"/>
  <c r="W2702" i="2"/>
  <c r="AB2701" i="2"/>
  <c r="AA2701" i="2"/>
  <c r="Z2701" i="2"/>
  <c r="Y2701" i="2"/>
  <c r="X2701" i="2"/>
  <c r="W2701" i="2"/>
  <c r="AB2700" i="2"/>
  <c r="AA2700" i="2"/>
  <c r="Z2700" i="2"/>
  <c r="Y2700" i="2"/>
  <c r="X2700" i="2"/>
  <c r="W2700" i="2"/>
  <c r="AB2699" i="2"/>
  <c r="AA2699" i="2"/>
  <c r="Z2699" i="2"/>
  <c r="Y2699" i="2"/>
  <c r="X2699" i="2"/>
  <c r="W2699" i="2"/>
  <c r="AB2698" i="2"/>
  <c r="AA2698" i="2"/>
  <c r="Z2698" i="2"/>
  <c r="Y2698" i="2"/>
  <c r="X2698" i="2"/>
  <c r="W2698" i="2"/>
  <c r="AB2697" i="2"/>
  <c r="AA2697" i="2"/>
  <c r="Z2697" i="2"/>
  <c r="Y2697" i="2"/>
  <c r="X2697" i="2"/>
  <c r="W2697" i="2"/>
  <c r="AB2696" i="2"/>
  <c r="AA2696" i="2"/>
  <c r="Z2696" i="2"/>
  <c r="Y2696" i="2"/>
  <c r="X2696" i="2"/>
  <c r="W2696" i="2"/>
  <c r="AB2695" i="2"/>
  <c r="AA2695" i="2"/>
  <c r="Z2695" i="2"/>
  <c r="Y2695" i="2"/>
  <c r="X2695" i="2"/>
  <c r="W2695" i="2"/>
  <c r="AB2694" i="2"/>
  <c r="AA2694" i="2"/>
  <c r="Z2694" i="2"/>
  <c r="Y2694" i="2"/>
  <c r="X2694" i="2"/>
  <c r="W2694" i="2"/>
  <c r="AB2693" i="2"/>
  <c r="AA2693" i="2"/>
  <c r="Z2693" i="2"/>
  <c r="Y2693" i="2"/>
  <c r="X2693" i="2"/>
  <c r="W2693" i="2"/>
  <c r="AB2692" i="2"/>
  <c r="AA2692" i="2"/>
  <c r="Z2692" i="2"/>
  <c r="Y2692" i="2"/>
  <c r="X2692" i="2"/>
  <c r="W2692" i="2"/>
  <c r="AB2691" i="2"/>
  <c r="AA2691" i="2"/>
  <c r="Z2691" i="2"/>
  <c r="Y2691" i="2"/>
  <c r="X2691" i="2"/>
  <c r="W2691" i="2"/>
  <c r="AB2690" i="2"/>
  <c r="AA2690" i="2"/>
  <c r="Z2690" i="2"/>
  <c r="Y2690" i="2"/>
  <c r="X2690" i="2"/>
  <c r="W2690" i="2"/>
  <c r="AB2689" i="2"/>
  <c r="AA2689" i="2"/>
  <c r="Z2689" i="2"/>
  <c r="Y2689" i="2"/>
  <c r="X2689" i="2"/>
  <c r="W2689" i="2"/>
  <c r="AB2688" i="2"/>
  <c r="AA2688" i="2"/>
  <c r="Z2688" i="2"/>
  <c r="Y2688" i="2"/>
  <c r="X2688" i="2"/>
  <c r="W2688" i="2"/>
  <c r="AB2687" i="2"/>
  <c r="AA2687" i="2"/>
  <c r="Z2687" i="2"/>
  <c r="Y2687" i="2"/>
  <c r="X2687" i="2"/>
  <c r="W2687" i="2"/>
  <c r="AB2686" i="2"/>
  <c r="AA2686" i="2"/>
  <c r="Z2686" i="2"/>
  <c r="Y2686" i="2"/>
  <c r="X2686" i="2"/>
  <c r="W2686" i="2"/>
  <c r="AB2685" i="2"/>
  <c r="AA2685" i="2"/>
  <c r="Z2685" i="2"/>
  <c r="Y2685" i="2"/>
  <c r="X2685" i="2"/>
  <c r="W2685" i="2"/>
  <c r="AB2684" i="2"/>
  <c r="AA2684" i="2"/>
  <c r="Z2684" i="2"/>
  <c r="Y2684" i="2"/>
  <c r="X2684" i="2"/>
  <c r="W2684" i="2"/>
  <c r="AB2683" i="2"/>
  <c r="AA2683" i="2"/>
  <c r="Z2683" i="2"/>
  <c r="Y2683" i="2"/>
  <c r="X2683" i="2"/>
  <c r="W2683" i="2"/>
  <c r="AB2682" i="2"/>
  <c r="AA2682" i="2"/>
  <c r="Z2682" i="2"/>
  <c r="Y2682" i="2"/>
  <c r="X2682" i="2"/>
  <c r="W2682" i="2"/>
  <c r="AB2681" i="2"/>
  <c r="AA2681" i="2"/>
  <c r="Z2681" i="2"/>
  <c r="Y2681" i="2"/>
  <c r="X2681" i="2"/>
  <c r="W2681" i="2"/>
  <c r="AB2680" i="2"/>
  <c r="AA2680" i="2"/>
  <c r="Z2680" i="2"/>
  <c r="Y2680" i="2"/>
  <c r="X2680" i="2"/>
  <c r="W2680" i="2"/>
  <c r="AB2679" i="2"/>
  <c r="AA2679" i="2"/>
  <c r="Z2679" i="2"/>
  <c r="Y2679" i="2"/>
  <c r="X2679" i="2"/>
  <c r="W2679" i="2"/>
  <c r="AB2678" i="2"/>
  <c r="AA2678" i="2"/>
  <c r="Z2678" i="2"/>
  <c r="Y2678" i="2"/>
  <c r="X2678" i="2"/>
  <c r="W2678" i="2"/>
  <c r="AB2677" i="2"/>
  <c r="AA2677" i="2"/>
  <c r="Z2677" i="2"/>
  <c r="Y2677" i="2"/>
  <c r="X2677" i="2"/>
  <c r="W2677" i="2"/>
  <c r="AB2676" i="2"/>
  <c r="AA2676" i="2"/>
  <c r="Z2676" i="2"/>
  <c r="Y2676" i="2"/>
  <c r="X2676" i="2"/>
  <c r="W2676" i="2"/>
  <c r="AB2675" i="2"/>
  <c r="AA2675" i="2"/>
  <c r="Z2675" i="2"/>
  <c r="Y2675" i="2"/>
  <c r="X2675" i="2"/>
  <c r="W2675" i="2"/>
  <c r="AB2674" i="2"/>
  <c r="AA2674" i="2"/>
  <c r="Z2674" i="2"/>
  <c r="Y2674" i="2"/>
  <c r="X2674" i="2"/>
  <c r="W2674" i="2"/>
  <c r="AB2673" i="2"/>
  <c r="AA2673" i="2"/>
  <c r="Z2673" i="2"/>
  <c r="Y2673" i="2"/>
  <c r="X2673" i="2"/>
  <c r="W2673" i="2"/>
  <c r="AB2672" i="2"/>
  <c r="AA2672" i="2"/>
  <c r="Z2672" i="2"/>
  <c r="Y2672" i="2"/>
  <c r="X2672" i="2"/>
  <c r="W2672" i="2"/>
  <c r="AB2671" i="2"/>
  <c r="AA2671" i="2"/>
  <c r="Z2671" i="2"/>
  <c r="Y2671" i="2"/>
  <c r="X2671" i="2"/>
  <c r="W2671" i="2"/>
  <c r="AB2670" i="2"/>
  <c r="AA2670" i="2"/>
  <c r="Z2670" i="2"/>
  <c r="Y2670" i="2"/>
  <c r="X2670" i="2"/>
  <c r="W2670" i="2"/>
  <c r="AB2669" i="2"/>
  <c r="AA2669" i="2"/>
  <c r="Z2669" i="2"/>
  <c r="Y2669" i="2"/>
  <c r="X2669" i="2"/>
  <c r="W2669" i="2"/>
  <c r="AB2668" i="2"/>
  <c r="AA2668" i="2"/>
  <c r="Z2668" i="2"/>
  <c r="Y2668" i="2"/>
  <c r="X2668" i="2"/>
  <c r="W2668" i="2"/>
  <c r="AB2667" i="2"/>
  <c r="AA2667" i="2"/>
  <c r="Z2667" i="2"/>
  <c r="Y2667" i="2"/>
  <c r="X2667" i="2"/>
  <c r="W2667" i="2"/>
  <c r="AB2666" i="2"/>
  <c r="AA2666" i="2"/>
  <c r="Z2666" i="2"/>
  <c r="Y2666" i="2"/>
  <c r="X2666" i="2"/>
  <c r="W2666" i="2"/>
  <c r="AB2665" i="2"/>
  <c r="AA2665" i="2"/>
  <c r="Z2665" i="2"/>
  <c r="Y2665" i="2"/>
  <c r="X2665" i="2"/>
  <c r="W2665" i="2"/>
  <c r="AB2664" i="2"/>
  <c r="AA2664" i="2"/>
  <c r="Z2664" i="2"/>
  <c r="Y2664" i="2"/>
  <c r="X2664" i="2"/>
  <c r="W2664" i="2"/>
  <c r="AB2663" i="2"/>
  <c r="AA2663" i="2"/>
  <c r="Z2663" i="2"/>
  <c r="Y2663" i="2"/>
  <c r="X2663" i="2"/>
  <c r="W2663" i="2"/>
  <c r="AB2662" i="2"/>
  <c r="AA2662" i="2"/>
  <c r="Z2662" i="2"/>
  <c r="Y2662" i="2"/>
  <c r="X2662" i="2"/>
  <c r="W2662" i="2"/>
  <c r="AB2661" i="2"/>
  <c r="AA2661" i="2"/>
  <c r="Z2661" i="2"/>
  <c r="Y2661" i="2"/>
  <c r="X2661" i="2"/>
  <c r="W2661" i="2"/>
  <c r="AB2660" i="2"/>
  <c r="AA2660" i="2"/>
  <c r="Z2660" i="2"/>
  <c r="Y2660" i="2"/>
  <c r="X2660" i="2"/>
  <c r="W2660" i="2"/>
  <c r="AB2659" i="2"/>
  <c r="AA2659" i="2"/>
  <c r="Z2659" i="2"/>
  <c r="Y2659" i="2"/>
  <c r="X2659" i="2"/>
  <c r="W2659" i="2"/>
  <c r="AB2658" i="2"/>
  <c r="AA2658" i="2"/>
  <c r="Z2658" i="2"/>
  <c r="Y2658" i="2"/>
  <c r="X2658" i="2"/>
  <c r="W2658" i="2"/>
  <c r="AB2657" i="2"/>
  <c r="AA2657" i="2"/>
  <c r="Z2657" i="2"/>
  <c r="Y2657" i="2"/>
  <c r="X2657" i="2"/>
  <c r="W2657" i="2"/>
  <c r="AB2656" i="2"/>
  <c r="AA2656" i="2"/>
  <c r="Z2656" i="2"/>
  <c r="Y2656" i="2"/>
  <c r="X2656" i="2"/>
  <c r="W2656" i="2"/>
  <c r="AB2655" i="2"/>
  <c r="AA2655" i="2"/>
  <c r="Z2655" i="2"/>
  <c r="Y2655" i="2"/>
  <c r="X2655" i="2"/>
  <c r="W2655" i="2"/>
  <c r="AB2654" i="2"/>
  <c r="AA2654" i="2"/>
  <c r="Z2654" i="2"/>
  <c r="Y2654" i="2"/>
  <c r="X2654" i="2"/>
  <c r="W2654" i="2"/>
  <c r="AB2653" i="2"/>
  <c r="AA2653" i="2"/>
  <c r="Z2653" i="2"/>
  <c r="Y2653" i="2"/>
  <c r="X2653" i="2"/>
  <c r="W2653" i="2"/>
  <c r="AB2652" i="2"/>
  <c r="AA2652" i="2"/>
  <c r="Z2652" i="2"/>
  <c r="Y2652" i="2"/>
  <c r="X2652" i="2"/>
  <c r="W2652" i="2"/>
  <c r="AB2651" i="2"/>
  <c r="AA2651" i="2"/>
  <c r="Z2651" i="2"/>
  <c r="Y2651" i="2"/>
  <c r="X2651" i="2"/>
  <c r="W2651" i="2"/>
  <c r="AB2650" i="2"/>
  <c r="AA2650" i="2"/>
  <c r="Z2650" i="2"/>
  <c r="Y2650" i="2"/>
  <c r="X2650" i="2"/>
  <c r="W2650" i="2"/>
  <c r="AB2649" i="2"/>
  <c r="AA2649" i="2"/>
  <c r="Z2649" i="2"/>
  <c r="Y2649" i="2"/>
  <c r="X2649" i="2"/>
  <c r="W2649" i="2"/>
  <c r="AB2648" i="2"/>
  <c r="AA2648" i="2"/>
  <c r="Z2648" i="2"/>
  <c r="Y2648" i="2"/>
  <c r="X2648" i="2"/>
  <c r="W2648" i="2"/>
  <c r="AB2647" i="2"/>
  <c r="AA2647" i="2"/>
  <c r="Z2647" i="2"/>
  <c r="Y2647" i="2"/>
  <c r="X2647" i="2"/>
  <c r="W2647" i="2"/>
  <c r="AB2646" i="2"/>
  <c r="AA2646" i="2"/>
  <c r="Z2646" i="2"/>
  <c r="Y2646" i="2"/>
  <c r="X2646" i="2"/>
  <c r="W2646" i="2"/>
  <c r="AB2645" i="2"/>
  <c r="AA2645" i="2"/>
  <c r="Z2645" i="2"/>
  <c r="Y2645" i="2"/>
  <c r="X2645" i="2"/>
  <c r="W2645" i="2"/>
  <c r="AB2644" i="2"/>
  <c r="AA2644" i="2"/>
  <c r="Z2644" i="2"/>
  <c r="Y2644" i="2"/>
  <c r="X2644" i="2"/>
  <c r="W2644" i="2"/>
  <c r="AB2643" i="2"/>
  <c r="AA2643" i="2"/>
  <c r="Z2643" i="2"/>
  <c r="Y2643" i="2"/>
  <c r="X2643" i="2"/>
  <c r="W2643" i="2"/>
  <c r="AB2642" i="2"/>
  <c r="AA2642" i="2"/>
  <c r="Z2642" i="2"/>
  <c r="Y2642" i="2"/>
  <c r="X2642" i="2"/>
  <c r="W2642" i="2"/>
  <c r="AB2641" i="2"/>
  <c r="AA2641" i="2"/>
  <c r="Z2641" i="2"/>
  <c r="Y2641" i="2"/>
  <c r="X2641" i="2"/>
  <c r="W2641" i="2"/>
  <c r="AB2640" i="2"/>
  <c r="AA2640" i="2"/>
  <c r="Z2640" i="2"/>
  <c r="Y2640" i="2"/>
  <c r="X2640" i="2"/>
  <c r="W2640" i="2"/>
  <c r="AB2639" i="2"/>
  <c r="AA2639" i="2"/>
  <c r="Z2639" i="2"/>
  <c r="Y2639" i="2"/>
  <c r="X2639" i="2"/>
  <c r="W2639" i="2"/>
  <c r="AB2638" i="2"/>
  <c r="AA2638" i="2"/>
  <c r="Z2638" i="2"/>
  <c r="Y2638" i="2"/>
  <c r="X2638" i="2"/>
  <c r="W2638" i="2"/>
  <c r="AB2637" i="2"/>
  <c r="AA2637" i="2"/>
  <c r="Z2637" i="2"/>
  <c r="Y2637" i="2"/>
  <c r="X2637" i="2"/>
  <c r="W2637" i="2"/>
  <c r="AB2636" i="2"/>
  <c r="AA2636" i="2"/>
  <c r="Z2636" i="2"/>
  <c r="Y2636" i="2"/>
  <c r="X2636" i="2"/>
  <c r="W2636" i="2"/>
  <c r="AB2635" i="2"/>
  <c r="AA2635" i="2"/>
  <c r="Z2635" i="2"/>
  <c r="Y2635" i="2"/>
  <c r="X2635" i="2"/>
  <c r="W2635" i="2"/>
  <c r="AB2634" i="2"/>
  <c r="AA2634" i="2"/>
  <c r="Z2634" i="2"/>
  <c r="Y2634" i="2"/>
  <c r="X2634" i="2"/>
  <c r="W2634" i="2"/>
  <c r="AB2633" i="2"/>
  <c r="AA2633" i="2"/>
  <c r="Z2633" i="2"/>
  <c r="Y2633" i="2"/>
  <c r="X2633" i="2"/>
  <c r="W2633" i="2"/>
  <c r="AB2632" i="2"/>
  <c r="AA2632" i="2"/>
  <c r="Z2632" i="2"/>
  <c r="Y2632" i="2"/>
  <c r="X2632" i="2"/>
  <c r="W2632" i="2"/>
  <c r="AB2631" i="2"/>
  <c r="AA2631" i="2"/>
  <c r="Z2631" i="2"/>
  <c r="Y2631" i="2"/>
  <c r="X2631" i="2"/>
  <c r="W2631" i="2"/>
  <c r="AB2630" i="2"/>
  <c r="AA2630" i="2"/>
  <c r="Z2630" i="2"/>
  <c r="Y2630" i="2"/>
  <c r="X2630" i="2"/>
  <c r="W2630" i="2"/>
  <c r="AB2629" i="2"/>
  <c r="AA2629" i="2"/>
  <c r="Z2629" i="2"/>
  <c r="Y2629" i="2"/>
  <c r="X2629" i="2"/>
  <c r="W2629" i="2"/>
  <c r="AB2628" i="2"/>
  <c r="AA2628" i="2"/>
  <c r="Z2628" i="2"/>
  <c r="Y2628" i="2"/>
  <c r="X2628" i="2"/>
  <c r="W2628" i="2"/>
  <c r="AB2627" i="2"/>
  <c r="AA2627" i="2"/>
  <c r="Z2627" i="2"/>
  <c r="Y2627" i="2"/>
  <c r="X2627" i="2"/>
  <c r="W2627" i="2"/>
  <c r="AB2626" i="2"/>
  <c r="AA2626" i="2"/>
  <c r="Z2626" i="2"/>
  <c r="Y2626" i="2"/>
  <c r="X2626" i="2"/>
  <c r="W2626" i="2"/>
  <c r="AB2625" i="2"/>
  <c r="AA2625" i="2"/>
  <c r="Z2625" i="2"/>
  <c r="Y2625" i="2"/>
  <c r="X2625" i="2"/>
  <c r="W2625" i="2"/>
  <c r="AB2624" i="2"/>
  <c r="AA2624" i="2"/>
  <c r="Z2624" i="2"/>
  <c r="Y2624" i="2"/>
  <c r="X2624" i="2"/>
  <c r="W2624" i="2"/>
  <c r="AB2623" i="2"/>
  <c r="AA2623" i="2"/>
  <c r="Z2623" i="2"/>
  <c r="Y2623" i="2"/>
  <c r="X2623" i="2"/>
  <c r="W2623" i="2"/>
  <c r="AB2622" i="2"/>
  <c r="AA2622" i="2"/>
  <c r="Z2622" i="2"/>
  <c r="Y2622" i="2"/>
  <c r="X2622" i="2"/>
  <c r="W2622" i="2"/>
  <c r="AB2621" i="2"/>
  <c r="AA2621" i="2"/>
  <c r="Z2621" i="2"/>
  <c r="Y2621" i="2"/>
  <c r="X2621" i="2"/>
  <c r="W2621" i="2"/>
  <c r="AB2620" i="2"/>
  <c r="AA2620" i="2"/>
  <c r="Z2620" i="2"/>
  <c r="Y2620" i="2"/>
  <c r="X2620" i="2"/>
  <c r="W2620" i="2"/>
  <c r="AB2619" i="2"/>
  <c r="AA2619" i="2"/>
  <c r="Z2619" i="2"/>
  <c r="Y2619" i="2"/>
  <c r="X2619" i="2"/>
  <c r="W2619" i="2"/>
  <c r="AB2618" i="2"/>
  <c r="AA2618" i="2"/>
  <c r="Z2618" i="2"/>
  <c r="Y2618" i="2"/>
  <c r="X2618" i="2"/>
  <c r="W2618" i="2"/>
  <c r="AB2617" i="2"/>
  <c r="AA2617" i="2"/>
  <c r="Z2617" i="2"/>
  <c r="Y2617" i="2"/>
  <c r="X2617" i="2"/>
  <c r="W2617" i="2"/>
  <c r="AB2616" i="2"/>
  <c r="AA2616" i="2"/>
  <c r="Z2616" i="2"/>
  <c r="Y2616" i="2"/>
  <c r="X2616" i="2"/>
  <c r="W2616" i="2"/>
  <c r="AB2615" i="2"/>
  <c r="AA2615" i="2"/>
  <c r="Z2615" i="2"/>
  <c r="Y2615" i="2"/>
  <c r="X2615" i="2"/>
  <c r="W2615" i="2"/>
  <c r="AB2614" i="2"/>
  <c r="AA2614" i="2"/>
  <c r="Z2614" i="2"/>
  <c r="Y2614" i="2"/>
  <c r="X2614" i="2"/>
  <c r="W2614" i="2"/>
  <c r="AB2613" i="2"/>
  <c r="AA2613" i="2"/>
  <c r="Z2613" i="2"/>
  <c r="Y2613" i="2"/>
  <c r="X2613" i="2"/>
  <c r="W2613" i="2"/>
  <c r="AB2612" i="2"/>
  <c r="AA2612" i="2"/>
  <c r="Z2612" i="2"/>
  <c r="Y2612" i="2"/>
  <c r="X2612" i="2"/>
  <c r="W2612" i="2"/>
  <c r="AB2611" i="2"/>
  <c r="AA2611" i="2"/>
  <c r="Z2611" i="2"/>
  <c r="Y2611" i="2"/>
  <c r="X2611" i="2"/>
  <c r="W2611" i="2"/>
  <c r="AB2610" i="2"/>
  <c r="AA2610" i="2"/>
  <c r="Z2610" i="2"/>
  <c r="Y2610" i="2"/>
  <c r="X2610" i="2"/>
  <c r="W2610" i="2"/>
  <c r="AB2609" i="2"/>
  <c r="AA2609" i="2"/>
  <c r="Z2609" i="2"/>
  <c r="Y2609" i="2"/>
  <c r="X2609" i="2"/>
  <c r="W2609" i="2"/>
  <c r="AB2608" i="2"/>
  <c r="AA2608" i="2"/>
  <c r="Z2608" i="2"/>
  <c r="Y2608" i="2"/>
  <c r="X2608" i="2"/>
  <c r="W2608" i="2"/>
  <c r="AB2607" i="2"/>
  <c r="AA2607" i="2"/>
  <c r="Z2607" i="2"/>
  <c r="Y2607" i="2"/>
  <c r="X2607" i="2"/>
  <c r="W2607" i="2"/>
  <c r="AB2606" i="2"/>
  <c r="AA2606" i="2"/>
  <c r="Z2606" i="2"/>
  <c r="Y2606" i="2"/>
  <c r="X2606" i="2"/>
  <c r="W2606" i="2"/>
  <c r="AB2605" i="2"/>
  <c r="AA2605" i="2"/>
  <c r="Z2605" i="2"/>
  <c r="Y2605" i="2"/>
  <c r="X2605" i="2"/>
  <c r="W2605" i="2"/>
  <c r="AB2604" i="2"/>
  <c r="AA2604" i="2"/>
  <c r="Z2604" i="2"/>
  <c r="Y2604" i="2"/>
  <c r="X2604" i="2"/>
  <c r="W2604" i="2"/>
  <c r="AB2603" i="2"/>
  <c r="AA2603" i="2"/>
  <c r="Z2603" i="2"/>
  <c r="Y2603" i="2"/>
  <c r="X2603" i="2"/>
  <c r="W2603" i="2"/>
  <c r="AB2602" i="2"/>
  <c r="AA2602" i="2"/>
  <c r="Z2602" i="2"/>
  <c r="Y2602" i="2"/>
  <c r="X2602" i="2"/>
  <c r="W2602" i="2"/>
  <c r="AB2601" i="2"/>
  <c r="AA2601" i="2"/>
  <c r="Z2601" i="2"/>
  <c r="Y2601" i="2"/>
  <c r="X2601" i="2"/>
  <c r="W2601" i="2"/>
  <c r="AB2600" i="2"/>
  <c r="AA2600" i="2"/>
  <c r="Z2600" i="2"/>
  <c r="Y2600" i="2"/>
  <c r="X2600" i="2"/>
  <c r="W2600" i="2"/>
  <c r="AB2599" i="2"/>
  <c r="AA2599" i="2"/>
  <c r="Z2599" i="2"/>
  <c r="Y2599" i="2"/>
  <c r="X2599" i="2"/>
  <c r="W2599" i="2"/>
  <c r="AB2598" i="2"/>
  <c r="AA2598" i="2"/>
  <c r="Z2598" i="2"/>
  <c r="Y2598" i="2"/>
  <c r="X2598" i="2"/>
  <c r="W2598" i="2"/>
  <c r="AB2597" i="2"/>
  <c r="AA2597" i="2"/>
  <c r="Z2597" i="2"/>
  <c r="Y2597" i="2"/>
  <c r="X2597" i="2"/>
  <c r="W2597" i="2"/>
  <c r="AB2596" i="2"/>
  <c r="AA2596" i="2"/>
  <c r="Z2596" i="2"/>
  <c r="Y2596" i="2"/>
  <c r="X2596" i="2"/>
  <c r="W2596" i="2"/>
  <c r="AB2595" i="2"/>
  <c r="AA2595" i="2"/>
  <c r="Z2595" i="2"/>
  <c r="Y2595" i="2"/>
  <c r="X2595" i="2"/>
  <c r="W2595" i="2"/>
  <c r="AB2594" i="2"/>
  <c r="AA2594" i="2"/>
  <c r="Z2594" i="2"/>
  <c r="Y2594" i="2"/>
  <c r="X2594" i="2"/>
  <c r="W2594" i="2"/>
  <c r="AB2593" i="2"/>
  <c r="AA2593" i="2"/>
  <c r="Z2593" i="2"/>
  <c r="Y2593" i="2"/>
  <c r="X2593" i="2"/>
  <c r="W2593" i="2"/>
  <c r="AB2592" i="2"/>
  <c r="AA2592" i="2"/>
  <c r="Z2592" i="2"/>
  <c r="Y2592" i="2"/>
  <c r="X2592" i="2"/>
  <c r="W2592" i="2"/>
  <c r="AB2591" i="2"/>
  <c r="AA2591" i="2"/>
  <c r="Z2591" i="2"/>
  <c r="Y2591" i="2"/>
  <c r="X2591" i="2"/>
  <c r="W2591" i="2"/>
  <c r="AB2590" i="2"/>
  <c r="AA2590" i="2"/>
  <c r="Z2590" i="2"/>
  <c r="Y2590" i="2"/>
  <c r="X2590" i="2"/>
  <c r="W2590" i="2"/>
  <c r="AB2589" i="2"/>
  <c r="AA2589" i="2"/>
  <c r="Z2589" i="2"/>
  <c r="Y2589" i="2"/>
  <c r="X2589" i="2"/>
  <c r="W2589" i="2"/>
  <c r="AB2588" i="2"/>
  <c r="AA2588" i="2"/>
  <c r="Z2588" i="2"/>
  <c r="Y2588" i="2"/>
  <c r="X2588" i="2"/>
  <c r="W2588" i="2"/>
  <c r="AB2587" i="2"/>
  <c r="AA2587" i="2"/>
  <c r="Z2587" i="2"/>
  <c r="Y2587" i="2"/>
  <c r="X2587" i="2"/>
  <c r="W2587" i="2"/>
  <c r="AB2586" i="2"/>
  <c r="AA2586" i="2"/>
  <c r="Z2586" i="2"/>
  <c r="Y2586" i="2"/>
  <c r="X2586" i="2"/>
  <c r="W2586" i="2"/>
  <c r="AB2585" i="2"/>
  <c r="AA2585" i="2"/>
  <c r="Z2585" i="2"/>
  <c r="Y2585" i="2"/>
  <c r="X2585" i="2"/>
  <c r="W2585" i="2"/>
  <c r="AB2584" i="2"/>
  <c r="AA2584" i="2"/>
  <c r="Z2584" i="2"/>
  <c r="Y2584" i="2"/>
  <c r="X2584" i="2"/>
  <c r="W2584" i="2"/>
  <c r="AB2583" i="2"/>
  <c r="AA2583" i="2"/>
  <c r="Z2583" i="2"/>
  <c r="Y2583" i="2"/>
  <c r="X2583" i="2"/>
  <c r="W2583" i="2"/>
  <c r="AB2582" i="2"/>
  <c r="AA2582" i="2"/>
  <c r="Z2582" i="2"/>
  <c r="Y2582" i="2"/>
  <c r="X2582" i="2"/>
  <c r="W2582" i="2"/>
  <c r="AB2581" i="2"/>
  <c r="AA2581" i="2"/>
  <c r="Z2581" i="2"/>
  <c r="Y2581" i="2"/>
  <c r="X2581" i="2"/>
  <c r="W2581" i="2"/>
  <c r="AB2580" i="2"/>
  <c r="AA2580" i="2"/>
  <c r="Z2580" i="2"/>
  <c r="Y2580" i="2"/>
  <c r="X2580" i="2"/>
  <c r="W2580" i="2"/>
  <c r="AB2579" i="2"/>
  <c r="AA2579" i="2"/>
  <c r="Z2579" i="2"/>
  <c r="Y2579" i="2"/>
  <c r="X2579" i="2"/>
  <c r="W2579" i="2"/>
  <c r="AB2578" i="2"/>
  <c r="AA2578" i="2"/>
  <c r="Z2578" i="2"/>
  <c r="Y2578" i="2"/>
  <c r="X2578" i="2"/>
  <c r="W2578" i="2"/>
  <c r="AB2577" i="2"/>
  <c r="AA2577" i="2"/>
  <c r="Z2577" i="2"/>
  <c r="Y2577" i="2"/>
  <c r="X2577" i="2"/>
  <c r="W2577" i="2"/>
  <c r="AB2576" i="2"/>
  <c r="AA2576" i="2"/>
  <c r="Z2576" i="2"/>
  <c r="Y2576" i="2"/>
  <c r="X2576" i="2"/>
  <c r="W2576" i="2"/>
  <c r="AB2575" i="2"/>
  <c r="AA2575" i="2"/>
  <c r="Z2575" i="2"/>
  <c r="Y2575" i="2"/>
  <c r="X2575" i="2"/>
  <c r="W2575" i="2"/>
  <c r="AB2574" i="2"/>
  <c r="AA2574" i="2"/>
  <c r="Z2574" i="2"/>
  <c r="Y2574" i="2"/>
  <c r="X2574" i="2"/>
  <c r="W2574" i="2"/>
  <c r="AB2573" i="2"/>
  <c r="AA2573" i="2"/>
  <c r="Z2573" i="2"/>
  <c r="Y2573" i="2"/>
  <c r="X2573" i="2"/>
  <c r="W2573" i="2"/>
  <c r="AB2572" i="2"/>
  <c r="AA2572" i="2"/>
  <c r="Z2572" i="2"/>
  <c r="Y2572" i="2"/>
  <c r="X2572" i="2"/>
  <c r="W2572" i="2"/>
  <c r="AB2571" i="2"/>
  <c r="AA2571" i="2"/>
  <c r="Z2571" i="2"/>
  <c r="Y2571" i="2"/>
  <c r="X2571" i="2"/>
  <c r="W2571" i="2"/>
  <c r="AB2570" i="2"/>
  <c r="AA2570" i="2"/>
  <c r="Z2570" i="2"/>
  <c r="Y2570" i="2"/>
  <c r="X2570" i="2"/>
  <c r="W2570" i="2"/>
  <c r="AB2569" i="2"/>
  <c r="AA2569" i="2"/>
  <c r="Z2569" i="2"/>
  <c r="Y2569" i="2"/>
  <c r="X2569" i="2"/>
  <c r="W2569" i="2"/>
  <c r="AB2568" i="2"/>
  <c r="AA2568" i="2"/>
  <c r="Z2568" i="2"/>
  <c r="Y2568" i="2"/>
  <c r="X2568" i="2"/>
  <c r="W2568" i="2"/>
  <c r="AB2567" i="2"/>
  <c r="AA2567" i="2"/>
  <c r="Z2567" i="2"/>
  <c r="Y2567" i="2"/>
  <c r="X2567" i="2"/>
  <c r="W2567" i="2"/>
  <c r="AB2566" i="2"/>
  <c r="AA2566" i="2"/>
  <c r="Z2566" i="2"/>
  <c r="Y2566" i="2"/>
  <c r="X2566" i="2"/>
  <c r="W2566" i="2"/>
  <c r="AB2565" i="2"/>
  <c r="AA2565" i="2"/>
  <c r="Z2565" i="2"/>
  <c r="Y2565" i="2"/>
  <c r="X2565" i="2"/>
  <c r="W2565" i="2"/>
  <c r="AB2564" i="2"/>
  <c r="AA2564" i="2"/>
  <c r="Z2564" i="2"/>
  <c r="Y2564" i="2"/>
  <c r="X2564" i="2"/>
  <c r="W2564" i="2"/>
  <c r="AB2563" i="2"/>
  <c r="AA2563" i="2"/>
  <c r="Z2563" i="2"/>
  <c r="Y2563" i="2"/>
  <c r="X2563" i="2"/>
  <c r="W2563" i="2"/>
  <c r="AB2562" i="2"/>
  <c r="AA2562" i="2"/>
  <c r="Z2562" i="2"/>
  <c r="Y2562" i="2"/>
  <c r="X2562" i="2"/>
  <c r="W2562" i="2"/>
  <c r="AB2561" i="2"/>
  <c r="AA2561" i="2"/>
  <c r="Z2561" i="2"/>
  <c r="Y2561" i="2"/>
  <c r="X2561" i="2"/>
  <c r="W2561" i="2"/>
  <c r="AB2560" i="2"/>
  <c r="AA2560" i="2"/>
  <c r="Z2560" i="2"/>
  <c r="Y2560" i="2"/>
  <c r="X2560" i="2"/>
  <c r="W2560" i="2"/>
  <c r="AB2559" i="2"/>
  <c r="AA2559" i="2"/>
  <c r="Z2559" i="2"/>
  <c r="Y2559" i="2"/>
  <c r="X2559" i="2"/>
  <c r="W2559" i="2"/>
  <c r="AB2558" i="2"/>
  <c r="AA2558" i="2"/>
  <c r="Z2558" i="2"/>
  <c r="Y2558" i="2"/>
  <c r="X2558" i="2"/>
  <c r="W2558" i="2"/>
  <c r="AB2557" i="2"/>
  <c r="AA2557" i="2"/>
  <c r="Z2557" i="2"/>
  <c r="Y2557" i="2"/>
  <c r="X2557" i="2"/>
  <c r="W2557" i="2"/>
  <c r="AB2556" i="2"/>
  <c r="AA2556" i="2"/>
  <c r="Z2556" i="2"/>
  <c r="Y2556" i="2"/>
  <c r="X2556" i="2"/>
  <c r="W2556" i="2"/>
  <c r="AB2555" i="2"/>
  <c r="AA2555" i="2"/>
  <c r="Z2555" i="2"/>
  <c r="Y2555" i="2"/>
  <c r="X2555" i="2"/>
  <c r="W2555" i="2"/>
  <c r="AB2554" i="2"/>
  <c r="AA2554" i="2"/>
  <c r="Z2554" i="2"/>
  <c r="Y2554" i="2"/>
  <c r="X2554" i="2"/>
  <c r="W2554" i="2"/>
  <c r="AB2553" i="2"/>
  <c r="AA2553" i="2"/>
  <c r="Z2553" i="2"/>
  <c r="Y2553" i="2"/>
  <c r="X2553" i="2"/>
  <c r="W2553" i="2"/>
  <c r="AB2552" i="2"/>
  <c r="AA2552" i="2"/>
  <c r="Z2552" i="2"/>
  <c r="Y2552" i="2"/>
  <c r="X2552" i="2"/>
  <c r="W2552" i="2"/>
  <c r="AB2551" i="2"/>
  <c r="AA2551" i="2"/>
  <c r="Z2551" i="2"/>
  <c r="Y2551" i="2"/>
  <c r="X2551" i="2"/>
  <c r="W2551" i="2"/>
  <c r="AB2550" i="2"/>
  <c r="AA2550" i="2"/>
  <c r="Z2550" i="2"/>
  <c r="Y2550" i="2"/>
  <c r="X2550" i="2"/>
  <c r="W2550" i="2"/>
  <c r="AB2549" i="2"/>
  <c r="AA2549" i="2"/>
  <c r="Z2549" i="2"/>
  <c r="Y2549" i="2"/>
  <c r="X2549" i="2"/>
  <c r="W2549" i="2"/>
  <c r="AB2548" i="2"/>
  <c r="AA2548" i="2"/>
  <c r="Z2548" i="2"/>
  <c r="Y2548" i="2"/>
  <c r="X2548" i="2"/>
  <c r="W2548" i="2"/>
  <c r="AB2547" i="2"/>
  <c r="AA2547" i="2"/>
  <c r="Z2547" i="2"/>
  <c r="Y2547" i="2"/>
  <c r="X2547" i="2"/>
  <c r="W2547" i="2"/>
  <c r="AB2546" i="2"/>
  <c r="AA2546" i="2"/>
  <c r="Z2546" i="2"/>
  <c r="Y2546" i="2"/>
  <c r="X2546" i="2"/>
  <c r="W2546" i="2"/>
  <c r="AB2545" i="2"/>
  <c r="AA2545" i="2"/>
  <c r="Z2545" i="2"/>
  <c r="Y2545" i="2"/>
  <c r="X2545" i="2"/>
  <c r="W2545" i="2"/>
  <c r="AB2544" i="2"/>
  <c r="AA2544" i="2"/>
  <c r="Z2544" i="2"/>
  <c r="Y2544" i="2"/>
  <c r="X2544" i="2"/>
  <c r="W2544" i="2"/>
  <c r="AB2543" i="2"/>
  <c r="AA2543" i="2"/>
  <c r="Z2543" i="2"/>
  <c r="Y2543" i="2"/>
  <c r="X2543" i="2"/>
  <c r="W2543" i="2"/>
  <c r="AB2542" i="2"/>
  <c r="AA2542" i="2"/>
  <c r="Z2542" i="2"/>
  <c r="Y2542" i="2"/>
  <c r="X2542" i="2"/>
  <c r="W2542" i="2"/>
  <c r="AB2541" i="2"/>
  <c r="AA2541" i="2"/>
  <c r="Z2541" i="2"/>
  <c r="Y2541" i="2"/>
  <c r="X2541" i="2"/>
  <c r="W2541" i="2"/>
  <c r="AB2540" i="2"/>
  <c r="AA2540" i="2"/>
  <c r="Z2540" i="2"/>
  <c r="Y2540" i="2"/>
  <c r="X2540" i="2"/>
  <c r="W2540" i="2"/>
  <c r="AB2539" i="2"/>
  <c r="AA2539" i="2"/>
  <c r="Z2539" i="2"/>
  <c r="Y2539" i="2"/>
  <c r="X2539" i="2"/>
  <c r="W2539" i="2"/>
  <c r="AB2538" i="2"/>
  <c r="AA2538" i="2"/>
  <c r="Z2538" i="2"/>
  <c r="Y2538" i="2"/>
  <c r="X2538" i="2"/>
  <c r="W2538" i="2"/>
  <c r="AB2537" i="2"/>
  <c r="AA2537" i="2"/>
  <c r="Z2537" i="2"/>
  <c r="Y2537" i="2"/>
  <c r="X2537" i="2"/>
  <c r="W2537" i="2"/>
  <c r="AB2536" i="2"/>
  <c r="AA2536" i="2"/>
  <c r="Z2536" i="2"/>
  <c r="Y2536" i="2"/>
  <c r="X2536" i="2"/>
  <c r="W2536" i="2"/>
  <c r="AB2535" i="2"/>
  <c r="AA2535" i="2"/>
  <c r="Z2535" i="2"/>
  <c r="Y2535" i="2"/>
  <c r="X2535" i="2"/>
  <c r="W2535" i="2"/>
  <c r="AB2534" i="2"/>
  <c r="AA2534" i="2"/>
  <c r="Z2534" i="2"/>
  <c r="Y2534" i="2"/>
  <c r="X2534" i="2"/>
  <c r="W2534" i="2"/>
  <c r="AB2533" i="2"/>
  <c r="AA2533" i="2"/>
  <c r="Z2533" i="2"/>
  <c r="Y2533" i="2"/>
  <c r="X2533" i="2"/>
  <c r="W2533" i="2"/>
  <c r="AB2532" i="2"/>
  <c r="AA2532" i="2"/>
  <c r="Z2532" i="2"/>
  <c r="Y2532" i="2"/>
  <c r="X2532" i="2"/>
  <c r="W2532" i="2"/>
  <c r="AB2531" i="2"/>
  <c r="AA2531" i="2"/>
  <c r="Z2531" i="2"/>
  <c r="Y2531" i="2"/>
  <c r="X2531" i="2"/>
  <c r="W2531" i="2"/>
  <c r="AB2530" i="2"/>
  <c r="AA2530" i="2"/>
  <c r="Z2530" i="2"/>
  <c r="Y2530" i="2"/>
  <c r="X2530" i="2"/>
  <c r="W2530" i="2"/>
  <c r="AB2529" i="2"/>
  <c r="AA2529" i="2"/>
  <c r="Z2529" i="2"/>
  <c r="Y2529" i="2"/>
  <c r="X2529" i="2"/>
  <c r="W2529" i="2"/>
  <c r="AB2528" i="2"/>
  <c r="AA2528" i="2"/>
  <c r="Z2528" i="2"/>
  <c r="Y2528" i="2"/>
  <c r="X2528" i="2"/>
  <c r="W2528" i="2"/>
  <c r="AB2527" i="2"/>
  <c r="AA2527" i="2"/>
  <c r="Z2527" i="2"/>
  <c r="Y2527" i="2"/>
  <c r="X2527" i="2"/>
  <c r="W2527" i="2"/>
  <c r="AB2526" i="2"/>
  <c r="AA2526" i="2"/>
  <c r="Z2526" i="2"/>
  <c r="Y2526" i="2"/>
  <c r="X2526" i="2"/>
  <c r="W2526" i="2"/>
  <c r="AB2525" i="2"/>
  <c r="AA2525" i="2"/>
  <c r="Z2525" i="2"/>
  <c r="Y2525" i="2"/>
  <c r="X2525" i="2"/>
  <c r="W2525" i="2"/>
  <c r="AB2524" i="2"/>
  <c r="AA2524" i="2"/>
  <c r="Z2524" i="2"/>
  <c r="Y2524" i="2"/>
  <c r="X2524" i="2"/>
  <c r="W2524" i="2"/>
  <c r="AB2523" i="2"/>
  <c r="AA2523" i="2"/>
  <c r="Z2523" i="2"/>
  <c r="Y2523" i="2"/>
  <c r="X2523" i="2"/>
  <c r="W2523" i="2"/>
  <c r="AB2522" i="2"/>
  <c r="AA2522" i="2"/>
  <c r="Z2522" i="2"/>
  <c r="Y2522" i="2"/>
  <c r="X2522" i="2"/>
  <c r="W2522" i="2"/>
  <c r="AB2521" i="2"/>
  <c r="AA2521" i="2"/>
  <c r="Z2521" i="2"/>
  <c r="Y2521" i="2"/>
  <c r="X2521" i="2"/>
  <c r="W2521" i="2"/>
  <c r="AB2520" i="2"/>
  <c r="AA2520" i="2"/>
  <c r="Z2520" i="2"/>
  <c r="Y2520" i="2"/>
  <c r="X2520" i="2"/>
  <c r="W2520" i="2"/>
  <c r="AB2519" i="2"/>
  <c r="AA2519" i="2"/>
  <c r="Z2519" i="2"/>
  <c r="Y2519" i="2"/>
  <c r="X2519" i="2"/>
  <c r="W2519" i="2"/>
  <c r="AB2518" i="2"/>
  <c r="AA2518" i="2"/>
  <c r="Z2518" i="2"/>
  <c r="Y2518" i="2"/>
  <c r="X2518" i="2"/>
  <c r="W2518" i="2"/>
  <c r="AB2517" i="2"/>
  <c r="AA2517" i="2"/>
  <c r="Z2517" i="2"/>
  <c r="Y2517" i="2"/>
  <c r="X2517" i="2"/>
  <c r="W2517" i="2"/>
  <c r="AB2516" i="2"/>
  <c r="AA2516" i="2"/>
  <c r="Z2516" i="2"/>
  <c r="Y2516" i="2"/>
  <c r="X2516" i="2"/>
  <c r="W2516" i="2"/>
  <c r="AB2515" i="2"/>
  <c r="AA2515" i="2"/>
  <c r="Z2515" i="2"/>
  <c r="Y2515" i="2"/>
  <c r="X2515" i="2"/>
  <c r="W2515" i="2"/>
  <c r="AB2514" i="2"/>
  <c r="AA2514" i="2"/>
  <c r="Z2514" i="2"/>
  <c r="Y2514" i="2"/>
  <c r="X2514" i="2"/>
  <c r="W2514" i="2"/>
  <c r="AB2513" i="2"/>
  <c r="AA2513" i="2"/>
  <c r="Z2513" i="2"/>
  <c r="Y2513" i="2"/>
  <c r="X2513" i="2"/>
  <c r="W2513" i="2"/>
  <c r="AB2512" i="2"/>
  <c r="AA2512" i="2"/>
  <c r="Z2512" i="2"/>
  <c r="Y2512" i="2"/>
  <c r="X2512" i="2"/>
  <c r="W2512" i="2"/>
  <c r="AB2511" i="2"/>
  <c r="AA2511" i="2"/>
  <c r="Z2511" i="2"/>
  <c r="Y2511" i="2"/>
  <c r="X2511" i="2"/>
  <c r="W2511" i="2"/>
  <c r="AB2510" i="2"/>
  <c r="AA2510" i="2"/>
  <c r="Z2510" i="2"/>
  <c r="Y2510" i="2"/>
  <c r="X2510" i="2"/>
  <c r="W2510" i="2"/>
  <c r="AB2509" i="2"/>
  <c r="AA2509" i="2"/>
  <c r="Z2509" i="2"/>
  <c r="Y2509" i="2"/>
  <c r="X2509" i="2"/>
  <c r="W2509" i="2"/>
  <c r="AB2508" i="2"/>
  <c r="AA2508" i="2"/>
  <c r="Z2508" i="2"/>
  <c r="Y2508" i="2"/>
  <c r="X2508" i="2"/>
  <c r="W2508" i="2"/>
  <c r="AB2507" i="2"/>
  <c r="AA2507" i="2"/>
  <c r="Z2507" i="2"/>
  <c r="Y2507" i="2"/>
  <c r="X2507" i="2"/>
  <c r="W2507" i="2"/>
  <c r="AB2506" i="2"/>
  <c r="AA2506" i="2"/>
  <c r="Z2506" i="2"/>
  <c r="Y2506" i="2"/>
  <c r="X2506" i="2"/>
  <c r="W2506" i="2"/>
  <c r="AB2505" i="2"/>
  <c r="AA2505" i="2"/>
  <c r="Z2505" i="2"/>
  <c r="Y2505" i="2"/>
  <c r="X2505" i="2"/>
  <c r="W2505" i="2"/>
  <c r="AB2504" i="2"/>
  <c r="AA2504" i="2"/>
  <c r="Z2504" i="2"/>
  <c r="Y2504" i="2"/>
  <c r="X2504" i="2"/>
  <c r="W2504" i="2"/>
  <c r="AB2503" i="2"/>
  <c r="AA2503" i="2"/>
  <c r="Z2503" i="2"/>
  <c r="Y2503" i="2"/>
  <c r="X2503" i="2"/>
  <c r="W2503" i="2"/>
  <c r="AB2502" i="2"/>
  <c r="AA2502" i="2"/>
  <c r="Z2502" i="2"/>
  <c r="Y2502" i="2"/>
  <c r="X2502" i="2"/>
  <c r="W2502" i="2"/>
  <c r="AB2501" i="2"/>
  <c r="AA2501" i="2"/>
  <c r="Z2501" i="2"/>
  <c r="Y2501" i="2"/>
  <c r="X2501" i="2"/>
  <c r="W2501" i="2"/>
  <c r="AB2500" i="2"/>
  <c r="AA2500" i="2"/>
  <c r="Z2500" i="2"/>
  <c r="Y2500" i="2"/>
  <c r="X2500" i="2"/>
  <c r="W2500" i="2"/>
  <c r="AB2499" i="2"/>
  <c r="AA2499" i="2"/>
  <c r="Z2499" i="2"/>
  <c r="Y2499" i="2"/>
  <c r="X2499" i="2"/>
  <c r="W2499" i="2"/>
  <c r="AB2498" i="2"/>
  <c r="AA2498" i="2"/>
  <c r="Z2498" i="2"/>
  <c r="Y2498" i="2"/>
  <c r="X2498" i="2"/>
  <c r="W2498" i="2"/>
  <c r="AB2497" i="2"/>
  <c r="AA2497" i="2"/>
  <c r="Z2497" i="2"/>
  <c r="Y2497" i="2"/>
  <c r="X2497" i="2"/>
  <c r="W2497" i="2"/>
  <c r="AB2496" i="2"/>
  <c r="AA2496" i="2"/>
  <c r="Z2496" i="2"/>
  <c r="Y2496" i="2"/>
  <c r="X2496" i="2"/>
  <c r="W2496" i="2"/>
  <c r="AB2495" i="2"/>
  <c r="AA2495" i="2"/>
  <c r="Z2495" i="2"/>
  <c r="Y2495" i="2"/>
  <c r="X2495" i="2"/>
  <c r="W2495" i="2"/>
  <c r="AB2494" i="2"/>
  <c r="AA2494" i="2"/>
  <c r="Z2494" i="2"/>
  <c r="Y2494" i="2"/>
  <c r="X2494" i="2"/>
  <c r="W2494" i="2"/>
  <c r="AB2493" i="2"/>
  <c r="AA2493" i="2"/>
  <c r="Z2493" i="2"/>
  <c r="Y2493" i="2"/>
  <c r="X2493" i="2"/>
  <c r="W2493" i="2"/>
  <c r="AB2492" i="2"/>
  <c r="AA2492" i="2"/>
  <c r="Z2492" i="2"/>
  <c r="Y2492" i="2"/>
  <c r="X2492" i="2"/>
  <c r="W2492" i="2"/>
  <c r="AB2491" i="2"/>
  <c r="AA2491" i="2"/>
  <c r="Z2491" i="2"/>
  <c r="Y2491" i="2"/>
  <c r="X2491" i="2"/>
  <c r="W2491" i="2"/>
  <c r="AB2490" i="2"/>
  <c r="AA2490" i="2"/>
  <c r="Z2490" i="2"/>
  <c r="Y2490" i="2"/>
  <c r="X2490" i="2"/>
  <c r="W2490" i="2"/>
  <c r="AB2489" i="2"/>
  <c r="AA2489" i="2"/>
  <c r="Z2489" i="2"/>
  <c r="Y2489" i="2"/>
  <c r="X2489" i="2"/>
  <c r="W2489" i="2"/>
  <c r="AB2488" i="2"/>
  <c r="AA2488" i="2"/>
  <c r="Z2488" i="2"/>
  <c r="Y2488" i="2"/>
  <c r="X2488" i="2"/>
  <c r="W2488" i="2"/>
  <c r="AB2487" i="2"/>
  <c r="AA2487" i="2"/>
  <c r="Z2487" i="2"/>
  <c r="Y2487" i="2"/>
  <c r="X2487" i="2"/>
  <c r="W2487" i="2"/>
  <c r="AB2486" i="2"/>
  <c r="AA2486" i="2"/>
  <c r="Z2486" i="2"/>
  <c r="Y2486" i="2"/>
  <c r="X2486" i="2"/>
  <c r="W2486" i="2"/>
  <c r="AB2485" i="2"/>
  <c r="AA2485" i="2"/>
  <c r="Z2485" i="2"/>
  <c r="Y2485" i="2"/>
  <c r="X2485" i="2"/>
  <c r="W2485" i="2"/>
  <c r="AB2484" i="2"/>
  <c r="AA2484" i="2"/>
  <c r="Z2484" i="2"/>
  <c r="Y2484" i="2"/>
  <c r="X2484" i="2"/>
  <c r="W2484" i="2"/>
  <c r="AB2483" i="2"/>
  <c r="AA2483" i="2"/>
  <c r="Z2483" i="2"/>
  <c r="Y2483" i="2"/>
  <c r="X2483" i="2"/>
  <c r="W2483" i="2"/>
  <c r="AB2482" i="2"/>
  <c r="AA2482" i="2"/>
  <c r="Z2482" i="2"/>
  <c r="Y2482" i="2"/>
  <c r="X2482" i="2"/>
  <c r="W2482" i="2"/>
  <c r="AB2481" i="2"/>
  <c r="AA2481" i="2"/>
  <c r="Z2481" i="2"/>
  <c r="Y2481" i="2"/>
  <c r="X2481" i="2"/>
  <c r="W2481" i="2"/>
  <c r="AB2480" i="2"/>
  <c r="AA2480" i="2"/>
  <c r="Z2480" i="2"/>
  <c r="Y2480" i="2"/>
  <c r="X2480" i="2"/>
  <c r="W2480" i="2"/>
  <c r="AB2479" i="2"/>
  <c r="AA2479" i="2"/>
  <c r="Z2479" i="2"/>
  <c r="Y2479" i="2"/>
  <c r="X2479" i="2"/>
  <c r="W2479" i="2"/>
  <c r="AB2478" i="2"/>
  <c r="AA2478" i="2"/>
  <c r="Z2478" i="2"/>
  <c r="Y2478" i="2"/>
  <c r="X2478" i="2"/>
  <c r="W2478" i="2"/>
  <c r="AB2477" i="2"/>
  <c r="AA2477" i="2"/>
  <c r="Z2477" i="2"/>
  <c r="Y2477" i="2"/>
  <c r="X2477" i="2"/>
  <c r="W2477" i="2"/>
  <c r="AB2476" i="2"/>
  <c r="AA2476" i="2"/>
  <c r="Z2476" i="2"/>
  <c r="Y2476" i="2"/>
  <c r="X2476" i="2"/>
  <c r="W2476" i="2"/>
  <c r="AB2475" i="2"/>
  <c r="AA2475" i="2"/>
  <c r="Z2475" i="2"/>
  <c r="Y2475" i="2"/>
  <c r="X2475" i="2"/>
  <c r="W2475" i="2"/>
  <c r="AB2474" i="2"/>
  <c r="AA2474" i="2"/>
  <c r="Z2474" i="2"/>
  <c r="Y2474" i="2"/>
  <c r="X2474" i="2"/>
  <c r="W2474" i="2"/>
  <c r="AB2473" i="2"/>
  <c r="AA2473" i="2"/>
  <c r="Z2473" i="2"/>
  <c r="Y2473" i="2"/>
  <c r="X2473" i="2"/>
  <c r="W2473" i="2"/>
  <c r="AB2472" i="2"/>
  <c r="AA2472" i="2"/>
  <c r="Z2472" i="2"/>
  <c r="Y2472" i="2"/>
  <c r="X2472" i="2"/>
  <c r="W2472" i="2"/>
  <c r="AB2471" i="2"/>
  <c r="AA2471" i="2"/>
  <c r="Z2471" i="2"/>
  <c r="Y2471" i="2"/>
  <c r="X2471" i="2"/>
  <c r="W2471" i="2"/>
  <c r="AB2470" i="2"/>
  <c r="AA2470" i="2"/>
  <c r="Z2470" i="2"/>
  <c r="Y2470" i="2"/>
  <c r="X2470" i="2"/>
  <c r="W2470" i="2"/>
  <c r="AB2469" i="2"/>
  <c r="AA2469" i="2"/>
  <c r="Z2469" i="2"/>
  <c r="Y2469" i="2"/>
  <c r="X2469" i="2"/>
  <c r="W2469" i="2"/>
  <c r="AB2468" i="2"/>
  <c r="AA2468" i="2"/>
  <c r="Z2468" i="2"/>
  <c r="Y2468" i="2"/>
  <c r="X2468" i="2"/>
  <c r="W2468" i="2"/>
  <c r="AB2467" i="2"/>
  <c r="AA2467" i="2"/>
  <c r="Z2467" i="2"/>
  <c r="Y2467" i="2"/>
  <c r="X2467" i="2"/>
  <c r="W2467" i="2"/>
  <c r="AB2466" i="2"/>
  <c r="AA2466" i="2"/>
  <c r="Z2466" i="2"/>
  <c r="Y2466" i="2"/>
  <c r="X2466" i="2"/>
  <c r="W2466" i="2"/>
  <c r="AB2465" i="2"/>
  <c r="AA2465" i="2"/>
  <c r="Z2465" i="2"/>
  <c r="Y2465" i="2"/>
  <c r="X2465" i="2"/>
  <c r="W2465" i="2"/>
  <c r="AB2464" i="2"/>
  <c r="AA2464" i="2"/>
  <c r="Z2464" i="2"/>
  <c r="Y2464" i="2"/>
  <c r="X2464" i="2"/>
  <c r="W2464" i="2"/>
  <c r="AB2463" i="2"/>
  <c r="AA2463" i="2"/>
  <c r="Z2463" i="2"/>
  <c r="Y2463" i="2"/>
  <c r="X2463" i="2"/>
  <c r="W2463" i="2"/>
  <c r="AB2462" i="2"/>
  <c r="AA2462" i="2"/>
  <c r="Z2462" i="2"/>
  <c r="Y2462" i="2"/>
  <c r="X2462" i="2"/>
  <c r="W2462" i="2"/>
  <c r="AB2461" i="2"/>
  <c r="AA2461" i="2"/>
  <c r="Z2461" i="2"/>
  <c r="Y2461" i="2"/>
  <c r="X2461" i="2"/>
  <c r="W2461" i="2"/>
  <c r="AB2460" i="2"/>
  <c r="AA2460" i="2"/>
  <c r="Z2460" i="2"/>
  <c r="Y2460" i="2"/>
  <c r="X2460" i="2"/>
  <c r="W2460" i="2"/>
  <c r="AB2459" i="2"/>
  <c r="AA2459" i="2"/>
  <c r="Z2459" i="2"/>
  <c r="Y2459" i="2"/>
  <c r="X2459" i="2"/>
  <c r="W2459" i="2"/>
  <c r="AB2458" i="2"/>
  <c r="AA2458" i="2"/>
  <c r="Z2458" i="2"/>
  <c r="Y2458" i="2"/>
  <c r="X2458" i="2"/>
  <c r="W2458" i="2"/>
  <c r="AB2457" i="2"/>
  <c r="AA2457" i="2"/>
  <c r="Z2457" i="2"/>
  <c r="Y2457" i="2"/>
  <c r="X2457" i="2"/>
  <c r="W2457" i="2"/>
  <c r="AB2456" i="2"/>
  <c r="AA2456" i="2"/>
  <c r="Z2456" i="2"/>
  <c r="Y2456" i="2"/>
  <c r="X2456" i="2"/>
  <c r="W2456" i="2"/>
  <c r="AB2455" i="2"/>
  <c r="AA2455" i="2"/>
  <c r="Z2455" i="2"/>
  <c r="Y2455" i="2"/>
  <c r="X2455" i="2"/>
  <c r="W2455" i="2"/>
  <c r="AB2454" i="2"/>
  <c r="AA2454" i="2"/>
  <c r="Z2454" i="2"/>
  <c r="Y2454" i="2"/>
  <c r="X2454" i="2"/>
  <c r="W2454" i="2"/>
  <c r="AB2453" i="2"/>
  <c r="AA2453" i="2"/>
  <c r="Z2453" i="2"/>
  <c r="Y2453" i="2"/>
  <c r="X2453" i="2"/>
  <c r="W2453" i="2"/>
  <c r="AB2452" i="2"/>
  <c r="AA2452" i="2"/>
  <c r="Z2452" i="2"/>
  <c r="Y2452" i="2"/>
  <c r="X2452" i="2"/>
  <c r="W2452" i="2"/>
  <c r="AB2451" i="2"/>
  <c r="AA2451" i="2"/>
  <c r="Z2451" i="2"/>
  <c r="Y2451" i="2"/>
  <c r="X2451" i="2"/>
  <c r="W2451" i="2"/>
  <c r="AB2450" i="2"/>
  <c r="AA2450" i="2"/>
  <c r="Z2450" i="2"/>
  <c r="Y2450" i="2"/>
  <c r="X2450" i="2"/>
  <c r="W2450" i="2"/>
  <c r="AB2449" i="2"/>
  <c r="AA2449" i="2"/>
  <c r="Z2449" i="2"/>
  <c r="Y2449" i="2"/>
  <c r="X2449" i="2"/>
  <c r="W2449" i="2"/>
  <c r="AB2448" i="2"/>
  <c r="AA2448" i="2"/>
  <c r="Z2448" i="2"/>
  <c r="Y2448" i="2"/>
  <c r="X2448" i="2"/>
  <c r="W2448" i="2"/>
  <c r="AB2447" i="2"/>
  <c r="AA2447" i="2"/>
  <c r="Z2447" i="2"/>
  <c r="Y2447" i="2"/>
  <c r="X2447" i="2"/>
  <c r="W2447" i="2"/>
  <c r="AB2446" i="2"/>
  <c r="AA2446" i="2"/>
  <c r="Z2446" i="2"/>
  <c r="Y2446" i="2"/>
  <c r="X2446" i="2"/>
  <c r="W2446" i="2"/>
  <c r="AB2445" i="2"/>
  <c r="AA2445" i="2"/>
  <c r="Z2445" i="2"/>
  <c r="Y2445" i="2"/>
  <c r="X2445" i="2"/>
  <c r="W2445" i="2"/>
  <c r="AB2444" i="2"/>
  <c r="AA2444" i="2"/>
  <c r="Z2444" i="2"/>
  <c r="Y2444" i="2"/>
  <c r="X2444" i="2"/>
  <c r="W2444" i="2"/>
  <c r="AB2443" i="2"/>
  <c r="AA2443" i="2"/>
  <c r="Z2443" i="2"/>
  <c r="Y2443" i="2"/>
  <c r="X2443" i="2"/>
  <c r="W2443" i="2"/>
  <c r="AB2442" i="2"/>
  <c r="AA2442" i="2"/>
  <c r="Z2442" i="2"/>
  <c r="Y2442" i="2"/>
  <c r="X2442" i="2"/>
  <c r="W2442" i="2"/>
  <c r="AB2441" i="2"/>
  <c r="AA2441" i="2"/>
  <c r="Z2441" i="2"/>
  <c r="Y2441" i="2"/>
  <c r="X2441" i="2"/>
  <c r="W2441" i="2"/>
  <c r="AB2440" i="2"/>
  <c r="AA2440" i="2"/>
  <c r="Z2440" i="2"/>
  <c r="Y2440" i="2"/>
  <c r="X2440" i="2"/>
  <c r="W2440" i="2"/>
  <c r="AB2439" i="2"/>
  <c r="AA2439" i="2"/>
  <c r="Z2439" i="2"/>
  <c r="Y2439" i="2"/>
  <c r="X2439" i="2"/>
  <c r="W2439" i="2"/>
  <c r="AB2438" i="2"/>
  <c r="AA2438" i="2"/>
  <c r="Z2438" i="2"/>
  <c r="Y2438" i="2"/>
  <c r="X2438" i="2"/>
  <c r="W2438" i="2"/>
  <c r="AB2437" i="2"/>
  <c r="AA2437" i="2"/>
  <c r="Z2437" i="2"/>
  <c r="Y2437" i="2"/>
  <c r="X2437" i="2"/>
  <c r="W2437" i="2"/>
  <c r="AB2436" i="2"/>
  <c r="AA2436" i="2"/>
  <c r="Z2436" i="2"/>
  <c r="Y2436" i="2"/>
  <c r="X2436" i="2"/>
  <c r="W2436" i="2"/>
  <c r="AB2435" i="2"/>
  <c r="AA2435" i="2"/>
  <c r="Z2435" i="2"/>
  <c r="Y2435" i="2"/>
  <c r="X2435" i="2"/>
  <c r="W2435" i="2"/>
  <c r="AB2434" i="2"/>
  <c r="AA2434" i="2"/>
  <c r="Z2434" i="2"/>
  <c r="Y2434" i="2"/>
  <c r="X2434" i="2"/>
  <c r="W2434" i="2"/>
  <c r="AB2433" i="2"/>
  <c r="AA2433" i="2"/>
  <c r="Z2433" i="2"/>
  <c r="Y2433" i="2"/>
  <c r="X2433" i="2"/>
  <c r="W2433" i="2"/>
  <c r="AB2432" i="2"/>
  <c r="AA2432" i="2"/>
  <c r="Z2432" i="2"/>
  <c r="Y2432" i="2"/>
  <c r="X2432" i="2"/>
  <c r="W2432" i="2"/>
  <c r="AB2431" i="2"/>
  <c r="AA2431" i="2"/>
  <c r="Z2431" i="2"/>
  <c r="Y2431" i="2"/>
  <c r="X2431" i="2"/>
  <c r="W2431" i="2"/>
  <c r="AB2430" i="2"/>
  <c r="AA2430" i="2"/>
  <c r="Z2430" i="2"/>
  <c r="Y2430" i="2"/>
  <c r="X2430" i="2"/>
  <c r="W2430" i="2"/>
  <c r="AB2429" i="2"/>
  <c r="AA2429" i="2"/>
  <c r="Z2429" i="2"/>
  <c r="Y2429" i="2"/>
  <c r="X2429" i="2"/>
  <c r="W2429" i="2"/>
  <c r="AB2428" i="2"/>
  <c r="AA2428" i="2"/>
  <c r="Z2428" i="2"/>
  <c r="Y2428" i="2"/>
  <c r="X2428" i="2"/>
  <c r="W2428" i="2"/>
  <c r="AB2427" i="2"/>
  <c r="AA2427" i="2"/>
  <c r="Z2427" i="2"/>
  <c r="Y2427" i="2"/>
  <c r="X2427" i="2"/>
  <c r="W2427" i="2"/>
  <c r="AB2426" i="2"/>
  <c r="AA2426" i="2"/>
  <c r="Z2426" i="2"/>
  <c r="Y2426" i="2"/>
  <c r="X2426" i="2"/>
  <c r="W2426" i="2"/>
  <c r="AB2425" i="2"/>
  <c r="AA2425" i="2"/>
  <c r="Z2425" i="2"/>
  <c r="Y2425" i="2"/>
  <c r="X2425" i="2"/>
  <c r="W2425" i="2"/>
  <c r="AB2424" i="2"/>
  <c r="AA2424" i="2"/>
  <c r="Z2424" i="2"/>
  <c r="Y2424" i="2"/>
  <c r="X2424" i="2"/>
  <c r="W2424" i="2"/>
  <c r="AB2423" i="2"/>
  <c r="AA2423" i="2"/>
  <c r="Z2423" i="2"/>
  <c r="Y2423" i="2"/>
  <c r="X2423" i="2"/>
  <c r="W2423" i="2"/>
  <c r="AB2422" i="2"/>
  <c r="AA2422" i="2"/>
  <c r="Z2422" i="2"/>
  <c r="Y2422" i="2"/>
  <c r="X2422" i="2"/>
  <c r="W2422" i="2"/>
  <c r="AB2421" i="2"/>
  <c r="AA2421" i="2"/>
  <c r="Z2421" i="2"/>
  <c r="Y2421" i="2"/>
  <c r="X2421" i="2"/>
  <c r="W2421" i="2"/>
  <c r="AB2420" i="2"/>
  <c r="AA2420" i="2"/>
  <c r="Z2420" i="2"/>
  <c r="Y2420" i="2"/>
  <c r="X2420" i="2"/>
  <c r="W2420" i="2"/>
  <c r="AB2419" i="2"/>
  <c r="AA2419" i="2"/>
  <c r="Z2419" i="2"/>
  <c r="Y2419" i="2"/>
  <c r="X2419" i="2"/>
  <c r="W2419" i="2"/>
  <c r="AB2418" i="2"/>
  <c r="AA2418" i="2"/>
  <c r="Z2418" i="2"/>
  <c r="Y2418" i="2"/>
  <c r="X2418" i="2"/>
  <c r="W2418" i="2"/>
  <c r="AB2417" i="2"/>
  <c r="AA2417" i="2"/>
  <c r="Z2417" i="2"/>
  <c r="Y2417" i="2"/>
  <c r="X2417" i="2"/>
  <c r="W2417" i="2"/>
  <c r="AB2416" i="2"/>
  <c r="AA2416" i="2"/>
  <c r="Z2416" i="2"/>
  <c r="Y2416" i="2"/>
  <c r="X2416" i="2"/>
  <c r="W2416" i="2"/>
  <c r="AB2415" i="2"/>
  <c r="AA2415" i="2"/>
  <c r="Z2415" i="2"/>
  <c r="Y2415" i="2"/>
  <c r="X2415" i="2"/>
  <c r="W2415" i="2"/>
  <c r="AB2414" i="2"/>
  <c r="AA2414" i="2"/>
  <c r="Z2414" i="2"/>
  <c r="Y2414" i="2"/>
  <c r="X2414" i="2"/>
  <c r="W2414" i="2"/>
  <c r="AB2413" i="2"/>
  <c r="AA2413" i="2"/>
  <c r="Z2413" i="2"/>
  <c r="Y2413" i="2"/>
  <c r="X2413" i="2"/>
  <c r="W2413" i="2"/>
  <c r="AB2412" i="2"/>
  <c r="AA2412" i="2"/>
  <c r="Z2412" i="2"/>
  <c r="Y2412" i="2"/>
  <c r="X2412" i="2"/>
  <c r="W2412" i="2"/>
  <c r="AB2411" i="2"/>
  <c r="AA2411" i="2"/>
  <c r="Z2411" i="2"/>
  <c r="Y2411" i="2"/>
  <c r="X2411" i="2"/>
  <c r="W2411" i="2"/>
  <c r="AB2410" i="2"/>
  <c r="AA2410" i="2"/>
  <c r="Z2410" i="2"/>
  <c r="Y2410" i="2"/>
  <c r="X2410" i="2"/>
  <c r="W2410" i="2"/>
  <c r="AB2409" i="2"/>
  <c r="AA2409" i="2"/>
  <c r="Z2409" i="2"/>
  <c r="Y2409" i="2"/>
  <c r="X2409" i="2"/>
  <c r="W2409" i="2"/>
  <c r="AB2408" i="2"/>
  <c r="AA2408" i="2"/>
  <c r="Z2408" i="2"/>
  <c r="Y2408" i="2"/>
  <c r="X2408" i="2"/>
  <c r="W2408" i="2"/>
  <c r="AB2407" i="2"/>
  <c r="AA2407" i="2"/>
  <c r="Z2407" i="2"/>
  <c r="Y2407" i="2"/>
  <c r="X2407" i="2"/>
  <c r="W2407" i="2"/>
  <c r="AB2406" i="2"/>
  <c r="AA2406" i="2"/>
  <c r="Z2406" i="2"/>
  <c r="Y2406" i="2"/>
  <c r="X2406" i="2"/>
  <c r="W2406" i="2"/>
  <c r="AB2405" i="2"/>
  <c r="AA2405" i="2"/>
  <c r="Z2405" i="2"/>
  <c r="Y2405" i="2"/>
  <c r="X2405" i="2"/>
  <c r="W2405" i="2"/>
  <c r="AB2404" i="2"/>
  <c r="AA2404" i="2"/>
  <c r="Z2404" i="2"/>
  <c r="Y2404" i="2"/>
  <c r="X2404" i="2"/>
  <c r="W2404" i="2"/>
  <c r="AB2403" i="2"/>
  <c r="AA2403" i="2"/>
  <c r="Z2403" i="2"/>
  <c r="Y2403" i="2"/>
  <c r="X2403" i="2"/>
  <c r="W2403" i="2"/>
  <c r="AB2402" i="2"/>
  <c r="AA2402" i="2"/>
  <c r="Z2402" i="2"/>
  <c r="Y2402" i="2"/>
  <c r="X2402" i="2"/>
  <c r="W2402" i="2"/>
  <c r="AB2401" i="2"/>
  <c r="AA2401" i="2"/>
  <c r="Z2401" i="2"/>
  <c r="Y2401" i="2"/>
  <c r="X2401" i="2"/>
  <c r="W2401" i="2"/>
  <c r="AB2400" i="2"/>
  <c r="AA2400" i="2"/>
  <c r="Z2400" i="2"/>
  <c r="Y2400" i="2"/>
  <c r="X2400" i="2"/>
  <c r="W2400" i="2"/>
  <c r="AB2399" i="2"/>
  <c r="AA2399" i="2"/>
  <c r="Z2399" i="2"/>
  <c r="Y2399" i="2"/>
  <c r="X2399" i="2"/>
  <c r="W2399" i="2"/>
  <c r="AB2398" i="2"/>
  <c r="AA2398" i="2"/>
  <c r="Z2398" i="2"/>
  <c r="Y2398" i="2"/>
  <c r="X2398" i="2"/>
  <c r="W2398" i="2"/>
  <c r="AB2397" i="2"/>
  <c r="AA2397" i="2"/>
  <c r="Z2397" i="2"/>
  <c r="Y2397" i="2"/>
  <c r="X2397" i="2"/>
  <c r="W2397" i="2"/>
  <c r="AB2396" i="2"/>
  <c r="AA2396" i="2"/>
  <c r="Z2396" i="2"/>
  <c r="Y2396" i="2"/>
  <c r="X2396" i="2"/>
  <c r="W2396" i="2"/>
  <c r="AB2395" i="2"/>
  <c r="AA2395" i="2"/>
  <c r="Z2395" i="2"/>
  <c r="Y2395" i="2"/>
  <c r="X2395" i="2"/>
  <c r="W2395" i="2"/>
  <c r="AB2394" i="2"/>
  <c r="AA2394" i="2"/>
  <c r="Z2394" i="2"/>
  <c r="Y2394" i="2"/>
  <c r="X2394" i="2"/>
  <c r="W2394" i="2"/>
  <c r="AB2393" i="2"/>
  <c r="AA2393" i="2"/>
  <c r="Z2393" i="2"/>
  <c r="Y2393" i="2"/>
  <c r="X2393" i="2"/>
  <c r="W2393" i="2"/>
  <c r="AB2392" i="2"/>
  <c r="AA2392" i="2"/>
  <c r="Z2392" i="2"/>
  <c r="Y2392" i="2"/>
  <c r="X2392" i="2"/>
  <c r="W2392" i="2"/>
  <c r="AB2391" i="2"/>
  <c r="AA2391" i="2"/>
  <c r="Z2391" i="2"/>
  <c r="Y2391" i="2"/>
  <c r="X2391" i="2"/>
  <c r="W2391" i="2"/>
  <c r="AB2390" i="2"/>
  <c r="AA2390" i="2"/>
  <c r="Z2390" i="2"/>
  <c r="Y2390" i="2"/>
  <c r="X2390" i="2"/>
  <c r="W2390" i="2"/>
  <c r="AB2389" i="2"/>
  <c r="AA2389" i="2"/>
  <c r="Z2389" i="2"/>
  <c r="Y2389" i="2"/>
  <c r="X2389" i="2"/>
  <c r="W2389" i="2"/>
  <c r="AB2388" i="2"/>
  <c r="AA2388" i="2"/>
  <c r="Z2388" i="2"/>
  <c r="Y2388" i="2"/>
  <c r="X2388" i="2"/>
  <c r="W2388" i="2"/>
  <c r="AB2387" i="2"/>
  <c r="AA2387" i="2"/>
  <c r="Z2387" i="2"/>
  <c r="Y2387" i="2"/>
  <c r="X2387" i="2"/>
  <c r="W2387" i="2"/>
  <c r="AB2386" i="2"/>
  <c r="AA2386" i="2"/>
  <c r="Z2386" i="2"/>
  <c r="Y2386" i="2"/>
  <c r="X2386" i="2"/>
  <c r="W2386" i="2"/>
  <c r="AB2385" i="2"/>
  <c r="AA2385" i="2"/>
  <c r="Z2385" i="2"/>
  <c r="Y2385" i="2"/>
  <c r="X2385" i="2"/>
  <c r="W2385" i="2"/>
  <c r="AB2384" i="2"/>
  <c r="AA2384" i="2"/>
  <c r="Z2384" i="2"/>
  <c r="Y2384" i="2"/>
  <c r="X2384" i="2"/>
  <c r="W2384" i="2"/>
  <c r="AB2383" i="2"/>
  <c r="AA2383" i="2"/>
  <c r="Z2383" i="2"/>
  <c r="Y2383" i="2"/>
  <c r="X2383" i="2"/>
  <c r="W2383" i="2"/>
  <c r="AB2382" i="2"/>
  <c r="AA2382" i="2"/>
  <c r="Z2382" i="2"/>
  <c r="Y2382" i="2"/>
  <c r="X2382" i="2"/>
  <c r="W2382" i="2"/>
  <c r="AB2381" i="2"/>
  <c r="AA2381" i="2"/>
  <c r="Z2381" i="2"/>
  <c r="Y2381" i="2"/>
  <c r="X2381" i="2"/>
  <c r="W2381" i="2"/>
  <c r="AB2380" i="2"/>
  <c r="AA2380" i="2"/>
  <c r="Z2380" i="2"/>
  <c r="Y2380" i="2"/>
  <c r="X2380" i="2"/>
  <c r="W2380" i="2"/>
  <c r="AB2379" i="2"/>
  <c r="AA2379" i="2"/>
  <c r="Z2379" i="2"/>
  <c r="Y2379" i="2"/>
  <c r="X2379" i="2"/>
  <c r="W2379" i="2"/>
  <c r="AB2378" i="2"/>
  <c r="AA2378" i="2"/>
  <c r="Z2378" i="2"/>
  <c r="Y2378" i="2"/>
  <c r="X2378" i="2"/>
  <c r="W2378" i="2"/>
  <c r="AB2377" i="2"/>
  <c r="AA2377" i="2"/>
  <c r="Z2377" i="2"/>
  <c r="Y2377" i="2"/>
  <c r="X2377" i="2"/>
  <c r="W2377" i="2"/>
  <c r="AB2376" i="2"/>
  <c r="AA2376" i="2"/>
  <c r="Z2376" i="2"/>
  <c r="Y2376" i="2"/>
  <c r="X2376" i="2"/>
  <c r="W2376" i="2"/>
  <c r="AB2375" i="2"/>
  <c r="AA2375" i="2"/>
  <c r="Z2375" i="2"/>
  <c r="Y2375" i="2"/>
  <c r="X2375" i="2"/>
  <c r="W2375" i="2"/>
  <c r="AB2374" i="2"/>
  <c r="AA2374" i="2"/>
  <c r="Z2374" i="2"/>
  <c r="Y2374" i="2"/>
  <c r="X2374" i="2"/>
  <c r="W2374" i="2"/>
  <c r="AB2373" i="2"/>
  <c r="AA2373" i="2"/>
  <c r="Z2373" i="2"/>
  <c r="Y2373" i="2"/>
  <c r="X2373" i="2"/>
  <c r="W2373" i="2"/>
  <c r="AB2372" i="2"/>
  <c r="AA2372" i="2"/>
  <c r="Z2372" i="2"/>
  <c r="Y2372" i="2"/>
  <c r="X2372" i="2"/>
  <c r="W2372" i="2"/>
  <c r="AB2371" i="2"/>
  <c r="AA2371" i="2"/>
  <c r="Z2371" i="2"/>
  <c r="Y2371" i="2"/>
  <c r="X2371" i="2"/>
  <c r="W2371" i="2"/>
  <c r="AB2370" i="2"/>
  <c r="AA2370" i="2"/>
  <c r="Z2370" i="2"/>
  <c r="Y2370" i="2"/>
  <c r="X2370" i="2"/>
  <c r="W2370" i="2"/>
  <c r="AB2369" i="2"/>
  <c r="AA2369" i="2"/>
  <c r="Z2369" i="2"/>
  <c r="Y2369" i="2"/>
  <c r="X2369" i="2"/>
  <c r="W2369" i="2"/>
  <c r="AB2368" i="2"/>
  <c r="AA2368" i="2"/>
  <c r="Z2368" i="2"/>
  <c r="Y2368" i="2"/>
  <c r="X2368" i="2"/>
  <c r="W2368" i="2"/>
  <c r="AB2367" i="2"/>
  <c r="AA2367" i="2"/>
  <c r="Z2367" i="2"/>
  <c r="Y2367" i="2"/>
  <c r="X2367" i="2"/>
  <c r="W2367" i="2"/>
  <c r="AB2366" i="2"/>
  <c r="AA2366" i="2"/>
  <c r="Z2366" i="2"/>
  <c r="Y2366" i="2"/>
  <c r="X2366" i="2"/>
  <c r="W2366" i="2"/>
  <c r="AB2365" i="2"/>
  <c r="AA2365" i="2"/>
  <c r="Z2365" i="2"/>
  <c r="Y2365" i="2"/>
  <c r="X2365" i="2"/>
  <c r="W2365" i="2"/>
  <c r="AB2364" i="2"/>
  <c r="AA2364" i="2"/>
  <c r="Z2364" i="2"/>
  <c r="Y2364" i="2"/>
  <c r="X2364" i="2"/>
  <c r="W2364" i="2"/>
  <c r="AB2363" i="2"/>
  <c r="AA2363" i="2"/>
  <c r="Z2363" i="2"/>
  <c r="Y2363" i="2"/>
  <c r="X2363" i="2"/>
  <c r="W2363" i="2"/>
  <c r="AB2362" i="2"/>
  <c r="AA2362" i="2"/>
  <c r="Z2362" i="2"/>
  <c r="Y2362" i="2"/>
  <c r="X2362" i="2"/>
  <c r="W2362" i="2"/>
  <c r="AB2361" i="2"/>
  <c r="AA2361" i="2"/>
  <c r="Z2361" i="2"/>
  <c r="Y2361" i="2"/>
  <c r="X2361" i="2"/>
  <c r="W2361" i="2"/>
  <c r="AB2360" i="2"/>
  <c r="AA2360" i="2"/>
  <c r="Z2360" i="2"/>
  <c r="Y2360" i="2"/>
  <c r="X2360" i="2"/>
  <c r="W2360" i="2"/>
  <c r="AB2359" i="2"/>
  <c r="AA2359" i="2"/>
  <c r="Z2359" i="2"/>
  <c r="Y2359" i="2"/>
  <c r="X2359" i="2"/>
  <c r="W2359" i="2"/>
  <c r="AB2358" i="2"/>
  <c r="AA2358" i="2"/>
  <c r="Z2358" i="2"/>
  <c r="Y2358" i="2"/>
  <c r="X2358" i="2"/>
  <c r="W2358" i="2"/>
  <c r="AB2357" i="2"/>
  <c r="AA2357" i="2"/>
  <c r="Z2357" i="2"/>
  <c r="Y2357" i="2"/>
  <c r="X2357" i="2"/>
  <c r="W2357" i="2"/>
  <c r="AB2356" i="2"/>
  <c r="AA2356" i="2"/>
  <c r="Z2356" i="2"/>
  <c r="Y2356" i="2"/>
  <c r="X2356" i="2"/>
  <c r="W2356" i="2"/>
  <c r="AB2355" i="2"/>
  <c r="AA2355" i="2"/>
  <c r="Z2355" i="2"/>
  <c r="Y2355" i="2"/>
  <c r="X2355" i="2"/>
  <c r="W2355" i="2"/>
  <c r="AB2354" i="2"/>
  <c r="AA2354" i="2"/>
  <c r="Z2354" i="2"/>
  <c r="Y2354" i="2"/>
  <c r="X2354" i="2"/>
  <c r="W2354" i="2"/>
  <c r="AB2353" i="2"/>
  <c r="AA2353" i="2"/>
  <c r="Z2353" i="2"/>
  <c r="Y2353" i="2"/>
  <c r="X2353" i="2"/>
  <c r="W2353" i="2"/>
  <c r="AB2352" i="2"/>
  <c r="AA2352" i="2"/>
  <c r="Z2352" i="2"/>
  <c r="Y2352" i="2"/>
  <c r="X2352" i="2"/>
  <c r="W2352" i="2"/>
  <c r="AB2351" i="2"/>
  <c r="AA2351" i="2"/>
  <c r="Z2351" i="2"/>
  <c r="Y2351" i="2"/>
  <c r="X2351" i="2"/>
  <c r="W2351" i="2"/>
  <c r="AB2350" i="2"/>
  <c r="AA2350" i="2"/>
  <c r="Z2350" i="2"/>
  <c r="Y2350" i="2"/>
  <c r="X2350" i="2"/>
  <c r="W2350" i="2"/>
  <c r="AB2349" i="2"/>
  <c r="AA2349" i="2"/>
  <c r="Z2349" i="2"/>
  <c r="Y2349" i="2"/>
  <c r="X2349" i="2"/>
  <c r="W2349" i="2"/>
  <c r="AB2348" i="2"/>
  <c r="AA2348" i="2"/>
  <c r="Z2348" i="2"/>
  <c r="Y2348" i="2"/>
  <c r="X2348" i="2"/>
  <c r="W2348" i="2"/>
  <c r="AB2347" i="2"/>
  <c r="AA2347" i="2"/>
  <c r="Z2347" i="2"/>
  <c r="Y2347" i="2"/>
  <c r="X2347" i="2"/>
  <c r="W2347" i="2"/>
  <c r="AB2346" i="2"/>
  <c r="AA2346" i="2"/>
  <c r="Z2346" i="2"/>
  <c r="Y2346" i="2"/>
  <c r="X2346" i="2"/>
  <c r="W2346" i="2"/>
  <c r="AB2345" i="2"/>
  <c r="AA2345" i="2"/>
  <c r="Z2345" i="2"/>
  <c r="Y2345" i="2"/>
  <c r="X2345" i="2"/>
  <c r="W2345" i="2"/>
  <c r="AB2344" i="2"/>
  <c r="AA2344" i="2"/>
  <c r="Z2344" i="2"/>
  <c r="Y2344" i="2"/>
  <c r="X2344" i="2"/>
  <c r="W2344" i="2"/>
  <c r="AB2343" i="2"/>
  <c r="AA2343" i="2"/>
  <c r="Z2343" i="2"/>
  <c r="Y2343" i="2"/>
  <c r="X2343" i="2"/>
  <c r="W2343" i="2"/>
  <c r="AB2342" i="2"/>
  <c r="AA2342" i="2"/>
  <c r="Z2342" i="2"/>
  <c r="Y2342" i="2"/>
  <c r="X2342" i="2"/>
  <c r="W2342" i="2"/>
  <c r="AB2341" i="2"/>
  <c r="AA2341" i="2"/>
  <c r="Z2341" i="2"/>
  <c r="Y2341" i="2"/>
  <c r="X2341" i="2"/>
  <c r="W2341" i="2"/>
  <c r="AB2340" i="2"/>
  <c r="AA2340" i="2"/>
  <c r="Z2340" i="2"/>
  <c r="Y2340" i="2"/>
  <c r="X2340" i="2"/>
  <c r="W2340" i="2"/>
  <c r="AB2339" i="2"/>
  <c r="AA2339" i="2"/>
  <c r="Z2339" i="2"/>
  <c r="Y2339" i="2"/>
  <c r="X2339" i="2"/>
  <c r="W2339" i="2"/>
  <c r="AB2338" i="2"/>
  <c r="AA2338" i="2"/>
  <c r="Z2338" i="2"/>
  <c r="Y2338" i="2"/>
  <c r="X2338" i="2"/>
  <c r="W2338" i="2"/>
  <c r="AB2337" i="2"/>
  <c r="AA2337" i="2"/>
  <c r="Z2337" i="2"/>
  <c r="Y2337" i="2"/>
  <c r="X2337" i="2"/>
  <c r="W2337" i="2"/>
  <c r="AB2336" i="2"/>
  <c r="AA2336" i="2"/>
  <c r="Z2336" i="2"/>
  <c r="Y2336" i="2"/>
  <c r="X2336" i="2"/>
  <c r="W2336" i="2"/>
  <c r="AB2335" i="2"/>
  <c r="AA2335" i="2"/>
  <c r="Z2335" i="2"/>
  <c r="Y2335" i="2"/>
  <c r="X2335" i="2"/>
  <c r="W2335" i="2"/>
  <c r="AB2334" i="2"/>
  <c r="AA2334" i="2"/>
  <c r="Z2334" i="2"/>
  <c r="Y2334" i="2"/>
  <c r="X2334" i="2"/>
  <c r="W2334" i="2"/>
  <c r="AB2333" i="2"/>
  <c r="AA2333" i="2"/>
  <c r="Z2333" i="2"/>
  <c r="Y2333" i="2"/>
  <c r="X2333" i="2"/>
  <c r="W2333" i="2"/>
  <c r="AB2332" i="2"/>
  <c r="AA2332" i="2"/>
  <c r="Z2332" i="2"/>
  <c r="Y2332" i="2"/>
  <c r="X2332" i="2"/>
  <c r="W2332" i="2"/>
  <c r="AB2331" i="2"/>
  <c r="AA2331" i="2"/>
  <c r="Z2331" i="2"/>
  <c r="Y2331" i="2"/>
  <c r="X2331" i="2"/>
  <c r="W2331" i="2"/>
  <c r="AB2330" i="2"/>
  <c r="AA2330" i="2"/>
  <c r="Z2330" i="2"/>
  <c r="Y2330" i="2"/>
  <c r="X2330" i="2"/>
  <c r="W2330" i="2"/>
  <c r="AB2329" i="2"/>
  <c r="AA2329" i="2"/>
  <c r="Z2329" i="2"/>
  <c r="Y2329" i="2"/>
  <c r="X2329" i="2"/>
  <c r="W2329" i="2"/>
  <c r="AB2328" i="2"/>
  <c r="AA2328" i="2"/>
  <c r="Z2328" i="2"/>
  <c r="Y2328" i="2"/>
  <c r="X2328" i="2"/>
  <c r="W2328" i="2"/>
  <c r="AB2327" i="2"/>
  <c r="AA2327" i="2"/>
  <c r="Z2327" i="2"/>
  <c r="Y2327" i="2"/>
  <c r="X2327" i="2"/>
  <c r="W2327" i="2"/>
  <c r="AB2326" i="2"/>
  <c r="AA2326" i="2"/>
  <c r="Z2326" i="2"/>
  <c r="Y2326" i="2"/>
  <c r="X2326" i="2"/>
  <c r="W2326" i="2"/>
  <c r="AB2325" i="2"/>
  <c r="AA2325" i="2"/>
  <c r="Z2325" i="2"/>
  <c r="Y2325" i="2"/>
  <c r="X2325" i="2"/>
  <c r="W2325" i="2"/>
  <c r="AB2324" i="2"/>
  <c r="AA2324" i="2"/>
  <c r="Z2324" i="2"/>
  <c r="Y2324" i="2"/>
  <c r="X2324" i="2"/>
  <c r="W2324" i="2"/>
  <c r="AB2323" i="2"/>
  <c r="AA2323" i="2"/>
  <c r="Z2323" i="2"/>
  <c r="Y2323" i="2"/>
  <c r="X2323" i="2"/>
  <c r="W2323" i="2"/>
  <c r="AB2322" i="2"/>
  <c r="AA2322" i="2"/>
  <c r="Z2322" i="2"/>
  <c r="Y2322" i="2"/>
  <c r="X2322" i="2"/>
  <c r="W2322" i="2"/>
  <c r="AB2321" i="2"/>
  <c r="AA2321" i="2"/>
  <c r="Z2321" i="2"/>
  <c r="Y2321" i="2"/>
  <c r="X2321" i="2"/>
  <c r="W2321" i="2"/>
  <c r="AB2320" i="2"/>
  <c r="AA2320" i="2"/>
  <c r="Z2320" i="2"/>
  <c r="Y2320" i="2"/>
  <c r="X2320" i="2"/>
  <c r="W2320" i="2"/>
  <c r="AB2319" i="2"/>
  <c r="AA2319" i="2"/>
  <c r="Z2319" i="2"/>
  <c r="Y2319" i="2"/>
  <c r="X2319" i="2"/>
  <c r="W2319" i="2"/>
  <c r="AB2318" i="2"/>
  <c r="AA2318" i="2"/>
  <c r="Z2318" i="2"/>
  <c r="Y2318" i="2"/>
  <c r="X2318" i="2"/>
  <c r="W2318" i="2"/>
  <c r="AB2317" i="2"/>
  <c r="AA2317" i="2"/>
  <c r="Z2317" i="2"/>
  <c r="Y2317" i="2"/>
  <c r="X2317" i="2"/>
  <c r="W2317" i="2"/>
  <c r="AB2316" i="2"/>
  <c r="AA2316" i="2"/>
  <c r="Z2316" i="2"/>
  <c r="Y2316" i="2"/>
  <c r="X2316" i="2"/>
  <c r="W2316" i="2"/>
  <c r="AB2315" i="2"/>
  <c r="AA2315" i="2"/>
  <c r="Z2315" i="2"/>
  <c r="Y2315" i="2"/>
  <c r="X2315" i="2"/>
  <c r="W2315" i="2"/>
  <c r="AB2314" i="2"/>
  <c r="AA2314" i="2"/>
  <c r="Z2314" i="2"/>
  <c r="Y2314" i="2"/>
  <c r="X2314" i="2"/>
  <c r="W2314" i="2"/>
  <c r="AB2313" i="2"/>
  <c r="AA2313" i="2"/>
  <c r="Z2313" i="2"/>
  <c r="Y2313" i="2"/>
  <c r="X2313" i="2"/>
  <c r="W2313" i="2"/>
  <c r="AB2312" i="2"/>
  <c r="AA2312" i="2"/>
  <c r="Z2312" i="2"/>
  <c r="Y2312" i="2"/>
  <c r="X2312" i="2"/>
  <c r="W2312" i="2"/>
  <c r="AB2311" i="2"/>
  <c r="AA2311" i="2"/>
  <c r="Z2311" i="2"/>
  <c r="Y2311" i="2"/>
  <c r="X2311" i="2"/>
  <c r="W2311" i="2"/>
  <c r="AB2310" i="2"/>
  <c r="AA2310" i="2"/>
  <c r="Z2310" i="2"/>
  <c r="Y2310" i="2"/>
  <c r="X2310" i="2"/>
  <c r="W2310" i="2"/>
  <c r="AB2309" i="2"/>
  <c r="AA2309" i="2"/>
  <c r="Z2309" i="2"/>
  <c r="Y2309" i="2"/>
  <c r="X2309" i="2"/>
  <c r="W2309" i="2"/>
  <c r="AB2308" i="2"/>
  <c r="AA2308" i="2"/>
  <c r="Z2308" i="2"/>
  <c r="Y2308" i="2"/>
  <c r="X2308" i="2"/>
  <c r="W2308" i="2"/>
  <c r="AB2307" i="2"/>
  <c r="AA2307" i="2"/>
  <c r="Z2307" i="2"/>
  <c r="Y2307" i="2"/>
  <c r="X2307" i="2"/>
  <c r="W2307" i="2"/>
  <c r="AB2306" i="2"/>
  <c r="AA2306" i="2"/>
  <c r="Z2306" i="2"/>
  <c r="Y2306" i="2"/>
  <c r="X2306" i="2"/>
  <c r="W2306" i="2"/>
  <c r="AB2305" i="2"/>
  <c r="AA2305" i="2"/>
  <c r="Z2305" i="2"/>
  <c r="Y2305" i="2"/>
  <c r="X2305" i="2"/>
  <c r="W2305" i="2"/>
  <c r="AB2304" i="2"/>
  <c r="AA2304" i="2"/>
  <c r="Z2304" i="2"/>
  <c r="Y2304" i="2"/>
  <c r="X2304" i="2"/>
  <c r="W2304" i="2"/>
  <c r="AB2303" i="2"/>
  <c r="AA2303" i="2"/>
  <c r="Z2303" i="2"/>
  <c r="Y2303" i="2"/>
  <c r="X2303" i="2"/>
  <c r="W2303" i="2"/>
  <c r="AB2302" i="2"/>
  <c r="AA2302" i="2"/>
  <c r="Z2302" i="2"/>
  <c r="Y2302" i="2"/>
  <c r="X2302" i="2"/>
  <c r="W2302" i="2"/>
  <c r="AB2301" i="2"/>
  <c r="AA2301" i="2"/>
  <c r="Z2301" i="2"/>
  <c r="Y2301" i="2"/>
  <c r="X2301" i="2"/>
  <c r="W2301" i="2"/>
  <c r="AB2300" i="2"/>
  <c r="AA2300" i="2"/>
  <c r="Z2300" i="2"/>
  <c r="Y2300" i="2"/>
  <c r="X2300" i="2"/>
  <c r="W2300" i="2"/>
  <c r="AB2299" i="2"/>
  <c r="AA2299" i="2"/>
  <c r="Z2299" i="2"/>
  <c r="Y2299" i="2"/>
  <c r="X2299" i="2"/>
  <c r="W2299" i="2"/>
  <c r="AB2298" i="2"/>
  <c r="AA2298" i="2"/>
  <c r="Z2298" i="2"/>
  <c r="Y2298" i="2"/>
  <c r="X2298" i="2"/>
  <c r="W2298" i="2"/>
  <c r="AB2297" i="2"/>
  <c r="AA2297" i="2"/>
  <c r="Z2297" i="2"/>
  <c r="Y2297" i="2"/>
  <c r="X2297" i="2"/>
  <c r="W2297" i="2"/>
  <c r="AB2296" i="2"/>
  <c r="AA2296" i="2"/>
  <c r="Z2296" i="2"/>
  <c r="Y2296" i="2"/>
  <c r="X2296" i="2"/>
  <c r="W2296" i="2"/>
  <c r="AB2295" i="2"/>
  <c r="AA2295" i="2"/>
  <c r="Z2295" i="2"/>
  <c r="Y2295" i="2"/>
  <c r="X2295" i="2"/>
  <c r="W2295" i="2"/>
  <c r="AB2294" i="2"/>
  <c r="AA2294" i="2"/>
  <c r="Z2294" i="2"/>
  <c r="Y2294" i="2"/>
  <c r="X2294" i="2"/>
  <c r="W2294" i="2"/>
  <c r="AB2293" i="2"/>
  <c r="AA2293" i="2"/>
  <c r="Z2293" i="2"/>
  <c r="Y2293" i="2"/>
  <c r="X2293" i="2"/>
  <c r="W2293" i="2"/>
  <c r="AB2292" i="2"/>
  <c r="AA2292" i="2"/>
  <c r="Z2292" i="2"/>
  <c r="Y2292" i="2"/>
  <c r="X2292" i="2"/>
  <c r="W2292" i="2"/>
  <c r="AB2291" i="2"/>
  <c r="AA2291" i="2"/>
  <c r="Z2291" i="2"/>
  <c r="Y2291" i="2"/>
  <c r="X2291" i="2"/>
  <c r="W2291" i="2"/>
  <c r="AB2290" i="2"/>
  <c r="AA2290" i="2"/>
  <c r="Z2290" i="2"/>
  <c r="Y2290" i="2"/>
  <c r="X2290" i="2"/>
  <c r="W2290" i="2"/>
  <c r="AB2289" i="2"/>
  <c r="AA2289" i="2"/>
  <c r="Z2289" i="2"/>
  <c r="Y2289" i="2"/>
  <c r="X2289" i="2"/>
  <c r="W2289" i="2"/>
  <c r="AB2288" i="2"/>
  <c r="AA2288" i="2"/>
  <c r="Z2288" i="2"/>
  <c r="Y2288" i="2"/>
  <c r="X2288" i="2"/>
  <c r="W2288" i="2"/>
  <c r="AB2287" i="2"/>
  <c r="AA2287" i="2"/>
  <c r="Z2287" i="2"/>
  <c r="Y2287" i="2"/>
  <c r="X2287" i="2"/>
  <c r="W2287" i="2"/>
  <c r="AB2286" i="2"/>
  <c r="AA2286" i="2"/>
  <c r="Z2286" i="2"/>
  <c r="Y2286" i="2"/>
  <c r="X2286" i="2"/>
  <c r="W2286" i="2"/>
  <c r="AB2285" i="2"/>
  <c r="AA2285" i="2"/>
  <c r="Z2285" i="2"/>
  <c r="Y2285" i="2"/>
  <c r="X2285" i="2"/>
  <c r="W2285" i="2"/>
  <c r="AB2284" i="2"/>
  <c r="AA2284" i="2"/>
  <c r="Z2284" i="2"/>
  <c r="Y2284" i="2"/>
  <c r="X2284" i="2"/>
  <c r="W2284" i="2"/>
  <c r="AB2283" i="2"/>
  <c r="AA2283" i="2"/>
  <c r="Z2283" i="2"/>
  <c r="Y2283" i="2"/>
  <c r="X2283" i="2"/>
  <c r="W2283" i="2"/>
  <c r="AB2282" i="2"/>
  <c r="AA2282" i="2"/>
  <c r="Z2282" i="2"/>
  <c r="Y2282" i="2"/>
  <c r="X2282" i="2"/>
  <c r="W2282" i="2"/>
  <c r="AB2281" i="2"/>
  <c r="AA2281" i="2"/>
  <c r="Z2281" i="2"/>
  <c r="Y2281" i="2"/>
  <c r="X2281" i="2"/>
  <c r="W2281" i="2"/>
  <c r="AB2280" i="2"/>
  <c r="AA2280" i="2"/>
  <c r="Z2280" i="2"/>
  <c r="Y2280" i="2"/>
  <c r="X2280" i="2"/>
  <c r="W2280" i="2"/>
  <c r="AB2279" i="2"/>
  <c r="AA2279" i="2"/>
  <c r="Z2279" i="2"/>
  <c r="Y2279" i="2"/>
  <c r="X2279" i="2"/>
  <c r="W2279" i="2"/>
  <c r="AB2278" i="2"/>
  <c r="AA2278" i="2"/>
  <c r="Z2278" i="2"/>
  <c r="Y2278" i="2"/>
  <c r="X2278" i="2"/>
  <c r="W2278" i="2"/>
  <c r="AB2277" i="2"/>
  <c r="AA2277" i="2"/>
  <c r="Z2277" i="2"/>
  <c r="Y2277" i="2"/>
  <c r="X2277" i="2"/>
  <c r="W2277" i="2"/>
  <c r="AB2276" i="2"/>
  <c r="AA2276" i="2"/>
  <c r="Z2276" i="2"/>
  <c r="Y2276" i="2"/>
  <c r="X2276" i="2"/>
  <c r="W2276" i="2"/>
  <c r="AB2275" i="2"/>
  <c r="AA2275" i="2"/>
  <c r="Z2275" i="2"/>
  <c r="Y2275" i="2"/>
  <c r="X2275" i="2"/>
  <c r="W2275" i="2"/>
  <c r="AB2274" i="2"/>
  <c r="AA2274" i="2"/>
  <c r="Z2274" i="2"/>
  <c r="Y2274" i="2"/>
  <c r="X2274" i="2"/>
  <c r="W2274" i="2"/>
  <c r="AB2273" i="2"/>
  <c r="AA2273" i="2"/>
  <c r="Z2273" i="2"/>
  <c r="Y2273" i="2"/>
  <c r="X2273" i="2"/>
  <c r="W2273" i="2"/>
  <c r="AB2272" i="2"/>
  <c r="AA2272" i="2"/>
  <c r="Z2272" i="2"/>
  <c r="Y2272" i="2"/>
  <c r="X2272" i="2"/>
  <c r="W2272" i="2"/>
  <c r="AB2271" i="2"/>
  <c r="AA2271" i="2"/>
  <c r="Z2271" i="2"/>
  <c r="Y2271" i="2"/>
  <c r="X2271" i="2"/>
  <c r="W2271" i="2"/>
  <c r="AB2270" i="2"/>
  <c r="AA2270" i="2"/>
  <c r="Z2270" i="2"/>
  <c r="Y2270" i="2"/>
  <c r="X2270" i="2"/>
  <c r="W2270" i="2"/>
  <c r="AB2269" i="2"/>
  <c r="AA2269" i="2"/>
  <c r="Z2269" i="2"/>
  <c r="Y2269" i="2"/>
  <c r="X2269" i="2"/>
  <c r="W2269" i="2"/>
  <c r="AB2268" i="2"/>
  <c r="AA2268" i="2"/>
  <c r="Z2268" i="2"/>
  <c r="Y2268" i="2"/>
  <c r="X2268" i="2"/>
  <c r="W2268" i="2"/>
  <c r="AB2267" i="2"/>
  <c r="AA2267" i="2"/>
  <c r="Z2267" i="2"/>
  <c r="Y2267" i="2"/>
  <c r="X2267" i="2"/>
  <c r="W2267" i="2"/>
  <c r="AB2266" i="2"/>
  <c r="AA2266" i="2"/>
  <c r="Z2266" i="2"/>
  <c r="Y2266" i="2"/>
  <c r="X2266" i="2"/>
  <c r="W2266" i="2"/>
  <c r="AB2265" i="2"/>
  <c r="AA2265" i="2"/>
  <c r="Z2265" i="2"/>
  <c r="Y2265" i="2"/>
  <c r="X2265" i="2"/>
  <c r="W2265" i="2"/>
  <c r="AB2264" i="2"/>
  <c r="AA2264" i="2"/>
  <c r="Z2264" i="2"/>
  <c r="Y2264" i="2"/>
  <c r="X2264" i="2"/>
  <c r="W2264" i="2"/>
  <c r="AB2263" i="2"/>
  <c r="AA2263" i="2"/>
  <c r="Z2263" i="2"/>
  <c r="Y2263" i="2"/>
  <c r="X2263" i="2"/>
  <c r="W2263" i="2"/>
  <c r="AB2262" i="2"/>
  <c r="AA2262" i="2"/>
  <c r="Z2262" i="2"/>
  <c r="Y2262" i="2"/>
  <c r="X2262" i="2"/>
  <c r="W2262" i="2"/>
  <c r="AB2261" i="2"/>
  <c r="AA2261" i="2"/>
  <c r="Z2261" i="2"/>
  <c r="Y2261" i="2"/>
  <c r="X2261" i="2"/>
  <c r="W2261" i="2"/>
  <c r="AB2260" i="2"/>
  <c r="AA2260" i="2"/>
  <c r="Z2260" i="2"/>
  <c r="Y2260" i="2"/>
  <c r="X2260" i="2"/>
  <c r="W2260" i="2"/>
  <c r="AB2259" i="2"/>
  <c r="AA2259" i="2"/>
  <c r="Z2259" i="2"/>
  <c r="Y2259" i="2"/>
  <c r="X2259" i="2"/>
  <c r="W2259" i="2"/>
  <c r="AB2258" i="2"/>
  <c r="AA2258" i="2"/>
  <c r="Z2258" i="2"/>
  <c r="Y2258" i="2"/>
  <c r="X2258" i="2"/>
  <c r="W2258" i="2"/>
  <c r="AB2257" i="2"/>
  <c r="AA2257" i="2"/>
  <c r="Z2257" i="2"/>
  <c r="Y2257" i="2"/>
  <c r="X2257" i="2"/>
  <c r="W2257" i="2"/>
  <c r="AB2256" i="2"/>
  <c r="AA2256" i="2"/>
  <c r="Z2256" i="2"/>
  <c r="Y2256" i="2"/>
  <c r="X2256" i="2"/>
  <c r="W2256" i="2"/>
  <c r="AB2255" i="2"/>
  <c r="AA2255" i="2"/>
  <c r="Z2255" i="2"/>
  <c r="Y2255" i="2"/>
  <c r="X2255" i="2"/>
  <c r="W2255" i="2"/>
  <c r="AB2254" i="2"/>
  <c r="AA2254" i="2"/>
  <c r="Z2254" i="2"/>
  <c r="Y2254" i="2"/>
  <c r="X2254" i="2"/>
  <c r="W2254" i="2"/>
  <c r="AB2253" i="2"/>
  <c r="AA2253" i="2"/>
  <c r="Z2253" i="2"/>
  <c r="Y2253" i="2"/>
  <c r="X2253" i="2"/>
  <c r="W2253" i="2"/>
  <c r="AB2252" i="2"/>
  <c r="AA2252" i="2"/>
  <c r="Z2252" i="2"/>
  <c r="Y2252" i="2"/>
  <c r="X2252" i="2"/>
  <c r="W2252" i="2"/>
  <c r="AB2251" i="2"/>
  <c r="AA2251" i="2"/>
  <c r="Z2251" i="2"/>
  <c r="Y2251" i="2"/>
  <c r="X2251" i="2"/>
  <c r="W2251" i="2"/>
  <c r="AB2250" i="2"/>
  <c r="AA2250" i="2"/>
  <c r="Z2250" i="2"/>
  <c r="Y2250" i="2"/>
  <c r="X2250" i="2"/>
  <c r="W2250" i="2"/>
  <c r="AB2249" i="2"/>
  <c r="AA2249" i="2"/>
  <c r="Z2249" i="2"/>
  <c r="Y2249" i="2"/>
  <c r="X2249" i="2"/>
  <c r="W2249" i="2"/>
  <c r="AB2248" i="2"/>
  <c r="AA2248" i="2"/>
  <c r="Z2248" i="2"/>
  <c r="Y2248" i="2"/>
  <c r="X2248" i="2"/>
  <c r="W2248" i="2"/>
  <c r="AB2247" i="2"/>
  <c r="AA2247" i="2"/>
  <c r="Z2247" i="2"/>
  <c r="Y2247" i="2"/>
  <c r="X2247" i="2"/>
  <c r="W2247" i="2"/>
  <c r="AB2246" i="2"/>
  <c r="AA2246" i="2"/>
  <c r="Z2246" i="2"/>
  <c r="Y2246" i="2"/>
  <c r="X2246" i="2"/>
  <c r="W2246" i="2"/>
  <c r="AB2245" i="2"/>
  <c r="AA2245" i="2"/>
  <c r="Z2245" i="2"/>
  <c r="Y2245" i="2"/>
  <c r="X2245" i="2"/>
  <c r="W2245" i="2"/>
  <c r="AB2244" i="2"/>
  <c r="AA2244" i="2"/>
  <c r="Z2244" i="2"/>
  <c r="Y2244" i="2"/>
  <c r="X2244" i="2"/>
  <c r="W2244" i="2"/>
  <c r="AB2243" i="2"/>
  <c r="AA2243" i="2"/>
  <c r="Z2243" i="2"/>
  <c r="Y2243" i="2"/>
  <c r="X2243" i="2"/>
  <c r="W2243" i="2"/>
  <c r="AB2242" i="2"/>
  <c r="AA2242" i="2"/>
  <c r="Z2242" i="2"/>
  <c r="Y2242" i="2"/>
  <c r="X2242" i="2"/>
  <c r="W2242" i="2"/>
  <c r="AB2241" i="2"/>
  <c r="AA2241" i="2"/>
  <c r="Z2241" i="2"/>
  <c r="Y2241" i="2"/>
  <c r="X2241" i="2"/>
  <c r="W2241" i="2"/>
  <c r="AB2240" i="2"/>
  <c r="AA2240" i="2"/>
  <c r="Z2240" i="2"/>
  <c r="Y2240" i="2"/>
  <c r="X2240" i="2"/>
  <c r="W2240" i="2"/>
  <c r="AB2239" i="2"/>
  <c r="AA2239" i="2"/>
  <c r="Z2239" i="2"/>
  <c r="Y2239" i="2"/>
  <c r="X2239" i="2"/>
  <c r="W2239" i="2"/>
  <c r="AB2238" i="2"/>
  <c r="AA2238" i="2"/>
  <c r="Z2238" i="2"/>
  <c r="Y2238" i="2"/>
  <c r="X2238" i="2"/>
  <c r="W2238" i="2"/>
  <c r="AB2237" i="2"/>
  <c r="AA2237" i="2"/>
  <c r="Z2237" i="2"/>
  <c r="Y2237" i="2"/>
  <c r="X2237" i="2"/>
  <c r="W2237" i="2"/>
  <c r="AB2236" i="2"/>
  <c r="AA2236" i="2"/>
  <c r="Z2236" i="2"/>
  <c r="Y2236" i="2"/>
  <c r="X2236" i="2"/>
  <c r="W2236" i="2"/>
  <c r="AB2235" i="2"/>
  <c r="AA2235" i="2"/>
  <c r="Z2235" i="2"/>
  <c r="Y2235" i="2"/>
  <c r="X2235" i="2"/>
  <c r="W2235" i="2"/>
  <c r="AB2234" i="2"/>
  <c r="AA2234" i="2"/>
  <c r="Z2234" i="2"/>
  <c r="Y2234" i="2"/>
  <c r="X2234" i="2"/>
  <c r="W2234" i="2"/>
  <c r="AB2233" i="2"/>
  <c r="AA2233" i="2"/>
  <c r="Z2233" i="2"/>
  <c r="Y2233" i="2"/>
  <c r="X2233" i="2"/>
  <c r="W2233" i="2"/>
  <c r="AB2232" i="2"/>
  <c r="AA2232" i="2"/>
  <c r="Z2232" i="2"/>
  <c r="Y2232" i="2"/>
  <c r="X2232" i="2"/>
  <c r="W2232" i="2"/>
  <c r="AB2231" i="2"/>
  <c r="AA2231" i="2"/>
  <c r="Z2231" i="2"/>
  <c r="Y2231" i="2"/>
  <c r="X2231" i="2"/>
  <c r="W2231" i="2"/>
  <c r="AB2230" i="2"/>
  <c r="AA2230" i="2"/>
  <c r="Z2230" i="2"/>
  <c r="Y2230" i="2"/>
  <c r="X2230" i="2"/>
  <c r="W2230" i="2"/>
  <c r="AB2229" i="2"/>
  <c r="AA2229" i="2"/>
  <c r="Z2229" i="2"/>
  <c r="Y2229" i="2"/>
  <c r="X2229" i="2"/>
  <c r="W2229" i="2"/>
  <c r="AB2228" i="2"/>
  <c r="AA2228" i="2"/>
  <c r="Z2228" i="2"/>
  <c r="Y2228" i="2"/>
  <c r="X2228" i="2"/>
  <c r="W2228" i="2"/>
  <c r="AB2227" i="2"/>
  <c r="AA2227" i="2"/>
  <c r="Z2227" i="2"/>
  <c r="Y2227" i="2"/>
  <c r="X2227" i="2"/>
  <c r="W2227" i="2"/>
  <c r="AB2226" i="2"/>
  <c r="AA2226" i="2"/>
  <c r="Z2226" i="2"/>
  <c r="Y2226" i="2"/>
  <c r="X2226" i="2"/>
  <c r="W2226" i="2"/>
  <c r="AB2225" i="2"/>
  <c r="AA2225" i="2"/>
  <c r="Z2225" i="2"/>
  <c r="Y2225" i="2"/>
  <c r="X2225" i="2"/>
  <c r="W2225" i="2"/>
  <c r="AB2224" i="2"/>
  <c r="AA2224" i="2"/>
  <c r="Z2224" i="2"/>
  <c r="Y2224" i="2"/>
  <c r="X2224" i="2"/>
  <c r="W2224" i="2"/>
  <c r="AB2223" i="2"/>
  <c r="AA2223" i="2"/>
  <c r="Z2223" i="2"/>
  <c r="Y2223" i="2"/>
  <c r="X2223" i="2"/>
  <c r="W2223" i="2"/>
  <c r="AB2222" i="2"/>
  <c r="AA2222" i="2"/>
  <c r="Z2222" i="2"/>
  <c r="Y2222" i="2"/>
  <c r="X2222" i="2"/>
  <c r="W2222" i="2"/>
  <c r="AB2221" i="2"/>
  <c r="AA2221" i="2"/>
  <c r="Z2221" i="2"/>
  <c r="Y2221" i="2"/>
  <c r="X2221" i="2"/>
  <c r="W2221" i="2"/>
  <c r="AB2220" i="2"/>
  <c r="AA2220" i="2"/>
  <c r="Z2220" i="2"/>
  <c r="Y2220" i="2"/>
  <c r="X2220" i="2"/>
  <c r="W2220" i="2"/>
  <c r="AB2219" i="2"/>
  <c r="AA2219" i="2"/>
  <c r="Z2219" i="2"/>
  <c r="Y2219" i="2"/>
  <c r="X2219" i="2"/>
  <c r="W2219" i="2"/>
  <c r="AB2218" i="2"/>
  <c r="AA2218" i="2"/>
  <c r="Z2218" i="2"/>
  <c r="Y2218" i="2"/>
  <c r="X2218" i="2"/>
  <c r="W2218" i="2"/>
  <c r="AB2217" i="2"/>
  <c r="AA2217" i="2"/>
  <c r="Z2217" i="2"/>
  <c r="Y2217" i="2"/>
  <c r="X2217" i="2"/>
  <c r="W2217" i="2"/>
  <c r="AB2216" i="2"/>
  <c r="AA2216" i="2"/>
  <c r="Z2216" i="2"/>
  <c r="Y2216" i="2"/>
  <c r="X2216" i="2"/>
  <c r="W2216" i="2"/>
  <c r="AB2215" i="2"/>
  <c r="AA2215" i="2"/>
  <c r="Z2215" i="2"/>
  <c r="Y2215" i="2"/>
  <c r="X2215" i="2"/>
  <c r="W2215" i="2"/>
  <c r="AB2214" i="2"/>
  <c r="AA2214" i="2"/>
  <c r="Z2214" i="2"/>
  <c r="Y2214" i="2"/>
  <c r="X2214" i="2"/>
  <c r="W2214" i="2"/>
  <c r="AB2213" i="2"/>
  <c r="AA2213" i="2"/>
  <c r="Z2213" i="2"/>
  <c r="Y2213" i="2"/>
  <c r="X2213" i="2"/>
  <c r="W2213" i="2"/>
  <c r="AB2212" i="2"/>
  <c r="AA2212" i="2"/>
  <c r="Z2212" i="2"/>
  <c r="Y2212" i="2"/>
  <c r="X2212" i="2"/>
  <c r="W2212" i="2"/>
  <c r="AB2211" i="2"/>
  <c r="AA2211" i="2"/>
  <c r="Z2211" i="2"/>
  <c r="Y2211" i="2"/>
  <c r="X2211" i="2"/>
  <c r="W2211" i="2"/>
  <c r="AB2210" i="2"/>
  <c r="AA2210" i="2"/>
  <c r="Z2210" i="2"/>
  <c r="Y2210" i="2"/>
  <c r="X2210" i="2"/>
  <c r="W2210" i="2"/>
  <c r="AB2209" i="2"/>
  <c r="AA2209" i="2"/>
  <c r="Z2209" i="2"/>
  <c r="Y2209" i="2"/>
  <c r="X2209" i="2"/>
  <c r="W2209" i="2"/>
  <c r="AB2208" i="2"/>
  <c r="AA2208" i="2"/>
  <c r="Z2208" i="2"/>
  <c r="Y2208" i="2"/>
  <c r="X2208" i="2"/>
  <c r="W2208" i="2"/>
  <c r="AB2207" i="2"/>
  <c r="AA2207" i="2"/>
  <c r="Z2207" i="2"/>
  <c r="Y2207" i="2"/>
  <c r="X2207" i="2"/>
  <c r="W2207" i="2"/>
  <c r="AB2206" i="2"/>
  <c r="AA2206" i="2"/>
  <c r="Z2206" i="2"/>
  <c r="Y2206" i="2"/>
  <c r="X2206" i="2"/>
  <c r="W2206" i="2"/>
  <c r="AB2205" i="2"/>
  <c r="AA2205" i="2"/>
  <c r="Z2205" i="2"/>
  <c r="Y2205" i="2"/>
  <c r="X2205" i="2"/>
  <c r="W2205" i="2"/>
  <c r="AB2204" i="2"/>
  <c r="AA2204" i="2"/>
  <c r="Z2204" i="2"/>
  <c r="Y2204" i="2"/>
  <c r="X2204" i="2"/>
  <c r="W2204" i="2"/>
  <c r="AB2203" i="2"/>
  <c r="AA2203" i="2"/>
  <c r="Z2203" i="2"/>
  <c r="Y2203" i="2"/>
  <c r="X2203" i="2"/>
  <c r="W2203" i="2"/>
  <c r="AB2202" i="2"/>
  <c r="AA2202" i="2"/>
  <c r="Z2202" i="2"/>
  <c r="Y2202" i="2"/>
  <c r="X2202" i="2"/>
  <c r="W2202" i="2"/>
  <c r="AB2201" i="2"/>
  <c r="AA2201" i="2"/>
  <c r="Z2201" i="2"/>
  <c r="Y2201" i="2"/>
  <c r="X2201" i="2"/>
  <c r="W2201" i="2"/>
  <c r="AB2200" i="2"/>
  <c r="AA2200" i="2"/>
  <c r="Z2200" i="2"/>
  <c r="Y2200" i="2"/>
  <c r="X2200" i="2"/>
  <c r="W2200" i="2"/>
  <c r="AB2199" i="2"/>
  <c r="AA2199" i="2"/>
  <c r="Z2199" i="2"/>
  <c r="Y2199" i="2"/>
  <c r="X2199" i="2"/>
  <c r="W2199" i="2"/>
  <c r="AB2198" i="2"/>
  <c r="AA2198" i="2"/>
  <c r="Z2198" i="2"/>
  <c r="Y2198" i="2"/>
  <c r="X2198" i="2"/>
  <c r="W2198" i="2"/>
  <c r="AB2197" i="2"/>
  <c r="AA2197" i="2"/>
  <c r="Z2197" i="2"/>
  <c r="Y2197" i="2"/>
  <c r="X2197" i="2"/>
  <c r="W2197" i="2"/>
  <c r="AB2196" i="2"/>
  <c r="AA2196" i="2"/>
  <c r="Z2196" i="2"/>
  <c r="Y2196" i="2"/>
  <c r="X2196" i="2"/>
  <c r="W2196" i="2"/>
  <c r="AB2195" i="2"/>
  <c r="AA2195" i="2"/>
  <c r="Z2195" i="2"/>
  <c r="Y2195" i="2"/>
  <c r="X2195" i="2"/>
  <c r="W2195" i="2"/>
  <c r="AB2194" i="2"/>
  <c r="AA2194" i="2"/>
  <c r="Z2194" i="2"/>
  <c r="Y2194" i="2"/>
  <c r="X2194" i="2"/>
  <c r="W2194" i="2"/>
  <c r="AB2193" i="2"/>
  <c r="AA2193" i="2"/>
  <c r="Z2193" i="2"/>
  <c r="Y2193" i="2"/>
  <c r="X2193" i="2"/>
  <c r="W2193" i="2"/>
  <c r="AB2192" i="2"/>
  <c r="AA2192" i="2"/>
  <c r="Z2192" i="2"/>
  <c r="Y2192" i="2"/>
  <c r="X2192" i="2"/>
  <c r="W2192" i="2"/>
  <c r="AB2191" i="2"/>
  <c r="AA2191" i="2"/>
  <c r="Z2191" i="2"/>
  <c r="Y2191" i="2"/>
  <c r="X2191" i="2"/>
  <c r="W2191" i="2"/>
  <c r="AB2190" i="2"/>
  <c r="AA2190" i="2"/>
  <c r="Z2190" i="2"/>
  <c r="Y2190" i="2"/>
  <c r="X2190" i="2"/>
  <c r="W2190" i="2"/>
  <c r="AB2189" i="2"/>
  <c r="AA2189" i="2"/>
  <c r="Z2189" i="2"/>
  <c r="Y2189" i="2"/>
  <c r="X2189" i="2"/>
  <c r="W2189" i="2"/>
  <c r="AB2188" i="2"/>
  <c r="AA2188" i="2"/>
  <c r="Z2188" i="2"/>
  <c r="Y2188" i="2"/>
  <c r="X2188" i="2"/>
  <c r="W2188" i="2"/>
  <c r="AB2187" i="2"/>
  <c r="AA2187" i="2"/>
  <c r="Z2187" i="2"/>
  <c r="Y2187" i="2"/>
  <c r="X2187" i="2"/>
  <c r="W2187" i="2"/>
  <c r="AB2186" i="2"/>
  <c r="AA2186" i="2"/>
  <c r="Z2186" i="2"/>
  <c r="Y2186" i="2"/>
  <c r="X2186" i="2"/>
  <c r="W2186" i="2"/>
  <c r="AB2185" i="2"/>
  <c r="AA2185" i="2"/>
  <c r="Z2185" i="2"/>
  <c r="Y2185" i="2"/>
  <c r="X2185" i="2"/>
  <c r="W2185" i="2"/>
  <c r="AB2184" i="2"/>
  <c r="AA2184" i="2"/>
  <c r="Z2184" i="2"/>
  <c r="Y2184" i="2"/>
  <c r="X2184" i="2"/>
  <c r="W2184" i="2"/>
  <c r="AB2183" i="2"/>
  <c r="AA2183" i="2"/>
  <c r="Z2183" i="2"/>
  <c r="Y2183" i="2"/>
  <c r="X2183" i="2"/>
  <c r="W2183" i="2"/>
  <c r="AB2182" i="2"/>
  <c r="AA2182" i="2"/>
  <c r="Z2182" i="2"/>
  <c r="Y2182" i="2"/>
  <c r="X2182" i="2"/>
  <c r="W2182" i="2"/>
  <c r="AB2181" i="2"/>
  <c r="AA2181" i="2"/>
  <c r="Z2181" i="2"/>
  <c r="Y2181" i="2"/>
  <c r="X2181" i="2"/>
  <c r="W2181" i="2"/>
  <c r="AB2180" i="2"/>
  <c r="AA2180" i="2"/>
  <c r="Z2180" i="2"/>
  <c r="Y2180" i="2"/>
  <c r="X2180" i="2"/>
  <c r="W2180" i="2"/>
  <c r="AB2179" i="2"/>
  <c r="AA2179" i="2"/>
  <c r="Z2179" i="2"/>
  <c r="Y2179" i="2"/>
  <c r="X2179" i="2"/>
  <c r="W2179" i="2"/>
  <c r="AB2178" i="2"/>
  <c r="AA2178" i="2"/>
  <c r="Z2178" i="2"/>
  <c r="Y2178" i="2"/>
  <c r="X2178" i="2"/>
  <c r="W2178" i="2"/>
  <c r="AB2177" i="2"/>
  <c r="AA2177" i="2"/>
  <c r="Z2177" i="2"/>
  <c r="Y2177" i="2"/>
  <c r="X2177" i="2"/>
  <c r="W2177" i="2"/>
  <c r="AB2176" i="2"/>
  <c r="AA2176" i="2"/>
  <c r="Z2176" i="2"/>
  <c r="Y2176" i="2"/>
  <c r="X2176" i="2"/>
  <c r="W2176" i="2"/>
  <c r="AB2175" i="2"/>
  <c r="AA2175" i="2"/>
  <c r="Z2175" i="2"/>
  <c r="Y2175" i="2"/>
  <c r="X2175" i="2"/>
  <c r="W2175" i="2"/>
  <c r="AB2174" i="2"/>
  <c r="AA2174" i="2"/>
  <c r="Z2174" i="2"/>
  <c r="Y2174" i="2"/>
  <c r="X2174" i="2"/>
  <c r="W2174" i="2"/>
  <c r="AB2173" i="2"/>
  <c r="AA2173" i="2"/>
  <c r="Z2173" i="2"/>
  <c r="Y2173" i="2"/>
  <c r="X2173" i="2"/>
  <c r="W2173" i="2"/>
  <c r="AB2172" i="2"/>
  <c r="AA2172" i="2"/>
  <c r="Z2172" i="2"/>
  <c r="Y2172" i="2"/>
  <c r="X2172" i="2"/>
  <c r="W2172" i="2"/>
  <c r="AB2171" i="2"/>
  <c r="AA2171" i="2"/>
  <c r="Z2171" i="2"/>
  <c r="Y2171" i="2"/>
  <c r="X2171" i="2"/>
  <c r="W2171" i="2"/>
  <c r="AB2170" i="2"/>
  <c r="AA2170" i="2"/>
  <c r="Z2170" i="2"/>
  <c r="Y2170" i="2"/>
  <c r="X2170" i="2"/>
  <c r="W2170" i="2"/>
  <c r="AB2169" i="2"/>
  <c r="AA2169" i="2"/>
  <c r="Z2169" i="2"/>
  <c r="Y2169" i="2"/>
  <c r="X2169" i="2"/>
  <c r="W2169" i="2"/>
  <c r="AB2168" i="2"/>
  <c r="AA2168" i="2"/>
  <c r="Z2168" i="2"/>
  <c r="Y2168" i="2"/>
  <c r="X2168" i="2"/>
  <c r="W2168" i="2"/>
  <c r="AB2167" i="2"/>
  <c r="AA2167" i="2"/>
  <c r="Z2167" i="2"/>
  <c r="Y2167" i="2"/>
  <c r="X2167" i="2"/>
  <c r="W2167" i="2"/>
  <c r="AB2166" i="2"/>
  <c r="AA2166" i="2"/>
  <c r="Z2166" i="2"/>
  <c r="Y2166" i="2"/>
  <c r="X2166" i="2"/>
  <c r="W2166" i="2"/>
  <c r="AB2165" i="2"/>
  <c r="AA2165" i="2"/>
  <c r="Z2165" i="2"/>
  <c r="Y2165" i="2"/>
  <c r="X2165" i="2"/>
  <c r="W2165" i="2"/>
  <c r="AB2164" i="2"/>
  <c r="AA2164" i="2"/>
  <c r="Z2164" i="2"/>
  <c r="Y2164" i="2"/>
  <c r="X2164" i="2"/>
  <c r="W2164" i="2"/>
  <c r="AB2163" i="2"/>
  <c r="AA2163" i="2"/>
  <c r="Z2163" i="2"/>
  <c r="Y2163" i="2"/>
  <c r="X2163" i="2"/>
  <c r="W2163" i="2"/>
  <c r="AB2162" i="2"/>
  <c r="AA2162" i="2"/>
  <c r="Z2162" i="2"/>
  <c r="Y2162" i="2"/>
  <c r="X2162" i="2"/>
  <c r="W2162" i="2"/>
  <c r="AB2161" i="2"/>
  <c r="AA2161" i="2"/>
  <c r="Z2161" i="2"/>
  <c r="Y2161" i="2"/>
  <c r="X2161" i="2"/>
  <c r="W2161" i="2"/>
  <c r="AB2160" i="2"/>
  <c r="AA2160" i="2"/>
  <c r="Z2160" i="2"/>
  <c r="Y2160" i="2"/>
  <c r="X2160" i="2"/>
  <c r="W2160" i="2"/>
  <c r="AB2159" i="2"/>
  <c r="AA2159" i="2"/>
  <c r="Z2159" i="2"/>
  <c r="Y2159" i="2"/>
  <c r="X2159" i="2"/>
  <c r="W2159" i="2"/>
  <c r="AB2158" i="2"/>
  <c r="AA2158" i="2"/>
  <c r="Z2158" i="2"/>
  <c r="Y2158" i="2"/>
  <c r="X2158" i="2"/>
  <c r="W2158" i="2"/>
  <c r="AB2157" i="2"/>
  <c r="AA2157" i="2"/>
  <c r="Z2157" i="2"/>
  <c r="Y2157" i="2"/>
  <c r="X2157" i="2"/>
  <c r="W2157" i="2"/>
  <c r="AB2156" i="2"/>
  <c r="AA2156" i="2"/>
  <c r="Z2156" i="2"/>
  <c r="Y2156" i="2"/>
  <c r="X2156" i="2"/>
  <c r="W2156" i="2"/>
  <c r="AB2155" i="2"/>
  <c r="AA2155" i="2"/>
  <c r="Z2155" i="2"/>
  <c r="Y2155" i="2"/>
  <c r="X2155" i="2"/>
  <c r="W2155" i="2"/>
  <c r="AB2154" i="2"/>
  <c r="AA2154" i="2"/>
  <c r="Z2154" i="2"/>
  <c r="Y2154" i="2"/>
  <c r="X2154" i="2"/>
  <c r="W2154" i="2"/>
  <c r="AB2153" i="2"/>
  <c r="AA2153" i="2"/>
  <c r="Z2153" i="2"/>
  <c r="Y2153" i="2"/>
  <c r="X2153" i="2"/>
  <c r="W2153" i="2"/>
  <c r="AB2152" i="2"/>
  <c r="AA2152" i="2"/>
  <c r="Z2152" i="2"/>
  <c r="Y2152" i="2"/>
  <c r="X2152" i="2"/>
  <c r="W2152" i="2"/>
  <c r="AB2151" i="2"/>
  <c r="AA2151" i="2"/>
  <c r="Z2151" i="2"/>
  <c r="Y2151" i="2"/>
  <c r="X2151" i="2"/>
  <c r="W2151" i="2"/>
  <c r="AB2150" i="2"/>
  <c r="AA2150" i="2"/>
  <c r="Z2150" i="2"/>
  <c r="Y2150" i="2"/>
  <c r="X2150" i="2"/>
  <c r="W2150" i="2"/>
  <c r="AB2149" i="2"/>
  <c r="AA2149" i="2"/>
  <c r="Z2149" i="2"/>
  <c r="Y2149" i="2"/>
  <c r="X2149" i="2"/>
  <c r="W2149" i="2"/>
  <c r="AB2148" i="2"/>
  <c r="AA2148" i="2"/>
  <c r="Z2148" i="2"/>
  <c r="Y2148" i="2"/>
  <c r="X2148" i="2"/>
  <c r="W2148" i="2"/>
  <c r="AB2147" i="2"/>
  <c r="AA2147" i="2"/>
  <c r="Z2147" i="2"/>
  <c r="Y2147" i="2"/>
  <c r="X2147" i="2"/>
  <c r="W2147" i="2"/>
  <c r="AB2146" i="2"/>
  <c r="AA2146" i="2"/>
  <c r="Z2146" i="2"/>
  <c r="Y2146" i="2"/>
  <c r="X2146" i="2"/>
  <c r="W2146" i="2"/>
  <c r="AB2145" i="2"/>
  <c r="AA2145" i="2"/>
  <c r="Z2145" i="2"/>
  <c r="Y2145" i="2"/>
  <c r="X2145" i="2"/>
  <c r="W2145" i="2"/>
  <c r="AB2144" i="2"/>
  <c r="AA2144" i="2"/>
  <c r="Z2144" i="2"/>
  <c r="Y2144" i="2"/>
  <c r="X2144" i="2"/>
  <c r="W2144" i="2"/>
  <c r="AB2143" i="2"/>
  <c r="AA2143" i="2"/>
  <c r="Z2143" i="2"/>
  <c r="Y2143" i="2"/>
  <c r="X2143" i="2"/>
  <c r="W2143" i="2"/>
  <c r="AB2142" i="2"/>
  <c r="AA2142" i="2"/>
  <c r="Z2142" i="2"/>
  <c r="Y2142" i="2"/>
  <c r="X2142" i="2"/>
  <c r="W2142" i="2"/>
  <c r="AB2141" i="2"/>
  <c r="AA2141" i="2"/>
  <c r="Z2141" i="2"/>
  <c r="Y2141" i="2"/>
  <c r="X2141" i="2"/>
  <c r="W2141" i="2"/>
  <c r="AB2140" i="2"/>
  <c r="AA2140" i="2"/>
  <c r="Z2140" i="2"/>
  <c r="Y2140" i="2"/>
  <c r="X2140" i="2"/>
  <c r="W2140" i="2"/>
  <c r="AB2139" i="2"/>
  <c r="AA2139" i="2"/>
  <c r="Z2139" i="2"/>
  <c r="Y2139" i="2"/>
  <c r="X2139" i="2"/>
  <c r="W2139" i="2"/>
  <c r="AB2138" i="2"/>
  <c r="AA2138" i="2"/>
  <c r="Z2138" i="2"/>
  <c r="Y2138" i="2"/>
  <c r="X2138" i="2"/>
  <c r="W2138" i="2"/>
  <c r="AB2137" i="2"/>
  <c r="AA2137" i="2"/>
  <c r="Z2137" i="2"/>
  <c r="Y2137" i="2"/>
  <c r="X2137" i="2"/>
  <c r="W2137" i="2"/>
  <c r="AB2136" i="2"/>
  <c r="AA2136" i="2"/>
  <c r="Z2136" i="2"/>
  <c r="Y2136" i="2"/>
  <c r="X2136" i="2"/>
  <c r="W2136" i="2"/>
  <c r="AB2135" i="2"/>
  <c r="AA2135" i="2"/>
  <c r="Z2135" i="2"/>
  <c r="Y2135" i="2"/>
  <c r="X2135" i="2"/>
  <c r="W2135" i="2"/>
  <c r="AB2134" i="2"/>
  <c r="AA2134" i="2"/>
  <c r="Z2134" i="2"/>
  <c r="Y2134" i="2"/>
  <c r="X2134" i="2"/>
  <c r="W2134" i="2"/>
  <c r="AB2133" i="2"/>
  <c r="AA2133" i="2"/>
  <c r="Z2133" i="2"/>
  <c r="Y2133" i="2"/>
  <c r="X2133" i="2"/>
  <c r="W2133" i="2"/>
  <c r="AB2132" i="2"/>
  <c r="AA2132" i="2"/>
  <c r="Z2132" i="2"/>
  <c r="Y2132" i="2"/>
  <c r="X2132" i="2"/>
  <c r="W2132" i="2"/>
  <c r="AB2131" i="2"/>
  <c r="AA2131" i="2"/>
  <c r="Z2131" i="2"/>
  <c r="Y2131" i="2"/>
  <c r="X2131" i="2"/>
  <c r="W2131" i="2"/>
  <c r="AB2130" i="2"/>
  <c r="AA2130" i="2"/>
  <c r="Z2130" i="2"/>
  <c r="Y2130" i="2"/>
  <c r="X2130" i="2"/>
  <c r="W2130" i="2"/>
  <c r="AB2129" i="2"/>
  <c r="AA2129" i="2"/>
  <c r="Z2129" i="2"/>
  <c r="Y2129" i="2"/>
  <c r="X2129" i="2"/>
  <c r="W2129" i="2"/>
  <c r="AB2128" i="2"/>
  <c r="AA2128" i="2"/>
  <c r="Z2128" i="2"/>
  <c r="Y2128" i="2"/>
  <c r="X2128" i="2"/>
  <c r="W2128" i="2"/>
  <c r="AB2127" i="2"/>
  <c r="AA2127" i="2"/>
  <c r="Z2127" i="2"/>
  <c r="Y2127" i="2"/>
  <c r="X2127" i="2"/>
  <c r="W2127" i="2"/>
  <c r="AB2126" i="2"/>
  <c r="AA2126" i="2"/>
  <c r="Z2126" i="2"/>
  <c r="Y2126" i="2"/>
  <c r="X2126" i="2"/>
  <c r="W2126" i="2"/>
  <c r="AB2125" i="2"/>
  <c r="AA2125" i="2"/>
  <c r="Z2125" i="2"/>
  <c r="Y2125" i="2"/>
  <c r="X2125" i="2"/>
  <c r="W2125" i="2"/>
  <c r="AB2124" i="2"/>
  <c r="AA2124" i="2"/>
  <c r="Z2124" i="2"/>
  <c r="Y2124" i="2"/>
  <c r="X2124" i="2"/>
  <c r="W2124" i="2"/>
  <c r="AB2123" i="2"/>
  <c r="AA2123" i="2"/>
  <c r="Z2123" i="2"/>
  <c r="Y2123" i="2"/>
  <c r="X2123" i="2"/>
  <c r="W2123" i="2"/>
  <c r="AB2122" i="2"/>
  <c r="AA2122" i="2"/>
  <c r="Z2122" i="2"/>
  <c r="Y2122" i="2"/>
  <c r="X2122" i="2"/>
  <c r="W2122" i="2"/>
  <c r="AB2121" i="2"/>
  <c r="AA2121" i="2"/>
  <c r="Z2121" i="2"/>
  <c r="Y2121" i="2"/>
  <c r="X2121" i="2"/>
  <c r="W2121" i="2"/>
  <c r="AB2120" i="2"/>
  <c r="AA2120" i="2"/>
  <c r="Z2120" i="2"/>
  <c r="Y2120" i="2"/>
  <c r="X2120" i="2"/>
  <c r="W2120" i="2"/>
  <c r="AB2119" i="2"/>
  <c r="AA2119" i="2"/>
  <c r="Z2119" i="2"/>
  <c r="Y2119" i="2"/>
  <c r="X2119" i="2"/>
  <c r="W2119" i="2"/>
  <c r="AB2118" i="2"/>
  <c r="AA2118" i="2"/>
  <c r="Z2118" i="2"/>
  <c r="Y2118" i="2"/>
  <c r="X2118" i="2"/>
  <c r="W2118" i="2"/>
  <c r="AB2117" i="2"/>
  <c r="AA2117" i="2"/>
  <c r="Z2117" i="2"/>
  <c r="Y2117" i="2"/>
  <c r="X2117" i="2"/>
  <c r="W2117" i="2"/>
  <c r="AB2116" i="2"/>
  <c r="AA2116" i="2"/>
  <c r="Z2116" i="2"/>
  <c r="Y2116" i="2"/>
  <c r="X2116" i="2"/>
  <c r="W2116" i="2"/>
  <c r="AB2115" i="2"/>
  <c r="AA2115" i="2"/>
  <c r="Z2115" i="2"/>
  <c r="Y2115" i="2"/>
  <c r="X2115" i="2"/>
  <c r="W2115" i="2"/>
  <c r="AB2114" i="2"/>
  <c r="AA2114" i="2"/>
  <c r="Z2114" i="2"/>
  <c r="Y2114" i="2"/>
  <c r="X2114" i="2"/>
  <c r="W2114" i="2"/>
  <c r="AB2113" i="2"/>
  <c r="AA2113" i="2"/>
  <c r="Z2113" i="2"/>
  <c r="Y2113" i="2"/>
  <c r="X2113" i="2"/>
  <c r="W2113" i="2"/>
  <c r="AB2112" i="2"/>
  <c r="AA2112" i="2"/>
  <c r="Z2112" i="2"/>
  <c r="Y2112" i="2"/>
  <c r="X2112" i="2"/>
  <c r="W2112" i="2"/>
  <c r="AB2111" i="2"/>
  <c r="AA2111" i="2"/>
  <c r="Z2111" i="2"/>
  <c r="Y2111" i="2"/>
  <c r="X2111" i="2"/>
  <c r="W2111" i="2"/>
  <c r="AB2110" i="2"/>
  <c r="AA2110" i="2"/>
  <c r="Z2110" i="2"/>
  <c r="Y2110" i="2"/>
  <c r="X2110" i="2"/>
  <c r="W2110" i="2"/>
  <c r="AB2109" i="2"/>
  <c r="AA2109" i="2"/>
  <c r="Z2109" i="2"/>
  <c r="Y2109" i="2"/>
  <c r="X2109" i="2"/>
  <c r="W2109" i="2"/>
  <c r="AB2108" i="2"/>
  <c r="AA2108" i="2"/>
  <c r="Z2108" i="2"/>
  <c r="Y2108" i="2"/>
  <c r="X2108" i="2"/>
  <c r="W2108" i="2"/>
  <c r="AB2107" i="2"/>
  <c r="AA2107" i="2"/>
  <c r="Z2107" i="2"/>
  <c r="Y2107" i="2"/>
  <c r="X2107" i="2"/>
  <c r="W2107" i="2"/>
  <c r="AB2106" i="2"/>
  <c r="AA2106" i="2"/>
  <c r="Z2106" i="2"/>
  <c r="Y2106" i="2"/>
  <c r="X2106" i="2"/>
  <c r="W2106" i="2"/>
  <c r="AB2105" i="2"/>
  <c r="AA2105" i="2"/>
  <c r="Z2105" i="2"/>
  <c r="Y2105" i="2"/>
  <c r="X2105" i="2"/>
  <c r="W2105" i="2"/>
  <c r="AB2104" i="2"/>
  <c r="AA2104" i="2"/>
  <c r="Z2104" i="2"/>
  <c r="Y2104" i="2"/>
  <c r="X2104" i="2"/>
  <c r="W2104" i="2"/>
  <c r="AB2103" i="2"/>
  <c r="AA2103" i="2"/>
  <c r="Z2103" i="2"/>
  <c r="Y2103" i="2"/>
  <c r="X2103" i="2"/>
  <c r="W2103" i="2"/>
  <c r="AB2102" i="2"/>
  <c r="AA2102" i="2"/>
  <c r="Z2102" i="2"/>
  <c r="Y2102" i="2"/>
  <c r="X2102" i="2"/>
  <c r="W2102" i="2"/>
  <c r="AB2101" i="2"/>
  <c r="AA2101" i="2"/>
  <c r="Z2101" i="2"/>
  <c r="Y2101" i="2"/>
  <c r="X2101" i="2"/>
  <c r="W2101" i="2"/>
  <c r="AB2100" i="2"/>
  <c r="AA2100" i="2"/>
  <c r="Z2100" i="2"/>
  <c r="Y2100" i="2"/>
  <c r="X2100" i="2"/>
  <c r="W2100" i="2"/>
  <c r="AB2099" i="2"/>
  <c r="AA2099" i="2"/>
  <c r="Z2099" i="2"/>
  <c r="Y2099" i="2"/>
  <c r="X2099" i="2"/>
  <c r="W2099" i="2"/>
  <c r="AB2098" i="2"/>
  <c r="AA2098" i="2"/>
  <c r="Z2098" i="2"/>
  <c r="Y2098" i="2"/>
  <c r="X2098" i="2"/>
  <c r="W2098" i="2"/>
  <c r="AB2097" i="2"/>
  <c r="AA2097" i="2"/>
  <c r="Z2097" i="2"/>
  <c r="Y2097" i="2"/>
  <c r="X2097" i="2"/>
  <c r="W2097" i="2"/>
  <c r="AB2096" i="2"/>
  <c r="AA2096" i="2"/>
  <c r="Z2096" i="2"/>
  <c r="Y2096" i="2"/>
  <c r="X2096" i="2"/>
  <c r="W2096" i="2"/>
  <c r="AB2095" i="2"/>
  <c r="AA2095" i="2"/>
  <c r="Z2095" i="2"/>
  <c r="Y2095" i="2"/>
  <c r="X2095" i="2"/>
  <c r="W2095" i="2"/>
  <c r="AB2094" i="2"/>
  <c r="AA2094" i="2"/>
  <c r="Z2094" i="2"/>
  <c r="Y2094" i="2"/>
  <c r="X2094" i="2"/>
  <c r="W2094" i="2"/>
  <c r="AB2093" i="2"/>
  <c r="AA2093" i="2"/>
  <c r="Z2093" i="2"/>
  <c r="Y2093" i="2"/>
  <c r="X2093" i="2"/>
  <c r="W2093" i="2"/>
  <c r="AB2092" i="2"/>
  <c r="AA2092" i="2"/>
  <c r="Z2092" i="2"/>
  <c r="Y2092" i="2"/>
  <c r="X2092" i="2"/>
  <c r="W2092" i="2"/>
  <c r="AB2091" i="2"/>
  <c r="AA2091" i="2"/>
  <c r="Z2091" i="2"/>
  <c r="Y2091" i="2"/>
  <c r="X2091" i="2"/>
  <c r="W2091" i="2"/>
  <c r="AB2090" i="2"/>
  <c r="AA2090" i="2"/>
  <c r="Z2090" i="2"/>
  <c r="Y2090" i="2"/>
  <c r="X2090" i="2"/>
  <c r="W2090" i="2"/>
  <c r="AB2089" i="2"/>
  <c r="AA2089" i="2"/>
  <c r="Z2089" i="2"/>
  <c r="Y2089" i="2"/>
  <c r="X2089" i="2"/>
  <c r="W2089" i="2"/>
  <c r="AB2088" i="2"/>
  <c r="AA2088" i="2"/>
  <c r="Z2088" i="2"/>
  <c r="Y2088" i="2"/>
  <c r="X2088" i="2"/>
  <c r="W2088" i="2"/>
  <c r="AB2087" i="2"/>
  <c r="AA2087" i="2"/>
  <c r="Z2087" i="2"/>
  <c r="Y2087" i="2"/>
  <c r="X2087" i="2"/>
  <c r="W2087" i="2"/>
  <c r="AB2086" i="2"/>
  <c r="AA2086" i="2"/>
  <c r="Z2086" i="2"/>
  <c r="Y2086" i="2"/>
  <c r="X2086" i="2"/>
  <c r="W2086" i="2"/>
  <c r="AB2085" i="2"/>
  <c r="AA2085" i="2"/>
  <c r="Z2085" i="2"/>
  <c r="Y2085" i="2"/>
  <c r="X2085" i="2"/>
  <c r="W2085" i="2"/>
  <c r="AB2084" i="2"/>
  <c r="AA2084" i="2"/>
  <c r="Z2084" i="2"/>
  <c r="Y2084" i="2"/>
  <c r="X2084" i="2"/>
  <c r="W2084" i="2"/>
  <c r="AB2083" i="2"/>
  <c r="AA2083" i="2"/>
  <c r="Z2083" i="2"/>
  <c r="Y2083" i="2"/>
  <c r="X2083" i="2"/>
  <c r="W2083" i="2"/>
  <c r="AB2082" i="2"/>
  <c r="AA2082" i="2"/>
  <c r="Z2082" i="2"/>
  <c r="Y2082" i="2"/>
  <c r="X2082" i="2"/>
  <c r="W2082" i="2"/>
  <c r="AB2081" i="2"/>
  <c r="AA2081" i="2"/>
  <c r="Z2081" i="2"/>
  <c r="Y2081" i="2"/>
  <c r="X2081" i="2"/>
  <c r="W2081" i="2"/>
  <c r="AB2080" i="2"/>
  <c r="AA2080" i="2"/>
  <c r="Z2080" i="2"/>
  <c r="Y2080" i="2"/>
  <c r="X2080" i="2"/>
  <c r="W2080" i="2"/>
  <c r="AB2079" i="2"/>
  <c r="AA2079" i="2"/>
  <c r="Z2079" i="2"/>
  <c r="Y2079" i="2"/>
  <c r="X2079" i="2"/>
  <c r="W2079" i="2"/>
  <c r="AB2078" i="2"/>
  <c r="AA2078" i="2"/>
  <c r="Z2078" i="2"/>
  <c r="Y2078" i="2"/>
  <c r="X2078" i="2"/>
  <c r="W2078" i="2"/>
  <c r="AB2077" i="2"/>
  <c r="AA2077" i="2"/>
  <c r="Z2077" i="2"/>
  <c r="Y2077" i="2"/>
  <c r="X2077" i="2"/>
  <c r="W2077" i="2"/>
  <c r="AB2076" i="2"/>
  <c r="AA2076" i="2"/>
  <c r="Z2076" i="2"/>
  <c r="Y2076" i="2"/>
  <c r="X2076" i="2"/>
  <c r="W2076" i="2"/>
  <c r="AB2075" i="2"/>
  <c r="AA2075" i="2"/>
  <c r="Z2075" i="2"/>
  <c r="Y2075" i="2"/>
  <c r="X2075" i="2"/>
  <c r="W2075" i="2"/>
  <c r="AB2074" i="2"/>
  <c r="AA2074" i="2"/>
  <c r="Z2074" i="2"/>
  <c r="Y2074" i="2"/>
  <c r="X2074" i="2"/>
  <c r="W2074" i="2"/>
  <c r="AB2073" i="2"/>
  <c r="AA2073" i="2"/>
  <c r="Z2073" i="2"/>
  <c r="Y2073" i="2"/>
  <c r="X2073" i="2"/>
  <c r="W2073" i="2"/>
  <c r="AB2072" i="2"/>
  <c r="AA2072" i="2"/>
  <c r="Z2072" i="2"/>
  <c r="Y2072" i="2"/>
  <c r="X2072" i="2"/>
  <c r="W2072" i="2"/>
  <c r="AB2071" i="2"/>
  <c r="AA2071" i="2"/>
  <c r="Z2071" i="2"/>
  <c r="Y2071" i="2"/>
  <c r="X2071" i="2"/>
  <c r="W2071" i="2"/>
  <c r="AB2070" i="2"/>
  <c r="AA2070" i="2"/>
  <c r="Z2070" i="2"/>
  <c r="Y2070" i="2"/>
  <c r="X2070" i="2"/>
  <c r="W2070" i="2"/>
  <c r="AB2069" i="2"/>
  <c r="AA2069" i="2"/>
  <c r="Z2069" i="2"/>
  <c r="Y2069" i="2"/>
  <c r="X2069" i="2"/>
  <c r="W2069" i="2"/>
  <c r="AB2068" i="2"/>
  <c r="AA2068" i="2"/>
  <c r="Z2068" i="2"/>
  <c r="Y2068" i="2"/>
  <c r="X2068" i="2"/>
  <c r="W2068" i="2"/>
  <c r="AB2067" i="2"/>
  <c r="AA2067" i="2"/>
  <c r="Z2067" i="2"/>
  <c r="Y2067" i="2"/>
  <c r="X2067" i="2"/>
  <c r="W2067" i="2"/>
  <c r="AB2066" i="2"/>
  <c r="AA2066" i="2"/>
  <c r="Z2066" i="2"/>
  <c r="Y2066" i="2"/>
  <c r="X2066" i="2"/>
  <c r="W2066" i="2"/>
  <c r="AB2065" i="2"/>
  <c r="AA2065" i="2"/>
  <c r="Z2065" i="2"/>
  <c r="Y2065" i="2"/>
  <c r="X2065" i="2"/>
  <c r="W2065" i="2"/>
  <c r="AB2064" i="2"/>
  <c r="AA2064" i="2"/>
  <c r="Z2064" i="2"/>
  <c r="Y2064" i="2"/>
  <c r="X2064" i="2"/>
  <c r="W2064" i="2"/>
  <c r="AB2063" i="2"/>
  <c r="AA2063" i="2"/>
  <c r="Z2063" i="2"/>
  <c r="Y2063" i="2"/>
  <c r="X2063" i="2"/>
  <c r="W2063" i="2"/>
  <c r="AB2062" i="2"/>
  <c r="AA2062" i="2"/>
  <c r="Z2062" i="2"/>
  <c r="Y2062" i="2"/>
  <c r="X2062" i="2"/>
  <c r="W2062" i="2"/>
  <c r="AB2061" i="2"/>
  <c r="AA2061" i="2"/>
  <c r="Z2061" i="2"/>
  <c r="Y2061" i="2"/>
  <c r="X2061" i="2"/>
  <c r="W2061" i="2"/>
  <c r="AB2060" i="2"/>
  <c r="AA2060" i="2"/>
  <c r="Z2060" i="2"/>
  <c r="Y2060" i="2"/>
  <c r="X2060" i="2"/>
  <c r="W2060" i="2"/>
  <c r="AB2059" i="2"/>
  <c r="AA2059" i="2"/>
  <c r="Z2059" i="2"/>
  <c r="Y2059" i="2"/>
  <c r="X2059" i="2"/>
  <c r="W2059" i="2"/>
  <c r="AB2058" i="2"/>
  <c r="AA2058" i="2"/>
  <c r="Z2058" i="2"/>
  <c r="Y2058" i="2"/>
  <c r="X2058" i="2"/>
  <c r="W2058" i="2"/>
  <c r="AB2057" i="2"/>
  <c r="AA2057" i="2"/>
  <c r="Z2057" i="2"/>
  <c r="Y2057" i="2"/>
  <c r="X2057" i="2"/>
  <c r="W2057" i="2"/>
  <c r="AB2056" i="2"/>
  <c r="AA2056" i="2"/>
  <c r="Z2056" i="2"/>
  <c r="Y2056" i="2"/>
  <c r="X2056" i="2"/>
  <c r="W2056" i="2"/>
  <c r="AB2055" i="2"/>
  <c r="AA2055" i="2"/>
  <c r="Z2055" i="2"/>
  <c r="Y2055" i="2"/>
  <c r="X2055" i="2"/>
  <c r="W2055" i="2"/>
  <c r="AB2054" i="2"/>
  <c r="AA2054" i="2"/>
  <c r="Z2054" i="2"/>
  <c r="Y2054" i="2"/>
  <c r="X2054" i="2"/>
  <c r="W2054" i="2"/>
  <c r="AB2053" i="2"/>
  <c r="AA2053" i="2"/>
  <c r="Z2053" i="2"/>
  <c r="Y2053" i="2"/>
  <c r="X2053" i="2"/>
  <c r="W2053" i="2"/>
  <c r="AB2052" i="2"/>
  <c r="AA2052" i="2"/>
  <c r="Z2052" i="2"/>
  <c r="Y2052" i="2"/>
  <c r="X2052" i="2"/>
  <c r="W2052" i="2"/>
  <c r="AB2051" i="2"/>
  <c r="AA2051" i="2"/>
  <c r="Z2051" i="2"/>
  <c r="Y2051" i="2"/>
  <c r="X2051" i="2"/>
  <c r="W2051" i="2"/>
  <c r="AB2050" i="2"/>
  <c r="AA2050" i="2"/>
  <c r="Z2050" i="2"/>
  <c r="Y2050" i="2"/>
  <c r="X2050" i="2"/>
  <c r="W2050" i="2"/>
  <c r="AB2049" i="2"/>
  <c r="AA2049" i="2"/>
  <c r="Z2049" i="2"/>
  <c r="Y2049" i="2"/>
  <c r="X2049" i="2"/>
  <c r="W2049" i="2"/>
  <c r="AB2048" i="2"/>
  <c r="AA2048" i="2"/>
  <c r="Z2048" i="2"/>
  <c r="Y2048" i="2"/>
  <c r="X2048" i="2"/>
  <c r="W2048" i="2"/>
  <c r="AB2047" i="2"/>
  <c r="AA2047" i="2"/>
  <c r="Z2047" i="2"/>
  <c r="Y2047" i="2"/>
  <c r="X2047" i="2"/>
  <c r="W2047" i="2"/>
  <c r="AB2046" i="2"/>
  <c r="AA2046" i="2"/>
  <c r="Z2046" i="2"/>
  <c r="Y2046" i="2"/>
  <c r="X2046" i="2"/>
  <c r="W2046" i="2"/>
  <c r="AB2045" i="2"/>
  <c r="AA2045" i="2"/>
  <c r="Z2045" i="2"/>
  <c r="Y2045" i="2"/>
  <c r="X2045" i="2"/>
  <c r="W2045" i="2"/>
  <c r="AB2044" i="2"/>
  <c r="AA2044" i="2"/>
  <c r="Z2044" i="2"/>
  <c r="Y2044" i="2"/>
  <c r="X2044" i="2"/>
  <c r="W2044" i="2"/>
  <c r="AB2043" i="2"/>
  <c r="AA2043" i="2"/>
  <c r="Z2043" i="2"/>
  <c r="Y2043" i="2"/>
  <c r="X2043" i="2"/>
  <c r="W2043" i="2"/>
  <c r="AB2042" i="2"/>
  <c r="AA2042" i="2"/>
  <c r="Z2042" i="2"/>
  <c r="Y2042" i="2"/>
  <c r="X2042" i="2"/>
  <c r="W2042" i="2"/>
  <c r="AB2041" i="2"/>
  <c r="AA2041" i="2"/>
  <c r="Z2041" i="2"/>
  <c r="Y2041" i="2"/>
  <c r="X2041" i="2"/>
  <c r="W2041" i="2"/>
  <c r="AB2040" i="2"/>
  <c r="AA2040" i="2"/>
  <c r="Z2040" i="2"/>
  <c r="Y2040" i="2"/>
  <c r="X2040" i="2"/>
  <c r="W2040" i="2"/>
  <c r="AB2039" i="2"/>
  <c r="AA2039" i="2"/>
  <c r="Z2039" i="2"/>
  <c r="Y2039" i="2"/>
  <c r="X2039" i="2"/>
  <c r="W2039" i="2"/>
  <c r="AB2038" i="2"/>
  <c r="AA2038" i="2"/>
  <c r="Z2038" i="2"/>
  <c r="Y2038" i="2"/>
  <c r="X2038" i="2"/>
  <c r="W2038" i="2"/>
  <c r="AB2037" i="2"/>
  <c r="AA2037" i="2"/>
  <c r="Z2037" i="2"/>
  <c r="Y2037" i="2"/>
  <c r="X2037" i="2"/>
  <c r="W2037" i="2"/>
  <c r="AB2036" i="2"/>
  <c r="AA2036" i="2"/>
  <c r="Z2036" i="2"/>
  <c r="Y2036" i="2"/>
  <c r="X2036" i="2"/>
  <c r="W2036" i="2"/>
  <c r="AB2035" i="2"/>
  <c r="AA2035" i="2"/>
  <c r="Z2035" i="2"/>
  <c r="Y2035" i="2"/>
  <c r="X2035" i="2"/>
  <c r="W2035" i="2"/>
  <c r="AB2034" i="2"/>
  <c r="AA2034" i="2"/>
  <c r="Z2034" i="2"/>
  <c r="Y2034" i="2"/>
  <c r="X2034" i="2"/>
  <c r="W2034" i="2"/>
  <c r="AB2033" i="2"/>
  <c r="AA2033" i="2"/>
  <c r="Z2033" i="2"/>
  <c r="Y2033" i="2"/>
  <c r="X2033" i="2"/>
  <c r="W2033" i="2"/>
  <c r="AB2032" i="2"/>
  <c r="AA2032" i="2"/>
  <c r="Z2032" i="2"/>
  <c r="Y2032" i="2"/>
  <c r="X2032" i="2"/>
  <c r="W2032" i="2"/>
  <c r="AB2031" i="2"/>
  <c r="AA2031" i="2"/>
  <c r="Z2031" i="2"/>
  <c r="Y2031" i="2"/>
  <c r="X2031" i="2"/>
  <c r="W2031" i="2"/>
  <c r="AB2030" i="2"/>
  <c r="AA2030" i="2"/>
  <c r="Z2030" i="2"/>
  <c r="Y2030" i="2"/>
  <c r="X2030" i="2"/>
  <c r="W2030" i="2"/>
  <c r="AB2029" i="2"/>
  <c r="AA2029" i="2"/>
  <c r="Z2029" i="2"/>
  <c r="Y2029" i="2"/>
  <c r="X2029" i="2"/>
  <c r="W2029" i="2"/>
  <c r="AB2028" i="2"/>
  <c r="AA2028" i="2"/>
  <c r="Z2028" i="2"/>
  <c r="Y2028" i="2"/>
  <c r="X2028" i="2"/>
  <c r="W2028" i="2"/>
  <c r="AB2027" i="2"/>
  <c r="AA2027" i="2"/>
  <c r="Z2027" i="2"/>
  <c r="Y2027" i="2"/>
  <c r="X2027" i="2"/>
  <c r="W2027" i="2"/>
  <c r="AB2026" i="2"/>
  <c r="AA2026" i="2"/>
  <c r="Z2026" i="2"/>
  <c r="Y2026" i="2"/>
  <c r="X2026" i="2"/>
  <c r="W2026" i="2"/>
  <c r="AB2025" i="2"/>
  <c r="AA2025" i="2"/>
  <c r="Z2025" i="2"/>
  <c r="Y2025" i="2"/>
  <c r="X2025" i="2"/>
  <c r="W2025" i="2"/>
  <c r="AB2024" i="2"/>
  <c r="AA2024" i="2"/>
  <c r="Z2024" i="2"/>
  <c r="Y2024" i="2"/>
  <c r="X2024" i="2"/>
  <c r="W2024" i="2"/>
  <c r="AB2023" i="2"/>
  <c r="AA2023" i="2"/>
  <c r="Z2023" i="2"/>
  <c r="Y2023" i="2"/>
  <c r="X2023" i="2"/>
  <c r="W2023" i="2"/>
  <c r="AB2022" i="2"/>
  <c r="AA2022" i="2"/>
  <c r="Z2022" i="2"/>
  <c r="Y2022" i="2"/>
  <c r="X2022" i="2"/>
  <c r="W2022" i="2"/>
  <c r="AB2021" i="2"/>
  <c r="AA2021" i="2"/>
  <c r="Z2021" i="2"/>
  <c r="Y2021" i="2"/>
  <c r="X2021" i="2"/>
  <c r="W2021" i="2"/>
  <c r="AB2020" i="2"/>
  <c r="AA2020" i="2"/>
  <c r="Z2020" i="2"/>
  <c r="Y2020" i="2"/>
  <c r="X2020" i="2"/>
  <c r="W2020" i="2"/>
  <c r="AB2019" i="2"/>
  <c r="AA2019" i="2"/>
  <c r="Z2019" i="2"/>
  <c r="Y2019" i="2"/>
  <c r="X2019" i="2"/>
  <c r="W2019" i="2"/>
  <c r="AB2018" i="2"/>
  <c r="AA2018" i="2"/>
  <c r="Z2018" i="2"/>
  <c r="Y2018" i="2"/>
  <c r="X2018" i="2"/>
  <c r="W2018" i="2"/>
  <c r="AB2017" i="2"/>
  <c r="AA2017" i="2"/>
  <c r="Z2017" i="2"/>
  <c r="Y2017" i="2"/>
  <c r="X2017" i="2"/>
  <c r="W2017" i="2"/>
  <c r="AB2016" i="2"/>
  <c r="AA2016" i="2"/>
  <c r="Z2016" i="2"/>
  <c r="Y2016" i="2"/>
  <c r="X2016" i="2"/>
  <c r="W2016" i="2"/>
  <c r="AB2015" i="2"/>
  <c r="AA2015" i="2"/>
  <c r="Z2015" i="2"/>
  <c r="Y2015" i="2"/>
  <c r="X2015" i="2"/>
  <c r="W2015" i="2"/>
  <c r="AB2014" i="2"/>
  <c r="AA2014" i="2"/>
  <c r="Z2014" i="2"/>
  <c r="Y2014" i="2"/>
  <c r="X2014" i="2"/>
  <c r="W2014" i="2"/>
  <c r="AB2013" i="2"/>
  <c r="AA2013" i="2"/>
  <c r="Z2013" i="2"/>
  <c r="Y2013" i="2"/>
  <c r="X2013" i="2"/>
  <c r="W2013" i="2"/>
  <c r="AB2012" i="2"/>
  <c r="AA2012" i="2"/>
  <c r="Z2012" i="2"/>
  <c r="Y2012" i="2"/>
  <c r="X2012" i="2"/>
  <c r="W2012" i="2"/>
  <c r="AB2011" i="2"/>
  <c r="AA2011" i="2"/>
  <c r="Z2011" i="2"/>
  <c r="Y2011" i="2"/>
  <c r="X2011" i="2"/>
  <c r="W2011" i="2"/>
  <c r="AB2010" i="2"/>
  <c r="AA2010" i="2"/>
  <c r="Z2010" i="2"/>
  <c r="Y2010" i="2"/>
  <c r="X2010" i="2"/>
  <c r="W2010" i="2"/>
  <c r="AB2009" i="2"/>
  <c r="AA2009" i="2"/>
  <c r="Z2009" i="2"/>
  <c r="Y2009" i="2"/>
  <c r="X2009" i="2"/>
  <c r="W2009" i="2"/>
  <c r="AB2008" i="2"/>
  <c r="AA2008" i="2"/>
  <c r="Z2008" i="2"/>
  <c r="Y2008" i="2"/>
  <c r="X2008" i="2"/>
  <c r="W2008" i="2"/>
  <c r="AB2007" i="2"/>
  <c r="AA2007" i="2"/>
  <c r="Z2007" i="2"/>
  <c r="Y2007" i="2"/>
  <c r="X2007" i="2"/>
  <c r="W2007" i="2"/>
  <c r="AB2006" i="2"/>
  <c r="AA2006" i="2"/>
  <c r="Z2006" i="2"/>
  <c r="Y2006" i="2"/>
  <c r="X2006" i="2"/>
  <c r="W2006" i="2"/>
  <c r="AB2005" i="2"/>
  <c r="AA2005" i="2"/>
  <c r="Z2005" i="2"/>
  <c r="Y2005" i="2"/>
  <c r="X2005" i="2"/>
  <c r="W2005" i="2"/>
  <c r="AB2004" i="2"/>
  <c r="AA2004" i="2"/>
  <c r="Z2004" i="2"/>
  <c r="Y2004" i="2"/>
  <c r="X2004" i="2"/>
  <c r="W2004" i="2"/>
  <c r="AB2003" i="2"/>
  <c r="AA2003" i="2"/>
  <c r="Z2003" i="2"/>
  <c r="Y2003" i="2"/>
  <c r="X2003" i="2"/>
  <c r="W2003" i="2"/>
  <c r="AB2002" i="2"/>
  <c r="AA2002" i="2"/>
  <c r="Z2002" i="2"/>
  <c r="Y2002" i="2"/>
  <c r="X2002" i="2"/>
  <c r="W2002" i="2"/>
  <c r="AB2001" i="2"/>
  <c r="AA2001" i="2"/>
  <c r="Z2001" i="2"/>
  <c r="Y2001" i="2"/>
  <c r="X2001" i="2"/>
  <c r="W2001" i="2"/>
  <c r="AB2000" i="2"/>
  <c r="AA2000" i="2"/>
  <c r="Z2000" i="2"/>
  <c r="Y2000" i="2"/>
  <c r="X2000" i="2"/>
  <c r="W2000" i="2"/>
  <c r="AB1999" i="2"/>
  <c r="AA1999" i="2"/>
  <c r="Z1999" i="2"/>
  <c r="Y1999" i="2"/>
  <c r="X1999" i="2"/>
  <c r="W1999" i="2"/>
  <c r="AB1998" i="2"/>
  <c r="AA1998" i="2"/>
  <c r="Z1998" i="2"/>
  <c r="Y1998" i="2"/>
  <c r="X1998" i="2"/>
  <c r="W1998" i="2"/>
  <c r="AB1997" i="2"/>
  <c r="AA1997" i="2"/>
  <c r="Z1997" i="2"/>
  <c r="Y1997" i="2"/>
  <c r="X1997" i="2"/>
  <c r="W1997" i="2"/>
  <c r="AB1996" i="2"/>
  <c r="AA1996" i="2"/>
  <c r="Z1996" i="2"/>
  <c r="Y1996" i="2"/>
  <c r="X1996" i="2"/>
  <c r="W1996" i="2"/>
  <c r="AB1995" i="2"/>
  <c r="AA1995" i="2"/>
  <c r="Z1995" i="2"/>
  <c r="Y1995" i="2"/>
  <c r="X1995" i="2"/>
  <c r="W1995" i="2"/>
  <c r="AB1994" i="2"/>
  <c r="AA1994" i="2"/>
  <c r="Z1994" i="2"/>
  <c r="Y1994" i="2"/>
  <c r="X1994" i="2"/>
  <c r="W1994" i="2"/>
  <c r="AB1993" i="2"/>
  <c r="AA1993" i="2"/>
  <c r="Z1993" i="2"/>
  <c r="Y1993" i="2"/>
  <c r="X1993" i="2"/>
  <c r="W1993" i="2"/>
  <c r="AB1992" i="2"/>
  <c r="AA1992" i="2"/>
  <c r="Z1992" i="2"/>
  <c r="Y1992" i="2"/>
  <c r="X1992" i="2"/>
  <c r="W1992" i="2"/>
  <c r="AB1991" i="2"/>
  <c r="AA1991" i="2"/>
  <c r="Z1991" i="2"/>
  <c r="Y1991" i="2"/>
  <c r="X1991" i="2"/>
  <c r="W1991" i="2"/>
  <c r="AB1990" i="2"/>
  <c r="AA1990" i="2"/>
  <c r="Z1990" i="2"/>
  <c r="Y1990" i="2"/>
  <c r="X1990" i="2"/>
  <c r="W1990" i="2"/>
  <c r="AB1989" i="2"/>
  <c r="AA1989" i="2"/>
  <c r="Z1989" i="2"/>
  <c r="Y1989" i="2"/>
  <c r="X1989" i="2"/>
  <c r="W1989" i="2"/>
  <c r="AB1988" i="2"/>
  <c r="AA1988" i="2"/>
  <c r="Z1988" i="2"/>
  <c r="Y1988" i="2"/>
  <c r="X1988" i="2"/>
  <c r="W1988" i="2"/>
  <c r="AB1987" i="2"/>
  <c r="AA1987" i="2"/>
  <c r="Z1987" i="2"/>
  <c r="Y1987" i="2"/>
  <c r="X1987" i="2"/>
  <c r="W1987" i="2"/>
  <c r="AB1986" i="2"/>
  <c r="AA1986" i="2"/>
  <c r="Z1986" i="2"/>
  <c r="Y1986" i="2"/>
  <c r="X1986" i="2"/>
  <c r="W1986" i="2"/>
  <c r="AB1985" i="2"/>
  <c r="AA1985" i="2"/>
  <c r="Z1985" i="2"/>
  <c r="Y1985" i="2"/>
  <c r="X1985" i="2"/>
  <c r="W1985" i="2"/>
  <c r="AB1984" i="2"/>
  <c r="AA1984" i="2"/>
  <c r="Z1984" i="2"/>
  <c r="Y1984" i="2"/>
  <c r="X1984" i="2"/>
  <c r="W1984" i="2"/>
  <c r="AB1983" i="2"/>
  <c r="AA1983" i="2"/>
  <c r="Z1983" i="2"/>
  <c r="Y1983" i="2"/>
  <c r="X1983" i="2"/>
  <c r="W1983" i="2"/>
  <c r="AB1982" i="2"/>
  <c r="AA1982" i="2"/>
  <c r="Z1982" i="2"/>
  <c r="Y1982" i="2"/>
  <c r="X1982" i="2"/>
  <c r="W1982" i="2"/>
  <c r="AB1981" i="2"/>
  <c r="AA1981" i="2"/>
  <c r="Z1981" i="2"/>
  <c r="Y1981" i="2"/>
  <c r="X1981" i="2"/>
  <c r="W1981" i="2"/>
  <c r="AB1980" i="2"/>
  <c r="AA1980" i="2"/>
  <c r="Z1980" i="2"/>
  <c r="Y1980" i="2"/>
  <c r="X1980" i="2"/>
  <c r="W1980" i="2"/>
  <c r="AB1979" i="2"/>
  <c r="AA1979" i="2"/>
  <c r="Z1979" i="2"/>
  <c r="Y1979" i="2"/>
  <c r="X1979" i="2"/>
  <c r="W1979" i="2"/>
  <c r="AB1978" i="2"/>
  <c r="AA1978" i="2"/>
  <c r="Z1978" i="2"/>
  <c r="Y1978" i="2"/>
  <c r="X1978" i="2"/>
  <c r="W1978" i="2"/>
  <c r="AB1977" i="2"/>
  <c r="AA1977" i="2"/>
  <c r="Z1977" i="2"/>
  <c r="Y1977" i="2"/>
  <c r="X1977" i="2"/>
  <c r="W1977" i="2"/>
  <c r="AB1976" i="2"/>
  <c r="AA1976" i="2"/>
  <c r="Z1976" i="2"/>
  <c r="Y1976" i="2"/>
  <c r="X1976" i="2"/>
  <c r="W1976" i="2"/>
  <c r="AB1975" i="2"/>
  <c r="AA1975" i="2"/>
  <c r="Z1975" i="2"/>
  <c r="Y1975" i="2"/>
  <c r="X1975" i="2"/>
  <c r="W1975" i="2"/>
  <c r="AB1974" i="2"/>
  <c r="AA1974" i="2"/>
  <c r="Z1974" i="2"/>
  <c r="Y1974" i="2"/>
  <c r="X1974" i="2"/>
  <c r="W1974" i="2"/>
  <c r="AB1973" i="2"/>
  <c r="AA1973" i="2"/>
  <c r="Z1973" i="2"/>
  <c r="Y1973" i="2"/>
  <c r="X1973" i="2"/>
  <c r="W1973" i="2"/>
  <c r="AB1972" i="2"/>
  <c r="AA1972" i="2"/>
  <c r="Z1972" i="2"/>
  <c r="Y1972" i="2"/>
  <c r="X1972" i="2"/>
  <c r="W1972" i="2"/>
  <c r="AB1971" i="2"/>
  <c r="AA1971" i="2"/>
  <c r="Z1971" i="2"/>
  <c r="Y1971" i="2"/>
  <c r="X1971" i="2"/>
  <c r="W1971" i="2"/>
  <c r="AB1970" i="2"/>
  <c r="AA1970" i="2"/>
  <c r="Z1970" i="2"/>
  <c r="Y1970" i="2"/>
  <c r="X1970" i="2"/>
  <c r="W1970" i="2"/>
  <c r="AB1969" i="2"/>
  <c r="AA1969" i="2"/>
  <c r="Z1969" i="2"/>
  <c r="Y1969" i="2"/>
  <c r="X1969" i="2"/>
  <c r="W1969" i="2"/>
  <c r="AB1968" i="2"/>
  <c r="AA1968" i="2"/>
  <c r="Z1968" i="2"/>
  <c r="Y1968" i="2"/>
  <c r="X1968" i="2"/>
  <c r="W1968" i="2"/>
  <c r="AB1967" i="2"/>
  <c r="AA1967" i="2"/>
  <c r="Z1967" i="2"/>
  <c r="Y1967" i="2"/>
  <c r="X1967" i="2"/>
  <c r="W1967" i="2"/>
  <c r="AB1966" i="2"/>
  <c r="AA1966" i="2"/>
  <c r="Z1966" i="2"/>
  <c r="Y1966" i="2"/>
  <c r="X1966" i="2"/>
  <c r="W1966" i="2"/>
  <c r="AB1965" i="2"/>
  <c r="AA1965" i="2"/>
  <c r="Z1965" i="2"/>
  <c r="Y1965" i="2"/>
  <c r="X1965" i="2"/>
  <c r="W1965" i="2"/>
  <c r="AB1964" i="2"/>
  <c r="AA1964" i="2"/>
  <c r="Z1964" i="2"/>
  <c r="Y1964" i="2"/>
  <c r="X1964" i="2"/>
  <c r="W1964" i="2"/>
  <c r="AB1963" i="2"/>
  <c r="AA1963" i="2"/>
  <c r="Z1963" i="2"/>
  <c r="Y1963" i="2"/>
  <c r="X1963" i="2"/>
  <c r="W1963" i="2"/>
  <c r="AB1962" i="2"/>
  <c r="AA1962" i="2"/>
  <c r="Z1962" i="2"/>
  <c r="Y1962" i="2"/>
  <c r="X1962" i="2"/>
  <c r="W1962" i="2"/>
  <c r="AB1961" i="2"/>
  <c r="AA1961" i="2"/>
  <c r="Z1961" i="2"/>
  <c r="Y1961" i="2"/>
  <c r="X1961" i="2"/>
  <c r="W1961" i="2"/>
  <c r="AB1960" i="2"/>
  <c r="AA1960" i="2"/>
  <c r="Z1960" i="2"/>
  <c r="Y1960" i="2"/>
  <c r="X1960" i="2"/>
  <c r="W1960" i="2"/>
  <c r="AB1959" i="2"/>
  <c r="AA1959" i="2"/>
  <c r="Z1959" i="2"/>
  <c r="Y1959" i="2"/>
  <c r="X1959" i="2"/>
  <c r="W1959" i="2"/>
  <c r="AB1958" i="2"/>
  <c r="AA1958" i="2"/>
  <c r="Z1958" i="2"/>
  <c r="Y1958" i="2"/>
  <c r="X1958" i="2"/>
  <c r="W1958" i="2"/>
  <c r="AB1957" i="2"/>
  <c r="AA1957" i="2"/>
  <c r="Z1957" i="2"/>
  <c r="Y1957" i="2"/>
  <c r="X1957" i="2"/>
  <c r="W1957" i="2"/>
  <c r="AB1956" i="2"/>
  <c r="AA1956" i="2"/>
  <c r="Z1956" i="2"/>
  <c r="Y1956" i="2"/>
  <c r="X1956" i="2"/>
  <c r="W1956" i="2"/>
  <c r="AB1955" i="2"/>
  <c r="AA1955" i="2"/>
  <c r="Z1955" i="2"/>
  <c r="Y1955" i="2"/>
  <c r="X1955" i="2"/>
  <c r="W1955" i="2"/>
  <c r="AB1954" i="2"/>
  <c r="AA1954" i="2"/>
  <c r="Z1954" i="2"/>
  <c r="Y1954" i="2"/>
  <c r="X1954" i="2"/>
  <c r="W1954" i="2"/>
  <c r="AB1953" i="2"/>
  <c r="AA1953" i="2"/>
  <c r="Z1953" i="2"/>
  <c r="Y1953" i="2"/>
  <c r="X1953" i="2"/>
  <c r="W1953" i="2"/>
  <c r="AB1952" i="2"/>
  <c r="AA1952" i="2"/>
  <c r="Z1952" i="2"/>
  <c r="Y1952" i="2"/>
  <c r="X1952" i="2"/>
  <c r="W1952" i="2"/>
  <c r="AB1951" i="2"/>
  <c r="AA1951" i="2"/>
  <c r="Z1951" i="2"/>
  <c r="Y1951" i="2"/>
  <c r="X1951" i="2"/>
  <c r="W1951" i="2"/>
  <c r="AB1950" i="2"/>
  <c r="AA1950" i="2"/>
  <c r="Z1950" i="2"/>
  <c r="Y1950" i="2"/>
  <c r="X1950" i="2"/>
  <c r="W1950" i="2"/>
  <c r="AB1949" i="2"/>
  <c r="AA1949" i="2"/>
  <c r="Z1949" i="2"/>
  <c r="Y1949" i="2"/>
  <c r="X1949" i="2"/>
  <c r="W1949" i="2"/>
  <c r="AB1948" i="2"/>
  <c r="AA1948" i="2"/>
  <c r="Z1948" i="2"/>
  <c r="Y1948" i="2"/>
  <c r="X1948" i="2"/>
  <c r="W1948" i="2"/>
  <c r="AB1947" i="2"/>
  <c r="AA1947" i="2"/>
  <c r="Z1947" i="2"/>
  <c r="Y1947" i="2"/>
  <c r="X1947" i="2"/>
  <c r="W1947" i="2"/>
  <c r="AB1946" i="2"/>
  <c r="AA1946" i="2"/>
  <c r="Z1946" i="2"/>
  <c r="Y1946" i="2"/>
  <c r="X1946" i="2"/>
  <c r="W1946" i="2"/>
  <c r="AB1945" i="2"/>
  <c r="AA1945" i="2"/>
  <c r="Z1945" i="2"/>
  <c r="Y1945" i="2"/>
  <c r="X1945" i="2"/>
  <c r="W1945" i="2"/>
  <c r="AB1944" i="2"/>
  <c r="AA1944" i="2"/>
  <c r="Z1944" i="2"/>
  <c r="Y1944" i="2"/>
  <c r="X1944" i="2"/>
  <c r="W1944" i="2"/>
  <c r="AB1943" i="2"/>
  <c r="AA1943" i="2"/>
  <c r="Z1943" i="2"/>
  <c r="Y1943" i="2"/>
  <c r="X1943" i="2"/>
  <c r="W1943" i="2"/>
  <c r="AB1942" i="2"/>
  <c r="AA1942" i="2"/>
  <c r="Z1942" i="2"/>
  <c r="Y1942" i="2"/>
  <c r="X1942" i="2"/>
  <c r="W1942" i="2"/>
  <c r="AB1941" i="2"/>
  <c r="AA1941" i="2"/>
  <c r="Z1941" i="2"/>
  <c r="Y1941" i="2"/>
  <c r="X1941" i="2"/>
  <c r="W1941" i="2"/>
  <c r="AB1940" i="2"/>
  <c r="AA1940" i="2"/>
  <c r="Z1940" i="2"/>
  <c r="Y1940" i="2"/>
  <c r="X1940" i="2"/>
  <c r="W1940" i="2"/>
  <c r="AB1939" i="2"/>
  <c r="AA1939" i="2"/>
  <c r="Z1939" i="2"/>
  <c r="Y1939" i="2"/>
  <c r="X1939" i="2"/>
  <c r="W1939" i="2"/>
  <c r="AB1938" i="2"/>
  <c r="AA1938" i="2"/>
  <c r="Z1938" i="2"/>
  <c r="Y1938" i="2"/>
  <c r="X1938" i="2"/>
  <c r="W1938" i="2"/>
  <c r="AB1937" i="2"/>
  <c r="AA1937" i="2"/>
  <c r="Z1937" i="2"/>
  <c r="Y1937" i="2"/>
  <c r="X1937" i="2"/>
  <c r="W1937" i="2"/>
  <c r="AB1936" i="2"/>
  <c r="AA1936" i="2"/>
  <c r="Z1936" i="2"/>
  <c r="Y1936" i="2"/>
  <c r="X1936" i="2"/>
  <c r="W1936" i="2"/>
  <c r="AB1935" i="2"/>
  <c r="AA1935" i="2"/>
  <c r="Z1935" i="2"/>
  <c r="Y1935" i="2"/>
  <c r="X1935" i="2"/>
  <c r="W1935" i="2"/>
  <c r="AB1934" i="2"/>
  <c r="AA1934" i="2"/>
  <c r="Z1934" i="2"/>
  <c r="Y1934" i="2"/>
  <c r="X1934" i="2"/>
  <c r="W1934" i="2"/>
  <c r="AB1933" i="2"/>
  <c r="AA1933" i="2"/>
  <c r="Z1933" i="2"/>
  <c r="Y1933" i="2"/>
  <c r="X1933" i="2"/>
  <c r="W1933" i="2"/>
  <c r="AB1932" i="2"/>
  <c r="AA1932" i="2"/>
  <c r="Z1932" i="2"/>
  <c r="Y1932" i="2"/>
  <c r="X1932" i="2"/>
  <c r="W1932" i="2"/>
  <c r="AB1931" i="2"/>
  <c r="AA1931" i="2"/>
  <c r="Z1931" i="2"/>
  <c r="Y1931" i="2"/>
  <c r="X1931" i="2"/>
  <c r="W1931" i="2"/>
  <c r="AB1930" i="2"/>
  <c r="AA1930" i="2"/>
  <c r="Z1930" i="2"/>
  <c r="Y1930" i="2"/>
  <c r="X1930" i="2"/>
  <c r="W1930" i="2"/>
  <c r="AB1929" i="2"/>
  <c r="AA1929" i="2"/>
  <c r="Z1929" i="2"/>
  <c r="Y1929" i="2"/>
  <c r="X1929" i="2"/>
  <c r="W1929" i="2"/>
  <c r="AB1928" i="2"/>
  <c r="AA1928" i="2"/>
  <c r="Z1928" i="2"/>
  <c r="Y1928" i="2"/>
  <c r="X1928" i="2"/>
  <c r="W1928" i="2"/>
  <c r="AB1927" i="2"/>
  <c r="AA1927" i="2"/>
  <c r="Z1927" i="2"/>
  <c r="Y1927" i="2"/>
  <c r="X1927" i="2"/>
  <c r="W1927" i="2"/>
  <c r="AB1926" i="2"/>
  <c r="AA1926" i="2"/>
  <c r="Z1926" i="2"/>
  <c r="Y1926" i="2"/>
  <c r="X1926" i="2"/>
  <c r="W1926" i="2"/>
  <c r="AB1925" i="2"/>
  <c r="AA1925" i="2"/>
  <c r="Z1925" i="2"/>
  <c r="Y1925" i="2"/>
  <c r="X1925" i="2"/>
  <c r="W1925" i="2"/>
  <c r="AB1924" i="2"/>
  <c r="AA1924" i="2"/>
  <c r="Z1924" i="2"/>
  <c r="Y1924" i="2"/>
  <c r="X1924" i="2"/>
  <c r="W1924" i="2"/>
  <c r="AB1923" i="2"/>
  <c r="AA1923" i="2"/>
  <c r="Z1923" i="2"/>
  <c r="Y1923" i="2"/>
  <c r="X1923" i="2"/>
  <c r="W1923" i="2"/>
  <c r="AB1922" i="2"/>
  <c r="AA1922" i="2"/>
  <c r="Z1922" i="2"/>
  <c r="Y1922" i="2"/>
  <c r="X1922" i="2"/>
  <c r="W1922" i="2"/>
  <c r="AB1921" i="2"/>
  <c r="AA1921" i="2"/>
  <c r="Z1921" i="2"/>
  <c r="Y1921" i="2"/>
  <c r="X1921" i="2"/>
  <c r="W1921" i="2"/>
  <c r="AB1920" i="2"/>
  <c r="AA1920" i="2"/>
  <c r="Z1920" i="2"/>
  <c r="Y1920" i="2"/>
  <c r="X1920" i="2"/>
  <c r="W1920" i="2"/>
  <c r="AB1919" i="2"/>
  <c r="AA1919" i="2"/>
  <c r="Z1919" i="2"/>
  <c r="Y1919" i="2"/>
  <c r="X1919" i="2"/>
  <c r="W1919" i="2"/>
  <c r="AB1918" i="2"/>
  <c r="AA1918" i="2"/>
  <c r="Z1918" i="2"/>
  <c r="Y1918" i="2"/>
  <c r="X1918" i="2"/>
  <c r="W1918" i="2"/>
  <c r="AB1917" i="2"/>
  <c r="AA1917" i="2"/>
  <c r="Z1917" i="2"/>
  <c r="Y1917" i="2"/>
  <c r="X1917" i="2"/>
  <c r="W1917" i="2"/>
  <c r="AB1916" i="2"/>
  <c r="AA1916" i="2"/>
  <c r="Z1916" i="2"/>
  <c r="Y1916" i="2"/>
  <c r="X1916" i="2"/>
  <c r="W1916" i="2"/>
  <c r="AB1915" i="2"/>
  <c r="AA1915" i="2"/>
  <c r="Z1915" i="2"/>
  <c r="Y1915" i="2"/>
  <c r="X1915" i="2"/>
  <c r="W1915" i="2"/>
  <c r="AB1914" i="2"/>
  <c r="AA1914" i="2"/>
  <c r="Z1914" i="2"/>
  <c r="Y1914" i="2"/>
  <c r="X1914" i="2"/>
  <c r="W1914" i="2"/>
  <c r="AB1913" i="2"/>
  <c r="AA1913" i="2"/>
  <c r="Z1913" i="2"/>
  <c r="Y1913" i="2"/>
  <c r="X1913" i="2"/>
  <c r="W1913" i="2"/>
  <c r="AB1912" i="2"/>
  <c r="AA1912" i="2"/>
  <c r="Z1912" i="2"/>
  <c r="Y1912" i="2"/>
  <c r="X1912" i="2"/>
  <c r="W1912" i="2"/>
  <c r="AB1911" i="2"/>
  <c r="AA1911" i="2"/>
  <c r="Z1911" i="2"/>
  <c r="Y1911" i="2"/>
  <c r="X1911" i="2"/>
  <c r="W1911" i="2"/>
  <c r="AB1910" i="2"/>
  <c r="AA1910" i="2"/>
  <c r="Z1910" i="2"/>
  <c r="Y1910" i="2"/>
  <c r="X1910" i="2"/>
  <c r="W1910" i="2"/>
  <c r="AB1909" i="2"/>
  <c r="AA1909" i="2"/>
  <c r="Z1909" i="2"/>
  <c r="Y1909" i="2"/>
  <c r="X1909" i="2"/>
  <c r="W1909" i="2"/>
  <c r="AB1908" i="2"/>
  <c r="AA1908" i="2"/>
  <c r="Z1908" i="2"/>
  <c r="Y1908" i="2"/>
  <c r="X1908" i="2"/>
  <c r="W1908" i="2"/>
  <c r="AB1907" i="2"/>
  <c r="AA1907" i="2"/>
  <c r="Z1907" i="2"/>
  <c r="Y1907" i="2"/>
  <c r="X1907" i="2"/>
  <c r="W1907" i="2"/>
  <c r="AB1906" i="2"/>
  <c r="AA1906" i="2"/>
  <c r="Z1906" i="2"/>
  <c r="Y1906" i="2"/>
  <c r="X1906" i="2"/>
  <c r="W1906" i="2"/>
  <c r="AB1905" i="2"/>
  <c r="AA1905" i="2"/>
  <c r="Z1905" i="2"/>
  <c r="Y1905" i="2"/>
  <c r="X1905" i="2"/>
  <c r="W1905" i="2"/>
  <c r="AB1904" i="2"/>
  <c r="AA1904" i="2"/>
  <c r="Z1904" i="2"/>
  <c r="Y1904" i="2"/>
  <c r="X1904" i="2"/>
  <c r="W1904" i="2"/>
  <c r="AB1903" i="2"/>
  <c r="AA1903" i="2"/>
  <c r="Z1903" i="2"/>
  <c r="Y1903" i="2"/>
  <c r="X1903" i="2"/>
  <c r="W1903" i="2"/>
  <c r="AB1902" i="2"/>
  <c r="AA1902" i="2"/>
  <c r="Z1902" i="2"/>
  <c r="Y1902" i="2"/>
  <c r="X1902" i="2"/>
  <c r="W1902" i="2"/>
  <c r="AB1901" i="2"/>
  <c r="AA1901" i="2"/>
  <c r="Z1901" i="2"/>
  <c r="Y1901" i="2"/>
  <c r="X1901" i="2"/>
  <c r="W1901" i="2"/>
  <c r="AB1900" i="2"/>
  <c r="AA1900" i="2"/>
  <c r="Z1900" i="2"/>
  <c r="Y1900" i="2"/>
  <c r="X1900" i="2"/>
  <c r="W1900" i="2"/>
  <c r="AB1899" i="2"/>
  <c r="AA1899" i="2"/>
  <c r="Z1899" i="2"/>
  <c r="Y1899" i="2"/>
  <c r="X1899" i="2"/>
  <c r="W1899" i="2"/>
  <c r="AB1898" i="2"/>
  <c r="AA1898" i="2"/>
  <c r="Z1898" i="2"/>
  <c r="Y1898" i="2"/>
  <c r="X1898" i="2"/>
  <c r="W1898" i="2"/>
  <c r="AB1897" i="2"/>
  <c r="AA1897" i="2"/>
  <c r="Z1897" i="2"/>
  <c r="Y1897" i="2"/>
  <c r="X1897" i="2"/>
  <c r="W1897" i="2"/>
  <c r="AB1896" i="2"/>
  <c r="AA1896" i="2"/>
  <c r="Z1896" i="2"/>
  <c r="Y1896" i="2"/>
  <c r="X1896" i="2"/>
  <c r="W1896" i="2"/>
  <c r="AB1895" i="2"/>
  <c r="AA1895" i="2"/>
  <c r="Z1895" i="2"/>
  <c r="Y1895" i="2"/>
  <c r="X1895" i="2"/>
  <c r="W1895" i="2"/>
  <c r="AB1894" i="2"/>
  <c r="AA1894" i="2"/>
  <c r="Z1894" i="2"/>
  <c r="Y1894" i="2"/>
  <c r="X1894" i="2"/>
  <c r="W1894" i="2"/>
  <c r="AB1893" i="2"/>
  <c r="AA1893" i="2"/>
  <c r="Z1893" i="2"/>
  <c r="Y1893" i="2"/>
  <c r="X1893" i="2"/>
  <c r="W1893" i="2"/>
  <c r="AB1892" i="2"/>
  <c r="AA1892" i="2"/>
  <c r="Z1892" i="2"/>
  <c r="Y1892" i="2"/>
  <c r="X1892" i="2"/>
  <c r="W1892" i="2"/>
  <c r="AB1891" i="2"/>
  <c r="AA1891" i="2"/>
  <c r="Z1891" i="2"/>
  <c r="Y1891" i="2"/>
  <c r="X1891" i="2"/>
  <c r="W1891" i="2"/>
  <c r="AB1890" i="2"/>
  <c r="AA1890" i="2"/>
  <c r="Z1890" i="2"/>
  <c r="Y1890" i="2"/>
  <c r="X1890" i="2"/>
  <c r="W1890" i="2"/>
  <c r="AB1889" i="2"/>
  <c r="AA1889" i="2"/>
  <c r="Z1889" i="2"/>
  <c r="Y1889" i="2"/>
  <c r="X1889" i="2"/>
  <c r="W1889" i="2"/>
  <c r="AB1888" i="2"/>
  <c r="AA1888" i="2"/>
  <c r="Z1888" i="2"/>
  <c r="Y1888" i="2"/>
  <c r="X1888" i="2"/>
  <c r="W1888" i="2"/>
  <c r="AB1887" i="2"/>
  <c r="AA1887" i="2"/>
  <c r="Z1887" i="2"/>
  <c r="Y1887" i="2"/>
  <c r="X1887" i="2"/>
  <c r="W1887" i="2"/>
  <c r="AB1886" i="2"/>
  <c r="AA1886" i="2"/>
  <c r="Z1886" i="2"/>
  <c r="Y1886" i="2"/>
  <c r="X1886" i="2"/>
  <c r="W1886" i="2"/>
  <c r="AB1885" i="2"/>
  <c r="AA1885" i="2"/>
  <c r="Z1885" i="2"/>
  <c r="Y1885" i="2"/>
  <c r="X1885" i="2"/>
  <c r="W1885" i="2"/>
  <c r="AB1884" i="2"/>
  <c r="AA1884" i="2"/>
  <c r="Z1884" i="2"/>
  <c r="Y1884" i="2"/>
  <c r="X1884" i="2"/>
  <c r="W1884" i="2"/>
  <c r="AB1883" i="2"/>
  <c r="AA1883" i="2"/>
  <c r="Z1883" i="2"/>
  <c r="Y1883" i="2"/>
  <c r="X1883" i="2"/>
  <c r="W1883" i="2"/>
  <c r="AB1882" i="2"/>
  <c r="AA1882" i="2"/>
  <c r="Z1882" i="2"/>
  <c r="Y1882" i="2"/>
  <c r="X1882" i="2"/>
  <c r="W1882" i="2"/>
  <c r="AB1881" i="2"/>
  <c r="AA1881" i="2"/>
  <c r="Z1881" i="2"/>
  <c r="Y1881" i="2"/>
  <c r="X1881" i="2"/>
  <c r="W1881" i="2"/>
  <c r="AB1880" i="2"/>
  <c r="AA1880" i="2"/>
  <c r="Z1880" i="2"/>
  <c r="Y1880" i="2"/>
  <c r="X1880" i="2"/>
  <c r="W1880" i="2"/>
  <c r="AB1879" i="2"/>
  <c r="AA1879" i="2"/>
  <c r="Z1879" i="2"/>
  <c r="Y1879" i="2"/>
  <c r="X1879" i="2"/>
  <c r="W1879" i="2"/>
  <c r="AB1878" i="2"/>
  <c r="AA1878" i="2"/>
  <c r="Z1878" i="2"/>
  <c r="Y1878" i="2"/>
  <c r="X1878" i="2"/>
  <c r="W1878" i="2"/>
  <c r="AB1877" i="2"/>
  <c r="AA1877" i="2"/>
  <c r="Z1877" i="2"/>
  <c r="Y1877" i="2"/>
  <c r="X1877" i="2"/>
  <c r="W1877" i="2"/>
  <c r="AB1876" i="2"/>
  <c r="AA1876" i="2"/>
  <c r="Z1876" i="2"/>
  <c r="Y1876" i="2"/>
  <c r="X1876" i="2"/>
  <c r="W1876" i="2"/>
  <c r="AB1875" i="2"/>
  <c r="AA1875" i="2"/>
  <c r="Z1875" i="2"/>
  <c r="Y1875" i="2"/>
  <c r="X1875" i="2"/>
  <c r="W1875" i="2"/>
  <c r="AB1874" i="2"/>
  <c r="AA1874" i="2"/>
  <c r="Z1874" i="2"/>
  <c r="Y1874" i="2"/>
  <c r="X1874" i="2"/>
  <c r="W1874" i="2"/>
  <c r="AB1873" i="2"/>
  <c r="AA1873" i="2"/>
  <c r="Z1873" i="2"/>
  <c r="Y1873" i="2"/>
  <c r="X1873" i="2"/>
  <c r="W1873" i="2"/>
  <c r="AB1872" i="2"/>
  <c r="AA1872" i="2"/>
  <c r="Z1872" i="2"/>
  <c r="Y1872" i="2"/>
  <c r="X1872" i="2"/>
  <c r="W1872" i="2"/>
  <c r="AB1871" i="2"/>
  <c r="AA1871" i="2"/>
  <c r="Z1871" i="2"/>
  <c r="Y1871" i="2"/>
  <c r="X1871" i="2"/>
  <c r="W1871" i="2"/>
  <c r="AB1870" i="2"/>
  <c r="AA1870" i="2"/>
  <c r="Z1870" i="2"/>
  <c r="Y1870" i="2"/>
  <c r="X1870" i="2"/>
  <c r="W1870" i="2"/>
  <c r="AB1869" i="2"/>
  <c r="AA1869" i="2"/>
  <c r="Z1869" i="2"/>
  <c r="Y1869" i="2"/>
  <c r="X1869" i="2"/>
  <c r="W1869" i="2"/>
  <c r="AB1868" i="2"/>
  <c r="AA1868" i="2"/>
  <c r="Z1868" i="2"/>
  <c r="Y1868" i="2"/>
  <c r="X1868" i="2"/>
  <c r="W1868" i="2"/>
  <c r="AB1867" i="2"/>
  <c r="AA1867" i="2"/>
  <c r="Z1867" i="2"/>
  <c r="Y1867" i="2"/>
  <c r="X1867" i="2"/>
  <c r="W1867" i="2"/>
  <c r="AB1866" i="2"/>
  <c r="AA1866" i="2"/>
  <c r="Z1866" i="2"/>
  <c r="Y1866" i="2"/>
  <c r="X1866" i="2"/>
  <c r="W1866" i="2"/>
  <c r="AB1865" i="2"/>
  <c r="AA1865" i="2"/>
  <c r="Z1865" i="2"/>
  <c r="Y1865" i="2"/>
  <c r="X1865" i="2"/>
  <c r="W1865" i="2"/>
  <c r="AB1864" i="2"/>
  <c r="AA1864" i="2"/>
  <c r="Z1864" i="2"/>
  <c r="Y1864" i="2"/>
  <c r="X1864" i="2"/>
  <c r="W1864" i="2"/>
  <c r="AB1863" i="2"/>
  <c r="AA1863" i="2"/>
  <c r="Z1863" i="2"/>
  <c r="Y1863" i="2"/>
  <c r="X1863" i="2"/>
  <c r="W1863" i="2"/>
  <c r="AB1862" i="2"/>
  <c r="AA1862" i="2"/>
  <c r="Z1862" i="2"/>
  <c r="Y1862" i="2"/>
  <c r="X1862" i="2"/>
  <c r="W1862" i="2"/>
  <c r="AB1861" i="2"/>
  <c r="AA1861" i="2"/>
  <c r="Z1861" i="2"/>
  <c r="Y1861" i="2"/>
  <c r="X1861" i="2"/>
  <c r="W1861" i="2"/>
  <c r="AB1860" i="2"/>
  <c r="AA1860" i="2"/>
  <c r="Z1860" i="2"/>
  <c r="Y1860" i="2"/>
  <c r="X1860" i="2"/>
  <c r="W1860" i="2"/>
  <c r="AB1859" i="2"/>
  <c r="AA1859" i="2"/>
  <c r="Z1859" i="2"/>
  <c r="Y1859" i="2"/>
  <c r="X1859" i="2"/>
  <c r="W1859" i="2"/>
  <c r="AB1858" i="2"/>
  <c r="AA1858" i="2"/>
  <c r="Z1858" i="2"/>
  <c r="Y1858" i="2"/>
  <c r="X1858" i="2"/>
  <c r="W1858" i="2"/>
  <c r="AB1857" i="2"/>
  <c r="AA1857" i="2"/>
  <c r="Z1857" i="2"/>
  <c r="Y1857" i="2"/>
  <c r="X1857" i="2"/>
  <c r="W1857" i="2"/>
  <c r="AB1856" i="2"/>
  <c r="AA1856" i="2"/>
  <c r="Z1856" i="2"/>
  <c r="Y1856" i="2"/>
  <c r="X1856" i="2"/>
  <c r="W1856" i="2"/>
  <c r="AB1855" i="2"/>
  <c r="AA1855" i="2"/>
  <c r="Z1855" i="2"/>
  <c r="Y1855" i="2"/>
  <c r="X1855" i="2"/>
  <c r="W1855" i="2"/>
  <c r="AB1854" i="2"/>
  <c r="AA1854" i="2"/>
  <c r="Z1854" i="2"/>
  <c r="Y1854" i="2"/>
  <c r="X1854" i="2"/>
  <c r="W1854" i="2"/>
  <c r="AB1853" i="2"/>
  <c r="AA1853" i="2"/>
  <c r="Z1853" i="2"/>
  <c r="Y1853" i="2"/>
  <c r="X1853" i="2"/>
  <c r="W1853" i="2"/>
  <c r="AB1852" i="2"/>
  <c r="AA1852" i="2"/>
  <c r="Z1852" i="2"/>
  <c r="Y1852" i="2"/>
  <c r="X1852" i="2"/>
  <c r="W1852" i="2"/>
  <c r="AB1851" i="2"/>
  <c r="AA1851" i="2"/>
  <c r="Z1851" i="2"/>
  <c r="Y1851" i="2"/>
  <c r="X1851" i="2"/>
  <c r="W1851" i="2"/>
  <c r="AB1850" i="2"/>
  <c r="AA1850" i="2"/>
  <c r="Z1850" i="2"/>
  <c r="Y1850" i="2"/>
  <c r="X1850" i="2"/>
  <c r="W1850" i="2"/>
  <c r="AB1849" i="2"/>
  <c r="AA1849" i="2"/>
  <c r="Z1849" i="2"/>
  <c r="Y1849" i="2"/>
  <c r="X1849" i="2"/>
  <c r="W1849" i="2"/>
  <c r="AB1848" i="2"/>
  <c r="AA1848" i="2"/>
  <c r="Z1848" i="2"/>
  <c r="Y1848" i="2"/>
  <c r="X1848" i="2"/>
  <c r="W1848" i="2"/>
  <c r="AB1847" i="2"/>
  <c r="AA1847" i="2"/>
  <c r="Z1847" i="2"/>
  <c r="Y1847" i="2"/>
  <c r="X1847" i="2"/>
  <c r="W1847" i="2"/>
  <c r="AB1846" i="2"/>
  <c r="AA1846" i="2"/>
  <c r="Z1846" i="2"/>
  <c r="Y1846" i="2"/>
  <c r="X1846" i="2"/>
  <c r="W1846" i="2"/>
  <c r="AB1845" i="2"/>
  <c r="AA1845" i="2"/>
  <c r="Z1845" i="2"/>
  <c r="Y1845" i="2"/>
  <c r="X1845" i="2"/>
  <c r="W1845" i="2"/>
  <c r="AB1844" i="2"/>
  <c r="AA1844" i="2"/>
  <c r="Z1844" i="2"/>
  <c r="Y1844" i="2"/>
  <c r="X1844" i="2"/>
  <c r="W1844" i="2"/>
  <c r="AB1843" i="2"/>
  <c r="AA1843" i="2"/>
  <c r="Z1843" i="2"/>
  <c r="Y1843" i="2"/>
  <c r="X1843" i="2"/>
  <c r="W1843" i="2"/>
  <c r="AB1842" i="2"/>
  <c r="AA1842" i="2"/>
  <c r="Z1842" i="2"/>
  <c r="Y1842" i="2"/>
  <c r="X1842" i="2"/>
  <c r="W1842" i="2"/>
  <c r="AB1841" i="2"/>
  <c r="AA1841" i="2"/>
  <c r="Z1841" i="2"/>
  <c r="Y1841" i="2"/>
  <c r="X1841" i="2"/>
  <c r="W1841" i="2"/>
  <c r="AB1840" i="2"/>
  <c r="AA1840" i="2"/>
  <c r="Z1840" i="2"/>
  <c r="Y1840" i="2"/>
  <c r="X1840" i="2"/>
  <c r="W1840" i="2"/>
  <c r="AB1839" i="2"/>
  <c r="AA1839" i="2"/>
  <c r="Z1839" i="2"/>
  <c r="Y1839" i="2"/>
  <c r="X1839" i="2"/>
  <c r="W1839" i="2"/>
  <c r="AB1838" i="2"/>
  <c r="AA1838" i="2"/>
  <c r="Z1838" i="2"/>
  <c r="Y1838" i="2"/>
  <c r="X1838" i="2"/>
  <c r="W1838" i="2"/>
  <c r="AB1837" i="2"/>
  <c r="AA1837" i="2"/>
  <c r="Z1837" i="2"/>
  <c r="Y1837" i="2"/>
  <c r="X1837" i="2"/>
  <c r="W1837" i="2"/>
  <c r="AB1836" i="2"/>
  <c r="AA1836" i="2"/>
  <c r="Z1836" i="2"/>
  <c r="Y1836" i="2"/>
  <c r="X1836" i="2"/>
  <c r="W1836" i="2"/>
  <c r="AB1835" i="2"/>
  <c r="AA1835" i="2"/>
  <c r="Z1835" i="2"/>
  <c r="Y1835" i="2"/>
  <c r="X1835" i="2"/>
  <c r="W1835" i="2"/>
  <c r="AB1834" i="2"/>
  <c r="AA1834" i="2"/>
  <c r="Z1834" i="2"/>
  <c r="Y1834" i="2"/>
  <c r="X1834" i="2"/>
  <c r="W1834" i="2"/>
  <c r="AB1833" i="2"/>
  <c r="AA1833" i="2"/>
  <c r="Z1833" i="2"/>
  <c r="Y1833" i="2"/>
  <c r="X1833" i="2"/>
  <c r="W1833" i="2"/>
  <c r="AB1832" i="2"/>
  <c r="AA1832" i="2"/>
  <c r="Z1832" i="2"/>
  <c r="Y1832" i="2"/>
  <c r="X1832" i="2"/>
  <c r="W1832" i="2"/>
  <c r="AB1831" i="2"/>
  <c r="AA1831" i="2"/>
  <c r="Z1831" i="2"/>
  <c r="Y1831" i="2"/>
  <c r="X1831" i="2"/>
  <c r="W1831" i="2"/>
  <c r="AB1830" i="2"/>
  <c r="AA1830" i="2"/>
  <c r="Z1830" i="2"/>
  <c r="Y1830" i="2"/>
  <c r="X1830" i="2"/>
  <c r="W1830" i="2"/>
  <c r="AB1829" i="2"/>
  <c r="AA1829" i="2"/>
  <c r="Z1829" i="2"/>
  <c r="Y1829" i="2"/>
  <c r="X1829" i="2"/>
  <c r="W1829" i="2"/>
  <c r="AB1828" i="2"/>
  <c r="AA1828" i="2"/>
  <c r="Z1828" i="2"/>
  <c r="Y1828" i="2"/>
  <c r="X1828" i="2"/>
  <c r="W1828" i="2"/>
  <c r="AB1827" i="2"/>
  <c r="AA1827" i="2"/>
  <c r="Z1827" i="2"/>
  <c r="Y1827" i="2"/>
  <c r="X1827" i="2"/>
  <c r="W1827" i="2"/>
  <c r="AB1826" i="2"/>
  <c r="AA1826" i="2"/>
  <c r="Z1826" i="2"/>
  <c r="Y1826" i="2"/>
  <c r="X1826" i="2"/>
  <c r="W1826" i="2"/>
  <c r="AB1825" i="2"/>
  <c r="AA1825" i="2"/>
  <c r="Z1825" i="2"/>
  <c r="Y1825" i="2"/>
  <c r="X1825" i="2"/>
  <c r="W1825" i="2"/>
  <c r="AB1824" i="2"/>
  <c r="AA1824" i="2"/>
  <c r="Z1824" i="2"/>
  <c r="Y1824" i="2"/>
  <c r="X1824" i="2"/>
  <c r="W1824" i="2"/>
  <c r="AB1823" i="2"/>
  <c r="AA1823" i="2"/>
  <c r="Z1823" i="2"/>
  <c r="Y1823" i="2"/>
  <c r="X1823" i="2"/>
  <c r="W1823" i="2"/>
  <c r="AB1822" i="2"/>
  <c r="AA1822" i="2"/>
  <c r="Z1822" i="2"/>
  <c r="Y1822" i="2"/>
  <c r="X1822" i="2"/>
  <c r="W1822" i="2"/>
  <c r="AB1821" i="2"/>
  <c r="AA1821" i="2"/>
  <c r="Z1821" i="2"/>
  <c r="Y1821" i="2"/>
  <c r="X1821" i="2"/>
  <c r="W1821" i="2"/>
  <c r="AB1820" i="2"/>
  <c r="AA1820" i="2"/>
  <c r="Z1820" i="2"/>
  <c r="Y1820" i="2"/>
  <c r="X1820" i="2"/>
  <c r="W1820" i="2"/>
  <c r="AB1819" i="2"/>
  <c r="AA1819" i="2"/>
  <c r="Z1819" i="2"/>
  <c r="Y1819" i="2"/>
  <c r="X1819" i="2"/>
  <c r="W1819" i="2"/>
  <c r="AB1818" i="2"/>
  <c r="AA1818" i="2"/>
  <c r="Z1818" i="2"/>
  <c r="Y1818" i="2"/>
  <c r="X1818" i="2"/>
  <c r="W1818" i="2"/>
  <c r="AB1817" i="2"/>
  <c r="AA1817" i="2"/>
  <c r="Z1817" i="2"/>
  <c r="Y1817" i="2"/>
  <c r="X1817" i="2"/>
  <c r="W1817" i="2"/>
  <c r="AB1816" i="2"/>
  <c r="AA1816" i="2"/>
  <c r="Z1816" i="2"/>
  <c r="Y1816" i="2"/>
  <c r="X1816" i="2"/>
  <c r="W1816" i="2"/>
  <c r="AB1815" i="2"/>
  <c r="AA1815" i="2"/>
  <c r="Z1815" i="2"/>
  <c r="Y1815" i="2"/>
  <c r="X1815" i="2"/>
  <c r="W1815" i="2"/>
  <c r="AB1814" i="2"/>
  <c r="AA1814" i="2"/>
  <c r="Z1814" i="2"/>
  <c r="Y1814" i="2"/>
  <c r="X1814" i="2"/>
  <c r="W1814" i="2"/>
  <c r="AB1813" i="2"/>
  <c r="AA1813" i="2"/>
  <c r="Z1813" i="2"/>
  <c r="Y1813" i="2"/>
  <c r="X1813" i="2"/>
  <c r="W1813" i="2"/>
  <c r="AB1812" i="2"/>
  <c r="AA1812" i="2"/>
  <c r="Z1812" i="2"/>
  <c r="Y1812" i="2"/>
  <c r="X1812" i="2"/>
  <c r="W1812" i="2"/>
  <c r="AB1811" i="2"/>
  <c r="AA1811" i="2"/>
  <c r="Z1811" i="2"/>
  <c r="Y1811" i="2"/>
  <c r="X1811" i="2"/>
  <c r="W1811" i="2"/>
  <c r="AB1810" i="2"/>
  <c r="AA1810" i="2"/>
  <c r="Z1810" i="2"/>
  <c r="Y1810" i="2"/>
  <c r="X1810" i="2"/>
  <c r="W1810" i="2"/>
  <c r="AB1809" i="2"/>
  <c r="AA1809" i="2"/>
  <c r="Z1809" i="2"/>
  <c r="Y1809" i="2"/>
  <c r="X1809" i="2"/>
  <c r="W1809" i="2"/>
  <c r="AB1808" i="2"/>
  <c r="AA1808" i="2"/>
  <c r="Z1808" i="2"/>
  <c r="Y1808" i="2"/>
  <c r="X1808" i="2"/>
  <c r="W1808" i="2"/>
  <c r="AB1807" i="2"/>
  <c r="AA1807" i="2"/>
  <c r="Z1807" i="2"/>
  <c r="Y1807" i="2"/>
  <c r="X1807" i="2"/>
  <c r="W1807" i="2"/>
  <c r="AB1806" i="2"/>
  <c r="AA1806" i="2"/>
  <c r="Z1806" i="2"/>
  <c r="Y1806" i="2"/>
  <c r="X1806" i="2"/>
  <c r="W1806" i="2"/>
  <c r="AB1805" i="2"/>
  <c r="AA1805" i="2"/>
  <c r="Z1805" i="2"/>
  <c r="Y1805" i="2"/>
  <c r="X1805" i="2"/>
  <c r="W1805" i="2"/>
  <c r="AB1804" i="2"/>
  <c r="AA1804" i="2"/>
  <c r="Z1804" i="2"/>
  <c r="Y1804" i="2"/>
  <c r="X1804" i="2"/>
  <c r="W1804" i="2"/>
  <c r="AB1803" i="2"/>
  <c r="AA1803" i="2"/>
  <c r="Z1803" i="2"/>
  <c r="Y1803" i="2"/>
  <c r="X1803" i="2"/>
  <c r="W1803" i="2"/>
  <c r="AB1802" i="2"/>
  <c r="AA1802" i="2"/>
  <c r="Z1802" i="2"/>
  <c r="Y1802" i="2"/>
  <c r="X1802" i="2"/>
  <c r="W1802" i="2"/>
  <c r="AB1801" i="2"/>
  <c r="AA1801" i="2"/>
  <c r="Z1801" i="2"/>
  <c r="Y1801" i="2"/>
  <c r="X1801" i="2"/>
  <c r="W1801" i="2"/>
  <c r="AB1800" i="2"/>
  <c r="AA1800" i="2"/>
  <c r="Z1800" i="2"/>
  <c r="Y1800" i="2"/>
  <c r="X1800" i="2"/>
  <c r="W1800" i="2"/>
  <c r="AB1799" i="2"/>
  <c r="AA1799" i="2"/>
  <c r="Z1799" i="2"/>
  <c r="Y1799" i="2"/>
  <c r="X1799" i="2"/>
  <c r="W1799" i="2"/>
  <c r="AB1798" i="2"/>
  <c r="AA1798" i="2"/>
  <c r="Z1798" i="2"/>
  <c r="Y1798" i="2"/>
  <c r="X1798" i="2"/>
  <c r="W1798" i="2"/>
  <c r="AB1797" i="2"/>
  <c r="AA1797" i="2"/>
  <c r="Z1797" i="2"/>
  <c r="Y1797" i="2"/>
  <c r="X1797" i="2"/>
  <c r="W1797" i="2"/>
  <c r="AB1796" i="2"/>
  <c r="AA1796" i="2"/>
  <c r="Z1796" i="2"/>
  <c r="Y1796" i="2"/>
  <c r="X1796" i="2"/>
  <c r="W1796" i="2"/>
  <c r="AB1795" i="2"/>
  <c r="AA1795" i="2"/>
  <c r="Z1795" i="2"/>
  <c r="Y1795" i="2"/>
  <c r="X1795" i="2"/>
  <c r="W1795" i="2"/>
  <c r="AB1794" i="2"/>
  <c r="AA1794" i="2"/>
  <c r="Z1794" i="2"/>
  <c r="Y1794" i="2"/>
  <c r="X1794" i="2"/>
  <c r="W1794" i="2"/>
  <c r="AB1793" i="2"/>
  <c r="AA1793" i="2"/>
  <c r="Z1793" i="2"/>
  <c r="Y1793" i="2"/>
  <c r="X1793" i="2"/>
  <c r="W1793" i="2"/>
  <c r="AB1792" i="2"/>
  <c r="AA1792" i="2"/>
  <c r="Z1792" i="2"/>
  <c r="Y1792" i="2"/>
  <c r="X1792" i="2"/>
  <c r="W1792" i="2"/>
  <c r="AB1791" i="2"/>
  <c r="AA1791" i="2"/>
  <c r="Z1791" i="2"/>
  <c r="Y1791" i="2"/>
  <c r="X1791" i="2"/>
  <c r="W1791" i="2"/>
  <c r="AB1790" i="2"/>
  <c r="AA1790" i="2"/>
  <c r="Z1790" i="2"/>
  <c r="Y1790" i="2"/>
  <c r="X1790" i="2"/>
  <c r="W1790" i="2"/>
  <c r="AB1789" i="2"/>
  <c r="AA1789" i="2"/>
  <c r="Z1789" i="2"/>
  <c r="Y1789" i="2"/>
  <c r="X1789" i="2"/>
  <c r="W1789" i="2"/>
  <c r="AB1788" i="2"/>
  <c r="AA1788" i="2"/>
  <c r="Z1788" i="2"/>
  <c r="Y1788" i="2"/>
  <c r="X1788" i="2"/>
  <c r="W1788" i="2"/>
  <c r="AB1787" i="2"/>
  <c r="AA1787" i="2"/>
  <c r="Z1787" i="2"/>
  <c r="Y1787" i="2"/>
  <c r="X1787" i="2"/>
  <c r="W1787" i="2"/>
  <c r="AB1786" i="2"/>
  <c r="AA1786" i="2"/>
  <c r="Z1786" i="2"/>
  <c r="Y1786" i="2"/>
  <c r="X1786" i="2"/>
  <c r="W1786" i="2"/>
  <c r="AB1785" i="2"/>
  <c r="AA1785" i="2"/>
  <c r="Z1785" i="2"/>
  <c r="Y1785" i="2"/>
  <c r="X1785" i="2"/>
  <c r="W1785" i="2"/>
  <c r="AB1784" i="2"/>
  <c r="AA1784" i="2"/>
  <c r="Z1784" i="2"/>
  <c r="Y1784" i="2"/>
  <c r="X1784" i="2"/>
  <c r="W1784" i="2"/>
  <c r="AB1783" i="2"/>
  <c r="AA1783" i="2"/>
  <c r="Z1783" i="2"/>
  <c r="Y1783" i="2"/>
  <c r="X1783" i="2"/>
  <c r="W1783" i="2"/>
  <c r="AB1782" i="2"/>
  <c r="AA1782" i="2"/>
  <c r="Z1782" i="2"/>
  <c r="Y1782" i="2"/>
  <c r="X1782" i="2"/>
  <c r="W1782" i="2"/>
  <c r="AB1781" i="2"/>
  <c r="AA1781" i="2"/>
  <c r="Z1781" i="2"/>
  <c r="Y1781" i="2"/>
  <c r="X1781" i="2"/>
  <c r="W1781" i="2"/>
  <c r="AB1780" i="2"/>
  <c r="AA1780" i="2"/>
  <c r="Z1780" i="2"/>
  <c r="Y1780" i="2"/>
  <c r="X1780" i="2"/>
  <c r="W1780" i="2"/>
  <c r="AB1779" i="2"/>
  <c r="AA1779" i="2"/>
  <c r="Z1779" i="2"/>
  <c r="Y1779" i="2"/>
  <c r="X1779" i="2"/>
  <c r="W1779" i="2"/>
  <c r="AB1778" i="2"/>
  <c r="AA1778" i="2"/>
  <c r="Z1778" i="2"/>
  <c r="Y1778" i="2"/>
  <c r="X1778" i="2"/>
  <c r="W1778" i="2"/>
  <c r="AB1777" i="2"/>
  <c r="AA1777" i="2"/>
  <c r="Z1777" i="2"/>
  <c r="Y1777" i="2"/>
  <c r="X1777" i="2"/>
  <c r="W1777" i="2"/>
  <c r="AB1776" i="2"/>
  <c r="AA1776" i="2"/>
  <c r="Z1776" i="2"/>
  <c r="Y1776" i="2"/>
  <c r="X1776" i="2"/>
  <c r="W1776" i="2"/>
  <c r="AB1775" i="2"/>
  <c r="AA1775" i="2"/>
  <c r="Z1775" i="2"/>
  <c r="Y1775" i="2"/>
  <c r="X1775" i="2"/>
  <c r="W1775" i="2"/>
  <c r="AB1774" i="2"/>
  <c r="AA1774" i="2"/>
  <c r="Z1774" i="2"/>
  <c r="Y1774" i="2"/>
  <c r="X1774" i="2"/>
  <c r="W1774" i="2"/>
  <c r="AB1773" i="2"/>
  <c r="AA1773" i="2"/>
  <c r="Z1773" i="2"/>
  <c r="Y1773" i="2"/>
  <c r="X1773" i="2"/>
  <c r="W1773" i="2"/>
  <c r="AB1772" i="2"/>
  <c r="AA1772" i="2"/>
  <c r="Z1772" i="2"/>
  <c r="Y1772" i="2"/>
  <c r="X1772" i="2"/>
  <c r="W1772" i="2"/>
  <c r="AB1771" i="2"/>
  <c r="AA1771" i="2"/>
  <c r="Z1771" i="2"/>
  <c r="Y1771" i="2"/>
  <c r="X1771" i="2"/>
  <c r="W1771" i="2"/>
  <c r="AB1770" i="2"/>
  <c r="AA1770" i="2"/>
  <c r="Z1770" i="2"/>
  <c r="Y1770" i="2"/>
  <c r="X1770" i="2"/>
  <c r="W1770" i="2"/>
  <c r="AB1769" i="2"/>
  <c r="AA1769" i="2"/>
  <c r="Z1769" i="2"/>
  <c r="Y1769" i="2"/>
  <c r="X1769" i="2"/>
  <c r="W1769" i="2"/>
  <c r="AB1768" i="2"/>
  <c r="AA1768" i="2"/>
  <c r="Z1768" i="2"/>
  <c r="Y1768" i="2"/>
  <c r="X1768" i="2"/>
  <c r="W1768" i="2"/>
  <c r="AB1767" i="2"/>
  <c r="AA1767" i="2"/>
  <c r="Z1767" i="2"/>
  <c r="Y1767" i="2"/>
  <c r="X1767" i="2"/>
  <c r="W1767" i="2"/>
  <c r="AB1766" i="2"/>
  <c r="AA1766" i="2"/>
  <c r="Z1766" i="2"/>
  <c r="Y1766" i="2"/>
  <c r="X1766" i="2"/>
  <c r="W1766" i="2"/>
  <c r="AB1765" i="2"/>
  <c r="AA1765" i="2"/>
  <c r="Z1765" i="2"/>
  <c r="Y1765" i="2"/>
  <c r="X1765" i="2"/>
  <c r="W1765" i="2"/>
  <c r="AB1764" i="2"/>
  <c r="AA1764" i="2"/>
  <c r="Z1764" i="2"/>
  <c r="Y1764" i="2"/>
  <c r="X1764" i="2"/>
  <c r="W1764" i="2"/>
  <c r="AB1763" i="2"/>
  <c r="AA1763" i="2"/>
  <c r="Z1763" i="2"/>
  <c r="Y1763" i="2"/>
  <c r="X1763" i="2"/>
  <c r="W1763" i="2"/>
  <c r="AB1762" i="2"/>
  <c r="AA1762" i="2"/>
  <c r="Z1762" i="2"/>
  <c r="Y1762" i="2"/>
  <c r="X1762" i="2"/>
  <c r="W1762" i="2"/>
  <c r="AB1761" i="2"/>
  <c r="AA1761" i="2"/>
  <c r="Z1761" i="2"/>
  <c r="Y1761" i="2"/>
  <c r="X1761" i="2"/>
  <c r="W1761" i="2"/>
  <c r="AB1760" i="2"/>
  <c r="AA1760" i="2"/>
  <c r="Z1760" i="2"/>
  <c r="Y1760" i="2"/>
  <c r="X1760" i="2"/>
  <c r="W1760" i="2"/>
  <c r="AB1759" i="2"/>
  <c r="AA1759" i="2"/>
  <c r="Z1759" i="2"/>
  <c r="Y1759" i="2"/>
  <c r="X1759" i="2"/>
  <c r="W1759" i="2"/>
  <c r="AB1758" i="2"/>
  <c r="AA1758" i="2"/>
  <c r="Z1758" i="2"/>
  <c r="Y1758" i="2"/>
  <c r="X1758" i="2"/>
  <c r="W1758" i="2"/>
  <c r="AB1757" i="2"/>
  <c r="AA1757" i="2"/>
  <c r="Z1757" i="2"/>
  <c r="Y1757" i="2"/>
  <c r="X1757" i="2"/>
  <c r="W1757" i="2"/>
  <c r="AB1756" i="2"/>
  <c r="AA1756" i="2"/>
  <c r="Z1756" i="2"/>
  <c r="Y1756" i="2"/>
  <c r="X1756" i="2"/>
  <c r="W1756" i="2"/>
  <c r="AB1755" i="2"/>
  <c r="AA1755" i="2"/>
  <c r="Z1755" i="2"/>
  <c r="Y1755" i="2"/>
  <c r="X1755" i="2"/>
  <c r="W1755" i="2"/>
  <c r="AB1754" i="2"/>
  <c r="AA1754" i="2"/>
  <c r="Z1754" i="2"/>
  <c r="Y1754" i="2"/>
  <c r="X1754" i="2"/>
  <c r="W1754" i="2"/>
  <c r="AB1753" i="2"/>
  <c r="AA1753" i="2"/>
  <c r="Z1753" i="2"/>
  <c r="Y1753" i="2"/>
  <c r="X1753" i="2"/>
  <c r="W1753" i="2"/>
  <c r="AB1752" i="2"/>
  <c r="AA1752" i="2"/>
  <c r="Z1752" i="2"/>
  <c r="Y1752" i="2"/>
  <c r="X1752" i="2"/>
  <c r="W1752" i="2"/>
  <c r="AB1751" i="2"/>
  <c r="AA1751" i="2"/>
  <c r="Z1751" i="2"/>
  <c r="Y1751" i="2"/>
  <c r="X1751" i="2"/>
  <c r="W1751" i="2"/>
  <c r="AB1750" i="2"/>
  <c r="AA1750" i="2"/>
  <c r="Z1750" i="2"/>
  <c r="Y1750" i="2"/>
  <c r="X1750" i="2"/>
  <c r="W1750" i="2"/>
  <c r="AB1749" i="2"/>
  <c r="AA1749" i="2"/>
  <c r="Z1749" i="2"/>
  <c r="Y1749" i="2"/>
  <c r="X1749" i="2"/>
  <c r="W1749" i="2"/>
  <c r="AB1748" i="2"/>
  <c r="AA1748" i="2"/>
  <c r="Z1748" i="2"/>
  <c r="Y1748" i="2"/>
  <c r="X1748" i="2"/>
  <c r="W1748" i="2"/>
  <c r="AB1747" i="2"/>
  <c r="AA1747" i="2"/>
  <c r="Z1747" i="2"/>
  <c r="Y1747" i="2"/>
  <c r="X1747" i="2"/>
  <c r="W1747" i="2"/>
  <c r="AB1746" i="2"/>
  <c r="AA1746" i="2"/>
  <c r="Z1746" i="2"/>
  <c r="Y1746" i="2"/>
  <c r="X1746" i="2"/>
  <c r="W1746" i="2"/>
  <c r="AB1745" i="2"/>
  <c r="AA1745" i="2"/>
  <c r="Z1745" i="2"/>
  <c r="Y1745" i="2"/>
  <c r="X1745" i="2"/>
  <c r="W1745" i="2"/>
  <c r="AB1744" i="2"/>
  <c r="AA1744" i="2"/>
  <c r="Z1744" i="2"/>
  <c r="Y1744" i="2"/>
  <c r="X1744" i="2"/>
  <c r="W1744" i="2"/>
  <c r="AB1743" i="2"/>
  <c r="AA1743" i="2"/>
  <c r="Z1743" i="2"/>
  <c r="Y1743" i="2"/>
  <c r="X1743" i="2"/>
  <c r="W1743" i="2"/>
  <c r="AB1742" i="2"/>
  <c r="AA1742" i="2"/>
  <c r="Z1742" i="2"/>
  <c r="Y1742" i="2"/>
  <c r="X1742" i="2"/>
  <c r="W1742" i="2"/>
  <c r="AB1741" i="2"/>
  <c r="AA1741" i="2"/>
  <c r="Z1741" i="2"/>
  <c r="Y1741" i="2"/>
  <c r="X1741" i="2"/>
  <c r="W1741" i="2"/>
  <c r="AB1740" i="2"/>
  <c r="AA1740" i="2"/>
  <c r="Z1740" i="2"/>
  <c r="Y1740" i="2"/>
  <c r="X1740" i="2"/>
  <c r="W1740" i="2"/>
  <c r="AB1739" i="2"/>
  <c r="AA1739" i="2"/>
  <c r="Z1739" i="2"/>
  <c r="Y1739" i="2"/>
  <c r="X1739" i="2"/>
  <c r="W1739" i="2"/>
  <c r="AB1738" i="2"/>
  <c r="AA1738" i="2"/>
  <c r="Z1738" i="2"/>
  <c r="Y1738" i="2"/>
  <c r="X1738" i="2"/>
  <c r="W1738" i="2"/>
  <c r="AB1737" i="2"/>
  <c r="AA1737" i="2"/>
  <c r="Z1737" i="2"/>
  <c r="Y1737" i="2"/>
  <c r="X1737" i="2"/>
  <c r="W1737" i="2"/>
  <c r="AB1736" i="2"/>
  <c r="AA1736" i="2"/>
  <c r="Z1736" i="2"/>
  <c r="Y1736" i="2"/>
  <c r="X1736" i="2"/>
  <c r="W1736" i="2"/>
  <c r="AB1735" i="2"/>
  <c r="AA1735" i="2"/>
  <c r="Z1735" i="2"/>
  <c r="Y1735" i="2"/>
  <c r="X1735" i="2"/>
  <c r="W1735" i="2"/>
  <c r="AB1734" i="2"/>
  <c r="AA1734" i="2"/>
  <c r="Z1734" i="2"/>
  <c r="Y1734" i="2"/>
  <c r="X1734" i="2"/>
  <c r="W1734" i="2"/>
  <c r="AB1733" i="2"/>
  <c r="AA1733" i="2"/>
  <c r="Z1733" i="2"/>
  <c r="Y1733" i="2"/>
  <c r="X1733" i="2"/>
  <c r="W1733" i="2"/>
  <c r="AB1732" i="2"/>
  <c r="AA1732" i="2"/>
  <c r="Z1732" i="2"/>
  <c r="Y1732" i="2"/>
  <c r="X1732" i="2"/>
  <c r="W1732" i="2"/>
  <c r="AB1731" i="2"/>
  <c r="AA1731" i="2"/>
  <c r="Z1731" i="2"/>
  <c r="Y1731" i="2"/>
  <c r="X1731" i="2"/>
  <c r="W1731" i="2"/>
  <c r="AB1730" i="2"/>
  <c r="AA1730" i="2"/>
  <c r="Z1730" i="2"/>
  <c r="Y1730" i="2"/>
  <c r="X1730" i="2"/>
  <c r="W1730" i="2"/>
  <c r="AB1729" i="2"/>
  <c r="AA1729" i="2"/>
  <c r="Z1729" i="2"/>
  <c r="Y1729" i="2"/>
  <c r="X1729" i="2"/>
  <c r="W1729" i="2"/>
  <c r="AB1728" i="2"/>
  <c r="AA1728" i="2"/>
  <c r="Z1728" i="2"/>
  <c r="Y1728" i="2"/>
  <c r="X1728" i="2"/>
  <c r="W1728" i="2"/>
  <c r="AB1727" i="2"/>
  <c r="AA1727" i="2"/>
  <c r="Z1727" i="2"/>
  <c r="Y1727" i="2"/>
  <c r="X1727" i="2"/>
  <c r="W1727" i="2"/>
  <c r="AB1726" i="2"/>
  <c r="AA1726" i="2"/>
  <c r="Z1726" i="2"/>
  <c r="Y1726" i="2"/>
  <c r="X1726" i="2"/>
  <c r="W1726" i="2"/>
  <c r="AB1725" i="2"/>
  <c r="AA1725" i="2"/>
  <c r="Z1725" i="2"/>
  <c r="Y1725" i="2"/>
  <c r="X1725" i="2"/>
  <c r="W1725" i="2"/>
  <c r="AB1724" i="2"/>
  <c r="AA1724" i="2"/>
  <c r="Z1724" i="2"/>
  <c r="Y1724" i="2"/>
  <c r="X1724" i="2"/>
  <c r="W1724" i="2"/>
  <c r="AB1723" i="2"/>
  <c r="AA1723" i="2"/>
  <c r="Z1723" i="2"/>
  <c r="Y1723" i="2"/>
  <c r="X1723" i="2"/>
  <c r="W1723" i="2"/>
  <c r="AB1722" i="2"/>
  <c r="AA1722" i="2"/>
  <c r="Z1722" i="2"/>
  <c r="Y1722" i="2"/>
  <c r="X1722" i="2"/>
  <c r="W1722" i="2"/>
  <c r="AB1721" i="2"/>
  <c r="AA1721" i="2"/>
  <c r="Z1721" i="2"/>
  <c r="Y1721" i="2"/>
  <c r="X1721" i="2"/>
  <c r="W1721" i="2"/>
  <c r="AB1720" i="2"/>
  <c r="AA1720" i="2"/>
  <c r="Z1720" i="2"/>
  <c r="Y1720" i="2"/>
  <c r="X1720" i="2"/>
  <c r="W1720" i="2"/>
  <c r="AB1719" i="2"/>
  <c r="AA1719" i="2"/>
  <c r="Z1719" i="2"/>
  <c r="Y1719" i="2"/>
  <c r="X1719" i="2"/>
  <c r="W1719" i="2"/>
  <c r="AB1718" i="2"/>
  <c r="AA1718" i="2"/>
  <c r="Z1718" i="2"/>
  <c r="Y1718" i="2"/>
  <c r="X1718" i="2"/>
  <c r="W1718" i="2"/>
  <c r="AB1717" i="2"/>
  <c r="AA1717" i="2"/>
  <c r="Z1717" i="2"/>
  <c r="Y1717" i="2"/>
  <c r="X1717" i="2"/>
  <c r="W1717" i="2"/>
  <c r="AB1716" i="2"/>
  <c r="AA1716" i="2"/>
  <c r="Z1716" i="2"/>
  <c r="Y1716" i="2"/>
  <c r="X1716" i="2"/>
  <c r="W1716" i="2"/>
  <c r="AB1715" i="2"/>
  <c r="AA1715" i="2"/>
  <c r="Z1715" i="2"/>
  <c r="Y1715" i="2"/>
  <c r="X1715" i="2"/>
  <c r="W1715" i="2"/>
  <c r="AB1714" i="2"/>
  <c r="AA1714" i="2"/>
  <c r="Z1714" i="2"/>
  <c r="Y1714" i="2"/>
  <c r="X1714" i="2"/>
  <c r="W1714" i="2"/>
  <c r="AB1713" i="2"/>
  <c r="AA1713" i="2"/>
  <c r="Z1713" i="2"/>
  <c r="Y1713" i="2"/>
  <c r="X1713" i="2"/>
  <c r="W1713" i="2"/>
  <c r="AB1712" i="2"/>
  <c r="AA1712" i="2"/>
  <c r="Z1712" i="2"/>
  <c r="Y1712" i="2"/>
  <c r="X1712" i="2"/>
  <c r="W1712" i="2"/>
  <c r="AB1711" i="2"/>
  <c r="AA1711" i="2"/>
  <c r="Z1711" i="2"/>
  <c r="Y1711" i="2"/>
  <c r="X1711" i="2"/>
  <c r="W1711" i="2"/>
  <c r="AB1710" i="2"/>
  <c r="AA1710" i="2"/>
  <c r="Z1710" i="2"/>
  <c r="Y1710" i="2"/>
  <c r="X1710" i="2"/>
  <c r="W1710" i="2"/>
  <c r="AB1709" i="2"/>
  <c r="AA1709" i="2"/>
  <c r="Z1709" i="2"/>
  <c r="Y1709" i="2"/>
  <c r="X1709" i="2"/>
  <c r="W1709" i="2"/>
  <c r="AB1708" i="2"/>
  <c r="AA1708" i="2"/>
  <c r="Z1708" i="2"/>
  <c r="Y1708" i="2"/>
  <c r="X1708" i="2"/>
  <c r="W1708" i="2"/>
  <c r="AB1707" i="2"/>
  <c r="AA1707" i="2"/>
  <c r="Z1707" i="2"/>
  <c r="Y1707" i="2"/>
  <c r="X1707" i="2"/>
  <c r="W1707" i="2"/>
  <c r="AB1706" i="2"/>
  <c r="AA1706" i="2"/>
  <c r="Z1706" i="2"/>
  <c r="Y1706" i="2"/>
  <c r="X1706" i="2"/>
  <c r="W1706" i="2"/>
  <c r="AB1705" i="2"/>
  <c r="AA1705" i="2"/>
  <c r="Z1705" i="2"/>
  <c r="Y1705" i="2"/>
  <c r="X1705" i="2"/>
  <c r="W1705" i="2"/>
  <c r="AB1704" i="2"/>
  <c r="AA1704" i="2"/>
  <c r="Z1704" i="2"/>
  <c r="Y1704" i="2"/>
  <c r="X1704" i="2"/>
  <c r="W1704" i="2"/>
  <c r="AB1703" i="2"/>
  <c r="AA1703" i="2"/>
  <c r="Z1703" i="2"/>
  <c r="Y1703" i="2"/>
  <c r="X1703" i="2"/>
  <c r="W1703" i="2"/>
  <c r="AB1702" i="2"/>
  <c r="AA1702" i="2"/>
  <c r="Z1702" i="2"/>
  <c r="Y1702" i="2"/>
  <c r="X1702" i="2"/>
  <c r="W1702" i="2"/>
  <c r="AB1701" i="2"/>
  <c r="AA1701" i="2"/>
  <c r="Z1701" i="2"/>
  <c r="Y1701" i="2"/>
  <c r="X1701" i="2"/>
  <c r="W1701" i="2"/>
  <c r="AB1700" i="2"/>
  <c r="AA1700" i="2"/>
  <c r="Z1700" i="2"/>
  <c r="Y1700" i="2"/>
  <c r="X1700" i="2"/>
  <c r="W1700" i="2"/>
  <c r="AB1699" i="2"/>
  <c r="AA1699" i="2"/>
  <c r="Z1699" i="2"/>
  <c r="Y1699" i="2"/>
  <c r="X1699" i="2"/>
  <c r="W1699" i="2"/>
  <c r="AB1698" i="2"/>
  <c r="AA1698" i="2"/>
  <c r="Z1698" i="2"/>
  <c r="Y1698" i="2"/>
  <c r="X1698" i="2"/>
  <c r="W1698" i="2"/>
  <c r="AB1697" i="2"/>
  <c r="AA1697" i="2"/>
  <c r="Z1697" i="2"/>
  <c r="Y1697" i="2"/>
  <c r="X1697" i="2"/>
  <c r="W1697" i="2"/>
  <c r="AB1696" i="2"/>
  <c r="AA1696" i="2"/>
  <c r="Z1696" i="2"/>
  <c r="Y1696" i="2"/>
  <c r="X1696" i="2"/>
  <c r="W1696" i="2"/>
  <c r="AB1695" i="2"/>
  <c r="AA1695" i="2"/>
  <c r="Z1695" i="2"/>
  <c r="Y1695" i="2"/>
  <c r="X1695" i="2"/>
  <c r="W1695" i="2"/>
  <c r="AB1694" i="2"/>
  <c r="AA1694" i="2"/>
  <c r="Z1694" i="2"/>
  <c r="Y1694" i="2"/>
  <c r="X1694" i="2"/>
  <c r="W1694" i="2"/>
  <c r="AB1693" i="2"/>
  <c r="AA1693" i="2"/>
  <c r="Z1693" i="2"/>
  <c r="Y1693" i="2"/>
  <c r="X1693" i="2"/>
  <c r="W1693" i="2"/>
  <c r="AB1692" i="2"/>
  <c r="AA1692" i="2"/>
  <c r="Z1692" i="2"/>
  <c r="Y1692" i="2"/>
  <c r="X1692" i="2"/>
  <c r="W1692" i="2"/>
  <c r="AB1691" i="2"/>
  <c r="AA1691" i="2"/>
  <c r="Z1691" i="2"/>
  <c r="Y1691" i="2"/>
  <c r="X1691" i="2"/>
  <c r="W1691" i="2"/>
  <c r="AB1690" i="2"/>
  <c r="AA1690" i="2"/>
  <c r="Z1690" i="2"/>
  <c r="Y1690" i="2"/>
  <c r="X1690" i="2"/>
  <c r="W1690" i="2"/>
  <c r="AB1689" i="2"/>
  <c r="AA1689" i="2"/>
  <c r="Z1689" i="2"/>
  <c r="Y1689" i="2"/>
  <c r="X1689" i="2"/>
  <c r="W1689" i="2"/>
  <c r="AB1688" i="2"/>
  <c r="AA1688" i="2"/>
  <c r="Z1688" i="2"/>
  <c r="Y1688" i="2"/>
  <c r="X1688" i="2"/>
  <c r="W1688" i="2"/>
  <c r="AB1687" i="2"/>
  <c r="AA1687" i="2"/>
  <c r="Z1687" i="2"/>
  <c r="Y1687" i="2"/>
  <c r="X1687" i="2"/>
  <c r="W1687" i="2"/>
  <c r="AB1686" i="2"/>
  <c r="AA1686" i="2"/>
  <c r="Z1686" i="2"/>
  <c r="Y1686" i="2"/>
  <c r="X1686" i="2"/>
  <c r="W1686" i="2"/>
  <c r="AB1685" i="2"/>
  <c r="AA1685" i="2"/>
  <c r="Z1685" i="2"/>
  <c r="Y1685" i="2"/>
  <c r="X1685" i="2"/>
  <c r="W1685" i="2"/>
  <c r="AB1684" i="2"/>
  <c r="AA1684" i="2"/>
  <c r="Z1684" i="2"/>
  <c r="Y1684" i="2"/>
  <c r="X1684" i="2"/>
  <c r="W1684" i="2"/>
  <c r="AB1683" i="2"/>
  <c r="AA1683" i="2"/>
  <c r="Z1683" i="2"/>
  <c r="Y1683" i="2"/>
  <c r="X1683" i="2"/>
  <c r="W1683" i="2"/>
  <c r="AB1682" i="2"/>
  <c r="AA1682" i="2"/>
  <c r="Z1682" i="2"/>
  <c r="Y1682" i="2"/>
  <c r="X1682" i="2"/>
  <c r="W1682" i="2"/>
  <c r="AB1681" i="2"/>
  <c r="AA1681" i="2"/>
  <c r="Z1681" i="2"/>
  <c r="Y1681" i="2"/>
  <c r="X1681" i="2"/>
  <c r="W1681" i="2"/>
  <c r="AB1680" i="2"/>
  <c r="AA1680" i="2"/>
  <c r="Z1680" i="2"/>
  <c r="Y1680" i="2"/>
  <c r="X1680" i="2"/>
  <c r="W1680" i="2"/>
  <c r="AB1679" i="2"/>
  <c r="AA1679" i="2"/>
  <c r="Z1679" i="2"/>
  <c r="Y1679" i="2"/>
  <c r="X1679" i="2"/>
  <c r="W1679" i="2"/>
  <c r="AB1678" i="2"/>
  <c r="AA1678" i="2"/>
  <c r="Z1678" i="2"/>
  <c r="Y1678" i="2"/>
  <c r="X1678" i="2"/>
  <c r="W1678" i="2"/>
  <c r="AB1677" i="2"/>
  <c r="AA1677" i="2"/>
  <c r="Z1677" i="2"/>
  <c r="Y1677" i="2"/>
  <c r="X1677" i="2"/>
  <c r="W1677" i="2"/>
  <c r="AB1676" i="2"/>
  <c r="AA1676" i="2"/>
  <c r="Z1676" i="2"/>
  <c r="Y1676" i="2"/>
  <c r="X1676" i="2"/>
  <c r="W1676" i="2"/>
  <c r="AB1675" i="2"/>
  <c r="AA1675" i="2"/>
  <c r="Z1675" i="2"/>
  <c r="Y1675" i="2"/>
  <c r="X1675" i="2"/>
  <c r="W1675" i="2"/>
  <c r="AB1674" i="2"/>
  <c r="AA1674" i="2"/>
  <c r="Z1674" i="2"/>
  <c r="Y1674" i="2"/>
  <c r="X1674" i="2"/>
  <c r="W1674" i="2"/>
  <c r="AB1673" i="2"/>
  <c r="AA1673" i="2"/>
  <c r="Z1673" i="2"/>
  <c r="Y1673" i="2"/>
  <c r="X1673" i="2"/>
  <c r="W1673" i="2"/>
  <c r="AB1672" i="2"/>
  <c r="AA1672" i="2"/>
  <c r="Z1672" i="2"/>
  <c r="Y1672" i="2"/>
  <c r="X1672" i="2"/>
  <c r="W1672" i="2"/>
  <c r="AB1671" i="2"/>
  <c r="AA1671" i="2"/>
  <c r="Z1671" i="2"/>
  <c r="Y1671" i="2"/>
  <c r="X1671" i="2"/>
  <c r="W1671" i="2"/>
  <c r="AB1670" i="2"/>
  <c r="AA1670" i="2"/>
  <c r="Z1670" i="2"/>
  <c r="Y1670" i="2"/>
  <c r="X1670" i="2"/>
  <c r="W1670" i="2"/>
  <c r="AB1669" i="2"/>
  <c r="AA1669" i="2"/>
  <c r="Z1669" i="2"/>
  <c r="Y1669" i="2"/>
  <c r="X1669" i="2"/>
  <c r="W1669" i="2"/>
  <c r="AB1668" i="2"/>
  <c r="AA1668" i="2"/>
  <c r="Z1668" i="2"/>
  <c r="Y1668" i="2"/>
  <c r="X1668" i="2"/>
  <c r="W1668" i="2"/>
  <c r="AB1667" i="2"/>
  <c r="AA1667" i="2"/>
  <c r="Z1667" i="2"/>
  <c r="Y1667" i="2"/>
  <c r="X1667" i="2"/>
  <c r="W1667" i="2"/>
  <c r="AB1666" i="2"/>
  <c r="AA1666" i="2"/>
  <c r="Z1666" i="2"/>
  <c r="Y1666" i="2"/>
  <c r="X1666" i="2"/>
  <c r="W1666" i="2"/>
  <c r="AB1665" i="2"/>
  <c r="AA1665" i="2"/>
  <c r="Z1665" i="2"/>
  <c r="Y1665" i="2"/>
  <c r="X1665" i="2"/>
  <c r="W1665" i="2"/>
  <c r="AB1664" i="2"/>
  <c r="AA1664" i="2"/>
  <c r="Z1664" i="2"/>
  <c r="Y1664" i="2"/>
  <c r="X1664" i="2"/>
  <c r="W1664" i="2"/>
  <c r="AB1663" i="2"/>
  <c r="AA1663" i="2"/>
  <c r="Z1663" i="2"/>
  <c r="Y1663" i="2"/>
  <c r="X1663" i="2"/>
  <c r="W1663" i="2"/>
  <c r="AB1662" i="2"/>
  <c r="AA1662" i="2"/>
  <c r="Z1662" i="2"/>
  <c r="Y1662" i="2"/>
  <c r="X1662" i="2"/>
  <c r="W1662" i="2"/>
  <c r="AB1661" i="2"/>
  <c r="AA1661" i="2"/>
  <c r="Z1661" i="2"/>
  <c r="Y1661" i="2"/>
  <c r="X1661" i="2"/>
  <c r="W1661" i="2"/>
  <c r="AB1660" i="2"/>
  <c r="AA1660" i="2"/>
  <c r="Z1660" i="2"/>
  <c r="Y1660" i="2"/>
  <c r="X1660" i="2"/>
  <c r="W1660" i="2"/>
  <c r="AB1659" i="2"/>
  <c r="AA1659" i="2"/>
  <c r="Z1659" i="2"/>
  <c r="Y1659" i="2"/>
  <c r="X1659" i="2"/>
  <c r="W1659" i="2"/>
  <c r="AB1658" i="2"/>
  <c r="AA1658" i="2"/>
  <c r="Z1658" i="2"/>
  <c r="Y1658" i="2"/>
  <c r="X1658" i="2"/>
  <c r="W1658" i="2"/>
  <c r="AB1657" i="2"/>
  <c r="AA1657" i="2"/>
  <c r="Z1657" i="2"/>
  <c r="Y1657" i="2"/>
  <c r="X1657" i="2"/>
  <c r="W1657" i="2"/>
  <c r="AB1656" i="2"/>
  <c r="AA1656" i="2"/>
  <c r="Z1656" i="2"/>
  <c r="Y1656" i="2"/>
  <c r="X1656" i="2"/>
  <c r="W1656" i="2"/>
  <c r="AB1655" i="2"/>
  <c r="AA1655" i="2"/>
  <c r="Z1655" i="2"/>
  <c r="Y1655" i="2"/>
  <c r="X1655" i="2"/>
  <c r="W1655" i="2"/>
  <c r="AB1654" i="2"/>
  <c r="AA1654" i="2"/>
  <c r="Z1654" i="2"/>
  <c r="Y1654" i="2"/>
  <c r="X1654" i="2"/>
  <c r="W1654" i="2"/>
  <c r="AB1653" i="2"/>
  <c r="AA1653" i="2"/>
  <c r="Z1653" i="2"/>
  <c r="Y1653" i="2"/>
  <c r="X1653" i="2"/>
  <c r="W1653" i="2"/>
  <c r="AB1652" i="2"/>
  <c r="AA1652" i="2"/>
  <c r="Z1652" i="2"/>
  <c r="Y1652" i="2"/>
  <c r="X1652" i="2"/>
  <c r="W1652" i="2"/>
  <c r="AB1651" i="2"/>
  <c r="AA1651" i="2"/>
  <c r="Z1651" i="2"/>
  <c r="Y1651" i="2"/>
  <c r="X1651" i="2"/>
  <c r="W1651" i="2"/>
  <c r="AB1650" i="2"/>
  <c r="AA1650" i="2"/>
  <c r="Z1650" i="2"/>
  <c r="Y1650" i="2"/>
  <c r="X1650" i="2"/>
  <c r="W1650" i="2"/>
  <c r="AB1649" i="2"/>
  <c r="AA1649" i="2"/>
  <c r="Z1649" i="2"/>
  <c r="Y1649" i="2"/>
  <c r="X1649" i="2"/>
  <c r="W1649" i="2"/>
  <c r="AB1648" i="2"/>
  <c r="AA1648" i="2"/>
  <c r="Z1648" i="2"/>
  <c r="Y1648" i="2"/>
  <c r="X1648" i="2"/>
  <c r="W1648" i="2"/>
  <c r="AB1647" i="2"/>
  <c r="AA1647" i="2"/>
  <c r="Z1647" i="2"/>
  <c r="Y1647" i="2"/>
  <c r="X1647" i="2"/>
  <c r="W1647" i="2"/>
  <c r="AB1646" i="2"/>
  <c r="AA1646" i="2"/>
  <c r="Z1646" i="2"/>
  <c r="Y1646" i="2"/>
  <c r="X1646" i="2"/>
  <c r="W1646" i="2"/>
  <c r="AB1645" i="2"/>
  <c r="AA1645" i="2"/>
  <c r="Z1645" i="2"/>
  <c r="Y1645" i="2"/>
  <c r="X1645" i="2"/>
  <c r="W1645" i="2"/>
  <c r="AB1644" i="2"/>
  <c r="AA1644" i="2"/>
  <c r="Z1644" i="2"/>
  <c r="Y1644" i="2"/>
  <c r="X1644" i="2"/>
  <c r="W1644" i="2"/>
  <c r="AB1643" i="2"/>
  <c r="AA1643" i="2"/>
  <c r="Z1643" i="2"/>
  <c r="Y1643" i="2"/>
  <c r="X1643" i="2"/>
  <c r="W1643" i="2"/>
  <c r="AB1642" i="2"/>
  <c r="AA1642" i="2"/>
  <c r="Z1642" i="2"/>
  <c r="Y1642" i="2"/>
  <c r="X1642" i="2"/>
  <c r="W1642" i="2"/>
  <c r="AB1641" i="2"/>
  <c r="AA1641" i="2"/>
  <c r="Z1641" i="2"/>
  <c r="Y1641" i="2"/>
  <c r="X1641" i="2"/>
  <c r="W1641" i="2"/>
  <c r="AB1640" i="2"/>
  <c r="AA1640" i="2"/>
  <c r="Z1640" i="2"/>
  <c r="Y1640" i="2"/>
  <c r="X1640" i="2"/>
  <c r="W1640" i="2"/>
  <c r="AB1639" i="2"/>
  <c r="AA1639" i="2"/>
  <c r="Z1639" i="2"/>
  <c r="Y1639" i="2"/>
  <c r="X1639" i="2"/>
  <c r="W1639" i="2"/>
  <c r="AB1638" i="2"/>
  <c r="AA1638" i="2"/>
  <c r="Z1638" i="2"/>
  <c r="Y1638" i="2"/>
  <c r="X1638" i="2"/>
  <c r="W1638" i="2"/>
  <c r="AB1637" i="2"/>
  <c r="AA1637" i="2"/>
  <c r="Z1637" i="2"/>
  <c r="Y1637" i="2"/>
  <c r="X1637" i="2"/>
  <c r="W1637" i="2"/>
  <c r="AB1636" i="2"/>
  <c r="AA1636" i="2"/>
  <c r="Z1636" i="2"/>
  <c r="Y1636" i="2"/>
  <c r="X1636" i="2"/>
  <c r="W1636" i="2"/>
  <c r="AB1635" i="2"/>
  <c r="AA1635" i="2"/>
  <c r="Z1635" i="2"/>
  <c r="Y1635" i="2"/>
  <c r="X1635" i="2"/>
  <c r="W1635" i="2"/>
  <c r="AB1634" i="2"/>
  <c r="AA1634" i="2"/>
  <c r="Z1634" i="2"/>
  <c r="Y1634" i="2"/>
  <c r="X1634" i="2"/>
  <c r="W1634" i="2"/>
  <c r="AB1633" i="2"/>
  <c r="AA1633" i="2"/>
  <c r="Z1633" i="2"/>
  <c r="Y1633" i="2"/>
  <c r="X1633" i="2"/>
  <c r="W1633" i="2"/>
  <c r="AB1632" i="2"/>
  <c r="AA1632" i="2"/>
  <c r="Z1632" i="2"/>
  <c r="Y1632" i="2"/>
  <c r="X1632" i="2"/>
  <c r="W1632" i="2"/>
  <c r="AB1631" i="2"/>
  <c r="AA1631" i="2"/>
  <c r="Z1631" i="2"/>
  <c r="Y1631" i="2"/>
  <c r="X1631" i="2"/>
  <c r="W1631" i="2"/>
  <c r="AB1630" i="2"/>
  <c r="AA1630" i="2"/>
  <c r="Z1630" i="2"/>
  <c r="Y1630" i="2"/>
  <c r="X1630" i="2"/>
  <c r="W1630" i="2"/>
  <c r="AB1629" i="2"/>
  <c r="AA1629" i="2"/>
  <c r="Z1629" i="2"/>
  <c r="Y1629" i="2"/>
  <c r="X1629" i="2"/>
  <c r="W1629" i="2"/>
  <c r="AB1628" i="2"/>
  <c r="AA1628" i="2"/>
  <c r="Z1628" i="2"/>
  <c r="Y1628" i="2"/>
  <c r="X1628" i="2"/>
  <c r="W1628" i="2"/>
  <c r="AB1627" i="2"/>
  <c r="AA1627" i="2"/>
  <c r="Z1627" i="2"/>
  <c r="Y1627" i="2"/>
  <c r="X1627" i="2"/>
  <c r="W1627" i="2"/>
  <c r="AB1626" i="2"/>
  <c r="AA1626" i="2"/>
  <c r="Z1626" i="2"/>
  <c r="Y1626" i="2"/>
  <c r="X1626" i="2"/>
  <c r="W1626" i="2"/>
  <c r="AB1625" i="2"/>
  <c r="AA1625" i="2"/>
  <c r="Z1625" i="2"/>
  <c r="Y1625" i="2"/>
  <c r="X1625" i="2"/>
  <c r="W1625" i="2"/>
  <c r="AB1624" i="2"/>
  <c r="AA1624" i="2"/>
  <c r="Z1624" i="2"/>
  <c r="Y1624" i="2"/>
  <c r="X1624" i="2"/>
  <c r="W1624" i="2"/>
  <c r="AB1623" i="2"/>
  <c r="AA1623" i="2"/>
  <c r="Z1623" i="2"/>
  <c r="Y1623" i="2"/>
  <c r="X1623" i="2"/>
  <c r="W1623" i="2"/>
  <c r="AB1622" i="2"/>
  <c r="AA1622" i="2"/>
  <c r="Z1622" i="2"/>
  <c r="Y1622" i="2"/>
  <c r="X1622" i="2"/>
  <c r="W1622" i="2"/>
  <c r="AB1621" i="2"/>
  <c r="AA1621" i="2"/>
  <c r="Z1621" i="2"/>
  <c r="Y1621" i="2"/>
  <c r="X1621" i="2"/>
  <c r="W1621" i="2"/>
  <c r="AB1620" i="2"/>
  <c r="AA1620" i="2"/>
  <c r="Z1620" i="2"/>
  <c r="Y1620" i="2"/>
  <c r="X1620" i="2"/>
  <c r="W1620" i="2"/>
  <c r="AB1619" i="2"/>
  <c r="AA1619" i="2"/>
  <c r="Z1619" i="2"/>
  <c r="Y1619" i="2"/>
  <c r="X1619" i="2"/>
  <c r="W1619" i="2"/>
  <c r="AB1618" i="2"/>
  <c r="AA1618" i="2"/>
  <c r="Z1618" i="2"/>
  <c r="Y1618" i="2"/>
  <c r="X1618" i="2"/>
  <c r="W1618" i="2"/>
  <c r="AB1617" i="2"/>
  <c r="AA1617" i="2"/>
  <c r="Z1617" i="2"/>
  <c r="Y1617" i="2"/>
  <c r="X1617" i="2"/>
  <c r="W1617" i="2"/>
  <c r="AB1616" i="2"/>
  <c r="AA1616" i="2"/>
  <c r="Z1616" i="2"/>
  <c r="Y1616" i="2"/>
  <c r="X1616" i="2"/>
  <c r="W1616" i="2"/>
  <c r="AB1615" i="2"/>
  <c r="AA1615" i="2"/>
  <c r="Z1615" i="2"/>
  <c r="Y1615" i="2"/>
  <c r="X1615" i="2"/>
  <c r="W1615" i="2"/>
  <c r="AB1614" i="2"/>
  <c r="AA1614" i="2"/>
  <c r="Z1614" i="2"/>
  <c r="Y1614" i="2"/>
  <c r="X1614" i="2"/>
  <c r="W1614" i="2"/>
  <c r="AB1613" i="2"/>
  <c r="AA1613" i="2"/>
  <c r="Z1613" i="2"/>
  <c r="Y1613" i="2"/>
  <c r="X1613" i="2"/>
  <c r="W1613" i="2"/>
  <c r="AB1612" i="2"/>
  <c r="AA1612" i="2"/>
  <c r="Z1612" i="2"/>
  <c r="Y1612" i="2"/>
  <c r="X1612" i="2"/>
  <c r="W1612" i="2"/>
  <c r="AB1611" i="2"/>
  <c r="AA1611" i="2"/>
  <c r="Z1611" i="2"/>
  <c r="Y1611" i="2"/>
  <c r="X1611" i="2"/>
  <c r="W1611" i="2"/>
  <c r="AB1610" i="2"/>
  <c r="AA1610" i="2"/>
  <c r="Z1610" i="2"/>
  <c r="Y1610" i="2"/>
  <c r="X1610" i="2"/>
  <c r="W1610" i="2"/>
  <c r="AB1609" i="2"/>
  <c r="AA1609" i="2"/>
  <c r="Z1609" i="2"/>
  <c r="Y1609" i="2"/>
  <c r="X1609" i="2"/>
  <c r="W1609" i="2"/>
  <c r="AB1608" i="2"/>
  <c r="AA1608" i="2"/>
  <c r="Z1608" i="2"/>
  <c r="Y1608" i="2"/>
  <c r="X1608" i="2"/>
  <c r="W1608" i="2"/>
  <c r="AB1607" i="2"/>
  <c r="AA1607" i="2"/>
  <c r="Z1607" i="2"/>
  <c r="Y1607" i="2"/>
  <c r="X1607" i="2"/>
  <c r="W1607" i="2"/>
  <c r="AB1606" i="2"/>
  <c r="AA1606" i="2"/>
  <c r="Z1606" i="2"/>
  <c r="Y1606" i="2"/>
  <c r="X1606" i="2"/>
  <c r="W1606" i="2"/>
  <c r="AB1605" i="2"/>
  <c r="AA1605" i="2"/>
  <c r="Z1605" i="2"/>
  <c r="Y1605" i="2"/>
  <c r="X1605" i="2"/>
  <c r="W1605" i="2"/>
  <c r="AB1604" i="2"/>
  <c r="AA1604" i="2"/>
  <c r="Z1604" i="2"/>
  <c r="Y1604" i="2"/>
  <c r="X1604" i="2"/>
  <c r="W1604" i="2"/>
  <c r="AB1603" i="2"/>
  <c r="AA1603" i="2"/>
  <c r="Z1603" i="2"/>
  <c r="Y1603" i="2"/>
  <c r="X1603" i="2"/>
  <c r="W1603" i="2"/>
  <c r="AB1602" i="2"/>
  <c r="AA1602" i="2"/>
  <c r="Z1602" i="2"/>
  <c r="Y1602" i="2"/>
  <c r="X1602" i="2"/>
  <c r="W1602" i="2"/>
  <c r="AB1601" i="2"/>
  <c r="AA1601" i="2"/>
  <c r="Z1601" i="2"/>
  <c r="Y1601" i="2"/>
  <c r="X1601" i="2"/>
  <c r="W1601" i="2"/>
  <c r="AB1600" i="2"/>
  <c r="AA1600" i="2"/>
  <c r="Z1600" i="2"/>
  <c r="Y1600" i="2"/>
  <c r="X1600" i="2"/>
  <c r="W1600" i="2"/>
  <c r="AB1599" i="2"/>
  <c r="AA1599" i="2"/>
  <c r="Z1599" i="2"/>
  <c r="Y1599" i="2"/>
  <c r="X1599" i="2"/>
  <c r="W1599" i="2"/>
  <c r="AB1598" i="2"/>
  <c r="AA1598" i="2"/>
  <c r="Z1598" i="2"/>
  <c r="Y1598" i="2"/>
  <c r="X1598" i="2"/>
  <c r="W1598" i="2"/>
  <c r="AB1597" i="2"/>
  <c r="AA1597" i="2"/>
  <c r="Z1597" i="2"/>
  <c r="Y1597" i="2"/>
  <c r="X1597" i="2"/>
  <c r="W1597" i="2"/>
  <c r="AB1596" i="2"/>
  <c r="AA1596" i="2"/>
  <c r="Z1596" i="2"/>
  <c r="Y1596" i="2"/>
  <c r="X1596" i="2"/>
  <c r="W1596" i="2"/>
  <c r="AB1595" i="2"/>
  <c r="AA1595" i="2"/>
  <c r="Z1595" i="2"/>
  <c r="Y1595" i="2"/>
  <c r="X1595" i="2"/>
  <c r="W1595" i="2"/>
  <c r="AB1594" i="2"/>
  <c r="AA1594" i="2"/>
  <c r="Z1594" i="2"/>
  <c r="Y1594" i="2"/>
  <c r="X1594" i="2"/>
  <c r="W1594" i="2"/>
  <c r="AB1593" i="2"/>
  <c r="AA1593" i="2"/>
  <c r="Z1593" i="2"/>
  <c r="Y1593" i="2"/>
  <c r="X1593" i="2"/>
  <c r="W1593" i="2"/>
  <c r="AB1592" i="2"/>
  <c r="AA1592" i="2"/>
  <c r="Z1592" i="2"/>
  <c r="Y1592" i="2"/>
  <c r="X1592" i="2"/>
  <c r="W1592" i="2"/>
  <c r="AB1591" i="2"/>
  <c r="AA1591" i="2"/>
  <c r="Z1591" i="2"/>
  <c r="Y1591" i="2"/>
  <c r="X1591" i="2"/>
  <c r="W1591" i="2"/>
  <c r="AB1590" i="2"/>
  <c r="AA1590" i="2"/>
  <c r="Z1590" i="2"/>
  <c r="Y1590" i="2"/>
  <c r="X1590" i="2"/>
  <c r="W1590" i="2"/>
  <c r="AB1589" i="2"/>
  <c r="AA1589" i="2"/>
  <c r="Z1589" i="2"/>
  <c r="Y1589" i="2"/>
  <c r="X1589" i="2"/>
  <c r="W1589" i="2"/>
  <c r="AB1588" i="2"/>
  <c r="AA1588" i="2"/>
  <c r="Z1588" i="2"/>
  <c r="Y1588" i="2"/>
  <c r="X1588" i="2"/>
  <c r="W1588" i="2"/>
  <c r="AB1587" i="2"/>
  <c r="AA1587" i="2"/>
  <c r="Z1587" i="2"/>
  <c r="Y1587" i="2"/>
  <c r="X1587" i="2"/>
  <c r="W1587" i="2"/>
  <c r="AB1586" i="2"/>
  <c r="AA1586" i="2"/>
  <c r="Z1586" i="2"/>
  <c r="Y1586" i="2"/>
  <c r="X1586" i="2"/>
  <c r="W1586" i="2"/>
  <c r="AB1585" i="2"/>
  <c r="AA1585" i="2"/>
  <c r="Z1585" i="2"/>
  <c r="Y1585" i="2"/>
  <c r="X1585" i="2"/>
  <c r="W1585" i="2"/>
  <c r="AB1584" i="2"/>
  <c r="AA1584" i="2"/>
  <c r="Z1584" i="2"/>
  <c r="Y1584" i="2"/>
  <c r="X1584" i="2"/>
  <c r="W1584" i="2"/>
  <c r="AB1583" i="2"/>
  <c r="AA1583" i="2"/>
  <c r="Z1583" i="2"/>
  <c r="Y1583" i="2"/>
  <c r="X1583" i="2"/>
  <c r="W1583" i="2"/>
  <c r="AB1582" i="2"/>
  <c r="AA1582" i="2"/>
  <c r="Z1582" i="2"/>
  <c r="Y1582" i="2"/>
  <c r="X1582" i="2"/>
  <c r="W1582" i="2"/>
  <c r="AB1581" i="2"/>
  <c r="AA1581" i="2"/>
  <c r="Z1581" i="2"/>
  <c r="Y1581" i="2"/>
  <c r="X1581" i="2"/>
  <c r="W1581" i="2"/>
  <c r="AB1580" i="2"/>
  <c r="AA1580" i="2"/>
  <c r="Z1580" i="2"/>
  <c r="Y1580" i="2"/>
  <c r="X1580" i="2"/>
  <c r="W1580" i="2"/>
  <c r="AB1579" i="2"/>
  <c r="AA1579" i="2"/>
  <c r="Z1579" i="2"/>
  <c r="Y1579" i="2"/>
  <c r="X1579" i="2"/>
  <c r="W1579" i="2"/>
  <c r="AB1578" i="2"/>
  <c r="AA1578" i="2"/>
  <c r="Z1578" i="2"/>
  <c r="Y1578" i="2"/>
  <c r="X1578" i="2"/>
  <c r="W1578" i="2"/>
  <c r="AB1577" i="2"/>
  <c r="AA1577" i="2"/>
  <c r="Z1577" i="2"/>
  <c r="Y1577" i="2"/>
  <c r="X1577" i="2"/>
  <c r="W1577" i="2"/>
  <c r="AB1576" i="2"/>
  <c r="AA1576" i="2"/>
  <c r="Z1576" i="2"/>
  <c r="Y1576" i="2"/>
  <c r="X1576" i="2"/>
  <c r="W1576" i="2"/>
  <c r="AB1575" i="2"/>
  <c r="AA1575" i="2"/>
  <c r="Z1575" i="2"/>
  <c r="Y1575" i="2"/>
  <c r="X1575" i="2"/>
  <c r="W1575" i="2"/>
  <c r="AB1574" i="2"/>
  <c r="AA1574" i="2"/>
  <c r="Z1574" i="2"/>
  <c r="Y1574" i="2"/>
  <c r="X1574" i="2"/>
  <c r="W1574" i="2"/>
  <c r="AB1573" i="2"/>
  <c r="AA1573" i="2"/>
  <c r="Z1573" i="2"/>
  <c r="Y1573" i="2"/>
  <c r="X1573" i="2"/>
  <c r="W1573" i="2"/>
  <c r="AB1572" i="2"/>
  <c r="AA1572" i="2"/>
  <c r="Z1572" i="2"/>
  <c r="Y1572" i="2"/>
  <c r="X1572" i="2"/>
  <c r="W1572" i="2"/>
  <c r="AB1571" i="2"/>
  <c r="AA1571" i="2"/>
  <c r="Z1571" i="2"/>
  <c r="Y1571" i="2"/>
  <c r="X1571" i="2"/>
  <c r="W1571" i="2"/>
  <c r="AB1570" i="2"/>
  <c r="AA1570" i="2"/>
  <c r="Z1570" i="2"/>
  <c r="Y1570" i="2"/>
  <c r="X1570" i="2"/>
  <c r="W1570" i="2"/>
  <c r="AB1569" i="2"/>
  <c r="AA1569" i="2"/>
  <c r="Z1569" i="2"/>
  <c r="Y1569" i="2"/>
  <c r="X1569" i="2"/>
  <c r="W1569" i="2"/>
  <c r="AB1568" i="2"/>
  <c r="AA1568" i="2"/>
  <c r="Z1568" i="2"/>
  <c r="Y1568" i="2"/>
  <c r="X1568" i="2"/>
  <c r="W1568" i="2"/>
  <c r="AB1567" i="2"/>
  <c r="AA1567" i="2"/>
  <c r="Z1567" i="2"/>
  <c r="Y1567" i="2"/>
  <c r="X1567" i="2"/>
  <c r="W1567" i="2"/>
  <c r="AB1566" i="2"/>
  <c r="AA1566" i="2"/>
  <c r="Z1566" i="2"/>
  <c r="Y1566" i="2"/>
  <c r="X1566" i="2"/>
  <c r="W1566" i="2"/>
  <c r="AB1565" i="2"/>
  <c r="AA1565" i="2"/>
  <c r="Z1565" i="2"/>
  <c r="Y1565" i="2"/>
  <c r="X1565" i="2"/>
  <c r="W1565" i="2"/>
  <c r="AB1564" i="2"/>
  <c r="AA1564" i="2"/>
  <c r="Z1564" i="2"/>
  <c r="Y1564" i="2"/>
  <c r="X1564" i="2"/>
  <c r="W1564" i="2"/>
  <c r="AB1563" i="2"/>
  <c r="AA1563" i="2"/>
  <c r="Z1563" i="2"/>
  <c r="Y1563" i="2"/>
  <c r="X1563" i="2"/>
  <c r="W1563" i="2"/>
  <c r="AB1562" i="2"/>
  <c r="AA1562" i="2"/>
  <c r="Z1562" i="2"/>
  <c r="Y1562" i="2"/>
  <c r="X1562" i="2"/>
  <c r="W1562" i="2"/>
  <c r="AB1561" i="2"/>
  <c r="AA1561" i="2"/>
  <c r="Z1561" i="2"/>
  <c r="Y1561" i="2"/>
  <c r="X1561" i="2"/>
  <c r="W1561" i="2"/>
  <c r="AB1560" i="2"/>
  <c r="AA1560" i="2"/>
  <c r="Z1560" i="2"/>
  <c r="Y1560" i="2"/>
  <c r="X1560" i="2"/>
  <c r="W1560" i="2"/>
  <c r="AB1559" i="2"/>
  <c r="AA1559" i="2"/>
  <c r="Z1559" i="2"/>
  <c r="Y1559" i="2"/>
  <c r="X1559" i="2"/>
  <c r="W1559" i="2"/>
  <c r="AB1558" i="2"/>
  <c r="AA1558" i="2"/>
  <c r="Z1558" i="2"/>
  <c r="Y1558" i="2"/>
  <c r="X1558" i="2"/>
  <c r="W1558" i="2"/>
  <c r="AB1557" i="2"/>
  <c r="AA1557" i="2"/>
  <c r="Z1557" i="2"/>
  <c r="Y1557" i="2"/>
  <c r="X1557" i="2"/>
  <c r="W1557" i="2"/>
  <c r="AB1556" i="2"/>
  <c r="AA1556" i="2"/>
  <c r="Z1556" i="2"/>
  <c r="Y1556" i="2"/>
  <c r="X1556" i="2"/>
  <c r="W1556" i="2"/>
  <c r="AB1555" i="2"/>
  <c r="AA1555" i="2"/>
  <c r="Z1555" i="2"/>
  <c r="Y1555" i="2"/>
  <c r="X1555" i="2"/>
  <c r="W1555" i="2"/>
  <c r="AB1554" i="2"/>
  <c r="AA1554" i="2"/>
  <c r="Z1554" i="2"/>
  <c r="Y1554" i="2"/>
  <c r="X1554" i="2"/>
  <c r="W1554" i="2"/>
  <c r="AB1553" i="2"/>
  <c r="AA1553" i="2"/>
  <c r="Z1553" i="2"/>
  <c r="Y1553" i="2"/>
  <c r="X1553" i="2"/>
  <c r="W1553" i="2"/>
  <c r="AB1552" i="2"/>
  <c r="AA1552" i="2"/>
  <c r="Z1552" i="2"/>
  <c r="Y1552" i="2"/>
  <c r="X1552" i="2"/>
  <c r="W1552" i="2"/>
  <c r="AB1551" i="2"/>
  <c r="AA1551" i="2"/>
  <c r="Z1551" i="2"/>
  <c r="Y1551" i="2"/>
  <c r="X1551" i="2"/>
  <c r="W1551" i="2"/>
  <c r="AB1550" i="2"/>
  <c r="AA1550" i="2"/>
  <c r="Z1550" i="2"/>
  <c r="Y1550" i="2"/>
  <c r="X1550" i="2"/>
  <c r="W1550" i="2"/>
  <c r="AB1549" i="2"/>
  <c r="AA1549" i="2"/>
  <c r="Z1549" i="2"/>
  <c r="Y1549" i="2"/>
  <c r="X1549" i="2"/>
  <c r="W1549" i="2"/>
  <c r="AB1548" i="2"/>
  <c r="AA1548" i="2"/>
  <c r="Z1548" i="2"/>
  <c r="Y1548" i="2"/>
  <c r="X1548" i="2"/>
  <c r="W1548" i="2"/>
  <c r="AB1547" i="2"/>
  <c r="AA1547" i="2"/>
  <c r="Z1547" i="2"/>
  <c r="Y1547" i="2"/>
  <c r="X1547" i="2"/>
  <c r="W1547" i="2"/>
  <c r="AB1546" i="2"/>
  <c r="AA1546" i="2"/>
  <c r="Z1546" i="2"/>
  <c r="Y1546" i="2"/>
  <c r="X1546" i="2"/>
  <c r="W1546" i="2"/>
  <c r="AB1545" i="2"/>
  <c r="AA1545" i="2"/>
  <c r="Z1545" i="2"/>
  <c r="Y1545" i="2"/>
  <c r="X1545" i="2"/>
  <c r="W1545" i="2"/>
  <c r="AB1544" i="2"/>
  <c r="AA1544" i="2"/>
  <c r="Z1544" i="2"/>
  <c r="Y1544" i="2"/>
  <c r="X1544" i="2"/>
  <c r="W1544" i="2"/>
  <c r="AB1543" i="2"/>
  <c r="AA1543" i="2"/>
  <c r="Z1543" i="2"/>
  <c r="Y1543" i="2"/>
  <c r="X1543" i="2"/>
  <c r="W1543" i="2"/>
  <c r="AB1542" i="2"/>
  <c r="AA1542" i="2"/>
  <c r="Z1542" i="2"/>
  <c r="Y1542" i="2"/>
  <c r="X1542" i="2"/>
  <c r="W1542" i="2"/>
  <c r="AB1541" i="2"/>
  <c r="AA1541" i="2"/>
  <c r="Z1541" i="2"/>
  <c r="Y1541" i="2"/>
  <c r="X1541" i="2"/>
  <c r="W1541" i="2"/>
  <c r="AB1540" i="2"/>
  <c r="AA1540" i="2"/>
  <c r="Z1540" i="2"/>
  <c r="Y1540" i="2"/>
  <c r="X1540" i="2"/>
  <c r="W1540" i="2"/>
  <c r="AB1539" i="2"/>
  <c r="AA1539" i="2"/>
  <c r="Z1539" i="2"/>
  <c r="Y1539" i="2"/>
  <c r="X1539" i="2"/>
  <c r="W1539" i="2"/>
  <c r="AB1538" i="2"/>
  <c r="AA1538" i="2"/>
  <c r="Z1538" i="2"/>
  <c r="Y1538" i="2"/>
  <c r="X1538" i="2"/>
  <c r="W1538" i="2"/>
  <c r="AB1537" i="2"/>
  <c r="AA1537" i="2"/>
  <c r="Z1537" i="2"/>
  <c r="Y1537" i="2"/>
  <c r="X1537" i="2"/>
  <c r="W1537" i="2"/>
  <c r="AB1536" i="2"/>
  <c r="AA1536" i="2"/>
  <c r="Z1536" i="2"/>
  <c r="Y1536" i="2"/>
  <c r="X1536" i="2"/>
  <c r="W1536" i="2"/>
  <c r="AB1535" i="2"/>
  <c r="AA1535" i="2"/>
  <c r="Z1535" i="2"/>
  <c r="Y1535" i="2"/>
  <c r="X1535" i="2"/>
  <c r="W1535" i="2"/>
  <c r="AB1534" i="2"/>
  <c r="AA1534" i="2"/>
  <c r="Z1534" i="2"/>
  <c r="Y1534" i="2"/>
  <c r="X1534" i="2"/>
  <c r="W1534" i="2"/>
  <c r="AB1533" i="2"/>
  <c r="AA1533" i="2"/>
  <c r="Z1533" i="2"/>
  <c r="Y1533" i="2"/>
  <c r="X1533" i="2"/>
  <c r="W1533" i="2"/>
  <c r="AB1532" i="2"/>
  <c r="AA1532" i="2"/>
  <c r="Z1532" i="2"/>
  <c r="Y1532" i="2"/>
  <c r="X1532" i="2"/>
  <c r="W1532" i="2"/>
  <c r="AB1531" i="2"/>
  <c r="AA1531" i="2"/>
  <c r="Z1531" i="2"/>
  <c r="Y1531" i="2"/>
  <c r="X1531" i="2"/>
  <c r="W1531" i="2"/>
  <c r="AB1530" i="2"/>
  <c r="AA1530" i="2"/>
  <c r="Z1530" i="2"/>
  <c r="Y1530" i="2"/>
  <c r="X1530" i="2"/>
  <c r="W1530" i="2"/>
  <c r="AB1529" i="2"/>
  <c r="AA1529" i="2"/>
  <c r="Z1529" i="2"/>
  <c r="Y1529" i="2"/>
  <c r="X1529" i="2"/>
  <c r="W1529" i="2"/>
  <c r="AB1528" i="2"/>
  <c r="AA1528" i="2"/>
  <c r="Z1528" i="2"/>
  <c r="Y1528" i="2"/>
  <c r="X1528" i="2"/>
  <c r="W1528" i="2"/>
  <c r="AB1527" i="2"/>
  <c r="AA1527" i="2"/>
  <c r="Z1527" i="2"/>
  <c r="Y1527" i="2"/>
  <c r="X1527" i="2"/>
  <c r="W1527" i="2"/>
  <c r="AB1526" i="2"/>
  <c r="AA1526" i="2"/>
  <c r="Z1526" i="2"/>
  <c r="Y1526" i="2"/>
  <c r="X1526" i="2"/>
  <c r="W1526" i="2"/>
  <c r="AB1525" i="2"/>
  <c r="AA1525" i="2"/>
  <c r="Z1525" i="2"/>
  <c r="Y1525" i="2"/>
  <c r="X1525" i="2"/>
  <c r="W1525" i="2"/>
  <c r="AB1524" i="2"/>
  <c r="AA1524" i="2"/>
  <c r="Z1524" i="2"/>
  <c r="Y1524" i="2"/>
  <c r="X1524" i="2"/>
  <c r="W1524" i="2"/>
  <c r="AB1523" i="2"/>
  <c r="AA1523" i="2"/>
  <c r="Z1523" i="2"/>
  <c r="Y1523" i="2"/>
  <c r="X1523" i="2"/>
  <c r="W1523" i="2"/>
  <c r="AB1522" i="2"/>
  <c r="AA1522" i="2"/>
  <c r="Z1522" i="2"/>
  <c r="Y1522" i="2"/>
  <c r="X1522" i="2"/>
  <c r="W1522" i="2"/>
  <c r="AB1521" i="2"/>
  <c r="AA1521" i="2"/>
  <c r="Z1521" i="2"/>
  <c r="Y1521" i="2"/>
  <c r="X1521" i="2"/>
  <c r="W1521" i="2"/>
  <c r="AB1520" i="2"/>
  <c r="AA1520" i="2"/>
  <c r="Z1520" i="2"/>
  <c r="Y1520" i="2"/>
  <c r="X1520" i="2"/>
  <c r="W1520" i="2"/>
  <c r="AB1519" i="2"/>
  <c r="AA1519" i="2"/>
  <c r="Z1519" i="2"/>
  <c r="Y1519" i="2"/>
  <c r="X1519" i="2"/>
  <c r="W1519" i="2"/>
  <c r="AB1518" i="2"/>
  <c r="AA1518" i="2"/>
  <c r="Z1518" i="2"/>
  <c r="Y1518" i="2"/>
  <c r="X1518" i="2"/>
  <c r="W1518" i="2"/>
  <c r="AB1517" i="2"/>
  <c r="AA1517" i="2"/>
  <c r="Z1517" i="2"/>
  <c r="Y1517" i="2"/>
  <c r="X1517" i="2"/>
  <c r="W1517" i="2"/>
  <c r="AB1516" i="2"/>
  <c r="AA1516" i="2"/>
  <c r="Z1516" i="2"/>
  <c r="Y1516" i="2"/>
  <c r="X1516" i="2"/>
  <c r="W1516" i="2"/>
  <c r="AB1515" i="2"/>
  <c r="AA1515" i="2"/>
  <c r="Z1515" i="2"/>
  <c r="Y1515" i="2"/>
  <c r="X1515" i="2"/>
  <c r="W1515" i="2"/>
  <c r="AB1514" i="2"/>
  <c r="AA1514" i="2"/>
  <c r="Z1514" i="2"/>
  <c r="Y1514" i="2"/>
  <c r="X1514" i="2"/>
  <c r="W1514" i="2"/>
  <c r="AB1513" i="2"/>
  <c r="AA1513" i="2"/>
  <c r="Z1513" i="2"/>
  <c r="Y1513" i="2"/>
  <c r="X1513" i="2"/>
  <c r="W1513" i="2"/>
  <c r="AB1512" i="2"/>
  <c r="AA1512" i="2"/>
  <c r="Z1512" i="2"/>
  <c r="Y1512" i="2"/>
  <c r="X1512" i="2"/>
  <c r="W1512" i="2"/>
  <c r="AB1511" i="2"/>
  <c r="AA1511" i="2"/>
  <c r="Z1511" i="2"/>
  <c r="Y1511" i="2"/>
  <c r="X1511" i="2"/>
  <c r="W1511" i="2"/>
  <c r="AB1510" i="2"/>
  <c r="AA1510" i="2"/>
  <c r="Z1510" i="2"/>
  <c r="Y1510" i="2"/>
  <c r="X1510" i="2"/>
  <c r="W1510" i="2"/>
  <c r="AB1509" i="2"/>
  <c r="AA1509" i="2"/>
  <c r="Z1509" i="2"/>
  <c r="Y1509" i="2"/>
  <c r="X1509" i="2"/>
  <c r="W1509" i="2"/>
  <c r="AB1508" i="2"/>
  <c r="AA1508" i="2"/>
  <c r="Z1508" i="2"/>
  <c r="Y1508" i="2"/>
  <c r="X1508" i="2"/>
  <c r="W1508" i="2"/>
  <c r="AB1507" i="2"/>
  <c r="AA1507" i="2"/>
  <c r="Z1507" i="2"/>
  <c r="Y1507" i="2"/>
  <c r="X1507" i="2"/>
  <c r="W1507" i="2"/>
  <c r="AB1506" i="2"/>
  <c r="AA1506" i="2"/>
  <c r="Z1506" i="2"/>
  <c r="Y1506" i="2"/>
  <c r="X1506" i="2"/>
  <c r="W1506" i="2"/>
  <c r="AB1505" i="2"/>
  <c r="AA1505" i="2"/>
  <c r="Z1505" i="2"/>
  <c r="Y1505" i="2"/>
  <c r="X1505" i="2"/>
  <c r="W1505" i="2"/>
  <c r="AB1504" i="2"/>
  <c r="AA1504" i="2"/>
  <c r="Z1504" i="2"/>
  <c r="Y1504" i="2"/>
  <c r="X1504" i="2"/>
  <c r="W1504" i="2"/>
  <c r="AB1503" i="2"/>
  <c r="AA1503" i="2"/>
  <c r="Z1503" i="2"/>
  <c r="Y1503" i="2"/>
  <c r="X1503" i="2"/>
  <c r="W1503" i="2"/>
  <c r="AB1502" i="2"/>
  <c r="AA1502" i="2"/>
  <c r="Z1502" i="2"/>
  <c r="Y1502" i="2"/>
  <c r="X1502" i="2"/>
  <c r="W1502" i="2"/>
  <c r="AB1501" i="2"/>
  <c r="AA1501" i="2"/>
  <c r="Z1501" i="2"/>
  <c r="Y1501" i="2"/>
  <c r="X1501" i="2"/>
  <c r="W1501" i="2"/>
  <c r="AB1500" i="2"/>
  <c r="AA1500" i="2"/>
  <c r="Z1500" i="2"/>
  <c r="Y1500" i="2"/>
  <c r="X1500" i="2"/>
  <c r="W1500" i="2"/>
  <c r="AB1499" i="2"/>
  <c r="AA1499" i="2"/>
  <c r="Z1499" i="2"/>
  <c r="Y1499" i="2"/>
  <c r="X1499" i="2"/>
  <c r="W1499" i="2"/>
  <c r="AB1498" i="2"/>
  <c r="AA1498" i="2"/>
  <c r="Z1498" i="2"/>
  <c r="Y1498" i="2"/>
  <c r="X1498" i="2"/>
  <c r="W1498" i="2"/>
  <c r="AB1497" i="2"/>
  <c r="AA1497" i="2"/>
  <c r="Z1497" i="2"/>
  <c r="Y1497" i="2"/>
  <c r="X1497" i="2"/>
  <c r="W1497" i="2"/>
  <c r="AB1496" i="2"/>
  <c r="AA1496" i="2"/>
  <c r="Z1496" i="2"/>
  <c r="Y1496" i="2"/>
  <c r="X1496" i="2"/>
  <c r="W1496" i="2"/>
  <c r="AB1495" i="2"/>
  <c r="AA1495" i="2"/>
  <c r="Z1495" i="2"/>
  <c r="Y1495" i="2"/>
  <c r="X1495" i="2"/>
  <c r="W1495" i="2"/>
  <c r="AB1494" i="2"/>
  <c r="AA1494" i="2"/>
  <c r="Z1494" i="2"/>
  <c r="Y1494" i="2"/>
  <c r="X1494" i="2"/>
  <c r="W1494" i="2"/>
  <c r="AB1493" i="2"/>
  <c r="AA1493" i="2"/>
  <c r="Z1493" i="2"/>
  <c r="Y1493" i="2"/>
  <c r="X1493" i="2"/>
  <c r="W1493" i="2"/>
  <c r="AB1492" i="2"/>
  <c r="AA1492" i="2"/>
  <c r="Z1492" i="2"/>
  <c r="Y1492" i="2"/>
  <c r="X1492" i="2"/>
  <c r="W1492" i="2"/>
  <c r="AB1491" i="2"/>
  <c r="AA1491" i="2"/>
  <c r="Z1491" i="2"/>
  <c r="Y1491" i="2"/>
  <c r="X1491" i="2"/>
  <c r="W1491" i="2"/>
  <c r="AB1490" i="2"/>
  <c r="AA1490" i="2"/>
  <c r="Z1490" i="2"/>
  <c r="Y1490" i="2"/>
  <c r="X1490" i="2"/>
  <c r="W1490" i="2"/>
  <c r="AB1489" i="2"/>
  <c r="AA1489" i="2"/>
  <c r="Z1489" i="2"/>
  <c r="Y1489" i="2"/>
  <c r="X1489" i="2"/>
  <c r="W1489" i="2"/>
  <c r="AB1488" i="2"/>
  <c r="AA1488" i="2"/>
  <c r="Z1488" i="2"/>
  <c r="Y1488" i="2"/>
  <c r="X1488" i="2"/>
  <c r="W1488" i="2"/>
  <c r="AB1487" i="2"/>
  <c r="AA1487" i="2"/>
  <c r="Z1487" i="2"/>
  <c r="Y1487" i="2"/>
  <c r="X1487" i="2"/>
  <c r="W1487" i="2"/>
  <c r="AB1486" i="2"/>
  <c r="AA1486" i="2"/>
  <c r="Z1486" i="2"/>
  <c r="Y1486" i="2"/>
  <c r="X1486" i="2"/>
  <c r="W1486" i="2"/>
  <c r="AB1485" i="2"/>
  <c r="AA1485" i="2"/>
  <c r="Z1485" i="2"/>
  <c r="Y1485" i="2"/>
  <c r="X1485" i="2"/>
  <c r="W1485" i="2"/>
  <c r="AB1484" i="2"/>
  <c r="AA1484" i="2"/>
  <c r="Z1484" i="2"/>
  <c r="Y1484" i="2"/>
  <c r="X1484" i="2"/>
  <c r="W1484" i="2"/>
  <c r="AB1483" i="2"/>
  <c r="AA1483" i="2"/>
  <c r="Z1483" i="2"/>
  <c r="Y1483" i="2"/>
  <c r="X1483" i="2"/>
  <c r="W1483" i="2"/>
  <c r="AB1482" i="2"/>
  <c r="AA1482" i="2"/>
  <c r="Z1482" i="2"/>
  <c r="Y1482" i="2"/>
  <c r="X1482" i="2"/>
  <c r="W1482" i="2"/>
  <c r="AB1481" i="2"/>
  <c r="AA1481" i="2"/>
  <c r="Z1481" i="2"/>
  <c r="Y1481" i="2"/>
  <c r="X1481" i="2"/>
  <c r="W1481" i="2"/>
  <c r="AB1480" i="2"/>
  <c r="AA1480" i="2"/>
  <c r="Z1480" i="2"/>
  <c r="Y1480" i="2"/>
  <c r="X1480" i="2"/>
  <c r="W1480" i="2"/>
  <c r="AB1479" i="2"/>
  <c r="AA1479" i="2"/>
  <c r="Z1479" i="2"/>
  <c r="Y1479" i="2"/>
  <c r="X1479" i="2"/>
  <c r="W1479" i="2"/>
  <c r="AB1478" i="2"/>
  <c r="AA1478" i="2"/>
  <c r="Z1478" i="2"/>
  <c r="Y1478" i="2"/>
  <c r="X1478" i="2"/>
  <c r="W1478" i="2"/>
  <c r="AB1477" i="2"/>
  <c r="AA1477" i="2"/>
  <c r="Z1477" i="2"/>
  <c r="Y1477" i="2"/>
  <c r="X1477" i="2"/>
  <c r="W1477" i="2"/>
  <c r="AB1476" i="2"/>
  <c r="AA1476" i="2"/>
  <c r="Z1476" i="2"/>
  <c r="Y1476" i="2"/>
  <c r="X1476" i="2"/>
  <c r="W1476" i="2"/>
  <c r="AB1475" i="2"/>
  <c r="AA1475" i="2"/>
  <c r="Z1475" i="2"/>
  <c r="Y1475" i="2"/>
  <c r="X1475" i="2"/>
  <c r="W1475" i="2"/>
  <c r="AB1474" i="2"/>
  <c r="AA1474" i="2"/>
  <c r="Z1474" i="2"/>
  <c r="Y1474" i="2"/>
  <c r="X1474" i="2"/>
  <c r="W1474" i="2"/>
  <c r="AB1473" i="2"/>
  <c r="AA1473" i="2"/>
  <c r="Z1473" i="2"/>
  <c r="Y1473" i="2"/>
  <c r="X1473" i="2"/>
  <c r="W1473" i="2"/>
  <c r="AB1472" i="2"/>
  <c r="AA1472" i="2"/>
  <c r="Z1472" i="2"/>
  <c r="Y1472" i="2"/>
  <c r="X1472" i="2"/>
  <c r="W1472" i="2"/>
  <c r="AB1471" i="2"/>
  <c r="AA1471" i="2"/>
  <c r="Z1471" i="2"/>
  <c r="Y1471" i="2"/>
  <c r="X1471" i="2"/>
  <c r="W1471" i="2"/>
  <c r="AB1470" i="2"/>
  <c r="AA1470" i="2"/>
  <c r="Z1470" i="2"/>
  <c r="Y1470" i="2"/>
  <c r="X1470" i="2"/>
  <c r="W1470" i="2"/>
  <c r="AB1469" i="2"/>
  <c r="AA1469" i="2"/>
  <c r="Z1469" i="2"/>
  <c r="Y1469" i="2"/>
  <c r="X1469" i="2"/>
  <c r="W1469" i="2"/>
  <c r="AB1468" i="2"/>
  <c r="AA1468" i="2"/>
  <c r="Z1468" i="2"/>
  <c r="Y1468" i="2"/>
  <c r="X1468" i="2"/>
  <c r="W1468" i="2"/>
  <c r="AB1467" i="2"/>
  <c r="AA1467" i="2"/>
  <c r="Z1467" i="2"/>
  <c r="Y1467" i="2"/>
  <c r="X1467" i="2"/>
  <c r="W1467" i="2"/>
  <c r="AB1466" i="2"/>
  <c r="AA1466" i="2"/>
  <c r="Z1466" i="2"/>
  <c r="Y1466" i="2"/>
  <c r="X1466" i="2"/>
  <c r="W1466" i="2"/>
  <c r="AB1465" i="2"/>
  <c r="AA1465" i="2"/>
  <c r="Z1465" i="2"/>
  <c r="Y1465" i="2"/>
  <c r="X1465" i="2"/>
  <c r="W1465" i="2"/>
  <c r="AB1464" i="2"/>
  <c r="AA1464" i="2"/>
  <c r="Z1464" i="2"/>
  <c r="Y1464" i="2"/>
  <c r="X1464" i="2"/>
  <c r="W1464" i="2"/>
  <c r="AB1463" i="2"/>
  <c r="AA1463" i="2"/>
  <c r="Z1463" i="2"/>
  <c r="Y1463" i="2"/>
  <c r="X1463" i="2"/>
  <c r="W1463" i="2"/>
  <c r="AB1462" i="2"/>
  <c r="AA1462" i="2"/>
  <c r="Z1462" i="2"/>
  <c r="Y1462" i="2"/>
  <c r="X1462" i="2"/>
  <c r="W1462" i="2"/>
  <c r="AB1461" i="2"/>
  <c r="AA1461" i="2"/>
  <c r="Z1461" i="2"/>
  <c r="Y1461" i="2"/>
  <c r="X1461" i="2"/>
  <c r="W1461" i="2"/>
  <c r="AB1460" i="2"/>
  <c r="AA1460" i="2"/>
  <c r="Z1460" i="2"/>
  <c r="Y1460" i="2"/>
  <c r="X1460" i="2"/>
  <c r="W1460" i="2"/>
  <c r="AB1459" i="2"/>
  <c r="AA1459" i="2"/>
  <c r="Z1459" i="2"/>
  <c r="Y1459" i="2"/>
  <c r="X1459" i="2"/>
  <c r="W1459" i="2"/>
  <c r="AB1458" i="2"/>
  <c r="AA1458" i="2"/>
  <c r="Z1458" i="2"/>
  <c r="Y1458" i="2"/>
  <c r="X1458" i="2"/>
  <c r="W1458" i="2"/>
  <c r="AB1457" i="2"/>
  <c r="AA1457" i="2"/>
  <c r="Z1457" i="2"/>
  <c r="Y1457" i="2"/>
  <c r="X1457" i="2"/>
  <c r="W1457" i="2"/>
  <c r="AB1456" i="2"/>
  <c r="AA1456" i="2"/>
  <c r="Z1456" i="2"/>
  <c r="Y1456" i="2"/>
  <c r="X1456" i="2"/>
  <c r="W1456" i="2"/>
  <c r="AB1455" i="2"/>
  <c r="AA1455" i="2"/>
  <c r="Z1455" i="2"/>
  <c r="Y1455" i="2"/>
  <c r="X1455" i="2"/>
  <c r="W1455" i="2"/>
  <c r="AB1454" i="2"/>
  <c r="AA1454" i="2"/>
  <c r="Z1454" i="2"/>
  <c r="Y1454" i="2"/>
  <c r="X1454" i="2"/>
  <c r="W1454" i="2"/>
  <c r="AB1453" i="2"/>
  <c r="AA1453" i="2"/>
  <c r="Z1453" i="2"/>
  <c r="Y1453" i="2"/>
  <c r="X1453" i="2"/>
  <c r="W1453" i="2"/>
  <c r="AB1452" i="2"/>
  <c r="AA1452" i="2"/>
  <c r="Z1452" i="2"/>
  <c r="Y1452" i="2"/>
  <c r="X1452" i="2"/>
  <c r="W1452" i="2"/>
  <c r="AB1451" i="2"/>
  <c r="AA1451" i="2"/>
  <c r="Z1451" i="2"/>
  <c r="Y1451" i="2"/>
  <c r="X1451" i="2"/>
  <c r="W1451" i="2"/>
  <c r="AB1450" i="2"/>
  <c r="AA1450" i="2"/>
  <c r="Z1450" i="2"/>
  <c r="Y1450" i="2"/>
  <c r="X1450" i="2"/>
  <c r="W1450" i="2"/>
  <c r="AB1449" i="2"/>
  <c r="AA1449" i="2"/>
  <c r="Z1449" i="2"/>
  <c r="Y1449" i="2"/>
  <c r="X1449" i="2"/>
  <c r="W1449" i="2"/>
  <c r="AB1448" i="2"/>
  <c r="AA1448" i="2"/>
  <c r="Z1448" i="2"/>
  <c r="Y1448" i="2"/>
  <c r="X1448" i="2"/>
  <c r="W1448" i="2"/>
  <c r="AB1447" i="2"/>
  <c r="AA1447" i="2"/>
  <c r="Z1447" i="2"/>
  <c r="Y1447" i="2"/>
  <c r="X1447" i="2"/>
  <c r="W1447" i="2"/>
  <c r="AB1446" i="2"/>
  <c r="AA1446" i="2"/>
  <c r="Z1446" i="2"/>
  <c r="Y1446" i="2"/>
  <c r="X1446" i="2"/>
  <c r="W1446" i="2"/>
  <c r="AB1445" i="2"/>
  <c r="AA1445" i="2"/>
  <c r="Z1445" i="2"/>
  <c r="Y1445" i="2"/>
  <c r="X1445" i="2"/>
  <c r="W1445" i="2"/>
  <c r="AB1444" i="2"/>
  <c r="AA1444" i="2"/>
  <c r="Z1444" i="2"/>
  <c r="Y1444" i="2"/>
  <c r="X1444" i="2"/>
  <c r="W1444" i="2"/>
  <c r="AB1443" i="2"/>
  <c r="AA1443" i="2"/>
  <c r="Z1443" i="2"/>
  <c r="Y1443" i="2"/>
  <c r="X1443" i="2"/>
  <c r="W1443" i="2"/>
  <c r="AB1442" i="2"/>
  <c r="AA1442" i="2"/>
  <c r="Z1442" i="2"/>
  <c r="Y1442" i="2"/>
  <c r="X1442" i="2"/>
  <c r="W1442" i="2"/>
  <c r="AB1441" i="2"/>
  <c r="AA1441" i="2"/>
  <c r="Z1441" i="2"/>
  <c r="Y1441" i="2"/>
  <c r="X1441" i="2"/>
  <c r="W1441" i="2"/>
  <c r="AB1440" i="2"/>
  <c r="AA1440" i="2"/>
  <c r="Z1440" i="2"/>
  <c r="Y1440" i="2"/>
  <c r="X1440" i="2"/>
  <c r="W1440" i="2"/>
  <c r="AB1439" i="2"/>
  <c r="AA1439" i="2"/>
  <c r="Z1439" i="2"/>
  <c r="Y1439" i="2"/>
  <c r="X1439" i="2"/>
  <c r="W1439" i="2"/>
  <c r="AB1438" i="2"/>
  <c r="AA1438" i="2"/>
  <c r="Z1438" i="2"/>
  <c r="Y1438" i="2"/>
  <c r="X1438" i="2"/>
  <c r="W1438" i="2"/>
  <c r="AB1437" i="2"/>
  <c r="AA1437" i="2"/>
  <c r="Z1437" i="2"/>
  <c r="Y1437" i="2"/>
  <c r="X1437" i="2"/>
  <c r="W1437" i="2"/>
  <c r="AB1436" i="2"/>
  <c r="AA1436" i="2"/>
  <c r="Z1436" i="2"/>
  <c r="Y1436" i="2"/>
  <c r="X1436" i="2"/>
  <c r="W1436" i="2"/>
  <c r="AB1435" i="2"/>
  <c r="AA1435" i="2"/>
  <c r="Z1435" i="2"/>
  <c r="Y1435" i="2"/>
  <c r="X1435" i="2"/>
  <c r="W1435" i="2"/>
  <c r="AB1434" i="2"/>
  <c r="AA1434" i="2"/>
  <c r="Z1434" i="2"/>
  <c r="Y1434" i="2"/>
  <c r="X1434" i="2"/>
  <c r="W1434" i="2"/>
  <c r="AB1433" i="2"/>
  <c r="AA1433" i="2"/>
  <c r="Z1433" i="2"/>
  <c r="Y1433" i="2"/>
  <c r="X1433" i="2"/>
  <c r="W1433" i="2"/>
  <c r="AB1432" i="2"/>
  <c r="AA1432" i="2"/>
  <c r="Z1432" i="2"/>
  <c r="Y1432" i="2"/>
  <c r="X1432" i="2"/>
  <c r="W1432" i="2"/>
  <c r="AB1431" i="2"/>
  <c r="AA1431" i="2"/>
  <c r="Z1431" i="2"/>
  <c r="Y1431" i="2"/>
  <c r="X1431" i="2"/>
  <c r="W1431" i="2"/>
  <c r="AB1430" i="2"/>
  <c r="AA1430" i="2"/>
  <c r="Z1430" i="2"/>
  <c r="Y1430" i="2"/>
  <c r="X1430" i="2"/>
  <c r="W1430" i="2"/>
  <c r="AB1429" i="2"/>
  <c r="AA1429" i="2"/>
  <c r="Z1429" i="2"/>
  <c r="Y1429" i="2"/>
  <c r="X1429" i="2"/>
  <c r="W1429" i="2"/>
  <c r="AB1428" i="2"/>
  <c r="AA1428" i="2"/>
  <c r="Z1428" i="2"/>
  <c r="Y1428" i="2"/>
  <c r="X1428" i="2"/>
  <c r="W1428" i="2"/>
  <c r="AB1427" i="2"/>
  <c r="AA1427" i="2"/>
  <c r="Z1427" i="2"/>
  <c r="Y1427" i="2"/>
  <c r="X1427" i="2"/>
  <c r="W1427" i="2"/>
  <c r="AB1426" i="2"/>
  <c r="AA1426" i="2"/>
  <c r="Z1426" i="2"/>
  <c r="Y1426" i="2"/>
  <c r="X1426" i="2"/>
  <c r="W1426" i="2"/>
  <c r="AB1425" i="2"/>
  <c r="AA1425" i="2"/>
  <c r="Z1425" i="2"/>
  <c r="Y1425" i="2"/>
  <c r="X1425" i="2"/>
  <c r="W1425" i="2"/>
  <c r="AB1424" i="2"/>
  <c r="AA1424" i="2"/>
  <c r="Z1424" i="2"/>
  <c r="Y1424" i="2"/>
  <c r="X1424" i="2"/>
  <c r="W1424" i="2"/>
  <c r="AB1423" i="2"/>
  <c r="AA1423" i="2"/>
  <c r="Z1423" i="2"/>
  <c r="Y1423" i="2"/>
  <c r="X1423" i="2"/>
  <c r="W1423" i="2"/>
  <c r="AB1422" i="2"/>
  <c r="AA1422" i="2"/>
  <c r="Z1422" i="2"/>
  <c r="Y1422" i="2"/>
  <c r="X1422" i="2"/>
  <c r="W1422" i="2"/>
  <c r="AB1421" i="2"/>
  <c r="AA1421" i="2"/>
  <c r="Z1421" i="2"/>
  <c r="Y1421" i="2"/>
  <c r="X1421" i="2"/>
  <c r="W1421" i="2"/>
  <c r="AB1420" i="2"/>
  <c r="AA1420" i="2"/>
  <c r="Z1420" i="2"/>
  <c r="Y1420" i="2"/>
  <c r="X1420" i="2"/>
  <c r="W1420" i="2"/>
  <c r="AB1419" i="2"/>
  <c r="AA1419" i="2"/>
  <c r="Z1419" i="2"/>
  <c r="Y1419" i="2"/>
  <c r="X1419" i="2"/>
  <c r="W1419" i="2"/>
  <c r="AB1418" i="2"/>
  <c r="AA1418" i="2"/>
  <c r="Z1418" i="2"/>
  <c r="Y1418" i="2"/>
  <c r="X1418" i="2"/>
  <c r="W1418" i="2"/>
  <c r="AB1417" i="2"/>
  <c r="AA1417" i="2"/>
  <c r="Z1417" i="2"/>
  <c r="Y1417" i="2"/>
  <c r="X1417" i="2"/>
  <c r="W1417" i="2"/>
  <c r="AB1416" i="2"/>
  <c r="AA1416" i="2"/>
  <c r="Z1416" i="2"/>
  <c r="Y1416" i="2"/>
  <c r="X1416" i="2"/>
  <c r="W1416" i="2"/>
  <c r="AB1415" i="2"/>
  <c r="AA1415" i="2"/>
  <c r="Z1415" i="2"/>
  <c r="Y1415" i="2"/>
  <c r="X1415" i="2"/>
  <c r="W1415" i="2"/>
  <c r="AB1414" i="2"/>
  <c r="AA1414" i="2"/>
  <c r="Z1414" i="2"/>
  <c r="Y1414" i="2"/>
  <c r="X1414" i="2"/>
  <c r="W1414" i="2"/>
  <c r="AB1413" i="2"/>
  <c r="AA1413" i="2"/>
  <c r="Z1413" i="2"/>
  <c r="Y1413" i="2"/>
  <c r="X1413" i="2"/>
  <c r="W1413" i="2"/>
  <c r="AB1412" i="2"/>
  <c r="AA1412" i="2"/>
  <c r="Z1412" i="2"/>
  <c r="Y1412" i="2"/>
  <c r="X1412" i="2"/>
  <c r="W1412" i="2"/>
  <c r="AB1411" i="2"/>
  <c r="AA1411" i="2"/>
  <c r="Z1411" i="2"/>
  <c r="Y1411" i="2"/>
  <c r="X1411" i="2"/>
  <c r="W1411" i="2"/>
  <c r="AB1410" i="2"/>
  <c r="AA1410" i="2"/>
  <c r="Z1410" i="2"/>
  <c r="Y1410" i="2"/>
  <c r="X1410" i="2"/>
  <c r="W1410" i="2"/>
  <c r="AB1409" i="2"/>
  <c r="AA1409" i="2"/>
  <c r="Z1409" i="2"/>
  <c r="Y1409" i="2"/>
  <c r="X1409" i="2"/>
  <c r="W1409" i="2"/>
  <c r="AB1408" i="2"/>
  <c r="AA1408" i="2"/>
  <c r="Z1408" i="2"/>
  <c r="Y1408" i="2"/>
  <c r="X1408" i="2"/>
  <c r="W1408" i="2"/>
  <c r="AB1407" i="2"/>
  <c r="AA1407" i="2"/>
  <c r="Z1407" i="2"/>
  <c r="Y1407" i="2"/>
  <c r="X1407" i="2"/>
  <c r="W1407" i="2"/>
  <c r="AB1406" i="2"/>
  <c r="AA1406" i="2"/>
  <c r="Z1406" i="2"/>
  <c r="Y1406" i="2"/>
  <c r="X1406" i="2"/>
  <c r="W1406" i="2"/>
  <c r="AB1405" i="2"/>
  <c r="AA1405" i="2"/>
  <c r="Z1405" i="2"/>
  <c r="Y1405" i="2"/>
  <c r="X1405" i="2"/>
  <c r="W1405" i="2"/>
  <c r="AB1404" i="2"/>
  <c r="AA1404" i="2"/>
  <c r="Z1404" i="2"/>
  <c r="Y1404" i="2"/>
  <c r="X1404" i="2"/>
  <c r="W1404" i="2"/>
  <c r="AB1403" i="2"/>
  <c r="AA1403" i="2"/>
  <c r="Z1403" i="2"/>
  <c r="Y1403" i="2"/>
  <c r="X1403" i="2"/>
  <c r="W1403" i="2"/>
  <c r="AB1402" i="2"/>
  <c r="AA1402" i="2"/>
  <c r="Z1402" i="2"/>
  <c r="Y1402" i="2"/>
  <c r="X1402" i="2"/>
  <c r="W1402" i="2"/>
  <c r="AB1401" i="2"/>
  <c r="AA1401" i="2"/>
  <c r="Z1401" i="2"/>
  <c r="Y1401" i="2"/>
  <c r="X1401" i="2"/>
  <c r="W1401" i="2"/>
  <c r="AB1400" i="2"/>
  <c r="AA1400" i="2"/>
  <c r="Z1400" i="2"/>
  <c r="Y1400" i="2"/>
  <c r="X1400" i="2"/>
  <c r="W1400" i="2"/>
  <c r="AB1399" i="2"/>
  <c r="AA1399" i="2"/>
  <c r="Z1399" i="2"/>
  <c r="Y1399" i="2"/>
  <c r="X1399" i="2"/>
  <c r="W1399" i="2"/>
  <c r="AB1398" i="2"/>
  <c r="AA1398" i="2"/>
  <c r="Z1398" i="2"/>
  <c r="Y1398" i="2"/>
  <c r="X1398" i="2"/>
  <c r="W1398" i="2"/>
  <c r="AB1397" i="2"/>
  <c r="AA1397" i="2"/>
  <c r="Z1397" i="2"/>
  <c r="Y1397" i="2"/>
  <c r="X1397" i="2"/>
  <c r="W1397" i="2"/>
  <c r="AB1396" i="2"/>
  <c r="AA1396" i="2"/>
  <c r="Z1396" i="2"/>
  <c r="Y1396" i="2"/>
  <c r="X1396" i="2"/>
  <c r="W1396" i="2"/>
  <c r="AB1395" i="2"/>
  <c r="AA1395" i="2"/>
  <c r="Z1395" i="2"/>
  <c r="Y1395" i="2"/>
  <c r="X1395" i="2"/>
  <c r="W1395" i="2"/>
  <c r="AB1394" i="2"/>
  <c r="AA1394" i="2"/>
  <c r="Z1394" i="2"/>
  <c r="Y1394" i="2"/>
  <c r="X1394" i="2"/>
  <c r="W1394" i="2"/>
  <c r="AB1393" i="2"/>
  <c r="AA1393" i="2"/>
  <c r="Z1393" i="2"/>
  <c r="Y1393" i="2"/>
  <c r="X1393" i="2"/>
  <c r="W1393" i="2"/>
  <c r="AB1392" i="2"/>
  <c r="AA1392" i="2"/>
  <c r="Z1392" i="2"/>
  <c r="Y1392" i="2"/>
  <c r="X1392" i="2"/>
  <c r="W1392" i="2"/>
  <c r="AB1391" i="2"/>
  <c r="AA1391" i="2"/>
  <c r="Z1391" i="2"/>
  <c r="Y1391" i="2"/>
  <c r="X1391" i="2"/>
  <c r="W1391" i="2"/>
  <c r="AB1390" i="2"/>
  <c r="AA1390" i="2"/>
  <c r="Z1390" i="2"/>
  <c r="Y1390" i="2"/>
  <c r="X1390" i="2"/>
  <c r="W1390" i="2"/>
  <c r="AB1389" i="2"/>
  <c r="AA1389" i="2"/>
  <c r="Z1389" i="2"/>
  <c r="Y1389" i="2"/>
  <c r="X1389" i="2"/>
  <c r="W1389" i="2"/>
  <c r="AB1388" i="2"/>
  <c r="AA1388" i="2"/>
  <c r="Z1388" i="2"/>
  <c r="Y1388" i="2"/>
  <c r="X1388" i="2"/>
  <c r="W1388" i="2"/>
  <c r="AB1387" i="2"/>
  <c r="AA1387" i="2"/>
  <c r="Z1387" i="2"/>
  <c r="Y1387" i="2"/>
  <c r="X1387" i="2"/>
  <c r="W1387" i="2"/>
  <c r="AB1386" i="2"/>
  <c r="AA1386" i="2"/>
  <c r="Z1386" i="2"/>
  <c r="Y1386" i="2"/>
  <c r="X1386" i="2"/>
  <c r="W1386" i="2"/>
  <c r="AB1385" i="2"/>
  <c r="AA1385" i="2"/>
  <c r="Z1385" i="2"/>
  <c r="Y1385" i="2"/>
  <c r="X1385" i="2"/>
  <c r="W1385" i="2"/>
  <c r="AB1384" i="2"/>
  <c r="AA1384" i="2"/>
  <c r="Z1384" i="2"/>
  <c r="Y1384" i="2"/>
  <c r="X1384" i="2"/>
  <c r="W1384" i="2"/>
  <c r="AB1383" i="2"/>
  <c r="AA1383" i="2"/>
  <c r="Z1383" i="2"/>
  <c r="Y1383" i="2"/>
  <c r="X1383" i="2"/>
  <c r="W1383" i="2"/>
  <c r="AB1382" i="2"/>
  <c r="AA1382" i="2"/>
  <c r="Z1382" i="2"/>
  <c r="Y1382" i="2"/>
  <c r="X1382" i="2"/>
  <c r="W1382" i="2"/>
  <c r="AB1381" i="2"/>
  <c r="AA1381" i="2"/>
  <c r="Z1381" i="2"/>
  <c r="Y1381" i="2"/>
  <c r="X1381" i="2"/>
  <c r="W1381" i="2"/>
  <c r="AB1380" i="2"/>
  <c r="AA1380" i="2"/>
  <c r="Z1380" i="2"/>
  <c r="Y1380" i="2"/>
  <c r="X1380" i="2"/>
  <c r="W1380" i="2"/>
  <c r="AB1379" i="2"/>
  <c r="AA1379" i="2"/>
  <c r="Z1379" i="2"/>
  <c r="Y1379" i="2"/>
  <c r="X1379" i="2"/>
  <c r="W1379" i="2"/>
  <c r="AB1378" i="2"/>
  <c r="AA1378" i="2"/>
  <c r="Z1378" i="2"/>
  <c r="Y1378" i="2"/>
  <c r="X1378" i="2"/>
  <c r="W1378" i="2"/>
  <c r="AB1377" i="2"/>
  <c r="AA1377" i="2"/>
  <c r="Z1377" i="2"/>
  <c r="Y1377" i="2"/>
  <c r="X1377" i="2"/>
  <c r="W1377" i="2"/>
  <c r="AB1376" i="2"/>
  <c r="AA1376" i="2"/>
  <c r="Z1376" i="2"/>
  <c r="Y1376" i="2"/>
  <c r="X1376" i="2"/>
  <c r="W1376" i="2"/>
  <c r="AB1375" i="2"/>
  <c r="AA1375" i="2"/>
  <c r="Z1375" i="2"/>
  <c r="Y1375" i="2"/>
  <c r="X1375" i="2"/>
  <c r="W1375" i="2"/>
  <c r="AB1374" i="2"/>
  <c r="AA1374" i="2"/>
  <c r="Z1374" i="2"/>
  <c r="Y1374" i="2"/>
  <c r="X1374" i="2"/>
  <c r="W1374" i="2"/>
  <c r="AB1373" i="2"/>
  <c r="AA1373" i="2"/>
  <c r="Z1373" i="2"/>
  <c r="Y1373" i="2"/>
  <c r="X1373" i="2"/>
  <c r="W1373" i="2"/>
  <c r="AB1372" i="2"/>
  <c r="AA1372" i="2"/>
  <c r="Z1372" i="2"/>
  <c r="Y1372" i="2"/>
  <c r="X1372" i="2"/>
  <c r="W1372" i="2"/>
  <c r="AB1371" i="2"/>
  <c r="AA1371" i="2"/>
  <c r="Z1371" i="2"/>
  <c r="Y1371" i="2"/>
  <c r="X1371" i="2"/>
  <c r="W1371" i="2"/>
  <c r="AB1370" i="2"/>
  <c r="AA1370" i="2"/>
  <c r="Z1370" i="2"/>
  <c r="Y1370" i="2"/>
  <c r="X1370" i="2"/>
  <c r="W1370" i="2"/>
  <c r="AB1369" i="2"/>
  <c r="AA1369" i="2"/>
  <c r="Z1369" i="2"/>
  <c r="Y1369" i="2"/>
  <c r="X1369" i="2"/>
  <c r="W1369" i="2"/>
  <c r="AB1368" i="2"/>
  <c r="AA1368" i="2"/>
  <c r="Z1368" i="2"/>
  <c r="Y1368" i="2"/>
  <c r="X1368" i="2"/>
  <c r="W1368" i="2"/>
  <c r="AB1367" i="2"/>
  <c r="AA1367" i="2"/>
  <c r="Z1367" i="2"/>
  <c r="Y1367" i="2"/>
  <c r="X1367" i="2"/>
  <c r="W1367" i="2"/>
  <c r="AB1366" i="2"/>
  <c r="AA1366" i="2"/>
  <c r="Z1366" i="2"/>
  <c r="Y1366" i="2"/>
  <c r="X1366" i="2"/>
  <c r="W1366" i="2"/>
  <c r="AB1365" i="2"/>
  <c r="AA1365" i="2"/>
  <c r="Z1365" i="2"/>
  <c r="Y1365" i="2"/>
  <c r="X1365" i="2"/>
  <c r="W1365" i="2"/>
  <c r="AB1364" i="2"/>
  <c r="AA1364" i="2"/>
  <c r="Z1364" i="2"/>
  <c r="Y1364" i="2"/>
  <c r="X1364" i="2"/>
  <c r="W1364" i="2"/>
  <c r="AB1363" i="2"/>
  <c r="AA1363" i="2"/>
  <c r="Z1363" i="2"/>
  <c r="Y1363" i="2"/>
  <c r="X1363" i="2"/>
  <c r="W1363" i="2"/>
  <c r="AB1362" i="2"/>
  <c r="AA1362" i="2"/>
  <c r="Z1362" i="2"/>
  <c r="Y1362" i="2"/>
  <c r="X1362" i="2"/>
  <c r="W1362" i="2"/>
  <c r="AB1361" i="2"/>
  <c r="AA1361" i="2"/>
  <c r="Z1361" i="2"/>
  <c r="Y1361" i="2"/>
  <c r="X1361" i="2"/>
  <c r="W1361" i="2"/>
  <c r="AB1360" i="2"/>
  <c r="AA1360" i="2"/>
  <c r="Z1360" i="2"/>
  <c r="Y1360" i="2"/>
  <c r="X1360" i="2"/>
  <c r="W1360" i="2"/>
  <c r="AB1359" i="2"/>
  <c r="AA1359" i="2"/>
  <c r="Z1359" i="2"/>
  <c r="Y1359" i="2"/>
  <c r="X1359" i="2"/>
  <c r="W1359" i="2"/>
  <c r="AB1358" i="2"/>
  <c r="AA1358" i="2"/>
  <c r="Z1358" i="2"/>
  <c r="Y1358" i="2"/>
  <c r="X1358" i="2"/>
  <c r="W1358" i="2"/>
  <c r="AB1357" i="2"/>
  <c r="AA1357" i="2"/>
  <c r="Z1357" i="2"/>
  <c r="Y1357" i="2"/>
  <c r="X1357" i="2"/>
  <c r="W1357" i="2"/>
  <c r="AB1356" i="2"/>
  <c r="AA1356" i="2"/>
  <c r="Z1356" i="2"/>
  <c r="Y1356" i="2"/>
  <c r="X1356" i="2"/>
  <c r="W1356" i="2"/>
  <c r="AB1355" i="2"/>
  <c r="AA1355" i="2"/>
  <c r="Z1355" i="2"/>
  <c r="Y1355" i="2"/>
  <c r="X1355" i="2"/>
  <c r="W1355" i="2"/>
  <c r="AB1354" i="2"/>
  <c r="AA1354" i="2"/>
  <c r="Z1354" i="2"/>
  <c r="Y1354" i="2"/>
  <c r="X1354" i="2"/>
  <c r="W1354" i="2"/>
  <c r="AB1353" i="2"/>
  <c r="AA1353" i="2"/>
  <c r="Z1353" i="2"/>
  <c r="Y1353" i="2"/>
  <c r="X1353" i="2"/>
  <c r="W1353" i="2"/>
  <c r="AB1352" i="2"/>
  <c r="AA1352" i="2"/>
  <c r="Z1352" i="2"/>
  <c r="Y1352" i="2"/>
  <c r="X1352" i="2"/>
  <c r="W1352" i="2"/>
  <c r="AB1351" i="2"/>
  <c r="AA1351" i="2"/>
  <c r="Z1351" i="2"/>
  <c r="Y1351" i="2"/>
  <c r="X1351" i="2"/>
  <c r="W1351" i="2"/>
  <c r="AB1350" i="2"/>
  <c r="AA1350" i="2"/>
  <c r="Z1350" i="2"/>
  <c r="Y1350" i="2"/>
  <c r="X1350" i="2"/>
  <c r="W1350" i="2"/>
  <c r="AB1349" i="2"/>
  <c r="AA1349" i="2"/>
  <c r="Z1349" i="2"/>
  <c r="Y1349" i="2"/>
  <c r="X1349" i="2"/>
  <c r="W1349" i="2"/>
  <c r="AB1348" i="2"/>
  <c r="AA1348" i="2"/>
  <c r="Z1348" i="2"/>
  <c r="Y1348" i="2"/>
  <c r="X1348" i="2"/>
  <c r="W1348" i="2"/>
  <c r="AB1347" i="2"/>
  <c r="AA1347" i="2"/>
  <c r="Z1347" i="2"/>
  <c r="Y1347" i="2"/>
  <c r="X1347" i="2"/>
  <c r="W1347" i="2"/>
  <c r="AB1346" i="2"/>
  <c r="AA1346" i="2"/>
  <c r="Z1346" i="2"/>
  <c r="Y1346" i="2"/>
  <c r="X1346" i="2"/>
  <c r="W1346" i="2"/>
  <c r="AB1345" i="2"/>
  <c r="AA1345" i="2"/>
  <c r="Z1345" i="2"/>
  <c r="Y1345" i="2"/>
  <c r="X1345" i="2"/>
  <c r="W1345" i="2"/>
  <c r="AB1344" i="2"/>
  <c r="AA1344" i="2"/>
  <c r="Z1344" i="2"/>
  <c r="Y1344" i="2"/>
  <c r="X1344" i="2"/>
  <c r="W1344" i="2"/>
  <c r="AB1343" i="2"/>
  <c r="AA1343" i="2"/>
  <c r="Z1343" i="2"/>
  <c r="Y1343" i="2"/>
  <c r="X1343" i="2"/>
  <c r="W1343" i="2"/>
  <c r="AB1342" i="2"/>
  <c r="AA1342" i="2"/>
  <c r="Z1342" i="2"/>
  <c r="Y1342" i="2"/>
  <c r="X1342" i="2"/>
  <c r="W1342" i="2"/>
  <c r="AB1341" i="2"/>
  <c r="AA1341" i="2"/>
  <c r="Z1341" i="2"/>
  <c r="Y1341" i="2"/>
  <c r="X1341" i="2"/>
  <c r="W1341" i="2"/>
  <c r="AB1340" i="2"/>
  <c r="AA1340" i="2"/>
  <c r="Z1340" i="2"/>
  <c r="Y1340" i="2"/>
  <c r="X1340" i="2"/>
  <c r="W1340" i="2"/>
  <c r="AB1339" i="2"/>
  <c r="AA1339" i="2"/>
  <c r="Z1339" i="2"/>
  <c r="Y1339" i="2"/>
  <c r="X1339" i="2"/>
  <c r="W1339" i="2"/>
  <c r="AB1338" i="2"/>
  <c r="AA1338" i="2"/>
  <c r="Z1338" i="2"/>
  <c r="Y1338" i="2"/>
  <c r="X1338" i="2"/>
  <c r="W1338" i="2"/>
  <c r="AB1337" i="2"/>
  <c r="AA1337" i="2"/>
  <c r="Z1337" i="2"/>
  <c r="Y1337" i="2"/>
  <c r="X1337" i="2"/>
  <c r="W1337" i="2"/>
  <c r="AB1336" i="2"/>
  <c r="AA1336" i="2"/>
  <c r="Z1336" i="2"/>
  <c r="Y1336" i="2"/>
  <c r="X1336" i="2"/>
  <c r="W1336" i="2"/>
  <c r="AB1335" i="2"/>
  <c r="AA1335" i="2"/>
  <c r="Z1335" i="2"/>
  <c r="Y1335" i="2"/>
  <c r="X1335" i="2"/>
  <c r="W1335" i="2"/>
  <c r="AB1334" i="2"/>
  <c r="AA1334" i="2"/>
  <c r="Z1334" i="2"/>
  <c r="Y1334" i="2"/>
  <c r="X1334" i="2"/>
  <c r="W1334" i="2"/>
  <c r="AB1333" i="2"/>
  <c r="AA1333" i="2"/>
  <c r="Z1333" i="2"/>
  <c r="Y1333" i="2"/>
  <c r="X1333" i="2"/>
  <c r="W1333" i="2"/>
  <c r="AB1332" i="2"/>
  <c r="AA1332" i="2"/>
  <c r="Z1332" i="2"/>
  <c r="Y1332" i="2"/>
  <c r="X1332" i="2"/>
  <c r="W1332" i="2"/>
  <c r="AB1331" i="2"/>
  <c r="AA1331" i="2"/>
  <c r="Z1331" i="2"/>
  <c r="Y1331" i="2"/>
  <c r="X1331" i="2"/>
  <c r="W1331" i="2"/>
  <c r="AB1330" i="2"/>
  <c r="AA1330" i="2"/>
  <c r="Z1330" i="2"/>
  <c r="Y1330" i="2"/>
  <c r="X1330" i="2"/>
  <c r="W1330" i="2"/>
  <c r="AB1329" i="2"/>
  <c r="AA1329" i="2"/>
  <c r="Z1329" i="2"/>
  <c r="Y1329" i="2"/>
  <c r="X1329" i="2"/>
  <c r="W1329" i="2"/>
  <c r="AB1328" i="2"/>
  <c r="AA1328" i="2"/>
  <c r="Z1328" i="2"/>
  <c r="Y1328" i="2"/>
  <c r="X1328" i="2"/>
  <c r="W1328" i="2"/>
  <c r="AB1327" i="2"/>
  <c r="AA1327" i="2"/>
  <c r="Z1327" i="2"/>
  <c r="Y1327" i="2"/>
  <c r="X1327" i="2"/>
  <c r="W1327" i="2"/>
  <c r="AB1326" i="2"/>
  <c r="AA1326" i="2"/>
  <c r="Z1326" i="2"/>
  <c r="Y1326" i="2"/>
  <c r="X1326" i="2"/>
  <c r="W1326" i="2"/>
  <c r="AB1325" i="2"/>
  <c r="AA1325" i="2"/>
  <c r="Z1325" i="2"/>
  <c r="Y1325" i="2"/>
  <c r="X1325" i="2"/>
  <c r="W1325" i="2"/>
  <c r="AB1324" i="2"/>
  <c r="AA1324" i="2"/>
  <c r="Z1324" i="2"/>
  <c r="Y1324" i="2"/>
  <c r="X1324" i="2"/>
  <c r="W1324" i="2"/>
  <c r="AB1323" i="2"/>
  <c r="AA1323" i="2"/>
  <c r="Z1323" i="2"/>
  <c r="Y1323" i="2"/>
  <c r="X1323" i="2"/>
  <c r="W1323" i="2"/>
  <c r="AB1322" i="2"/>
  <c r="AA1322" i="2"/>
  <c r="Z1322" i="2"/>
  <c r="Y1322" i="2"/>
  <c r="X1322" i="2"/>
  <c r="W1322" i="2"/>
  <c r="AB1321" i="2"/>
  <c r="AA1321" i="2"/>
  <c r="Z1321" i="2"/>
  <c r="Y1321" i="2"/>
  <c r="X1321" i="2"/>
  <c r="W1321" i="2"/>
  <c r="AB1320" i="2"/>
  <c r="AA1320" i="2"/>
  <c r="Z1320" i="2"/>
  <c r="Y1320" i="2"/>
  <c r="X1320" i="2"/>
  <c r="W1320" i="2"/>
  <c r="AB1319" i="2"/>
  <c r="AA1319" i="2"/>
  <c r="Z1319" i="2"/>
  <c r="Y1319" i="2"/>
  <c r="X1319" i="2"/>
  <c r="W1319" i="2"/>
  <c r="AB1318" i="2"/>
  <c r="AA1318" i="2"/>
  <c r="Z1318" i="2"/>
  <c r="Y1318" i="2"/>
  <c r="X1318" i="2"/>
  <c r="W1318" i="2"/>
  <c r="AB1317" i="2"/>
  <c r="AA1317" i="2"/>
  <c r="Z1317" i="2"/>
  <c r="Y1317" i="2"/>
  <c r="X1317" i="2"/>
  <c r="W1317" i="2"/>
  <c r="AB1316" i="2"/>
  <c r="AA1316" i="2"/>
  <c r="Z1316" i="2"/>
  <c r="Y1316" i="2"/>
  <c r="X1316" i="2"/>
  <c r="W1316" i="2"/>
  <c r="AB1315" i="2"/>
  <c r="AA1315" i="2"/>
  <c r="Z1315" i="2"/>
  <c r="Y1315" i="2"/>
  <c r="X1315" i="2"/>
  <c r="W1315" i="2"/>
  <c r="AB1314" i="2"/>
  <c r="AA1314" i="2"/>
  <c r="Z1314" i="2"/>
  <c r="Y1314" i="2"/>
  <c r="X1314" i="2"/>
  <c r="W1314" i="2"/>
  <c r="AB1313" i="2"/>
  <c r="AA1313" i="2"/>
  <c r="Z1313" i="2"/>
  <c r="Y1313" i="2"/>
  <c r="X1313" i="2"/>
  <c r="W1313" i="2"/>
  <c r="AB1312" i="2"/>
  <c r="AA1312" i="2"/>
  <c r="Z1312" i="2"/>
  <c r="Y1312" i="2"/>
  <c r="X1312" i="2"/>
  <c r="W1312" i="2"/>
  <c r="AB1311" i="2"/>
  <c r="AA1311" i="2"/>
  <c r="Z1311" i="2"/>
  <c r="Y1311" i="2"/>
  <c r="X1311" i="2"/>
  <c r="W1311" i="2"/>
  <c r="AB1310" i="2"/>
  <c r="AA1310" i="2"/>
  <c r="Z1310" i="2"/>
  <c r="Y1310" i="2"/>
  <c r="X1310" i="2"/>
  <c r="W1310" i="2"/>
  <c r="AB1309" i="2"/>
  <c r="AA1309" i="2"/>
  <c r="Z1309" i="2"/>
  <c r="Y1309" i="2"/>
  <c r="X1309" i="2"/>
  <c r="W1309" i="2"/>
  <c r="AB1308" i="2"/>
  <c r="AA1308" i="2"/>
  <c r="Z1308" i="2"/>
  <c r="Y1308" i="2"/>
  <c r="X1308" i="2"/>
  <c r="W1308" i="2"/>
  <c r="AB1307" i="2"/>
  <c r="AA1307" i="2"/>
  <c r="Z1307" i="2"/>
  <c r="Y1307" i="2"/>
  <c r="X1307" i="2"/>
  <c r="W1307" i="2"/>
  <c r="AB1306" i="2"/>
  <c r="AA1306" i="2"/>
  <c r="Z1306" i="2"/>
  <c r="Y1306" i="2"/>
  <c r="X1306" i="2"/>
  <c r="W1306" i="2"/>
  <c r="AB1305" i="2"/>
  <c r="AA1305" i="2"/>
  <c r="Z1305" i="2"/>
  <c r="Y1305" i="2"/>
  <c r="X1305" i="2"/>
  <c r="W1305" i="2"/>
  <c r="AB1304" i="2"/>
  <c r="AA1304" i="2"/>
  <c r="Z1304" i="2"/>
  <c r="Y1304" i="2"/>
  <c r="X1304" i="2"/>
  <c r="W1304" i="2"/>
  <c r="AB1303" i="2"/>
  <c r="AA1303" i="2"/>
  <c r="Z1303" i="2"/>
  <c r="Y1303" i="2"/>
  <c r="X1303" i="2"/>
  <c r="W1303" i="2"/>
  <c r="AB1302" i="2"/>
  <c r="AA1302" i="2"/>
  <c r="Z1302" i="2"/>
  <c r="Y1302" i="2"/>
  <c r="X1302" i="2"/>
  <c r="W1302" i="2"/>
  <c r="AB1301" i="2"/>
  <c r="AA1301" i="2"/>
  <c r="Z1301" i="2"/>
  <c r="Y1301" i="2"/>
  <c r="X1301" i="2"/>
  <c r="W1301" i="2"/>
  <c r="AB1300" i="2"/>
  <c r="AA1300" i="2"/>
  <c r="Z1300" i="2"/>
  <c r="Y1300" i="2"/>
  <c r="X1300" i="2"/>
  <c r="W1300" i="2"/>
  <c r="AB1299" i="2"/>
  <c r="AA1299" i="2"/>
  <c r="Z1299" i="2"/>
  <c r="Y1299" i="2"/>
  <c r="X1299" i="2"/>
  <c r="W1299" i="2"/>
  <c r="AB1298" i="2"/>
  <c r="AA1298" i="2"/>
  <c r="Z1298" i="2"/>
  <c r="Y1298" i="2"/>
  <c r="X1298" i="2"/>
  <c r="W1298" i="2"/>
  <c r="AB1297" i="2"/>
  <c r="AA1297" i="2"/>
  <c r="Z1297" i="2"/>
  <c r="Y1297" i="2"/>
  <c r="X1297" i="2"/>
  <c r="W1297" i="2"/>
  <c r="AB1296" i="2"/>
  <c r="AA1296" i="2"/>
  <c r="Z1296" i="2"/>
  <c r="Y1296" i="2"/>
  <c r="X1296" i="2"/>
  <c r="W1296" i="2"/>
  <c r="AB1295" i="2"/>
  <c r="AA1295" i="2"/>
  <c r="Z1295" i="2"/>
  <c r="Y1295" i="2"/>
  <c r="X1295" i="2"/>
  <c r="W1295" i="2"/>
  <c r="AB1294" i="2"/>
  <c r="AA1294" i="2"/>
  <c r="Z1294" i="2"/>
  <c r="Y1294" i="2"/>
  <c r="X1294" i="2"/>
  <c r="W1294" i="2"/>
  <c r="AB1293" i="2"/>
  <c r="AA1293" i="2"/>
  <c r="Z1293" i="2"/>
  <c r="Y1293" i="2"/>
  <c r="X1293" i="2"/>
  <c r="W1293" i="2"/>
  <c r="AB1292" i="2"/>
  <c r="AA1292" i="2"/>
  <c r="Z1292" i="2"/>
  <c r="Y1292" i="2"/>
  <c r="X1292" i="2"/>
  <c r="W1292" i="2"/>
  <c r="AB1291" i="2"/>
  <c r="AA1291" i="2"/>
  <c r="Z1291" i="2"/>
  <c r="Y1291" i="2"/>
  <c r="X1291" i="2"/>
  <c r="W1291" i="2"/>
  <c r="AB1290" i="2"/>
  <c r="AA1290" i="2"/>
  <c r="Z1290" i="2"/>
  <c r="Y1290" i="2"/>
  <c r="X1290" i="2"/>
  <c r="W1290" i="2"/>
  <c r="AB1289" i="2"/>
  <c r="AA1289" i="2"/>
  <c r="Z1289" i="2"/>
  <c r="Y1289" i="2"/>
  <c r="X1289" i="2"/>
  <c r="W1289" i="2"/>
  <c r="AB1288" i="2"/>
  <c r="AA1288" i="2"/>
  <c r="Z1288" i="2"/>
  <c r="Y1288" i="2"/>
  <c r="X1288" i="2"/>
  <c r="W1288" i="2"/>
  <c r="AB1287" i="2"/>
  <c r="AA1287" i="2"/>
  <c r="Z1287" i="2"/>
  <c r="Y1287" i="2"/>
  <c r="X1287" i="2"/>
  <c r="W1287" i="2"/>
  <c r="AB1286" i="2"/>
  <c r="AA1286" i="2"/>
  <c r="Z1286" i="2"/>
  <c r="Y1286" i="2"/>
  <c r="X1286" i="2"/>
  <c r="W1286" i="2"/>
  <c r="AB1285" i="2"/>
  <c r="AA1285" i="2"/>
  <c r="Z1285" i="2"/>
  <c r="Y1285" i="2"/>
  <c r="X1285" i="2"/>
  <c r="W1285" i="2"/>
  <c r="AB1284" i="2"/>
  <c r="AA1284" i="2"/>
  <c r="Z1284" i="2"/>
  <c r="Y1284" i="2"/>
  <c r="X1284" i="2"/>
  <c r="W1284" i="2"/>
  <c r="AB1283" i="2"/>
  <c r="AA1283" i="2"/>
  <c r="Z1283" i="2"/>
  <c r="Y1283" i="2"/>
  <c r="X1283" i="2"/>
  <c r="W1283" i="2"/>
  <c r="AB1282" i="2"/>
  <c r="AA1282" i="2"/>
  <c r="Z1282" i="2"/>
  <c r="Y1282" i="2"/>
  <c r="X1282" i="2"/>
  <c r="W1282" i="2"/>
  <c r="AB1281" i="2"/>
  <c r="AA1281" i="2"/>
  <c r="Z1281" i="2"/>
  <c r="Y1281" i="2"/>
  <c r="X1281" i="2"/>
  <c r="W1281" i="2"/>
  <c r="AB1280" i="2"/>
  <c r="AA1280" i="2"/>
  <c r="Z1280" i="2"/>
  <c r="Y1280" i="2"/>
  <c r="X1280" i="2"/>
  <c r="W1280" i="2"/>
  <c r="AB1279" i="2"/>
  <c r="AA1279" i="2"/>
  <c r="Z1279" i="2"/>
  <c r="Y1279" i="2"/>
  <c r="X1279" i="2"/>
  <c r="W1279" i="2"/>
  <c r="AB1278" i="2"/>
  <c r="AA1278" i="2"/>
  <c r="Z1278" i="2"/>
  <c r="Y1278" i="2"/>
  <c r="X1278" i="2"/>
  <c r="W1278" i="2"/>
  <c r="AB1277" i="2"/>
  <c r="AA1277" i="2"/>
  <c r="Z1277" i="2"/>
  <c r="Y1277" i="2"/>
  <c r="X1277" i="2"/>
  <c r="W1277" i="2"/>
  <c r="AB1276" i="2"/>
  <c r="AA1276" i="2"/>
  <c r="Z1276" i="2"/>
  <c r="Y1276" i="2"/>
  <c r="X1276" i="2"/>
  <c r="W1276" i="2"/>
  <c r="AB1275" i="2"/>
  <c r="AA1275" i="2"/>
  <c r="Z1275" i="2"/>
  <c r="Y1275" i="2"/>
  <c r="X1275" i="2"/>
  <c r="W1275" i="2"/>
  <c r="AB1274" i="2"/>
  <c r="AA1274" i="2"/>
  <c r="Z1274" i="2"/>
  <c r="Y1274" i="2"/>
  <c r="X1274" i="2"/>
  <c r="W1274" i="2"/>
  <c r="AB1273" i="2"/>
  <c r="AA1273" i="2"/>
  <c r="Z1273" i="2"/>
  <c r="Y1273" i="2"/>
  <c r="X1273" i="2"/>
  <c r="W1273" i="2"/>
  <c r="AB1272" i="2"/>
  <c r="AA1272" i="2"/>
  <c r="Z1272" i="2"/>
  <c r="Y1272" i="2"/>
  <c r="X1272" i="2"/>
  <c r="W1272" i="2"/>
  <c r="AB1271" i="2"/>
  <c r="AA1271" i="2"/>
  <c r="Z1271" i="2"/>
  <c r="Y1271" i="2"/>
  <c r="X1271" i="2"/>
  <c r="W1271" i="2"/>
  <c r="AB1270" i="2"/>
  <c r="AA1270" i="2"/>
  <c r="Z1270" i="2"/>
  <c r="Y1270" i="2"/>
  <c r="X1270" i="2"/>
  <c r="W1270" i="2"/>
  <c r="AB1269" i="2"/>
  <c r="AA1269" i="2"/>
  <c r="Z1269" i="2"/>
  <c r="Y1269" i="2"/>
  <c r="X1269" i="2"/>
  <c r="W1269" i="2"/>
  <c r="AB1268" i="2"/>
  <c r="AA1268" i="2"/>
  <c r="Z1268" i="2"/>
  <c r="Y1268" i="2"/>
  <c r="X1268" i="2"/>
  <c r="W1268" i="2"/>
  <c r="AB1267" i="2"/>
  <c r="AA1267" i="2"/>
  <c r="Z1267" i="2"/>
  <c r="Y1267" i="2"/>
  <c r="X1267" i="2"/>
  <c r="W1267" i="2"/>
  <c r="AB1266" i="2"/>
  <c r="AA1266" i="2"/>
  <c r="Z1266" i="2"/>
  <c r="Y1266" i="2"/>
  <c r="X1266" i="2"/>
  <c r="W1266" i="2"/>
  <c r="AB1265" i="2"/>
  <c r="AA1265" i="2"/>
  <c r="Z1265" i="2"/>
  <c r="Y1265" i="2"/>
  <c r="X1265" i="2"/>
  <c r="W1265" i="2"/>
  <c r="AB1264" i="2"/>
  <c r="AA1264" i="2"/>
  <c r="Z1264" i="2"/>
  <c r="Y1264" i="2"/>
  <c r="X1264" i="2"/>
  <c r="W1264" i="2"/>
  <c r="AB1263" i="2"/>
  <c r="AA1263" i="2"/>
  <c r="Z1263" i="2"/>
  <c r="Y1263" i="2"/>
  <c r="X1263" i="2"/>
  <c r="W1263" i="2"/>
  <c r="AB1262" i="2"/>
  <c r="AA1262" i="2"/>
  <c r="Z1262" i="2"/>
  <c r="Y1262" i="2"/>
  <c r="X1262" i="2"/>
  <c r="W1262" i="2"/>
  <c r="AB1261" i="2"/>
  <c r="AA1261" i="2"/>
  <c r="Z1261" i="2"/>
  <c r="Y1261" i="2"/>
  <c r="X1261" i="2"/>
  <c r="W1261" i="2"/>
  <c r="AB1260" i="2"/>
  <c r="AA1260" i="2"/>
  <c r="Z1260" i="2"/>
  <c r="Y1260" i="2"/>
  <c r="X1260" i="2"/>
  <c r="W1260" i="2"/>
  <c r="AB1259" i="2"/>
  <c r="AA1259" i="2"/>
  <c r="Z1259" i="2"/>
  <c r="Y1259" i="2"/>
  <c r="X1259" i="2"/>
  <c r="W1259" i="2"/>
  <c r="AB1258" i="2"/>
  <c r="AA1258" i="2"/>
  <c r="Z1258" i="2"/>
  <c r="Y1258" i="2"/>
  <c r="X1258" i="2"/>
  <c r="W1258" i="2"/>
  <c r="AB1257" i="2"/>
  <c r="AA1257" i="2"/>
  <c r="Z1257" i="2"/>
  <c r="Y1257" i="2"/>
  <c r="X1257" i="2"/>
  <c r="W1257" i="2"/>
  <c r="AB1256" i="2"/>
  <c r="AA1256" i="2"/>
  <c r="Z1256" i="2"/>
  <c r="Y1256" i="2"/>
  <c r="X1256" i="2"/>
  <c r="W1256" i="2"/>
  <c r="AB1255" i="2"/>
  <c r="AA1255" i="2"/>
  <c r="Z1255" i="2"/>
  <c r="Y1255" i="2"/>
  <c r="X1255" i="2"/>
  <c r="W1255" i="2"/>
  <c r="AB1254" i="2"/>
  <c r="AA1254" i="2"/>
  <c r="Z1254" i="2"/>
  <c r="Y1254" i="2"/>
  <c r="X1254" i="2"/>
  <c r="W1254" i="2"/>
  <c r="AB1253" i="2"/>
  <c r="AA1253" i="2"/>
  <c r="Z1253" i="2"/>
  <c r="Y1253" i="2"/>
  <c r="X1253" i="2"/>
  <c r="W1253" i="2"/>
  <c r="AB1252" i="2"/>
  <c r="AA1252" i="2"/>
  <c r="Z1252" i="2"/>
  <c r="Y1252" i="2"/>
  <c r="X1252" i="2"/>
  <c r="W1252" i="2"/>
  <c r="AB1251" i="2"/>
  <c r="AA1251" i="2"/>
  <c r="Z1251" i="2"/>
  <c r="Y1251" i="2"/>
  <c r="X1251" i="2"/>
  <c r="W1251" i="2"/>
  <c r="AB1250" i="2"/>
  <c r="AA1250" i="2"/>
  <c r="Z1250" i="2"/>
  <c r="Y1250" i="2"/>
  <c r="X1250" i="2"/>
  <c r="W1250" i="2"/>
  <c r="AB1249" i="2"/>
  <c r="AA1249" i="2"/>
  <c r="Z1249" i="2"/>
  <c r="Y1249" i="2"/>
  <c r="X1249" i="2"/>
  <c r="W1249" i="2"/>
  <c r="AB1248" i="2"/>
  <c r="AA1248" i="2"/>
  <c r="Z1248" i="2"/>
  <c r="Y1248" i="2"/>
  <c r="X1248" i="2"/>
  <c r="W1248" i="2"/>
  <c r="AB1247" i="2"/>
  <c r="AA1247" i="2"/>
  <c r="Z1247" i="2"/>
  <c r="Y1247" i="2"/>
  <c r="X1247" i="2"/>
  <c r="W1247" i="2"/>
  <c r="AB1246" i="2"/>
  <c r="AA1246" i="2"/>
  <c r="Z1246" i="2"/>
  <c r="Y1246" i="2"/>
  <c r="X1246" i="2"/>
  <c r="W1246" i="2"/>
  <c r="AB1245" i="2"/>
  <c r="AA1245" i="2"/>
  <c r="Z1245" i="2"/>
  <c r="Y1245" i="2"/>
  <c r="X1245" i="2"/>
  <c r="W1245" i="2"/>
  <c r="AB1244" i="2"/>
  <c r="AA1244" i="2"/>
  <c r="Z1244" i="2"/>
  <c r="Y1244" i="2"/>
  <c r="X1244" i="2"/>
  <c r="W1244" i="2"/>
  <c r="AB1243" i="2"/>
  <c r="AA1243" i="2"/>
  <c r="Z1243" i="2"/>
  <c r="Y1243" i="2"/>
  <c r="X1243" i="2"/>
  <c r="W1243" i="2"/>
  <c r="AB1242" i="2"/>
  <c r="AA1242" i="2"/>
  <c r="Z1242" i="2"/>
  <c r="Y1242" i="2"/>
  <c r="X1242" i="2"/>
  <c r="W1242" i="2"/>
  <c r="AB1241" i="2"/>
  <c r="AA1241" i="2"/>
  <c r="Z1241" i="2"/>
  <c r="Y1241" i="2"/>
  <c r="X1241" i="2"/>
  <c r="W1241" i="2"/>
  <c r="AB1240" i="2"/>
  <c r="AA1240" i="2"/>
  <c r="Z1240" i="2"/>
  <c r="Y1240" i="2"/>
  <c r="X1240" i="2"/>
  <c r="W1240" i="2"/>
  <c r="AB1239" i="2"/>
  <c r="AA1239" i="2"/>
  <c r="Z1239" i="2"/>
  <c r="Y1239" i="2"/>
  <c r="X1239" i="2"/>
  <c r="W1239" i="2"/>
  <c r="AB1238" i="2"/>
  <c r="AA1238" i="2"/>
  <c r="Z1238" i="2"/>
  <c r="Y1238" i="2"/>
  <c r="X1238" i="2"/>
  <c r="W1238" i="2"/>
  <c r="AB1237" i="2"/>
  <c r="AA1237" i="2"/>
  <c r="Z1237" i="2"/>
  <c r="Y1237" i="2"/>
  <c r="X1237" i="2"/>
  <c r="W1237" i="2"/>
  <c r="AB1236" i="2"/>
  <c r="AA1236" i="2"/>
  <c r="Z1236" i="2"/>
  <c r="Y1236" i="2"/>
  <c r="X1236" i="2"/>
  <c r="W1236" i="2"/>
  <c r="AB1235" i="2"/>
  <c r="AA1235" i="2"/>
  <c r="Z1235" i="2"/>
  <c r="Y1235" i="2"/>
  <c r="X1235" i="2"/>
  <c r="W1235" i="2"/>
  <c r="AB1234" i="2"/>
  <c r="AA1234" i="2"/>
  <c r="Z1234" i="2"/>
  <c r="Y1234" i="2"/>
  <c r="X1234" i="2"/>
  <c r="W1234" i="2"/>
  <c r="AB1233" i="2"/>
  <c r="AA1233" i="2"/>
  <c r="Z1233" i="2"/>
  <c r="Y1233" i="2"/>
  <c r="X1233" i="2"/>
  <c r="W1233" i="2"/>
  <c r="AB1232" i="2"/>
  <c r="AA1232" i="2"/>
  <c r="Z1232" i="2"/>
  <c r="Y1232" i="2"/>
  <c r="X1232" i="2"/>
  <c r="W1232" i="2"/>
  <c r="AB1231" i="2"/>
  <c r="AA1231" i="2"/>
  <c r="Z1231" i="2"/>
  <c r="Y1231" i="2"/>
  <c r="X1231" i="2"/>
  <c r="W1231" i="2"/>
  <c r="AB1230" i="2"/>
  <c r="AA1230" i="2"/>
  <c r="Z1230" i="2"/>
  <c r="Y1230" i="2"/>
  <c r="X1230" i="2"/>
  <c r="W1230" i="2"/>
  <c r="AB1229" i="2"/>
  <c r="AA1229" i="2"/>
  <c r="Z1229" i="2"/>
  <c r="Y1229" i="2"/>
  <c r="X1229" i="2"/>
  <c r="W1229" i="2"/>
  <c r="AB1228" i="2"/>
  <c r="AA1228" i="2"/>
  <c r="Z1228" i="2"/>
  <c r="Y1228" i="2"/>
  <c r="X1228" i="2"/>
  <c r="W1228" i="2"/>
  <c r="AB1227" i="2"/>
  <c r="AA1227" i="2"/>
  <c r="Z1227" i="2"/>
  <c r="Y1227" i="2"/>
  <c r="X1227" i="2"/>
  <c r="W1227" i="2"/>
  <c r="AB1226" i="2"/>
  <c r="AA1226" i="2"/>
  <c r="Z1226" i="2"/>
  <c r="Y1226" i="2"/>
  <c r="X1226" i="2"/>
  <c r="W1226" i="2"/>
  <c r="AB1225" i="2"/>
  <c r="AA1225" i="2"/>
  <c r="Z1225" i="2"/>
  <c r="Y1225" i="2"/>
  <c r="X1225" i="2"/>
  <c r="W1225" i="2"/>
  <c r="AB1224" i="2"/>
  <c r="AA1224" i="2"/>
  <c r="Z1224" i="2"/>
  <c r="Y1224" i="2"/>
  <c r="X1224" i="2"/>
  <c r="W1224" i="2"/>
  <c r="AB1223" i="2"/>
  <c r="AA1223" i="2"/>
  <c r="Z1223" i="2"/>
  <c r="Y1223" i="2"/>
  <c r="X1223" i="2"/>
  <c r="W1223" i="2"/>
  <c r="AB1222" i="2"/>
  <c r="AA1222" i="2"/>
  <c r="Z1222" i="2"/>
  <c r="Y1222" i="2"/>
  <c r="X1222" i="2"/>
  <c r="W1222" i="2"/>
  <c r="AB1221" i="2"/>
  <c r="AA1221" i="2"/>
  <c r="Z1221" i="2"/>
  <c r="Y1221" i="2"/>
  <c r="X1221" i="2"/>
  <c r="W1221" i="2"/>
  <c r="AB1220" i="2"/>
  <c r="AA1220" i="2"/>
  <c r="Z1220" i="2"/>
  <c r="Y1220" i="2"/>
  <c r="X1220" i="2"/>
  <c r="W1220" i="2"/>
  <c r="AB1219" i="2"/>
  <c r="AA1219" i="2"/>
  <c r="Z1219" i="2"/>
  <c r="Y1219" i="2"/>
  <c r="X1219" i="2"/>
  <c r="W1219" i="2"/>
  <c r="AB1218" i="2"/>
  <c r="AA1218" i="2"/>
  <c r="Z1218" i="2"/>
  <c r="Y1218" i="2"/>
  <c r="X1218" i="2"/>
  <c r="W1218" i="2"/>
  <c r="AB1217" i="2"/>
  <c r="AA1217" i="2"/>
  <c r="Z1217" i="2"/>
  <c r="Y1217" i="2"/>
  <c r="X1217" i="2"/>
  <c r="W1217" i="2"/>
  <c r="AB1216" i="2"/>
  <c r="AA1216" i="2"/>
  <c r="Z1216" i="2"/>
  <c r="Y1216" i="2"/>
  <c r="X1216" i="2"/>
  <c r="W1216" i="2"/>
  <c r="AB1215" i="2"/>
  <c r="AA1215" i="2"/>
  <c r="Z1215" i="2"/>
  <c r="Y1215" i="2"/>
  <c r="X1215" i="2"/>
  <c r="W1215" i="2"/>
  <c r="AB1214" i="2"/>
  <c r="AA1214" i="2"/>
  <c r="Z1214" i="2"/>
  <c r="Y1214" i="2"/>
  <c r="X1214" i="2"/>
  <c r="W1214" i="2"/>
  <c r="AB1213" i="2"/>
  <c r="AA1213" i="2"/>
  <c r="Z1213" i="2"/>
  <c r="Y1213" i="2"/>
  <c r="X1213" i="2"/>
  <c r="W1213" i="2"/>
  <c r="AB1212" i="2"/>
  <c r="AA1212" i="2"/>
  <c r="Z1212" i="2"/>
  <c r="Y1212" i="2"/>
  <c r="X1212" i="2"/>
  <c r="W1212" i="2"/>
  <c r="AB1211" i="2"/>
  <c r="AA1211" i="2"/>
  <c r="Z1211" i="2"/>
  <c r="Y1211" i="2"/>
  <c r="X1211" i="2"/>
  <c r="W1211" i="2"/>
  <c r="AB1210" i="2"/>
  <c r="AA1210" i="2"/>
  <c r="Z1210" i="2"/>
  <c r="Y1210" i="2"/>
  <c r="X1210" i="2"/>
  <c r="W1210" i="2"/>
  <c r="AB1209" i="2"/>
  <c r="AA1209" i="2"/>
  <c r="Z1209" i="2"/>
  <c r="Y1209" i="2"/>
  <c r="X1209" i="2"/>
  <c r="W1209" i="2"/>
  <c r="AB1208" i="2"/>
  <c r="AA1208" i="2"/>
  <c r="Z1208" i="2"/>
  <c r="Y1208" i="2"/>
  <c r="X1208" i="2"/>
  <c r="W1208" i="2"/>
  <c r="AB1207" i="2"/>
  <c r="AA1207" i="2"/>
  <c r="Z1207" i="2"/>
  <c r="Y1207" i="2"/>
  <c r="X1207" i="2"/>
  <c r="W1207" i="2"/>
  <c r="AB1206" i="2"/>
  <c r="AA1206" i="2"/>
  <c r="Z1206" i="2"/>
  <c r="Y1206" i="2"/>
  <c r="X1206" i="2"/>
  <c r="W1206" i="2"/>
  <c r="AB1205" i="2"/>
  <c r="AA1205" i="2"/>
  <c r="Z1205" i="2"/>
  <c r="Y1205" i="2"/>
  <c r="X1205" i="2"/>
  <c r="W1205" i="2"/>
  <c r="AB1204" i="2"/>
  <c r="AA1204" i="2"/>
  <c r="Z1204" i="2"/>
  <c r="Y1204" i="2"/>
  <c r="X1204" i="2"/>
  <c r="W1204" i="2"/>
  <c r="AB1203" i="2"/>
  <c r="AA1203" i="2"/>
  <c r="Z1203" i="2"/>
  <c r="Y1203" i="2"/>
  <c r="X1203" i="2"/>
  <c r="W1203" i="2"/>
  <c r="AB1202" i="2"/>
  <c r="AA1202" i="2"/>
  <c r="Z1202" i="2"/>
  <c r="Y1202" i="2"/>
  <c r="X1202" i="2"/>
  <c r="W1202" i="2"/>
  <c r="AB1201" i="2"/>
  <c r="AA1201" i="2"/>
  <c r="Z1201" i="2"/>
  <c r="Y1201" i="2"/>
  <c r="X1201" i="2"/>
  <c r="W1201" i="2"/>
  <c r="AB1200" i="2"/>
  <c r="AA1200" i="2"/>
  <c r="Z1200" i="2"/>
  <c r="Y1200" i="2"/>
  <c r="X1200" i="2"/>
  <c r="W1200" i="2"/>
  <c r="AB1199" i="2"/>
  <c r="AA1199" i="2"/>
  <c r="Z1199" i="2"/>
  <c r="Y1199" i="2"/>
  <c r="X1199" i="2"/>
  <c r="W1199" i="2"/>
  <c r="AB1198" i="2"/>
  <c r="AA1198" i="2"/>
  <c r="Z1198" i="2"/>
  <c r="Y1198" i="2"/>
  <c r="X1198" i="2"/>
  <c r="W1198" i="2"/>
  <c r="AB1197" i="2"/>
  <c r="AA1197" i="2"/>
  <c r="Z1197" i="2"/>
  <c r="Y1197" i="2"/>
  <c r="X1197" i="2"/>
  <c r="W1197" i="2"/>
  <c r="AB1196" i="2"/>
  <c r="AA1196" i="2"/>
  <c r="Z1196" i="2"/>
  <c r="Y1196" i="2"/>
  <c r="X1196" i="2"/>
  <c r="W1196" i="2"/>
  <c r="AB1195" i="2"/>
  <c r="AA1195" i="2"/>
  <c r="Z1195" i="2"/>
  <c r="Y1195" i="2"/>
  <c r="X1195" i="2"/>
  <c r="W1195" i="2"/>
  <c r="AB1194" i="2"/>
  <c r="AA1194" i="2"/>
  <c r="Z1194" i="2"/>
  <c r="Y1194" i="2"/>
  <c r="X1194" i="2"/>
  <c r="W1194" i="2"/>
  <c r="AB1193" i="2"/>
  <c r="AA1193" i="2"/>
  <c r="Z1193" i="2"/>
  <c r="Y1193" i="2"/>
  <c r="X1193" i="2"/>
  <c r="W1193" i="2"/>
  <c r="AB1192" i="2"/>
  <c r="AA1192" i="2"/>
  <c r="Z1192" i="2"/>
  <c r="Y1192" i="2"/>
  <c r="X1192" i="2"/>
  <c r="W1192" i="2"/>
  <c r="AB1191" i="2"/>
  <c r="AA1191" i="2"/>
  <c r="Z1191" i="2"/>
  <c r="Y1191" i="2"/>
  <c r="X1191" i="2"/>
  <c r="W1191" i="2"/>
  <c r="AB1190" i="2"/>
  <c r="AA1190" i="2"/>
  <c r="Z1190" i="2"/>
  <c r="Y1190" i="2"/>
  <c r="X1190" i="2"/>
  <c r="W1190" i="2"/>
  <c r="AB1189" i="2"/>
  <c r="AA1189" i="2"/>
  <c r="Z1189" i="2"/>
  <c r="Y1189" i="2"/>
  <c r="X1189" i="2"/>
  <c r="W1189" i="2"/>
  <c r="AB1188" i="2"/>
  <c r="AA1188" i="2"/>
  <c r="Z1188" i="2"/>
  <c r="Y1188" i="2"/>
  <c r="X1188" i="2"/>
  <c r="W1188" i="2"/>
  <c r="AB1187" i="2"/>
  <c r="AA1187" i="2"/>
  <c r="Z1187" i="2"/>
  <c r="Y1187" i="2"/>
  <c r="X1187" i="2"/>
  <c r="W1187" i="2"/>
  <c r="AB1186" i="2"/>
  <c r="AA1186" i="2"/>
  <c r="Z1186" i="2"/>
  <c r="Y1186" i="2"/>
  <c r="X1186" i="2"/>
  <c r="W1186" i="2"/>
  <c r="AB1185" i="2"/>
  <c r="AA1185" i="2"/>
  <c r="Z1185" i="2"/>
  <c r="Y1185" i="2"/>
  <c r="X1185" i="2"/>
  <c r="W1185" i="2"/>
  <c r="AB1184" i="2"/>
  <c r="AA1184" i="2"/>
  <c r="Z1184" i="2"/>
  <c r="Y1184" i="2"/>
  <c r="X1184" i="2"/>
  <c r="W1184" i="2"/>
  <c r="AB1183" i="2"/>
  <c r="AA1183" i="2"/>
  <c r="Z1183" i="2"/>
  <c r="Y1183" i="2"/>
  <c r="X1183" i="2"/>
  <c r="W1183" i="2"/>
  <c r="AB1182" i="2"/>
  <c r="AA1182" i="2"/>
  <c r="Z1182" i="2"/>
  <c r="Y1182" i="2"/>
  <c r="X1182" i="2"/>
  <c r="W1182" i="2"/>
  <c r="AB1181" i="2"/>
  <c r="AA1181" i="2"/>
  <c r="Z1181" i="2"/>
  <c r="Y1181" i="2"/>
  <c r="X1181" i="2"/>
  <c r="W1181" i="2"/>
  <c r="AB1180" i="2"/>
  <c r="AA1180" i="2"/>
  <c r="Z1180" i="2"/>
  <c r="Y1180" i="2"/>
  <c r="X1180" i="2"/>
  <c r="W1180" i="2"/>
  <c r="AB1179" i="2"/>
  <c r="AA1179" i="2"/>
  <c r="Z1179" i="2"/>
  <c r="Y1179" i="2"/>
  <c r="X1179" i="2"/>
  <c r="W1179" i="2"/>
  <c r="AB1178" i="2"/>
  <c r="AA1178" i="2"/>
  <c r="Z1178" i="2"/>
  <c r="Y1178" i="2"/>
  <c r="X1178" i="2"/>
  <c r="W1178" i="2"/>
  <c r="AB1177" i="2"/>
  <c r="AA1177" i="2"/>
  <c r="Z1177" i="2"/>
  <c r="Y1177" i="2"/>
  <c r="X1177" i="2"/>
  <c r="W1177" i="2"/>
  <c r="AB1176" i="2"/>
  <c r="AA1176" i="2"/>
  <c r="Z1176" i="2"/>
  <c r="Y1176" i="2"/>
  <c r="X1176" i="2"/>
  <c r="W1176" i="2"/>
  <c r="AB1175" i="2"/>
  <c r="AA1175" i="2"/>
  <c r="Z1175" i="2"/>
  <c r="Y1175" i="2"/>
  <c r="X1175" i="2"/>
  <c r="W1175" i="2"/>
  <c r="AB1174" i="2"/>
  <c r="AA1174" i="2"/>
  <c r="Z1174" i="2"/>
  <c r="Y1174" i="2"/>
  <c r="X1174" i="2"/>
  <c r="W1174" i="2"/>
  <c r="AB1173" i="2"/>
  <c r="AA1173" i="2"/>
  <c r="Z1173" i="2"/>
  <c r="Y1173" i="2"/>
  <c r="X1173" i="2"/>
  <c r="W1173" i="2"/>
  <c r="AB1172" i="2"/>
  <c r="AA1172" i="2"/>
  <c r="Z1172" i="2"/>
  <c r="Y1172" i="2"/>
  <c r="X1172" i="2"/>
  <c r="W1172" i="2"/>
  <c r="AB1171" i="2"/>
  <c r="AA1171" i="2"/>
  <c r="Z1171" i="2"/>
  <c r="Y1171" i="2"/>
  <c r="X1171" i="2"/>
  <c r="W1171" i="2"/>
  <c r="AB1170" i="2"/>
  <c r="AA1170" i="2"/>
  <c r="Z1170" i="2"/>
  <c r="Y1170" i="2"/>
  <c r="X1170" i="2"/>
  <c r="W1170" i="2"/>
  <c r="AB1169" i="2"/>
  <c r="AA1169" i="2"/>
  <c r="Z1169" i="2"/>
  <c r="Y1169" i="2"/>
  <c r="X1169" i="2"/>
  <c r="W1169" i="2"/>
  <c r="AB1168" i="2"/>
  <c r="AA1168" i="2"/>
  <c r="Z1168" i="2"/>
  <c r="Y1168" i="2"/>
  <c r="X1168" i="2"/>
  <c r="W1168" i="2"/>
  <c r="AB1167" i="2"/>
  <c r="AA1167" i="2"/>
  <c r="Z1167" i="2"/>
  <c r="Y1167" i="2"/>
  <c r="X1167" i="2"/>
  <c r="W1167" i="2"/>
  <c r="AB1166" i="2"/>
  <c r="AA1166" i="2"/>
  <c r="Z1166" i="2"/>
  <c r="Y1166" i="2"/>
  <c r="X1166" i="2"/>
  <c r="W1166" i="2"/>
  <c r="AB1165" i="2"/>
  <c r="AA1165" i="2"/>
  <c r="Z1165" i="2"/>
  <c r="Y1165" i="2"/>
  <c r="X1165" i="2"/>
  <c r="W1165" i="2"/>
  <c r="AB1164" i="2"/>
  <c r="AA1164" i="2"/>
  <c r="Z1164" i="2"/>
  <c r="Y1164" i="2"/>
  <c r="X1164" i="2"/>
  <c r="W1164" i="2"/>
  <c r="AB1163" i="2"/>
  <c r="AA1163" i="2"/>
  <c r="Z1163" i="2"/>
  <c r="Y1163" i="2"/>
  <c r="X1163" i="2"/>
  <c r="W1163" i="2"/>
  <c r="AB1162" i="2"/>
  <c r="AA1162" i="2"/>
  <c r="Z1162" i="2"/>
  <c r="Y1162" i="2"/>
  <c r="X1162" i="2"/>
  <c r="W1162" i="2"/>
  <c r="AB1161" i="2"/>
  <c r="AA1161" i="2"/>
  <c r="Z1161" i="2"/>
  <c r="Y1161" i="2"/>
  <c r="X1161" i="2"/>
  <c r="W1161" i="2"/>
  <c r="AB1160" i="2"/>
  <c r="AA1160" i="2"/>
  <c r="Z1160" i="2"/>
  <c r="Y1160" i="2"/>
  <c r="X1160" i="2"/>
  <c r="W1160" i="2"/>
  <c r="AB1159" i="2"/>
  <c r="AA1159" i="2"/>
  <c r="Z1159" i="2"/>
  <c r="Y1159" i="2"/>
  <c r="X1159" i="2"/>
  <c r="W1159" i="2"/>
  <c r="AB1158" i="2"/>
  <c r="AA1158" i="2"/>
  <c r="Z1158" i="2"/>
  <c r="Y1158" i="2"/>
  <c r="X1158" i="2"/>
  <c r="W1158" i="2"/>
  <c r="AB1157" i="2"/>
  <c r="AA1157" i="2"/>
  <c r="Z1157" i="2"/>
  <c r="Y1157" i="2"/>
  <c r="X1157" i="2"/>
  <c r="W1157" i="2"/>
  <c r="AB1156" i="2"/>
  <c r="AA1156" i="2"/>
  <c r="Z1156" i="2"/>
  <c r="Y1156" i="2"/>
  <c r="X1156" i="2"/>
  <c r="W1156" i="2"/>
  <c r="AB1155" i="2"/>
  <c r="AA1155" i="2"/>
  <c r="Z1155" i="2"/>
  <c r="Y1155" i="2"/>
  <c r="X1155" i="2"/>
  <c r="W1155" i="2"/>
  <c r="AB1154" i="2"/>
  <c r="AA1154" i="2"/>
  <c r="Z1154" i="2"/>
  <c r="Y1154" i="2"/>
  <c r="X1154" i="2"/>
  <c r="W1154" i="2"/>
  <c r="AB1153" i="2"/>
  <c r="AA1153" i="2"/>
  <c r="Z1153" i="2"/>
  <c r="Y1153" i="2"/>
  <c r="X1153" i="2"/>
  <c r="W1153" i="2"/>
  <c r="AB1152" i="2"/>
  <c r="AA1152" i="2"/>
  <c r="Z1152" i="2"/>
  <c r="Y1152" i="2"/>
  <c r="X1152" i="2"/>
  <c r="W1152" i="2"/>
  <c r="AB1151" i="2"/>
  <c r="AA1151" i="2"/>
  <c r="Z1151" i="2"/>
  <c r="Y1151" i="2"/>
  <c r="X1151" i="2"/>
  <c r="W1151" i="2"/>
  <c r="AB1150" i="2"/>
  <c r="AA1150" i="2"/>
  <c r="Z1150" i="2"/>
  <c r="Y1150" i="2"/>
  <c r="X1150" i="2"/>
  <c r="W1150" i="2"/>
  <c r="AB1149" i="2"/>
  <c r="AA1149" i="2"/>
  <c r="Z1149" i="2"/>
  <c r="Y1149" i="2"/>
  <c r="X1149" i="2"/>
  <c r="W1149" i="2"/>
  <c r="AB1148" i="2"/>
  <c r="AA1148" i="2"/>
  <c r="Z1148" i="2"/>
  <c r="Y1148" i="2"/>
  <c r="X1148" i="2"/>
  <c r="W1148" i="2"/>
  <c r="AB1147" i="2"/>
  <c r="AA1147" i="2"/>
  <c r="Z1147" i="2"/>
  <c r="Y1147" i="2"/>
  <c r="X1147" i="2"/>
  <c r="W1147" i="2"/>
  <c r="AB1146" i="2"/>
  <c r="AA1146" i="2"/>
  <c r="Z1146" i="2"/>
  <c r="Y1146" i="2"/>
  <c r="X1146" i="2"/>
  <c r="W1146" i="2"/>
  <c r="AB1145" i="2"/>
  <c r="AA1145" i="2"/>
  <c r="Z1145" i="2"/>
  <c r="Y1145" i="2"/>
  <c r="X1145" i="2"/>
  <c r="W1145" i="2"/>
  <c r="AB1144" i="2"/>
  <c r="AA1144" i="2"/>
  <c r="Z1144" i="2"/>
  <c r="Y1144" i="2"/>
  <c r="X1144" i="2"/>
  <c r="W1144" i="2"/>
  <c r="AB1143" i="2"/>
  <c r="AA1143" i="2"/>
  <c r="Z1143" i="2"/>
  <c r="Y1143" i="2"/>
  <c r="X1143" i="2"/>
  <c r="W1143" i="2"/>
  <c r="AB1142" i="2"/>
  <c r="AA1142" i="2"/>
  <c r="Z1142" i="2"/>
  <c r="Y1142" i="2"/>
  <c r="X1142" i="2"/>
  <c r="W1142" i="2"/>
  <c r="AB1141" i="2"/>
  <c r="AA1141" i="2"/>
  <c r="Z1141" i="2"/>
  <c r="Y1141" i="2"/>
  <c r="X1141" i="2"/>
  <c r="W1141" i="2"/>
  <c r="AB1140" i="2"/>
  <c r="AA1140" i="2"/>
  <c r="Z1140" i="2"/>
  <c r="Y1140" i="2"/>
  <c r="X1140" i="2"/>
  <c r="W1140" i="2"/>
  <c r="AB1139" i="2"/>
  <c r="AA1139" i="2"/>
  <c r="Z1139" i="2"/>
  <c r="Y1139" i="2"/>
  <c r="X1139" i="2"/>
  <c r="W1139" i="2"/>
  <c r="AB1138" i="2"/>
  <c r="AA1138" i="2"/>
  <c r="Z1138" i="2"/>
  <c r="Y1138" i="2"/>
  <c r="X1138" i="2"/>
  <c r="W1138" i="2"/>
  <c r="AB1137" i="2"/>
  <c r="AA1137" i="2"/>
  <c r="Z1137" i="2"/>
  <c r="Y1137" i="2"/>
  <c r="X1137" i="2"/>
  <c r="W1137" i="2"/>
  <c r="AB1136" i="2"/>
  <c r="AA1136" i="2"/>
  <c r="Z1136" i="2"/>
  <c r="Y1136" i="2"/>
  <c r="X1136" i="2"/>
  <c r="W1136" i="2"/>
  <c r="AB1135" i="2"/>
  <c r="AA1135" i="2"/>
  <c r="Z1135" i="2"/>
  <c r="Y1135" i="2"/>
  <c r="X1135" i="2"/>
  <c r="W1135" i="2"/>
  <c r="AB1134" i="2"/>
  <c r="AA1134" i="2"/>
  <c r="Z1134" i="2"/>
  <c r="Y1134" i="2"/>
  <c r="X1134" i="2"/>
  <c r="W1134" i="2"/>
  <c r="AB1133" i="2"/>
  <c r="AA1133" i="2"/>
  <c r="Z1133" i="2"/>
  <c r="Y1133" i="2"/>
  <c r="X1133" i="2"/>
  <c r="W1133" i="2"/>
  <c r="AB1132" i="2"/>
  <c r="AA1132" i="2"/>
  <c r="Z1132" i="2"/>
  <c r="Y1132" i="2"/>
  <c r="X1132" i="2"/>
  <c r="W1132" i="2"/>
  <c r="AB1131" i="2"/>
  <c r="AA1131" i="2"/>
  <c r="Z1131" i="2"/>
  <c r="Y1131" i="2"/>
  <c r="X1131" i="2"/>
  <c r="W1131" i="2"/>
  <c r="AB1130" i="2"/>
  <c r="AA1130" i="2"/>
  <c r="Z1130" i="2"/>
  <c r="Y1130" i="2"/>
  <c r="X1130" i="2"/>
  <c r="W1130" i="2"/>
  <c r="AB1129" i="2"/>
  <c r="AA1129" i="2"/>
  <c r="Z1129" i="2"/>
  <c r="Y1129" i="2"/>
  <c r="X1129" i="2"/>
  <c r="W1129" i="2"/>
  <c r="AB1128" i="2"/>
  <c r="AA1128" i="2"/>
  <c r="Z1128" i="2"/>
  <c r="Y1128" i="2"/>
  <c r="X1128" i="2"/>
  <c r="W1128" i="2"/>
  <c r="AB1127" i="2"/>
  <c r="AA1127" i="2"/>
  <c r="Z1127" i="2"/>
  <c r="Y1127" i="2"/>
  <c r="X1127" i="2"/>
  <c r="W1127" i="2"/>
  <c r="AB1126" i="2"/>
  <c r="AA1126" i="2"/>
  <c r="Z1126" i="2"/>
  <c r="Y1126" i="2"/>
  <c r="X1126" i="2"/>
  <c r="W1126" i="2"/>
  <c r="AB1125" i="2"/>
  <c r="AA1125" i="2"/>
  <c r="Z1125" i="2"/>
  <c r="Y1125" i="2"/>
  <c r="X1125" i="2"/>
  <c r="W1125" i="2"/>
  <c r="AB1124" i="2"/>
  <c r="AA1124" i="2"/>
  <c r="Z1124" i="2"/>
  <c r="Y1124" i="2"/>
  <c r="X1124" i="2"/>
  <c r="W1124" i="2"/>
  <c r="AB1123" i="2"/>
  <c r="AA1123" i="2"/>
  <c r="Z1123" i="2"/>
  <c r="Y1123" i="2"/>
  <c r="X1123" i="2"/>
  <c r="W1123" i="2"/>
  <c r="AB1122" i="2"/>
  <c r="AA1122" i="2"/>
  <c r="Z1122" i="2"/>
  <c r="Y1122" i="2"/>
  <c r="X1122" i="2"/>
  <c r="W1122" i="2"/>
  <c r="AB1121" i="2"/>
  <c r="AA1121" i="2"/>
  <c r="Z1121" i="2"/>
  <c r="Y1121" i="2"/>
  <c r="X1121" i="2"/>
  <c r="W1121" i="2"/>
  <c r="AB1120" i="2"/>
  <c r="AA1120" i="2"/>
  <c r="Z1120" i="2"/>
  <c r="Y1120" i="2"/>
  <c r="X1120" i="2"/>
  <c r="W1120" i="2"/>
  <c r="AB1119" i="2"/>
  <c r="AA1119" i="2"/>
  <c r="Z1119" i="2"/>
  <c r="Y1119" i="2"/>
  <c r="X1119" i="2"/>
  <c r="W1119" i="2"/>
  <c r="AB1118" i="2"/>
  <c r="AA1118" i="2"/>
  <c r="Z1118" i="2"/>
  <c r="Y1118" i="2"/>
  <c r="X1118" i="2"/>
  <c r="W1118" i="2"/>
  <c r="AB1117" i="2"/>
  <c r="AA1117" i="2"/>
  <c r="Z1117" i="2"/>
  <c r="Y1117" i="2"/>
  <c r="X1117" i="2"/>
  <c r="W1117" i="2"/>
  <c r="AB1116" i="2"/>
  <c r="AA1116" i="2"/>
  <c r="Z1116" i="2"/>
  <c r="Y1116" i="2"/>
  <c r="X1116" i="2"/>
  <c r="W1116" i="2"/>
  <c r="AB1115" i="2"/>
  <c r="AA1115" i="2"/>
  <c r="Z1115" i="2"/>
  <c r="Y1115" i="2"/>
  <c r="X1115" i="2"/>
  <c r="W1115" i="2"/>
  <c r="AB1114" i="2"/>
  <c r="AA1114" i="2"/>
  <c r="Z1114" i="2"/>
  <c r="Y1114" i="2"/>
  <c r="X1114" i="2"/>
  <c r="W1114" i="2"/>
  <c r="AB1113" i="2"/>
  <c r="AA1113" i="2"/>
  <c r="Z1113" i="2"/>
  <c r="Y1113" i="2"/>
  <c r="X1113" i="2"/>
  <c r="W1113" i="2"/>
  <c r="AB1112" i="2"/>
  <c r="AA1112" i="2"/>
  <c r="Z1112" i="2"/>
  <c r="Y1112" i="2"/>
  <c r="X1112" i="2"/>
  <c r="W1112" i="2"/>
  <c r="AB1111" i="2"/>
  <c r="AA1111" i="2"/>
  <c r="Z1111" i="2"/>
  <c r="Y1111" i="2"/>
  <c r="X1111" i="2"/>
  <c r="W1111" i="2"/>
  <c r="AB1110" i="2"/>
  <c r="AA1110" i="2"/>
  <c r="Z1110" i="2"/>
  <c r="Y1110" i="2"/>
  <c r="X1110" i="2"/>
  <c r="W1110" i="2"/>
  <c r="AB1109" i="2"/>
  <c r="AA1109" i="2"/>
  <c r="Z1109" i="2"/>
  <c r="Y1109" i="2"/>
  <c r="X1109" i="2"/>
  <c r="W1109" i="2"/>
  <c r="AB1108" i="2"/>
  <c r="AA1108" i="2"/>
  <c r="Z1108" i="2"/>
  <c r="Y1108" i="2"/>
  <c r="X1108" i="2"/>
  <c r="W1108" i="2"/>
  <c r="AB1107" i="2"/>
  <c r="AA1107" i="2"/>
  <c r="Z1107" i="2"/>
  <c r="Y1107" i="2"/>
  <c r="X1107" i="2"/>
  <c r="W1107" i="2"/>
  <c r="AB1106" i="2"/>
  <c r="AA1106" i="2"/>
  <c r="Z1106" i="2"/>
  <c r="Y1106" i="2"/>
  <c r="X1106" i="2"/>
  <c r="W1106" i="2"/>
  <c r="AB1105" i="2"/>
  <c r="AA1105" i="2"/>
  <c r="Z1105" i="2"/>
  <c r="Y1105" i="2"/>
  <c r="X1105" i="2"/>
  <c r="W1105" i="2"/>
  <c r="AB1104" i="2"/>
  <c r="AA1104" i="2"/>
  <c r="Z1104" i="2"/>
  <c r="Y1104" i="2"/>
  <c r="X1104" i="2"/>
  <c r="W1104" i="2"/>
  <c r="AB1103" i="2"/>
  <c r="AA1103" i="2"/>
  <c r="Z1103" i="2"/>
  <c r="Y1103" i="2"/>
  <c r="X1103" i="2"/>
  <c r="W1103" i="2"/>
  <c r="AB1102" i="2"/>
  <c r="AA1102" i="2"/>
  <c r="Z1102" i="2"/>
  <c r="Y1102" i="2"/>
  <c r="X1102" i="2"/>
  <c r="W1102" i="2"/>
  <c r="AB1101" i="2"/>
  <c r="AA1101" i="2"/>
  <c r="Z1101" i="2"/>
  <c r="Y1101" i="2"/>
  <c r="X1101" i="2"/>
  <c r="W1101" i="2"/>
  <c r="AB1100" i="2"/>
  <c r="AA1100" i="2"/>
  <c r="Z1100" i="2"/>
  <c r="Y1100" i="2"/>
  <c r="X1100" i="2"/>
  <c r="W1100" i="2"/>
  <c r="AB1099" i="2"/>
  <c r="AA1099" i="2"/>
  <c r="Z1099" i="2"/>
  <c r="Y1099" i="2"/>
  <c r="X1099" i="2"/>
  <c r="W1099" i="2"/>
  <c r="AB1098" i="2"/>
  <c r="AA1098" i="2"/>
  <c r="Z1098" i="2"/>
  <c r="Y1098" i="2"/>
  <c r="X1098" i="2"/>
  <c r="W1098" i="2"/>
  <c r="AB1097" i="2"/>
  <c r="AA1097" i="2"/>
  <c r="Z1097" i="2"/>
  <c r="Y1097" i="2"/>
  <c r="X1097" i="2"/>
  <c r="W1097" i="2"/>
  <c r="AB1096" i="2"/>
  <c r="AA1096" i="2"/>
  <c r="Z1096" i="2"/>
  <c r="Y1096" i="2"/>
  <c r="X1096" i="2"/>
  <c r="W1096" i="2"/>
  <c r="AB1095" i="2"/>
  <c r="AA1095" i="2"/>
  <c r="Z1095" i="2"/>
  <c r="Y1095" i="2"/>
  <c r="X1095" i="2"/>
  <c r="W1095" i="2"/>
  <c r="AB1094" i="2"/>
  <c r="AA1094" i="2"/>
  <c r="Z1094" i="2"/>
  <c r="Y1094" i="2"/>
  <c r="X1094" i="2"/>
  <c r="W1094" i="2"/>
  <c r="AB1093" i="2"/>
  <c r="AA1093" i="2"/>
  <c r="Z1093" i="2"/>
  <c r="Y1093" i="2"/>
  <c r="X1093" i="2"/>
  <c r="W1093" i="2"/>
  <c r="AB1092" i="2"/>
  <c r="AA1092" i="2"/>
  <c r="Z1092" i="2"/>
  <c r="Y1092" i="2"/>
  <c r="X1092" i="2"/>
  <c r="W1092" i="2"/>
  <c r="AB1091" i="2"/>
  <c r="AA1091" i="2"/>
  <c r="Z1091" i="2"/>
  <c r="Y1091" i="2"/>
  <c r="X1091" i="2"/>
  <c r="W1091" i="2"/>
  <c r="AB1090" i="2"/>
  <c r="AA1090" i="2"/>
  <c r="Z1090" i="2"/>
  <c r="Y1090" i="2"/>
  <c r="X1090" i="2"/>
  <c r="W1090" i="2"/>
  <c r="AB1089" i="2"/>
  <c r="AA1089" i="2"/>
  <c r="Z1089" i="2"/>
  <c r="Y1089" i="2"/>
  <c r="X1089" i="2"/>
  <c r="W1089" i="2"/>
  <c r="AB1088" i="2"/>
  <c r="AA1088" i="2"/>
  <c r="Z1088" i="2"/>
  <c r="Y1088" i="2"/>
  <c r="X1088" i="2"/>
  <c r="W1088" i="2"/>
  <c r="AB1087" i="2"/>
  <c r="AA1087" i="2"/>
  <c r="Z1087" i="2"/>
  <c r="Y1087" i="2"/>
  <c r="X1087" i="2"/>
  <c r="W1087" i="2"/>
  <c r="AB1086" i="2"/>
  <c r="AA1086" i="2"/>
  <c r="Z1086" i="2"/>
  <c r="Y1086" i="2"/>
  <c r="X1086" i="2"/>
  <c r="W1086" i="2"/>
  <c r="AB1085" i="2"/>
  <c r="AA1085" i="2"/>
  <c r="Z1085" i="2"/>
  <c r="Y1085" i="2"/>
  <c r="X1085" i="2"/>
  <c r="W1085" i="2"/>
  <c r="AB1084" i="2"/>
  <c r="AA1084" i="2"/>
  <c r="Z1084" i="2"/>
  <c r="Y1084" i="2"/>
  <c r="X1084" i="2"/>
  <c r="W1084" i="2"/>
  <c r="AB1083" i="2"/>
  <c r="AA1083" i="2"/>
  <c r="Z1083" i="2"/>
  <c r="Y1083" i="2"/>
  <c r="X1083" i="2"/>
  <c r="W1083" i="2"/>
  <c r="AB1082" i="2"/>
  <c r="AA1082" i="2"/>
  <c r="Z1082" i="2"/>
  <c r="Y1082" i="2"/>
  <c r="X1082" i="2"/>
  <c r="W1082" i="2"/>
  <c r="AB1081" i="2"/>
  <c r="AA1081" i="2"/>
  <c r="Z1081" i="2"/>
  <c r="Y1081" i="2"/>
  <c r="X1081" i="2"/>
  <c r="W1081" i="2"/>
  <c r="AB1080" i="2"/>
  <c r="AA1080" i="2"/>
  <c r="Z1080" i="2"/>
  <c r="Y1080" i="2"/>
  <c r="X1080" i="2"/>
  <c r="W1080" i="2"/>
  <c r="AB1079" i="2"/>
  <c r="AA1079" i="2"/>
  <c r="Z1079" i="2"/>
  <c r="Y1079" i="2"/>
  <c r="X1079" i="2"/>
  <c r="W1079" i="2"/>
  <c r="AB1078" i="2"/>
  <c r="AA1078" i="2"/>
  <c r="Z1078" i="2"/>
  <c r="Y1078" i="2"/>
  <c r="X1078" i="2"/>
  <c r="W1078" i="2"/>
  <c r="AB1077" i="2"/>
  <c r="AA1077" i="2"/>
  <c r="Z1077" i="2"/>
  <c r="Y1077" i="2"/>
  <c r="X1077" i="2"/>
  <c r="W1077" i="2"/>
  <c r="AB1076" i="2"/>
  <c r="AA1076" i="2"/>
  <c r="Z1076" i="2"/>
  <c r="Y1076" i="2"/>
  <c r="X1076" i="2"/>
  <c r="W1076" i="2"/>
  <c r="AB1075" i="2"/>
  <c r="AA1075" i="2"/>
  <c r="Z1075" i="2"/>
  <c r="Y1075" i="2"/>
  <c r="X1075" i="2"/>
  <c r="W1075" i="2"/>
  <c r="AB1074" i="2"/>
  <c r="AA1074" i="2"/>
  <c r="Z1074" i="2"/>
  <c r="Y1074" i="2"/>
  <c r="X1074" i="2"/>
  <c r="W1074" i="2"/>
  <c r="AB1073" i="2"/>
  <c r="AA1073" i="2"/>
  <c r="Z1073" i="2"/>
  <c r="Y1073" i="2"/>
  <c r="X1073" i="2"/>
  <c r="W1073" i="2"/>
  <c r="AB1072" i="2"/>
  <c r="AA1072" i="2"/>
  <c r="Z1072" i="2"/>
  <c r="Y1072" i="2"/>
  <c r="X1072" i="2"/>
  <c r="W1072" i="2"/>
  <c r="AB1071" i="2"/>
  <c r="AA1071" i="2"/>
  <c r="Z1071" i="2"/>
  <c r="Y1071" i="2"/>
  <c r="X1071" i="2"/>
  <c r="W1071" i="2"/>
  <c r="AB1070" i="2"/>
  <c r="AA1070" i="2"/>
  <c r="Z1070" i="2"/>
  <c r="Y1070" i="2"/>
  <c r="X1070" i="2"/>
  <c r="W1070" i="2"/>
  <c r="AB1069" i="2"/>
  <c r="AA1069" i="2"/>
  <c r="Z1069" i="2"/>
  <c r="Y1069" i="2"/>
  <c r="X1069" i="2"/>
  <c r="W1069" i="2"/>
  <c r="AB1068" i="2"/>
  <c r="AA1068" i="2"/>
  <c r="Z1068" i="2"/>
  <c r="Y1068" i="2"/>
  <c r="X1068" i="2"/>
  <c r="W1068" i="2"/>
  <c r="AB1067" i="2"/>
  <c r="AA1067" i="2"/>
  <c r="Z1067" i="2"/>
  <c r="Y1067" i="2"/>
  <c r="X1067" i="2"/>
  <c r="W1067" i="2"/>
  <c r="AB1066" i="2"/>
  <c r="AA1066" i="2"/>
  <c r="Z1066" i="2"/>
  <c r="Y1066" i="2"/>
  <c r="X1066" i="2"/>
  <c r="W1066" i="2"/>
  <c r="AB1065" i="2"/>
  <c r="AA1065" i="2"/>
  <c r="Z1065" i="2"/>
  <c r="Y1065" i="2"/>
  <c r="X1065" i="2"/>
  <c r="W1065" i="2"/>
  <c r="AB1064" i="2"/>
  <c r="AA1064" i="2"/>
  <c r="Z1064" i="2"/>
  <c r="Y1064" i="2"/>
  <c r="X1064" i="2"/>
  <c r="W1064" i="2"/>
  <c r="AB1063" i="2"/>
  <c r="AA1063" i="2"/>
  <c r="Z1063" i="2"/>
  <c r="Y1063" i="2"/>
  <c r="X1063" i="2"/>
  <c r="W1063" i="2"/>
  <c r="AB1062" i="2"/>
  <c r="AA1062" i="2"/>
  <c r="Z1062" i="2"/>
  <c r="Y1062" i="2"/>
  <c r="X1062" i="2"/>
  <c r="W1062" i="2"/>
  <c r="AB1061" i="2"/>
  <c r="AA1061" i="2"/>
  <c r="Z1061" i="2"/>
  <c r="Y1061" i="2"/>
  <c r="X1061" i="2"/>
  <c r="W1061" i="2"/>
  <c r="AB1060" i="2"/>
  <c r="AA1060" i="2"/>
  <c r="Z1060" i="2"/>
  <c r="Y1060" i="2"/>
  <c r="X1060" i="2"/>
  <c r="W1060" i="2"/>
  <c r="AB1059" i="2"/>
  <c r="AA1059" i="2"/>
  <c r="Z1059" i="2"/>
  <c r="Y1059" i="2"/>
  <c r="X1059" i="2"/>
  <c r="W1059" i="2"/>
  <c r="AB1058" i="2"/>
  <c r="AA1058" i="2"/>
  <c r="Z1058" i="2"/>
  <c r="Y1058" i="2"/>
  <c r="X1058" i="2"/>
  <c r="W1058" i="2"/>
  <c r="AB1057" i="2"/>
  <c r="AA1057" i="2"/>
  <c r="Z1057" i="2"/>
  <c r="Y1057" i="2"/>
  <c r="X1057" i="2"/>
  <c r="W1057" i="2"/>
  <c r="AB1056" i="2"/>
  <c r="AA1056" i="2"/>
  <c r="Z1056" i="2"/>
  <c r="Y1056" i="2"/>
  <c r="X1056" i="2"/>
  <c r="W1056" i="2"/>
  <c r="AB1055" i="2"/>
  <c r="AA1055" i="2"/>
  <c r="Z1055" i="2"/>
  <c r="Y1055" i="2"/>
  <c r="X1055" i="2"/>
  <c r="W1055" i="2"/>
  <c r="AB1054" i="2"/>
  <c r="AA1054" i="2"/>
  <c r="Z1054" i="2"/>
  <c r="Y1054" i="2"/>
  <c r="X1054" i="2"/>
  <c r="W1054" i="2"/>
  <c r="AB1053" i="2"/>
  <c r="AA1053" i="2"/>
  <c r="Z1053" i="2"/>
  <c r="Y1053" i="2"/>
  <c r="X1053" i="2"/>
  <c r="W1053" i="2"/>
  <c r="AB1052" i="2"/>
  <c r="AA1052" i="2"/>
  <c r="Z1052" i="2"/>
  <c r="Y1052" i="2"/>
  <c r="X1052" i="2"/>
  <c r="W1052" i="2"/>
  <c r="AB1051" i="2"/>
  <c r="AA1051" i="2"/>
  <c r="Z1051" i="2"/>
  <c r="Y1051" i="2"/>
  <c r="X1051" i="2"/>
  <c r="W1051" i="2"/>
  <c r="AB1050" i="2"/>
  <c r="AA1050" i="2"/>
  <c r="Z1050" i="2"/>
  <c r="Y1050" i="2"/>
  <c r="X1050" i="2"/>
  <c r="W1050" i="2"/>
  <c r="AB1049" i="2"/>
  <c r="AA1049" i="2"/>
  <c r="Z1049" i="2"/>
  <c r="Y1049" i="2"/>
  <c r="X1049" i="2"/>
  <c r="W1049" i="2"/>
  <c r="AB1048" i="2"/>
  <c r="AA1048" i="2"/>
  <c r="Z1048" i="2"/>
  <c r="Y1048" i="2"/>
  <c r="X1048" i="2"/>
  <c r="W1048" i="2"/>
  <c r="AB1047" i="2"/>
  <c r="AA1047" i="2"/>
  <c r="Z1047" i="2"/>
  <c r="Y1047" i="2"/>
  <c r="X1047" i="2"/>
  <c r="W1047" i="2"/>
  <c r="AB1046" i="2"/>
  <c r="AA1046" i="2"/>
  <c r="Z1046" i="2"/>
  <c r="Y1046" i="2"/>
  <c r="X1046" i="2"/>
  <c r="W1046" i="2"/>
  <c r="AB1045" i="2"/>
  <c r="AA1045" i="2"/>
  <c r="Z1045" i="2"/>
  <c r="Y1045" i="2"/>
  <c r="X1045" i="2"/>
  <c r="W1045" i="2"/>
  <c r="AB1044" i="2"/>
  <c r="AA1044" i="2"/>
  <c r="Z1044" i="2"/>
  <c r="Y1044" i="2"/>
  <c r="X1044" i="2"/>
  <c r="W1044" i="2"/>
  <c r="AB1043" i="2"/>
  <c r="AA1043" i="2"/>
  <c r="Z1043" i="2"/>
  <c r="Y1043" i="2"/>
  <c r="X1043" i="2"/>
  <c r="W1043" i="2"/>
  <c r="AB1042" i="2"/>
  <c r="AA1042" i="2"/>
  <c r="Z1042" i="2"/>
  <c r="Y1042" i="2"/>
  <c r="X1042" i="2"/>
  <c r="W1042" i="2"/>
  <c r="AB1041" i="2"/>
  <c r="AA1041" i="2"/>
  <c r="Z1041" i="2"/>
  <c r="Y1041" i="2"/>
  <c r="X1041" i="2"/>
  <c r="W1041" i="2"/>
  <c r="AB1040" i="2"/>
  <c r="AA1040" i="2"/>
  <c r="Z1040" i="2"/>
  <c r="Y1040" i="2"/>
  <c r="X1040" i="2"/>
  <c r="W1040" i="2"/>
  <c r="AB1039" i="2"/>
  <c r="AA1039" i="2"/>
  <c r="Z1039" i="2"/>
  <c r="Y1039" i="2"/>
  <c r="X1039" i="2"/>
  <c r="W1039" i="2"/>
  <c r="AB1038" i="2"/>
  <c r="AA1038" i="2"/>
  <c r="Z1038" i="2"/>
  <c r="Y1038" i="2"/>
  <c r="X1038" i="2"/>
  <c r="W1038" i="2"/>
  <c r="AB1037" i="2"/>
  <c r="AA1037" i="2"/>
  <c r="Z1037" i="2"/>
  <c r="Y1037" i="2"/>
  <c r="X1037" i="2"/>
  <c r="W1037" i="2"/>
  <c r="AB1036" i="2"/>
  <c r="AA1036" i="2"/>
  <c r="Z1036" i="2"/>
  <c r="Y1036" i="2"/>
  <c r="X1036" i="2"/>
  <c r="W1036" i="2"/>
  <c r="AB1035" i="2"/>
  <c r="AA1035" i="2"/>
  <c r="Z1035" i="2"/>
  <c r="Y1035" i="2"/>
  <c r="X1035" i="2"/>
  <c r="W1035" i="2"/>
  <c r="AB1034" i="2"/>
  <c r="AA1034" i="2"/>
  <c r="Z1034" i="2"/>
  <c r="Y1034" i="2"/>
  <c r="X1034" i="2"/>
  <c r="W1034" i="2"/>
  <c r="AB1033" i="2"/>
  <c r="AA1033" i="2"/>
  <c r="Z1033" i="2"/>
  <c r="Y1033" i="2"/>
  <c r="X1033" i="2"/>
  <c r="W1033" i="2"/>
  <c r="AB1032" i="2"/>
  <c r="AA1032" i="2"/>
  <c r="Z1032" i="2"/>
  <c r="Y1032" i="2"/>
  <c r="X1032" i="2"/>
  <c r="W1032" i="2"/>
  <c r="AB1031" i="2"/>
  <c r="AA1031" i="2"/>
  <c r="Z1031" i="2"/>
  <c r="Y1031" i="2"/>
  <c r="X1031" i="2"/>
  <c r="W1031" i="2"/>
  <c r="AB1030" i="2"/>
  <c r="AA1030" i="2"/>
  <c r="Z1030" i="2"/>
  <c r="Y1030" i="2"/>
  <c r="X1030" i="2"/>
  <c r="W1030" i="2"/>
  <c r="AB1029" i="2"/>
  <c r="AA1029" i="2"/>
  <c r="Z1029" i="2"/>
  <c r="Y1029" i="2"/>
  <c r="X1029" i="2"/>
  <c r="W1029" i="2"/>
  <c r="AB1028" i="2"/>
  <c r="AA1028" i="2"/>
  <c r="Z1028" i="2"/>
  <c r="Y1028" i="2"/>
  <c r="X1028" i="2"/>
  <c r="W1028" i="2"/>
  <c r="AB1027" i="2"/>
  <c r="AA1027" i="2"/>
  <c r="Z1027" i="2"/>
  <c r="Y1027" i="2"/>
  <c r="X1027" i="2"/>
  <c r="W1027" i="2"/>
  <c r="AB1026" i="2"/>
  <c r="AA1026" i="2"/>
  <c r="Z1026" i="2"/>
  <c r="Y1026" i="2"/>
  <c r="X1026" i="2"/>
  <c r="W1026" i="2"/>
  <c r="AB1025" i="2"/>
  <c r="AA1025" i="2"/>
  <c r="Z1025" i="2"/>
  <c r="Y1025" i="2"/>
  <c r="X1025" i="2"/>
  <c r="W1025" i="2"/>
  <c r="AB1024" i="2"/>
  <c r="AA1024" i="2"/>
  <c r="Z1024" i="2"/>
  <c r="Y1024" i="2"/>
  <c r="X1024" i="2"/>
  <c r="W1024" i="2"/>
  <c r="AB1023" i="2"/>
  <c r="AA1023" i="2"/>
  <c r="Z1023" i="2"/>
  <c r="Y1023" i="2"/>
  <c r="X1023" i="2"/>
  <c r="W1023" i="2"/>
  <c r="AB1022" i="2"/>
  <c r="AA1022" i="2"/>
  <c r="Z1022" i="2"/>
  <c r="Y1022" i="2"/>
  <c r="X1022" i="2"/>
  <c r="W1022" i="2"/>
  <c r="AB1021" i="2"/>
  <c r="AA1021" i="2"/>
  <c r="Z1021" i="2"/>
  <c r="Y1021" i="2"/>
  <c r="X1021" i="2"/>
  <c r="W1021" i="2"/>
  <c r="AB1020" i="2"/>
  <c r="AA1020" i="2"/>
  <c r="Z1020" i="2"/>
  <c r="Y1020" i="2"/>
  <c r="X1020" i="2"/>
  <c r="W1020" i="2"/>
  <c r="AB1019" i="2"/>
  <c r="AA1019" i="2"/>
  <c r="Z1019" i="2"/>
  <c r="Y1019" i="2"/>
  <c r="X1019" i="2"/>
  <c r="W1019" i="2"/>
  <c r="AB1018" i="2"/>
  <c r="AA1018" i="2"/>
  <c r="Z1018" i="2"/>
  <c r="Y1018" i="2"/>
  <c r="X1018" i="2"/>
  <c r="W1018" i="2"/>
  <c r="AB1017" i="2"/>
  <c r="AA1017" i="2"/>
  <c r="Z1017" i="2"/>
  <c r="Y1017" i="2"/>
  <c r="X1017" i="2"/>
  <c r="W1017" i="2"/>
  <c r="AB1016" i="2"/>
  <c r="AA1016" i="2"/>
  <c r="Z1016" i="2"/>
  <c r="Y1016" i="2"/>
  <c r="X1016" i="2"/>
  <c r="W1016" i="2"/>
  <c r="AB1015" i="2"/>
  <c r="AA1015" i="2"/>
  <c r="Z1015" i="2"/>
  <c r="Y1015" i="2"/>
  <c r="X1015" i="2"/>
  <c r="W1015" i="2"/>
  <c r="AB1014" i="2"/>
  <c r="AA1014" i="2"/>
  <c r="Z1014" i="2"/>
  <c r="Y1014" i="2"/>
  <c r="X1014" i="2"/>
  <c r="W1014" i="2"/>
  <c r="AB1013" i="2"/>
  <c r="AA1013" i="2"/>
  <c r="Z1013" i="2"/>
  <c r="Y1013" i="2"/>
  <c r="X1013" i="2"/>
  <c r="W1013" i="2"/>
  <c r="AB1012" i="2"/>
  <c r="AA1012" i="2"/>
  <c r="Z1012" i="2"/>
  <c r="Y1012" i="2"/>
  <c r="X1012" i="2"/>
  <c r="W1012" i="2"/>
  <c r="AB1011" i="2"/>
  <c r="AA1011" i="2"/>
  <c r="Z1011" i="2"/>
  <c r="Y1011" i="2"/>
  <c r="X1011" i="2"/>
  <c r="W1011" i="2"/>
  <c r="AB1010" i="2"/>
  <c r="AA1010" i="2"/>
  <c r="Z1010" i="2"/>
  <c r="Y1010" i="2"/>
  <c r="X1010" i="2"/>
  <c r="W1010" i="2"/>
  <c r="AB1009" i="2"/>
  <c r="AA1009" i="2"/>
  <c r="Z1009" i="2"/>
  <c r="Y1009" i="2"/>
  <c r="X1009" i="2"/>
  <c r="W1009" i="2"/>
  <c r="AB1008" i="2"/>
  <c r="AA1008" i="2"/>
  <c r="Z1008" i="2"/>
  <c r="Y1008" i="2"/>
  <c r="X1008" i="2"/>
  <c r="W1008" i="2"/>
  <c r="AB1007" i="2"/>
  <c r="AA1007" i="2"/>
  <c r="Z1007" i="2"/>
  <c r="Y1007" i="2"/>
  <c r="X1007" i="2"/>
  <c r="W1007" i="2"/>
  <c r="AB1006" i="2"/>
  <c r="AA1006" i="2"/>
  <c r="Z1006" i="2"/>
  <c r="Y1006" i="2"/>
  <c r="X1006" i="2"/>
  <c r="W1006" i="2"/>
  <c r="AB1005" i="2"/>
  <c r="AA1005" i="2"/>
  <c r="Z1005" i="2"/>
  <c r="Y1005" i="2"/>
  <c r="X1005" i="2"/>
  <c r="W1005" i="2"/>
  <c r="AB1004" i="2"/>
  <c r="AA1004" i="2"/>
  <c r="Z1004" i="2"/>
  <c r="Y1004" i="2"/>
  <c r="X1004" i="2"/>
  <c r="W1004" i="2"/>
  <c r="AB1003" i="2"/>
  <c r="AA1003" i="2"/>
  <c r="Z1003" i="2"/>
  <c r="Y1003" i="2"/>
  <c r="X1003" i="2"/>
  <c r="W1003" i="2"/>
  <c r="AB1002" i="2"/>
  <c r="AA1002" i="2"/>
  <c r="Z1002" i="2"/>
  <c r="Y1002" i="2"/>
  <c r="X1002" i="2"/>
  <c r="W1002" i="2"/>
  <c r="AB1001" i="2"/>
  <c r="AA1001" i="2"/>
  <c r="Z1001" i="2"/>
  <c r="Y1001" i="2"/>
  <c r="X1001" i="2"/>
  <c r="W1001" i="2"/>
  <c r="AB1000" i="2"/>
  <c r="AA1000" i="2"/>
  <c r="Z1000" i="2"/>
  <c r="Y1000" i="2"/>
  <c r="X1000" i="2"/>
  <c r="W1000" i="2"/>
  <c r="AB999" i="2"/>
  <c r="AA999" i="2"/>
  <c r="Z999" i="2"/>
  <c r="Y999" i="2"/>
  <c r="X999" i="2"/>
  <c r="W999" i="2"/>
  <c r="AB998" i="2"/>
  <c r="AA998" i="2"/>
  <c r="Z998" i="2"/>
  <c r="Y998" i="2"/>
  <c r="X998" i="2"/>
  <c r="W998" i="2"/>
  <c r="AB997" i="2"/>
  <c r="AA997" i="2"/>
  <c r="Z997" i="2"/>
  <c r="Y997" i="2"/>
  <c r="X997" i="2"/>
  <c r="W997" i="2"/>
  <c r="AB996" i="2"/>
  <c r="AA996" i="2"/>
  <c r="Z996" i="2"/>
  <c r="Y996" i="2"/>
  <c r="X996" i="2"/>
  <c r="W996" i="2"/>
  <c r="AB995" i="2"/>
  <c r="AA995" i="2"/>
  <c r="Z995" i="2"/>
  <c r="Y995" i="2"/>
  <c r="X995" i="2"/>
  <c r="W995" i="2"/>
  <c r="AB994" i="2"/>
  <c r="AA994" i="2"/>
  <c r="Z994" i="2"/>
  <c r="Y994" i="2"/>
  <c r="X994" i="2"/>
  <c r="W994" i="2"/>
  <c r="AB993" i="2"/>
  <c r="AA993" i="2"/>
  <c r="Z993" i="2"/>
  <c r="Y993" i="2"/>
  <c r="X993" i="2"/>
  <c r="W993" i="2"/>
  <c r="AB992" i="2"/>
  <c r="AA992" i="2"/>
  <c r="Z992" i="2"/>
  <c r="Y992" i="2"/>
  <c r="X992" i="2"/>
  <c r="W992" i="2"/>
  <c r="AB991" i="2"/>
  <c r="AA991" i="2"/>
  <c r="Z991" i="2"/>
  <c r="Y991" i="2"/>
  <c r="X991" i="2"/>
  <c r="W991" i="2"/>
  <c r="AB990" i="2"/>
  <c r="AA990" i="2"/>
  <c r="Z990" i="2"/>
  <c r="Y990" i="2"/>
  <c r="X990" i="2"/>
  <c r="W990" i="2"/>
  <c r="AB989" i="2"/>
  <c r="AA989" i="2"/>
  <c r="Z989" i="2"/>
  <c r="Y989" i="2"/>
  <c r="X989" i="2"/>
  <c r="W989" i="2"/>
  <c r="AB988" i="2"/>
  <c r="AA988" i="2"/>
  <c r="Z988" i="2"/>
  <c r="Y988" i="2"/>
  <c r="X988" i="2"/>
  <c r="W988" i="2"/>
  <c r="AB987" i="2"/>
  <c r="AA987" i="2"/>
  <c r="Z987" i="2"/>
  <c r="Y987" i="2"/>
  <c r="X987" i="2"/>
  <c r="W987" i="2"/>
  <c r="AB986" i="2"/>
  <c r="AA986" i="2"/>
  <c r="Z986" i="2"/>
  <c r="Y986" i="2"/>
  <c r="X986" i="2"/>
  <c r="W986" i="2"/>
  <c r="AB985" i="2"/>
  <c r="AA985" i="2"/>
  <c r="Z985" i="2"/>
  <c r="Y985" i="2"/>
  <c r="X985" i="2"/>
  <c r="W985" i="2"/>
  <c r="AB984" i="2"/>
  <c r="AA984" i="2"/>
  <c r="Z984" i="2"/>
  <c r="Y984" i="2"/>
  <c r="X984" i="2"/>
  <c r="W984" i="2"/>
  <c r="AB983" i="2"/>
  <c r="AA983" i="2"/>
  <c r="Z983" i="2"/>
  <c r="Y983" i="2"/>
  <c r="X983" i="2"/>
  <c r="W983" i="2"/>
  <c r="AB982" i="2"/>
  <c r="AA982" i="2"/>
  <c r="Z982" i="2"/>
  <c r="Y982" i="2"/>
  <c r="X982" i="2"/>
  <c r="W982" i="2"/>
  <c r="AB981" i="2"/>
  <c r="AA981" i="2"/>
  <c r="Z981" i="2"/>
  <c r="Y981" i="2"/>
  <c r="X981" i="2"/>
  <c r="W981" i="2"/>
  <c r="AB980" i="2"/>
  <c r="AA980" i="2"/>
  <c r="Z980" i="2"/>
  <c r="Y980" i="2"/>
  <c r="X980" i="2"/>
  <c r="W980" i="2"/>
  <c r="AB979" i="2"/>
  <c r="AA979" i="2"/>
  <c r="Z979" i="2"/>
  <c r="Y979" i="2"/>
  <c r="X979" i="2"/>
  <c r="W979" i="2"/>
  <c r="AB978" i="2"/>
  <c r="AA978" i="2"/>
  <c r="Z978" i="2"/>
  <c r="Y978" i="2"/>
  <c r="X978" i="2"/>
  <c r="W978" i="2"/>
  <c r="AB977" i="2"/>
  <c r="AA977" i="2"/>
  <c r="Z977" i="2"/>
  <c r="Y977" i="2"/>
  <c r="X977" i="2"/>
  <c r="W977" i="2"/>
  <c r="AB976" i="2"/>
  <c r="AA976" i="2"/>
  <c r="Z976" i="2"/>
  <c r="Y976" i="2"/>
  <c r="X976" i="2"/>
  <c r="W976" i="2"/>
  <c r="AB975" i="2"/>
  <c r="AA975" i="2"/>
  <c r="Z975" i="2"/>
  <c r="Y975" i="2"/>
  <c r="X975" i="2"/>
  <c r="W975" i="2"/>
  <c r="AB974" i="2"/>
  <c r="AA974" i="2"/>
  <c r="Z974" i="2"/>
  <c r="Y974" i="2"/>
  <c r="X974" i="2"/>
  <c r="W974" i="2"/>
  <c r="AB973" i="2"/>
  <c r="AA973" i="2"/>
  <c r="Z973" i="2"/>
  <c r="Y973" i="2"/>
  <c r="X973" i="2"/>
  <c r="W973" i="2"/>
  <c r="AB972" i="2"/>
  <c r="AA972" i="2"/>
  <c r="Z972" i="2"/>
  <c r="Y972" i="2"/>
  <c r="X972" i="2"/>
  <c r="W972" i="2"/>
  <c r="AB971" i="2"/>
  <c r="AA971" i="2"/>
  <c r="Z971" i="2"/>
  <c r="Y971" i="2"/>
  <c r="X971" i="2"/>
  <c r="W971" i="2"/>
  <c r="AB970" i="2"/>
  <c r="AA970" i="2"/>
  <c r="Z970" i="2"/>
  <c r="Y970" i="2"/>
  <c r="X970" i="2"/>
  <c r="W970" i="2"/>
  <c r="AB969" i="2"/>
  <c r="AA969" i="2"/>
  <c r="Z969" i="2"/>
  <c r="Y969" i="2"/>
  <c r="X969" i="2"/>
  <c r="W969" i="2"/>
  <c r="AB968" i="2"/>
  <c r="AA968" i="2"/>
  <c r="Z968" i="2"/>
  <c r="Y968" i="2"/>
  <c r="X968" i="2"/>
  <c r="W968" i="2"/>
  <c r="AB967" i="2"/>
  <c r="AA967" i="2"/>
  <c r="Z967" i="2"/>
  <c r="Y967" i="2"/>
  <c r="X967" i="2"/>
  <c r="W967" i="2"/>
  <c r="AB966" i="2"/>
  <c r="AA966" i="2"/>
  <c r="Z966" i="2"/>
  <c r="Y966" i="2"/>
  <c r="X966" i="2"/>
  <c r="W966" i="2"/>
  <c r="AB965" i="2"/>
  <c r="AA965" i="2"/>
  <c r="Z965" i="2"/>
  <c r="Y965" i="2"/>
  <c r="X965" i="2"/>
  <c r="W965" i="2"/>
  <c r="AB964" i="2"/>
  <c r="AA964" i="2"/>
  <c r="Z964" i="2"/>
  <c r="Y964" i="2"/>
  <c r="X964" i="2"/>
  <c r="W964" i="2"/>
  <c r="AB963" i="2"/>
  <c r="AA963" i="2"/>
  <c r="Z963" i="2"/>
  <c r="Y963" i="2"/>
  <c r="X963" i="2"/>
  <c r="W963" i="2"/>
  <c r="AB962" i="2"/>
  <c r="AA962" i="2"/>
  <c r="Z962" i="2"/>
  <c r="Y962" i="2"/>
  <c r="X962" i="2"/>
  <c r="W962" i="2"/>
  <c r="AB961" i="2"/>
  <c r="AA961" i="2"/>
  <c r="Z961" i="2"/>
  <c r="Y961" i="2"/>
  <c r="X961" i="2"/>
  <c r="W961" i="2"/>
  <c r="AB960" i="2"/>
  <c r="AA960" i="2"/>
  <c r="Z960" i="2"/>
  <c r="Y960" i="2"/>
  <c r="X960" i="2"/>
  <c r="W960" i="2"/>
  <c r="AB959" i="2"/>
  <c r="AA959" i="2"/>
  <c r="Z959" i="2"/>
  <c r="Y959" i="2"/>
  <c r="X959" i="2"/>
  <c r="W959" i="2"/>
  <c r="AB958" i="2"/>
  <c r="AA958" i="2"/>
  <c r="Z958" i="2"/>
  <c r="Y958" i="2"/>
  <c r="X958" i="2"/>
  <c r="W958" i="2"/>
  <c r="AB957" i="2"/>
  <c r="AA957" i="2"/>
  <c r="Z957" i="2"/>
  <c r="Y957" i="2"/>
  <c r="X957" i="2"/>
  <c r="W957" i="2"/>
  <c r="AB956" i="2"/>
  <c r="AA956" i="2"/>
  <c r="Z956" i="2"/>
  <c r="Y956" i="2"/>
  <c r="X956" i="2"/>
  <c r="W956" i="2"/>
  <c r="AB955" i="2"/>
  <c r="AA955" i="2"/>
  <c r="Z955" i="2"/>
  <c r="Y955" i="2"/>
  <c r="X955" i="2"/>
  <c r="W955" i="2"/>
  <c r="AB954" i="2"/>
  <c r="AA954" i="2"/>
  <c r="Z954" i="2"/>
  <c r="Y954" i="2"/>
  <c r="X954" i="2"/>
  <c r="W954" i="2"/>
  <c r="AB953" i="2"/>
  <c r="AA953" i="2"/>
  <c r="Z953" i="2"/>
  <c r="Y953" i="2"/>
  <c r="X953" i="2"/>
  <c r="W953" i="2"/>
  <c r="AB952" i="2"/>
  <c r="AA952" i="2"/>
  <c r="Z952" i="2"/>
  <c r="Y952" i="2"/>
  <c r="X952" i="2"/>
  <c r="W952" i="2"/>
  <c r="AB951" i="2"/>
  <c r="AA951" i="2"/>
  <c r="Z951" i="2"/>
  <c r="Y951" i="2"/>
  <c r="X951" i="2"/>
  <c r="W951" i="2"/>
  <c r="AB950" i="2"/>
  <c r="AA950" i="2"/>
  <c r="Z950" i="2"/>
  <c r="Y950" i="2"/>
  <c r="X950" i="2"/>
  <c r="W950" i="2"/>
  <c r="AB949" i="2"/>
  <c r="AA949" i="2"/>
  <c r="Z949" i="2"/>
  <c r="Y949" i="2"/>
  <c r="X949" i="2"/>
  <c r="W949" i="2"/>
  <c r="AB948" i="2"/>
  <c r="AA948" i="2"/>
  <c r="Z948" i="2"/>
  <c r="Y948" i="2"/>
  <c r="X948" i="2"/>
  <c r="W948" i="2"/>
  <c r="AB947" i="2"/>
  <c r="AA947" i="2"/>
  <c r="Z947" i="2"/>
  <c r="Y947" i="2"/>
  <c r="X947" i="2"/>
  <c r="W947" i="2"/>
  <c r="AB946" i="2"/>
  <c r="AA946" i="2"/>
  <c r="Z946" i="2"/>
  <c r="Y946" i="2"/>
  <c r="X946" i="2"/>
  <c r="W946" i="2"/>
  <c r="AB945" i="2"/>
  <c r="AA945" i="2"/>
  <c r="Z945" i="2"/>
  <c r="Y945" i="2"/>
  <c r="X945" i="2"/>
  <c r="W945" i="2"/>
  <c r="AB944" i="2"/>
  <c r="AA944" i="2"/>
  <c r="Z944" i="2"/>
  <c r="Y944" i="2"/>
  <c r="X944" i="2"/>
  <c r="W944" i="2"/>
  <c r="AB943" i="2"/>
  <c r="AA943" i="2"/>
  <c r="Z943" i="2"/>
  <c r="Y943" i="2"/>
  <c r="X943" i="2"/>
  <c r="W943" i="2"/>
  <c r="AB942" i="2"/>
  <c r="AA942" i="2"/>
  <c r="Z942" i="2"/>
  <c r="Y942" i="2"/>
  <c r="X942" i="2"/>
  <c r="W942" i="2"/>
  <c r="AB941" i="2"/>
  <c r="AA941" i="2"/>
  <c r="Z941" i="2"/>
  <c r="Y941" i="2"/>
  <c r="X941" i="2"/>
  <c r="W941" i="2"/>
  <c r="AB940" i="2"/>
  <c r="AA940" i="2"/>
  <c r="Z940" i="2"/>
  <c r="Y940" i="2"/>
  <c r="X940" i="2"/>
  <c r="W940" i="2"/>
  <c r="AB939" i="2"/>
  <c r="AA939" i="2"/>
  <c r="Z939" i="2"/>
  <c r="Y939" i="2"/>
  <c r="X939" i="2"/>
  <c r="W939" i="2"/>
  <c r="AB938" i="2"/>
  <c r="AA938" i="2"/>
  <c r="Z938" i="2"/>
  <c r="Y938" i="2"/>
  <c r="X938" i="2"/>
  <c r="W938" i="2"/>
  <c r="AB937" i="2"/>
  <c r="AA937" i="2"/>
  <c r="Z937" i="2"/>
  <c r="Y937" i="2"/>
  <c r="X937" i="2"/>
  <c r="W937" i="2"/>
  <c r="AB936" i="2"/>
  <c r="AA936" i="2"/>
  <c r="Z936" i="2"/>
  <c r="Y936" i="2"/>
  <c r="X936" i="2"/>
  <c r="W936" i="2"/>
  <c r="AB935" i="2"/>
  <c r="AA935" i="2"/>
  <c r="Z935" i="2"/>
  <c r="Y935" i="2"/>
  <c r="X935" i="2"/>
  <c r="W935" i="2"/>
  <c r="AB934" i="2"/>
  <c r="AA934" i="2"/>
  <c r="Z934" i="2"/>
  <c r="Y934" i="2"/>
  <c r="X934" i="2"/>
  <c r="W934" i="2"/>
  <c r="AB933" i="2"/>
  <c r="AA933" i="2"/>
  <c r="Z933" i="2"/>
  <c r="Y933" i="2"/>
  <c r="X933" i="2"/>
  <c r="W933" i="2"/>
  <c r="AB932" i="2"/>
  <c r="AA932" i="2"/>
  <c r="Z932" i="2"/>
  <c r="Y932" i="2"/>
  <c r="X932" i="2"/>
  <c r="W932" i="2"/>
  <c r="AB931" i="2"/>
  <c r="AA931" i="2"/>
  <c r="Z931" i="2"/>
  <c r="Y931" i="2"/>
  <c r="X931" i="2"/>
  <c r="W931" i="2"/>
  <c r="AB930" i="2"/>
  <c r="AA930" i="2"/>
  <c r="Z930" i="2"/>
  <c r="Y930" i="2"/>
  <c r="X930" i="2"/>
  <c r="W930" i="2"/>
  <c r="AB929" i="2"/>
  <c r="AA929" i="2"/>
  <c r="Z929" i="2"/>
  <c r="Y929" i="2"/>
  <c r="X929" i="2"/>
  <c r="W929" i="2"/>
  <c r="AB928" i="2"/>
  <c r="AA928" i="2"/>
  <c r="Z928" i="2"/>
  <c r="Y928" i="2"/>
  <c r="X928" i="2"/>
  <c r="W928" i="2"/>
  <c r="AB927" i="2"/>
  <c r="AA927" i="2"/>
  <c r="Z927" i="2"/>
  <c r="Y927" i="2"/>
  <c r="X927" i="2"/>
  <c r="W927" i="2"/>
  <c r="AB926" i="2"/>
  <c r="AA926" i="2"/>
  <c r="Z926" i="2"/>
  <c r="Y926" i="2"/>
  <c r="X926" i="2"/>
  <c r="W926" i="2"/>
  <c r="AB925" i="2"/>
  <c r="AA925" i="2"/>
  <c r="Z925" i="2"/>
  <c r="Y925" i="2"/>
  <c r="X925" i="2"/>
  <c r="W925" i="2"/>
  <c r="AB924" i="2"/>
  <c r="AA924" i="2"/>
  <c r="Z924" i="2"/>
  <c r="Y924" i="2"/>
  <c r="X924" i="2"/>
  <c r="W924" i="2"/>
  <c r="AB923" i="2"/>
  <c r="AA923" i="2"/>
  <c r="Z923" i="2"/>
  <c r="Y923" i="2"/>
  <c r="X923" i="2"/>
  <c r="W923" i="2"/>
  <c r="AB922" i="2"/>
  <c r="AA922" i="2"/>
  <c r="Z922" i="2"/>
  <c r="Y922" i="2"/>
  <c r="X922" i="2"/>
  <c r="W922" i="2"/>
  <c r="AB921" i="2"/>
  <c r="AA921" i="2"/>
  <c r="Z921" i="2"/>
  <c r="Y921" i="2"/>
  <c r="X921" i="2"/>
  <c r="W921" i="2"/>
  <c r="AB920" i="2"/>
  <c r="AA920" i="2"/>
  <c r="Z920" i="2"/>
  <c r="Y920" i="2"/>
  <c r="X920" i="2"/>
  <c r="W920" i="2"/>
  <c r="AB919" i="2"/>
  <c r="AA919" i="2"/>
  <c r="Z919" i="2"/>
  <c r="Y919" i="2"/>
  <c r="X919" i="2"/>
  <c r="W919" i="2"/>
  <c r="AB918" i="2"/>
  <c r="AA918" i="2"/>
  <c r="Z918" i="2"/>
  <c r="Y918" i="2"/>
  <c r="X918" i="2"/>
  <c r="W918" i="2"/>
  <c r="AB917" i="2"/>
  <c r="AA917" i="2"/>
  <c r="Z917" i="2"/>
  <c r="Y917" i="2"/>
  <c r="X917" i="2"/>
  <c r="W917" i="2"/>
  <c r="AB916" i="2"/>
  <c r="AA916" i="2"/>
  <c r="Z916" i="2"/>
  <c r="Y916" i="2"/>
  <c r="X916" i="2"/>
  <c r="W916" i="2"/>
  <c r="AB915" i="2"/>
  <c r="AA915" i="2"/>
  <c r="Z915" i="2"/>
  <c r="Y915" i="2"/>
  <c r="X915" i="2"/>
  <c r="W915" i="2"/>
  <c r="AB914" i="2"/>
  <c r="AA914" i="2"/>
  <c r="Z914" i="2"/>
  <c r="Y914" i="2"/>
  <c r="X914" i="2"/>
  <c r="W914" i="2"/>
  <c r="AB913" i="2"/>
  <c r="AA913" i="2"/>
  <c r="Z913" i="2"/>
  <c r="Y913" i="2"/>
  <c r="X913" i="2"/>
  <c r="W913" i="2"/>
  <c r="AB912" i="2"/>
  <c r="AA912" i="2"/>
  <c r="Z912" i="2"/>
  <c r="Y912" i="2"/>
  <c r="X912" i="2"/>
  <c r="W912" i="2"/>
  <c r="AB911" i="2"/>
  <c r="AA911" i="2"/>
  <c r="Z911" i="2"/>
  <c r="Y911" i="2"/>
  <c r="X911" i="2"/>
  <c r="W911" i="2"/>
  <c r="AB910" i="2"/>
  <c r="AA910" i="2"/>
  <c r="Z910" i="2"/>
  <c r="Y910" i="2"/>
  <c r="X910" i="2"/>
  <c r="W910" i="2"/>
  <c r="AB909" i="2"/>
  <c r="AA909" i="2"/>
  <c r="Z909" i="2"/>
  <c r="Y909" i="2"/>
  <c r="X909" i="2"/>
  <c r="W909" i="2"/>
  <c r="AB908" i="2"/>
  <c r="AA908" i="2"/>
  <c r="Z908" i="2"/>
  <c r="Y908" i="2"/>
  <c r="X908" i="2"/>
  <c r="W908" i="2"/>
  <c r="AB907" i="2"/>
  <c r="AA907" i="2"/>
  <c r="Z907" i="2"/>
  <c r="Y907" i="2"/>
  <c r="X907" i="2"/>
  <c r="W907" i="2"/>
  <c r="AB906" i="2"/>
  <c r="AA906" i="2"/>
  <c r="Z906" i="2"/>
  <c r="Y906" i="2"/>
  <c r="X906" i="2"/>
  <c r="W906" i="2"/>
  <c r="AB905" i="2"/>
  <c r="AA905" i="2"/>
  <c r="Z905" i="2"/>
  <c r="Y905" i="2"/>
  <c r="X905" i="2"/>
  <c r="W905" i="2"/>
  <c r="AB904" i="2"/>
  <c r="AA904" i="2"/>
  <c r="Z904" i="2"/>
  <c r="Y904" i="2"/>
  <c r="X904" i="2"/>
  <c r="W904" i="2"/>
  <c r="AB903" i="2"/>
  <c r="AA903" i="2"/>
  <c r="Z903" i="2"/>
  <c r="Y903" i="2"/>
  <c r="X903" i="2"/>
  <c r="W903" i="2"/>
  <c r="AB902" i="2"/>
  <c r="AA902" i="2"/>
  <c r="Z902" i="2"/>
  <c r="Y902" i="2"/>
  <c r="X902" i="2"/>
  <c r="W902" i="2"/>
  <c r="AB901" i="2"/>
  <c r="AA901" i="2"/>
  <c r="Z901" i="2"/>
  <c r="Y901" i="2"/>
  <c r="X901" i="2"/>
  <c r="W901" i="2"/>
  <c r="AB900" i="2"/>
  <c r="AA900" i="2"/>
  <c r="Z900" i="2"/>
  <c r="Y900" i="2"/>
  <c r="X900" i="2"/>
  <c r="W900" i="2"/>
  <c r="AB899" i="2"/>
  <c r="AA899" i="2"/>
  <c r="Z899" i="2"/>
  <c r="Y899" i="2"/>
  <c r="X899" i="2"/>
  <c r="W899" i="2"/>
  <c r="AB898" i="2"/>
  <c r="AA898" i="2"/>
  <c r="Z898" i="2"/>
  <c r="Y898" i="2"/>
  <c r="X898" i="2"/>
  <c r="W898" i="2"/>
  <c r="AB897" i="2"/>
  <c r="AA897" i="2"/>
  <c r="Z897" i="2"/>
  <c r="Y897" i="2"/>
  <c r="X897" i="2"/>
  <c r="W897" i="2"/>
  <c r="AB896" i="2"/>
  <c r="AA896" i="2"/>
  <c r="Z896" i="2"/>
  <c r="Y896" i="2"/>
  <c r="X896" i="2"/>
  <c r="W896" i="2"/>
  <c r="AB895" i="2"/>
  <c r="AA895" i="2"/>
  <c r="Z895" i="2"/>
  <c r="Y895" i="2"/>
  <c r="X895" i="2"/>
  <c r="W895" i="2"/>
  <c r="AB894" i="2"/>
  <c r="AA894" i="2"/>
  <c r="Z894" i="2"/>
  <c r="Y894" i="2"/>
  <c r="X894" i="2"/>
  <c r="W894" i="2"/>
  <c r="AB893" i="2"/>
  <c r="AA893" i="2"/>
  <c r="Z893" i="2"/>
  <c r="Y893" i="2"/>
  <c r="X893" i="2"/>
  <c r="W893" i="2"/>
  <c r="AB892" i="2"/>
  <c r="AA892" i="2"/>
  <c r="Z892" i="2"/>
  <c r="Y892" i="2"/>
  <c r="X892" i="2"/>
  <c r="W892" i="2"/>
  <c r="AB891" i="2"/>
  <c r="AA891" i="2"/>
  <c r="Z891" i="2"/>
  <c r="Y891" i="2"/>
  <c r="X891" i="2"/>
  <c r="W891" i="2"/>
  <c r="AB890" i="2"/>
  <c r="AA890" i="2"/>
  <c r="Z890" i="2"/>
  <c r="Y890" i="2"/>
  <c r="X890" i="2"/>
  <c r="W890" i="2"/>
  <c r="AB889" i="2"/>
  <c r="AA889" i="2"/>
  <c r="Z889" i="2"/>
  <c r="Y889" i="2"/>
  <c r="X889" i="2"/>
  <c r="W889" i="2"/>
  <c r="AB888" i="2"/>
  <c r="AA888" i="2"/>
  <c r="Z888" i="2"/>
  <c r="Y888" i="2"/>
  <c r="X888" i="2"/>
  <c r="W888" i="2"/>
  <c r="AB887" i="2"/>
  <c r="AA887" i="2"/>
  <c r="Z887" i="2"/>
  <c r="Y887" i="2"/>
  <c r="X887" i="2"/>
  <c r="W887" i="2"/>
  <c r="AB886" i="2"/>
  <c r="AA886" i="2"/>
  <c r="Z886" i="2"/>
  <c r="Y886" i="2"/>
  <c r="X886" i="2"/>
  <c r="W886" i="2"/>
  <c r="AB885" i="2"/>
  <c r="AA885" i="2"/>
  <c r="Z885" i="2"/>
  <c r="Y885" i="2"/>
  <c r="X885" i="2"/>
  <c r="W885" i="2"/>
  <c r="AB884" i="2"/>
  <c r="AA884" i="2"/>
  <c r="Z884" i="2"/>
  <c r="Y884" i="2"/>
  <c r="X884" i="2"/>
  <c r="W884" i="2"/>
  <c r="AB883" i="2"/>
  <c r="AA883" i="2"/>
  <c r="Z883" i="2"/>
  <c r="Y883" i="2"/>
  <c r="X883" i="2"/>
  <c r="W883" i="2"/>
  <c r="AB882" i="2"/>
  <c r="AA882" i="2"/>
  <c r="Z882" i="2"/>
  <c r="Y882" i="2"/>
  <c r="X882" i="2"/>
  <c r="W882" i="2"/>
  <c r="AB881" i="2"/>
  <c r="AA881" i="2"/>
  <c r="Z881" i="2"/>
  <c r="Y881" i="2"/>
  <c r="X881" i="2"/>
  <c r="W881" i="2"/>
  <c r="AB880" i="2"/>
  <c r="AA880" i="2"/>
  <c r="Z880" i="2"/>
  <c r="Y880" i="2"/>
  <c r="X880" i="2"/>
  <c r="W880" i="2"/>
  <c r="AB879" i="2"/>
  <c r="AA879" i="2"/>
  <c r="Z879" i="2"/>
  <c r="Y879" i="2"/>
  <c r="X879" i="2"/>
  <c r="W879" i="2"/>
  <c r="AB878" i="2"/>
  <c r="AA878" i="2"/>
  <c r="Z878" i="2"/>
  <c r="Y878" i="2"/>
  <c r="X878" i="2"/>
  <c r="W878" i="2"/>
  <c r="AB877" i="2"/>
  <c r="AA877" i="2"/>
  <c r="Z877" i="2"/>
  <c r="Y877" i="2"/>
  <c r="X877" i="2"/>
  <c r="W877" i="2"/>
  <c r="AB876" i="2"/>
  <c r="AA876" i="2"/>
  <c r="Z876" i="2"/>
  <c r="Y876" i="2"/>
  <c r="X876" i="2"/>
  <c r="W876" i="2"/>
  <c r="AB875" i="2"/>
  <c r="AA875" i="2"/>
  <c r="Z875" i="2"/>
  <c r="Y875" i="2"/>
  <c r="X875" i="2"/>
  <c r="W875" i="2"/>
  <c r="AB874" i="2"/>
  <c r="AA874" i="2"/>
  <c r="Z874" i="2"/>
  <c r="Y874" i="2"/>
  <c r="X874" i="2"/>
  <c r="W874" i="2"/>
  <c r="AB873" i="2"/>
  <c r="AA873" i="2"/>
  <c r="Z873" i="2"/>
  <c r="Y873" i="2"/>
  <c r="X873" i="2"/>
  <c r="W873" i="2"/>
  <c r="AB872" i="2"/>
  <c r="AA872" i="2"/>
  <c r="Z872" i="2"/>
  <c r="Y872" i="2"/>
  <c r="X872" i="2"/>
  <c r="W872" i="2"/>
  <c r="AB871" i="2"/>
  <c r="AA871" i="2"/>
  <c r="Z871" i="2"/>
  <c r="Y871" i="2"/>
  <c r="X871" i="2"/>
  <c r="W871" i="2"/>
  <c r="AB870" i="2"/>
  <c r="AA870" i="2"/>
  <c r="Z870" i="2"/>
  <c r="Y870" i="2"/>
  <c r="X870" i="2"/>
  <c r="W870" i="2"/>
  <c r="AB869" i="2"/>
  <c r="AA869" i="2"/>
  <c r="Z869" i="2"/>
  <c r="Y869" i="2"/>
  <c r="X869" i="2"/>
  <c r="W869" i="2"/>
  <c r="AB868" i="2"/>
  <c r="AA868" i="2"/>
  <c r="Z868" i="2"/>
  <c r="Y868" i="2"/>
  <c r="X868" i="2"/>
  <c r="W868" i="2"/>
  <c r="AB867" i="2"/>
  <c r="AA867" i="2"/>
  <c r="Z867" i="2"/>
  <c r="Y867" i="2"/>
  <c r="X867" i="2"/>
  <c r="W867" i="2"/>
  <c r="AB866" i="2"/>
  <c r="AA866" i="2"/>
  <c r="Z866" i="2"/>
  <c r="Y866" i="2"/>
  <c r="X866" i="2"/>
  <c r="W866" i="2"/>
  <c r="AB865" i="2"/>
  <c r="AA865" i="2"/>
  <c r="Z865" i="2"/>
  <c r="Y865" i="2"/>
  <c r="X865" i="2"/>
  <c r="W865" i="2"/>
  <c r="AB864" i="2"/>
  <c r="AA864" i="2"/>
  <c r="Z864" i="2"/>
  <c r="Y864" i="2"/>
  <c r="X864" i="2"/>
  <c r="W864" i="2"/>
  <c r="AB863" i="2"/>
  <c r="AA863" i="2"/>
  <c r="Z863" i="2"/>
  <c r="Y863" i="2"/>
  <c r="X863" i="2"/>
  <c r="W863" i="2"/>
  <c r="AB862" i="2"/>
  <c r="AA862" i="2"/>
  <c r="Z862" i="2"/>
  <c r="Y862" i="2"/>
  <c r="X862" i="2"/>
  <c r="W862" i="2"/>
  <c r="AB861" i="2"/>
  <c r="AA861" i="2"/>
  <c r="Z861" i="2"/>
  <c r="Y861" i="2"/>
  <c r="X861" i="2"/>
  <c r="W861" i="2"/>
  <c r="AB860" i="2"/>
  <c r="AA860" i="2"/>
  <c r="Z860" i="2"/>
  <c r="Y860" i="2"/>
  <c r="X860" i="2"/>
  <c r="W860" i="2"/>
  <c r="AB859" i="2"/>
  <c r="AA859" i="2"/>
  <c r="Z859" i="2"/>
  <c r="Y859" i="2"/>
  <c r="X859" i="2"/>
  <c r="W859" i="2"/>
  <c r="AB858" i="2"/>
  <c r="AA858" i="2"/>
  <c r="Z858" i="2"/>
  <c r="Y858" i="2"/>
  <c r="X858" i="2"/>
  <c r="W858" i="2"/>
  <c r="AB857" i="2"/>
  <c r="AA857" i="2"/>
  <c r="Z857" i="2"/>
  <c r="Y857" i="2"/>
  <c r="X857" i="2"/>
  <c r="W857" i="2"/>
  <c r="AB856" i="2"/>
  <c r="AA856" i="2"/>
  <c r="Z856" i="2"/>
  <c r="Y856" i="2"/>
  <c r="X856" i="2"/>
  <c r="W856" i="2"/>
  <c r="AB855" i="2"/>
  <c r="AA855" i="2"/>
  <c r="Z855" i="2"/>
  <c r="Y855" i="2"/>
  <c r="X855" i="2"/>
  <c r="W855" i="2"/>
  <c r="AB854" i="2"/>
  <c r="AA854" i="2"/>
  <c r="Z854" i="2"/>
  <c r="Y854" i="2"/>
  <c r="X854" i="2"/>
  <c r="W854" i="2"/>
  <c r="AB853" i="2"/>
  <c r="AA853" i="2"/>
  <c r="Z853" i="2"/>
  <c r="Y853" i="2"/>
  <c r="X853" i="2"/>
  <c r="W853" i="2"/>
  <c r="AB852" i="2"/>
  <c r="AA852" i="2"/>
  <c r="Z852" i="2"/>
  <c r="Y852" i="2"/>
  <c r="X852" i="2"/>
  <c r="W852" i="2"/>
  <c r="AB851" i="2"/>
  <c r="AA851" i="2"/>
  <c r="Z851" i="2"/>
  <c r="Y851" i="2"/>
  <c r="X851" i="2"/>
  <c r="W851" i="2"/>
  <c r="AB850" i="2"/>
  <c r="AA850" i="2"/>
  <c r="Z850" i="2"/>
  <c r="Y850" i="2"/>
  <c r="X850" i="2"/>
  <c r="W850" i="2"/>
  <c r="AB849" i="2"/>
  <c r="AA849" i="2"/>
  <c r="Z849" i="2"/>
  <c r="Y849" i="2"/>
  <c r="X849" i="2"/>
  <c r="W849" i="2"/>
  <c r="AB848" i="2"/>
  <c r="AA848" i="2"/>
  <c r="Z848" i="2"/>
  <c r="Y848" i="2"/>
  <c r="X848" i="2"/>
  <c r="W848" i="2"/>
  <c r="AB847" i="2"/>
  <c r="AA847" i="2"/>
  <c r="Z847" i="2"/>
  <c r="Y847" i="2"/>
  <c r="X847" i="2"/>
  <c r="W847" i="2"/>
  <c r="AB846" i="2"/>
  <c r="AA846" i="2"/>
  <c r="Z846" i="2"/>
  <c r="Y846" i="2"/>
  <c r="X846" i="2"/>
  <c r="W846" i="2"/>
  <c r="AB845" i="2"/>
  <c r="AA845" i="2"/>
  <c r="Z845" i="2"/>
  <c r="Y845" i="2"/>
  <c r="X845" i="2"/>
  <c r="W845" i="2"/>
  <c r="AB844" i="2"/>
  <c r="AA844" i="2"/>
  <c r="Z844" i="2"/>
  <c r="Y844" i="2"/>
  <c r="X844" i="2"/>
  <c r="W844" i="2"/>
  <c r="AB843" i="2"/>
  <c r="AA843" i="2"/>
  <c r="Z843" i="2"/>
  <c r="Y843" i="2"/>
  <c r="X843" i="2"/>
  <c r="W843" i="2"/>
  <c r="AB842" i="2"/>
  <c r="AA842" i="2"/>
  <c r="Z842" i="2"/>
  <c r="Y842" i="2"/>
  <c r="X842" i="2"/>
  <c r="W842" i="2"/>
  <c r="AB841" i="2"/>
  <c r="AA841" i="2"/>
  <c r="Z841" i="2"/>
  <c r="Y841" i="2"/>
  <c r="X841" i="2"/>
  <c r="W841" i="2"/>
  <c r="AB840" i="2"/>
  <c r="AA840" i="2"/>
  <c r="Z840" i="2"/>
  <c r="Y840" i="2"/>
  <c r="X840" i="2"/>
  <c r="W840" i="2"/>
  <c r="AB839" i="2"/>
  <c r="AA839" i="2"/>
  <c r="Z839" i="2"/>
  <c r="Y839" i="2"/>
  <c r="X839" i="2"/>
  <c r="W839" i="2"/>
  <c r="AB838" i="2"/>
  <c r="AA838" i="2"/>
  <c r="Z838" i="2"/>
  <c r="Y838" i="2"/>
  <c r="X838" i="2"/>
  <c r="W838" i="2"/>
  <c r="AB837" i="2"/>
  <c r="AA837" i="2"/>
  <c r="Z837" i="2"/>
  <c r="Y837" i="2"/>
  <c r="X837" i="2"/>
  <c r="W837" i="2"/>
  <c r="AB836" i="2"/>
  <c r="AA836" i="2"/>
  <c r="Z836" i="2"/>
  <c r="Y836" i="2"/>
  <c r="X836" i="2"/>
  <c r="W836" i="2"/>
  <c r="AB835" i="2"/>
  <c r="AA835" i="2"/>
  <c r="Z835" i="2"/>
  <c r="Y835" i="2"/>
  <c r="X835" i="2"/>
  <c r="W835" i="2"/>
  <c r="AB834" i="2"/>
  <c r="AA834" i="2"/>
  <c r="Z834" i="2"/>
  <c r="Y834" i="2"/>
  <c r="X834" i="2"/>
  <c r="W834" i="2"/>
  <c r="AB833" i="2"/>
  <c r="AA833" i="2"/>
  <c r="Z833" i="2"/>
  <c r="Y833" i="2"/>
  <c r="X833" i="2"/>
  <c r="W833" i="2"/>
  <c r="AB832" i="2"/>
  <c r="AA832" i="2"/>
  <c r="Z832" i="2"/>
  <c r="Y832" i="2"/>
  <c r="X832" i="2"/>
  <c r="W832" i="2"/>
  <c r="AB831" i="2"/>
  <c r="AA831" i="2"/>
  <c r="Z831" i="2"/>
  <c r="Y831" i="2"/>
  <c r="X831" i="2"/>
  <c r="W831" i="2"/>
  <c r="AB830" i="2"/>
  <c r="AA830" i="2"/>
  <c r="Z830" i="2"/>
  <c r="Y830" i="2"/>
  <c r="X830" i="2"/>
  <c r="W830" i="2"/>
  <c r="AB829" i="2"/>
  <c r="AA829" i="2"/>
  <c r="Z829" i="2"/>
  <c r="Y829" i="2"/>
  <c r="X829" i="2"/>
  <c r="W829" i="2"/>
  <c r="AB828" i="2"/>
  <c r="AA828" i="2"/>
  <c r="Z828" i="2"/>
  <c r="Y828" i="2"/>
  <c r="X828" i="2"/>
  <c r="W828" i="2"/>
  <c r="AB827" i="2"/>
  <c r="AA827" i="2"/>
  <c r="Z827" i="2"/>
  <c r="Y827" i="2"/>
  <c r="X827" i="2"/>
  <c r="W827" i="2"/>
  <c r="AB826" i="2"/>
  <c r="AA826" i="2"/>
  <c r="Z826" i="2"/>
  <c r="Y826" i="2"/>
  <c r="X826" i="2"/>
  <c r="W826" i="2"/>
  <c r="AB825" i="2"/>
  <c r="AA825" i="2"/>
  <c r="Z825" i="2"/>
  <c r="Y825" i="2"/>
  <c r="X825" i="2"/>
  <c r="W825" i="2"/>
  <c r="AB824" i="2"/>
  <c r="AA824" i="2"/>
  <c r="Z824" i="2"/>
  <c r="Y824" i="2"/>
  <c r="X824" i="2"/>
  <c r="W824" i="2"/>
  <c r="AB823" i="2"/>
  <c r="AA823" i="2"/>
  <c r="Z823" i="2"/>
  <c r="Y823" i="2"/>
  <c r="X823" i="2"/>
  <c r="W823" i="2"/>
  <c r="AB822" i="2"/>
  <c r="AA822" i="2"/>
  <c r="Z822" i="2"/>
  <c r="Y822" i="2"/>
  <c r="X822" i="2"/>
  <c r="W822" i="2"/>
  <c r="AB821" i="2"/>
  <c r="AA821" i="2"/>
  <c r="Z821" i="2"/>
  <c r="Y821" i="2"/>
  <c r="X821" i="2"/>
  <c r="W821" i="2"/>
  <c r="AB820" i="2"/>
  <c r="AA820" i="2"/>
  <c r="Z820" i="2"/>
  <c r="Y820" i="2"/>
  <c r="X820" i="2"/>
  <c r="W820" i="2"/>
  <c r="AB819" i="2"/>
  <c r="AA819" i="2"/>
  <c r="Z819" i="2"/>
  <c r="Y819" i="2"/>
  <c r="X819" i="2"/>
  <c r="W819" i="2"/>
  <c r="AB818" i="2"/>
  <c r="AA818" i="2"/>
  <c r="Z818" i="2"/>
  <c r="Y818" i="2"/>
  <c r="X818" i="2"/>
  <c r="W818" i="2"/>
  <c r="AB817" i="2"/>
  <c r="AA817" i="2"/>
  <c r="Z817" i="2"/>
  <c r="Y817" i="2"/>
  <c r="X817" i="2"/>
  <c r="W817" i="2"/>
  <c r="AB816" i="2"/>
  <c r="AA816" i="2"/>
  <c r="Z816" i="2"/>
  <c r="Y816" i="2"/>
  <c r="X816" i="2"/>
  <c r="W816" i="2"/>
  <c r="AB815" i="2"/>
  <c r="AA815" i="2"/>
  <c r="Z815" i="2"/>
  <c r="Y815" i="2"/>
  <c r="X815" i="2"/>
  <c r="W815" i="2"/>
  <c r="AB814" i="2"/>
  <c r="AA814" i="2"/>
  <c r="Z814" i="2"/>
  <c r="Y814" i="2"/>
  <c r="X814" i="2"/>
  <c r="W814" i="2"/>
  <c r="AB813" i="2"/>
  <c r="AA813" i="2"/>
  <c r="Z813" i="2"/>
  <c r="Y813" i="2"/>
  <c r="X813" i="2"/>
  <c r="W813" i="2"/>
  <c r="AB812" i="2"/>
  <c r="AA812" i="2"/>
  <c r="Z812" i="2"/>
  <c r="Y812" i="2"/>
  <c r="X812" i="2"/>
  <c r="W812" i="2"/>
  <c r="AB811" i="2"/>
  <c r="AA811" i="2"/>
  <c r="Z811" i="2"/>
  <c r="Y811" i="2"/>
  <c r="X811" i="2"/>
  <c r="W811" i="2"/>
  <c r="AB810" i="2"/>
  <c r="AA810" i="2"/>
  <c r="Z810" i="2"/>
  <c r="Y810" i="2"/>
  <c r="X810" i="2"/>
  <c r="W810" i="2"/>
  <c r="AB809" i="2"/>
  <c r="AA809" i="2"/>
  <c r="Z809" i="2"/>
  <c r="Y809" i="2"/>
  <c r="X809" i="2"/>
  <c r="W809" i="2"/>
  <c r="AB808" i="2"/>
  <c r="AA808" i="2"/>
  <c r="Z808" i="2"/>
  <c r="Y808" i="2"/>
  <c r="X808" i="2"/>
  <c r="W808" i="2"/>
  <c r="AB807" i="2"/>
  <c r="AA807" i="2"/>
  <c r="Z807" i="2"/>
  <c r="Y807" i="2"/>
  <c r="X807" i="2"/>
  <c r="W807" i="2"/>
  <c r="AB806" i="2"/>
  <c r="AA806" i="2"/>
  <c r="Z806" i="2"/>
  <c r="Y806" i="2"/>
  <c r="X806" i="2"/>
  <c r="W806" i="2"/>
  <c r="AB805" i="2"/>
  <c r="AA805" i="2"/>
  <c r="Z805" i="2"/>
  <c r="Y805" i="2"/>
  <c r="X805" i="2"/>
  <c r="W805" i="2"/>
  <c r="AB804" i="2"/>
  <c r="AA804" i="2"/>
  <c r="Z804" i="2"/>
  <c r="Y804" i="2"/>
  <c r="X804" i="2"/>
  <c r="W804" i="2"/>
  <c r="AB803" i="2"/>
  <c r="AA803" i="2"/>
  <c r="Z803" i="2"/>
  <c r="Y803" i="2"/>
  <c r="X803" i="2"/>
  <c r="W803" i="2"/>
  <c r="AB802" i="2"/>
  <c r="AA802" i="2"/>
  <c r="Z802" i="2"/>
  <c r="Y802" i="2"/>
  <c r="X802" i="2"/>
  <c r="W802" i="2"/>
  <c r="AB801" i="2"/>
  <c r="AA801" i="2"/>
  <c r="Z801" i="2"/>
  <c r="Y801" i="2"/>
  <c r="X801" i="2"/>
  <c r="W801" i="2"/>
  <c r="AB800" i="2"/>
  <c r="AA800" i="2"/>
  <c r="Z800" i="2"/>
  <c r="Y800" i="2"/>
  <c r="X800" i="2"/>
  <c r="W800" i="2"/>
  <c r="AB799" i="2"/>
  <c r="AA799" i="2"/>
  <c r="Z799" i="2"/>
  <c r="Y799" i="2"/>
  <c r="X799" i="2"/>
  <c r="W799" i="2"/>
  <c r="AB798" i="2"/>
  <c r="AA798" i="2"/>
  <c r="Z798" i="2"/>
  <c r="Y798" i="2"/>
  <c r="X798" i="2"/>
  <c r="W798" i="2"/>
  <c r="AB797" i="2"/>
  <c r="AA797" i="2"/>
  <c r="Z797" i="2"/>
  <c r="Y797" i="2"/>
  <c r="X797" i="2"/>
  <c r="W797" i="2"/>
  <c r="AB796" i="2"/>
  <c r="AA796" i="2"/>
  <c r="Z796" i="2"/>
  <c r="Y796" i="2"/>
  <c r="X796" i="2"/>
  <c r="W796" i="2"/>
  <c r="AB795" i="2"/>
  <c r="AA795" i="2"/>
  <c r="Z795" i="2"/>
  <c r="Y795" i="2"/>
  <c r="X795" i="2"/>
  <c r="W795" i="2"/>
  <c r="AB794" i="2"/>
  <c r="AA794" i="2"/>
  <c r="Z794" i="2"/>
  <c r="Y794" i="2"/>
  <c r="X794" i="2"/>
  <c r="W794" i="2"/>
  <c r="AB793" i="2"/>
  <c r="AA793" i="2"/>
  <c r="Z793" i="2"/>
  <c r="Y793" i="2"/>
  <c r="X793" i="2"/>
  <c r="W793" i="2"/>
  <c r="AB792" i="2"/>
  <c r="AA792" i="2"/>
  <c r="Z792" i="2"/>
  <c r="Y792" i="2"/>
  <c r="X792" i="2"/>
  <c r="W792" i="2"/>
  <c r="AB791" i="2"/>
  <c r="AA791" i="2"/>
  <c r="Z791" i="2"/>
  <c r="Y791" i="2"/>
  <c r="X791" i="2"/>
  <c r="W791" i="2"/>
  <c r="AB790" i="2"/>
  <c r="AA790" i="2"/>
  <c r="Z790" i="2"/>
  <c r="Y790" i="2"/>
  <c r="X790" i="2"/>
  <c r="W790" i="2"/>
  <c r="AB789" i="2"/>
  <c r="AA789" i="2"/>
  <c r="Z789" i="2"/>
  <c r="Y789" i="2"/>
  <c r="X789" i="2"/>
  <c r="W789" i="2"/>
  <c r="AB788" i="2"/>
  <c r="AA788" i="2"/>
  <c r="Z788" i="2"/>
  <c r="Y788" i="2"/>
  <c r="X788" i="2"/>
  <c r="W788" i="2"/>
  <c r="AB787" i="2"/>
  <c r="AA787" i="2"/>
  <c r="Z787" i="2"/>
  <c r="Y787" i="2"/>
  <c r="X787" i="2"/>
  <c r="W787" i="2"/>
  <c r="AB786" i="2"/>
  <c r="AA786" i="2"/>
  <c r="Z786" i="2"/>
  <c r="Y786" i="2"/>
  <c r="X786" i="2"/>
  <c r="W786" i="2"/>
  <c r="AB785" i="2"/>
  <c r="AA785" i="2"/>
  <c r="Z785" i="2"/>
  <c r="Y785" i="2"/>
  <c r="X785" i="2"/>
  <c r="W785" i="2"/>
  <c r="AB784" i="2"/>
  <c r="AA784" i="2"/>
  <c r="Z784" i="2"/>
  <c r="Y784" i="2"/>
  <c r="X784" i="2"/>
  <c r="W784" i="2"/>
  <c r="AB783" i="2"/>
  <c r="AA783" i="2"/>
  <c r="Z783" i="2"/>
  <c r="Y783" i="2"/>
  <c r="X783" i="2"/>
  <c r="W783" i="2"/>
  <c r="AB782" i="2"/>
  <c r="AA782" i="2"/>
  <c r="Z782" i="2"/>
  <c r="Y782" i="2"/>
  <c r="X782" i="2"/>
  <c r="W782" i="2"/>
  <c r="AB781" i="2"/>
  <c r="AA781" i="2"/>
  <c r="Z781" i="2"/>
  <c r="Y781" i="2"/>
  <c r="X781" i="2"/>
  <c r="W781" i="2"/>
  <c r="AB780" i="2"/>
  <c r="AA780" i="2"/>
  <c r="Z780" i="2"/>
  <c r="Y780" i="2"/>
  <c r="X780" i="2"/>
  <c r="W780" i="2"/>
  <c r="AB779" i="2"/>
  <c r="AA779" i="2"/>
  <c r="Z779" i="2"/>
  <c r="Y779" i="2"/>
  <c r="X779" i="2"/>
  <c r="W779" i="2"/>
  <c r="AB778" i="2"/>
  <c r="AA778" i="2"/>
  <c r="Z778" i="2"/>
  <c r="Y778" i="2"/>
  <c r="X778" i="2"/>
  <c r="W778" i="2"/>
  <c r="AB777" i="2"/>
  <c r="AA777" i="2"/>
  <c r="Z777" i="2"/>
  <c r="Y777" i="2"/>
  <c r="X777" i="2"/>
  <c r="W777" i="2"/>
  <c r="AB776" i="2"/>
  <c r="AA776" i="2"/>
  <c r="Z776" i="2"/>
  <c r="Y776" i="2"/>
  <c r="X776" i="2"/>
  <c r="W776" i="2"/>
  <c r="AB775" i="2"/>
  <c r="AA775" i="2"/>
  <c r="Z775" i="2"/>
  <c r="Y775" i="2"/>
  <c r="X775" i="2"/>
  <c r="W775" i="2"/>
  <c r="AB774" i="2"/>
  <c r="AA774" i="2"/>
  <c r="Z774" i="2"/>
  <c r="Y774" i="2"/>
  <c r="X774" i="2"/>
  <c r="W774" i="2"/>
  <c r="AB773" i="2"/>
  <c r="AA773" i="2"/>
  <c r="Z773" i="2"/>
  <c r="Y773" i="2"/>
  <c r="X773" i="2"/>
  <c r="W773" i="2"/>
  <c r="AB772" i="2"/>
  <c r="AA772" i="2"/>
  <c r="Z772" i="2"/>
  <c r="Y772" i="2"/>
  <c r="X772" i="2"/>
  <c r="W772" i="2"/>
  <c r="AB771" i="2"/>
  <c r="AA771" i="2"/>
  <c r="Z771" i="2"/>
  <c r="Y771" i="2"/>
  <c r="X771" i="2"/>
  <c r="W771" i="2"/>
  <c r="AB770" i="2"/>
  <c r="AA770" i="2"/>
  <c r="Z770" i="2"/>
  <c r="Y770" i="2"/>
  <c r="X770" i="2"/>
  <c r="W770" i="2"/>
  <c r="AB769" i="2"/>
  <c r="AA769" i="2"/>
  <c r="Z769" i="2"/>
  <c r="Y769" i="2"/>
  <c r="X769" i="2"/>
  <c r="W769" i="2"/>
  <c r="AB768" i="2"/>
  <c r="AA768" i="2"/>
  <c r="Z768" i="2"/>
  <c r="Y768" i="2"/>
  <c r="X768" i="2"/>
  <c r="W768" i="2"/>
  <c r="AB767" i="2"/>
  <c r="AA767" i="2"/>
  <c r="Z767" i="2"/>
  <c r="Y767" i="2"/>
  <c r="X767" i="2"/>
  <c r="W767" i="2"/>
  <c r="AB766" i="2"/>
  <c r="AA766" i="2"/>
  <c r="Z766" i="2"/>
  <c r="Y766" i="2"/>
  <c r="X766" i="2"/>
  <c r="W766" i="2"/>
  <c r="AB765" i="2"/>
  <c r="AA765" i="2"/>
  <c r="Z765" i="2"/>
  <c r="Y765" i="2"/>
  <c r="X765" i="2"/>
  <c r="W765" i="2"/>
  <c r="AB764" i="2"/>
  <c r="AA764" i="2"/>
  <c r="Z764" i="2"/>
  <c r="Y764" i="2"/>
  <c r="X764" i="2"/>
  <c r="W764" i="2"/>
  <c r="AB763" i="2"/>
  <c r="AA763" i="2"/>
  <c r="Z763" i="2"/>
  <c r="Y763" i="2"/>
  <c r="X763" i="2"/>
  <c r="W763" i="2"/>
  <c r="AB762" i="2"/>
  <c r="AA762" i="2"/>
  <c r="Z762" i="2"/>
  <c r="Y762" i="2"/>
  <c r="X762" i="2"/>
  <c r="W762" i="2"/>
  <c r="AB761" i="2"/>
  <c r="AA761" i="2"/>
  <c r="Z761" i="2"/>
  <c r="Y761" i="2"/>
  <c r="X761" i="2"/>
  <c r="W761" i="2"/>
  <c r="AB760" i="2"/>
  <c r="AA760" i="2"/>
  <c r="Z760" i="2"/>
  <c r="Y760" i="2"/>
  <c r="X760" i="2"/>
  <c r="W760" i="2"/>
  <c r="AB759" i="2"/>
  <c r="AA759" i="2"/>
  <c r="Z759" i="2"/>
  <c r="Y759" i="2"/>
  <c r="X759" i="2"/>
  <c r="W759" i="2"/>
  <c r="AB758" i="2"/>
  <c r="AA758" i="2"/>
  <c r="Z758" i="2"/>
  <c r="Y758" i="2"/>
  <c r="X758" i="2"/>
  <c r="W758" i="2"/>
  <c r="AB757" i="2"/>
  <c r="AA757" i="2"/>
  <c r="Z757" i="2"/>
  <c r="Y757" i="2"/>
  <c r="X757" i="2"/>
  <c r="W757" i="2"/>
  <c r="AB756" i="2"/>
  <c r="AA756" i="2"/>
  <c r="Z756" i="2"/>
  <c r="Y756" i="2"/>
  <c r="X756" i="2"/>
  <c r="W756" i="2"/>
  <c r="AB755" i="2"/>
  <c r="AA755" i="2"/>
  <c r="Z755" i="2"/>
  <c r="Y755" i="2"/>
  <c r="X755" i="2"/>
  <c r="W755" i="2"/>
  <c r="AB754" i="2"/>
  <c r="AA754" i="2"/>
  <c r="Z754" i="2"/>
  <c r="Y754" i="2"/>
  <c r="X754" i="2"/>
  <c r="W754" i="2"/>
  <c r="AB753" i="2"/>
  <c r="AA753" i="2"/>
  <c r="Z753" i="2"/>
  <c r="Y753" i="2"/>
  <c r="X753" i="2"/>
  <c r="W753" i="2"/>
  <c r="AB752" i="2"/>
  <c r="AA752" i="2"/>
  <c r="Z752" i="2"/>
  <c r="Y752" i="2"/>
  <c r="X752" i="2"/>
  <c r="W752" i="2"/>
  <c r="AB751" i="2"/>
  <c r="AA751" i="2"/>
  <c r="Z751" i="2"/>
  <c r="Y751" i="2"/>
  <c r="X751" i="2"/>
  <c r="W751" i="2"/>
  <c r="AB750" i="2"/>
  <c r="AA750" i="2"/>
  <c r="Z750" i="2"/>
  <c r="Y750" i="2"/>
  <c r="X750" i="2"/>
  <c r="W750" i="2"/>
  <c r="AB749" i="2"/>
  <c r="AA749" i="2"/>
  <c r="Z749" i="2"/>
  <c r="Y749" i="2"/>
  <c r="X749" i="2"/>
  <c r="W749" i="2"/>
  <c r="AB748" i="2"/>
  <c r="AA748" i="2"/>
  <c r="Z748" i="2"/>
  <c r="Y748" i="2"/>
  <c r="X748" i="2"/>
  <c r="W748" i="2"/>
  <c r="AB747" i="2"/>
  <c r="AA747" i="2"/>
  <c r="Z747" i="2"/>
  <c r="Y747" i="2"/>
  <c r="X747" i="2"/>
  <c r="W747" i="2"/>
  <c r="AB746" i="2"/>
  <c r="AA746" i="2"/>
  <c r="Z746" i="2"/>
  <c r="Y746" i="2"/>
  <c r="X746" i="2"/>
  <c r="W746" i="2"/>
  <c r="AB745" i="2"/>
  <c r="AA745" i="2"/>
  <c r="Z745" i="2"/>
  <c r="Y745" i="2"/>
  <c r="X745" i="2"/>
  <c r="W745" i="2"/>
  <c r="AB744" i="2"/>
  <c r="AA744" i="2"/>
  <c r="Z744" i="2"/>
  <c r="Y744" i="2"/>
  <c r="X744" i="2"/>
  <c r="W744" i="2"/>
  <c r="AB743" i="2"/>
  <c r="AA743" i="2"/>
  <c r="Z743" i="2"/>
  <c r="Y743" i="2"/>
  <c r="X743" i="2"/>
  <c r="W743" i="2"/>
  <c r="AB742" i="2"/>
  <c r="AA742" i="2"/>
  <c r="Z742" i="2"/>
  <c r="Y742" i="2"/>
  <c r="X742" i="2"/>
  <c r="W742" i="2"/>
  <c r="AB741" i="2"/>
  <c r="AA741" i="2"/>
  <c r="Z741" i="2"/>
  <c r="Y741" i="2"/>
  <c r="X741" i="2"/>
  <c r="W741" i="2"/>
  <c r="AB740" i="2"/>
  <c r="AA740" i="2"/>
  <c r="Z740" i="2"/>
  <c r="Y740" i="2"/>
  <c r="X740" i="2"/>
  <c r="W740" i="2"/>
  <c r="AB739" i="2"/>
  <c r="AA739" i="2"/>
  <c r="Z739" i="2"/>
  <c r="Y739" i="2"/>
  <c r="X739" i="2"/>
  <c r="W739" i="2"/>
  <c r="AB738" i="2"/>
  <c r="AA738" i="2"/>
  <c r="Z738" i="2"/>
  <c r="Y738" i="2"/>
  <c r="X738" i="2"/>
  <c r="W738" i="2"/>
  <c r="AB737" i="2"/>
  <c r="AA737" i="2"/>
  <c r="Z737" i="2"/>
  <c r="Y737" i="2"/>
  <c r="X737" i="2"/>
  <c r="W737" i="2"/>
  <c r="AB736" i="2"/>
  <c r="AA736" i="2"/>
  <c r="Z736" i="2"/>
  <c r="Y736" i="2"/>
  <c r="X736" i="2"/>
  <c r="W736" i="2"/>
  <c r="AB735" i="2"/>
  <c r="AA735" i="2"/>
  <c r="Z735" i="2"/>
  <c r="Y735" i="2"/>
  <c r="X735" i="2"/>
  <c r="W735" i="2"/>
  <c r="AB734" i="2"/>
  <c r="AA734" i="2"/>
  <c r="Z734" i="2"/>
  <c r="Y734" i="2"/>
  <c r="X734" i="2"/>
  <c r="W734" i="2"/>
  <c r="AB733" i="2"/>
  <c r="AA733" i="2"/>
  <c r="Z733" i="2"/>
  <c r="Y733" i="2"/>
  <c r="X733" i="2"/>
  <c r="W733" i="2"/>
  <c r="AB732" i="2"/>
  <c r="AA732" i="2"/>
  <c r="Z732" i="2"/>
  <c r="Y732" i="2"/>
  <c r="X732" i="2"/>
  <c r="W732" i="2"/>
  <c r="AB731" i="2"/>
  <c r="AA731" i="2"/>
  <c r="Z731" i="2"/>
  <c r="Y731" i="2"/>
  <c r="X731" i="2"/>
  <c r="W731" i="2"/>
  <c r="AB730" i="2"/>
  <c r="AA730" i="2"/>
  <c r="Z730" i="2"/>
  <c r="Y730" i="2"/>
  <c r="X730" i="2"/>
  <c r="W730" i="2"/>
  <c r="AB729" i="2"/>
  <c r="AA729" i="2"/>
  <c r="Z729" i="2"/>
  <c r="Y729" i="2"/>
  <c r="X729" i="2"/>
  <c r="W729" i="2"/>
  <c r="AB728" i="2"/>
  <c r="AA728" i="2"/>
  <c r="Z728" i="2"/>
  <c r="Y728" i="2"/>
  <c r="X728" i="2"/>
  <c r="W728" i="2"/>
  <c r="AB727" i="2"/>
  <c r="AA727" i="2"/>
  <c r="Z727" i="2"/>
  <c r="Y727" i="2"/>
  <c r="X727" i="2"/>
  <c r="W727" i="2"/>
  <c r="AB726" i="2"/>
  <c r="AA726" i="2"/>
  <c r="Z726" i="2"/>
  <c r="Y726" i="2"/>
  <c r="X726" i="2"/>
  <c r="W726" i="2"/>
  <c r="AB725" i="2"/>
  <c r="AA725" i="2"/>
  <c r="Z725" i="2"/>
  <c r="Y725" i="2"/>
  <c r="X725" i="2"/>
  <c r="W725" i="2"/>
  <c r="AB724" i="2"/>
  <c r="AA724" i="2"/>
  <c r="Z724" i="2"/>
  <c r="Y724" i="2"/>
  <c r="X724" i="2"/>
  <c r="W724" i="2"/>
  <c r="AB723" i="2"/>
  <c r="AA723" i="2"/>
  <c r="Z723" i="2"/>
  <c r="Y723" i="2"/>
  <c r="X723" i="2"/>
  <c r="W723" i="2"/>
  <c r="AB722" i="2"/>
  <c r="AA722" i="2"/>
  <c r="Z722" i="2"/>
  <c r="Y722" i="2"/>
  <c r="X722" i="2"/>
  <c r="W722" i="2"/>
  <c r="AB721" i="2"/>
  <c r="AA721" i="2"/>
  <c r="Z721" i="2"/>
  <c r="Y721" i="2"/>
  <c r="X721" i="2"/>
  <c r="W721" i="2"/>
  <c r="AB720" i="2"/>
  <c r="AA720" i="2"/>
  <c r="Z720" i="2"/>
  <c r="Y720" i="2"/>
  <c r="X720" i="2"/>
  <c r="W720" i="2"/>
  <c r="AB719" i="2"/>
  <c r="AA719" i="2"/>
  <c r="Z719" i="2"/>
  <c r="Y719" i="2"/>
  <c r="X719" i="2"/>
  <c r="W719" i="2"/>
  <c r="AB718" i="2"/>
  <c r="AA718" i="2"/>
  <c r="Z718" i="2"/>
  <c r="Y718" i="2"/>
  <c r="X718" i="2"/>
  <c r="W718" i="2"/>
  <c r="AB717" i="2"/>
  <c r="AA717" i="2"/>
  <c r="Z717" i="2"/>
  <c r="Y717" i="2"/>
  <c r="X717" i="2"/>
  <c r="W717" i="2"/>
  <c r="AB716" i="2"/>
  <c r="AA716" i="2"/>
  <c r="Z716" i="2"/>
  <c r="Y716" i="2"/>
  <c r="X716" i="2"/>
  <c r="W716" i="2"/>
  <c r="AB715" i="2"/>
  <c r="AA715" i="2"/>
  <c r="Z715" i="2"/>
  <c r="Y715" i="2"/>
  <c r="X715" i="2"/>
  <c r="W715" i="2"/>
  <c r="AB714" i="2"/>
  <c r="AA714" i="2"/>
  <c r="Z714" i="2"/>
  <c r="Y714" i="2"/>
  <c r="X714" i="2"/>
  <c r="W714" i="2"/>
  <c r="AB713" i="2"/>
  <c r="AA713" i="2"/>
  <c r="Z713" i="2"/>
  <c r="Y713" i="2"/>
  <c r="X713" i="2"/>
  <c r="W713" i="2"/>
  <c r="AB712" i="2"/>
  <c r="AA712" i="2"/>
  <c r="Z712" i="2"/>
  <c r="Y712" i="2"/>
  <c r="X712" i="2"/>
  <c r="W712" i="2"/>
  <c r="AB711" i="2"/>
  <c r="AA711" i="2"/>
  <c r="Z711" i="2"/>
  <c r="Y711" i="2"/>
  <c r="X711" i="2"/>
  <c r="W711" i="2"/>
  <c r="AB710" i="2"/>
  <c r="AA710" i="2"/>
  <c r="Z710" i="2"/>
  <c r="Y710" i="2"/>
  <c r="X710" i="2"/>
  <c r="W710" i="2"/>
  <c r="AB709" i="2"/>
  <c r="AA709" i="2"/>
  <c r="Z709" i="2"/>
  <c r="Y709" i="2"/>
  <c r="X709" i="2"/>
  <c r="W709" i="2"/>
  <c r="AB708" i="2"/>
  <c r="AA708" i="2"/>
  <c r="Z708" i="2"/>
  <c r="Y708" i="2"/>
  <c r="X708" i="2"/>
  <c r="W708" i="2"/>
  <c r="AB707" i="2"/>
  <c r="AA707" i="2"/>
  <c r="Z707" i="2"/>
  <c r="Y707" i="2"/>
  <c r="X707" i="2"/>
  <c r="W707" i="2"/>
  <c r="AB706" i="2"/>
  <c r="AA706" i="2"/>
  <c r="Z706" i="2"/>
  <c r="Y706" i="2"/>
  <c r="X706" i="2"/>
  <c r="W706" i="2"/>
  <c r="AB705" i="2"/>
  <c r="AA705" i="2"/>
  <c r="Z705" i="2"/>
  <c r="Y705" i="2"/>
  <c r="X705" i="2"/>
  <c r="W705" i="2"/>
  <c r="AB704" i="2"/>
  <c r="AA704" i="2"/>
  <c r="Z704" i="2"/>
  <c r="Y704" i="2"/>
  <c r="X704" i="2"/>
  <c r="W704" i="2"/>
  <c r="AB703" i="2"/>
  <c r="AA703" i="2"/>
  <c r="Z703" i="2"/>
  <c r="Y703" i="2"/>
  <c r="X703" i="2"/>
  <c r="W703" i="2"/>
  <c r="AB702" i="2"/>
  <c r="AA702" i="2"/>
  <c r="Z702" i="2"/>
  <c r="Y702" i="2"/>
  <c r="X702" i="2"/>
  <c r="W702" i="2"/>
  <c r="AB701" i="2"/>
  <c r="AA701" i="2"/>
  <c r="Z701" i="2"/>
  <c r="Y701" i="2"/>
  <c r="X701" i="2"/>
  <c r="W701" i="2"/>
  <c r="AB700" i="2"/>
  <c r="AA700" i="2"/>
  <c r="Z700" i="2"/>
  <c r="Y700" i="2"/>
  <c r="X700" i="2"/>
  <c r="W700" i="2"/>
  <c r="AB699" i="2"/>
  <c r="AA699" i="2"/>
  <c r="Z699" i="2"/>
  <c r="Y699" i="2"/>
  <c r="X699" i="2"/>
  <c r="W699" i="2"/>
  <c r="AB698" i="2"/>
  <c r="AA698" i="2"/>
  <c r="Z698" i="2"/>
  <c r="Y698" i="2"/>
  <c r="X698" i="2"/>
  <c r="W698" i="2"/>
  <c r="AB697" i="2"/>
  <c r="AA697" i="2"/>
  <c r="Z697" i="2"/>
  <c r="Y697" i="2"/>
  <c r="X697" i="2"/>
  <c r="W697" i="2"/>
  <c r="AB696" i="2"/>
  <c r="AA696" i="2"/>
  <c r="Z696" i="2"/>
  <c r="Y696" i="2"/>
  <c r="X696" i="2"/>
  <c r="W696" i="2"/>
  <c r="AB695" i="2"/>
  <c r="AA695" i="2"/>
  <c r="Z695" i="2"/>
  <c r="Y695" i="2"/>
  <c r="X695" i="2"/>
  <c r="W695" i="2"/>
  <c r="AB694" i="2"/>
  <c r="AA694" i="2"/>
  <c r="Z694" i="2"/>
  <c r="Y694" i="2"/>
  <c r="X694" i="2"/>
  <c r="W694" i="2"/>
  <c r="AB693" i="2"/>
  <c r="AA693" i="2"/>
  <c r="Z693" i="2"/>
  <c r="Y693" i="2"/>
  <c r="X693" i="2"/>
  <c r="W693" i="2"/>
  <c r="AB692" i="2"/>
  <c r="AA692" i="2"/>
  <c r="Z692" i="2"/>
  <c r="Y692" i="2"/>
  <c r="X692" i="2"/>
  <c r="W692" i="2"/>
  <c r="AB691" i="2"/>
  <c r="AA691" i="2"/>
  <c r="Z691" i="2"/>
  <c r="Y691" i="2"/>
  <c r="X691" i="2"/>
  <c r="W691" i="2"/>
  <c r="AB690" i="2"/>
  <c r="AA690" i="2"/>
  <c r="Z690" i="2"/>
  <c r="Y690" i="2"/>
  <c r="X690" i="2"/>
  <c r="W690" i="2"/>
  <c r="AB689" i="2"/>
  <c r="AA689" i="2"/>
  <c r="Z689" i="2"/>
  <c r="Y689" i="2"/>
  <c r="X689" i="2"/>
  <c r="W689" i="2"/>
  <c r="AB688" i="2"/>
  <c r="AA688" i="2"/>
  <c r="Z688" i="2"/>
  <c r="Y688" i="2"/>
  <c r="X688" i="2"/>
  <c r="W688" i="2"/>
  <c r="AB687" i="2"/>
  <c r="AA687" i="2"/>
  <c r="Z687" i="2"/>
  <c r="Y687" i="2"/>
  <c r="X687" i="2"/>
  <c r="W687" i="2"/>
  <c r="AB686" i="2"/>
  <c r="AA686" i="2"/>
  <c r="Z686" i="2"/>
  <c r="Y686" i="2"/>
  <c r="X686" i="2"/>
  <c r="W686" i="2"/>
  <c r="AB685" i="2"/>
  <c r="AA685" i="2"/>
  <c r="Z685" i="2"/>
  <c r="Y685" i="2"/>
  <c r="X685" i="2"/>
  <c r="W685" i="2"/>
  <c r="AB684" i="2"/>
  <c r="AA684" i="2"/>
  <c r="Z684" i="2"/>
  <c r="Y684" i="2"/>
  <c r="X684" i="2"/>
  <c r="W684" i="2"/>
  <c r="AB683" i="2"/>
  <c r="AA683" i="2"/>
  <c r="Z683" i="2"/>
  <c r="Y683" i="2"/>
  <c r="X683" i="2"/>
  <c r="W683" i="2"/>
  <c r="AB682" i="2"/>
  <c r="AA682" i="2"/>
  <c r="Z682" i="2"/>
  <c r="Y682" i="2"/>
  <c r="X682" i="2"/>
  <c r="W682" i="2"/>
  <c r="AB681" i="2"/>
  <c r="AA681" i="2"/>
  <c r="Z681" i="2"/>
  <c r="Y681" i="2"/>
  <c r="X681" i="2"/>
  <c r="W681" i="2"/>
  <c r="AB680" i="2"/>
  <c r="AA680" i="2"/>
  <c r="Z680" i="2"/>
  <c r="Y680" i="2"/>
  <c r="X680" i="2"/>
  <c r="W680" i="2"/>
  <c r="AB679" i="2"/>
  <c r="AA679" i="2"/>
  <c r="Z679" i="2"/>
  <c r="Y679" i="2"/>
  <c r="X679" i="2"/>
  <c r="W679" i="2"/>
  <c r="AB678" i="2"/>
  <c r="AA678" i="2"/>
  <c r="Z678" i="2"/>
  <c r="Y678" i="2"/>
  <c r="X678" i="2"/>
  <c r="W678" i="2"/>
  <c r="AB677" i="2"/>
  <c r="AA677" i="2"/>
  <c r="Z677" i="2"/>
  <c r="Y677" i="2"/>
  <c r="X677" i="2"/>
  <c r="W677" i="2"/>
  <c r="AB676" i="2"/>
  <c r="AA676" i="2"/>
  <c r="Z676" i="2"/>
  <c r="Y676" i="2"/>
  <c r="X676" i="2"/>
  <c r="W676" i="2"/>
  <c r="AB675" i="2"/>
  <c r="AA675" i="2"/>
  <c r="Z675" i="2"/>
  <c r="Y675" i="2"/>
  <c r="X675" i="2"/>
  <c r="W675" i="2"/>
  <c r="AB674" i="2"/>
  <c r="AA674" i="2"/>
  <c r="Z674" i="2"/>
  <c r="Y674" i="2"/>
  <c r="X674" i="2"/>
  <c r="W674" i="2"/>
  <c r="AB673" i="2"/>
  <c r="AA673" i="2"/>
  <c r="Z673" i="2"/>
  <c r="Y673" i="2"/>
  <c r="X673" i="2"/>
  <c r="W673" i="2"/>
  <c r="AB672" i="2"/>
  <c r="AA672" i="2"/>
  <c r="Z672" i="2"/>
  <c r="Y672" i="2"/>
  <c r="X672" i="2"/>
  <c r="W672" i="2"/>
  <c r="AB671" i="2"/>
  <c r="AA671" i="2"/>
  <c r="Z671" i="2"/>
  <c r="Y671" i="2"/>
  <c r="X671" i="2"/>
  <c r="W671" i="2"/>
  <c r="AB670" i="2"/>
  <c r="AA670" i="2"/>
  <c r="Z670" i="2"/>
  <c r="Y670" i="2"/>
  <c r="X670" i="2"/>
  <c r="W670" i="2"/>
  <c r="AB669" i="2"/>
  <c r="AA669" i="2"/>
  <c r="Z669" i="2"/>
  <c r="Y669" i="2"/>
  <c r="X669" i="2"/>
  <c r="W669" i="2"/>
  <c r="AB668" i="2"/>
  <c r="AA668" i="2"/>
  <c r="Z668" i="2"/>
  <c r="Y668" i="2"/>
  <c r="X668" i="2"/>
  <c r="W668" i="2"/>
  <c r="AB667" i="2"/>
  <c r="AA667" i="2"/>
  <c r="Z667" i="2"/>
  <c r="Y667" i="2"/>
  <c r="X667" i="2"/>
  <c r="W667" i="2"/>
  <c r="AB666" i="2"/>
  <c r="AA666" i="2"/>
  <c r="Z666" i="2"/>
  <c r="Y666" i="2"/>
  <c r="X666" i="2"/>
  <c r="W666" i="2"/>
  <c r="AB665" i="2"/>
  <c r="AA665" i="2"/>
  <c r="Z665" i="2"/>
  <c r="Y665" i="2"/>
  <c r="X665" i="2"/>
  <c r="W665" i="2"/>
  <c r="AB664" i="2"/>
  <c r="AA664" i="2"/>
  <c r="Z664" i="2"/>
  <c r="Y664" i="2"/>
  <c r="X664" i="2"/>
  <c r="W664" i="2"/>
  <c r="AB663" i="2"/>
  <c r="AA663" i="2"/>
  <c r="Z663" i="2"/>
  <c r="Y663" i="2"/>
  <c r="X663" i="2"/>
  <c r="W663" i="2"/>
  <c r="AB662" i="2"/>
  <c r="AA662" i="2"/>
  <c r="Z662" i="2"/>
  <c r="Y662" i="2"/>
  <c r="X662" i="2"/>
  <c r="W662" i="2"/>
  <c r="AB661" i="2"/>
  <c r="AA661" i="2"/>
  <c r="Z661" i="2"/>
  <c r="Y661" i="2"/>
  <c r="X661" i="2"/>
  <c r="W661" i="2"/>
  <c r="AB660" i="2"/>
  <c r="AA660" i="2"/>
  <c r="Z660" i="2"/>
  <c r="Y660" i="2"/>
  <c r="X660" i="2"/>
  <c r="W660" i="2"/>
  <c r="AB659" i="2"/>
  <c r="AA659" i="2"/>
  <c r="Z659" i="2"/>
  <c r="Y659" i="2"/>
  <c r="X659" i="2"/>
  <c r="W659" i="2"/>
  <c r="AB658" i="2"/>
  <c r="AA658" i="2"/>
  <c r="Z658" i="2"/>
  <c r="Y658" i="2"/>
  <c r="X658" i="2"/>
  <c r="W658" i="2"/>
  <c r="AB657" i="2"/>
  <c r="AA657" i="2"/>
  <c r="Z657" i="2"/>
  <c r="Y657" i="2"/>
  <c r="X657" i="2"/>
  <c r="W657" i="2"/>
  <c r="AB656" i="2"/>
  <c r="AA656" i="2"/>
  <c r="Z656" i="2"/>
  <c r="Y656" i="2"/>
  <c r="X656" i="2"/>
  <c r="W656" i="2"/>
  <c r="AB655" i="2"/>
  <c r="AA655" i="2"/>
  <c r="Z655" i="2"/>
  <c r="Y655" i="2"/>
  <c r="X655" i="2"/>
  <c r="W655" i="2"/>
  <c r="AB654" i="2"/>
  <c r="AA654" i="2"/>
  <c r="Z654" i="2"/>
  <c r="Y654" i="2"/>
  <c r="X654" i="2"/>
  <c r="W654" i="2"/>
  <c r="AB653" i="2"/>
  <c r="AA653" i="2"/>
  <c r="Z653" i="2"/>
  <c r="Y653" i="2"/>
  <c r="X653" i="2"/>
  <c r="W653" i="2"/>
  <c r="AB652" i="2"/>
  <c r="AA652" i="2"/>
  <c r="Z652" i="2"/>
  <c r="Y652" i="2"/>
  <c r="X652" i="2"/>
  <c r="W652" i="2"/>
  <c r="AB651" i="2"/>
  <c r="AA651" i="2"/>
  <c r="Z651" i="2"/>
  <c r="Y651" i="2"/>
  <c r="X651" i="2"/>
  <c r="W651" i="2"/>
  <c r="AB650" i="2"/>
  <c r="AA650" i="2"/>
  <c r="Z650" i="2"/>
  <c r="Y650" i="2"/>
  <c r="X650" i="2"/>
  <c r="W650" i="2"/>
  <c r="AB649" i="2"/>
  <c r="AA649" i="2"/>
  <c r="Z649" i="2"/>
  <c r="Y649" i="2"/>
  <c r="X649" i="2"/>
  <c r="W649" i="2"/>
  <c r="AB648" i="2"/>
  <c r="AA648" i="2"/>
  <c r="Z648" i="2"/>
  <c r="Y648" i="2"/>
  <c r="X648" i="2"/>
  <c r="W648" i="2"/>
  <c r="AB647" i="2"/>
  <c r="AA647" i="2"/>
  <c r="Z647" i="2"/>
  <c r="Y647" i="2"/>
  <c r="X647" i="2"/>
  <c r="W647" i="2"/>
  <c r="AB646" i="2"/>
  <c r="AA646" i="2"/>
  <c r="Z646" i="2"/>
  <c r="Y646" i="2"/>
  <c r="X646" i="2"/>
  <c r="W646" i="2"/>
  <c r="AB645" i="2"/>
  <c r="AA645" i="2"/>
  <c r="Z645" i="2"/>
  <c r="Y645" i="2"/>
  <c r="X645" i="2"/>
  <c r="W645" i="2"/>
  <c r="AB644" i="2"/>
  <c r="AA644" i="2"/>
  <c r="Z644" i="2"/>
  <c r="Y644" i="2"/>
  <c r="X644" i="2"/>
  <c r="W644" i="2"/>
  <c r="AB643" i="2"/>
  <c r="AA643" i="2"/>
  <c r="Z643" i="2"/>
  <c r="Y643" i="2"/>
  <c r="X643" i="2"/>
  <c r="W643" i="2"/>
  <c r="AB642" i="2"/>
  <c r="AA642" i="2"/>
  <c r="Z642" i="2"/>
  <c r="Y642" i="2"/>
  <c r="X642" i="2"/>
  <c r="W642" i="2"/>
  <c r="AB641" i="2"/>
  <c r="AA641" i="2"/>
  <c r="Z641" i="2"/>
  <c r="Y641" i="2"/>
  <c r="X641" i="2"/>
  <c r="W641" i="2"/>
  <c r="AB640" i="2"/>
  <c r="AA640" i="2"/>
  <c r="Z640" i="2"/>
  <c r="Y640" i="2"/>
  <c r="X640" i="2"/>
  <c r="W640" i="2"/>
  <c r="AB639" i="2"/>
  <c r="AA639" i="2"/>
  <c r="Z639" i="2"/>
  <c r="Y639" i="2"/>
  <c r="X639" i="2"/>
  <c r="W639" i="2"/>
  <c r="AB638" i="2"/>
  <c r="AA638" i="2"/>
  <c r="Z638" i="2"/>
  <c r="Y638" i="2"/>
  <c r="X638" i="2"/>
  <c r="W638" i="2"/>
  <c r="AB637" i="2"/>
  <c r="AA637" i="2"/>
  <c r="Z637" i="2"/>
  <c r="Y637" i="2"/>
  <c r="X637" i="2"/>
  <c r="W637" i="2"/>
  <c r="AB636" i="2"/>
  <c r="AA636" i="2"/>
  <c r="Z636" i="2"/>
  <c r="Y636" i="2"/>
  <c r="X636" i="2"/>
  <c r="W636" i="2"/>
  <c r="AB635" i="2"/>
  <c r="AA635" i="2"/>
  <c r="Z635" i="2"/>
  <c r="Y635" i="2"/>
  <c r="X635" i="2"/>
  <c r="W635" i="2"/>
  <c r="AB634" i="2"/>
  <c r="AA634" i="2"/>
  <c r="Z634" i="2"/>
  <c r="Y634" i="2"/>
  <c r="X634" i="2"/>
  <c r="W634" i="2"/>
  <c r="AB633" i="2"/>
  <c r="AA633" i="2"/>
  <c r="Z633" i="2"/>
  <c r="Y633" i="2"/>
  <c r="X633" i="2"/>
  <c r="W633" i="2"/>
  <c r="AB632" i="2"/>
  <c r="AA632" i="2"/>
  <c r="Z632" i="2"/>
  <c r="Y632" i="2"/>
  <c r="X632" i="2"/>
  <c r="W632" i="2"/>
  <c r="AB631" i="2"/>
  <c r="AA631" i="2"/>
  <c r="Z631" i="2"/>
  <c r="Y631" i="2"/>
  <c r="X631" i="2"/>
  <c r="W631" i="2"/>
  <c r="AB630" i="2"/>
  <c r="AA630" i="2"/>
  <c r="Z630" i="2"/>
  <c r="Y630" i="2"/>
  <c r="X630" i="2"/>
  <c r="W630" i="2"/>
  <c r="AB629" i="2"/>
  <c r="AA629" i="2"/>
  <c r="Z629" i="2"/>
  <c r="Y629" i="2"/>
  <c r="X629" i="2"/>
  <c r="W629" i="2"/>
  <c r="AB628" i="2"/>
  <c r="AA628" i="2"/>
  <c r="Z628" i="2"/>
  <c r="Y628" i="2"/>
  <c r="X628" i="2"/>
  <c r="W628" i="2"/>
  <c r="AB627" i="2"/>
  <c r="AA627" i="2"/>
  <c r="Z627" i="2"/>
  <c r="Y627" i="2"/>
  <c r="X627" i="2"/>
  <c r="W627" i="2"/>
  <c r="AB626" i="2"/>
  <c r="AA626" i="2"/>
  <c r="Z626" i="2"/>
  <c r="Y626" i="2"/>
  <c r="X626" i="2"/>
  <c r="W626" i="2"/>
  <c r="AB625" i="2"/>
  <c r="AA625" i="2"/>
  <c r="Z625" i="2"/>
  <c r="Y625" i="2"/>
  <c r="X625" i="2"/>
  <c r="W625" i="2"/>
  <c r="AB624" i="2"/>
  <c r="AA624" i="2"/>
  <c r="Z624" i="2"/>
  <c r="Y624" i="2"/>
  <c r="X624" i="2"/>
  <c r="W624" i="2"/>
  <c r="AB623" i="2"/>
  <c r="AA623" i="2"/>
  <c r="Z623" i="2"/>
  <c r="Y623" i="2"/>
  <c r="X623" i="2"/>
  <c r="W623" i="2"/>
  <c r="AB622" i="2"/>
  <c r="AA622" i="2"/>
  <c r="Z622" i="2"/>
  <c r="Y622" i="2"/>
  <c r="X622" i="2"/>
  <c r="W622" i="2"/>
  <c r="AB621" i="2"/>
  <c r="AA621" i="2"/>
  <c r="Z621" i="2"/>
  <c r="Y621" i="2"/>
  <c r="X621" i="2"/>
  <c r="W621" i="2"/>
  <c r="AB620" i="2"/>
  <c r="AA620" i="2"/>
  <c r="Z620" i="2"/>
  <c r="Y620" i="2"/>
  <c r="X620" i="2"/>
  <c r="W620" i="2"/>
  <c r="AB619" i="2"/>
  <c r="AA619" i="2"/>
  <c r="Z619" i="2"/>
  <c r="Y619" i="2"/>
  <c r="X619" i="2"/>
  <c r="W619" i="2"/>
  <c r="AB618" i="2"/>
  <c r="AA618" i="2"/>
  <c r="Z618" i="2"/>
  <c r="Y618" i="2"/>
  <c r="X618" i="2"/>
  <c r="W618" i="2"/>
  <c r="AB617" i="2"/>
  <c r="AA617" i="2"/>
  <c r="Z617" i="2"/>
  <c r="Y617" i="2"/>
  <c r="X617" i="2"/>
  <c r="W617" i="2"/>
  <c r="AB616" i="2"/>
  <c r="AA616" i="2"/>
  <c r="Z616" i="2"/>
  <c r="Y616" i="2"/>
  <c r="X616" i="2"/>
  <c r="W616" i="2"/>
  <c r="AB615" i="2"/>
  <c r="AA615" i="2"/>
  <c r="Z615" i="2"/>
  <c r="Y615" i="2"/>
  <c r="X615" i="2"/>
  <c r="W615" i="2"/>
  <c r="AB614" i="2"/>
  <c r="AA614" i="2"/>
  <c r="Z614" i="2"/>
  <c r="Y614" i="2"/>
  <c r="X614" i="2"/>
  <c r="W614" i="2"/>
  <c r="AB613" i="2"/>
  <c r="AA613" i="2"/>
  <c r="Z613" i="2"/>
  <c r="Y613" i="2"/>
  <c r="X613" i="2"/>
  <c r="W613" i="2"/>
  <c r="AB612" i="2"/>
  <c r="AA612" i="2"/>
  <c r="Z612" i="2"/>
  <c r="Y612" i="2"/>
  <c r="X612" i="2"/>
  <c r="W612" i="2"/>
  <c r="AB611" i="2"/>
  <c r="AA611" i="2"/>
  <c r="Z611" i="2"/>
  <c r="Y611" i="2"/>
  <c r="X611" i="2"/>
  <c r="W611" i="2"/>
  <c r="AB610" i="2"/>
  <c r="AA610" i="2"/>
  <c r="Z610" i="2"/>
  <c r="Y610" i="2"/>
  <c r="X610" i="2"/>
  <c r="W610" i="2"/>
  <c r="AB609" i="2"/>
  <c r="AA609" i="2"/>
  <c r="Z609" i="2"/>
  <c r="Y609" i="2"/>
  <c r="X609" i="2"/>
  <c r="W609" i="2"/>
  <c r="AB608" i="2"/>
  <c r="AA608" i="2"/>
  <c r="Z608" i="2"/>
  <c r="Y608" i="2"/>
  <c r="X608" i="2"/>
  <c r="W608" i="2"/>
  <c r="AB607" i="2"/>
  <c r="AA607" i="2"/>
  <c r="Z607" i="2"/>
  <c r="Y607" i="2"/>
  <c r="X607" i="2"/>
  <c r="W607" i="2"/>
  <c r="AB606" i="2"/>
  <c r="AA606" i="2"/>
  <c r="Z606" i="2"/>
  <c r="Y606" i="2"/>
  <c r="X606" i="2"/>
  <c r="W606" i="2"/>
  <c r="AB605" i="2"/>
  <c r="AA605" i="2"/>
  <c r="Z605" i="2"/>
  <c r="Y605" i="2"/>
  <c r="X605" i="2"/>
  <c r="W605" i="2"/>
  <c r="AB604" i="2"/>
  <c r="AA604" i="2"/>
  <c r="Z604" i="2"/>
  <c r="Y604" i="2"/>
  <c r="X604" i="2"/>
  <c r="W604" i="2"/>
  <c r="AB603" i="2"/>
  <c r="AA603" i="2"/>
  <c r="Z603" i="2"/>
  <c r="Y603" i="2"/>
  <c r="X603" i="2"/>
  <c r="W603" i="2"/>
  <c r="AB602" i="2"/>
  <c r="AA602" i="2"/>
  <c r="Z602" i="2"/>
  <c r="Y602" i="2"/>
  <c r="X602" i="2"/>
  <c r="W602" i="2"/>
  <c r="AB601" i="2"/>
  <c r="AA601" i="2"/>
  <c r="Z601" i="2"/>
  <c r="Y601" i="2"/>
  <c r="X601" i="2"/>
  <c r="W601" i="2"/>
  <c r="AB600" i="2"/>
  <c r="AA600" i="2"/>
  <c r="Z600" i="2"/>
  <c r="Y600" i="2"/>
  <c r="X600" i="2"/>
  <c r="W600" i="2"/>
  <c r="AB599" i="2"/>
  <c r="AA599" i="2"/>
  <c r="Z599" i="2"/>
  <c r="Y599" i="2"/>
  <c r="X599" i="2"/>
  <c r="W599" i="2"/>
  <c r="AB598" i="2"/>
  <c r="AA598" i="2"/>
  <c r="Z598" i="2"/>
  <c r="Y598" i="2"/>
  <c r="X598" i="2"/>
  <c r="W598" i="2"/>
  <c r="AB597" i="2"/>
  <c r="AA597" i="2"/>
  <c r="Z597" i="2"/>
  <c r="Y597" i="2"/>
  <c r="X597" i="2"/>
  <c r="W597" i="2"/>
  <c r="AB596" i="2"/>
  <c r="AA596" i="2"/>
  <c r="Z596" i="2"/>
  <c r="Y596" i="2"/>
  <c r="X596" i="2"/>
  <c r="W596" i="2"/>
  <c r="AB595" i="2"/>
  <c r="AA595" i="2"/>
  <c r="Z595" i="2"/>
  <c r="Y595" i="2"/>
  <c r="X595" i="2"/>
  <c r="W595" i="2"/>
  <c r="AB594" i="2"/>
  <c r="AA594" i="2"/>
  <c r="Z594" i="2"/>
  <c r="Y594" i="2"/>
  <c r="X594" i="2"/>
  <c r="W594" i="2"/>
  <c r="AB593" i="2"/>
  <c r="AA593" i="2"/>
  <c r="Z593" i="2"/>
  <c r="Y593" i="2"/>
  <c r="X593" i="2"/>
  <c r="W593" i="2"/>
  <c r="AB592" i="2"/>
  <c r="AA592" i="2"/>
  <c r="Z592" i="2"/>
  <c r="Y592" i="2"/>
  <c r="X592" i="2"/>
  <c r="W592" i="2"/>
  <c r="AB591" i="2"/>
  <c r="AA591" i="2"/>
  <c r="Z591" i="2"/>
  <c r="Y591" i="2"/>
  <c r="X591" i="2"/>
  <c r="W591" i="2"/>
  <c r="AB590" i="2"/>
  <c r="AA590" i="2"/>
  <c r="Z590" i="2"/>
  <c r="Y590" i="2"/>
  <c r="X590" i="2"/>
  <c r="W590" i="2"/>
  <c r="AB589" i="2"/>
  <c r="AA589" i="2"/>
  <c r="Z589" i="2"/>
  <c r="Y589" i="2"/>
  <c r="X589" i="2"/>
  <c r="W589" i="2"/>
  <c r="AB588" i="2"/>
  <c r="AA588" i="2"/>
  <c r="Z588" i="2"/>
  <c r="Y588" i="2"/>
  <c r="X588" i="2"/>
  <c r="W588" i="2"/>
  <c r="AB587" i="2"/>
  <c r="AA587" i="2"/>
  <c r="Z587" i="2"/>
  <c r="Y587" i="2"/>
  <c r="X587" i="2"/>
  <c r="W587" i="2"/>
  <c r="AB586" i="2"/>
  <c r="AA586" i="2"/>
  <c r="Z586" i="2"/>
  <c r="Y586" i="2"/>
  <c r="X586" i="2"/>
  <c r="W586" i="2"/>
  <c r="AB585" i="2"/>
  <c r="AA585" i="2"/>
  <c r="Z585" i="2"/>
  <c r="Y585" i="2"/>
  <c r="X585" i="2"/>
  <c r="W585" i="2"/>
  <c r="AB584" i="2"/>
  <c r="AA584" i="2"/>
  <c r="Z584" i="2"/>
  <c r="Y584" i="2"/>
  <c r="X584" i="2"/>
  <c r="W584" i="2"/>
  <c r="AB583" i="2"/>
  <c r="AA583" i="2"/>
  <c r="Z583" i="2"/>
  <c r="Y583" i="2"/>
  <c r="X583" i="2"/>
  <c r="W583" i="2"/>
  <c r="AB582" i="2"/>
  <c r="AA582" i="2"/>
  <c r="Z582" i="2"/>
  <c r="Y582" i="2"/>
  <c r="X582" i="2"/>
  <c r="W582" i="2"/>
  <c r="AB581" i="2"/>
  <c r="AA581" i="2"/>
  <c r="Z581" i="2"/>
  <c r="Y581" i="2"/>
  <c r="X581" i="2"/>
  <c r="W581" i="2"/>
  <c r="AB580" i="2"/>
  <c r="AA580" i="2"/>
  <c r="Z580" i="2"/>
  <c r="Y580" i="2"/>
  <c r="X580" i="2"/>
  <c r="W580" i="2"/>
  <c r="AB579" i="2"/>
  <c r="AA579" i="2"/>
  <c r="Z579" i="2"/>
  <c r="Y579" i="2"/>
  <c r="X579" i="2"/>
  <c r="W579" i="2"/>
  <c r="AB578" i="2"/>
  <c r="AA578" i="2"/>
  <c r="Z578" i="2"/>
  <c r="Y578" i="2"/>
  <c r="X578" i="2"/>
  <c r="W578" i="2"/>
  <c r="AB577" i="2"/>
  <c r="AA577" i="2"/>
  <c r="Z577" i="2"/>
  <c r="Y577" i="2"/>
  <c r="X577" i="2"/>
  <c r="W577" i="2"/>
  <c r="AB576" i="2"/>
  <c r="AA576" i="2"/>
  <c r="Z576" i="2"/>
  <c r="Y576" i="2"/>
  <c r="X576" i="2"/>
  <c r="W576" i="2"/>
  <c r="AB575" i="2"/>
  <c r="AA575" i="2"/>
  <c r="Z575" i="2"/>
  <c r="Y575" i="2"/>
  <c r="X575" i="2"/>
  <c r="W575" i="2"/>
  <c r="AB574" i="2"/>
  <c r="AA574" i="2"/>
  <c r="Z574" i="2"/>
  <c r="Y574" i="2"/>
  <c r="X574" i="2"/>
  <c r="W574" i="2"/>
  <c r="AB573" i="2"/>
  <c r="AA573" i="2"/>
  <c r="Z573" i="2"/>
  <c r="Y573" i="2"/>
  <c r="X573" i="2"/>
  <c r="W573" i="2"/>
  <c r="AB572" i="2"/>
  <c r="AA572" i="2"/>
  <c r="Z572" i="2"/>
  <c r="Y572" i="2"/>
  <c r="X572" i="2"/>
  <c r="W572" i="2"/>
  <c r="AB571" i="2"/>
  <c r="AA571" i="2"/>
  <c r="Z571" i="2"/>
  <c r="Y571" i="2"/>
  <c r="X571" i="2"/>
  <c r="W571" i="2"/>
  <c r="AB570" i="2"/>
  <c r="AA570" i="2"/>
  <c r="Z570" i="2"/>
  <c r="Y570" i="2"/>
  <c r="X570" i="2"/>
  <c r="W570" i="2"/>
  <c r="AB569" i="2"/>
  <c r="AA569" i="2"/>
  <c r="Z569" i="2"/>
  <c r="Y569" i="2"/>
  <c r="X569" i="2"/>
  <c r="W569" i="2"/>
  <c r="AB568" i="2"/>
  <c r="AA568" i="2"/>
  <c r="Z568" i="2"/>
  <c r="Y568" i="2"/>
  <c r="X568" i="2"/>
  <c r="W568" i="2"/>
  <c r="AB567" i="2"/>
  <c r="AA567" i="2"/>
  <c r="Z567" i="2"/>
  <c r="Y567" i="2"/>
  <c r="X567" i="2"/>
  <c r="W567" i="2"/>
  <c r="AB566" i="2"/>
  <c r="AA566" i="2"/>
  <c r="Z566" i="2"/>
  <c r="Y566" i="2"/>
  <c r="X566" i="2"/>
  <c r="W566" i="2"/>
  <c r="AB565" i="2"/>
  <c r="AA565" i="2"/>
  <c r="Z565" i="2"/>
  <c r="Y565" i="2"/>
  <c r="X565" i="2"/>
  <c r="W565" i="2"/>
  <c r="AB564" i="2"/>
  <c r="AA564" i="2"/>
  <c r="Z564" i="2"/>
  <c r="Y564" i="2"/>
  <c r="X564" i="2"/>
  <c r="W564" i="2"/>
  <c r="AB563" i="2"/>
  <c r="AA563" i="2"/>
  <c r="Z563" i="2"/>
  <c r="Y563" i="2"/>
  <c r="X563" i="2"/>
  <c r="W563" i="2"/>
  <c r="AB562" i="2"/>
  <c r="AA562" i="2"/>
  <c r="Z562" i="2"/>
  <c r="Y562" i="2"/>
  <c r="X562" i="2"/>
  <c r="W562" i="2"/>
  <c r="AB561" i="2"/>
  <c r="AA561" i="2"/>
  <c r="Z561" i="2"/>
  <c r="Y561" i="2"/>
  <c r="X561" i="2"/>
  <c r="W561" i="2"/>
  <c r="AB560" i="2"/>
  <c r="AA560" i="2"/>
  <c r="Z560" i="2"/>
  <c r="Y560" i="2"/>
  <c r="X560" i="2"/>
  <c r="W560" i="2"/>
  <c r="AB559" i="2"/>
  <c r="AA559" i="2"/>
  <c r="Z559" i="2"/>
  <c r="Y559" i="2"/>
  <c r="X559" i="2"/>
  <c r="W559" i="2"/>
  <c r="AB558" i="2"/>
  <c r="AA558" i="2"/>
  <c r="Z558" i="2"/>
  <c r="Y558" i="2"/>
  <c r="X558" i="2"/>
  <c r="W558" i="2"/>
  <c r="AB557" i="2"/>
  <c r="AA557" i="2"/>
  <c r="Z557" i="2"/>
  <c r="Y557" i="2"/>
  <c r="X557" i="2"/>
  <c r="W557" i="2"/>
  <c r="AB556" i="2"/>
  <c r="AA556" i="2"/>
  <c r="Z556" i="2"/>
  <c r="Y556" i="2"/>
  <c r="X556" i="2"/>
  <c r="W556" i="2"/>
  <c r="AB555" i="2"/>
  <c r="AA555" i="2"/>
  <c r="Z555" i="2"/>
  <c r="Y555" i="2"/>
  <c r="X555" i="2"/>
  <c r="W555" i="2"/>
  <c r="AB554" i="2"/>
  <c r="AA554" i="2"/>
  <c r="Z554" i="2"/>
  <c r="Y554" i="2"/>
  <c r="X554" i="2"/>
  <c r="W554" i="2"/>
  <c r="AB553" i="2"/>
  <c r="AA553" i="2"/>
  <c r="Z553" i="2"/>
  <c r="Y553" i="2"/>
  <c r="X553" i="2"/>
  <c r="W553" i="2"/>
  <c r="AB552" i="2"/>
  <c r="AA552" i="2"/>
  <c r="Z552" i="2"/>
  <c r="Y552" i="2"/>
  <c r="X552" i="2"/>
  <c r="W552" i="2"/>
  <c r="AB551" i="2"/>
  <c r="AA551" i="2"/>
  <c r="Z551" i="2"/>
  <c r="Y551" i="2"/>
  <c r="X551" i="2"/>
  <c r="W551" i="2"/>
  <c r="AB550" i="2"/>
  <c r="AA550" i="2"/>
  <c r="Z550" i="2"/>
  <c r="Y550" i="2"/>
  <c r="X550" i="2"/>
  <c r="W550" i="2"/>
  <c r="AB549" i="2"/>
  <c r="AA549" i="2"/>
  <c r="Z549" i="2"/>
  <c r="Y549" i="2"/>
  <c r="X549" i="2"/>
  <c r="W549" i="2"/>
  <c r="AB548" i="2"/>
  <c r="AA548" i="2"/>
  <c r="Z548" i="2"/>
  <c r="Y548" i="2"/>
  <c r="X548" i="2"/>
  <c r="W548" i="2"/>
  <c r="AB547" i="2"/>
  <c r="AA547" i="2"/>
  <c r="Z547" i="2"/>
  <c r="Y547" i="2"/>
  <c r="X547" i="2"/>
  <c r="W547" i="2"/>
  <c r="AB546" i="2"/>
  <c r="AA546" i="2"/>
  <c r="Z546" i="2"/>
  <c r="Y546" i="2"/>
  <c r="X546" i="2"/>
  <c r="W546" i="2"/>
  <c r="AB545" i="2"/>
  <c r="AA545" i="2"/>
  <c r="Z545" i="2"/>
  <c r="Y545" i="2"/>
  <c r="X545" i="2"/>
  <c r="W545" i="2"/>
  <c r="AB544" i="2"/>
  <c r="AA544" i="2"/>
  <c r="Z544" i="2"/>
  <c r="Y544" i="2"/>
  <c r="X544" i="2"/>
  <c r="W544" i="2"/>
  <c r="AB543" i="2"/>
  <c r="AA543" i="2"/>
  <c r="Z543" i="2"/>
  <c r="Y543" i="2"/>
  <c r="X543" i="2"/>
  <c r="W543" i="2"/>
  <c r="AB542" i="2"/>
  <c r="AA542" i="2"/>
  <c r="Z542" i="2"/>
  <c r="Y542" i="2"/>
  <c r="X542" i="2"/>
  <c r="W542" i="2"/>
  <c r="AB541" i="2"/>
  <c r="AA541" i="2"/>
  <c r="Z541" i="2"/>
  <c r="Y541" i="2"/>
  <c r="X541" i="2"/>
  <c r="W541" i="2"/>
  <c r="AB540" i="2"/>
  <c r="AA540" i="2"/>
  <c r="Z540" i="2"/>
  <c r="Y540" i="2"/>
  <c r="X540" i="2"/>
  <c r="W540" i="2"/>
  <c r="AB539" i="2"/>
  <c r="AA539" i="2"/>
  <c r="Z539" i="2"/>
  <c r="Y539" i="2"/>
  <c r="X539" i="2"/>
  <c r="W539" i="2"/>
  <c r="AB538" i="2"/>
  <c r="AA538" i="2"/>
  <c r="Z538" i="2"/>
  <c r="Y538" i="2"/>
  <c r="X538" i="2"/>
  <c r="W538" i="2"/>
  <c r="AB537" i="2"/>
  <c r="AA537" i="2"/>
  <c r="Z537" i="2"/>
  <c r="Y537" i="2"/>
  <c r="X537" i="2"/>
  <c r="W537" i="2"/>
  <c r="AB536" i="2"/>
  <c r="AA536" i="2"/>
  <c r="Z536" i="2"/>
  <c r="Y536" i="2"/>
  <c r="X536" i="2"/>
  <c r="W536" i="2"/>
  <c r="AB535" i="2"/>
  <c r="AA535" i="2"/>
  <c r="Z535" i="2"/>
  <c r="Y535" i="2"/>
  <c r="X535" i="2"/>
  <c r="W535" i="2"/>
  <c r="AB534" i="2"/>
  <c r="AA534" i="2"/>
  <c r="Z534" i="2"/>
  <c r="Y534" i="2"/>
  <c r="X534" i="2"/>
  <c r="W534" i="2"/>
  <c r="AB533" i="2"/>
  <c r="AA533" i="2"/>
  <c r="Z533" i="2"/>
  <c r="Y533" i="2"/>
  <c r="X533" i="2"/>
  <c r="W533" i="2"/>
  <c r="AB532" i="2"/>
  <c r="AA532" i="2"/>
  <c r="Z532" i="2"/>
  <c r="Y532" i="2"/>
  <c r="X532" i="2"/>
  <c r="W532" i="2"/>
  <c r="AB531" i="2"/>
  <c r="AA531" i="2"/>
  <c r="Z531" i="2"/>
  <c r="Y531" i="2"/>
  <c r="X531" i="2"/>
  <c r="W531" i="2"/>
  <c r="AB530" i="2"/>
  <c r="AA530" i="2"/>
  <c r="Z530" i="2"/>
  <c r="Y530" i="2"/>
  <c r="X530" i="2"/>
  <c r="W530" i="2"/>
  <c r="AB529" i="2"/>
  <c r="AA529" i="2"/>
  <c r="Z529" i="2"/>
  <c r="Y529" i="2"/>
  <c r="X529" i="2"/>
  <c r="W529" i="2"/>
  <c r="AB528" i="2"/>
  <c r="AA528" i="2"/>
  <c r="Z528" i="2"/>
  <c r="Y528" i="2"/>
  <c r="X528" i="2"/>
  <c r="W528" i="2"/>
  <c r="AB527" i="2"/>
  <c r="AA527" i="2"/>
  <c r="Z527" i="2"/>
  <c r="Y527" i="2"/>
  <c r="X527" i="2"/>
  <c r="W527" i="2"/>
  <c r="AB526" i="2"/>
  <c r="AA526" i="2"/>
  <c r="Z526" i="2"/>
  <c r="Y526" i="2"/>
  <c r="X526" i="2"/>
  <c r="W526" i="2"/>
  <c r="AB525" i="2"/>
  <c r="AA525" i="2"/>
  <c r="Z525" i="2"/>
  <c r="Y525" i="2"/>
  <c r="X525" i="2"/>
  <c r="W525" i="2"/>
  <c r="AB524" i="2"/>
  <c r="AA524" i="2"/>
  <c r="Z524" i="2"/>
  <c r="Y524" i="2"/>
  <c r="X524" i="2"/>
  <c r="W524" i="2"/>
  <c r="AB523" i="2"/>
  <c r="AA523" i="2"/>
  <c r="Z523" i="2"/>
  <c r="Y523" i="2"/>
  <c r="X523" i="2"/>
  <c r="W523" i="2"/>
  <c r="AB522" i="2"/>
  <c r="AA522" i="2"/>
  <c r="Z522" i="2"/>
  <c r="Y522" i="2"/>
  <c r="X522" i="2"/>
  <c r="W522" i="2"/>
  <c r="AB521" i="2"/>
  <c r="AA521" i="2"/>
  <c r="Z521" i="2"/>
  <c r="Y521" i="2"/>
  <c r="X521" i="2"/>
  <c r="W521" i="2"/>
  <c r="AB520" i="2"/>
  <c r="AA520" i="2"/>
  <c r="Z520" i="2"/>
  <c r="Y520" i="2"/>
  <c r="X520" i="2"/>
  <c r="W520" i="2"/>
  <c r="AB519" i="2"/>
  <c r="AA519" i="2"/>
  <c r="Z519" i="2"/>
  <c r="Y519" i="2"/>
  <c r="X519" i="2"/>
  <c r="W519" i="2"/>
  <c r="AB518" i="2"/>
  <c r="AA518" i="2"/>
  <c r="Z518" i="2"/>
  <c r="Y518" i="2"/>
  <c r="X518" i="2"/>
  <c r="W518" i="2"/>
  <c r="AB517" i="2"/>
  <c r="AA517" i="2"/>
  <c r="Z517" i="2"/>
  <c r="Y517" i="2"/>
  <c r="X517" i="2"/>
  <c r="W517" i="2"/>
  <c r="AB516" i="2"/>
  <c r="AA516" i="2"/>
  <c r="Z516" i="2"/>
  <c r="Y516" i="2"/>
  <c r="X516" i="2"/>
  <c r="W516" i="2"/>
  <c r="AB515" i="2"/>
  <c r="AA515" i="2"/>
  <c r="Z515" i="2"/>
  <c r="Y515" i="2"/>
  <c r="X515" i="2"/>
  <c r="W515" i="2"/>
  <c r="AB514" i="2"/>
  <c r="AA514" i="2"/>
  <c r="Z514" i="2"/>
  <c r="Y514" i="2"/>
  <c r="X514" i="2"/>
  <c r="W514" i="2"/>
  <c r="AB513" i="2"/>
  <c r="AA513" i="2"/>
  <c r="Z513" i="2"/>
  <c r="Y513" i="2"/>
  <c r="X513" i="2"/>
  <c r="W513" i="2"/>
  <c r="AB512" i="2"/>
  <c r="AA512" i="2"/>
  <c r="Z512" i="2"/>
  <c r="Y512" i="2"/>
  <c r="X512" i="2"/>
  <c r="W512" i="2"/>
  <c r="AB511" i="2"/>
  <c r="AA511" i="2"/>
  <c r="Z511" i="2"/>
  <c r="Y511" i="2"/>
  <c r="X511" i="2"/>
  <c r="W511" i="2"/>
  <c r="AB510" i="2"/>
  <c r="AA510" i="2"/>
  <c r="Z510" i="2"/>
  <c r="Y510" i="2"/>
  <c r="X510" i="2"/>
  <c r="W510" i="2"/>
  <c r="AB509" i="2"/>
  <c r="AA509" i="2"/>
  <c r="Z509" i="2"/>
  <c r="Y509" i="2"/>
  <c r="X509" i="2"/>
  <c r="W509" i="2"/>
  <c r="AB508" i="2"/>
  <c r="AA508" i="2"/>
  <c r="Z508" i="2"/>
  <c r="Y508" i="2"/>
  <c r="X508" i="2"/>
  <c r="W508" i="2"/>
  <c r="AB507" i="2"/>
  <c r="AA507" i="2"/>
  <c r="Z507" i="2"/>
  <c r="Y507" i="2"/>
  <c r="X507" i="2"/>
  <c r="W507" i="2"/>
  <c r="AB506" i="2"/>
  <c r="AA506" i="2"/>
  <c r="Z506" i="2"/>
  <c r="Y506" i="2"/>
  <c r="X506" i="2"/>
  <c r="W506" i="2"/>
  <c r="AB505" i="2"/>
  <c r="AA505" i="2"/>
  <c r="Z505" i="2"/>
  <c r="Y505" i="2"/>
  <c r="X505" i="2"/>
  <c r="W505" i="2"/>
  <c r="AB504" i="2"/>
  <c r="AA504" i="2"/>
  <c r="Z504" i="2"/>
  <c r="Y504" i="2"/>
  <c r="X504" i="2"/>
  <c r="W504" i="2"/>
  <c r="AB503" i="2"/>
  <c r="AA503" i="2"/>
  <c r="Z503" i="2"/>
  <c r="Y503" i="2"/>
  <c r="X503" i="2"/>
  <c r="W503" i="2"/>
  <c r="AB502" i="2"/>
  <c r="AA502" i="2"/>
  <c r="Z502" i="2"/>
  <c r="Y502" i="2"/>
  <c r="X502" i="2"/>
  <c r="W502" i="2"/>
  <c r="AB501" i="2"/>
  <c r="AA501" i="2"/>
  <c r="Z501" i="2"/>
  <c r="Y501" i="2"/>
  <c r="X501" i="2"/>
  <c r="W501" i="2"/>
  <c r="AB500" i="2"/>
  <c r="AA500" i="2"/>
  <c r="Z500" i="2"/>
  <c r="Y500" i="2"/>
  <c r="X500" i="2"/>
  <c r="W500" i="2"/>
  <c r="AB499" i="2"/>
  <c r="AA499" i="2"/>
  <c r="Z499" i="2"/>
  <c r="Y499" i="2"/>
  <c r="X499" i="2"/>
  <c r="W499" i="2"/>
  <c r="AB498" i="2"/>
  <c r="AA498" i="2"/>
  <c r="Z498" i="2"/>
  <c r="Y498" i="2"/>
  <c r="X498" i="2"/>
  <c r="W498" i="2"/>
  <c r="AB497" i="2"/>
  <c r="AA497" i="2"/>
  <c r="Z497" i="2"/>
  <c r="Y497" i="2"/>
  <c r="X497" i="2"/>
  <c r="W497" i="2"/>
  <c r="AB496" i="2"/>
  <c r="AA496" i="2"/>
  <c r="Z496" i="2"/>
  <c r="Y496" i="2"/>
  <c r="X496" i="2"/>
  <c r="W496" i="2"/>
  <c r="AB495" i="2"/>
  <c r="AA495" i="2"/>
  <c r="Z495" i="2"/>
  <c r="Y495" i="2"/>
  <c r="X495" i="2"/>
  <c r="W495" i="2"/>
  <c r="AB494" i="2"/>
  <c r="AA494" i="2"/>
  <c r="Z494" i="2"/>
  <c r="Y494" i="2"/>
  <c r="X494" i="2"/>
  <c r="W494" i="2"/>
  <c r="AB493" i="2"/>
  <c r="AA493" i="2"/>
  <c r="Z493" i="2"/>
  <c r="Y493" i="2"/>
  <c r="X493" i="2"/>
  <c r="W493" i="2"/>
  <c r="AB492" i="2"/>
  <c r="AA492" i="2"/>
  <c r="Z492" i="2"/>
  <c r="Y492" i="2"/>
  <c r="X492" i="2"/>
  <c r="W492" i="2"/>
  <c r="AB491" i="2"/>
  <c r="AA491" i="2"/>
  <c r="Z491" i="2"/>
  <c r="Y491" i="2"/>
  <c r="X491" i="2"/>
  <c r="W491" i="2"/>
  <c r="AB490" i="2"/>
  <c r="AA490" i="2"/>
  <c r="Z490" i="2"/>
  <c r="Y490" i="2"/>
  <c r="X490" i="2"/>
  <c r="W490" i="2"/>
  <c r="AB489" i="2"/>
  <c r="AA489" i="2"/>
  <c r="Z489" i="2"/>
  <c r="Y489" i="2"/>
  <c r="X489" i="2"/>
  <c r="W489" i="2"/>
  <c r="AB488" i="2"/>
  <c r="AA488" i="2"/>
  <c r="Z488" i="2"/>
  <c r="Y488" i="2"/>
  <c r="X488" i="2"/>
  <c r="W488" i="2"/>
  <c r="AB487" i="2"/>
  <c r="AA487" i="2"/>
  <c r="Z487" i="2"/>
  <c r="Y487" i="2"/>
  <c r="X487" i="2"/>
  <c r="W487" i="2"/>
  <c r="AB486" i="2"/>
  <c r="AA486" i="2"/>
  <c r="Z486" i="2"/>
  <c r="Y486" i="2"/>
  <c r="X486" i="2"/>
  <c r="W486" i="2"/>
  <c r="AB485" i="2"/>
  <c r="AA485" i="2"/>
  <c r="Z485" i="2"/>
  <c r="Y485" i="2"/>
  <c r="X485" i="2"/>
  <c r="W485" i="2"/>
  <c r="AB484" i="2"/>
  <c r="AA484" i="2"/>
  <c r="Z484" i="2"/>
  <c r="Y484" i="2"/>
  <c r="X484" i="2"/>
  <c r="W484" i="2"/>
  <c r="AB483" i="2"/>
  <c r="AA483" i="2"/>
  <c r="Z483" i="2"/>
  <c r="Y483" i="2"/>
  <c r="X483" i="2"/>
  <c r="W483" i="2"/>
  <c r="AB482" i="2"/>
  <c r="AA482" i="2"/>
  <c r="Z482" i="2"/>
  <c r="Y482" i="2"/>
  <c r="X482" i="2"/>
  <c r="W482" i="2"/>
  <c r="AB481" i="2"/>
  <c r="AA481" i="2"/>
  <c r="Z481" i="2"/>
  <c r="Y481" i="2"/>
  <c r="X481" i="2"/>
  <c r="W481" i="2"/>
  <c r="AB480" i="2"/>
  <c r="AA480" i="2"/>
  <c r="Z480" i="2"/>
  <c r="Y480" i="2"/>
  <c r="X480" i="2"/>
  <c r="W480" i="2"/>
  <c r="AB479" i="2"/>
  <c r="AA479" i="2"/>
  <c r="Z479" i="2"/>
  <c r="Y479" i="2"/>
  <c r="X479" i="2"/>
  <c r="W479" i="2"/>
  <c r="AB478" i="2"/>
  <c r="AA478" i="2"/>
  <c r="Z478" i="2"/>
  <c r="Y478" i="2"/>
  <c r="X478" i="2"/>
  <c r="W478" i="2"/>
  <c r="AB477" i="2"/>
  <c r="AA477" i="2"/>
  <c r="Z477" i="2"/>
  <c r="Y477" i="2"/>
  <c r="X477" i="2"/>
  <c r="W477" i="2"/>
  <c r="AB476" i="2"/>
  <c r="AA476" i="2"/>
  <c r="Z476" i="2"/>
  <c r="Y476" i="2"/>
  <c r="X476" i="2"/>
  <c r="W476" i="2"/>
  <c r="AB475" i="2"/>
  <c r="AA475" i="2"/>
  <c r="Z475" i="2"/>
  <c r="Y475" i="2"/>
  <c r="X475" i="2"/>
  <c r="W475" i="2"/>
  <c r="AB474" i="2"/>
  <c r="AA474" i="2"/>
  <c r="Z474" i="2"/>
  <c r="Y474" i="2"/>
  <c r="X474" i="2"/>
  <c r="W474" i="2"/>
  <c r="AB473" i="2"/>
  <c r="AA473" i="2"/>
  <c r="Z473" i="2"/>
  <c r="Y473" i="2"/>
  <c r="X473" i="2"/>
  <c r="W473" i="2"/>
  <c r="AB472" i="2"/>
  <c r="AA472" i="2"/>
  <c r="Z472" i="2"/>
  <c r="Y472" i="2"/>
  <c r="X472" i="2"/>
  <c r="W472" i="2"/>
  <c r="AB471" i="2"/>
  <c r="AA471" i="2"/>
  <c r="Z471" i="2"/>
  <c r="Y471" i="2"/>
  <c r="X471" i="2"/>
  <c r="W471" i="2"/>
  <c r="AB470" i="2"/>
  <c r="AA470" i="2"/>
  <c r="Z470" i="2"/>
  <c r="Y470" i="2"/>
  <c r="X470" i="2"/>
  <c r="W470" i="2"/>
  <c r="AB469" i="2"/>
  <c r="AA469" i="2"/>
  <c r="Z469" i="2"/>
  <c r="Y469" i="2"/>
  <c r="X469" i="2"/>
  <c r="W469" i="2"/>
  <c r="AB468" i="2"/>
  <c r="AA468" i="2"/>
  <c r="Z468" i="2"/>
  <c r="Y468" i="2"/>
  <c r="X468" i="2"/>
  <c r="W468" i="2"/>
  <c r="AB467" i="2"/>
  <c r="AA467" i="2"/>
  <c r="Z467" i="2"/>
  <c r="Y467" i="2"/>
  <c r="X467" i="2"/>
  <c r="W467" i="2"/>
  <c r="AB466" i="2"/>
  <c r="AA466" i="2"/>
  <c r="Z466" i="2"/>
  <c r="Y466" i="2"/>
  <c r="X466" i="2"/>
  <c r="W466" i="2"/>
  <c r="AB465" i="2"/>
  <c r="AA465" i="2"/>
  <c r="Z465" i="2"/>
  <c r="Y465" i="2"/>
  <c r="X465" i="2"/>
  <c r="W465" i="2"/>
  <c r="AB464" i="2"/>
  <c r="AA464" i="2"/>
  <c r="Z464" i="2"/>
  <c r="Y464" i="2"/>
  <c r="X464" i="2"/>
  <c r="W464" i="2"/>
  <c r="AB463" i="2"/>
  <c r="AA463" i="2"/>
  <c r="Z463" i="2"/>
  <c r="Y463" i="2"/>
  <c r="X463" i="2"/>
  <c r="W463" i="2"/>
  <c r="AB462" i="2"/>
  <c r="AA462" i="2"/>
  <c r="Z462" i="2"/>
  <c r="Y462" i="2"/>
  <c r="X462" i="2"/>
  <c r="W462" i="2"/>
  <c r="AB461" i="2"/>
  <c r="AA461" i="2"/>
  <c r="Z461" i="2"/>
  <c r="Y461" i="2"/>
  <c r="X461" i="2"/>
  <c r="W461" i="2"/>
  <c r="AB460" i="2"/>
  <c r="AA460" i="2"/>
  <c r="Z460" i="2"/>
  <c r="Y460" i="2"/>
  <c r="X460" i="2"/>
  <c r="W460" i="2"/>
  <c r="AB459" i="2"/>
  <c r="AA459" i="2"/>
  <c r="Z459" i="2"/>
  <c r="Y459" i="2"/>
  <c r="X459" i="2"/>
  <c r="W459" i="2"/>
  <c r="AB458" i="2"/>
  <c r="AA458" i="2"/>
  <c r="Z458" i="2"/>
  <c r="Y458" i="2"/>
  <c r="X458" i="2"/>
  <c r="W458" i="2"/>
  <c r="AB457" i="2"/>
  <c r="AA457" i="2"/>
  <c r="Z457" i="2"/>
  <c r="Y457" i="2"/>
  <c r="X457" i="2"/>
  <c r="W457" i="2"/>
  <c r="AB456" i="2"/>
  <c r="AA456" i="2"/>
  <c r="Z456" i="2"/>
  <c r="Y456" i="2"/>
  <c r="X456" i="2"/>
  <c r="W456" i="2"/>
  <c r="AB455" i="2"/>
  <c r="AA455" i="2"/>
  <c r="Z455" i="2"/>
  <c r="Y455" i="2"/>
  <c r="X455" i="2"/>
  <c r="W455" i="2"/>
  <c r="AB454" i="2"/>
  <c r="AA454" i="2"/>
  <c r="Z454" i="2"/>
  <c r="Y454" i="2"/>
  <c r="X454" i="2"/>
  <c r="W454" i="2"/>
  <c r="AB453" i="2"/>
  <c r="AA453" i="2"/>
  <c r="Z453" i="2"/>
  <c r="Y453" i="2"/>
  <c r="X453" i="2"/>
  <c r="W453" i="2"/>
  <c r="AB452" i="2"/>
  <c r="AA452" i="2"/>
  <c r="Z452" i="2"/>
  <c r="Y452" i="2"/>
  <c r="X452" i="2"/>
  <c r="W452" i="2"/>
  <c r="AB451" i="2"/>
  <c r="AA451" i="2"/>
  <c r="Z451" i="2"/>
  <c r="Y451" i="2"/>
  <c r="X451" i="2"/>
  <c r="W451" i="2"/>
  <c r="AB450" i="2"/>
  <c r="AA450" i="2"/>
  <c r="Z450" i="2"/>
  <c r="Y450" i="2"/>
  <c r="X450" i="2"/>
  <c r="W450" i="2"/>
  <c r="AB449" i="2"/>
  <c r="AA449" i="2"/>
  <c r="Z449" i="2"/>
  <c r="Y449" i="2"/>
  <c r="X449" i="2"/>
  <c r="W449" i="2"/>
  <c r="AB448" i="2"/>
  <c r="AA448" i="2"/>
  <c r="Z448" i="2"/>
  <c r="Y448" i="2"/>
  <c r="X448" i="2"/>
  <c r="W448" i="2"/>
  <c r="AB447" i="2"/>
  <c r="AA447" i="2"/>
  <c r="Z447" i="2"/>
  <c r="Y447" i="2"/>
  <c r="X447" i="2"/>
  <c r="W447" i="2"/>
  <c r="AB446" i="2"/>
  <c r="AA446" i="2"/>
  <c r="Z446" i="2"/>
  <c r="Y446" i="2"/>
  <c r="X446" i="2"/>
  <c r="W446" i="2"/>
  <c r="AB445" i="2"/>
  <c r="AA445" i="2"/>
  <c r="Z445" i="2"/>
  <c r="Y445" i="2"/>
  <c r="X445" i="2"/>
  <c r="W445" i="2"/>
  <c r="AB444" i="2"/>
  <c r="AA444" i="2"/>
  <c r="Z444" i="2"/>
  <c r="Y444" i="2"/>
  <c r="X444" i="2"/>
  <c r="W444" i="2"/>
  <c r="AB443" i="2"/>
  <c r="AA443" i="2"/>
  <c r="Z443" i="2"/>
  <c r="Y443" i="2"/>
  <c r="X443" i="2"/>
  <c r="W443" i="2"/>
  <c r="AB442" i="2"/>
  <c r="AA442" i="2"/>
  <c r="Z442" i="2"/>
  <c r="Y442" i="2"/>
  <c r="X442" i="2"/>
  <c r="W442" i="2"/>
  <c r="AB441" i="2"/>
  <c r="AA441" i="2"/>
  <c r="Z441" i="2"/>
  <c r="Y441" i="2"/>
  <c r="X441" i="2"/>
  <c r="W441" i="2"/>
  <c r="AB440" i="2"/>
  <c r="AA440" i="2"/>
  <c r="Z440" i="2"/>
  <c r="Y440" i="2"/>
  <c r="X440" i="2"/>
  <c r="W440" i="2"/>
  <c r="AB439" i="2"/>
  <c r="AA439" i="2"/>
  <c r="Z439" i="2"/>
  <c r="Y439" i="2"/>
  <c r="X439" i="2"/>
  <c r="W439" i="2"/>
  <c r="AB438" i="2"/>
  <c r="AA438" i="2"/>
  <c r="Z438" i="2"/>
  <c r="Y438" i="2"/>
  <c r="X438" i="2"/>
  <c r="W438" i="2"/>
  <c r="AB437" i="2"/>
  <c r="AA437" i="2"/>
  <c r="Z437" i="2"/>
  <c r="Y437" i="2"/>
  <c r="X437" i="2"/>
  <c r="W437" i="2"/>
  <c r="AB436" i="2"/>
  <c r="AA436" i="2"/>
  <c r="Z436" i="2"/>
  <c r="Y436" i="2"/>
  <c r="X436" i="2"/>
  <c r="W436" i="2"/>
  <c r="AB435" i="2"/>
  <c r="AA435" i="2"/>
  <c r="Z435" i="2"/>
  <c r="Y435" i="2"/>
  <c r="X435" i="2"/>
  <c r="W435" i="2"/>
  <c r="AB434" i="2"/>
  <c r="AA434" i="2"/>
  <c r="Z434" i="2"/>
  <c r="Y434" i="2"/>
  <c r="X434" i="2"/>
  <c r="W434" i="2"/>
  <c r="AB433" i="2"/>
  <c r="AA433" i="2"/>
  <c r="Z433" i="2"/>
  <c r="Y433" i="2"/>
  <c r="X433" i="2"/>
  <c r="W433" i="2"/>
  <c r="AB432" i="2"/>
  <c r="AA432" i="2"/>
  <c r="Z432" i="2"/>
  <c r="Y432" i="2"/>
  <c r="X432" i="2"/>
  <c r="W432" i="2"/>
  <c r="AB431" i="2"/>
  <c r="AA431" i="2"/>
  <c r="Z431" i="2"/>
  <c r="Y431" i="2"/>
  <c r="X431" i="2"/>
  <c r="W431" i="2"/>
  <c r="AB430" i="2"/>
  <c r="AA430" i="2"/>
  <c r="Z430" i="2"/>
  <c r="Y430" i="2"/>
  <c r="X430" i="2"/>
  <c r="W430" i="2"/>
  <c r="AB429" i="2"/>
  <c r="AA429" i="2"/>
  <c r="Z429" i="2"/>
  <c r="Y429" i="2"/>
  <c r="X429" i="2"/>
  <c r="W429" i="2"/>
  <c r="AB428" i="2"/>
  <c r="AA428" i="2"/>
  <c r="Z428" i="2"/>
  <c r="Y428" i="2"/>
  <c r="X428" i="2"/>
  <c r="W428" i="2"/>
  <c r="AB427" i="2"/>
  <c r="AA427" i="2"/>
  <c r="Z427" i="2"/>
  <c r="Y427" i="2"/>
  <c r="X427" i="2"/>
  <c r="W427" i="2"/>
  <c r="AB426" i="2"/>
  <c r="AA426" i="2"/>
  <c r="Z426" i="2"/>
  <c r="Y426" i="2"/>
  <c r="X426" i="2"/>
  <c r="W426" i="2"/>
  <c r="AB425" i="2"/>
  <c r="AA425" i="2"/>
  <c r="Z425" i="2"/>
  <c r="Y425" i="2"/>
  <c r="X425" i="2"/>
  <c r="W425" i="2"/>
  <c r="AB424" i="2"/>
  <c r="AA424" i="2"/>
  <c r="Z424" i="2"/>
  <c r="Y424" i="2"/>
  <c r="X424" i="2"/>
  <c r="W424" i="2"/>
  <c r="AB423" i="2"/>
  <c r="AA423" i="2"/>
  <c r="Z423" i="2"/>
  <c r="Y423" i="2"/>
  <c r="X423" i="2"/>
  <c r="W423" i="2"/>
  <c r="AB422" i="2"/>
  <c r="AA422" i="2"/>
  <c r="Z422" i="2"/>
  <c r="Y422" i="2"/>
  <c r="X422" i="2"/>
  <c r="W422" i="2"/>
  <c r="AB421" i="2"/>
  <c r="AA421" i="2"/>
  <c r="Z421" i="2"/>
  <c r="Y421" i="2"/>
  <c r="X421" i="2"/>
  <c r="W421" i="2"/>
  <c r="AB420" i="2"/>
  <c r="AA420" i="2"/>
  <c r="Z420" i="2"/>
  <c r="Y420" i="2"/>
  <c r="X420" i="2"/>
  <c r="W420" i="2"/>
  <c r="AB419" i="2"/>
  <c r="AA419" i="2"/>
  <c r="Z419" i="2"/>
  <c r="Y419" i="2"/>
  <c r="X419" i="2"/>
  <c r="W419" i="2"/>
  <c r="AB418" i="2"/>
  <c r="AA418" i="2"/>
  <c r="Z418" i="2"/>
  <c r="Y418" i="2"/>
  <c r="X418" i="2"/>
  <c r="W418" i="2"/>
  <c r="AB417" i="2"/>
  <c r="AA417" i="2"/>
  <c r="Z417" i="2"/>
  <c r="Y417" i="2"/>
  <c r="X417" i="2"/>
  <c r="W417" i="2"/>
  <c r="AB416" i="2"/>
  <c r="AA416" i="2"/>
  <c r="Z416" i="2"/>
  <c r="Y416" i="2"/>
  <c r="X416" i="2"/>
  <c r="W416" i="2"/>
  <c r="AB415" i="2"/>
  <c r="AA415" i="2"/>
  <c r="Z415" i="2"/>
  <c r="Y415" i="2"/>
  <c r="X415" i="2"/>
  <c r="W415" i="2"/>
  <c r="AB414" i="2"/>
  <c r="AA414" i="2"/>
  <c r="Z414" i="2"/>
  <c r="Y414" i="2"/>
  <c r="X414" i="2"/>
  <c r="W414" i="2"/>
  <c r="AB413" i="2"/>
  <c r="AA413" i="2"/>
  <c r="Z413" i="2"/>
  <c r="Y413" i="2"/>
  <c r="X413" i="2"/>
  <c r="W413" i="2"/>
  <c r="AB412" i="2"/>
  <c r="AA412" i="2"/>
  <c r="Z412" i="2"/>
  <c r="Y412" i="2"/>
  <c r="X412" i="2"/>
  <c r="W412" i="2"/>
  <c r="AB411" i="2"/>
  <c r="AA411" i="2"/>
  <c r="Z411" i="2"/>
  <c r="Y411" i="2"/>
  <c r="X411" i="2"/>
  <c r="W411" i="2"/>
  <c r="AB410" i="2"/>
  <c r="AA410" i="2"/>
  <c r="Z410" i="2"/>
  <c r="Y410" i="2"/>
  <c r="X410" i="2"/>
  <c r="W410" i="2"/>
  <c r="AB409" i="2"/>
  <c r="AA409" i="2"/>
  <c r="Z409" i="2"/>
  <c r="Y409" i="2"/>
  <c r="X409" i="2"/>
  <c r="W409" i="2"/>
  <c r="AB408" i="2"/>
  <c r="AA408" i="2"/>
  <c r="Z408" i="2"/>
  <c r="Y408" i="2"/>
  <c r="X408" i="2"/>
  <c r="W408" i="2"/>
  <c r="AB407" i="2"/>
  <c r="AA407" i="2"/>
  <c r="Z407" i="2"/>
  <c r="Y407" i="2"/>
  <c r="X407" i="2"/>
  <c r="W407" i="2"/>
  <c r="AB406" i="2"/>
  <c r="AA406" i="2"/>
  <c r="Z406" i="2"/>
  <c r="Y406" i="2"/>
  <c r="X406" i="2"/>
  <c r="W406" i="2"/>
  <c r="AB405" i="2"/>
  <c r="AA405" i="2"/>
  <c r="Z405" i="2"/>
  <c r="Y405" i="2"/>
  <c r="X405" i="2"/>
  <c r="W405" i="2"/>
  <c r="AB404" i="2"/>
  <c r="AA404" i="2"/>
  <c r="Z404" i="2"/>
  <c r="Y404" i="2"/>
  <c r="X404" i="2"/>
  <c r="W404" i="2"/>
  <c r="AB403" i="2"/>
  <c r="AA403" i="2"/>
  <c r="Z403" i="2"/>
  <c r="Y403" i="2"/>
  <c r="X403" i="2"/>
  <c r="W403" i="2"/>
  <c r="AB402" i="2"/>
  <c r="AA402" i="2"/>
  <c r="Z402" i="2"/>
  <c r="Y402" i="2"/>
  <c r="X402" i="2"/>
  <c r="W402" i="2"/>
  <c r="AB401" i="2"/>
  <c r="AA401" i="2"/>
  <c r="Z401" i="2"/>
  <c r="Y401" i="2"/>
  <c r="X401" i="2"/>
  <c r="W401" i="2"/>
  <c r="AB400" i="2"/>
  <c r="AA400" i="2"/>
  <c r="Z400" i="2"/>
  <c r="Y400" i="2"/>
  <c r="X400" i="2"/>
  <c r="W400" i="2"/>
  <c r="AB399" i="2"/>
  <c r="AA399" i="2"/>
  <c r="Z399" i="2"/>
  <c r="Y399" i="2"/>
  <c r="X399" i="2"/>
  <c r="W399" i="2"/>
  <c r="AB398" i="2"/>
  <c r="AA398" i="2"/>
  <c r="Z398" i="2"/>
  <c r="Y398" i="2"/>
  <c r="X398" i="2"/>
  <c r="W398" i="2"/>
  <c r="AB397" i="2"/>
  <c r="AA397" i="2"/>
  <c r="Z397" i="2"/>
  <c r="Y397" i="2"/>
  <c r="X397" i="2"/>
  <c r="W397" i="2"/>
  <c r="AB396" i="2"/>
  <c r="AA396" i="2"/>
  <c r="Z396" i="2"/>
  <c r="Y396" i="2"/>
  <c r="X396" i="2"/>
  <c r="W396" i="2"/>
  <c r="AB395" i="2"/>
  <c r="AA395" i="2"/>
  <c r="Z395" i="2"/>
  <c r="Y395" i="2"/>
  <c r="X395" i="2"/>
  <c r="W395" i="2"/>
  <c r="AB394" i="2"/>
  <c r="AA394" i="2"/>
  <c r="Z394" i="2"/>
  <c r="Y394" i="2"/>
  <c r="X394" i="2"/>
  <c r="W394" i="2"/>
  <c r="AB393" i="2"/>
  <c r="AA393" i="2"/>
  <c r="Z393" i="2"/>
  <c r="Y393" i="2"/>
  <c r="X393" i="2"/>
  <c r="W393" i="2"/>
  <c r="AB392" i="2"/>
  <c r="AA392" i="2"/>
  <c r="Z392" i="2"/>
  <c r="Y392" i="2"/>
  <c r="X392" i="2"/>
  <c r="W392" i="2"/>
  <c r="AB391" i="2"/>
  <c r="AA391" i="2"/>
  <c r="Z391" i="2"/>
  <c r="Y391" i="2"/>
  <c r="X391" i="2"/>
  <c r="W391" i="2"/>
  <c r="AB390" i="2"/>
  <c r="AA390" i="2"/>
  <c r="Z390" i="2"/>
  <c r="Y390" i="2"/>
  <c r="X390" i="2"/>
  <c r="W390" i="2"/>
  <c r="AB389" i="2"/>
  <c r="AA389" i="2"/>
  <c r="Z389" i="2"/>
  <c r="Y389" i="2"/>
  <c r="X389" i="2"/>
  <c r="W389" i="2"/>
  <c r="AB388" i="2"/>
  <c r="AA388" i="2"/>
  <c r="Z388" i="2"/>
  <c r="Y388" i="2"/>
  <c r="X388" i="2"/>
  <c r="W388" i="2"/>
  <c r="AB387" i="2"/>
  <c r="AA387" i="2"/>
  <c r="Z387" i="2"/>
  <c r="Y387" i="2"/>
  <c r="X387" i="2"/>
  <c r="W387" i="2"/>
  <c r="AB386" i="2"/>
  <c r="AA386" i="2"/>
  <c r="Z386" i="2"/>
  <c r="Y386" i="2"/>
  <c r="X386" i="2"/>
  <c r="W386" i="2"/>
  <c r="AB385" i="2"/>
  <c r="AA385" i="2"/>
  <c r="Z385" i="2"/>
  <c r="Y385" i="2"/>
  <c r="X385" i="2"/>
  <c r="W385" i="2"/>
  <c r="AB384" i="2"/>
  <c r="AA384" i="2"/>
  <c r="Z384" i="2"/>
  <c r="Y384" i="2"/>
  <c r="X384" i="2"/>
  <c r="W384" i="2"/>
  <c r="AB383" i="2"/>
  <c r="AA383" i="2"/>
  <c r="Z383" i="2"/>
  <c r="Y383" i="2"/>
  <c r="X383" i="2"/>
  <c r="W383" i="2"/>
  <c r="AB382" i="2"/>
  <c r="AA382" i="2"/>
  <c r="Z382" i="2"/>
  <c r="Y382" i="2"/>
  <c r="X382" i="2"/>
  <c r="W382" i="2"/>
  <c r="AB381" i="2"/>
  <c r="AA381" i="2"/>
  <c r="Z381" i="2"/>
  <c r="Y381" i="2"/>
  <c r="X381" i="2"/>
  <c r="W381" i="2"/>
  <c r="AB380" i="2"/>
  <c r="AA380" i="2"/>
  <c r="Z380" i="2"/>
  <c r="Y380" i="2"/>
  <c r="X380" i="2"/>
  <c r="W380" i="2"/>
  <c r="AB379" i="2"/>
  <c r="AA379" i="2"/>
  <c r="Z379" i="2"/>
  <c r="Y379" i="2"/>
  <c r="X379" i="2"/>
  <c r="W379" i="2"/>
  <c r="AB378" i="2"/>
  <c r="AA378" i="2"/>
  <c r="Z378" i="2"/>
  <c r="Y378" i="2"/>
  <c r="X378" i="2"/>
  <c r="W378" i="2"/>
  <c r="AB377" i="2"/>
  <c r="AA377" i="2"/>
  <c r="Z377" i="2"/>
  <c r="Y377" i="2"/>
  <c r="X377" i="2"/>
  <c r="W377" i="2"/>
  <c r="AB376" i="2"/>
  <c r="AA376" i="2"/>
  <c r="Z376" i="2"/>
  <c r="Y376" i="2"/>
  <c r="X376" i="2"/>
  <c r="W376" i="2"/>
  <c r="AB375" i="2"/>
  <c r="AA375" i="2"/>
  <c r="Z375" i="2"/>
  <c r="Y375" i="2"/>
  <c r="X375" i="2"/>
  <c r="W375" i="2"/>
  <c r="AB374" i="2"/>
  <c r="AA374" i="2"/>
  <c r="Z374" i="2"/>
  <c r="Y374" i="2"/>
  <c r="X374" i="2"/>
  <c r="W374" i="2"/>
  <c r="AB373" i="2"/>
  <c r="AA373" i="2"/>
  <c r="Z373" i="2"/>
  <c r="Y373" i="2"/>
  <c r="X373" i="2"/>
  <c r="W373" i="2"/>
  <c r="AB372" i="2"/>
  <c r="AA372" i="2"/>
  <c r="Z372" i="2"/>
  <c r="Y372" i="2"/>
  <c r="X372" i="2"/>
  <c r="W372" i="2"/>
  <c r="AB371" i="2"/>
  <c r="AA371" i="2"/>
  <c r="Z371" i="2"/>
  <c r="Y371" i="2"/>
  <c r="X371" i="2"/>
  <c r="W371" i="2"/>
  <c r="AB370" i="2"/>
  <c r="AA370" i="2"/>
  <c r="Z370" i="2"/>
  <c r="Y370" i="2"/>
  <c r="X370" i="2"/>
  <c r="W370" i="2"/>
  <c r="AB369" i="2"/>
  <c r="AA369" i="2"/>
  <c r="Z369" i="2"/>
  <c r="Y369" i="2"/>
  <c r="X369" i="2"/>
  <c r="W369" i="2"/>
  <c r="AB368" i="2"/>
  <c r="AA368" i="2"/>
  <c r="Z368" i="2"/>
  <c r="Y368" i="2"/>
  <c r="X368" i="2"/>
  <c r="W368" i="2"/>
  <c r="AB367" i="2"/>
  <c r="AA367" i="2"/>
  <c r="Z367" i="2"/>
  <c r="Y367" i="2"/>
  <c r="X367" i="2"/>
  <c r="W367" i="2"/>
  <c r="AB366" i="2"/>
  <c r="AA366" i="2"/>
  <c r="Z366" i="2"/>
  <c r="Y366" i="2"/>
  <c r="X366" i="2"/>
  <c r="W366" i="2"/>
  <c r="AB365" i="2"/>
  <c r="AA365" i="2"/>
  <c r="Z365" i="2"/>
  <c r="Y365" i="2"/>
  <c r="X365" i="2"/>
  <c r="W365" i="2"/>
  <c r="AB364" i="2"/>
  <c r="AA364" i="2"/>
  <c r="Z364" i="2"/>
  <c r="Y364" i="2"/>
  <c r="X364" i="2"/>
  <c r="W364" i="2"/>
  <c r="AB363" i="2"/>
  <c r="AA363" i="2"/>
  <c r="Z363" i="2"/>
  <c r="Y363" i="2"/>
  <c r="X363" i="2"/>
  <c r="W363" i="2"/>
  <c r="AB362" i="2"/>
  <c r="AA362" i="2"/>
  <c r="Z362" i="2"/>
  <c r="Y362" i="2"/>
  <c r="X362" i="2"/>
  <c r="W362" i="2"/>
  <c r="AB361" i="2"/>
  <c r="AA361" i="2"/>
  <c r="Z361" i="2"/>
  <c r="Y361" i="2"/>
  <c r="X361" i="2"/>
  <c r="W361" i="2"/>
  <c r="AB360" i="2"/>
  <c r="AA360" i="2"/>
  <c r="Z360" i="2"/>
  <c r="Y360" i="2"/>
  <c r="X360" i="2"/>
  <c r="W360" i="2"/>
  <c r="AB359" i="2"/>
  <c r="AA359" i="2"/>
  <c r="Z359" i="2"/>
  <c r="Y359" i="2"/>
  <c r="X359" i="2"/>
  <c r="W359" i="2"/>
  <c r="AB358" i="2"/>
  <c r="AA358" i="2"/>
  <c r="Z358" i="2"/>
  <c r="Y358" i="2"/>
  <c r="X358" i="2"/>
  <c r="W358" i="2"/>
  <c r="AB357" i="2"/>
  <c r="AA357" i="2"/>
  <c r="Z357" i="2"/>
  <c r="Y357" i="2"/>
  <c r="X357" i="2"/>
  <c r="W357" i="2"/>
  <c r="AB356" i="2"/>
  <c r="AA356" i="2"/>
  <c r="Z356" i="2"/>
  <c r="Y356" i="2"/>
  <c r="X356" i="2"/>
  <c r="W356" i="2"/>
  <c r="AB355" i="2"/>
  <c r="AA355" i="2"/>
  <c r="Z355" i="2"/>
  <c r="Y355" i="2"/>
  <c r="X355" i="2"/>
  <c r="W355" i="2"/>
  <c r="AB354" i="2"/>
  <c r="AA354" i="2"/>
  <c r="Z354" i="2"/>
  <c r="Y354" i="2"/>
  <c r="X354" i="2"/>
  <c r="W354" i="2"/>
  <c r="AB353" i="2"/>
  <c r="AA353" i="2"/>
  <c r="Z353" i="2"/>
  <c r="Y353" i="2"/>
  <c r="X353" i="2"/>
  <c r="W353" i="2"/>
  <c r="AB352" i="2"/>
  <c r="AA352" i="2"/>
  <c r="Z352" i="2"/>
  <c r="Y352" i="2"/>
  <c r="X352" i="2"/>
  <c r="W352" i="2"/>
  <c r="AB351" i="2"/>
  <c r="AA351" i="2"/>
  <c r="Z351" i="2"/>
  <c r="Y351" i="2"/>
  <c r="X351" i="2"/>
  <c r="W351" i="2"/>
  <c r="AB350" i="2"/>
  <c r="AA350" i="2"/>
  <c r="Z350" i="2"/>
  <c r="Y350" i="2"/>
  <c r="X350" i="2"/>
  <c r="W350" i="2"/>
  <c r="AB349" i="2"/>
  <c r="AA349" i="2"/>
  <c r="Z349" i="2"/>
  <c r="Y349" i="2"/>
  <c r="X349" i="2"/>
  <c r="W349" i="2"/>
  <c r="AB348" i="2"/>
  <c r="AA348" i="2"/>
  <c r="Z348" i="2"/>
  <c r="Y348" i="2"/>
  <c r="X348" i="2"/>
  <c r="W348" i="2"/>
  <c r="AB347" i="2"/>
  <c r="AA347" i="2"/>
  <c r="Z347" i="2"/>
  <c r="Y347" i="2"/>
  <c r="X347" i="2"/>
  <c r="W347" i="2"/>
  <c r="AB346" i="2"/>
  <c r="AA346" i="2"/>
  <c r="Z346" i="2"/>
  <c r="Y346" i="2"/>
  <c r="X346" i="2"/>
  <c r="W346" i="2"/>
  <c r="AB345" i="2"/>
  <c r="AA345" i="2"/>
  <c r="Z345" i="2"/>
  <c r="Y345" i="2"/>
  <c r="X345" i="2"/>
  <c r="W345" i="2"/>
  <c r="AB344" i="2"/>
  <c r="AA344" i="2"/>
  <c r="Z344" i="2"/>
  <c r="Y344" i="2"/>
  <c r="X344" i="2"/>
  <c r="W344" i="2"/>
  <c r="AB343" i="2"/>
  <c r="AA343" i="2"/>
  <c r="Z343" i="2"/>
  <c r="Y343" i="2"/>
  <c r="X343" i="2"/>
  <c r="W343" i="2"/>
  <c r="AB342" i="2"/>
  <c r="AA342" i="2"/>
  <c r="Z342" i="2"/>
  <c r="Y342" i="2"/>
  <c r="X342" i="2"/>
  <c r="W342" i="2"/>
  <c r="AB341" i="2"/>
  <c r="AA341" i="2"/>
  <c r="Z341" i="2"/>
  <c r="Y341" i="2"/>
  <c r="X341" i="2"/>
  <c r="W341" i="2"/>
  <c r="AB340" i="2"/>
  <c r="AA340" i="2"/>
  <c r="Z340" i="2"/>
  <c r="Y340" i="2"/>
  <c r="X340" i="2"/>
  <c r="W340" i="2"/>
  <c r="AB339" i="2"/>
  <c r="AA339" i="2"/>
  <c r="Z339" i="2"/>
  <c r="Y339" i="2"/>
  <c r="X339" i="2"/>
  <c r="W339" i="2"/>
  <c r="AB338" i="2"/>
  <c r="AA338" i="2"/>
  <c r="Z338" i="2"/>
  <c r="Y338" i="2"/>
  <c r="X338" i="2"/>
  <c r="W338" i="2"/>
  <c r="AB337" i="2"/>
  <c r="AA337" i="2"/>
  <c r="Z337" i="2"/>
  <c r="Y337" i="2"/>
  <c r="X337" i="2"/>
  <c r="W337" i="2"/>
  <c r="AB336" i="2"/>
  <c r="AA336" i="2"/>
  <c r="Z336" i="2"/>
  <c r="Y336" i="2"/>
  <c r="X336" i="2"/>
  <c r="W336" i="2"/>
  <c r="AB335" i="2"/>
  <c r="AA335" i="2"/>
  <c r="Z335" i="2"/>
  <c r="Y335" i="2"/>
  <c r="X335" i="2"/>
  <c r="W335" i="2"/>
  <c r="AB334" i="2"/>
  <c r="AA334" i="2"/>
  <c r="Z334" i="2"/>
  <c r="Y334" i="2"/>
  <c r="X334" i="2"/>
  <c r="W334" i="2"/>
  <c r="AB333" i="2"/>
  <c r="AA333" i="2"/>
  <c r="Z333" i="2"/>
  <c r="Y333" i="2"/>
  <c r="X333" i="2"/>
  <c r="W333" i="2"/>
  <c r="AB332" i="2"/>
  <c r="AA332" i="2"/>
  <c r="Z332" i="2"/>
  <c r="Y332" i="2"/>
  <c r="X332" i="2"/>
  <c r="W332" i="2"/>
  <c r="AB331" i="2"/>
  <c r="AA331" i="2"/>
  <c r="Z331" i="2"/>
  <c r="Y331" i="2"/>
  <c r="X331" i="2"/>
  <c r="W331" i="2"/>
  <c r="AB330" i="2"/>
  <c r="AA330" i="2"/>
  <c r="Z330" i="2"/>
  <c r="Y330" i="2"/>
  <c r="X330" i="2"/>
  <c r="W330" i="2"/>
  <c r="AB329" i="2"/>
  <c r="AA329" i="2"/>
  <c r="Z329" i="2"/>
  <c r="Y329" i="2"/>
  <c r="X329" i="2"/>
  <c r="W329" i="2"/>
  <c r="AB328" i="2"/>
  <c r="AA328" i="2"/>
  <c r="Z328" i="2"/>
  <c r="Y328" i="2"/>
  <c r="X328" i="2"/>
  <c r="W328" i="2"/>
  <c r="AB327" i="2"/>
  <c r="AA327" i="2"/>
  <c r="Z327" i="2"/>
  <c r="Y327" i="2"/>
  <c r="X327" i="2"/>
  <c r="W327" i="2"/>
  <c r="AB326" i="2"/>
  <c r="AA326" i="2"/>
  <c r="Z326" i="2"/>
  <c r="Y326" i="2"/>
  <c r="X326" i="2"/>
  <c r="W326" i="2"/>
  <c r="AB325" i="2"/>
  <c r="AA325" i="2"/>
  <c r="Z325" i="2"/>
  <c r="Y325" i="2"/>
  <c r="X325" i="2"/>
  <c r="W325" i="2"/>
  <c r="AB324" i="2"/>
  <c r="AA324" i="2"/>
  <c r="Z324" i="2"/>
  <c r="Y324" i="2"/>
  <c r="X324" i="2"/>
  <c r="W324" i="2"/>
  <c r="AB323" i="2"/>
  <c r="AA323" i="2"/>
  <c r="Z323" i="2"/>
  <c r="Y323" i="2"/>
  <c r="X323" i="2"/>
  <c r="W323" i="2"/>
  <c r="AB322" i="2"/>
  <c r="AA322" i="2"/>
  <c r="Z322" i="2"/>
  <c r="Y322" i="2"/>
  <c r="X322" i="2"/>
  <c r="W322" i="2"/>
  <c r="AB321" i="2"/>
  <c r="AA321" i="2"/>
  <c r="Z321" i="2"/>
  <c r="Y321" i="2"/>
  <c r="X321" i="2"/>
  <c r="W321" i="2"/>
  <c r="AB320" i="2"/>
  <c r="AA320" i="2"/>
  <c r="Z320" i="2"/>
  <c r="Y320" i="2"/>
  <c r="X320" i="2"/>
  <c r="W320" i="2"/>
  <c r="AB319" i="2"/>
  <c r="AA319" i="2"/>
  <c r="Z319" i="2"/>
  <c r="Y319" i="2"/>
  <c r="X319" i="2"/>
  <c r="W319" i="2"/>
  <c r="AB318" i="2"/>
  <c r="AA318" i="2"/>
  <c r="Z318" i="2"/>
  <c r="Y318" i="2"/>
  <c r="X318" i="2"/>
  <c r="W318" i="2"/>
  <c r="AB317" i="2"/>
  <c r="AA317" i="2"/>
  <c r="Z317" i="2"/>
  <c r="Y317" i="2"/>
  <c r="X317" i="2"/>
  <c r="W317" i="2"/>
  <c r="AB316" i="2"/>
  <c r="AA316" i="2"/>
  <c r="Z316" i="2"/>
  <c r="Y316" i="2"/>
  <c r="X316" i="2"/>
  <c r="W316" i="2"/>
  <c r="AB315" i="2"/>
  <c r="AA315" i="2"/>
  <c r="Z315" i="2"/>
  <c r="Y315" i="2"/>
  <c r="X315" i="2"/>
  <c r="W315" i="2"/>
  <c r="AB314" i="2"/>
  <c r="AA314" i="2"/>
  <c r="Z314" i="2"/>
  <c r="Y314" i="2"/>
  <c r="X314" i="2"/>
  <c r="W314" i="2"/>
  <c r="AB313" i="2"/>
  <c r="AA313" i="2"/>
  <c r="Z313" i="2"/>
  <c r="Y313" i="2"/>
  <c r="X313" i="2"/>
  <c r="W313" i="2"/>
  <c r="AB312" i="2"/>
  <c r="AA312" i="2"/>
  <c r="Z312" i="2"/>
  <c r="Y312" i="2"/>
  <c r="X312" i="2"/>
  <c r="W312" i="2"/>
  <c r="AB311" i="2"/>
  <c r="AA311" i="2"/>
  <c r="Z311" i="2"/>
  <c r="Y311" i="2"/>
  <c r="X311" i="2"/>
  <c r="W311" i="2"/>
  <c r="AB310" i="2"/>
  <c r="AA310" i="2"/>
  <c r="Z310" i="2"/>
  <c r="Y310" i="2"/>
  <c r="X310" i="2"/>
  <c r="W310" i="2"/>
  <c r="AB309" i="2"/>
  <c r="AA309" i="2"/>
  <c r="Z309" i="2"/>
  <c r="Y309" i="2"/>
  <c r="X309" i="2"/>
  <c r="W309" i="2"/>
  <c r="AB308" i="2"/>
  <c r="AA308" i="2"/>
  <c r="Z308" i="2"/>
  <c r="Y308" i="2"/>
  <c r="X308" i="2"/>
  <c r="W308" i="2"/>
  <c r="AB307" i="2"/>
  <c r="AA307" i="2"/>
  <c r="Z307" i="2"/>
  <c r="Y307" i="2"/>
  <c r="X307" i="2"/>
  <c r="W307" i="2"/>
  <c r="AB306" i="2"/>
  <c r="AA306" i="2"/>
  <c r="Z306" i="2"/>
  <c r="Y306" i="2"/>
  <c r="X306" i="2"/>
  <c r="W306" i="2"/>
  <c r="AB305" i="2"/>
  <c r="AA305" i="2"/>
  <c r="Z305" i="2"/>
  <c r="Y305" i="2"/>
  <c r="X305" i="2"/>
  <c r="W305" i="2"/>
  <c r="AB304" i="2"/>
  <c r="AA304" i="2"/>
  <c r="Z304" i="2"/>
  <c r="Y304" i="2"/>
  <c r="X304" i="2"/>
  <c r="W304" i="2"/>
  <c r="AB303" i="2"/>
  <c r="AA303" i="2"/>
  <c r="Z303" i="2"/>
  <c r="Y303" i="2"/>
  <c r="X303" i="2"/>
  <c r="W303" i="2"/>
  <c r="AB302" i="2"/>
  <c r="AA302" i="2"/>
  <c r="Z302" i="2"/>
  <c r="Y302" i="2"/>
  <c r="X302" i="2"/>
  <c r="W302" i="2"/>
  <c r="AB301" i="2"/>
  <c r="AA301" i="2"/>
  <c r="Z301" i="2"/>
  <c r="Y301" i="2"/>
  <c r="X301" i="2"/>
  <c r="W301" i="2"/>
  <c r="AB300" i="2"/>
  <c r="AA300" i="2"/>
  <c r="Z300" i="2"/>
  <c r="Y300" i="2"/>
  <c r="X300" i="2"/>
  <c r="W300" i="2"/>
  <c r="AB299" i="2"/>
  <c r="AA299" i="2"/>
  <c r="Z299" i="2"/>
  <c r="Y299" i="2"/>
  <c r="X299" i="2"/>
  <c r="W299" i="2"/>
  <c r="AB298" i="2"/>
  <c r="AA298" i="2"/>
  <c r="Z298" i="2"/>
  <c r="Y298" i="2"/>
  <c r="X298" i="2"/>
  <c r="W298" i="2"/>
  <c r="AB297" i="2"/>
  <c r="AA297" i="2"/>
  <c r="Z297" i="2"/>
  <c r="Y297" i="2"/>
  <c r="X297" i="2"/>
  <c r="W297" i="2"/>
  <c r="AB296" i="2"/>
  <c r="AA296" i="2"/>
  <c r="Z296" i="2"/>
  <c r="Y296" i="2"/>
  <c r="X296" i="2"/>
  <c r="W296" i="2"/>
  <c r="AB295" i="2"/>
  <c r="AA295" i="2"/>
  <c r="Z295" i="2"/>
  <c r="Y295" i="2"/>
  <c r="X295" i="2"/>
  <c r="W295" i="2"/>
  <c r="AB294" i="2"/>
  <c r="AA294" i="2"/>
  <c r="Z294" i="2"/>
  <c r="Y294" i="2"/>
  <c r="X294" i="2"/>
  <c r="W294" i="2"/>
  <c r="AB293" i="2"/>
  <c r="AA293" i="2"/>
  <c r="Z293" i="2"/>
  <c r="Y293" i="2"/>
  <c r="X293" i="2"/>
  <c r="W293" i="2"/>
  <c r="AB292" i="2"/>
  <c r="AA292" i="2"/>
  <c r="Z292" i="2"/>
  <c r="Y292" i="2"/>
  <c r="X292" i="2"/>
  <c r="W292" i="2"/>
  <c r="AB291" i="2"/>
  <c r="AA291" i="2"/>
  <c r="Z291" i="2"/>
  <c r="Y291" i="2"/>
  <c r="X291" i="2"/>
  <c r="W291" i="2"/>
  <c r="AB290" i="2"/>
  <c r="AA290" i="2"/>
  <c r="Z290" i="2"/>
  <c r="Y290" i="2"/>
  <c r="X290" i="2"/>
  <c r="W290" i="2"/>
  <c r="AB289" i="2"/>
  <c r="AA289" i="2"/>
  <c r="Z289" i="2"/>
  <c r="Y289" i="2"/>
  <c r="X289" i="2"/>
  <c r="W289" i="2"/>
  <c r="AB288" i="2"/>
  <c r="AA288" i="2"/>
  <c r="Z288" i="2"/>
  <c r="Y288" i="2"/>
  <c r="X288" i="2"/>
  <c r="W288" i="2"/>
  <c r="AB287" i="2"/>
  <c r="AA287" i="2"/>
  <c r="Z287" i="2"/>
  <c r="Y287" i="2"/>
  <c r="X287" i="2"/>
  <c r="W287" i="2"/>
  <c r="AB286" i="2"/>
  <c r="AA286" i="2"/>
  <c r="Z286" i="2"/>
  <c r="Y286" i="2"/>
  <c r="X286" i="2"/>
  <c r="W286" i="2"/>
  <c r="AB285" i="2"/>
  <c r="AA285" i="2"/>
  <c r="Z285" i="2"/>
  <c r="Y285" i="2"/>
  <c r="X285" i="2"/>
  <c r="W285" i="2"/>
  <c r="AB284" i="2"/>
  <c r="AA284" i="2"/>
  <c r="Z284" i="2"/>
  <c r="Y284" i="2"/>
  <c r="X284" i="2"/>
  <c r="W284" i="2"/>
  <c r="AB283" i="2"/>
  <c r="AA283" i="2"/>
  <c r="Z283" i="2"/>
  <c r="Y283" i="2"/>
  <c r="X283" i="2"/>
  <c r="W283" i="2"/>
  <c r="AB282" i="2"/>
  <c r="AA282" i="2"/>
  <c r="Z282" i="2"/>
  <c r="Y282" i="2"/>
  <c r="X282" i="2"/>
  <c r="W282" i="2"/>
  <c r="AB281" i="2"/>
  <c r="AA281" i="2"/>
  <c r="Z281" i="2"/>
  <c r="Y281" i="2"/>
  <c r="X281" i="2"/>
  <c r="W281" i="2"/>
  <c r="AB280" i="2"/>
  <c r="AA280" i="2"/>
  <c r="Z280" i="2"/>
  <c r="Y280" i="2"/>
  <c r="X280" i="2"/>
  <c r="W280" i="2"/>
  <c r="AB279" i="2"/>
  <c r="AA279" i="2"/>
  <c r="Z279" i="2"/>
  <c r="Y279" i="2"/>
  <c r="X279" i="2"/>
  <c r="W279" i="2"/>
  <c r="AB278" i="2"/>
  <c r="AA278" i="2"/>
  <c r="Z278" i="2"/>
  <c r="Y278" i="2"/>
  <c r="X278" i="2"/>
  <c r="W278" i="2"/>
  <c r="AB277" i="2"/>
  <c r="AA277" i="2"/>
  <c r="Z277" i="2"/>
  <c r="Y277" i="2"/>
  <c r="X277" i="2"/>
  <c r="W277" i="2"/>
  <c r="AB276" i="2"/>
  <c r="AA276" i="2"/>
  <c r="Z276" i="2"/>
  <c r="Y276" i="2"/>
  <c r="X276" i="2"/>
  <c r="W276" i="2"/>
  <c r="AB275" i="2"/>
  <c r="AA275" i="2"/>
  <c r="Z275" i="2"/>
  <c r="Y275" i="2"/>
  <c r="X275" i="2"/>
  <c r="W275" i="2"/>
  <c r="AB274" i="2"/>
  <c r="AA274" i="2"/>
  <c r="Z274" i="2"/>
  <c r="Y274" i="2"/>
  <c r="X274" i="2"/>
  <c r="W274" i="2"/>
  <c r="AB273" i="2"/>
  <c r="AA273" i="2"/>
  <c r="Z273" i="2"/>
  <c r="Y273" i="2"/>
  <c r="X273" i="2"/>
  <c r="W273" i="2"/>
  <c r="AB272" i="2"/>
  <c r="AA272" i="2"/>
  <c r="Z272" i="2"/>
  <c r="Y272" i="2"/>
  <c r="X272" i="2"/>
  <c r="W272" i="2"/>
  <c r="AB271" i="2"/>
  <c r="AA271" i="2"/>
  <c r="Z271" i="2"/>
  <c r="Y271" i="2"/>
  <c r="X271" i="2"/>
  <c r="W271" i="2"/>
  <c r="AB270" i="2"/>
  <c r="AA270" i="2"/>
  <c r="Z270" i="2"/>
  <c r="Y270" i="2"/>
  <c r="X270" i="2"/>
  <c r="W270" i="2"/>
  <c r="AB269" i="2"/>
  <c r="AA269" i="2"/>
  <c r="Z269" i="2"/>
  <c r="Y269" i="2"/>
  <c r="X269" i="2"/>
  <c r="W269" i="2"/>
  <c r="AB268" i="2"/>
  <c r="AA268" i="2"/>
  <c r="Z268" i="2"/>
  <c r="Y268" i="2"/>
  <c r="X268" i="2"/>
  <c r="W268" i="2"/>
  <c r="AB267" i="2"/>
  <c r="AA267" i="2"/>
  <c r="Z267" i="2"/>
  <c r="Y267" i="2"/>
  <c r="X267" i="2"/>
  <c r="W267" i="2"/>
  <c r="AB266" i="2"/>
  <c r="AA266" i="2"/>
  <c r="Z266" i="2"/>
  <c r="Y266" i="2"/>
  <c r="X266" i="2"/>
  <c r="W266" i="2"/>
  <c r="AB265" i="2"/>
  <c r="AA265" i="2"/>
  <c r="Z265" i="2"/>
  <c r="Y265" i="2"/>
  <c r="X265" i="2"/>
  <c r="W265" i="2"/>
  <c r="AB264" i="2"/>
  <c r="AA264" i="2"/>
  <c r="Z264" i="2"/>
  <c r="Y264" i="2"/>
  <c r="X264" i="2"/>
  <c r="W264" i="2"/>
  <c r="AB263" i="2"/>
  <c r="AA263" i="2"/>
  <c r="Z263" i="2"/>
  <c r="Y263" i="2"/>
  <c r="X263" i="2"/>
  <c r="W263" i="2"/>
  <c r="AB262" i="2"/>
  <c r="AA262" i="2"/>
  <c r="Z262" i="2"/>
  <c r="Y262" i="2"/>
  <c r="X262" i="2"/>
  <c r="W262" i="2"/>
  <c r="AB261" i="2"/>
  <c r="AA261" i="2"/>
  <c r="Z261" i="2"/>
  <c r="Y261" i="2"/>
  <c r="X261" i="2"/>
  <c r="W261" i="2"/>
  <c r="AB260" i="2"/>
  <c r="AA260" i="2"/>
  <c r="Z260" i="2"/>
  <c r="Y260" i="2"/>
  <c r="X260" i="2"/>
  <c r="W260" i="2"/>
  <c r="AB259" i="2"/>
  <c r="AA259" i="2"/>
  <c r="Z259" i="2"/>
  <c r="Y259" i="2"/>
  <c r="X259" i="2"/>
  <c r="W259" i="2"/>
  <c r="AB258" i="2"/>
  <c r="AA258" i="2"/>
  <c r="Z258" i="2"/>
  <c r="Y258" i="2"/>
  <c r="X258" i="2"/>
  <c r="W258" i="2"/>
  <c r="AB257" i="2"/>
  <c r="AA257" i="2"/>
  <c r="Z257" i="2"/>
  <c r="Y257" i="2"/>
  <c r="X257" i="2"/>
  <c r="W257" i="2"/>
  <c r="AB256" i="2"/>
  <c r="AA256" i="2"/>
  <c r="Z256" i="2"/>
  <c r="Y256" i="2"/>
  <c r="X256" i="2"/>
  <c r="W256" i="2"/>
  <c r="AB255" i="2"/>
  <c r="AA255" i="2"/>
  <c r="Z255" i="2"/>
  <c r="Y255" i="2"/>
  <c r="X255" i="2"/>
  <c r="W255" i="2"/>
  <c r="AB254" i="2"/>
  <c r="AA254" i="2"/>
  <c r="Z254" i="2"/>
  <c r="Y254" i="2"/>
  <c r="X254" i="2"/>
  <c r="W254" i="2"/>
  <c r="AB253" i="2"/>
  <c r="AA253" i="2"/>
  <c r="Z253" i="2"/>
  <c r="Y253" i="2"/>
  <c r="X253" i="2"/>
  <c r="W253" i="2"/>
  <c r="AB252" i="2"/>
  <c r="AA252" i="2"/>
  <c r="Z252" i="2"/>
  <c r="Y252" i="2"/>
  <c r="X252" i="2"/>
  <c r="W252" i="2"/>
  <c r="AB251" i="2"/>
  <c r="AA251" i="2"/>
  <c r="Z251" i="2"/>
  <c r="Y251" i="2"/>
  <c r="X251" i="2"/>
  <c r="W251" i="2"/>
  <c r="AB250" i="2"/>
  <c r="AA250" i="2"/>
  <c r="Z250" i="2"/>
  <c r="Y250" i="2"/>
  <c r="X250" i="2"/>
  <c r="W250" i="2"/>
  <c r="AB249" i="2"/>
  <c r="AA249" i="2"/>
  <c r="Z249" i="2"/>
  <c r="Y249" i="2"/>
  <c r="X249" i="2"/>
  <c r="W249" i="2"/>
  <c r="AB248" i="2"/>
  <c r="AA248" i="2"/>
  <c r="Z248" i="2"/>
  <c r="Y248" i="2"/>
  <c r="X248" i="2"/>
  <c r="W248" i="2"/>
  <c r="AB247" i="2"/>
  <c r="AA247" i="2"/>
  <c r="Z247" i="2"/>
  <c r="Y247" i="2"/>
  <c r="X247" i="2"/>
  <c r="W247" i="2"/>
  <c r="AB246" i="2"/>
  <c r="AA246" i="2"/>
  <c r="Z246" i="2"/>
  <c r="Y246" i="2"/>
  <c r="X246" i="2"/>
  <c r="W246" i="2"/>
  <c r="AB245" i="2"/>
  <c r="AA245" i="2"/>
  <c r="Z245" i="2"/>
  <c r="Y245" i="2"/>
  <c r="X245" i="2"/>
  <c r="W245" i="2"/>
  <c r="AB244" i="2"/>
  <c r="AA244" i="2"/>
  <c r="Z244" i="2"/>
  <c r="Y244" i="2"/>
  <c r="X244" i="2"/>
  <c r="W244" i="2"/>
  <c r="AB243" i="2"/>
  <c r="AA243" i="2"/>
  <c r="Z243" i="2"/>
  <c r="Y243" i="2"/>
  <c r="X243" i="2"/>
  <c r="W243" i="2"/>
  <c r="AB242" i="2"/>
  <c r="AA242" i="2"/>
  <c r="Z242" i="2"/>
  <c r="Y242" i="2"/>
  <c r="X242" i="2"/>
  <c r="W242" i="2"/>
  <c r="AB241" i="2"/>
  <c r="AA241" i="2"/>
  <c r="Z241" i="2"/>
  <c r="Y241" i="2"/>
  <c r="X241" i="2"/>
  <c r="W241" i="2"/>
  <c r="AB240" i="2"/>
  <c r="AA240" i="2"/>
  <c r="Z240" i="2"/>
  <c r="Y240" i="2"/>
  <c r="X240" i="2"/>
  <c r="W240" i="2"/>
  <c r="AB239" i="2"/>
  <c r="AA239" i="2"/>
  <c r="Z239" i="2"/>
  <c r="Y239" i="2"/>
  <c r="X239" i="2"/>
  <c r="W239" i="2"/>
  <c r="AB238" i="2"/>
  <c r="AA238" i="2"/>
  <c r="Z238" i="2"/>
  <c r="Y238" i="2"/>
  <c r="X238" i="2"/>
  <c r="W238" i="2"/>
  <c r="AB237" i="2"/>
  <c r="AA237" i="2"/>
  <c r="Z237" i="2"/>
  <c r="Y237" i="2"/>
  <c r="X237" i="2"/>
  <c r="W237" i="2"/>
  <c r="AB236" i="2"/>
  <c r="AA236" i="2"/>
  <c r="Z236" i="2"/>
  <c r="Y236" i="2"/>
  <c r="X236" i="2"/>
  <c r="W236" i="2"/>
  <c r="AB235" i="2"/>
  <c r="AA235" i="2"/>
  <c r="Z235" i="2"/>
  <c r="Y235" i="2"/>
  <c r="X235" i="2"/>
  <c r="W235" i="2"/>
  <c r="AB234" i="2"/>
  <c r="AA234" i="2"/>
  <c r="Z234" i="2"/>
  <c r="Y234" i="2"/>
  <c r="X234" i="2"/>
  <c r="W234" i="2"/>
  <c r="AB233" i="2"/>
  <c r="AA233" i="2"/>
  <c r="Z233" i="2"/>
  <c r="Y233" i="2"/>
  <c r="X233" i="2"/>
  <c r="W233" i="2"/>
  <c r="AB232" i="2"/>
  <c r="AA232" i="2"/>
  <c r="Z232" i="2"/>
  <c r="Y232" i="2"/>
  <c r="X232" i="2"/>
  <c r="W232" i="2"/>
  <c r="AB231" i="2"/>
  <c r="AA231" i="2"/>
  <c r="Z231" i="2"/>
  <c r="Y231" i="2"/>
  <c r="X231" i="2"/>
  <c r="W231" i="2"/>
  <c r="AB230" i="2"/>
  <c r="AA230" i="2"/>
  <c r="Z230" i="2"/>
  <c r="Y230" i="2"/>
  <c r="X230" i="2"/>
  <c r="W230" i="2"/>
  <c r="AB229" i="2"/>
  <c r="AA229" i="2"/>
  <c r="Z229" i="2"/>
  <c r="Y229" i="2"/>
  <c r="X229" i="2"/>
  <c r="W229" i="2"/>
  <c r="AB228" i="2"/>
  <c r="AA228" i="2"/>
  <c r="Z228" i="2"/>
  <c r="Y228" i="2"/>
  <c r="X228" i="2"/>
  <c r="W228" i="2"/>
  <c r="AB227" i="2"/>
  <c r="AA227" i="2"/>
  <c r="Z227" i="2"/>
  <c r="Y227" i="2"/>
  <c r="X227" i="2"/>
  <c r="W227" i="2"/>
  <c r="AB226" i="2"/>
  <c r="AA226" i="2"/>
  <c r="Z226" i="2"/>
  <c r="Y226" i="2"/>
  <c r="X226" i="2"/>
  <c r="W226" i="2"/>
  <c r="AB225" i="2"/>
  <c r="AA225" i="2"/>
  <c r="Z225" i="2"/>
  <c r="Y225" i="2"/>
  <c r="X225" i="2"/>
  <c r="W225" i="2"/>
  <c r="AB224" i="2"/>
  <c r="AA224" i="2"/>
  <c r="Z224" i="2"/>
  <c r="Y224" i="2"/>
  <c r="X224" i="2"/>
  <c r="W224" i="2"/>
  <c r="AB223" i="2"/>
  <c r="AA223" i="2"/>
  <c r="Z223" i="2"/>
  <c r="Y223" i="2"/>
  <c r="X223" i="2"/>
  <c r="W223" i="2"/>
  <c r="AB222" i="2"/>
  <c r="AA222" i="2"/>
  <c r="Z222" i="2"/>
  <c r="Y222" i="2"/>
  <c r="X222" i="2"/>
  <c r="W222" i="2"/>
  <c r="AB221" i="2"/>
  <c r="AA221" i="2"/>
  <c r="Z221" i="2"/>
  <c r="Y221" i="2"/>
  <c r="X221" i="2"/>
  <c r="W221" i="2"/>
  <c r="AB220" i="2"/>
  <c r="AA220" i="2"/>
  <c r="Z220" i="2"/>
  <c r="Y220" i="2"/>
  <c r="X220" i="2"/>
  <c r="W220" i="2"/>
  <c r="AB219" i="2"/>
  <c r="AA219" i="2"/>
  <c r="Z219" i="2"/>
  <c r="Y219" i="2"/>
  <c r="X219" i="2"/>
  <c r="W219" i="2"/>
  <c r="AB218" i="2"/>
  <c r="AA218" i="2"/>
  <c r="Z218" i="2"/>
  <c r="Y218" i="2"/>
  <c r="X218" i="2"/>
  <c r="W218" i="2"/>
  <c r="AB217" i="2"/>
  <c r="AA217" i="2"/>
  <c r="Z217" i="2"/>
  <c r="Y217" i="2"/>
  <c r="X217" i="2"/>
  <c r="W217" i="2"/>
  <c r="AB216" i="2"/>
  <c r="AA216" i="2"/>
  <c r="Z216" i="2"/>
  <c r="Y216" i="2"/>
  <c r="X216" i="2"/>
  <c r="W216" i="2"/>
  <c r="AB215" i="2"/>
  <c r="AA215" i="2"/>
  <c r="Z215" i="2"/>
  <c r="Y215" i="2"/>
  <c r="X215" i="2"/>
  <c r="W215" i="2"/>
  <c r="AB214" i="2"/>
  <c r="AA214" i="2"/>
  <c r="Z214" i="2"/>
  <c r="Y214" i="2"/>
  <c r="X214" i="2"/>
  <c r="W214" i="2"/>
  <c r="AB213" i="2"/>
  <c r="AA213" i="2"/>
  <c r="Z213" i="2"/>
  <c r="Y213" i="2"/>
  <c r="X213" i="2"/>
  <c r="W213" i="2"/>
  <c r="AB212" i="2"/>
  <c r="AA212" i="2"/>
  <c r="Z212" i="2"/>
  <c r="Y212" i="2"/>
  <c r="X212" i="2"/>
  <c r="W212" i="2"/>
  <c r="AB211" i="2"/>
  <c r="AA211" i="2"/>
  <c r="Z211" i="2"/>
  <c r="Y211" i="2"/>
  <c r="X211" i="2"/>
  <c r="W211" i="2"/>
  <c r="AB210" i="2"/>
  <c r="AA210" i="2"/>
  <c r="Z210" i="2"/>
  <c r="Y210" i="2"/>
  <c r="X210" i="2"/>
  <c r="W210" i="2"/>
  <c r="AB209" i="2"/>
  <c r="AA209" i="2"/>
  <c r="Z209" i="2"/>
  <c r="Y209" i="2"/>
  <c r="X209" i="2"/>
  <c r="W209" i="2"/>
  <c r="AB208" i="2"/>
  <c r="AA208" i="2"/>
  <c r="Z208" i="2"/>
  <c r="Y208" i="2"/>
  <c r="X208" i="2"/>
  <c r="W208" i="2"/>
  <c r="AB207" i="2"/>
  <c r="AA207" i="2"/>
  <c r="Z207" i="2"/>
  <c r="Y207" i="2"/>
  <c r="X207" i="2"/>
  <c r="W207" i="2"/>
  <c r="AB206" i="2"/>
  <c r="AA206" i="2"/>
  <c r="Z206" i="2"/>
  <c r="Y206" i="2"/>
  <c r="X206" i="2"/>
  <c r="W206" i="2"/>
  <c r="AB205" i="2"/>
  <c r="AA205" i="2"/>
  <c r="Z205" i="2"/>
  <c r="Y205" i="2"/>
  <c r="X205" i="2"/>
  <c r="W205" i="2"/>
  <c r="AB204" i="2"/>
  <c r="AA204" i="2"/>
  <c r="Z204" i="2"/>
  <c r="Y204" i="2"/>
  <c r="X204" i="2"/>
  <c r="W204" i="2"/>
  <c r="AB203" i="2"/>
  <c r="AA203" i="2"/>
  <c r="Z203" i="2"/>
  <c r="Y203" i="2"/>
  <c r="X203" i="2"/>
  <c r="W203" i="2"/>
  <c r="AB202" i="2"/>
  <c r="AA202" i="2"/>
  <c r="Z202" i="2"/>
  <c r="Y202" i="2"/>
  <c r="X202" i="2"/>
  <c r="W202" i="2"/>
  <c r="AB201" i="2"/>
  <c r="AA201" i="2"/>
  <c r="Z201" i="2"/>
  <c r="Y201" i="2"/>
  <c r="X201" i="2"/>
  <c r="W201" i="2"/>
  <c r="AB200" i="2"/>
  <c r="AA200" i="2"/>
  <c r="Z200" i="2"/>
  <c r="Y200" i="2"/>
  <c r="X200" i="2"/>
  <c r="W200" i="2"/>
  <c r="AB199" i="2"/>
  <c r="AA199" i="2"/>
  <c r="Z199" i="2"/>
  <c r="Y199" i="2"/>
  <c r="X199" i="2"/>
  <c r="W199" i="2"/>
  <c r="AB198" i="2"/>
  <c r="AA198" i="2"/>
  <c r="Z198" i="2"/>
  <c r="Y198" i="2"/>
  <c r="X198" i="2"/>
  <c r="W198" i="2"/>
  <c r="AB197" i="2"/>
  <c r="AA197" i="2"/>
  <c r="Z197" i="2"/>
  <c r="Y197" i="2"/>
  <c r="X197" i="2"/>
  <c r="W197" i="2"/>
  <c r="AB196" i="2"/>
  <c r="AA196" i="2"/>
  <c r="Z196" i="2"/>
  <c r="Y196" i="2"/>
  <c r="X196" i="2"/>
  <c r="W196" i="2"/>
  <c r="AB195" i="2"/>
  <c r="AA195" i="2"/>
  <c r="Z195" i="2"/>
  <c r="Y195" i="2"/>
  <c r="X195" i="2"/>
  <c r="W195" i="2"/>
  <c r="AB194" i="2"/>
  <c r="AA194" i="2"/>
  <c r="Z194" i="2"/>
  <c r="Y194" i="2"/>
  <c r="X194" i="2"/>
  <c r="W194" i="2"/>
  <c r="AB193" i="2"/>
  <c r="AA193" i="2"/>
  <c r="Z193" i="2"/>
  <c r="Y193" i="2"/>
  <c r="X193" i="2"/>
  <c r="W193" i="2"/>
  <c r="AB192" i="2"/>
  <c r="AA192" i="2"/>
  <c r="Z192" i="2"/>
  <c r="Y192" i="2"/>
  <c r="X192" i="2"/>
  <c r="W192" i="2"/>
  <c r="AB191" i="2"/>
  <c r="AA191" i="2"/>
  <c r="Z191" i="2"/>
  <c r="Y191" i="2"/>
  <c r="X191" i="2"/>
  <c r="W191" i="2"/>
  <c r="AB190" i="2"/>
  <c r="AA190" i="2"/>
  <c r="Z190" i="2"/>
  <c r="Y190" i="2"/>
  <c r="X190" i="2"/>
  <c r="W190" i="2"/>
  <c r="AB189" i="2"/>
  <c r="AA189" i="2"/>
  <c r="Z189" i="2"/>
  <c r="Y189" i="2"/>
  <c r="X189" i="2"/>
  <c r="W189" i="2"/>
  <c r="AB188" i="2"/>
  <c r="AA188" i="2"/>
  <c r="Z188" i="2"/>
  <c r="Y188" i="2"/>
  <c r="X188" i="2"/>
  <c r="W188" i="2"/>
  <c r="AB187" i="2"/>
  <c r="AA187" i="2"/>
  <c r="Z187" i="2"/>
  <c r="Y187" i="2"/>
  <c r="X187" i="2"/>
  <c r="W187" i="2"/>
  <c r="AB186" i="2"/>
  <c r="AA186" i="2"/>
  <c r="Z186" i="2"/>
  <c r="Y186" i="2"/>
  <c r="X186" i="2"/>
  <c r="W186" i="2"/>
  <c r="AB185" i="2"/>
  <c r="AA185" i="2"/>
  <c r="Z185" i="2"/>
  <c r="Y185" i="2"/>
  <c r="X185" i="2"/>
  <c r="W185" i="2"/>
  <c r="AB184" i="2"/>
  <c r="AA184" i="2"/>
  <c r="Z184" i="2"/>
  <c r="Y184" i="2"/>
  <c r="X184" i="2"/>
  <c r="W184" i="2"/>
  <c r="AB183" i="2"/>
  <c r="AA183" i="2"/>
  <c r="Z183" i="2"/>
  <c r="Y183" i="2"/>
  <c r="X183" i="2"/>
  <c r="W183" i="2"/>
  <c r="AB182" i="2"/>
  <c r="AA182" i="2"/>
  <c r="Z182" i="2"/>
  <c r="Y182" i="2"/>
  <c r="X182" i="2"/>
  <c r="W182" i="2"/>
  <c r="AB181" i="2"/>
  <c r="AA181" i="2"/>
  <c r="Z181" i="2"/>
  <c r="Y181" i="2"/>
  <c r="X181" i="2"/>
  <c r="W181" i="2"/>
  <c r="AB180" i="2"/>
  <c r="AA180" i="2"/>
  <c r="Z180" i="2"/>
  <c r="Y180" i="2"/>
  <c r="X180" i="2"/>
  <c r="W180" i="2"/>
  <c r="AB179" i="2"/>
  <c r="AA179" i="2"/>
  <c r="Z179" i="2"/>
  <c r="Y179" i="2"/>
  <c r="X179" i="2"/>
  <c r="W179" i="2"/>
  <c r="AB178" i="2"/>
  <c r="AA178" i="2"/>
  <c r="Z178" i="2"/>
  <c r="Y178" i="2"/>
  <c r="X178" i="2"/>
  <c r="W178" i="2"/>
  <c r="AB177" i="2"/>
  <c r="AA177" i="2"/>
  <c r="Z177" i="2"/>
  <c r="Y177" i="2"/>
  <c r="X177" i="2"/>
  <c r="W177" i="2"/>
  <c r="AB176" i="2"/>
  <c r="AA176" i="2"/>
  <c r="Z176" i="2"/>
  <c r="Y176" i="2"/>
  <c r="X176" i="2"/>
  <c r="W176" i="2"/>
  <c r="AB175" i="2"/>
  <c r="AA175" i="2"/>
  <c r="Z175" i="2"/>
  <c r="Y175" i="2"/>
  <c r="X175" i="2"/>
  <c r="W175" i="2"/>
  <c r="AB174" i="2"/>
  <c r="AA174" i="2"/>
  <c r="Z174" i="2"/>
  <c r="Y174" i="2"/>
  <c r="X174" i="2"/>
  <c r="W174" i="2"/>
  <c r="AB173" i="2"/>
  <c r="AA173" i="2"/>
  <c r="Z173" i="2"/>
  <c r="Y173" i="2"/>
  <c r="X173" i="2"/>
  <c r="W173" i="2"/>
  <c r="AB172" i="2"/>
  <c r="AA172" i="2"/>
  <c r="Z172" i="2"/>
  <c r="Y172" i="2"/>
  <c r="X172" i="2"/>
  <c r="W172" i="2"/>
  <c r="AB171" i="2"/>
  <c r="AA171" i="2"/>
  <c r="Z171" i="2"/>
  <c r="Y171" i="2"/>
  <c r="X171" i="2"/>
  <c r="W171" i="2"/>
  <c r="AB170" i="2"/>
  <c r="AA170" i="2"/>
  <c r="Z170" i="2"/>
  <c r="Y170" i="2"/>
  <c r="X170" i="2"/>
  <c r="W170" i="2"/>
  <c r="AB169" i="2"/>
  <c r="AA169" i="2"/>
  <c r="Z169" i="2"/>
  <c r="Y169" i="2"/>
  <c r="X169" i="2"/>
  <c r="W169" i="2"/>
  <c r="AB168" i="2"/>
  <c r="AA168" i="2"/>
  <c r="Z168" i="2"/>
  <c r="Y168" i="2"/>
  <c r="X168" i="2"/>
  <c r="W168" i="2"/>
  <c r="AB167" i="2"/>
  <c r="AA167" i="2"/>
  <c r="Z167" i="2"/>
  <c r="Y167" i="2"/>
  <c r="X167" i="2"/>
  <c r="W167" i="2"/>
  <c r="AB166" i="2"/>
  <c r="AA166" i="2"/>
  <c r="Z166" i="2"/>
  <c r="Y166" i="2"/>
  <c r="X166" i="2"/>
  <c r="W166" i="2"/>
  <c r="AB165" i="2"/>
  <c r="AA165" i="2"/>
  <c r="Z165" i="2"/>
  <c r="Y165" i="2"/>
  <c r="X165" i="2"/>
  <c r="W165" i="2"/>
  <c r="AB164" i="2"/>
  <c r="AA164" i="2"/>
  <c r="Z164" i="2"/>
  <c r="Y164" i="2"/>
  <c r="X164" i="2"/>
  <c r="W164" i="2"/>
  <c r="AB163" i="2"/>
  <c r="AA163" i="2"/>
  <c r="Z163" i="2"/>
  <c r="Y163" i="2"/>
  <c r="X163" i="2"/>
  <c r="W163" i="2"/>
  <c r="AB162" i="2"/>
  <c r="AA162" i="2"/>
  <c r="Z162" i="2"/>
  <c r="Y162" i="2"/>
  <c r="X162" i="2"/>
  <c r="W162" i="2"/>
  <c r="AB161" i="2"/>
  <c r="AA161" i="2"/>
  <c r="Z161" i="2"/>
  <c r="Y161" i="2"/>
  <c r="X161" i="2"/>
  <c r="W161" i="2"/>
  <c r="AB160" i="2"/>
  <c r="AA160" i="2"/>
  <c r="Z160" i="2"/>
  <c r="Y160" i="2"/>
  <c r="X160" i="2"/>
  <c r="W160" i="2"/>
  <c r="AB159" i="2"/>
  <c r="AA159" i="2"/>
  <c r="Z159" i="2"/>
  <c r="Y159" i="2"/>
  <c r="X159" i="2"/>
  <c r="W159" i="2"/>
  <c r="AB158" i="2"/>
  <c r="AA158" i="2"/>
  <c r="Z158" i="2"/>
  <c r="Y158" i="2"/>
  <c r="X158" i="2"/>
  <c r="W158" i="2"/>
  <c r="AB157" i="2"/>
  <c r="AA157" i="2"/>
  <c r="Z157" i="2"/>
  <c r="Y157" i="2"/>
  <c r="X157" i="2"/>
  <c r="W157" i="2"/>
  <c r="AB156" i="2"/>
  <c r="AA156" i="2"/>
  <c r="Z156" i="2"/>
  <c r="Y156" i="2"/>
  <c r="X156" i="2"/>
  <c r="W156" i="2"/>
  <c r="AB155" i="2"/>
  <c r="AA155" i="2"/>
  <c r="Z155" i="2"/>
  <c r="Y155" i="2"/>
  <c r="X155" i="2"/>
  <c r="W155" i="2"/>
  <c r="AB154" i="2"/>
  <c r="AA154" i="2"/>
  <c r="Z154" i="2"/>
  <c r="Y154" i="2"/>
  <c r="X154" i="2"/>
  <c r="W154" i="2"/>
  <c r="AB153" i="2"/>
  <c r="AA153" i="2"/>
  <c r="Z153" i="2"/>
  <c r="Y153" i="2"/>
  <c r="X153" i="2"/>
  <c r="W153" i="2"/>
  <c r="AB152" i="2"/>
  <c r="AA152" i="2"/>
  <c r="Z152" i="2"/>
  <c r="Y152" i="2"/>
  <c r="X152" i="2"/>
  <c r="W152" i="2"/>
  <c r="AB151" i="2"/>
  <c r="AA151" i="2"/>
  <c r="Z151" i="2"/>
  <c r="Y151" i="2"/>
  <c r="X151" i="2"/>
  <c r="W151" i="2"/>
  <c r="AB150" i="2"/>
  <c r="AA150" i="2"/>
  <c r="Z150" i="2"/>
  <c r="Y150" i="2"/>
  <c r="X150" i="2"/>
  <c r="W150" i="2"/>
  <c r="AB149" i="2"/>
  <c r="AA149" i="2"/>
  <c r="Z149" i="2"/>
  <c r="Y149" i="2"/>
  <c r="X149" i="2"/>
  <c r="W149" i="2"/>
  <c r="AB148" i="2"/>
  <c r="AA148" i="2"/>
  <c r="Z148" i="2"/>
  <c r="Y148" i="2"/>
  <c r="X148" i="2"/>
  <c r="W148" i="2"/>
  <c r="AB147" i="2"/>
  <c r="AA147" i="2"/>
  <c r="Z147" i="2"/>
  <c r="Y147" i="2"/>
  <c r="X147" i="2"/>
  <c r="W147" i="2"/>
  <c r="AB146" i="2"/>
  <c r="AA146" i="2"/>
  <c r="Z146" i="2"/>
  <c r="Y146" i="2"/>
  <c r="X146" i="2"/>
  <c r="W146" i="2"/>
  <c r="AB145" i="2"/>
  <c r="AA145" i="2"/>
  <c r="Z145" i="2"/>
  <c r="Y145" i="2"/>
  <c r="X145" i="2"/>
  <c r="W145" i="2"/>
  <c r="AB144" i="2"/>
  <c r="AA144" i="2"/>
  <c r="Z144" i="2"/>
  <c r="Y144" i="2"/>
  <c r="X144" i="2"/>
  <c r="W144" i="2"/>
  <c r="AB143" i="2"/>
  <c r="AA143" i="2"/>
  <c r="Z143" i="2"/>
  <c r="Y143" i="2"/>
  <c r="X143" i="2"/>
  <c r="W143" i="2"/>
  <c r="AB142" i="2"/>
  <c r="AA142" i="2"/>
  <c r="Z142" i="2"/>
  <c r="Y142" i="2"/>
  <c r="X142" i="2"/>
  <c r="W142" i="2"/>
  <c r="AB141" i="2"/>
  <c r="AA141" i="2"/>
  <c r="Z141" i="2"/>
  <c r="Y141" i="2"/>
  <c r="X141" i="2"/>
  <c r="W141" i="2"/>
  <c r="AB140" i="2"/>
  <c r="AA140" i="2"/>
  <c r="Z140" i="2"/>
  <c r="Y140" i="2"/>
  <c r="X140" i="2"/>
  <c r="W140" i="2"/>
  <c r="AB139" i="2"/>
  <c r="AA139" i="2"/>
  <c r="Z139" i="2"/>
  <c r="Y139" i="2"/>
  <c r="X139" i="2"/>
  <c r="W139" i="2"/>
  <c r="AB138" i="2"/>
  <c r="AA138" i="2"/>
  <c r="Z138" i="2"/>
  <c r="Y138" i="2"/>
  <c r="X138" i="2"/>
  <c r="W138" i="2"/>
  <c r="AB137" i="2"/>
  <c r="AA137" i="2"/>
  <c r="Z137" i="2"/>
  <c r="Y137" i="2"/>
  <c r="X137" i="2"/>
  <c r="W137" i="2"/>
  <c r="AB136" i="2"/>
  <c r="AA136" i="2"/>
  <c r="Z136" i="2"/>
  <c r="Y136" i="2"/>
  <c r="X136" i="2"/>
  <c r="W136" i="2"/>
  <c r="AB135" i="2"/>
  <c r="AA135" i="2"/>
  <c r="Z135" i="2"/>
  <c r="Y135" i="2"/>
  <c r="X135" i="2"/>
  <c r="W135" i="2"/>
  <c r="AB134" i="2"/>
  <c r="AA134" i="2"/>
  <c r="Z134" i="2"/>
  <c r="Y134" i="2"/>
  <c r="X134" i="2"/>
  <c r="W134" i="2"/>
  <c r="AB133" i="2"/>
  <c r="AA133" i="2"/>
  <c r="Z133" i="2"/>
  <c r="Y133" i="2"/>
  <c r="X133" i="2"/>
  <c r="W133" i="2"/>
  <c r="AB132" i="2"/>
  <c r="AA132" i="2"/>
  <c r="Z132" i="2"/>
  <c r="Y132" i="2"/>
  <c r="X132" i="2"/>
  <c r="W132" i="2"/>
  <c r="AB131" i="2"/>
  <c r="AA131" i="2"/>
  <c r="Z131" i="2"/>
  <c r="Y131" i="2"/>
  <c r="X131" i="2"/>
  <c r="W131" i="2"/>
  <c r="AB130" i="2"/>
  <c r="AA130" i="2"/>
  <c r="Z130" i="2"/>
  <c r="Y130" i="2"/>
  <c r="X130" i="2"/>
  <c r="W130" i="2"/>
  <c r="AB129" i="2"/>
  <c r="AA129" i="2"/>
  <c r="Z129" i="2"/>
  <c r="Y129" i="2"/>
  <c r="X129" i="2"/>
  <c r="W129" i="2"/>
  <c r="AB128" i="2"/>
  <c r="AA128" i="2"/>
  <c r="Z128" i="2"/>
  <c r="Y128" i="2"/>
  <c r="X128" i="2"/>
  <c r="W128" i="2"/>
  <c r="AB127" i="2"/>
  <c r="AA127" i="2"/>
  <c r="Z127" i="2"/>
  <c r="Y127" i="2"/>
  <c r="X127" i="2"/>
  <c r="W127" i="2"/>
  <c r="AB126" i="2"/>
  <c r="AA126" i="2"/>
  <c r="Z126" i="2"/>
  <c r="Y126" i="2"/>
  <c r="X126" i="2"/>
  <c r="W126" i="2"/>
  <c r="AB125" i="2"/>
  <c r="AA125" i="2"/>
  <c r="Z125" i="2"/>
  <c r="Y125" i="2"/>
  <c r="X125" i="2"/>
  <c r="W125" i="2"/>
  <c r="AB124" i="2"/>
  <c r="AA124" i="2"/>
  <c r="Z124" i="2"/>
  <c r="Y124" i="2"/>
  <c r="X124" i="2"/>
  <c r="W124" i="2"/>
  <c r="AB123" i="2"/>
  <c r="AA123" i="2"/>
  <c r="Z123" i="2"/>
  <c r="Y123" i="2"/>
  <c r="X123" i="2"/>
  <c r="W123" i="2"/>
  <c r="AB122" i="2"/>
  <c r="AA122" i="2"/>
  <c r="Z122" i="2"/>
  <c r="Y122" i="2"/>
  <c r="X122" i="2"/>
  <c r="W122" i="2"/>
  <c r="AB121" i="2"/>
  <c r="AA121" i="2"/>
  <c r="Z121" i="2"/>
  <c r="Y121" i="2"/>
  <c r="X121" i="2"/>
  <c r="W121" i="2"/>
  <c r="AB120" i="2"/>
  <c r="AA120" i="2"/>
  <c r="Z120" i="2"/>
  <c r="Y120" i="2"/>
  <c r="X120" i="2"/>
  <c r="W120" i="2"/>
  <c r="AB119" i="2"/>
  <c r="AA119" i="2"/>
  <c r="Z119" i="2"/>
  <c r="Y119" i="2"/>
  <c r="X119" i="2"/>
  <c r="W119" i="2"/>
  <c r="AB118" i="2"/>
  <c r="AA118" i="2"/>
  <c r="Z118" i="2"/>
  <c r="Y118" i="2"/>
  <c r="X118" i="2"/>
  <c r="W118" i="2"/>
  <c r="AB117" i="2"/>
  <c r="AA117" i="2"/>
  <c r="Z117" i="2"/>
  <c r="Y117" i="2"/>
  <c r="X117" i="2"/>
  <c r="W117" i="2"/>
  <c r="AB116" i="2"/>
  <c r="AA116" i="2"/>
  <c r="Z116" i="2"/>
  <c r="Y116" i="2"/>
  <c r="X116" i="2"/>
  <c r="W116" i="2"/>
  <c r="AB115" i="2"/>
  <c r="AA115" i="2"/>
  <c r="Z115" i="2"/>
  <c r="Y115" i="2"/>
  <c r="X115" i="2"/>
  <c r="W115" i="2"/>
  <c r="AB114" i="2"/>
  <c r="AA114" i="2"/>
  <c r="Z114" i="2"/>
  <c r="Y114" i="2"/>
  <c r="X114" i="2"/>
  <c r="W114" i="2"/>
  <c r="AB113" i="2"/>
  <c r="AA113" i="2"/>
  <c r="Z113" i="2"/>
  <c r="Y113" i="2"/>
  <c r="X113" i="2"/>
  <c r="W113" i="2"/>
  <c r="AB112" i="2"/>
  <c r="AA112" i="2"/>
  <c r="Z112" i="2"/>
  <c r="Y112" i="2"/>
  <c r="X112" i="2"/>
  <c r="W112" i="2"/>
  <c r="AB111" i="2"/>
  <c r="AA111" i="2"/>
  <c r="Z111" i="2"/>
  <c r="Y111" i="2"/>
  <c r="X111" i="2"/>
  <c r="W111" i="2"/>
  <c r="AB110" i="2"/>
  <c r="AA110" i="2"/>
  <c r="Z110" i="2"/>
  <c r="Y110" i="2"/>
  <c r="X110" i="2"/>
  <c r="W110" i="2"/>
  <c r="AB109" i="2"/>
  <c r="AA109" i="2"/>
  <c r="Z109" i="2"/>
  <c r="Y109" i="2"/>
  <c r="X109" i="2"/>
  <c r="W109" i="2"/>
  <c r="AB108" i="2"/>
  <c r="AA108" i="2"/>
  <c r="Z108" i="2"/>
  <c r="Y108" i="2"/>
  <c r="X108" i="2"/>
  <c r="W108" i="2"/>
  <c r="AB107" i="2"/>
  <c r="AA107" i="2"/>
  <c r="Z107" i="2"/>
  <c r="Y107" i="2"/>
  <c r="X107" i="2"/>
  <c r="W107" i="2"/>
  <c r="AB106" i="2"/>
  <c r="AA106" i="2"/>
  <c r="Z106" i="2"/>
  <c r="Y106" i="2"/>
  <c r="X106" i="2"/>
  <c r="W106" i="2"/>
  <c r="AB105" i="2"/>
  <c r="AA105" i="2"/>
  <c r="Z105" i="2"/>
  <c r="Y105" i="2"/>
  <c r="X105" i="2"/>
  <c r="W105" i="2"/>
  <c r="AB104" i="2"/>
  <c r="AA104" i="2"/>
  <c r="Z104" i="2"/>
  <c r="Y104" i="2"/>
  <c r="X104" i="2"/>
  <c r="W104" i="2"/>
  <c r="AB103" i="2"/>
  <c r="AA103" i="2"/>
  <c r="Z103" i="2"/>
  <c r="Y103" i="2"/>
  <c r="X103" i="2"/>
  <c r="W103" i="2"/>
  <c r="AB102" i="2"/>
  <c r="AA102" i="2"/>
  <c r="Z102" i="2"/>
  <c r="Y102" i="2"/>
  <c r="X102" i="2"/>
  <c r="W102" i="2"/>
  <c r="AB101" i="2"/>
  <c r="AA101" i="2"/>
  <c r="Z101" i="2"/>
  <c r="Y101" i="2"/>
  <c r="X101" i="2"/>
  <c r="W101" i="2"/>
  <c r="AB100" i="2"/>
  <c r="AA100" i="2"/>
  <c r="Z100" i="2"/>
  <c r="Y100" i="2"/>
  <c r="X100" i="2"/>
  <c r="W100" i="2"/>
  <c r="AB99" i="2"/>
  <c r="AA99" i="2"/>
  <c r="Z99" i="2"/>
  <c r="Y99" i="2"/>
  <c r="X99" i="2"/>
  <c r="W99" i="2"/>
  <c r="AB98" i="2"/>
  <c r="AA98" i="2"/>
  <c r="Z98" i="2"/>
  <c r="Y98" i="2"/>
  <c r="X98" i="2"/>
  <c r="W98" i="2"/>
  <c r="AB97" i="2"/>
  <c r="AA97" i="2"/>
  <c r="Z97" i="2"/>
  <c r="Y97" i="2"/>
  <c r="X97" i="2"/>
  <c r="W97" i="2"/>
  <c r="AB96" i="2"/>
  <c r="AA96" i="2"/>
  <c r="Z96" i="2"/>
  <c r="Y96" i="2"/>
  <c r="X96" i="2"/>
  <c r="W96" i="2"/>
  <c r="AB95" i="2"/>
  <c r="AA95" i="2"/>
  <c r="Z95" i="2"/>
  <c r="Y95" i="2"/>
  <c r="X95" i="2"/>
  <c r="W95" i="2"/>
  <c r="AB94" i="2"/>
  <c r="AA94" i="2"/>
  <c r="Z94" i="2"/>
  <c r="Y94" i="2"/>
  <c r="X94" i="2"/>
  <c r="W94" i="2"/>
  <c r="AB93" i="2"/>
  <c r="AA93" i="2"/>
  <c r="Z93" i="2"/>
  <c r="Y93" i="2"/>
  <c r="X93" i="2"/>
  <c r="W93" i="2"/>
  <c r="AB92" i="2"/>
  <c r="AA92" i="2"/>
  <c r="Z92" i="2"/>
  <c r="Y92" i="2"/>
  <c r="X92" i="2"/>
  <c r="W92" i="2"/>
  <c r="AB91" i="2"/>
  <c r="AA91" i="2"/>
  <c r="Z91" i="2"/>
  <c r="Y91" i="2"/>
  <c r="X91" i="2"/>
  <c r="W91" i="2"/>
  <c r="AB90" i="2"/>
  <c r="AA90" i="2"/>
  <c r="Z90" i="2"/>
  <c r="Y90" i="2"/>
  <c r="X90" i="2"/>
  <c r="W90" i="2"/>
  <c r="AB89" i="2"/>
  <c r="AA89" i="2"/>
  <c r="Z89" i="2"/>
  <c r="Y89" i="2"/>
  <c r="X89" i="2"/>
  <c r="W89" i="2"/>
  <c r="AB88" i="2"/>
  <c r="AA88" i="2"/>
  <c r="Z88" i="2"/>
  <c r="Y88" i="2"/>
  <c r="X88" i="2"/>
  <c r="W88" i="2"/>
  <c r="AB87" i="2"/>
  <c r="AA87" i="2"/>
  <c r="Z87" i="2"/>
  <c r="Y87" i="2"/>
  <c r="X87" i="2"/>
  <c r="W87" i="2"/>
  <c r="AB86" i="2"/>
  <c r="AA86" i="2"/>
  <c r="Z86" i="2"/>
  <c r="Y86" i="2"/>
  <c r="X86" i="2"/>
  <c r="W86" i="2"/>
  <c r="AB85" i="2"/>
  <c r="AA85" i="2"/>
  <c r="Z85" i="2"/>
  <c r="Y85" i="2"/>
  <c r="X85" i="2"/>
  <c r="W85" i="2"/>
  <c r="AB84" i="2"/>
  <c r="AA84" i="2"/>
  <c r="Z84" i="2"/>
  <c r="Y84" i="2"/>
  <c r="X84" i="2"/>
  <c r="W84" i="2"/>
  <c r="AB83" i="2"/>
  <c r="AA83" i="2"/>
  <c r="Z83" i="2"/>
  <c r="Y83" i="2"/>
  <c r="X83" i="2"/>
  <c r="W83" i="2"/>
  <c r="AB82" i="2"/>
  <c r="AA82" i="2"/>
  <c r="Z82" i="2"/>
  <c r="Y82" i="2"/>
  <c r="X82" i="2"/>
  <c r="W82" i="2"/>
  <c r="AB81" i="2"/>
  <c r="AA81" i="2"/>
  <c r="Z81" i="2"/>
  <c r="Y81" i="2"/>
  <c r="X81" i="2"/>
  <c r="W81" i="2"/>
  <c r="AB80" i="2"/>
  <c r="AA80" i="2"/>
  <c r="Z80" i="2"/>
  <c r="Y80" i="2"/>
  <c r="X80" i="2"/>
  <c r="W80" i="2"/>
  <c r="AB79" i="2"/>
  <c r="AA79" i="2"/>
  <c r="Z79" i="2"/>
  <c r="Y79" i="2"/>
  <c r="X79" i="2"/>
  <c r="W79" i="2"/>
  <c r="AB78" i="2"/>
  <c r="AA78" i="2"/>
  <c r="Z78" i="2"/>
  <c r="Y78" i="2"/>
  <c r="X78" i="2"/>
  <c r="W78" i="2"/>
  <c r="AB77" i="2"/>
  <c r="AA77" i="2"/>
  <c r="Z77" i="2"/>
  <c r="Y77" i="2"/>
  <c r="X77" i="2"/>
  <c r="W77" i="2"/>
  <c r="AB76" i="2"/>
  <c r="AA76" i="2"/>
  <c r="Z76" i="2"/>
  <c r="Y76" i="2"/>
  <c r="X76" i="2"/>
  <c r="W76" i="2"/>
  <c r="AB75" i="2"/>
  <c r="AA75" i="2"/>
  <c r="Z75" i="2"/>
  <c r="Y75" i="2"/>
  <c r="X75" i="2"/>
  <c r="W75" i="2"/>
  <c r="AB74" i="2"/>
  <c r="AA74" i="2"/>
  <c r="Z74" i="2"/>
  <c r="Y74" i="2"/>
  <c r="X74" i="2"/>
  <c r="W74" i="2"/>
  <c r="AB73" i="2"/>
  <c r="AA73" i="2"/>
  <c r="Z73" i="2"/>
  <c r="Y73" i="2"/>
  <c r="X73" i="2"/>
  <c r="W73" i="2"/>
  <c r="AB72" i="2"/>
  <c r="AA72" i="2"/>
  <c r="Z72" i="2"/>
  <c r="Y72" i="2"/>
  <c r="X72" i="2"/>
  <c r="W72" i="2"/>
  <c r="AB71" i="2"/>
  <c r="AA71" i="2"/>
  <c r="Z71" i="2"/>
  <c r="Y71" i="2"/>
  <c r="X71" i="2"/>
  <c r="W71" i="2"/>
  <c r="AB70" i="2"/>
  <c r="AA70" i="2"/>
  <c r="Z70" i="2"/>
  <c r="Y70" i="2"/>
  <c r="X70" i="2"/>
  <c r="W70" i="2"/>
  <c r="AB69" i="2"/>
  <c r="AA69" i="2"/>
  <c r="Z69" i="2"/>
  <c r="Y69" i="2"/>
  <c r="X69" i="2"/>
  <c r="W69" i="2"/>
  <c r="AB68" i="2"/>
  <c r="AA68" i="2"/>
  <c r="Z68" i="2"/>
  <c r="Y68" i="2"/>
  <c r="X68" i="2"/>
  <c r="W68" i="2"/>
  <c r="AB67" i="2"/>
  <c r="AA67" i="2"/>
  <c r="Z67" i="2"/>
  <c r="Y67" i="2"/>
  <c r="X67" i="2"/>
  <c r="W67" i="2"/>
  <c r="AB66" i="2"/>
  <c r="AA66" i="2"/>
  <c r="Z66" i="2"/>
  <c r="Y66" i="2"/>
  <c r="X66" i="2"/>
  <c r="W66" i="2"/>
  <c r="AB65" i="2"/>
  <c r="AA65" i="2"/>
  <c r="Z65" i="2"/>
  <c r="Y65" i="2"/>
  <c r="X65" i="2"/>
  <c r="W65" i="2"/>
  <c r="AB64" i="2"/>
  <c r="AA64" i="2"/>
  <c r="Z64" i="2"/>
  <c r="Y64" i="2"/>
  <c r="X64" i="2"/>
  <c r="W64" i="2"/>
  <c r="AB63" i="2"/>
  <c r="AA63" i="2"/>
  <c r="Z63" i="2"/>
  <c r="Y63" i="2"/>
  <c r="X63" i="2"/>
  <c r="W63" i="2"/>
  <c r="AB62" i="2"/>
  <c r="AA62" i="2"/>
  <c r="Z62" i="2"/>
  <c r="Y62" i="2"/>
  <c r="X62" i="2"/>
  <c r="W62" i="2"/>
  <c r="AB61" i="2"/>
  <c r="AA61" i="2"/>
  <c r="Z61" i="2"/>
  <c r="Y61" i="2"/>
  <c r="X61" i="2"/>
  <c r="W61" i="2"/>
  <c r="AB60" i="2"/>
  <c r="AA60" i="2"/>
  <c r="Z60" i="2"/>
  <c r="Y60" i="2"/>
  <c r="X60" i="2"/>
  <c r="W60" i="2"/>
  <c r="AB59" i="2"/>
  <c r="AA59" i="2"/>
  <c r="Z59" i="2"/>
  <c r="Y59" i="2"/>
  <c r="X59" i="2"/>
  <c r="W59" i="2"/>
  <c r="AB58" i="2"/>
  <c r="AA58" i="2"/>
  <c r="Z58" i="2"/>
  <c r="Y58" i="2"/>
  <c r="X58" i="2"/>
  <c r="W58" i="2"/>
  <c r="AB57" i="2"/>
  <c r="AA57" i="2"/>
  <c r="Z57" i="2"/>
  <c r="Y57" i="2"/>
  <c r="X57" i="2"/>
  <c r="W57" i="2"/>
  <c r="AB56" i="2"/>
  <c r="AA56" i="2"/>
  <c r="Z56" i="2"/>
  <c r="Y56" i="2"/>
  <c r="X56" i="2"/>
  <c r="W56" i="2"/>
  <c r="AB55" i="2"/>
  <c r="AA55" i="2"/>
  <c r="Z55" i="2"/>
  <c r="Y55" i="2"/>
  <c r="X55" i="2"/>
  <c r="W55" i="2"/>
  <c r="AB54" i="2"/>
  <c r="AA54" i="2"/>
  <c r="Z54" i="2"/>
  <c r="Y54" i="2"/>
  <c r="X54" i="2"/>
  <c r="W54" i="2"/>
  <c r="AB53" i="2"/>
  <c r="AA53" i="2"/>
  <c r="Z53" i="2"/>
  <c r="Y53" i="2"/>
  <c r="X53" i="2"/>
  <c r="W53" i="2"/>
  <c r="AB52" i="2"/>
  <c r="AA52" i="2"/>
  <c r="Z52" i="2"/>
  <c r="Y52" i="2"/>
  <c r="X52" i="2"/>
  <c r="W52" i="2"/>
  <c r="AB51" i="2"/>
  <c r="AA51" i="2"/>
  <c r="Z51" i="2"/>
  <c r="Y51" i="2"/>
  <c r="X51" i="2"/>
  <c r="W51" i="2"/>
  <c r="AB50" i="2"/>
  <c r="AA50" i="2"/>
  <c r="Z50" i="2"/>
  <c r="Y50" i="2"/>
  <c r="X50" i="2"/>
  <c r="W50" i="2"/>
  <c r="AB49" i="2"/>
  <c r="AA49" i="2"/>
  <c r="Z49" i="2"/>
  <c r="Y49" i="2"/>
  <c r="X49" i="2"/>
  <c r="W49" i="2"/>
  <c r="AB48" i="2"/>
  <c r="AA48" i="2"/>
  <c r="Z48" i="2"/>
  <c r="Y48" i="2"/>
  <c r="X48" i="2"/>
  <c r="W48" i="2"/>
  <c r="AB47" i="2"/>
  <c r="AA47" i="2"/>
  <c r="Z47" i="2"/>
  <c r="Y47" i="2"/>
  <c r="X47" i="2"/>
  <c r="W47" i="2"/>
  <c r="AB46" i="2"/>
  <c r="AA46" i="2"/>
  <c r="Z46" i="2"/>
  <c r="Y46" i="2"/>
  <c r="X46" i="2"/>
  <c r="W46" i="2"/>
  <c r="AB45" i="2"/>
  <c r="AA45" i="2"/>
  <c r="Z45" i="2"/>
  <c r="Y45" i="2"/>
  <c r="X45" i="2"/>
  <c r="W45" i="2"/>
  <c r="AB44" i="2"/>
  <c r="AA44" i="2"/>
  <c r="Z44" i="2"/>
  <c r="Y44" i="2"/>
  <c r="X44" i="2"/>
  <c r="W44" i="2"/>
  <c r="AB43" i="2"/>
  <c r="AA43" i="2"/>
  <c r="Z43" i="2"/>
  <c r="Y43" i="2"/>
  <c r="X43" i="2"/>
  <c r="W43" i="2"/>
  <c r="AB42" i="2"/>
  <c r="AA42" i="2"/>
  <c r="Z42" i="2"/>
  <c r="Y42" i="2"/>
  <c r="X42" i="2"/>
  <c r="W42" i="2"/>
  <c r="AB41" i="2"/>
  <c r="AA41" i="2"/>
  <c r="Z41" i="2"/>
  <c r="Y41" i="2"/>
  <c r="X41" i="2"/>
  <c r="W41" i="2"/>
  <c r="AB40" i="2"/>
  <c r="AA40" i="2"/>
  <c r="Z40" i="2"/>
  <c r="Y40" i="2"/>
  <c r="X40" i="2"/>
  <c r="W40" i="2"/>
  <c r="AB39" i="2"/>
  <c r="AA39" i="2"/>
  <c r="Z39" i="2"/>
  <c r="Y39" i="2"/>
  <c r="X39" i="2"/>
  <c r="W39" i="2"/>
  <c r="AB38" i="2"/>
  <c r="AA38" i="2"/>
  <c r="Z38" i="2"/>
  <c r="Y38" i="2"/>
  <c r="X38" i="2"/>
  <c r="W38" i="2"/>
  <c r="AB37" i="2"/>
  <c r="AA37" i="2"/>
  <c r="Z37" i="2"/>
  <c r="Y37" i="2"/>
  <c r="X37" i="2"/>
  <c r="W37" i="2"/>
  <c r="AB36" i="2"/>
  <c r="AA36" i="2"/>
  <c r="Z36" i="2"/>
  <c r="Y36" i="2"/>
  <c r="X36" i="2"/>
  <c r="W36" i="2"/>
  <c r="AB35" i="2"/>
  <c r="AA35" i="2"/>
  <c r="Z35" i="2"/>
  <c r="Y35" i="2"/>
  <c r="X35" i="2"/>
  <c r="W35" i="2"/>
  <c r="AB34" i="2"/>
  <c r="AA34" i="2"/>
  <c r="Z34" i="2"/>
  <c r="Y34" i="2"/>
  <c r="X34" i="2"/>
  <c r="W34" i="2"/>
  <c r="AB33" i="2"/>
  <c r="AA33" i="2"/>
  <c r="Z33" i="2"/>
  <c r="Y33" i="2"/>
  <c r="X33" i="2"/>
  <c r="W33" i="2"/>
  <c r="AB32" i="2"/>
  <c r="AA32" i="2"/>
  <c r="Z32" i="2"/>
  <c r="Y32" i="2"/>
  <c r="X32" i="2"/>
  <c r="W32" i="2"/>
  <c r="AB31" i="2"/>
  <c r="AA31" i="2"/>
  <c r="Z31" i="2"/>
  <c r="Y31" i="2"/>
  <c r="X31" i="2"/>
  <c r="W31" i="2"/>
  <c r="AB30" i="2"/>
  <c r="AA30" i="2"/>
  <c r="Z30" i="2"/>
  <c r="Y30" i="2"/>
  <c r="X30" i="2"/>
  <c r="W30" i="2"/>
  <c r="AB29" i="2"/>
  <c r="AA29" i="2"/>
  <c r="Z29" i="2"/>
  <c r="Y29" i="2"/>
  <c r="X29" i="2"/>
  <c r="W29" i="2"/>
  <c r="AB28" i="2"/>
  <c r="AA28" i="2"/>
  <c r="Z28" i="2"/>
  <c r="Y28" i="2"/>
  <c r="X28" i="2"/>
  <c r="W28" i="2"/>
  <c r="AB27" i="2"/>
  <c r="AA27" i="2"/>
  <c r="Z27" i="2"/>
  <c r="Y27" i="2"/>
  <c r="X27" i="2"/>
  <c r="W27" i="2"/>
  <c r="AB26" i="2"/>
  <c r="AA26" i="2"/>
  <c r="Z26" i="2"/>
  <c r="Y26" i="2"/>
  <c r="X26" i="2"/>
  <c r="W26" i="2"/>
  <c r="AB25" i="2"/>
  <c r="AA25" i="2"/>
  <c r="Z25" i="2"/>
  <c r="Y25" i="2"/>
  <c r="X25" i="2"/>
  <c r="W25" i="2"/>
  <c r="AB24" i="2"/>
  <c r="AA24" i="2"/>
  <c r="Z24" i="2"/>
  <c r="Y24" i="2"/>
  <c r="X24" i="2"/>
  <c r="W24" i="2"/>
  <c r="AB23" i="2"/>
  <c r="AA23" i="2"/>
  <c r="Z23" i="2"/>
  <c r="Y23" i="2"/>
  <c r="X23" i="2"/>
  <c r="W23" i="2"/>
  <c r="AB22" i="2"/>
  <c r="AA22" i="2"/>
  <c r="Z22" i="2"/>
  <c r="Y22" i="2"/>
  <c r="X22" i="2"/>
  <c r="W22" i="2"/>
  <c r="AB21" i="2"/>
  <c r="AA21" i="2"/>
  <c r="Z21" i="2"/>
  <c r="Y21" i="2"/>
  <c r="X21" i="2"/>
  <c r="W21" i="2"/>
  <c r="AB20" i="2"/>
  <c r="AA20" i="2"/>
  <c r="Z20" i="2"/>
  <c r="Y20" i="2"/>
  <c r="X20" i="2"/>
  <c r="W20" i="2"/>
  <c r="AB19" i="2"/>
  <c r="AA19" i="2"/>
  <c r="Z19" i="2"/>
  <c r="Y19" i="2"/>
  <c r="X19" i="2"/>
  <c r="W19" i="2"/>
  <c r="AB18" i="2"/>
  <c r="AA18" i="2"/>
  <c r="Z18" i="2"/>
  <c r="Y18" i="2"/>
  <c r="X18" i="2"/>
  <c r="W18" i="2"/>
  <c r="AB17" i="2"/>
  <c r="AA17" i="2"/>
  <c r="Z17" i="2"/>
  <c r="Y17" i="2"/>
  <c r="X17" i="2"/>
  <c r="W17" i="2"/>
  <c r="AB16" i="2"/>
  <c r="AA16" i="2"/>
  <c r="Z16" i="2"/>
  <c r="Y16" i="2"/>
  <c r="X16" i="2"/>
  <c r="W16" i="2"/>
  <c r="AB15" i="2"/>
  <c r="AA15" i="2"/>
  <c r="Z15" i="2"/>
  <c r="Y15" i="2"/>
  <c r="X15" i="2"/>
  <c r="W15" i="2"/>
  <c r="AB14" i="2"/>
  <c r="AA14" i="2"/>
  <c r="Z14" i="2"/>
  <c r="Y14" i="2"/>
  <c r="X14" i="2"/>
  <c r="W14" i="2"/>
  <c r="AB13" i="2"/>
  <c r="AA13" i="2"/>
  <c r="Z13" i="2"/>
  <c r="Y13" i="2"/>
  <c r="X13" i="2"/>
  <c r="W13" i="2"/>
  <c r="AB12" i="2"/>
  <c r="AA12" i="2"/>
  <c r="Z12" i="2"/>
  <c r="Y12" i="2"/>
  <c r="X12" i="2"/>
  <c r="W12" i="2"/>
  <c r="AB11" i="2"/>
  <c r="AA11" i="2"/>
  <c r="Z11" i="2"/>
  <c r="Y11" i="2"/>
  <c r="X11" i="2"/>
  <c r="W11" i="2"/>
  <c r="AB10" i="2"/>
  <c r="AA10" i="2"/>
  <c r="Z10" i="2"/>
  <c r="Y10" i="2"/>
  <c r="X10" i="2"/>
  <c r="W10" i="2"/>
  <c r="AB9" i="2"/>
  <c r="AA9" i="2"/>
  <c r="Z9" i="2"/>
  <c r="Y9" i="2"/>
  <c r="X9" i="2"/>
  <c r="W9" i="2"/>
  <c r="AB8" i="2"/>
  <c r="AA8" i="2"/>
  <c r="Z8" i="2"/>
  <c r="Y8" i="2"/>
  <c r="X8" i="2"/>
  <c r="W8" i="2"/>
  <c r="AB7" i="2"/>
  <c r="AA7" i="2"/>
  <c r="Z7" i="2"/>
  <c r="Y7" i="2"/>
  <c r="X7" i="2"/>
  <c r="W7" i="2"/>
  <c r="AB6" i="2"/>
  <c r="AA6" i="2"/>
  <c r="Z6" i="2"/>
  <c r="Y6" i="2"/>
  <c r="X6" i="2"/>
  <c r="W6" i="2"/>
  <c r="AB5" i="2"/>
  <c r="AA5" i="2"/>
  <c r="Z5" i="2"/>
  <c r="Y5" i="2"/>
  <c r="X5" i="2"/>
  <c r="W5" i="2"/>
  <c r="AB4" i="2"/>
  <c r="AA4" i="2"/>
  <c r="Z4" i="2"/>
  <c r="Y4" i="2"/>
  <c r="X4" i="2"/>
  <c r="W4" i="2"/>
  <c r="AB3" i="2"/>
  <c r="AA3" i="2"/>
  <c r="Z3" i="2"/>
  <c r="Y3" i="2"/>
  <c r="X3" i="2"/>
  <c r="W3" i="2"/>
  <c r="Y15" i="12"/>
  <c r="X15" i="12"/>
  <c r="W15" i="12"/>
  <c r="W17" i="12"/>
  <c r="W14" i="12"/>
  <c r="W12" i="12"/>
  <c r="W11" i="12"/>
  <c r="W9" i="12"/>
  <c r="W8" i="1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74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3575" i="2"/>
  <c r="Y17" i="12"/>
  <c r="X17" i="12"/>
  <c r="Y14" i="12"/>
  <c r="X14" i="12"/>
  <c r="Y12" i="12"/>
  <c r="X12" i="12"/>
  <c r="Y11" i="12"/>
  <c r="X11" i="12"/>
  <c r="Y9" i="12"/>
  <c r="X9" i="12"/>
  <c r="Y8" i="12"/>
  <c r="X8" i="12"/>
  <c r="AB2" i="2"/>
  <c r="AA2" i="2"/>
  <c r="Z2" i="2"/>
  <c r="Y2" i="2"/>
  <c r="X2" i="2"/>
  <c r="W2" i="2"/>
  <c r="P3346" i="2"/>
  <c r="P3305" i="2"/>
  <c r="P3131" i="2"/>
  <c r="P3130" i="2"/>
  <c r="P3129" i="2"/>
  <c r="P3104" i="2"/>
  <c r="M22" i="19"/>
  <c r="M21" i="19"/>
  <c r="M20" i="19"/>
  <c r="M19" i="19"/>
  <c r="M18" i="19"/>
  <c r="M17" i="19"/>
  <c r="M16" i="19"/>
  <c r="M15" i="19"/>
  <c r="M8" i="19"/>
  <c r="M10" i="19"/>
  <c r="M6" i="19"/>
  <c r="M4" i="19"/>
  <c r="M7" i="19"/>
  <c r="M9" i="19"/>
  <c r="M5" i="19"/>
  <c r="M3" i="19"/>
  <c r="P3775" i="2"/>
  <c r="P2528" i="2"/>
  <c r="P2527" i="2"/>
  <c r="P2508" i="2"/>
  <c r="P2507" i="2"/>
  <c r="P2506" i="2"/>
  <c r="P2505" i="2"/>
  <c r="P2494" i="2"/>
  <c r="P2493" i="2"/>
  <c r="P2492" i="2"/>
  <c r="P2491" i="2"/>
  <c r="P2396" i="2"/>
  <c r="P2395" i="2"/>
  <c r="P2394" i="2"/>
  <c r="P2393" i="2"/>
  <c r="P2392" i="2"/>
  <c r="P2391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2530" i="2"/>
  <c r="P2500" i="2"/>
  <c r="P2412" i="2"/>
  <c r="P2402" i="2"/>
  <c r="P2408" i="2"/>
  <c r="P2400" i="2"/>
  <c r="P2405" i="2"/>
  <c r="P2397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2283" i="2"/>
  <c r="P2" i="2"/>
  <c r="H9" i="14"/>
  <c r="H8" i="14"/>
  <c r="H7" i="14"/>
  <c r="H6" i="14"/>
  <c r="H5" i="14"/>
  <c r="H4" i="14"/>
  <c r="H3" i="14"/>
  <c r="H2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G29" i="11"/>
  <c r="G31" i="11"/>
  <c r="G30" i="11"/>
  <c r="H30" i="11" s="1"/>
  <c r="G32" i="11"/>
  <c r="H32" i="11" s="1"/>
  <c r="H29" i="11"/>
  <c r="H31" i="11"/>
  <c r="G6" i="13"/>
  <c r="H22" i="11"/>
  <c r="H21" i="11"/>
  <c r="H20" i="11"/>
  <c r="H23" i="11"/>
  <c r="H19" i="11"/>
  <c r="H18" i="11"/>
  <c r="H17" i="11"/>
  <c r="H16" i="11"/>
  <c r="H24" i="11"/>
  <c r="R4" i="11"/>
  <c r="Z18" i="12" l="1"/>
  <c r="Z15" i="12"/>
  <c r="Z8" i="12"/>
  <c r="Z9" i="12"/>
  <c r="Z11" i="12"/>
  <c r="Z12" i="12"/>
  <c r="Z14" i="12"/>
  <c r="Z17" i="12"/>
  <c r="X3776" i="2"/>
  <c r="P3777" i="2"/>
  <c r="W3777" i="2"/>
  <c r="X3777" i="2"/>
  <c r="P3105" i="2"/>
  <c r="Y3105" i="2"/>
  <c r="X3105" i="2"/>
  <c r="W3105" i="2"/>
  <c r="P3307" i="2"/>
  <c r="X3306" i="2"/>
  <c r="W3306" i="2"/>
  <c r="Y3306" i="2"/>
  <c r="P3306" i="2"/>
  <c r="P2398" i="2"/>
  <c r="P2399" i="2"/>
  <c r="P2401" i="2"/>
  <c r="P2403" i="2"/>
  <c r="P2499" i="2"/>
  <c r="P2409" i="2"/>
  <c r="P2529" i="2"/>
  <c r="P2411" i="2"/>
  <c r="P2406" i="2"/>
  <c r="P2407" i="2"/>
  <c r="H34" i="11"/>
  <c r="H26" i="11"/>
  <c r="V4" i="11"/>
  <c r="N4" i="11"/>
  <c r="J4" i="11"/>
  <c r="F4" i="11"/>
  <c r="F6" i="11"/>
  <c r="S8" i="11"/>
  <c r="O8" i="11"/>
  <c r="K8" i="11"/>
  <c r="G8" i="11"/>
  <c r="T7" i="11"/>
  <c r="U7" i="11" s="1"/>
  <c r="V7" i="11" s="1"/>
  <c r="P7" i="11"/>
  <c r="Q7" i="11" s="1"/>
  <c r="L7" i="11"/>
  <c r="M7" i="11" s="1"/>
  <c r="M8" i="11" s="1"/>
  <c r="H7" i="11"/>
  <c r="H8" i="11" s="1"/>
  <c r="V6" i="11"/>
  <c r="P6" i="11"/>
  <c r="Q6" i="11" s="1"/>
  <c r="N6" i="11"/>
  <c r="J6" i="11"/>
  <c r="I20" i="1"/>
  <c r="J20" i="1" s="1"/>
  <c r="M20" i="1"/>
  <c r="Q20" i="1"/>
  <c r="R20" i="1"/>
  <c r="R32" i="1" s="1"/>
  <c r="N20" i="1"/>
  <c r="N32" i="1" s="1"/>
  <c r="F20" i="1"/>
  <c r="F32" i="1" s="1"/>
  <c r="E20" i="1"/>
  <c r="E32" i="1" s="1"/>
  <c r="R35" i="1"/>
  <c r="Q35" i="1"/>
  <c r="P35" i="1"/>
  <c r="N35" i="1"/>
  <c r="M35" i="1"/>
  <c r="L35" i="1"/>
  <c r="K35" i="1"/>
  <c r="J35" i="1"/>
  <c r="I35" i="1"/>
  <c r="H35" i="1"/>
  <c r="F35" i="1"/>
  <c r="E35" i="1"/>
  <c r="D35" i="1"/>
  <c r="R34" i="1"/>
  <c r="Q34" i="1"/>
  <c r="P34" i="1"/>
  <c r="O34" i="1"/>
  <c r="N34" i="1"/>
  <c r="M34" i="1"/>
  <c r="L34" i="1"/>
  <c r="K34" i="1"/>
  <c r="J34" i="1"/>
  <c r="I34" i="1"/>
  <c r="H34" i="1"/>
  <c r="F34" i="1"/>
  <c r="E34" i="1"/>
  <c r="D34" i="1"/>
  <c r="R33" i="1"/>
  <c r="Q33" i="1"/>
  <c r="P33" i="1"/>
  <c r="N33" i="1"/>
  <c r="M33" i="1"/>
  <c r="L33" i="1"/>
  <c r="K33" i="1"/>
  <c r="J33" i="1"/>
  <c r="I33" i="1"/>
  <c r="H33" i="1"/>
  <c r="F33" i="1"/>
  <c r="E33" i="1"/>
  <c r="D33" i="1"/>
  <c r="Q32" i="1"/>
  <c r="P32" i="1"/>
  <c r="M32" i="1"/>
  <c r="L32" i="1"/>
  <c r="H32" i="1"/>
  <c r="D32" i="1"/>
  <c r="R19" i="1"/>
  <c r="Q19" i="1"/>
  <c r="P19" i="1"/>
  <c r="R18" i="1"/>
  <c r="Q18" i="1"/>
  <c r="P18" i="1"/>
  <c r="R17" i="1"/>
  <c r="Q17" i="1"/>
  <c r="P17" i="1"/>
  <c r="R16" i="1"/>
  <c r="Q16" i="1"/>
  <c r="P16" i="1"/>
  <c r="N19" i="1"/>
  <c r="M19" i="1"/>
  <c r="L19" i="1"/>
  <c r="N18" i="1"/>
  <c r="M18" i="1"/>
  <c r="L18" i="1"/>
  <c r="N17" i="1"/>
  <c r="M17" i="1"/>
  <c r="L17" i="1"/>
  <c r="L16" i="1"/>
  <c r="J19" i="1"/>
  <c r="I19" i="1"/>
  <c r="H19" i="1"/>
  <c r="J18" i="1"/>
  <c r="I18" i="1"/>
  <c r="H18" i="1"/>
  <c r="J17" i="1"/>
  <c r="I17" i="1"/>
  <c r="H17" i="1"/>
  <c r="J16" i="1"/>
  <c r="I16" i="1"/>
  <c r="H16" i="1"/>
  <c r="F19" i="1"/>
  <c r="E19" i="1"/>
  <c r="F18" i="1"/>
  <c r="E18" i="1"/>
  <c r="F17" i="1"/>
  <c r="E17" i="1"/>
  <c r="F16" i="1"/>
  <c r="E16" i="1"/>
  <c r="D19" i="1"/>
  <c r="D18" i="1"/>
  <c r="D17" i="1"/>
  <c r="D16" i="1"/>
  <c r="S31" i="1"/>
  <c r="T31" i="1" s="1"/>
  <c r="O31" i="1"/>
  <c r="K31" i="1"/>
  <c r="G31" i="1"/>
  <c r="S30" i="1"/>
  <c r="T30" i="1" s="1"/>
  <c r="O30" i="1"/>
  <c r="K30" i="1"/>
  <c r="G30" i="1"/>
  <c r="S29" i="1"/>
  <c r="T29" i="1" s="1"/>
  <c r="O29" i="1"/>
  <c r="K29" i="1"/>
  <c r="G29" i="1"/>
  <c r="S28" i="1"/>
  <c r="K28" i="1"/>
  <c r="G28" i="1"/>
  <c r="S27" i="1"/>
  <c r="T27" i="1" s="1"/>
  <c r="O27" i="1"/>
  <c r="K27" i="1"/>
  <c r="G27" i="1"/>
  <c r="S26" i="1"/>
  <c r="T26" i="1" s="1"/>
  <c r="O26" i="1"/>
  <c r="K26" i="1"/>
  <c r="G26" i="1"/>
  <c r="S25" i="1"/>
  <c r="T25" i="1" s="1"/>
  <c r="O25" i="1"/>
  <c r="K25" i="1"/>
  <c r="G25" i="1"/>
  <c r="S24" i="1"/>
  <c r="K24" i="1"/>
  <c r="G24" i="1"/>
  <c r="S23" i="1"/>
  <c r="T23" i="1" s="1"/>
  <c r="O23" i="1"/>
  <c r="O35" i="1" s="1"/>
  <c r="K23" i="1"/>
  <c r="G23" i="1"/>
  <c r="G35" i="1" s="1"/>
  <c r="S22" i="1"/>
  <c r="T22" i="1" s="1"/>
  <c r="O22" i="1"/>
  <c r="K22" i="1"/>
  <c r="G22" i="1"/>
  <c r="G34" i="1" s="1"/>
  <c r="S21" i="1"/>
  <c r="T21" i="1" s="1"/>
  <c r="O21" i="1"/>
  <c r="O33" i="1" s="1"/>
  <c r="K21" i="1"/>
  <c r="G21" i="1"/>
  <c r="G33" i="1" s="1"/>
  <c r="S20" i="1"/>
  <c r="S32" i="1" s="1"/>
  <c r="G20" i="1"/>
  <c r="G32" i="1" s="1"/>
  <c r="M12" i="1"/>
  <c r="N12" i="1" s="1"/>
  <c r="M8" i="1"/>
  <c r="N8" i="1" s="1"/>
  <c r="M4" i="1"/>
  <c r="N4" i="1" s="1"/>
  <c r="N16" i="1" s="1"/>
  <c r="Y3778" i="2" l="1"/>
  <c r="X3778" i="2"/>
  <c r="W3778" i="2"/>
  <c r="P3778" i="2"/>
  <c r="P3106" i="2"/>
  <c r="X3106" i="2"/>
  <c r="Y3106" i="2"/>
  <c r="W3106" i="2"/>
  <c r="X3307" i="2"/>
  <c r="Y3307" i="2"/>
  <c r="W3307" i="2"/>
  <c r="Y3308" i="2"/>
  <c r="X3308" i="2"/>
  <c r="W3308" i="2"/>
  <c r="P3576" i="2"/>
  <c r="P3347" i="2"/>
  <c r="P3341" i="2"/>
  <c r="P2410" i="2"/>
  <c r="P2404" i="2"/>
  <c r="P2416" i="2"/>
  <c r="P2415" i="2"/>
  <c r="P2413" i="2"/>
  <c r="P2531" i="2"/>
  <c r="W4" i="11"/>
  <c r="V8" i="11"/>
  <c r="Q8" i="11"/>
  <c r="F7" i="11"/>
  <c r="F8" i="11" s="1"/>
  <c r="P8" i="11"/>
  <c r="L8" i="11"/>
  <c r="T8" i="11"/>
  <c r="U8" i="11"/>
  <c r="R7" i="11"/>
  <c r="N7" i="11"/>
  <c r="N8" i="11" s="1"/>
  <c r="I7" i="11"/>
  <c r="I8" i="11" s="1"/>
  <c r="R6" i="11"/>
  <c r="I32" i="1"/>
  <c r="K20" i="1"/>
  <c r="K32" i="1" s="1"/>
  <c r="J32" i="1"/>
  <c r="S34" i="1"/>
  <c r="S33" i="1"/>
  <c r="T33" i="1" s="1"/>
  <c r="S35" i="1"/>
  <c r="T35" i="1"/>
  <c r="T34" i="1"/>
  <c r="M16" i="1"/>
  <c r="O20" i="1"/>
  <c r="O28" i="1"/>
  <c r="T28" i="1" s="1"/>
  <c r="Y3779" i="2" l="1"/>
  <c r="X3779" i="2"/>
  <c r="W3779" i="2"/>
  <c r="P3779" i="2"/>
  <c r="P3308" i="2"/>
  <c r="W3309" i="2"/>
  <c r="Y3309" i="2"/>
  <c r="X3309" i="2"/>
  <c r="Y3107" i="2"/>
  <c r="X3107" i="2"/>
  <c r="W3107" i="2"/>
  <c r="P3577" i="2"/>
  <c r="P3107" i="2"/>
  <c r="P3309" i="2"/>
  <c r="P3348" i="2"/>
  <c r="P3342" i="2"/>
  <c r="P2414" i="2"/>
  <c r="P2532" i="2"/>
  <c r="R8" i="11"/>
  <c r="J7" i="11"/>
  <c r="W6" i="11"/>
  <c r="O24" i="1"/>
  <c r="T24" i="1" s="1"/>
  <c r="T20" i="1"/>
  <c r="G15" i="1"/>
  <c r="G14" i="1"/>
  <c r="G13" i="1"/>
  <c r="G12" i="1"/>
  <c r="G11" i="1"/>
  <c r="G10" i="1"/>
  <c r="G9" i="1"/>
  <c r="G8" i="1"/>
  <c r="G7" i="1"/>
  <c r="G19" i="1" s="1"/>
  <c r="G6" i="1"/>
  <c r="G18" i="1" s="1"/>
  <c r="G5" i="1"/>
  <c r="G17" i="1" s="1"/>
  <c r="G4" i="1"/>
  <c r="G16" i="1" s="1"/>
  <c r="S15" i="1"/>
  <c r="T15" i="1" s="1"/>
  <c r="S14" i="1"/>
  <c r="T14" i="1" s="1"/>
  <c r="S13" i="1"/>
  <c r="T13" i="1" s="1"/>
  <c r="S12" i="1"/>
  <c r="S11" i="1"/>
  <c r="T11" i="1" s="1"/>
  <c r="S10" i="1"/>
  <c r="T10" i="1" s="1"/>
  <c r="S9" i="1"/>
  <c r="T9" i="1" s="1"/>
  <c r="S8" i="1"/>
  <c r="S7" i="1"/>
  <c r="S6" i="1"/>
  <c r="S5" i="1"/>
  <c r="S4" i="1"/>
  <c r="O15" i="1"/>
  <c r="O14" i="1"/>
  <c r="O13" i="1"/>
  <c r="O12" i="1"/>
  <c r="O11" i="1"/>
  <c r="O10" i="1"/>
  <c r="O9" i="1"/>
  <c r="O8" i="1"/>
  <c r="O7" i="1"/>
  <c r="O19" i="1" s="1"/>
  <c r="O6" i="1"/>
  <c r="O18" i="1" s="1"/>
  <c r="O5" i="1"/>
  <c r="O17" i="1" s="1"/>
  <c r="O4" i="1"/>
  <c r="O16" i="1" s="1"/>
  <c r="K15" i="1"/>
  <c r="K14" i="1"/>
  <c r="K13" i="1"/>
  <c r="K12" i="1"/>
  <c r="K11" i="1"/>
  <c r="K10" i="1"/>
  <c r="K9" i="1"/>
  <c r="K8" i="1"/>
  <c r="K7" i="1"/>
  <c r="K6" i="1"/>
  <c r="K18" i="1" s="1"/>
  <c r="K5" i="1"/>
  <c r="K4" i="1"/>
  <c r="Y3780" i="2" l="1"/>
  <c r="X3780" i="2"/>
  <c r="W3780" i="2"/>
  <c r="P3780" i="2"/>
  <c r="Y3310" i="2"/>
  <c r="X3310" i="2"/>
  <c r="W3310" i="2"/>
  <c r="P3108" i="2"/>
  <c r="Y3108" i="2"/>
  <c r="X3108" i="2"/>
  <c r="W3108" i="2"/>
  <c r="P3578" i="2"/>
  <c r="P3310" i="2"/>
  <c r="P3349" i="2"/>
  <c r="P3343" i="2"/>
  <c r="P2533" i="2"/>
  <c r="P2417" i="2"/>
  <c r="W7" i="11"/>
  <c r="J8" i="11"/>
  <c r="W8" i="11" s="1"/>
  <c r="O32" i="1"/>
  <c r="T32" i="1" s="1"/>
  <c r="K16" i="1"/>
  <c r="S16" i="1"/>
  <c r="K17" i="1"/>
  <c r="T5" i="1"/>
  <c r="S17" i="1"/>
  <c r="T6" i="1"/>
  <c r="S18" i="1"/>
  <c r="K19" i="1"/>
  <c r="T7" i="1"/>
  <c r="S19" i="1"/>
  <c r="T8" i="1"/>
  <c r="T4" i="1"/>
  <c r="T12" i="1"/>
  <c r="T17" i="1"/>
  <c r="Y3781" i="2" l="1"/>
  <c r="X3781" i="2"/>
  <c r="W3781" i="2"/>
  <c r="P3781" i="2"/>
  <c r="X3109" i="2"/>
  <c r="W3109" i="2"/>
  <c r="Y3109" i="2"/>
  <c r="W3311" i="2"/>
  <c r="Y3311" i="2"/>
  <c r="X3311" i="2"/>
  <c r="P3579" i="2"/>
  <c r="P3109" i="2"/>
  <c r="P3311" i="2"/>
  <c r="P3350" i="2"/>
  <c r="P3344" i="2"/>
  <c r="P2418" i="2"/>
  <c r="P2534" i="2"/>
  <c r="T19" i="1"/>
  <c r="T18" i="1"/>
  <c r="T16" i="1"/>
  <c r="Y3782" i="2" l="1"/>
  <c r="X3782" i="2"/>
  <c r="W3782" i="2"/>
  <c r="P3782" i="2"/>
  <c r="P3110" i="2"/>
  <c r="X3110" i="2"/>
  <c r="W3110" i="2"/>
  <c r="Y3110" i="2"/>
  <c r="Y3312" i="2"/>
  <c r="X3312" i="2"/>
  <c r="W3312" i="2"/>
  <c r="P3580" i="2"/>
  <c r="P3312" i="2"/>
  <c r="P3351" i="2"/>
  <c r="P3345" i="2"/>
  <c r="P2535" i="2"/>
  <c r="P2419" i="2"/>
  <c r="Y3783" i="2" l="1"/>
  <c r="X3783" i="2"/>
  <c r="W3783" i="2"/>
  <c r="P3783" i="2"/>
  <c r="Y3111" i="2"/>
  <c r="X3111" i="2"/>
  <c r="W3111" i="2"/>
  <c r="Y3313" i="2"/>
  <c r="W3313" i="2"/>
  <c r="X3313" i="2"/>
  <c r="P3581" i="2"/>
  <c r="P3111" i="2"/>
  <c r="P3313" i="2"/>
  <c r="P3352" i="2"/>
  <c r="P2420" i="2"/>
  <c r="P2536" i="2"/>
  <c r="Y3784" i="2" l="1"/>
  <c r="X3784" i="2"/>
  <c r="W3784" i="2"/>
  <c r="P3784" i="2"/>
  <c r="Y3314" i="2"/>
  <c r="X3314" i="2"/>
  <c r="W3314" i="2"/>
  <c r="P3112" i="2"/>
  <c r="X3112" i="2"/>
  <c r="Y3112" i="2"/>
  <c r="W3112" i="2"/>
  <c r="P3582" i="2"/>
  <c r="P3314" i="2"/>
  <c r="P3353" i="2"/>
  <c r="P2537" i="2"/>
  <c r="P2421" i="2"/>
  <c r="Y3785" i="2" l="1"/>
  <c r="X3785" i="2"/>
  <c r="W3785" i="2"/>
  <c r="P3785" i="2"/>
  <c r="Y3113" i="2"/>
  <c r="W3113" i="2"/>
  <c r="X3113" i="2"/>
  <c r="Y3315" i="2"/>
  <c r="X3315" i="2"/>
  <c r="W3315" i="2"/>
  <c r="P3583" i="2"/>
  <c r="P3113" i="2"/>
  <c r="P3315" i="2"/>
  <c r="P3354" i="2"/>
  <c r="P2422" i="2"/>
  <c r="P2538" i="2"/>
  <c r="Y3786" i="2" l="1"/>
  <c r="X3786" i="2"/>
  <c r="W3786" i="2"/>
  <c r="P3786" i="2"/>
  <c r="P3114" i="2"/>
  <c r="W3114" i="2"/>
  <c r="Y3114" i="2"/>
  <c r="X3114" i="2"/>
  <c r="Y3316" i="2"/>
  <c r="X3316" i="2"/>
  <c r="W3316" i="2"/>
  <c r="P3584" i="2"/>
  <c r="P3316" i="2"/>
  <c r="P3355" i="2"/>
  <c r="P2542" i="2"/>
  <c r="P2539" i="2"/>
  <c r="P2425" i="2"/>
  <c r="P2423" i="2"/>
  <c r="Y3787" i="2" l="1"/>
  <c r="X3787" i="2"/>
  <c r="W3787" i="2"/>
  <c r="P3787" i="2"/>
  <c r="Y3115" i="2"/>
  <c r="X3115" i="2"/>
  <c r="W3115" i="2"/>
  <c r="W3317" i="2"/>
  <c r="Y3317" i="2"/>
  <c r="X3317" i="2"/>
  <c r="P3585" i="2"/>
  <c r="P3115" i="2"/>
  <c r="P3317" i="2"/>
  <c r="P3356" i="2"/>
  <c r="P2424" i="2"/>
  <c r="P2426" i="2"/>
  <c r="P2543" i="2"/>
  <c r="P2540" i="2"/>
  <c r="Y3788" i="2" l="1"/>
  <c r="X3788" i="2"/>
  <c r="W3788" i="2"/>
  <c r="P3788" i="2"/>
  <c r="P3116" i="2"/>
  <c r="Y3116" i="2"/>
  <c r="X3116" i="2"/>
  <c r="W3116" i="2"/>
  <c r="W3318" i="2"/>
  <c r="Y3318" i="2"/>
  <c r="X3318" i="2"/>
  <c r="P3586" i="2"/>
  <c r="P3318" i="2"/>
  <c r="P3357" i="2"/>
  <c r="P2541" i="2"/>
  <c r="P2544" i="2"/>
  <c r="P2427" i="2"/>
  <c r="P2429" i="2"/>
  <c r="Y3789" i="2" l="1"/>
  <c r="X3789" i="2"/>
  <c r="W3789" i="2"/>
  <c r="P3789" i="2"/>
  <c r="P3117" i="2"/>
  <c r="W3117" i="2"/>
  <c r="X3117" i="2"/>
  <c r="Y3117" i="2"/>
  <c r="Y3319" i="2"/>
  <c r="X3319" i="2"/>
  <c r="W3319" i="2"/>
  <c r="P3587" i="2"/>
  <c r="P3319" i="2"/>
  <c r="P3358" i="2"/>
  <c r="P2430" i="2"/>
  <c r="P2428" i="2"/>
  <c r="P2545" i="2"/>
  <c r="Y3790" i="2" l="1"/>
  <c r="X3790" i="2"/>
  <c r="W3790" i="2"/>
  <c r="P3790" i="2"/>
  <c r="Y3118" i="2"/>
  <c r="X3118" i="2"/>
  <c r="W3118" i="2"/>
  <c r="Y3320" i="2"/>
  <c r="X3320" i="2"/>
  <c r="W3320" i="2"/>
  <c r="P3588" i="2"/>
  <c r="P3320" i="2"/>
  <c r="P3359" i="2"/>
  <c r="P3118" i="2"/>
  <c r="P2431" i="2"/>
  <c r="P2546" i="2"/>
  <c r="Y3791" i="2" l="1"/>
  <c r="X3791" i="2"/>
  <c r="W3791" i="2"/>
  <c r="P3791" i="2"/>
  <c r="W3119" i="2"/>
  <c r="X3119" i="2"/>
  <c r="Y3119" i="2"/>
  <c r="Y3321" i="2"/>
  <c r="W3321" i="2"/>
  <c r="X3321" i="2"/>
  <c r="P3589" i="2"/>
  <c r="P3321" i="2"/>
  <c r="P3360" i="2"/>
  <c r="P3119" i="2"/>
  <c r="P2547" i="2"/>
  <c r="P2432" i="2"/>
  <c r="Y3792" i="2" l="1"/>
  <c r="X3792" i="2"/>
  <c r="W3792" i="2"/>
  <c r="P3792" i="2"/>
  <c r="Y3322" i="2"/>
  <c r="X3322" i="2"/>
  <c r="W3322" i="2"/>
  <c r="Y3120" i="2"/>
  <c r="X3120" i="2"/>
  <c r="W3120" i="2"/>
  <c r="P3590" i="2"/>
  <c r="P3322" i="2"/>
  <c r="P3361" i="2"/>
  <c r="P3120" i="2"/>
  <c r="P2433" i="2"/>
  <c r="P2548" i="2"/>
  <c r="Y3793" i="2" l="1"/>
  <c r="X3793" i="2"/>
  <c r="W3793" i="2"/>
  <c r="P3793" i="2"/>
  <c r="Y3121" i="2"/>
  <c r="X3121" i="2"/>
  <c r="W3121" i="2"/>
  <c r="Y3323" i="2"/>
  <c r="X3323" i="2"/>
  <c r="W3323" i="2"/>
  <c r="P3591" i="2"/>
  <c r="P3323" i="2"/>
  <c r="P3121" i="2"/>
  <c r="P3362" i="2"/>
  <c r="P2434" i="2"/>
  <c r="P2549" i="2"/>
  <c r="Y3794" i="2" l="1"/>
  <c r="X3794" i="2"/>
  <c r="W3794" i="2"/>
  <c r="P3794" i="2"/>
  <c r="X3324" i="2"/>
  <c r="Y3324" i="2"/>
  <c r="W3324" i="2"/>
  <c r="Y3122" i="2"/>
  <c r="X3122" i="2"/>
  <c r="W3122" i="2"/>
  <c r="P3592" i="2"/>
  <c r="P3122" i="2"/>
  <c r="P3324" i="2"/>
  <c r="P3363" i="2"/>
  <c r="P2550" i="2"/>
  <c r="P2435" i="2"/>
  <c r="Y3795" i="2" l="1"/>
  <c r="X3795" i="2"/>
  <c r="W3795" i="2"/>
  <c r="P3795" i="2"/>
  <c r="X3325" i="2"/>
  <c r="Y3325" i="2"/>
  <c r="W3325" i="2"/>
  <c r="Y3123" i="2"/>
  <c r="X3123" i="2"/>
  <c r="W3123" i="2"/>
  <c r="P3593" i="2"/>
  <c r="P3123" i="2"/>
  <c r="P3325" i="2"/>
  <c r="P3364" i="2"/>
  <c r="P2436" i="2"/>
  <c r="P2551" i="2"/>
  <c r="Y3796" i="2" l="1"/>
  <c r="X3796" i="2"/>
  <c r="W3796" i="2"/>
  <c r="P3796" i="2"/>
  <c r="Q248" i="2"/>
  <c r="R248" i="2" s="1"/>
  <c r="AC248" i="2" s="1"/>
  <c r="Q246" i="2"/>
  <c r="R246" i="2" s="1"/>
  <c r="AC246" i="2" s="1"/>
  <c r="Q712" i="2"/>
  <c r="R712" i="2" s="1"/>
  <c r="AC712" i="2" s="1"/>
  <c r="Q780" i="2"/>
  <c r="R780" i="2" s="1"/>
  <c r="AC780" i="2" s="1"/>
  <c r="Q2387" i="2"/>
  <c r="R2387" i="2" s="1"/>
  <c r="AC2387" i="2" s="1"/>
  <c r="Q1042" i="2"/>
  <c r="R1042" i="2" s="1"/>
  <c r="AC1042" i="2" s="1"/>
  <c r="Q2365" i="2"/>
  <c r="R2365" i="2" s="1"/>
  <c r="AC2365" i="2" s="1"/>
  <c r="Q1048" i="2"/>
  <c r="R1048" i="2" s="1"/>
  <c r="AC1048" i="2" s="1"/>
  <c r="Q1149" i="2"/>
  <c r="R1149" i="2" s="1"/>
  <c r="AC1149" i="2" s="1"/>
  <c r="Q2307" i="2"/>
  <c r="R2307" i="2" s="1"/>
  <c r="AC2307" i="2" s="1"/>
  <c r="Q445" i="2"/>
  <c r="R445" i="2" s="1"/>
  <c r="AC445" i="2" s="1"/>
  <c r="Q875" i="2"/>
  <c r="R875" i="2" s="1"/>
  <c r="AC875" i="2" s="1"/>
  <c r="Q664" i="2"/>
  <c r="R664" i="2" s="1"/>
  <c r="AC664" i="2" s="1"/>
  <c r="Q388" i="2"/>
  <c r="R388" i="2" s="1"/>
  <c r="AC388" i="2" s="1"/>
  <c r="Q380" i="2"/>
  <c r="R380" i="2" s="1"/>
  <c r="AC380" i="2" s="1"/>
  <c r="Q981" i="2"/>
  <c r="R981" i="2" s="1"/>
  <c r="AC981" i="2" s="1"/>
  <c r="Q892" i="2"/>
  <c r="R892" i="2" s="1"/>
  <c r="AC892" i="2" s="1"/>
  <c r="Q1307" i="2"/>
  <c r="R1307" i="2" s="1"/>
  <c r="AC1307" i="2" s="1"/>
  <c r="Q61" i="2"/>
  <c r="R61" i="2" s="1"/>
  <c r="AC61" i="2" s="1"/>
  <c r="Q1217" i="2"/>
  <c r="R1217" i="2" s="1"/>
  <c r="AC1217" i="2" s="1"/>
  <c r="Q1343" i="2"/>
  <c r="R1343" i="2" s="1"/>
  <c r="Q2377" i="2"/>
  <c r="R2377" i="2" s="1"/>
  <c r="AC2377" i="2" s="1"/>
  <c r="Q1316" i="2"/>
  <c r="R1316" i="2" s="1"/>
  <c r="AC1316" i="2" s="1"/>
  <c r="Q982" i="2"/>
  <c r="R982" i="2" s="1"/>
  <c r="AC982" i="2" s="1"/>
  <c r="Q686" i="2"/>
  <c r="R686" i="2" s="1"/>
  <c r="AC686" i="2" s="1"/>
  <c r="Q1221" i="2"/>
  <c r="R1221" i="2" s="1"/>
  <c r="AC1221" i="2" s="1"/>
  <c r="Q1129" i="2"/>
  <c r="R1129" i="2" s="1"/>
  <c r="AC1129" i="2" s="1"/>
  <c r="Q1068" i="2"/>
  <c r="R1068" i="2" s="1"/>
  <c r="AC1068" i="2" s="1"/>
  <c r="Q742" i="2"/>
  <c r="R742" i="2" s="1"/>
  <c r="AC742" i="2" s="1"/>
  <c r="Q434" i="2"/>
  <c r="R434" i="2" s="1"/>
  <c r="AC434" i="2" s="1"/>
  <c r="Q2372" i="2"/>
  <c r="R2372" i="2" s="1"/>
  <c r="AC2372" i="2" s="1"/>
  <c r="Q641" i="2"/>
  <c r="R641" i="2" s="1"/>
  <c r="AC641" i="2" s="1"/>
  <c r="Q934" i="2"/>
  <c r="R934" i="2" s="1"/>
  <c r="AC934" i="2" s="1"/>
  <c r="Q1460" i="2"/>
  <c r="R1460" i="2" s="1"/>
  <c r="AC1460" i="2" s="1"/>
  <c r="Q181" i="2"/>
  <c r="R181" i="2" s="1"/>
  <c r="AC181" i="2" s="1"/>
  <c r="Q2352" i="2"/>
  <c r="R2352" i="2" s="1"/>
  <c r="AC2352" i="2" s="1"/>
  <c r="Q1763" i="2"/>
  <c r="R1763" i="2" s="1"/>
  <c r="AC1763" i="2" s="1"/>
  <c r="Q245" i="2"/>
  <c r="R245" i="2" s="1"/>
  <c r="AC245" i="2" s="1"/>
  <c r="Q1122" i="2"/>
  <c r="R1122" i="2" s="1"/>
  <c r="AC1122" i="2" s="1"/>
  <c r="Q2333" i="2"/>
  <c r="R2333" i="2" s="1"/>
  <c r="AC2333" i="2" s="1"/>
  <c r="Q1418" i="2"/>
  <c r="R1418" i="2" s="1"/>
  <c r="Q1138" i="2"/>
  <c r="R1138" i="2" s="1"/>
  <c r="AC1138" i="2" s="1"/>
  <c r="Q555" i="2"/>
  <c r="R555" i="2" s="1"/>
  <c r="AC555" i="2" s="1"/>
  <c r="Q1466" i="2"/>
  <c r="R1466" i="2" s="1"/>
  <c r="Q1416" i="2"/>
  <c r="R1416" i="2" s="1"/>
  <c r="Q538" i="2"/>
  <c r="R538" i="2" s="1"/>
  <c r="AC538" i="2" s="1"/>
  <c r="Q67" i="2"/>
  <c r="R67" i="2" s="1"/>
  <c r="AC67" i="2" s="1"/>
  <c r="Q2320" i="2"/>
  <c r="R2320" i="2" s="1"/>
  <c r="AC2320" i="2" s="1"/>
  <c r="Q2358" i="2"/>
  <c r="R2358" i="2" s="1"/>
  <c r="AC2358" i="2" s="1"/>
  <c r="Q1398" i="2"/>
  <c r="R1398" i="2" s="1"/>
  <c r="AC1398" i="2" s="1"/>
  <c r="Q2366" i="2"/>
  <c r="R2366" i="2" s="1"/>
  <c r="AC2366" i="2" s="1"/>
  <c r="Q1649" i="2"/>
  <c r="R1649" i="2" s="1"/>
  <c r="AC1649" i="2" s="1"/>
  <c r="Q480" i="2"/>
  <c r="R480" i="2" s="1"/>
  <c r="AC480" i="2" s="1"/>
  <c r="Q851" i="2"/>
  <c r="R851" i="2" s="1"/>
  <c r="AC851" i="2" s="1"/>
  <c r="Q978" i="2"/>
  <c r="R978" i="2" s="1"/>
  <c r="AC978" i="2" s="1"/>
  <c r="Q1230" i="2"/>
  <c r="R1230" i="2" s="1"/>
  <c r="AC1230" i="2" s="1"/>
  <c r="Q610" i="2"/>
  <c r="R610" i="2" s="1"/>
  <c r="AC610" i="2" s="1"/>
  <c r="Q675" i="2"/>
  <c r="R675" i="2" s="1"/>
  <c r="AC675" i="2" s="1"/>
  <c r="Q1461" i="2"/>
  <c r="R1461" i="2" s="1"/>
  <c r="AC1461" i="2" s="1"/>
  <c r="Q1025" i="2"/>
  <c r="R1025" i="2" s="1"/>
  <c r="AC1025" i="2" s="1"/>
  <c r="Q85" i="2"/>
  <c r="R85" i="2" s="1"/>
  <c r="AC85" i="2" s="1"/>
  <c r="Q1509" i="2"/>
  <c r="R1509" i="2" s="1"/>
  <c r="AC1509" i="2" s="1"/>
  <c r="Q1454" i="2"/>
  <c r="R1454" i="2" s="1"/>
  <c r="AC1454" i="2" s="1"/>
  <c r="Q902" i="2"/>
  <c r="R902" i="2" s="1"/>
  <c r="AC902" i="2" s="1"/>
  <c r="Q829" i="2"/>
  <c r="R829" i="2" s="1"/>
  <c r="AC829" i="2" s="1"/>
  <c r="Q2346" i="2"/>
  <c r="R2346" i="2" s="1"/>
  <c r="AC2346" i="2" s="1"/>
  <c r="Q1325" i="2"/>
  <c r="R1325" i="2" s="1"/>
  <c r="Q1342" i="2"/>
  <c r="R1342" i="2" s="1"/>
  <c r="Q688" i="2"/>
  <c r="R688" i="2" s="1"/>
  <c r="AC688" i="2" s="1"/>
  <c r="Q1513" i="2"/>
  <c r="R1513" i="2" s="1"/>
  <c r="Q1344" i="2"/>
  <c r="R1344" i="2" s="1"/>
  <c r="Q1046" i="2"/>
  <c r="R1046" i="2" s="1"/>
  <c r="AC1046" i="2" s="1"/>
  <c r="Q2334" i="2"/>
  <c r="R2334" i="2" s="1"/>
  <c r="AC2334" i="2" s="1"/>
  <c r="Q1366" i="2"/>
  <c r="R1366" i="2" s="1"/>
  <c r="Q736" i="2"/>
  <c r="R736" i="2" s="1"/>
  <c r="AC736" i="2" s="1"/>
  <c r="Q161" i="2"/>
  <c r="R161" i="2" s="1"/>
  <c r="AC161" i="2" s="1"/>
  <c r="Q1337" i="2"/>
  <c r="R1337" i="2" s="1"/>
  <c r="AC1337" i="2" s="1"/>
  <c r="Q2290" i="2"/>
  <c r="R2290" i="2" s="1"/>
  <c r="AC2290" i="2" s="1"/>
  <c r="Q1053" i="2"/>
  <c r="R1053" i="2" s="1"/>
  <c r="AC1053" i="2" s="1"/>
  <c r="Q2324" i="2"/>
  <c r="R2324" i="2" s="1"/>
  <c r="AC2324" i="2" s="1"/>
  <c r="Q635" i="2"/>
  <c r="R635" i="2" s="1"/>
  <c r="AC635" i="2" s="1"/>
  <c r="Q1654" i="2"/>
  <c r="R1654" i="2" s="1"/>
  <c r="AC1654" i="2" s="1"/>
  <c r="Q1440" i="2"/>
  <c r="R1440" i="2" s="1"/>
  <c r="Q28" i="2"/>
  <c r="R28" i="2" s="1"/>
  <c r="AC28" i="2" s="1"/>
  <c r="Q979" i="2"/>
  <c r="R979" i="2" s="1"/>
  <c r="AC979" i="2" s="1"/>
  <c r="Q1843" i="2"/>
  <c r="R1843" i="2" s="1"/>
  <c r="AC1843" i="2" s="1"/>
  <c r="Q1488" i="2"/>
  <c r="R1488" i="2" s="1"/>
  <c r="AC1488" i="2" s="1"/>
  <c r="Q1631" i="2"/>
  <c r="R1631" i="2" s="1"/>
  <c r="AC1631" i="2" s="1"/>
  <c r="Q1769" i="2"/>
  <c r="R1769" i="2" s="1"/>
  <c r="AC1769" i="2" s="1"/>
  <c r="Q1180" i="2"/>
  <c r="R1180" i="2" s="1"/>
  <c r="AC1180" i="2" s="1"/>
  <c r="Q1563" i="2"/>
  <c r="R1563" i="2" s="1"/>
  <c r="AC1563" i="2" s="1"/>
  <c r="Q1799" i="2"/>
  <c r="R1799" i="2" s="1"/>
  <c r="AC1799" i="2" s="1"/>
  <c r="Q953" i="2"/>
  <c r="R953" i="2" s="1"/>
  <c r="AC953" i="2" s="1"/>
  <c r="Q578" i="2"/>
  <c r="R578" i="2" s="1"/>
  <c r="AC578" i="2" s="1"/>
  <c r="Q297" i="2"/>
  <c r="R297" i="2" s="1"/>
  <c r="AC297" i="2" s="1"/>
  <c r="Q199" i="2"/>
  <c r="R199" i="2" s="1"/>
  <c r="AC199" i="2" s="1"/>
  <c r="Q806" i="2"/>
  <c r="R806" i="2" s="1"/>
  <c r="AC806" i="2" s="1"/>
  <c r="Q429" i="2"/>
  <c r="R429" i="2" s="1"/>
  <c r="AC429" i="2" s="1"/>
  <c r="Q946" i="2"/>
  <c r="R946" i="2" s="1"/>
  <c r="AC946" i="2" s="1"/>
  <c r="Q1543" i="2"/>
  <c r="R1543" i="2" s="1"/>
  <c r="AC1543" i="2" s="1"/>
  <c r="Q283" i="2"/>
  <c r="R283" i="2" s="1"/>
  <c r="AC283" i="2" s="1"/>
  <c r="Q9" i="2"/>
  <c r="R9" i="2" s="1"/>
  <c r="AC9" i="2" s="1"/>
  <c r="Q493" i="2"/>
  <c r="R493" i="2" s="1"/>
  <c r="AC493" i="2" s="1"/>
  <c r="Q1754" i="2"/>
  <c r="R1754" i="2" s="1"/>
  <c r="AC1754" i="2" s="1"/>
  <c r="Q1405" i="2"/>
  <c r="R1405" i="2" s="1"/>
  <c r="AC1405" i="2" s="1"/>
  <c r="Q304" i="2"/>
  <c r="R304" i="2" s="1"/>
  <c r="AC304" i="2" s="1"/>
  <c r="Q374" i="2"/>
  <c r="R374" i="2" s="1"/>
  <c r="AC374" i="2" s="1"/>
  <c r="Q1718" i="2"/>
  <c r="R1718" i="2" s="1"/>
  <c r="AC1718" i="2" s="1"/>
  <c r="Q1776" i="2"/>
  <c r="R1776" i="2" s="1"/>
  <c r="AC1776" i="2" s="1"/>
  <c r="Q832" i="2"/>
  <c r="R832" i="2" s="1"/>
  <c r="AC832" i="2" s="1"/>
  <c r="Q496" i="2"/>
  <c r="R496" i="2" s="1"/>
  <c r="AC496" i="2" s="1"/>
  <c r="Q531" i="2"/>
  <c r="R531" i="2" s="1"/>
  <c r="AC531" i="2" s="1"/>
  <c r="Q737" i="2"/>
  <c r="R737" i="2" s="1"/>
  <c r="AC737" i="2" s="1"/>
  <c r="Q197" i="2"/>
  <c r="R197" i="2" s="1"/>
  <c r="AC197" i="2" s="1"/>
  <c r="Q2292" i="2"/>
  <c r="R2292" i="2" s="1"/>
  <c r="AC2292" i="2" s="1"/>
  <c r="Q73" i="2"/>
  <c r="R73" i="2" s="1"/>
  <c r="AC73" i="2" s="1"/>
  <c r="Q649" i="2"/>
  <c r="R649" i="2" s="1"/>
  <c r="AC649" i="2" s="1"/>
  <c r="Q498" i="2"/>
  <c r="R498" i="2" s="1"/>
  <c r="AC498" i="2" s="1"/>
  <c r="Q2328" i="2"/>
  <c r="R2328" i="2" s="1"/>
  <c r="AC2328" i="2" s="1"/>
  <c r="Q379" i="2"/>
  <c r="R379" i="2" s="1"/>
  <c r="AC379" i="2" s="1"/>
  <c r="Q767" i="2"/>
  <c r="R767" i="2" s="1"/>
  <c r="AC767" i="2" s="1"/>
  <c r="Q1790" i="2"/>
  <c r="R1790" i="2" s="1"/>
  <c r="AC1790" i="2" s="1"/>
  <c r="Q66" i="2"/>
  <c r="R66" i="2" s="1"/>
  <c r="AC66" i="2" s="1"/>
  <c r="Q1336" i="2"/>
  <c r="R1336" i="2" s="1"/>
  <c r="Q2287" i="2"/>
  <c r="R2287" i="2" s="1"/>
  <c r="AC2287" i="2" s="1"/>
  <c r="Q721" i="2"/>
  <c r="R721" i="2" s="1"/>
  <c r="AC721" i="2" s="1"/>
  <c r="Q435" i="2"/>
  <c r="R435" i="2" s="1"/>
  <c r="AC435" i="2" s="1"/>
  <c r="Q1456" i="2"/>
  <c r="R1456" i="2" s="1"/>
  <c r="Q1400" i="2"/>
  <c r="R1400" i="2" s="1"/>
  <c r="AC1400" i="2" s="1"/>
  <c r="Q223" i="2"/>
  <c r="R223" i="2" s="1"/>
  <c r="AC223" i="2" s="1"/>
  <c r="Q822" i="2"/>
  <c r="R822" i="2" s="1"/>
  <c r="AC822" i="2" s="1"/>
  <c r="Q1502" i="2"/>
  <c r="R1502" i="2" s="1"/>
  <c r="AC1502" i="2" s="1"/>
  <c r="Q1172" i="2"/>
  <c r="R1172" i="2" s="1"/>
  <c r="AC1172" i="2" s="1"/>
  <c r="Q1566" i="2"/>
  <c r="R1566" i="2" s="1"/>
  <c r="AC1566" i="2" s="1"/>
  <c r="Q1469" i="2"/>
  <c r="R1469" i="2" s="1"/>
  <c r="Q495" i="2"/>
  <c r="R495" i="2" s="1"/>
  <c r="AC495" i="2" s="1"/>
  <c r="Q564" i="2"/>
  <c r="R564" i="2" s="1"/>
  <c r="AC564" i="2" s="1"/>
  <c r="Q490" i="2"/>
  <c r="R490" i="2" s="1"/>
  <c r="AC490" i="2" s="1"/>
  <c r="Q109" i="2"/>
  <c r="R109" i="2" s="1"/>
  <c r="AC109" i="2" s="1"/>
  <c r="Q1494" i="2"/>
  <c r="R1494" i="2" s="1"/>
  <c r="Q249" i="2"/>
  <c r="R249" i="2" s="1"/>
  <c r="AC249" i="2" s="1"/>
  <c r="Q405" i="2"/>
  <c r="R405" i="2" s="1"/>
  <c r="AC405" i="2" s="1"/>
  <c r="Q94" i="2"/>
  <c r="R94" i="2" s="1"/>
  <c r="AC94" i="2" s="1"/>
  <c r="Q623" i="2"/>
  <c r="R623" i="2" s="1"/>
  <c r="AC623" i="2" s="1"/>
  <c r="Q455" i="2"/>
  <c r="R455" i="2" s="1"/>
  <c r="AC455" i="2" s="1"/>
  <c r="Q948" i="2"/>
  <c r="R948" i="2" s="1"/>
  <c r="AC948" i="2" s="1"/>
  <c r="Q1819" i="2"/>
  <c r="R1819" i="2" s="1"/>
  <c r="AC1819" i="2" s="1"/>
  <c r="Q1797" i="2"/>
  <c r="R1797" i="2" s="1"/>
  <c r="AC1797" i="2" s="1"/>
  <c r="Q8" i="2"/>
  <c r="R8" i="2" s="1"/>
  <c r="AC8" i="2" s="1"/>
  <c r="Q1788" i="2"/>
  <c r="R1788" i="2" s="1"/>
  <c r="AC1788" i="2" s="1"/>
  <c r="Q699" i="2"/>
  <c r="R699" i="2" s="1"/>
  <c r="AC699" i="2" s="1"/>
  <c r="Q225" i="2"/>
  <c r="R225" i="2" s="1"/>
  <c r="AC225" i="2" s="1"/>
  <c r="Q259" i="2"/>
  <c r="R259" i="2" s="1"/>
  <c r="AC259" i="2" s="1"/>
  <c r="Q1804" i="2"/>
  <c r="R1804" i="2" s="1"/>
  <c r="AC1804" i="2" s="1"/>
  <c r="Q713" i="2"/>
  <c r="R713" i="2" s="1"/>
  <c r="AC713" i="2" s="1"/>
  <c r="Q108" i="2"/>
  <c r="R108" i="2" s="1"/>
  <c r="AC108" i="2" s="1"/>
  <c r="Q614" i="2"/>
  <c r="R614" i="2" s="1"/>
  <c r="AC614" i="2" s="1"/>
  <c r="Q141" i="2"/>
  <c r="R141" i="2" s="1"/>
  <c r="AC141" i="2" s="1"/>
  <c r="Q870" i="2"/>
  <c r="R870" i="2" s="1"/>
  <c r="AC870" i="2" s="1"/>
  <c r="Q1534" i="2"/>
  <c r="R1534" i="2" s="1"/>
  <c r="AC1534" i="2" s="1"/>
  <c r="Q1184" i="2"/>
  <c r="R1184" i="2" s="1"/>
  <c r="AC1184" i="2" s="1"/>
  <c r="Q556" i="2"/>
  <c r="R556" i="2" s="1"/>
  <c r="AC556" i="2" s="1"/>
  <c r="Q615" i="2"/>
  <c r="R615" i="2" s="1"/>
  <c r="AC615" i="2" s="1"/>
  <c r="Q313" i="2"/>
  <c r="R313" i="2" s="1"/>
  <c r="AC313" i="2" s="1"/>
  <c r="Q1349" i="2"/>
  <c r="R1349" i="2" s="1"/>
  <c r="Q258" i="2"/>
  <c r="R258" i="2" s="1"/>
  <c r="AC258" i="2" s="1"/>
  <c r="Q160" i="2"/>
  <c r="R160" i="2" s="1"/>
  <c r="AC160" i="2" s="1"/>
  <c r="Q903" i="2"/>
  <c r="R903" i="2" s="1"/>
  <c r="AC903" i="2" s="1"/>
  <c r="Q1363" i="2"/>
  <c r="R1363" i="2" s="1"/>
  <c r="AC1363" i="2" s="1"/>
  <c r="Q364" i="2"/>
  <c r="R364" i="2" s="1"/>
  <c r="AC364" i="2" s="1"/>
  <c r="Q337" i="2"/>
  <c r="R337" i="2" s="1"/>
  <c r="AC337" i="2" s="1"/>
  <c r="Q382" i="2"/>
  <c r="R382" i="2" s="1"/>
  <c r="AC382" i="2" s="1"/>
  <c r="Q1049" i="2"/>
  <c r="R1049" i="2" s="1"/>
  <c r="AC1049" i="2" s="1"/>
  <c r="Q1029" i="2"/>
  <c r="R1029" i="2" s="1"/>
  <c r="AC1029" i="2" s="1"/>
  <c r="Q861" i="2"/>
  <c r="R861" i="2" s="1"/>
  <c r="AC861" i="2" s="1"/>
  <c r="Q1272" i="2"/>
  <c r="R1272" i="2" s="1"/>
  <c r="AC1272" i="2" s="1"/>
  <c r="Q1019" i="2"/>
  <c r="R1019" i="2" s="1"/>
  <c r="AC1019" i="2" s="1"/>
  <c r="Q2349" i="2"/>
  <c r="R2349" i="2" s="1"/>
  <c r="AC2349" i="2" s="1"/>
  <c r="Q2313" i="2"/>
  <c r="R2313" i="2" s="1"/>
  <c r="AC2313" i="2" s="1"/>
  <c r="Q1533" i="2"/>
  <c r="R1533" i="2" s="1"/>
  <c r="AC1533" i="2" s="1"/>
  <c r="Q1001" i="2"/>
  <c r="R1001" i="2" s="1"/>
  <c r="AC1001" i="2" s="1"/>
  <c r="Q1590" i="2"/>
  <c r="R1590" i="2" s="1"/>
  <c r="AC1590" i="2" s="1"/>
  <c r="Q1207" i="2"/>
  <c r="R1207" i="2" s="1"/>
  <c r="AC1207" i="2" s="1"/>
  <c r="Q761" i="2"/>
  <c r="R761" i="2" s="1"/>
  <c r="AC761" i="2" s="1"/>
  <c r="Q233" i="2"/>
  <c r="R233" i="2" s="1"/>
  <c r="AC233" i="2" s="1"/>
  <c r="Q569" i="2"/>
  <c r="R569" i="2" s="1"/>
  <c r="AC569" i="2" s="1"/>
  <c r="Q26" i="2"/>
  <c r="R26" i="2" s="1"/>
  <c r="AC26" i="2" s="1"/>
  <c r="Q453" i="2"/>
  <c r="R453" i="2" s="1"/>
  <c r="AC453" i="2" s="1"/>
  <c r="Q1253" i="2"/>
  <c r="R1253" i="2" s="1"/>
  <c r="AC1253" i="2" s="1"/>
  <c r="Q1486" i="2"/>
  <c r="R1486" i="2" s="1"/>
  <c r="AC1486" i="2" s="1"/>
  <c r="Q1370" i="2"/>
  <c r="R1370" i="2" s="1"/>
  <c r="Q1490" i="2"/>
  <c r="R1490" i="2" s="1"/>
  <c r="AC1490" i="2" s="1"/>
  <c r="Q749" i="2"/>
  <c r="R749" i="2" s="1"/>
  <c r="AC749" i="2" s="1"/>
  <c r="Q13" i="2"/>
  <c r="R13" i="2" s="1"/>
  <c r="AC13" i="2" s="1"/>
  <c r="Q945" i="2"/>
  <c r="R945" i="2" s="1"/>
  <c r="AC945" i="2" s="1"/>
  <c r="Q853" i="2"/>
  <c r="R853" i="2" s="1"/>
  <c r="AC853" i="2" s="1"/>
  <c r="Q415" i="2"/>
  <c r="R415" i="2" s="1"/>
  <c r="AC415" i="2" s="1"/>
  <c r="Q770" i="2"/>
  <c r="R770" i="2" s="1"/>
  <c r="AC770" i="2" s="1"/>
  <c r="Q954" i="2"/>
  <c r="R954" i="2" s="1"/>
  <c r="AC954" i="2" s="1"/>
  <c r="Q1362" i="2"/>
  <c r="R1362" i="2" s="1"/>
  <c r="Q449" i="2"/>
  <c r="R449" i="2" s="1"/>
  <c r="AC449" i="2" s="1"/>
  <c r="Q169" i="2"/>
  <c r="R169" i="2" s="1"/>
  <c r="AC169" i="2" s="1"/>
  <c r="Q403" i="2"/>
  <c r="R403" i="2" s="1"/>
  <c r="AC403" i="2" s="1"/>
  <c r="Q1483" i="2"/>
  <c r="R1483" i="2" s="1"/>
  <c r="Q132" i="2"/>
  <c r="R132" i="2" s="1"/>
  <c r="AC132" i="2" s="1"/>
  <c r="Q126" i="2"/>
  <c r="R126" i="2" s="1"/>
  <c r="AC126" i="2" s="1"/>
  <c r="Q654" i="2"/>
  <c r="R654" i="2" s="1"/>
  <c r="AC654" i="2" s="1"/>
  <c r="Q906" i="2"/>
  <c r="R906" i="2" s="1"/>
  <c r="AC906" i="2" s="1"/>
  <c r="Q697" i="2"/>
  <c r="R697" i="2" s="1"/>
  <c r="AC697" i="2" s="1"/>
  <c r="Q818" i="2"/>
  <c r="R818" i="2" s="1"/>
  <c r="AC818" i="2" s="1"/>
  <c r="Q787" i="2"/>
  <c r="R787" i="2" s="1"/>
  <c r="AC787" i="2" s="1"/>
  <c r="Q874" i="2"/>
  <c r="R874" i="2" s="1"/>
  <c r="AC874" i="2" s="1"/>
  <c r="Q1357" i="2"/>
  <c r="R1357" i="2" s="1"/>
  <c r="Q121" i="2"/>
  <c r="R121" i="2" s="1"/>
  <c r="AC121" i="2" s="1"/>
  <c r="Q573" i="2"/>
  <c r="R573" i="2" s="1"/>
  <c r="AC573" i="2" s="1"/>
  <c r="Q1503" i="2"/>
  <c r="R1503" i="2" s="1"/>
  <c r="Q893" i="2"/>
  <c r="R893" i="2" s="1"/>
  <c r="AC893" i="2" s="1"/>
  <c r="Q420" i="2"/>
  <c r="R420" i="2" s="1"/>
  <c r="AC420" i="2" s="1"/>
  <c r="Q2376" i="2"/>
  <c r="R2376" i="2" s="1"/>
  <c r="AC2376" i="2" s="1"/>
  <c r="Q772" i="2"/>
  <c r="R772" i="2" s="1"/>
  <c r="AC772" i="2" s="1"/>
  <c r="Q346" i="2"/>
  <c r="R346" i="2" s="1"/>
  <c r="AC346" i="2" s="1"/>
  <c r="Q1322" i="2"/>
  <c r="R1322" i="2" s="1"/>
  <c r="Q571" i="2"/>
  <c r="R571" i="2" s="1"/>
  <c r="AC571" i="2" s="1"/>
  <c r="Q1417" i="2"/>
  <c r="R1417" i="2" s="1"/>
  <c r="Q136" i="2"/>
  <c r="R136" i="2" s="1"/>
  <c r="AC136" i="2" s="1"/>
  <c r="Q1050" i="2"/>
  <c r="R1050" i="2" s="1"/>
  <c r="AC1050" i="2" s="1"/>
  <c r="Q1415" i="2"/>
  <c r="R1415" i="2" s="1"/>
  <c r="AC1415" i="2" s="1"/>
  <c r="Q1515" i="2"/>
  <c r="R1515" i="2" s="1"/>
  <c r="AC1515" i="2" s="1"/>
  <c r="Q1744" i="2"/>
  <c r="R1744" i="2" s="1"/>
  <c r="AC1744" i="2" s="1"/>
  <c r="Q1045" i="2"/>
  <c r="R1045" i="2" s="1"/>
  <c r="AC1045" i="2" s="1"/>
  <c r="Q271" i="2"/>
  <c r="R271" i="2" s="1"/>
  <c r="AC271" i="2" s="1"/>
  <c r="Q604" i="2"/>
  <c r="R604" i="2" s="1"/>
  <c r="AC604" i="2" s="1"/>
  <c r="Q1612" i="2"/>
  <c r="R1612" i="2" s="1"/>
  <c r="AC1612" i="2" s="1"/>
  <c r="Q576" i="2"/>
  <c r="R576" i="2" s="1"/>
  <c r="AC576" i="2" s="1"/>
  <c r="Q1511" i="2"/>
  <c r="R1511" i="2" s="1"/>
  <c r="Q509" i="2"/>
  <c r="R509" i="2" s="1"/>
  <c r="AC509" i="2" s="1"/>
  <c r="Q1296" i="2"/>
  <c r="R1296" i="2" s="1"/>
  <c r="AC1296" i="2" s="1"/>
  <c r="Q921" i="2"/>
  <c r="R921" i="2" s="1"/>
  <c r="AC921" i="2" s="1"/>
  <c r="Q1414" i="2"/>
  <c r="R1414" i="2" s="1"/>
  <c r="Q340" i="2"/>
  <c r="R340" i="2" s="1"/>
  <c r="AC340" i="2" s="1"/>
  <c r="Q1283" i="2"/>
  <c r="R1283" i="2" s="1"/>
  <c r="AC1283" i="2" s="1"/>
  <c r="Q1406" i="2"/>
  <c r="R1406" i="2" s="1"/>
  <c r="Q821" i="2"/>
  <c r="R821" i="2" s="1"/>
  <c r="AC821" i="2" s="1"/>
  <c r="Q537" i="2"/>
  <c r="R537" i="2" s="1"/>
  <c r="AC537" i="2" s="1"/>
  <c r="Q505" i="2"/>
  <c r="R505" i="2" s="1"/>
  <c r="AC505" i="2" s="1"/>
  <c r="Q1564" i="2"/>
  <c r="R1564" i="2" s="1"/>
  <c r="AC1564" i="2" s="1"/>
  <c r="Q586" i="2"/>
  <c r="R586" i="2" s="1"/>
  <c r="AC586" i="2" s="1"/>
  <c r="Q857" i="2"/>
  <c r="R857" i="2" s="1"/>
  <c r="AC857" i="2" s="1"/>
  <c r="Q739" i="2"/>
  <c r="R739" i="2" s="1"/>
  <c r="AC739" i="2" s="1"/>
  <c r="Q662" i="2"/>
  <c r="R662" i="2" s="1"/>
  <c r="AC662" i="2" s="1"/>
  <c r="Q159" i="2"/>
  <c r="R159" i="2" s="1"/>
  <c r="AC159" i="2" s="1"/>
  <c r="Q1157" i="2"/>
  <c r="R1157" i="2" s="1"/>
  <c r="AC1157" i="2" s="1"/>
  <c r="Q869" i="2"/>
  <c r="R869" i="2" s="1"/>
  <c r="AC869" i="2" s="1"/>
  <c r="Q1765" i="2"/>
  <c r="R1765" i="2" s="1"/>
  <c r="AC1765" i="2" s="1"/>
  <c r="Q895" i="2"/>
  <c r="R895" i="2" s="1"/>
  <c r="AC895" i="2" s="1"/>
  <c r="Q1348" i="2"/>
  <c r="R1348" i="2" s="1"/>
  <c r="Q633" i="2"/>
  <c r="R633" i="2" s="1"/>
  <c r="AC633" i="2" s="1"/>
  <c r="Q2301" i="2"/>
  <c r="R2301" i="2" s="1"/>
  <c r="AC2301" i="2" s="1"/>
  <c r="Q1276" i="2"/>
  <c r="R1276" i="2" s="1"/>
  <c r="AC1276" i="2" s="1"/>
  <c r="Q341" i="2"/>
  <c r="R341" i="2" s="1"/>
  <c r="AC341" i="2" s="1"/>
  <c r="Q328" i="2"/>
  <c r="R328" i="2" s="1"/>
  <c r="AC328" i="2" s="1"/>
  <c r="Q969" i="2"/>
  <c r="R969" i="2" s="1"/>
  <c r="AC969" i="2" s="1"/>
  <c r="Q2378" i="2"/>
  <c r="R2378" i="2" s="1"/>
  <c r="AC2378" i="2" s="1"/>
  <c r="Q345" i="2"/>
  <c r="R345" i="2" s="1"/>
  <c r="AC345" i="2" s="1"/>
  <c r="Q1782" i="2"/>
  <c r="R1782" i="2" s="1"/>
  <c r="AC1782" i="2" s="1"/>
  <c r="Q1559" i="2"/>
  <c r="R1559" i="2" s="1"/>
  <c r="AC1559" i="2" s="1"/>
  <c r="Q140" i="2"/>
  <c r="R140" i="2" s="1"/>
  <c r="AC140" i="2" s="1"/>
  <c r="Q1196" i="2"/>
  <c r="R1196" i="2" s="1"/>
  <c r="AC1196" i="2" s="1"/>
  <c r="Q1195" i="2"/>
  <c r="R1195" i="2" s="1"/>
  <c r="AC1195" i="2" s="1"/>
  <c r="Q471" i="2"/>
  <c r="R471" i="2" s="1"/>
  <c r="AC471" i="2" s="1"/>
  <c r="Q1712" i="2"/>
  <c r="R1712" i="2" s="1"/>
  <c r="AC1712" i="2" s="1"/>
  <c r="Q1158" i="2"/>
  <c r="R1158" i="2" s="1"/>
  <c r="AC1158" i="2" s="1"/>
  <c r="Q157" i="2"/>
  <c r="R157" i="2" s="1"/>
  <c r="AC157" i="2" s="1"/>
  <c r="Q59" i="2"/>
  <c r="R59" i="2" s="1"/>
  <c r="AC59" i="2" s="1"/>
  <c r="Q1358" i="2"/>
  <c r="R1358" i="2" s="1"/>
  <c r="Q535" i="2"/>
  <c r="R535" i="2" s="1"/>
  <c r="AC535" i="2" s="1"/>
  <c r="Q1792" i="2"/>
  <c r="R1792" i="2" s="1"/>
  <c r="AC1792" i="2" s="1"/>
  <c r="Q579" i="2"/>
  <c r="R579" i="2" s="1"/>
  <c r="AC579" i="2" s="1"/>
  <c r="Q691" i="2"/>
  <c r="R691" i="2" s="1"/>
  <c r="AC691" i="2" s="1"/>
  <c r="Q352" i="2"/>
  <c r="R352" i="2" s="1"/>
  <c r="AC352" i="2" s="1"/>
  <c r="Q265" i="2"/>
  <c r="R265" i="2" s="1"/>
  <c r="AC265" i="2" s="1"/>
  <c r="Q682" i="2"/>
  <c r="R682" i="2" s="1"/>
  <c r="AC682" i="2" s="1"/>
  <c r="Q442" i="2"/>
  <c r="R442" i="2" s="1"/>
  <c r="AC442" i="2" s="1"/>
  <c r="Q674" i="2"/>
  <c r="R674" i="2" s="1"/>
  <c r="AC674" i="2" s="1"/>
  <c r="Q1009" i="2"/>
  <c r="R1009" i="2" s="1"/>
  <c r="AC1009" i="2" s="1"/>
  <c r="Q2390" i="2"/>
  <c r="R2390" i="2" s="1"/>
  <c r="AC2390" i="2" s="1"/>
  <c r="Q811" i="2"/>
  <c r="R811" i="2" s="1"/>
  <c r="AC811" i="2" s="1"/>
  <c r="Q1160" i="2"/>
  <c r="R1160" i="2" s="1"/>
  <c r="AC1160" i="2" s="1"/>
  <c r="Q1391" i="2"/>
  <c r="R1391" i="2" s="1"/>
  <c r="Q585" i="2"/>
  <c r="R585" i="2" s="1"/>
  <c r="AC585" i="2" s="1"/>
  <c r="Q1459" i="2"/>
  <c r="R1459" i="2" s="1"/>
  <c r="Q250" i="2"/>
  <c r="R250" i="2" s="1"/>
  <c r="AC250" i="2" s="1"/>
  <c r="Q1377" i="2"/>
  <c r="R1377" i="2" s="1"/>
  <c r="Q1480" i="2"/>
  <c r="R1480" i="2" s="1"/>
  <c r="Q508" i="2"/>
  <c r="R508" i="2" s="1"/>
  <c r="AC508" i="2" s="1"/>
  <c r="Q1231" i="2"/>
  <c r="R1231" i="2" s="1"/>
  <c r="AC1231" i="2" s="1"/>
  <c r="Q1086" i="2"/>
  <c r="R1086" i="2" s="1"/>
  <c r="AC1086" i="2" s="1"/>
  <c r="Q1826" i="2"/>
  <c r="R1826" i="2" s="1"/>
  <c r="AC1826" i="2" s="1"/>
  <c r="Q421" i="2"/>
  <c r="R421" i="2" s="1"/>
  <c r="AC421" i="2" s="1"/>
  <c r="Q357" i="2"/>
  <c r="R357" i="2" s="1"/>
  <c r="AC357" i="2" s="1"/>
  <c r="Q1235" i="2"/>
  <c r="R1235" i="2" s="1"/>
  <c r="AC1235" i="2" s="1"/>
  <c r="W3124" i="2"/>
  <c r="X3124" i="2"/>
  <c r="Y3124" i="2"/>
  <c r="Q1498" i="2"/>
  <c r="R1498" i="2" s="1"/>
  <c r="Q1588" i="2"/>
  <c r="R1588" i="2" s="1"/>
  <c r="AC1588" i="2" s="1"/>
  <c r="Q2344" i="2"/>
  <c r="R2344" i="2" s="1"/>
  <c r="AC2344" i="2" s="1"/>
  <c r="Q349" i="2"/>
  <c r="R349" i="2" s="1"/>
  <c r="AC349" i="2" s="1"/>
  <c r="Q1309" i="2"/>
  <c r="R1309" i="2" s="1"/>
  <c r="Q1152" i="2"/>
  <c r="R1152" i="2" s="1"/>
  <c r="AC1152" i="2" s="1"/>
  <c r="Q1567" i="2"/>
  <c r="R1567" i="2" s="1"/>
  <c r="AC1567" i="2" s="1"/>
  <c r="Q841" i="2"/>
  <c r="R841" i="2" s="1"/>
  <c r="AC841" i="2" s="1"/>
  <c r="Q1626" i="2"/>
  <c r="R1626" i="2" s="1"/>
  <c r="AC1626" i="2" s="1"/>
  <c r="Q1423" i="2"/>
  <c r="R1423" i="2" s="1"/>
  <c r="Q925" i="2"/>
  <c r="R925" i="2" s="1"/>
  <c r="AC925" i="2" s="1"/>
  <c r="Q890" i="2"/>
  <c r="R890" i="2" s="1"/>
  <c r="AC890" i="2" s="1"/>
  <c r="Q1750" i="2"/>
  <c r="R1750" i="2" s="1"/>
  <c r="AC1750" i="2" s="1"/>
  <c r="Q1762" i="2"/>
  <c r="R1762" i="2" s="1"/>
  <c r="AC1762" i="2" s="1"/>
  <c r="Q1538" i="2"/>
  <c r="R1538" i="2" s="1"/>
  <c r="AC1538" i="2" s="1"/>
  <c r="Q477" i="2"/>
  <c r="R477" i="2" s="1"/>
  <c r="AC477" i="2" s="1"/>
  <c r="Q1216" i="2"/>
  <c r="R1216" i="2" s="1"/>
  <c r="AC1216" i="2" s="1"/>
  <c r="Q768" i="2"/>
  <c r="R768" i="2" s="1"/>
  <c r="AC768" i="2" s="1"/>
  <c r="Q461" i="2"/>
  <c r="R461" i="2" s="1"/>
  <c r="AC461" i="2" s="1"/>
  <c r="Q1404" i="2"/>
  <c r="R1404" i="2" s="1"/>
  <c r="Q1246" i="2"/>
  <c r="R1246" i="2" s="1"/>
  <c r="AC1246" i="2" s="1"/>
  <c r="X3326" i="2"/>
  <c r="Y3326" i="2"/>
  <c r="W3326" i="2"/>
  <c r="Q1648" i="2"/>
  <c r="R1648" i="2" s="1"/>
  <c r="AC1648" i="2" s="1"/>
  <c r="Q763" i="2"/>
  <c r="R763" i="2" s="1"/>
  <c r="AC763" i="2" s="1"/>
  <c r="Q1489" i="2"/>
  <c r="R1489" i="2" s="1"/>
  <c r="Q1640" i="2"/>
  <c r="R1640" i="2" s="1"/>
  <c r="AC1640" i="2" s="1"/>
  <c r="Q909" i="2"/>
  <c r="R909" i="2" s="1"/>
  <c r="AC909" i="2" s="1"/>
  <c r="Q1600" i="2"/>
  <c r="R1600" i="2" s="1"/>
  <c r="AC1600" i="2" s="1"/>
  <c r="Q1260" i="2"/>
  <c r="R1260" i="2" s="1"/>
  <c r="AC1260" i="2" s="1"/>
  <c r="Q642" i="2"/>
  <c r="R642" i="2" s="1"/>
  <c r="AC642" i="2" s="1"/>
  <c r="Q1265" i="2"/>
  <c r="R1265" i="2" s="1"/>
  <c r="AC1265" i="2" s="1"/>
  <c r="Q1162" i="2"/>
  <c r="R1162" i="2" s="1"/>
  <c r="AC1162" i="2" s="1"/>
  <c r="Q541" i="2"/>
  <c r="R541" i="2" s="1"/>
  <c r="AC541" i="2" s="1"/>
  <c r="Q1409" i="2"/>
  <c r="R1409" i="2" s="1"/>
  <c r="Q1470" i="2"/>
  <c r="R1470" i="2" s="1"/>
  <c r="Q592" i="2"/>
  <c r="R592" i="2" s="1"/>
  <c r="AC592" i="2" s="1"/>
  <c r="Q413" i="2"/>
  <c r="R413" i="2" s="1"/>
  <c r="AC413" i="2" s="1"/>
  <c r="Q124" i="2"/>
  <c r="R124" i="2" s="1"/>
  <c r="AC124" i="2" s="1"/>
  <c r="Q795" i="2"/>
  <c r="R795" i="2" s="1"/>
  <c r="AC795" i="2" s="1"/>
  <c r="Q1825" i="2"/>
  <c r="R1825" i="2" s="1"/>
  <c r="AC1825" i="2" s="1"/>
  <c r="Q785" i="2"/>
  <c r="R785" i="2" s="1"/>
  <c r="AC785" i="2" s="1"/>
  <c r="Q436" i="2"/>
  <c r="R436" i="2" s="1"/>
  <c r="AC436" i="2" s="1"/>
  <c r="Q120" i="2"/>
  <c r="R120" i="2" s="1"/>
  <c r="AC120" i="2" s="1"/>
  <c r="Q852" i="2"/>
  <c r="R852" i="2" s="1"/>
  <c r="AC852" i="2" s="1"/>
  <c r="Q1091" i="2"/>
  <c r="R1091" i="2" s="1"/>
  <c r="AC1091" i="2" s="1"/>
  <c r="Q676" i="2"/>
  <c r="R676" i="2" s="1"/>
  <c r="AC676" i="2" s="1"/>
  <c r="Q616" i="2"/>
  <c r="R616" i="2" s="1"/>
  <c r="AC616" i="2" s="1"/>
  <c r="Q529" i="2"/>
  <c r="R529" i="2" s="1"/>
  <c r="AC529" i="2" s="1"/>
  <c r="Q1478" i="2"/>
  <c r="R1478" i="2" s="1"/>
  <c r="Q1479" i="2"/>
  <c r="R1479" i="2" s="1"/>
  <c r="Q1117" i="2"/>
  <c r="R1117" i="2" s="1"/>
  <c r="AC1117" i="2" s="1"/>
  <c r="Q280" i="2"/>
  <c r="R280" i="2" s="1"/>
  <c r="AC280" i="2" s="1"/>
  <c r="Q401" i="2"/>
  <c r="R401" i="2" s="1"/>
  <c r="AC401" i="2" s="1"/>
  <c r="Q1672" i="2"/>
  <c r="R1672" i="2" s="1"/>
  <c r="AC1672" i="2" s="1"/>
  <c r="Q935" i="2"/>
  <c r="R935" i="2" s="1"/>
  <c r="AC935" i="2" s="1"/>
  <c r="Q1481" i="2"/>
  <c r="R1481" i="2" s="1"/>
  <c r="Q999" i="2"/>
  <c r="R999" i="2" s="1"/>
  <c r="AC999" i="2" s="1"/>
  <c r="Q844" i="2"/>
  <c r="R844" i="2" s="1"/>
  <c r="AC844" i="2" s="1"/>
  <c r="Q546" i="2"/>
  <c r="R546" i="2" s="1"/>
  <c r="AC546" i="2" s="1"/>
  <c r="Q231" i="2"/>
  <c r="R231" i="2" s="1"/>
  <c r="AC231" i="2" s="1"/>
  <c r="Q1359" i="2"/>
  <c r="R1359" i="2" s="1"/>
  <c r="Q369" i="2"/>
  <c r="R369" i="2" s="1"/>
  <c r="AC369" i="2" s="1"/>
  <c r="Q97" i="2"/>
  <c r="R97" i="2" s="1"/>
  <c r="AC97" i="2" s="1"/>
  <c r="Q153" i="2"/>
  <c r="R153" i="2" s="1"/>
  <c r="AC153" i="2" s="1"/>
  <c r="Q868" i="2"/>
  <c r="R868" i="2" s="1"/>
  <c r="AC868" i="2" s="1"/>
  <c r="Q1163" i="2"/>
  <c r="R1163" i="2" s="1"/>
  <c r="AC1163" i="2" s="1"/>
  <c r="Q882" i="2"/>
  <c r="R882" i="2" s="1"/>
  <c r="AC882" i="2" s="1"/>
  <c r="Q92" i="2"/>
  <c r="R92" i="2" s="1"/>
  <c r="AC92" i="2" s="1"/>
  <c r="Q830" i="2"/>
  <c r="R830" i="2" s="1"/>
  <c r="AC830" i="2" s="1"/>
  <c r="Q237" i="2"/>
  <c r="R237" i="2" s="1"/>
  <c r="AC237" i="2" s="1"/>
  <c r="Q929" i="2"/>
  <c r="R929" i="2" s="1"/>
  <c r="AC929" i="2" s="1"/>
  <c r="Q1023" i="2"/>
  <c r="R1023" i="2" s="1"/>
  <c r="AC1023" i="2" s="1"/>
  <c r="Q333" i="2"/>
  <c r="R333" i="2" s="1"/>
  <c r="AC333" i="2" s="1"/>
  <c r="Q2304" i="2"/>
  <c r="R2304" i="2" s="1"/>
  <c r="AC2304" i="2" s="1"/>
  <c r="Q404" i="2"/>
  <c r="R404" i="2" s="1"/>
  <c r="AC404" i="2" s="1"/>
  <c r="Q44" i="2"/>
  <c r="R44" i="2" s="1"/>
  <c r="AC44" i="2" s="1"/>
  <c r="Q253" i="2"/>
  <c r="R253" i="2" s="1"/>
  <c r="AC253" i="2" s="1"/>
  <c r="Q913" i="2"/>
  <c r="R913" i="2" s="1"/>
  <c r="AC913" i="2" s="1"/>
  <c r="Q880" i="2"/>
  <c r="R880" i="2" s="1"/>
  <c r="AC880" i="2" s="1"/>
  <c r="Q2342" i="2"/>
  <c r="R2342" i="2" s="1"/>
  <c r="AC2342" i="2" s="1"/>
  <c r="Q1667" i="2"/>
  <c r="R1667" i="2" s="1"/>
  <c r="AC1667" i="2" s="1"/>
  <c r="Q1808" i="2"/>
  <c r="R1808" i="2" s="1"/>
  <c r="AC1808" i="2" s="1"/>
  <c r="Q1384" i="2"/>
  <c r="R1384" i="2" s="1"/>
  <c r="Q208" i="2"/>
  <c r="R208" i="2" s="1"/>
  <c r="AC208" i="2" s="1"/>
  <c r="Q1705" i="2"/>
  <c r="R1705" i="2" s="1"/>
  <c r="AC1705" i="2" s="1"/>
  <c r="Q1432" i="2"/>
  <c r="R1432" i="2" s="1"/>
  <c r="Q1501" i="2"/>
  <c r="R1501" i="2" s="1"/>
  <c r="Q1306" i="2"/>
  <c r="R1306" i="2" s="1"/>
  <c r="Q1846" i="2"/>
  <c r="R1846" i="2" s="1"/>
  <c r="AC1846" i="2" s="1"/>
  <c r="Q1636" i="2"/>
  <c r="R1636" i="2" s="1"/>
  <c r="AC1636" i="2" s="1"/>
  <c r="Q1655" i="2"/>
  <c r="R1655" i="2" s="1"/>
  <c r="AC1655" i="2" s="1"/>
  <c r="Q1847" i="2"/>
  <c r="R1847" i="2" s="1"/>
  <c r="AC1847" i="2" s="1"/>
  <c r="Q1624" i="2"/>
  <c r="R1624" i="2" s="1"/>
  <c r="AC1624" i="2" s="1"/>
  <c r="Q653" i="2"/>
  <c r="R653" i="2" s="1"/>
  <c r="AC653" i="2" s="1"/>
  <c r="Q1005" i="2"/>
  <c r="R1005" i="2" s="1"/>
  <c r="AC1005" i="2" s="1"/>
  <c r="Q1708" i="2"/>
  <c r="R1708" i="2" s="1"/>
  <c r="AC1708" i="2" s="1"/>
  <c r="Q1732" i="2"/>
  <c r="R1732" i="2" s="1"/>
  <c r="AC1732" i="2" s="1"/>
  <c r="Q2284" i="2"/>
  <c r="R2284" i="2" s="1"/>
  <c r="AC2284" i="2" s="1"/>
  <c r="Q125" i="2"/>
  <c r="R125" i="2" s="1"/>
  <c r="AC125" i="2" s="1"/>
  <c r="Q1103" i="2"/>
  <c r="R1103" i="2" s="1"/>
  <c r="AC1103" i="2" s="1"/>
  <c r="Q1380" i="2"/>
  <c r="R1380" i="2" s="1"/>
  <c r="Q1181" i="2"/>
  <c r="R1181" i="2" s="1"/>
  <c r="AC1181" i="2" s="1"/>
  <c r="Q1850" i="2"/>
  <c r="R1850" i="2" s="1"/>
  <c r="AC1850" i="2" s="1"/>
  <c r="Q1547" i="2"/>
  <c r="R1547" i="2" s="1"/>
  <c r="AC1547" i="2" s="1"/>
  <c r="Q500" i="2"/>
  <c r="R500" i="2" s="1"/>
  <c r="AC500" i="2" s="1"/>
  <c r="Q1452" i="2"/>
  <c r="R1452" i="2" s="1"/>
  <c r="Q1555" i="2"/>
  <c r="R1555" i="2" s="1"/>
  <c r="AC1555" i="2" s="1"/>
  <c r="Q398" i="2"/>
  <c r="R398" i="2" s="1"/>
  <c r="AC398" i="2" s="1"/>
  <c r="Q1656" i="2"/>
  <c r="R1656" i="2" s="1"/>
  <c r="AC1656" i="2" s="1"/>
  <c r="Q1676" i="2"/>
  <c r="R1676" i="2" s="1"/>
  <c r="AC1676" i="2" s="1"/>
  <c r="Q1569" i="2"/>
  <c r="R1569" i="2" s="1"/>
  <c r="AC1569" i="2" s="1"/>
  <c r="Q1756" i="2"/>
  <c r="R1756" i="2" s="1"/>
  <c r="AC1756" i="2" s="1"/>
  <c r="Q1532" i="2"/>
  <c r="R1532" i="2" s="1"/>
  <c r="AC1532" i="2" s="1"/>
  <c r="Q1528" i="2"/>
  <c r="R1528" i="2" s="1"/>
  <c r="AC1528" i="2" s="1"/>
  <c r="Q1036" i="2"/>
  <c r="R1036" i="2" s="1"/>
  <c r="AC1036" i="2" s="1"/>
  <c r="Q1531" i="2"/>
  <c r="R1531" i="2" s="1"/>
  <c r="AC1531" i="2" s="1"/>
  <c r="Q1324" i="2"/>
  <c r="R1324" i="2" s="1"/>
  <c r="Q2296" i="2"/>
  <c r="R2296" i="2" s="1"/>
  <c r="AC2296" i="2" s="1"/>
  <c r="Q1132" i="2"/>
  <c r="R1132" i="2" s="1"/>
  <c r="AC1132" i="2" s="1"/>
  <c r="Q1072" i="2"/>
  <c r="R1072" i="2" s="1"/>
  <c r="AC1072" i="2" s="1"/>
  <c r="Q1142" i="2"/>
  <c r="R1142" i="2" s="1"/>
  <c r="AC1142" i="2" s="1"/>
  <c r="Q1720" i="2"/>
  <c r="R1720" i="2" s="1"/>
  <c r="AC1720" i="2" s="1"/>
  <c r="Q1586" i="2"/>
  <c r="R1586" i="2" s="1"/>
  <c r="AC1586" i="2" s="1"/>
  <c r="Q1332" i="2"/>
  <c r="R1332" i="2" s="1"/>
  <c r="Q2294" i="2"/>
  <c r="R2294" i="2" s="1"/>
  <c r="AC2294" i="2" s="1"/>
  <c r="Q1116" i="2"/>
  <c r="R1116" i="2" s="1"/>
  <c r="AC1116" i="2" s="1"/>
  <c r="Q419" i="2"/>
  <c r="R419" i="2" s="1"/>
  <c r="AC419" i="2" s="1"/>
  <c r="Q2354" i="2"/>
  <c r="R2354" i="2" s="1"/>
  <c r="AC2354" i="2" s="1"/>
  <c r="Q1411" i="2"/>
  <c r="R1411" i="2" s="1"/>
  <c r="Q397" i="2"/>
  <c r="R397" i="2" s="1"/>
  <c r="AC397" i="2" s="1"/>
  <c r="Q1576" i="2"/>
  <c r="R1576" i="2" s="1"/>
  <c r="AC1576" i="2" s="1"/>
  <c r="Q1250" i="2"/>
  <c r="R1250" i="2" s="1"/>
  <c r="AC1250" i="2" s="1"/>
  <c r="Q1482" i="2"/>
  <c r="R1482" i="2" s="1"/>
  <c r="Q1252" i="2"/>
  <c r="R1252" i="2" s="1"/>
  <c r="AC1252" i="2" s="1"/>
  <c r="Q1169" i="2"/>
  <c r="R1169" i="2" s="1"/>
  <c r="AC1169" i="2" s="1"/>
  <c r="Q485" i="2"/>
  <c r="R485" i="2" s="1"/>
  <c r="AC485" i="2" s="1"/>
  <c r="Q731" i="2"/>
  <c r="R731" i="2" s="1"/>
  <c r="AC731" i="2" s="1"/>
  <c r="Q1041" i="2"/>
  <c r="R1041" i="2" s="1"/>
  <c r="AC1041" i="2" s="1"/>
  <c r="Q733" i="2"/>
  <c r="R733" i="2" s="1"/>
  <c r="AC733" i="2" s="1"/>
  <c r="Q724" i="2"/>
  <c r="R724" i="2" s="1"/>
  <c r="AC724" i="2" s="1"/>
  <c r="Q2308" i="2"/>
  <c r="R2308" i="2" s="1"/>
  <c r="AC2308" i="2" s="1"/>
  <c r="Q2318" i="2"/>
  <c r="R2318" i="2" s="1"/>
  <c r="AC2318" i="2" s="1"/>
  <c r="Q1453" i="2"/>
  <c r="R1453" i="2" s="1"/>
  <c r="Q1093" i="2"/>
  <c r="R1093" i="2" s="1"/>
  <c r="AC1093" i="2" s="1"/>
  <c r="Q1382" i="2"/>
  <c r="R1382" i="2" s="1"/>
  <c r="Q1188" i="2"/>
  <c r="R1188" i="2" s="1"/>
  <c r="AC1188" i="2" s="1"/>
  <c r="Q1277" i="2"/>
  <c r="R1277" i="2" s="1"/>
  <c r="AC1277" i="2" s="1"/>
  <c r="Q1166" i="2"/>
  <c r="R1166" i="2" s="1"/>
  <c r="AC1166" i="2" s="1"/>
  <c r="Q1294" i="2"/>
  <c r="R1294" i="2" s="1"/>
  <c r="AC1294" i="2" s="1"/>
  <c r="Q1095" i="2"/>
  <c r="R1095" i="2" s="1"/>
  <c r="AC1095" i="2" s="1"/>
  <c r="Q1171" i="2"/>
  <c r="R1171" i="2" s="1"/>
  <c r="AC1171" i="2" s="1"/>
  <c r="Q1236" i="2"/>
  <c r="R1236" i="2" s="1"/>
  <c r="AC1236" i="2" s="1"/>
  <c r="Q1126" i="2"/>
  <c r="R1126" i="2" s="1"/>
  <c r="AC1126" i="2" s="1"/>
  <c r="P3124" i="2"/>
  <c r="Q1176" i="2"/>
  <c r="R1176" i="2" s="1"/>
  <c r="AC1176" i="2" s="1"/>
  <c r="Q1320" i="2"/>
  <c r="R1320" i="2" s="1"/>
  <c r="Q1512" i="2"/>
  <c r="R1512" i="2" s="1"/>
  <c r="Q927" i="2"/>
  <c r="R927" i="2" s="1"/>
  <c r="AC927" i="2" s="1"/>
  <c r="Q2382" i="2"/>
  <c r="R2382" i="2" s="1"/>
  <c r="AC2382" i="2" s="1"/>
  <c r="Q1333" i="2"/>
  <c r="R1333" i="2" s="1"/>
  <c r="Q1743" i="2"/>
  <c r="R1743" i="2" s="1"/>
  <c r="AC1743" i="2" s="1"/>
  <c r="Q2306" i="2"/>
  <c r="R2306" i="2" s="1"/>
  <c r="AC2306" i="2" s="1"/>
  <c r="Q1376" i="2"/>
  <c r="R1376" i="2" s="1"/>
  <c r="Q1487" i="2"/>
  <c r="R1487" i="2" s="1"/>
  <c r="Q1514" i="2"/>
  <c r="R1514" i="2" s="1"/>
  <c r="Q1092" i="2"/>
  <c r="R1092" i="2" s="1"/>
  <c r="AC1092" i="2" s="1"/>
  <c r="Q1428" i="2"/>
  <c r="R1428" i="2" s="1"/>
  <c r="Q1199" i="2"/>
  <c r="R1199" i="2" s="1"/>
  <c r="AC1199" i="2" s="1"/>
  <c r="Q1094" i="2"/>
  <c r="R1094" i="2" s="1"/>
  <c r="AC1094" i="2" s="1"/>
  <c r="Q933" i="2"/>
  <c r="R933" i="2" s="1"/>
  <c r="AC933" i="2" s="1"/>
  <c r="Q1111" i="2"/>
  <c r="R1111" i="2" s="1"/>
  <c r="AC1111" i="2" s="1"/>
  <c r="Q1442" i="2"/>
  <c r="R1442" i="2" s="1"/>
  <c r="Q1118" i="2"/>
  <c r="R1118" i="2" s="1"/>
  <c r="AC1118" i="2" s="1"/>
  <c r="Q1430" i="2"/>
  <c r="R1430" i="2" s="1"/>
  <c r="Q2330" i="2"/>
  <c r="R2330" i="2" s="1"/>
  <c r="AC2330" i="2" s="1"/>
  <c r="Q2388" i="2"/>
  <c r="R2388" i="2" s="1"/>
  <c r="AC2388" i="2" s="1"/>
  <c r="Q1507" i="2"/>
  <c r="R1507" i="2" s="1"/>
  <c r="Q1114" i="2"/>
  <c r="R1114" i="2" s="1"/>
  <c r="AC1114" i="2" s="1"/>
  <c r="Q1090" i="2"/>
  <c r="R1090" i="2" s="1"/>
  <c r="AC1090" i="2" s="1"/>
  <c r="Q1155" i="2"/>
  <c r="R1155" i="2" s="1"/>
  <c r="AC1155" i="2" s="1"/>
  <c r="Q1270" i="2"/>
  <c r="R1270" i="2" s="1"/>
  <c r="AC1270" i="2" s="1"/>
  <c r="Q1299" i="2"/>
  <c r="R1299" i="2" s="1"/>
  <c r="AC1299" i="2" s="1"/>
  <c r="Q1262" i="2"/>
  <c r="R1262" i="2" s="1"/>
  <c r="AC1262" i="2" s="1"/>
  <c r="Q1420" i="2"/>
  <c r="R1420" i="2" s="1"/>
  <c r="Q1286" i="2"/>
  <c r="R1286" i="2" s="1"/>
  <c r="AC1286" i="2" s="1"/>
  <c r="Q1222" i="2"/>
  <c r="R1222" i="2" s="1"/>
  <c r="AC1222" i="2" s="1"/>
  <c r="Q1289" i="2"/>
  <c r="R1289" i="2" s="1"/>
  <c r="AC1289" i="2" s="1"/>
  <c r="Q1200" i="2"/>
  <c r="R1200" i="2" s="1"/>
  <c r="AC1200" i="2" s="1"/>
  <c r="Q1542" i="2"/>
  <c r="R1542" i="2" s="1"/>
  <c r="AC1542" i="2" s="1"/>
  <c r="Q1390" i="2"/>
  <c r="R1390" i="2" s="1"/>
  <c r="Q1541" i="2"/>
  <c r="R1541" i="2" s="1"/>
  <c r="AC1541" i="2" s="1"/>
  <c r="Q1775" i="2"/>
  <c r="R1775" i="2" s="1"/>
  <c r="AC1775" i="2" s="1"/>
  <c r="Q985" i="2"/>
  <c r="R985" i="2" s="1"/>
  <c r="AC985" i="2" s="1"/>
  <c r="Q1128" i="2"/>
  <c r="R1128" i="2" s="1"/>
  <c r="AC1128" i="2" s="1"/>
  <c r="Q1520" i="2"/>
  <c r="R1520" i="2" s="1"/>
  <c r="AC1520" i="2" s="1"/>
  <c r="Q2359" i="2"/>
  <c r="R2359" i="2" s="1"/>
  <c r="AC2359" i="2" s="1"/>
  <c r="Q1386" i="2"/>
  <c r="R1386" i="2" s="1"/>
  <c r="Q1209" i="2"/>
  <c r="R1209" i="2" s="1"/>
  <c r="AC1209" i="2" s="1"/>
  <c r="Q1849" i="2"/>
  <c r="R1849" i="2" s="1"/>
  <c r="AC1849" i="2" s="1"/>
  <c r="Q2309" i="2"/>
  <c r="R2309" i="2" s="1"/>
  <c r="AC2309" i="2" s="1"/>
  <c r="Q150" i="2"/>
  <c r="R150" i="2" s="1"/>
  <c r="AC150" i="2" s="1"/>
  <c r="Q630" i="2"/>
  <c r="R630" i="2" s="1"/>
  <c r="AC630" i="2" s="1"/>
  <c r="Q1701" i="2"/>
  <c r="R1701" i="2" s="1"/>
  <c r="AC1701" i="2" s="1"/>
  <c r="Q1597" i="2"/>
  <c r="R1597" i="2" s="1"/>
  <c r="AC1597" i="2" s="1"/>
  <c r="Q189" i="2"/>
  <c r="R189" i="2" s="1"/>
  <c r="AC189" i="2" s="1"/>
  <c r="Q1397" i="2"/>
  <c r="R1397" i="2" s="1"/>
  <c r="Q1829" i="2"/>
  <c r="R1829" i="2" s="1"/>
  <c r="AC1829" i="2" s="1"/>
  <c r="Q447" i="2"/>
  <c r="R447" i="2" s="1"/>
  <c r="AC447" i="2" s="1"/>
  <c r="Q847" i="2"/>
  <c r="R847" i="2" s="1"/>
  <c r="AC847" i="2" s="1"/>
  <c r="Q1468" i="2"/>
  <c r="R1468" i="2" s="1"/>
  <c r="Q1082" i="2"/>
  <c r="R1082" i="2" s="1"/>
  <c r="AC1082" i="2" s="1"/>
  <c r="Q833" i="2"/>
  <c r="R833" i="2" s="1"/>
  <c r="AC833" i="2" s="1"/>
  <c r="Q1058" i="2"/>
  <c r="R1058" i="2" s="1"/>
  <c r="AC1058" i="2" s="1"/>
  <c r="Q135" i="2"/>
  <c r="R135" i="2" s="1"/>
  <c r="AC135" i="2" s="1"/>
  <c r="Q209" i="2"/>
  <c r="R209" i="2" s="1"/>
  <c r="AC209" i="2" s="1"/>
  <c r="Q941" i="2"/>
  <c r="R941" i="2" s="1"/>
  <c r="AC941" i="2" s="1"/>
  <c r="Q1813" i="2"/>
  <c r="R1813" i="2" s="1"/>
  <c r="AC1813" i="2" s="1"/>
  <c r="Q1361" i="2"/>
  <c r="R1361" i="2" s="1"/>
  <c r="Q554" i="2"/>
  <c r="R554" i="2" s="1"/>
  <c r="AC554" i="2" s="1"/>
  <c r="Q523" i="2"/>
  <c r="R523" i="2" s="1"/>
  <c r="AC523" i="2" s="1"/>
  <c r="Q1310" i="2"/>
  <c r="R1310" i="2" s="1"/>
  <c r="Q1742" i="2"/>
  <c r="R1742" i="2" s="1"/>
  <c r="AC1742" i="2" s="1"/>
  <c r="Q914" i="2"/>
  <c r="R914" i="2" s="1"/>
  <c r="AC914" i="2" s="1"/>
  <c r="Q617" i="2"/>
  <c r="R617" i="2" s="1"/>
  <c r="AC617" i="2" s="1"/>
  <c r="Q1034" i="2"/>
  <c r="R1034" i="2" s="1"/>
  <c r="AC1034" i="2" s="1"/>
  <c r="Q1392" i="2"/>
  <c r="R1392" i="2" s="1"/>
  <c r="Q319" i="2"/>
  <c r="R319" i="2" s="1"/>
  <c r="AC319" i="2" s="1"/>
  <c r="Q1677" i="2"/>
  <c r="R1677" i="2" s="1"/>
  <c r="AC1677" i="2" s="1"/>
  <c r="Q685" i="2"/>
  <c r="R685" i="2" s="1"/>
  <c r="AC685" i="2" s="1"/>
  <c r="Q1125" i="2"/>
  <c r="R1125" i="2" s="1"/>
  <c r="AC1125" i="2" s="1"/>
  <c r="Q1679" i="2"/>
  <c r="R1679" i="2" s="1"/>
  <c r="AC1679" i="2" s="1"/>
  <c r="Q338" i="2"/>
  <c r="R338" i="2" s="1"/>
  <c r="AC338" i="2" s="1"/>
  <c r="Q1060" i="2"/>
  <c r="R1060" i="2" s="1"/>
  <c r="AC1060" i="2" s="1"/>
  <c r="Q1281" i="2"/>
  <c r="R1281" i="2" s="1"/>
  <c r="AC1281" i="2" s="1"/>
  <c r="Q128" i="2"/>
  <c r="R128" i="2" s="1"/>
  <c r="AC128" i="2" s="1"/>
  <c r="Q2305" i="2"/>
  <c r="R2305" i="2" s="1"/>
  <c r="AC2305" i="2" s="1"/>
  <c r="Q192" i="2"/>
  <c r="R192" i="2" s="1"/>
  <c r="AC192" i="2" s="1"/>
  <c r="Q351" i="2"/>
  <c r="R351" i="2" s="1"/>
  <c r="AC351" i="2" s="1"/>
  <c r="Q1752" i="2"/>
  <c r="R1752" i="2" s="1"/>
  <c r="AC1752" i="2" s="1"/>
  <c r="Q991" i="2"/>
  <c r="R991" i="2" s="1"/>
  <c r="AC991" i="2" s="1"/>
  <c r="Q165" i="2"/>
  <c r="R165" i="2" s="1"/>
  <c r="AC165" i="2" s="1"/>
  <c r="Q60" i="2"/>
  <c r="R60" i="2" s="1"/>
  <c r="AC60" i="2" s="1"/>
  <c r="Q457" i="2"/>
  <c r="R457" i="2" s="1"/>
  <c r="AC457" i="2" s="1"/>
  <c r="Q1302" i="2"/>
  <c r="R1302" i="2" s="1"/>
  <c r="Q1508" i="2"/>
  <c r="R1508" i="2" s="1"/>
  <c r="Q148" i="2"/>
  <c r="R148" i="2" s="1"/>
  <c r="AC148" i="2" s="1"/>
  <c r="Q365" i="2"/>
  <c r="R365" i="2" s="1"/>
  <c r="AC365" i="2" s="1"/>
  <c r="Q1694" i="2"/>
  <c r="R1694" i="2" s="1"/>
  <c r="AC1694" i="2" s="1"/>
  <c r="Q1706" i="2"/>
  <c r="R1706" i="2" s="1"/>
  <c r="AC1706" i="2" s="1"/>
  <c r="Q1525" i="2"/>
  <c r="R1525" i="2" s="1"/>
  <c r="AC1525" i="2" s="1"/>
  <c r="Q1226" i="2"/>
  <c r="R1226" i="2" s="1"/>
  <c r="AC1226" i="2" s="1"/>
  <c r="Q1318" i="2"/>
  <c r="R1318" i="2" s="1"/>
  <c r="Q2291" i="2"/>
  <c r="R2291" i="2" s="1"/>
  <c r="AC2291" i="2" s="1"/>
  <c r="Q738" i="2"/>
  <c r="R738" i="2" s="1"/>
  <c r="AC738" i="2" s="1"/>
  <c r="Q1394" i="2"/>
  <c r="R1394" i="2" s="1"/>
  <c r="Q1383" i="2"/>
  <c r="R1383" i="2" s="1"/>
  <c r="Q432" i="2"/>
  <c r="R432" i="2" s="1"/>
  <c r="AC432" i="2" s="1"/>
  <c r="Q1242" i="2"/>
  <c r="R1242" i="2" s="1"/>
  <c r="AC1242" i="2" s="1"/>
  <c r="Q494" i="2"/>
  <c r="R494" i="2" s="1"/>
  <c r="AC494" i="2" s="1"/>
  <c r="Q278" i="2"/>
  <c r="R278" i="2" s="1"/>
  <c r="AC278" i="2" s="1"/>
  <c r="Q325" i="2"/>
  <c r="R325" i="2" s="1"/>
  <c r="AC325" i="2" s="1"/>
  <c r="Q1408" i="2"/>
  <c r="R1408" i="2" s="1"/>
  <c r="Q1245" i="2"/>
  <c r="R1245" i="2" s="1"/>
  <c r="AC1245" i="2" s="1"/>
  <c r="Q137" i="2"/>
  <c r="R137" i="2" s="1"/>
  <c r="AC137" i="2" s="1"/>
  <c r="Q1800" i="2"/>
  <c r="R1800" i="2" s="1"/>
  <c r="AC1800" i="2" s="1"/>
  <c r="Q1841" i="2"/>
  <c r="R1841" i="2" s="1"/>
  <c r="AC1841" i="2" s="1"/>
  <c r="Q45" i="2"/>
  <c r="R45" i="2" s="1"/>
  <c r="AC45" i="2" s="1"/>
  <c r="Q168" i="2"/>
  <c r="R168" i="2" s="1"/>
  <c r="AC168" i="2" s="1"/>
  <c r="Q1422" i="2"/>
  <c r="R1422" i="2" s="1"/>
  <c r="Q227" i="2"/>
  <c r="R227" i="2" s="1"/>
  <c r="AC227" i="2" s="1"/>
  <c r="Q995" i="2"/>
  <c r="R995" i="2" s="1"/>
  <c r="AC995" i="2" s="1"/>
  <c r="Q2295" i="2"/>
  <c r="R2295" i="2" s="1"/>
  <c r="AC2295" i="2" s="1"/>
  <c r="Q1688" i="2"/>
  <c r="R1688" i="2" s="1"/>
  <c r="AC1688" i="2" s="1"/>
  <c r="Q1791" i="2"/>
  <c r="R1791" i="2" s="1"/>
  <c r="AC1791" i="2" s="1"/>
  <c r="Q1003" i="2"/>
  <c r="R1003" i="2" s="1"/>
  <c r="AC1003" i="2" s="1"/>
  <c r="Q1120" i="2"/>
  <c r="R1120" i="2" s="1"/>
  <c r="AC1120" i="2" s="1"/>
  <c r="Q213" i="2"/>
  <c r="R213" i="2" s="1"/>
  <c r="AC213" i="2" s="1"/>
  <c r="Q314" i="2"/>
  <c r="R314" i="2" s="1"/>
  <c r="AC314" i="2" s="1"/>
  <c r="Q817" i="2"/>
  <c r="R817" i="2" s="1"/>
  <c r="AC817" i="2" s="1"/>
  <c r="Q1143" i="2"/>
  <c r="R1143" i="2" s="1"/>
  <c r="AC1143" i="2" s="1"/>
  <c r="Q1352" i="2"/>
  <c r="R1352" i="2" s="1"/>
  <c r="Q54" i="2"/>
  <c r="R54" i="2" s="1"/>
  <c r="AC54" i="2" s="1"/>
  <c r="Q2299" i="2"/>
  <c r="R2299" i="2" s="1"/>
  <c r="AC2299" i="2" s="1"/>
  <c r="Q1335" i="2"/>
  <c r="R1335" i="2" s="1"/>
  <c r="Q1497" i="2"/>
  <c r="R1497" i="2" s="1"/>
  <c r="Q652" i="2"/>
  <c r="R652" i="2" s="1"/>
  <c r="AC652" i="2" s="1"/>
  <c r="Q1448" i="2"/>
  <c r="R1448" i="2" s="1"/>
  <c r="P3594" i="2"/>
  <c r="Q773" i="2"/>
  <c r="R773" i="2" s="1"/>
  <c r="AC773" i="2" s="1"/>
  <c r="Q871" i="2"/>
  <c r="R871" i="2" s="1"/>
  <c r="AC871" i="2" s="1"/>
  <c r="Q602" i="2"/>
  <c r="R602" i="2" s="1"/>
  <c r="AC602" i="2" s="1"/>
  <c r="Q1100" i="2"/>
  <c r="R1100" i="2" s="1"/>
  <c r="AC1100" i="2" s="1"/>
  <c r="Q210" i="2"/>
  <c r="R210" i="2" s="1"/>
  <c r="AC210" i="2" s="1"/>
  <c r="Q1445" i="2"/>
  <c r="R1445" i="2" s="1"/>
  <c r="Q986" i="2"/>
  <c r="R986" i="2" s="1"/>
  <c r="AC986" i="2" s="1"/>
  <c r="Q77" i="2"/>
  <c r="R77" i="2" s="1"/>
  <c r="AC77" i="2" s="1"/>
  <c r="Q1124" i="2"/>
  <c r="R1124" i="2" s="1"/>
  <c r="AC1124" i="2" s="1"/>
  <c r="Q81" i="2"/>
  <c r="R81" i="2" s="1"/>
  <c r="AC81" i="2" s="1"/>
  <c r="Q1674" i="2"/>
  <c r="R1674" i="2" s="1"/>
  <c r="AC1674" i="2" s="1"/>
  <c r="Q776" i="2"/>
  <c r="R776" i="2" s="1"/>
  <c r="AC776" i="2" s="1"/>
  <c r="Q162" i="2"/>
  <c r="R162" i="2" s="1"/>
  <c r="AC162" i="2" s="1"/>
  <c r="Q998" i="2"/>
  <c r="R998" i="2" s="1"/>
  <c r="AC998" i="2" s="1"/>
  <c r="Q1139" i="2"/>
  <c r="R1139" i="2" s="1"/>
  <c r="AC1139" i="2" s="1"/>
  <c r="Q769" i="2"/>
  <c r="R769" i="2" s="1"/>
  <c r="AC769" i="2" s="1"/>
  <c r="Q896" i="2"/>
  <c r="R896" i="2" s="1"/>
  <c r="AC896" i="2" s="1"/>
  <c r="Q2317" i="2"/>
  <c r="R2317" i="2" s="1"/>
  <c r="AC2317" i="2" s="1"/>
  <c r="Q758" i="2"/>
  <c r="R758" i="2" s="1"/>
  <c r="AC758" i="2" s="1"/>
  <c r="Q1328" i="2"/>
  <c r="R1328" i="2" s="1"/>
  <c r="Q1603" i="2"/>
  <c r="R1603" i="2" s="1"/>
  <c r="AC1603" i="2" s="1"/>
  <c r="Q1675" i="2"/>
  <c r="R1675" i="2" s="1"/>
  <c r="AC1675" i="2" s="1"/>
  <c r="Q901" i="2"/>
  <c r="R901" i="2" s="1"/>
  <c r="AC901" i="2" s="1"/>
  <c r="Q428" i="2"/>
  <c r="R428" i="2" s="1"/>
  <c r="AC428" i="2" s="1"/>
  <c r="Q470" i="2"/>
  <c r="R470" i="2" s="1"/>
  <c r="AC470" i="2" s="1"/>
  <c r="Q598" i="2"/>
  <c r="R598" i="2" s="1"/>
  <c r="AC598" i="2" s="1"/>
  <c r="Q1266" i="2"/>
  <c r="R1266" i="2" s="1"/>
  <c r="AC1266" i="2" s="1"/>
  <c r="Q74" i="2"/>
  <c r="R74" i="2" s="1"/>
  <c r="AC74" i="2" s="1"/>
  <c r="Q950" i="2"/>
  <c r="R950" i="2" s="1"/>
  <c r="AC950" i="2" s="1"/>
  <c r="Q290" i="2"/>
  <c r="R290" i="2" s="1"/>
  <c r="AC290" i="2" s="1"/>
  <c r="Q1684" i="2"/>
  <c r="R1684" i="2" s="1"/>
  <c r="AC1684" i="2" s="1"/>
  <c r="Q618" i="2"/>
  <c r="R618" i="2" s="1"/>
  <c r="AC618" i="2" s="1"/>
  <c r="Q1682" i="2"/>
  <c r="R1682" i="2" s="1"/>
  <c r="AC1682" i="2" s="1"/>
  <c r="Q1616" i="2"/>
  <c r="R1616" i="2" s="1"/>
  <c r="AC1616" i="2" s="1"/>
  <c r="Q1365" i="2"/>
  <c r="R1365" i="2" s="1"/>
  <c r="Q1447" i="2"/>
  <c r="R1447" i="2" s="1"/>
  <c r="Q1768" i="2"/>
  <c r="R1768" i="2" s="1"/>
  <c r="AC1768" i="2" s="1"/>
  <c r="Q689" i="2"/>
  <c r="R689" i="2" s="1"/>
  <c r="AC689" i="2" s="1"/>
  <c r="Q439" i="2"/>
  <c r="R439" i="2" s="1"/>
  <c r="AC439" i="2" s="1"/>
  <c r="Q1725" i="2"/>
  <c r="R1725" i="2" s="1"/>
  <c r="AC1725" i="2" s="1"/>
  <c r="Q17" i="2"/>
  <c r="R17" i="2" s="1"/>
  <c r="AC17" i="2" s="1"/>
  <c r="Q175" i="2"/>
  <c r="R175" i="2" s="1"/>
  <c r="AC175" i="2" s="1"/>
  <c r="Q905" i="2"/>
  <c r="R905" i="2" s="1"/>
  <c r="AC905" i="2" s="1"/>
  <c r="Q417" i="2"/>
  <c r="R417" i="2" s="1"/>
  <c r="AC417" i="2" s="1"/>
  <c r="Q513" i="2"/>
  <c r="R513" i="2" s="1"/>
  <c r="AC513" i="2" s="1"/>
  <c r="Q590" i="2"/>
  <c r="R590" i="2" s="1"/>
  <c r="AC590" i="2" s="1"/>
  <c r="Q848" i="2"/>
  <c r="R848" i="2" s="1"/>
  <c r="AC848" i="2" s="1"/>
  <c r="Q621" i="2"/>
  <c r="R621" i="2" s="1"/>
  <c r="AC621" i="2" s="1"/>
  <c r="Q1549" i="2"/>
  <c r="R1549" i="2" s="1"/>
  <c r="AC1549" i="2" s="1"/>
  <c r="Q794" i="2"/>
  <c r="R794" i="2" s="1"/>
  <c r="AC794" i="2" s="1"/>
  <c r="Q1848" i="2"/>
  <c r="R1848" i="2" s="1"/>
  <c r="AC1848" i="2" s="1"/>
  <c r="Q15" i="2"/>
  <c r="R15" i="2" s="1"/>
  <c r="AC15" i="2" s="1"/>
  <c r="Q492" i="2"/>
  <c r="R492" i="2" s="1"/>
  <c r="AC492" i="2" s="1"/>
  <c r="Q1733" i="2"/>
  <c r="R1733" i="2" s="1"/>
  <c r="AC1733" i="2" s="1"/>
  <c r="Q2371" i="2"/>
  <c r="R2371" i="2" s="1"/>
  <c r="AC2371" i="2" s="1"/>
  <c r="Q399" i="2"/>
  <c r="R399" i="2" s="1"/>
  <c r="AC399" i="2" s="1"/>
  <c r="Q816" i="2"/>
  <c r="R816" i="2" s="1"/>
  <c r="AC816" i="2" s="1"/>
  <c r="Q942" i="2"/>
  <c r="R942" i="2" s="1"/>
  <c r="AC942" i="2" s="1"/>
  <c r="Q2350" i="2"/>
  <c r="R2350" i="2" s="1"/>
  <c r="AC2350" i="2" s="1"/>
  <c r="Q363" i="2"/>
  <c r="R363" i="2" s="1"/>
  <c r="AC363" i="2" s="1"/>
  <c r="Q1013" i="2"/>
  <c r="R1013" i="2" s="1"/>
  <c r="AC1013" i="2" s="1"/>
  <c r="Q987" i="2"/>
  <c r="R987" i="2" s="1"/>
  <c r="AC987" i="2" s="1"/>
  <c r="Q198" i="2"/>
  <c r="R198" i="2" s="1"/>
  <c r="AC198" i="2" s="1"/>
  <c r="Q1629" i="2"/>
  <c r="R1629" i="2" s="1"/>
  <c r="AC1629" i="2" s="1"/>
  <c r="Q1755" i="2"/>
  <c r="R1755" i="2" s="1"/>
  <c r="AC1755" i="2" s="1"/>
  <c r="Q305" i="2"/>
  <c r="R305" i="2" s="1"/>
  <c r="AC305" i="2" s="1"/>
  <c r="Q700" i="2"/>
  <c r="R700" i="2" s="1"/>
  <c r="AC700" i="2" s="1"/>
  <c r="Q138" i="2"/>
  <c r="R138" i="2" s="1"/>
  <c r="AC138" i="2" s="1"/>
  <c r="Q1314" i="2"/>
  <c r="R1314" i="2" s="1"/>
  <c r="Q1495" i="2"/>
  <c r="R1495" i="2" s="1"/>
  <c r="Q1581" i="2"/>
  <c r="R1581" i="2" s="1"/>
  <c r="AC1581" i="2" s="1"/>
  <c r="Q1758" i="2"/>
  <c r="R1758" i="2" s="1"/>
  <c r="AC1758" i="2" s="1"/>
  <c r="Q4" i="2"/>
  <c r="R4" i="2" s="1"/>
  <c r="AC4" i="2" s="1"/>
  <c r="Q1372" i="2"/>
  <c r="R1372" i="2" s="1"/>
  <c r="Q1617" i="2"/>
  <c r="R1617" i="2" s="1"/>
  <c r="AC1617" i="2" s="1"/>
  <c r="Q561" i="2"/>
  <c r="R561" i="2" s="1"/>
  <c r="AC561" i="2" s="1"/>
  <c r="Q329" i="2"/>
  <c r="R329" i="2" s="1"/>
  <c r="AC329" i="2" s="1"/>
  <c r="Q89" i="2"/>
  <c r="R89" i="2" s="1"/>
  <c r="AC89" i="2" s="1"/>
  <c r="Q322" i="2"/>
  <c r="R322" i="2" s="1"/>
  <c r="AC322" i="2" s="1"/>
  <c r="Q1257" i="2"/>
  <c r="R1257" i="2" s="1"/>
  <c r="AC1257" i="2" s="1"/>
  <c r="Q385" i="2"/>
  <c r="R385" i="2" s="1"/>
  <c r="AC385" i="2" s="1"/>
  <c r="Q1577" i="2"/>
  <c r="R1577" i="2" s="1"/>
  <c r="AC1577" i="2" s="1"/>
  <c r="Q2298" i="2"/>
  <c r="R2298" i="2" s="1"/>
  <c r="AC2298" i="2" s="1"/>
  <c r="Q114" i="2"/>
  <c r="R114" i="2" s="1"/>
  <c r="AC114" i="2" s="1"/>
  <c r="Q330" i="2"/>
  <c r="R330" i="2" s="1"/>
  <c r="AC330" i="2" s="1"/>
  <c r="Q1801" i="2"/>
  <c r="R1801" i="2" s="1"/>
  <c r="AC1801" i="2" s="1"/>
  <c r="Q1012" i="2"/>
  <c r="R1012" i="2" s="1"/>
  <c r="AC1012" i="2" s="1"/>
  <c r="Q1081" i="2"/>
  <c r="R1081" i="2" s="1"/>
  <c r="AC1081" i="2" s="1"/>
  <c r="Q706" i="2"/>
  <c r="R706" i="2" s="1"/>
  <c r="AC706" i="2" s="1"/>
  <c r="Q1096" i="2"/>
  <c r="R1096" i="2" s="1"/>
  <c r="AC1096" i="2" s="1"/>
  <c r="Q2336" i="2"/>
  <c r="R2336" i="2" s="1"/>
  <c r="AC2336" i="2" s="1"/>
  <c r="Q1529" i="2"/>
  <c r="R1529" i="2" s="1"/>
  <c r="AC1529" i="2" s="1"/>
  <c r="Q57" i="2"/>
  <c r="R57" i="2" s="1"/>
  <c r="AC57" i="2" s="1"/>
  <c r="Q915" i="2"/>
  <c r="R915" i="2" s="1"/>
  <c r="AC915" i="2" s="1"/>
  <c r="Q1739" i="2"/>
  <c r="R1739" i="2" s="1"/>
  <c r="AC1739" i="2" s="1"/>
  <c r="Q525" i="2"/>
  <c r="R525" i="2" s="1"/>
  <c r="AC525" i="2" s="1"/>
  <c r="Q50" i="2"/>
  <c r="R50" i="2" s="1"/>
  <c r="AC50" i="2" s="1"/>
  <c r="Q1786" i="2"/>
  <c r="R1786" i="2" s="1"/>
  <c r="AC1786" i="2" s="1"/>
  <c r="Q437" i="2"/>
  <c r="R437" i="2" s="1"/>
  <c r="AC437" i="2" s="1"/>
  <c r="Q53" i="2"/>
  <c r="R53" i="2" s="1"/>
  <c r="AC53" i="2" s="1"/>
  <c r="Q1545" i="2"/>
  <c r="R1545" i="2" s="1"/>
  <c r="AC1545" i="2" s="1"/>
  <c r="Q1759" i="2"/>
  <c r="R1759" i="2" s="1"/>
  <c r="AC1759" i="2" s="1"/>
  <c r="Q938" i="2"/>
  <c r="R938" i="2" s="1"/>
  <c r="AC938" i="2" s="1"/>
  <c r="Q1645" i="2"/>
  <c r="R1645" i="2" s="1"/>
  <c r="AC1645" i="2" s="1"/>
  <c r="Q1438" i="2"/>
  <c r="R1438" i="2" s="1"/>
  <c r="Q1625" i="2"/>
  <c r="R1625" i="2" s="1"/>
  <c r="AC1625" i="2" s="1"/>
  <c r="Q88" i="2"/>
  <c r="R88" i="2" s="1"/>
  <c r="AC88" i="2" s="1"/>
  <c r="Q1271" i="2"/>
  <c r="R1271" i="2" s="1"/>
  <c r="AC1271" i="2" s="1"/>
  <c r="P3326" i="2"/>
  <c r="P3365" i="2"/>
  <c r="Q506" i="2"/>
  <c r="R506" i="2" s="1"/>
  <c r="AC506" i="2" s="1"/>
  <c r="P2552" i="2"/>
  <c r="P2437" i="2"/>
  <c r="S1392" i="2" l="1"/>
  <c r="AC1392" i="2"/>
  <c r="S1448" i="2"/>
  <c r="AC1448" i="2"/>
  <c r="S1394" i="2"/>
  <c r="AC1394" i="2"/>
  <c r="S1428" i="2"/>
  <c r="AC1428" i="2"/>
  <c r="S1453" i="2"/>
  <c r="AC1453" i="2"/>
  <c r="S1501" i="2"/>
  <c r="AC1501" i="2"/>
  <c r="S1498" i="2"/>
  <c r="AC1498" i="2"/>
  <c r="S1391" i="2"/>
  <c r="AC1391" i="2"/>
  <c r="S1418" i="2"/>
  <c r="AC1418" i="2"/>
  <c r="S1372" i="2"/>
  <c r="AC1372" i="2"/>
  <c r="S1468" i="2"/>
  <c r="AC1468" i="2"/>
  <c r="S1430" i="2"/>
  <c r="AC1430" i="2"/>
  <c r="S1432" i="2"/>
  <c r="AC1432" i="2"/>
  <c r="S1348" i="2"/>
  <c r="AC1348" i="2"/>
  <c r="S1417" i="2"/>
  <c r="AC1417" i="2"/>
  <c r="S1503" i="2"/>
  <c r="AC1503" i="2"/>
  <c r="S1362" i="2"/>
  <c r="AC1362" i="2"/>
  <c r="S1456" i="2"/>
  <c r="AC1456" i="2"/>
  <c r="S1495" i="2"/>
  <c r="AC1495" i="2"/>
  <c r="S1397" i="2"/>
  <c r="AC1397" i="2"/>
  <c r="S1390" i="2"/>
  <c r="AC1390" i="2"/>
  <c r="S1314" i="2"/>
  <c r="AC1314" i="2"/>
  <c r="S1497" i="2"/>
  <c r="AC1497" i="2"/>
  <c r="S1422" i="2"/>
  <c r="AC1422" i="2"/>
  <c r="S1508" i="2"/>
  <c r="AC1508" i="2"/>
  <c r="S1310" i="2"/>
  <c r="AC1310" i="2"/>
  <c r="S1386" i="2"/>
  <c r="AC1386" i="2"/>
  <c r="S1514" i="2"/>
  <c r="AC1514" i="2"/>
  <c r="S1512" i="2"/>
  <c r="AC1512" i="2"/>
  <c r="S1482" i="2"/>
  <c r="AC1482" i="2"/>
  <c r="S1324" i="2"/>
  <c r="AC1324" i="2"/>
  <c r="S1380" i="2"/>
  <c r="AC1380" i="2"/>
  <c r="S1359" i="2"/>
  <c r="AC1359" i="2"/>
  <c r="S1414" i="2"/>
  <c r="AC1414" i="2"/>
  <c r="S1370" i="2"/>
  <c r="AC1370" i="2"/>
  <c r="S1469" i="2"/>
  <c r="AC1469" i="2"/>
  <c r="S1344" i="2"/>
  <c r="AC1344" i="2"/>
  <c r="S1447" i="2"/>
  <c r="AC1447" i="2"/>
  <c r="S1328" i="2"/>
  <c r="AC1328" i="2"/>
  <c r="S1335" i="2"/>
  <c r="AC1335" i="2"/>
  <c r="S1318" i="2"/>
  <c r="AC1318" i="2"/>
  <c r="S1302" i="2"/>
  <c r="AC1302" i="2"/>
  <c r="S1442" i="2"/>
  <c r="AC1442" i="2"/>
  <c r="S1487" i="2"/>
  <c r="AC1487" i="2"/>
  <c r="S1320" i="2"/>
  <c r="AC1320" i="2"/>
  <c r="S1332" i="2"/>
  <c r="AC1332" i="2"/>
  <c r="S1480" i="2"/>
  <c r="AC1480" i="2"/>
  <c r="S1322" i="2"/>
  <c r="AC1322" i="2"/>
  <c r="S1513" i="2"/>
  <c r="AC1513" i="2"/>
  <c r="S1361" i="2"/>
  <c r="AC1361" i="2"/>
  <c r="S1445" i="2"/>
  <c r="AC1445" i="2"/>
  <c r="S1408" i="2"/>
  <c r="AC1408" i="2"/>
  <c r="S1365" i="2"/>
  <c r="AC1365" i="2"/>
  <c r="S1376" i="2"/>
  <c r="AC1376" i="2"/>
  <c r="S1384" i="2"/>
  <c r="AC1384" i="2"/>
  <c r="S1470" i="2"/>
  <c r="AC1470" i="2"/>
  <c r="S1309" i="2"/>
  <c r="AC1309" i="2"/>
  <c r="S1377" i="2"/>
  <c r="AC1377" i="2"/>
  <c r="S1357" i="2"/>
  <c r="AC1357" i="2"/>
  <c r="S1349" i="2"/>
  <c r="AC1349" i="2"/>
  <c r="S1416" i="2"/>
  <c r="AC1416" i="2"/>
  <c r="S1343" i="2"/>
  <c r="AC1343" i="2"/>
  <c r="S1404" i="2"/>
  <c r="AC1404" i="2"/>
  <c r="S1336" i="2"/>
  <c r="AC1336" i="2"/>
  <c r="S1479" i="2"/>
  <c r="AC1479" i="2"/>
  <c r="S1494" i="2"/>
  <c r="AC1494" i="2"/>
  <c r="S1352" i="2"/>
  <c r="AC1352" i="2"/>
  <c r="S1507" i="2"/>
  <c r="AC1507" i="2"/>
  <c r="S1382" i="2"/>
  <c r="AC1382" i="2"/>
  <c r="S1411" i="2"/>
  <c r="AC1411" i="2"/>
  <c r="S1478" i="2"/>
  <c r="AC1478" i="2"/>
  <c r="S1489" i="2"/>
  <c r="AC1489" i="2"/>
  <c r="S1459" i="2"/>
  <c r="AC1459" i="2"/>
  <c r="S1358" i="2"/>
  <c r="AC1358" i="2"/>
  <c r="S1511" i="2"/>
  <c r="AC1511" i="2"/>
  <c r="S1440" i="2"/>
  <c r="AC1440" i="2"/>
  <c r="S1325" i="2"/>
  <c r="AC1325" i="2"/>
  <c r="S1452" i="2"/>
  <c r="AC1452" i="2"/>
  <c r="S1409" i="2"/>
  <c r="AC1409" i="2"/>
  <c r="S1483" i="2"/>
  <c r="AC1483" i="2"/>
  <c r="S1342" i="2"/>
  <c r="AC1342" i="2"/>
  <c r="S1466" i="2"/>
  <c r="AC1466" i="2"/>
  <c r="S1438" i="2"/>
  <c r="AC1438" i="2"/>
  <c r="S1383" i="2"/>
  <c r="AC1383" i="2"/>
  <c r="S1420" i="2"/>
  <c r="AC1420" i="2"/>
  <c r="S1333" i="2"/>
  <c r="AC1333" i="2"/>
  <c r="S1306" i="2"/>
  <c r="AC1306" i="2"/>
  <c r="S1481" i="2"/>
  <c r="AC1481" i="2"/>
  <c r="S1423" i="2"/>
  <c r="AC1423" i="2"/>
  <c r="S1406" i="2"/>
  <c r="AC1406" i="2"/>
  <c r="S1366" i="2"/>
  <c r="AC1366" i="2"/>
  <c r="S590" i="2"/>
  <c r="T590" i="2" s="1"/>
  <c r="S1095" i="2"/>
  <c r="T1095" i="2" s="1"/>
  <c r="S1181" i="2"/>
  <c r="T1181" i="2" s="1"/>
  <c r="S237" i="2"/>
  <c r="T237" i="2" s="1"/>
  <c r="S352" i="2"/>
  <c r="T352" i="2" s="1"/>
  <c r="S761" i="2"/>
  <c r="T761" i="2" s="1"/>
  <c r="S623" i="2"/>
  <c r="T623" i="2" s="1"/>
  <c r="S2324" i="2"/>
  <c r="T2324" i="2" s="1"/>
  <c r="S1529" i="2"/>
  <c r="T1529" i="2" s="1"/>
  <c r="S363" i="2"/>
  <c r="T363" i="2" s="1"/>
  <c r="S776" i="2"/>
  <c r="T776" i="2" s="1"/>
  <c r="S2298" i="2"/>
  <c r="T2298" i="2" s="1"/>
  <c r="S1848" i="2"/>
  <c r="T1848" i="2" s="1"/>
  <c r="S1786" i="2"/>
  <c r="T1786" i="2" s="1"/>
  <c r="S1096" i="2"/>
  <c r="T1096" i="2" s="1"/>
  <c r="S1577" i="2"/>
  <c r="T1577" i="2" s="1"/>
  <c r="S305" i="2"/>
  <c r="T305" i="2" s="1"/>
  <c r="S942" i="2"/>
  <c r="T942" i="2" s="1"/>
  <c r="S794" i="2"/>
  <c r="T794" i="2" s="1"/>
  <c r="S175" i="2"/>
  <c r="T175" i="2" s="1"/>
  <c r="S1616" i="2"/>
  <c r="T1616" i="2" s="1"/>
  <c r="S598" i="2"/>
  <c r="T598" i="2" s="1"/>
  <c r="S2317" i="2"/>
  <c r="T2317" i="2" s="1"/>
  <c r="S81" i="2"/>
  <c r="T81" i="2" s="1"/>
  <c r="S871" i="2"/>
  <c r="T871" i="2" s="1"/>
  <c r="S54" i="2"/>
  <c r="T54" i="2" s="1"/>
  <c r="S1791" i="2"/>
  <c r="T1791" i="2" s="1"/>
  <c r="S1841" i="2"/>
  <c r="T1841" i="2" s="1"/>
  <c r="S1242" i="2"/>
  <c r="T1242" i="2" s="1"/>
  <c r="S1525" i="2"/>
  <c r="T1525" i="2" s="1"/>
  <c r="S60" i="2"/>
  <c r="T60" i="2" s="1"/>
  <c r="S1281" i="2"/>
  <c r="T1281" i="2" s="1"/>
  <c r="S630" i="2"/>
  <c r="T630" i="2" s="1"/>
  <c r="S1128" i="2"/>
  <c r="T1128" i="2" s="1"/>
  <c r="S1222" i="2"/>
  <c r="T1222" i="2" s="1"/>
  <c r="S1114" i="2"/>
  <c r="T1114" i="2" s="1"/>
  <c r="S933" i="2"/>
  <c r="T933" i="2" s="1"/>
  <c r="S2306" i="2"/>
  <c r="T2306" i="2" s="1"/>
  <c r="S1188" i="2"/>
  <c r="T1188" i="2" s="1"/>
  <c r="S1041" i="2"/>
  <c r="T1041" i="2" s="1"/>
  <c r="S397" i="2"/>
  <c r="T397" i="2" s="1"/>
  <c r="S1720" i="2"/>
  <c r="T1720" i="2" s="1"/>
  <c r="S1528" i="2"/>
  <c r="T1528" i="2" s="1"/>
  <c r="S2284" i="2"/>
  <c r="T2284" i="2" s="1"/>
  <c r="S1636" i="2"/>
  <c r="T1636" i="2" s="1"/>
  <c r="S1808" i="2"/>
  <c r="T1808" i="2" s="1"/>
  <c r="S2304" i="2"/>
  <c r="T2304" i="2" s="1"/>
  <c r="S1163" i="2"/>
  <c r="T1163" i="2" s="1"/>
  <c r="S844" i="2"/>
  <c r="T844" i="2" s="1"/>
  <c r="S436" i="2"/>
  <c r="T436" i="2" s="1"/>
  <c r="S1640" i="2"/>
  <c r="T1640" i="2" s="1"/>
  <c r="S890" i="2"/>
  <c r="T890" i="2" s="1"/>
  <c r="S349" i="2"/>
  <c r="T349" i="2" s="1"/>
  <c r="S357" i="2"/>
  <c r="T357" i="2" s="1"/>
  <c r="S250" i="2"/>
  <c r="T250" i="2" s="1"/>
  <c r="S674" i="2"/>
  <c r="T674" i="2" s="1"/>
  <c r="S535" i="2"/>
  <c r="T535" i="2" s="1"/>
  <c r="S1196" i="2"/>
  <c r="T1196" i="2" s="1"/>
  <c r="S341" i="2"/>
  <c r="T341" i="2" s="1"/>
  <c r="S1157" i="2"/>
  <c r="T1157" i="2" s="1"/>
  <c r="S537" i="2"/>
  <c r="T537" i="2" s="1"/>
  <c r="S509" i="2"/>
  <c r="T509" i="2" s="1"/>
  <c r="AD1515" i="2"/>
  <c r="S1515" i="2"/>
  <c r="T1515" i="2" s="1"/>
  <c r="S772" i="2"/>
  <c r="T772" i="2" s="1"/>
  <c r="S874" i="2"/>
  <c r="T874" i="2" s="1"/>
  <c r="S853" i="2"/>
  <c r="T853" i="2" s="1"/>
  <c r="S453" i="2"/>
  <c r="T453" i="2" s="1"/>
  <c r="S1533" i="2"/>
  <c r="T1533" i="2" s="1"/>
  <c r="S382" i="2"/>
  <c r="T382" i="2" s="1"/>
  <c r="S313" i="2"/>
  <c r="T313" i="2" s="1"/>
  <c r="S108" i="2"/>
  <c r="T108" i="2" s="1"/>
  <c r="S1797" i="2"/>
  <c r="T1797" i="2" s="1"/>
  <c r="S1502" i="2"/>
  <c r="T1502" i="2" s="1"/>
  <c r="S73" i="2"/>
  <c r="T73" i="2" s="1"/>
  <c r="S1718" i="2"/>
  <c r="T1718" i="2" s="1"/>
  <c r="S1543" i="2"/>
  <c r="T1543" i="2" s="1"/>
  <c r="S1799" i="2"/>
  <c r="T1799" i="2" s="1"/>
  <c r="S28" i="2"/>
  <c r="T28" i="2" s="1"/>
  <c r="S161" i="2"/>
  <c r="T161" i="2" s="1"/>
  <c r="S1025" i="2"/>
  <c r="T1025" i="2" s="1"/>
  <c r="S1649" i="2"/>
  <c r="T1649" i="2" s="1"/>
  <c r="S2352" i="2"/>
  <c r="T2352" i="2" s="1"/>
  <c r="S1068" i="2"/>
  <c r="T1068" i="2" s="1"/>
  <c r="S1217" i="2"/>
  <c r="T1217" i="2" s="1"/>
  <c r="S875" i="2"/>
  <c r="T875" i="2" s="1"/>
  <c r="S780" i="2"/>
  <c r="T780" i="2" s="1"/>
  <c r="S1759" i="2"/>
  <c r="T1759" i="2" s="1"/>
  <c r="S689" i="2"/>
  <c r="T689" i="2" s="1"/>
  <c r="S314" i="2"/>
  <c r="T314" i="2" s="1"/>
  <c r="S1742" i="2"/>
  <c r="T1742" i="2" s="1"/>
  <c r="S927" i="2"/>
  <c r="T927" i="2" s="1"/>
  <c r="S653" i="2"/>
  <c r="T653" i="2" s="1"/>
  <c r="S124" i="2"/>
  <c r="T124" i="2" s="1"/>
  <c r="S1158" i="2"/>
  <c r="T1158" i="2" s="1"/>
  <c r="S495" i="2"/>
  <c r="T495" i="2" s="1"/>
  <c r="S1631" i="2"/>
  <c r="T1631" i="2" s="1"/>
  <c r="S53" i="2"/>
  <c r="T53" i="2" s="1"/>
  <c r="S417" i="2"/>
  <c r="T417" i="2" s="1"/>
  <c r="S2336" i="2"/>
  <c r="T2336" i="2" s="1"/>
  <c r="S2350" i="2"/>
  <c r="T2350" i="2" s="1"/>
  <c r="S50" i="2"/>
  <c r="T50" i="2" s="1"/>
  <c r="S706" i="2"/>
  <c r="T706" i="2" s="1"/>
  <c r="S385" i="2"/>
  <c r="T385" i="2" s="1"/>
  <c r="S4" i="2"/>
  <c r="T4" i="2" s="1"/>
  <c r="S1755" i="2"/>
  <c r="T1755" i="2" s="1"/>
  <c r="S816" i="2"/>
  <c r="T816" i="2" s="1"/>
  <c r="S1549" i="2"/>
  <c r="T1549" i="2" s="1"/>
  <c r="S17" i="2"/>
  <c r="T17" i="2" s="1"/>
  <c r="S1682" i="2"/>
  <c r="T1682" i="2" s="1"/>
  <c r="S470" i="2"/>
  <c r="T470" i="2" s="1"/>
  <c r="S896" i="2"/>
  <c r="T896" i="2" s="1"/>
  <c r="S1124" i="2"/>
  <c r="T1124" i="2" s="1"/>
  <c r="S773" i="2"/>
  <c r="T773" i="2" s="1"/>
  <c r="S1688" i="2"/>
  <c r="T1688" i="2" s="1"/>
  <c r="S1800" i="2"/>
  <c r="T1800" i="2" s="1"/>
  <c r="S432" i="2"/>
  <c r="T432" i="2" s="1"/>
  <c r="S1706" i="2"/>
  <c r="T1706" i="2" s="1"/>
  <c r="S165" i="2"/>
  <c r="T165" i="2" s="1"/>
  <c r="S1060" i="2"/>
  <c r="T1060" i="2" s="1"/>
  <c r="S1034" i="2"/>
  <c r="T1034" i="2" s="1"/>
  <c r="S1813" i="2"/>
  <c r="T1813" i="2" s="1"/>
  <c r="S847" i="2"/>
  <c r="T847" i="2" s="1"/>
  <c r="S150" i="2"/>
  <c r="T150" i="2" s="1"/>
  <c r="S985" i="2"/>
  <c r="T985" i="2" s="1"/>
  <c r="S1286" i="2"/>
  <c r="T1286" i="2" s="1"/>
  <c r="S1094" i="2"/>
  <c r="T1094" i="2" s="1"/>
  <c r="S1743" i="2"/>
  <c r="T1743" i="2" s="1"/>
  <c r="S1126" i="2"/>
  <c r="T1126" i="2" s="1"/>
  <c r="S731" i="2"/>
  <c r="T731" i="2" s="1"/>
  <c r="S1142" i="2"/>
  <c r="T1142" i="2" s="1"/>
  <c r="S1532" i="2"/>
  <c r="T1532" i="2" s="1"/>
  <c r="S500" i="2"/>
  <c r="T500" i="2" s="1"/>
  <c r="S1732" i="2"/>
  <c r="T1732" i="2" s="1"/>
  <c r="S1846" i="2"/>
  <c r="T1846" i="2" s="1"/>
  <c r="S1667" i="2"/>
  <c r="T1667" i="2" s="1"/>
  <c r="S333" i="2"/>
  <c r="T333" i="2" s="1"/>
  <c r="S868" i="2"/>
  <c r="T868" i="2" s="1"/>
  <c r="S999" i="2"/>
  <c r="T999" i="2" s="1"/>
  <c r="S785" i="2"/>
  <c r="T785" i="2" s="1"/>
  <c r="S541" i="2"/>
  <c r="T541" i="2" s="1"/>
  <c r="S461" i="2"/>
  <c r="T461" i="2" s="1"/>
  <c r="S925" i="2"/>
  <c r="T925" i="2" s="1"/>
  <c r="S2344" i="2"/>
  <c r="T2344" i="2" s="1"/>
  <c r="S421" i="2"/>
  <c r="T421" i="2" s="1"/>
  <c r="S442" i="2"/>
  <c r="T442" i="2" s="1"/>
  <c r="S140" i="2"/>
  <c r="T140" i="2" s="1"/>
  <c r="S1276" i="2"/>
  <c r="T1276" i="2" s="1"/>
  <c r="S159" i="2"/>
  <c r="T159" i="2" s="1"/>
  <c r="S821" i="2"/>
  <c r="T821" i="2" s="1"/>
  <c r="AD1415" i="2"/>
  <c r="S1415" i="2"/>
  <c r="T1415" i="2" s="1"/>
  <c r="S2376" i="2"/>
  <c r="T2376" i="2" s="1"/>
  <c r="S787" i="2"/>
  <c r="T787" i="2" s="1"/>
  <c r="S403" i="2"/>
  <c r="T403" i="2" s="1"/>
  <c r="S945" i="2"/>
  <c r="T945" i="2" s="1"/>
  <c r="S26" i="2"/>
  <c r="T26" i="2" s="1"/>
  <c r="S2313" i="2"/>
  <c r="T2313" i="2" s="1"/>
  <c r="S337" i="2"/>
  <c r="T337" i="2" s="1"/>
  <c r="S615" i="2"/>
  <c r="T615" i="2" s="1"/>
  <c r="S713" i="2"/>
  <c r="T713" i="2" s="1"/>
  <c r="S1819" i="2"/>
  <c r="T1819" i="2" s="1"/>
  <c r="S109" i="2"/>
  <c r="T109" i="2" s="1"/>
  <c r="S822" i="2"/>
  <c r="T822" i="2" s="1"/>
  <c r="S66" i="2"/>
  <c r="T66" i="2" s="1"/>
  <c r="S2292" i="2"/>
  <c r="T2292" i="2" s="1"/>
  <c r="S374" i="2"/>
  <c r="T374" i="2" s="1"/>
  <c r="S946" i="2"/>
  <c r="T946" i="2" s="1"/>
  <c r="S1563" i="2"/>
  <c r="T1563" i="2" s="1"/>
  <c r="S736" i="2"/>
  <c r="T736" i="2" s="1"/>
  <c r="S1461" i="2"/>
  <c r="T1461" i="2" s="1"/>
  <c r="S2366" i="2"/>
  <c r="T2366" i="2" s="1"/>
  <c r="S555" i="2"/>
  <c r="T555" i="2" s="1"/>
  <c r="S181" i="2"/>
  <c r="T181" i="2" s="1"/>
  <c r="S1129" i="2"/>
  <c r="T1129" i="2" s="1"/>
  <c r="S61" i="2"/>
  <c r="T61" i="2" s="1"/>
  <c r="S445" i="2"/>
  <c r="T445" i="2" s="1"/>
  <c r="S712" i="2"/>
  <c r="T712" i="2" s="1"/>
  <c r="S89" i="2"/>
  <c r="T89" i="2" s="1"/>
  <c r="S652" i="2"/>
  <c r="T652" i="2" s="1"/>
  <c r="S1125" i="2"/>
  <c r="T1125" i="2" s="1"/>
  <c r="S1252" i="2"/>
  <c r="T1252" i="2" s="1"/>
  <c r="S642" i="2"/>
  <c r="T642" i="2" s="1"/>
  <c r="S340" i="2"/>
  <c r="T340" i="2" s="1"/>
  <c r="AD1490" i="2"/>
  <c r="S1490" i="2"/>
  <c r="S225" i="2"/>
  <c r="T225" i="2" s="1"/>
  <c r="S199" i="2"/>
  <c r="T199" i="2" s="1"/>
  <c r="S1271" i="2"/>
  <c r="T1271" i="2" s="1"/>
  <c r="S88" i="2"/>
  <c r="T88" i="2" s="1"/>
  <c r="S1617" i="2"/>
  <c r="T1617" i="2" s="1"/>
  <c r="S1625" i="2"/>
  <c r="T1625" i="2" s="1"/>
  <c r="S1645" i="2"/>
  <c r="T1645" i="2" s="1"/>
  <c r="S525" i="2"/>
  <c r="T525" i="2" s="1"/>
  <c r="S1081" i="2"/>
  <c r="T1081" i="2" s="1"/>
  <c r="S1257" i="2"/>
  <c r="T1257" i="2" s="1"/>
  <c r="S1758" i="2"/>
  <c r="T1758" i="2" s="1"/>
  <c r="S1629" i="2"/>
  <c r="T1629" i="2" s="1"/>
  <c r="S399" i="2"/>
  <c r="T399" i="2" s="1"/>
  <c r="S621" i="2"/>
  <c r="T621" i="2" s="1"/>
  <c r="S1725" i="2"/>
  <c r="T1725" i="2" s="1"/>
  <c r="S618" i="2"/>
  <c r="T618" i="2" s="1"/>
  <c r="S428" i="2"/>
  <c r="T428" i="2" s="1"/>
  <c r="S769" i="2"/>
  <c r="T769" i="2" s="1"/>
  <c r="S77" i="2"/>
  <c r="T77" i="2" s="1"/>
  <c r="S1143" i="2"/>
  <c r="T1143" i="2" s="1"/>
  <c r="S2295" i="2"/>
  <c r="T2295" i="2" s="1"/>
  <c r="S137" i="2"/>
  <c r="T137" i="2" s="1"/>
  <c r="S1694" i="2"/>
  <c r="T1694" i="2" s="1"/>
  <c r="S991" i="2"/>
  <c r="T991" i="2" s="1"/>
  <c r="S338" i="2"/>
  <c r="T338" i="2" s="1"/>
  <c r="S617" i="2"/>
  <c r="T617" i="2" s="1"/>
  <c r="S941" i="2"/>
  <c r="T941" i="2" s="1"/>
  <c r="S447" i="2"/>
  <c r="T447" i="2" s="1"/>
  <c r="S2309" i="2"/>
  <c r="T2309" i="2" s="1"/>
  <c r="S1775" i="2"/>
  <c r="T1775" i="2" s="1"/>
  <c r="S2388" i="2"/>
  <c r="T2388" i="2" s="1"/>
  <c r="S1199" i="2"/>
  <c r="T1199" i="2" s="1"/>
  <c r="S1236" i="2"/>
  <c r="T1236" i="2" s="1"/>
  <c r="S1093" i="2"/>
  <c r="T1093" i="2" s="1"/>
  <c r="S485" i="2"/>
  <c r="T485" i="2" s="1"/>
  <c r="S2354" i="2"/>
  <c r="T2354" i="2" s="1"/>
  <c r="S1072" i="2"/>
  <c r="T1072" i="2" s="1"/>
  <c r="S1756" i="2"/>
  <c r="T1756" i="2" s="1"/>
  <c r="S1547" i="2"/>
  <c r="T1547" i="2" s="1"/>
  <c r="S1708" i="2"/>
  <c r="T1708" i="2" s="1"/>
  <c r="S2342" i="2"/>
  <c r="T2342" i="2" s="1"/>
  <c r="S1023" i="2"/>
  <c r="T1023" i="2" s="1"/>
  <c r="S153" i="2"/>
  <c r="T153" i="2" s="1"/>
  <c r="S529" i="2"/>
  <c r="T529" i="2" s="1"/>
  <c r="S1825" i="2"/>
  <c r="T1825" i="2" s="1"/>
  <c r="S1162" i="2"/>
  <c r="T1162" i="2" s="1"/>
  <c r="S763" i="2"/>
  <c r="T763" i="2" s="1"/>
  <c r="S768" i="2"/>
  <c r="T768" i="2" s="1"/>
  <c r="S1588" i="2"/>
  <c r="T1588" i="2" s="1"/>
  <c r="S1826" i="2"/>
  <c r="T1826" i="2" s="1"/>
  <c r="S585" i="2"/>
  <c r="T585" i="2" s="1"/>
  <c r="S682" i="2"/>
  <c r="T682" i="2" s="1"/>
  <c r="S59" i="2"/>
  <c r="T59" i="2" s="1"/>
  <c r="S1559" i="2"/>
  <c r="T1559" i="2" s="1"/>
  <c r="S2301" i="2"/>
  <c r="T2301" i="2" s="1"/>
  <c r="S662" i="2"/>
  <c r="T662" i="2" s="1"/>
  <c r="S576" i="2"/>
  <c r="T576" i="2" s="1"/>
  <c r="S1050" i="2"/>
  <c r="T1050" i="2" s="1"/>
  <c r="S420" i="2"/>
  <c r="T420" i="2" s="1"/>
  <c r="S818" i="2"/>
  <c r="T818" i="2" s="1"/>
  <c r="S169" i="2"/>
  <c r="T169" i="2" s="1"/>
  <c r="S13" i="2"/>
  <c r="T13" i="2" s="1"/>
  <c r="S569" i="2"/>
  <c r="T569" i="2" s="1"/>
  <c r="S2349" i="2"/>
  <c r="T2349" i="2" s="1"/>
  <c r="S364" i="2"/>
  <c r="T364" i="2" s="1"/>
  <c r="S556" i="2"/>
  <c r="T556" i="2" s="1"/>
  <c r="S1804" i="2"/>
  <c r="T1804" i="2" s="1"/>
  <c r="S948" i="2"/>
  <c r="T948" i="2" s="1"/>
  <c r="S490" i="2"/>
  <c r="T490" i="2" s="1"/>
  <c r="S223" i="2"/>
  <c r="T223" i="2" s="1"/>
  <c r="S1790" i="2"/>
  <c r="T1790" i="2" s="1"/>
  <c r="S197" i="2"/>
  <c r="T197" i="2" s="1"/>
  <c r="S304" i="2"/>
  <c r="T304" i="2" s="1"/>
  <c r="S429" i="2"/>
  <c r="T429" i="2" s="1"/>
  <c r="S1180" i="2"/>
  <c r="T1180" i="2" s="1"/>
  <c r="S1654" i="2"/>
  <c r="T1654" i="2" s="1"/>
  <c r="S2346" i="2"/>
  <c r="T2346" i="2" s="1"/>
  <c r="S675" i="2"/>
  <c r="T675" i="2" s="1"/>
  <c r="AD1398" i="2"/>
  <c r="S1398" i="2"/>
  <c r="S1138" i="2"/>
  <c r="T1138" i="2" s="1"/>
  <c r="AD1460" i="2"/>
  <c r="S1460" i="2"/>
  <c r="T1460" i="2" s="1"/>
  <c r="S1221" i="2"/>
  <c r="T1221" i="2" s="1"/>
  <c r="AD1307" i="2"/>
  <c r="S1307" i="2"/>
  <c r="S2307" i="2"/>
  <c r="T2307" i="2" s="1"/>
  <c r="S246" i="2"/>
  <c r="T246" i="2" s="1"/>
  <c r="S1675" i="2"/>
  <c r="T1675" i="2" s="1"/>
  <c r="S738" i="2"/>
  <c r="T738" i="2" s="1"/>
  <c r="S1209" i="2"/>
  <c r="T1209" i="2" s="1"/>
  <c r="S1116" i="2"/>
  <c r="T1116" i="2" s="1"/>
  <c r="S369" i="2"/>
  <c r="T369" i="2" s="1"/>
  <c r="S477" i="2"/>
  <c r="T477" i="2" s="1"/>
  <c r="S345" i="2"/>
  <c r="T345" i="2" s="1"/>
  <c r="S903" i="2"/>
  <c r="T903" i="2" s="1"/>
  <c r="S1046" i="2"/>
  <c r="T1046" i="2" s="1"/>
  <c r="S561" i="2"/>
  <c r="T561" i="2" s="1"/>
  <c r="S506" i="2"/>
  <c r="T506" i="2" s="1"/>
  <c r="S938" i="2"/>
  <c r="T938" i="2" s="1"/>
  <c r="S1739" i="2"/>
  <c r="T1739" i="2" s="1"/>
  <c r="S1012" i="2"/>
  <c r="T1012" i="2" s="1"/>
  <c r="S322" i="2"/>
  <c r="T322" i="2" s="1"/>
  <c r="S1581" i="2"/>
  <c r="T1581" i="2" s="1"/>
  <c r="S198" i="2"/>
  <c r="T198" i="2" s="1"/>
  <c r="S2371" i="2"/>
  <c r="T2371" i="2" s="1"/>
  <c r="S848" i="2"/>
  <c r="T848" i="2" s="1"/>
  <c r="S439" i="2"/>
  <c r="T439" i="2" s="1"/>
  <c r="S1684" i="2"/>
  <c r="T1684" i="2" s="1"/>
  <c r="S901" i="2"/>
  <c r="T901" i="2" s="1"/>
  <c r="S1139" i="2"/>
  <c r="T1139" i="2" s="1"/>
  <c r="S986" i="2"/>
  <c r="T986" i="2" s="1"/>
  <c r="S817" i="2"/>
  <c r="T817" i="2" s="1"/>
  <c r="S995" i="2"/>
  <c r="T995" i="2" s="1"/>
  <c r="S1245" i="2"/>
  <c r="T1245" i="2" s="1"/>
  <c r="S365" i="2"/>
  <c r="T365" i="2" s="1"/>
  <c r="S1752" i="2"/>
  <c r="T1752" i="2" s="1"/>
  <c r="S1679" i="2"/>
  <c r="T1679" i="2" s="1"/>
  <c r="S914" i="2"/>
  <c r="T914" i="2" s="1"/>
  <c r="S209" i="2"/>
  <c r="T209" i="2" s="1"/>
  <c r="S1829" i="2"/>
  <c r="T1829" i="2" s="1"/>
  <c r="S1849" i="2"/>
  <c r="T1849" i="2" s="1"/>
  <c r="S1541" i="2"/>
  <c r="T1541" i="2" s="1"/>
  <c r="S1262" i="2"/>
  <c r="T1262" i="2" s="1"/>
  <c r="S2330" i="2"/>
  <c r="T2330" i="2" s="1"/>
  <c r="S2382" i="2"/>
  <c r="T2382" i="2" s="1"/>
  <c r="S1171" i="2"/>
  <c r="T1171" i="2" s="1"/>
  <c r="S1169" i="2"/>
  <c r="T1169" i="2" s="1"/>
  <c r="S419" i="2"/>
  <c r="T419" i="2" s="1"/>
  <c r="S1132" i="2"/>
  <c r="T1132" i="2" s="1"/>
  <c r="S1569" i="2"/>
  <c r="T1569" i="2" s="1"/>
  <c r="S1850" i="2"/>
  <c r="T1850" i="2" s="1"/>
  <c r="S1005" i="2"/>
  <c r="T1005" i="2" s="1"/>
  <c r="S880" i="2"/>
  <c r="T880" i="2" s="1"/>
  <c r="S929" i="2"/>
  <c r="T929" i="2" s="1"/>
  <c r="S97" i="2"/>
  <c r="T97" i="2" s="1"/>
  <c r="S935" i="2"/>
  <c r="T935" i="2" s="1"/>
  <c r="S616" i="2"/>
  <c r="T616" i="2" s="1"/>
  <c r="S795" i="2"/>
  <c r="T795" i="2" s="1"/>
  <c r="S1265" i="2"/>
  <c r="T1265" i="2" s="1"/>
  <c r="S1648" i="2"/>
  <c r="T1648" i="2" s="1"/>
  <c r="S1216" i="2"/>
  <c r="T1216" i="2" s="1"/>
  <c r="S1626" i="2"/>
  <c r="T1626" i="2" s="1"/>
  <c r="S1086" i="2"/>
  <c r="T1086" i="2" s="1"/>
  <c r="S265" i="2"/>
  <c r="T265" i="2" s="1"/>
  <c r="S157" i="2"/>
  <c r="T157" i="2" s="1"/>
  <c r="S1782" i="2"/>
  <c r="T1782" i="2" s="1"/>
  <c r="S633" i="2"/>
  <c r="T633" i="2" s="1"/>
  <c r="S739" i="2"/>
  <c r="T739" i="2" s="1"/>
  <c r="S1283" i="2"/>
  <c r="T1283" i="2" s="1"/>
  <c r="S1612" i="2"/>
  <c r="T1612" i="2" s="1"/>
  <c r="S136" i="2"/>
  <c r="T136" i="2" s="1"/>
  <c r="S893" i="2"/>
  <c r="T893" i="2" s="1"/>
  <c r="S697" i="2"/>
  <c r="T697" i="2" s="1"/>
  <c r="S449" i="2"/>
  <c r="T449" i="2" s="1"/>
  <c r="S749" i="2"/>
  <c r="T749" i="2" s="1"/>
  <c r="S233" i="2"/>
  <c r="T233" i="2" s="1"/>
  <c r="S1019" i="2"/>
  <c r="T1019" i="2" s="1"/>
  <c r="AD1363" i="2"/>
  <c r="S1363" i="2"/>
  <c r="S1184" i="2"/>
  <c r="T1184" i="2" s="1"/>
  <c r="S259" i="2"/>
  <c r="T259" i="2" s="1"/>
  <c r="S455" i="2"/>
  <c r="T455" i="2" s="1"/>
  <c r="S564" i="2"/>
  <c r="T564" i="2" s="1"/>
  <c r="AD1400" i="2"/>
  <c r="S1400" i="2"/>
  <c r="T1400" i="2" s="1"/>
  <c r="S767" i="2"/>
  <c r="T767" i="2" s="1"/>
  <c r="S737" i="2"/>
  <c r="T737" i="2" s="1"/>
  <c r="AD1405" i="2"/>
  <c r="S1405" i="2"/>
  <c r="S806" i="2"/>
  <c r="T806" i="2" s="1"/>
  <c r="S1769" i="2"/>
  <c r="T1769" i="2" s="1"/>
  <c r="S635" i="2"/>
  <c r="T635" i="2" s="1"/>
  <c r="S2334" i="2"/>
  <c r="T2334" i="2" s="1"/>
  <c r="S829" i="2"/>
  <c r="T829" i="2" s="1"/>
  <c r="S610" i="2"/>
  <c r="T610" i="2" s="1"/>
  <c r="S2358" i="2"/>
  <c r="T2358" i="2" s="1"/>
  <c r="S934" i="2"/>
  <c r="T934" i="2" s="1"/>
  <c r="S686" i="2"/>
  <c r="T686" i="2" s="1"/>
  <c r="S892" i="2"/>
  <c r="T892" i="2" s="1"/>
  <c r="S1149" i="2"/>
  <c r="T1149" i="2" s="1"/>
  <c r="S248" i="2"/>
  <c r="T248" i="2" s="1"/>
  <c r="S1048" i="2"/>
  <c r="T1048" i="2" s="1"/>
  <c r="S1733" i="2"/>
  <c r="T1733" i="2" s="1"/>
  <c r="S998" i="2"/>
  <c r="T998" i="2" s="1"/>
  <c r="S148" i="2"/>
  <c r="T148" i="2" s="1"/>
  <c r="S2318" i="2"/>
  <c r="T2318" i="2" s="1"/>
  <c r="S913" i="2"/>
  <c r="T913" i="2" s="1"/>
  <c r="S841" i="2"/>
  <c r="T841" i="2" s="1"/>
  <c r="S906" i="2"/>
  <c r="T906" i="2" s="1"/>
  <c r="S379" i="2"/>
  <c r="T379" i="2" s="1"/>
  <c r="S902" i="2"/>
  <c r="T902" i="2" s="1"/>
  <c r="S2320" i="2"/>
  <c r="T2320" i="2" s="1"/>
  <c r="S2333" i="2"/>
  <c r="T2333" i="2" s="1"/>
  <c r="S641" i="2"/>
  <c r="T641" i="2" s="1"/>
  <c r="S982" i="2"/>
  <c r="T982" i="2" s="1"/>
  <c r="S981" i="2"/>
  <c r="T981" i="2" s="1"/>
  <c r="S1545" i="2"/>
  <c r="T1545" i="2" s="1"/>
  <c r="S57" i="2"/>
  <c r="T57" i="2" s="1"/>
  <c r="S330" i="2"/>
  <c r="T330" i="2" s="1"/>
  <c r="S329" i="2"/>
  <c r="T329" i="2" s="1"/>
  <c r="S1013" i="2"/>
  <c r="T1013" i="2" s="1"/>
  <c r="S492" i="2"/>
  <c r="T492" i="2" s="1"/>
  <c r="S513" i="2"/>
  <c r="T513" i="2" s="1"/>
  <c r="S1768" i="2"/>
  <c r="T1768" i="2" s="1"/>
  <c r="S950" i="2"/>
  <c r="T950" i="2" s="1"/>
  <c r="S1603" i="2"/>
  <c r="T1603" i="2" s="1"/>
  <c r="S162" i="2"/>
  <c r="T162" i="2" s="1"/>
  <c r="S210" i="2"/>
  <c r="T210" i="2" s="1"/>
  <c r="S213" i="2"/>
  <c r="T213" i="2" s="1"/>
  <c r="S325" i="2"/>
  <c r="T325" i="2" s="1"/>
  <c r="S2291" i="2"/>
  <c r="T2291" i="2" s="1"/>
  <c r="S192" i="2"/>
  <c r="T192" i="2" s="1"/>
  <c r="S685" i="2"/>
  <c r="T685" i="2" s="1"/>
  <c r="S1058" i="2"/>
  <c r="T1058" i="2" s="1"/>
  <c r="S189" i="2"/>
  <c r="T189" i="2" s="1"/>
  <c r="S1542" i="2"/>
  <c r="T1542" i="2" s="1"/>
  <c r="S1270" i="2"/>
  <c r="T1270" i="2" s="1"/>
  <c r="S1118" i="2"/>
  <c r="T1118" i="2" s="1"/>
  <c r="S1294" i="2"/>
  <c r="T1294" i="2" s="1"/>
  <c r="S2308" i="2"/>
  <c r="T2308" i="2" s="1"/>
  <c r="S2294" i="2"/>
  <c r="T2294" i="2" s="1"/>
  <c r="S1656" i="2"/>
  <c r="T1656" i="2" s="1"/>
  <c r="S1624" i="2"/>
  <c r="T1624" i="2" s="1"/>
  <c r="S1705" i="2"/>
  <c r="T1705" i="2" s="1"/>
  <c r="S253" i="2"/>
  <c r="T253" i="2" s="1"/>
  <c r="S830" i="2"/>
  <c r="T830" i="2" s="1"/>
  <c r="S401" i="2"/>
  <c r="T401" i="2" s="1"/>
  <c r="S1091" i="2"/>
  <c r="T1091" i="2" s="1"/>
  <c r="S413" i="2"/>
  <c r="T413" i="2" s="1"/>
  <c r="S1260" i="2"/>
  <c r="T1260" i="2" s="1"/>
  <c r="S1538" i="2"/>
  <c r="T1538" i="2" s="1"/>
  <c r="S1567" i="2"/>
  <c r="T1567" i="2" s="1"/>
  <c r="S508" i="2"/>
  <c r="T508" i="2" s="1"/>
  <c r="S811" i="2"/>
  <c r="T811" i="2" s="1"/>
  <c r="S691" i="2"/>
  <c r="T691" i="2" s="1"/>
  <c r="S1712" i="2"/>
  <c r="T1712" i="2" s="1"/>
  <c r="S2378" i="2"/>
  <c r="T2378" i="2" s="1"/>
  <c r="S895" i="2"/>
  <c r="T895" i="2" s="1"/>
  <c r="S586" i="2"/>
  <c r="T586" i="2" s="1"/>
  <c r="S271" i="2"/>
  <c r="T271" i="2" s="1"/>
  <c r="S571" i="2"/>
  <c r="T571" i="2" s="1"/>
  <c r="S573" i="2"/>
  <c r="T573" i="2" s="1"/>
  <c r="S654" i="2"/>
  <c r="T654" i="2" s="1"/>
  <c r="S954" i="2"/>
  <c r="T954" i="2" s="1"/>
  <c r="S1207" i="2"/>
  <c r="T1207" i="2" s="1"/>
  <c r="S861" i="2"/>
  <c r="T861" i="2" s="1"/>
  <c r="S160" i="2"/>
  <c r="T160" i="2" s="1"/>
  <c r="S870" i="2"/>
  <c r="T870" i="2" s="1"/>
  <c r="S699" i="2"/>
  <c r="T699" i="2" s="1"/>
  <c r="S94" i="2"/>
  <c r="T94" i="2" s="1"/>
  <c r="S435" i="2"/>
  <c r="T435" i="2" s="1"/>
  <c r="S2328" i="2"/>
  <c r="T2328" i="2" s="1"/>
  <c r="S496" i="2"/>
  <c r="T496" i="2" s="1"/>
  <c r="S493" i="2"/>
  <c r="T493" i="2" s="1"/>
  <c r="S297" i="2"/>
  <c r="T297" i="2" s="1"/>
  <c r="AD1488" i="2"/>
  <c r="S1488" i="2"/>
  <c r="T1488" i="2" s="1"/>
  <c r="S1053" i="2"/>
  <c r="T1053" i="2" s="1"/>
  <c r="AD1454" i="2"/>
  <c r="S1454" i="2"/>
  <c r="T1454" i="2" s="1"/>
  <c r="S978" i="2"/>
  <c r="T978" i="2" s="1"/>
  <c r="S67" i="2"/>
  <c r="T67" i="2" s="1"/>
  <c r="S1122" i="2"/>
  <c r="T1122" i="2" s="1"/>
  <c r="S2372" i="2"/>
  <c r="T2372" i="2" s="1"/>
  <c r="AD1316" i="2"/>
  <c r="S1316" i="2"/>
  <c r="S380" i="2"/>
  <c r="T380" i="2" s="1"/>
  <c r="S2365" i="2"/>
  <c r="T2365" i="2" s="1"/>
  <c r="S1801" i="2"/>
  <c r="T1801" i="2" s="1"/>
  <c r="S290" i="2"/>
  <c r="T290" i="2" s="1"/>
  <c r="S227" i="2"/>
  <c r="T227" i="2" s="1"/>
  <c r="S135" i="2"/>
  <c r="T135" i="2" s="1"/>
  <c r="S1092" i="2"/>
  <c r="T1092" i="2" s="1"/>
  <c r="S2296" i="2"/>
  <c r="T2296" i="2" s="1"/>
  <c r="S1672" i="2"/>
  <c r="T1672" i="2" s="1"/>
  <c r="S1160" i="2"/>
  <c r="T1160" i="2" s="1"/>
  <c r="S604" i="2"/>
  <c r="T604" i="2" s="1"/>
  <c r="S1272" i="2"/>
  <c r="T1272" i="2" s="1"/>
  <c r="S531" i="2"/>
  <c r="T531" i="2" s="1"/>
  <c r="S114" i="2"/>
  <c r="T114" i="2" s="1"/>
  <c r="S15" i="2"/>
  <c r="T15" i="2" s="1"/>
  <c r="S1100" i="2"/>
  <c r="T1100" i="2" s="1"/>
  <c r="S1120" i="2"/>
  <c r="T1120" i="2" s="1"/>
  <c r="S168" i="2"/>
  <c r="T168" i="2" s="1"/>
  <c r="S278" i="2"/>
  <c r="T278" i="2" s="1"/>
  <c r="S2305" i="2"/>
  <c r="T2305" i="2" s="1"/>
  <c r="S1677" i="2"/>
  <c r="T1677" i="2" s="1"/>
  <c r="S523" i="2"/>
  <c r="T523" i="2" s="1"/>
  <c r="S833" i="2"/>
  <c r="T833" i="2" s="1"/>
  <c r="S1597" i="2"/>
  <c r="T1597" i="2" s="1"/>
  <c r="S2359" i="2"/>
  <c r="T2359" i="2" s="1"/>
  <c r="S1200" i="2"/>
  <c r="T1200" i="2" s="1"/>
  <c r="S1155" i="2"/>
  <c r="T1155" i="2" s="1"/>
  <c r="S1166" i="2"/>
  <c r="T1166" i="2" s="1"/>
  <c r="S724" i="2"/>
  <c r="T724" i="2" s="1"/>
  <c r="S1250" i="2"/>
  <c r="T1250" i="2" s="1"/>
  <c r="S1531" i="2"/>
  <c r="T1531" i="2" s="1"/>
  <c r="S398" i="2"/>
  <c r="T398" i="2" s="1"/>
  <c r="S1103" i="2"/>
  <c r="T1103" i="2" s="1"/>
  <c r="S1847" i="2"/>
  <c r="T1847" i="2" s="1"/>
  <c r="S208" i="2"/>
  <c r="T208" i="2" s="1"/>
  <c r="S44" i="2"/>
  <c r="T44" i="2" s="1"/>
  <c r="S92" i="2"/>
  <c r="T92" i="2" s="1"/>
  <c r="S231" i="2"/>
  <c r="T231" i="2" s="1"/>
  <c r="S280" i="2"/>
  <c r="T280" i="2" s="1"/>
  <c r="S852" i="2"/>
  <c r="T852" i="2" s="1"/>
  <c r="S592" i="2"/>
  <c r="T592" i="2" s="1"/>
  <c r="S1600" i="2"/>
  <c r="T1600" i="2" s="1"/>
  <c r="S1762" i="2"/>
  <c r="T1762" i="2" s="1"/>
  <c r="S1152" i="2"/>
  <c r="T1152" i="2" s="1"/>
  <c r="S2390" i="2"/>
  <c r="T2390" i="2" s="1"/>
  <c r="S579" i="2"/>
  <c r="T579" i="2" s="1"/>
  <c r="S471" i="2"/>
  <c r="T471" i="2" s="1"/>
  <c r="S969" i="2"/>
  <c r="T969" i="2" s="1"/>
  <c r="S1765" i="2"/>
  <c r="T1765" i="2" s="1"/>
  <c r="S1564" i="2"/>
  <c r="T1564" i="2" s="1"/>
  <c r="S921" i="2"/>
  <c r="T921" i="2" s="1"/>
  <c r="S1045" i="2"/>
  <c r="T1045" i="2" s="1"/>
  <c r="S121" i="2"/>
  <c r="T121" i="2" s="1"/>
  <c r="S126" i="2"/>
  <c r="T126" i="2" s="1"/>
  <c r="S770" i="2"/>
  <c r="T770" i="2" s="1"/>
  <c r="AD1486" i="2"/>
  <c r="S1486" i="2"/>
  <c r="S1590" i="2"/>
  <c r="T1590" i="2" s="1"/>
  <c r="S1029" i="2"/>
  <c r="T1029" i="2" s="1"/>
  <c r="S258" i="2"/>
  <c r="T258" i="2" s="1"/>
  <c r="S141" i="2"/>
  <c r="T141" i="2" s="1"/>
  <c r="S1788" i="2"/>
  <c r="T1788" i="2" s="1"/>
  <c r="S405" i="2"/>
  <c r="T405" i="2" s="1"/>
  <c r="S1566" i="2"/>
  <c r="T1566" i="2" s="1"/>
  <c r="S721" i="2"/>
  <c r="T721" i="2" s="1"/>
  <c r="S498" i="2"/>
  <c r="T498" i="2" s="1"/>
  <c r="S832" i="2"/>
  <c r="T832" i="2" s="1"/>
  <c r="S9" i="2"/>
  <c r="T9" i="2" s="1"/>
  <c r="S578" i="2"/>
  <c r="T578" i="2" s="1"/>
  <c r="S1843" i="2"/>
  <c r="T1843" i="2" s="1"/>
  <c r="S2290" i="2"/>
  <c r="T2290" i="2" s="1"/>
  <c r="AD1509" i="2"/>
  <c r="S1509" i="2"/>
  <c r="T1509" i="2" s="1"/>
  <c r="S851" i="2"/>
  <c r="T851" i="2" s="1"/>
  <c r="S538" i="2"/>
  <c r="T538" i="2" s="1"/>
  <c r="S245" i="2"/>
  <c r="T245" i="2" s="1"/>
  <c r="S434" i="2"/>
  <c r="T434" i="2" s="1"/>
  <c r="S2377" i="2"/>
  <c r="T2377" i="2" s="1"/>
  <c r="S388" i="2"/>
  <c r="T388" i="2" s="1"/>
  <c r="S1042" i="2"/>
  <c r="T1042" i="2" s="1"/>
  <c r="S915" i="2"/>
  <c r="T915" i="2" s="1"/>
  <c r="S987" i="2"/>
  <c r="T987" i="2" s="1"/>
  <c r="S351" i="2"/>
  <c r="T351" i="2" s="1"/>
  <c r="S1299" i="2"/>
  <c r="T1299" i="2" s="1"/>
  <c r="S1676" i="2"/>
  <c r="T1676" i="2" s="1"/>
  <c r="S676" i="2"/>
  <c r="T676" i="2" s="1"/>
  <c r="S1231" i="2"/>
  <c r="T1231" i="2" s="1"/>
  <c r="S857" i="2"/>
  <c r="T857" i="2" s="1"/>
  <c r="S1534" i="2"/>
  <c r="T1534" i="2" s="1"/>
  <c r="S1754" i="2"/>
  <c r="T1754" i="2" s="1"/>
  <c r="S1230" i="2"/>
  <c r="T1230" i="2" s="1"/>
  <c r="S138" i="2"/>
  <c r="T138" i="2" s="1"/>
  <c r="S74" i="2"/>
  <c r="T74" i="2" s="1"/>
  <c r="S437" i="2"/>
  <c r="T437" i="2" s="1"/>
  <c r="S700" i="2"/>
  <c r="T700" i="2" s="1"/>
  <c r="S905" i="2"/>
  <c r="T905" i="2" s="1"/>
  <c r="S1266" i="2"/>
  <c r="T1266" i="2" s="1"/>
  <c r="S758" i="2"/>
  <c r="T758" i="2" s="1"/>
  <c r="S1674" i="2"/>
  <c r="T1674" i="2" s="1"/>
  <c r="S602" i="2"/>
  <c r="T602" i="2" s="1"/>
  <c r="S2299" i="2"/>
  <c r="T2299" i="2" s="1"/>
  <c r="S1003" i="2"/>
  <c r="T1003" i="2" s="1"/>
  <c r="S45" i="2"/>
  <c r="T45" i="2" s="1"/>
  <c r="S494" i="2"/>
  <c r="T494" i="2" s="1"/>
  <c r="S1226" i="2"/>
  <c r="T1226" i="2" s="1"/>
  <c r="S457" i="2"/>
  <c r="T457" i="2" s="1"/>
  <c r="S128" i="2"/>
  <c r="T128" i="2" s="1"/>
  <c r="S319" i="2"/>
  <c r="T319" i="2" s="1"/>
  <c r="S554" i="2"/>
  <c r="T554" i="2" s="1"/>
  <c r="S1082" i="2"/>
  <c r="T1082" i="2" s="1"/>
  <c r="S1701" i="2"/>
  <c r="T1701" i="2" s="1"/>
  <c r="S1520" i="2"/>
  <c r="T1520" i="2" s="1"/>
  <c r="S1289" i="2"/>
  <c r="T1289" i="2" s="1"/>
  <c r="S1090" i="2"/>
  <c r="T1090" i="2" s="1"/>
  <c r="S1111" i="2"/>
  <c r="T1111" i="2" s="1"/>
  <c r="S1176" i="2"/>
  <c r="T1176" i="2" s="1"/>
  <c r="S1277" i="2"/>
  <c r="T1277" i="2" s="1"/>
  <c r="S733" i="2"/>
  <c r="T733" i="2" s="1"/>
  <c r="S1576" i="2"/>
  <c r="T1576" i="2" s="1"/>
  <c r="S1586" i="2"/>
  <c r="T1586" i="2" s="1"/>
  <c r="S1036" i="2"/>
  <c r="T1036" i="2" s="1"/>
  <c r="S1555" i="2"/>
  <c r="T1555" i="2" s="1"/>
  <c r="S125" i="2"/>
  <c r="T125" i="2" s="1"/>
  <c r="S1655" i="2"/>
  <c r="T1655" i="2" s="1"/>
  <c r="S404" i="2"/>
  <c r="T404" i="2" s="1"/>
  <c r="S882" i="2"/>
  <c r="T882" i="2" s="1"/>
  <c r="S546" i="2"/>
  <c r="T546" i="2" s="1"/>
  <c r="S1117" i="2"/>
  <c r="T1117" i="2" s="1"/>
  <c r="S120" i="2"/>
  <c r="T120" i="2" s="1"/>
  <c r="S909" i="2"/>
  <c r="T909" i="2" s="1"/>
  <c r="S1246" i="2"/>
  <c r="T1246" i="2" s="1"/>
  <c r="S1750" i="2"/>
  <c r="T1750" i="2" s="1"/>
  <c r="S1235" i="2"/>
  <c r="T1235" i="2" s="1"/>
  <c r="S1009" i="2"/>
  <c r="T1009" i="2" s="1"/>
  <c r="S1792" i="2"/>
  <c r="T1792" i="2" s="1"/>
  <c r="S1195" i="2"/>
  <c r="T1195" i="2" s="1"/>
  <c r="S328" i="2"/>
  <c r="T328" i="2" s="1"/>
  <c r="S869" i="2"/>
  <c r="T869" i="2" s="1"/>
  <c r="S505" i="2"/>
  <c r="T505" i="2" s="1"/>
  <c r="S1296" i="2"/>
  <c r="T1296" i="2" s="1"/>
  <c r="S1744" i="2"/>
  <c r="T1744" i="2" s="1"/>
  <c r="S346" i="2"/>
  <c r="T346" i="2" s="1"/>
  <c r="S132" i="2"/>
  <c r="T132" i="2" s="1"/>
  <c r="S415" i="2"/>
  <c r="T415" i="2" s="1"/>
  <c r="S1253" i="2"/>
  <c r="T1253" i="2" s="1"/>
  <c r="S1001" i="2"/>
  <c r="T1001" i="2" s="1"/>
  <c r="S1049" i="2"/>
  <c r="T1049" i="2" s="1"/>
  <c r="S614" i="2"/>
  <c r="T614" i="2" s="1"/>
  <c r="S8" i="2"/>
  <c r="T8" i="2" s="1"/>
  <c r="S249" i="2"/>
  <c r="T249" i="2" s="1"/>
  <c r="S1172" i="2"/>
  <c r="T1172" i="2" s="1"/>
  <c r="S2287" i="2"/>
  <c r="T2287" i="2" s="1"/>
  <c r="S649" i="2"/>
  <c r="T649" i="2" s="1"/>
  <c r="S1776" i="2"/>
  <c r="T1776" i="2" s="1"/>
  <c r="S283" i="2"/>
  <c r="T283" i="2" s="1"/>
  <c r="S953" i="2"/>
  <c r="T953" i="2" s="1"/>
  <c r="S979" i="2"/>
  <c r="T979" i="2" s="1"/>
  <c r="S1337" i="2"/>
  <c r="T1337" i="2" s="1"/>
  <c r="S688" i="2"/>
  <c r="T688" i="2" s="1"/>
  <c r="S85" i="2"/>
  <c r="T85" i="2" s="1"/>
  <c r="S480" i="2"/>
  <c r="T480" i="2" s="1"/>
  <c r="S1763" i="2"/>
  <c r="T1763" i="2" s="1"/>
  <c r="S742" i="2"/>
  <c r="T742" i="2" s="1"/>
  <c r="S664" i="2"/>
  <c r="T664" i="2" s="1"/>
  <c r="S2387" i="2"/>
  <c r="T2387" i="2" s="1"/>
  <c r="Q1267" i="2"/>
  <c r="R1267" i="2" s="1"/>
  <c r="AC1267" i="2" s="1"/>
  <c r="Q462" i="2"/>
  <c r="R462" i="2" s="1"/>
  <c r="AC462" i="2" s="1"/>
  <c r="Q1305" i="2"/>
  <c r="R1305" i="2" s="1"/>
  <c r="AC1305" i="2" s="1"/>
  <c r="Q110" i="2"/>
  <c r="R110" i="2" s="1"/>
  <c r="AC110" i="2" s="1"/>
  <c r="Q184" i="2"/>
  <c r="R184" i="2" s="1"/>
  <c r="AC184" i="2" s="1"/>
  <c r="Q82" i="2"/>
  <c r="R82" i="2" s="1"/>
  <c r="AC82" i="2" s="1"/>
  <c r="Q1471" i="2"/>
  <c r="R1471" i="2" s="1"/>
  <c r="Q1680" i="2"/>
  <c r="R1680" i="2" s="1"/>
  <c r="AC1680" i="2" s="1"/>
  <c r="Q971" i="2"/>
  <c r="R971" i="2" s="1"/>
  <c r="AC971" i="2" s="1"/>
  <c r="Q466" i="2"/>
  <c r="R466" i="2" s="1"/>
  <c r="AC466" i="2" s="1"/>
  <c r="Q472" i="2"/>
  <c r="R472" i="2" s="1"/>
  <c r="AC472" i="2" s="1"/>
  <c r="Q1730" i="2"/>
  <c r="R1730" i="2" s="1"/>
  <c r="AC1730" i="2" s="1"/>
  <c r="Q1061" i="2"/>
  <c r="R1061" i="2" s="1"/>
  <c r="AC1061" i="2" s="1"/>
  <c r="Q1780" i="2"/>
  <c r="R1780" i="2" s="1"/>
  <c r="AC1780" i="2" s="1"/>
  <c r="Q342" i="2"/>
  <c r="R342" i="2" s="1"/>
  <c r="AC342" i="2" s="1"/>
  <c r="Q254" i="2"/>
  <c r="R254" i="2" s="1"/>
  <c r="AC254" i="2" s="1"/>
  <c r="Q144" i="2"/>
  <c r="R144" i="2" s="1"/>
  <c r="AC144" i="2" s="1"/>
  <c r="Q241" i="2"/>
  <c r="R241" i="2" s="1"/>
  <c r="AC241" i="2" s="1"/>
  <c r="Q655" i="2"/>
  <c r="R655" i="2" s="1"/>
  <c r="AC655" i="2" s="1"/>
  <c r="Q677" i="2"/>
  <c r="R677" i="2" s="1"/>
  <c r="AC677" i="2" s="1"/>
  <c r="Q1557" i="2"/>
  <c r="R1557" i="2" s="1"/>
  <c r="AC1557" i="2" s="1"/>
  <c r="Q819" i="2"/>
  <c r="R819" i="2" s="1"/>
  <c r="AC819" i="2" s="1"/>
  <c r="Q358" i="2"/>
  <c r="R358" i="2" s="1"/>
  <c r="AC358" i="2" s="1"/>
  <c r="Q1393" i="2"/>
  <c r="R1393" i="2" s="1"/>
  <c r="AC1393" i="2" s="1"/>
  <c r="Q801" i="2"/>
  <c r="R801" i="2" s="1"/>
  <c r="AC801" i="2" s="1"/>
  <c r="Q232" i="2"/>
  <c r="R232" i="2" s="1"/>
  <c r="AC232" i="2" s="1"/>
  <c r="Q1575" i="2"/>
  <c r="R1575" i="2" s="1"/>
  <c r="AC1575" i="2" s="1"/>
  <c r="Q955" i="2"/>
  <c r="R955" i="2" s="1"/>
  <c r="AC955" i="2" s="1"/>
  <c r="Q1737" i="2"/>
  <c r="R1737" i="2" s="1"/>
  <c r="AC1737" i="2" s="1"/>
  <c r="Q1699" i="2"/>
  <c r="R1699" i="2" s="1"/>
  <c r="AC1699" i="2" s="1"/>
  <c r="Q376" i="2"/>
  <c r="R376" i="2" s="1"/>
  <c r="AC376" i="2" s="1"/>
  <c r="Q1015" i="2"/>
  <c r="R1015" i="2" s="1"/>
  <c r="AC1015" i="2" s="1"/>
  <c r="Q172" i="2"/>
  <c r="R172" i="2" s="1"/>
  <c r="AC172" i="2" s="1"/>
  <c r="Q883" i="2"/>
  <c r="R883" i="2" s="1"/>
  <c r="AC883" i="2" s="1"/>
  <c r="Q1340" i="2"/>
  <c r="R1340" i="2" s="1"/>
  <c r="Q216" i="2"/>
  <c r="R216" i="2" s="1"/>
  <c r="AC216" i="2" s="1"/>
  <c r="Q100" i="2"/>
  <c r="R100" i="2" s="1"/>
  <c r="AC100" i="2" s="1"/>
  <c r="Q177" i="2"/>
  <c r="R177" i="2" s="1"/>
  <c r="AC177" i="2" s="1"/>
  <c r="Q566" i="2"/>
  <c r="R566" i="2" s="1"/>
  <c r="AC566" i="2" s="1"/>
  <c r="Q1369" i="2"/>
  <c r="R1369" i="2" s="1"/>
  <c r="AC1369" i="2" s="1"/>
  <c r="Q244" i="2"/>
  <c r="R244" i="2" s="1"/>
  <c r="AC244" i="2" s="1"/>
  <c r="Q1062" i="2"/>
  <c r="R1062" i="2" s="1"/>
  <c r="AC1062" i="2" s="1"/>
  <c r="Q716" i="2"/>
  <c r="R716" i="2" s="1"/>
  <c r="AC716" i="2" s="1"/>
  <c r="Q603" i="2"/>
  <c r="R603" i="2" s="1"/>
  <c r="AC603" i="2" s="1"/>
  <c r="Q517" i="2"/>
  <c r="R517" i="2" s="1"/>
  <c r="AC517" i="2" s="1"/>
  <c r="Q835" i="2"/>
  <c r="R835" i="2" s="1"/>
  <c r="AC835" i="2" s="1"/>
  <c r="Q619" i="2"/>
  <c r="R619" i="2" s="1"/>
  <c r="AC619" i="2" s="1"/>
  <c r="Q1685" i="2"/>
  <c r="R1685" i="2" s="1"/>
  <c r="AC1685" i="2" s="1"/>
  <c r="Q1228" i="2"/>
  <c r="R1228" i="2" s="1"/>
  <c r="AC1228" i="2" s="1"/>
  <c r="Q507" i="2"/>
  <c r="R507" i="2" s="1"/>
  <c r="AC507" i="2" s="1"/>
  <c r="Q651" i="2"/>
  <c r="R651" i="2" s="1"/>
  <c r="AC651" i="2" s="1"/>
  <c r="Q443" i="2"/>
  <c r="R443" i="2" s="1"/>
  <c r="AC443" i="2" s="1"/>
  <c r="Q350" i="2"/>
  <c r="R350" i="2" s="1"/>
  <c r="AC350" i="2" s="1"/>
  <c r="Q1505" i="2"/>
  <c r="R1505" i="2" s="1"/>
  <c r="AC1505" i="2" s="1"/>
  <c r="Q220" i="2"/>
  <c r="R220" i="2" s="1"/>
  <c r="AC220" i="2" s="1"/>
  <c r="Q1710" i="2"/>
  <c r="R1710" i="2" s="1"/>
  <c r="AC1710" i="2" s="1"/>
  <c r="Q441" i="2"/>
  <c r="R441" i="2" s="1"/>
  <c r="AC441" i="2" s="1"/>
  <c r="Q1472" i="2"/>
  <c r="R1472" i="2" s="1"/>
  <c r="AC1472" i="2" s="1"/>
  <c r="Q907" i="2"/>
  <c r="R907" i="2" s="1"/>
  <c r="AC907" i="2" s="1"/>
  <c r="Q409" i="2"/>
  <c r="R409" i="2" s="1"/>
  <c r="AC409" i="2" s="1"/>
  <c r="Q482" i="2"/>
  <c r="R482" i="2" s="1"/>
  <c r="AC482" i="2" s="1"/>
  <c r="Q1351" i="2"/>
  <c r="R1351" i="2" s="1"/>
  <c r="AC1351" i="2" s="1"/>
  <c r="Q1063" i="2"/>
  <c r="R1063" i="2" s="1"/>
  <c r="AC1063" i="2" s="1"/>
  <c r="Q703" i="2"/>
  <c r="R703" i="2" s="1"/>
  <c r="AC703" i="2" s="1"/>
  <c r="Q542" i="2"/>
  <c r="R542" i="2" s="1"/>
  <c r="AC542" i="2" s="1"/>
  <c r="Q204" i="2"/>
  <c r="R204" i="2" s="1"/>
  <c r="AC204" i="2" s="1"/>
  <c r="Q1767" i="2"/>
  <c r="R1767" i="2" s="1"/>
  <c r="AC1767" i="2" s="1"/>
  <c r="Q2311" i="2"/>
  <c r="R2311" i="2" s="1"/>
  <c r="AC2311" i="2" s="1"/>
  <c r="Q1449" i="2"/>
  <c r="R1449" i="2" s="1"/>
  <c r="AD1449" i="2" s="1"/>
  <c r="Q179" i="2"/>
  <c r="R179" i="2" s="1"/>
  <c r="AC179" i="2" s="1"/>
  <c r="Q458" i="2"/>
  <c r="R458" i="2" s="1"/>
  <c r="AC458" i="2" s="1"/>
  <c r="Q1011" i="2"/>
  <c r="R1011" i="2" s="1"/>
  <c r="AC1011" i="2" s="1"/>
  <c r="Q1033" i="2"/>
  <c r="R1033" i="2" s="1"/>
  <c r="AC1033" i="2" s="1"/>
  <c r="Q855" i="2"/>
  <c r="R855" i="2" s="1"/>
  <c r="AC855" i="2" s="1"/>
  <c r="Q1039" i="2"/>
  <c r="R1039" i="2" s="1"/>
  <c r="AC1039" i="2" s="1"/>
  <c r="Q1815" i="2"/>
  <c r="R1815" i="2" s="1"/>
  <c r="AC1815" i="2" s="1"/>
  <c r="Q1038" i="2"/>
  <c r="R1038" i="2" s="1"/>
  <c r="AC1038" i="2" s="1"/>
  <c r="Q1751" i="2"/>
  <c r="R1751" i="2" s="1"/>
  <c r="AC1751" i="2" s="1"/>
  <c r="Q904" i="2"/>
  <c r="R904" i="2" s="1"/>
  <c r="AC904" i="2" s="1"/>
  <c r="Q203" i="2"/>
  <c r="R203" i="2" s="1"/>
  <c r="AC203" i="2" s="1"/>
  <c r="Q361" i="2"/>
  <c r="R361" i="2" s="1"/>
  <c r="AC361" i="2" s="1"/>
  <c r="Q545" i="2"/>
  <c r="R545" i="2" s="1"/>
  <c r="AC545" i="2" s="1"/>
  <c r="Q1037" i="2"/>
  <c r="R1037" i="2" s="1"/>
  <c r="AC1037" i="2" s="1"/>
  <c r="Q781" i="2"/>
  <c r="R781" i="2" s="1"/>
  <c r="AC781" i="2" s="1"/>
  <c r="Q394" i="2"/>
  <c r="R394" i="2" s="1"/>
  <c r="AC394" i="2" s="1"/>
  <c r="Q823" i="2"/>
  <c r="R823" i="2" s="1"/>
  <c r="AC823" i="2" s="1"/>
  <c r="Q217" i="2"/>
  <c r="R217" i="2" s="1"/>
  <c r="AC217" i="2" s="1"/>
  <c r="Q473" i="2"/>
  <c r="R473" i="2" s="1"/>
  <c r="AC473" i="2" s="1"/>
  <c r="Q306" i="2"/>
  <c r="R306" i="2" s="1"/>
  <c r="AC306" i="2" s="1"/>
  <c r="Q1844" i="2"/>
  <c r="R1844" i="2" s="1"/>
  <c r="AC1844" i="2" s="1"/>
  <c r="Q424" i="2"/>
  <c r="R424" i="2" s="1"/>
  <c r="AC424" i="2" s="1"/>
  <c r="Q348" i="2"/>
  <c r="R348" i="2" s="1"/>
  <c r="AC348" i="2" s="1"/>
  <c r="Q1044" i="2"/>
  <c r="R1044" i="2" s="1"/>
  <c r="AC1044" i="2" s="1"/>
  <c r="Q723" i="2"/>
  <c r="R723" i="2" s="1"/>
  <c r="AC723" i="2" s="1"/>
  <c r="Q2373" i="2"/>
  <c r="R2373" i="2" s="1"/>
  <c r="AC2373" i="2" s="1"/>
  <c r="Q373" i="2"/>
  <c r="R373" i="2" s="1"/>
  <c r="AC373" i="2" s="1"/>
  <c r="Q1301" i="2"/>
  <c r="R1301" i="2" s="1"/>
  <c r="AC1301" i="2" s="1"/>
  <c r="Q519" i="2"/>
  <c r="R519" i="2" s="1"/>
  <c r="AC519" i="2" s="1"/>
  <c r="Q221" i="2"/>
  <c r="R221" i="2" s="1"/>
  <c r="AC221" i="2" s="1"/>
  <c r="Q1484" i="2"/>
  <c r="R1484" i="2" s="1"/>
  <c r="Q760" i="2"/>
  <c r="R760" i="2" s="1"/>
  <c r="AC760" i="2" s="1"/>
  <c r="Q1024" i="2"/>
  <c r="R1024" i="2" s="1"/>
  <c r="AC1024" i="2" s="1"/>
  <c r="Q722" i="2"/>
  <c r="R722" i="2" s="1"/>
  <c r="AC722" i="2" s="1"/>
  <c r="Q454" i="2"/>
  <c r="R454" i="2" s="1"/>
  <c r="AC454" i="2" s="1"/>
  <c r="Q1057" i="2"/>
  <c r="R1057" i="2" s="1"/>
  <c r="AC1057" i="2" s="1"/>
  <c r="Q637" i="2"/>
  <c r="R637" i="2" s="1"/>
  <c r="AC637" i="2" s="1"/>
  <c r="Q1653" i="2"/>
  <c r="R1653" i="2" s="1"/>
  <c r="AC1653" i="2" s="1"/>
  <c r="Y3797" i="2"/>
  <c r="X3797" i="2"/>
  <c r="W3797" i="2"/>
  <c r="P3797" i="2"/>
  <c r="Q484" i="2"/>
  <c r="R484" i="2" s="1"/>
  <c r="AC484" i="2" s="1"/>
  <c r="Q1457" i="2"/>
  <c r="R1457" i="2" s="1"/>
  <c r="AC1457" i="2" s="1"/>
  <c r="Q1728" i="2"/>
  <c r="R1728" i="2" s="1"/>
  <c r="AC1728" i="2" s="1"/>
  <c r="Q1793" i="2"/>
  <c r="R1793" i="2" s="1"/>
  <c r="AC1793" i="2" s="1"/>
  <c r="Q1741" i="2"/>
  <c r="R1741" i="2" s="1"/>
  <c r="AC1741" i="2" s="1"/>
  <c r="Q577" i="2"/>
  <c r="R577" i="2" s="1"/>
  <c r="AC577" i="2" s="1"/>
  <c r="Q1641" i="2"/>
  <c r="R1641" i="2" s="1"/>
  <c r="AC1641" i="2" s="1"/>
  <c r="Q1806" i="2"/>
  <c r="R1806" i="2" s="1"/>
  <c r="AC1806" i="2" s="1"/>
  <c r="Q1789" i="2"/>
  <c r="R1789" i="2" s="1"/>
  <c r="AC1789" i="2" s="1"/>
  <c r="Q174" i="2"/>
  <c r="R174" i="2" s="1"/>
  <c r="AC174" i="2" s="1"/>
  <c r="Q1206" i="2"/>
  <c r="R1206" i="2" s="1"/>
  <c r="AC1206" i="2" s="1"/>
  <c r="Q2353" i="2"/>
  <c r="R2353" i="2" s="1"/>
  <c r="AC2353" i="2" s="1"/>
  <c r="Q1753" i="2"/>
  <c r="R1753" i="2" s="1"/>
  <c r="AC1753" i="2" s="1"/>
  <c r="Q1735" i="2"/>
  <c r="R1735" i="2" s="1"/>
  <c r="AC1735" i="2" s="1"/>
  <c r="Q859" i="2"/>
  <c r="R859" i="2" s="1"/>
  <c r="AC859" i="2" s="1"/>
  <c r="Q1615" i="2"/>
  <c r="R1615" i="2" s="1"/>
  <c r="AC1615" i="2" s="1"/>
  <c r="Q1010" i="2"/>
  <c r="R1010" i="2" s="1"/>
  <c r="AC1010" i="2" s="1"/>
  <c r="Q446" i="2"/>
  <c r="R446" i="2" s="1"/>
  <c r="AC446" i="2" s="1"/>
  <c r="Q2384" i="2"/>
  <c r="R2384" i="2" s="1"/>
  <c r="AC2384" i="2" s="1"/>
  <c r="Q1777" i="2"/>
  <c r="R1777" i="2" s="1"/>
  <c r="AC1777" i="2" s="1"/>
  <c r="Q1663" i="2"/>
  <c r="R1663" i="2" s="1"/>
  <c r="AC1663" i="2" s="1"/>
  <c r="Q98" i="2"/>
  <c r="R98" i="2" s="1"/>
  <c r="AC98" i="2" s="1"/>
  <c r="Q1822" i="2"/>
  <c r="R1822" i="2" s="1"/>
  <c r="AC1822" i="2" s="1"/>
  <c r="Q1666" i="2"/>
  <c r="R1666" i="2" s="1"/>
  <c r="AC1666" i="2" s="1"/>
  <c r="Q1783" i="2"/>
  <c r="R1783" i="2" s="1"/>
  <c r="AC1783" i="2" s="1"/>
  <c r="Q1609" i="2"/>
  <c r="R1609" i="2" s="1"/>
  <c r="AC1609" i="2" s="1"/>
  <c r="Q1504" i="2"/>
  <c r="R1504" i="2" s="1"/>
  <c r="AC1504" i="2" s="1"/>
  <c r="Q391" i="2"/>
  <c r="R391" i="2" s="1"/>
  <c r="AC391" i="2" s="1"/>
  <c r="Q782" i="2"/>
  <c r="R782" i="2" s="1"/>
  <c r="AC782" i="2" s="1"/>
  <c r="Q1700" i="2"/>
  <c r="R1700" i="2" s="1"/>
  <c r="AC1700" i="2" s="1"/>
  <c r="Q90" i="2"/>
  <c r="R90" i="2" s="1"/>
  <c r="AC90" i="2" s="1"/>
  <c r="Q1078" i="2"/>
  <c r="R1078" i="2" s="1"/>
  <c r="AC1078" i="2" s="1"/>
  <c r="Q1589" i="2"/>
  <c r="R1589" i="2" s="1"/>
  <c r="AC1589" i="2" s="1"/>
  <c r="Q1491" i="2"/>
  <c r="R1491" i="2" s="1"/>
  <c r="Q836" i="2"/>
  <c r="R836" i="2" s="1"/>
  <c r="AC836" i="2" s="1"/>
  <c r="Q734" i="2"/>
  <c r="R734" i="2" s="1"/>
  <c r="AC734" i="2" s="1"/>
  <c r="Q967" i="2"/>
  <c r="R967" i="2" s="1"/>
  <c r="AC967" i="2" s="1"/>
  <c r="Q1807" i="2"/>
  <c r="R1807" i="2" s="1"/>
  <c r="AC1807" i="2" s="1"/>
  <c r="Q1729" i="2"/>
  <c r="R1729" i="2" s="1"/>
  <c r="AC1729" i="2" s="1"/>
  <c r="Q201" i="2"/>
  <c r="R201" i="2" s="1"/>
  <c r="AC201" i="2" s="1"/>
  <c r="Q302" i="2"/>
  <c r="R302" i="2" s="1"/>
  <c r="AC302" i="2" s="1"/>
  <c r="Q530" i="2"/>
  <c r="R530" i="2" s="1"/>
  <c r="AC530" i="2" s="1"/>
  <c r="Q1035" i="2"/>
  <c r="R1035" i="2" s="1"/>
  <c r="AC1035" i="2" s="1"/>
  <c r="Q185" i="2"/>
  <c r="R185" i="2" s="1"/>
  <c r="AC185" i="2" s="1"/>
  <c r="Q1574" i="2"/>
  <c r="R1574" i="2" s="1"/>
  <c r="AC1574" i="2" s="1"/>
  <c r="Q31" i="2"/>
  <c r="R31" i="2" s="1"/>
  <c r="AC31" i="2" s="1"/>
  <c r="Q127" i="2"/>
  <c r="R127" i="2" s="1"/>
  <c r="AC127" i="2" s="1"/>
  <c r="Q2312" i="2"/>
  <c r="R2312" i="2" s="1"/>
  <c r="AC2312" i="2" s="1"/>
  <c r="Q626" i="2"/>
  <c r="R626" i="2" s="1"/>
  <c r="AC626" i="2" s="1"/>
  <c r="Q113" i="2"/>
  <c r="R113" i="2" s="1"/>
  <c r="AC113" i="2" s="1"/>
  <c r="Q1312" i="2"/>
  <c r="R1312" i="2" s="1"/>
  <c r="AC1312" i="2" s="1"/>
  <c r="Q386" i="2"/>
  <c r="R386" i="2" s="1"/>
  <c r="AC386" i="2" s="1"/>
  <c r="Q708" i="2"/>
  <c r="R708" i="2" s="1"/>
  <c r="AC708" i="2" s="1"/>
  <c r="Q1500" i="2"/>
  <c r="R1500" i="2" s="1"/>
  <c r="Q2383" i="2"/>
  <c r="R2383" i="2" s="1"/>
  <c r="AC2383" i="2" s="1"/>
  <c r="Q552" i="2"/>
  <c r="R552" i="2" s="1"/>
  <c r="AC552" i="2" s="1"/>
  <c r="Q1785" i="2"/>
  <c r="R1785" i="2" s="1"/>
  <c r="AC1785" i="2" s="1"/>
  <c r="Q64" i="2"/>
  <c r="R64" i="2" s="1"/>
  <c r="AC64" i="2" s="1"/>
  <c r="Q191" i="2"/>
  <c r="R191" i="2" s="1"/>
  <c r="AC191" i="2" s="1"/>
  <c r="Q1628" i="2"/>
  <c r="R1628" i="2" s="1"/>
  <c r="AC1628" i="2" s="1"/>
  <c r="Q1070" i="2"/>
  <c r="R1070" i="2" s="1"/>
  <c r="AC1070" i="2" s="1"/>
  <c r="Q1076" i="2"/>
  <c r="R1076" i="2" s="1"/>
  <c r="AC1076" i="2" s="1"/>
  <c r="Q1164" i="2"/>
  <c r="R1164" i="2" s="1"/>
  <c r="AC1164" i="2" s="1"/>
  <c r="Q692" i="2"/>
  <c r="R692" i="2" s="1"/>
  <c r="AC692" i="2" s="1"/>
  <c r="Q42" i="2"/>
  <c r="R42" i="2" s="1"/>
  <c r="AC42" i="2" s="1"/>
  <c r="Q897" i="2"/>
  <c r="R897" i="2" s="1"/>
  <c r="AC897" i="2" s="1"/>
  <c r="Q459" i="2"/>
  <c r="R459" i="2" s="1"/>
  <c r="AC459" i="2" s="1"/>
  <c r="Q1657" i="2"/>
  <c r="R1657" i="2" s="1"/>
  <c r="AC1657" i="2" s="1"/>
  <c r="Q1268" i="2"/>
  <c r="R1268" i="2" s="1"/>
  <c r="AC1268" i="2" s="1"/>
  <c r="Q600" i="2"/>
  <c r="R600" i="2" s="1"/>
  <c r="AC600" i="2" s="1"/>
  <c r="Q790" i="2"/>
  <c r="R790" i="2" s="1"/>
  <c r="AC790" i="2" s="1"/>
  <c r="Q1592" i="2"/>
  <c r="R1592" i="2" s="1"/>
  <c r="AC1592" i="2" s="1"/>
  <c r="Q1633" i="2"/>
  <c r="R1633" i="2" s="1"/>
  <c r="AC1633" i="2" s="1"/>
  <c r="Q528" i="2"/>
  <c r="R528" i="2" s="1"/>
  <c r="AC528" i="2" s="1"/>
  <c r="Q1300" i="2"/>
  <c r="R1300" i="2" s="1"/>
  <c r="AC1300" i="2" s="1"/>
  <c r="Q1696" i="2"/>
  <c r="R1696" i="2" s="1"/>
  <c r="AC1696" i="2" s="1"/>
  <c r="Q1723" i="2"/>
  <c r="R1723" i="2" s="1"/>
  <c r="AC1723" i="2" s="1"/>
  <c r="Q78" i="2"/>
  <c r="R78" i="2" s="1"/>
  <c r="AC78" i="2" s="1"/>
  <c r="Q644" i="2"/>
  <c r="R644" i="2" s="1"/>
  <c r="AC644" i="2" s="1"/>
  <c r="Q1137" i="2"/>
  <c r="R1137" i="2" s="1"/>
  <c r="AC1137" i="2" s="1"/>
  <c r="Q798" i="2"/>
  <c r="R798" i="2" s="1"/>
  <c r="AC798" i="2" s="1"/>
  <c r="Q1571" i="2"/>
  <c r="R1571" i="2" s="1"/>
  <c r="AC1571" i="2" s="1"/>
  <c r="Q410" i="2"/>
  <c r="R410" i="2" s="1"/>
  <c r="AC410" i="2" s="1"/>
  <c r="Q1191" i="2"/>
  <c r="R1191" i="2" s="1"/>
  <c r="AC1191" i="2" s="1"/>
  <c r="Q1604" i="2"/>
  <c r="R1604" i="2" s="1"/>
  <c r="AC1604" i="2" s="1"/>
  <c r="Q1731" i="2"/>
  <c r="R1731" i="2" s="1"/>
  <c r="AC1731" i="2" s="1"/>
  <c r="Q526" i="2"/>
  <c r="R526" i="2" s="1"/>
  <c r="AC526" i="2" s="1"/>
  <c r="Q149" i="2"/>
  <c r="R149" i="2" s="1"/>
  <c r="AC149" i="2" s="1"/>
  <c r="Q164" i="2"/>
  <c r="R164" i="2" s="1"/>
  <c r="AC164" i="2" s="1"/>
  <c r="Q599" i="2"/>
  <c r="R599" i="2" s="1"/>
  <c r="AC599" i="2" s="1"/>
  <c r="Q1517" i="2"/>
  <c r="R1517" i="2" s="1"/>
  <c r="AC1517" i="2" s="1"/>
  <c r="Q989" i="2"/>
  <c r="R989" i="2" s="1"/>
  <c r="AC989" i="2" s="1"/>
  <c r="Q516" i="2"/>
  <c r="R516" i="2" s="1"/>
  <c r="AC516" i="2" s="1"/>
  <c r="Q504" i="2"/>
  <c r="R504" i="2" s="1"/>
  <c r="AC504" i="2" s="1"/>
  <c r="Q2319" i="2"/>
  <c r="R2319" i="2" s="1"/>
  <c r="AC2319" i="2" s="1"/>
  <c r="Q2357" i="2"/>
  <c r="R2357" i="2" s="1"/>
  <c r="AC2357" i="2" s="1"/>
  <c r="Q1787" i="2"/>
  <c r="R1787" i="2" s="1"/>
  <c r="AC1787" i="2" s="1"/>
  <c r="Q1016" i="2"/>
  <c r="R1016" i="2" s="1"/>
  <c r="AC1016" i="2" s="1"/>
  <c r="Q478" i="2"/>
  <c r="R478" i="2" s="1"/>
  <c r="AC478" i="2" s="1"/>
  <c r="Q1717" i="2"/>
  <c r="R1717" i="2" s="1"/>
  <c r="AC1717" i="2" s="1"/>
  <c r="Q1693" i="2"/>
  <c r="R1693" i="2" s="1"/>
  <c r="AC1693" i="2" s="1"/>
  <c r="Q1427" i="2"/>
  <c r="R1427" i="2" s="1"/>
  <c r="AC1427" i="2" s="1"/>
  <c r="Q937" i="2"/>
  <c r="R937" i="2" s="1"/>
  <c r="AC937" i="2" s="1"/>
  <c r="Q464" i="2"/>
  <c r="R464" i="2" s="1"/>
  <c r="AC464" i="2" s="1"/>
  <c r="Q553" i="2"/>
  <c r="R553" i="2" s="1"/>
  <c r="AC553" i="2" s="1"/>
  <c r="Q1795" i="2"/>
  <c r="R1795" i="2" s="1"/>
  <c r="AC1795" i="2" s="1"/>
  <c r="Q936" i="2"/>
  <c r="R936" i="2" s="1"/>
  <c r="AC936" i="2" s="1"/>
  <c r="Q1088" i="2"/>
  <c r="R1088" i="2" s="1"/>
  <c r="AC1088" i="2" s="1"/>
  <c r="Q751" i="2"/>
  <c r="R751" i="2" s="1"/>
  <c r="AC751" i="2" s="1"/>
  <c r="Q1580" i="2"/>
  <c r="R1580" i="2" s="1"/>
  <c r="AC1580" i="2" s="1"/>
  <c r="Q1554" i="2"/>
  <c r="R1554" i="2" s="1"/>
  <c r="AC1554" i="2" s="1"/>
  <c r="Q1585" i="2"/>
  <c r="R1585" i="2" s="1"/>
  <c r="AC1585" i="2" s="1"/>
  <c r="Q63" i="2"/>
  <c r="R63" i="2" s="1"/>
  <c r="AC63" i="2" s="1"/>
  <c r="Q596" i="2"/>
  <c r="R596" i="2" s="1"/>
  <c r="AC596" i="2" s="1"/>
  <c r="Q814" i="2"/>
  <c r="R814" i="2" s="1"/>
  <c r="AC814" i="2" s="1"/>
  <c r="Q1639" i="2"/>
  <c r="R1639" i="2" s="1"/>
  <c r="AC1639" i="2" s="1"/>
  <c r="Q583" i="2"/>
  <c r="R583" i="2" s="1"/>
  <c r="AC583" i="2" s="1"/>
  <c r="Q889" i="2"/>
  <c r="R889" i="2" s="1"/>
  <c r="AC889" i="2" s="1"/>
  <c r="Q562" i="2"/>
  <c r="R562" i="2" s="1"/>
  <c r="AC562" i="2" s="1"/>
  <c r="Q1551" i="2"/>
  <c r="R1551" i="2" s="1"/>
  <c r="AC1551" i="2" s="1"/>
  <c r="Q2329" i="2"/>
  <c r="R2329" i="2" s="1"/>
  <c r="AC2329" i="2" s="1"/>
  <c r="Q1521" i="2"/>
  <c r="R1521" i="2" s="1"/>
  <c r="AC1521" i="2" s="1"/>
  <c r="Q974" i="2"/>
  <c r="R974" i="2" s="1"/>
  <c r="AC974" i="2" s="1"/>
  <c r="Q1665" i="2"/>
  <c r="R1665" i="2" s="1"/>
  <c r="AC1665" i="2" s="1"/>
  <c r="Q7" i="2"/>
  <c r="R7" i="2" s="1"/>
  <c r="AC7" i="2" s="1"/>
  <c r="Q277" i="2"/>
  <c r="R277" i="2" s="1"/>
  <c r="AC277" i="2" s="1"/>
  <c r="Q962" i="2"/>
  <c r="R962" i="2" s="1"/>
  <c r="AC962" i="2" s="1"/>
  <c r="Q1519" i="2"/>
  <c r="R1519" i="2" s="1"/>
  <c r="AC1519" i="2" s="1"/>
  <c r="Q532" i="2"/>
  <c r="R532" i="2" s="1"/>
  <c r="AC532" i="2" s="1"/>
  <c r="Q79" i="2"/>
  <c r="R79" i="2" s="1"/>
  <c r="AC79" i="2" s="1"/>
  <c r="Q910" i="2"/>
  <c r="R910" i="2" s="1"/>
  <c r="AC910" i="2" s="1"/>
  <c r="Q638" i="2"/>
  <c r="R638" i="2" s="1"/>
  <c r="AC638" i="2" s="1"/>
  <c r="Q1766" i="2"/>
  <c r="R1766" i="2" s="1"/>
  <c r="AC1766" i="2" s="1"/>
  <c r="Q326" i="2"/>
  <c r="R326" i="2" s="1"/>
  <c r="AC326" i="2" s="1"/>
  <c r="Q1014" i="2"/>
  <c r="R1014" i="2" s="1"/>
  <c r="AC1014" i="2" s="1"/>
  <c r="Q843" i="2"/>
  <c r="R843" i="2" s="1"/>
  <c r="AC843" i="2" s="1"/>
  <c r="Q887" i="2"/>
  <c r="R887" i="2" s="1"/>
  <c r="AC887" i="2" s="1"/>
  <c r="Q29" i="2"/>
  <c r="R29" i="2" s="1"/>
  <c r="AC29" i="2" s="1"/>
  <c r="Q1278" i="2"/>
  <c r="R1278" i="2" s="1"/>
  <c r="AC1278" i="2" s="1"/>
  <c r="Q400" i="2"/>
  <c r="R400" i="2" s="1"/>
  <c r="AC400" i="2" s="1"/>
  <c r="Q1002" i="2"/>
  <c r="R1002" i="2" s="1"/>
  <c r="AC1002" i="2" s="1"/>
  <c r="Q129" i="2"/>
  <c r="R129" i="2" s="1"/>
  <c r="AC129" i="2" s="1"/>
  <c r="Q741" i="2"/>
  <c r="R741" i="2" s="1"/>
  <c r="AC741" i="2" s="1"/>
  <c r="Q838" i="2"/>
  <c r="R838" i="2" s="1"/>
  <c r="AC838" i="2" s="1"/>
  <c r="Q917" i="2"/>
  <c r="R917" i="2" s="1"/>
  <c r="AC917" i="2" s="1"/>
  <c r="Q37" i="2"/>
  <c r="R37" i="2" s="1"/>
  <c r="AC37" i="2" s="1"/>
  <c r="Q1613" i="2"/>
  <c r="R1613" i="2" s="1"/>
  <c r="AC1613" i="2" s="1"/>
  <c r="Q771" i="2"/>
  <c r="R771" i="2" s="1"/>
  <c r="AC771" i="2" s="1"/>
  <c r="Q1568" i="2"/>
  <c r="R1568" i="2" s="1"/>
  <c r="AC1568" i="2" s="1"/>
  <c r="Q1837" i="2"/>
  <c r="R1837" i="2" s="1"/>
  <c r="AC1837" i="2" s="1"/>
  <c r="Q1721" i="2"/>
  <c r="R1721" i="2" s="1"/>
  <c r="AC1721" i="2" s="1"/>
  <c r="Q2285" i="2"/>
  <c r="R2285" i="2" s="1"/>
  <c r="AC2285" i="2" s="1"/>
  <c r="Q235" i="2"/>
  <c r="R235" i="2" s="1"/>
  <c r="AC235" i="2" s="1"/>
  <c r="Q872" i="2"/>
  <c r="R872" i="2" s="1"/>
  <c r="AC872" i="2" s="1"/>
  <c r="Q1832" i="2"/>
  <c r="R1832" i="2" s="1"/>
  <c r="AC1832" i="2" s="1"/>
  <c r="Q134" i="2"/>
  <c r="R134" i="2" s="1"/>
  <c r="AC134" i="2" s="1"/>
  <c r="Q1644" i="2"/>
  <c r="R1644" i="2" s="1"/>
  <c r="AC1644" i="2" s="1"/>
  <c r="Q1153" i="2"/>
  <c r="R1153" i="2" s="1"/>
  <c r="AC1153" i="2" s="1"/>
  <c r="Q303" i="2"/>
  <c r="R303" i="2" s="1"/>
  <c r="AC303" i="2" s="1"/>
  <c r="Q727" i="2"/>
  <c r="R727" i="2" s="1"/>
  <c r="AC727" i="2" s="1"/>
  <c r="Q725" i="2"/>
  <c r="R725" i="2" s="1"/>
  <c r="AC725" i="2" s="1"/>
  <c r="Q479" i="2"/>
  <c r="R479" i="2" s="1"/>
  <c r="AC479" i="2" s="1"/>
  <c r="Q1683" i="2"/>
  <c r="R1683" i="2" s="1"/>
  <c r="AC1683" i="2" s="1"/>
  <c r="Q476" i="2"/>
  <c r="R476" i="2" s="1"/>
  <c r="AC476" i="2" s="1"/>
  <c r="Q226" i="2"/>
  <c r="R226" i="2" s="1"/>
  <c r="AC226" i="2" s="1"/>
  <c r="Q1017" i="2"/>
  <c r="R1017" i="2" s="1"/>
  <c r="AC1017" i="2" s="1"/>
  <c r="Q1451" i="2"/>
  <c r="R1451" i="2" s="1"/>
  <c r="AC1451" i="2" s="1"/>
  <c r="Q744" i="2"/>
  <c r="R744" i="2" s="1"/>
  <c r="AC744" i="2" s="1"/>
  <c r="Q240" i="2"/>
  <c r="R240" i="2" s="1"/>
  <c r="AC240" i="2" s="1"/>
  <c r="Q1040" i="2"/>
  <c r="R1040" i="2" s="1"/>
  <c r="AC1040" i="2" s="1"/>
  <c r="Q850" i="2"/>
  <c r="R850" i="2" s="1"/>
  <c r="AC850" i="2" s="1"/>
  <c r="Q594" i="2"/>
  <c r="R594" i="2" s="1"/>
  <c r="AC594" i="2" s="1"/>
  <c r="Q5" i="2"/>
  <c r="R5" i="2" s="1"/>
  <c r="AC5" i="2" s="1"/>
  <c r="Q625" i="2"/>
  <c r="R625" i="2" s="1"/>
  <c r="AC625" i="2" s="1"/>
  <c r="Q1387" i="2"/>
  <c r="R1387" i="2" s="1"/>
  <c r="Q1105" i="2"/>
  <c r="R1105" i="2" s="1"/>
  <c r="AC1105" i="2" s="1"/>
  <c r="Q317" i="2"/>
  <c r="R317" i="2" s="1"/>
  <c r="AC317" i="2" s="1"/>
  <c r="Q587" i="2"/>
  <c r="R587" i="2" s="1"/>
  <c r="AC587" i="2" s="1"/>
  <c r="Q1144" i="2"/>
  <c r="R1144" i="2" s="1"/>
  <c r="AC1144" i="2" s="1"/>
  <c r="Q885" i="2"/>
  <c r="R885" i="2" s="1"/>
  <c r="AC885" i="2" s="1"/>
  <c r="Q2341" i="2"/>
  <c r="R2341" i="2" s="1"/>
  <c r="AC2341" i="2" s="1"/>
  <c r="Q2289" i="2"/>
  <c r="R2289" i="2" s="1"/>
  <c r="AC2289" i="2" s="1"/>
  <c r="Q334" i="2"/>
  <c r="R334" i="2" s="1"/>
  <c r="AC334" i="2" s="1"/>
  <c r="Q24" i="2"/>
  <c r="R24" i="2" s="1"/>
  <c r="AC24" i="2" s="1"/>
  <c r="Q426" i="2"/>
  <c r="R426" i="2" s="1"/>
  <c r="AC426" i="2" s="1"/>
  <c r="Q366" i="2"/>
  <c r="R366" i="2" s="1"/>
  <c r="AC366" i="2" s="1"/>
  <c r="Q1240" i="2"/>
  <c r="R1240" i="2" s="1"/>
  <c r="AC1240" i="2" s="1"/>
  <c r="Q101" i="2"/>
  <c r="R101" i="2" s="1"/>
  <c r="AC101" i="2" s="1"/>
  <c r="Q1055" i="2"/>
  <c r="R1055" i="2" s="1"/>
  <c r="AC1055" i="2" s="1"/>
  <c r="Q104" i="2"/>
  <c r="R104" i="2" s="1"/>
  <c r="AC104" i="2" s="1"/>
  <c r="Q118" i="2"/>
  <c r="R118" i="2" s="1"/>
  <c r="AC118" i="2" s="1"/>
  <c r="Q593" i="2"/>
  <c r="R593" i="2" s="1"/>
  <c r="AC593" i="2" s="1"/>
  <c r="Q368" i="2"/>
  <c r="R368" i="2" s="1"/>
  <c r="AC368" i="2" s="1"/>
  <c r="Q1652" i="2"/>
  <c r="R1652" i="2" s="1"/>
  <c r="AC1652" i="2" s="1"/>
  <c r="Q1215" i="2"/>
  <c r="R1215" i="2" s="1"/>
  <c r="AC1215" i="2" s="1"/>
  <c r="Q693" i="2"/>
  <c r="R693" i="2" s="1"/>
  <c r="AC693" i="2" s="1"/>
  <c r="Q886" i="2"/>
  <c r="R886" i="2" s="1"/>
  <c r="AC886" i="2" s="1"/>
  <c r="Q193" i="2"/>
  <c r="R193" i="2" s="1"/>
  <c r="AC193" i="2" s="1"/>
  <c r="Q1552" i="2"/>
  <c r="R1552" i="2" s="1"/>
  <c r="AC1552" i="2" s="1"/>
  <c r="Q658" i="2"/>
  <c r="R658" i="2" s="1"/>
  <c r="AC658" i="2" s="1"/>
  <c r="Q1220" i="2"/>
  <c r="R1220" i="2" s="1"/>
  <c r="AC1220" i="2" s="1"/>
  <c r="Q779" i="2"/>
  <c r="R779" i="2" s="1"/>
  <c r="AC779" i="2" s="1"/>
  <c r="Q572" i="2"/>
  <c r="R572" i="2" s="1"/>
  <c r="AC572" i="2" s="1"/>
  <c r="Q762" i="2"/>
  <c r="R762" i="2" s="1"/>
  <c r="AC762" i="2" s="1"/>
  <c r="Q256" i="2"/>
  <c r="R256" i="2" s="1"/>
  <c r="AC256" i="2" s="1"/>
  <c r="Q1104" i="2"/>
  <c r="R1104" i="2" s="1"/>
  <c r="AC1104" i="2" s="1"/>
  <c r="Q119" i="2"/>
  <c r="R119" i="2" s="1"/>
  <c r="AC119" i="2" s="1"/>
  <c r="Q536" i="2"/>
  <c r="R536" i="2" s="1"/>
  <c r="AC536" i="2" s="1"/>
  <c r="Q1582" i="2"/>
  <c r="R1582" i="2" s="1"/>
  <c r="AC1582" i="2" s="1"/>
  <c r="Q632" i="2"/>
  <c r="R632" i="2" s="1"/>
  <c r="AC632" i="2" s="1"/>
  <c r="Q1141" i="2"/>
  <c r="R1141" i="2" s="1"/>
  <c r="AC1141" i="2" s="1"/>
  <c r="Q1233" i="2"/>
  <c r="R1233" i="2" s="1"/>
  <c r="AC1233" i="2" s="1"/>
  <c r="Q25" i="2"/>
  <c r="R25" i="2" s="1"/>
  <c r="AC25" i="2" s="1"/>
  <c r="Q131" i="2"/>
  <c r="R131" i="2" s="1"/>
  <c r="AC131" i="2" s="1"/>
  <c r="Q1643" i="2"/>
  <c r="R1643" i="2" s="1"/>
  <c r="AC1643" i="2" s="1"/>
  <c r="Q584" i="2"/>
  <c r="R584" i="2" s="1"/>
  <c r="AC584" i="2" s="1"/>
  <c r="Q1834" i="2"/>
  <c r="R1834" i="2" s="1"/>
  <c r="AC1834" i="2" s="1"/>
  <c r="Q1288" i="2"/>
  <c r="R1288" i="2" s="1"/>
  <c r="AC1288" i="2" s="1"/>
  <c r="Q171" i="2"/>
  <c r="R171" i="2" s="1"/>
  <c r="AC171" i="2" s="1"/>
  <c r="Q922" i="2"/>
  <c r="R922" i="2" s="1"/>
  <c r="AC922" i="2" s="1"/>
  <c r="Q1444" i="2"/>
  <c r="R1444" i="2" s="1"/>
  <c r="Q387" i="2"/>
  <c r="R387" i="2" s="1"/>
  <c r="AC387" i="2" s="1"/>
  <c r="Q1573" i="2"/>
  <c r="R1573" i="2" s="1"/>
  <c r="AC1573" i="2" s="1"/>
  <c r="Q669" i="2"/>
  <c r="R669" i="2" s="1"/>
  <c r="AC669" i="2" s="1"/>
  <c r="Q260" i="2"/>
  <c r="R260" i="2" s="1"/>
  <c r="AC260" i="2" s="1"/>
  <c r="Q152" i="2"/>
  <c r="R152" i="2" s="1"/>
  <c r="AC152" i="2" s="1"/>
  <c r="Q372" i="2"/>
  <c r="R372" i="2" s="1"/>
  <c r="AC372" i="2" s="1"/>
  <c r="Q1101" i="2"/>
  <c r="R1101" i="2" s="1"/>
  <c r="AC1101" i="2" s="1"/>
  <c r="Q867" i="2"/>
  <c r="R867" i="2" s="1"/>
  <c r="AC867" i="2" s="1"/>
  <c r="Q1738" i="2"/>
  <c r="R1738" i="2" s="1"/>
  <c r="AC1738" i="2" s="1"/>
  <c r="Q666" i="2"/>
  <c r="R666" i="2" s="1"/>
  <c r="AC666" i="2" s="1"/>
  <c r="Q881" i="2"/>
  <c r="R881" i="2" s="1"/>
  <c r="AC881" i="2" s="1"/>
  <c r="Q840" i="2"/>
  <c r="R840" i="2" s="1"/>
  <c r="AC840" i="2" s="1"/>
  <c r="Q242" i="2"/>
  <c r="R242" i="2" s="1"/>
  <c r="AC242" i="2" s="1"/>
  <c r="Q923" i="2"/>
  <c r="R923" i="2" s="1"/>
  <c r="AC923" i="2" s="1"/>
  <c r="Q707" i="2"/>
  <c r="R707" i="2" s="1"/>
  <c r="AC707" i="2" s="1"/>
  <c r="Q460" i="2"/>
  <c r="R460" i="2" s="1"/>
  <c r="AC460" i="2" s="1"/>
  <c r="Q308" i="2"/>
  <c r="R308" i="2" s="1"/>
  <c r="AC308" i="2" s="1"/>
  <c r="Q1066" i="2"/>
  <c r="R1066" i="2" s="1"/>
  <c r="AC1066" i="2" s="1"/>
  <c r="Q1561" i="2"/>
  <c r="R1561" i="2" s="1"/>
  <c r="AC1561" i="2" s="1"/>
  <c r="Q750" i="2"/>
  <c r="R750" i="2" s="1"/>
  <c r="AC750" i="2" s="1"/>
  <c r="Q1201" i="2"/>
  <c r="R1201" i="2" s="1"/>
  <c r="AC1201" i="2" s="1"/>
  <c r="Q344" i="2"/>
  <c r="R344" i="2" s="1"/>
  <c r="AC344" i="2" s="1"/>
  <c r="Q533" i="2"/>
  <c r="R533" i="2" s="1"/>
  <c r="AC533" i="2" s="1"/>
  <c r="Q93" i="2"/>
  <c r="R93" i="2" s="1"/>
  <c r="AC93" i="2" s="1"/>
  <c r="Q353" i="2"/>
  <c r="R353" i="2" s="1"/>
  <c r="AC353" i="2" s="1"/>
  <c r="Q41" i="2"/>
  <c r="R41" i="2" s="1"/>
  <c r="AC41" i="2" s="1"/>
  <c r="Q800" i="2"/>
  <c r="R800" i="2" s="1"/>
  <c r="AC800" i="2" s="1"/>
  <c r="Q1067" i="2"/>
  <c r="R1067" i="2" s="1"/>
  <c r="AC1067" i="2" s="1"/>
  <c r="Q30" i="2"/>
  <c r="R30" i="2" s="1"/>
  <c r="AC30" i="2" s="1"/>
  <c r="Q1781" i="2"/>
  <c r="R1781" i="2" s="1"/>
  <c r="AC1781" i="2" s="1"/>
  <c r="Q1745" i="2"/>
  <c r="R1745" i="2" s="1"/>
  <c r="AC1745" i="2" s="1"/>
  <c r="Q1716" i="2"/>
  <c r="R1716" i="2" s="1"/>
  <c r="AC1716" i="2" s="1"/>
  <c r="Q755" i="2"/>
  <c r="R755" i="2" s="1"/>
  <c r="AC755" i="2" s="1"/>
  <c r="Q919" i="2"/>
  <c r="R919" i="2" s="1"/>
  <c r="AC919" i="2" s="1"/>
  <c r="Q710" i="2"/>
  <c r="R710" i="2" s="1"/>
  <c r="AC710" i="2" s="1"/>
  <c r="Q972" i="2"/>
  <c r="R972" i="2" s="1"/>
  <c r="AC972" i="2" s="1"/>
  <c r="Q660" i="2"/>
  <c r="R660" i="2" s="1"/>
  <c r="AC660" i="2" s="1"/>
  <c r="Q111" i="2"/>
  <c r="R111" i="2" s="1"/>
  <c r="AC111" i="2" s="1"/>
  <c r="Q408" i="2"/>
  <c r="R408" i="2" s="1"/>
  <c r="AC408" i="2" s="1"/>
  <c r="Q1764" i="2"/>
  <c r="R1764" i="2" s="1"/>
  <c r="AC1764" i="2" s="1"/>
  <c r="Q550" i="2"/>
  <c r="R550" i="2" s="1"/>
  <c r="AC550" i="2" s="1"/>
  <c r="Q743" i="2"/>
  <c r="R743" i="2" s="1"/>
  <c r="AC743" i="2" s="1"/>
  <c r="Q1223" i="2"/>
  <c r="R1223" i="2" s="1"/>
  <c r="AC1223" i="2" s="1"/>
  <c r="Q75" i="2"/>
  <c r="R75" i="2" s="1"/>
  <c r="AC75" i="2" s="1"/>
  <c r="Q176" i="2"/>
  <c r="R176" i="2" s="1"/>
  <c r="AC176" i="2" s="1"/>
  <c r="Q1054" i="2"/>
  <c r="R1054" i="2" s="1"/>
  <c r="AC1054" i="2" s="1"/>
  <c r="Q1087" i="2"/>
  <c r="R1087" i="2" s="1"/>
  <c r="AC1087" i="2" s="1"/>
  <c r="Q375" i="2"/>
  <c r="R375" i="2" s="1"/>
  <c r="AC375" i="2" s="1"/>
  <c r="Q1601" i="2"/>
  <c r="R1601" i="2" s="1"/>
  <c r="AC1601" i="2" s="1"/>
  <c r="Q803" i="2"/>
  <c r="R803" i="2" s="1"/>
  <c r="AC803" i="2" s="1"/>
  <c r="Q117" i="2"/>
  <c r="R117" i="2" s="1"/>
  <c r="AC117" i="2" s="1"/>
  <c r="Q1000" i="2"/>
  <c r="R1000" i="2" s="1"/>
  <c r="AC1000" i="2" s="1"/>
  <c r="Q1052" i="2"/>
  <c r="R1052" i="2" s="1"/>
  <c r="AC1052" i="2" s="1"/>
  <c r="Q899" i="2"/>
  <c r="R899" i="2" s="1"/>
  <c r="AC899" i="2" s="1"/>
  <c r="Q1022" i="2"/>
  <c r="R1022" i="2" s="1"/>
  <c r="AC1022" i="2" s="1"/>
  <c r="Q35" i="2"/>
  <c r="R35" i="2" s="1"/>
  <c r="AC35" i="2" s="1"/>
  <c r="Q1530" i="2"/>
  <c r="R1530" i="2" s="1"/>
  <c r="AC1530" i="2" s="1"/>
  <c r="Q784" i="2"/>
  <c r="R784" i="2" s="1"/>
  <c r="AC784" i="2" s="1"/>
  <c r="Q996" i="2"/>
  <c r="R996" i="2" s="1"/>
  <c r="AC996" i="2" s="1"/>
  <c r="Q115" i="2"/>
  <c r="R115" i="2" s="1"/>
  <c r="AC115" i="2" s="1"/>
  <c r="Q1027" i="2"/>
  <c r="R1027" i="2" s="1"/>
  <c r="AC1027" i="2" s="1"/>
  <c r="Q1134" i="2"/>
  <c r="R1134" i="2" s="1"/>
  <c r="AC1134" i="2" s="1"/>
  <c r="Q1810" i="2"/>
  <c r="R1810" i="2" s="1"/>
  <c r="AC1810" i="2" s="1"/>
  <c r="Q624" i="2"/>
  <c r="R624" i="2" s="1"/>
  <c r="AC624" i="2" s="1"/>
  <c r="Q282" i="2"/>
  <c r="R282" i="2" s="1"/>
  <c r="AC282" i="2" s="1"/>
  <c r="Q856" i="2"/>
  <c r="R856" i="2" s="1"/>
  <c r="AC856" i="2" s="1"/>
  <c r="Q960" i="2"/>
  <c r="R960" i="2" s="1"/>
  <c r="AC960" i="2" s="1"/>
  <c r="Q234" i="2"/>
  <c r="R234" i="2" s="1"/>
  <c r="AC234" i="2" s="1"/>
  <c r="Q796" i="2"/>
  <c r="R796" i="2" s="1"/>
  <c r="AC796" i="2" s="1"/>
  <c r="Q1540" i="2"/>
  <c r="R1540" i="2" s="1"/>
  <c r="AC1540" i="2" s="1"/>
  <c r="Q812" i="2"/>
  <c r="R812" i="2" s="1"/>
  <c r="AC812" i="2" s="1"/>
  <c r="Q1170" i="2"/>
  <c r="R1170" i="2" s="1"/>
  <c r="AC1170" i="2" s="1"/>
  <c r="Q1526" i="2"/>
  <c r="R1526" i="2" s="1"/>
  <c r="AC1526" i="2" s="1"/>
  <c r="Q1736" i="2"/>
  <c r="R1736" i="2" s="1"/>
  <c r="AC1736" i="2" s="1"/>
  <c r="Q1668" i="2"/>
  <c r="R1668" i="2" s="1"/>
  <c r="AC1668" i="2" s="1"/>
  <c r="Q730" i="2"/>
  <c r="R730" i="2" s="1"/>
  <c r="AC730" i="2" s="1"/>
  <c r="Q87" i="2"/>
  <c r="R87" i="2" s="1"/>
  <c r="AC87" i="2" s="1"/>
  <c r="Q1354" i="2"/>
  <c r="R1354" i="2" s="1"/>
  <c r="Q1028" i="2"/>
  <c r="R1028" i="2" s="1"/>
  <c r="AC1028" i="2" s="1"/>
  <c r="Q1833" i="2"/>
  <c r="R1833" i="2" s="1"/>
  <c r="AC1833" i="2" s="1"/>
  <c r="Q438" i="2"/>
  <c r="R438" i="2" s="1"/>
  <c r="AC438" i="2" s="1"/>
  <c r="Q80" i="2"/>
  <c r="R80" i="2" s="1"/>
  <c r="AC80" i="2" s="1"/>
  <c r="Q1151" i="2"/>
  <c r="R1151" i="2" s="1"/>
  <c r="AC1151" i="2" s="1"/>
  <c r="Q301" i="2"/>
  <c r="R301" i="2" s="1"/>
  <c r="AC301" i="2" s="1"/>
  <c r="Q678" i="2"/>
  <c r="R678" i="2" s="1"/>
  <c r="AC678" i="2" s="1"/>
  <c r="Q1178" i="2"/>
  <c r="R1178" i="2" s="1"/>
  <c r="AC1178" i="2" s="1"/>
  <c r="Q263" i="2"/>
  <c r="R263" i="2" s="1"/>
  <c r="AC263" i="2" s="1"/>
  <c r="Q667" i="2"/>
  <c r="R667" i="2" s="1"/>
  <c r="AC667" i="2" s="1"/>
  <c r="Q1208" i="2"/>
  <c r="R1208" i="2" s="1"/>
  <c r="AC1208" i="2" s="1"/>
  <c r="Q356" i="2"/>
  <c r="R356" i="2" s="1"/>
  <c r="AC356" i="2" s="1"/>
  <c r="Q1587" i="2"/>
  <c r="R1587" i="2" s="1"/>
  <c r="AC1587" i="2" s="1"/>
  <c r="Q1606" i="2"/>
  <c r="R1606" i="2" s="1"/>
  <c r="AC1606" i="2" s="1"/>
  <c r="Q1774" i="2"/>
  <c r="R1774" i="2" s="1"/>
  <c r="AC1774" i="2" s="1"/>
  <c r="Q488" i="2"/>
  <c r="R488" i="2" s="1"/>
  <c r="AC488" i="2" s="1"/>
  <c r="Q1079" i="2"/>
  <c r="R1079" i="2" s="1"/>
  <c r="AC1079" i="2" s="1"/>
  <c r="Q300" i="2"/>
  <c r="R300" i="2" s="1"/>
  <c r="AC300" i="2" s="1"/>
  <c r="Q1605" i="2"/>
  <c r="R1605" i="2" s="1"/>
  <c r="AC1605" i="2" s="1"/>
  <c r="Q1303" i="2"/>
  <c r="R1303" i="2" s="1"/>
  <c r="Q765" i="2"/>
  <c r="R765" i="2" s="1"/>
  <c r="AC765" i="2" s="1"/>
  <c r="Q1127" i="2"/>
  <c r="R1127" i="2" s="1"/>
  <c r="AC1127" i="2" s="1"/>
  <c r="Q1425" i="2"/>
  <c r="R1425" i="2" s="1"/>
  <c r="Q2368" i="2"/>
  <c r="R2368" i="2" s="1"/>
  <c r="AC2368" i="2" s="1"/>
  <c r="Q456" i="2"/>
  <c r="R456" i="2" s="1"/>
  <c r="AC456" i="2" s="1"/>
  <c r="Q1704" i="2"/>
  <c r="R1704" i="2" s="1"/>
  <c r="AC1704" i="2" s="1"/>
  <c r="Q1811" i="2"/>
  <c r="R1811" i="2" s="1"/>
  <c r="AC1811" i="2" s="1"/>
  <c r="Q1518" i="2"/>
  <c r="R1518" i="2" s="1"/>
  <c r="AC1518" i="2" s="1"/>
  <c r="Q378" i="2"/>
  <c r="R378" i="2" s="1"/>
  <c r="AC378" i="2" s="1"/>
  <c r="Q990" i="2"/>
  <c r="R990" i="2" s="1"/>
  <c r="AC990" i="2" s="1"/>
  <c r="Q582" i="2"/>
  <c r="R582" i="2" s="1"/>
  <c r="AC582" i="2" s="1"/>
  <c r="Q279" i="2"/>
  <c r="R279" i="2" s="1"/>
  <c r="AC279" i="2" s="1"/>
  <c r="Q103" i="2"/>
  <c r="R103" i="2" s="1"/>
  <c r="AC103" i="2" s="1"/>
  <c r="Q756" i="2"/>
  <c r="R756" i="2" s="1"/>
  <c r="AC756" i="2" s="1"/>
  <c r="Q196" i="2"/>
  <c r="R196" i="2" s="1"/>
  <c r="AC196" i="2" s="1"/>
  <c r="Q557" i="2"/>
  <c r="R557" i="2" s="1"/>
  <c r="AC557" i="2" s="1"/>
  <c r="Q1715" i="2"/>
  <c r="R1715" i="2" s="1"/>
  <c r="AC1715" i="2" s="1"/>
  <c r="Q1290" i="2"/>
  <c r="R1290" i="2" s="1"/>
  <c r="AC1290" i="2" s="1"/>
  <c r="Q581" i="2"/>
  <c r="R581" i="2" s="1"/>
  <c r="AC581" i="2" s="1"/>
  <c r="Q187" i="2"/>
  <c r="R187" i="2" s="1"/>
  <c r="AC187" i="2" s="1"/>
  <c r="Q433" i="2"/>
  <c r="R433" i="2" s="1"/>
  <c r="AC433" i="2" s="1"/>
  <c r="Q1107" i="2"/>
  <c r="R1107" i="2" s="1"/>
  <c r="AC1107" i="2" s="1"/>
  <c r="Q1083" i="2"/>
  <c r="R1083" i="2" s="1"/>
  <c r="AC1083" i="2" s="1"/>
  <c r="Q1173" i="2"/>
  <c r="R1173" i="2" s="1"/>
  <c r="AC1173" i="2" s="1"/>
  <c r="Q701" i="2"/>
  <c r="R701" i="2" s="1"/>
  <c r="AC701" i="2" s="1"/>
  <c r="Q396" i="2"/>
  <c r="R396" i="2" s="1"/>
  <c r="AC396" i="2" s="1"/>
  <c r="Q1836" i="2"/>
  <c r="R1836" i="2" s="1"/>
  <c r="AC1836" i="2" s="1"/>
  <c r="Q1148" i="2"/>
  <c r="R1148" i="2" s="1"/>
  <c r="AC1148" i="2" s="1"/>
  <c r="Q714" i="2"/>
  <c r="R714" i="2" s="1"/>
  <c r="AC714" i="2" s="1"/>
  <c r="Q377" i="2"/>
  <c r="R377" i="2" s="1"/>
  <c r="AC377" i="2" s="1"/>
  <c r="Q778" i="2"/>
  <c r="R778" i="2" s="1"/>
  <c r="AC778" i="2" s="1"/>
  <c r="Q732" i="2"/>
  <c r="R732" i="2" s="1"/>
  <c r="AC732" i="2" s="1"/>
  <c r="Q563" i="2"/>
  <c r="R563" i="2" s="1"/>
  <c r="AC563" i="2" s="1"/>
  <c r="Q1244" i="2"/>
  <c r="R1244" i="2" s="1"/>
  <c r="AC1244" i="2" s="1"/>
  <c r="AD1301" i="2"/>
  <c r="Q1647" i="2"/>
  <c r="R1647" i="2" s="1"/>
  <c r="AC1647" i="2" s="1"/>
  <c r="Q1664" i="2"/>
  <c r="R1664" i="2" s="1"/>
  <c r="AC1664" i="2" s="1"/>
  <c r="Q826" i="2"/>
  <c r="R826" i="2" s="1"/>
  <c r="AC826" i="2" s="1"/>
  <c r="Q920" i="2"/>
  <c r="R920" i="2" s="1"/>
  <c r="AC920" i="2" s="1"/>
  <c r="Q510" i="2"/>
  <c r="R510" i="2" s="1"/>
  <c r="AC510" i="2" s="1"/>
  <c r="Q524" i="2"/>
  <c r="R524" i="2" s="1"/>
  <c r="AC524" i="2" s="1"/>
  <c r="Q1204" i="2"/>
  <c r="R1204" i="2" s="1"/>
  <c r="AC1204" i="2" s="1"/>
  <c r="Q1476" i="2"/>
  <c r="R1476" i="2" s="1"/>
  <c r="Q228" i="2"/>
  <c r="R228" i="2" s="1"/>
  <c r="AC228" i="2" s="1"/>
  <c r="Q465" i="2"/>
  <c r="R465" i="2" s="1"/>
  <c r="AC465" i="2" s="1"/>
  <c r="Q726" i="2"/>
  <c r="R726" i="2" s="1"/>
  <c r="AC726" i="2" s="1"/>
  <c r="Q993" i="2"/>
  <c r="R993" i="2" s="1"/>
  <c r="AC993" i="2" s="1"/>
  <c r="Q1522" i="2"/>
  <c r="R1522" i="2" s="1"/>
  <c r="AC1522" i="2" s="1"/>
  <c r="Q912" i="2"/>
  <c r="R912" i="2" s="1"/>
  <c r="AC912" i="2" s="1"/>
  <c r="Q2364" i="2"/>
  <c r="R2364" i="2" s="1"/>
  <c r="AC2364" i="2" s="1"/>
  <c r="Q252" i="2"/>
  <c r="R252" i="2" s="1"/>
  <c r="AC252" i="2" s="1"/>
  <c r="Q2370" i="2"/>
  <c r="R2370" i="2" s="1"/>
  <c r="AC2370" i="2" s="1"/>
  <c r="Q2314" i="2"/>
  <c r="R2314" i="2" s="1"/>
  <c r="AC2314" i="2" s="1"/>
  <c r="Q1292" i="2"/>
  <c r="R1292" i="2" s="1"/>
  <c r="AC1292" i="2" s="1"/>
  <c r="Q984" i="2"/>
  <c r="R984" i="2" s="1"/>
  <c r="AC984" i="2" s="1"/>
  <c r="Q1550" i="2"/>
  <c r="R1550" i="2" s="1"/>
  <c r="AC1550" i="2" s="1"/>
  <c r="Q810" i="2"/>
  <c r="R810" i="2" s="1"/>
  <c r="AC810" i="2" s="1"/>
  <c r="Q1227" i="2"/>
  <c r="R1227" i="2" s="1"/>
  <c r="AC1227" i="2" s="1"/>
  <c r="Q1293" i="2"/>
  <c r="R1293" i="2" s="1"/>
  <c r="AC1293" i="2" s="1"/>
  <c r="Q1261" i="2"/>
  <c r="R1261" i="2" s="1"/>
  <c r="AC1261" i="2" s="1"/>
  <c r="Q107" i="2"/>
  <c r="R107" i="2" s="1"/>
  <c r="AC107" i="2" s="1"/>
  <c r="Q570" i="2"/>
  <c r="R570" i="2" s="1"/>
  <c r="AC570" i="2" s="1"/>
  <c r="Q846" i="2"/>
  <c r="R846" i="2" s="1"/>
  <c r="AC846" i="2" s="1"/>
  <c r="Q1273" i="2"/>
  <c r="R1273" i="2" s="1"/>
  <c r="AC1273" i="2" s="1"/>
  <c r="Q310" i="2"/>
  <c r="R310" i="2" s="1"/>
  <c r="AC310" i="2" s="1"/>
  <c r="Q540" i="2"/>
  <c r="R540" i="2" s="1"/>
  <c r="AC540" i="2" s="1"/>
  <c r="Q932" i="2"/>
  <c r="R932" i="2" s="1"/>
  <c r="AC932" i="2" s="1"/>
  <c r="Q963" i="2"/>
  <c r="R963" i="2" s="1"/>
  <c r="AC963" i="2" s="1"/>
  <c r="Q224" i="2"/>
  <c r="R224" i="2" s="1"/>
  <c r="AC224" i="2" s="1"/>
  <c r="Q966" i="2"/>
  <c r="R966" i="2" s="1"/>
  <c r="AC966" i="2" s="1"/>
  <c r="Q944" i="2"/>
  <c r="R944" i="2" s="1"/>
  <c r="AC944" i="2" s="1"/>
  <c r="Q468" i="2"/>
  <c r="R468" i="2" s="1"/>
  <c r="AC468" i="2" s="1"/>
  <c r="Q665" i="2"/>
  <c r="R665" i="2" s="1"/>
  <c r="AC665" i="2" s="1"/>
  <c r="Q1620" i="2"/>
  <c r="R1620" i="2" s="1"/>
  <c r="AC1620" i="2" s="1"/>
  <c r="Q1247" i="2"/>
  <c r="R1247" i="2" s="1"/>
  <c r="AC1247" i="2" s="1"/>
  <c r="Q411" i="2"/>
  <c r="R411" i="2" s="1"/>
  <c r="AC411" i="2" s="1"/>
  <c r="Q1695" i="2"/>
  <c r="R1695" i="2" s="1"/>
  <c r="AC1695" i="2" s="1"/>
  <c r="Q1817" i="2"/>
  <c r="R1817" i="2" s="1"/>
  <c r="AC1817" i="2" s="1"/>
  <c r="Q548" i="2"/>
  <c r="R548" i="2" s="1"/>
  <c r="AC548" i="2" s="1"/>
  <c r="Q611" i="2"/>
  <c r="R611" i="2" s="1"/>
  <c r="AC611" i="2" s="1"/>
  <c r="Q1642" i="2"/>
  <c r="R1642" i="2" s="1"/>
  <c r="AC1642" i="2" s="1"/>
  <c r="Q1596" i="2"/>
  <c r="R1596" i="2" s="1"/>
  <c r="AC1596" i="2" s="1"/>
  <c r="Q1524" i="2"/>
  <c r="R1524" i="2" s="1"/>
  <c r="AC1524" i="2" s="1"/>
  <c r="Q1043" i="2"/>
  <c r="R1043" i="2" s="1"/>
  <c r="AC1043" i="2" s="1"/>
  <c r="Q1798" i="2"/>
  <c r="R1798" i="2" s="1"/>
  <c r="AC1798" i="2" s="1"/>
  <c r="Q1113" i="2"/>
  <c r="R1113" i="2" s="1"/>
  <c r="AC1113" i="2" s="1"/>
  <c r="Q551" i="2"/>
  <c r="R551" i="2" s="1"/>
  <c r="AC551" i="2" s="1"/>
  <c r="Q68" i="2"/>
  <c r="R68" i="2" s="1"/>
  <c r="AC68" i="2" s="1"/>
  <c r="Q1816" i="2"/>
  <c r="R1816" i="2" s="1"/>
  <c r="AC1816" i="2" s="1"/>
  <c r="Q2367" i="2"/>
  <c r="R2367" i="2" s="1"/>
  <c r="AC2367" i="2" s="1"/>
  <c r="Q502" i="2"/>
  <c r="R502" i="2" s="1"/>
  <c r="AC502" i="2" s="1"/>
  <c r="Q389" i="2"/>
  <c r="R389" i="2" s="1"/>
  <c r="AC389" i="2" s="1"/>
  <c r="Q609" i="2"/>
  <c r="R609" i="2" s="1"/>
  <c r="AC609" i="2" s="1"/>
  <c r="Q1229" i="2"/>
  <c r="R1229" i="2" s="1"/>
  <c r="AC1229" i="2" s="1"/>
  <c r="Q2348" i="2"/>
  <c r="R2348" i="2" s="1"/>
  <c r="AC2348" i="2" s="1"/>
  <c r="Q274" i="2"/>
  <c r="R274" i="2" s="1"/>
  <c r="AC274" i="2" s="1"/>
  <c r="Q491" i="2"/>
  <c r="R491" i="2" s="1"/>
  <c r="AC491" i="2" s="1"/>
  <c r="Q370" i="2"/>
  <c r="R370" i="2" s="1"/>
  <c r="AC370" i="2" s="1"/>
  <c r="Q1239" i="2"/>
  <c r="R1239" i="2" s="1"/>
  <c r="AC1239" i="2" s="1"/>
  <c r="Q900" i="2"/>
  <c r="R900" i="2" s="1"/>
  <c r="AC900" i="2" s="1"/>
  <c r="Q849" i="2"/>
  <c r="R849" i="2" s="1"/>
  <c r="AC849" i="2" s="1"/>
  <c r="Q1074" i="2"/>
  <c r="R1074" i="2" s="1"/>
  <c r="AC1074" i="2" s="1"/>
  <c r="Q827" i="2"/>
  <c r="R827" i="2" s="1"/>
  <c r="AC827" i="2" s="1"/>
  <c r="Q219" i="2"/>
  <c r="R219" i="2" s="1"/>
  <c r="AC219" i="2" s="1"/>
  <c r="Q1707" i="2"/>
  <c r="R1707" i="2" s="1"/>
  <c r="AC1707" i="2" s="1"/>
  <c r="Q1544" i="2"/>
  <c r="R1544" i="2" s="1"/>
  <c r="AC1544" i="2" s="1"/>
  <c r="Q2283" i="2"/>
  <c r="R2283" i="2" s="1"/>
  <c r="AC2283" i="2" s="1"/>
  <c r="Q1179" i="2"/>
  <c r="R1179" i="2" s="1"/>
  <c r="AC1179" i="2" s="1"/>
  <c r="Q311" i="2"/>
  <c r="R311" i="2" s="1"/>
  <c r="AC311" i="2" s="1"/>
  <c r="Q809" i="2"/>
  <c r="R809" i="2" s="1"/>
  <c r="AC809" i="2" s="1"/>
  <c r="Q1218" i="2"/>
  <c r="R1218" i="2" s="1"/>
  <c r="AC1218" i="2" s="1"/>
  <c r="Q839" i="2"/>
  <c r="R839" i="2" s="1"/>
  <c r="AC839" i="2" s="1"/>
  <c r="Q1779" i="2"/>
  <c r="R1779" i="2" s="1"/>
  <c r="AC1779" i="2" s="1"/>
  <c r="Q1691" i="2"/>
  <c r="R1691" i="2" s="1"/>
  <c r="AC1691" i="2" s="1"/>
  <c r="Q647" i="2"/>
  <c r="R647" i="2" s="1"/>
  <c r="AC647" i="2" s="1"/>
  <c r="Q679" i="2"/>
  <c r="R679" i="2" s="1"/>
  <c r="AC679" i="2" s="1"/>
  <c r="Q951" i="2"/>
  <c r="R951" i="2" s="1"/>
  <c r="AC951" i="2" s="1"/>
  <c r="Q392" i="2"/>
  <c r="R392" i="2" s="1"/>
  <c r="AC392" i="2" s="1"/>
  <c r="Q1462" i="2"/>
  <c r="R1462" i="2" s="1"/>
  <c r="Q52" i="2"/>
  <c r="R52" i="2" s="1"/>
  <c r="AC52" i="2" s="1"/>
  <c r="Q2322" i="2"/>
  <c r="R2322" i="2" s="1"/>
  <c r="AC2322" i="2" s="1"/>
  <c r="Q813" i="2"/>
  <c r="R813" i="2" s="1"/>
  <c r="AC813" i="2" s="1"/>
  <c r="Q766" i="2"/>
  <c r="R766" i="2" s="1"/>
  <c r="AC766" i="2" s="1"/>
  <c r="Q605" i="2"/>
  <c r="R605" i="2" s="1"/>
  <c r="AC605" i="2" s="1"/>
  <c r="Q318" i="2"/>
  <c r="R318" i="2" s="1"/>
  <c r="AC318" i="2" s="1"/>
  <c r="Q215" i="2"/>
  <c r="R215" i="2" s="1"/>
  <c r="AC215" i="2" s="1"/>
  <c r="Q1119" i="2"/>
  <c r="R1119" i="2" s="1"/>
  <c r="AC1119" i="2" s="1"/>
  <c r="Q1840" i="2"/>
  <c r="R1840" i="2" s="1"/>
  <c r="AC1840" i="2" s="1"/>
  <c r="Q2379" i="2"/>
  <c r="R2379" i="2" s="1"/>
  <c r="AC2379" i="2" s="1"/>
  <c r="Q1174" i="2"/>
  <c r="R1174" i="2" s="1"/>
  <c r="AC1174" i="2" s="1"/>
  <c r="Q863" i="2"/>
  <c r="R863" i="2" s="1"/>
  <c r="AC863" i="2" s="1"/>
  <c r="Q908" i="2"/>
  <c r="R908" i="2" s="1"/>
  <c r="AC908" i="2" s="1"/>
  <c r="Q1256" i="2"/>
  <c r="R1256" i="2" s="1"/>
  <c r="AC1256" i="2" s="1"/>
  <c r="Q797" i="2"/>
  <c r="R797" i="2" s="1"/>
  <c r="AC797" i="2" s="1"/>
  <c r="Q275" i="2"/>
  <c r="R275" i="2" s="1"/>
  <c r="AC275" i="2" s="1"/>
  <c r="Q431" i="2"/>
  <c r="R431" i="2" s="1"/>
  <c r="AC431" i="2" s="1"/>
  <c r="Q83" i="2"/>
  <c r="R83" i="2" s="1"/>
  <c r="AC83" i="2" s="1"/>
  <c r="Q69" i="2"/>
  <c r="R69" i="2" s="1"/>
  <c r="AC69" i="2" s="1"/>
  <c r="Q588" i="2"/>
  <c r="R588" i="2" s="1"/>
  <c r="AC588" i="2" s="1"/>
  <c r="Q288" i="2"/>
  <c r="R288" i="2" s="1"/>
  <c r="AC288" i="2" s="1"/>
  <c r="Q359" i="2"/>
  <c r="R359" i="2" s="1"/>
  <c r="AC359" i="2" s="1"/>
  <c r="Q539" i="2"/>
  <c r="R539" i="2" s="1"/>
  <c r="AC539" i="2" s="1"/>
  <c r="Q503" i="2"/>
  <c r="R503" i="2" s="1"/>
  <c r="AC503" i="2" s="1"/>
  <c r="Q395" i="2"/>
  <c r="R395" i="2" s="1"/>
  <c r="AC395" i="2" s="1"/>
  <c r="Q262" i="2"/>
  <c r="R262" i="2" s="1"/>
  <c r="AC262" i="2" s="1"/>
  <c r="Q695" i="2"/>
  <c r="R695" i="2" s="1"/>
  <c r="AC695" i="2" s="1"/>
  <c r="T1398" i="2"/>
  <c r="Q2362" i="2"/>
  <c r="R2362" i="2" s="1"/>
  <c r="AC2362" i="2" s="1"/>
  <c r="Q383" i="2"/>
  <c r="R383" i="2" s="1"/>
  <c r="AC383" i="2" s="1"/>
  <c r="Q1621" i="2"/>
  <c r="R1621" i="2" s="1"/>
  <c r="AC1621" i="2" s="1"/>
  <c r="Q898" i="2"/>
  <c r="R898" i="2" s="1"/>
  <c r="AC898" i="2" s="1"/>
  <c r="Q659" i="2"/>
  <c r="R659" i="2" s="1"/>
  <c r="AC659" i="2" s="1"/>
  <c r="Q858" i="2"/>
  <c r="R858" i="2" s="1"/>
  <c r="AC858" i="2" s="1"/>
  <c r="Q251" i="2"/>
  <c r="R251" i="2" s="1"/>
  <c r="AC251" i="2" s="1"/>
  <c r="Q1280" i="2"/>
  <c r="R1280" i="2" s="1"/>
  <c r="AC1280" i="2" s="1"/>
  <c r="Q527" i="2"/>
  <c r="R527" i="2" s="1"/>
  <c r="AC527" i="2" s="1"/>
  <c r="Q671" i="2"/>
  <c r="R671" i="2" s="1"/>
  <c r="AC671" i="2" s="1"/>
  <c r="Q1115" i="2"/>
  <c r="R1115" i="2" s="1"/>
  <c r="AC1115" i="2" s="1"/>
  <c r="Q1285" i="2"/>
  <c r="R1285" i="2" s="1"/>
  <c r="AC1285" i="2" s="1"/>
  <c r="Q606" i="2"/>
  <c r="R606" i="2" s="1"/>
  <c r="AC606" i="2" s="1"/>
  <c r="Q1089" i="2"/>
  <c r="R1089" i="2" s="1"/>
  <c r="AC1089" i="2" s="1"/>
  <c r="Q580" i="2"/>
  <c r="R580" i="2" s="1"/>
  <c r="AC580" i="2" s="1"/>
  <c r="Q1254" i="2"/>
  <c r="R1254" i="2" s="1"/>
  <c r="AC1254" i="2" s="1"/>
  <c r="Q663" i="2"/>
  <c r="R663" i="2" s="1"/>
  <c r="AC663" i="2" s="1"/>
  <c r="Q407" i="2"/>
  <c r="R407" i="2" s="1"/>
  <c r="AC407" i="2" s="1"/>
  <c r="Q418" i="2"/>
  <c r="R418" i="2" s="1"/>
  <c r="AC418" i="2" s="1"/>
  <c r="Q19" i="2"/>
  <c r="R19" i="2" s="1"/>
  <c r="AC19" i="2" s="1"/>
  <c r="Q622" i="2"/>
  <c r="R622" i="2" s="1"/>
  <c r="AC622" i="2" s="1"/>
  <c r="Q2343" i="2"/>
  <c r="R2343" i="2" s="1"/>
  <c r="AC2343" i="2" s="1"/>
  <c r="Q287" i="2"/>
  <c r="R287" i="2" s="1"/>
  <c r="AC287" i="2" s="1"/>
  <c r="Q167" i="2"/>
  <c r="R167" i="2" s="1"/>
  <c r="AC167" i="2" s="1"/>
  <c r="Q335" i="2"/>
  <c r="R335" i="2" s="1"/>
  <c r="AC335" i="2" s="1"/>
  <c r="Q371" i="2"/>
  <c r="R371" i="2" s="1"/>
  <c r="AC371" i="2" s="1"/>
  <c r="Q1197" i="2"/>
  <c r="R1197" i="2" s="1"/>
  <c r="AC1197" i="2" s="1"/>
  <c r="Q2302" i="2"/>
  <c r="R2302" i="2" s="1"/>
  <c r="AC2302" i="2" s="1"/>
  <c r="Q2374" i="2"/>
  <c r="R2374" i="2" s="1"/>
  <c r="AC2374" i="2" s="1"/>
  <c r="Q2338" i="2"/>
  <c r="R2338" i="2" s="1"/>
  <c r="AC2338" i="2" s="1"/>
  <c r="Q2356" i="2"/>
  <c r="R2356" i="2" s="1"/>
  <c r="AC2356" i="2" s="1"/>
  <c r="Q2326" i="2"/>
  <c r="R2326" i="2" s="1"/>
  <c r="AC2326" i="2" s="1"/>
  <c r="Q2339" i="2"/>
  <c r="R2339" i="2" s="1"/>
  <c r="AC2339" i="2" s="1"/>
  <c r="Q390" i="2"/>
  <c r="R390" i="2" s="1"/>
  <c r="AC390" i="2" s="1"/>
  <c r="Q949" i="2"/>
  <c r="R949" i="2" s="1"/>
  <c r="AC949" i="2" s="1"/>
  <c r="Q911" i="2"/>
  <c r="R911" i="2" s="1"/>
  <c r="AC911" i="2" s="1"/>
  <c r="Q715" i="2"/>
  <c r="R715" i="2" s="1"/>
  <c r="AC715" i="2" s="1"/>
  <c r="Q702" i="2"/>
  <c r="R702" i="2" s="1"/>
  <c r="AC702" i="2" s="1"/>
  <c r="Q145" i="2"/>
  <c r="R145" i="2" s="1"/>
  <c r="AC145" i="2" s="1"/>
  <c r="Q1426" i="2"/>
  <c r="R1426" i="2" s="1"/>
  <c r="Q11" i="2"/>
  <c r="R11" i="2" s="1"/>
  <c r="AC11" i="2" s="1"/>
  <c r="Q324" i="2"/>
  <c r="R324" i="2" s="1"/>
  <c r="AC324" i="2" s="1"/>
  <c r="Q294" i="2"/>
  <c r="R294" i="2" s="1"/>
  <c r="AC294" i="2" s="1"/>
  <c r="Q2316" i="2"/>
  <c r="R2316" i="2" s="1"/>
  <c r="AC2316" i="2" s="1"/>
  <c r="Q515" i="2"/>
  <c r="R515" i="2" s="1"/>
  <c r="AC515" i="2" s="1"/>
  <c r="Q2375" i="2"/>
  <c r="R2375" i="2" s="1"/>
  <c r="AC2375" i="2" s="1"/>
  <c r="Q239" i="2"/>
  <c r="R239" i="2" s="1"/>
  <c r="AC239" i="2" s="1"/>
  <c r="Q1168" i="2"/>
  <c r="R1168" i="2" s="1"/>
  <c r="AC1168" i="2" s="1"/>
  <c r="Q860" i="2"/>
  <c r="R860" i="2" s="1"/>
  <c r="AC860" i="2" s="1"/>
  <c r="Q1450" i="2"/>
  <c r="R1450" i="2" s="1"/>
  <c r="Q1346" i="2"/>
  <c r="R1346" i="2" s="1"/>
  <c r="Q173" i="2"/>
  <c r="R173" i="2" s="1"/>
  <c r="AC173" i="2" s="1"/>
  <c r="Q680" i="2"/>
  <c r="R680" i="2" s="1"/>
  <c r="AC680" i="2" s="1"/>
  <c r="Q1334" i="2"/>
  <c r="R1334" i="2" s="1"/>
  <c r="Q1378" i="2"/>
  <c r="R1378" i="2" s="1"/>
  <c r="Q1467" i="2"/>
  <c r="R1467" i="2" s="1"/>
  <c r="Q1308" i="2"/>
  <c r="R1308" i="2" s="1"/>
  <c r="Q1317" i="2"/>
  <c r="R1317" i="2" s="1"/>
  <c r="Q1475" i="2"/>
  <c r="R1475" i="2" s="1"/>
  <c r="Q1463" i="2"/>
  <c r="R1463" i="2" s="1"/>
  <c r="Q1464" i="2"/>
  <c r="R1464" i="2" s="1"/>
  <c r="AD1461" i="2"/>
  <c r="T1316" i="2"/>
  <c r="AD1305" i="2"/>
  <c r="T1405" i="2"/>
  <c r="AD1337" i="2"/>
  <c r="T1486" i="2"/>
  <c r="T1363" i="2"/>
  <c r="T1307" i="2"/>
  <c r="T1490" i="2"/>
  <c r="AD1502" i="2"/>
  <c r="AD1484" i="2"/>
  <c r="AD1366" i="2"/>
  <c r="T1366" i="2"/>
  <c r="AD1344" i="2"/>
  <c r="T1344" i="2"/>
  <c r="AD1513" i="2"/>
  <c r="T1513" i="2"/>
  <c r="AD1342" i="2"/>
  <c r="T1342" i="2"/>
  <c r="AD1325" i="2"/>
  <c r="T1325" i="2"/>
  <c r="AD1416" i="2"/>
  <c r="T1416" i="2"/>
  <c r="T1466" i="2"/>
  <c r="AD1466" i="2"/>
  <c r="T1418" i="2"/>
  <c r="AD1418" i="2"/>
  <c r="T1343" i="2"/>
  <c r="AD1343" i="2"/>
  <c r="T1440" i="2"/>
  <c r="AD1440" i="2"/>
  <c r="AD1340" i="2"/>
  <c r="T1456" i="2"/>
  <c r="AD1456" i="2"/>
  <c r="T1336" i="2"/>
  <c r="AD1336" i="2"/>
  <c r="AD1349" i="2"/>
  <c r="T1349" i="2"/>
  <c r="AD1494" i="2"/>
  <c r="T1494" i="2"/>
  <c r="T1469" i="2"/>
  <c r="AD1469" i="2"/>
  <c r="T1406" i="2"/>
  <c r="AD1406" i="2"/>
  <c r="AD1414" i="2"/>
  <c r="T1414" i="2"/>
  <c r="AD1503" i="2"/>
  <c r="T1503" i="2"/>
  <c r="T1370" i="2"/>
  <c r="AD1370" i="2"/>
  <c r="T1357" i="2"/>
  <c r="AD1357" i="2"/>
  <c r="AD1511" i="2"/>
  <c r="T1511" i="2"/>
  <c r="T1483" i="2"/>
  <c r="AD1483" i="2"/>
  <c r="AD1417" i="2"/>
  <c r="T1417" i="2"/>
  <c r="AD1362" i="2"/>
  <c r="T1362" i="2"/>
  <c r="T1322" i="2"/>
  <c r="AD1322" i="2"/>
  <c r="Y3366" i="2"/>
  <c r="X3366" i="2"/>
  <c r="W3366" i="2"/>
  <c r="AD1459" i="2"/>
  <c r="T1459" i="2"/>
  <c r="T1423" i="2"/>
  <c r="AD1423" i="2"/>
  <c r="AD1391" i="2"/>
  <c r="T1391" i="2"/>
  <c r="T1479" i="2"/>
  <c r="AD1479" i="2"/>
  <c r="T1478" i="2"/>
  <c r="AD1478" i="2"/>
  <c r="AD1309" i="2"/>
  <c r="T1309" i="2"/>
  <c r="T1489" i="2"/>
  <c r="AD1489" i="2"/>
  <c r="AD1498" i="2"/>
  <c r="T1498" i="2"/>
  <c r="T1348" i="2"/>
  <c r="AD1348" i="2"/>
  <c r="Y3327" i="2"/>
  <c r="X3327" i="2"/>
  <c r="W3327" i="2"/>
  <c r="AD1404" i="2"/>
  <c r="T1404" i="2"/>
  <c r="AD1358" i="2"/>
  <c r="T1358" i="2"/>
  <c r="AD1359" i="2"/>
  <c r="T1359" i="2"/>
  <c r="AD1470" i="2"/>
  <c r="T1470" i="2"/>
  <c r="T1409" i="2"/>
  <c r="AD1409" i="2"/>
  <c r="T1480" i="2"/>
  <c r="AD1480" i="2"/>
  <c r="P3125" i="2"/>
  <c r="W3125" i="2"/>
  <c r="Y3125" i="2"/>
  <c r="X3125" i="2"/>
  <c r="T1481" i="2"/>
  <c r="AD1481" i="2"/>
  <c r="AD1377" i="2"/>
  <c r="T1377" i="2"/>
  <c r="AD1332" i="2"/>
  <c r="T1332" i="2"/>
  <c r="AD1380" i="2"/>
  <c r="T1380" i="2"/>
  <c r="T1324" i="2"/>
  <c r="AD1324" i="2"/>
  <c r="T1482" i="2"/>
  <c r="AD1482" i="2"/>
  <c r="AD1306" i="2"/>
  <c r="T1306" i="2"/>
  <c r="AD1501" i="2"/>
  <c r="T1501" i="2"/>
  <c r="T1432" i="2"/>
  <c r="AD1432" i="2"/>
  <c r="T1411" i="2"/>
  <c r="AD1411" i="2"/>
  <c r="T1452" i="2"/>
  <c r="AD1452" i="2"/>
  <c r="AD1384" i="2"/>
  <c r="T1384" i="2"/>
  <c r="T1382" i="2"/>
  <c r="AD1382" i="2"/>
  <c r="AD1453" i="2"/>
  <c r="T1453" i="2"/>
  <c r="AD1507" i="2"/>
  <c r="T1507" i="2"/>
  <c r="T1430" i="2"/>
  <c r="AD1430" i="2"/>
  <c r="T1442" i="2"/>
  <c r="AD1442" i="2"/>
  <c r="AD1428" i="2"/>
  <c r="T1428" i="2"/>
  <c r="T1514" i="2"/>
  <c r="AD1514" i="2"/>
  <c r="T1487" i="2"/>
  <c r="AD1487" i="2"/>
  <c r="AD1376" i="2"/>
  <c r="T1376" i="2"/>
  <c r="AD1420" i="2"/>
  <c r="T1420" i="2"/>
  <c r="AD1333" i="2"/>
  <c r="T1333" i="2"/>
  <c r="AD1512" i="2"/>
  <c r="T1512" i="2"/>
  <c r="AD1320" i="2"/>
  <c r="T1320" i="2"/>
  <c r="AD1468" i="2"/>
  <c r="T1468" i="2"/>
  <c r="T1352" i="2"/>
  <c r="AD1352" i="2"/>
  <c r="AD1497" i="2"/>
  <c r="T1497" i="2"/>
  <c r="T1383" i="2"/>
  <c r="AD1383" i="2"/>
  <c r="T1394" i="2"/>
  <c r="AD1394" i="2"/>
  <c r="T1397" i="2"/>
  <c r="AD1397" i="2"/>
  <c r="AD1335" i="2"/>
  <c r="T1335" i="2"/>
  <c r="AD1318" i="2"/>
  <c r="T1318" i="2"/>
  <c r="AD1392" i="2"/>
  <c r="T1392" i="2"/>
  <c r="AD1422" i="2"/>
  <c r="T1422" i="2"/>
  <c r="T1508" i="2"/>
  <c r="AD1508" i="2"/>
  <c r="AD1310" i="2"/>
  <c r="T1310" i="2"/>
  <c r="AD1386" i="2"/>
  <c r="T1386" i="2"/>
  <c r="T1302" i="2"/>
  <c r="AD1302" i="2"/>
  <c r="T1361" i="2"/>
  <c r="AD1361" i="2"/>
  <c r="AD1448" i="2"/>
  <c r="T1448" i="2"/>
  <c r="T1408" i="2"/>
  <c r="AD1408" i="2"/>
  <c r="AD1390" i="2"/>
  <c r="T1390" i="2"/>
  <c r="T1495" i="2"/>
  <c r="AD1495" i="2"/>
  <c r="T1314" i="2"/>
  <c r="AD1314" i="2"/>
  <c r="AD1328" i="2"/>
  <c r="T1328" i="2"/>
  <c r="AD1372" i="2"/>
  <c r="T1372" i="2"/>
  <c r="AD1447" i="2"/>
  <c r="T1447" i="2"/>
  <c r="AD1365" i="2"/>
  <c r="T1365" i="2"/>
  <c r="AD1438" i="2"/>
  <c r="T1438" i="2"/>
  <c r="P3595" i="2"/>
  <c r="AD1445" i="2"/>
  <c r="T1445" i="2"/>
  <c r="P3327" i="2"/>
  <c r="Q243" i="2"/>
  <c r="R243" i="2" s="1"/>
  <c r="AC243" i="2" s="1"/>
  <c r="Q636" i="2"/>
  <c r="R636" i="2" s="1"/>
  <c r="AC636" i="2" s="1"/>
  <c r="Q71" i="2"/>
  <c r="R71" i="2" s="1"/>
  <c r="AC71" i="2" s="1"/>
  <c r="Q1185" i="2"/>
  <c r="R1185" i="2" s="1"/>
  <c r="AC1185" i="2" s="1"/>
  <c r="Q272" i="2"/>
  <c r="R272" i="2" s="1"/>
  <c r="AC272" i="2" s="1"/>
  <c r="Q155" i="2"/>
  <c r="R155" i="2" s="1"/>
  <c r="AC155" i="2" s="1"/>
  <c r="Q1403" i="2"/>
  <c r="R1403" i="2" s="1"/>
  <c r="Q1311" i="2"/>
  <c r="R1311" i="2" s="1"/>
  <c r="Q440" i="2"/>
  <c r="R440" i="2" s="1"/>
  <c r="AC440" i="2" s="1"/>
  <c r="Q947" i="2"/>
  <c r="R947" i="2" s="1"/>
  <c r="AC947" i="2" s="1"/>
  <c r="Q2297" i="2"/>
  <c r="R2297" i="2" s="1"/>
  <c r="AC2297" i="2" s="1"/>
  <c r="Q704" i="2"/>
  <c r="R704" i="2" s="1"/>
  <c r="AC704" i="2" s="1"/>
  <c r="Q620" i="2"/>
  <c r="R620" i="2" s="1"/>
  <c r="AC620" i="2" s="1"/>
  <c r="Q95" i="2"/>
  <c r="R95" i="2" s="1"/>
  <c r="AC95" i="2" s="1"/>
  <c r="Q1071" i="2"/>
  <c r="R1071" i="2" s="1"/>
  <c r="AC1071" i="2" s="1"/>
  <c r="Q1007" i="2"/>
  <c r="R1007" i="2" s="1"/>
  <c r="AC1007" i="2" s="1"/>
  <c r="Q728" i="2"/>
  <c r="R728" i="2" s="1"/>
  <c r="AC728" i="2" s="1"/>
  <c r="Q1627" i="2"/>
  <c r="R1627" i="2" s="1"/>
  <c r="AC1627" i="2" s="1"/>
  <c r="Q2381" i="2"/>
  <c r="R2381" i="2" s="1"/>
  <c r="AC2381" i="2" s="1"/>
  <c r="Q894" i="2"/>
  <c r="R894" i="2" s="1"/>
  <c r="AC894" i="2" s="1"/>
  <c r="Q865" i="2"/>
  <c r="R865" i="2" s="1"/>
  <c r="AC865" i="2" s="1"/>
  <c r="Q1673" i="2"/>
  <c r="R1673" i="2" s="1"/>
  <c r="AC1673" i="2" s="1"/>
  <c r="Q1008" i="2"/>
  <c r="R1008" i="2" s="1"/>
  <c r="AC1008" i="2" s="1"/>
  <c r="Q2363" i="2"/>
  <c r="R2363" i="2" s="1"/>
  <c r="AC2363" i="2" s="1"/>
  <c r="Q681" i="2"/>
  <c r="R681" i="2" s="1"/>
  <c r="AC681" i="2" s="1"/>
  <c r="Q1638" i="2"/>
  <c r="R1638" i="2" s="1"/>
  <c r="AC1638" i="2" s="1"/>
  <c r="Q1399" i="2"/>
  <c r="R1399" i="2" s="1"/>
  <c r="Q2310" i="2"/>
  <c r="R2310" i="2" s="1"/>
  <c r="AC2310" i="2" s="1"/>
  <c r="Q1321" i="2"/>
  <c r="R1321" i="2" s="1"/>
  <c r="Q1496" i="2"/>
  <c r="R1496" i="2" s="1"/>
  <c r="Q1506" i="2"/>
  <c r="R1506" i="2" s="1"/>
  <c r="Q2332" i="2"/>
  <c r="R2332" i="2" s="1"/>
  <c r="AC2332" i="2" s="1"/>
  <c r="Q1492" i="2"/>
  <c r="R1492" i="2" s="1"/>
  <c r="Q2345" i="2"/>
  <c r="R2345" i="2" s="1"/>
  <c r="AC2345" i="2" s="1"/>
  <c r="Q1360" i="2"/>
  <c r="R1360" i="2" s="1"/>
  <c r="Q1396" i="2"/>
  <c r="R1396" i="2" s="1"/>
  <c r="Q834" i="2"/>
  <c r="R834" i="2" s="1"/>
  <c r="AC834" i="2" s="1"/>
  <c r="Q640" i="2"/>
  <c r="R640" i="2" s="1"/>
  <c r="AC640" i="2" s="1"/>
  <c r="Q1740" i="2"/>
  <c r="R1740" i="2" s="1"/>
  <c r="AC1740" i="2" s="1"/>
  <c r="Q774" i="2"/>
  <c r="R774" i="2" s="1"/>
  <c r="AC774" i="2" s="1"/>
  <c r="Q764" i="2"/>
  <c r="R764" i="2" s="1"/>
  <c r="AC764" i="2" s="1"/>
  <c r="Q589" i="2"/>
  <c r="R589" i="2" s="1"/>
  <c r="AC589" i="2" s="1"/>
  <c r="Q980" i="2"/>
  <c r="R980" i="2" s="1"/>
  <c r="AC980" i="2" s="1"/>
  <c r="Q648" i="2"/>
  <c r="R648" i="2" s="1"/>
  <c r="AC648" i="2" s="1"/>
  <c r="Q820" i="2"/>
  <c r="R820" i="2" s="1"/>
  <c r="AC820" i="2" s="1"/>
  <c r="Q1381" i="2"/>
  <c r="R1381" i="2" s="1"/>
  <c r="Q332" i="2"/>
  <c r="R332" i="2" s="1"/>
  <c r="AC332" i="2" s="1"/>
  <c r="Q188" i="2"/>
  <c r="R188" i="2" s="1"/>
  <c r="AC188" i="2" s="1"/>
  <c r="Q1659" i="2"/>
  <c r="R1659" i="2" s="1"/>
  <c r="AC1659" i="2" s="1"/>
  <c r="Q1353" i="2"/>
  <c r="R1353" i="2" s="1"/>
  <c r="Q284" i="2"/>
  <c r="R284" i="2" s="1"/>
  <c r="AC284" i="2" s="1"/>
  <c r="Q414" i="2"/>
  <c r="R414" i="2" s="1"/>
  <c r="AC414" i="2" s="1"/>
  <c r="Q166" i="2"/>
  <c r="R166" i="2" s="1"/>
  <c r="AC166" i="2" s="1"/>
  <c r="Q1424" i="2"/>
  <c r="R1424" i="2" s="1"/>
  <c r="Q1395" i="2"/>
  <c r="R1395" i="2" s="1"/>
  <c r="Q1315" i="2"/>
  <c r="R1315" i="2" s="1"/>
  <c r="Q393" i="2"/>
  <c r="R393" i="2" s="1"/>
  <c r="AC393" i="2" s="1"/>
  <c r="Q608" i="2"/>
  <c r="R608" i="2" s="1"/>
  <c r="AC608" i="2" s="1"/>
  <c r="Q205" i="2"/>
  <c r="R205" i="2" s="1"/>
  <c r="AC205" i="2" s="1"/>
  <c r="Q574" i="2"/>
  <c r="R574" i="2" s="1"/>
  <c r="AC574" i="2" s="1"/>
  <c r="Q452" i="2"/>
  <c r="R452" i="2" s="1"/>
  <c r="AC452" i="2" s="1"/>
  <c r="Q43" i="2"/>
  <c r="R43" i="2" s="1"/>
  <c r="AC43" i="2" s="1"/>
  <c r="Q1441" i="2"/>
  <c r="R1441" i="2" s="1"/>
  <c r="Q1064" i="2"/>
  <c r="R1064" i="2" s="1"/>
  <c r="AC1064" i="2" s="1"/>
  <c r="Q1614" i="2"/>
  <c r="R1614" i="2" s="1"/>
  <c r="AC1614" i="2" s="1"/>
  <c r="Q65" i="2"/>
  <c r="R65" i="2" s="1"/>
  <c r="AC65" i="2" s="1"/>
  <c r="Q924" i="2"/>
  <c r="R924" i="2" s="1"/>
  <c r="AC924" i="2" s="1"/>
  <c r="Q316" i="2"/>
  <c r="R316" i="2" s="1"/>
  <c r="AC316" i="2" s="1"/>
  <c r="Q601" i="2"/>
  <c r="R601" i="2" s="1"/>
  <c r="AC601" i="2" s="1"/>
  <c r="Q2300" i="2"/>
  <c r="R2300" i="2" s="1"/>
  <c r="AC2300" i="2" s="1"/>
  <c r="Q1020" i="2"/>
  <c r="R1020" i="2" s="1"/>
  <c r="AC1020" i="2" s="1"/>
  <c r="Q1446" i="2"/>
  <c r="R1446" i="2" s="1"/>
  <c r="Q1473" i="2"/>
  <c r="R1473" i="2" s="1"/>
  <c r="Q2380" i="2"/>
  <c r="R2380" i="2" s="1"/>
  <c r="AC2380" i="2" s="1"/>
  <c r="Q1374" i="2"/>
  <c r="R1374" i="2" s="1"/>
  <c r="Q347" i="2"/>
  <c r="R347" i="2" s="1"/>
  <c r="AC347" i="2" s="1"/>
  <c r="Q200" i="2"/>
  <c r="R200" i="2" s="1"/>
  <c r="AC200" i="2" s="1"/>
  <c r="Q1591" i="2"/>
  <c r="R1591" i="2" s="1"/>
  <c r="AC1591" i="2" s="1"/>
  <c r="Q1429" i="2"/>
  <c r="R1429" i="2" s="1"/>
  <c r="Q1031" i="2"/>
  <c r="R1031" i="2" s="1"/>
  <c r="AC1031" i="2" s="1"/>
  <c r="Q930" i="2"/>
  <c r="R930" i="2" s="1"/>
  <c r="AC930" i="2" s="1"/>
  <c r="Q1692" i="2"/>
  <c r="R1692" i="2" s="1"/>
  <c r="AC1692" i="2" s="1"/>
  <c r="Q1499" i="2"/>
  <c r="R1499" i="2" s="1"/>
  <c r="Q23" i="2"/>
  <c r="R23" i="2" s="1"/>
  <c r="AC23" i="2" s="1"/>
  <c r="Q992" i="2"/>
  <c r="R992" i="2" s="1"/>
  <c r="AC992" i="2" s="1"/>
  <c r="Q1618" i="2"/>
  <c r="R1618" i="2" s="1"/>
  <c r="AC1618" i="2" s="1"/>
  <c r="Q544" i="2"/>
  <c r="R544" i="2" s="1"/>
  <c r="AC544" i="2" s="1"/>
  <c r="Q1347" i="2"/>
  <c r="R1347" i="2" s="1"/>
  <c r="Q1326" i="2"/>
  <c r="R1326" i="2" s="1"/>
  <c r="Q1436" i="2"/>
  <c r="R1436" i="2" s="1"/>
  <c r="Q1338" i="2"/>
  <c r="R1338" i="2" s="1"/>
  <c r="Q1602" i="2"/>
  <c r="R1602" i="2" s="1"/>
  <c r="AC1602" i="2" s="1"/>
  <c r="Q2327" i="2"/>
  <c r="R2327" i="2" s="1"/>
  <c r="AC2327" i="2" s="1"/>
  <c r="Q1477" i="2"/>
  <c r="R1477" i="2" s="1"/>
  <c r="Q1350" i="2"/>
  <c r="R1350" i="2" s="1"/>
  <c r="Q1421" i="2"/>
  <c r="R1421" i="2" s="1"/>
  <c r="Q331" i="2"/>
  <c r="R331" i="2" s="1"/>
  <c r="AC331" i="2" s="1"/>
  <c r="Q1845" i="2"/>
  <c r="R1845" i="2" s="1"/>
  <c r="AC1845" i="2" s="1"/>
  <c r="Q2361" i="2"/>
  <c r="R2361" i="2" s="1"/>
  <c r="AC2361" i="2" s="1"/>
  <c r="Q1364" i="2"/>
  <c r="R1364" i="2" s="1"/>
  <c r="Q360" i="2"/>
  <c r="R360" i="2" s="1"/>
  <c r="AC360" i="2" s="1"/>
  <c r="Q512" i="2"/>
  <c r="R512" i="2" s="1"/>
  <c r="AC512" i="2" s="1"/>
  <c r="Q425" i="2"/>
  <c r="R425" i="2" s="1"/>
  <c r="AC425" i="2" s="1"/>
  <c r="Q1373" i="2"/>
  <c r="R1373" i="2" s="1"/>
  <c r="Q406" i="2"/>
  <c r="R406" i="2" s="1"/>
  <c r="AC406" i="2" s="1"/>
  <c r="Q255" i="2"/>
  <c r="R255" i="2" s="1"/>
  <c r="AC255" i="2" s="1"/>
  <c r="Q891" i="2"/>
  <c r="R891" i="2" s="1"/>
  <c r="AC891" i="2" s="1"/>
  <c r="Q1413" i="2"/>
  <c r="R1413" i="2" s="1"/>
  <c r="P3366" i="2"/>
  <c r="P2438" i="2"/>
  <c r="P2553" i="2"/>
  <c r="S1475" i="2" l="1"/>
  <c r="AC1475" i="2"/>
  <c r="S1346" i="2"/>
  <c r="AC1346" i="2"/>
  <c r="S1444" i="2"/>
  <c r="AC1444" i="2"/>
  <c r="S1449" i="2"/>
  <c r="T1449" i="2" s="1"/>
  <c r="AC1449" i="2"/>
  <c r="S1484" i="2"/>
  <c r="T1484" i="2" s="1"/>
  <c r="AC1484" i="2"/>
  <c r="S1353" i="2"/>
  <c r="AC1353" i="2"/>
  <c r="S1317" i="2"/>
  <c r="AC1317" i="2"/>
  <c r="S1354" i="2"/>
  <c r="AC1354" i="2"/>
  <c r="S1340" i="2"/>
  <c r="T1340" i="2" s="1"/>
  <c r="AC1340" i="2"/>
  <c r="S1373" i="2"/>
  <c r="AC1373" i="2"/>
  <c r="S1395" i="2"/>
  <c r="T1395" i="2" s="1"/>
  <c r="AC1395" i="2"/>
  <c r="S1403" i="2"/>
  <c r="T1403" i="2" s="1"/>
  <c r="AC1403" i="2"/>
  <c r="S1426" i="2"/>
  <c r="AC1426" i="2"/>
  <c r="S1476" i="2"/>
  <c r="AC1476" i="2"/>
  <c r="S1425" i="2"/>
  <c r="T1425" i="2" s="1"/>
  <c r="AC1425" i="2"/>
  <c r="S1491" i="2"/>
  <c r="AC1491" i="2"/>
  <c r="S1421" i="2"/>
  <c r="T1421" i="2" s="1"/>
  <c r="AC1421" i="2"/>
  <c r="S1315" i="2"/>
  <c r="AC1315" i="2"/>
  <c r="S1350" i="2"/>
  <c r="T1350" i="2" s="1"/>
  <c r="AC1350" i="2"/>
  <c r="S1429" i="2"/>
  <c r="AC1429" i="2"/>
  <c r="S1441" i="2"/>
  <c r="AC1441" i="2"/>
  <c r="S1506" i="2"/>
  <c r="AC1506" i="2"/>
  <c r="S1467" i="2"/>
  <c r="T1467" i="2" s="1"/>
  <c r="AC1467" i="2"/>
  <c r="S1477" i="2"/>
  <c r="T1477" i="2" s="1"/>
  <c r="AC1477" i="2"/>
  <c r="S1424" i="2"/>
  <c r="AC1424" i="2"/>
  <c r="S1381" i="2"/>
  <c r="AC1381" i="2"/>
  <c r="S1496" i="2"/>
  <c r="T1496" i="2" s="1"/>
  <c r="AC1496" i="2"/>
  <c r="S1378" i="2"/>
  <c r="AC1378" i="2"/>
  <c r="S1450" i="2"/>
  <c r="AC1450" i="2"/>
  <c r="S1347" i="2"/>
  <c r="AC1347" i="2"/>
  <c r="S1311" i="2"/>
  <c r="AC1311" i="2"/>
  <c r="S1321" i="2"/>
  <c r="AC1321" i="2"/>
  <c r="S1334" i="2"/>
  <c r="AC1334" i="2"/>
  <c r="S1436" i="2"/>
  <c r="AC1436" i="2"/>
  <c r="S1473" i="2"/>
  <c r="AC1473" i="2"/>
  <c r="S1364" i="2"/>
  <c r="T1364" i="2" s="1"/>
  <c r="AC1364" i="2"/>
  <c r="S1396" i="2"/>
  <c r="AC1396" i="2"/>
  <c r="S1464" i="2"/>
  <c r="AC1464" i="2"/>
  <c r="S1303" i="2"/>
  <c r="AC1303" i="2"/>
  <c r="S1387" i="2"/>
  <c r="AC1387" i="2"/>
  <c r="S1471" i="2"/>
  <c r="AC1471" i="2"/>
  <c r="S1326" i="2"/>
  <c r="AC1326" i="2"/>
  <c r="S1492" i="2"/>
  <c r="AC1492" i="2"/>
  <c r="S1446" i="2"/>
  <c r="AC1446" i="2"/>
  <c r="S1308" i="2"/>
  <c r="T1308" i="2" s="1"/>
  <c r="AC1308" i="2"/>
  <c r="S1413" i="2"/>
  <c r="AC1413" i="2"/>
  <c r="S1338" i="2"/>
  <c r="AC1338" i="2"/>
  <c r="S1499" i="2"/>
  <c r="AC1499" i="2"/>
  <c r="S1374" i="2"/>
  <c r="AC1374" i="2"/>
  <c r="S1360" i="2"/>
  <c r="AC1360" i="2"/>
  <c r="S1399" i="2"/>
  <c r="AC1399" i="2"/>
  <c r="S1463" i="2"/>
  <c r="AC1463" i="2"/>
  <c r="S1462" i="2"/>
  <c r="T1462" i="2" s="1"/>
  <c r="AC1462" i="2"/>
  <c r="S1500" i="2"/>
  <c r="T1500" i="2" s="1"/>
  <c r="AC1500" i="2"/>
  <c r="S2327" i="2"/>
  <c r="T2327" i="2" s="1"/>
  <c r="S820" i="2"/>
  <c r="T820" i="2" s="1"/>
  <c r="S860" i="2"/>
  <c r="T860" i="2" s="1"/>
  <c r="S275" i="2"/>
  <c r="T275" i="2" s="1"/>
  <c r="S548" i="2"/>
  <c r="T548" i="2" s="1"/>
  <c r="S378" i="2"/>
  <c r="T378" i="2" s="1"/>
  <c r="S710" i="2"/>
  <c r="T710" i="2" s="1"/>
  <c r="S536" i="2"/>
  <c r="T536" i="2" s="1"/>
  <c r="S1551" i="2"/>
  <c r="T1551" i="2" s="1"/>
  <c r="S201" i="2"/>
  <c r="T201" i="2" s="1"/>
  <c r="S454" i="2"/>
  <c r="T454" i="2" s="1"/>
  <c r="AD1369" i="2"/>
  <c r="S1369" i="2"/>
  <c r="T1369" i="2" s="1"/>
  <c r="S347" i="2"/>
  <c r="T347" i="2" s="1"/>
  <c r="S1185" i="2"/>
  <c r="T1185" i="2" s="1"/>
  <c r="S1254" i="2"/>
  <c r="T1254" i="2" s="1"/>
  <c r="S797" i="2"/>
  <c r="T797" i="2" s="1"/>
  <c r="S215" i="2"/>
  <c r="T215" i="2" s="1"/>
  <c r="S392" i="2"/>
  <c r="T392" i="2" s="1"/>
  <c r="S809" i="2"/>
  <c r="T809" i="2" s="1"/>
  <c r="S1074" i="2"/>
  <c r="T1074" i="2" s="1"/>
  <c r="S1229" i="2"/>
  <c r="T1229" i="2" s="1"/>
  <c r="S1113" i="2"/>
  <c r="T1113" i="2" s="1"/>
  <c r="S1817" i="2"/>
  <c r="T1817" i="2" s="1"/>
  <c r="S966" i="2"/>
  <c r="T966" i="2" s="1"/>
  <c r="S570" i="2"/>
  <c r="T570" i="2" s="1"/>
  <c r="S1292" i="2"/>
  <c r="T1292" i="2" s="1"/>
  <c r="S726" i="2"/>
  <c r="T726" i="2" s="1"/>
  <c r="S826" i="2"/>
  <c r="T826" i="2" s="1"/>
  <c r="S732" i="2"/>
  <c r="T732" i="2" s="1"/>
  <c r="S1173" i="2"/>
  <c r="T1173" i="2" s="1"/>
  <c r="S557" i="2"/>
  <c r="T557" i="2" s="1"/>
  <c r="S1518" i="2"/>
  <c r="T1518" i="2" s="1"/>
  <c r="S356" i="2"/>
  <c r="T356" i="2" s="1"/>
  <c r="S80" i="2"/>
  <c r="T80" i="2" s="1"/>
  <c r="S1736" i="2"/>
  <c r="T1736" i="2" s="1"/>
  <c r="S856" i="2"/>
  <c r="T856" i="2" s="1"/>
  <c r="S784" i="2"/>
  <c r="T784" i="2" s="1"/>
  <c r="S803" i="2"/>
  <c r="T803" i="2" s="1"/>
  <c r="S743" i="2"/>
  <c r="T743" i="2" s="1"/>
  <c r="S919" i="2"/>
  <c r="T919" i="2" s="1"/>
  <c r="S41" i="2"/>
  <c r="T41" i="2" s="1"/>
  <c r="S1066" i="2"/>
  <c r="T1066" i="2" s="1"/>
  <c r="S666" i="2"/>
  <c r="T666" i="2" s="1"/>
  <c r="S1573" i="2"/>
  <c r="T1573" i="2" s="1"/>
  <c r="S1643" i="2"/>
  <c r="T1643" i="2" s="1"/>
  <c r="S119" i="2"/>
  <c r="T119" i="2" s="1"/>
  <c r="S1552" i="2"/>
  <c r="T1552" i="2" s="1"/>
  <c r="S118" i="2"/>
  <c r="T118" i="2" s="1"/>
  <c r="S334" i="2"/>
  <c r="T334" i="2" s="1"/>
  <c r="AD1451" i="2"/>
  <c r="S1451" i="2"/>
  <c r="S303" i="2"/>
  <c r="T303" i="2" s="1"/>
  <c r="S1721" i="2"/>
  <c r="T1721" i="2" s="1"/>
  <c r="S741" i="2"/>
  <c r="T741" i="2" s="1"/>
  <c r="S1014" i="2"/>
  <c r="T1014" i="2" s="1"/>
  <c r="S962" i="2"/>
  <c r="T962" i="2" s="1"/>
  <c r="S562" i="2"/>
  <c r="T562" i="2" s="1"/>
  <c r="S1554" i="2"/>
  <c r="T1554" i="2" s="1"/>
  <c r="S937" i="2"/>
  <c r="T937" i="2" s="1"/>
  <c r="S2319" i="2"/>
  <c r="T2319" i="2" s="1"/>
  <c r="S526" i="2"/>
  <c r="T526" i="2" s="1"/>
  <c r="S644" i="2"/>
  <c r="T644" i="2" s="1"/>
  <c r="S790" i="2"/>
  <c r="T790" i="2" s="1"/>
  <c r="S1164" i="2"/>
  <c r="T1164" i="2" s="1"/>
  <c r="S2383" i="2"/>
  <c r="T2383" i="2" s="1"/>
  <c r="S127" i="2"/>
  <c r="T127" i="2" s="1"/>
  <c r="S1729" i="2"/>
  <c r="T1729" i="2" s="1"/>
  <c r="S90" i="2"/>
  <c r="T90" i="2" s="1"/>
  <c r="S1822" i="2"/>
  <c r="T1822" i="2" s="1"/>
  <c r="S859" i="2"/>
  <c r="T859" i="2" s="1"/>
  <c r="S1641" i="2"/>
  <c r="T1641" i="2" s="1"/>
  <c r="S722" i="2"/>
  <c r="T722" i="2" s="1"/>
  <c r="S2373" i="2"/>
  <c r="T2373" i="2" s="1"/>
  <c r="S217" i="2"/>
  <c r="T217" i="2" s="1"/>
  <c r="S904" i="2"/>
  <c r="T904" i="2" s="1"/>
  <c r="S458" i="2"/>
  <c r="T458" i="2" s="1"/>
  <c r="S1063" i="2"/>
  <c r="T1063" i="2" s="1"/>
  <c r="S220" i="2"/>
  <c r="T220" i="2" s="1"/>
  <c r="S619" i="2"/>
  <c r="T619" i="2" s="1"/>
  <c r="S566" i="2"/>
  <c r="T566" i="2" s="1"/>
  <c r="S376" i="2"/>
  <c r="T376" i="2" s="1"/>
  <c r="S358" i="2"/>
  <c r="T358" i="2" s="1"/>
  <c r="S342" i="2"/>
  <c r="T342" i="2" s="1"/>
  <c r="S166" i="2"/>
  <c r="T166" i="2" s="1"/>
  <c r="S2362" i="2"/>
  <c r="T2362" i="2" s="1"/>
  <c r="S846" i="2"/>
  <c r="T846" i="2" s="1"/>
  <c r="S701" i="2"/>
  <c r="T701" i="2" s="1"/>
  <c r="S996" i="2"/>
  <c r="T996" i="2" s="1"/>
  <c r="S669" i="2"/>
  <c r="T669" i="2" s="1"/>
  <c r="S744" i="2"/>
  <c r="T744" i="2" s="1"/>
  <c r="S1585" i="2"/>
  <c r="T1585" i="2" s="1"/>
  <c r="S1592" i="2"/>
  <c r="T1592" i="2" s="1"/>
  <c r="S1615" i="2"/>
  <c r="T1615" i="2" s="1"/>
  <c r="S703" i="2"/>
  <c r="T703" i="2" s="1"/>
  <c r="S1680" i="2"/>
  <c r="T1680" i="2" s="1"/>
  <c r="S414" i="2"/>
  <c r="T414" i="2" s="1"/>
  <c r="S704" i="2"/>
  <c r="T704" i="2" s="1"/>
  <c r="S167" i="2"/>
  <c r="T167" i="2" s="1"/>
  <c r="S2361" i="2"/>
  <c r="T2361" i="2" s="1"/>
  <c r="S924" i="2"/>
  <c r="T924" i="2" s="1"/>
  <c r="S205" i="2"/>
  <c r="T205" i="2" s="1"/>
  <c r="S284" i="2"/>
  <c r="T284" i="2" s="1"/>
  <c r="S980" i="2"/>
  <c r="T980" i="2" s="1"/>
  <c r="S2381" i="2"/>
  <c r="T2381" i="2" s="1"/>
  <c r="S2297" i="2"/>
  <c r="T2297" i="2" s="1"/>
  <c r="S71" i="2"/>
  <c r="T71" i="2" s="1"/>
  <c r="S239" i="2"/>
  <c r="T239" i="2" s="1"/>
  <c r="S145" i="2"/>
  <c r="T145" i="2" s="1"/>
  <c r="S2356" i="2"/>
  <c r="T2356" i="2" s="1"/>
  <c r="S287" i="2"/>
  <c r="T287" i="2" s="1"/>
  <c r="S580" i="2"/>
  <c r="T580" i="2" s="1"/>
  <c r="S251" i="2"/>
  <c r="T251" i="2" s="1"/>
  <c r="S359" i="2"/>
  <c r="T359" i="2" s="1"/>
  <c r="S1256" i="2"/>
  <c r="T1256" i="2" s="1"/>
  <c r="S318" i="2"/>
  <c r="T318" i="2" s="1"/>
  <c r="S951" i="2"/>
  <c r="T951" i="2" s="1"/>
  <c r="S311" i="2"/>
  <c r="T311" i="2" s="1"/>
  <c r="S849" i="2"/>
  <c r="T849" i="2" s="1"/>
  <c r="S609" i="2"/>
  <c r="T609" i="2" s="1"/>
  <c r="S1798" i="2"/>
  <c r="T1798" i="2" s="1"/>
  <c r="S1695" i="2"/>
  <c r="T1695" i="2" s="1"/>
  <c r="S224" i="2"/>
  <c r="T224" i="2" s="1"/>
  <c r="S107" i="2"/>
  <c r="T107" i="2" s="1"/>
  <c r="S2314" i="2"/>
  <c r="T2314" i="2" s="1"/>
  <c r="S465" i="2"/>
  <c r="T465" i="2" s="1"/>
  <c r="S1664" i="2"/>
  <c r="T1664" i="2" s="1"/>
  <c r="S778" i="2"/>
  <c r="T778" i="2" s="1"/>
  <c r="S1083" i="2"/>
  <c r="T1083" i="2" s="1"/>
  <c r="S196" i="2"/>
  <c r="T196" i="2" s="1"/>
  <c r="S1811" i="2"/>
  <c r="T1811" i="2" s="1"/>
  <c r="S1605" i="2"/>
  <c r="T1605" i="2" s="1"/>
  <c r="S1208" i="2"/>
  <c r="T1208" i="2" s="1"/>
  <c r="S438" i="2"/>
  <c r="T438" i="2" s="1"/>
  <c r="S1526" i="2"/>
  <c r="T1526" i="2" s="1"/>
  <c r="S282" i="2"/>
  <c r="T282" i="2" s="1"/>
  <c r="S1530" i="2"/>
  <c r="T1530" i="2" s="1"/>
  <c r="S1601" i="2"/>
  <c r="T1601" i="2" s="1"/>
  <c r="S550" i="2"/>
  <c r="T550" i="2" s="1"/>
  <c r="S755" i="2"/>
  <c r="T755" i="2" s="1"/>
  <c r="S353" i="2"/>
  <c r="T353" i="2" s="1"/>
  <c r="S308" i="2"/>
  <c r="T308" i="2" s="1"/>
  <c r="S1738" i="2"/>
  <c r="T1738" i="2" s="1"/>
  <c r="S387" i="2"/>
  <c r="T387" i="2" s="1"/>
  <c r="S131" i="2"/>
  <c r="T131" i="2" s="1"/>
  <c r="S1104" i="2"/>
  <c r="T1104" i="2" s="1"/>
  <c r="S193" i="2"/>
  <c r="T193" i="2" s="1"/>
  <c r="S104" i="2"/>
  <c r="T104" i="2" s="1"/>
  <c r="S2289" i="2"/>
  <c r="T2289" i="2" s="1"/>
  <c r="S625" i="2"/>
  <c r="T625" i="2" s="1"/>
  <c r="S1017" i="2"/>
  <c r="T1017" i="2" s="1"/>
  <c r="S1153" i="2"/>
  <c r="T1153" i="2" s="1"/>
  <c r="S1837" i="2"/>
  <c r="T1837" i="2" s="1"/>
  <c r="S129" i="2"/>
  <c r="T129" i="2" s="1"/>
  <c r="S326" i="2"/>
  <c r="T326" i="2" s="1"/>
  <c r="S277" i="2"/>
  <c r="T277" i="2" s="1"/>
  <c r="S889" i="2"/>
  <c r="T889" i="2" s="1"/>
  <c r="S1580" i="2"/>
  <c r="T1580" i="2" s="1"/>
  <c r="AD1427" i="2"/>
  <c r="S1427" i="2"/>
  <c r="S504" i="2"/>
  <c r="T504" i="2" s="1"/>
  <c r="S1731" i="2"/>
  <c r="T1731" i="2" s="1"/>
  <c r="S78" i="2"/>
  <c r="T78" i="2" s="1"/>
  <c r="S600" i="2"/>
  <c r="T600" i="2" s="1"/>
  <c r="S1076" i="2"/>
  <c r="T1076" i="2" s="1"/>
  <c r="S31" i="2"/>
  <c r="T31" i="2" s="1"/>
  <c r="S1807" i="2"/>
  <c r="T1807" i="2" s="1"/>
  <c r="S1700" i="2"/>
  <c r="T1700" i="2" s="1"/>
  <c r="S98" i="2"/>
  <c r="T98" i="2" s="1"/>
  <c r="S1735" i="2"/>
  <c r="T1735" i="2" s="1"/>
  <c r="S577" i="2"/>
  <c r="T577" i="2" s="1"/>
  <c r="S1024" i="2"/>
  <c r="T1024" i="2" s="1"/>
  <c r="S723" i="2"/>
  <c r="T723" i="2" s="1"/>
  <c r="S823" i="2"/>
  <c r="T823" i="2" s="1"/>
  <c r="S1751" i="2"/>
  <c r="T1751" i="2" s="1"/>
  <c r="S179" i="2"/>
  <c r="T179" i="2" s="1"/>
  <c r="AD1351" i="2"/>
  <c r="S1351" i="2"/>
  <c r="T1351" i="2" s="1"/>
  <c r="AD1505" i="2"/>
  <c r="S1505" i="2"/>
  <c r="S835" i="2"/>
  <c r="T835" i="2" s="1"/>
  <c r="S177" i="2"/>
  <c r="T177" i="2" s="1"/>
  <c r="S1699" i="2"/>
  <c r="T1699" i="2" s="1"/>
  <c r="S819" i="2"/>
  <c r="T819" i="2" s="1"/>
  <c r="S1780" i="2"/>
  <c r="T1780" i="2" s="1"/>
  <c r="S82" i="2"/>
  <c r="T82" i="2" s="1"/>
  <c r="S200" i="2"/>
  <c r="T200" i="2" s="1"/>
  <c r="S865" i="2"/>
  <c r="T865" i="2" s="1"/>
  <c r="S2339" i="2"/>
  <c r="T2339" i="2" s="1"/>
  <c r="S1218" i="2"/>
  <c r="T1218" i="2" s="1"/>
  <c r="S984" i="2"/>
  <c r="T984" i="2" s="1"/>
  <c r="S765" i="2"/>
  <c r="T765" i="2" s="1"/>
  <c r="S117" i="2"/>
  <c r="T117" i="2" s="1"/>
  <c r="S658" i="2"/>
  <c r="T658" i="2" s="1"/>
  <c r="S843" i="2"/>
  <c r="T843" i="2" s="1"/>
  <c r="S552" i="2"/>
  <c r="T552" i="2" s="1"/>
  <c r="S473" i="2"/>
  <c r="T473" i="2" s="1"/>
  <c r="S254" i="2"/>
  <c r="T254" i="2" s="1"/>
  <c r="S316" i="2"/>
  <c r="T316" i="2" s="1"/>
  <c r="S2310" i="2"/>
  <c r="T2310" i="2" s="1"/>
  <c r="S1168" i="2"/>
  <c r="T1168" i="2" s="1"/>
  <c r="S255" i="2"/>
  <c r="T255" i="2" s="1"/>
  <c r="S1692" i="2"/>
  <c r="T1692" i="2" s="1"/>
  <c r="S2380" i="2"/>
  <c r="T2380" i="2" s="1"/>
  <c r="S65" i="2"/>
  <c r="T65" i="2" s="1"/>
  <c r="S608" i="2"/>
  <c r="T608" i="2" s="1"/>
  <c r="S589" i="2"/>
  <c r="T589" i="2" s="1"/>
  <c r="S2345" i="2"/>
  <c r="T2345" i="2" s="1"/>
  <c r="S1638" i="2"/>
  <c r="T1638" i="2" s="1"/>
  <c r="S1627" i="2"/>
  <c r="T1627" i="2" s="1"/>
  <c r="S947" i="2"/>
  <c r="T947" i="2" s="1"/>
  <c r="S636" i="2"/>
  <c r="T636" i="2" s="1"/>
  <c r="S2375" i="2"/>
  <c r="T2375" i="2" s="1"/>
  <c r="S702" i="2"/>
  <c r="T702" i="2" s="1"/>
  <c r="S2338" i="2"/>
  <c r="T2338" i="2" s="1"/>
  <c r="S2343" i="2"/>
  <c r="T2343" i="2" s="1"/>
  <c r="S1089" i="2"/>
  <c r="T1089" i="2" s="1"/>
  <c r="S858" i="2"/>
  <c r="T858" i="2" s="1"/>
  <c r="S288" i="2"/>
  <c r="T288" i="2" s="1"/>
  <c r="S908" i="2"/>
  <c r="T908" i="2" s="1"/>
  <c r="S605" i="2"/>
  <c r="T605" i="2" s="1"/>
  <c r="S679" i="2"/>
  <c r="T679" i="2" s="1"/>
  <c r="S1179" i="2"/>
  <c r="T1179" i="2" s="1"/>
  <c r="S900" i="2"/>
  <c r="T900" i="2" s="1"/>
  <c r="S389" i="2"/>
  <c r="T389" i="2" s="1"/>
  <c r="S1043" i="2"/>
  <c r="T1043" i="2" s="1"/>
  <c r="S411" i="2"/>
  <c r="T411" i="2" s="1"/>
  <c r="S963" i="2"/>
  <c r="T963" i="2" s="1"/>
  <c r="S1261" i="2"/>
  <c r="T1261" i="2" s="1"/>
  <c r="S2370" i="2"/>
  <c r="T2370" i="2" s="1"/>
  <c r="S228" i="2"/>
  <c r="T228" i="2" s="1"/>
  <c r="S1647" i="2"/>
  <c r="T1647" i="2" s="1"/>
  <c r="S377" i="2"/>
  <c r="T377" i="2" s="1"/>
  <c r="S1107" i="2"/>
  <c r="T1107" i="2" s="1"/>
  <c r="S756" i="2"/>
  <c r="T756" i="2" s="1"/>
  <c r="S1704" i="2"/>
  <c r="T1704" i="2" s="1"/>
  <c r="S300" i="2"/>
  <c r="T300" i="2" s="1"/>
  <c r="S667" i="2"/>
  <c r="T667" i="2" s="1"/>
  <c r="S1833" i="2"/>
  <c r="T1833" i="2" s="1"/>
  <c r="S1170" i="2"/>
  <c r="T1170" i="2" s="1"/>
  <c r="S624" i="2"/>
  <c r="T624" i="2" s="1"/>
  <c r="S35" i="2"/>
  <c r="T35" i="2" s="1"/>
  <c r="S375" i="2"/>
  <c r="T375" i="2" s="1"/>
  <c r="S1764" i="2"/>
  <c r="T1764" i="2" s="1"/>
  <c r="S1716" i="2"/>
  <c r="T1716" i="2" s="1"/>
  <c r="S93" i="2"/>
  <c r="T93" i="2" s="1"/>
  <c r="S460" i="2"/>
  <c r="T460" i="2" s="1"/>
  <c r="S867" i="2"/>
  <c r="T867" i="2" s="1"/>
  <c r="S25" i="2"/>
  <c r="T25" i="2" s="1"/>
  <c r="S256" i="2"/>
  <c r="T256" i="2" s="1"/>
  <c r="S886" i="2"/>
  <c r="T886" i="2" s="1"/>
  <c r="S1055" i="2"/>
  <c r="T1055" i="2" s="1"/>
  <c r="S2341" i="2"/>
  <c r="T2341" i="2" s="1"/>
  <c r="S5" i="2"/>
  <c r="T5" i="2" s="1"/>
  <c r="S226" i="2"/>
  <c r="T226" i="2" s="1"/>
  <c r="S1644" i="2"/>
  <c r="T1644" i="2" s="1"/>
  <c r="S1568" i="2"/>
  <c r="T1568" i="2" s="1"/>
  <c r="S1002" i="2"/>
  <c r="T1002" i="2" s="1"/>
  <c r="S1766" i="2"/>
  <c r="T1766" i="2" s="1"/>
  <c r="S7" i="2"/>
  <c r="T7" i="2" s="1"/>
  <c r="S583" i="2"/>
  <c r="T583" i="2" s="1"/>
  <c r="S751" i="2"/>
  <c r="T751" i="2" s="1"/>
  <c r="S1693" i="2"/>
  <c r="T1693" i="2" s="1"/>
  <c r="S516" i="2"/>
  <c r="T516" i="2" s="1"/>
  <c r="S1604" i="2"/>
  <c r="T1604" i="2" s="1"/>
  <c r="S1723" i="2"/>
  <c r="T1723" i="2" s="1"/>
  <c r="S1268" i="2"/>
  <c r="T1268" i="2" s="1"/>
  <c r="S1070" i="2"/>
  <c r="T1070" i="2" s="1"/>
  <c r="S708" i="2"/>
  <c r="T708" i="2" s="1"/>
  <c r="S1574" i="2"/>
  <c r="T1574" i="2" s="1"/>
  <c r="S967" i="2"/>
  <c r="T967" i="2" s="1"/>
  <c r="S782" i="2"/>
  <c r="T782" i="2" s="1"/>
  <c r="S1663" i="2"/>
  <c r="T1663" i="2" s="1"/>
  <c r="S1753" i="2"/>
  <c r="T1753" i="2" s="1"/>
  <c r="S1741" i="2"/>
  <c r="T1741" i="2" s="1"/>
  <c r="S760" i="2"/>
  <c r="T760" i="2" s="1"/>
  <c r="S1044" i="2"/>
  <c r="T1044" i="2" s="1"/>
  <c r="S394" i="2"/>
  <c r="T394" i="2" s="1"/>
  <c r="S1038" i="2"/>
  <c r="T1038" i="2" s="1"/>
  <c r="S482" i="2"/>
  <c r="T482" i="2" s="1"/>
  <c r="S350" i="2"/>
  <c r="T350" i="2" s="1"/>
  <c r="S517" i="2"/>
  <c r="T517" i="2" s="1"/>
  <c r="S100" i="2"/>
  <c r="T100" i="2" s="1"/>
  <c r="S1737" i="2"/>
  <c r="T1737" i="2" s="1"/>
  <c r="S1557" i="2"/>
  <c r="T1557" i="2" s="1"/>
  <c r="S1061" i="2"/>
  <c r="T1061" i="2" s="1"/>
  <c r="S184" i="2"/>
  <c r="T184" i="2" s="1"/>
  <c r="S992" i="2"/>
  <c r="T992" i="2" s="1"/>
  <c r="S11" i="2"/>
  <c r="T11" i="2" s="1"/>
  <c r="S503" i="2"/>
  <c r="T503" i="2" s="1"/>
  <c r="S2348" i="2"/>
  <c r="T2348" i="2" s="1"/>
  <c r="S993" i="2"/>
  <c r="T993" i="2" s="1"/>
  <c r="S1151" i="2"/>
  <c r="T1151" i="2" s="1"/>
  <c r="S1223" i="2"/>
  <c r="T1223" i="2" s="1"/>
  <c r="S593" i="2"/>
  <c r="T593" i="2" s="1"/>
  <c r="S2285" i="2"/>
  <c r="T2285" i="2" s="1"/>
  <c r="S464" i="2"/>
  <c r="T464" i="2" s="1"/>
  <c r="S692" i="2"/>
  <c r="T692" i="2" s="1"/>
  <c r="S1806" i="2"/>
  <c r="T1806" i="2" s="1"/>
  <c r="S1685" i="2"/>
  <c r="T1685" i="2" s="1"/>
  <c r="S574" i="2"/>
  <c r="T574" i="2" s="1"/>
  <c r="S894" i="2"/>
  <c r="T894" i="2" s="1"/>
  <c r="S539" i="2"/>
  <c r="T539" i="2" s="1"/>
  <c r="S406" i="2"/>
  <c r="T406" i="2" s="1"/>
  <c r="S331" i="2"/>
  <c r="T331" i="2" s="1"/>
  <c r="S930" i="2"/>
  <c r="T930" i="2" s="1"/>
  <c r="S1614" i="2"/>
  <c r="T1614" i="2" s="1"/>
  <c r="S393" i="2"/>
  <c r="T393" i="2" s="1"/>
  <c r="S1659" i="2"/>
  <c r="T1659" i="2" s="1"/>
  <c r="S764" i="2"/>
  <c r="T764" i="2" s="1"/>
  <c r="S681" i="2"/>
  <c r="T681" i="2" s="1"/>
  <c r="S728" i="2"/>
  <c r="T728" i="2" s="1"/>
  <c r="S440" i="2"/>
  <c r="T440" i="2" s="1"/>
  <c r="S243" i="2"/>
  <c r="T243" i="2" s="1"/>
  <c r="S680" i="2"/>
  <c r="T680" i="2" s="1"/>
  <c r="S515" i="2"/>
  <c r="T515" i="2" s="1"/>
  <c r="S715" i="2"/>
  <c r="T715" i="2" s="1"/>
  <c r="S2374" i="2"/>
  <c r="T2374" i="2" s="1"/>
  <c r="S622" i="2"/>
  <c r="T622" i="2" s="1"/>
  <c r="S606" i="2"/>
  <c r="T606" i="2" s="1"/>
  <c r="S659" i="2"/>
  <c r="T659" i="2" s="1"/>
  <c r="S588" i="2"/>
  <c r="T588" i="2" s="1"/>
  <c r="S863" i="2"/>
  <c r="T863" i="2" s="1"/>
  <c r="S766" i="2"/>
  <c r="T766" i="2" s="1"/>
  <c r="S647" i="2"/>
  <c r="T647" i="2" s="1"/>
  <c r="S2283" i="2"/>
  <c r="T2283" i="2" s="1"/>
  <c r="S1239" i="2"/>
  <c r="T1239" i="2" s="1"/>
  <c r="S502" i="2"/>
  <c r="T502" i="2" s="1"/>
  <c r="S1524" i="2"/>
  <c r="T1524" i="2" s="1"/>
  <c r="S1247" i="2"/>
  <c r="T1247" i="2" s="1"/>
  <c r="S932" i="2"/>
  <c r="T932" i="2" s="1"/>
  <c r="S1293" i="2"/>
  <c r="T1293" i="2" s="1"/>
  <c r="S252" i="2"/>
  <c r="T252" i="2" s="1"/>
  <c r="S714" i="2"/>
  <c r="T714" i="2" s="1"/>
  <c r="S433" i="2"/>
  <c r="T433" i="2" s="1"/>
  <c r="S103" i="2"/>
  <c r="T103" i="2" s="1"/>
  <c r="S456" i="2"/>
  <c r="T456" i="2" s="1"/>
  <c r="S1079" i="2"/>
  <c r="T1079" i="2" s="1"/>
  <c r="S263" i="2"/>
  <c r="T263" i="2" s="1"/>
  <c r="S1028" i="2"/>
  <c r="T1028" i="2" s="1"/>
  <c r="S812" i="2"/>
  <c r="T812" i="2" s="1"/>
  <c r="S1810" i="2"/>
  <c r="T1810" i="2" s="1"/>
  <c r="S1022" i="2"/>
  <c r="T1022" i="2" s="1"/>
  <c r="S1087" i="2"/>
  <c r="T1087" i="2" s="1"/>
  <c r="S408" i="2"/>
  <c r="T408" i="2" s="1"/>
  <c r="S1745" i="2"/>
  <c r="T1745" i="2" s="1"/>
  <c r="S533" i="2"/>
  <c r="T533" i="2" s="1"/>
  <c r="S707" i="2"/>
  <c r="T707" i="2" s="1"/>
  <c r="S1101" i="2"/>
  <c r="T1101" i="2" s="1"/>
  <c r="S922" i="2"/>
  <c r="T922" i="2" s="1"/>
  <c r="S1233" i="2"/>
  <c r="T1233" i="2" s="1"/>
  <c r="S762" i="2"/>
  <c r="T762" i="2" s="1"/>
  <c r="S693" i="2"/>
  <c r="T693" i="2" s="1"/>
  <c r="S101" i="2"/>
  <c r="T101" i="2" s="1"/>
  <c r="S885" i="2"/>
  <c r="T885" i="2" s="1"/>
  <c r="S594" i="2"/>
  <c r="T594" i="2" s="1"/>
  <c r="S476" i="2"/>
  <c r="T476" i="2" s="1"/>
  <c r="S134" i="2"/>
  <c r="T134" i="2" s="1"/>
  <c r="S771" i="2"/>
  <c r="T771" i="2" s="1"/>
  <c r="S400" i="2"/>
  <c r="T400" i="2" s="1"/>
  <c r="S638" i="2"/>
  <c r="T638" i="2" s="1"/>
  <c r="S1665" i="2"/>
  <c r="T1665" i="2" s="1"/>
  <c r="S1639" i="2"/>
  <c r="T1639" i="2" s="1"/>
  <c r="S1088" i="2"/>
  <c r="T1088" i="2" s="1"/>
  <c r="S1717" i="2"/>
  <c r="T1717" i="2" s="1"/>
  <c r="S989" i="2"/>
  <c r="T989" i="2" s="1"/>
  <c r="S1191" i="2"/>
  <c r="T1191" i="2" s="1"/>
  <c r="S1696" i="2"/>
  <c r="T1696" i="2" s="1"/>
  <c r="S1657" i="2"/>
  <c r="T1657" i="2" s="1"/>
  <c r="S1628" i="2"/>
  <c r="T1628" i="2" s="1"/>
  <c r="S386" i="2"/>
  <c r="T386" i="2" s="1"/>
  <c r="S185" i="2"/>
  <c r="T185" i="2" s="1"/>
  <c r="S734" i="2"/>
  <c r="T734" i="2" s="1"/>
  <c r="S391" i="2"/>
  <c r="T391" i="2" s="1"/>
  <c r="S1777" i="2"/>
  <c r="T1777" i="2" s="1"/>
  <c r="S2353" i="2"/>
  <c r="T2353" i="2" s="1"/>
  <c r="S1793" i="2"/>
  <c r="T1793" i="2" s="1"/>
  <c r="S348" i="2"/>
  <c r="T348" i="2" s="1"/>
  <c r="S781" i="2"/>
  <c r="T781" i="2" s="1"/>
  <c r="S1815" i="2"/>
  <c r="T1815" i="2" s="1"/>
  <c r="S2311" i="2"/>
  <c r="T2311" i="2" s="1"/>
  <c r="S409" i="2"/>
  <c r="T409" i="2" s="1"/>
  <c r="S443" i="2"/>
  <c r="T443" i="2" s="1"/>
  <c r="S603" i="2"/>
  <c r="T603" i="2" s="1"/>
  <c r="S216" i="2"/>
  <c r="T216" i="2" s="1"/>
  <c r="S955" i="2"/>
  <c r="T955" i="2" s="1"/>
  <c r="S677" i="2"/>
  <c r="T677" i="2" s="1"/>
  <c r="S1730" i="2"/>
  <c r="T1730" i="2" s="1"/>
  <c r="S110" i="2"/>
  <c r="T110" i="2" s="1"/>
  <c r="S360" i="2"/>
  <c r="T360" i="2" s="1"/>
  <c r="S834" i="2"/>
  <c r="T834" i="2" s="1"/>
  <c r="S335" i="2"/>
  <c r="T335" i="2" s="1"/>
  <c r="S551" i="2"/>
  <c r="T551" i="2" s="1"/>
  <c r="S920" i="2"/>
  <c r="T920" i="2" s="1"/>
  <c r="S1587" i="2"/>
  <c r="T1587" i="2" s="1"/>
  <c r="S800" i="2"/>
  <c r="T800" i="2" s="1"/>
  <c r="S584" i="2"/>
  <c r="T584" i="2" s="1"/>
  <c r="S727" i="2"/>
  <c r="T727" i="2" s="1"/>
  <c r="S2357" i="2"/>
  <c r="T2357" i="2" s="1"/>
  <c r="S2312" i="2"/>
  <c r="T2312" i="2" s="1"/>
  <c r="S373" i="2"/>
  <c r="T373" i="2" s="1"/>
  <c r="S1393" i="2"/>
  <c r="T1393" i="2" s="1"/>
  <c r="S23" i="2"/>
  <c r="T23" i="2" s="1"/>
  <c r="S2326" i="2"/>
  <c r="T2326" i="2" s="1"/>
  <c r="S891" i="2"/>
  <c r="T891" i="2" s="1"/>
  <c r="S1031" i="2"/>
  <c r="T1031" i="2" s="1"/>
  <c r="S1064" i="2"/>
  <c r="T1064" i="2" s="1"/>
  <c r="S188" i="2"/>
  <c r="T188" i="2" s="1"/>
  <c r="S774" i="2"/>
  <c r="T774" i="2" s="1"/>
  <c r="S2332" i="2"/>
  <c r="T2332" i="2" s="1"/>
  <c r="S2363" i="2"/>
  <c r="T2363" i="2" s="1"/>
  <c r="S1007" i="2"/>
  <c r="T1007" i="2" s="1"/>
  <c r="S173" i="2"/>
  <c r="T173" i="2" s="1"/>
  <c r="S2316" i="2"/>
  <c r="T2316" i="2" s="1"/>
  <c r="S911" i="2"/>
  <c r="T911" i="2" s="1"/>
  <c r="S2302" i="2"/>
  <c r="T2302" i="2" s="1"/>
  <c r="S19" i="2"/>
  <c r="T19" i="2" s="1"/>
  <c r="S1285" i="2"/>
  <c r="T1285" i="2" s="1"/>
  <c r="S898" i="2"/>
  <c r="T898" i="2" s="1"/>
  <c r="S695" i="2"/>
  <c r="T695" i="2" s="1"/>
  <c r="S69" i="2"/>
  <c r="T69" i="2" s="1"/>
  <c r="S1174" i="2"/>
  <c r="T1174" i="2" s="1"/>
  <c r="S813" i="2"/>
  <c r="T813" i="2" s="1"/>
  <c r="S1691" i="2"/>
  <c r="T1691" i="2" s="1"/>
  <c r="S1544" i="2"/>
  <c r="T1544" i="2" s="1"/>
  <c r="S370" i="2"/>
  <c r="T370" i="2" s="1"/>
  <c r="S2367" i="2"/>
  <c r="T2367" i="2" s="1"/>
  <c r="S1596" i="2"/>
  <c r="T1596" i="2" s="1"/>
  <c r="S1620" i="2"/>
  <c r="T1620" i="2" s="1"/>
  <c r="S540" i="2"/>
  <c r="T540" i="2" s="1"/>
  <c r="S1227" i="2"/>
  <c r="T1227" i="2" s="1"/>
  <c r="S2364" i="2"/>
  <c r="T2364" i="2" s="1"/>
  <c r="S1204" i="2"/>
  <c r="T1204" i="2" s="1"/>
  <c r="S1148" i="2"/>
  <c r="T1148" i="2" s="1"/>
  <c r="S187" i="2"/>
  <c r="T187" i="2" s="1"/>
  <c r="S279" i="2"/>
  <c r="T279" i="2" s="1"/>
  <c r="S2368" i="2"/>
  <c r="T2368" i="2" s="1"/>
  <c r="S488" i="2"/>
  <c r="T488" i="2" s="1"/>
  <c r="S1178" i="2"/>
  <c r="T1178" i="2" s="1"/>
  <c r="S1540" i="2"/>
  <c r="T1540" i="2" s="1"/>
  <c r="S1134" i="2"/>
  <c r="T1134" i="2" s="1"/>
  <c r="S899" i="2"/>
  <c r="T899" i="2" s="1"/>
  <c r="S1054" i="2"/>
  <c r="T1054" i="2" s="1"/>
  <c r="S111" i="2"/>
  <c r="T111" i="2" s="1"/>
  <c r="S1781" i="2"/>
  <c r="T1781" i="2" s="1"/>
  <c r="S344" i="2"/>
  <c r="T344" i="2" s="1"/>
  <c r="S923" i="2"/>
  <c r="T923" i="2" s="1"/>
  <c r="S372" i="2"/>
  <c r="T372" i="2" s="1"/>
  <c r="S171" i="2"/>
  <c r="T171" i="2" s="1"/>
  <c r="S1141" i="2"/>
  <c r="T1141" i="2" s="1"/>
  <c r="S572" i="2"/>
  <c r="T572" i="2" s="1"/>
  <c r="S1215" i="2"/>
  <c r="T1215" i="2" s="1"/>
  <c r="S1240" i="2"/>
  <c r="T1240" i="2" s="1"/>
  <c r="S1144" i="2"/>
  <c r="T1144" i="2" s="1"/>
  <c r="S850" i="2"/>
  <c r="T850" i="2" s="1"/>
  <c r="S1683" i="2"/>
  <c r="T1683" i="2" s="1"/>
  <c r="S1832" i="2"/>
  <c r="T1832" i="2" s="1"/>
  <c r="S1613" i="2"/>
  <c r="T1613" i="2" s="1"/>
  <c r="S1278" i="2"/>
  <c r="T1278" i="2" s="1"/>
  <c r="S910" i="2"/>
  <c r="T910" i="2" s="1"/>
  <c r="S974" i="2"/>
  <c r="T974" i="2" s="1"/>
  <c r="S814" i="2"/>
  <c r="T814" i="2" s="1"/>
  <c r="S936" i="2"/>
  <c r="T936" i="2" s="1"/>
  <c r="S478" i="2"/>
  <c r="T478" i="2" s="1"/>
  <c r="S1517" i="2"/>
  <c r="T1517" i="2" s="1"/>
  <c r="S410" i="2"/>
  <c r="T410" i="2" s="1"/>
  <c r="S1300" i="2"/>
  <c r="T1300" i="2" s="1"/>
  <c r="S459" i="2"/>
  <c r="T459" i="2" s="1"/>
  <c r="S191" i="2"/>
  <c r="T191" i="2" s="1"/>
  <c r="AD1312" i="2"/>
  <c r="S1312" i="2"/>
  <c r="T1312" i="2" s="1"/>
  <c r="S1035" i="2"/>
  <c r="T1035" i="2" s="1"/>
  <c r="S836" i="2"/>
  <c r="T836" i="2" s="1"/>
  <c r="AD1504" i="2"/>
  <c r="S1504" i="2"/>
  <c r="T1504" i="2" s="1"/>
  <c r="S2384" i="2"/>
  <c r="T2384" i="2" s="1"/>
  <c r="S1206" i="2"/>
  <c r="T1206" i="2" s="1"/>
  <c r="S1728" i="2"/>
  <c r="T1728" i="2" s="1"/>
  <c r="S1653" i="2"/>
  <c r="T1653" i="2" s="1"/>
  <c r="S221" i="2"/>
  <c r="T221" i="2" s="1"/>
  <c r="S424" i="2"/>
  <c r="T424" i="2" s="1"/>
  <c r="S1037" i="2"/>
  <c r="T1037" i="2" s="1"/>
  <c r="S1039" i="2"/>
  <c r="T1039" i="2" s="1"/>
  <c r="S1767" i="2"/>
  <c r="T1767" i="2" s="1"/>
  <c r="S907" i="2"/>
  <c r="T907" i="2" s="1"/>
  <c r="S651" i="2"/>
  <c r="T651" i="2" s="1"/>
  <c r="S716" i="2"/>
  <c r="T716" i="2" s="1"/>
  <c r="S1575" i="2"/>
  <c r="T1575" i="2" s="1"/>
  <c r="S655" i="2"/>
  <c r="T655" i="2" s="1"/>
  <c r="S472" i="2"/>
  <c r="T472" i="2" s="1"/>
  <c r="S1305" i="2"/>
  <c r="T1305" i="2" s="1"/>
  <c r="S452" i="2"/>
  <c r="T452" i="2" s="1"/>
  <c r="S272" i="2"/>
  <c r="T272" i="2" s="1"/>
  <c r="S663" i="2"/>
  <c r="T663" i="2" s="1"/>
  <c r="S827" i="2"/>
  <c r="T827" i="2" s="1"/>
  <c r="S1715" i="2"/>
  <c r="T1715" i="2" s="1"/>
  <c r="S960" i="2"/>
  <c r="T960" i="2" s="1"/>
  <c r="S881" i="2"/>
  <c r="T881" i="2" s="1"/>
  <c r="S24" i="2"/>
  <c r="T24" i="2" s="1"/>
  <c r="S838" i="2"/>
  <c r="T838" i="2" s="1"/>
  <c r="S1137" i="2"/>
  <c r="T1137" i="2" s="1"/>
  <c r="S1666" i="2"/>
  <c r="T1666" i="2" s="1"/>
  <c r="S1011" i="2"/>
  <c r="T1011" i="2" s="1"/>
  <c r="S1015" i="2"/>
  <c r="T1015" i="2" s="1"/>
  <c r="S1602" i="2"/>
  <c r="T1602" i="2" s="1"/>
  <c r="S648" i="2"/>
  <c r="T648" i="2" s="1"/>
  <c r="S1280" i="2"/>
  <c r="T1280" i="2" s="1"/>
  <c r="S1845" i="2"/>
  <c r="T1845" i="2" s="1"/>
  <c r="S425" i="2"/>
  <c r="T425" i="2" s="1"/>
  <c r="S544" i="2"/>
  <c r="T544" i="2" s="1"/>
  <c r="S1020" i="2"/>
  <c r="T1020" i="2" s="1"/>
  <c r="S332" i="2"/>
  <c r="T332" i="2" s="1"/>
  <c r="S1740" i="2"/>
  <c r="T1740" i="2" s="1"/>
  <c r="S1008" i="2"/>
  <c r="T1008" i="2" s="1"/>
  <c r="S1071" i="2"/>
  <c r="T1071" i="2" s="1"/>
  <c r="S294" i="2"/>
  <c r="T294" i="2" s="1"/>
  <c r="S949" i="2"/>
  <c r="T949" i="2" s="1"/>
  <c r="S1197" i="2"/>
  <c r="T1197" i="2" s="1"/>
  <c r="S418" i="2"/>
  <c r="T418" i="2" s="1"/>
  <c r="S1115" i="2"/>
  <c r="T1115" i="2" s="1"/>
  <c r="S1621" i="2"/>
  <c r="T1621" i="2" s="1"/>
  <c r="S262" i="2"/>
  <c r="T262" i="2" s="1"/>
  <c r="S83" i="2"/>
  <c r="T83" i="2" s="1"/>
  <c r="S2379" i="2"/>
  <c r="T2379" i="2" s="1"/>
  <c r="S2322" i="2"/>
  <c r="T2322" i="2" s="1"/>
  <c r="S1779" i="2"/>
  <c r="T1779" i="2" s="1"/>
  <c r="S1707" i="2"/>
  <c r="T1707" i="2" s="1"/>
  <c r="S491" i="2"/>
  <c r="T491" i="2" s="1"/>
  <c r="S1816" i="2"/>
  <c r="T1816" i="2" s="1"/>
  <c r="S1642" i="2"/>
  <c r="T1642" i="2" s="1"/>
  <c r="S665" i="2"/>
  <c r="T665" i="2" s="1"/>
  <c r="S310" i="2"/>
  <c r="T310" i="2" s="1"/>
  <c r="S810" i="2"/>
  <c r="T810" i="2" s="1"/>
  <c r="S912" i="2"/>
  <c r="T912" i="2" s="1"/>
  <c r="S524" i="2"/>
  <c r="T524" i="2" s="1"/>
  <c r="S1836" i="2"/>
  <c r="T1836" i="2" s="1"/>
  <c r="S581" i="2"/>
  <c r="T581" i="2" s="1"/>
  <c r="S582" i="2"/>
  <c r="T582" i="2" s="1"/>
  <c r="S1774" i="2"/>
  <c r="T1774" i="2" s="1"/>
  <c r="S678" i="2"/>
  <c r="T678" i="2" s="1"/>
  <c r="S87" i="2"/>
  <c r="T87" i="2" s="1"/>
  <c r="S796" i="2"/>
  <c r="T796" i="2" s="1"/>
  <c r="S1027" i="2"/>
  <c r="T1027" i="2" s="1"/>
  <c r="S1052" i="2"/>
  <c r="T1052" i="2" s="1"/>
  <c r="S176" i="2"/>
  <c r="T176" i="2" s="1"/>
  <c r="S660" i="2"/>
  <c r="T660" i="2" s="1"/>
  <c r="S30" i="2"/>
  <c r="T30" i="2" s="1"/>
  <c r="S1201" i="2"/>
  <c r="T1201" i="2" s="1"/>
  <c r="S242" i="2"/>
  <c r="T242" i="2" s="1"/>
  <c r="S152" i="2"/>
  <c r="T152" i="2" s="1"/>
  <c r="S1288" i="2"/>
  <c r="T1288" i="2" s="1"/>
  <c r="S632" i="2"/>
  <c r="T632" i="2" s="1"/>
  <c r="S779" i="2"/>
  <c r="T779" i="2" s="1"/>
  <c r="S1652" i="2"/>
  <c r="T1652" i="2" s="1"/>
  <c r="S366" i="2"/>
  <c r="T366" i="2" s="1"/>
  <c r="S587" i="2"/>
  <c r="T587" i="2" s="1"/>
  <c r="S1040" i="2"/>
  <c r="T1040" i="2" s="1"/>
  <c r="S479" i="2"/>
  <c r="T479" i="2" s="1"/>
  <c r="S872" i="2"/>
  <c r="T872" i="2" s="1"/>
  <c r="S37" i="2"/>
  <c r="T37" i="2" s="1"/>
  <c r="S29" i="2"/>
  <c r="T29" i="2" s="1"/>
  <c r="S79" i="2"/>
  <c r="T79" i="2" s="1"/>
  <c r="S1521" i="2"/>
  <c r="T1521" i="2" s="1"/>
  <c r="S596" i="2"/>
  <c r="T596" i="2" s="1"/>
  <c r="S1795" i="2"/>
  <c r="T1795" i="2" s="1"/>
  <c r="S1016" i="2"/>
  <c r="T1016" i="2" s="1"/>
  <c r="S599" i="2"/>
  <c r="T599" i="2" s="1"/>
  <c r="S1571" i="2"/>
  <c r="T1571" i="2" s="1"/>
  <c r="S528" i="2"/>
  <c r="T528" i="2" s="1"/>
  <c r="S897" i="2"/>
  <c r="T897" i="2" s="1"/>
  <c r="S64" i="2"/>
  <c r="T64" i="2" s="1"/>
  <c r="S113" i="2"/>
  <c r="T113" i="2" s="1"/>
  <c r="S530" i="2"/>
  <c r="T530" i="2" s="1"/>
  <c r="S1609" i="2"/>
  <c r="T1609" i="2" s="1"/>
  <c r="S446" i="2"/>
  <c r="T446" i="2" s="1"/>
  <c r="S174" i="2"/>
  <c r="T174" i="2" s="1"/>
  <c r="AD1457" i="2"/>
  <c r="S1457" i="2"/>
  <c r="T1457" i="2" s="1"/>
  <c r="S637" i="2"/>
  <c r="T637" i="2" s="1"/>
  <c r="S519" i="2"/>
  <c r="T519" i="2" s="1"/>
  <c r="S1844" i="2"/>
  <c r="T1844" i="2" s="1"/>
  <c r="S545" i="2"/>
  <c r="T545" i="2" s="1"/>
  <c r="S855" i="2"/>
  <c r="T855" i="2" s="1"/>
  <c r="S204" i="2"/>
  <c r="T204" i="2" s="1"/>
  <c r="AD1472" i="2"/>
  <c r="S1472" i="2"/>
  <c r="T1472" i="2" s="1"/>
  <c r="S507" i="2"/>
  <c r="T507" i="2" s="1"/>
  <c r="S1062" i="2"/>
  <c r="T1062" i="2" s="1"/>
  <c r="S883" i="2"/>
  <c r="T883" i="2" s="1"/>
  <c r="S232" i="2"/>
  <c r="T232" i="2" s="1"/>
  <c r="S241" i="2"/>
  <c r="T241" i="2" s="1"/>
  <c r="S466" i="2"/>
  <c r="T466" i="2" s="1"/>
  <c r="S462" i="2"/>
  <c r="T462" i="2" s="1"/>
  <c r="S601" i="2"/>
  <c r="T601" i="2" s="1"/>
  <c r="S620" i="2"/>
  <c r="T620" i="2" s="1"/>
  <c r="S527" i="2"/>
  <c r="T527" i="2" s="1"/>
  <c r="S1119" i="2"/>
  <c r="T1119" i="2" s="1"/>
  <c r="S944" i="2"/>
  <c r="T944" i="2" s="1"/>
  <c r="S563" i="2"/>
  <c r="T563" i="2" s="1"/>
  <c r="S1668" i="2"/>
  <c r="T1668" i="2" s="1"/>
  <c r="S1561" i="2"/>
  <c r="T1561" i="2" s="1"/>
  <c r="S1105" i="2"/>
  <c r="T1105" i="2" s="1"/>
  <c r="S1519" i="2"/>
  <c r="T1519" i="2" s="1"/>
  <c r="S149" i="2"/>
  <c r="T149" i="2" s="1"/>
  <c r="S1078" i="2"/>
  <c r="T1078" i="2" s="1"/>
  <c r="S203" i="2"/>
  <c r="T203" i="2" s="1"/>
  <c r="S1710" i="2"/>
  <c r="T1710" i="2" s="1"/>
  <c r="S512" i="2"/>
  <c r="T512" i="2" s="1"/>
  <c r="S1618" i="2"/>
  <c r="T1618" i="2" s="1"/>
  <c r="S1591" i="2"/>
  <c r="T1591" i="2" s="1"/>
  <c r="S2300" i="2"/>
  <c r="T2300" i="2" s="1"/>
  <c r="S43" i="2"/>
  <c r="T43" i="2" s="1"/>
  <c r="S640" i="2"/>
  <c r="T640" i="2" s="1"/>
  <c r="S1673" i="2"/>
  <c r="T1673" i="2" s="1"/>
  <c r="S95" i="2"/>
  <c r="T95" i="2" s="1"/>
  <c r="S155" i="2"/>
  <c r="T155" i="2" s="1"/>
  <c r="S324" i="2"/>
  <c r="T324" i="2" s="1"/>
  <c r="S390" i="2"/>
  <c r="T390" i="2" s="1"/>
  <c r="S371" i="2"/>
  <c r="T371" i="2" s="1"/>
  <c r="S407" i="2"/>
  <c r="T407" i="2" s="1"/>
  <c r="S671" i="2"/>
  <c r="T671" i="2" s="1"/>
  <c r="S383" i="2"/>
  <c r="T383" i="2" s="1"/>
  <c r="S395" i="2"/>
  <c r="T395" i="2" s="1"/>
  <c r="S431" i="2"/>
  <c r="T431" i="2" s="1"/>
  <c r="S1840" i="2"/>
  <c r="T1840" i="2" s="1"/>
  <c r="S52" i="2"/>
  <c r="T52" i="2" s="1"/>
  <c r="S839" i="2"/>
  <c r="T839" i="2" s="1"/>
  <c r="S219" i="2"/>
  <c r="T219" i="2" s="1"/>
  <c r="S274" i="2"/>
  <c r="T274" i="2" s="1"/>
  <c r="S68" i="2"/>
  <c r="T68" i="2" s="1"/>
  <c r="S611" i="2"/>
  <c r="T611" i="2" s="1"/>
  <c r="S468" i="2"/>
  <c r="T468" i="2" s="1"/>
  <c r="S1273" i="2"/>
  <c r="T1273" i="2" s="1"/>
  <c r="S1550" i="2"/>
  <c r="T1550" i="2" s="1"/>
  <c r="S1522" i="2"/>
  <c r="T1522" i="2" s="1"/>
  <c r="S510" i="2"/>
  <c r="T510" i="2" s="1"/>
  <c r="S1244" i="2"/>
  <c r="T1244" i="2" s="1"/>
  <c r="S396" i="2"/>
  <c r="T396" i="2" s="1"/>
  <c r="S1290" i="2"/>
  <c r="T1290" i="2" s="1"/>
  <c r="S990" i="2"/>
  <c r="T990" i="2" s="1"/>
  <c r="S1127" i="2"/>
  <c r="T1127" i="2" s="1"/>
  <c r="S1606" i="2"/>
  <c r="T1606" i="2" s="1"/>
  <c r="S301" i="2"/>
  <c r="T301" i="2" s="1"/>
  <c r="S730" i="2"/>
  <c r="T730" i="2" s="1"/>
  <c r="S234" i="2"/>
  <c r="T234" i="2" s="1"/>
  <c r="S115" i="2"/>
  <c r="T115" i="2" s="1"/>
  <c r="S1000" i="2"/>
  <c r="T1000" i="2" s="1"/>
  <c r="S75" i="2"/>
  <c r="T75" i="2" s="1"/>
  <c r="S972" i="2"/>
  <c r="T972" i="2" s="1"/>
  <c r="S1067" i="2"/>
  <c r="T1067" i="2" s="1"/>
  <c r="S750" i="2"/>
  <c r="T750" i="2" s="1"/>
  <c r="S840" i="2"/>
  <c r="T840" i="2" s="1"/>
  <c r="S260" i="2"/>
  <c r="T260" i="2" s="1"/>
  <c r="S1834" i="2"/>
  <c r="T1834" i="2" s="1"/>
  <c r="S1582" i="2"/>
  <c r="T1582" i="2" s="1"/>
  <c r="S1220" i="2"/>
  <c r="T1220" i="2" s="1"/>
  <c r="S368" i="2"/>
  <c r="T368" i="2" s="1"/>
  <c r="S426" i="2"/>
  <c r="T426" i="2" s="1"/>
  <c r="S317" i="2"/>
  <c r="T317" i="2" s="1"/>
  <c r="S240" i="2"/>
  <c r="T240" i="2" s="1"/>
  <c r="S725" i="2"/>
  <c r="T725" i="2" s="1"/>
  <c r="S235" i="2"/>
  <c r="T235" i="2" s="1"/>
  <c r="S917" i="2"/>
  <c r="T917" i="2" s="1"/>
  <c r="S887" i="2"/>
  <c r="T887" i="2" s="1"/>
  <c r="S532" i="2"/>
  <c r="T532" i="2" s="1"/>
  <c r="S2329" i="2"/>
  <c r="T2329" i="2" s="1"/>
  <c r="S63" i="2"/>
  <c r="T63" i="2" s="1"/>
  <c r="S553" i="2"/>
  <c r="T553" i="2" s="1"/>
  <c r="S1787" i="2"/>
  <c r="T1787" i="2" s="1"/>
  <c r="S164" i="2"/>
  <c r="T164" i="2" s="1"/>
  <c r="S798" i="2"/>
  <c r="T798" i="2" s="1"/>
  <c r="S1633" i="2"/>
  <c r="T1633" i="2" s="1"/>
  <c r="S42" i="2"/>
  <c r="T42" i="2" s="1"/>
  <c r="S1785" i="2"/>
  <c r="T1785" i="2" s="1"/>
  <c r="S626" i="2"/>
  <c r="T626" i="2" s="1"/>
  <c r="S302" i="2"/>
  <c r="T302" i="2" s="1"/>
  <c r="S1589" i="2"/>
  <c r="T1589" i="2" s="1"/>
  <c r="S1783" i="2"/>
  <c r="T1783" i="2" s="1"/>
  <c r="S1010" i="2"/>
  <c r="T1010" i="2" s="1"/>
  <c r="S1789" i="2"/>
  <c r="T1789" i="2" s="1"/>
  <c r="S484" i="2"/>
  <c r="T484" i="2" s="1"/>
  <c r="S1057" i="2"/>
  <c r="T1057" i="2" s="1"/>
  <c r="S1301" i="2"/>
  <c r="T1301" i="2" s="1"/>
  <c r="S306" i="2"/>
  <c r="T306" i="2" s="1"/>
  <c r="S361" i="2"/>
  <c r="T361" i="2" s="1"/>
  <c r="S1033" i="2"/>
  <c r="T1033" i="2" s="1"/>
  <c r="S542" i="2"/>
  <c r="T542" i="2" s="1"/>
  <c r="S441" i="2"/>
  <c r="T441" i="2" s="1"/>
  <c r="S1228" i="2"/>
  <c r="T1228" i="2" s="1"/>
  <c r="S244" i="2"/>
  <c r="T244" i="2" s="1"/>
  <c r="S172" i="2"/>
  <c r="T172" i="2" s="1"/>
  <c r="S801" i="2"/>
  <c r="T801" i="2" s="1"/>
  <c r="S144" i="2"/>
  <c r="T144" i="2" s="1"/>
  <c r="S971" i="2"/>
  <c r="T971" i="2" s="1"/>
  <c r="S1267" i="2"/>
  <c r="T1267" i="2" s="1"/>
  <c r="T1505" i="2"/>
  <c r="T1427" i="2"/>
  <c r="AD1393" i="2"/>
  <c r="Y3798" i="2"/>
  <c r="X3798" i="2"/>
  <c r="W3798" i="2"/>
  <c r="P3798" i="2"/>
  <c r="AD1471" i="2"/>
  <c r="T1471" i="2"/>
  <c r="T1451" i="2"/>
  <c r="T1491" i="2"/>
  <c r="AD1491" i="2"/>
  <c r="AD1500" i="2"/>
  <c r="T1387" i="2"/>
  <c r="AD1387" i="2"/>
  <c r="AD1444" i="2"/>
  <c r="T1444" i="2"/>
  <c r="T1354" i="2"/>
  <c r="AD1354" i="2"/>
  <c r="AD1425" i="2"/>
  <c r="T1303" i="2"/>
  <c r="AD1303" i="2"/>
  <c r="AD1462" i="2"/>
  <c r="T1476" i="2"/>
  <c r="AD1476" i="2"/>
  <c r="AD1426" i="2"/>
  <c r="T1426" i="2"/>
  <c r="AD1464" i="2"/>
  <c r="T1464" i="2"/>
  <c r="T1463" i="2"/>
  <c r="AD1463" i="2"/>
  <c r="AD1475" i="2"/>
  <c r="T1475" i="2"/>
  <c r="T1317" i="2"/>
  <c r="AD1317" i="2"/>
  <c r="AD1308" i="2"/>
  <c r="AD1467" i="2"/>
  <c r="AD1378" i="2"/>
  <c r="T1378" i="2"/>
  <c r="AD1334" i="2"/>
  <c r="T1334" i="2"/>
  <c r="AD1346" i="2"/>
  <c r="T1346" i="2"/>
  <c r="AD1450" i="2"/>
  <c r="T1450" i="2"/>
  <c r="P3126" i="2"/>
  <c r="Y3126" i="2"/>
  <c r="X3126" i="2"/>
  <c r="W3126" i="2"/>
  <c r="Y3367" i="2"/>
  <c r="X3367" i="2"/>
  <c r="W3367" i="2"/>
  <c r="X3328" i="2"/>
  <c r="Y3328" i="2"/>
  <c r="W3328" i="2"/>
  <c r="P3596" i="2"/>
  <c r="P3328" i="2"/>
  <c r="AD1421" i="2"/>
  <c r="AD1446" i="2"/>
  <c r="T1446" i="2"/>
  <c r="AD1364" i="2"/>
  <c r="AD1350" i="2"/>
  <c r="AD1381" i="2"/>
  <c r="T1381" i="2"/>
  <c r="AD1477" i="2"/>
  <c r="T1347" i="2"/>
  <c r="AD1347" i="2"/>
  <c r="AD1338" i="2"/>
  <c r="T1338" i="2"/>
  <c r="AD1436" i="2"/>
  <c r="T1436" i="2"/>
  <c r="AD1326" i="2"/>
  <c r="T1326" i="2"/>
  <c r="AD1441" i="2"/>
  <c r="T1441" i="2"/>
  <c r="AD1413" i="2"/>
  <c r="T1413" i="2"/>
  <c r="AD1396" i="2"/>
  <c r="T1396" i="2"/>
  <c r="T1499" i="2"/>
  <c r="AD1499" i="2"/>
  <c r="AD1360" i="2"/>
  <c r="T1360" i="2"/>
  <c r="AD1492" i="2"/>
  <c r="T1492" i="2"/>
  <c r="AD1315" i="2"/>
  <c r="T1315" i="2"/>
  <c r="AD1311" i="2"/>
  <c r="T1311" i="2"/>
  <c r="AD1373" i="2"/>
  <c r="T1373" i="2"/>
  <c r="AD1395" i="2"/>
  <c r="T1506" i="2"/>
  <c r="AD1506" i="2"/>
  <c r="AD1403" i="2"/>
  <c r="AD1429" i="2"/>
  <c r="T1429" i="2"/>
  <c r="AD1424" i="2"/>
  <c r="T1424" i="2"/>
  <c r="AD1496" i="2"/>
  <c r="AD1321" i="2"/>
  <c r="T1321" i="2"/>
  <c r="AD1374" i="2"/>
  <c r="T1374" i="2"/>
  <c r="AD1399" i="2"/>
  <c r="T1399" i="2"/>
  <c r="T1353" i="2"/>
  <c r="AD1353" i="2"/>
  <c r="AD1473" i="2"/>
  <c r="T1473" i="2"/>
  <c r="P3367" i="2"/>
  <c r="P2554" i="2"/>
  <c r="P2439" i="2"/>
  <c r="Y3799" i="2" l="1"/>
  <c r="X3799" i="2"/>
  <c r="W3799" i="2"/>
  <c r="P3799" i="2"/>
  <c r="Y3329" i="2"/>
  <c r="X3329" i="2"/>
  <c r="W3329" i="2"/>
  <c r="P3127" i="2"/>
  <c r="Y3127" i="2"/>
  <c r="X3127" i="2"/>
  <c r="W3127" i="2"/>
  <c r="Y3368" i="2"/>
  <c r="X3368" i="2"/>
  <c r="W3368" i="2"/>
  <c r="P3597" i="2"/>
  <c r="P3598" i="2"/>
  <c r="P3329" i="2"/>
  <c r="P3368" i="2"/>
  <c r="P2440" i="2"/>
  <c r="P2555" i="2"/>
  <c r="X3800" i="2" l="1"/>
  <c r="Y3800" i="2"/>
  <c r="P3800" i="2"/>
  <c r="W3800" i="2"/>
  <c r="P3128" i="2"/>
  <c r="W3128" i="2"/>
  <c r="Y3128" i="2"/>
  <c r="X3128" i="2"/>
  <c r="Y3330" i="2"/>
  <c r="X3330" i="2"/>
  <c r="W3330" i="2"/>
  <c r="Y3369" i="2"/>
  <c r="X3369" i="2"/>
  <c r="W3369" i="2"/>
  <c r="P3370" i="2"/>
  <c r="P3330" i="2"/>
  <c r="P3369" i="2"/>
  <c r="P2556" i="2"/>
  <c r="P2443" i="2"/>
  <c r="P2441" i="2"/>
  <c r="W3801" i="2" l="1"/>
  <c r="X3801" i="2"/>
  <c r="P3801" i="2"/>
  <c r="Y3801" i="2"/>
  <c r="P3371" i="2"/>
  <c r="X3371" i="2"/>
  <c r="Y3371" i="2"/>
  <c r="W3371" i="2"/>
  <c r="Y3331" i="2"/>
  <c r="W3331" i="2"/>
  <c r="X3331" i="2"/>
  <c r="X3370" i="2"/>
  <c r="W3370" i="2"/>
  <c r="Y3370" i="2"/>
  <c r="P3331" i="2"/>
  <c r="P2442" i="2"/>
  <c r="P2444" i="2"/>
  <c r="P2557" i="2"/>
  <c r="W3802" i="2" l="1"/>
  <c r="X3802" i="2"/>
  <c r="P3802" i="2"/>
  <c r="Y3802" i="2"/>
  <c r="Y3372" i="2"/>
  <c r="X3372" i="2"/>
  <c r="W3372" i="2"/>
  <c r="Y3332" i="2"/>
  <c r="X3332" i="2"/>
  <c r="W3332" i="2"/>
  <c r="P3332" i="2"/>
  <c r="P3372" i="2"/>
  <c r="P2558" i="2"/>
  <c r="P2445" i="2"/>
  <c r="X3803" i="2" l="1"/>
  <c r="W3803" i="2"/>
  <c r="P3803" i="2"/>
  <c r="Y3803" i="2"/>
  <c r="Y3373" i="2"/>
  <c r="X3373" i="2"/>
  <c r="W3373" i="2"/>
  <c r="W3333" i="2"/>
  <c r="Y3333" i="2"/>
  <c r="X3333" i="2"/>
  <c r="P3132" i="2"/>
  <c r="Y3132" i="2"/>
  <c r="X3132" i="2"/>
  <c r="W3132" i="2"/>
  <c r="P3333" i="2"/>
  <c r="P3373" i="2"/>
  <c r="Q748" i="2"/>
  <c r="R748" i="2" s="1"/>
  <c r="AC748" i="2" s="1"/>
  <c r="Q18" i="2"/>
  <c r="R18" i="2" s="1"/>
  <c r="AC18" i="2" s="1"/>
  <c r="Q151" i="2"/>
  <c r="R151" i="2" s="1"/>
  <c r="AC151" i="2" s="1"/>
  <c r="Q1830" i="2"/>
  <c r="R1830" i="2" s="1"/>
  <c r="AC1830" i="2" s="1"/>
  <c r="Q1658" i="2"/>
  <c r="R1658" i="2" s="1"/>
  <c r="AC1658" i="2" s="1"/>
  <c r="Q952" i="2"/>
  <c r="R952" i="2" s="1"/>
  <c r="AC952" i="2" s="1"/>
  <c r="Q1670" i="2"/>
  <c r="R1670" i="2" s="1"/>
  <c r="AC1670" i="2" s="1"/>
  <c r="Q877" i="2"/>
  <c r="R877" i="2" s="1"/>
  <c r="AC877" i="2" s="1"/>
  <c r="Q873" i="2"/>
  <c r="R873" i="2" s="1"/>
  <c r="AC873" i="2" s="1"/>
  <c r="Q51" i="2"/>
  <c r="R51" i="2" s="1"/>
  <c r="AC51" i="2" s="1"/>
  <c r="Q1556" i="2"/>
  <c r="R1556" i="2" s="1"/>
  <c r="AC1556" i="2" s="1"/>
  <c r="Q514" i="2"/>
  <c r="R514" i="2" s="1"/>
  <c r="AC514" i="2" s="1"/>
  <c r="Q1697" i="2"/>
  <c r="R1697" i="2" s="1"/>
  <c r="AC1697" i="2" s="1"/>
  <c r="Q753" i="2"/>
  <c r="R753" i="2" s="1"/>
  <c r="AC753" i="2" s="1"/>
  <c r="Q298" i="2"/>
  <c r="R298" i="2" s="1"/>
  <c r="AC298" i="2" s="1"/>
  <c r="Q295" i="2"/>
  <c r="R295" i="2" s="1"/>
  <c r="AC295" i="2" s="1"/>
  <c r="Q928" i="2"/>
  <c r="R928" i="2" s="1"/>
  <c r="AC928" i="2" s="1"/>
  <c r="Q965" i="2"/>
  <c r="R965" i="2" s="1"/>
  <c r="AC965" i="2" s="1"/>
  <c r="Q683" i="2"/>
  <c r="R683" i="2" s="1"/>
  <c r="AC683" i="2" s="1"/>
  <c r="Q1102" i="2"/>
  <c r="R1102" i="2" s="1"/>
  <c r="AC1102" i="2" s="1"/>
  <c r="Q1748" i="2"/>
  <c r="R1748" i="2" s="1"/>
  <c r="AC1748" i="2" s="1"/>
  <c r="Q1407" i="2"/>
  <c r="R1407" i="2" s="1"/>
  <c r="Q222" i="2"/>
  <c r="R222" i="2" s="1"/>
  <c r="AC222" i="2" s="1"/>
  <c r="Q558" i="2"/>
  <c r="R558" i="2" s="1"/>
  <c r="AC558" i="2" s="1"/>
  <c r="Q1177" i="2"/>
  <c r="R1177" i="2" s="1"/>
  <c r="AC1177" i="2" s="1"/>
  <c r="Q1205" i="2"/>
  <c r="R1205" i="2" s="1"/>
  <c r="AC1205" i="2" s="1"/>
  <c r="Q1099" i="2"/>
  <c r="R1099" i="2" s="1"/>
  <c r="AC1099" i="2" s="1"/>
  <c r="Q1686" i="2"/>
  <c r="R1686" i="2" s="1"/>
  <c r="AC1686" i="2" s="1"/>
  <c r="Q381" i="2"/>
  <c r="R381" i="2" s="1"/>
  <c r="AC381" i="2" s="1"/>
  <c r="Q789" i="2"/>
  <c r="R789" i="2" s="1"/>
  <c r="AC789" i="2" s="1"/>
  <c r="Q1109" i="2"/>
  <c r="R1109" i="2" s="1"/>
  <c r="AC1109" i="2" s="1"/>
  <c r="Q1831" i="2"/>
  <c r="R1831" i="2" s="1"/>
  <c r="AC1831" i="2" s="1"/>
  <c r="Q1065" i="2"/>
  <c r="R1065" i="2" s="1"/>
  <c r="AC1065" i="2" s="1"/>
  <c r="Q16" i="2"/>
  <c r="R16" i="2" s="1"/>
  <c r="AC16" i="2" s="1"/>
  <c r="Q354" i="2"/>
  <c r="R354" i="2" s="1"/>
  <c r="AC354" i="2" s="1"/>
  <c r="Q309" i="2"/>
  <c r="R309" i="2" s="1"/>
  <c r="AC309" i="2" s="1"/>
  <c r="Q1734" i="2"/>
  <c r="R1734" i="2" s="1"/>
  <c r="AC1734" i="2" s="1"/>
  <c r="Q1431" i="2"/>
  <c r="R1431" i="2" s="1"/>
  <c r="Q430" i="2"/>
  <c r="R430" i="2" s="1"/>
  <c r="AC430" i="2" s="1"/>
  <c r="Q783" i="2"/>
  <c r="R783" i="2" s="1"/>
  <c r="AC783" i="2" s="1"/>
  <c r="Q86" i="2"/>
  <c r="R86" i="2" s="1"/>
  <c r="AC86" i="2" s="1"/>
  <c r="Q1805" i="2"/>
  <c r="R1805" i="2" s="1"/>
  <c r="AC1805" i="2" s="1"/>
  <c r="Q307" i="2"/>
  <c r="R307" i="2" s="1"/>
  <c r="AC307" i="2" s="1"/>
  <c r="Q1650" i="2"/>
  <c r="R1650" i="2" s="1"/>
  <c r="AC1650" i="2" s="1"/>
  <c r="Q549" i="2"/>
  <c r="R549" i="2" s="1"/>
  <c r="AC549" i="2" s="1"/>
  <c r="Q186" i="2"/>
  <c r="R186" i="2" s="1"/>
  <c r="AC186" i="2" s="1"/>
  <c r="Q1437" i="2"/>
  <c r="R1437" i="2" s="1"/>
  <c r="Q1077" i="2"/>
  <c r="R1077" i="2" s="1"/>
  <c r="AC1077" i="2" s="1"/>
  <c r="Q1059" i="2"/>
  <c r="R1059" i="2" s="1"/>
  <c r="AC1059" i="2" s="1"/>
  <c r="Q416" i="2"/>
  <c r="R416" i="2" s="1"/>
  <c r="AC416" i="2" s="1"/>
  <c r="Q1724" i="2"/>
  <c r="R1724" i="2" s="1"/>
  <c r="AC1724" i="2" s="1"/>
  <c r="Q270" i="2"/>
  <c r="R270" i="2" s="1"/>
  <c r="AC270" i="2" s="1"/>
  <c r="Q1493" i="2"/>
  <c r="R1493" i="2" s="1"/>
  <c r="Q211" i="2"/>
  <c r="R211" i="2" s="1"/>
  <c r="AC211" i="2" s="1"/>
  <c r="Q777" i="2"/>
  <c r="R777" i="2" s="1"/>
  <c r="AC777" i="2" s="1"/>
  <c r="Q1165" i="2"/>
  <c r="R1165" i="2" s="1"/>
  <c r="AC1165" i="2" s="1"/>
  <c r="Q931" i="2"/>
  <c r="R931" i="2" s="1"/>
  <c r="AC931" i="2" s="1"/>
  <c r="Q994" i="2"/>
  <c r="R994" i="2" s="1"/>
  <c r="AC994" i="2" s="1"/>
  <c r="Q40" i="2"/>
  <c r="R40" i="2" s="1"/>
  <c r="AC40" i="2" s="1"/>
  <c r="Q1121" i="2"/>
  <c r="R1121" i="2" s="1"/>
  <c r="AC1121" i="2" s="1"/>
  <c r="Q709" i="2"/>
  <c r="R709" i="2" s="1"/>
  <c r="AC709" i="2" s="1"/>
  <c r="Q32" i="2"/>
  <c r="R32" i="2" s="1"/>
  <c r="AC32" i="2" s="1"/>
  <c r="Q483" i="2"/>
  <c r="R483" i="2" s="1"/>
  <c r="AC483" i="2" s="1"/>
  <c r="Q879" i="2"/>
  <c r="R879" i="2" s="1"/>
  <c r="AC879" i="2" s="1"/>
  <c r="Q1820" i="2"/>
  <c r="R1820" i="2" s="1"/>
  <c r="AC1820" i="2" s="1"/>
  <c r="Q116" i="2"/>
  <c r="R116" i="2" s="1"/>
  <c r="AC116" i="2" s="1"/>
  <c r="Q1133" i="2"/>
  <c r="R1133" i="2" s="1"/>
  <c r="AC1133" i="2" s="1"/>
  <c r="Q1757" i="2"/>
  <c r="R1757" i="2" s="1"/>
  <c r="AC1757" i="2" s="1"/>
  <c r="Q1269" i="2"/>
  <c r="R1269" i="2" s="1"/>
  <c r="AC1269" i="2" s="1"/>
  <c r="Q628" i="2"/>
  <c r="R628" i="2" s="1"/>
  <c r="AC628" i="2" s="1"/>
  <c r="Q1131" i="2"/>
  <c r="R1131" i="2" s="1"/>
  <c r="AC1131" i="2" s="1"/>
  <c r="Q568" i="2"/>
  <c r="R568" i="2" s="1"/>
  <c r="AC568" i="2" s="1"/>
  <c r="Q522" i="2"/>
  <c r="R522" i="2" s="1"/>
  <c r="AC522" i="2" s="1"/>
  <c r="Q1189" i="2"/>
  <c r="R1189" i="2" s="1"/>
  <c r="AC1189" i="2" s="1"/>
  <c r="Q793" i="2"/>
  <c r="R793" i="2" s="1"/>
  <c r="AC793" i="2" s="1"/>
  <c r="Q717" i="2"/>
  <c r="R717" i="2" s="1"/>
  <c r="AC717" i="2" s="1"/>
  <c r="Q1796" i="2"/>
  <c r="R1796" i="2" s="1"/>
  <c r="AC1796" i="2" s="1"/>
  <c r="Q547" i="2"/>
  <c r="R547" i="2" s="1"/>
  <c r="AC547" i="2" s="1"/>
  <c r="Q56" i="2"/>
  <c r="R56" i="2" s="1"/>
  <c r="AC56" i="2" s="1"/>
  <c r="Q1224" i="2"/>
  <c r="R1224" i="2" s="1"/>
  <c r="AC1224" i="2" s="1"/>
  <c r="Q745" i="2"/>
  <c r="R745" i="2" s="1"/>
  <c r="AC745" i="2" s="1"/>
  <c r="Q1330" i="2"/>
  <c r="R1330" i="2" s="1"/>
  <c r="Q2351" i="2"/>
  <c r="R2351" i="2" s="1"/>
  <c r="AC2351" i="2" s="1"/>
  <c r="Q958" i="2"/>
  <c r="R958" i="2" s="1"/>
  <c r="AC958" i="2" s="1"/>
  <c r="Q206" i="2"/>
  <c r="R206" i="2" s="1"/>
  <c r="AC206" i="2" s="1"/>
  <c r="Q323" i="2"/>
  <c r="R323" i="2" s="1"/>
  <c r="AC323" i="2" s="1"/>
  <c r="Q657" i="2"/>
  <c r="R657" i="2" s="1"/>
  <c r="AC657" i="2" s="1"/>
  <c r="Q957" i="2"/>
  <c r="R957" i="2" s="1"/>
  <c r="AC957" i="2" s="1"/>
  <c r="Q876" i="2"/>
  <c r="R876" i="2" s="1"/>
  <c r="AC876" i="2" s="1"/>
  <c r="Q1085" i="2"/>
  <c r="R1085" i="2" s="1"/>
  <c r="AC1085" i="2" s="1"/>
  <c r="Q49" i="2"/>
  <c r="R49" i="2" s="1"/>
  <c r="AC49" i="2" s="1"/>
  <c r="Q1681" i="2"/>
  <c r="R1681" i="2" s="1"/>
  <c r="AC1681" i="2" s="1"/>
  <c r="Q91" i="2"/>
  <c r="R91" i="2" s="1"/>
  <c r="AC91" i="2" s="1"/>
  <c r="Q285" i="2"/>
  <c r="R285" i="2" s="1"/>
  <c r="AC285" i="2" s="1"/>
  <c r="Q264" i="2"/>
  <c r="R264" i="2" s="1"/>
  <c r="AC264" i="2" s="1"/>
  <c r="Q565" i="2"/>
  <c r="R565" i="2" s="1"/>
  <c r="AC565" i="2" s="1"/>
  <c r="Q1319" i="2"/>
  <c r="R1319" i="2" s="1"/>
  <c r="Q521" i="2"/>
  <c r="R521" i="2" s="1"/>
  <c r="AC521" i="2" s="1"/>
  <c r="Q613" i="2"/>
  <c r="R613" i="2" s="1"/>
  <c r="AC613" i="2" s="1"/>
  <c r="Q1662" i="2"/>
  <c r="R1662" i="2" s="1"/>
  <c r="AC1662" i="2" s="1"/>
  <c r="Q412" i="2"/>
  <c r="R412" i="2" s="1"/>
  <c r="AC412" i="2" s="1"/>
  <c r="Q1323" i="2"/>
  <c r="R1323" i="2" s="1"/>
  <c r="Q983" i="2"/>
  <c r="R983" i="2" s="1"/>
  <c r="AC983" i="2" s="1"/>
  <c r="Q261" i="2"/>
  <c r="R261" i="2" s="1"/>
  <c r="AC261" i="2" s="1"/>
  <c r="Q1772" i="2"/>
  <c r="R1772" i="2" s="1"/>
  <c r="AC1772" i="2" s="1"/>
  <c r="Q802" i="2"/>
  <c r="R802" i="2" s="1"/>
  <c r="AC802" i="2" s="1"/>
  <c r="Q825" i="2"/>
  <c r="R825" i="2" s="1"/>
  <c r="AC825" i="2" s="1"/>
  <c r="Q76" i="2"/>
  <c r="R76" i="2" s="1"/>
  <c r="AC76" i="2" s="1"/>
  <c r="Q1030" i="2"/>
  <c r="R1030" i="2" s="1"/>
  <c r="AC1030" i="2" s="1"/>
  <c r="Q1709" i="2"/>
  <c r="R1709" i="2" s="1"/>
  <c r="AC1709" i="2" s="1"/>
  <c r="Q1558" i="2"/>
  <c r="R1558" i="2" s="1"/>
  <c r="AC1558" i="2" s="1"/>
  <c r="Q27" i="2"/>
  <c r="R27" i="2" s="1"/>
  <c r="AC27" i="2" s="1"/>
  <c r="Q1823" i="2"/>
  <c r="R1823" i="2" s="1"/>
  <c r="AC1823" i="2" s="1"/>
  <c r="Q1439" i="2"/>
  <c r="R1439" i="2" s="1"/>
  <c r="Q940" i="2"/>
  <c r="R940" i="2" s="1"/>
  <c r="AC940" i="2" s="1"/>
  <c r="Q597" i="2"/>
  <c r="R597" i="2" s="1"/>
  <c r="AC597" i="2" s="1"/>
  <c r="Q694" i="2"/>
  <c r="R694" i="2" s="1"/>
  <c r="AC694" i="2" s="1"/>
  <c r="Q312" i="2"/>
  <c r="R312" i="2" s="1"/>
  <c r="AC312" i="2" s="1"/>
  <c r="Q450" i="2"/>
  <c r="R450" i="2" s="1"/>
  <c r="AC450" i="2" s="1"/>
  <c r="Q448" i="2"/>
  <c r="R448" i="2" s="1"/>
  <c r="AC448" i="2" s="1"/>
  <c r="Q627" i="2"/>
  <c r="R627" i="2" s="1"/>
  <c r="AC627" i="2" s="1"/>
  <c r="Q961" i="2"/>
  <c r="R961" i="2" s="1"/>
  <c r="AC961" i="2" s="1"/>
  <c r="Q2355" i="2"/>
  <c r="R2355" i="2" s="1"/>
  <c r="AC2355" i="2" s="1"/>
  <c r="Q976" i="2"/>
  <c r="R976" i="2" s="1"/>
  <c r="AC976" i="2" s="1"/>
  <c r="Q792" i="2"/>
  <c r="R792" i="2" s="1"/>
  <c r="AC792" i="2" s="1"/>
  <c r="Q1593" i="2"/>
  <c r="R1593" i="2" s="1"/>
  <c r="AC1593" i="2" s="1"/>
  <c r="Q645" i="2"/>
  <c r="R645" i="2" s="1"/>
  <c r="AC645" i="2" s="1"/>
  <c r="Q916" i="2"/>
  <c r="R916" i="2" s="1"/>
  <c r="AC916" i="2" s="1"/>
  <c r="Q1193" i="2"/>
  <c r="R1193" i="2" s="1"/>
  <c r="AC1193" i="2" s="1"/>
  <c r="Q939" i="2"/>
  <c r="R939" i="2" s="1"/>
  <c r="AC939" i="2" s="1"/>
  <c r="Q1356" i="2"/>
  <c r="R1356" i="2" s="1"/>
  <c r="Q1140" i="2"/>
  <c r="R1140" i="2" s="1"/>
  <c r="AC1140" i="2" s="1"/>
  <c r="Q1560" i="2"/>
  <c r="R1560" i="2" s="1"/>
  <c r="AC1560" i="2" s="1"/>
  <c r="Q133" i="2"/>
  <c r="R133" i="2" s="1"/>
  <c r="AC133" i="2" s="1"/>
  <c r="Q1006" i="2"/>
  <c r="R1006" i="2" s="1"/>
  <c r="AC1006" i="2" s="1"/>
  <c r="Q230" i="2"/>
  <c r="R230" i="2" s="1"/>
  <c r="AC230" i="2" s="1"/>
  <c r="Q238" i="2"/>
  <c r="R238" i="2" s="1"/>
  <c r="AC238" i="2" s="1"/>
  <c r="Q1238" i="2"/>
  <c r="R1238" i="2" s="1"/>
  <c r="AC1238" i="2" s="1"/>
  <c r="Q1713" i="2"/>
  <c r="R1713" i="2" s="1"/>
  <c r="AC1713" i="2" s="1"/>
  <c r="Q474" i="2"/>
  <c r="R474" i="2" s="1"/>
  <c r="AC474" i="2" s="1"/>
  <c r="Q276" i="2"/>
  <c r="R276" i="2" s="1"/>
  <c r="AC276" i="2" s="1"/>
  <c r="Q747" i="2"/>
  <c r="R747" i="2" s="1"/>
  <c r="AC747" i="2" s="1"/>
  <c r="Q845" i="2"/>
  <c r="R845" i="2" s="1"/>
  <c r="AC845" i="2" s="1"/>
  <c r="Q1527" i="2"/>
  <c r="R1527" i="2" s="1"/>
  <c r="AC1527" i="2" s="1"/>
  <c r="Q973" i="2"/>
  <c r="R973" i="2" s="1"/>
  <c r="AC973" i="2" s="1"/>
  <c r="Q1760" i="2"/>
  <c r="R1760" i="2" s="1"/>
  <c r="AC1760" i="2" s="1"/>
  <c r="Q629" i="2"/>
  <c r="R629" i="2" s="1"/>
  <c r="AC629" i="2" s="1"/>
  <c r="P2446" i="2"/>
  <c r="P2559" i="2"/>
  <c r="Q84" i="2"/>
  <c r="R84" i="2" s="1"/>
  <c r="AC84" i="2" s="1"/>
  <c r="Q170" i="2"/>
  <c r="R170" i="2" s="1"/>
  <c r="AC170" i="2" s="1"/>
  <c r="Q96" i="2"/>
  <c r="R96" i="2" s="1"/>
  <c r="AC96" i="2" s="1"/>
  <c r="Q182" i="2"/>
  <c r="R182" i="2" s="1"/>
  <c r="AC182" i="2" s="1"/>
  <c r="Q1839" i="2"/>
  <c r="R1839" i="2" s="1"/>
  <c r="AC1839" i="2" s="1"/>
  <c r="Q34" i="2"/>
  <c r="R34" i="2" s="1"/>
  <c r="AC34" i="2" s="1"/>
  <c r="Q178" i="2"/>
  <c r="R178" i="2" s="1"/>
  <c r="AC178" i="2" s="1"/>
  <c r="Q156" i="2"/>
  <c r="R156" i="2" s="1"/>
  <c r="AC156" i="2" s="1"/>
  <c r="Q194" i="2"/>
  <c r="R194" i="2" s="1"/>
  <c r="AC194" i="2" s="1"/>
  <c r="Q6" i="2"/>
  <c r="R6" i="2" s="1"/>
  <c r="AC6" i="2" s="1"/>
  <c r="Q46" i="2"/>
  <c r="R46" i="2" s="1"/>
  <c r="AC46" i="2" s="1"/>
  <c r="Q190" i="2"/>
  <c r="R190" i="2" s="1"/>
  <c r="AC190" i="2" s="1"/>
  <c r="Q180" i="2"/>
  <c r="R180" i="2" s="1"/>
  <c r="AC180" i="2" s="1"/>
  <c r="Q218" i="2"/>
  <c r="R218" i="2" s="1"/>
  <c r="AC218" i="2" s="1"/>
  <c r="Q1098" i="2"/>
  <c r="R1098" i="2" s="1"/>
  <c r="AC1098" i="2" s="1"/>
  <c r="Q58" i="2"/>
  <c r="R58" i="2" s="1"/>
  <c r="AC58" i="2" s="1"/>
  <c r="Q202" i="2"/>
  <c r="R202" i="2" s="1"/>
  <c r="AC202" i="2" s="1"/>
  <c r="Q1824" i="2"/>
  <c r="R1824" i="2" s="1"/>
  <c r="AC1824" i="2" s="1"/>
  <c r="Q1711" i="2"/>
  <c r="R1711" i="2" s="1"/>
  <c r="AC1711" i="2" s="1"/>
  <c r="Q2" i="2"/>
  <c r="R2" i="2" s="1"/>
  <c r="Q1771" i="2"/>
  <c r="R1771" i="2" s="1"/>
  <c r="AC1771" i="2" s="1"/>
  <c r="Q14" i="2"/>
  <c r="R14" i="2" s="1"/>
  <c r="AC14" i="2" s="1"/>
  <c r="Q1389" i="2"/>
  <c r="R1389" i="2" s="1"/>
  <c r="AC1389" i="2" s="1"/>
  <c r="Q38" i="2"/>
  <c r="R38" i="2" s="1"/>
  <c r="AC38" i="2" s="1"/>
  <c r="Q746" i="2"/>
  <c r="R746" i="2" s="1"/>
  <c r="AC746" i="2" s="1"/>
  <c r="Q1809" i="2"/>
  <c r="R1809" i="2" s="1"/>
  <c r="AC1809" i="2" s="1"/>
  <c r="Q62" i="2"/>
  <c r="R62" i="2" s="1"/>
  <c r="AC62" i="2" s="1"/>
  <c r="Q854" i="2"/>
  <c r="R854" i="2" s="1"/>
  <c r="AC854" i="2" s="1"/>
  <c r="Q1770" i="2"/>
  <c r="R1770" i="2" s="1"/>
  <c r="AC1770" i="2" s="1"/>
  <c r="Q2337" i="2"/>
  <c r="R2337" i="2" s="1"/>
  <c r="AC2337" i="2" s="1"/>
  <c r="Q146" i="2"/>
  <c r="R146" i="2" s="1"/>
  <c r="AC146" i="2" s="1"/>
  <c r="Q1802" i="2"/>
  <c r="R1802" i="2" s="1"/>
  <c r="AC1802" i="2" s="1"/>
  <c r="Q1842" i="2"/>
  <c r="R1842" i="2" s="1"/>
  <c r="AC1842" i="2" s="1"/>
  <c r="Q36" i="2"/>
  <c r="R36" i="2" s="1"/>
  <c r="AC36" i="2" s="1"/>
  <c r="Q158" i="2"/>
  <c r="R158" i="2" s="1"/>
  <c r="AC158" i="2" s="1"/>
  <c r="Q1814" i="2"/>
  <c r="R1814" i="2" s="1"/>
  <c r="AC1814" i="2" s="1"/>
  <c r="S1356" i="2" l="1"/>
  <c r="T1356" i="2" s="1"/>
  <c r="AC1356" i="2"/>
  <c r="S1439" i="2"/>
  <c r="AC1439" i="2"/>
  <c r="S1330" i="2"/>
  <c r="AC1330" i="2"/>
  <c r="S1493" i="2"/>
  <c r="T1493" i="2" s="1"/>
  <c r="AC1493" i="2"/>
  <c r="S2" i="2"/>
  <c r="T2" i="2" s="1"/>
  <c r="AC2" i="2"/>
  <c r="S1319" i="2"/>
  <c r="AC1319" i="2"/>
  <c r="S1437" i="2"/>
  <c r="AC1437" i="2"/>
  <c r="S1323" i="2"/>
  <c r="T1323" i="2" s="1"/>
  <c r="AC1323" i="2"/>
  <c r="S1431" i="2"/>
  <c r="T1431" i="2" s="1"/>
  <c r="AC1431" i="2"/>
  <c r="S1407" i="2"/>
  <c r="T1407" i="2" s="1"/>
  <c r="AC1407" i="2"/>
  <c r="S230" i="2"/>
  <c r="T230" i="2" s="1"/>
  <c r="S1224" i="2"/>
  <c r="T1224" i="2" s="1"/>
  <c r="S295" i="2"/>
  <c r="T295" i="2" s="1"/>
  <c r="S36" i="2"/>
  <c r="T36" i="2" s="1"/>
  <c r="S1809" i="2"/>
  <c r="T1809" i="2" s="1"/>
  <c r="S1824" i="2"/>
  <c r="T1824" i="2" s="1"/>
  <c r="S6" i="2"/>
  <c r="T6" i="2" s="1"/>
  <c r="S170" i="2"/>
  <c r="T170" i="2" s="1"/>
  <c r="S845" i="2"/>
  <c r="T845" i="2" s="1"/>
  <c r="S1006" i="2"/>
  <c r="T1006" i="2" s="1"/>
  <c r="S645" i="2"/>
  <c r="T645" i="2" s="1"/>
  <c r="S450" i="2"/>
  <c r="T450" i="2" s="1"/>
  <c r="S1558" i="2"/>
  <c r="T1558" i="2" s="1"/>
  <c r="S983" i="2"/>
  <c r="T983" i="2" s="1"/>
  <c r="S264" i="2"/>
  <c r="T264" i="2" s="1"/>
  <c r="S657" i="2"/>
  <c r="T657" i="2" s="1"/>
  <c r="S56" i="2"/>
  <c r="T56" i="2" s="1"/>
  <c r="S1131" i="2"/>
  <c r="T1131" i="2" s="1"/>
  <c r="S483" i="2"/>
  <c r="T483" i="2" s="1"/>
  <c r="S777" i="2"/>
  <c r="T777" i="2" s="1"/>
  <c r="S430" i="2"/>
  <c r="T430" i="2" s="1"/>
  <c r="S1109" i="2"/>
  <c r="T1109" i="2" s="1"/>
  <c r="S222" i="2"/>
  <c r="T222" i="2" s="1"/>
  <c r="S298" i="2"/>
  <c r="T298" i="2" s="1"/>
  <c r="S1670" i="2"/>
  <c r="T1670" i="2" s="1"/>
  <c r="S158" i="2"/>
  <c r="T158" i="2" s="1"/>
  <c r="S1527" i="2"/>
  <c r="T1527" i="2" s="1"/>
  <c r="S957" i="2"/>
  <c r="T957" i="2" s="1"/>
  <c r="S783" i="2"/>
  <c r="T783" i="2" s="1"/>
  <c r="S1842" i="2"/>
  <c r="T1842" i="2" s="1"/>
  <c r="S746" i="2"/>
  <c r="T746" i="2" s="1"/>
  <c r="S202" i="2"/>
  <c r="T202" i="2" s="1"/>
  <c r="S194" i="2"/>
  <c r="T194" i="2" s="1"/>
  <c r="S84" i="2"/>
  <c r="T84" i="2" s="1"/>
  <c r="S747" i="2"/>
  <c r="T747" i="2" s="1"/>
  <c r="S133" i="2"/>
  <c r="T133" i="2" s="1"/>
  <c r="S1593" i="2"/>
  <c r="T1593" i="2" s="1"/>
  <c r="S312" i="2"/>
  <c r="T312" i="2" s="1"/>
  <c r="S1709" i="2"/>
  <c r="T1709" i="2" s="1"/>
  <c r="S285" i="2"/>
  <c r="T285" i="2" s="1"/>
  <c r="S323" i="2"/>
  <c r="T323" i="2" s="1"/>
  <c r="S547" i="2"/>
  <c r="T547" i="2" s="1"/>
  <c r="S628" i="2"/>
  <c r="T628" i="2" s="1"/>
  <c r="S32" i="2"/>
  <c r="T32" i="2" s="1"/>
  <c r="S211" i="2"/>
  <c r="T211" i="2" s="1"/>
  <c r="S186" i="2"/>
  <c r="T186" i="2" s="1"/>
  <c r="S789" i="2"/>
  <c r="T789" i="2" s="1"/>
  <c r="S753" i="2"/>
  <c r="T753" i="2" s="1"/>
  <c r="S952" i="2"/>
  <c r="T952" i="2" s="1"/>
  <c r="S46" i="2"/>
  <c r="T46" i="2" s="1"/>
  <c r="S27" i="2"/>
  <c r="T27" i="2" s="1"/>
  <c r="S1165" i="2"/>
  <c r="T1165" i="2" s="1"/>
  <c r="S877" i="2"/>
  <c r="T877" i="2" s="1"/>
  <c r="S1802" i="2"/>
  <c r="T1802" i="2" s="1"/>
  <c r="S38" i="2"/>
  <c r="T38" i="2" s="1"/>
  <c r="S58" i="2"/>
  <c r="T58" i="2" s="1"/>
  <c r="S156" i="2"/>
  <c r="T156" i="2" s="1"/>
  <c r="S276" i="2"/>
  <c r="T276" i="2" s="1"/>
  <c r="S1560" i="2"/>
  <c r="T1560" i="2" s="1"/>
  <c r="S792" i="2"/>
  <c r="T792" i="2" s="1"/>
  <c r="S694" i="2"/>
  <c r="T694" i="2" s="1"/>
  <c r="S1030" i="2"/>
  <c r="T1030" i="2" s="1"/>
  <c r="S412" i="2"/>
  <c r="T412" i="2" s="1"/>
  <c r="S91" i="2"/>
  <c r="T91" i="2" s="1"/>
  <c r="S206" i="2"/>
  <c r="T206" i="2" s="1"/>
  <c r="S1796" i="2"/>
  <c r="T1796" i="2" s="1"/>
  <c r="S1269" i="2"/>
  <c r="T1269" i="2" s="1"/>
  <c r="S709" i="2"/>
  <c r="T709" i="2" s="1"/>
  <c r="S549" i="2"/>
  <c r="T549" i="2" s="1"/>
  <c r="S1734" i="2"/>
  <c r="T1734" i="2" s="1"/>
  <c r="S381" i="2"/>
  <c r="T381" i="2" s="1"/>
  <c r="S1748" i="2"/>
  <c r="T1748" i="2" s="1"/>
  <c r="S1697" i="2"/>
  <c r="T1697" i="2" s="1"/>
  <c r="S1658" i="2"/>
  <c r="T1658" i="2" s="1"/>
  <c r="S1711" i="2"/>
  <c r="T1711" i="2" s="1"/>
  <c r="S565" i="2"/>
  <c r="T565" i="2" s="1"/>
  <c r="S558" i="2"/>
  <c r="T558" i="2" s="1"/>
  <c r="S146" i="2"/>
  <c r="T146" i="2" s="1"/>
  <c r="AD1389" i="2"/>
  <c r="S1389" i="2"/>
  <c r="T1389" i="2" s="1"/>
  <c r="S1098" i="2"/>
  <c r="T1098" i="2" s="1"/>
  <c r="S178" i="2"/>
  <c r="T178" i="2" s="1"/>
  <c r="S474" i="2"/>
  <c r="T474" i="2" s="1"/>
  <c r="S1140" i="2"/>
  <c r="T1140" i="2" s="1"/>
  <c r="S976" i="2"/>
  <c r="T976" i="2" s="1"/>
  <c r="S597" i="2"/>
  <c r="T597" i="2" s="1"/>
  <c r="S76" i="2"/>
  <c r="T76" i="2" s="1"/>
  <c r="S1662" i="2"/>
  <c r="T1662" i="2" s="1"/>
  <c r="S1681" i="2"/>
  <c r="T1681" i="2" s="1"/>
  <c r="S958" i="2"/>
  <c r="T958" i="2" s="1"/>
  <c r="S717" i="2"/>
  <c r="T717" i="2" s="1"/>
  <c r="S1757" i="2"/>
  <c r="T1757" i="2" s="1"/>
  <c r="S1121" i="2"/>
  <c r="T1121" i="2" s="1"/>
  <c r="S270" i="2"/>
  <c r="T270" i="2" s="1"/>
  <c r="S1650" i="2"/>
  <c r="T1650" i="2" s="1"/>
  <c r="S309" i="2"/>
  <c r="T309" i="2" s="1"/>
  <c r="S1686" i="2"/>
  <c r="T1686" i="2" s="1"/>
  <c r="S1102" i="2"/>
  <c r="T1102" i="2" s="1"/>
  <c r="S514" i="2"/>
  <c r="T514" i="2" s="1"/>
  <c r="S1830" i="2"/>
  <c r="T1830" i="2" s="1"/>
  <c r="S96" i="2"/>
  <c r="T96" i="2" s="1"/>
  <c r="S261" i="2"/>
  <c r="T261" i="2" s="1"/>
  <c r="S1077" i="2"/>
  <c r="T1077" i="2" s="1"/>
  <c r="S2337" i="2"/>
  <c r="T2337" i="2" s="1"/>
  <c r="S14" i="2"/>
  <c r="T14" i="2" s="1"/>
  <c r="S218" i="2"/>
  <c r="T218" i="2" s="1"/>
  <c r="S34" i="2"/>
  <c r="T34" i="2" s="1"/>
  <c r="S629" i="2"/>
  <c r="T629" i="2" s="1"/>
  <c r="S1713" i="2"/>
  <c r="T1713" i="2" s="1"/>
  <c r="S2355" i="2"/>
  <c r="T2355" i="2" s="1"/>
  <c r="S940" i="2"/>
  <c r="T940" i="2" s="1"/>
  <c r="S825" i="2"/>
  <c r="T825" i="2" s="1"/>
  <c r="S613" i="2"/>
  <c r="T613" i="2" s="1"/>
  <c r="S49" i="2"/>
  <c r="T49" i="2" s="1"/>
  <c r="S2351" i="2"/>
  <c r="T2351" i="2" s="1"/>
  <c r="S793" i="2"/>
  <c r="T793" i="2" s="1"/>
  <c r="S1133" i="2"/>
  <c r="T1133" i="2" s="1"/>
  <c r="S40" i="2"/>
  <c r="T40" i="2" s="1"/>
  <c r="S1724" i="2"/>
  <c r="T1724" i="2" s="1"/>
  <c r="S307" i="2"/>
  <c r="T307" i="2" s="1"/>
  <c r="S354" i="2"/>
  <c r="T354" i="2" s="1"/>
  <c r="S1099" i="2"/>
  <c r="T1099" i="2" s="1"/>
  <c r="S683" i="2"/>
  <c r="T683" i="2" s="1"/>
  <c r="S1556" i="2"/>
  <c r="T1556" i="2" s="1"/>
  <c r="S151" i="2"/>
  <c r="T151" i="2" s="1"/>
  <c r="S62" i="2"/>
  <c r="T62" i="2" s="1"/>
  <c r="S448" i="2"/>
  <c r="T448" i="2" s="1"/>
  <c r="S879" i="2"/>
  <c r="T879" i="2" s="1"/>
  <c r="S1831" i="2"/>
  <c r="T1831" i="2" s="1"/>
  <c r="S1770" i="2"/>
  <c r="T1770" i="2" s="1"/>
  <c r="S1771" i="2"/>
  <c r="T1771" i="2" s="1"/>
  <c r="S180" i="2"/>
  <c r="T180" i="2" s="1"/>
  <c r="S1839" i="2"/>
  <c r="T1839" i="2" s="1"/>
  <c r="S1760" i="2"/>
  <c r="T1760" i="2" s="1"/>
  <c r="S1238" i="2"/>
  <c r="T1238" i="2" s="1"/>
  <c r="S939" i="2"/>
  <c r="T939" i="2" s="1"/>
  <c r="S961" i="2"/>
  <c r="T961" i="2" s="1"/>
  <c r="S802" i="2"/>
  <c r="T802" i="2" s="1"/>
  <c r="S521" i="2"/>
  <c r="T521" i="2" s="1"/>
  <c r="S1085" i="2"/>
  <c r="T1085" i="2" s="1"/>
  <c r="S1189" i="2"/>
  <c r="T1189" i="2" s="1"/>
  <c r="S116" i="2"/>
  <c r="T116" i="2" s="1"/>
  <c r="S994" i="2"/>
  <c r="T994" i="2" s="1"/>
  <c r="S416" i="2"/>
  <c r="T416" i="2" s="1"/>
  <c r="S1805" i="2"/>
  <c r="T1805" i="2" s="1"/>
  <c r="S16" i="2"/>
  <c r="T16" i="2" s="1"/>
  <c r="S1205" i="2"/>
  <c r="T1205" i="2" s="1"/>
  <c r="S965" i="2"/>
  <c r="T965" i="2" s="1"/>
  <c r="S51" i="2"/>
  <c r="T51" i="2" s="1"/>
  <c r="S18" i="2"/>
  <c r="T18" i="2" s="1"/>
  <c r="S916" i="2"/>
  <c r="T916" i="2" s="1"/>
  <c r="S568" i="2"/>
  <c r="T568" i="2" s="1"/>
  <c r="S1814" i="2"/>
  <c r="T1814" i="2" s="1"/>
  <c r="S854" i="2"/>
  <c r="T854" i="2" s="1"/>
  <c r="S190" i="2"/>
  <c r="T190" i="2" s="1"/>
  <c r="S182" i="2"/>
  <c r="T182" i="2" s="1"/>
  <c r="S973" i="2"/>
  <c r="T973" i="2" s="1"/>
  <c r="S238" i="2"/>
  <c r="T238" i="2" s="1"/>
  <c r="S1193" i="2"/>
  <c r="T1193" i="2" s="1"/>
  <c r="S627" i="2"/>
  <c r="T627" i="2" s="1"/>
  <c r="S1823" i="2"/>
  <c r="T1823" i="2" s="1"/>
  <c r="S1772" i="2"/>
  <c r="T1772" i="2" s="1"/>
  <c r="S876" i="2"/>
  <c r="T876" i="2" s="1"/>
  <c r="S745" i="2"/>
  <c r="T745" i="2" s="1"/>
  <c r="S522" i="2"/>
  <c r="T522" i="2" s="1"/>
  <c r="S1820" i="2"/>
  <c r="T1820" i="2" s="1"/>
  <c r="S931" i="2"/>
  <c r="T931" i="2" s="1"/>
  <c r="S1059" i="2"/>
  <c r="T1059" i="2" s="1"/>
  <c r="S86" i="2"/>
  <c r="T86" i="2" s="1"/>
  <c r="S1065" i="2"/>
  <c r="T1065" i="2" s="1"/>
  <c r="S1177" i="2"/>
  <c r="T1177" i="2" s="1"/>
  <c r="S928" i="2"/>
  <c r="T928" i="2" s="1"/>
  <c r="S873" i="2"/>
  <c r="T873" i="2" s="1"/>
  <c r="S748" i="2"/>
  <c r="T748" i="2" s="1"/>
  <c r="X3804" i="2"/>
  <c r="P3804" i="2"/>
  <c r="Y3804" i="2"/>
  <c r="W3804" i="2"/>
  <c r="X3374" i="2"/>
  <c r="Y3374" i="2"/>
  <c r="W3374" i="2"/>
  <c r="P3133" i="2"/>
  <c r="Y3133" i="2"/>
  <c r="X3133" i="2"/>
  <c r="W3133" i="2"/>
  <c r="Y3334" i="2"/>
  <c r="X3334" i="2"/>
  <c r="W3334" i="2"/>
  <c r="P3334" i="2"/>
  <c r="P3374" i="2"/>
  <c r="AD1437" i="2"/>
  <c r="T1437" i="2"/>
  <c r="AD1407" i="2"/>
  <c r="AD1431" i="2"/>
  <c r="AD1493" i="2"/>
  <c r="AD1439" i="2"/>
  <c r="T1439" i="2"/>
  <c r="AD1356" i="2"/>
  <c r="AD1330" i="2"/>
  <c r="T1330" i="2"/>
  <c r="AD1323" i="2"/>
  <c r="AD1319" i="2"/>
  <c r="T1319" i="2"/>
  <c r="P2560" i="2"/>
  <c r="P2447" i="2"/>
  <c r="W3805" i="2" l="1"/>
  <c r="X3805" i="2"/>
  <c r="Y3805" i="2"/>
  <c r="P3805" i="2"/>
  <c r="X3375" i="2"/>
  <c r="Y3375" i="2"/>
  <c r="W3375" i="2"/>
  <c r="P3134" i="2"/>
  <c r="X3134" i="2"/>
  <c r="Y3134" i="2"/>
  <c r="W3134" i="2"/>
  <c r="W3335" i="2"/>
  <c r="Y3335" i="2"/>
  <c r="X3335" i="2"/>
  <c r="P3335" i="2"/>
  <c r="P3375" i="2"/>
  <c r="P2448" i="2"/>
  <c r="P2561" i="2"/>
  <c r="X3806" i="2" l="1"/>
  <c r="Y3806" i="2"/>
  <c r="W3806" i="2"/>
  <c r="P3806" i="2"/>
  <c r="P3135" i="2"/>
  <c r="Y3135" i="2"/>
  <c r="X3135" i="2"/>
  <c r="W3135" i="2"/>
  <c r="X3376" i="2"/>
  <c r="Y3376" i="2"/>
  <c r="W3376" i="2"/>
  <c r="W3336" i="2"/>
  <c r="Y3336" i="2"/>
  <c r="X3336" i="2"/>
  <c r="P3336" i="2"/>
  <c r="P3376" i="2"/>
  <c r="P2562" i="2"/>
  <c r="P2449" i="2"/>
  <c r="Q1146" i="2"/>
  <c r="R1146" i="2" s="1"/>
  <c r="AC1146" i="2" s="1"/>
  <c r="Q130" i="2"/>
  <c r="R130" i="2" s="1"/>
  <c r="AC130" i="2" s="1"/>
  <c r="Q1698" i="2"/>
  <c r="R1698" i="2" s="1"/>
  <c r="AC1698" i="2" s="1"/>
  <c r="Q142" i="2"/>
  <c r="R142" i="2" s="1"/>
  <c r="AC142" i="2" s="1"/>
  <c r="Q926" i="2"/>
  <c r="R926" i="2" s="1"/>
  <c r="AC926" i="2" s="1"/>
  <c r="Q451" i="2"/>
  <c r="R451" i="2" s="1"/>
  <c r="AC451" i="2" s="1"/>
  <c r="Q595" i="2"/>
  <c r="R595" i="2" s="1"/>
  <c r="AC595" i="2" s="1"/>
  <c r="Q1722" i="2"/>
  <c r="R1722" i="2" s="1"/>
  <c r="AC1722" i="2" s="1"/>
  <c r="Q154" i="2"/>
  <c r="R154" i="2" s="1"/>
  <c r="AC154" i="2" s="1"/>
  <c r="Q1287" i="2"/>
  <c r="R1287" i="2" s="1"/>
  <c r="AC1287" i="2" s="1"/>
  <c r="Q463" i="2"/>
  <c r="R463" i="2" s="1"/>
  <c r="AC463" i="2" s="1"/>
  <c r="Q1746" i="2"/>
  <c r="R1746" i="2" s="1"/>
  <c r="AC1746" i="2" s="1"/>
  <c r="Q1794" i="2"/>
  <c r="R1794" i="2" s="1"/>
  <c r="AC1794" i="2" s="1"/>
  <c r="Q214" i="2"/>
  <c r="R214" i="2" s="1"/>
  <c r="AC214" i="2" s="1"/>
  <c r="Q343" i="2"/>
  <c r="R343" i="2" s="1"/>
  <c r="AC343" i="2" s="1"/>
  <c r="Q487" i="2"/>
  <c r="R487" i="2" s="1"/>
  <c r="AC487" i="2" s="1"/>
  <c r="Q631" i="2"/>
  <c r="R631" i="2" s="1"/>
  <c r="AC631" i="2" s="1"/>
  <c r="Q1821" i="2"/>
  <c r="R1821" i="2" s="1"/>
  <c r="AC1821" i="2" s="1"/>
  <c r="Q10" i="2"/>
  <c r="R10" i="2" s="1"/>
  <c r="AC10" i="2" s="1"/>
  <c r="Q670" i="2"/>
  <c r="R670" i="2" s="1"/>
  <c r="AC670" i="2" s="1"/>
  <c r="Q355" i="2"/>
  <c r="R355" i="2" s="1"/>
  <c r="AC355" i="2" s="1"/>
  <c r="Q499" i="2"/>
  <c r="R499" i="2" s="1"/>
  <c r="AC499" i="2" s="1"/>
  <c r="Q643" i="2"/>
  <c r="R643" i="2" s="1"/>
  <c r="AC643" i="2" s="1"/>
  <c r="Q1159" i="2"/>
  <c r="R1159" i="2" s="1"/>
  <c r="AC1159" i="2" s="1"/>
  <c r="Q122" i="2"/>
  <c r="R122" i="2" s="1"/>
  <c r="AC122" i="2" s="1"/>
  <c r="Q22" i="2"/>
  <c r="R22" i="2" s="1"/>
  <c r="AC22" i="2" s="1"/>
  <c r="Q1251" i="2"/>
  <c r="R1251" i="2" s="1"/>
  <c r="AC1251" i="2" s="1"/>
  <c r="Q367" i="2"/>
  <c r="R367" i="2" s="1"/>
  <c r="AC367" i="2" s="1"/>
  <c r="Q511" i="2"/>
  <c r="R511" i="2" s="1"/>
  <c r="AC511" i="2" s="1"/>
  <c r="Q698" i="2"/>
  <c r="R698" i="2" s="1"/>
  <c r="AC698" i="2" s="1"/>
  <c r="Q70" i="2"/>
  <c r="R70" i="2" s="1"/>
  <c r="AC70" i="2" s="1"/>
  <c r="Q1263" i="2"/>
  <c r="R1263" i="2" s="1"/>
  <c r="AC1263" i="2" s="1"/>
  <c r="Q866" i="2"/>
  <c r="R866" i="2" s="1"/>
  <c r="AC866" i="2" s="1"/>
  <c r="Q106" i="2"/>
  <c r="R106" i="2" s="1"/>
  <c r="AC106" i="2" s="1"/>
  <c r="S451" i="2" l="1"/>
  <c r="T451" i="2" s="1"/>
  <c r="S355" i="2"/>
  <c r="T355" i="2" s="1"/>
  <c r="S1794" i="2"/>
  <c r="T1794" i="2" s="1"/>
  <c r="S926" i="2"/>
  <c r="T926" i="2" s="1"/>
  <c r="S214" i="2"/>
  <c r="T214" i="2" s="1"/>
  <c r="S367" i="2"/>
  <c r="T367" i="2" s="1"/>
  <c r="S670" i="2"/>
  <c r="T670" i="2" s="1"/>
  <c r="S1746" i="2"/>
  <c r="T1746" i="2" s="1"/>
  <c r="S142" i="2"/>
  <c r="T142" i="2" s="1"/>
  <c r="S499" i="2"/>
  <c r="T499" i="2" s="1"/>
  <c r="S511" i="2"/>
  <c r="T511" i="2" s="1"/>
  <c r="S1251" i="2"/>
  <c r="T1251" i="2" s="1"/>
  <c r="S10" i="2"/>
  <c r="T10" i="2" s="1"/>
  <c r="S463" i="2"/>
  <c r="T463" i="2" s="1"/>
  <c r="S1698" i="2"/>
  <c r="T1698" i="2" s="1"/>
  <c r="S22" i="2"/>
  <c r="T22" i="2" s="1"/>
  <c r="S1821" i="2"/>
  <c r="T1821" i="2" s="1"/>
  <c r="S1287" i="2"/>
  <c r="T1287" i="2" s="1"/>
  <c r="S130" i="2"/>
  <c r="T130" i="2" s="1"/>
  <c r="S106" i="2"/>
  <c r="T106" i="2" s="1"/>
  <c r="S866" i="2"/>
  <c r="T866" i="2" s="1"/>
  <c r="S122" i="2"/>
  <c r="T122" i="2" s="1"/>
  <c r="S631" i="2"/>
  <c r="T631" i="2" s="1"/>
  <c r="S154" i="2"/>
  <c r="T154" i="2" s="1"/>
  <c r="S1146" i="2"/>
  <c r="T1146" i="2" s="1"/>
  <c r="S698" i="2"/>
  <c r="T698" i="2" s="1"/>
  <c r="S1263" i="2"/>
  <c r="T1263" i="2" s="1"/>
  <c r="S1159" i="2"/>
  <c r="T1159" i="2" s="1"/>
  <c r="S487" i="2"/>
  <c r="T487" i="2" s="1"/>
  <c r="S1722" i="2"/>
  <c r="T1722" i="2" s="1"/>
  <c r="S70" i="2"/>
  <c r="T70" i="2" s="1"/>
  <c r="S643" i="2"/>
  <c r="T643" i="2" s="1"/>
  <c r="S343" i="2"/>
  <c r="T343" i="2" s="1"/>
  <c r="S595" i="2"/>
  <c r="T595" i="2" s="1"/>
  <c r="P3807" i="2"/>
  <c r="Y3807" i="2"/>
  <c r="X3807" i="2"/>
  <c r="W3807" i="2"/>
  <c r="P3136" i="2"/>
  <c r="X3136" i="2"/>
  <c r="Y3136" i="2"/>
  <c r="W3136" i="2"/>
  <c r="Y3377" i="2"/>
  <c r="X3377" i="2"/>
  <c r="W3377" i="2"/>
  <c r="Y3337" i="2"/>
  <c r="X3337" i="2"/>
  <c r="W3337" i="2"/>
  <c r="P3337" i="2"/>
  <c r="P3377" i="2"/>
  <c r="P2450" i="2"/>
  <c r="P2563" i="2"/>
  <c r="P3137" i="2" l="1"/>
  <c r="W3137" i="2"/>
  <c r="Y3137" i="2"/>
  <c r="X3137" i="2"/>
  <c r="X3338" i="2"/>
  <c r="Y3338" i="2"/>
  <c r="W3338" i="2"/>
  <c r="Y3378" i="2"/>
  <c r="X3378" i="2"/>
  <c r="W3378" i="2"/>
  <c r="P3338" i="2"/>
  <c r="P3378" i="2"/>
  <c r="P2564" i="2"/>
  <c r="P2451" i="2"/>
  <c r="Y3808" i="2" l="1"/>
  <c r="W3808" i="2"/>
  <c r="P3808" i="2"/>
  <c r="X3808" i="2"/>
  <c r="P3138" i="2"/>
  <c r="Y3138" i="2"/>
  <c r="X3138" i="2"/>
  <c r="W3138" i="2"/>
  <c r="W3379" i="2"/>
  <c r="Y3379" i="2"/>
  <c r="X3379" i="2"/>
  <c r="Y3339" i="2"/>
  <c r="X3339" i="2"/>
  <c r="W3339" i="2"/>
  <c r="P3339" i="2"/>
  <c r="P3379" i="2"/>
  <c r="P2452" i="2"/>
  <c r="P2565" i="2"/>
  <c r="Y3809" i="2" l="1"/>
  <c r="X3809" i="2"/>
  <c r="W3809" i="2"/>
  <c r="P3809" i="2"/>
  <c r="P3139" i="2"/>
  <c r="X3139" i="2"/>
  <c r="W3139" i="2"/>
  <c r="Y3139" i="2"/>
  <c r="Y3380" i="2"/>
  <c r="X3380" i="2"/>
  <c r="W3380" i="2"/>
  <c r="X3340" i="2"/>
  <c r="W3340" i="2"/>
  <c r="Y3340" i="2"/>
  <c r="P3340" i="2"/>
  <c r="P3380" i="2"/>
  <c r="P2566" i="2"/>
  <c r="P2453" i="2"/>
  <c r="W3810" i="2" l="1"/>
  <c r="P3810" i="2"/>
  <c r="X3810" i="2"/>
  <c r="Y3810" i="2"/>
  <c r="P3140" i="2"/>
  <c r="W3140" i="2"/>
  <c r="Y3140" i="2"/>
  <c r="X3140" i="2"/>
  <c r="W3381" i="2"/>
  <c r="Y3381" i="2"/>
  <c r="X3381" i="2"/>
  <c r="P3381" i="2"/>
  <c r="P2454" i="2"/>
  <c r="P2567" i="2"/>
  <c r="Y3811" i="2" l="1"/>
  <c r="X3811" i="2"/>
  <c r="W3811" i="2"/>
  <c r="P3811" i="2"/>
  <c r="P3141" i="2"/>
  <c r="W3141" i="2"/>
  <c r="Y3141" i="2"/>
  <c r="X3141" i="2"/>
  <c r="Y3382" i="2"/>
  <c r="X3382" i="2"/>
  <c r="W3382" i="2"/>
  <c r="P3382" i="2"/>
  <c r="P2568" i="2"/>
  <c r="P2455" i="2"/>
  <c r="Y3812" i="2" l="1"/>
  <c r="X3812" i="2"/>
  <c r="W3812" i="2"/>
  <c r="P3812" i="2"/>
  <c r="P3142" i="2"/>
  <c r="Y3142" i="2"/>
  <c r="X3142" i="2"/>
  <c r="W3142" i="2"/>
  <c r="W3383" i="2"/>
  <c r="Y3383" i="2"/>
  <c r="X3383" i="2"/>
  <c r="P3383" i="2"/>
  <c r="P2456" i="2"/>
  <c r="P2569" i="2"/>
  <c r="X3813" i="2" l="1"/>
  <c r="P3813" i="2"/>
  <c r="Y3813" i="2"/>
  <c r="W3813" i="2"/>
  <c r="P3143" i="2"/>
  <c r="W3143" i="2"/>
  <c r="Y3143" i="2"/>
  <c r="X3143" i="2"/>
  <c r="Y3384" i="2"/>
  <c r="X3384" i="2"/>
  <c r="W3384" i="2"/>
  <c r="P3384" i="2"/>
  <c r="P2570" i="2"/>
  <c r="P2457" i="2"/>
  <c r="W3814" i="2" l="1"/>
  <c r="P3814" i="2"/>
  <c r="Y3814" i="2"/>
  <c r="X3814" i="2"/>
  <c r="Y3385" i="2"/>
  <c r="X3385" i="2"/>
  <c r="W3385" i="2"/>
  <c r="P3144" i="2"/>
  <c r="X3144" i="2"/>
  <c r="Y3144" i="2"/>
  <c r="W3144" i="2"/>
  <c r="P3385" i="2"/>
  <c r="P2458" i="2"/>
  <c r="P2571" i="2"/>
  <c r="X3815" i="2" l="1"/>
  <c r="W3815" i="2"/>
  <c r="Y3815" i="2"/>
  <c r="P3815" i="2"/>
  <c r="P3145" i="2"/>
  <c r="Y3145" i="2"/>
  <c r="X3145" i="2"/>
  <c r="W3145" i="2"/>
  <c r="X3386" i="2"/>
  <c r="Y3386" i="2"/>
  <c r="W3386" i="2"/>
  <c r="P3386" i="2"/>
  <c r="P2572" i="2"/>
  <c r="P2459" i="2"/>
  <c r="W3816" i="2" l="1"/>
  <c r="P3816" i="2"/>
  <c r="Y3816" i="2"/>
  <c r="X3816" i="2"/>
  <c r="P3146" i="2"/>
  <c r="Y3146" i="2"/>
  <c r="X3146" i="2"/>
  <c r="W3146" i="2"/>
  <c r="Y3387" i="2"/>
  <c r="X3387" i="2"/>
  <c r="W3387" i="2"/>
  <c r="Q481" i="2"/>
  <c r="R481" i="2" s="1"/>
  <c r="AC481" i="2" s="1"/>
  <c r="Q828" i="2"/>
  <c r="R828" i="2" s="1"/>
  <c r="AC828" i="2" s="1"/>
  <c r="Q1594" i="2"/>
  <c r="R1594" i="2" s="1"/>
  <c r="AC1594" i="2" s="1"/>
  <c r="Q977" i="2"/>
  <c r="R977" i="2" s="1"/>
  <c r="AC977" i="2" s="1"/>
  <c r="Q1610" i="2"/>
  <c r="R1610" i="2" s="1"/>
  <c r="AC1610" i="2" s="1"/>
  <c r="Q1026" i="2"/>
  <c r="R1026" i="2" s="1"/>
  <c r="AC1026" i="2" s="1"/>
  <c r="Q1714" i="2"/>
  <c r="R1714" i="2" s="1"/>
  <c r="AC1714" i="2" s="1"/>
  <c r="Q362" i="2"/>
  <c r="R362" i="2" s="1"/>
  <c r="AC362" i="2" s="1"/>
  <c r="Q1584" i="2"/>
  <c r="R1584" i="2" s="1"/>
  <c r="AC1584" i="2" s="1"/>
  <c r="Q805" i="2"/>
  <c r="R805" i="2" s="1"/>
  <c r="AC805" i="2" s="1"/>
  <c r="Q1536" i="2"/>
  <c r="R1536" i="2" s="1"/>
  <c r="AC1536" i="2" s="1"/>
  <c r="Q1719" i="2"/>
  <c r="R1719" i="2" s="1"/>
  <c r="AC1719" i="2" s="1"/>
  <c r="Q1535" i="2"/>
  <c r="R1535" i="2" s="1"/>
  <c r="AC1535" i="2" s="1"/>
  <c r="Q147" i="2"/>
  <c r="R147" i="2" s="1"/>
  <c r="AC147" i="2" s="1"/>
  <c r="Q656" i="2"/>
  <c r="R656" i="2" s="1"/>
  <c r="AC656" i="2" s="1"/>
  <c r="Q1812" i="2"/>
  <c r="R1812" i="2" s="1"/>
  <c r="AC1812" i="2" s="1"/>
  <c r="Q336" i="2"/>
  <c r="R336" i="2" s="1"/>
  <c r="AC336" i="2" s="1"/>
  <c r="Q1622" i="2"/>
  <c r="R1622" i="2" s="1"/>
  <c r="AC1622" i="2" s="1"/>
  <c r="Q1018" i="2"/>
  <c r="R1018" i="2" s="1"/>
  <c r="AC1018" i="2" s="1"/>
  <c r="Q1726" i="2"/>
  <c r="R1726" i="2" s="1"/>
  <c r="AC1726" i="2" s="1"/>
  <c r="Q754" i="2"/>
  <c r="R754" i="2" s="1"/>
  <c r="AC754" i="2" s="1"/>
  <c r="Q1548" i="2"/>
  <c r="R1548" i="2" s="1"/>
  <c r="AC1548" i="2" s="1"/>
  <c r="Q183" i="2"/>
  <c r="R183" i="2" s="1"/>
  <c r="AC183" i="2" s="1"/>
  <c r="Q1599" i="2"/>
  <c r="R1599" i="2" s="1"/>
  <c r="AC1599" i="2" s="1"/>
  <c r="Q956" i="2"/>
  <c r="R956" i="2" s="1"/>
  <c r="AC956" i="2" s="1"/>
  <c r="Q1634" i="2"/>
  <c r="R1634" i="2" s="1"/>
  <c r="AC1634" i="2" s="1"/>
  <c r="Q964" i="2"/>
  <c r="R964" i="2" s="1"/>
  <c r="AC964" i="2" s="1"/>
  <c r="Q1828" i="2"/>
  <c r="R1828" i="2" s="1"/>
  <c r="AC1828" i="2" s="1"/>
  <c r="Q1546" i="2"/>
  <c r="R1546" i="2" s="1"/>
  <c r="AC1546" i="2" s="1"/>
  <c r="Q705" i="2"/>
  <c r="R705" i="2" s="1"/>
  <c r="AC705" i="2" s="1"/>
  <c r="Q864" i="2"/>
  <c r="R864" i="2" s="1"/>
  <c r="AC864" i="2" s="1"/>
  <c r="Q1572" i="2"/>
  <c r="R1572" i="2" s="1"/>
  <c r="AC1572" i="2" s="1"/>
  <c r="Q687" i="2"/>
  <c r="R687" i="2" s="1"/>
  <c r="AC687" i="2" s="1"/>
  <c r="Q1660" i="2"/>
  <c r="R1660" i="2" s="1"/>
  <c r="AC1660" i="2" s="1"/>
  <c r="Q273" i="2"/>
  <c r="R273" i="2" s="1"/>
  <c r="AC273" i="2" s="1"/>
  <c r="Q1838" i="2"/>
  <c r="R1838" i="2" s="1"/>
  <c r="AC1838" i="2" s="1"/>
  <c r="Q486" i="2"/>
  <c r="R486" i="2" s="1"/>
  <c r="AC486" i="2" s="1"/>
  <c r="Q1632" i="2"/>
  <c r="R1632" i="2" s="1"/>
  <c r="AC1632" i="2" s="1"/>
  <c r="Q1570" i="2"/>
  <c r="R1570" i="2" s="1"/>
  <c r="AC1570" i="2" s="1"/>
  <c r="Q1562" i="2"/>
  <c r="R1562" i="2" s="1"/>
  <c r="AC1562" i="2" s="1"/>
  <c r="Q1630" i="2"/>
  <c r="R1630" i="2" s="1"/>
  <c r="AC1630" i="2" s="1"/>
  <c r="Q1646" i="2"/>
  <c r="R1646" i="2" s="1"/>
  <c r="AC1646" i="2" s="1"/>
  <c r="Q988" i="2"/>
  <c r="R988" i="2" s="1"/>
  <c r="AC988" i="2" s="1"/>
  <c r="Q1598" i="2"/>
  <c r="R1598" i="2" s="1"/>
  <c r="AC1598" i="2" s="1"/>
  <c r="Q212" i="2"/>
  <c r="R212" i="2" s="1"/>
  <c r="AC212" i="2" s="1"/>
  <c r="Q1608" i="2"/>
  <c r="R1608" i="2" s="1"/>
  <c r="AC1608" i="2" s="1"/>
  <c r="P3387" i="2"/>
  <c r="P2460" i="2"/>
  <c r="P2573" i="2"/>
  <c r="S486" i="2" l="1"/>
  <c r="T486" i="2" s="1"/>
  <c r="S1598" i="2"/>
  <c r="T1598" i="2" s="1"/>
  <c r="S1838" i="2"/>
  <c r="T1838" i="2" s="1"/>
  <c r="S1828" i="2"/>
  <c r="T1828" i="2" s="1"/>
  <c r="S1726" i="2"/>
  <c r="T1726" i="2" s="1"/>
  <c r="S1719" i="2"/>
  <c r="T1719" i="2" s="1"/>
  <c r="S977" i="2"/>
  <c r="T977" i="2" s="1"/>
  <c r="S1535" i="2"/>
  <c r="T1535" i="2" s="1"/>
  <c r="S988" i="2"/>
  <c r="T988" i="2" s="1"/>
  <c r="S273" i="2"/>
  <c r="T273" i="2" s="1"/>
  <c r="S964" i="2"/>
  <c r="T964" i="2" s="1"/>
  <c r="S1018" i="2"/>
  <c r="T1018" i="2" s="1"/>
  <c r="S1536" i="2"/>
  <c r="T1536" i="2" s="1"/>
  <c r="S1594" i="2"/>
  <c r="T1594" i="2" s="1"/>
  <c r="S754" i="2"/>
  <c r="T754" i="2" s="1"/>
  <c r="S1646" i="2"/>
  <c r="T1646" i="2" s="1"/>
  <c r="S1660" i="2"/>
  <c r="T1660" i="2" s="1"/>
  <c r="S1634" i="2"/>
  <c r="T1634" i="2" s="1"/>
  <c r="S1622" i="2"/>
  <c r="T1622" i="2" s="1"/>
  <c r="S805" i="2"/>
  <c r="T805" i="2" s="1"/>
  <c r="S828" i="2"/>
  <c r="T828" i="2" s="1"/>
  <c r="S212" i="2"/>
  <c r="T212" i="2" s="1"/>
  <c r="S1630" i="2"/>
  <c r="T1630" i="2" s="1"/>
  <c r="S687" i="2"/>
  <c r="T687" i="2" s="1"/>
  <c r="S956" i="2"/>
  <c r="T956" i="2" s="1"/>
  <c r="S336" i="2"/>
  <c r="T336" i="2" s="1"/>
  <c r="S1584" i="2"/>
  <c r="T1584" i="2" s="1"/>
  <c r="S481" i="2"/>
  <c r="T481" i="2" s="1"/>
  <c r="S1610" i="2"/>
  <c r="T1610" i="2" s="1"/>
  <c r="S1562" i="2"/>
  <c r="T1562" i="2" s="1"/>
  <c r="S1572" i="2"/>
  <c r="T1572" i="2" s="1"/>
  <c r="S1599" i="2"/>
  <c r="T1599" i="2" s="1"/>
  <c r="S1812" i="2"/>
  <c r="T1812" i="2" s="1"/>
  <c r="S362" i="2"/>
  <c r="T362" i="2" s="1"/>
  <c r="S1570" i="2"/>
  <c r="T1570" i="2" s="1"/>
  <c r="S864" i="2"/>
  <c r="T864" i="2" s="1"/>
  <c r="S183" i="2"/>
  <c r="T183" i="2" s="1"/>
  <c r="S656" i="2"/>
  <c r="T656" i="2" s="1"/>
  <c r="S1714" i="2"/>
  <c r="T1714" i="2" s="1"/>
  <c r="S1546" i="2"/>
  <c r="T1546" i="2" s="1"/>
  <c r="S1608" i="2"/>
  <c r="T1608" i="2" s="1"/>
  <c r="S1632" i="2"/>
  <c r="T1632" i="2" s="1"/>
  <c r="S705" i="2"/>
  <c r="T705" i="2" s="1"/>
  <c r="S1548" i="2"/>
  <c r="T1548" i="2" s="1"/>
  <c r="S147" i="2"/>
  <c r="T147" i="2" s="1"/>
  <c r="S1026" i="2"/>
  <c r="T1026" i="2" s="1"/>
  <c r="W3817" i="2"/>
  <c r="Y3817" i="2"/>
  <c r="X3817" i="2"/>
  <c r="P3817" i="2"/>
  <c r="P3147" i="2"/>
  <c r="Y3147" i="2"/>
  <c r="X3147" i="2"/>
  <c r="W3147" i="2"/>
  <c r="W3388" i="2"/>
  <c r="Y3388" i="2"/>
  <c r="X3388" i="2"/>
  <c r="P3388" i="2"/>
  <c r="P2574" i="2"/>
  <c r="P2461" i="2"/>
  <c r="X3818" i="2" l="1"/>
  <c r="P3818" i="2"/>
  <c r="Y3818" i="2"/>
  <c r="W3818" i="2"/>
  <c r="P3148" i="2"/>
  <c r="Y3148" i="2"/>
  <c r="X3148" i="2"/>
  <c r="W3148" i="2"/>
  <c r="W3389" i="2"/>
  <c r="Y3389" i="2"/>
  <c r="X3389" i="2"/>
  <c r="P3389" i="2"/>
  <c r="P2462" i="2"/>
  <c r="P2575" i="2"/>
  <c r="Y3819" i="2" l="1"/>
  <c r="X3819" i="2"/>
  <c r="W3819" i="2"/>
  <c r="P3819" i="2"/>
  <c r="P3149" i="2"/>
  <c r="W3149" i="2"/>
  <c r="Y3149" i="2"/>
  <c r="X3149" i="2"/>
  <c r="Y3390" i="2"/>
  <c r="X3390" i="2"/>
  <c r="W3390" i="2"/>
  <c r="P3390" i="2"/>
  <c r="P2576" i="2"/>
  <c r="P2463" i="2"/>
  <c r="Y3820" i="2" l="1"/>
  <c r="X3820" i="2"/>
  <c r="W3820" i="2"/>
  <c r="P3820" i="2"/>
  <c r="P3150" i="2"/>
  <c r="Y3150" i="2"/>
  <c r="X3150" i="2"/>
  <c r="W3150" i="2"/>
  <c r="Y3391" i="2"/>
  <c r="X3391" i="2"/>
  <c r="W3391" i="2"/>
  <c r="P3391" i="2"/>
  <c r="P2464" i="2"/>
  <c r="P2577" i="2"/>
  <c r="P3821" i="2" l="1"/>
  <c r="Y3821" i="2"/>
  <c r="X3821" i="2"/>
  <c r="W3821" i="2"/>
  <c r="P3151" i="2"/>
  <c r="Y3151" i="2"/>
  <c r="X3151" i="2"/>
  <c r="W3151" i="2"/>
  <c r="Y3392" i="2"/>
  <c r="X3392" i="2"/>
  <c r="W3392" i="2"/>
  <c r="P3392" i="2"/>
  <c r="P2578" i="2"/>
  <c r="P2465" i="2"/>
  <c r="P3822" i="2" l="1"/>
  <c r="Y3822" i="2"/>
  <c r="X3822" i="2"/>
  <c r="W3822" i="2"/>
  <c r="Y3393" i="2"/>
  <c r="X3393" i="2"/>
  <c r="W3393" i="2"/>
  <c r="P3152" i="2"/>
  <c r="Y3152" i="2"/>
  <c r="X3152" i="2"/>
  <c r="W3152" i="2"/>
  <c r="P3393" i="2"/>
  <c r="P2466" i="2"/>
  <c r="P2467" i="2"/>
  <c r="P2579" i="2"/>
  <c r="Y3823" i="2" l="1"/>
  <c r="P3823" i="2"/>
  <c r="W3823" i="2"/>
  <c r="X3823" i="2"/>
  <c r="Y3394" i="2"/>
  <c r="X3394" i="2"/>
  <c r="W3394" i="2"/>
  <c r="P3153" i="2"/>
  <c r="Y3153" i="2"/>
  <c r="X3153" i="2"/>
  <c r="W3153" i="2"/>
  <c r="P3394" i="2"/>
  <c r="P2580" i="2"/>
  <c r="P2470" i="2"/>
  <c r="P2468" i="2"/>
  <c r="W3824" i="2" l="1"/>
  <c r="X3824" i="2"/>
  <c r="Y3824" i="2"/>
  <c r="P3824" i="2"/>
  <c r="P3154" i="2"/>
  <c r="X3154" i="2"/>
  <c r="W3154" i="2"/>
  <c r="Y3154" i="2"/>
  <c r="Y3395" i="2"/>
  <c r="X3395" i="2"/>
  <c r="W3395" i="2"/>
  <c r="P3395" i="2"/>
  <c r="P2469" i="2"/>
  <c r="P2473" i="2"/>
  <c r="P2581" i="2"/>
  <c r="Y3825" i="2" l="1"/>
  <c r="P3825" i="2"/>
  <c r="X3825" i="2"/>
  <c r="W3825" i="2"/>
  <c r="Y3396" i="2"/>
  <c r="X3396" i="2"/>
  <c r="W3396" i="2"/>
  <c r="P3155" i="2"/>
  <c r="W3155" i="2"/>
  <c r="X3155" i="2"/>
  <c r="Y3155" i="2"/>
  <c r="P3396" i="2"/>
  <c r="P2582" i="2"/>
  <c r="P2471" i="2"/>
  <c r="X3826" i="2" l="1"/>
  <c r="Y3826" i="2"/>
  <c r="P3826" i="2"/>
  <c r="W3826" i="2"/>
  <c r="P3156" i="2"/>
  <c r="Y3156" i="2"/>
  <c r="X3156" i="2"/>
  <c r="W3156" i="2"/>
  <c r="W3397" i="2"/>
  <c r="X3397" i="2"/>
  <c r="Y3397" i="2"/>
  <c r="P3397" i="2"/>
  <c r="P2472" i="2"/>
  <c r="P2583" i="2"/>
  <c r="X3827" i="2" l="1"/>
  <c r="W3827" i="2"/>
  <c r="P3827" i="2"/>
  <c r="Y3827" i="2"/>
  <c r="P3157" i="2"/>
  <c r="Y3157" i="2"/>
  <c r="X3157" i="2"/>
  <c r="W3157" i="2"/>
  <c r="X3398" i="2"/>
  <c r="Y3398" i="2"/>
  <c r="W3398" i="2"/>
  <c r="P3398" i="2"/>
  <c r="P2584" i="2"/>
  <c r="P2474" i="2"/>
  <c r="P3828" i="2" l="1"/>
  <c r="Y3828" i="2"/>
  <c r="X3828" i="2"/>
  <c r="W3828" i="2"/>
  <c r="Y3399" i="2"/>
  <c r="X3399" i="2"/>
  <c r="W3399" i="2"/>
  <c r="P3158" i="2"/>
  <c r="X3158" i="2"/>
  <c r="Y3158" i="2"/>
  <c r="W3158" i="2"/>
  <c r="P3399" i="2"/>
  <c r="P2475" i="2"/>
  <c r="P2585" i="2"/>
  <c r="P3829" i="2" l="1"/>
  <c r="X3829" i="2"/>
  <c r="W3829" i="2"/>
  <c r="Y3829" i="2"/>
  <c r="P3159" i="2"/>
  <c r="Y3159" i="2"/>
  <c r="X3159" i="2"/>
  <c r="W3159" i="2"/>
  <c r="X3400" i="2"/>
  <c r="Y3400" i="2"/>
  <c r="W3400" i="2"/>
  <c r="P3400" i="2"/>
  <c r="P2586" i="2"/>
  <c r="P2476" i="2"/>
  <c r="W3830" i="2" l="1"/>
  <c r="Y3830" i="2"/>
  <c r="P3830" i="2"/>
  <c r="X3830" i="2"/>
  <c r="P3160" i="2"/>
  <c r="X3160" i="2"/>
  <c r="Y3160" i="2"/>
  <c r="W3160" i="2"/>
  <c r="Y3401" i="2"/>
  <c r="X3401" i="2"/>
  <c r="W3401" i="2"/>
  <c r="P3401" i="2"/>
  <c r="P2477" i="2"/>
  <c r="P2587" i="2"/>
  <c r="W3831" i="2" l="1"/>
  <c r="P3831" i="2"/>
  <c r="Y3831" i="2"/>
  <c r="X3831" i="2"/>
  <c r="P3161" i="2"/>
  <c r="Y3161" i="2"/>
  <c r="X3161" i="2"/>
  <c r="W3161" i="2"/>
  <c r="Y3402" i="2"/>
  <c r="X3402" i="2"/>
  <c r="W3402" i="2"/>
  <c r="P3402" i="2"/>
  <c r="P2588" i="2"/>
  <c r="P2478" i="2"/>
  <c r="P2481" i="2"/>
  <c r="Y3832" i="2" l="1"/>
  <c r="X3832" i="2"/>
  <c r="W3832" i="2"/>
  <c r="P3832" i="2"/>
  <c r="X3403" i="2"/>
  <c r="Y3403" i="2"/>
  <c r="W3403" i="2"/>
  <c r="P3162" i="2"/>
  <c r="X3162" i="2"/>
  <c r="W3162" i="2"/>
  <c r="Y3162" i="2"/>
  <c r="P3403" i="2"/>
  <c r="P2482" i="2"/>
  <c r="P2479" i="2"/>
  <c r="P2589" i="2"/>
  <c r="W3833" i="2" l="1"/>
  <c r="P3833" i="2"/>
  <c r="X3833" i="2"/>
  <c r="Y3833" i="2"/>
  <c r="P3163" i="2"/>
  <c r="Y3163" i="2"/>
  <c r="X3163" i="2"/>
  <c r="W3163" i="2"/>
  <c r="X3404" i="2"/>
  <c r="W3404" i="2"/>
  <c r="Y3404" i="2"/>
  <c r="P3404" i="2"/>
  <c r="P2590" i="2"/>
  <c r="P2480" i="2"/>
  <c r="P2483" i="2"/>
  <c r="X3834" i="2" l="1"/>
  <c r="W3834" i="2"/>
  <c r="Y3834" i="2"/>
  <c r="P3834" i="2"/>
  <c r="W3405" i="2"/>
  <c r="Y3405" i="2"/>
  <c r="X3405" i="2"/>
  <c r="P3164" i="2"/>
  <c r="Y3164" i="2"/>
  <c r="X3164" i="2"/>
  <c r="W3164" i="2"/>
  <c r="P3405" i="2"/>
  <c r="P2484" i="2"/>
  <c r="P2591" i="2"/>
  <c r="P3835" i="2" l="1"/>
  <c r="Y3835" i="2"/>
  <c r="X3835" i="2"/>
  <c r="W3835" i="2"/>
  <c r="P3165" i="2"/>
  <c r="W3165" i="2"/>
  <c r="Y3165" i="2"/>
  <c r="X3165" i="2"/>
  <c r="W3406" i="2"/>
  <c r="Y3406" i="2"/>
  <c r="X3406" i="2"/>
  <c r="P3406" i="2"/>
  <c r="P2592" i="2"/>
  <c r="P2485" i="2"/>
  <c r="P2487" i="2"/>
  <c r="W3836" i="2" l="1"/>
  <c r="P3836" i="2"/>
  <c r="Y3836" i="2"/>
  <c r="X3836" i="2"/>
  <c r="P3166" i="2"/>
  <c r="Y3166" i="2"/>
  <c r="X3166" i="2"/>
  <c r="W3166" i="2"/>
  <c r="W3407" i="2"/>
  <c r="X3407" i="2"/>
  <c r="Y3407" i="2"/>
  <c r="P3407" i="2"/>
  <c r="P2488" i="2"/>
  <c r="P2486" i="2"/>
  <c r="P2593" i="2"/>
  <c r="X3837" i="2" l="1"/>
  <c r="W3837" i="2"/>
  <c r="P3837" i="2"/>
  <c r="Y3837" i="2"/>
  <c r="P3167" i="2"/>
  <c r="W3167" i="2"/>
  <c r="X3167" i="2"/>
  <c r="Y3167" i="2"/>
  <c r="X3408" i="2"/>
  <c r="Y3408" i="2"/>
  <c r="W3408" i="2"/>
  <c r="P3408" i="2"/>
  <c r="P2594" i="2"/>
  <c r="P2489" i="2"/>
  <c r="P3838" i="2" l="1"/>
  <c r="Y3838" i="2"/>
  <c r="W3838" i="2"/>
  <c r="X3838" i="2"/>
  <c r="Y3409" i="2"/>
  <c r="X3409" i="2"/>
  <c r="W3409" i="2"/>
  <c r="P3168" i="2"/>
  <c r="Y3168" i="2"/>
  <c r="X3168" i="2"/>
  <c r="W3168" i="2"/>
  <c r="P3409" i="2"/>
  <c r="P2490" i="2"/>
  <c r="P2595" i="2"/>
  <c r="W3839" i="2" l="1"/>
  <c r="P3839" i="2"/>
  <c r="X3839" i="2"/>
  <c r="Y3839" i="2"/>
  <c r="P3169" i="2"/>
  <c r="Y3169" i="2"/>
  <c r="X3169" i="2"/>
  <c r="W3169" i="2"/>
  <c r="Y3410" i="2"/>
  <c r="X3410" i="2"/>
  <c r="W3410" i="2"/>
  <c r="P3410" i="2"/>
  <c r="P2596" i="2"/>
  <c r="P2495" i="2"/>
  <c r="Y3840" i="2" l="1"/>
  <c r="X3840" i="2"/>
  <c r="W3840" i="2"/>
  <c r="P3840" i="2"/>
  <c r="Y3411" i="2"/>
  <c r="X3411" i="2"/>
  <c r="W3411" i="2"/>
  <c r="P3170" i="2"/>
  <c r="X3170" i="2"/>
  <c r="Y3170" i="2"/>
  <c r="W3170" i="2"/>
  <c r="P3411" i="2"/>
  <c r="P2496" i="2"/>
  <c r="P2597" i="2"/>
  <c r="W3841" i="2" l="1"/>
  <c r="P3841" i="2"/>
  <c r="X3841" i="2"/>
  <c r="Y3841" i="2"/>
  <c r="Y3412" i="2"/>
  <c r="X3412" i="2"/>
  <c r="W3412" i="2"/>
  <c r="P3171" i="2"/>
  <c r="Y3171" i="2"/>
  <c r="X3171" i="2"/>
  <c r="W3171" i="2"/>
  <c r="P3412" i="2"/>
  <c r="P2598" i="2"/>
  <c r="P2497" i="2"/>
  <c r="X3842" i="2" l="1"/>
  <c r="W3842" i="2"/>
  <c r="Y3842" i="2"/>
  <c r="P3842" i="2"/>
  <c r="P3172" i="2"/>
  <c r="Y3172" i="2"/>
  <c r="X3172" i="2"/>
  <c r="W3172" i="2"/>
  <c r="X3413" i="2"/>
  <c r="W3413" i="2"/>
  <c r="Y3413" i="2"/>
  <c r="P3413" i="2"/>
  <c r="P2498" i="2"/>
  <c r="P2599" i="2"/>
  <c r="P3843" i="2" l="1"/>
  <c r="Y3843" i="2"/>
  <c r="X3843" i="2"/>
  <c r="W3843" i="2"/>
  <c r="Y3414" i="2"/>
  <c r="X3414" i="2"/>
  <c r="W3414" i="2"/>
  <c r="P3173" i="2"/>
  <c r="W3173" i="2"/>
  <c r="Y3173" i="2"/>
  <c r="X3173" i="2"/>
  <c r="P3414" i="2"/>
  <c r="P2600" i="2"/>
  <c r="P2501" i="2"/>
  <c r="Y3844" i="2" l="1"/>
  <c r="X3844" i="2"/>
  <c r="W3844" i="2"/>
  <c r="P3844" i="2"/>
  <c r="P3174" i="2"/>
  <c r="Y3174" i="2"/>
  <c r="W3174" i="2"/>
  <c r="X3174" i="2"/>
  <c r="Y3415" i="2"/>
  <c r="X3415" i="2"/>
  <c r="W3415" i="2"/>
  <c r="P3415" i="2"/>
  <c r="P2502" i="2"/>
  <c r="P2601" i="2"/>
  <c r="W3845" i="2" l="1"/>
  <c r="P3845" i="2"/>
  <c r="Y3845" i="2"/>
  <c r="X3845" i="2"/>
  <c r="Y3416" i="2"/>
  <c r="X3416" i="2"/>
  <c r="W3416" i="2"/>
  <c r="P3175" i="2"/>
  <c r="Y3175" i="2"/>
  <c r="X3175" i="2"/>
  <c r="W3175" i="2"/>
  <c r="P3416" i="2"/>
  <c r="P2602" i="2"/>
  <c r="P2503" i="2"/>
  <c r="P3846" i="2" l="1"/>
  <c r="Y3846" i="2"/>
  <c r="X3846" i="2"/>
  <c r="W3846" i="2"/>
  <c r="P3176" i="2"/>
  <c r="Y3176" i="2"/>
  <c r="X3176" i="2"/>
  <c r="W3176" i="2"/>
  <c r="Y3417" i="2"/>
  <c r="X3417" i="2"/>
  <c r="W3417" i="2"/>
  <c r="P3417" i="2"/>
  <c r="P2504" i="2"/>
  <c r="P2603" i="2"/>
  <c r="X3847" i="2" l="1"/>
  <c r="P3847" i="2"/>
  <c r="W3847" i="2"/>
  <c r="Y3847" i="2"/>
  <c r="W3418" i="2"/>
  <c r="Y3418" i="2"/>
  <c r="X3418" i="2"/>
  <c r="P3177" i="2"/>
  <c r="Y3177" i="2"/>
  <c r="X3177" i="2"/>
  <c r="W3177" i="2"/>
  <c r="P3418" i="2"/>
  <c r="P2604" i="2"/>
  <c r="P2509" i="2"/>
  <c r="W3848" i="2" l="1"/>
  <c r="P3848" i="2"/>
  <c r="Y3848" i="2"/>
  <c r="X3848" i="2"/>
  <c r="P3178" i="2"/>
  <c r="W3178" i="2"/>
  <c r="Y3178" i="2"/>
  <c r="X3178" i="2"/>
  <c r="Y3419" i="2"/>
  <c r="X3419" i="2"/>
  <c r="W3419" i="2"/>
  <c r="P3419" i="2"/>
  <c r="P2510" i="2"/>
  <c r="P2605" i="2"/>
  <c r="W3849" i="2" l="1"/>
  <c r="P3849" i="2"/>
  <c r="X3849" i="2"/>
  <c r="Y3849" i="2"/>
  <c r="P3179" i="2"/>
  <c r="Y3179" i="2"/>
  <c r="X3179" i="2"/>
  <c r="W3179" i="2"/>
  <c r="Y3420" i="2"/>
  <c r="X3420" i="2"/>
  <c r="W3420" i="2"/>
  <c r="P3420" i="2"/>
  <c r="P2606" i="2"/>
  <c r="P2511" i="2"/>
  <c r="Y3850" i="2" l="1"/>
  <c r="W3850" i="2"/>
  <c r="P3850" i="2"/>
  <c r="X3850" i="2"/>
  <c r="Y3421" i="2"/>
  <c r="X3421" i="2"/>
  <c r="W3421" i="2"/>
  <c r="P3180" i="2"/>
  <c r="X3180" i="2"/>
  <c r="Y3180" i="2"/>
  <c r="W3180" i="2"/>
  <c r="P3421" i="2"/>
  <c r="P2512" i="2"/>
  <c r="P2607" i="2"/>
  <c r="P3851" i="2" l="1"/>
  <c r="X3851" i="2"/>
  <c r="W3851" i="2"/>
  <c r="Y3851" i="2"/>
  <c r="P3181" i="2"/>
  <c r="W3181" i="2"/>
  <c r="Y3181" i="2"/>
  <c r="X3181" i="2"/>
  <c r="X3422" i="2"/>
  <c r="Y3422" i="2"/>
  <c r="W3422" i="2"/>
  <c r="P3422" i="2"/>
  <c r="P2608" i="2"/>
  <c r="P2515" i="2"/>
  <c r="P2513" i="2"/>
  <c r="W3852" i="2" l="1"/>
  <c r="P3852" i="2"/>
  <c r="Y3852" i="2"/>
  <c r="X3852" i="2"/>
  <c r="Y3423" i="2"/>
  <c r="X3423" i="2"/>
  <c r="W3423" i="2"/>
  <c r="P3182" i="2"/>
  <c r="X3182" i="2"/>
  <c r="Y3182" i="2"/>
  <c r="W3182" i="2"/>
  <c r="P3423" i="2"/>
  <c r="P2514" i="2"/>
  <c r="P2516" i="2"/>
  <c r="P2609" i="2"/>
  <c r="P3853" i="2" l="1"/>
  <c r="Y3853" i="2"/>
  <c r="W3853" i="2"/>
  <c r="X3853" i="2"/>
  <c r="X3424" i="2"/>
  <c r="W3424" i="2"/>
  <c r="Y3424" i="2"/>
  <c r="P3183" i="2"/>
  <c r="Y3183" i="2"/>
  <c r="X3183" i="2"/>
  <c r="W3183" i="2"/>
  <c r="P3424" i="2"/>
  <c r="P2610" i="2"/>
  <c r="P2517" i="2"/>
  <c r="Y3854" i="2" l="1"/>
  <c r="W3854" i="2"/>
  <c r="P3854" i="2"/>
  <c r="X3854" i="2"/>
  <c r="P3184" i="2"/>
  <c r="X3184" i="2"/>
  <c r="Y3184" i="2"/>
  <c r="W3184" i="2"/>
  <c r="X3425" i="2"/>
  <c r="W3425" i="2"/>
  <c r="Y3425" i="2"/>
  <c r="P3425" i="2"/>
  <c r="P2518" i="2"/>
  <c r="P2611" i="2"/>
  <c r="Y3855" i="2" l="1"/>
  <c r="P3855" i="2"/>
  <c r="X3855" i="2"/>
  <c r="W3855" i="2"/>
  <c r="P3185" i="2"/>
  <c r="X3185" i="2"/>
  <c r="Y3185" i="2"/>
  <c r="W3185" i="2"/>
  <c r="Y3426" i="2"/>
  <c r="X3426" i="2"/>
  <c r="W3426" i="2"/>
  <c r="P3426" i="2"/>
  <c r="P2612" i="2"/>
  <c r="P2523" i="2"/>
  <c r="P2519" i="2"/>
  <c r="X3856" i="2" l="1"/>
  <c r="W3856" i="2"/>
  <c r="P3856" i="2"/>
  <c r="Y3856" i="2"/>
  <c r="P3186" i="2"/>
  <c r="Y3186" i="2"/>
  <c r="X3186" i="2"/>
  <c r="W3186" i="2"/>
  <c r="Y3427" i="2"/>
  <c r="X3427" i="2"/>
  <c r="W3427" i="2"/>
  <c r="P3427" i="2"/>
  <c r="P2524" i="2"/>
  <c r="P2520" i="2"/>
  <c r="P2613" i="2"/>
  <c r="W3857" i="2" l="1"/>
  <c r="X3857" i="2"/>
  <c r="P3857" i="2"/>
  <c r="Y3857" i="2"/>
  <c r="Y3428" i="2"/>
  <c r="X3428" i="2"/>
  <c r="W3428" i="2"/>
  <c r="P3187" i="2"/>
  <c r="Y3187" i="2"/>
  <c r="X3187" i="2"/>
  <c r="W3187" i="2"/>
  <c r="P3428" i="2"/>
  <c r="P2614" i="2"/>
  <c r="P2525" i="2"/>
  <c r="P2521" i="2"/>
  <c r="W3858" i="2" l="1"/>
  <c r="P3858" i="2"/>
  <c r="X3858" i="2"/>
  <c r="Y3858" i="2"/>
  <c r="P3188" i="2"/>
  <c r="X3188" i="2"/>
  <c r="W3188" i="2"/>
  <c r="Y3188" i="2"/>
  <c r="W3429" i="2"/>
  <c r="Y3429" i="2"/>
  <c r="X3429" i="2"/>
  <c r="P3429" i="2"/>
  <c r="P2522" i="2"/>
  <c r="P2526" i="2"/>
  <c r="P2615" i="2"/>
  <c r="X3859" i="2" l="1"/>
  <c r="Y3859" i="2"/>
  <c r="W3859" i="2"/>
  <c r="P3859" i="2"/>
  <c r="Y3430" i="2"/>
  <c r="X3430" i="2"/>
  <c r="W3430" i="2"/>
  <c r="P3189" i="2"/>
  <c r="W3189" i="2"/>
  <c r="X3189" i="2"/>
  <c r="Y3189" i="2"/>
  <c r="P3430" i="2"/>
  <c r="P2616" i="2"/>
  <c r="Y3860" i="2" l="1"/>
  <c r="X3860" i="2"/>
  <c r="W3860" i="2"/>
  <c r="P3860" i="2"/>
  <c r="P3190" i="2"/>
  <c r="Y3190" i="2"/>
  <c r="X3190" i="2"/>
  <c r="W3190" i="2"/>
  <c r="W3431" i="2"/>
  <c r="Y3431" i="2"/>
  <c r="X3431" i="2"/>
  <c r="P3431" i="2"/>
  <c r="P2617" i="2"/>
  <c r="W3861" i="2" l="1"/>
  <c r="X3861" i="2"/>
  <c r="P3861" i="2"/>
  <c r="Y3861" i="2"/>
  <c r="P3191" i="2"/>
  <c r="W3191" i="2"/>
  <c r="Y3191" i="2"/>
  <c r="X3191" i="2"/>
  <c r="Y3432" i="2"/>
  <c r="X3432" i="2"/>
  <c r="W3432" i="2"/>
  <c r="P3432" i="2"/>
  <c r="P2618" i="2"/>
  <c r="W3862" i="2" l="1"/>
  <c r="X3862" i="2"/>
  <c r="Y3862" i="2"/>
  <c r="P3862" i="2"/>
  <c r="P3192" i="2"/>
  <c r="Y3192" i="2"/>
  <c r="W3192" i="2"/>
  <c r="X3192" i="2"/>
  <c r="Y3433" i="2"/>
  <c r="X3433" i="2"/>
  <c r="W3433" i="2"/>
  <c r="P3433" i="2"/>
  <c r="P2619" i="2"/>
  <c r="P3863" i="2" l="1"/>
  <c r="W3863" i="2"/>
  <c r="X3863" i="2"/>
  <c r="Y3863" i="2"/>
  <c r="Y3434" i="2"/>
  <c r="X3434" i="2"/>
  <c r="W3434" i="2"/>
  <c r="P3193" i="2"/>
  <c r="W3193" i="2"/>
  <c r="Y3193" i="2"/>
  <c r="X3193" i="2"/>
  <c r="P3434" i="2"/>
  <c r="P2620" i="2"/>
  <c r="X3864" i="2" l="1"/>
  <c r="W3864" i="2"/>
  <c r="P3864" i="2"/>
  <c r="Y3864" i="2"/>
  <c r="X3435" i="2"/>
  <c r="W3435" i="2"/>
  <c r="Y3435" i="2"/>
  <c r="P3194" i="2"/>
  <c r="Y3194" i="2"/>
  <c r="X3194" i="2"/>
  <c r="W3194" i="2"/>
  <c r="P3435" i="2"/>
  <c r="P2621" i="2"/>
  <c r="X3865" i="2" l="1"/>
  <c r="Y3865" i="2"/>
  <c r="W3865" i="2"/>
  <c r="P3865" i="2"/>
  <c r="Y3436" i="2"/>
  <c r="W3436" i="2"/>
  <c r="X3436" i="2"/>
  <c r="P3195" i="2"/>
  <c r="Y3195" i="2"/>
  <c r="X3195" i="2"/>
  <c r="W3195" i="2"/>
  <c r="P3436" i="2"/>
  <c r="P2622" i="2"/>
  <c r="X3866" i="2" l="1"/>
  <c r="Y3866" i="2"/>
  <c r="P3866" i="2"/>
  <c r="W3866" i="2"/>
  <c r="Y3437" i="2"/>
  <c r="X3437" i="2"/>
  <c r="W3437" i="2"/>
  <c r="P3196" i="2"/>
  <c r="W3196" i="2"/>
  <c r="Y3196" i="2"/>
  <c r="X3196" i="2"/>
  <c r="P3437" i="2"/>
  <c r="P2623" i="2"/>
  <c r="Y3867" i="2" l="1"/>
  <c r="X3867" i="2"/>
  <c r="W3867" i="2"/>
  <c r="P3867" i="2"/>
  <c r="Y3438" i="2"/>
  <c r="X3438" i="2"/>
  <c r="W3438" i="2"/>
  <c r="P3197" i="2"/>
  <c r="Y3197" i="2"/>
  <c r="X3197" i="2"/>
  <c r="W3197" i="2"/>
  <c r="P3438" i="2"/>
  <c r="P2624" i="2"/>
  <c r="Y3868" i="2" l="1"/>
  <c r="X3868" i="2"/>
  <c r="W3868" i="2"/>
  <c r="P3868" i="2"/>
  <c r="Y3439" i="2"/>
  <c r="X3439" i="2"/>
  <c r="W3439" i="2"/>
  <c r="P3198" i="2"/>
  <c r="X3198" i="2"/>
  <c r="Y3198" i="2"/>
  <c r="W3198" i="2"/>
  <c r="P3439" i="2"/>
  <c r="P2625" i="2"/>
  <c r="P3869" i="2" l="1"/>
  <c r="Y3869" i="2"/>
  <c r="X3869" i="2"/>
  <c r="W3869" i="2"/>
  <c r="Y3440" i="2"/>
  <c r="X3440" i="2"/>
  <c r="W3440" i="2"/>
  <c r="P3199" i="2"/>
  <c r="Y3199" i="2"/>
  <c r="X3199" i="2"/>
  <c r="W3199" i="2"/>
  <c r="P3440" i="2"/>
  <c r="P2626" i="2"/>
  <c r="W3870" i="2" l="1"/>
  <c r="P3870" i="2"/>
  <c r="Y3870" i="2"/>
  <c r="X3870" i="2"/>
  <c r="P3200" i="2"/>
  <c r="Y3200" i="2"/>
  <c r="X3200" i="2"/>
  <c r="W3200" i="2"/>
  <c r="Y3441" i="2"/>
  <c r="X3441" i="2"/>
  <c r="W3441" i="2"/>
  <c r="P3441" i="2"/>
  <c r="P2627" i="2"/>
  <c r="P3871" i="2" l="1"/>
  <c r="Y3871" i="2"/>
  <c r="W3871" i="2"/>
  <c r="X3871" i="2"/>
  <c r="X3442" i="2"/>
  <c r="W3442" i="2"/>
  <c r="Y3442" i="2"/>
  <c r="P3201" i="2"/>
  <c r="Y3201" i="2"/>
  <c r="X3201" i="2"/>
  <c r="W3201" i="2"/>
  <c r="P3442" i="2"/>
  <c r="P2628" i="2"/>
  <c r="Y3872" i="2" l="1"/>
  <c r="X3872" i="2"/>
  <c r="W3872" i="2"/>
  <c r="P3872" i="2"/>
  <c r="Y3443" i="2"/>
  <c r="X3443" i="2"/>
  <c r="W3443" i="2"/>
  <c r="P3202" i="2"/>
  <c r="Y3202" i="2"/>
  <c r="X3202" i="2"/>
  <c r="W3202" i="2"/>
  <c r="P3443" i="2"/>
  <c r="P2629" i="2"/>
  <c r="P3873" i="2" l="1"/>
  <c r="W3873" i="2"/>
  <c r="X3873" i="2"/>
  <c r="Y3873" i="2"/>
  <c r="P3203" i="2"/>
  <c r="X3203" i="2"/>
  <c r="Y3203" i="2"/>
  <c r="W3203" i="2"/>
  <c r="Y3444" i="2"/>
  <c r="X3444" i="2"/>
  <c r="W3444" i="2"/>
  <c r="P3444" i="2"/>
  <c r="P2630" i="2"/>
  <c r="X3874" i="2" l="1"/>
  <c r="Y3874" i="2"/>
  <c r="W3874" i="2"/>
  <c r="P3874" i="2"/>
  <c r="P3204" i="2"/>
  <c r="Y3204" i="2"/>
  <c r="X3204" i="2"/>
  <c r="W3204" i="2"/>
  <c r="Y3445" i="2"/>
  <c r="X3445" i="2"/>
  <c r="W3445" i="2"/>
  <c r="P3445" i="2"/>
  <c r="P2631" i="2"/>
  <c r="X3875" i="2" l="1"/>
  <c r="W3875" i="2"/>
  <c r="Y3875" i="2"/>
  <c r="P3875" i="2"/>
  <c r="P3205" i="2"/>
  <c r="Y3205" i="2"/>
  <c r="X3205" i="2"/>
  <c r="W3205" i="2"/>
  <c r="X3446" i="2"/>
  <c r="Y3446" i="2"/>
  <c r="W3446" i="2"/>
  <c r="P3446" i="2"/>
  <c r="P2632" i="2"/>
  <c r="P3876" i="2" l="1"/>
  <c r="Y3876" i="2"/>
  <c r="X3876" i="2"/>
  <c r="W3876" i="2"/>
  <c r="P3206" i="2"/>
  <c r="X3206" i="2"/>
  <c r="Y3206" i="2"/>
  <c r="W3206" i="2"/>
  <c r="Y3447" i="2"/>
  <c r="X3447" i="2"/>
  <c r="W3447" i="2"/>
  <c r="P3447" i="2"/>
  <c r="P2633" i="2"/>
  <c r="P3877" i="2" l="1"/>
  <c r="Y3877" i="2"/>
  <c r="W3877" i="2"/>
  <c r="X3877" i="2"/>
  <c r="X3448" i="2"/>
  <c r="Y3448" i="2"/>
  <c r="W3448" i="2"/>
  <c r="P3207" i="2"/>
  <c r="X3207" i="2"/>
  <c r="W3207" i="2"/>
  <c r="Y3207" i="2"/>
  <c r="P3448" i="2"/>
  <c r="P2634" i="2"/>
  <c r="Y3878" i="2" l="1"/>
  <c r="X3878" i="2"/>
  <c r="W3878" i="2"/>
  <c r="P3878" i="2"/>
  <c r="P3208" i="2"/>
  <c r="X3208" i="2"/>
  <c r="W3208" i="2"/>
  <c r="Y3208" i="2"/>
  <c r="Y3449" i="2"/>
  <c r="X3449" i="2"/>
  <c r="W3449" i="2"/>
  <c r="P3449" i="2"/>
  <c r="P2635" i="2"/>
  <c r="X3879" i="2" l="1"/>
  <c r="P3879" i="2"/>
  <c r="W3879" i="2"/>
  <c r="Y3879" i="2"/>
  <c r="Y3450" i="2"/>
  <c r="X3450" i="2"/>
  <c r="W3450" i="2"/>
  <c r="P3209" i="2"/>
  <c r="W3209" i="2"/>
  <c r="Y3209" i="2"/>
  <c r="X3209" i="2"/>
  <c r="P3450" i="2"/>
  <c r="P2636" i="2"/>
  <c r="W3880" i="2" l="1"/>
  <c r="P3880" i="2"/>
  <c r="X3880" i="2"/>
  <c r="Y3880" i="2"/>
  <c r="Y3451" i="2"/>
  <c r="X3451" i="2"/>
  <c r="W3451" i="2"/>
  <c r="P3210" i="2"/>
  <c r="Y3210" i="2"/>
  <c r="X3210" i="2"/>
  <c r="W3210" i="2"/>
  <c r="P3451" i="2"/>
  <c r="P2637" i="2"/>
  <c r="Y3881" i="2" l="1"/>
  <c r="W3881" i="2"/>
  <c r="X3881" i="2"/>
  <c r="P3881" i="2"/>
  <c r="Y3452" i="2"/>
  <c r="X3452" i="2"/>
  <c r="W3452" i="2"/>
  <c r="P3211" i="2"/>
  <c r="W3211" i="2"/>
  <c r="Y3211" i="2"/>
  <c r="X3211" i="2"/>
  <c r="P3452" i="2"/>
  <c r="P2638" i="2"/>
  <c r="Y3882" i="2" l="1"/>
  <c r="W3882" i="2"/>
  <c r="P3882" i="2"/>
  <c r="X3882" i="2"/>
  <c r="P3212" i="2"/>
  <c r="Y3212" i="2"/>
  <c r="X3212" i="2"/>
  <c r="W3212" i="2"/>
  <c r="W3453" i="2"/>
  <c r="X3453" i="2"/>
  <c r="Y3453" i="2"/>
  <c r="P3453" i="2"/>
  <c r="P2639" i="2"/>
  <c r="Y3883" i="2" l="1"/>
  <c r="W3883" i="2"/>
  <c r="X3883" i="2"/>
  <c r="P3883" i="2"/>
  <c r="P3213" i="2"/>
  <c r="W3213" i="2"/>
  <c r="Y3213" i="2"/>
  <c r="X3213" i="2"/>
  <c r="Y3454" i="2"/>
  <c r="W3454" i="2"/>
  <c r="X3454" i="2"/>
  <c r="P3454" i="2"/>
  <c r="P2640" i="2"/>
  <c r="P3884" i="2" l="1"/>
  <c r="Y3884" i="2"/>
  <c r="X3884" i="2"/>
  <c r="W3884" i="2"/>
  <c r="P3214" i="2"/>
  <c r="Y3214" i="2"/>
  <c r="X3214" i="2"/>
  <c r="W3214" i="2"/>
  <c r="W3455" i="2"/>
  <c r="Y3455" i="2"/>
  <c r="X3455" i="2"/>
  <c r="P3455" i="2"/>
  <c r="P2641" i="2"/>
  <c r="X3885" i="2" l="1"/>
  <c r="P3885" i="2"/>
  <c r="Y3885" i="2"/>
  <c r="W3885" i="2"/>
  <c r="P3215" i="2"/>
  <c r="W3215" i="2"/>
  <c r="X3215" i="2"/>
  <c r="Y3215" i="2"/>
  <c r="Y3456" i="2"/>
  <c r="X3456" i="2"/>
  <c r="W3456" i="2"/>
  <c r="P3456" i="2"/>
  <c r="P2642" i="2"/>
  <c r="Y3886" i="2" l="1"/>
  <c r="X3886" i="2"/>
  <c r="W3886" i="2"/>
  <c r="P3886" i="2"/>
  <c r="P3216" i="2"/>
  <c r="X3216" i="2"/>
  <c r="Y3216" i="2"/>
  <c r="W3216" i="2"/>
  <c r="Y3457" i="2"/>
  <c r="X3457" i="2"/>
  <c r="W3457" i="2"/>
  <c r="P3457" i="2"/>
  <c r="P2643" i="2"/>
  <c r="P3887" i="2" l="1"/>
  <c r="Y3887" i="2"/>
  <c r="X3887" i="2"/>
  <c r="W3887" i="2"/>
  <c r="P3217" i="2"/>
  <c r="Y3217" i="2"/>
  <c r="X3217" i="2"/>
  <c r="W3217" i="2"/>
  <c r="Y3458" i="2"/>
  <c r="X3458" i="2"/>
  <c r="W3458" i="2"/>
  <c r="P3458" i="2"/>
  <c r="P2644" i="2"/>
  <c r="X3888" i="2" l="1"/>
  <c r="W3888" i="2"/>
  <c r="P3888" i="2"/>
  <c r="Y3888" i="2"/>
  <c r="Y3459" i="2"/>
  <c r="X3459" i="2"/>
  <c r="W3459" i="2"/>
  <c r="P3218" i="2"/>
  <c r="Y3218" i="2"/>
  <c r="X3218" i="2"/>
  <c r="W3218" i="2"/>
  <c r="P3459" i="2"/>
  <c r="P2645" i="2"/>
  <c r="Y3889" i="2" l="1"/>
  <c r="P3889" i="2"/>
  <c r="X3889" i="2"/>
  <c r="W3889" i="2"/>
  <c r="P3219" i="2"/>
  <c r="Y3219" i="2"/>
  <c r="W3219" i="2"/>
  <c r="X3219" i="2"/>
  <c r="W3460" i="2"/>
  <c r="Y3460" i="2"/>
  <c r="X3460" i="2"/>
  <c r="P3460" i="2"/>
  <c r="P2646" i="2"/>
  <c r="W3890" i="2" l="1"/>
  <c r="P3890" i="2"/>
  <c r="Y3890" i="2"/>
  <c r="X3890" i="2"/>
  <c r="P3220" i="2"/>
  <c r="Y3220" i="2"/>
  <c r="X3220" i="2"/>
  <c r="W3220" i="2"/>
  <c r="X3461" i="2"/>
  <c r="W3461" i="2"/>
  <c r="Y3461" i="2"/>
  <c r="P3461" i="2"/>
  <c r="P2647" i="2"/>
  <c r="Y3891" i="2" l="1"/>
  <c r="X3891" i="2"/>
  <c r="W3891" i="2"/>
  <c r="P3891" i="2"/>
  <c r="P3221" i="2"/>
  <c r="W3221" i="2"/>
  <c r="Y3221" i="2"/>
  <c r="X3221" i="2"/>
  <c r="Y3462" i="2"/>
  <c r="X3462" i="2"/>
  <c r="W3462" i="2"/>
  <c r="P3462" i="2"/>
  <c r="P2648" i="2"/>
  <c r="X3892" i="2" l="1"/>
  <c r="W3892" i="2"/>
  <c r="P3892" i="2"/>
  <c r="Y3892" i="2"/>
  <c r="P3222" i="2"/>
  <c r="Y3222" i="2"/>
  <c r="X3222" i="2"/>
  <c r="W3222" i="2"/>
  <c r="Y3463" i="2"/>
  <c r="X3463" i="2"/>
  <c r="W3463" i="2"/>
  <c r="P3463" i="2"/>
  <c r="P2649" i="2"/>
  <c r="W3893" i="2" l="1"/>
  <c r="X3893" i="2"/>
  <c r="P3893" i="2"/>
  <c r="Y3893" i="2"/>
  <c r="P3223" i="2"/>
  <c r="Y3223" i="2"/>
  <c r="X3223" i="2"/>
  <c r="W3223" i="2"/>
  <c r="Y3464" i="2"/>
  <c r="X3464" i="2"/>
  <c r="W3464" i="2"/>
  <c r="P3464" i="2"/>
  <c r="P2650" i="2"/>
  <c r="X3894" i="2" l="1"/>
  <c r="W3894" i="2"/>
  <c r="P3894" i="2"/>
  <c r="Y3894" i="2"/>
  <c r="P3224" i="2"/>
  <c r="Y3224" i="2"/>
  <c r="X3224" i="2"/>
  <c r="W3224" i="2"/>
  <c r="Y3465" i="2"/>
  <c r="X3465" i="2"/>
  <c r="W3465" i="2"/>
  <c r="P3465" i="2"/>
  <c r="P2651" i="2"/>
  <c r="W3895" i="2" l="1"/>
  <c r="Y3895" i="2"/>
  <c r="X3895" i="2"/>
  <c r="P3895" i="2"/>
  <c r="Y3466" i="2"/>
  <c r="X3466" i="2"/>
  <c r="W3466" i="2"/>
  <c r="P3225" i="2"/>
  <c r="Y3225" i="2"/>
  <c r="X3225" i="2"/>
  <c r="W3225" i="2"/>
  <c r="P3466" i="2"/>
  <c r="P2652" i="2"/>
  <c r="W3896" i="2" l="1"/>
  <c r="X3896" i="2"/>
  <c r="P3896" i="2"/>
  <c r="Y3896" i="2"/>
  <c r="P3226" i="2"/>
  <c r="W3226" i="2"/>
  <c r="Y3226" i="2"/>
  <c r="X3226" i="2"/>
  <c r="Y3467" i="2"/>
  <c r="X3467" i="2"/>
  <c r="W3467" i="2"/>
  <c r="P3467" i="2"/>
  <c r="P2653" i="2"/>
  <c r="X3897" i="2" l="1"/>
  <c r="P3897" i="2"/>
  <c r="Y3897" i="2"/>
  <c r="W3897" i="2"/>
  <c r="P3227" i="2"/>
  <c r="W3227" i="2"/>
  <c r="Y3227" i="2"/>
  <c r="X3227" i="2"/>
  <c r="Y3468" i="2"/>
  <c r="X3468" i="2"/>
  <c r="W3468" i="2"/>
  <c r="P3468" i="2"/>
  <c r="P2654" i="2"/>
  <c r="X3898" i="2" l="1"/>
  <c r="W3898" i="2"/>
  <c r="P3898" i="2"/>
  <c r="Y3898" i="2"/>
  <c r="P3228" i="2"/>
  <c r="Y3228" i="2"/>
  <c r="X3228" i="2"/>
  <c r="W3228" i="2"/>
  <c r="Y3469" i="2"/>
  <c r="X3469" i="2"/>
  <c r="W3469" i="2"/>
  <c r="P3469" i="2"/>
  <c r="P2655" i="2"/>
  <c r="X3899" i="2" l="1"/>
  <c r="P3899" i="2"/>
  <c r="Y3899" i="2"/>
  <c r="W3899" i="2"/>
  <c r="P3229" i="2"/>
  <c r="Y3229" i="2"/>
  <c r="X3229" i="2"/>
  <c r="W3229" i="2"/>
  <c r="X3470" i="2"/>
  <c r="Y3470" i="2"/>
  <c r="W3470" i="2"/>
  <c r="P3470" i="2"/>
  <c r="P2656" i="2"/>
  <c r="W3900" i="2" l="1"/>
  <c r="X3900" i="2"/>
  <c r="P3900" i="2"/>
  <c r="Y3900" i="2"/>
  <c r="P3230" i="2"/>
  <c r="X3230" i="2"/>
  <c r="W3230" i="2"/>
  <c r="Y3230" i="2"/>
  <c r="X3471" i="2"/>
  <c r="W3471" i="2"/>
  <c r="Y3471" i="2"/>
  <c r="P3471" i="2"/>
  <c r="P2657" i="2"/>
  <c r="X3901" i="2" l="1"/>
  <c r="P3901" i="2"/>
  <c r="Y3901" i="2"/>
  <c r="W3901" i="2"/>
  <c r="P3231" i="2"/>
  <c r="Y3231" i="2"/>
  <c r="X3231" i="2"/>
  <c r="W3231" i="2"/>
  <c r="X3472" i="2"/>
  <c r="W3472" i="2"/>
  <c r="Y3472" i="2"/>
  <c r="P3472" i="2"/>
  <c r="P2658" i="2"/>
  <c r="X3902" i="2" l="1"/>
  <c r="P3902" i="2"/>
  <c r="Y3902" i="2"/>
  <c r="W3902" i="2"/>
  <c r="P3232" i="2"/>
  <c r="X3232" i="2"/>
  <c r="Y3232" i="2"/>
  <c r="W3232" i="2"/>
  <c r="Y3473" i="2"/>
  <c r="X3473" i="2"/>
  <c r="W3473" i="2"/>
  <c r="P3473" i="2"/>
  <c r="P2659" i="2"/>
  <c r="Y3903" i="2" l="1"/>
  <c r="X3903" i="2"/>
  <c r="W3903" i="2"/>
  <c r="P3903" i="2"/>
  <c r="P3233" i="2"/>
  <c r="Y3233" i="2"/>
  <c r="X3233" i="2"/>
  <c r="W3233" i="2"/>
  <c r="Y3474" i="2"/>
  <c r="X3474" i="2"/>
  <c r="W3474" i="2"/>
  <c r="P3474" i="2"/>
  <c r="P2660" i="2"/>
  <c r="W3904" i="2" l="1"/>
  <c r="P3904" i="2"/>
  <c r="Y3904" i="2"/>
  <c r="X3904" i="2"/>
  <c r="P3234" i="2"/>
  <c r="X3234" i="2"/>
  <c r="Y3234" i="2"/>
  <c r="W3234" i="2"/>
  <c r="Y3475" i="2"/>
  <c r="X3475" i="2"/>
  <c r="W3475" i="2"/>
  <c r="P3475" i="2"/>
  <c r="P2661" i="2"/>
  <c r="Y3905" i="2" l="1"/>
  <c r="X3905" i="2"/>
  <c r="W3905" i="2"/>
  <c r="P3905" i="2"/>
  <c r="P3235" i="2"/>
  <c r="Y3235" i="2"/>
  <c r="X3235" i="2"/>
  <c r="W3235" i="2"/>
  <c r="Y3476" i="2"/>
  <c r="X3476" i="2"/>
  <c r="W3476" i="2"/>
  <c r="P3476" i="2"/>
  <c r="P2662" i="2"/>
  <c r="P3906" i="2" l="1"/>
  <c r="X3906" i="2"/>
  <c r="W3906" i="2"/>
  <c r="Y3906" i="2"/>
  <c r="P3236" i="2"/>
  <c r="Y3236" i="2"/>
  <c r="X3236" i="2"/>
  <c r="W3236" i="2"/>
  <c r="W3477" i="2"/>
  <c r="Y3477" i="2"/>
  <c r="X3477" i="2"/>
  <c r="P3477" i="2"/>
  <c r="P2663" i="2"/>
  <c r="Y3907" i="2" l="1"/>
  <c r="X3907" i="2"/>
  <c r="P3907" i="2"/>
  <c r="W3907" i="2"/>
  <c r="P3237" i="2"/>
  <c r="W3237" i="2"/>
  <c r="Y3237" i="2"/>
  <c r="X3237" i="2"/>
  <c r="W3478" i="2"/>
  <c r="X3478" i="2"/>
  <c r="Y3478" i="2"/>
  <c r="P3478" i="2"/>
  <c r="P2664" i="2"/>
  <c r="Y3908" i="2" l="1"/>
  <c r="X3908" i="2"/>
  <c r="W3908" i="2"/>
  <c r="P3908" i="2"/>
  <c r="P3238" i="2"/>
  <c r="X3238" i="2"/>
  <c r="Y3238" i="2"/>
  <c r="W3238" i="2"/>
  <c r="W3479" i="2"/>
  <c r="Y3479" i="2"/>
  <c r="X3479" i="2"/>
  <c r="P3479" i="2"/>
  <c r="P2665" i="2"/>
  <c r="P3909" i="2" l="1"/>
  <c r="Y3909" i="2"/>
  <c r="X3909" i="2"/>
  <c r="W3909" i="2"/>
  <c r="Y3480" i="2"/>
  <c r="X3480" i="2"/>
  <c r="W3480" i="2"/>
  <c r="P3239" i="2"/>
  <c r="W3239" i="2"/>
  <c r="X3239" i="2"/>
  <c r="Y3239" i="2"/>
  <c r="P3480" i="2"/>
  <c r="P2666" i="2"/>
  <c r="Y3910" i="2" l="1"/>
  <c r="X3910" i="2"/>
  <c r="W3910" i="2"/>
  <c r="P3910" i="2"/>
  <c r="P3240" i="2"/>
  <c r="Y3240" i="2"/>
  <c r="X3240" i="2"/>
  <c r="W3240" i="2"/>
  <c r="Y3481" i="2"/>
  <c r="X3481" i="2"/>
  <c r="W3481" i="2"/>
  <c r="P3481" i="2"/>
  <c r="P2667" i="2"/>
  <c r="Y3911" i="2" l="1"/>
  <c r="X3911" i="2"/>
  <c r="W3911" i="2"/>
  <c r="P3911" i="2"/>
  <c r="P3241" i="2"/>
  <c r="Y3241" i="2"/>
  <c r="W3241" i="2"/>
  <c r="X3241" i="2"/>
  <c r="Y3482" i="2"/>
  <c r="X3482" i="2"/>
  <c r="W3482" i="2"/>
  <c r="P3482" i="2"/>
  <c r="P2668" i="2"/>
  <c r="W3912" i="2" l="1"/>
  <c r="P3912" i="2"/>
  <c r="Y3912" i="2"/>
  <c r="X3912" i="2"/>
  <c r="Y3483" i="2"/>
  <c r="X3483" i="2"/>
  <c r="W3483" i="2"/>
  <c r="P3242" i="2"/>
  <c r="W3242" i="2"/>
  <c r="Y3242" i="2"/>
  <c r="X3242" i="2"/>
  <c r="P3483" i="2"/>
  <c r="P2669" i="2"/>
  <c r="X3913" i="2" l="1"/>
  <c r="Y3913" i="2"/>
  <c r="W3913" i="2"/>
  <c r="P3913" i="2"/>
  <c r="P3243" i="2"/>
  <c r="Y3243" i="2"/>
  <c r="X3243" i="2"/>
  <c r="W3243" i="2"/>
  <c r="Y3484" i="2"/>
  <c r="X3484" i="2"/>
  <c r="W3484" i="2"/>
  <c r="P3484" i="2"/>
  <c r="P2670" i="2"/>
  <c r="P3914" i="2" l="1"/>
  <c r="Y3914" i="2"/>
  <c r="X3914" i="2"/>
  <c r="W3914" i="2"/>
  <c r="P3244" i="2"/>
  <c r="Y3244" i="2"/>
  <c r="X3244" i="2"/>
  <c r="W3244" i="2"/>
  <c r="X3485" i="2"/>
  <c r="W3485" i="2"/>
  <c r="Y3485" i="2"/>
  <c r="P3485" i="2"/>
  <c r="P2671" i="2"/>
  <c r="Y3915" i="2" l="1"/>
  <c r="X3915" i="2"/>
  <c r="W3915" i="2"/>
  <c r="P3915" i="2"/>
  <c r="P3245" i="2"/>
  <c r="X3245" i="2"/>
  <c r="W3245" i="2"/>
  <c r="Y3245" i="2"/>
  <c r="Y3486" i="2"/>
  <c r="X3486" i="2"/>
  <c r="W3486" i="2"/>
  <c r="P3486" i="2"/>
  <c r="P2672" i="2"/>
  <c r="Y3916" i="2" l="1"/>
  <c r="X3916" i="2"/>
  <c r="W3916" i="2"/>
  <c r="P3916" i="2"/>
  <c r="P3246" i="2"/>
  <c r="Y3246" i="2"/>
  <c r="X3246" i="2"/>
  <c r="W3246" i="2"/>
  <c r="Y3487" i="2"/>
  <c r="X3487" i="2"/>
  <c r="W3487" i="2"/>
  <c r="P3487" i="2"/>
  <c r="P2673" i="2"/>
  <c r="P3917" i="2" l="1"/>
  <c r="Y3917" i="2"/>
  <c r="X3917" i="2"/>
  <c r="W3917" i="2"/>
  <c r="Y3488" i="2"/>
  <c r="X3488" i="2"/>
  <c r="W3488" i="2"/>
  <c r="P3247" i="2"/>
  <c r="Y3247" i="2"/>
  <c r="X3247" i="2"/>
  <c r="W3247" i="2"/>
  <c r="P3488" i="2"/>
  <c r="P2674" i="2"/>
  <c r="Y3918" i="2" l="1"/>
  <c r="X3918" i="2"/>
  <c r="W3918" i="2"/>
  <c r="P3918" i="2"/>
  <c r="Y3489" i="2"/>
  <c r="W3489" i="2"/>
  <c r="X3489" i="2"/>
  <c r="P3248" i="2"/>
  <c r="Y3248" i="2"/>
  <c r="X3248" i="2"/>
  <c r="W3248" i="2"/>
  <c r="P3489" i="2"/>
  <c r="P2675" i="2"/>
  <c r="P3919" i="2" l="1"/>
  <c r="X3919" i="2"/>
  <c r="Y3919" i="2"/>
  <c r="W3919" i="2"/>
  <c r="P3249" i="2"/>
  <c r="Y3249" i="2"/>
  <c r="W3249" i="2"/>
  <c r="X3249" i="2"/>
  <c r="Y3490" i="2"/>
  <c r="X3490" i="2"/>
  <c r="W3490" i="2"/>
  <c r="P3490" i="2"/>
  <c r="P2676" i="2"/>
  <c r="X3920" i="2" l="1"/>
  <c r="P3920" i="2"/>
  <c r="W3920" i="2"/>
  <c r="Y3920" i="2"/>
  <c r="Y3491" i="2"/>
  <c r="X3491" i="2"/>
  <c r="W3491" i="2"/>
  <c r="P3250" i="2"/>
  <c r="W3250" i="2"/>
  <c r="Y3250" i="2"/>
  <c r="X3250" i="2"/>
  <c r="P3491" i="2"/>
  <c r="P2677" i="2"/>
  <c r="Y3921" i="2" l="1"/>
  <c r="W3921" i="2"/>
  <c r="P3921" i="2"/>
  <c r="X3921" i="2"/>
  <c r="P3251" i="2"/>
  <c r="Y3251" i="2"/>
  <c r="X3251" i="2"/>
  <c r="W3251" i="2"/>
  <c r="Y3492" i="2"/>
  <c r="X3492" i="2"/>
  <c r="W3492" i="2"/>
  <c r="P3492" i="2"/>
  <c r="P2678" i="2"/>
  <c r="X3922" i="2" l="1"/>
  <c r="Y3922" i="2"/>
  <c r="P3922" i="2"/>
  <c r="W3922" i="2"/>
  <c r="P3252" i="2"/>
  <c r="X3252" i="2"/>
  <c r="Y3252" i="2"/>
  <c r="W3252" i="2"/>
  <c r="Y3493" i="2"/>
  <c r="X3493" i="2"/>
  <c r="W3493" i="2"/>
  <c r="P3493" i="2"/>
  <c r="P2679" i="2"/>
  <c r="P3923" i="2" l="1"/>
  <c r="Y3923" i="2"/>
  <c r="W3923" i="2"/>
  <c r="X3923" i="2"/>
  <c r="X3494" i="2"/>
  <c r="Y3494" i="2"/>
  <c r="W3494" i="2"/>
  <c r="P3253" i="2"/>
  <c r="Y3253" i="2"/>
  <c r="X3253" i="2"/>
  <c r="W3253" i="2"/>
  <c r="P3494" i="2"/>
  <c r="P2680" i="2"/>
  <c r="X3924" i="2" l="1"/>
  <c r="W3924" i="2"/>
  <c r="Y3924" i="2"/>
  <c r="P3924" i="2"/>
  <c r="P3254" i="2"/>
  <c r="X3254" i="2"/>
  <c r="Y3254" i="2"/>
  <c r="W3254" i="2"/>
  <c r="Y3495" i="2"/>
  <c r="X3495" i="2"/>
  <c r="W3495" i="2"/>
  <c r="P3495" i="2"/>
  <c r="P2681" i="2"/>
  <c r="W3925" i="2" l="1"/>
  <c r="P3925" i="2"/>
  <c r="Y3925" i="2"/>
  <c r="X3925" i="2"/>
  <c r="P3255" i="2"/>
  <c r="Y3255" i="2"/>
  <c r="X3255" i="2"/>
  <c r="W3255" i="2"/>
  <c r="X3496" i="2"/>
  <c r="W3496" i="2"/>
  <c r="Y3496" i="2"/>
  <c r="P3496" i="2"/>
  <c r="P2682" i="2"/>
  <c r="Y3926" i="2" l="1"/>
  <c r="P3926" i="2"/>
  <c r="X3926" i="2"/>
  <c r="W3926" i="2"/>
  <c r="Y3497" i="2"/>
  <c r="X3497" i="2"/>
  <c r="W3497" i="2"/>
  <c r="P3256" i="2"/>
  <c r="X3256" i="2"/>
  <c r="Y3256" i="2"/>
  <c r="W3256" i="2"/>
  <c r="P3497" i="2"/>
  <c r="P2683" i="2"/>
  <c r="X3927" i="2" l="1"/>
  <c r="W3927" i="2"/>
  <c r="P3927" i="2"/>
  <c r="Y3927" i="2"/>
  <c r="Y3498" i="2"/>
  <c r="X3498" i="2"/>
  <c r="W3498" i="2"/>
  <c r="P3257" i="2"/>
  <c r="X3257" i="2"/>
  <c r="Y3257" i="2"/>
  <c r="W3257" i="2"/>
  <c r="P3498" i="2"/>
  <c r="P2684" i="2"/>
  <c r="W3928" i="2" l="1"/>
  <c r="Y3928" i="2"/>
  <c r="P3928" i="2"/>
  <c r="X3928" i="2"/>
  <c r="Y3499" i="2"/>
  <c r="X3499" i="2"/>
  <c r="W3499" i="2"/>
  <c r="P3258" i="2"/>
  <c r="Y3258" i="2"/>
  <c r="X3258" i="2"/>
  <c r="W3258" i="2"/>
  <c r="P3499" i="2"/>
  <c r="P2685" i="2"/>
  <c r="X3929" i="2" l="1"/>
  <c r="Y3929" i="2"/>
  <c r="W3929" i="2"/>
  <c r="P3929" i="2"/>
  <c r="P3259" i="2"/>
  <c r="Y3259" i="2"/>
  <c r="X3259" i="2"/>
  <c r="W3259" i="2"/>
  <c r="Y3500" i="2"/>
  <c r="X3500" i="2"/>
  <c r="W3500" i="2"/>
  <c r="P3500" i="2"/>
  <c r="P2686" i="2"/>
  <c r="Y3930" i="2" l="1"/>
  <c r="X3930" i="2"/>
  <c r="W3930" i="2"/>
  <c r="P3930" i="2"/>
  <c r="P3260" i="2"/>
  <c r="W3260" i="2"/>
  <c r="Y3260" i="2"/>
  <c r="X3260" i="2"/>
  <c r="W3501" i="2"/>
  <c r="Y3501" i="2"/>
  <c r="X3501" i="2"/>
  <c r="P3501" i="2"/>
  <c r="P2687" i="2"/>
  <c r="Y3931" i="2" l="1"/>
  <c r="X3931" i="2"/>
  <c r="P3931" i="2"/>
  <c r="W3931" i="2"/>
  <c r="P3261" i="2"/>
  <c r="W3261" i="2"/>
  <c r="Y3261" i="2"/>
  <c r="X3261" i="2"/>
  <c r="Y3502" i="2"/>
  <c r="X3502" i="2"/>
  <c r="W3502" i="2"/>
  <c r="P3502" i="2"/>
  <c r="P2688" i="2"/>
  <c r="Y3932" i="2" l="1"/>
  <c r="W3932" i="2"/>
  <c r="P3932" i="2"/>
  <c r="X3932" i="2"/>
  <c r="W3503" i="2"/>
  <c r="Y3503" i="2"/>
  <c r="X3503" i="2"/>
  <c r="P3262" i="2"/>
  <c r="Y3262" i="2"/>
  <c r="X3262" i="2"/>
  <c r="W3262" i="2"/>
  <c r="P3503" i="2"/>
  <c r="P2689" i="2"/>
  <c r="P3933" i="2" l="1"/>
  <c r="W3933" i="2"/>
  <c r="Y3933" i="2"/>
  <c r="X3933" i="2"/>
  <c r="Y3504" i="2"/>
  <c r="X3504" i="2"/>
  <c r="W3504" i="2"/>
  <c r="P3263" i="2"/>
  <c r="W3263" i="2"/>
  <c r="Y3263" i="2"/>
  <c r="X3263" i="2"/>
  <c r="P3504" i="2"/>
  <c r="P2690" i="2"/>
  <c r="Y3934" i="2" l="1"/>
  <c r="W3934" i="2"/>
  <c r="X3934" i="2"/>
  <c r="P3934" i="2"/>
  <c r="P3264" i="2"/>
  <c r="Y3264" i="2"/>
  <c r="X3264" i="2"/>
  <c r="W3264" i="2"/>
  <c r="Y3505" i="2"/>
  <c r="X3505" i="2"/>
  <c r="W3505" i="2"/>
  <c r="P3505" i="2"/>
  <c r="P2691" i="2"/>
  <c r="P3935" i="2" l="1"/>
  <c r="W3935" i="2"/>
  <c r="X3935" i="2"/>
  <c r="Y3935" i="2"/>
  <c r="P3265" i="2"/>
  <c r="Y3265" i="2"/>
  <c r="X3265" i="2"/>
  <c r="W3265" i="2"/>
  <c r="Y3506" i="2"/>
  <c r="X3506" i="2"/>
  <c r="W3506" i="2"/>
  <c r="P3506" i="2"/>
  <c r="P2692" i="2"/>
  <c r="W3936" i="2" l="1"/>
  <c r="P3936" i="2"/>
  <c r="X3936" i="2"/>
  <c r="Y3936" i="2"/>
  <c r="P3266" i="2"/>
  <c r="Y3266" i="2"/>
  <c r="X3266" i="2"/>
  <c r="W3266" i="2"/>
  <c r="W3507" i="2"/>
  <c r="Y3507" i="2"/>
  <c r="X3507" i="2"/>
  <c r="P3507" i="2"/>
  <c r="P2693" i="2"/>
  <c r="X3937" i="2" l="1"/>
  <c r="W3937" i="2"/>
  <c r="P3937" i="2"/>
  <c r="Y3937" i="2"/>
  <c r="P3267" i="2"/>
  <c r="Y3267" i="2"/>
  <c r="X3267" i="2"/>
  <c r="W3267" i="2"/>
  <c r="Y3508" i="2"/>
  <c r="X3508" i="2"/>
  <c r="W3508" i="2"/>
  <c r="P3508" i="2"/>
  <c r="P2694" i="2"/>
  <c r="P3938" i="2" l="1"/>
  <c r="Y3938" i="2"/>
  <c r="X3938" i="2"/>
  <c r="W3938" i="2"/>
  <c r="P3268" i="2"/>
  <c r="Y3268" i="2"/>
  <c r="X3268" i="2"/>
  <c r="W3268" i="2"/>
  <c r="Y3509" i="2"/>
  <c r="X3509" i="2"/>
  <c r="W3509" i="2"/>
  <c r="P3509" i="2"/>
  <c r="P2695" i="2"/>
  <c r="Y3939" i="2" l="1"/>
  <c r="X3939" i="2"/>
  <c r="W3939" i="2"/>
  <c r="P3939" i="2"/>
  <c r="Y3510" i="2"/>
  <c r="X3510" i="2"/>
  <c r="W3510" i="2"/>
  <c r="P3269" i="2"/>
  <c r="Y3269" i="2"/>
  <c r="X3269" i="2"/>
  <c r="W3269" i="2"/>
  <c r="P3510" i="2"/>
  <c r="P2696" i="2"/>
  <c r="Y3940" i="2" l="1"/>
  <c r="X3940" i="2"/>
  <c r="W3940" i="2"/>
  <c r="P3940" i="2"/>
  <c r="Y3511" i="2"/>
  <c r="X3511" i="2"/>
  <c r="W3511" i="2"/>
  <c r="P3270" i="2"/>
  <c r="X3270" i="2"/>
  <c r="Y3270" i="2"/>
  <c r="W3270" i="2"/>
  <c r="P3511" i="2"/>
  <c r="P2697" i="2"/>
  <c r="P3941" i="2" l="1"/>
  <c r="Y3941" i="2"/>
  <c r="X3941" i="2"/>
  <c r="W3941" i="2"/>
  <c r="Y3512" i="2"/>
  <c r="X3512" i="2"/>
  <c r="W3512" i="2"/>
  <c r="P3271" i="2"/>
  <c r="Y3271" i="2"/>
  <c r="X3271" i="2"/>
  <c r="W3271" i="2"/>
  <c r="P3512" i="2"/>
  <c r="P2698" i="2"/>
  <c r="Y3942" i="2" l="1"/>
  <c r="X3942" i="2"/>
  <c r="W3942" i="2"/>
  <c r="P3942" i="2"/>
  <c r="P3272" i="2"/>
  <c r="Y3272" i="2"/>
  <c r="X3272" i="2"/>
  <c r="W3272" i="2"/>
  <c r="Y3513" i="2"/>
  <c r="X3513" i="2"/>
  <c r="W3513" i="2"/>
  <c r="P3513" i="2"/>
  <c r="P2699" i="2"/>
  <c r="Y3943" i="2" l="1"/>
  <c r="P3943" i="2"/>
  <c r="W3943" i="2"/>
  <c r="X3943" i="2"/>
  <c r="X3514" i="2"/>
  <c r="W3514" i="2"/>
  <c r="Y3514" i="2"/>
  <c r="P3273" i="2"/>
  <c r="Y3273" i="2"/>
  <c r="X3273" i="2"/>
  <c r="W3273" i="2"/>
  <c r="P3514" i="2"/>
  <c r="P2700" i="2"/>
  <c r="W3944" i="2" l="1"/>
  <c r="P3944" i="2"/>
  <c r="Y3944" i="2"/>
  <c r="X3944" i="2"/>
  <c r="P3274" i="2"/>
  <c r="Y3274" i="2"/>
  <c r="X3274" i="2"/>
  <c r="W3274" i="2"/>
  <c r="Y3515" i="2"/>
  <c r="X3515" i="2"/>
  <c r="W3515" i="2"/>
  <c r="P3515" i="2"/>
  <c r="P2701" i="2"/>
  <c r="P2702" i="2"/>
  <c r="P3945" i="2" l="1"/>
  <c r="Y3945" i="2"/>
  <c r="X3945" i="2"/>
  <c r="W3945" i="2"/>
  <c r="P3275" i="2"/>
  <c r="X3275" i="2"/>
  <c r="Y3275" i="2"/>
  <c r="W3275" i="2"/>
  <c r="Y3516" i="2"/>
  <c r="X3516" i="2"/>
  <c r="W3516" i="2"/>
  <c r="P3516" i="2"/>
  <c r="P2703" i="2"/>
  <c r="Y3946" i="2" l="1"/>
  <c r="X3946" i="2"/>
  <c r="P3946" i="2"/>
  <c r="W3946" i="2"/>
  <c r="Y3517" i="2"/>
  <c r="X3517" i="2"/>
  <c r="W3517" i="2"/>
  <c r="Q3774" i="2"/>
  <c r="R3774" i="2" s="1"/>
  <c r="AC3774" i="2" s="1"/>
  <c r="Q3773" i="2"/>
  <c r="R3773" i="2" s="1"/>
  <c r="AC3773" i="2" s="1"/>
  <c r="P3517" i="2"/>
  <c r="P3276" i="2"/>
  <c r="P2704" i="2"/>
  <c r="S3774" i="2" l="1"/>
  <c r="T3774" i="2" s="1"/>
  <c r="S3773" i="2"/>
  <c r="T3773" i="2" s="1"/>
  <c r="Y3947" i="2"/>
  <c r="W3947" i="2"/>
  <c r="X3947" i="2"/>
  <c r="P3947" i="2"/>
  <c r="X3518" i="2"/>
  <c r="Y3518" i="2"/>
  <c r="W3518" i="2"/>
  <c r="P3518" i="2"/>
  <c r="P3277" i="2"/>
  <c r="P2705" i="2"/>
  <c r="P3948" i="2" l="1"/>
  <c r="X3948" i="2"/>
  <c r="Y3948" i="2"/>
  <c r="W3948" i="2"/>
  <c r="Y3519" i="2"/>
  <c r="X3519" i="2"/>
  <c r="W3519" i="2"/>
  <c r="P3519" i="2"/>
  <c r="P3278" i="2"/>
  <c r="P2706" i="2"/>
  <c r="Y3949" i="2" l="1"/>
  <c r="W3949" i="2"/>
  <c r="P3949" i="2"/>
  <c r="X3949" i="2"/>
  <c r="X3520" i="2"/>
  <c r="Y3520" i="2"/>
  <c r="W3520" i="2"/>
  <c r="P3520" i="2"/>
  <c r="P3279" i="2"/>
  <c r="P2707" i="2"/>
  <c r="P3950" i="2" l="1"/>
  <c r="Y3950" i="2"/>
  <c r="X3950" i="2"/>
  <c r="W3950" i="2"/>
  <c r="Y3521" i="2"/>
  <c r="X3521" i="2"/>
  <c r="W3521" i="2"/>
  <c r="P3521" i="2"/>
  <c r="P3280" i="2"/>
  <c r="P2708" i="2"/>
  <c r="P3951" i="2" l="1"/>
  <c r="Y3951" i="2"/>
  <c r="X3951" i="2"/>
  <c r="W3951" i="2"/>
  <c r="Y3522" i="2"/>
  <c r="X3522" i="2"/>
  <c r="W3522" i="2"/>
  <c r="P3522" i="2"/>
  <c r="P3281" i="2"/>
  <c r="P2709" i="2"/>
  <c r="X3952" i="2" l="1"/>
  <c r="P3952" i="2"/>
  <c r="W3952" i="2"/>
  <c r="Y3952" i="2"/>
  <c r="Y3523" i="2"/>
  <c r="X3523" i="2"/>
  <c r="W3523" i="2"/>
  <c r="P3523" i="2"/>
  <c r="P3282" i="2"/>
  <c r="P2710" i="2"/>
  <c r="P3953" i="2" l="1"/>
  <c r="W3953" i="2"/>
  <c r="X3953" i="2"/>
  <c r="Y3953" i="2"/>
  <c r="Y3524" i="2"/>
  <c r="X3524" i="2"/>
  <c r="W3524" i="2"/>
  <c r="P3524" i="2"/>
  <c r="P3283" i="2"/>
  <c r="P2711" i="2"/>
  <c r="W3954" i="2" l="1"/>
  <c r="P3954" i="2"/>
  <c r="Y3954" i="2"/>
  <c r="X3954" i="2"/>
  <c r="W3525" i="2"/>
  <c r="X3525" i="2"/>
  <c r="Y3525" i="2"/>
  <c r="P3525" i="2"/>
  <c r="P3284" i="2"/>
  <c r="P2712" i="2"/>
  <c r="P3955" i="2" l="1"/>
  <c r="Y3955" i="2"/>
  <c r="X3955" i="2"/>
  <c r="W3955" i="2"/>
  <c r="Y3526" i="2"/>
  <c r="X3526" i="2"/>
  <c r="W3526" i="2"/>
  <c r="P3526" i="2"/>
  <c r="P2713" i="2"/>
  <c r="P3956" i="2" l="1"/>
  <c r="Y3956" i="2"/>
  <c r="X3956" i="2"/>
  <c r="W3956" i="2"/>
  <c r="W3285" i="2"/>
  <c r="Y3285" i="2"/>
  <c r="X3285" i="2"/>
  <c r="W3527" i="2"/>
  <c r="Y3527" i="2"/>
  <c r="X3527" i="2"/>
  <c r="P3527" i="2"/>
  <c r="P3285" i="2"/>
  <c r="Q690" i="2"/>
  <c r="R690" i="2" s="1"/>
  <c r="AC690" i="2" s="1"/>
  <c r="Q296" i="2"/>
  <c r="R296" i="2" s="1"/>
  <c r="AC296" i="2" s="1"/>
  <c r="Q320" i="2"/>
  <c r="R320" i="2" s="1"/>
  <c r="AC320" i="2" s="1"/>
  <c r="Q402" i="2"/>
  <c r="R402" i="2" s="1"/>
  <c r="AC402" i="2" s="1"/>
  <c r="Q759" i="2"/>
  <c r="R759" i="2" s="1"/>
  <c r="AC759" i="2" s="1"/>
  <c r="Q1047" i="2"/>
  <c r="R1047" i="2" s="1"/>
  <c r="AC1047" i="2" s="1"/>
  <c r="Q1136" i="2"/>
  <c r="R1136" i="2" s="1"/>
  <c r="AC1136" i="2" s="1"/>
  <c r="Q807" i="2"/>
  <c r="R807" i="2" s="1"/>
  <c r="AC807" i="2" s="1"/>
  <c r="Q1212" i="2"/>
  <c r="R1212" i="2" s="1"/>
  <c r="AC1212" i="2" s="1"/>
  <c r="Q1110" i="2"/>
  <c r="R1110" i="2" s="1"/>
  <c r="AC1110" i="2" s="1"/>
  <c r="Q543" i="2"/>
  <c r="R543" i="2" s="1"/>
  <c r="AC543" i="2" s="1"/>
  <c r="Q918" i="2"/>
  <c r="R918" i="2" s="1"/>
  <c r="AC918" i="2" s="1"/>
  <c r="Q1182" i="2"/>
  <c r="R1182" i="2" s="1"/>
  <c r="AC1182" i="2" s="1"/>
  <c r="Q788" i="2"/>
  <c r="R788" i="2" s="1"/>
  <c r="AC788" i="2" s="1"/>
  <c r="Q1161" i="2"/>
  <c r="R1161" i="2" s="1"/>
  <c r="AC1161" i="2" s="1"/>
  <c r="Q207" i="2"/>
  <c r="R207" i="2" s="1"/>
  <c r="AC207" i="2" s="1"/>
  <c r="Q786" i="2"/>
  <c r="R786" i="2" s="1"/>
  <c r="AC786" i="2" s="1"/>
  <c r="Q534" i="2"/>
  <c r="R534" i="2" s="1"/>
  <c r="AC534" i="2" s="1"/>
  <c r="Q740" i="2"/>
  <c r="R740" i="2" s="1"/>
  <c r="AC740" i="2" s="1"/>
  <c r="Q752" i="2"/>
  <c r="R752" i="2" s="1"/>
  <c r="AC752" i="2" s="1"/>
  <c r="Q1004" i="2"/>
  <c r="R1004" i="2" s="1"/>
  <c r="AC1004" i="2" s="1"/>
  <c r="Q1156" i="2"/>
  <c r="R1156" i="2" s="1"/>
  <c r="AC1156" i="2" s="1"/>
  <c r="Q668" i="2"/>
  <c r="R668" i="2" s="1"/>
  <c r="AC668" i="2" s="1"/>
  <c r="Q684" i="2"/>
  <c r="R684" i="2" s="1"/>
  <c r="AC684" i="2" s="1"/>
  <c r="Q467" i="2"/>
  <c r="R467" i="2" s="1"/>
  <c r="AC467" i="2" s="1"/>
  <c r="Q236" i="2"/>
  <c r="R236" i="2" s="1"/>
  <c r="AC236" i="2" s="1"/>
  <c r="Q575" i="2"/>
  <c r="R575" i="2" s="1"/>
  <c r="AC575" i="2" s="1"/>
  <c r="Q39" i="2"/>
  <c r="R39" i="2" s="1"/>
  <c r="AC39" i="2" s="1"/>
  <c r="Q299" i="2"/>
  <c r="R299" i="2" s="1"/>
  <c r="AC299" i="2" s="1"/>
  <c r="Q824" i="2"/>
  <c r="R824" i="2" s="1"/>
  <c r="AC824" i="2" s="1"/>
  <c r="Q975" i="2"/>
  <c r="R975" i="2" s="1"/>
  <c r="AC975" i="2" s="1"/>
  <c r="Q327" i="2"/>
  <c r="R327" i="2" s="1"/>
  <c r="AC327" i="2" s="1"/>
  <c r="Q815" i="2"/>
  <c r="R815" i="2" s="1"/>
  <c r="AC815" i="2" s="1"/>
  <c r="Q1232" i="2"/>
  <c r="R1232" i="2" s="1"/>
  <c r="AC1232" i="2" s="1"/>
  <c r="Q612" i="2"/>
  <c r="R612" i="2" s="1"/>
  <c r="AC612" i="2" s="1"/>
  <c r="Q968" i="2"/>
  <c r="R968" i="2" s="1"/>
  <c r="AC968" i="2" s="1"/>
  <c r="Q634" i="2"/>
  <c r="R634" i="2" s="1"/>
  <c r="AC634" i="2" s="1"/>
  <c r="Q560" i="2"/>
  <c r="R560" i="2" s="1"/>
  <c r="AC560" i="2" s="1"/>
  <c r="Q646" i="2"/>
  <c r="R646" i="2" s="1"/>
  <c r="AC646" i="2" s="1"/>
  <c r="Q757" i="2"/>
  <c r="R757" i="2" s="1"/>
  <c r="AC757" i="2" s="1"/>
  <c r="Q888" i="2"/>
  <c r="R888" i="2" s="1"/>
  <c r="AC888" i="2" s="1"/>
  <c r="Q1237" i="2"/>
  <c r="R1237" i="2" s="1"/>
  <c r="AC1237" i="2" s="1"/>
  <c r="Q1194" i="2"/>
  <c r="R1194" i="2" s="1"/>
  <c r="AC1194" i="2" s="1"/>
  <c r="Q696" i="2"/>
  <c r="R696" i="2" s="1"/>
  <c r="AC696" i="2" s="1"/>
  <c r="Q862" i="2"/>
  <c r="R862" i="2" s="1"/>
  <c r="AC862" i="2" s="1"/>
  <c r="Q719" i="2"/>
  <c r="R719" i="2" s="1"/>
  <c r="AC719" i="2" s="1"/>
  <c r="Q1213" i="2"/>
  <c r="R1213" i="2" s="1"/>
  <c r="AC1213" i="2" s="1"/>
  <c r="Q99" i="2"/>
  <c r="R99" i="2" s="1"/>
  <c r="AC99" i="2" s="1"/>
  <c r="Q735" i="2"/>
  <c r="R735" i="2" s="1"/>
  <c r="AC735" i="2" s="1"/>
  <c r="Q1112" i="2"/>
  <c r="R1112" i="2" s="1"/>
  <c r="AC1112" i="2" s="1"/>
  <c r="Q139" i="2"/>
  <c r="R139" i="2" s="1"/>
  <c r="AC139" i="2" s="1"/>
  <c r="P2714" i="2"/>
  <c r="S39" i="2" l="1"/>
  <c r="T39" i="2" s="1"/>
  <c r="S1194" i="2"/>
  <c r="T1194" i="2" s="1"/>
  <c r="S612" i="2"/>
  <c r="T612" i="2" s="1"/>
  <c r="S575" i="2"/>
  <c r="T575" i="2" s="1"/>
  <c r="S740" i="2"/>
  <c r="T740" i="2" s="1"/>
  <c r="S543" i="2"/>
  <c r="T543" i="2" s="1"/>
  <c r="S320" i="2"/>
  <c r="T320" i="2" s="1"/>
  <c r="S968" i="2"/>
  <c r="T968" i="2" s="1"/>
  <c r="S1112" i="2"/>
  <c r="T1112" i="2" s="1"/>
  <c r="S1237" i="2"/>
  <c r="T1237" i="2" s="1"/>
  <c r="S1232" i="2"/>
  <c r="T1232" i="2" s="1"/>
  <c r="S236" i="2"/>
  <c r="T236" i="2" s="1"/>
  <c r="S534" i="2"/>
  <c r="T534" i="2" s="1"/>
  <c r="S1110" i="2"/>
  <c r="T1110" i="2" s="1"/>
  <c r="S296" i="2"/>
  <c r="T296" i="2" s="1"/>
  <c r="S735" i="2"/>
  <c r="T735" i="2" s="1"/>
  <c r="S888" i="2"/>
  <c r="T888" i="2" s="1"/>
  <c r="S815" i="2"/>
  <c r="T815" i="2" s="1"/>
  <c r="S467" i="2"/>
  <c r="T467" i="2" s="1"/>
  <c r="S786" i="2"/>
  <c r="T786" i="2" s="1"/>
  <c r="S1212" i="2"/>
  <c r="T1212" i="2" s="1"/>
  <c r="S690" i="2"/>
  <c r="T690" i="2" s="1"/>
  <c r="S752" i="2"/>
  <c r="T752" i="2" s="1"/>
  <c r="S99" i="2"/>
  <c r="T99" i="2" s="1"/>
  <c r="S757" i="2"/>
  <c r="T757" i="2" s="1"/>
  <c r="S327" i="2"/>
  <c r="T327" i="2" s="1"/>
  <c r="S684" i="2"/>
  <c r="T684" i="2" s="1"/>
  <c r="S207" i="2"/>
  <c r="T207" i="2" s="1"/>
  <c r="S807" i="2"/>
  <c r="T807" i="2" s="1"/>
  <c r="S918" i="2"/>
  <c r="T918" i="2" s="1"/>
  <c r="S1213" i="2"/>
  <c r="T1213" i="2" s="1"/>
  <c r="S646" i="2"/>
  <c r="T646" i="2" s="1"/>
  <c r="S975" i="2"/>
  <c r="T975" i="2" s="1"/>
  <c r="S668" i="2"/>
  <c r="T668" i="2" s="1"/>
  <c r="S1161" i="2"/>
  <c r="T1161" i="2" s="1"/>
  <c r="S1136" i="2"/>
  <c r="T1136" i="2" s="1"/>
  <c r="S402" i="2"/>
  <c r="T402" i="2" s="1"/>
  <c r="S719" i="2"/>
  <c r="T719" i="2" s="1"/>
  <c r="S560" i="2"/>
  <c r="T560" i="2" s="1"/>
  <c r="S824" i="2"/>
  <c r="T824" i="2" s="1"/>
  <c r="S1156" i="2"/>
  <c r="T1156" i="2" s="1"/>
  <c r="S788" i="2"/>
  <c r="T788" i="2" s="1"/>
  <c r="S1047" i="2"/>
  <c r="T1047" i="2" s="1"/>
  <c r="S696" i="2"/>
  <c r="T696" i="2" s="1"/>
  <c r="S139" i="2"/>
  <c r="T139" i="2" s="1"/>
  <c r="S862" i="2"/>
  <c r="T862" i="2" s="1"/>
  <c r="S634" i="2"/>
  <c r="T634" i="2" s="1"/>
  <c r="S299" i="2"/>
  <c r="T299" i="2" s="1"/>
  <c r="S1004" i="2"/>
  <c r="T1004" i="2" s="1"/>
  <c r="S1182" i="2"/>
  <c r="T1182" i="2" s="1"/>
  <c r="S759" i="2"/>
  <c r="T759" i="2" s="1"/>
  <c r="W3957" i="2"/>
  <c r="Y3957" i="2"/>
  <c r="P3957" i="2"/>
  <c r="X3957" i="2"/>
  <c r="Y3528" i="2"/>
  <c r="X3528" i="2"/>
  <c r="W3528" i="2"/>
  <c r="P3286" i="2"/>
  <c r="W3286" i="2"/>
  <c r="Y3286" i="2"/>
  <c r="X3286" i="2"/>
  <c r="P3528" i="2"/>
  <c r="P2715" i="2"/>
  <c r="P3958" i="2" l="1"/>
  <c r="Y3958" i="2"/>
  <c r="W3958" i="2"/>
  <c r="X3958" i="2"/>
  <c r="P3287" i="2"/>
  <c r="W3287" i="2"/>
  <c r="Y3287" i="2"/>
  <c r="X3287" i="2"/>
  <c r="Y3529" i="2"/>
  <c r="X3529" i="2"/>
  <c r="W3529" i="2"/>
  <c r="P3529" i="2"/>
  <c r="P2716" i="2"/>
  <c r="P3959" i="2" l="1"/>
  <c r="W3959" i="2"/>
  <c r="Y3959" i="2"/>
  <c r="X3959" i="2"/>
  <c r="Y3530" i="2"/>
  <c r="X3530" i="2"/>
  <c r="W3530" i="2"/>
  <c r="P3288" i="2"/>
  <c r="X3288" i="2"/>
  <c r="Y3288" i="2"/>
  <c r="W3288" i="2"/>
  <c r="P3530" i="2"/>
  <c r="P2717" i="2"/>
  <c r="Y3960" i="2" l="1"/>
  <c r="W3960" i="2"/>
  <c r="P3960" i="2"/>
  <c r="X3960" i="2"/>
  <c r="Y3531" i="2"/>
  <c r="X3531" i="2"/>
  <c r="W3531" i="2"/>
  <c r="P3289" i="2"/>
  <c r="X3289" i="2"/>
  <c r="Y3289" i="2"/>
  <c r="W3289" i="2"/>
  <c r="P3531" i="2"/>
  <c r="P2718" i="2"/>
  <c r="P3961" i="2" l="1"/>
  <c r="Y3961" i="2"/>
  <c r="X3961" i="2"/>
  <c r="W3961" i="2"/>
  <c r="W3532" i="2"/>
  <c r="Y3532" i="2"/>
  <c r="X3532" i="2"/>
  <c r="P3290" i="2"/>
  <c r="W3290" i="2"/>
  <c r="Y3290" i="2"/>
  <c r="X3290" i="2"/>
  <c r="P3532" i="2"/>
  <c r="P2719" i="2"/>
  <c r="W3962" i="2" l="1"/>
  <c r="P3962" i="2"/>
  <c r="Y3962" i="2"/>
  <c r="X3962" i="2"/>
  <c r="P3291" i="2"/>
  <c r="Y3291" i="2"/>
  <c r="X3291" i="2"/>
  <c r="W3291" i="2"/>
  <c r="Y3533" i="2"/>
  <c r="X3533" i="2"/>
  <c r="W3533" i="2"/>
  <c r="P3533" i="2"/>
  <c r="P2720" i="2"/>
  <c r="Y3963" i="2" l="1"/>
  <c r="X3963" i="2"/>
  <c r="W3963" i="2"/>
  <c r="P3963" i="2"/>
  <c r="P3292" i="2"/>
  <c r="Y3292" i="2"/>
  <c r="X3292" i="2"/>
  <c r="W3292" i="2"/>
  <c r="P3534" i="2"/>
  <c r="P2721" i="2"/>
  <c r="Y3964" i="2" l="1"/>
  <c r="X3964" i="2"/>
  <c r="W3964" i="2"/>
  <c r="P3964" i="2"/>
  <c r="P3293" i="2"/>
  <c r="Y3293" i="2"/>
  <c r="X3293" i="2"/>
  <c r="W3293" i="2"/>
  <c r="P3535" i="2"/>
  <c r="P2722" i="2"/>
  <c r="P3965" i="2" l="1"/>
  <c r="Y3965" i="2"/>
  <c r="X3965" i="2"/>
  <c r="W3965" i="2"/>
  <c r="P3294" i="2"/>
  <c r="Y3294" i="2"/>
  <c r="X3294" i="2"/>
  <c r="W3294" i="2"/>
  <c r="P3536" i="2"/>
  <c r="P2723" i="2"/>
  <c r="Y3966" i="2" l="1"/>
  <c r="X3966" i="2"/>
  <c r="W3966" i="2"/>
  <c r="P3966" i="2"/>
  <c r="P3295" i="2"/>
  <c r="Y3295" i="2"/>
  <c r="W3295" i="2"/>
  <c r="X3295" i="2"/>
  <c r="P3537" i="2"/>
  <c r="P2724" i="2"/>
  <c r="Y3967" i="2" l="1"/>
  <c r="X3967" i="2"/>
  <c r="W3967" i="2"/>
  <c r="P3967" i="2"/>
  <c r="P3296" i="2"/>
  <c r="Y3296" i="2"/>
  <c r="X3296" i="2"/>
  <c r="W3296" i="2"/>
  <c r="P2725" i="2"/>
  <c r="Y3968" i="2" l="1"/>
  <c r="X3968" i="2"/>
  <c r="P3968" i="2"/>
  <c r="W3968" i="2"/>
  <c r="P3297" i="2"/>
  <c r="Y3297" i="2"/>
  <c r="X3297" i="2"/>
  <c r="W3297" i="2"/>
  <c r="P2726" i="2"/>
  <c r="P3969" i="2" l="1"/>
  <c r="X3969" i="2"/>
  <c r="W3969" i="2"/>
  <c r="Y3969" i="2"/>
  <c r="P3298" i="2"/>
  <c r="Y3298" i="2"/>
  <c r="X3298" i="2"/>
  <c r="W3298" i="2"/>
  <c r="P3538" i="2"/>
  <c r="P2727" i="2"/>
  <c r="X3970" i="2" l="1"/>
  <c r="W3970" i="2"/>
  <c r="Y3970" i="2"/>
  <c r="P3970" i="2"/>
  <c r="P3299" i="2"/>
  <c r="W3299" i="2"/>
  <c r="Y3299" i="2"/>
  <c r="X3299" i="2"/>
  <c r="P3539" i="2"/>
  <c r="P2728" i="2"/>
  <c r="X3971" i="2" l="1"/>
  <c r="Y3971" i="2"/>
  <c r="P3971" i="2"/>
  <c r="W3971" i="2"/>
  <c r="P3300" i="2"/>
  <c r="W3300" i="2"/>
  <c r="Y3300" i="2"/>
  <c r="X3300" i="2"/>
  <c r="P3540" i="2"/>
  <c r="P2729" i="2"/>
  <c r="P3972" i="2" l="1"/>
  <c r="Y3972" i="2"/>
  <c r="W3972" i="2"/>
  <c r="X3972" i="2"/>
  <c r="P3301" i="2"/>
  <c r="X3301" i="2"/>
  <c r="W3301" i="2"/>
  <c r="Y3301" i="2"/>
  <c r="P3541" i="2"/>
  <c r="P2730" i="2"/>
  <c r="Y3973" i="2" l="1"/>
  <c r="W3973" i="2"/>
  <c r="X3973" i="2"/>
  <c r="P3973" i="2"/>
  <c r="X3302" i="2"/>
  <c r="Y3302" i="2"/>
  <c r="W3302" i="2"/>
  <c r="Q3771" i="2"/>
  <c r="R3771" i="2" s="1"/>
  <c r="AC3771" i="2" s="1"/>
  <c r="Q3769" i="2"/>
  <c r="R3769" i="2" s="1"/>
  <c r="AC3769" i="2" s="1"/>
  <c r="Q3763" i="2"/>
  <c r="R3763" i="2" s="1"/>
  <c r="AC3763" i="2" s="1"/>
  <c r="Q3765" i="2"/>
  <c r="R3765" i="2" s="1"/>
  <c r="AC3765" i="2" s="1"/>
  <c r="Q3767" i="2"/>
  <c r="R3767" i="2" s="1"/>
  <c r="AC3767" i="2" s="1"/>
  <c r="P3542" i="2"/>
  <c r="P3302" i="2"/>
  <c r="P2731" i="2"/>
  <c r="S3771" i="2" l="1"/>
  <c r="T3771" i="2" s="1"/>
  <c r="S3767" i="2"/>
  <c r="T3767" i="2" s="1"/>
  <c r="S3765" i="2"/>
  <c r="T3765" i="2" s="1"/>
  <c r="S3763" i="2"/>
  <c r="T3763" i="2" s="1"/>
  <c r="S3769" i="2"/>
  <c r="T3769" i="2" s="1"/>
  <c r="Y3974" i="2"/>
  <c r="P3974" i="2"/>
  <c r="X3974" i="2"/>
  <c r="W3974" i="2"/>
  <c r="Y3303" i="2"/>
  <c r="X3303" i="2"/>
  <c r="W3303" i="2"/>
  <c r="Q3772" i="2"/>
  <c r="R3772" i="2" s="1"/>
  <c r="AC3772" i="2" s="1"/>
  <c r="Q3622" i="2"/>
  <c r="R3622" i="2" s="1"/>
  <c r="AC3622" i="2" s="1"/>
  <c r="Q3579" i="2"/>
  <c r="R3579" i="2" s="1"/>
  <c r="AC3579" i="2" s="1"/>
  <c r="Q3580" i="2"/>
  <c r="R3580" i="2" s="1"/>
  <c r="AC3580" i="2" s="1"/>
  <c r="Q3596" i="2"/>
  <c r="R3596" i="2" s="1"/>
  <c r="AC3596" i="2" s="1"/>
  <c r="Q3603" i="2"/>
  <c r="R3603" i="2" s="1"/>
  <c r="AC3603" i="2" s="1"/>
  <c r="Q3613" i="2"/>
  <c r="R3613" i="2" s="1"/>
  <c r="AC3613" i="2" s="1"/>
  <c r="Q3598" i="2"/>
  <c r="R3598" i="2" s="1"/>
  <c r="AC3598" i="2" s="1"/>
  <c r="Q3594" i="2"/>
  <c r="R3594" i="2" s="1"/>
  <c r="AC3594" i="2" s="1"/>
  <c r="Q3623" i="2"/>
  <c r="R3623" i="2" s="1"/>
  <c r="AC3623" i="2" s="1"/>
  <c r="Q3607" i="2"/>
  <c r="R3607" i="2" s="1"/>
  <c r="AC3607" i="2" s="1"/>
  <c r="Q3616" i="2"/>
  <c r="R3616" i="2" s="1"/>
  <c r="AC3616" i="2" s="1"/>
  <c r="Q3606" i="2"/>
  <c r="R3606" i="2" s="1"/>
  <c r="AC3606" i="2" s="1"/>
  <c r="Q3585" i="2"/>
  <c r="R3585" i="2" s="1"/>
  <c r="AC3585" i="2" s="1"/>
  <c r="Q3620" i="2"/>
  <c r="R3620" i="2" s="1"/>
  <c r="AC3620" i="2" s="1"/>
  <c r="Q3595" i="2"/>
  <c r="R3595" i="2" s="1"/>
  <c r="AC3595" i="2" s="1"/>
  <c r="Q3576" i="2"/>
  <c r="R3576" i="2" s="1"/>
  <c r="AC3576" i="2" s="1"/>
  <c r="Q3600" i="2"/>
  <c r="R3600" i="2" s="1"/>
  <c r="AC3600" i="2" s="1"/>
  <c r="Q3618" i="2"/>
  <c r="R3618" i="2" s="1"/>
  <c r="AC3618" i="2" s="1"/>
  <c r="Q3612" i="2"/>
  <c r="R3612" i="2" s="1"/>
  <c r="AC3612" i="2" s="1"/>
  <c r="Q3619" i="2"/>
  <c r="R3619" i="2" s="1"/>
  <c r="AC3619" i="2" s="1"/>
  <c r="Q3605" i="2"/>
  <c r="R3605" i="2" s="1"/>
  <c r="AC3605" i="2" s="1"/>
  <c r="Q3610" i="2"/>
  <c r="R3610" i="2" s="1"/>
  <c r="AC3610" i="2" s="1"/>
  <c r="Q3574" i="2"/>
  <c r="R3574" i="2" s="1"/>
  <c r="AC3574" i="2" s="1"/>
  <c r="Q3602" i="2"/>
  <c r="R3602" i="2" s="1"/>
  <c r="AC3602" i="2" s="1"/>
  <c r="Q3590" i="2"/>
  <c r="R3590" i="2" s="1"/>
  <c r="AC3590" i="2" s="1"/>
  <c r="Q3617" i="2"/>
  <c r="R3617" i="2" s="1"/>
  <c r="AC3617" i="2" s="1"/>
  <c r="Q3577" i="2"/>
  <c r="R3577" i="2" s="1"/>
  <c r="AC3577" i="2" s="1"/>
  <c r="Q3611" i="2"/>
  <c r="R3611" i="2" s="1"/>
  <c r="AC3611" i="2" s="1"/>
  <c r="Q3615" i="2"/>
  <c r="R3615" i="2" s="1"/>
  <c r="AC3615" i="2" s="1"/>
  <c r="Q3593" i="2"/>
  <c r="R3593" i="2" s="1"/>
  <c r="AC3593" i="2" s="1"/>
  <c r="Q3578" i="2"/>
  <c r="R3578" i="2" s="1"/>
  <c r="AC3578" i="2" s="1"/>
  <c r="Q3583" i="2"/>
  <c r="R3583" i="2" s="1"/>
  <c r="AC3583" i="2" s="1"/>
  <c r="Q3575" i="2"/>
  <c r="R3575" i="2" s="1"/>
  <c r="AC3575" i="2" s="1"/>
  <c r="Q3587" i="2"/>
  <c r="R3587" i="2" s="1"/>
  <c r="AC3587" i="2" s="1"/>
  <c r="Q3592" i="2"/>
  <c r="R3592" i="2" s="1"/>
  <c r="AC3592" i="2" s="1"/>
  <c r="Q3599" i="2"/>
  <c r="R3599" i="2" s="1"/>
  <c r="AC3599" i="2" s="1"/>
  <c r="Q3584" i="2"/>
  <c r="R3584" i="2" s="1"/>
  <c r="AC3584" i="2" s="1"/>
  <c r="Q3589" i="2"/>
  <c r="R3589" i="2" s="1"/>
  <c r="AC3589" i="2" s="1"/>
  <c r="Q3582" i="2"/>
  <c r="R3582" i="2" s="1"/>
  <c r="AC3582" i="2" s="1"/>
  <c r="Q3581" i="2"/>
  <c r="R3581" i="2" s="1"/>
  <c r="AC3581" i="2" s="1"/>
  <c r="Q3601" i="2"/>
  <c r="R3601" i="2" s="1"/>
  <c r="AC3601" i="2" s="1"/>
  <c r="Q3621" i="2"/>
  <c r="R3621" i="2" s="1"/>
  <c r="AC3621" i="2" s="1"/>
  <c r="Q3597" i="2"/>
  <c r="R3597" i="2" s="1"/>
  <c r="AC3597" i="2" s="1"/>
  <c r="Q3586" i="2"/>
  <c r="R3586" i="2" s="1"/>
  <c r="AC3586" i="2" s="1"/>
  <c r="Q3609" i="2"/>
  <c r="R3609" i="2" s="1"/>
  <c r="AC3609" i="2" s="1"/>
  <c r="Q3588" i="2"/>
  <c r="R3588" i="2" s="1"/>
  <c r="AC3588" i="2" s="1"/>
  <c r="Q3604" i="2"/>
  <c r="R3604" i="2" s="1"/>
  <c r="AC3604" i="2" s="1"/>
  <c r="Q3608" i="2"/>
  <c r="R3608" i="2" s="1"/>
  <c r="AC3608" i="2" s="1"/>
  <c r="Q3614" i="2"/>
  <c r="R3614" i="2" s="1"/>
  <c r="AC3614" i="2" s="1"/>
  <c r="Q3591" i="2"/>
  <c r="R3591" i="2" s="1"/>
  <c r="AC3591" i="2" s="1"/>
  <c r="Q3624" i="2"/>
  <c r="R3624" i="2" s="1"/>
  <c r="AC3624" i="2" s="1"/>
  <c r="Q3625" i="2"/>
  <c r="R3625" i="2" s="1"/>
  <c r="AC3625" i="2" s="1"/>
  <c r="Q3626" i="2"/>
  <c r="R3626" i="2" s="1"/>
  <c r="AC3626" i="2" s="1"/>
  <c r="Q3627" i="2"/>
  <c r="R3627" i="2" s="1"/>
  <c r="AC3627" i="2" s="1"/>
  <c r="Q3628" i="2"/>
  <c r="R3628" i="2" s="1"/>
  <c r="AC3628" i="2" s="1"/>
  <c r="Q3629" i="2"/>
  <c r="R3629" i="2" s="1"/>
  <c r="AC3629" i="2" s="1"/>
  <c r="Q3630" i="2"/>
  <c r="R3630" i="2" s="1"/>
  <c r="AC3630" i="2" s="1"/>
  <c r="Q3631" i="2"/>
  <c r="R3631" i="2" s="1"/>
  <c r="AC3631" i="2" s="1"/>
  <c r="Q3632" i="2"/>
  <c r="R3632" i="2" s="1"/>
  <c r="AC3632" i="2" s="1"/>
  <c r="Q3633" i="2"/>
  <c r="R3633" i="2" s="1"/>
  <c r="AC3633" i="2" s="1"/>
  <c r="Q3634" i="2"/>
  <c r="R3634" i="2" s="1"/>
  <c r="AC3634" i="2" s="1"/>
  <c r="Q3635" i="2"/>
  <c r="R3635" i="2" s="1"/>
  <c r="AC3635" i="2" s="1"/>
  <c r="Q3636" i="2"/>
  <c r="R3636" i="2" s="1"/>
  <c r="AC3636" i="2" s="1"/>
  <c r="Q3637" i="2"/>
  <c r="R3637" i="2" s="1"/>
  <c r="AC3637" i="2" s="1"/>
  <c r="Q3638" i="2"/>
  <c r="R3638" i="2" s="1"/>
  <c r="AC3638" i="2" s="1"/>
  <c r="Q3639" i="2"/>
  <c r="R3639" i="2" s="1"/>
  <c r="AC3639" i="2" s="1"/>
  <c r="Q3640" i="2"/>
  <c r="R3640" i="2" s="1"/>
  <c r="AC3640" i="2" s="1"/>
  <c r="Q3641" i="2"/>
  <c r="R3641" i="2" s="1"/>
  <c r="AC3641" i="2" s="1"/>
  <c r="Q3642" i="2"/>
  <c r="R3642" i="2" s="1"/>
  <c r="AC3642" i="2" s="1"/>
  <c r="Q3643" i="2"/>
  <c r="R3643" i="2" s="1"/>
  <c r="AC3643" i="2" s="1"/>
  <c r="Q3644" i="2"/>
  <c r="R3644" i="2" s="1"/>
  <c r="AC3644" i="2" s="1"/>
  <c r="Q3645" i="2"/>
  <c r="R3645" i="2" s="1"/>
  <c r="AC3645" i="2" s="1"/>
  <c r="Q3646" i="2"/>
  <c r="R3646" i="2" s="1"/>
  <c r="AC3646" i="2" s="1"/>
  <c r="Q3647" i="2"/>
  <c r="R3647" i="2" s="1"/>
  <c r="AC3647" i="2" s="1"/>
  <c r="Q3648" i="2"/>
  <c r="R3648" i="2" s="1"/>
  <c r="AC3648" i="2" s="1"/>
  <c r="Q3649" i="2"/>
  <c r="R3649" i="2" s="1"/>
  <c r="AC3649" i="2" s="1"/>
  <c r="Q3650" i="2"/>
  <c r="R3650" i="2" s="1"/>
  <c r="AC3650" i="2" s="1"/>
  <c r="Q3651" i="2"/>
  <c r="R3651" i="2" s="1"/>
  <c r="AC3651" i="2" s="1"/>
  <c r="Q3652" i="2"/>
  <c r="R3652" i="2" s="1"/>
  <c r="AC3652" i="2" s="1"/>
  <c r="Q3653" i="2"/>
  <c r="R3653" i="2" s="1"/>
  <c r="AC3653" i="2" s="1"/>
  <c r="Q3654" i="2"/>
  <c r="R3654" i="2" s="1"/>
  <c r="AC3654" i="2" s="1"/>
  <c r="Q3655" i="2"/>
  <c r="R3655" i="2" s="1"/>
  <c r="AC3655" i="2" s="1"/>
  <c r="Q3656" i="2"/>
  <c r="R3656" i="2" s="1"/>
  <c r="AC3656" i="2" s="1"/>
  <c r="Q3657" i="2"/>
  <c r="R3657" i="2" s="1"/>
  <c r="AC3657" i="2" s="1"/>
  <c r="Q3658" i="2"/>
  <c r="R3658" i="2" s="1"/>
  <c r="AC3658" i="2" s="1"/>
  <c r="Q3659" i="2"/>
  <c r="R3659" i="2" s="1"/>
  <c r="AC3659" i="2" s="1"/>
  <c r="Q3660" i="2"/>
  <c r="R3660" i="2" s="1"/>
  <c r="AC3660" i="2" s="1"/>
  <c r="Q3661" i="2"/>
  <c r="R3661" i="2" s="1"/>
  <c r="AC3661" i="2" s="1"/>
  <c r="Q3662" i="2"/>
  <c r="R3662" i="2" s="1"/>
  <c r="AC3662" i="2" s="1"/>
  <c r="Q3663" i="2"/>
  <c r="R3663" i="2" s="1"/>
  <c r="AC3663" i="2" s="1"/>
  <c r="Q3664" i="2"/>
  <c r="R3664" i="2" s="1"/>
  <c r="AC3664" i="2" s="1"/>
  <c r="Q3665" i="2"/>
  <c r="R3665" i="2" s="1"/>
  <c r="AC3665" i="2" s="1"/>
  <c r="Q3666" i="2"/>
  <c r="R3666" i="2" s="1"/>
  <c r="AC3666" i="2" s="1"/>
  <c r="Q3667" i="2"/>
  <c r="R3667" i="2" s="1"/>
  <c r="AC3667" i="2" s="1"/>
  <c r="Q3668" i="2"/>
  <c r="R3668" i="2" s="1"/>
  <c r="AC3668" i="2" s="1"/>
  <c r="Q3669" i="2"/>
  <c r="R3669" i="2" s="1"/>
  <c r="AC3669" i="2" s="1"/>
  <c r="Q3670" i="2"/>
  <c r="R3670" i="2" s="1"/>
  <c r="AC3670" i="2" s="1"/>
  <c r="Q3671" i="2"/>
  <c r="R3671" i="2" s="1"/>
  <c r="AC3671" i="2" s="1"/>
  <c r="Q3672" i="2"/>
  <c r="R3672" i="2" s="1"/>
  <c r="AC3672" i="2" s="1"/>
  <c r="Q3673" i="2"/>
  <c r="R3673" i="2" s="1"/>
  <c r="AC3673" i="2" s="1"/>
  <c r="Q3674" i="2"/>
  <c r="R3674" i="2" s="1"/>
  <c r="AC3674" i="2" s="1"/>
  <c r="Q3675" i="2"/>
  <c r="R3675" i="2" s="1"/>
  <c r="AC3675" i="2" s="1"/>
  <c r="Q3676" i="2"/>
  <c r="R3676" i="2" s="1"/>
  <c r="AC3676" i="2" s="1"/>
  <c r="Q3677" i="2"/>
  <c r="R3677" i="2" s="1"/>
  <c r="AC3677" i="2" s="1"/>
  <c r="Q3678" i="2"/>
  <c r="R3678" i="2" s="1"/>
  <c r="AC3678" i="2" s="1"/>
  <c r="Q3679" i="2"/>
  <c r="R3679" i="2" s="1"/>
  <c r="AC3679" i="2" s="1"/>
  <c r="Q3680" i="2"/>
  <c r="R3680" i="2" s="1"/>
  <c r="AC3680" i="2" s="1"/>
  <c r="Q3681" i="2"/>
  <c r="R3681" i="2" s="1"/>
  <c r="AC3681" i="2" s="1"/>
  <c r="Q3682" i="2"/>
  <c r="R3682" i="2" s="1"/>
  <c r="AC3682" i="2" s="1"/>
  <c r="Q3683" i="2"/>
  <c r="R3683" i="2" s="1"/>
  <c r="AC3683" i="2" s="1"/>
  <c r="Q3684" i="2"/>
  <c r="R3684" i="2" s="1"/>
  <c r="AC3684" i="2" s="1"/>
  <c r="Q3685" i="2"/>
  <c r="R3685" i="2" s="1"/>
  <c r="AC3685" i="2" s="1"/>
  <c r="Q3686" i="2"/>
  <c r="R3686" i="2" s="1"/>
  <c r="AC3686" i="2" s="1"/>
  <c r="Q3687" i="2"/>
  <c r="R3687" i="2" s="1"/>
  <c r="AC3687" i="2" s="1"/>
  <c r="Q3688" i="2"/>
  <c r="R3688" i="2" s="1"/>
  <c r="AC3688" i="2" s="1"/>
  <c r="Q3689" i="2"/>
  <c r="R3689" i="2" s="1"/>
  <c r="AC3689" i="2" s="1"/>
  <c r="Q3690" i="2"/>
  <c r="R3690" i="2" s="1"/>
  <c r="AC3690" i="2" s="1"/>
  <c r="Q3691" i="2"/>
  <c r="R3691" i="2" s="1"/>
  <c r="AC3691" i="2" s="1"/>
  <c r="Q3692" i="2"/>
  <c r="R3692" i="2" s="1"/>
  <c r="AC3692" i="2" s="1"/>
  <c r="Q3693" i="2"/>
  <c r="R3693" i="2" s="1"/>
  <c r="AC3693" i="2" s="1"/>
  <c r="Q3694" i="2"/>
  <c r="R3694" i="2" s="1"/>
  <c r="AC3694" i="2" s="1"/>
  <c r="Q3695" i="2"/>
  <c r="R3695" i="2" s="1"/>
  <c r="AC3695" i="2" s="1"/>
  <c r="Q3696" i="2"/>
  <c r="R3696" i="2" s="1"/>
  <c r="AC3696" i="2" s="1"/>
  <c r="Q3697" i="2"/>
  <c r="R3697" i="2" s="1"/>
  <c r="AC3697" i="2" s="1"/>
  <c r="Q3698" i="2"/>
  <c r="R3698" i="2" s="1"/>
  <c r="AC3698" i="2" s="1"/>
  <c r="Q3699" i="2"/>
  <c r="R3699" i="2" s="1"/>
  <c r="AC3699" i="2" s="1"/>
  <c r="Q3700" i="2"/>
  <c r="R3700" i="2" s="1"/>
  <c r="AC3700" i="2" s="1"/>
  <c r="Q3701" i="2"/>
  <c r="R3701" i="2" s="1"/>
  <c r="AC3701" i="2" s="1"/>
  <c r="Q3702" i="2"/>
  <c r="R3702" i="2" s="1"/>
  <c r="AC3702" i="2" s="1"/>
  <c r="Q3703" i="2"/>
  <c r="R3703" i="2" s="1"/>
  <c r="AC3703" i="2" s="1"/>
  <c r="Q3704" i="2"/>
  <c r="R3704" i="2" s="1"/>
  <c r="AC3704" i="2" s="1"/>
  <c r="Q3705" i="2"/>
  <c r="R3705" i="2" s="1"/>
  <c r="AC3705" i="2" s="1"/>
  <c r="Q3706" i="2"/>
  <c r="R3706" i="2" s="1"/>
  <c r="AC3706" i="2" s="1"/>
  <c r="Q3707" i="2"/>
  <c r="R3707" i="2" s="1"/>
  <c r="AC3707" i="2" s="1"/>
  <c r="Q3708" i="2"/>
  <c r="R3708" i="2" s="1"/>
  <c r="AC3708" i="2" s="1"/>
  <c r="Q3709" i="2"/>
  <c r="R3709" i="2" s="1"/>
  <c r="AC3709" i="2" s="1"/>
  <c r="Q3710" i="2"/>
  <c r="R3710" i="2" s="1"/>
  <c r="AC3710" i="2" s="1"/>
  <c r="Q3711" i="2"/>
  <c r="R3711" i="2" s="1"/>
  <c r="AC3711" i="2" s="1"/>
  <c r="Q3712" i="2"/>
  <c r="R3712" i="2" s="1"/>
  <c r="AC3712" i="2" s="1"/>
  <c r="Q3713" i="2"/>
  <c r="R3713" i="2" s="1"/>
  <c r="AC3713" i="2" s="1"/>
  <c r="Q3714" i="2"/>
  <c r="R3714" i="2" s="1"/>
  <c r="AC3714" i="2" s="1"/>
  <c r="Q3715" i="2"/>
  <c r="R3715" i="2" s="1"/>
  <c r="AC3715" i="2" s="1"/>
  <c r="Q3716" i="2"/>
  <c r="R3716" i="2" s="1"/>
  <c r="AC3716" i="2" s="1"/>
  <c r="Q3717" i="2"/>
  <c r="R3717" i="2" s="1"/>
  <c r="AC3717" i="2" s="1"/>
  <c r="Q3718" i="2"/>
  <c r="R3718" i="2" s="1"/>
  <c r="AC3718" i="2" s="1"/>
  <c r="Q3719" i="2"/>
  <c r="R3719" i="2" s="1"/>
  <c r="AC3719" i="2" s="1"/>
  <c r="Q3720" i="2"/>
  <c r="R3720" i="2" s="1"/>
  <c r="AC3720" i="2" s="1"/>
  <c r="Q3721" i="2"/>
  <c r="R3721" i="2" s="1"/>
  <c r="AC3721" i="2" s="1"/>
  <c r="Q3722" i="2"/>
  <c r="R3722" i="2" s="1"/>
  <c r="AC3722" i="2" s="1"/>
  <c r="Q3723" i="2"/>
  <c r="R3723" i="2" s="1"/>
  <c r="AC3723" i="2" s="1"/>
  <c r="Q3724" i="2"/>
  <c r="R3724" i="2" s="1"/>
  <c r="AC3724" i="2" s="1"/>
  <c r="Q3725" i="2"/>
  <c r="R3725" i="2" s="1"/>
  <c r="AC3725" i="2" s="1"/>
  <c r="Q3726" i="2"/>
  <c r="R3726" i="2" s="1"/>
  <c r="AC3726" i="2" s="1"/>
  <c r="Q3727" i="2"/>
  <c r="R3727" i="2" s="1"/>
  <c r="AC3727" i="2" s="1"/>
  <c r="Q3728" i="2"/>
  <c r="R3728" i="2" s="1"/>
  <c r="AC3728" i="2" s="1"/>
  <c r="Q3729" i="2"/>
  <c r="R3729" i="2" s="1"/>
  <c r="AC3729" i="2" s="1"/>
  <c r="Q3730" i="2"/>
  <c r="R3730" i="2" s="1"/>
  <c r="AC3730" i="2" s="1"/>
  <c r="Q3731" i="2"/>
  <c r="R3731" i="2" s="1"/>
  <c r="AC3731" i="2" s="1"/>
  <c r="Q3732" i="2"/>
  <c r="R3732" i="2" s="1"/>
  <c r="AC3732" i="2" s="1"/>
  <c r="Q3733" i="2"/>
  <c r="R3733" i="2" s="1"/>
  <c r="AC3733" i="2" s="1"/>
  <c r="Q3734" i="2"/>
  <c r="R3734" i="2" s="1"/>
  <c r="AC3734" i="2" s="1"/>
  <c r="Q3735" i="2"/>
  <c r="R3735" i="2" s="1"/>
  <c r="AC3735" i="2" s="1"/>
  <c r="Q3736" i="2"/>
  <c r="R3736" i="2" s="1"/>
  <c r="AC3736" i="2" s="1"/>
  <c r="Q3737" i="2"/>
  <c r="R3737" i="2" s="1"/>
  <c r="AC3737" i="2" s="1"/>
  <c r="Q3738" i="2"/>
  <c r="R3738" i="2" s="1"/>
  <c r="AC3738" i="2" s="1"/>
  <c r="Q3739" i="2"/>
  <c r="R3739" i="2" s="1"/>
  <c r="AC3739" i="2" s="1"/>
  <c r="Q3740" i="2"/>
  <c r="R3740" i="2" s="1"/>
  <c r="AC3740" i="2" s="1"/>
  <c r="Q3741" i="2"/>
  <c r="R3741" i="2" s="1"/>
  <c r="AC3741" i="2" s="1"/>
  <c r="Q3742" i="2"/>
  <c r="R3742" i="2" s="1"/>
  <c r="AC3742" i="2" s="1"/>
  <c r="Q3743" i="2"/>
  <c r="R3743" i="2" s="1"/>
  <c r="AC3743" i="2" s="1"/>
  <c r="Q3744" i="2"/>
  <c r="R3744" i="2" s="1"/>
  <c r="AC3744" i="2" s="1"/>
  <c r="Q3745" i="2"/>
  <c r="R3745" i="2" s="1"/>
  <c r="AC3745" i="2" s="1"/>
  <c r="Q3746" i="2"/>
  <c r="R3746" i="2" s="1"/>
  <c r="AC3746" i="2" s="1"/>
  <c r="Q3747" i="2"/>
  <c r="R3747" i="2" s="1"/>
  <c r="AC3747" i="2" s="1"/>
  <c r="Q3748" i="2"/>
  <c r="R3748" i="2" s="1"/>
  <c r="AC3748" i="2" s="1"/>
  <c r="Q3749" i="2"/>
  <c r="R3749" i="2" s="1"/>
  <c r="AC3749" i="2" s="1"/>
  <c r="Q3750" i="2"/>
  <c r="R3750" i="2" s="1"/>
  <c r="AC3750" i="2" s="1"/>
  <c r="Q3751" i="2"/>
  <c r="R3751" i="2" s="1"/>
  <c r="AC3751" i="2" s="1"/>
  <c r="Q3752" i="2"/>
  <c r="R3752" i="2" s="1"/>
  <c r="AC3752" i="2" s="1"/>
  <c r="Q3753" i="2"/>
  <c r="R3753" i="2" s="1"/>
  <c r="AC3753" i="2" s="1"/>
  <c r="Q3754" i="2"/>
  <c r="R3754" i="2" s="1"/>
  <c r="AC3754" i="2" s="1"/>
  <c r="Q3755" i="2"/>
  <c r="R3755" i="2" s="1"/>
  <c r="AC3755" i="2" s="1"/>
  <c r="Q3756" i="2"/>
  <c r="R3756" i="2" s="1"/>
  <c r="AC3756" i="2" s="1"/>
  <c r="Q3757" i="2"/>
  <c r="R3757" i="2" s="1"/>
  <c r="AC3757" i="2" s="1"/>
  <c r="Q3758" i="2"/>
  <c r="R3758" i="2" s="1"/>
  <c r="AC3758" i="2" s="1"/>
  <c r="Q3759" i="2"/>
  <c r="R3759" i="2" s="1"/>
  <c r="AC3759" i="2" s="1"/>
  <c r="Q3760" i="2"/>
  <c r="R3760" i="2" s="1"/>
  <c r="AC3760" i="2" s="1"/>
  <c r="Q3761" i="2"/>
  <c r="R3761" i="2" s="1"/>
  <c r="AC3761" i="2" s="1"/>
  <c r="Q3770" i="2"/>
  <c r="R3770" i="2" s="1"/>
  <c r="AC3770" i="2" s="1"/>
  <c r="Q3766" i="2"/>
  <c r="R3766" i="2" s="1"/>
  <c r="AC3766" i="2" s="1"/>
  <c r="Q3768" i="2"/>
  <c r="R3768" i="2" s="1"/>
  <c r="AC3768" i="2" s="1"/>
  <c r="Q3762" i="2"/>
  <c r="R3762" i="2" s="1"/>
  <c r="AC3762" i="2" s="1"/>
  <c r="Q3764" i="2"/>
  <c r="R3764" i="2" s="1"/>
  <c r="AC3764" i="2" s="1"/>
  <c r="P3543" i="2"/>
  <c r="P3303" i="2"/>
  <c r="P2732" i="2"/>
  <c r="S3755" i="2" l="1"/>
  <c r="T3755" i="2" s="1"/>
  <c r="S3683" i="2"/>
  <c r="T3683" i="2" s="1"/>
  <c r="S3651" i="2"/>
  <c r="T3651" i="2" s="1"/>
  <c r="S3588" i="2"/>
  <c r="T3588" i="2" s="1"/>
  <c r="S3620" i="2"/>
  <c r="T3620" i="2" s="1"/>
  <c r="S3746" i="2"/>
  <c r="T3746" i="2" s="1"/>
  <c r="S3730" i="2"/>
  <c r="T3730" i="2" s="1"/>
  <c r="S3722" i="2"/>
  <c r="T3722" i="2" s="1"/>
  <c r="S3714" i="2"/>
  <c r="T3714" i="2" s="1"/>
  <c r="S3706" i="2"/>
  <c r="T3706" i="2" s="1"/>
  <c r="S3698" i="2"/>
  <c r="T3698" i="2" s="1"/>
  <c r="S3690" i="2"/>
  <c r="T3690" i="2" s="1"/>
  <c r="S3682" i="2"/>
  <c r="T3682" i="2" s="1"/>
  <c r="S3674" i="2"/>
  <c r="T3674" i="2" s="1"/>
  <c r="S3666" i="2"/>
  <c r="T3666" i="2" s="1"/>
  <c r="S3658" i="2"/>
  <c r="T3658" i="2" s="1"/>
  <c r="S3650" i="2"/>
  <c r="T3650" i="2" s="1"/>
  <c r="S3642" i="2"/>
  <c r="T3642" i="2" s="1"/>
  <c r="S3634" i="2"/>
  <c r="T3634" i="2" s="1"/>
  <c r="S3626" i="2"/>
  <c r="T3626" i="2" s="1"/>
  <c r="S3609" i="2"/>
  <c r="T3609" i="2" s="1"/>
  <c r="S3584" i="2"/>
  <c r="T3584" i="2" s="1"/>
  <c r="S3615" i="2"/>
  <c r="T3615" i="2" s="1"/>
  <c r="S3605" i="2"/>
  <c r="T3605" i="2" s="1"/>
  <c r="S3585" i="2"/>
  <c r="T3585" i="2" s="1"/>
  <c r="S3603" i="2"/>
  <c r="T3603" i="2" s="1"/>
  <c r="S3739" i="2"/>
  <c r="T3739" i="2" s="1"/>
  <c r="S3691" i="2"/>
  <c r="T3691" i="2" s="1"/>
  <c r="S3667" i="2"/>
  <c r="T3667" i="2" s="1"/>
  <c r="S3635" i="2"/>
  <c r="T3635" i="2" s="1"/>
  <c r="S3610" i="2"/>
  <c r="T3610" i="2" s="1"/>
  <c r="S3770" i="2"/>
  <c r="T3770" i="2" s="1"/>
  <c r="S3738" i="2"/>
  <c r="T3738" i="2" s="1"/>
  <c r="S3761" i="2"/>
  <c r="T3761" i="2" s="1"/>
  <c r="S3753" i="2"/>
  <c r="T3753" i="2" s="1"/>
  <c r="S3745" i="2"/>
  <c r="T3745" i="2" s="1"/>
  <c r="S3737" i="2"/>
  <c r="T3737" i="2" s="1"/>
  <c r="S3729" i="2"/>
  <c r="T3729" i="2" s="1"/>
  <c r="S3721" i="2"/>
  <c r="T3721" i="2" s="1"/>
  <c r="S3713" i="2"/>
  <c r="T3713" i="2" s="1"/>
  <c r="S3705" i="2"/>
  <c r="T3705" i="2" s="1"/>
  <c r="S3697" i="2"/>
  <c r="T3697" i="2" s="1"/>
  <c r="S3689" i="2"/>
  <c r="T3689" i="2" s="1"/>
  <c r="S3681" i="2"/>
  <c r="T3681" i="2" s="1"/>
  <c r="S3673" i="2"/>
  <c r="T3673" i="2" s="1"/>
  <c r="S3665" i="2"/>
  <c r="T3665" i="2" s="1"/>
  <c r="S3657" i="2"/>
  <c r="T3657" i="2" s="1"/>
  <c r="S3649" i="2"/>
  <c r="T3649" i="2" s="1"/>
  <c r="S3641" i="2"/>
  <c r="T3641" i="2" s="1"/>
  <c r="S3633" i="2"/>
  <c r="T3633" i="2" s="1"/>
  <c r="S3625" i="2"/>
  <c r="T3625" i="2" s="1"/>
  <c r="S3586" i="2"/>
  <c r="T3586" i="2" s="1"/>
  <c r="S3599" i="2"/>
  <c r="T3599" i="2" s="1"/>
  <c r="S3611" i="2"/>
  <c r="T3611" i="2" s="1"/>
  <c r="S3619" i="2"/>
  <c r="T3619" i="2" s="1"/>
  <c r="S3606" i="2"/>
  <c r="T3606" i="2" s="1"/>
  <c r="S3596" i="2"/>
  <c r="T3596" i="2" s="1"/>
  <c r="S3766" i="2"/>
  <c r="T3766" i="2" s="1"/>
  <c r="S3707" i="2"/>
  <c r="T3707" i="2" s="1"/>
  <c r="S3659" i="2"/>
  <c r="T3659" i="2" s="1"/>
  <c r="S3627" i="2"/>
  <c r="T3627" i="2" s="1"/>
  <c r="S3613" i="2"/>
  <c r="T3613" i="2" s="1"/>
  <c r="S3754" i="2"/>
  <c r="T3754" i="2" s="1"/>
  <c r="S3760" i="2"/>
  <c r="T3760" i="2" s="1"/>
  <c r="S3752" i="2"/>
  <c r="T3752" i="2" s="1"/>
  <c r="S3744" i="2"/>
  <c r="T3744" i="2" s="1"/>
  <c r="S3736" i="2"/>
  <c r="T3736" i="2" s="1"/>
  <c r="S3728" i="2"/>
  <c r="T3728" i="2" s="1"/>
  <c r="S3720" i="2"/>
  <c r="T3720" i="2" s="1"/>
  <c r="S3712" i="2"/>
  <c r="T3712" i="2" s="1"/>
  <c r="S3704" i="2"/>
  <c r="T3704" i="2" s="1"/>
  <c r="S3696" i="2"/>
  <c r="T3696" i="2" s="1"/>
  <c r="S3688" i="2"/>
  <c r="T3688" i="2" s="1"/>
  <c r="S3680" i="2"/>
  <c r="T3680" i="2" s="1"/>
  <c r="S3672" i="2"/>
  <c r="T3672" i="2" s="1"/>
  <c r="S3664" i="2"/>
  <c r="T3664" i="2" s="1"/>
  <c r="S3656" i="2"/>
  <c r="T3656" i="2" s="1"/>
  <c r="S3648" i="2"/>
  <c r="T3648" i="2" s="1"/>
  <c r="S3640" i="2"/>
  <c r="T3640" i="2" s="1"/>
  <c r="S3632" i="2"/>
  <c r="T3632" i="2" s="1"/>
  <c r="S3624" i="2"/>
  <c r="T3624" i="2" s="1"/>
  <c r="S3597" i="2"/>
  <c r="T3597" i="2" s="1"/>
  <c r="S3592" i="2"/>
  <c r="T3592" i="2" s="1"/>
  <c r="S3577" i="2"/>
  <c r="T3577" i="2" s="1"/>
  <c r="S3612" i="2"/>
  <c r="T3612" i="2" s="1"/>
  <c r="S3616" i="2"/>
  <c r="T3616" i="2" s="1"/>
  <c r="S3580" i="2"/>
  <c r="T3580" i="2" s="1"/>
  <c r="S3768" i="2"/>
  <c r="T3768" i="2" s="1"/>
  <c r="S3731" i="2"/>
  <c r="T3731" i="2" s="1"/>
  <c r="S3699" i="2"/>
  <c r="T3699" i="2" s="1"/>
  <c r="S3643" i="2"/>
  <c r="T3643" i="2" s="1"/>
  <c r="S3589" i="2"/>
  <c r="T3589" i="2" s="1"/>
  <c r="S3593" i="2"/>
  <c r="T3593" i="2" s="1"/>
  <c r="S3759" i="2"/>
  <c r="T3759" i="2" s="1"/>
  <c r="S3751" i="2"/>
  <c r="T3751" i="2" s="1"/>
  <c r="S3743" i="2"/>
  <c r="T3743" i="2" s="1"/>
  <c r="S3735" i="2"/>
  <c r="T3735" i="2" s="1"/>
  <c r="S3727" i="2"/>
  <c r="T3727" i="2" s="1"/>
  <c r="S3719" i="2"/>
  <c r="T3719" i="2" s="1"/>
  <c r="S3711" i="2"/>
  <c r="T3711" i="2" s="1"/>
  <c r="S3703" i="2"/>
  <c r="T3703" i="2" s="1"/>
  <c r="S3695" i="2"/>
  <c r="T3695" i="2" s="1"/>
  <c r="S3687" i="2"/>
  <c r="T3687" i="2" s="1"/>
  <c r="S3679" i="2"/>
  <c r="T3679" i="2" s="1"/>
  <c r="S3671" i="2"/>
  <c r="T3671" i="2" s="1"/>
  <c r="S3663" i="2"/>
  <c r="T3663" i="2" s="1"/>
  <c r="S3655" i="2"/>
  <c r="T3655" i="2" s="1"/>
  <c r="S3647" i="2"/>
  <c r="T3647" i="2" s="1"/>
  <c r="S3639" i="2"/>
  <c r="T3639" i="2" s="1"/>
  <c r="S3631" i="2"/>
  <c r="T3631" i="2" s="1"/>
  <c r="S3591" i="2"/>
  <c r="T3591" i="2" s="1"/>
  <c r="S3621" i="2"/>
  <c r="T3621" i="2" s="1"/>
  <c r="S3587" i="2"/>
  <c r="T3587" i="2" s="1"/>
  <c r="S3617" i="2"/>
  <c r="T3617" i="2" s="1"/>
  <c r="S3618" i="2"/>
  <c r="T3618" i="2" s="1"/>
  <c r="S3607" i="2"/>
  <c r="T3607" i="2" s="1"/>
  <c r="S3579" i="2"/>
  <c r="T3579" i="2" s="1"/>
  <c r="S3715" i="2"/>
  <c r="T3715" i="2" s="1"/>
  <c r="S3675" i="2"/>
  <c r="T3675" i="2" s="1"/>
  <c r="S3750" i="2"/>
  <c r="T3750" i="2" s="1"/>
  <c r="S3734" i="2"/>
  <c r="T3734" i="2" s="1"/>
  <c r="S3726" i="2"/>
  <c r="T3726" i="2" s="1"/>
  <c r="S3710" i="2"/>
  <c r="T3710" i="2" s="1"/>
  <c r="S3702" i="2"/>
  <c r="T3702" i="2" s="1"/>
  <c r="S3694" i="2"/>
  <c r="T3694" i="2" s="1"/>
  <c r="S3686" i="2"/>
  <c r="T3686" i="2" s="1"/>
  <c r="S3678" i="2"/>
  <c r="T3678" i="2" s="1"/>
  <c r="S3670" i="2"/>
  <c r="T3670" i="2" s="1"/>
  <c r="S3662" i="2"/>
  <c r="T3662" i="2" s="1"/>
  <c r="S3654" i="2"/>
  <c r="T3654" i="2" s="1"/>
  <c r="S3646" i="2"/>
  <c r="T3646" i="2" s="1"/>
  <c r="S3638" i="2"/>
  <c r="T3638" i="2" s="1"/>
  <c r="S3630" i="2"/>
  <c r="T3630" i="2" s="1"/>
  <c r="S3614" i="2"/>
  <c r="T3614" i="2" s="1"/>
  <c r="S3601" i="2"/>
  <c r="T3601" i="2" s="1"/>
  <c r="S3575" i="2"/>
  <c r="T3575" i="2" s="1"/>
  <c r="S3590" i="2"/>
  <c r="T3590" i="2" s="1"/>
  <c r="S3600" i="2"/>
  <c r="T3600" i="2" s="1"/>
  <c r="S3623" i="2"/>
  <c r="T3623" i="2" s="1"/>
  <c r="S3622" i="2"/>
  <c r="T3622" i="2" s="1"/>
  <c r="S3747" i="2"/>
  <c r="T3747" i="2" s="1"/>
  <c r="S3723" i="2"/>
  <c r="T3723" i="2" s="1"/>
  <c r="S3764" i="2"/>
  <c r="T3764" i="2" s="1"/>
  <c r="S3758" i="2"/>
  <c r="T3758" i="2" s="1"/>
  <c r="S3742" i="2"/>
  <c r="T3742" i="2" s="1"/>
  <c r="S3718" i="2"/>
  <c r="T3718" i="2" s="1"/>
  <c r="S3762" i="2"/>
  <c r="T3762" i="2" s="1"/>
  <c r="S3757" i="2"/>
  <c r="T3757" i="2" s="1"/>
  <c r="S3749" i="2"/>
  <c r="T3749" i="2" s="1"/>
  <c r="S3741" i="2"/>
  <c r="T3741" i="2" s="1"/>
  <c r="S3733" i="2"/>
  <c r="T3733" i="2" s="1"/>
  <c r="S3725" i="2"/>
  <c r="T3725" i="2" s="1"/>
  <c r="S3717" i="2"/>
  <c r="T3717" i="2" s="1"/>
  <c r="S3709" i="2"/>
  <c r="T3709" i="2" s="1"/>
  <c r="S3701" i="2"/>
  <c r="T3701" i="2" s="1"/>
  <c r="S3693" i="2"/>
  <c r="T3693" i="2" s="1"/>
  <c r="S3685" i="2"/>
  <c r="T3685" i="2" s="1"/>
  <c r="S3677" i="2"/>
  <c r="T3677" i="2" s="1"/>
  <c r="S3669" i="2"/>
  <c r="T3669" i="2" s="1"/>
  <c r="S3661" i="2"/>
  <c r="T3661" i="2" s="1"/>
  <c r="S3653" i="2"/>
  <c r="T3653" i="2" s="1"/>
  <c r="S3645" i="2"/>
  <c r="T3645" i="2" s="1"/>
  <c r="S3637" i="2"/>
  <c r="T3637" i="2" s="1"/>
  <c r="S3629" i="2"/>
  <c r="T3629" i="2" s="1"/>
  <c r="S3608" i="2"/>
  <c r="T3608" i="2" s="1"/>
  <c r="S3581" i="2"/>
  <c r="T3581" i="2" s="1"/>
  <c r="S3583" i="2"/>
  <c r="T3583" i="2" s="1"/>
  <c r="S3602" i="2"/>
  <c r="T3602" i="2" s="1"/>
  <c r="S3576" i="2"/>
  <c r="T3576" i="2" s="1"/>
  <c r="S3594" i="2"/>
  <c r="T3594" i="2" s="1"/>
  <c r="S3772" i="2"/>
  <c r="T3772" i="2" s="1"/>
  <c r="S3756" i="2"/>
  <c r="T3756" i="2" s="1"/>
  <c r="S3748" i="2"/>
  <c r="T3748" i="2" s="1"/>
  <c r="S3740" i="2"/>
  <c r="T3740" i="2" s="1"/>
  <c r="S3732" i="2"/>
  <c r="T3732" i="2" s="1"/>
  <c r="S3724" i="2"/>
  <c r="T3724" i="2" s="1"/>
  <c r="S3716" i="2"/>
  <c r="T3716" i="2" s="1"/>
  <c r="S3708" i="2"/>
  <c r="T3708" i="2" s="1"/>
  <c r="S3700" i="2"/>
  <c r="T3700" i="2" s="1"/>
  <c r="S3692" i="2"/>
  <c r="T3692" i="2" s="1"/>
  <c r="S3684" i="2"/>
  <c r="T3684" i="2" s="1"/>
  <c r="S3676" i="2"/>
  <c r="T3676" i="2" s="1"/>
  <c r="S3668" i="2"/>
  <c r="T3668" i="2" s="1"/>
  <c r="S3660" i="2"/>
  <c r="T3660" i="2" s="1"/>
  <c r="S3652" i="2"/>
  <c r="T3652" i="2" s="1"/>
  <c r="S3644" i="2"/>
  <c r="T3644" i="2" s="1"/>
  <c r="S3636" i="2"/>
  <c r="T3636" i="2" s="1"/>
  <c r="S3628" i="2"/>
  <c r="T3628" i="2" s="1"/>
  <c r="S3604" i="2"/>
  <c r="T3604" i="2" s="1"/>
  <c r="S3582" i="2"/>
  <c r="T3582" i="2" s="1"/>
  <c r="S3578" i="2"/>
  <c r="T3578" i="2" s="1"/>
  <c r="S3574" i="2"/>
  <c r="T3574" i="2" s="1"/>
  <c r="S3595" i="2"/>
  <c r="T3595" i="2" s="1"/>
  <c r="S3598" i="2"/>
  <c r="T3598" i="2" s="1"/>
  <c r="P3975" i="2"/>
  <c r="W3975" i="2"/>
  <c r="X3975" i="2"/>
  <c r="Y3975" i="2"/>
  <c r="Q3301" i="2"/>
  <c r="R3301" i="2" s="1"/>
  <c r="AC3301" i="2" s="1"/>
  <c r="X3304" i="2"/>
  <c r="Y3304" i="2"/>
  <c r="W3304" i="2"/>
  <c r="Q3293" i="2"/>
  <c r="R3293" i="2" s="1"/>
  <c r="AC3293" i="2" s="1"/>
  <c r="Q3299" i="2"/>
  <c r="R3299" i="2" s="1"/>
  <c r="AC3299" i="2" s="1"/>
  <c r="Q3295" i="2"/>
  <c r="R3295" i="2" s="1"/>
  <c r="AC3295" i="2" s="1"/>
  <c r="Q3297" i="2"/>
  <c r="R3297" i="2" s="1"/>
  <c r="AC3297" i="2" s="1"/>
  <c r="P3544" i="2"/>
  <c r="P3304" i="2"/>
  <c r="Q3120" i="2"/>
  <c r="R3120" i="2" s="1"/>
  <c r="Q3134" i="2"/>
  <c r="R3134" i="2" s="1"/>
  <c r="Q3158" i="2"/>
  <c r="R3158" i="2" s="1"/>
  <c r="Q3182" i="2"/>
  <c r="R3182" i="2" s="1"/>
  <c r="Q3206" i="2"/>
  <c r="R3206" i="2" s="1"/>
  <c r="Q3106" i="2"/>
  <c r="R3106" i="2" s="1"/>
  <c r="Q3135" i="2"/>
  <c r="R3135" i="2" s="1"/>
  <c r="Q3159" i="2"/>
  <c r="R3159" i="2" s="1"/>
  <c r="Q3183" i="2"/>
  <c r="R3183" i="2" s="1"/>
  <c r="Q3279" i="2"/>
  <c r="R3279" i="2" s="1"/>
  <c r="Q3123" i="2"/>
  <c r="R3123" i="2" s="1"/>
  <c r="Q3136" i="2"/>
  <c r="R3136" i="2" s="1"/>
  <c r="Q3160" i="2"/>
  <c r="R3160" i="2" s="1"/>
  <c r="Q3184" i="2"/>
  <c r="R3184" i="2" s="1"/>
  <c r="Q3208" i="2"/>
  <c r="R3208" i="2" s="1"/>
  <c r="Q3232" i="2"/>
  <c r="R3232" i="2" s="1"/>
  <c r="Q3256" i="2"/>
  <c r="R3256" i="2" s="1"/>
  <c r="Q3280" i="2"/>
  <c r="R3280" i="2" s="1"/>
  <c r="Q3281" i="2"/>
  <c r="R3281" i="2" s="1"/>
  <c r="Q3205" i="2"/>
  <c r="R3205" i="2" s="1"/>
  <c r="Q3107" i="2"/>
  <c r="R3107" i="2" s="1"/>
  <c r="Q3137" i="2"/>
  <c r="R3137" i="2" s="1"/>
  <c r="Q3161" i="2"/>
  <c r="R3161" i="2" s="1"/>
  <c r="Q3185" i="2"/>
  <c r="R3185" i="2" s="1"/>
  <c r="Q3209" i="2"/>
  <c r="R3209" i="2" s="1"/>
  <c r="Q3233" i="2"/>
  <c r="R3233" i="2" s="1"/>
  <c r="Q3257" i="2"/>
  <c r="R3257" i="2" s="1"/>
  <c r="Q3288" i="2"/>
  <c r="R3288" i="2" s="1"/>
  <c r="Q3104" i="2"/>
  <c r="R3104" i="2" s="1"/>
  <c r="Q3138" i="2"/>
  <c r="R3138" i="2" s="1"/>
  <c r="Q3162" i="2"/>
  <c r="R3162" i="2" s="1"/>
  <c r="Q3186" i="2"/>
  <c r="R3186" i="2" s="1"/>
  <c r="Q3210" i="2"/>
  <c r="R3210" i="2" s="1"/>
  <c r="Q3234" i="2"/>
  <c r="R3234" i="2" s="1"/>
  <c r="Q3258" i="2"/>
  <c r="R3258" i="2" s="1"/>
  <c r="Q3282" i="2"/>
  <c r="R3282" i="2" s="1"/>
  <c r="Q3284" i="2"/>
  <c r="R3284" i="2" s="1"/>
  <c r="Q3253" i="2"/>
  <c r="R3253" i="2" s="1"/>
  <c r="Q3111" i="2"/>
  <c r="R3111" i="2" s="1"/>
  <c r="Q3139" i="2"/>
  <c r="R3139" i="2" s="1"/>
  <c r="Q3163" i="2"/>
  <c r="R3163" i="2" s="1"/>
  <c r="Q3187" i="2"/>
  <c r="R3187" i="2" s="1"/>
  <c r="Q3211" i="2"/>
  <c r="R3211" i="2" s="1"/>
  <c r="Q3235" i="2"/>
  <c r="R3235" i="2" s="1"/>
  <c r="Q3259" i="2"/>
  <c r="R3259" i="2" s="1"/>
  <c r="Q3283" i="2"/>
  <c r="R3283" i="2" s="1"/>
  <c r="Q3157" i="2"/>
  <c r="R3157" i="2" s="1"/>
  <c r="Q3116" i="2"/>
  <c r="R3116" i="2" s="1"/>
  <c r="Q3140" i="2"/>
  <c r="R3140" i="2" s="1"/>
  <c r="Q3164" i="2"/>
  <c r="R3164" i="2" s="1"/>
  <c r="Q3188" i="2"/>
  <c r="R3188" i="2" s="1"/>
  <c r="Q3212" i="2"/>
  <c r="R3212" i="2" s="1"/>
  <c r="Q3236" i="2"/>
  <c r="R3236" i="2" s="1"/>
  <c r="Q3260" i="2"/>
  <c r="R3260" i="2" s="1"/>
  <c r="Q3292" i="2"/>
  <c r="R3292" i="2" s="1"/>
  <c r="Q3304" i="2"/>
  <c r="R3304" i="2" s="1"/>
  <c r="Q3141" i="2"/>
  <c r="R3141" i="2" s="1"/>
  <c r="Q3165" i="2"/>
  <c r="R3165" i="2" s="1"/>
  <c r="Q3189" i="2"/>
  <c r="R3189" i="2" s="1"/>
  <c r="Q3213" i="2"/>
  <c r="R3213" i="2" s="1"/>
  <c r="Q3237" i="2"/>
  <c r="R3237" i="2" s="1"/>
  <c r="Q3261" i="2"/>
  <c r="R3261" i="2" s="1"/>
  <c r="Q3285" i="2"/>
  <c r="R3285" i="2" s="1"/>
  <c r="Q3262" i="2"/>
  <c r="R3262" i="2" s="1"/>
  <c r="Q3287" i="2"/>
  <c r="R3287" i="2" s="1"/>
  <c r="Q3254" i="2"/>
  <c r="R3254" i="2" s="1"/>
  <c r="Q3117" i="2"/>
  <c r="R3117" i="2" s="1"/>
  <c r="Q3142" i="2"/>
  <c r="R3142" i="2" s="1"/>
  <c r="Q3166" i="2"/>
  <c r="R3166" i="2" s="1"/>
  <c r="Q3190" i="2"/>
  <c r="R3190" i="2" s="1"/>
  <c r="Q3214" i="2"/>
  <c r="R3214" i="2" s="1"/>
  <c r="Q3238" i="2"/>
  <c r="R3238" i="2" s="1"/>
  <c r="Q3286" i="2"/>
  <c r="R3286" i="2" s="1"/>
  <c r="Q3110" i="2"/>
  <c r="R3110" i="2" s="1"/>
  <c r="Q3143" i="2"/>
  <c r="R3143" i="2" s="1"/>
  <c r="Q3167" i="2"/>
  <c r="R3167" i="2" s="1"/>
  <c r="Q3191" i="2"/>
  <c r="R3191" i="2" s="1"/>
  <c r="Q3215" i="2"/>
  <c r="R3215" i="2" s="1"/>
  <c r="Q3239" i="2"/>
  <c r="R3239" i="2" s="1"/>
  <c r="Q3263" i="2"/>
  <c r="R3263" i="2" s="1"/>
  <c r="Q3231" i="2"/>
  <c r="R3231" i="2" s="1"/>
  <c r="Q3114" i="2"/>
  <c r="R3114" i="2" s="1"/>
  <c r="Q3144" i="2"/>
  <c r="R3144" i="2" s="1"/>
  <c r="Q3168" i="2"/>
  <c r="R3168" i="2" s="1"/>
  <c r="Q3192" i="2"/>
  <c r="R3192" i="2" s="1"/>
  <c r="Q3216" i="2"/>
  <c r="R3216" i="2" s="1"/>
  <c r="Q3240" i="2"/>
  <c r="R3240" i="2" s="1"/>
  <c r="Q3264" i="2"/>
  <c r="R3264" i="2" s="1"/>
  <c r="Q3291" i="2"/>
  <c r="R3291" i="2" s="1"/>
  <c r="Q3105" i="2"/>
  <c r="R3105" i="2" s="1"/>
  <c r="Q3145" i="2"/>
  <c r="R3145" i="2" s="1"/>
  <c r="Q3169" i="2"/>
  <c r="R3169" i="2" s="1"/>
  <c r="Q3193" i="2"/>
  <c r="R3193" i="2" s="1"/>
  <c r="Q3217" i="2"/>
  <c r="R3217" i="2" s="1"/>
  <c r="Q3241" i="2"/>
  <c r="R3241" i="2" s="1"/>
  <c r="Q3265" i="2"/>
  <c r="R3265" i="2" s="1"/>
  <c r="Q3289" i="2"/>
  <c r="R3289" i="2" s="1"/>
  <c r="Q3278" i="2"/>
  <c r="R3278" i="2" s="1"/>
  <c r="Q3303" i="2"/>
  <c r="R3303" i="2" s="1"/>
  <c r="S3303" i="2" s="1"/>
  <c r="Q3146" i="2"/>
  <c r="R3146" i="2" s="1"/>
  <c r="Q3170" i="2"/>
  <c r="R3170" i="2" s="1"/>
  <c r="Q3194" i="2"/>
  <c r="R3194" i="2" s="1"/>
  <c r="Q3218" i="2"/>
  <c r="R3218" i="2" s="1"/>
  <c r="Q3242" i="2"/>
  <c r="R3242" i="2" s="1"/>
  <c r="Q3266" i="2"/>
  <c r="R3266" i="2" s="1"/>
  <c r="Q3290" i="2"/>
  <c r="R3290" i="2" s="1"/>
  <c r="Q3272" i="2"/>
  <c r="R3272" i="2" s="1"/>
  <c r="Q3119" i="2"/>
  <c r="R3119" i="2" s="1"/>
  <c r="Q3147" i="2"/>
  <c r="R3147" i="2" s="1"/>
  <c r="Q3171" i="2"/>
  <c r="R3171" i="2" s="1"/>
  <c r="Q3195" i="2"/>
  <c r="R3195" i="2" s="1"/>
  <c r="Q3219" i="2"/>
  <c r="R3219" i="2" s="1"/>
  <c r="Q3243" i="2"/>
  <c r="R3243" i="2" s="1"/>
  <c r="Q3267" i="2"/>
  <c r="R3267" i="2" s="1"/>
  <c r="Q3294" i="2"/>
  <c r="R3294" i="2" s="1"/>
  <c r="Q3124" i="2"/>
  <c r="R3124" i="2" s="1"/>
  <c r="Q3148" i="2"/>
  <c r="R3148" i="2" s="1"/>
  <c r="Q3172" i="2"/>
  <c r="R3172" i="2" s="1"/>
  <c r="Q3196" i="2"/>
  <c r="R3196" i="2" s="1"/>
  <c r="Q3220" i="2"/>
  <c r="R3220" i="2" s="1"/>
  <c r="Q3244" i="2"/>
  <c r="R3244" i="2" s="1"/>
  <c r="Q3268" i="2"/>
  <c r="R3268" i="2" s="1"/>
  <c r="Q3296" i="2"/>
  <c r="R3296" i="2" s="1"/>
  <c r="Q3269" i="2"/>
  <c r="R3269" i="2" s="1"/>
  <c r="Q3277" i="2"/>
  <c r="R3277" i="2" s="1"/>
  <c r="Q3302" i="2"/>
  <c r="R3302" i="2" s="1"/>
  <c r="Q3125" i="2"/>
  <c r="R3125" i="2" s="1"/>
  <c r="Q3149" i="2"/>
  <c r="R3149" i="2" s="1"/>
  <c r="Q3173" i="2"/>
  <c r="R3173" i="2" s="1"/>
  <c r="Q3197" i="2"/>
  <c r="R3197" i="2" s="1"/>
  <c r="Q3221" i="2"/>
  <c r="R3221" i="2" s="1"/>
  <c r="Q3245" i="2"/>
  <c r="R3245" i="2" s="1"/>
  <c r="Q3298" i="2"/>
  <c r="R3298" i="2" s="1"/>
  <c r="Q3115" i="2"/>
  <c r="R3115" i="2" s="1"/>
  <c r="Q3126" i="2"/>
  <c r="R3126" i="2" s="1"/>
  <c r="Q3150" i="2"/>
  <c r="R3150" i="2" s="1"/>
  <c r="Q3174" i="2"/>
  <c r="R3174" i="2" s="1"/>
  <c r="Q3198" i="2"/>
  <c r="R3198" i="2" s="1"/>
  <c r="Q3222" i="2"/>
  <c r="R3222" i="2" s="1"/>
  <c r="Q3246" i="2"/>
  <c r="R3246" i="2" s="1"/>
  <c r="Q3270" i="2"/>
  <c r="R3270" i="2" s="1"/>
  <c r="Q3300" i="2"/>
  <c r="R3300" i="2" s="1"/>
  <c r="Q3230" i="2"/>
  <c r="R3230" i="2" s="1"/>
  <c r="Q3108" i="2"/>
  <c r="R3108" i="2" s="1"/>
  <c r="Q3127" i="2"/>
  <c r="R3127" i="2" s="1"/>
  <c r="Q3151" i="2"/>
  <c r="R3151" i="2" s="1"/>
  <c r="Q3175" i="2"/>
  <c r="R3175" i="2" s="1"/>
  <c r="Q3199" i="2"/>
  <c r="R3199" i="2" s="1"/>
  <c r="Q3223" i="2"/>
  <c r="R3223" i="2" s="1"/>
  <c r="Q3247" i="2"/>
  <c r="R3247" i="2" s="1"/>
  <c r="Q3271" i="2"/>
  <c r="R3271" i="2" s="1"/>
  <c r="Q3181" i="2"/>
  <c r="R3181" i="2" s="1"/>
  <c r="Q3121" i="2"/>
  <c r="R3121" i="2" s="1"/>
  <c r="Q3128" i="2"/>
  <c r="R3128" i="2" s="1"/>
  <c r="Q3152" i="2"/>
  <c r="R3152" i="2" s="1"/>
  <c r="Q3176" i="2"/>
  <c r="R3176" i="2" s="1"/>
  <c r="Q3200" i="2"/>
  <c r="R3200" i="2" s="1"/>
  <c r="Q3224" i="2"/>
  <c r="R3224" i="2" s="1"/>
  <c r="Q3248" i="2"/>
  <c r="R3248" i="2" s="1"/>
  <c r="Q3122" i="2"/>
  <c r="R3122" i="2" s="1"/>
  <c r="Q3129" i="2"/>
  <c r="R3129" i="2" s="1"/>
  <c r="Q3153" i="2"/>
  <c r="R3153" i="2" s="1"/>
  <c r="Q3177" i="2"/>
  <c r="R3177" i="2" s="1"/>
  <c r="Q3201" i="2"/>
  <c r="R3201" i="2" s="1"/>
  <c r="Q3225" i="2"/>
  <c r="R3225" i="2" s="1"/>
  <c r="Q3249" i="2"/>
  <c r="R3249" i="2" s="1"/>
  <c r="Q3273" i="2"/>
  <c r="R3273" i="2" s="1"/>
  <c r="Q3274" i="2"/>
  <c r="R3274" i="2" s="1"/>
  <c r="Q3229" i="2"/>
  <c r="R3229" i="2" s="1"/>
  <c r="Q3118" i="2"/>
  <c r="R3118" i="2" s="1"/>
  <c r="Q3130" i="2"/>
  <c r="R3130" i="2" s="1"/>
  <c r="Q3154" i="2"/>
  <c r="R3154" i="2" s="1"/>
  <c r="Q3178" i="2"/>
  <c r="R3178" i="2" s="1"/>
  <c r="Q3202" i="2"/>
  <c r="R3202" i="2" s="1"/>
  <c r="Q3226" i="2"/>
  <c r="R3226" i="2" s="1"/>
  <c r="Q3250" i="2"/>
  <c r="R3250" i="2" s="1"/>
  <c r="Q3207" i="2"/>
  <c r="R3207" i="2" s="1"/>
  <c r="Q3112" i="2"/>
  <c r="R3112" i="2" s="1"/>
  <c r="Q3131" i="2"/>
  <c r="R3131" i="2" s="1"/>
  <c r="Q3155" i="2"/>
  <c r="R3155" i="2" s="1"/>
  <c r="Q3179" i="2"/>
  <c r="R3179" i="2" s="1"/>
  <c r="Q3203" i="2"/>
  <c r="R3203" i="2" s="1"/>
  <c r="Q3227" i="2"/>
  <c r="R3227" i="2" s="1"/>
  <c r="Q3251" i="2"/>
  <c r="R3251" i="2" s="1"/>
  <c r="Q3275" i="2"/>
  <c r="R3275" i="2" s="1"/>
  <c r="Q3113" i="2"/>
  <c r="R3113" i="2" s="1"/>
  <c r="Q3255" i="2"/>
  <c r="R3255" i="2" s="1"/>
  <c r="Q3109" i="2"/>
  <c r="R3109" i="2" s="1"/>
  <c r="Q3132" i="2"/>
  <c r="R3132" i="2" s="1"/>
  <c r="Q3156" i="2"/>
  <c r="R3156" i="2" s="1"/>
  <c r="Q3180" i="2"/>
  <c r="R3180" i="2" s="1"/>
  <c r="Q3204" i="2"/>
  <c r="R3204" i="2" s="1"/>
  <c r="Q3228" i="2"/>
  <c r="R3228" i="2" s="1"/>
  <c r="Q3252" i="2"/>
  <c r="R3252" i="2" s="1"/>
  <c r="Q3276" i="2"/>
  <c r="R3276" i="2" s="1"/>
  <c r="Q3133" i="2"/>
  <c r="R3133" i="2" s="1"/>
  <c r="P2733" i="2"/>
  <c r="S3115" i="2" l="1"/>
  <c r="AC3115" i="2"/>
  <c r="S3178" i="2"/>
  <c r="AC3178" i="2"/>
  <c r="S3237" i="2"/>
  <c r="AC3237" i="2"/>
  <c r="S3236" i="2"/>
  <c r="AC3236" i="2"/>
  <c r="S3259" i="2"/>
  <c r="AC3259" i="2"/>
  <c r="S3284" i="2"/>
  <c r="AC3284" i="2"/>
  <c r="S3104" i="2"/>
  <c r="AC3104" i="2"/>
  <c r="S3107" i="2"/>
  <c r="AC3107" i="2"/>
  <c r="S3160" i="2"/>
  <c r="AC3160" i="2"/>
  <c r="S3206" i="2"/>
  <c r="AC3206" i="2"/>
  <c r="S3202" i="2"/>
  <c r="T3202" i="2" s="1"/>
  <c r="AC3202" i="2"/>
  <c r="S3132" i="2"/>
  <c r="T3132" i="2" s="1"/>
  <c r="AC3132" i="2"/>
  <c r="S3277" i="2"/>
  <c r="AC3277" i="2"/>
  <c r="S3191" i="2"/>
  <c r="AC3191" i="2"/>
  <c r="S3109" i="2"/>
  <c r="AC3109" i="2"/>
  <c r="S3155" i="2"/>
  <c r="AC3155" i="2"/>
  <c r="S3154" i="2"/>
  <c r="AC3154" i="2"/>
  <c r="S3201" i="2"/>
  <c r="AC3201" i="2"/>
  <c r="S3176" i="2"/>
  <c r="AC3176" i="2"/>
  <c r="S3199" i="2"/>
  <c r="AC3199" i="2"/>
  <c r="S3246" i="2"/>
  <c r="AC3246" i="2"/>
  <c r="S3245" i="2"/>
  <c r="AC3245" i="2"/>
  <c r="S3269" i="2"/>
  <c r="T3269" i="2" s="1"/>
  <c r="AC3269" i="2"/>
  <c r="S3124" i="2"/>
  <c r="T3124" i="2" s="1"/>
  <c r="AC3124" i="2"/>
  <c r="S3119" i="2"/>
  <c r="AC3119" i="2"/>
  <c r="S3146" i="2"/>
  <c r="AC3146" i="2"/>
  <c r="S3169" i="2"/>
  <c r="AC3169" i="2"/>
  <c r="S3168" i="2"/>
  <c r="AC3168" i="2"/>
  <c r="S3167" i="2"/>
  <c r="AC3167" i="2"/>
  <c r="S3142" i="2"/>
  <c r="AC3142" i="2"/>
  <c r="S3213" i="2"/>
  <c r="AC3213" i="2"/>
  <c r="S3212" i="2"/>
  <c r="AC3212" i="2"/>
  <c r="S3235" i="2"/>
  <c r="AC3235" i="2"/>
  <c r="S3282" i="2"/>
  <c r="AC3282" i="2"/>
  <c r="S3288" i="2"/>
  <c r="T3288" i="2" s="1"/>
  <c r="AC3288" i="2"/>
  <c r="S3205" i="2"/>
  <c r="T3205" i="2" s="1"/>
  <c r="AC3205" i="2"/>
  <c r="S3136" i="2"/>
  <c r="AC3136" i="2"/>
  <c r="S3182" i="2"/>
  <c r="AC3182" i="2"/>
  <c r="S3224" i="2"/>
  <c r="AC3224" i="2"/>
  <c r="S3171" i="2"/>
  <c r="AC3171" i="2"/>
  <c r="S3200" i="2"/>
  <c r="AC3200" i="2"/>
  <c r="S3170" i="2"/>
  <c r="T3170" i="2" s="1"/>
  <c r="AC3170" i="2"/>
  <c r="S3166" i="2"/>
  <c r="AC3166" i="2"/>
  <c r="S3131" i="2"/>
  <c r="AC3131" i="2"/>
  <c r="S3177" i="2"/>
  <c r="AC3177" i="2"/>
  <c r="S3152" i="2"/>
  <c r="AC3152" i="2"/>
  <c r="S3175" i="2"/>
  <c r="T3175" i="2" s="1"/>
  <c r="AC3175" i="2"/>
  <c r="S3222" i="2"/>
  <c r="T3222" i="2" s="1"/>
  <c r="AC3222" i="2"/>
  <c r="S3221" i="2"/>
  <c r="AC3221" i="2"/>
  <c r="S3296" i="2"/>
  <c r="AC3296" i="2"/>
  <c r="S3294" i="2"/>
  <c r="AC3294" i="2"/>
  <c r="S3272" i="2"/>
  <c r="AC3272" i="2"/>
  <c r="S3145" i="2"/>
  <c r="AC3145" i="2"/>
  <c r="S3144" i="2"/>
  <c r="AC3144" i="2"/>
  <c r="S3143" i="2"/>
  <c r="AC3143" i="2"/>
  <c r="S3117" i="2"/>
  <c r="AC3117" i="2"/>
  <c r="S3189" i="2"/>
  <c r="AC3189" i="2"/>
  <c r="S3188" i="2"/>
  <c r="AC3188" i="2"/>
  <c r="S3211" i="2"/>
  <c r="T3211" i="2" s="1"/>
  <c r="AC3211" i="2"/>
  <c r="S3258" i="2"/>
  <c r="T3258" i="2" s="1"/>
  <c r="AC3258" i="2"/>
  <c r="S3257" i="2"/>
  <c r="AC3257" i="2"/>
  <c r="S3281" i="2"/>
  <c r="AC3281" i="2"/>
  <c r="S3123" i="2"/>
  <c r="AC3123" i="2"/>
  <c r="S3158" i="2"/>
  <c r="AC3158" i="2"/>
  <c r="S3300" i="2"/>
  <c r="AC3300" i="2"/>
  <c r="S3225" i="2"/>
  <c r="T3225" i="2" s="1"/>
  <c r="AC3225" i="2"/>
  <c r="S3147" i="2"/>
  <c r="AC3147" i="2"/>
  <c r="S3276" i="2"/>
  <c r="AC3276" i="2"/>
  <c r="S3252" i="2"/>
  <c r="AC3252" i="2"/>
  <c r="S3113" i="2"/>
  <c r="AC3113" i="2"/>
  <c r="S3112" i="2"/>
  <c r="T3112" i="2" s="1"/>
  <c r="AC3112" i="2"/>
  <c r="S3118" i="2"/>
  <c r="T3118" i="2" s="1"/>
  <c r="AC3118" i="2"/>
  <c r="S3153" i="2"/>
  <c r="AC3153" i="2"/>
  <c r="S3128" i="2"/>
  <c r="AC3128" i="2"/>
  <c r="S3151" i="2"/>
  <c r="AC3151" i="2"/>
  <c r="S3198" i="2"/>
  <c r="AC3198" i="2"/>
  <c r="S3197" i="2"/>
  <c r="AC3197" i="2"/>
  <c r="S3268" i="2"/>
  <c r="AC3268" i="2"/>
  <c r="S3267" i="2"/>
  <c r="AC3267" i="2"/>
  <c r="S3290" i="2"/>
  <c r="AC3290" i="2"/>
  <c r="S3278" i="2"/>
  <c r="AC3278" i="2"/>
  <c r="S3105" i="2"/>
  <c r="AC3105" i="2"/>
  <c r="S3114" i="2"/>
  <c r="T3114" i="2" s="1"/>
  <c r="AC3114" i="2"/>
  <c r="S3110" i="2"/>
  <c r="T3110" i="2" s="1"/>
  <c r="AC3110" i="2"/>
  <c r="S3254" i="2"/>
  <c r="AC3254" i="2"/>
  <c r="S3165" i="2"/>
  <c r="AC3165" i="2"/>
  <c r="S3164" i="2"/>
  <c r="AC3164" i="2"/>
  <c r="S3187" i="2"/>
  <c r="AC3187" i="2"/>
  <c r="S3234" i="2"/>
  <c r="AC3234" i="2"/>
  <c r="S3233" i="2"/>
  <c r="T3233" i="2" s="1"/>
  <c r="AC3233" i="2"/>
  <c r="S3280" i="2"/>
  <c r="AC3280" i="2"/>
  <c r="S3279" i="2"/>
  <c r="AC3279" i="2"/>
  <c r="S3134" i="2"/>
  <c r="AC3134" i="2"/>
  <c r="AC3304" i="2"/>
  <c r="S3203" i="2"/>
  <c r="AC3203" i="2"/>
  <c r="S3302" i="2"/>
  <c r="T3302" i="2" s="1"/>
  <c r="AC3302" i="2"/>
  <c r="S3179" i="2"/>
  <c r="T3179" i="2" s="1"/>
  <c r="AC3179" i="2"/>
  <c r="S3298" i="2"/>
  <c r="T3298" i="2" s="1"/>
  <c r="AC3298" i="2"/>
  <c r="S3193" i="2"/>
  <c r="AC3193" i="2"/>
  <c r="S3133" i="2"/>
  <c r="T3133" i="2" s="1"/>
  <c r="AC3133" i="2"/>
  <c r="S3130" i="2"/>
  <c r="T3130" i="2" s="1"/>
  <c r="AC3130" i="2"/>
  <c r="S3228" i="2"/>
  <c r="AC3228" i="2"/>
  <c r="S3275" i="2"/>
  <c r="AC3275" i="2"/>
  <c r="S3207" i="2"/>
  <c r="T3207" i="2" s="1"/>
  <c r="AC3207" i="2"/>
  <c r="S3229" i="2"/>
  <c r="T3229" i="2" s="1"/>
  <c r="AC3229" i="2"/>
  <c r="S3129" i="2"/>
  <c r="AC3129" i="2"/>
  <c r="S3121" i="2"/>
  <c r="T3121" i="2" s="1"/>
  <c r="AC3121" i="2"/>
  <c r="S3127" i="2"/>
  <c r="T3127" i="2" s="1"/>
  <c r="AC3127" i="2"/>
  <c r="S3174" i="2"/>
  <c r="T3174" i="2" s="1"/>
  <c r="AC3174" i="2"/>
  <c r="S3173" i="2"/>
  <c r="T3173" i="2" s="1"/>
  <c r="AC3173" i="2"/>
  <c r="S3244" i="2"/>
  <c r="AC3244" i="2"/>
  <c r="S3243" i="2"/>
  <c r="AC3243" i="2"/>
  <c r="S3266" i="2"/>
  <c r="T3266" i="2" s="1"/>
  <c r="AC3266" i="2"/>
  <c r="S3289" i="2"/>
  <c r="T3289" i="2" s="1"/>
  <c r="AC3289" i="2"/>
  <c r="S3291" i="2"/>
  <c r="AC3291" i="2"/>
  <c r="S3231" i="2"/>
  <c r="T3231" i="2" s="1"/>
  <c r="AC3231" i="2"/>
  <c r="S3286" i="2"/>
  <c r="T3286" i="2" s="1"/>
  <c r="AC3286" i="2"/>
  <c r="S3287" i="2"/>
  <c r="AC3287" i="2"/>
  <c r="S3141" i="2"/>
  <c r="T3141" i="2" s="1"/>
  <c r="AC3141" i="2"/>
  <c r="S3140" i="2"/>
  <c r="T3140" i="2" s="1"/>
  <c r="AC3140" i="2"/>
  <c r="S3163" i="2"/>
  <c r="T3163" i="2" s="1"/>
  <c r="AC3163" i="2"/>
  <c r="S3210" i="2"/>
  <c r="AC3210" i="2"/>
  <c r="S3209" i="2"/>
  <c r="AC3209" i="2"/>
  <c r="S3256" i="2"/>
  <c r="T3256" i="2" s="1"/>
  <c r="AC3256" i="2"/>
  <c r="S3183" i="2"/>
  <c r="T3183" i="2" s="1"/>
  <c r="AC3183" i="2"/>
  <c r="S3120" i="2"/>
  <c r="T3120" i="2" s="1"/>
  <c r="AC3120" i="2"/>
  <c r="S3247" i="2"/>
  <c r="T3247" i="2" s="1"/>
  <c r="AC3247" i="2"/>
  <c r="S3194" i="2"/>
  <c r="T3194" i="2" s="1"/>
  <c r="AC3194" i="2"/>
  <c r="S3223" i="2"/>
  <c r="T3223" i="2" s="1"/>
  <c r="AC3223" i="2"/>
  <c r="S3192" i="2"/>
  <c r="AC3192" i="2"/>
  <c r="S3255" i="2"/>
  <c r="T3255" i="2" s="1"/>
  <c r="AC3255" i="2"/>
  <c r="S3204" i="2"/>
  <c r="T3204" i="2" s="1"/>
  <c r="AC3204" i="2"/>
  <c r="S3251" i="2"/>
  <c r="T3251" i="2" s="1"/>
  <c r="AC3251" i="2"/>
  <c r="S3250" i="2"/>
  <c r="T3250" i="2" s="1"/>
  <c r="AC3250" i="2"/>
  <c r="S3274" i="2"/>
  <c r="T3274" i="2" s="1"/>
  <c r="AC3274" i="2"/>
  <c r="S3122" i="2"/>
  <c r="T3122" i="2" s="1"/>
  <c r="AC3122" i="2"/>
  <c r="S3181" i="2"/>
  <c r="T3181" i="2" s="1"/>
  <c r="AC3181" i="2"/>
  <c r="S3108" i="2"/>
  <c r="T3108" i="2" s="1"/>
  <c r="AC3108" i="2"/>
  <c r="S3150" i="2"/>
  <c r="T3150" i="2" s="1"/>
  <c r="AC3150" i="2"/>
  <c r="S3149" i="2"/>
  <c r="T3149" i="2" s="1"/>
  <c r="AC3149" i="2"/>
  <c r="S3220" i="2"/>
  <c r="T3220" i="2" s="1"/>
  <c r="AC3220" i="2"/>
  <c r="S3219" i="2"/>
  <c r="AC3219" i="2"/>
  <c r="S3242" i="2"/>
  <c r="T3242" i="2" s="1"/>
  <c r="AC3242" i="2"/>
  <c r="S3265" i="2"/>
  <c r="T3265" i="2" s="1"/>
  <c r="AC3265" i="2"/>
  <c r="S3264" i="2"/>
  <c r="T3264" i="2" s="1"/>
  <c r="AC3264" i="2"/>
  <c r="S3263" i="2"/>
  <c r="AC3263" i="2"/>
  <c r="S3238" i="2"/>
  <c r="T3238" i="2" s="1"/>
  <c r="AC3238" i="2"/>
  <c r="S3262" i="2"/>
  <c r="AC3262" i="2"/>
  <c r="S3116" i="2"/>
  <c r="T3116" i="2" s="1"/>
  <c r="AC3116" i="2"/>
  <c r="S3139" i="2"/>
  <c r="AC3139" i="2"/>
  <c r="S3186" i="2"/>
  <c r="T3186" i="2" s="1"/>
  <c r="AC3186" i="2"/>
  <c r="S3185" i="2"/>
  <c r="T3185" i="2" s="1"/>
  <c r="AC3185" i="2"/>
  <c r="S3232" i="2"/>
  <c r="T3232" i="2" s="1"/>
  <c r="AC3232" i="2"/>
  <c r="S3159" i="2"/>
  <c r="T3159" i="2" s="1"/>
  <c r="AC3159" i="2"/>
  <c r="S3156" i="2"/>
  <c r="T3156" i="2" s="1"/>
  <c r="AC3156" i="2"/>
  <c r="S3172" i="2"/>
  <c r="T3172" i="2" s="1"/>
  <c r="AC3172" i="2"/>
  <c r="S3270" i="2"/>
  <c r="T3270" i="2" s="1"/>
  <c r="AC3270" i="2"/>
  <c r="S3148" i="2"/>
  <c r="T3148" i="2" s="1"/>
  <c r="AC3148" i="2"/>
  <c r="S3180" i="2"/>
  <c r="T3180" i="2" s="1"/>
  <c r="AC3180" i="2"/>
  <c r="S3227" i="2"/>
  <c r="AC3227" i="2"/>
  <c r="S3226" i="2"/>
  <c r="T3226" i="2" s="1"/>
  <c r="AC3226" i="2"/>
  <c r="S3273" i="2"/>
  <c r="T3273" i="2" s="1"/>
  <c r="AC3273" i="2"/>
  <c r="S3248" i="2"/>
  <c r="T3248" i="2" s="1"/>
  <c r="AC3248" i="2"/>
  <c r="S3271" i="2"/>
  <c r="T3271" i="2" s="1"/>
  <c r="AC3271" i="2"/>
  <c r="S3230" i="2"/>
  <c r="T3230" i="2" s="1"/>
  <c r="AC3230" i="2"/>
  <c r="S3126" i="2"/>
  <c r="AC3126" i="2"/>
  <c r="S3125" i="2"/>
  <c r="T3125" i="2" s="1"/>
  <c r="AC3125" i="2"/>
  <c r="S3196" i="2"/>
  <c r="T3196" i="2" s="1"/>
  <c r="AC3196" i="2"/>
  <c r="S3195" i="2"/>
  <c r="T3195" i="2" s="1"/>
  <c r="AC3195" i="2"/>
  <c r="S3218" i="2"/>
  <c r="T3218" i="2" s="1"/>
  <c r="AC3218" i="2"/>
  <c r="S3241" i="2"/>
  <c r="T3241" i="2" s="1"/>
  <c r="AC3241" i="2"/>
  <c r="S3240" i="2"/>
  <c r="T3240" i="2" s="1"/>
  <c r="AC3240" i="2"/>
  <c r="S3239" i="2"/>
  <c r="T3239" i="2" s="1"/>
  <c r="AC3239" i="2"/>
  <c r="S3214" i="2"/>
  <c r="AC3214" i="2"/>
  <c r="S3285" i="2"/>
  <c r="T3285" i="2" s="1"/>
  <c r="AC3285" i="2"/>
  <c r="S3292" i="2"/>
  <c r="T3292" i="2" s="1"/>
  <c r="AC3292" i="2"/>
  <c r="S3157" i="2"/>
  <c r="T3157" i="2" s="1"/>
  <c r="AC3157" i="2"/>
  <c r="S3111" i="2"/>
  <c r="AC3111" i="2"/>
  <c r="S3162" i="2"/>
  <c r="T3162" i="2" s="1"/>
  <c r="AC3162" i="2"/>
  <c r="S3161" i="2"/>
  <c r="T3161" i="2" s="1"/>
  <c r="AC3161" i="2"/>
  <c r="S3208" i="2"/>
  <c r="T3208" i="2" s="1"/>
  <c r="AC3208" i="2"/>
  <c r="S3135" i="2"/>
  <c r="T3135" i="2" s="1"/>
  <c r="AC3135" i="2"/>
  <c r="S3249" i="2"/>
  <c r="T3249" i="2" s="1"/>
  <c r="AC3249" i="2"/>
  <c r="S3217" i="2"/>
  <c r="T3217" i="2" s="1"/>
  <c r="AC3217" i="2"/>
  <c r="S3216" i="2"/>
  <c r="T3216" i="2" s="1"/>
  <c r="AC3216" i="2"/>
  <c r="S3215" i="2"/>
  <c r="T3215" i="2" s="1"/>
  <c r="AC3215" i="2"/>
  <c r="S3190" i="2"/>
  <c r="T3190" i="2" s="1"/>
  <c r="AC3190" i="2"/>
  <c r="S3261" i="2"/>
  <c r="T3261" i="2" s="1"/>
  <c r="AC3261" i="2"/>
  <c r="S3260" i="2"/>
  <c r="T3260" i="2" s="1"/>
  <c r="AC3260" i="2"/>
  <c r="S3283" i="2"/>
  <c r="AC3283" i="2"/>
  <c r="S3253" i="2"/>
  <c r="T3253" i="2" s="1"/>
  <c r="AC3253" i="2"/>
  <c r="S3138" i="2"/>
  <c r="T3138" i="2" s="1"/>
  <c r="AC3138" i="2"/>
  <c r="S3137" i="2"/>
  <c r="T3137" i="2" s="1"/>
  <c r="AC3137" i="2"/>
  <c r="S3184" i="2"/>
  <c r="T3184" i="2" s="1"/>
  <c r="AC3184" i="2"/>
  <c r="S3106" i="2"/>
  <c r="T3106" i="2" s="1"/>
  <c r="AC3106" i="2"/>
  <c r="AC3303" i="2"/>
  <c r="S3297" i="2"/>
  <c r="T3297" i="2" s="1"/>
  <c r="S3295" i="2"/>
  <c r="T3295" i="2" s="1"/>
  <c r="S3299" i="2"/>
  <c r="T3299" i="2" s="1"/>
  <c r="S3293" i="2"/>
  <c r="T3293" i="2" s="1"/>
  <c r="S3304" i="2"/>
  <c r="T3304" i="2" s="1"/>
  <c r="S3301" i="2"/>
  <c r="T3301" i="2" s="1"/>
  <c r="P3976" i="2"/>
  <c r="W3976" i="2"/>
  <c r="X3976" i="2"/>
  <c r="Y3976" i="2"/>
  <c r="AD3301" i="2"/>
  <c r="AD3297" i="2"/>
  <c r="AD3295" i="2"/>
  <c r="AD3299" i="2"/>
  <c r="AD3293" i="2"/>
  <c r="P3545" i="2"/>
  <c r="AD3207" i="2"/>
  <c r="AD3121" i="2"/>
  <c r="AD3173" i="2"/>
  <c r="AD3266" i="2"/>
  <c r="AD3231" i="2"/>
  <c r="AD3141" i="2"/>
  <c r="T3210" i="2"/>
  <c r="AD3210" i="2"/>
  <c r="AD3183" i="2"/>
  <c r="AD3250" i="2"/>
  <c r="AD3181" i="2"/>
  <c r="AD3149" i="2"/>
  <c r="AD3242" i="2"/>
  <c r="T3263" i="2"/>
  <c r="AD3263" i="2"/>
  <c r="AD3186" i="2"/>
  <c r="AD3159" i="2"/>
  <c r="AD3290" i="2"/>
  <c r="T3290" i="2"/>
  <c r="AD3271" i="2"/>
  <c r="AD3125" i="2"/>
  <c r="AD3218" i="2"/>
  <c r="AD3239" i="2"/>
  <c r="AD3292" i="2"/>
  <c r="AD3162" i="2"/>
  <c r="AD3135" i="2"/>
  <c r="AD3279" i="2"/>
  <c r="T3279" i="2"/>
  <c r="AD3202" i="2"/>
  <c r="AD3247" i="2"/>
  <c r="AD3302" i="2"/>
  <c r="AD3194" i="2"/>
  <c r="AD3215" i="2"/>
  <c r="AD3260" i="2"/>
  <c r="AD3138" i="2"/>
  <c r="AD3106" i="2"/>
  <c r="AD3223" i="2"/>
  <c r="T3277" i="2"/>
  <c r="AD3277" i="2"/>
  <c r="AD3170" i="2"/>
  <c r="T3191" i="2"/>
  <c r="AD3191" i="2"/>
  <c r="T3236" i="2"/>
  <c r="AD3236" i="2"/>
  <c r="T3104" i="2"/>
  <c r="AD3104" i="2"/>
  <c r="AD3206" i="2"/>
  <c r="T3206" i="2"/>
  <c r="AD3133" i="2"/>
  <c r="T3154" i="2"/>
  <c r="AD3154" i="2"/>
  <c r="T3199" i="2"/>
  <c r="AD3199" i="2"/>
  <c r="AD3269" i="2"/>
  <c r="T3146" i="2"/>
  <c r="AD3146" i="2"/>
  <c r="T3167" i="2"/>
  <c r="AD3167" i="2"/>
  <c r="AD3212" i="2"/>
  <c r="T3212" i="2"/>
  <c r="AD3288" i="2"/>
  <c r="T3182" i="2"/>
  <c r="AD3182" i="2"/>
  <c r="AD3175" i="2"/>
  <c r="T3296" i="2"/>
  <c r="AD3296" i="2"/>
  <c r="T3303" i="2"/>
  <c r="AD3303" i="2"/>
  <c r="AD3143" i="2"/>
  <c r="T3143" i="2"/>
  <c r="AD3188" i="2"/>
  <c r="T3188" i="2"/>
  <c r="T3257" i="2"/>
  <c r="AD3257" i="2"/>
  <c r="AD3158" i="2"/>
  <c r="T3158" i="2"/>
  <c r="AD3118" i="2"/>
  <c r="AD3151" i="2"/>
  <c r="T3151" i="2"/>
  <c r="T3268" i="2"/>
  <c r="AD3268" i="2"/>
  <c r="AD3278" i="2"/>
  <c r="T3278" i="2"/>
  <c r="AD3110" i="2"/>
  <c r="AD3164" i="2"/>
  <c r="T3164" i="2"/>
  <c r="AD3233" i="2"/>
  <c r="T3134" i="2"/>
  <c r="AD3134" i="2"/>
  <c r="AD3226" i="2"/>
  <c r="T3228" i="2"/>
  <c r="AD3228" i="2"/>
  <c r="AD3229" i="2"/>
  <c r="AD3127" i="2"/>
  <c r="T3244" i="2"/>
  <c r="AD3244" i="2"/>
  <c r="AD3289" i="2"/>
  <c r="AD3286" i="2"/>
  <c r="AD3140" i="2"/>
  <c r="T3209" i="2"/>
  <c r="AD3209" i="2"/>
  <c r="AD3120" i="2"/>
  <c r="AD3112" i="2"/>
  <c r="AD3204" i="2"/>
  <c r="AD3274" i="2"/>
  <c r="AD3108" i="2"/>
  <c r="AD3220" i="2"/>
  <c r="AD3265" i="2"/>
  <c r="AD3238" i="2"/>
  <c r="AD3116" i="2"/>
  <c r="AD3185" i="2"/>
  <c r="T3128" i="2"/>
  <c r="AD3128" i="2"/>
  <c r="AD3180" i="2"/>
  <c r="AD3273" i="2"/>
  <c r="AD3230" i="2"/>
  <c r="AD3196" i="2"/>
  <c r="AD3241" i="2"/>
  <c r="T3214" i="2"/>
  <c r="AD3214" i="2"/>
  <c r="AD3157" i="2"/>
  <c r="AD3161" i="2"/>
  <c r="T3234" i="2"/>
  <c r="AD3234" i="2"/>
  <c r="AD3249" i="2"/>
  <c r="T3300" i="2"/>
  <c r="AD3300" i="2"/>
  <c r="AD3172" i="2"/>
  <c r="AD3217" i="2"/>
  <c r="AD3190" i="2"/>
  <c r="T3283" i="2"/>
  <c r="AD3283" i="2"/>
  <c r="AD3137" i="2"/>
  <c r="AD3114" i="2"/>
  <c r="AD3156" i="2"/>
  <c r="AD3132" i="2"/>
  <c r="AD3225" i="2"/>
  <c r="AD3270" i="2"/>
  <c r="AD3148" i="2"/>
  <c r="AD3193" i="2"/>
  <c r="T3193" i="2"/>
  <c r="T3166" i="2"/>
  <c r="AD3166" i="2"/>
  <c r="T3259" i="2"/>
  <c r="AD3259" i="2"/>
  <c r="AD3107" i="2"/>
  <c r="T3107" i="2"/>
  <c r="AD3304" i="2"/>
  <c r="T3178" i="2"/>
  <c r="AD3178" i="2"/>
  <c r="T3246" i="2"/>
  <c r="AD3246" i="2"/>
  <c r="AD3124" i="2"/>
  <c r="T3169" i="2"/>
  <c r="AD3169" i="2"/>
  <c r="T3142" i="2"/>
  <c r="AD3142" i="2"/>
  <c r="AD3235" i="2"/>
  <c r="T3235" i="2"/>
  <c r="AD3205" i="2"/>
  <c r="T3109" i="2"/>
  <c r="AD3109" i="2"/>
  <c r="AD3222" i="2"/>
  <c r="T3294" i="2"/>
  <c r="AD3294" i="2"/>
  <c r="T3145" i="2"/>
  <c r="AD3145" i="2"/>
  <c r="T3117" i="2"/>
  <c r="AD3117" i="2"/>
  <c r="AD3211" i="2"/>
  <c r="T3281" i="2"/>
  <c r="AD3281" i="2"/>
  <c r="AD3130" i="2"/>
  <c r="AD3113" i="2"/>
  <c r="T3113" i="2"/>
  <c r="T3153" i="2"/>
  <c r="AD3153" i="2"/>
  <c r="T3198" i="2"/>
  <c r="AD3198" i="2"/>
  <c r="T3267" i="2"/>
  <c r="AD3267" i="2"/>
  <c r="T3105" i="2"/>
  <c r="AD3105" i="2"/>
  <c r="AD3254" i="2"/>
  <c r="T3254" i="2"/>
  <c r="T3187" i="2"/>
  <c r="AD3187" i="2"/>
  <c r="T3280" i="2"/>
  <c r="AD3280" i="2"/>
  <c r="T3197" i="2"/>
  <c r="AD3197" i="2"/>
  <c r="AD3201" i="2"/>
  <c r="T3201" i="2"/>
  <c r="AD3275" i="2"/>
  <c r="T3275" i="2"/>
  <c r="T3129" i="2"/>
  <c r="AD3129" i="2"/>
  <c r="AD3174" i="2"/>
  <c r="T3243" i="2"/>
  <c r="AD3243" i="2"/>
  <c r="AD3291" i="2"/>
  <c r="T3291" i="2"/>
  <c r="AD3287" i="2"/>
  <c r="T3287" i="2"/>
  <c r="AD3163" i="2"/>
  <c r="AD3256" i="2"/>
  <c r="AD3251" i="2"/>
  <c r="AD3122" i="2"/>
  <c r="AD3150" i="2"/>
  <c r="T3219" i="2"/>
  <c r="AD3219" i="2"/>
  <c r="AD3264" i="2"/>
  <c r="T3262" i="2"/>
  <c r="AD3262" i="2"/>
  <c r="AD3139" i="2"/>
  <c r="T3139" i="2"/>
  <c r="AD3232" i="2"/>
  <c r="T3165" i="2"/>
  <c r="AD3165" i="2"/>
  <c r="AD3255" i="2"/>
  <c r="T3227" i="2"/>
  <c r="AD3227" i="2"/>
  <c r="AD3248" i="2"/>
  <c r="T3126" i="2"/>
  <c r="AD3126" i="2"/>
  <c r="AD3195" i="2"/>
  <c r="AD3240" i="2"/>
  <c r="AD3285" i="2"/>
  <c r="AD3111" i="2"/>
  <c r="T3111" i="2"/>
  <c r="AD3208" i="2"/>
  <c r="T3203" i="2"/>
  <c r="AD3203" i="2"/>
  <c r="T3224" i="2"/>
  <c r="AD3224" i="2"/>
  <c r="AD3115" i="2"/>
  <c r="T3115" i="2"/>
  <c r="T3171" i="2"/>
  <c r="AD3171" i="2"/>
  <c r="AD3216" i="2"/>
  <c r="AD3261" i="2"/>
  <c r="AD3253" i="2"/>
  <c r="AD3184" i="2"/>
  <c r="T3276" i="2"/>
  <c r="AD3276" i="2"/>
  <c r="AD3179" i="2"/>
  <c r="T3200" i="2"/>
  <c r="AD3200" i="2"/>
  <c r="AD3298" i="2"/>
  <c r="T3147" i="2"/>
  <c r="AD3147" i="2"/>
  <c r="T3192" i="2"/>
  <c r="AD3192" i="2"/>
  <c r="T3237" i="2"/>
  <c r="AD3237" i="2"/>
  <c r="T3284" i="2"/>
  <c r="AD3284" i="2"/>
  <c r="AD3160" i="2"/>
  <c r="T3160" i="2"/>
  <c r="AD3177" i="2"/>
  <c r="T3177" i="2"/>
  <c r="T3155" i="2"/>
  <c r="AD3155" i="2"/>
  <c r="T3176" i="2"/>
  <c r="AD3176" i="2"/>
  <c r="T3245" i="2"/>
  <c r="AD3245" i="2"/>
  <c r="AD3119" i="2"/>
  <c r="T3119" i="2"/>
  <c r="T3168" i="2"/>
  <c r="AD3168" i="2"/>
  <c r="AD3213" i="2"/>
  <c r="T3213" i="2"/>
  <c r="AD3282" i="2"/>
  <c r="T3282" i="2"/>
  <c r="T3136" i="2"/>
  <c r="AD3136" i="2"/>
  <c r="T3252" i="2"/>
  <c r="AD3252" i="2"/>
  <c r="T3131" i="2"/>
  <c r="AD3131" i="2"/>
  <c r="T3152" i="2"/>
  <c r="AD3152" i="2"/>
  <c r="T3221" i="2"/>
  <c r="AD3221" i="2"/>
  <c r="T3272" i="2"/>
  <c r="AD3272" i="2"/>
  <c r="T3144" i="2"/>
  <c r="AD3144" i="2"/>
  <c r="T3189" i="2"/>
  <c r="AD3189" i="2"/>
  <c r="AD3258" i="2"/>
  <c r="T3123" i="2"/>
  <c r="AD3123" i="2"/>
  <c r="P2734" i="2"/>
  <c r="P3977" i="2" l="1"/>
  <c r="Y3977" i="2"/>
  <c r="X3977" i="2"/>
  <c r="W3977" i="2"/>
  <c r="P3546" i="2"/>
  <c r="P2735" i="2"/>
  <c r="P3978" i="2" l="1"/>
  <c r="Y3978" i="2"/>
  <c r="X3978" i="2"/>
  <c r="W3978" i="2"/>
  <c r="P3547" i="2"/>
  <c r="P2736" i="2"/>
  <c r="W3979" i="2" l="1"/>
  <c r="Y3979" i="2"/>
  <c r="P3979" i="2"/>
  <c r="X3979" i="2"/>
  <c r="P3548" i="2"/>
  <c r="P2737" i="2"/>
  <c r="X3980" i="2" l="1"/>
  <c r="P3980" i="2"/>
  <c r="Y3980" i="2"/>
  <c r="W3980" i="2"/>
  <c r="P3549" i="2"/>
  <c r="P2738" i="2"/>
  <c r="W3981" i="2" l="1"/>
  <c r="X3981" i="2"/>
  <c r="P3981" i="2"/>
  <c r="Y3981" i="2"/>
  <c r="P3550" i="2"/>
  <c r="P2739" i="2"/>
  <c r="X3982" i="2" l="1"/>
  <c r="P3982" i="2"/>
  <c r="Y3982" i="2"/>
  <c r="W3982" i="2"/>
  <c r="W3551" i="2"/>
  <c r="Y3551" i="2"/>
  <c r="X3551" i="2"/>
  <c r="Q2286" i="2"/>
  <c r="R2286" i="2" s="1"/>
  <c r="AC2286" i="2" s="1"/>
  <c r="Q1579" i="2"/>
  <c r="R1579" i="2" s="1"/>
  <c r="AC1579" i="2" s="1"/>
  <c r="Q1516" i="2"/>
  <c r="R1516" i="2" s="1"/>
  <c r="AC1516" i="2" s="1"/>
  <c r="Q1537" i="2"/>
  <c r="R1537" i="2" s="1"/>
  <c r="AC1537" i="2" s="1"/>
  <c r="Q247" i="2"/>
  <c r="R247" i="2" s="1"/>
  <c r="AC247" i="2" s="1"/>
  <c r="Q1778" i="2"/>
  <c r="R1778" i="2" s="1"/>
  <c r="AC1778" i="2" s="1"/>
  <c r="Q1080" i="2"/>
  <c r="R1080" i="2" s="1"/>
  <c r="AC1080" i="2" s="1"/>
  <c r="Q112" i="2"/>
  <c r="R112" i="2" s="1"/>
  <c r="AC112" i="2" s="1"/>
  <c r="Q808" i="2"/>
  <c r="R808" i="2" s="1"/>
  <c r="AC808" i="2" s="1"/>
  <c r="Q427" i="2"/>
  <c r="R427" i="2" s="1"/>
  <c r="AC427" i="2" s="1"/>
  <c r="Q884" i="2"/>
  <c r="R884" i="2" s="1"/>
  <c r="AC884" i="2" s="1"/>
  <c r="Q1388" i="2"/>
  <c r="R1388" i="2" s="1"/>
  <c r="Q1198" i="2"/>
  <c r="R1198" i="2" s="1"/>
  <c r="AC1198" i="2" s="1"/>
  <c r="Q1375" i="2"/>
  <c r="R1375" i="2" s="1"/>
  <c r="Q143" i="2"/>
  <c r="R143" i="2" s="1"/>
  <c r="AC143" i="2" s="1"/>
  <c r="Q1183" i="2"/>
  <c r="R1183" i="2" s="1"/>
  <c r="AC1183" i="2" s="1"/>
  <c r="Q1258" i="2"/>
  <c r="R1258" i="2" s="1"/>
  <c r="AC1258" i="2" s="1"/>
  <c r="Q1671" i="2"/>
  <c r="R1671" i="2" s="1"/>
  <c r="AC1671" i="2" s="1"/>
  <c r="Q20" i="2"/>
  <c r="R20" i="2" s="1"/>
  <c r="AC20" i="2" s="1"/>
  <c r="Q1234" i="2"/>
  <c r="R1234" i="2" s="1"/>
  <c r="AC1234" i="2" s="1"/>
  <c r="Q497" i="2"/>
  <c r="R497" i="2" s="1"/>
  <c r="AC497" i="2" s="1"/>
  <c r="Q55" i="2"/>
  <c r="R55" i="2" s="1"/>
  <c r="AC55" i="2" s="1"/>
  <c r="Q293" i="2"/>
  <c r="R293" i="2" s="1"/>
  <c r="AC293" i="2" s="1"/>
  <c r="Q257" i="2"/>
  <c r="R257" i="2" s="1"/>
  <c r="AC257" i="2" s="1"/>
  <c r="Q1051" i="2"/>
  <c r="R1051" i="2" s="1"/>
  <c r="AC1051" i="2" s="1"/>
  <c r="Q1329" i="2"/>
  <c r="R1329" i="2" s="1"/>
  <c r="Q2385" i="2"/>
  <c r="R2385" i="2" s="1"/>
  <c r="AC2385" i="2" s="1"/>
  <c r="Q1331" i="2"/>
  <c r="R1331" i="2" s="1"/>
  <c r="Q1108" i="2"/>
  <c r="R1108" i="2" s="1"/>
  <c r="AC1108" i="2" s="1"/>
  <c r="Q1175" i="2"/>
  <c r="R1175" i="2" s="1"/>
  <c r="AC1175" i="2" s="1"/>
  <c r="Q1211" i="2"/>
  <c r="R1211" i="2" s="1"/>
  <c r="AC1211" i="2" s="1"/>
  <c r="Q289" i="2"/>
  <c r="R289" i="2" s="1"/>
  <c r="AC289" i="2" s="1"/>
  <c r="Q1458" i="2"/>
  <c r="R1458" i="2" s="1"/>
  <c r="Q1298" i="2"/>
  <c r="R1298" i="2" s="1"/>
  <c r="AC1298" i="2" s="1"/>
  <c r="Q1241" i="2"/>
  <c r="R1241" i="2" s="1"/>
  <c r="AC1241" i="2" s="1"/>
  <c r="Q268" i="2"/>
  <c r="R268" i="2" s="1"/>
  <c r="AC268" i="2" s="1"/>
  <c r="Q1435" i="2"/>
  <c r="R1435" i="2" s="1"/>
  <c r="Q1327" i="2"/>
  <c r="R1327" i="2" s="1"/>
  <c r="Q1279" i="2"/>
  <c r="R1279" i="2" s="1"/>
  <c r="AC1279" i="2" s="1"/>
  <c r="Q1145" i="2"/>
  <c r="R1145" i="2" s="1"/>
  <c r="AC1145" i="2" s="1"/>
  <c r="Q1084" i="2"/>
  <c r="R1084" i="2" s="1"/>
  <c r="AC1084" i="2" s="1"/>
  <c r="Q292" i="2"/>
  <c r="R292" i="2" s="1"/>
  <c r="AC292" i="2" s="1"/>
  <c r="Q842" i="2"/>
  <c r="R842" i="2" s="1"/>
  <c r="AC842" i="2" s="1"/>
  <c r="Q102" i="2"/>
  <c r="R102" i="2" s="1"/>
  <c r="AC102" i="2" s="1"/>
  <c r="Q831" i="2"/>
  <c r="R831" i="2" s="1"/>
  <c r="AC831" i="2" s="1"/>
  <c r="Q1135" i="2"/>
  <c r="R1135" i="2" s="1"/>
  <c r="AC1135" i="2" s="1"/>
  <c r="Q1291" i="2"/>
  <c r="R1291" i="2" s="1"/>
  <c r="AC1291" i="2" s="1"/>
  <c r="Q1219" i="2"/>
  <c r="R1219" i="2" s="1"/>
  <c r="AC1219" i="2" s="1"/>
  <c r="Q1313" i="2"/>
  <c r="R1313" i="2" s="1"/>
  <c r="Q1214" i="2"/>
  <c r="R1214" i="2" s="1"/>
  <c r="AC1214" i="2" s="1"/>
  <c r="Q1243" i="2"/>
  <c r="R1243" i="2" s="1"/>
  <c r="AC1243" i="2" s="1"/>
  <c r="Q1264" i="2"/>
  <c r="R1264" i="2" s="1"/>
  <c r="AC1264" i="2" s="1"/>
  <c r="Q1578" i="2"/>
  <c r="R1578" i="2" s="1"/>
  <c r="AC1578" i="2" s="1"/>
  <c r="Q1619" i="2"/>
  <c r="R1619" i="2" s="1"/>
  <c r="AC1619" i="2" s="1"/>
  <c r="Q1097" i="2"/>
  <c r="R1097" i="2" s="1"/>
  <c r="AC1097" i="2" s="1"/>
  <c r="Q1154" i="2"/>
  <c r="R1154" i="2" s="1"/>
  <c r="AC1154" i="2" s="1"/>
  <c r="Q837" i="2"/>
  <c r="R837" i="2" s="1"/>
  <c r="AC837" i="2" s="1"/>
  <c r="Q791" i="2"/>
  <c r="R791" i="2" s="1"/>
  <c r="AC791" i="2" s="1"/>
  <c r="Q1727" i="2"/>
  <c r="R1727" i="2" s="1"/>
  <c r="AC1727" i="2" s="1"/>
  <c r="Q1661" i="2"/>
  <c r="R1661" i="2" s="1"/>
  <c r="AC1661" i="2" s="1"/>
  <c r="Q1255" i="2"/>
  <c r="R1255" i="2" s="1"/>
  <c r="AC1255" i="2" s="1"/>
  <c r="Q1703" i="2"/>
  <c r="R1703" i="2" s="1"/>
  <c r="AC1703" i="2" s="1"/>
  <c r="Q1553" i="2"/>
  <c r="R1553" i="2" s="1"/>
  <c r="AC1553" i="2" s="1"/>
  <c r="Q1202" i="2"/>
  <c r="R1202" i="2" s="1"/>
  <c r="AC1202" i="2" s="1"/>
  <c r="Q1190" i="2"/>
  <c r="R1190" i="2" s="1"/>
  <c r="AC1190" i="2" s="1"/>
  <c r="Q661" i="2"/>
  <c r="R661" i="2" s="1"/>
  <c r="AC661" i="2" s="1"/>
  <c r="Q1595" i="2"/>
  <c r="R1595" i="2" s="1"/>
  <c r="AC1595" i="2" s="1"/>
  <c r="Q1106" i="2"/>
  <c r="R1106" i="2" s="1"/>
  <c r="AC1106" i="2" s="1"/>
  <c r="Q1818" i="2"/>
  <c r="R1818" i="2" s="1"/>
  <c r="AC1818" i="2" s="1"/>
  <c r="Q1075" i="2"/>
  <c r="R1075" i="2" s="1"/>
  <c r="AC1075" i="2" s="1"/>
  <c r="Q72" i="2"/>
  <c r="R72" i="2" s="1"/>
  <c r="AC72" i="2" s="1"/>
  <c r="Q422" i="2"/>
  <c r="R422" i="2" s="1"/>
  <c r="AC422" i="2" s="1"/>
  <c r="Q518" i="2"/>
  <c r="R518" i="2" s="1"/>
  <c r="AC518" i="2" s="1"/>
  <c r="Q1689" i="2"/>
  <c r="R1689" i="2" s="1"/>
  <c r="AC1689" i="2" s="1"/>
  <c r="Q650" i="2"/>
  <c r="R650" i="2" s="1"/>
  <c r="AC650" i="2" s="1"/>
  <c r="Q1123" i="2"/>
  <c r="R1123" i="2" s="1"/>
  <c r="AC1123" i="2" s="1"/>
  <c r="Q1485" i="2"/>
  <c r="R1485" i="2" s="1"/>
  <c r="Q1304" i="2"/>
  <c r="R1304" i="2" s="1"/>
  <c r="Q2389" i="2"/>
  <c r="R2389" i="2" s="1"/>
  <c r="AC2389" i="2" s="1"/>
  <c r="Q2369" i="2"/>
  <c r="R2369" i="2" s="1"/>
  <c r="AC2369" i="2" s="1"/>
  <c r="Q1345" i="2"/>
  <c r="R1345" i="2" s="1"/>
  <c r="Q1402" i="2"/>
  <c r="R1402" i="2" s="1"/>
  <c r="Q1295" i="2"/>
  <c r="R1295" i="2" s="1"/>
  <c r="AC1295" i="2" s="1"/>
  <c r="Q1274" i="2"/>
  <c r="R1274" i="2" s="1"/>
  <c r="AC1274" i="2" s="1"/>
  <c r="Q1565" i="2"/>
  <c r="R1565" i="2" s="1"/>
  <c r="AC1565" i="2" s="1"/>
  <c r="Q33" i="2"/>
  <c r="R33" i="2" s="1"/>
  <c r="AC33" i="2" s="1"/>
  <c r="Q520" i="2"/>
  <c r="R520" i="2" s="1"/>
  <c r="AC520" i="2" s="1"/>
  <c r="Q21" i="2"/>
  <c r="R21" i="2" s="1"/>
  <c r="AC21" i="2" s="1"/>
  <c r="Q2360" i="2"/>
  <c r="R2360" i="2" s="1"/>
  <c r="AC2360" i="2" s="1"/>
  <c r="Q2323" i="2"/>
  <c r="R2323" i="2" s="1"/>
  <c r="AC2323" i="2" s="1"/>
  <c r="Q2335" i="2"/>
  <c r="R2335" i="2" s="1"/>
  <c r="AC2335" i="2" s="1"/>
  <c r="Q1339" i="2"/>
  <c r="R1339" i="2" s="1"/>
  <c r="Q1167" i="2"/>
  <c r="R1167" i="2" s="1"/>
  <c r="AC1167" i="2" s="1"/>
  <c r="Q1297" i="2"/>
  <c r="R1297" i="2" s="1"/>
  <c r="AC1297" i="2" s="1"/>
  <c r="Q1248" i="2"/>
  <c r="R1248" i="2" s="1"/>
  <c r="AC1248" i="2" s="1"/>
  <c r="Q321" i="2"/>
  <c r="R321" i="2" s="1"/>
  <c r="AC321" i="2" s="1"/>
  <c r="Q1687" i="2"/>
  <c r="R1687" i="2" s="1"/>
  <c r="AC1687" i="2" s="1"/>
  <c r="Q1210" i="2"/>
  <c r="R1210" i="2" s="1"/>
  <c r="AC1210" i="2" s="1"/>
  <c r="Q2321" i="2"/>
  <c r="R2321" i="2" s="1"/>
  <c r="AC2321" i="2" s="1"/>
  <c r="Q1747" i="2"/>
  <c r="R1747" i="2" s="1"/>
  <c r="AC1747" i="2" s="1"/>
  <c r="Q1130" i="2"/>
  <c r="R1130" i="2" s="1"/>
  <c r="AC1130" i="2" s="1"/>
  <c r="Q1150" i="2"/>
  <c r="R1150" i="2" s="1"/>
  <c r="AC1150" i="2" s="1"/>
  <c r="Q1611" i="2"/>
  <c r="R1611" i="2" s="1"/>
  <c r="AC1611" i="2" s="1"/>
  <c r="Q266" i="2"/>
  <c r="R266" i="2" s="1"/>
  <c r="AC266" i="2" s="1"/>
  <c r="P3551" i="2"/>
  <c r="P2740" i="2"/>
  <c r="S1345" i="2" l="1"/>
  <c r="T1345" i="2" s="1"/>
  <c r="AC1345" i="2"/>
  <c r="S1304" i="2"/>
  <c r="AC1304" i="2"/>
  <c r="S1327" i="2"/>
  <c r="T1327" i="2" s="1"/>
  <c r="AC1327" i="2"/>
  <c r="S1375" i="2"/>
  <c r="T1375" i="2" s="1"/>
  <c r="AC1375" i="2"/>
  <c r="S1339" i="2"/>
  <c r="T1339" i="2" s="1"/>
  <c r="AC1339" i="2"/>
  <c r="S1331" i="2"/>
  <c r="T1331" i="2" s="1"/>
  <c r="AC1331" i="2"/>
  <c r="S1388" i="2"/>
  <c r="T1388" i="2" s="1"/>
  <c r="AC1388" i="2"/>
  <c r="S1485" i="2"/>
  <c r="T1485" i="2" s="1"/>
  <c r="AC1485" i="2"/>
  <c r="S1435" i="2"/>
  <c r="T1435" i="2" s="1"/>
  <c r="AC1435" i="2"/>
  <c r="S1402" i="2"/>
  <c r="T1402" i="2" s="1"/>
  <c r="AC1402" i="2"/>
  <c r="S1329" i="2"/>
  <c r="T1329" i="2" s="1"/>
  <c r="AC1329" i="2"/>
  <c r="S1313" i="2"/>
  <c r="T1313" i="2" s="1"/>
  <c r="AC1313" i="2"/>
  <c r="S1458" i="2"/>
  <c r="T1458" i="2" s="1"/>
  <c r="AC1458" i="2"/>
  <c r="S1687" i="2"/>
  <c r="T1687" i="2" s="1"/>
  <c r="S2286" i="2"/>
  <c r="T2286" i="2" s="1"/>
  <c r="S266" i="2"/>
  <c r="T266" i="2" s="1"/>
  <c r="S321" i="2"/>
  <c r="T321" i="2" s="1"/>
  <c r="S21" i="2"/>
  <c r="T21" i="2" s="1"/>
  <c r="S2369" i="2"/>
  <c r="T2369" i="2" s="1"/>
  <c r="S422" i="2"/>
  <c r="T422" i="2" s="1"/>
  <c r="S1202" i="2"/>
  <c r="T1202" i="2" s="1"/>
  <c r="S1154" i="2"/>
  <c r="T1154" i="2" s="1"/>
  <c r="S1219" i="2"/>
  <c r="T1219" i="2" s="1"/>
  <c r="S1145" i="2"/>
  <c r="T1145" i="2" s="1"/>
  <c r="S289" i="2"/>
  <c r="T289" i="2" s="1"/>
  <c r="S257" i="2"/>
  <c r="T257" i="2" s="1"/>
  <c r="S1183" i="2"/>
  <c r="T1183" i="2" s="1"/>
  <c r="S112" i="2"/>
  <c r="T112" i="2" s="1"/>
  <c r="S808" i="2"/>
  <c r="T808" i="2" s="1"/>
  <c r="S1248" i="2"/>
  <c r="T1248" i="2" s="1"/>
  <c r="S520" i="2"/>
  <c r="T520" i="2" s="1"/>
  <c r="S2389" i="2"/>
  <c r="T2389" i="2" s="1"/>
  <c r="S72" i="2"/>
  <c r="T72" i="2" s="1"/>
  <c r="S1553" i="2"/>
  <c r="T1553" i="2" s="1"/>
  <c r="S1097" i="2"/>
  <c r="T1097" i="2" s="1"/>
  <c r="S1291" i="2"/>
  <c r="T1291" i="2" s="1"/>
  <c r="S1279" i="2"/>
  <c r="T1279" i="2" s="1"/>
  <c r="S1211" i="2"/>
  <c r="T1211" i="2" s="1"/>
  <c r="S293" i="2"/>
  <c r="T293" i="2" s="1"/>
  <c r="S143" i="2"/>
  <c r="T143" i="2" s="1"/>
  <c r="S1080" i="2"/>
  <c r="T1080" i="2" s="1"/>
  <c r="S837" i="2"/>
  <c r="T837" i="2" s="1"/>
  <c r="S1051" i="2"/>
  <c r="T1051" i="2" s="1"/>
  <c r="S1611" i="2"/>
  <c r="T1611" i="2" s="1"/>
  <c r="S1297" i="2"/>
  <c r="T1297" i="2" s="1"/>
  <c r="S33" i="2"/>
  <c r="T33" i="2" s="1"/>
  <c r="S1075" i="2"/>
  <c r="T1075" i="2" s="1"/>
  <c r="S1703" i="2"/>
  <c r="T1703" i="2" s="1"/>
  <c r="S1619" i="2"/>
  <c r="T1619" i="2" s="1"/>
  <c r="S1135" i="2"/>
  <c r="T1135" i="2" s="1"/>
  <c r="S1175" i="2"/>
  <c r="T1175" i="2" s="1"/>
  <c r="S55" i="2"/>
  <c r="T55" i="2" s="1"/>
  <c r="S1778" i="2"/>
  <c r="T1778" i="2" s="1"/>
  <c r="S2360" i="2"/>
  <c r="T2360" i="2" s="1"/>
  <c r="S1084" i="2"/>
  <c r="T1084" i="2" s="1"/>
  <c r="S1258" i="2"/>
  <c r="T1258" i="2" s="1"/>
  <c r="S1150" i="2"/>
  <c r="T1150" i="2" s="1"/>
  <c r="S1130" i="2"/>
  <c r="T1130" i="2" s="1"/>
  <c r="S1167" i="2"/>
  <c r="T1167" i="2" s="1"/>
  <c r="S1565" i="2"/>
  <c r="T1565" i="2" s="1"/>
  <c r="S1818" i="2"/>
  <c r="T1818" i="2" s="1"/>
  <c r="S1255" i="2"/>
  <c r="T1255" i="2" s="1"/>
  <c r="S1578" i="2"/>
  <c r="T1578" i="2" s="1"/>
  <c r="S831" i="2"/>
  <c r="T831" i="2" s="1"/>
  <c r="S1108" i="2"/>
  <c r="T1108" i="2" s="1"/>
  <c r="S497" i="2"/>
  <c r="T497" i="2" s="1"/>
  <c r="S1198" i="2"/>
  <c r="T1198" i="2" s="1"/>
  <c r="S247" i="2"/>
  <c r="T247" i="2" s="1"/>
  <c r="S518" i="2"/>
  <c r="T518" i="2" s="1"/>
  <c r="S1747" i="2"/>
  <c r="T1747" i="2" s="1"/>
  <c r="S1274" i="2"/>
  <c r="T1274" i="2" s="1"/>
  <c r="S1123" i="2"/>
  <c r="T1123" i="2" s="1"/>
  <c r="S1106" i="2"/>
  <c r="T1106" i="2" s="1"/>
  <c r="S1661" i="2"/>
  <c r="T1661" i="2" s="1"/>
  <c r="S1264" i="2"/>
  <c r="T1264" i="2" s="1"/>
  <c r="S102" i="2"/>
  <c r="T102" i="2" s="1"/>
  <c r="S268" i="2"/>
  <c r="T268" i="2" s="1"/>
  <c r="S1234" i="2"/>
  <c r="T1234" i="2" s="1"/>
  <c r="S1537" i="2"/>
  <c r="T1537" i="2" s="1"/>
  <c r="S1190" i="2"/>
  <c r="T1190" i="2" s="1"/>
  <c r="S2321" i="2"/>
  <c r="T2321" i="2" s="1"/>
  <c r="S2335" i="2"/>
  <c r="T2335" i="2" s="1"/>
  <c r="S1295" i="2"/>
  <c r="T1295" i="2" s="1"/>
  <c r="S650" i="2"/>
  <c r="T650" i="2" s="1"/>
  <c r="S1595" i="2"/>
  <c r="T1595" i="2" s="1"/>
  <c r="S1727" i="2"/>
  <c r="T1727" i="2" s="1"/>
  <c r="S1243" i="2"/>
  <c r="T1243" i="2" s="1"/>
  <c r="S842" i="2"/>
  <c r="T842" i="2" s="1"/>
  <c r="S1241" i="2"/>
  <c r="T1241" i="2" s="1"/>
  <c r="S2385" i="2"/>
  <c r="T2385" i="2" s="1"/>
  <c r="S20" i="2"/>
  <c r="T20" i="2" s="1"/>
  <c r="S884" i="2"/>
  <c r="T884" i="2" s="1"/>
  <c r="S1516" i="2"/>
  <c r="T1516" i="2" s="1"/>
  <c r="S1210" i="2"/>
  <c r="T1210" i="2" s="1"/>
  <c r="S2323" i="2"/>
  <c r="T2323" i="2" s="1"/>
  <c r="S1689" i="2"/>
  <c r="T1689" i="2" s="1"/>
  <c r="S661" i="2"/>
  <c r="T661" i="2" s="1"/>
  <c r="S791" i="2"/>
  <c r="T791" i="2" s="1"/>
  <c r="S1214" i="2"/>
  <c r="T1214" i="2" s="1"/>
  <c r="S292" i="2"/>
  <c r="T292" i="2" s="1"/>
  <c r="S1298" i="2"/>
  <c r="T1298" i="2" s="1"/>
  <c r="S1671" i="2"/>
  <c r="T1671" i="2" s="1"/>
  <c r="S427" i="2"/>
  <c r="T427" i="2" s="1"/>
  <c r="S1579" i="2"/>
  <c r="T1579" i="2" s="1"/>
  <c r="X3983" i="2"/>
  <c r="Y3983" i="2"/>
  <c r="W3983" i="2"/>
  <c r="P3983" i="2"/>
  <c r="Y3552" i="2"/>
  <c r="X3552" i="2"/>
  <c r="W3552" i="2"/>
  <c r="AD1339" i="2"/>
  <c r="AD1402" i="2"/>
  <c r="AD1327" i="2"/>
  <c r="AD1375" i="2"/>
  <c r="AD1435" i="2"/>
  <c r="AD1388" i="2"/>
  <c r="AD1345" i="2"/>
  <c r="AD1458" i="2"/>
  <c r="AD1304" i="2"/>
  <c r="T1304" i="2"/>
  <c r="AD1485" i="2"/>
  <c r="AD1331" i="2"/>
  <c r="AD1329" i="2"/>
  <c r="AD1313" i="2"/>
  <c r="P3552" i="2"/>
  <c r="P2741" i="2"/>
  <c r="X3984" i="2" l="1"/>
  <c r="W3984" i="2"/>
  <c r="P3984" i="2"/>
  <c r="Y3984" i="2"/>
  <c r="X3553" i="2"/>
  <c r="Y3553" i="2"/>
  <c r="W3553" i="2"/>
  <c r="P3553" i="2"/>
  <c r="P2742" i="2"/>
  <c r="X3985" i="2" l="1"/>
  <c r="Y3985" i="2"/>
  <c r="W3985" i="2"/>
  <c r="P3985" i="2"/>
  <c r="Y3554" i="2"/>
  <c r="X3554" i="2"/>
  <c r="W3554" i="2"/>
  <c r="P3554" i="2"/>
  <c r="P2743" i="2"/>
  <c r="W3986" i="2" l="1"/>
  <c r="P3986" i="2"/>
  <c r="Y3986" i="2"/>
  <c r="X3986" i="2"/>
  <c r="Y3555" i="2"/>
  <c r="X3555" i="2"/>
  <c r="W3555" i="2"/>
  <c r="P3555" i="2"/>
  <c r="P2744" i="2"/>
  <c r="Y3987" i="2" l="1"/>
  <c r="X3987" i="2"/>
  <c r="W3987" i="2"/>
  <c r="P3987" i="2"/>
  <c r="Y3556" i="2"/>
  <c r="X3556" i="2"/>
  <c r="W3556" i="2"/>
  <c r="P3556" i="2"/>
  <c r="P2745" i="2"/>
  <c r="Y3988" i="2" l="1"/>
  <c r="X3988" i="2"/>
  <c r="W3988" i="2"/>
  <c r="P3988" i="2"/>
  <c r="W3557" i="2"/>
  <c r="X3557" i="2"/>
  <c r="Y3557" i="2"/>
  <c r="P3557" i="2"/>
  <c r="P2746" i="2"/>
  <c r="P3989" i="2" l="1"/>
  <c r="Y3989" i="2"/>
  <c r="W3989" i="2"/>
  <c r="X3989" i="2"/>
  <c r="Y3558" i="2"/>
  <c r="X3558" i="2"/>
  <c r="W3558" i="2"/>
  <c r="P3558" i="2"/>
  <c r="P2747" i="2"/>
  <c r="Y3990" i="2" l="1"/>
  <c r="X3990" i="2"/>
  <c r="W3990" i="2"/>
  <c r="P3990" i="2"/>
  <c r="Y3559" i="2"/>
  <c r="X3559" i="2"/>
  <c r="W3559" i="2"/>
  <c r="P3559" i="2"/>
  <c r="P2748" i="2"/>
  <c r="P3991" i="2" l="1"/>
  <c r="W3991" i="2"/>
  <c r="X3991" i="2"/>
  <c r="Y3991" i="2"/>
  <c r="W3560" i="2"/>
  <c r="Y3560" i="2"/>
  <c r="X3560" i="2"/>
  <c r="P3560" i="2"/>
  <c r="P2749" i="2"/>
  <c r="X3992" i="2" l="1"/>
  <c r="Y3992" i="2"/>
  <c r="W3992" i="2"/>
  <c r="P3992" i="2"/>
  <c r="Y3561" i="2"/>
  <c r="W3561" i="2"/>
  <c r="X3561" i="2"/>
  <c r="P3561" i="2"/>
  <c r="P2750" i="2"/>
  <c r="X3993" i="2" l="1"/>
  <c r="Y3993" i="2"/>
  <c r="P3993" i="2"/>
  <c r="W3993" i="2"/>
  <c r="Y3562" i="2"/>
  <c r="X3562" i="2"/>
  <c r="W3562" i="2"/>
  <c r="P3562" i="2"/>
  <c r="P2751" i="2"/>
  <c r="W3994" i="2" l="1"/>
  <c r="P3994" i="2"/>
  <c r="Y3994" i="2"/>
  <c r="X3994" i="2"/>
  <c r="Y3563" i="2"/>
  <c r="X3563" i="2"/>
  <c r="W3563" i="2"/>
  <c r="P3563" i="2"/>
  <c r="P2752" i="2"/>
  <c r="X3995" i="2" l="1"/>
  <c r="P3995" i="2"/>
  <c r="Y3995" i="2"/>
  <c r="W3995" i="2"/>
  <c r="X3564" i="2"/>
  <c r="W3564" i="2"/>
  <c r="Y3564" i="2"/>
  <c r="P3564" i="2"/>
  <c r="P2753" i="2"/>
  <c r="Y3996" i="2" l="1"/>
  <c r="P3996" i="2"/>
  <c r="X3996" i="2"/>
  <c r="W3996" i="2"/>
  <c r="Y3565" i="2"/>
  <c r="X3565" i="2"/>
  <c r="W3565" i="2"/>
  <c r="P3565" i="2"/>
  <c r="P2754" i="2"/>
  <c r="P3997" i="2" l="1"/>
  <c r="Y3997" i="2"/>
  <c r="X3997" i="2"/>
  <c r="W3997" i="2"/>
  <c r="X3566" i="2"/>
  <c r="Y3566" i="2"/>
  <c r="W3566" i="2"/>
  <c r="P3566" i="2"/>
  <c r="P2755" i="2"/>
  <c r="Y3998" i="2" l="1"/>
  <c r="W3998" i="2"/>
  <c r="X3998" i="2"/>
  <c r="P3998" i="2"/>
  <c r="Y3567" i="2"/>
  <c r="X3567" i="2"/>
  <c r="W3567" i="2"/>
  <c r="P3567" i="2"/>
  <c r="P2756" i="2"/>
  <c r="P3999" i="2" l="1"/>
  <c r="W3999" i="2"/>
  <c r="Y3999" i="2"/>
  <c r="X3999" i="2"/>
  <c r="X3568" i="2"/>
  <c r="W3568" i="2"/>
  <c r="Y3568" i="2"/>
  <c r="P3568" i="2"/>
  <c r="P2757" i="2"/>
  <c r="W4000" i="2" l="1"/>
  <c r="X4000" i="2"/>
  <c r="P4000" i="2"/>
  <c r="Y4000" i="2"/>
  <c r="Y3569" i="2"/>
  <c r="X3569" i="2"/>
  <c r="W3569" i="2"/>
  <c r="P3569" i="2"/>
  <c r="P2758" i="2"/>
  <c r="X4001" i="2" l="1"/>
  <c r="Y4001" i="2"/>
  <c r="W4001" i="2"/>
  <c r="P4001" i="2"/>
  <c r="Y3570" i="2"/>
  <c r="X3570" i="2"/>
  <c r="W3570" i="2"/>
  <c r="P3570" i="2"/>
  <c r="P2759" i="2"/>
  <c r="X4002" i="2" l="1"/>
  <c r="P4002" i="2"/>
  <c r="W4002" i="2"/>
  <c r="Y4002" i="2"/>
  <c r="Y3571" i="2"/>
  <c r="X3571" i="2"/>
  <c r="W3571" i="2"/>
  <c r="P3572" i="2"/>
  <c r="Q3572" i="2"/>
  <c r="R3572" i="2" s="1"/>
  <c r="P3571" i="2"/>
  <c r="Q3571" i="2"/>
  <c r="R3571" i="2" s="1"/>
  <c r="Q3366" i="2"/>
  <c r="R3366" i="2" s="1"/>
  <c r="AC3366" i="2" s="1"/>
  <c r="Q3360" i="2"/>
  <c r="R3360" i="2" s="1"/>
  <c r="AC3360" i="2" s="1"/>
  <c r="Q3362" i="2"/>
  <c r="R3362" i="2" s="1"/>
  <c r="AC3362" i="2" s="1"/>
  <c r="Q3368" i="2"/>
  <c r="R3368" i="2" s="1"/>
  <c r="AC3368" i="2" s="1"/>
  <c r="Q3364" i="2"/>
  <c r="R3364" i="2" s="1"/>
  <c r="AC3364" i="2" s="1"/>
  <c r="Q3370" i="2"/>
  <c r="R3370" i="2" s="1"/>
  <c r="AC3370" i="2" s="1"/>
  <c r="Q3365" i="2"/>
  <c r="R3365" i="2" s="1"/>
  <c r="AC3365" i="2" s="1"/>
  <c r="Q3343" i="2"/>
  <c r="R3343" i="2" s="1"/>
  <c r="AC3343" i="2" s="1"/>
  <c r="Q3316" i="2"/>
  <c r="R3316" i="2" s="1"/>
  <c r="AC3316" i="2" s="1"/>
  <c r="Q3336" i="2"/>
  <c r="R3336" i="2" s="1"/>
  <c r="AC3336" i="2" s="1"/>
  <c r="Q3325" i="2"/>
  <c r="R3325" i="2" s="1"/>
  <c r="AC3325" i="2" s="1"/>
  <c r="Q3311" i="2"/>
  <c r="R3311" i="2" s="1"/>
  <c r="AC3311" i="2" s="1"/>
  <c r="Q3357" i="2"/>
  <c r="R3357" i="2" s="1"/>
  <c r="AC3357" i="2" s="1"/>
  <c r="Q3315" i="2"/>
  <c r="R3315" i="2" s="1"/>
  <c r="AC3315" i="2" s="1"/>
  <c r="Q3371" i="2"/>
  <c r="R3371" i="2" s="1"/>
  <c r="AC3371" i="2" s="1"/>
  <c r="Q3354" i="2"/>
  <c r="R3354" i="2" s="1"/>
  <c r="AC3354" i="2" s="1"/>
  <c r="Q3330" i="2"/>
  <c r="R3330" i="2" s="1"/>
  <c r="AC3330" i="2" s="1"/>
  <c r="Q3346" i="2"/>
  <c r="R3346" i="2" s="1"/>
  <c r="AC3346" i="2" s="1"/>
  <c r="Q3329" i="2"/>
  <c r="R3329" i="2" s="1"/>
  <c r="AC3329" i="2" s="1"/>
  <c r="Q3363" i="2"/>
  <c r="R3363" i="2" s="1"/>
  <c r="AC3363" i="2" s="1"/>
  <c r="Q3359" i="2"/>
  <c r="R3359" i="2" s="1"/>
  <c r="AC3359" i="2" s="1"/>
  <c r="Q3317" i="2"/>
  <c r="R3317" i="2" s="1"/>
  <c r="AC3317" i="2" s="1"/>
  <c r="Q3347" i="2"/>
  <c r="R3347" i="2" s="1"/>
  <c r="AC3347" i="2" s="1"/>
  <c r="Q3308" i="2"/>
  <c r="R3308" i="2" s="1"/>
  <c r="AC3308" i="2" s="1"/>
  <c r="Q3307" i="2"/>
  <c r="R3307" i="2" s="1"/>
  <c r="AC3307" i="2" s="1"/>
  <c r="Q3342" i="2"/>
  <c r="R3342" i="2" s="1"/>
  <c r="AC3342" i="2" s="1"/>
  <c r="Q3341" i="2"/>
  <c r="R3341" i="2" s="1"/>
  <c r="AC3341" i="2" s="1"/>
  <c r="Q3324" i="2"/>
  <c r="R3324" i="2" s="1"/>
  <c r="AC3324" i="2" s="1"/>
  <c r="Q3369" i="2"/>
  <c r="R3369" i="2" s="1"/>
  <c r="AC3369" i="2" s="1"/>
  <c r="Q3349" i="2"/>
  <c r="R3349" i="2" s="1"/>
  <c r="AC3349" i="2" s="1"/>
  <c r="Q3345" i="2"/>
  <c r="R3345" i="2" s="1"/>
  <c r="AC3345" i="2" s="1"/>
  <c r="Q3335" i="2"/>
  <c r="R3335" i="2" s="1"/>
  <c r="AC3335" i="2" s="1"/>
  <c r="Q3358" i="2"/>
  <c r="R3358" i="2" s="1"/>
  <c r="AC3358" i="2" s="1"/>
  <c r="Q3314" i="2"/>
  <c r="R3314" i="2" s="1"/>
  <c r="AC3314" i="2" s="1"/>
  <c r="Q3334" i="2"/>
  <c r="R3334" i="2" s="1"/>
  <c r="AC3334" i="2" s="1"/>
  <c r="Q3356" i="2"/>
  <c r="R3356" i="2" s="1"/>
  <c r="AC3356" i="2" s="1"/>
  <c r="Q3338" i="2"/>
  <c r="R3338" i="2" s="1"/>
  <c r="AC3338" i="2" s="1"/>
  <c r="Q3306" i="2"/>
  <c r="R3306" i="2" s="1"/>
  <c r="AC3306" i="2" s="1"/>
  <c r="Q3328" i="2"/>
  <c r="R3328" i="2" s="1"/>
  <c r="AC3328" i="2" s="1"/>
  <c r="Q3340" i="2"/>
  <c r="R3340" i="2" s="1"/>
  <c r="AC3340" i="2" s="1"/>
  <c r="Q3321" i="2"/>
  <c r="R3321" i="2" s="1"/>
  <c r="AC3321" i="2" s="1"/>
  <c r="Q3344" i="2"/>
  <c r="R3344" i="2" s="1"/>
  <c r="AC3344" i="2" s="1"/>
  <c r="Q3305" i="2"/>
  <c r="R3305" i="2" s="1"/>
  <c r="AC3305" i="2" s="1"/>
  <c r="Q3323" i="2"/>
  <c r="R3323" i="2" s="1"/>
  <c r="AC3323" i="2" s="1"/>
  <c r="Q3331" i="2"/>
  <c r="R3331" i="2" s="1"/>
  <c r="AC3331" i="2" s="1"/>
  <c r="Q3355" i="2"/>
  <c r="R3355" i="2" s="1"/>
  <c r="AC3355" i="2" s="1"/>
  <c r="Q3318" i="2"/>
  <c r="R3318" i="2" s="1"/>
  <c r="AC3318" i="2" s="1"/>
  <c r="Q3322" i="2"/>
  <c r="R3322" i="2" s="1"/>
  <c r="AC3322" i="2" s="1"/>
  <c r="Q3312" i="2"/>
  <c r="R3312" i="2" s="1"/>
  <c r="AC3312" i="2" s="1"/>
  <c r="Q3337" i="2"/>
  <c r="R3337" i="2" s="1"/>
  <c r="AC3337" i="2" s="1"/>
  <c r="Q3350" i="2"/>
  <c r="R3350" i="2" s="1"/>
  <c r="AC3350" i="2" s="1"/>
  <c r="Q3309" i="2"/>
  <c r="R3309" i="2" s="1"/>
  <c r="AC3309" i="2" s="1"/>
  <c r="Q3313" i="2"/>
  <c r="R3313" i="2" s="1"/>
  <c r="AC3313" i="2" s="1"/>
  <c r="Q3319" i="2"/>
  <c r="R3319" i="2" s="1"/>
  <c r="AC3319" i="2" s="1"/>
  <c r="Q3310" i="2"/>
  <c r="R3310" i="2" s="1"/>
  <c r="AC3310" i="2" s="1"/>
  <c r="Q3361" i="2"/>
  <c r="R3361" i="2" s="1"/>
  <c r="AC3361" i="2" s="1"/>
  <c r="Q3339" i="2"/>
  <c r="R3339" i="2" s="1"/>
  <c r="AC3339" i="2" s="1"/>
  <c r="Q3327" i="2"/>
  <c r="R3327" i="2" s="1"/>
  <c r="AC3327" i="2" s="1"/>
  <c r="Q3333" i="2"/>
  <c r="R3333" i="2" s="1"/>
  <c r="AC3333" i="2" s="1"/>
  <c r="Q3326" i="2"/>
  <c r="R3326" i="2" s="1"/>
  <c r="AC3326" i="2" s="1"/>
  <c r="Q3348" i="2"/>
  <c r="R3348" i="2" s="1"/>
  <c r="AC3348" i="2" s="1"/>
  <c r="Q3352" i="2"/>
  <c r="R3352" i="2" s="1"/>
  <c r="AC3352" i="2" s="1"/>
  <c r="Q3320" i="2"/>
  <c r="R3320" i="2" s="1"/>
  <c r="AC3320" i="2" s="1"/>
  <c r="Q3353" i="2"/>
  <c r="R3353" i="2" s="1"/>
  <c r="AC3353" i="2" s="1"/>
  <c r="Q3372" i="2"/>
  <c r="R3372" i="2" s="1"/>
  <c r="AC3372" i="2" s="1"/>
  <c r="Q3332" i="2"/>
  <c r="R3332" i="2" s="1"/>
  <c r="AC3332" i="2" s="1"/>
  <c r="Q3367" i="2"/>
  <c r="R3367" i="2" s="1"/>
  <c r="AC3367" i="2" s="1"/>
  <c r="Q3351" i="2"/>
  <c r="R3351" i="2" s="1"/>
  <c r="AC3351" i="2" s="1"/>
  <c r="Q3373" i="2"/>
  <c r="R3373" i="2" s="1"/>
  <c r="AC3373" i="2" s="1"/>
  <c r="Q3374" i="2"/>
  <c r="R3374" i="2" s="1"/>
  <c r="AC3374" i="2" s="1"/>
  <c r="Q3375" i="2"/>
  <c r="R3375" i="2" s="1"/>
  <c r="AC3375" i="2" s="1"/>
  <c r="Q3376" i="2"/>
  <c r="R3376" i="2" s="1"/>
  <c r="AC3376" i="2" s="1"/>
  <c r="Q3377" i="2"/>
  <c r="R3377" i="2" s="1"/>
  <c r="AC3377" i="2" s="1"/>
  <c r="Q3378" i="2"/>
  <c r="R3378" i="2" s="1"/>
  <c r="AC3378" i="2" s="1"/>
  <c r="Q3379" i="2"/>
  <c r="R3379" i="2" s="1"/>
  <c r="AC3379" i="2" s="1"/>
  <c r="Q3380" i="2"/>
  <c r="R3380" i="2" s="1"/>
  <c r="AC3380" i="2" s="1"/>
  <c r="Q3381" i="2"/>
  <c r="R3381" i="2" s="1"/>
  <c r="AC3381" i="2" s="1"/>
  <c r="Q3382" i="2"/>
  <c r="R3382" i="2" s="1"/>
  <c r="AC3382" i="2" s="1"/>
  <c r="Q3383" i="2"/>
  <c r="R3383" i="2" s="1"/>
  <c r="AC3383" i="2" s="1"/>
  <c r="Q3384" i="2"/>
  <c r="R3384" i="2" s="1"/>
  <c r="AC3384" i="2" s="1"/>
  <c r="Q3385" i="2"/>
  <c r="R3385" i="2" s="1"/>
  <c r="AC3385" i="2" s="1"/>
  <c r="Q3386" i="2"/>
  <c r="R3386" i="2" s="1"/>
  <c r="AC3386" i="2" s="1"/>
  <c r="Q3387" i="2"/>
  <c r="R3387" i="2" s="1"/>
  <c r="AC3387" i="2" s="1"/>
  <c r="Q3388" i="2"/>
  <c r="R3388" i="2" s="1"/>
  <c r="AC3388" i="2" s="1"/>
  <c r="Q3389" i="2"/>
  <c r="R3389" i="2" s="1"/>
  <c r="AC3389" i="2" s="1"/>
  <c r="Q3390" i="2"/>
  <c r="R3390" i="2" s="1"/>
  <c r="AC3390" i="2" s="1"/>
  <c r="Q3391" i="2"/>
  <c r="R3391" i="2" s="1"/>
  <c r="AC3391" i="2" s="1"/>
  <c r="Q3392" i="2"/>
  <c r="R3392" i="2" s="1"/>
  <c r="AC3392" i="2" s="1"/>
  <c r="Q3393" i="2"/>
  <c r="R3393" i="2" s="1"/>
  <c r="AC3393" i="2" s="1"/>
  <c r="Q3394" i="2"/>
  <c r="R3394" i="2" s="1"/>
  <c r="AC3394" i="2" s="1"/>
  <c r="Q3395" i="2"/>
  <c r="R3395" i="2" s="1"/>
  <c r="AC3395" i="2" s="1"/>
  <c r="Q3396" i="2"/>
  <c r="R3396" i="2" s="1"/>
  <c r="AC3396" i="2" s="1"/>
  <c r="Q3397" i="2"/>
  <c r="R3397" i="2" s="1"/>
  <c r="AC3397" i="2" s="1"/>
  <c r="Q3398" i="2"/>
  <c r="R3398" i="2" s="1"/>
  <c r="AC3398" i="2" s="1"/>
  <c r="Q3399" i="2"/>
  <c r="R3399" i="2" s="1"/>
  <c r="AC3399" i="2" s="1"/>
  <c r="Q3400" i="2"/>
  <c r="R3400" i="2" s="1"/>
  <c r="AC3400" i="2" s="1"/>
  <c r="Q3401" i="2"/>
  <c r="R3401" i="2" s="1"/>
  <c r="AC3401" i="2" s="1"/>
  <c r="Q3402" i="2"/>
  <c r="R3402" i="2" s="1"/>
  <c r="AC3402" i="2" s="1"/>
  <c r="Q3403" i="2"/>
  <c r="R3403" i="2" s="1"/>
  <c r="AC3403" i="2" s="1"/>
  <c r="Q3404" i="2"/>
  <c r="R3404" i="2" s="1"/>
  <c r="AC3404" i="2" s="1"/>
  <c r="Q3405" i="2"/>
  <c r="R3405" i="2" s="1"/>
  <c r="AC3405" i="2" s="1"/>
  <c r="Q3406" i="2"/>
  <c r="R3406" i="2" s="1"/>
  <c r="AC3406" i="2" s="1"/>
  <c r="Q3407" i="2"/>
  <c r="R3407" i="2" s="1"/>
  <c r="AC3407" i="2" s="1"/>
  <c r="Q3408" i="2"/>
  <c r="R3408" i="2" s="1"/>
  <c r="AC3408" i="2" s="1"/>
  <c r="Q3409" i="2"/>
  <c r="R3409" i="2" s="1"/>
  <c r="AC3409" i="2" s="1"/>
  <c r="Q3410" i="2"/>
  <c r="R3410" i="2" s="1"/>
  <c r="AC3410" i="2" s="1"/>
  <c r="Q3411" i="2"/>
  <c r="R3411" i="2" s="1"/>
  <c r="AC3411" i="2" s="1"/>
  <c r="Q3412" i="2"/>
  <c r="R3412" i="2" s="1"/>
  <c r="AC3412" i="2" s="1"/>
  <c r="Q3413" i="2"/>
  <c r="R3413" i="2" s="1"/>
  <c r="AC3413" i="2" s="1"/>
  <c r="Q3414" i="2"/>
  <c r="R3414" i="2" s="1"/>
  <c r="AC3414" i="2" s="1"/>
  <c r="Q3415" i="2"/>
  <c r="R3415" i="2" s="1"/>
  <c r="AC3415" i="2" s="1"/>
  <c r="Q3416" i="2"/>
  <c r="R3416" i="2" s="1"/>
  <c r="AC3416" i="2" s="1"/>
  <c r="Q3417" i="2"/>
  <c r="R3417" i="2" s="1"/>
  <c r="AC3417" i="2" s="1"/>
  <c r="Q3418" i="2"/>
  <c r="R3418" i="2" s="1"/>
  <c r="AC3418" i="2" s="1"/>
  <c r="Q3419" i="2"/>
  <c r="R3419" i="2" s="1"/>
  <c r="AC3419" i="2" s="1"/>
  <c r="Q3420" i="2"/>
  <c r="R3420" i="2" s="1"/>
  <c r="AC3420" i="2" s="1"/>
  <c r="Q3421" i="2"/>
  <c r="R3421" i="2" s="1"/>
  <c r="AC3421" i="2" s="1"/>
  <c r="Q3422" i="2"/>
  <c r="R3422" i="2" s="1"/>
  <c r="AC3422" i="2" s="1"/>
  <c r="Q3423" i="2"/>
  <c r="R3423" i="2" s="1"/>
  <c r="AC3423" i="2" s="1"/>
  <c r="Q3424" i="2"/>
  <c r="R3424" i="2" s="1"/>
  <c r="AC3424" i="2" s="1"/>
  <c r="Q3425" i="2"/>
  <c r="R3425" i="2" s="1"/>
  <c r="AC3425" i="2" s="1"/>
  <c r="Q3426" i="2"/>
  <c r="R3426" i="2" s="1"/>
  <c r="AC3426" i="2" s="1"/>
  <c r="Q3427" i="2"/>
  <c r="R3427" i="2" s="1"/>
  <c r="AC3427" i="2" s="1"/>
  <c r="Q3428" i="2"/>
  <c r="R3428" i="2" s="1"/>
  <c r="AC3428" i="2" s="1"/>
  <c r="Q3429" i="2"/>
  <c r="R3429" i="2" s="1"/>
  <c r="AC3429" i="2" s="1"/>
  <c r="Q3430" i="2"/>
  <c r="R3430" i="2" s="1"/>
  <c r="AC3430" i="2" s="1"/>
  <c r="Q3431" i="2"/>
  <c r="R3431" i="2" s="1"/>
  <c r="AC3431" i="2" s="1"/>
  <c r="Q3432" i="2"/>
  <c r="R3432" i="2" s="1"/>
  <c r="AC3432" i="2" s="1"/>
  <c r="Q3433" i="2"/>
  <c r="R3433" i="2" s="1"/>
  <c r="AC3433" i="2" s="1"/>
  <c r="Q3434" i="2"/>
  <c r="R3434" i="2" s="1"/>
  <c r="AC3434" i="2" s="1"/>
  <c r="Q3435" i="2"/>
  <c r="R3435" i="2" s="1"/>
  <c r="AC3435" i="2" s="1"/>
  <c r="Q3436" i="2"/>
  <c r="R3436" i="2" s="1"/>
  <c r="AC3436" i="2" s="1"/>
  <c r="Q3437" i="2"/>
  <c r="R3437" i="2" s="1"/>
  <c r="AC3437" i="2" s="1"/>
  <c r="Q3438" i="2"/>
  <c r="R3438" i="2" s="1"/>
  <c r="AC3438" i="2" s="1"/>
  <c r="Q3439" i="2"/>
  <c r="R3439" i="2" s="1"/>
  <c r="AC3439" i="2" s="1"/>
  <c r="Q3440" i="2"/>
  <c r="R3440" i="2" s="1"/>
  <c r="AC3440" i="2" s="1"/>
  <c r="Q3441" i="2"/>
  <c r="R3441" i="2" s="1"/>
  <c r="AC3441" i="2" s="1"/>
  <c r="Q3442" i="2"/>
  <c r="R3442" i="2" s="1"/>
  <c r="AC3442" i="2" s="1"/>
  <c r="Q3443" i="2"/>
  <c r="R3443" i="2" s="1"/>
  <c r="AC3443" i="2" s="1"/>
  <c r="Q3444" i="2"/>
  <c r="R3444" i="2" s="1"/>
  <c r="AC3444" i="2" s="1"/>
  <c r="Q3445" i="2"/>
  <c r="R3445" i="2" s="1"/>
  <c r="AC3445" i="2" s="1"/>
  <c r="Q3446" i="2"/>
  <c r="R3446" i="2" s="1"/>
  <c r="AC3446" i="2" s="1"/>
  <c r="Q3447" i="2"/>
  <c r="R3447" i="2" s="1"/>
  <c r="AC3447" i="2" s="1"/>
  <c r="Q3448" i="2"/>
  <c r="R3448" i="2" s="1"/>
  <c r="AC3448" i="2" s="1"/>
  <c r="Q3449" i="2"/>
  <c r="R3449" i="2" s="1"/>
  <c r="AC3449" i="2" s="1"/>
  <c r="Q3450" i="2"/>
  <c r="R3450" i="2" s="1"/>
  <c r="AC3450" i="2" s="1"/>
  <c r="Q3451" i="2"/>
  <c r="R3451" i="2" s="1"/>
  <c r="AC3451" i="2" s="1"/>
  <c r="Q3452" i="2"/>
  <c r="R3452" i="2" s="1"/>
  <c r="AC3452" i="2" s="1"/>
  <c r="Q3453" i="2"/>
  <c r="R3453" i="2" s="1"/>
  <c r="AC3453" i="2" s="1"/>
  <c r="Q3454" i="2"/>
  <c r="R3454" i="2" s="1"/>
  <c r="AC3454" i="2" s="1"/>
  <c r="Q3455" i="2"/>
  <c r="R3455" i="2" s="1"/>
  <c r="AC3455" i="2" s="1"/>
  <c r="Q3456" i="2"/>
  <c r="R3456" i="2" s="1"/>
  <c r="AC3456" i="2" s="1"/>
  <c r="Q3457" i="2"/>
  <c r="R3457" i="2" s="1"/>
  <c r="AC3457" i="2" s="1"/>
  <c r="Q3458" i="2"/>
  <c r="R3458" i="2" s="1"/>
  <c r="AC3458" i="2" s="1"/>
  <c r="Q3459" i="2"/>
  <c r="R3459" i="2" s="1"/>
  <c r="AC3459" i="2" s="1"/>
  <c r="Q3460" i="2"/>
  <c r="R3460" i="2" s="1"/>
  <c r="AC3460" i="2" s="1"/>
  <c r="Q3461" i="2"/>
  <c r="R3461" i="2" s="1"/>
  <c r="AC3461" i="2" s="1"/>
  <c r="Q3462" i="2"/>
  <c r="R3462" i="2" s="1"/>
  <c r="AC3462" i="2" s="1"/>
  <c r="Q3463" i="2"/>
  <c r="R3463" i="2" s="1"/>
  <c r="AC3463" i="2" s="1"/>
  <c r="Q3464" i="2"/>
  <c r="R3464" i="2" s="1"/>
  <c r="AC3464" i="2" s="1"/>
  <c r="Q3465" i="2"/>
  <c r="R3465" i="2" s="1"/>
  <c r="AC3465" i="2" s="1"/>
  <c r="Q3466" i="2"/>
  <c r="R3466" i="2" s="1"/>
  <c r="AC3466" i="2" s="1"/>
  <c r="Q3467" i="2"/>
  <c r="R3467" i="2" s="1"/>
  <c r="AC3467" i="2" s="1"/>
  <c r="Q3468" i="2"/>
  <c r="R3468" i="2" s="1"/>
  <c r="AC3468" i="2" s="1"/>
  <c r="Q3469" i="2"/>
  <c r="R3469" i="2" s="1"/>
  <c r="AC3469" i="2" s="1"/>
  <c r="Q3470" i="2"/>
  <c r="R3470" i="2" s="1"/>
  <c r="AC3470" i="2" s="1"/>
  <c r="Q3471" i="2"/>
  <c r="R3471" i="2" s="1"/>
  <c r="AC3471" i="2" s="1"/>
  <c r="Q3472" i="2"/>
  <c r="R3472" i="2" s="1"/>
  <c r="AC3472" i="2" s="1"/>
  <c r="Q3473" i="2"/>
  <c r="R3473" i="2" s="1"/>
  <c r="AC3473" i="2" s="1"/>
  <c r="Q3474" i="2"/>
  <c r="R3474" i="2" s="1"/>
  <c r="AC3474" i="2" s="1"/>
  <c r="Q3475" i="2"/>
  <c r="R3475" i="2" s="1"/>
  <c r="AC3475" i="2" s="1"/>
  <c r="Q3476" i="2"/>
  <c r="R3476" i="2" s="1"/>
  <c r="AC3476" i="2" s="1"/>
  <c r="Q3477" i="2"/>
  <c r="R3477" i="2" s="1"/>
  <c r="AC3477" i="2" s="1"/>
  <c r="Q3478" i="2"/>
  <c r="R3478" i="2" s="1"/>
  <c r="AC3478" i="2" s="1"/>
  <c r="Q3479" i="2"/>
  <c r="R3479" i="2" s="1"/>
  <c r="AC3479" i="2" s="1"/>
  <c r="Q3480" i="2"/>
  <c r="R3480" i="2" s="1"/>
  <c r="AC3480" i="2" s="1"/>
  <c r="Q3481" i="2"/>
  <c r="R3481" i="2" s="1"/>
  <c r="AC3481" i="2" s="1"/>
  <c r="Q3482" i="2"/>
  <c r="R3482" i="2" s="1"/>
  <c r="AC3482" i="2" s="1"/>
  <c r="Q3483" i="2"/>
  <c r="R3483" i="2" s="1"/>
  <c r="AC3483" i="2" s="1"/>
  <c r="Q3484" i="2"/>
  <c r="R3484" i="2" s="1"/>
  <c r="AC3484" i="2" s="1"/>
  <c r="Q3485" i="2"/>
  <c r="R3485" i="2" s="1"/>
  <c r="AC3485" i="2" s="1"/>
  <c r="Q3486" i="2"/>
  <c r="R3486" i="2" s="1"/>
  <c r="AC3486" i="2" s="1"/>
  <c r="Q3487" i="2"/>
  <c r="R3487" i="2" s="1"/>
  <c r="AC3487" i="2" s="1"/>
  <c r="Q3488" i="2"/>
  <c r="R3488" i="2" s="1"/>
  <c r="AC3488" i="2" s="1"/>
  <c r="Q3489" i="2"/>
  <c r="R3489" i="2" s="1"/>
  <c r="AC3489" i="2" s="1"/>
  <c r="Q3490" i="2"/>
  <c r="R3490" i="2" s="1"/>
  <c r="AC3490" i="2" s="1"/>
  <c r="Q3491" i="2"/>
  <c r="R3491" i="2" s="1"/>
  <c r="AC3491" i="2" s="1"/>
  <c r="Q3492" i="2"/>
  <c r="R3492" i="2" s="1"/>
  <c r="AC3492" i="2" s="1"/>
  <c r="Q3493" i="2"/>
  <c r="R3493" i="2" s="1"/>
  <c r="AC3493" i="2" s="1"/>
  <c r="Q3494" i="2"/>
  <c r="R3494" i="2" s="1"/>
  <c r="AC3494" i="2" s="1"/>
  <c r="Q3495" i="2"/>
  <c r="R3495" i="2" s="1"/>
  <c r="AC3495" i="2" s="1"/>
  <c r="Q3496" i="2"/>
  <c r="R3496" i="2" s="1"/>
  <c r="AC3496" i="2" s="1"/>
  <c r="Q3497" i="2"/>
  <c r="R3497" i="2" s="1"/>
  <c r="AC3497" i="2" s="1"/>
  <c r="Q3498" i="2"/>
  <c r="R3498" i="2" s="1"/>
  <c r="AC3498" i="2" s="1"/>
  <c r="Q3499" i="2"/>
  <c r="R3499" i="2" s="1"/>
  <c r="AC3499" i="2" s="1"/>
  <c r="Q3500" i="2"/>
  <c r="R3500" i="2" s="1"/>
  <c r="AC3500" i="2" s="1"/>
  <c r="Q3501" i="2"/>
  <c r="R3501" i="2" s="1"/>
  <c r="AC3501" i="2" s="1"/>
  <c r="Q3502" i="2"/>
  <c r="R3502" i="2" s="1"/>
  <c r="AC3502" i="2" s="1"/>
  <c r="Q3503" i="2"/>
  <c r="R3503" i="2" s="1"/>
  <c r="AC3503" i="2" s="1"/>
  <c r="Q3504" i="2"/>
  <c r="R3504" i="2" s="1"/>
  <c r="AC3504" i="2" s="1"/>
  <c r="Q3505" i="2"/>
  <c r="R3505" i="2" s="1"/>
  <c r="AC3505" i="2" s="1"/>
  <c r="Q3506" i="2"/>
  <c r="R3506" i="2" s="1"/>
  <c r="AC3506" i="2" s="1"/>
  <c r="Q3507" i="2"/>
  <c r="R3507" i="2" s="1"/>
  <c r="AC3507" i="2" s="1"/>
  <c r="Q3508" i="2"/>
  <c r="R3508" i="2" s="1"/>
  <c r="AC3508" i="2" s="1"/>
  <c r="Q3509" i="2"/>
  <c r="R3509" i="2" s="1"/>
  <c r="AC3509" i="2" s="1"/>
  <c r="Q3510" i="2"/>
  <c r="R3510" i="2" s="1"/>
  <c r="AC3510" i="2" s="1"/>
  <c r="Q3511" i="2"/>
  <c r="R3511" i="2" s="1"/>
  <c r="AC3511" i="2" s="1"/>
  <c r="Q3512" i="2"/>
  <c r="R3512" i="2" s="1"/>
  <c r="AC3512" i="2" s="1"/>
  <c r="Q3513" i="2"/>
  <c r="R3513" i="2" s="1"/>
  <c r="AC3513" i="2" s="1"/>
  <c r="Q3514" i="2"/>
  <c r="R3514" i="2" s="1"/>
  <c r="AC3514" i="2" s="1"/>
  <c r="Q3515" i="2"/>
  <c r="R3515" i="2" s="1"/>
  <c r="AC3515" i="2" s="1"/>
  <c r="Q3516" i="2"/>
  <c r="R3516" i="2" s="1"/>
  <c r="AC3516" i="2" s="1"/>
  <c r="Q3517" i="2"/>
  <c r="R3517" i="2" s="1"/>
  <c r="AC3517" i="2" s="1"/>
  <c r="Q3518" i="2"/>
  <c r="R3518" i="2" s="1"/>
  <c r="AC3518" i="2" s="1"/>
  <c r="Q3519" i="2"/>
  <c r="R3519" i="2" s="1"/>
  <c r="AC3519" i="2" s="1"/>
  <c r="Q3520" i="2"/>
  <c r="R3520" i="2" s="1"/>
  <c r="AC3520" i="2" s="1"/>
  <c r="Q3521" i="2"/>
  <c r="R3521" i="2" s="1"/>
  <c r="AC3521" i="2" s="1"/>
  <c r="Q3522" i="2"/>
  <c r="R3522" i="2" s="1"/>
  <c r="AC3522" i="2" s="1"/>
  <c r="Q3523" i="2"/>
  <c r="R3523" i="2" s="1"/>
  <c r="AC3523" i="2" s="1"/>
  <c r="Q3524" i="2"/>
  <c r="R3524" i="2" s="1"/>
  <c r="AC3524" i="2" s="1"/>
  <c r="Q3525" i="2"/>
  <c r="R3525" i="2" s="1"/>
  <c r="AC3525" i="2" s="1"/>
  <c r="Q3526" i="2"/>
  <c r="R3526" i="2" s="1"/>
  <c r="AC3526" i="2" s="1"/>
  <c r="Q3527" i="2"/>
  <c r="R3527" i="2" s="1"/>
  <c r="AC3527" i="2" s="1"/>
  <c r="Q3528" i="2"/>
  <c r="R3528" i="2" s="1"/>
  <c r="AC3528" i="2" s="1"/>
  <c r="Q3529" i="2"/>
  <c r="R3529" i="2" s="1"/>
  <c r="AC3529" i="2" s="1"/>
  <c r="Q3530" i="2"/>
  <c r="R3530" i="2" s="1"/>
  <c r="AC3530" i="2" s="1"/>
  <c r="Q3531" i="2"/>
  <c r="R3531" i="2" s="1"/>
  <c r="AC3531" i="2" s="1"/>
  <c r="Q3532" i="2"/>
  <c r="R3532" i="2" s="1"/>
  <c r="AC3532" i="2" s="1"/>
  <c r="Q3533" i="2"/>
  <c r="R3533" i="2" s="1"/>
  <c r="AC3533" i="2" s="1"/>
  <c r="Q3534" i="2"/>
  <c r="R3534" i="2" s="1"/>
  <c r="AC3534" i="2" s="1"/>
  <c r="Q3535" i="2"/>
  <c r="R3535" i="2" s="1"/>
  <c r="AC3535" i="2" s="1"/>
  <c r="Q3536" i="2"/>
  <c r="R3536" i="2" s="1"/>
  <c r="AC3536" i="2" s="1"/>
  <c r="Q3537" i="2"/>
  <c r="R3537" i="2" s="1"/>
  <c r="AC3537" i="2" s="1"/>
  <c r="Q3538" i="2"/>
  <c r="R3538" i="2" s="1"/>
  <c r="AC3538" i="2" s="1"/>
  <c r="Q3539" i="2"/>
  <c r="R3539" i="2" s="1"/>
  <c r="AC3539" i="2" s="1"/>
  <c r="Q3540" i="2"/>
  <c r="R3540" i="2" s="1"/>
  <c r="AC3540" i="2" s="1"/>
  <c r="Q3541" i="2"/>
  <c r="R3541" i="2" s="1"/>
  <c r="AC3541" i="2" s="1"/>
  <c r="Q3542" i="2"/>
  <c r="R3542" i="2" s="1"/>
  <c r="AC3542" i="2" s="1"/>
  <c r="Q3543" i="2"/>
  <c r="R3543" i="2" s="1"/>
  <c r="AC3543" i="2" s="1"/>
  <c r="Q3544" i="2"/>
  <c r="R3544" i="2" s="1"/>
  <c r="AC3544" i="2" s="1"/>
  <c r="Q3545" i="2"/>
  <c r="R3545" i="2" s="1"/>
  <c r="AC3545" i="2" s="1"/>
  <c r="Q3546" i="2"/>
  <c r="R3546" i="2" s="1"/>
  <c r="AC3546" i="2" s="1"/>
  <c r="Q3547" i="2"/>
  <c r="R3547" i="2" s="1"/>
  <c r="AC3547" i="2" s="1"/>
  <c r="Q3548" i="2"/>
  <c r="R3548" i="2" s="1"/>
  <c r="AC3548" i="2" s="1"/>
  <c r="Q3549" i="2"/>
  <c r="R3549" i="2" s="1"/>
  <c r="AC3549" i="2" s="1"/>
  <c r="Q3550" i="2"/>
  <c r="R3550" i="2" s="1"/>
  <c r="AC3550" i="2" s="1"/>
  <c r="Q3551" i="2"/>
  <c r="R3551" i="2" s="1"/>
  <c r="AC3551" i="2" s="1"/>
  <c r="Q3552" i="2"/>
  <c r="R3552" i="2" s="1"/>
  <c r="AC3552" i="2" s="1"/>
  <c r="Q3553" i="2"/>
  <c r="R3553" i="2" s="1"/>
  <c r="AC3553" i="2" s="1"/>
  <c r="Q3554" i="2"/>
  <c r="R3554" i="2" s="1"/>
  <c r="AC3554" i="2" s="1"/>
  <c r="Q3555" i="2"/>
  <c r="R3555" i="2" s="1"/>
  <c r="AC3555" i="2" s="1"/>
  <c r="Q3556" i="2"/>
  <c r="R3556" i="2" s="1"/>
  <c r="AC3556" i="2" s="1"/>
  <c r="Q3557" i="2"/>
  <c r="R3557" i="2" s="1"/>
  <c r="AC3557" i="2" s="1"/>
  <c r="Q3558" i="2"/>
  <c r="R3558" i="2" s="1"/>
  <c r="AC3558" i="2" s="1"/>
  <c r="Q3559" i="2"/>
  <c r="R3559" i="2" s="1"/>
  <c r="AC3559" i="2" s="1"/>
  <c r="Q3560" i="2"/>
  <c r="R3560" i="2" s="1"/>
  <c r="AC3560" i="2" s="1"/>
  <c r="Q3565" i="2"/>
  <c r="R3565" i="2" s="1"/>
  <c r="AC3565" i="2" s="1"/>
  <c r="Q3569" i="2"/>
  <c r="R3569" i="2" s="1"/>
  <c r="AC3569" i="2" s="1"/>
  <c r="Q3567" i="2"/>
  <c r="R3567" i="2" s="1"/>
  <c r="AC3567" i="2" s="1"/>
  <c r="Q3563" i="2"/>
  <c r="R3563" i="2" s="1"/>
  <c r="AC3563" i="2" s="1"/>
  <c r="Q3561" i="2"/>
  <c r="R3561" i="2" s="1"/>
  <c r="AC3561" i="2" s="1"/>
  <c r="P2760" i="2"/>
  <c r="AC3571" i="2" l="1"/>
  <c r="S3493" i="2"/>
  <c r="T3493" i="2" s="1"/>
  <c r="S3445" i="2"/>
  <c r="T3445" i="2" s="1"/>
  <c r="S3397" i="2"/>
  <c r="T3397" i="2" s="1"/>
  <c r="S3348" i="2"/>
  <c r="T3348" i="2" s="1"/>
  <c r="S3369" i="2"/>
  <c r="T3369" i="2" s="1"/>
  <c r="S3357" i="2"/>
  <c r="T3357" i="2" s="1"/>
  <c r="S3364" i="2"/>
  <c r="T3364" i="2" s="1"/>
  <c r="S3563" i="2"/>
  <c r="T3563" i="2" s="1"/>
  <c r="S3556" i="2"/>
  <c r="T3556" i="2" s="1"/>
  <c r="S3548" i="2"/>
  <c r="T3548" i="2" s="1"/>
  <c r="S3540" i="2"/>
  <c r="T3540" i="2" s="1"/>
  <c r="S3532" i="2"/>
  <c r="T3532" i="2" s="1"/>
  <c r="S3524" i="2"/>
  <c r="T3524" i="2" s="1"/>
  <c r="S3516" i="2"/>
  <c r="T3516" i="2" s="1"/>
  <c r="S3508" i="2"/>
  <c r="T3508" i="2" s="1"/>
  <c r="S3500" i="2"/>
  <c r="T3500" i="2" s="1"/>
  <c r="S3492" i="2"/>
  <c r="T3492" i="2" s="1"/>
  <c r="S3484" i="2"/>
  <c r="T3484" i="2" s="1"/>
  <c r="S3476" i="2"/>
  <c r="T3476" i="2" s="1"/>
  <c r="S3468" i="2"/>
  <c r="T3468" i="2" s="1"/>
  <c r="S3460" i="2"/>
  <c r="T3460" i="2" s="1"/>
  <c r="S3452" i="2"/>
  <c r="T3452" i="2" s="1"/>
  <c r="S3444" i="2"/>
  <c r="T3444" i="2" s="1"/>
  <c r="S3436" i="2"/>
  <c r="T3436" i="2" s="1"/>
  <c r="S3428" i="2"/>
  <c r="T3428" i="2" s="1"/>
  <c r="S3420" i="2"/>
  <c r="T3420" i="2" s="1"/>
  <c r="S3412" i="2"/>
  <c r="T3412" i="2" s="1"/>
  <c r="S3404" i="2"/>
  <c r="T3404" i="2" s="1"/>
  <c r="S3396" i="2"/>
  <c r="T3396" i="2" s="1"/>
  <c r="S3388" i="2"/>
  <c r="T3388" i="2" s="1"/>
  <c r="S3380" i="2"/>
  <c r="T3380" i="2" s="1"/>
  <c r="S3351" i="2"/>
  <c r="T3351" i="2" s="1"/>
  <c r="S3326" i="2"/>
  <c r="T3326" i="2" s="1"/>
  <c r="S3309" i="2"/>
  <c r="T3309" i="2" s="1"/>
  <c r="S3323" i="2"/>
  <c r="T3323" i="2" s="1"/>
  <c r="S3356" i="2"/>
  <c r="T3356" i="2" s="1"/>
  <c r="S3324" i="2"/>
  <c r="T3324" i="2" s="1"/>
  <c r="S3363" i="2"/>
  <c r="T3363" i="2" s="1"/>
  <c r="S3311" i="2"/>
  <c r="T3311" i="2" s="1"/>
  <c r="S3368" i="2"/>
  <c r="T3368" i="2" s="1"/>
  <c r="S3533" i="2"/>
  <c r="T3533" i="2" s="1"/>
  <c r="S3477" i="2"/>
  <c r="T3477" i="2" s="1"/>
  <c r="S3429" i="2"/>
  <c r="T3429" i="2" s="1"/>
  <c r="S3373" i="2"/>
  <c r="T3373" i="2" s="1"/>
  <c r="S3338" i="2"/>
  <c r="T3338" i="2" s="1"/>
  <c r="S3555" i="2"/>
  <c r="T3555" i="2" s="1"/>
  <c r="S3547" i="2"/>
  <c r="T3547" i="2" s="1"/>
  <c r="S3539" i="2"/>
  <c r="T3539" i="2" s="1"/>
  <c r="S3531" i="2"/>
  <c r="T3531" i="2" s="1"/>
  <c r="S3523" i="2"/>
  <c r="T3523" i="2" s="1"/>
  <c r="S3515" i="2"/>
  <c r="T3515" i="2" s="1"/>
  <c r="S3507" i="2"/>
  <c r="T3507" i="2" s="1"/>
  <c r="S3499" i="2"/>
  <c r="T3499" i="2" s="1"/>
  <c r="S3491" i="2"/>
  <c r="T3491" i="2" s="1"/>
  <c r="S3483" i="2"/>
  <c r="T3483" i="2" s="1"/>
  <c r="S3475" i="2"/>
  <c r="T3475" i="2" s="1"/>
  <c r="S3467" i="2"/>
  <c r="T3467" i="2" s="1"/>
  <c r="S3459" i="2"/>
  <c r="T3459" i="2" s="1"/>
  <c r="S3451" i="2"/>
  <c r="T3451" i="2" s="1"/>
  <c r="S3443" i="2"/>
  <c r="T3443" i="2" s="1"/>
  <c r="S3435" i="2"/>
  <c r="T3435" i="2" s="1"/>
  <c r="S3427" i="2"/>
  <c r="T3427" i="2" s="1"/>
  <c r="S3419" i="2"/>
  <c r="T3419" i="2" s="1"/>
  <c r="S3411" i="2"/>
  <c r="T3411" i="2" s="1"/>
  <c r="S3403" i="2"/>
  <c r="T3403" i="2" s="1"/>
  <c r="S3395" i="2"/>
  <c r="T3395" i="2" s="1"/>
  <c r="S3387" i="2"/>
  <c r="T3387" i="2" s="1"/>
  <c r="S3379" i="2"/>
  <c r="T3379" i="2" s="1"/>
  <c r="S3367" i="2"/>
  <c r="T3367" i="2" s="1"/>
  <c r="S3333" i="2"/>
  <c r="T3333" i="2" s="1"/>
  <c r="S3350" i="2"/>
  <c r="T3350" i="2" s="1"/>
  <c r="S3305" i="2"/>
  <c r="T3305" i="2" s="1"/>
  <c r="S3334" i="2"/>
  <c r="T3334" i="2" s="1"/>
  <c r="S3341" i="2"/>
  <c r="T3341" i="2" s="1"/>
  <c r="S3329" i="2"/>
  <c r="T3329" i="2" s="1"/>
  <c r="S3325" i="2"/>
  <c r="T3325" i="2" s="1"/>
  <c r="S3362" i="2"/>
  <c r="T3362" i="2" s="1"/>
  <c r="S3561" i="2"/>
  <c r="T3561" i="2" s="1"/>
  <c r="S3517" i="2"/>
  <c r="T3517" i="2" s="1"/>
  <c r="S3469" i="2"/>
  <c r="T3469" i="2" s="1"/>
  <c r="S3421" i="2"/>
  <c r="T3421" i="2" s="1"/>
  <c r="S3313" i="2"/>
  <c r="T3313" i="2" s="1"/>
  <c r="S3359" i="2"/>
  <c r="T3359" i="2" s="1"/>
  <c r="S3569" i="2"/>
  <c r="T3569" i="2" s="1"/>
  <c r="S3546" i="2"/>
  <c r="T3546" i="2" s="1"/>
  <c r="S3538" i="2"/>
  <c r="T3538" i="2" s="1"/>
  <c r="S3530" i="2"/>
  <c r="T3530" i="2" s="1"/>
  <c r="S3522" i="2"/>
  <c r="T3522" i="2" s="1"/>
  <c r="S3514" i="2"/>
  <c r="T3514" i="2" s="1"/>
  <c r="S3506" i="2"/>
  <c r="T3506" i="2" s="1"/>
  <c r="S3498" i="2"/>
  <c r="T3498" i="2" s="1"/>
  <c r="S3490" i="2"/>
  <c r="T3490" i="2" s="1"/>
  <c r="S3482" i="2"/>
  <c r="T3482" i="2" s="1"/>
  <c r="S3474" i="2"/>
  <c r="T3474" i="2" s="1"/>
  <c r="S3466" i="2"/>
  <c r="T3466" i="2" s="1"/>
  <c r="S3458" i="2"/>
  <c r="T3458" i="2" s="1"/>
  <c r="S3450" i="2"/>
  <c r="T3450" i="2" s="1"/>
  <c r="S3442" i="2"/>
  <c r="T3442" i="2" s="1"/>
  <c r="S3434" i="2"/>
  <c r="T3434" i="2" s="1"/>
  <c r="S3426" i="2"/>
  <c r="T3426" i="2" s="1"/>
  <c r="S3418" i="2"/>
  <c r="T3418" i="2" s="1"/>
  <c r="S3410" i="2"/>
  <c r="T3410" i="2" s="1"/>
  <c r="S3402" i="2"/>
  <c r="T3402" i="2" s="1"/>
  <c r="S3394" i="2"/>
  <c r="T3394" i="2" s="1"/>
  <c r="S3386" i="2"/>
  <c r="T3386" i="2" s="1"/>
  <c r="S3378" i="2"/>
  <c r="T3378" i="2" s="1"/>
  <c r="S3332" i="2"/>
  <c r="T3332" i="2" s="1"/>
  <c r="S3327" i="2"/>
  <c r="T3327" i="2" s="1"/>
  <c r="S3337" i="2"/>
  <c r="T3337" i="2" s="1"/>
  <c r="S3344" i="2"/>
  <c r="T3344" i="2" s="1"/>
  <c r="S3314" i="2"/>
  <c r="T3314" i="2" s="1"/>
  <c r="S3342" i="2"/>
  <c r="T3342" i="2" s="1"/>
  <c r="S3346" i="2"/>
  <c r="T3346" i="2" s="1"/>
  <c r="S3336" i="2"/>
  <c r="T3336" i="2" s="1"/>
  <c r="S3360" i="2"/>
  <c r="T3360" i="2" s="1"/>
  <c r="S3525" i="2"/>
  <c r="T3525" i="2" s="1"/>
  <c r="S3453" i="2"/>
  <c r="T3453" i="2" s="1"/>
  <c r="S3381" i="2"/>
  <c r="T3381" i="2" s="1"/>
  <c r="S3331" i="2"/>
  <c r="T3331" i="2" s="1"/>
  <c r="S3567" i="2"/>
  <c r="T3567" i="2" s="1"/>
  <c r="S3554" i="2"/>
  <c r="T3554" i="2" s="1"/>
  <c r="S3565" i="2"/>
  <c r="T3565" i="2" s="1"/>
  <c r="S3553" i="2"/>
  <c r="T3553" i="2" s="1"/>
  <c r="S3545" i="2"/>
  <c r="T3545" i="2" s="1"/>
  <c r="S3537" i="2"/>
  <c r="T3537" i="2" s="1"/>
  <c r="S3529" i="2"/>
  <c r="T3529" i="2" s="1"/>
  <c r="S3521" i="2"/>
  <c r="T3521" i="2" s="1"/>
  <c r="S3513" i="2"/>
  <c r="T3513" i="2" s="1"/>
  <c r="S3505" i="2"/>
  <c r="T3505" i="2" s="1"/>
  <c r="S3497" i="2"/>
  <c r="T3497" i="2" s="1"/>
  <c r="S3489" i="2"/>
  <c r="T3489" i="2" s="1"/>
  <c r="S3481" i="2"/>
  <c r="T3481" i="2" s="1"/>
  <c r="S3473" i="2"/>
  <c r="T3473" i="2" s="1"/>
  <c r="S3465" i="2"/>
  <c r="T3465" i="2" s="1"/>
  <c r="S3457" i="2"/>
  <c r="T3457" i="2" s="1"/>
  <c r="S3449" i="2"/>
  <c r="T3449" i="2" s="1"/>
  <c r="S3441" i="2"/>
  <c r="T3441" i="2" s="1"/>
  <c r="S3433" i="2"/>
  <c r="T3433" i="2" s="1"/>
  <c r="S3425" i="2"/>
  <c r="T3425" i="2" s="1"/>
  <c r="S3417" i="2"/>
  <c r="T3417" i="2" s="1"/>
  <c r="S3409" i="2"/>
  <c r="T3409" i="2" s="1"/>
  <c r="S3401" i="2"/>
  <c r="T3401" i="2" s="1"/>
  <c r="S3393" i="2"/>
  <c r="T3393" i="2" s="1"/>
  <c r="S3385" i="2"/>
  <c r="T3385" i="2" s="1"/>
  <c r="S3377" i="2"/>
  <c r="T3377" i="2" s="1"/>
  <c r="S3372" i="2"/>
  <c r="T3372" i="2" s="1"/>
  <c r="S3339" i="2"/>
  <c r="T3339" i="2" s="1"/>
  <c r="S3312" i="2"/>
  <c r="T3312" i="2" s="1"/>
  <c r="S3321" i="2"/>
  <c r="T3321" i="2" s="1"/>
  <c r="S3358" i="2"/>
  <c r="T3358" i="2" s="1"/>
  <c r="S3307" i="2"/>
  <c r="T3307" i="2" s="1"/>
  <c r="S3330" i="2"/>
  <c r="T3330" i="2" s="1"/>
  <c r="S3316" i="2"/>
  <c r="T3316" i="2" s="1"/>
  <c r="S3366" i="2"/>
  <c r="T3366" i="2" s="1"/>
  <c r="S3557" i="2"/>
  <c r="T3557" i="2" s="1"/>
  <c r="S3501" i="2"/>
  <c r="T3501" i="2" s="1"/>
  <c r="S3437" i="2"/>
  <c r="T3437" i="2" s="1"/>
  <c r="S3389" i="2"/>
  <c r="T3389" i="2" s="1"/>
  <c r="S3552" i="2"/>
  <c r="T3552" i="2" s="1"/>
  <c r="S3528" i="2"/>
  <c r="T3528" i="2" s="1"/>
  <c r="S3520" i="2"/>
  <c r="T3520" i="2" s="1"/>
  <c r="S3512" i="2"/>
  <c r="T3512" i="2" s="1"/>
  <c r="S3504" i="2"/>
  <c r="T3504" i="2" s="1"/>
  <c r="S3496" i="2"/>
  <c r="T3496" i="2" s="1"/>
  <c r="S3488" i="2"/>
  <c r="T3488" i="2" s="1"/>
  <c r="S3480" i="2"/>
  <c r="T3480" i="2" s="1"/>
  <c r="S3472" i="2"/>
  <c r="T3472" i="2" s="1"/>
  <c r="S3464" i="2"/>
  <c r="T3464" i="2" s="1"/>
  <c r="S3456" i="2"/>
  <c r="T3456" i="2" s="1"/>
  <c r="S3448" i="2"/>
  <c r="T3448" i="2" s="1"/>
  <c r="S3440" i="2"/>
  <c r="T3440" i="2" s="1"/>
  <c r="S3432" i="2"/>
  <c r="T3432" i="2" s="1"/>
  <c r="S3424" i="2"/>
  <c r="T3424" i="2" s="1"/>
  <c r="S3416" i="2"/>
  <c r="T3416" i="2" s="1"/>
  <c r="S3408" i="2"/>
  <c r="T3408" i="2" s="1"/>
  <c r="S3400" i="2"/>
  <c r="T3400" i="2" s="1"/>
  <c r="S3392" i="2"/>
  <c r="T3392" i="2" s="1"/>
  <c r="S3384" i="2"/>
  <c r="T3384" i="2" s="1"/>
  <c r="S3376" i="2"/>
  <c r="T3376" i="2" s="1"/>
  <c r="S3353" i="2"/>
  <c r="T3353" i="2" s="1"/>
  <c r="S3361" i="2"/>
  <c r="T3361" i="2" s="1"/>
  <c r="S3322" i="2"/>
  <c r="T3322" i="2" s="1"/>
  <c r="S3340" i="2"/>
  <c r="T3340" i="2" s="1"/>
  <c r="S3335" i="2"/>
  <c r="T3335" i="2" s="1"/>
  <c r="S3308" i="2"/>
  <c r="T3308" i="2" s="1"/>
  <c r="S3354" i="2"/>
  <c r="T3354" i="2" s="1"/>
  <c r="S3343" i="2"/>
  <c r="T3343" i="2" s="1"/>
  <c r="S3571" i="2"/>
  <c r="T3571" i="2" s="1"/>
  <c r="S3541" i="2"/>
  <c r="T3541" i="2" s="1"/>
  <c r="S3485" i="2"/>
  <c r="T3485" i="2" s="1"/>
  <c r="S3413" i="2"/>
  <c r="T3413" i="2" s="1"/>
  <c r="S3544" i="2"/>
  <c r="T3544" i="2" s="1"/>
  <c r="S3536" i="2"/>
  <c r="T3536" i="2" s="1"/>
  <c r="S3559" i="2"/>
  <c r="T3559" i="2" s="1"/>
  <c r="S3551" i="2"/>
  <c r="T3551" i="2" s="1"/>
  <c r="S3543" i="2"/>
  <c r="T3543" i="2" s="1"/>
  <c r="S3535" i="2"/>
  <c r="T3535" i="2" s="1"/>
  <c r="S3527" i="2"/>
  <c r="T3527" i="2" s="1"/>
  <c r="S3519" i="2"/>
  <c r="T3519" i="2" s="1"/>
  <c r="S3511" i="2"/>
  <c r="T3511" i="2" s="1"/>
  <c r="S3503" i="2"/>
  <c r="T3503" i="2" s="1"/>
  <c r="S3495" i="2"/>
  <c r="T3495" i="2" s="1"/>
  <c r="S3487" i="2"/>
  <c r="T3487" i="2" s="1"/>
  <c r="S3479" i="2"/>
  <c r="T3479" i="2" s="1"/>
  <c r="S3471" i="2"/>
  <c r="T3471" i="2" s="1"/>
  <c r="S3463" i="2"/>
  <c r="T3463" i="2" s="1"/>
  <c r="S3455" i="2"/>
  <c r="T3455" i="2" s="1"/>
  <c r="S3447" i="2"/>
  <c r="T3447" i="2" s="1"/>
  <c r="S3439" i="2"/>
  <c r="T3439" i="2" s="1"/>
  <c r="S3431" i="2"/>
  <c r="T3431" i="2" s="1"/>
  <c r="S3423" i="2"/>
  <c r="T3423" i="2" s="1"/>
  <c r="S3415" i="2"/>
  <c r="T3415" i="2" s="1"/>
  <c r="S3407" i="2"/>
  <c r="T3407" i="2" s="1"/>
  <c r="S3399" i="2"/>
  <c r="T3399" i="2" s="1"/>
  <c r="S3391" i="2"/>
  <c r="T3391" i="2" s="1"/>
  <c r="S3383" i="2"/>
  <c r="T3383" i="2" s="1"/>
  <c r="S3375" i="2"/>
  <c r="T3375" i="2" s="1"/>
  <c r="S3320" i="2"/>
  <c r="T3320" i="2" s="1"/>
  <c r="S3310" i="2"/>
  <c r="T3310" i="2" s="1"/>
  <c r="S3318" i="2"/>
  <c r="T3318" i="2" s="1"/>
  <c r="S3328" i="2"/>
  <c r="T3328" i="2" s="1"/>
  <c r="S3345" i="2"/>
  <c r="T3345" i="2" s="1"/>
  <c r="S3347" i="2"/>
  <c r="T3347" i="2" s="1"/>
  <c r="S3371" i="2"/>
  <c r="T3371" i="2" s="1"/>
  <c r="S3365" i="2"/>
  <c r="T3365" i="2" s="1"/>
  <c r="S3549" i="2"/>
  <c r="T3549" i="2" s="1"/>
  <c r="S3509" i="2"/>
  <c r="T3509" i="2" s="1"/>
  <c r="S3461" i="2"/>
  <c r="T3461" i="2" s="1"/>
  <c r="S3405" i="2"/>
  <c r="T3405" i="2" s="1"/>
  <c r="S3560" i="2"/>
  <c r="T3560" i="2" s="1"/>
  <c r="S3558" i="2"/>
  <c r="T3558" i="2" s="1"/>
  <c r="S3550" i="2"/>
  <c r="T3550" i="2" s="1"/>
  <c r="S3542" i="2"/>
  <c r="T3542" i="2" s="1"/>
  <c r="S3534" i="2"/>
  <c r="T3534" i="2" s="1"/>
  <c r="S3526" i="2"/>
  <c r="T3526" i="2" s="1"/>
  <c r="S3518" i="2"/>
  <c r="T3518" i="2" s="1"/>
  <c r="S3510" i="2"/>
  <c r="T3510" i="2" s="1"/>
  <c r="S3502" i="2"/>
  <c r="T3502" i="2" s="1"/>
  <c r="S3494" i="2"/>
  <c r="T3494" i="2" s="1"/>
  <c r="S3486" i="2"/>
  <c r="T3486" i="2" s="1"/>
  <c r="S3478" i="2"/>
  <c r="T3478" i="2" s="1"/>
  <c r="S3470" i="2"/>
  <c r="T3470" i="2" s="1"/>
  <c r="S3462" i="2"/>
  <c r="T3462" i="2" s="1"/>
  <c r="S3454" i="2"/>
  <c r="T3454" i="2" s="1"/>
  <c r="S3446" i="2"/>
  <c r="T3446" i="2" s="1"/>
  <c r="S3438" i="2"/>
  <c r="T3438" i="2" s="1"/>
  <c r="S3430" i="2"/>
  <c r="T3430" i="2" s="1"/>
  <c r="S3422" i="2"/>
  <c r="T3422" i="2" s="1"/>
  <c r="S3414" i="2"/>
  <c r="T3414" i="2" s="1"/>
  <c r="S3406" i="2"/>
  <c r="T3406" i="2" s="1"/>
  <c r="S3398" i="2"/>
  <c r="T3398" i="2" s="1"/>
  <c r="S3390" i="2"/>
  <c r="T3390" i="2" s="1"/>
  <c r="S3382" i="2"/>
  <c r="T3382" i="2" s="1"/>
  <c r="S3374" i="2"/>
  <c r="T3374" i="2" s="1"/>
  <c r="S3352" i="2"/>
  <c r="T3352" i="2" s="1"/>
  <c r="S3319" i="2"/>
  <c r="T3319" i="2" s="1"/>
  <c r="S3355" i="2"/>
  <c r="T3355" i="2" s="1"/>
  <c r="S3306" i="2"/>
  <c r="T3306" i="2" s="1"/>
  <c r="S3349" i="2"/>
  <c r="T3349" i="2" s="1"/>
  <c r="S3317" i="2"/>
  <c r="T3317" i="2" s="1"/>
  <c r="S3315" i="2"/>
  <c r="T3315" i="2" s="1"/>
  <c r="S3370" i="2"/>
  <c r="T3370" i="2" s="1"/>
  <c r="S3572" i="2"/>
  <c r="T3572" i="2" s="1"/>
  <c r="W4003" i="2"/>
  <c r="Y4003" i="2"/>
  <c r="X4003" i="2"/>
  <c r="P4003" i="2"/>
  <c r="W3573" i="2"/>
  <c r="Y3573" i="2"/>
  <c r="X3573" i="2"/>
  <c r="Y3572" i="2"/>
  <c r="W3572" i="2"/>
  <c r="X3572" i="2"/>
  <c r="Q3573" i="2"/>
  <c r="R3573" i="2" s="1"/>
  <c r="P3573" i="2"/>
  <c r="Q3568" i="2"/>
  <c r="R3568" i="2" s="1"/>
  <c r="AC3568" i="2" s="1"/>
  <c r="Q3570" i="2"/>
  <c r="R3570" i="2" s="1"/>
  <c r="AC3570" i="2" s="1"/>
  <c r="Q3566" i="2"/>
  <c r="R3566" i="2" s="1"/>
  <c r="AC3566" i="2" s="1"/>
  <c r="Q3564" i="2"/>
  <c r="R3564" i="2" s="1"/>
  <c r="AC3564" i="2" s="1"/>
  <c r="Q3562" i="2"/>
  <c r="R3562" i="2" s="1"/>
  <c r="AC3562" i="2" s="1"/>
  <c r="P2761" i="2"/>
  <c r="AC3572" i="2" l="1"/>
  <c r="AC3573" i="2"/>
  <c r="S3562" i="2"/>
  <c r="T3562" i="2" s="1"/>
  <c r="S3564" i="2"/>
  <c r="T3564" i="2" s="1"/>
  <c r="S3566" i="2"/>
  <c r="T3566" i="2" s="1"/>
  <c r="S3570" i="2"/>
  <c r="T3570" i="2" s="1"/>
  <c r="S3568" i="2"/>
  <c r="T3568" i="2" s="1"/>
  <c r="S3573" i="2"/>
  <c r="T3573" i="2" s="1"/>
  <c r="X4004" i="2"/>
  <c r="P4004" i="2"/>
  <c r="W4004" i="2"/>
  <c r="Y4004" i="2"/>
  <c r="P2762" i="2"/>
  <c r="W4005" i="2" l="1"/>
  <c r="X4005" i="2"/>
  <c r="P4005" i="2"/>
  <c r="Y4005" i="2"/>
  <c r="P2763" i="2"/>
  <c r="P2764" i="2" l="1"/>
  <c r="Y4006" i="2" l="1"/>
  <c r="W4006" i="2"/>
  <c r="P4006" i="2"/>
  <c r="X4006" i="2"/>
  <c r="P2765" i="2"/>
  <c r="P2766" i="2" l="1"/>
  <c r="P2767" i="2" l="1"/>
  <c r="P4007" i="2" l="1"/>
  <c r="Y4007" i="2"/>
  <c r="W4007" i="2"/>
  <c r="X4007" i="2"/>
  <c r="P2768" i="2"/>
  <c r="Y4008" i="2" l="1"/>
  <c r="X4008" i="2"/>
  <c r="W4008" i="2"/>
  <c r="P4008" i="2"/>
  <c r="P2769" i="2"/>
  <c r="W4009" i="2" l="1"/>
  <c r="P4009" i="2"/>
  <c r="Y4009" i="2"/>
  <c r="X4009" i="2"/>
  <c r="P2770" i="2"/>
  <c r="Y4010" i="2" l="1"/>
  <c r="P4010" i="2"/>
  <c r="W4010" i="2"/>
  <c r="X4010" i="2"/>
  <c r="P2771" i="2"/>
  <c r="Y4011" i="2" l="1"/>
  <c r="X4011" i="2"/>
  <c r="W4011" i="2"/>
  <c r="P4011" i="2"/>
  <c r="P2772" i="2"/>
  <c r="Y4012" i="2" l="1"/>
  <c r="P4012" i="2"/>
  <c r="W4012" i="2"/>
  <c r="X4012" i="2"/>
  <c r="P2773" i="2"/>
  <c r="W4013" i="2" l="1"/>
  <c r="X4013" i="2"/>
  <c r="P4013" i="2"/>
  <c r="Y4013" i="2"/>
  <c r="P2774" i="2"/>
  <c r="Y4014" i="2" l="1"/>
  <c r="W4014" i="2"/>
  <c r="P4014" i="2"/>
  <c r="X4014" i="2"/>
  <c r="P2775" i="2"/>
  <c r="P4015" i="2" l="1"/>
  <c r="X4015" i="2"/>
  <c r="Y4015" i="2"/>
  <c r="W4015" i="2"/>
  <c r="P2776" i="2"/>
  <c r="W4016" i="2" l="1"/>
  <c r="P4016" i="2"/>
  <c r="X4016" i="2"/>
  <c r="Y4016" i="2"/>
  <c r="P2777" i="2"/>
  <c r="W4017" i="2" l="1"/>
  <c r="Y4017" i="2"/>
  <c r="X4017" i="2"/>
  <c r="P4017" i="2"/>
  <c r="P2778" i="2"/>
  <c r="Y4018" i="2" l="1"/>
  <c r="P4018" i="2"/>
  <c r="X4018" i="2"/>
  <c r="W4018" i="2"/>
  <c r="P2779" i="2"/>
  <c r="P4019" i="2" l="1"/>
  <c r="X4019" i="2"/>
  <c r="Y4019" i="2"/>
  <c r="W4019" i="2"/>
  <c r="P2780" i="2"/>
  <c r="Y4020" i="2" l="1"/>
  <c r="W4020" i="2"/>
  <c r="P4020" i="2"/>
  <c r="X4020" i="2"/>
  <c r="P2781" i="2"/>
  <c r="W4021" i="2" l="1"/>
  <c r="P4021" i="2"/>
  <c r="Y4021" i="2"/>
  <c r="X4021" i="2"/>
  <c r="P2782" i="2"/>
  <c r="Y4022" i="2" l="1"/>
  <c r="W4022" i="2"/>
  <c r="P4022" i="2"/>
  <c r="X4022" i="2"/>
  <c r="P2783" i="2"/>
  <c r="X4023" i="2" l="1"/>
  <c r="P4023" i="2"/>
  <c r="Y4023" i="2"/>
  <c r="W4023" i="2"/>
  <c r="P2784" i="2"/>
  <c r="Y4024" i="2" l="1"/>
  <c r="W4024" i="2"/>
  <c r="X4024" i="2"/>
  <c r="P4024" i="2"/>
  <c r="P2785" i="2"/>
  <c r="Y4025" i="2" l="1"/>
  <c r="P4025" i="2"/>
  <c r="X4025" i="2"/>
  <c r="W4025" i="2"/>
  <c r="P2786" i="2"/>
  <c r="P4026" i="2" l="1"/>
  <c r="Y4026" i="2"/>
  <c r="W4026" i="2"/>
  <c r="X4026" i="2"/>
  <c r="P2787" i="2"/>
  <c r="Y4027" i="2" l="1"/>
  <c r="X4027" i="2"/>
  <c r="P4027" i="2"/>
  <c r="W4027" i="2"/>
  <c r="P2788" i="2"/>
  <c r="Y4028" i="2" l="1"/>
  <c r="W4028" i="2"/>
  <c r="X4028" i="2"/>
  <c r="P4028" i="2"/>
  <c r="P2789" i="2"/>
  <c r="W4029" i="2" l="1"/>
  <c r="X4029" i="2"/>
  <c r="P4029" i="2"/>
  <c r="Y4029" i="2"/>
  <c r="P2790" i="2"/>
  <c r="X4030" i="2" l="1"/>
  <c r="P4030" i="2"/>
  <c r="Y4030" i="2"/>
  <c r="W4030" i="2"/>
  <c r="P2791" i="2"/>
  <c r="P4031" i="2" l="1"/>
  <c r="Y4031" i="2"/>
  <c r="W4031" i="2"/>
  <c r="X4031" i="2"/>
  <c r="P2792" i="2"/>
  <c r="Y4032" i="2" l="1"/>
  <c r="X4032" i="2"/>
  <c r="W4032" i="2"/>
  <c r="P4032" i="2"/>
  <c r="P2793" i="2"/>
  <c r="Y4033" i="2" l="1"/>
  <c r="X4033" i="2"/>
  <c r="W4033" i="2"/>
  <c r="P4033" i="2"/>
  <c r="P2794" i="2"/>
  <c r="P4034" i="2" l="1"/>
  <c r="Y4034" i="2"/>
  <c r="X4034" i="2"/>
  <c r="W4034" i="2"/>
  <c r="P2795" i="2"/>
  <c r="Y4035" i="2" l="1"/>
  <c r="X4035" i="2"/>
  <c r="W4035" i="2"/>
  <c r="P4035" i="2"/>
  <c r="P2796" i="2"/>
  <c r="W4036" i="2" l="1"/>
  <c r="Y4036" i="2"/>
  <c r="X4036" i="2"/>
  <c r="P4036" i="2"/>
  <c r="P2797" i="2"/>
  <c r="W4037" i="2" l="1"/>
  <c r="X4037" i="2"/>
  <c r="Y4037" i="2"/>
  <c r="P4037" i="2"/>
  <c r="P2798" i="2"/>
  <c r="X4038" i="2" l="1"/>
  <c r="P4038" i="2"/>
  <c r="Y4038" i="2"/>
  <c r="W4038" i="2"/>
  <c r="P2799" i="2"/>
  <c r="P4039" i="2" l="1"/>
  <c r="X4039" i="2"/>
  <c r="Y4039" i="2"/>
  <c r="W4039" i="2"/>
  <c r="P2800" i="2"/>
  <c r="X4040" i="2" l="1"/>
  <c r="Y4040" i="2"/>
  <c r="P4040" i="2"/>
  <c r="W4040" i="2"/>
  <c r="P2801" i="2"/>
  <c r="Y4041" i="2" l="1"/>
  <c r="W4041" i="2"/>
  <c r="P4041" i="2"/>
  <c r="X4041" i="2"/>
  <c r="P2802" i="2"/>
  <c r="W4042" i="2" l="1"/>
  <c r="P4042" i="2"/>
  <c r="Y4042" i="2"/>
  <c r="Q4042" i="2"/>
  <c r="R4042" i="2" s="1"/>
  <c r="X4042" i="2"/>
  <c r="Q4038" i="2"/>
  <c r="R4038" i="2" s="1"/>
  <c r="AC4038" i="2" s="1"/>
  <c r="Q4040" i="2"/>
  <c r="R4040" i="2" s="1"/>
  <c r="AC4040" i="2" s="1"/>
  <c r="Q4036" i="2"/>
  <c r="R4036" i="2" s="1"/>
  <c r="AC4036" i="2" s="1"/>
  <c r="Q4034" i="2"/>
  <c r="R4034" i="2" s="1"/>
  <c r="AC4034" i="2" s="1"/>
  <c r="P2803" i="2"/>
  <c r="AC4042" i="2" l="1"/>
  <c r="S4040" i="2"/>
  <c r="T4040" i="2" s="1"/>
  <c r="S4038" i="2"/>
  <c r="T4038" i="2" s="1"/>
  <c r="S4042" i="2"/>
  <c r="T4042" i="2" s="1"/>
  <c r="S4036" i="2"/>
  <c r="T4036" i="2" s="1"/>
  <c r="S4034" i="2"/>
  <c r="T4034" i="2" s="1"/>
  <c r="Q3793" i="2"/>
  <c r="R3793" i="2" s="1"/>
  <c r="AC3793" i="2" s="1"/>
  <c r="Q3796" i="2"/>
  <c r="R3796" i="2" s="1"/>
  <c r="AC3796" i="2" s="1"/>
  <c r="Q3794" i="2"/>
  <c r="R3794" i="2" s="1"/>
  <c r="AC3794" i="2" s="1"/>
  <c r="Q3782" i="2"/>
  <c r="R3782" i="2" s="1"/>
  <c r="AC3782" i="2" s="1"/>
  <c r="Q3787" i="2"/>
  <c r="R3787" i="2" s="1"/>
  <c r="AC3787" i="2" s="1"/>
  <c r="Q3779" i="2"/>
  <c r="R3779" i="2" s="1"/>
  <c r="AC3779" i="2" s="1"/>
  <c r="Q3790" i="2"/>
  <c r="R3790" i="2" s="1"/>
  <c r="AC3790" i="2" s="1"/>
  <c r="Q3801" i="2"/>
  <c r="R3801" i="2" s="1"/>
  <c r="AC3801" i="2" s="1"/>
  <c r="Q3786" i="2"/>
  <c r="R3786" i="2" s="1"/>
  <c r="AC3786" i="2" s="1"/>
  <c r="Q3775" i="2"/>
  <c r="R3775" i="2" s="1"/>
  <c r="AC3775" i="2" s="1"/>
  <c r="Q3799" i="2"/>
  <c r="R3799" i="2" s="1"/>
  <c r="AC3799" i="2" s="1"/>
  <c r="Q3781" i="2"/>
  <c r="R3781" i="2" s="1"/>
  <c r="AC3781" i="2" s="1"/>
  <c r="Q3792" i="2"/>
  <c r="R3792" i="2" s="1"/>
  <c r="AC3792" i="2" s="1"/>
  <c r="Q3784" i="2"/>
  <c r="R3784" i="2" s="1"/>
  <c r="AC3784" i="2" s="1"/>
  <c r="Q3788" i="2"/>
  <c r="R3788" i="2" s="1"/>
  <c r="AC3788" i="2" s="1"/>
  <c r="Q3791" i="2"/>
  <c r="R3791" i="2" s="1"/>
  <c r="AC3791" i="2" s="1"/>
  <c r="Q3797" i="2"/>
  <c r="R3797" i="2" s="1"/>
  <c r="AC3797" i="2" s="1"/>
  <c r="Q3776" i="2"/>
  <c r="R3776" i="2" s="1"/>
  <c r="AC3776" i="2" s="1"/>
  <c r="Q3780" i="2"/>
  <c r="R3780" i="2" s="1"/>
  <c r="AC3780" i="2" s="1"/>
  <c r="Q3778" i="2"/>
  <c r="R3778" i="2" s="1"/>
  <c r="AC3778" i="2" s="1"/>
  <c r="Q3785" i="2"/>
  <c r="R3785" i="2" s="1"/>
  <c r="AC3785" i="2" s="1"/>
  <c r="Q3795" i="2"/>
  <c r="R3795" i="2" s="1"/>
  <c r="AC3795" i="2" s="1"/>
  <c r="Q3800" i="2"/>
  <c r="R3800" i="2" s="1"/>
  <c r="AC3800" i="2" s="1"/>
  <c r="Q3789" i="2"/>
  <c r="R3789" i="2" s="1"/>
  <c r="AC3789" i="2" s="1"/>
  <c r="Q3777" i="2"/>
  <c r="R3777" i="2" s="1"/>
  <c r="AC3777" i="2" s="1"/>
  <c r="Q3798" i="2"/>
  <c r="R3798" i="2" s="1"/>
  <c r="AC3798" i="2" s="1"/>
  <c r="Q3783" i="2"/>
  <c r="R3783" i="2" s="1"/>
  <c r="AC3783" i="2" s="1"/>
  <c r="Q3802" i="2"/>
  <c r="R3802" i="2" s="1"/>
  <c r="AC3802" i="2" s="1"/>
  <c r="Q3803" i="2"/>
  <c r="R3803" i="2" s="1"/>
  <c r="AC3803" i="2" s="1"/>
  <c r="Q3804" i="2"/>
  <c r="R3804" i="2" s="1"/>
  <c r="AC3804" i="2" s="1"/>
  <c r="Q3805" i="2"/>
  <c r="R3805" i="2" s="1"/>
  <c r="AC3805" i="2" s="1"/>
  <c r="Q3806" i="2"/>
  <c r="R3806" i="2" s="1"/>
  <c r="AC3806" i="2" s="1"/>
  <c r="Q3807" i="2"/>
  <c r="R3807" i="2" s="1"/>
  <c r="AC3807" i="2" s="1"/>
  <c r="Q3808" i="2"/>
  <c r="R3808" i="2" s="1"/>
  <c r="AC3808" i="2" s="1"/>
  <c r="Q3809" i="2"/>
  <c r="R3809" i="2" s="1"/>
  <c r="AC3809" i="2" s="1"/>
  <c r="Q3810" i="2"/>
  <c r="R3810" i="2" s="1"/>
  <c r="AC3810" i="2" s="1"/>
  <c r="Q3811" i="2"/>
  <c r="R3811" i="2" s="1"/>
  <c r="AC3811" i="2" s="1"/>
  <c r="Q3812" i="2"/>
  <c r="R3812" i="2" s="1"/>
  <c r="AC3812" i="2" s="1"/>
  <c r="Q3813" i="2"/>
  <c r="R3813" i="2" s="1"/>
  <c r="AC3813" i="2" s="1"/>
  <c r="Q3814" i="2"/>
  <c r="R3814" i="2" s="1"/>
  <c r="AC3814" i="2" s="1"/>
  <c r="Q3815" i="2"/>
  <c r="R3815" i="2" s="1"/>
  <c r="AC3815" i="2" s="1"/>
  <c r="Q3816" i="2"/>
  <c r="R3816" i="2" s="1"/>
  <c r="AC3816" i="2" s="1"/>
  <c r="Q3817" i="2"/>
  <c r="R3817" i="2" s="1"/>
  <c r="AC3817" i="2" s="1"/>
  <c r="Q3818" i="2"/>
  <c r="R3818" i="2" s="1"/>
  <c r="AC3818" i="2" s="1"/>
  <c r="Q3819" i="2"/>
  <c r="R3819" i="2" s="1"/>
  <c r="AC3819" i="2" s="1"/>
  <c r="Q3820" i="2"/>
  <c r="R3820" i="2" s="1"/>
  <c r="AC3820" i="2" s="1"/>
  <c r="Q3821" i="2"/>
  <c r="R3821" i="2" s="1"/>
  <c r="AC3821" i="2" s="1"/>
  <c r="Q3822" i="2"/>
  <c r="R3822" i="2" s="1"/>
  <c r="AC3822" i="2" s="1"/>
  <c r="Q3823" i="2"/>
  <c r="R3823" i="2" s="1"/>
  <c r="AC3823" i="2" s="1"/>
  <c r="Q3824" i="2"/>
  <c r="R3824" i="2" s="1"/>
  <c r="AC3824" i="2" s="1"/>
  <c r="Q3825" i="2"/>
  <c r="R3825" i="2" s="1"/>
  <c r="AC3825" i="2" s="1"/>
  <c r="Q3826" i="2"/>
  <c r="R3826" i="2" s="1"/>
  <c r="AC3826" i="2" s="1"/>
  <c r="Q3827" i="2"/>
  <c r="R3827" i="2" s="1"/>
  <c r="AC3827" i="2" s="1"/>
  <c r="Q3828" i="2"/>
  <c r="R3828" i="2" s="1"/>
  <c r="AC3828" i="2" s="1"/>
  <c r="Q3829" i="2"/>
  <c r="R3829" i="2" s="1"/>
  <c r="AC3829" i="2" s="1"/>
  <c r="Q3830" i="2"/>
  <c r="R3830" i="2" s="1"/>
  <c r="AC3830" i="2" s="1"/>
  <c r="Q3831" i="2"/>
  <c r="R3831" i="2" s="1"/>
  <c r="AC3831" i="2" s="1"/>
  <c r="Q3832" i="2"/>
  <c r="R3832" i="2" s="1"/>
  <c r="AC3832" i="2" s="1"/>
  <c r="Q3833" i="2"/>
  <c r="R3833" i="2" s="1"/>
  <c r="AC3833" i="2" s="1"/>
  <c r="Q3834" i="2"/>
  <c r="R3834" i="2" s="1"/>
  <c r="AC3834" i="2" s="1"/>
  <c r="Q3835" i="2"/>
  <c r="R3835" i="2" s="1"/>
  <c r="AC3835" i="2" s="1"/>
  <c r="Q3836" i="2"/>
  <c r="R3836" i="2" s="1"/>
  <c r="AC3836" i="2" s="1"/>
  <c r="Q3837" i="2"/>
  <c r="R3837" i="2" s="1"/>
  <c r="AC3837" i="2" s="1"/>
  <c r="Q3838" i="2"/>
  <c r="R3838" i="2" s="1"/>
  <c r="AC3838" i="2" s="1"/>
  <c r="Q3839" i="2"/>
  <c r="R3839" i="2" s="1"/>
  <c r="AC3839" i="2" s="1"/>
  <c r="Q3840" i="2"/>
  <c r="R3840" i="2" s="1"/>
  <c r="AC3840" i="2" s="1"/>
  <c r="Q3841" i="2"/>
  <c r="R3841" i="2" s="1"/>
  <c r="AC3841" i="2" s="1"/>
  <c r="Q3842" i="2"/>
  <c r="R3842" i="2" s="1"/>
  <c r="AC3842" i="2" s="1"/>
  <c r="Q3843" i="2"/>
  <c r="R3843" i="2" s="1"/>
  <c r="AC3843" i="2" s="1"/>
  <c r="Q3844" i="2"/>
  <c r="R3844" i="2" s="1"/>
  <c r="AC3844" i="2" s="1"/>
  <c r="Q3845" i="2"/>
  <c r="R3845" i="2" s="1"/>
  <c r="AC3845" i="2" s="1"/>
  <c r="Q3846" i="2"/>
  <c r="R3846" i="2" s="1"/>
  <c r="AC3846" i="2" s="1"/>
  <c r="Q3847" i="2"/>
  <c r="R3847" i="2" s="1"/>
  <c r="AC3847" i="2" s="1"/>
  <c r="Q3848" i="2"/>
  <c r="R3848" i="2" s="1"/>
  <c r="AC3848" i="2" s="1"/>
  <c r="Q3849" i="2"/>
  <c r="R3849" i="2" s="1"/>
  <c r="AC3849" i="2" s="1"/>
  <c r="Q3850" i="2"/>
  <c r="R3850" i="2" s="1"/>
  <c r="AC3850" i="2" s="1"/>
  <c r="Q3851" i="2"/>
  <c r="R3851" i="2" s="1"/>
  <c r="AC3851" i="2" s="1"/>
  <c r="Q3852" i="2"/>
  <c r="R3852" i="2" s="1"/>
  <c r="AC3852" i="2" s="1"/>
  <c r="Q3853" i="2"/>
  <c r="R3853" i="2" s="1"/>
  <c r="AC3853" i="2" s="1"/>
  <c r="Q3854" i="2"/>
  <c r="R3854" i="2" s="1"/>
  <c r="AC3854" i="2" s="1"/>
  <c r="Q3855" i="2"/>
  <c r="R3855" i="2" s="1"/>
  <c r="AC3855" i="2" s="1"/>
  <c r="Q3856" i="2"/>
  <c r="R3856" i="2" s="1"/>
  <c r="AC3856" i="2" s="1"/>
  <c r="Q3857" i="2"/>
  <c r="R3857" i="2" s="1"/>
  <c r="AC3857" i="2" s="1"/>
  <c r="Q3858" i="2"/>
  <c r="R3858" i="2" s="1"/>
  <c r="AC3858" i="2" s="1"/>
  <c r="Q3859" i="2"/>
  <c r="R3859" i="2" s="1"/>
  <c r="AC3859" i="2" s="1"/>
  <c r="Q3860" i="2"/>
  <c r="R3860" i="2" s="1"/>
  <c r="AC3860" i="2" s="1"/>
  <c r="Q3861" i="2"/>
  <c r="R3861" i="2" s="1"/>
  <c r="AC3861" i="2" s="1"/>
  <c r="Q3862" i="2"/>
  <c r="R3862" i="2" s="1"/>
  <c r="AC3862" i="2" s="1"/>
  <c r="Q3863" i="2"/>
  <c r="R3863" i="2" s="1"/>
  <c r="AC3863" i="2" s="1"/>
  <c r="Q3864" i="2"/>
  <c r="R3864" i="2" s="1"/>
  <c r="AC3864" i="2" s="1"/>
  <c r="Q3865" i="2"/>
  <c r="R3865" i="2" s="1"/>
  <c r="AC3865" i="2" s="1"/>
  <c r="Q3866" i="2"/>
  <c r="R3866" i="2" s="1"/>
  <c r="AC3866" i="2" s="1"/>
  <c r="Q3867" i="2"/>
  <c r="R3867" i="2" s="1"/>
  <c r="AC3867" i="2" s="1"/>
  <c r="Q3868" i="2"/>
  <c r="R3868" i="2" s="1"/>
  <c r="AC3868" i="2" s="1"/>
  <c r="Q3869" i="2"/>
  <c r="R3869" i="2" s="1"/>
  <c r="AC3869" i="2" s="1"/>
  <c r="Q3870" i="2"/>
  <c r="R3870" i="2" s="1"/>
  <c r="AC3870" i="2" s="1"/>
  <c r="Q3871" i="2"/>
  <c r="R3871" i="2" s="1"/>
  <c r="AC3871" i="2" s="1"/>
  <c r="Q3872" i="2"/>
  <c r="R3872" i="2" s="1"/>
  <c r="AC3872" i="2" s="1"/>
  <c r="Q3873" i="2"/>
  <c r="R3873" i="2" s="1"/>
  <c r="AC3873" i="2" s="1"/>
  <c r="Q3874" i="2"/>
  <c r="R3874" i="2" s="1"/>
  <c r="AC3874" i="2" s="1"/>
  <c r="Q3875" i="2"/>
  <c r="R3875" i="2" s="1"/>
  <c r="AC3875" i="2" s="1"/>
  <c r="Q3876" i="2"/>
  <c r="R3876" i="2" s="1"/>
  <c r="AC3876" i="2" s="1"/>
  <c r="Q3877" i="2"/>
  <c r="R3877" i="2" s="1"/>
  <c r="AC3877" i="2" s="1"/>
  <c r="Q3878" i="2"/>
  <c r="R3878" i="2" s="1"/>
  <c r="AC3878" i="2" s="1"/>
  <c r="Q3879" i="2"/>
  <c r="R3879" i="2" s="1"/>
  <c r="AC3879" i="2" s="1"/>
  <c r="Q3880" i="2"/>
  <c r="R3880" i="2" s="1"/>
  <c r="AC3880" i="2" s="1"/>
  <c r="Q3881" i="2"/>
  <c r="R3881" i="2" s="1"/>
  <c r="AC3881" i="2" s="1"/>
  <c r="Q3882" i="2"/>
  <c r="R3882" i="2" s="1"/>
  <c r="AC3882" i="2" s="1"/>
  <c r="Q3883" i="2"/>
  <c r="R3883" i="2" s="1"/>
  <c r="AC3883" i="2" s="1"/>
  <c r="Q3884" i="2"/>
  <c r="R3884" i="2" s="1"/>
  <c r="AC3884" i="2" s="1"/>
  <c r="Q3885" i="2"/>
  <c r="R3885" i="2" s="1"/>
  <c r="AC3885" i="2" s="1"/>
  <c r="Q3886" i="2"/>
  <c r="R3886" i="2" s="1"/>
  <c r="AC3886" i="2" s="1"/>
  <c r="Q3887" i="2"/>
  <c r="R3887" i="2" s="1"/>
  <c r="AC3887" i="2" s="1"/>
  <c r="Q3888" i="2"/>
  <c r="R3888" i="2" s="1"/>
  <c r="AC3888" i="2" s="1"/>
  <c r="Q3889" i="2"/>
  <c r="R3889" i="2" s="1"/>
  <c r="AC3889" i="2" s="1"/>
  <c r="Q3890" i="2"/>
  <c r="R3890" i="2" s="1"/>
  <c r="AC3890" i="2" s="1"/>
  <c r="Q3891" i="2"/>
  <c r="R3891" i="2" s="1"/>
  <c r="AC3891" i="2" s="1"/>
  <c r="Q3892" i="2"/>
  <c r="R3892" i="2" s="1"/>
  <c r="AC3892" i="2" s="1"/>
  <c r="Q3893" i="2"/>
  <c r="R3893" i="2" s="1"/>
  <c r="AC3893" i="2" s="1"/>
  <c r="Q3894" i="2"/>
  <c r="R3894" i="2" s="1"/>
  <c r="AC3894" i="2" s="1"/>
  <c r="Q3895" i="2"/>
  <c r="R3895" i="2" s="1"/>
  <c r="AC3895" i="2" s="1"/>
  <c r="Q3896" i="2"/>
  <c r="R3896" i="2" s="1"/>
  <c r="AC3896" i="2" s="1"/>
  <c r="Q3897" i="2"/>
  <c r="R3897" i="2" s="1"/>
  <c r="AC3897" i="2" s="1"/>
  <c r="Q3898" i="2"/>
  <c r="R3898" i="2" s="1"/>
  <c r="AC3898" i="2" s="1"/>
  <c r="Q3899" i="2"/>
  <c r="R3899" i="2" s="1"/>
  <c r="AC3899" i="2" s="1"/>
  <c r="Q3900" i="2"/>
  <c r="R3900" i="2" s="1"/>
  <c r="AC3900" i="2" s="1"/>
  <c r="Q3901" i="2"/>
  <c r="R3901" i="2" s="1"/>
  <c r="AC3901" i="2" s="1"/>
  <c r="Q3902" i="2"/>
  <c r="R3902" i="2" s="1"/>
  <c r="AC3902" i="2" s="1"/>
  <c r="Q3903" i="2"/>
  <c r="R3903" i="2" s="1"/>
  <c r="AC3903" i="2" s="1"/>
  <c r="Q3904" i="2"/>
  <c r="R3904" i="2" s="1"/>
  <c r="AC3904" i="2" s="1"/>
  <c r="Q3905" i="2"/>
  <c r="R3905" i="2" s="1"/>
  <c r="AC3905" i="2" s="1"/>
  <c r="Q3906" i="2"/>
  <c r="R3906" i="2" s="1"/>
  <c r="AC3906" i="2" s="1"/>
  <c r="Q3907" i="2"/>
  <c r="R3907" i="2" s="1"/>
  <c r="AC3907" i="2" s="1"/>
  <c r="Q3908" i="2"/>
  <c r="R3908" i="2" s="1"/>
  <c r="AC3908" i="2" s="1"/>
  <c r="Q3909" i="2"/>
  <c r="R3909" i="2" s="1"/>
  <c r="AC3909" i="2" s="1"/>
  <c r="Q3910" i="2"/>
  <c r="R3910" i="2" s="1"/>
  <c r="AC3910" i="2" s="1"/>
  <c r="Q3911" i="2"/>
  <c r="R3911" i="2" s="1"/>
  <c r="AC3911" i="2" s="1"/>
  <c r="Q3912" i="2"/>
  <c r="R3912" i="2" s="1"/>
  <c r="AC3912" i="2" s="1"/>
  <c r="Q3913" i="2"/>
  <c r="R3913" i="2" s="1"/>
  <c r="AC3913" i="2" s="1"/>
  <c r="Q3914" i="2"/>
  <c r="R3914" i="2" s="1"/>
  <c r="AC3914" i="2" s="1"/>
  <c r="Q3915" i="2"/>
  <c r="R3915" i="2" s="1"/>
  <c r="AC3915" i="2" s="1"/>
  <c r="Q3916" i="2"/>
  <c r="R3916" i="2" s="1"/>
  <c r="AC3916" i="2" s="1"/>
  <c r="Q3917" i="2"/>
  <c r="R3917" i="2" s="1"/>
  <c r="AC3917" i="2" s="1"/>
  <c r="Q3918" i="2"/>
  <c r="R3918" i="2" s="1"/>
  <c r="AC3918" i="2" s="1"/>
  <c r="Q3919" i="2"/>
  <c r="R3919" i="2" s="1"/>
  <c r="AC3919" i="2" s="1"/>
  <c r="Q3920" i="2"/>
  <c r="R3920" i="2" s="1"/>
  <c r="AC3920" i="2" s="1"/>
  <c r="Q3921" i="2"/>
  <c r="R3921" i="2" s="1"/>
  <c r="AC3921" i="2" s="1"/>
  <c r="Q3922" i="2"/>
  <c r="R3922" i="2" s="1"/>
  <c r="AC3922" i="2" s="1"/>
  <c r="Q3923" i="2"/>
  <c r="R3923" i="2" s="1"/>
  <c r="AC3923" i="2" s="1"/>
  <c r="Q3924" i="2"/>
  <c r="R3924" i="2" s="1"/>
  <c r="AC3924" i="2" s="1"/>
  <c r="Q3925" i="2"/>
  <c r="R3925" i="2" s="1"/>
  <c r="AC3925" i="2" s="1"/>
  <c r="Q3926" i="2"/>
  <c r="R3926" i="2" s="1"/>
  <c r="AC3926" i="2" s="1"/>
  <c r="Q3927" i="2"/>
  <c r="R3927" i="2" s="1"/>
  <c r="AC3927" i="2" s="1"/>
  <c r="Q3928" i="2"/>
  <c r="R3928" i="2" s="1"/>
  <c r="AC3928" i="2" s="1"/>
  <c r="Q3929" i="2"/>
  <c r="R3929" i="2" s="1"/>
  <c r="AC3929" i="2" s="1"/>
  <c r="Q3930" i="2"/>
  <c r="R3930" i="2" s="1"/>
  <c r="AC3930" i="2" s="1"/>
  <c r="Q3931" i="2"/>
  <c r="R3931" i="2" s="1"/>
  <c r="AC3931" i="2" s="1"/>
  <c r="Q3932" i="2"/>
  <c r="R3932" i="2" s="1"/>
  <c r="AC3932" i="2" s="1"/>
  <c r="Q3933" i="2"/>
  <c r="R3933" i="2" s="1"/>
  <c r="AC3933" i="2" s="1"/>
  <c r="Q3934" i="2"/>
  <c r="R3934" i="2" s="1"/>
  <c r="AC3934" i="2" s="1"/>
  <c r="Q3935" i="2"/>
  <c r="R3935" i="2" s="1"/>
  <c r="AC3935" i="2" s="1"/>
  <c r="Q3936" i="2"/>
  <c r="R3936" i="2" s="1"/>
  <c r="AC3936" i="2" s="1"/>
  <c r="Q3937" i="2"/>
  <c r="R3937" i="2" s="1"/>
  <c r="AC3937" i="2" s="1"/>
  <c r="Q3938" i="2"/>
  <c r="R3938" i="2" s="1"/>
  <c r="AC3938" i="2" s="1"/>
  <c r="Q3939" i="2"/>
  <c r="R3939" i="2" s="1"/>
  <c r="AC3939" i="2" s="1"/>
  <c r="Q3940" i="2"/>
  <c r="R3940" i="2" s="1"/>
  <c r="AC3940" i="2" s="1"/>
  <c r="Q3941" i="2"/>
  <c r="R3941" i="2" s="1"/>
  <c r="AC3941" i="2" s="1"/>
  <c r="Q3942" i="2"/>
  <c r="R3942" i="2" s="1"/>
  <c r="AC3942" i="2" s="1"/>
  <c r="Q3943" i="2"/>
  <c r="R3943" i="2" s="1"/>
  <c r="AC3943" i="2" s="1"/>
  <c r="Q3944" i="2"/>
  <c r="R3944" i="2" s="1"/>
  <c r="AC3944" i="2" s="1"/>
  <c r="Q3945" i="2"/>
  <c r="R3945" i="2" s="1"/>
  <c r="AC3945" i="2" s="1"/>
  <c r="Q3946" i="2"/>
  <c r="R3946" i="2" s="1"/>
  <c r="AC3946" i="2" s="1"/>
  <c r="Q3947" i="2"/>
  <c r="R3947" i="2" s="1"/>
  <c r="AC3947" i="2" s="1"/>
  <c r="Q3948" i="2"/>
  <c r="R3948" i="2" s="1"/>
  <c r="AC3948" i="2" s="1"/>
  <c r="Q3949" i="2"/>
  <c r="R3949" i="2" s="1"/>
  <c r="AC3949" i="2" s="1"/>
  <c r="Q3950" i="2"/>
  <c r="R3950" i="2" s="1"/>
  <c r="AC3950" i="2" s="1"/>
  <c r="Q3951" i="2"/>
  <c r="R3951" i="2" s="1"/>
  <c r="AC3951" i="2" s="1"/>
  <c r="Q3952" i="2"/>
  <c r="R3952" i="2" s="1"/>
  <c r="AC3952" i="2" s="1"/>
  <c r="Q3953" i="2"/>
  <c r="R3953" i="2" s="1"/>
  <c r="AC3953" i="2" s="1"/>
  <c r="Q3954" i="2"/>
  <c r="R3954" i="2" s="1"/>
  <c r="AC3954" i="2" s="1"/>
  <c r="Q3955" i="2"/>
  <c r="R3955" i="2" s="1"/>
  <c r="AC3955" i="2" s="1"/>
  <c r="Q3956" i="2"/>
  <c r="R3956" i="2" s="1"/>
  <c r="AC3956" i="2" s="1"/>
  <c r="Q3957" i="2"/>
  <c r="R3957" i="2" s="1"/>
  <c r="AC3957" i="2" s="1"/>
  <c r="Q3958" i="2"/>
  <c r="R3958" i="2" s="1"/>
  <c r="AC3958" i="2" s="1"/>
  <c r="Q3959" i="2"/>
  <c r="R3959" i="2" s="1"/>
  <c r="AC3959" i="2" s="1"/>
  <c r="Q3960" i="2"/>
  <c r="R3960" i="2" s="1"/>
  <c r="AC3960" i="2" s="1"/>
  <c r="Q3961" i="2"/>
  <c r="R3961" i="2" s="1"/>
  <c r="AC3961" i="2" s="1"/>
  <c r="Q3962" i="2"/>
  <c r="R3962" i="2" s="1"/>
  <c r="AC3962" i="2" s="1"/>
  <c r="Q3963" i="2"/>
  <c r="R3963" i="2" s="1"/>
  <c r="AC3963" i="2" s="1"/>
  <c r="Q3964" i="2"/>
  <c r="R3964" i="2" s="1"/>
  <c r="AC3964" i="2" s="1"/>
  <c r="Q3965" i="2"/>
  <c r="R3965" i="2" s="1"/>
  <c r="AC3965" i="2" s="1"/>
  <c r="Q3966" i="2"/>
  <c r="R3966" i="2" s="1"/>
  <c r="AC3966" i="2" s="1"/>
  <c r="Q3967" i="2"/>
  <c r="R3967" i="2" s="1"/>
  <c r="AC3967" i="2" s="1"/>
  <c r="Q3968" i="2"/>
  <c r="R3968" i="2" s="1"/>
  <c r="AC3968" i="2" s="1"/>
  <c r="Q3969" i="2"/>
  <c r="R3969" i="2" s="1"/>
  <c r="AC3969" i="2" s="1"/>
  <c r="Q3970" i="2"/>
  <c r="R3970" i="2" s="1"/>
  <c r="AC3970" i="2" s="1"/>
  <c r="Q3971" i="2"/>
  <c r="R3971" i="2" s="1"/>
  <c r="AC3971" i="2" s="1"/>
  <c r="Q3972" i="2"/>
  <c r="R3972" i="2" s="1"/>
  <c r="AC3972" i="2" s="1"/>
  <c r="Q3973" i="2"/>
  <c r="R3973" i="2" s="1"/>
  <c r="AC3973" i="2" s="1"/>
  <c r="Q3974" i="2"/>
  <c r="R3974" i="2" s="1"/>
  <c r="AC3974" i="2" s="1"/>
  <c r="Q3975" i="2"/>
  <c r="R3975" i="2" s="1"/>
  <c r="AC3975" i="2" s="1"/>
  <c r="Q3976" i="2"/>
  <c r="R3976" i="2" s="1"/>
  <c r="AC3976" i="2" s="1"/>
  <c r="Q3977" i="2"/>
  <c r="R3977" i="2" s="1"/>
  <c r="AC3977" i="2" s="1"/>
  <c r="Q3978" i="2"/>
  <c r="R3978" i="2" s="1"/>
  <c r="AC3978" i="2" s="1"/>
  <c r="Q3979" i="2"/>
  <c r="R3979" i="2" s="1"/>
  <c r="AC3979" i="2" s="1"/>
  <c r="Q3980" i="2"/>
  <c r="R3980" i="2" s="1"/>
  <c r="AC3980" i="2" s="1"/>
  <c r="Q3981" i="2"/>
  <c r="R3981" i="2" s="1"/>
  <c r="AC3981" i="2" s="1"/>
  <c r="Q3982" i="2"/>
  <c r="R3982" i="2" s="1"/>
  <c r="AC3982" i="2" s="1"/>
  <c r="Q3983" i="2"/>
  <c r="R3983" i="2" s="1"/>
  <c r="AC3983" i="2" s="1"/>
  <c r="Q3984" i="2"/>
  <c r="R3984" i="2" s="1"/>
  <c r="AC3984" i="2" s="1"/>
  <c r="Q3985" i="2"/>
  <c r="R3985" i="2" s="1"/>
  <c r="AC3985" i="2" s="1"/>
  <c r="Q3986" i="2"/>
  <c r="R3986" i="2" s="1"/>
  <c r="AC3986" i="2" s="1"/>
  <c r="Q3987" i="2"/>
  <c r="R3987" i="2" s="1"/>
  <c r="AC3987" i="2" s="1"/>
  <c r="Q3988" i="2"/>
  <c r="R3988" i="2" s="1"/>
  <c r="AC3988" i="2" s="1"/>
  <c r="Q3989" i="2"/>
  <c r="R3989" i="2" s="1"/>
  <c r="AC3989" i="2" s="1"/>
  <c r="Q3990" i="2"/>
  <c r="R3990" i="2" s="1"/>
  <c r="AC3990" i="2" s="1"/>
  <c r="Q3991" i="2"/>
  <c r="R3991" i="2" s="1"/>
  <c r="AC3991" i="2" s="1"/>
  <c r="Q3992" i="2"/>
  <c r="R3992" i="2" s="1"/>
  <c r="AC3992" i="2" s="1"/>
  <c r="Q3993" i="2"/>
  <c r="R3993" i="2" s="1"/>
  <c r="AC3993" i="2" s="1"/>
  <c r="Q3994" i="2"/>
  <c r="R3994" i="2" s="1"/>
  <c r="AC3994" i="2" s="1"/>
  <c r="Q3995" i="2"/>
  <c r="R3995" i="2" s="1"/>
  <c r="AC3995" i="2" s="1"/>
  <c r="Q3996" i="2"/>
  <c r="R3996" i="2" s="1"/>
  <c r="AC3996" i="2" s="1"/>
  <c r="Q3997" i="2"/>
  <c r="R3997" i="2" s="1"/>
  <c r="AC3997" i="2" s="1"/>
  <c r="Q3998" i="2"/>
  <c r="R3998" i="2" s="1"/>
  <c r="AC3998" i="2" s="1"/>
  <c r="Q3999" i="2"/>
  <c r="R3999" i="2" s="1"/>
  <c r="AC3999" i="2" s="1"/>
  <c r="Q4000" i="2"/>
  <c r="R4000" i="2" s="1"/>
  <c r="AC4000" i="2" s="1"/>
  <c r="Q4001" i="2"/>
  <c r="R4001" i="2" s="1"/>
  <c r="AC4001" i="2" s="1"/>
  <c r="Q4002" i="2"/>
  <c r="R4002" i="2" s="1"/>
  <c r="AC4002" i="2" s="1"/>
  <c r="Q4003" i="2"/>
  <c r="R4003" i="2" s="1"/>
  <c r="AC4003" i="2" s="1"/>
  <c r="Q4004" i="2"/>
  <c r="R4004" i="2" s="1"/>
  <c r="AC4004" i="2" s="1"/>
  <c r="Q4005" i="2"/>
  <c r="R4005" i="2" s="1"/>
  <c r="AC4005" i="2" s="1"/>
  <c r="Q4006" i="2"/>
  <c r="R4006" i="2" s="1"/>
  <c r="AC4006" i="2" s="1"/>
  <c r="Q4007" i="2"/>
  <c r="R4007" i="2" s="1"/>
  <c r="AC4007" i="2" s="1"/>
  <c r="Q4008" i="2"/>
  <c r="R4008" i="2" s="1"/>
  <c r="AC4008" i="2" s="1"/>
  <c r="Q4009" i="2"/>
  <c r="R4009" i="2" s="1"/>
  <c r="AC4009" i="2" s="1"/>
  <c r="Q4010" i="2"/>
  <c r="R4010" i="2" s="1"/>
  <c r="AC4010" i="2" s="1"/>
  <c r="Q4011" i="2"/>
  <c r="R4011" i="2" s="1"/>
  <c r="AC4011" i="2" s="1"/>
  <c r="Q4012" i="2"/>
  <c r="R4012" i="2" s="1"/>
  <c r="AC4012" i="2" s="1"/>
  <c r="Q4013" i="2"/>
  <c r="R4013" i="2" s="1"/>
  <c r="AC4013" i="2" s="1"/>
  <c r="Q4014" i="2"/>
  <c r="R4014" i="2" s="1"/>
  <c r="AC4014" i="2" s="1"/>
  <c r="Q4015" i="2"/>
  <c r="R4015" i="2" s="1"/>
  <c r="AC4015" i="2" s="1"/>
  <c r="Q4016" i="2"/>
  <c r="R4016" i="2" s="1"/>
  <c r="AC4016" i="2" s="1"/>
  <c r="Q4017" i="2"/>
  <c r="R4017" i="2" s="1"/>
  <c r="AC4017" i="2" s="1"/>
  <c r="Q4018" i="2"/>
  <c r="R4018" i="2" s="1"/>
  <c r="AC4018" i="2" s="1"/>
  <c r="Q4019" i="2"/>
  <c r="R4019" i="2" s="1"/>
  <c r="AC4019" i="2" s="1"/>
  <c r="Q4020" i="2"/>
  <c r="R4020" i="2" s="1"/>
  <c r="AC4020" i="2" s="1"/>
  <c r="Q4021" i="2"/>
  <c r="R4021" i="2" s="1"/>
  <c r="AC4021" i="2" s="1"/>
  <c r="Q4022" i="2"/>
  <c r="R4022" i="2" s="1"/>
  <c r="AC4022" i="2" s="1"/>
  <c r="Q4023" i="2"/>
  <c r="R4023" i="2" s="1"/>
  <c r="AC4023" i="2" s="1"/>
  <c r="Q4024" i="2"/>
  <c r="R4024" i="2" s="1"/>
  <c r="AC4024" i="2" s="1"/>
  <c r="Q4025" i="2"/>
  <c r="R4025" i="2" s="1"/>
  <c r="AC4025" i="2" s="1"/>
  <c r="Q4026" i="2"/>
  <c r="R4026" i="2" s="1"/>
  <c r="AC4026" i="2" s="1"/>
  <c r="Q4027" i="2"/>
  <c r="R4027" i="2" s="1"/>
  <c r="AC4027" i="2" s="1"/>
  <c r="Q4028" i="2"/>
  <c r="R4028" i="2" s="1"/>
  <c r="AC4028" i="2" s="1"/>
  <c r="Q4029" i="2"/>
  <c r="R4029" i="2" s="1"/>
  <c r="AC4029" i="2" s="1"/>
  <c r="Q4030" i="2"/>
  <c r="R4030" i="2" s="1"/>
  <c r="AC4030" i="2" s="1"/>
  <c r="Q4031" i="2"/>
  <c r="R4031" i="2" s="1"/>
  <c r="AC4031" i="2" s="1"/>
  <c r="Q4032" i="2"/>
  <c r="R4032" i="2" s="1"/>
  <c r="AC4032" i="2" s="1"/>
  <c r="Q4037" i="2"/>
  <c r="R4037" i="2" s="1"/>
  <c r="AC4037" i="2" s="1"/>
  <c r="Q4035" i="2"/>
  <c r="R4035" i="2" s="1"/>
  <c r="AC4035" i="2" s="1"/>
  <c r="Q4041" i="2"/>
  <c r="R4041" i="2" s="1"/>
  <c r="AC4041" i="2" s="1"/>
  <c r="Q4039" i="2"/>
  <c r="R4039" i="2" s="1"/>
  <c r="AC4039" i="2" s="1"/>
  <c r="Q4033" i="2"/>
  <c r="R4033" i="2" s="1"/>
  <c r="AC4033" i="2" s="1"/>
  <c r="P2804" i="2"/>
  <c r="S4020" i="2" l="1"/>
  <c r="T4020" i="2" s="1"/>
  <c r="S3956" i="2"/>
  <c r="T3956" i="2" s="1"/>
  <c r="S3900" i="2"/>
  <c r="T3900" i="2" s="1"/>
  <c r="S3860" i="2"/>
  <c r="T3860" i="2" s="1"/>
  <c r="S3844" i="2"/>
  <c r="T3844" i="2" s="1"/>
  <c r="S3836" i="2"/>
  <c r="T3836" i="2" s="1"/>
  <c r="S3828" i="2"/>
  <c r="T3828" i="2" s="1"/>
  <c r="S3820" i="2"/>
  <c r="T3820" i="2" s="1"/>
  <c r="S3812" i="2"/>
  <c r="T3812" i="2" s="1"/>
  <c r="S3804" i="2"/>
  <c r="T3804" i="2" s="1"/>
  <c r="S3795" i="2"/>
  <c r="T3795" i="2" s="1"/>
  <c r="S3784" i="2"/>
  <c r="T3784" i="2" s="1"/>
  <c r="S3779" i="2"/>
  <c r="T3779" i="2" s="1"/>
  <c r="S3988" i="2"/>
  <c r="T3988" i="2" s="1"/>
  <c r="S3924" i="2"/>
  <c r="T3924" i="2" s="1"/>
  <c r="S3876" i="2"/>
  <c r="T3876" i="2" s="1"/>
  <c r="S4041" i="2"/>
  <c r="T4041" i="2" s="1"/>
  <c r="S4019" i="2"/>
  <c r="T4019" i="2" s="1"/>
  <c r="S4011" i="2"/>
  <c r="T4011" i="2" s="1"/>
  <c r="S4003" i="2"/>
  <c r="T4003" i="2" s="1"/>
  <c r="S3995" i="2"/>
  <c r="T3995" i="2" s="1"/>
  <c r="S3987" i="2"/>
  <c r="T3987" i="2" s="1"/>
  <c r="S3979" i="2"/>
  <c r="T3979" i="2" s="1"/>
  <c r="S3971" i="2"/>
  <c r="T3971" i="2" s="1"/>
  <c r="S3963" i="2"/>
  <c r="T3963" i="2" s="1"/>
  <c r="S3955" i="2"/>
  <c r="T3955" i="2" s="1"/>
  <c r="S3947" i="2"/>
  <c r="T3947" i="2" s="1"/>
  <c r="S3939" i="2"/>
  <c r="T3939" i="2" s="1"/>
  <c r="S3931" i="2"/>
  <c r="T3931" i="2" s="1"/>
  <c r="S3923" i="2"/>
  <c r="T3923" i="2" s="1"/>
  <c r="S3915" i="2"/>
  <c r="T3915" i="2" s="1"/>
  <c r="S3907" i="2"/>
  <c r="T3907" i="2" s="1"/>
  <c r="S3899" i="2"/>
  <c r="T3899" i="2" s="1"/>
  <c r="S3891" i="2"/>
  <c r="T3891" i="2" s="1"/>
  <c r="S3883" i="2"/>
  <c r="T3883" i="2" s="1"/>
  <c r="S3875" i="2"/>
  <c r="T3875" i="2" s="1"/>
  <c r="S3867" i="2"/>
  <c r="T3867" i="2" s="1"/>
  <c r="S3859" i="2"/>
  <c r="T3859" i="2" s="1"/>
  <c r="S3851" i="2"/>
  <c r="T3851" i="2" s="1"/>
  <c r="S3843" i="2"/>
  <c r="T3843" i="2" s="1"/>
  <c r="S3835" i="2"/>
  <c r="T3835" i="2" s="1"/>
  <c r="S3827" i="2"/>
  <c r="T3827" i="2" s="1"/>
  <c r="S3819" i="2"/>
  <c r="T3819" i="2" s="1"/>
  <c r="S3811" i="2"/>
  <c r="T3811" i="2" s="1"/>
  <c r="S3803" i="2"/>
  <c r="T3803" i="2" s="1"/>
  <c r="S3785" i="2"/>
  <c r="T3785" i="2" s="1"/>
  <c r="S3792" i="2"/>
  <c r="T3792" i="2" s="1"/>
  <c r="S3787" i="2"/>
  <c r="T3787" i="2" s="1"/>
  <c r="S3996" i="2"/>
  <c r="T3996" i="2" s="1"/>
  <c r="S3932" i="2"/>
  <c r="T3932" i="2" s="1"/>
  <c r="S3884" i="2"/>
  <c r="T3884" i="2" s="1"/>
  <c r="S3852" i="2"/>
  <c r="T3852" i="2" s="1"/>
  <c r="S4035" i="2"/>
  <c r="T4035" i="2" s="1"/>
  <c r="S4018" i="2"/>
  <c r="T4018" i="2" s="1"/>
  <c r="S4010" i="2"/>
  <c r="T4010" i="2" s="1"/>
  <c r="S4002" i="2"/>
  <c r="T4002" i="2" s="1"/>
  <c r="S3994" i="2"/>
  <c r="T3994" i="2" s="1"/>
  <c r="S3986" i="2"/>
  <c r="T3986" i="2" s="1"/>
  <c r="S3978" i="2"/>
  <c r="T3978" i="2" s="1"/>
  <c r="S3970" i="2"/>
  <c r="T3970" i="2" s="1"/>
  <c r="S3962" i="2"/>
  <c r="T3962" i="2" s="1"/>
  <c r="S3954" i="2"/>
  <c r="T3954" i="2" s="1"/>
  <c r="S3946" i="2"/>
  <c r="T3946" i="2" s="1"/>
  <c r="S3938" i="2"/>
  <c r="T3938" i="2" s="1"/>
  <c r="S3930" i="2"/>
  <c r="T3930" i="2" s="1"/>
  <c r="S3922" i="2"/>
  <c r="T3922" i="2" s="1"/>
  <c r="S3914" i="2"/>
  <c r="T3914" i="2" s="1"/>
  <c r="S3906" i="2"/>
  <c r="T3906" i="2" s="1"/>
  <c r="S3898" i="2"/>
  <c r="T3898" i="2" s="1"/>
  <c r="S3890" i="2"/>
  <c r="T3890" i="2" s="1"/>
  <c r="S3882" i="2"/>
  <c r="T3882" i="2" s="1"/>
  <c r="S3874" i="2"/>
  <c r="T3874" i="2" s="1"/>
  <c r="S3866" i="2"/>
  <c r="T3866" i="2" s="1"/>
  <c r="S3858" i="2"/>
  <c r="T3858" i="2" s="1"/>
  <c r="S3850" i="2"/>
  <c r="T3850" i="2" s="1"/>
  <c r="S3842" i="2"/>
  <c r="T3842" i="2" s="1"/>
  <c r="S3834" i="2"/>
  <c r="T3834" i="2" s="1"/>
  <c r="S3826" i="2"/>
  <c r="T3826" i="2" s="1"/>
  <c r="S3818" i="2"/>
  <c r="T3818" i="2" s="1"/>
  <c r="S3810" i="2"/>
  <c r="T3810" i="2" s="1"/>
  <c r="S3802" i="2"/>
  <c r="T3802" i="2" s="1"/>
  <c r="S3778" i="2"/>
  <c r="T3778" i="2" s="1"/>
  <c r="S3781" i="2"/>
  <c r="T3781" i="2" s="1"/>
  <c r="S3782" i="2"/>
  <c r="T3782" i="2" s="1"/>
  <c r="S4004" i="2"/>
  <c r="T4004" i="2" s="1"/>
  <c r="S3940" i="2"/>
  <c r="T3940" i="2" s="1"/>
  <c r="S3892" i="2"/>
  <c r="T3892" i="2" s="1"/>
  <c r="S3868" i="2"/>
  <c r="T3868" i="2" s="1"/>
  <c r="S4027" i="2"/>
  <c r="T4027" i="2" s="1"/>
  <c r="S4026" i="2"/>
  <c r="T4026" i="2" s="1"/>
  <c r="S4037" i="2"/>
  <c r="T4037" i="2" s="1"/>
  <c r="S4025" i="2"/>
  <c r="T4025" i="2" s="1"/>
  <c r="S4017" i="2"/>
  <c r="T4017" i="2" s="1"/>
  <c r="S4009" i="2"/>
  <c r="T4009" i="2" s="1"/>
  <c r="S4001" i="2"/>
  <c r="T4001" i="2" s="1"/>
  <c r="S3993" i="2"/>
  <c r="T3993" i="2" s="1"/>
  <c r="S3985" i="2"/>
  <c r="T3985" i="2" s="1"/>
  <c r="S3977" i="2"/>
  <c r="T3977" i="2" s="1"/>
  <c r="S3969" i="2"/>
  <c r="T3969" i="2" s="1"/>
  <c r="S3961" i="2"/>
  <c r="T3961" i="2" s="1"/>
  <c r="S3953" i="2"/>
  <c r="T3953" i="2" s="1"/>
  <c r="S3945" i="2"/>
  <c r="T3945" i="2" s="1"/>
  <c r="S3937" i="2"/>
  <c r="T3937" i="2" s="1"/>
  <c r="S3929" i="2"/>
  <c r="T3929" i="2" s="1"/>
  <c r="S3921" i="2"/>
  <c r="T3921" i="2" s="1"/>
  <c r="S3913" i="2"/>
  <c r="T3913" i="2" s="1"/>
  <c r="S3905" i="2"/>
  <c r="T3905" i="2" s="1"/>
  <c r="S3897" i="2"/>
  <c r="T3897" i="2" s="1"/>
  <c r="S3889" i="2"/>
  <c r="T3889" i="2" s="1"/>
  <c r="S3881" i="2"/>
  <c r="T3881" i="2" s="1"/>
  <c r="S3873" i="2"/>
  <c r="T3873" i="2" s="1"/>
  <c r="S3865" i="2"/>
  <c r="T3865" i="2" s="1"/>
  <c r="S3857" i="2"/>
  <c r="T3857" i="2" s="1"/>
  <c r="S3849" i="2"/>
  <c r="T3849" i="2" s="1"/>
  <c r="S3841" i="2"/>
  <c r="T3841" i="2" s="1"/>
  <c r="S3833" i="2"/>
  <c r="T3833" i="2" s="1"/>
  <c r="S3825" i="2"/>
  <c r="T3825" i="2" s="1"/>
  <c r="S3817" i="2"/>
  <c r="T3817" i="2" s="1"/>
  <c r="S3809" i="2"/>
  <c r="T3809" i="2" s="1"/>
  <c r="S3783" i="2"/>
  <c r="T3783" i="2" s="1"/>
  <c r="S3780" i="2"/>
  <c r="T3780" i="2" s="1"/>
  <c r="S3799" i="2"/>
  <c r="T3799" i="2" s="1"/>
  <c r="S3794" i="2"/>
  <c r="T3794" i="2" s="1"/>
  <c r="S4012" i="2"/>
  <c r="T4012" i="2" s="1"/>
  <c r="S3948" i="2"/>
  <c r="T3948" i="2" s="1"/>
  <c r="S4032" i="2"/>
  <c r="T4032" i="2" s="1"/>
  <c r="S4024" i="2"/>
  <c r="T4024" i="2" s="1"/>
  <c r="S4016" i="2"/>
  <c r="T4016" i="2" s="1"/>
  <c r="S4008" i="2"/>
  <c r="T4008" i="2" s="1"/>
  <c r="S4000" i="2"/>
  <c r="T4000" i="2" s="1"/>
  <c r="S3992" i="2"/>
  <c r="T3992" i="2" s="1"/>
  <c r="S3984" i="2"/>
  <c r="T3984" i="2" s="1"/>
  <c r="S3976" i="2"/>
  <c r="T3976" i="2" s="1"/>
  <c r="S3968" i="2"/>
  <c r="T3968" i="2" s="1"/>
  <c r="S3960" i="2"/>
  <c r="T3960" i="2" s="1"/>
  <c r="S3952" i="2"/>
  <c r="T3952" i="2" s="1"/>
  <c r="S3944" i="2"/>
  <c r="T3944" i="2" s="1"/>
  <c r="S3936" i="2"/>
  <c r="T3936" i="2" s="1"/>
  <c r="S3928" i="2"/>
  <c r="T3928" i="2" s="1"/>
  <c r="S3920" i="2"/>
  <c r="T3920" i="2" s="1"/>
  <c r="S3912" i="2"/>
  <c r="T3912" i="2" s="1"/>
  <c r="S3904" i="2"/>
  <c r="T3904" i="2" s="1"/>
  <c r="S3896" i="2"/>
  <c r="T3896" i="2" s="1"/>
  <c r="S3888" i="2"/>
  <c r="T3888" i="2" s="1"/>
  <c r="S3880" i="2"/>
  <c r="T3880" i="2" s="1"/>
  <c r="S3872" i="2"/>
  <c r="T3872" i="2" s="1"/>
  <c r="S3864" i="2"/>
  <c r="T3864" i="2" s="1"/>
  <c r="S3856" i="2"/>
  <c r="T3856" i="2" s="1"/>
  <c r="S3848" i="2"/>
  <c r="T3848" i="2" s="1"/>
  <c r="S3840" i="2"/>
  <c r="T3840" i="2" s="1"/>
  <c r="S3832" i="2"/>
  <c r="T3832" i="2" s="1"/>
  <c r="S3824" i="2"/>
  <c r="T3824" i="2" s="1"/>
  <c r="S3816" i="2"/>
  <c r="T3816" i="2" s="1"/>
  <c r="S3808" i="2"/>
  <c r="T3808" i="2" s="1"/>
  <c r="S3798" i="2"/>
  <c r="T3798" i="2" s="1"/>
  <c r="S3776" i="2"/>
  <c r="T3776" i="2" s="1"/>
  <c r="S3775" i="2"/>
  <c r="T3775" i="2" s="1"/>
  <c r="S3796" i="2"/>
  <c r="T3796" i="2" s="1"/>
  <c r="S3980" i="2"/>
  <c r="T3980" i="2" s="1"/>
  <c r="S3916" i="2"/>
  <c r="T3916" i="2" s="1"/>
  <c r="S4015" i="2"/>
  <c r="T4015" i="2" s="1"/>
  <c r="S3999" i="2"/>
  <c r="T3999" i="2" s="1"/>
  <c r="S3967" i="2"/>
  <c r="T3967" i="2" s="1"/>
  <c r="S3959" i="2"/>
  <c r="T3959" i="2" s="1"/>
  <c r="S3951" i="2"/>
  <c r="T3951" i="2" s="1"/>
  <c r="S3943" i="2"/>
  <c r="T3943" i="2" s="1"/>
  <c r="S3935" i="2"/>
  <c r="T3935" i="2" s="1"/>
  <c r="S3927" i="2"/>
  <c r="T3927" i="2" s="1"/>
  <c r="S3919" i="2"/>
  <c r="T3919" i="2" s="1"/>
  <c r="S3911" i="2"/>
  <c r="T3911" i="2" s="1"/>
  <c r="S3903" i="2"/>
  <c r="T3903" i="2" s="1"/>
  <c r="S3895" i="2"/>
  <c r="T3895" i="2" s="1"/>
  <c r="S3887" i="2"/>
  <c r="T3887" i="2" s="1"/>
  <c r="S3879" i="2"/>
  <c r="T3879" i="2" s="1"/>
  <c r="S3871" i="2"/>
  <c r="T3871" i="2" s="1"/>
  <c r="S3863" i="2"/>
  <c r="T3863" i="2" s="1"/>
  <c r="S3855" i="2"/>
  <c r="T3855" i="2" s="1"/>
  <c r="S3847" i="2"/>
  <c r="T3847" i="2" s="1"/>
  <c r="S3839" i="2"/>
  <c r="T3839" i="2" s="1"/>
  <c r="S3831" i="2"/>
  <c r="T3831" i="2" s="1"/>
  <c r="S3823" i="2"/>
  <c r="T3823" i="2" s="1"/>
  <c r="S3815" i="2"/>
  <c r="T3815" i="2" s="1"/>
  <c r="S3807" i="2"/>
  <c r="T3807" i="2" s="1"/>
  <c r="S3777" i="2"/>
  <c r="T3777" i="2" s="1"/>
  <c r="S3797" i="2"/>
  <c r="T3797" i="2" s="1"/>
  <c r="S3786" i="2"/>
  <c r="T3786" i="2" s="1"/>
  <c r="S3793" i="2"/>
  <c r="T3793" i="2" s="1"/>
  <c r="S4028" i="2"/>
  <c r="T4028" i="2" s="1"/>
  <c r="S3972" i="2"/>
  <c r="T3972" i="2" s="1"/>
  <c r="S4031" i="2"/>
  <c r="T4031" i="2" s="1"/>
  <c r="S4007" i="2"/>
  <c r="T4007" i="2" s="1"/>
  <c r="S3983" i="2"/>
  <c r="T3983" i="2" s="1"/>
  <c r="S4030" i="2"/>
  <c r="T4030" i="2" s="1"/>
  <c r="S4014" i="2"/>
  <c r="T4014" i="2" s="1"/>
  <c r="S4006" i="2"/>
  <c r="T4006" i="2" s="1"/>
  <c r="S3998" i="2"/>
  <c r="T3998" i="2" s="1"/>
  <c r="S3990" i="2"/>
  <c r="T3990" i="2" s="1"/>
  <c r="S3982" i="2"/>
  <c r="T3982" i="2" s="1"/>
  <c r="S3974" i="2"/>
  <c r="T3974" i="2" s="1"/>
  <c r="S3966" i="2"/>
  <c r="T3966" i="2" s="1"/>
  <c r="S3958" i="2"/>
  <c r="T3958" i="2" s="1"/>
  <c r="S3950" i="2"/>
  <c r="T3950" i="2" s="1"/>
  <c r="S3942" i="2"/>
  <c r="T3942" i="2" s="1"/>
  <c r="S3934" i="2"/>
  <c r="T3934" i="2" s="1"/>
  <c r="S3926" i="2"/>
  <c r="T3926" i="2" s="1"/>
  <c r="S3918" i="2"/>
  <c r="T3918" i="2" s="1"/>
  <c r="S3910" i="2"/>
  <c r="T3910" i="2" s="1"/>
  <c r="S3902" i="2"/>
  <c r="T3902" i="2" s="1"/>
  <c r="S3894" i="2"/>
  <c r="T3894" i="2" s="1"/>
  <c r="S3886" i="2"/>
  <c r="T3886" i="2" s="1"/>
  <c r="S3878" i="2"/>
  <c r="T3878" i="2" s="1"/>
  <c r="S3870" i="2"/>
  <c r="T3870" i="2" s="1"/>
  <c r="S3862" i="2"/>
  <c r="T3862" i="2" s="1"/>
  <c r="S3854" i="2"/>
  <c r="T3854" i="2" s="1"/>
  <c r="S3846" i="2"/>
  <c r="T3846" i="2" s="1"/>
  <c r="S3838" i="2"/>
  <c r="T3838" i="2" s="1"/>
  <c r="S3830" i="2"/>
  <c r="T3830" i="2" s="1"/>
  <c r="S3822" i="2"/>
  <c r="T3822" i="2" s="1"/>
  <c r="S3814" i="2"/>
  <c r="T3814" i="2" s="1"/>
  <c r="S3806" i="2"/>
  <c r="T3806" i="2" s="1"/>
  <c r="S3789" i="2"/>
  <c r="T3789" i="2" s="1"/>
  <c r="S3791" i="2"/>
  <c r="T3791" i="2" s="1"/>
  <c r="S3801" i="2"/>
  <c r="T3801" i="2" s="1"/>
  <c r="S4039" i="2"/>
  <c r="T4039" i="2" s="1"/>
  <c r="S3964" i="2"/>
  <c r="T3964" i="2" s="1"/>
  <c r="S3908" i="2"/>
  <c r="T3908" i="2" s="1"/>
  <c r="S4023" i="2"/>
  <c r="T4023" i="2" s="1"/>
  <c r="S3991" i="2"/>
  <c r="T3991" i="2" s="1"/>
  <c r="S3975" i="2"/>
  <c r="T3975" i="2" s="1"/>
  <c r="S4022" i="2"/>
  <c r="T4022" i="2" s="1"/>
  <c r="S4033" i="2"/>
  <c r="T4033" i="2" s="1"/>
  <c r="S4029" i="2"/>
  <c r="T4029" i="2" s="1"/>
  <c r="S4021" i="2"/>
  <c r="T4021" i="2" s="1"/>
  <c r="S4013" i="2"/>
  <c r="T4013" i="2" s="1"/>
  <c r="S4005" i="2"/>
  <c r="T4005" i="2" s="1"/>
  <c r="S3997" i="2"/>
  <c r="T3997" i="2" s="1"/>
  <c r="S3989" i="2"/>
  <c r="T3989" i="2" s="1"/>
  <c r="S3981" i="2"/>
  <c r="T3981" i="2" s="1"/>
  <c r="S3973" i="2"/>
  <c r="T3973" i="2" s="1"/>
  <c r="S3965" i="2"/>
  <c r="T3965" i="2" s="1"/>
  <c r="S3957" i="2"/>
  <c r="T3957" i="2" s="1"/>
  <c r="S3949" i="2"/>
  <c r="T3949" i="2" s="1"/>
  <c r="S3941" i="2"/>
  <c r="T3941" i="2" s="1"/>
  <c r="S3933" i="2"/>
  <c r="T3933" i="2" s="1"/>
  <c r="S3925" i="2"/>
  <c r="T3925" i="2" s="1"/>
  <c r="S3917" i="2"/>
  <c r="T3917" i="2" s="1"/>
  <c r="S3909" i="2"/>
  <c r="T3909" i="2" s="1"/>
  <c r="S3901" i="2"/>
  <c r="T3901" i="2" s="1"/>
  <c r="S3893" i="2"/>
  <c r="T3893" i="2" s="1"/>
  <c r="S3885" i="2"/>
  <c r="T3885" i="2" s="1"/>
  <c r="S3877" i="2"/>
  <c r="T3877" i="2" s="1"/>
  <c r="S3869" i="2"/>
  <c r="T3869" i="2" s="1"/>
  <c r="S3861" i="2"/>
  <c r="T3861" i="2" s="1"/>
  <c r="S3853" i="2"/>
  <c r="T3853" i="2" s="1"/>
  <c r="S3845" i="2"/>
  <c r="T3845" i="2" s="1"/>
  <c r="S3837" i="2"/>
  <c r="T3837" i="2" s="1"/>
  <c r="S3829" i="2"/>
  <c r="T3829" i="2" s="1"/>
  <c r="S3821" i="2"/>
  <c r="T3821" i="2" s="1"/>
  <c r="S3813" i="2"/>
  <c r="T3813" i="2" s="1"/>
  <c r="S3805" i="2"/>
  <c r="T3805" i="2" s="1"/>
  <c r="S3800" i="2"/>
  <c r="T3800" i="2" s="1"/>
  <c r="S3788" i="2"/>
  <c r="T3788" i="2" s="1"/>
  <c r="S3790" i="2"/>
  <c r="T3790" i="2" s="1"/>
  <c r="P2805" i="2"/>
  <c r="P2806" i="2" l="1"/>
  <c r="P2807" i="2" l="1"/>
  <c r="P2808" i="2" l="1"/>
  <c r="P2809" i="2" l="1"/>
  <c r="P2810" i="2" l="1"/>
  <c r="P2811" i="2" l="1"/>
  <c r="P2812" i="2" l="1"/>
  <c r="P2813" i="2" l="1"/>
  <c r="P2814" i="2" l="1"/>
  <c r="P2815" i="2" l="1"/>
  <c r="P2816" i="2" l="1"/>
  <c r="P2817" i="2" l="1"/>
  <c r="P2818" i="2" l="1"/>
  <c r="P2819" i="2" l="1"/>
  <c r="P2820" i="2" l="1"/>
  <c r="P2821" i="2" l="1"/>
  <c r="P2822" i="2" l="1"/>
  <c r="P2823" i="2" l="1"/>
  <c r="P2824" i="2" l="1"/>
  <c r="P2825" i="2" l="1"/>
  <c r="P2826" i="2" l="1"/>
  <c r="P2827" i="2" l="1"/>
  <c r="P2828" i="2" l="1"/>
  <c r="P2829" i="2" l="1"/>
  <c r="P2830" i="2" l="1"/>
  <c r="P2831" i="2" l="1"/>
  <c r="P2832" i="2" l="1"/>
  <c r="P2833" i="2" l="1"/>
  <c r="P2834" i="2" l="1"/>
  <c r="P2835" i="2" l="1"/>
  <c r="P2836" i="2" l="1"/>
  <c r="P2837" i="2" l="1"/>
  <c r="P2838" i="2" l="1"/>
  <c r="P2839" i="2" l="1"/>
  <c r="P2840" i="2" l="1"/>
  <c r="P2841" i="2" l="1"/>
  <c r="P2842" i="2" l="1"/>
  <c r="P2843" i="2" l="1"/>
  <c r="P2844" i="2" l="1"/>
  <c r="P2845" i="2" l="1"/>
  <c r="P2846" i="2" l="1"/>
  <c r="P2847" i="2" l="1"/>
  <c r="P2848" i="2" l="1"/>
  <c r="P2849" i="2" l="1"/>
  <c r="P2850" i="2" l="1"/>
  <c r="P2851" i="2" l="1"/>
  <c r="P2852" i="2" l="1"/>
  <c r="P2853" i="2" l="1"/>
  <c r="P2854" i="2" l="1"/>
  <c r="P2855" i="2" l="1"/>
  <c r="P2856" i="2" l="1"/>
  <c r="P2857" i="2" l="1"/>
  <c r="P2858" i="2" l="1"/>
  <c r="P2859" i="2" l="1"/>
  <c r="P2860" i="2" l="1"/>
  <c r="P2861" i="2" l="1"/>
  <c r="P2862" i="2" l="1"/>
  <c r="P2863" i="2" l="1"/>
  <c r="P2864" i="2" l="1"/>
  <c r="P2865" i="2" l="1"/>
  <c r="P2866" i="2" l="1"/>
  <c r="P2867" i="2" l="1"/>
  <c r="P2868" i="2" l="1"/>
  <c r="P2869" i="2" l="1"/>
  <c r="P2870" i="2" l="1"/>
  <c r="P2871" i="2" l="1"/>
  <c r="P2872" i="2" l="1"/>
  <c r="P2873" i="2" l="1"/>
  <c r="P2874" i="2" l="1"/>
  <c r="P2875" i="2" l="1"/>
  <c r="P2876" i="2" l="1"/>
  <c r="P2877" i="2" l="1"/>
  <c r="P2878" i="2" l="1"/>
  <c r="P2879" i="2" l="1"/>
  <c r="P2880" i="2" l="1"/>
  <c r="P2881" i="2" l="1"/>
  <c r="P2882" i="2" l="1"/>
  <c r="P2883" i="2" l="1"/>
  <c r="P2884" i="2" l="1"/>
  <c r="P2885" i="2" l="1"/>
  <c r="P2886" i="2" l="1"/>
  <c r="P2887" i="2" l="1"/>
  <c r="P2888" i="2" l="1"/>
  <c r="P2889" i="2" l="1"/>
  <c r="P2890" i="2" l="1"/>
  <c r="P2891" i="2" l="1"/>
  <c r="P2892" i="2" l="1"/>
  <c r="P2893" i="2" l="1"/>
  <c r="P2894" i="2" l="1"/>
  <c r="P2895" i="2" l="1"/>
  <c r="P2896" i="2" l="1"/>
  <c r="P2897" i="2" l="1"/>
  <c r="P2898" i="2" l="1"/>
  <c r="P2899" i="2" l="1"/>
  <c r="P2900" i="2" l="1"/>
  <c r="P2901" i="2" l="1"/>
  <c r="P2902" i="2" l="1"/>
  <c r="P2903" i="2" l="1"/>
  <c r="P2904" i="2" l="1"/>
  <c r="P2905" i="2" l="1"/>
  <c r="P2906" i="2" l="1"/>
  <c r="P2907" i="2" l="1"/>
  <c r="P2908" i="2" l="1"/>
  <c r="P2909" i="2" l="1"/>
  <c r="P2910" i="2" l="1"/>
  <c r="P2912" i="2" l="1"/>
  <c r="P2911" i="2"/>
  <c r="P2913" i="2" l="1"/>
  <c r="P2914" i="2" l="1"/>
  <c r="P2915" i="2" l="1"/>
  <c r="P2916" i="2" l="1"/>
  <c r="P2917" i="2" l="1"/>
  <c r="Q1784" i="2" l="1"/>
  <c r="R1784" i="2" s="1"/>
  <c r="AC1784" i="2" s="1"/>
  <c r="Q501" i="2"/>
  <c r="R501" i="2" s="1"/>
  <c r="AC501" i="2" s="1"/>
  <c r="Q1249" i="2"/>
  <c r="R1249" i="2" s="1"/>
  <c r="AC1249" i="2" s="1"/>
  <c r="Q1651" i="2"/>
  <c r="R1651" i="2" s="1"/>
  <c r="AC1651" i="2" s="1"/>
  <c r="Q1607" i="2"/>
  <c r="R1607" i="2" s="1"/>
  <c r="AC1607" i="2" s="1"/>
  <c r="Q1203" i="2"/>
  <c r="R1203" i="2" s="1"/>
  <c r="AC1203" i="2" s="1"/>
  <c r="Q423" i="2"/>
  <c r="R423" i="2" s="1"/>
  <c r="AC423" i="2" s="1"/>
  <c r="Q267" i="2"/>
  <c r="R267" i="2" s="1"/>
  <c r="AC267" i="2" s="1"/>
  <c r="Q1225" i="2"/>
  <c r="R1225" i="2" s="1"/>
  <c r="AC1225" i="2" s="1"/>
  <c r="Q269" i="2"/>
  <c r="R269" i="2" s="1"/>
  <c r="AC269" i="2" s="1"/>
  <c r="Q1355" i="2"/>
  <c r="R1355" i="2" s="1"/>
  <c r="AC1355" i="2" s="1"/>
  <c r="Q163" i="2"/>
  <c r="R163" i="2" s="1"/>
  <c r="AC163" i="2" s="1"/>
  <c r="Q1443" i="2"/>
  <c r="R1443" i="2" s="1"/>
  <c r="AC1443" i="2" s="1"/>
  <c r="Q281" i="2"/>
  <c r="R281" i="2" s="1"/>
  <c r="AC281" i="2" s="1"/>
  <c r="Q1803" i="2"/>
  <c r="R1803" i="2" s="1"/>
  <c r="AC1803" i="2" s="1"/>
  <c r="Q959" i="2"/>
  <c r="R959" i="2" s="1"/>
  <c r="AC959" i="2" s="1"/>
  <c r="Q123" i="2"/>
  <c r="R123" i="2" s="1"/>
  <c r="AC123" i="2" s="1"/>
  <c r="Q1434" i="2"/>
  <c r="R1434" i="2" s="1"/>
  <c r="AC1434" i="2" s="1"/>
  <c r="Q1379" i="2"/>
  <c r="R1379" i="2" s="1"/>
  <c r="AC1379" i="2" s="1"/>
  <c r="Q1637" i="2"/>
  <c r="R1637" i="2" s="1"/>
  <c r="AC1637" i="2" s="1"/>
  <c r="Q1523" i="2"/>
  <c r="R1523" i="2" s="1"/>
  <c r="AC1523" i="2" s="1"/>
  <c r="Q2325" i="2"/>
  <c r="R2325" i="2" s="1"/>
  <c r="AC2325" i="2" s="1"/>
  <c r="Q1056" i="2"/>
  <c r="R1056" i="2" s="1"/>
  <c r="AC1056" i="2" s="1"/>
  <c r="Q286" i="2"/>
  <c r="R286" i="2" s="1"/>
  <c r="AC286" i="2" s="1"/>
  <c r="Q47" i="2"/>
  <c r="R47" i="2" s="1"/>
  <c r="AC47" i="2" s="1"/>
  <c r="Q1455" i="2"/>
  <c r="R1455" i="2" s="1"/>
  <c r="Q711" i="2"/>
  <c r="R711" i="2" s="1"/>
  <c r="AC711" i="2" s="1"/>
  <c r="Q1583" i="2"/>
  <c r="R1583" i="2" s="1"/>
  <c r="AC1583" i="2" s="1"/>
  <c r="Q1835" i="2"/>
  <c r="R1835" i="2" s="1"/>
  <c r="AC1835" i="2" s="1"/>
  <c r="Q1761" i="2"/>
  <c r="R1761" i="2" s="1"/>
  <c r="AC1761" i="2" s="1"/>
  <c r="Q444" i="2"/>
  <c r="R444" i="2" s="1"/>
  <c r="AC444" i="2" s="1"/>
  <c r="Q1510" i="2"/>
  <c r="R1510" i="2" s="1"/>
  <c r="Q1069" i="2"/>
  <c r="R1069" i="2" s="1"/>
  <c r="AC1069" i="2" s="1"/>
  <c r="Q1749" i="2"/>
  <c r="R1749" i="2" s="1"/>
  <c r="AC1749" i="2" s="1"/>
  <c r="Q878" i="2"/>
  <c r="R878" i="2" s="1"/>
  <c r="AC878" i="2" s="1"/>
  <c r="Q729" i="2"/>
  <c r="R729" i="2" s="1"/>
  <c r="AC729" i="2" s="1"/>
  <c r="Q718" i="2"/>
  <c r="R718" i="2" s="1"/>
  <c r="AC718" i="2" s="1"/>
  <c r="Q775" i="2"/>
  <c r="R775" i="2" s="1"/>
  <c r="AC775" i="2" s="1"/>
  <c r="Q1073" i="2"/>
  <c r="R1073" i="2" s="1"/>
  <c r="AC1073" i="2" s="1"/>
  <c r="Q1192" i="2"/>
  <c r="R1192" i="2" s="1"/>
  <c r="AC1192" i="2" s="1"/>
  <c r="Q3" i="2"/>
  <c r="R3" i="2" s="1"/>
  <c r="AC3" i="2" s="1"/>
  <c r="Q720" i="2"/>
  <c r="R720" i="2" s="1"/>
  <c r="AC720" i="2" s="1"/>
  <c r="Q1702" i="2"/>
  <c r="R1702" i="2" s="1"/>
  <c r="AC1702" i="2" s="1"/>
  <c r="Q997" i="2"/>
  <c r="R997" i="2" s="1"/>
  <c r="AC997" i="2" s="1"/>
  <c r="Q591" i="2"/>
  <c r="R591" i="2" s="1"/>
  <c r="AC591" i="2" s="1"/>
  <c r="Q1539" i="2"/>
  <c r="R1539" i="2" s="1"/>
  <c r="AC1539" i="2" s="1"/>
  <c r="Q1433" i="2"/>
  <c r="R1433" i="2" s="1"/>
  <c r="AC1433" i="2" s="1"/>
  <c r="Q1341" i="2"/>
  <c r="R1341" i="2" s="1"/>
  <c r="AC1341" i="2" s="1"/>
  <c r="Q1678" i="2"/>
  <c r="R1678" i="2" s="1"/>
  <c r="AC1678" i="2" s="1"/>
  <c r="Q1635" i="2"/>
  <c r="R1635" i="2" s="1"/>
  <c r="AC1635" i="2" s="1"/>
  <c r="Q1827" i="2"/>
  <c r="R1827" i="2" s="1"/>
  <c r="AC1827" i="2" s="1"/>
  <c r="Q1186" i="2"/>
  <c r="R1186" i="2" s="1"/>
  <c r="AC1186" i="2" s="1"/>
  <c r="Q2288" i="2"/>
  <c r="R2288" i="2" s="1"/>
  <c r="AC2288" i="2" s="1"/>
  <c r="Q339" i="2"/>
  <c r="R339" i="2" s="1"/>
  <c r="AC339" i="2" s="1"/>
  <c r="Q195" i="2"/>
  <c r="R195" i="2" s="1"/>
  <c r="AC195" i="2" s="1"/>
  <c r="Q1773" i="2"/>
  <c r="R1773" i="2" s="1"/>
  <c r="AC1773" i="2" s="1"/>
  <c r="Q1284" i="2"/>
  <c r="R1284" i="2" s="1"/>
  <c r="AC1284" i="2" s="1"/>
  <c r="Q943" i="2"/>
  <c r="R943" i="2" s="1"/>
  <c r="AC943" i="2" s="1"/>
  <c r="Q2303" i="2"/>
  <c r="R2303" i="2" s="1"/>
  <c r="AC2303" i="2" s="1"/>
  <c r="Q2386" i="2"/>
  <c r="R2386" i="2" s="1"/>
  <c r="AC2386" i="2" s="1"/>
  <c r="Q1410" i="2"/>
  <c r="R1410" i="2" s="1"/>
  <c r="AC1410" i="2" s="1"/>
  <c r="Q639" i="2"/>
  <c r="R639" i="2" s="1"/>
  <c r="AC639" i="2" s="1"/>
  <c r="Q804" i="2"/>
  <c r="R804" i="2" s="1"/>
  <c r="AC804" i="2" s="1"/>
  <c r="Q2293" i="2"/>
  <c r="R2293" i="2" s="1"/>
  <c r="AC2293" i="2" s="1"/>
  <c r="Q1401" i="2"/>
  <c r="R1401" i="2" s="1"/>
  <c r="AC1401" i="2" s="1"/>
  <c r="Q469" i="2"/>
  <c r="R469" i="2" s="1"/>
  <c r="AC469" i="2" s="1"/>
  <c r="Q291" i="2"/>
  <c r="R291" i="2" s="1"/>
  <c r="AC291" i="2" s="1"/>
  <c r="Q1385" i="2"/>
  <c r="R1385" i="2" s="1"/>
  <c r="AC1385" i="2" s="1"/>
  <c r="Q799" i="2"/>
  <c r="R799" i="2" s="1"/>
  <c r="AC799" i="2" s="1"/>
  <c r="Q1368" i="2"/>
  <c r="R1368" i="2" s="1"/>
  <c r="AC1368" i="2" s="1"/>
  <c r="Q1474" i="2"/>
  <c r="R1474" i="2" s="1"/>
  <c r="Q559" i="2"/>
  <c r="R559" i="2" s="1"/>
  <c r="AC559" i="2" s="1"/>
  <c r="Q1690" i="2"/>
  <c r="R1690" i="2" s="1"/>
  <c r="AC1690" i="2" s="1"/>
  <c r="Q48" i="2"/>
  <c r="R48" i="2" s="1"/>
  <c r="AC48" i="2" s="1"/>
  <c r="Q489" i="2"/>
  <c r="R489" i="2" s="1"/>
  <c r="AC489" i="2" s="1"/>
  <c r="Q1412" i="2"/>
  <c r="R1412" i="2" s="1"/>
  <c r="AC1412" i="2" s="1"/>
  <c r="Q12" i="2"/>
  <c r="R12" i="2" s="1"/>
  <c r="AC12" i="2" s="1"/>
  <c r="Q475" i="2"/>
  <c r="R475" i="2" s="1"/>
  <c r="AC475" i="2" s="1"/>
  <c r="Q607" i="2"/>
  <c r="R607" i="2" s="1"/>
  <c r="AC607" i="2" s="1"/>
  <c r="Q229" i="2"/>
  <c r="R229" i="2" s="1"/>
  <c r="AC229" i="2" s="1"/>
  <c r="Q1021" i="2"/>
  <c r="R1021" i="2" s="1"/>
  <c r="AC1021" i="2" s="1"/>
  <c r="Q672" i="2"/>
  <c r="R672" i="2" s="1"/>
  <c r="AC672" i="2" s="1"/>
  <c r="Q1669" i="2"/>
  <c r="R1669" i="2" s="1"/>
  <c r="AC1669" i="2" s="1"/>
  <c r="Q2331" i="2"/>
  <c r="R2331" i="2" s="1"/>
  <c r="AC2331" i="2" s="1"/>
  <c r="Q1419" i="2"/>
  <c r="R1419" i="2" s="1"/>
  <c r="AC1419" i="2" s="1"/>
  <c r="Q2315" i="2"/>
  <c r="R2315" i="2" s="1"/>
  <c r="AC2315" i="2" s="1"/>
  <c r="Q1032" i="2"/>
  <c r="R1032" i="2" s="1"/>
  <c r="AC1032" i="2" s="1"/>
  <c r="Q105" i="2"/>
  <c r="R105" i="2" s="1"/>
  <c r="AC105" i="2" s="1"/>
  <c r="Q1371" i="2"/>
  <c r="R1371" i="2" s="1"/>
  <c r="AC1371" i="2" s="1"/>
  <c r="Q1623" i="2"/>
  <c r="R1623" i="2" s="1"/>
  <c r="AC1623" i="2" s="1"/>
  <c r="Q315" i="2"/>
  <c r="R315" i="2" s="1"/>
  <c r="AC315" i="2" s="1"/>
  <c r="Q1465" i="2"/>
  <c r="R1465" i="2" s="1"/>
  <c r="Q970" i="2"/>
  <c r="R970" i="2" s="1"/>
  <c r="AC970" i="2" s="1"/>
  <c r="Q384" i="2"/>
  <c r="R384" i="2" s="1"/>
  <c r="AC384" i="2" s="1"/>
  <c r="Q1282" i="2"/>
  <c r="R1282" i="2" s="1"/>
  <c r="AC1282" i="2" s="1"/>
  <c r="Q1147" i="2"/>
  <c r="R1147" i="2" s="1"/>
  <c r="AC1147" i="2" s="1"/>
  <c r="Q2340" i="2"/>
  <c r="R2340" i="2" s="1"/>
  <c r="AC2340" i="2" s="1"/>
  <c r="Q2347" i="2"/>
  <c r="R2347" i="2" s="1"/>
  <c r="AC2347" i="2" s="1"/>
  <c r="Q1259" i="2"/>
  <c r="R1259" i="2" s="1"/>
  <c r="AC1259" i="2" s="1"/>
  <c r="Q1187" i="2"/>
  <c r="R1187" i="2" s="1"/>
  <c r="AC1187" i="2" s="1"/>
  <c r="Q673" i="2"/>
  <c r="R673" i="2" s="1"/>
  <c r="AC673" i="2" s="1"/>
  <c r="Q1275" i="2"/>
  <c r="R1275" i="2" s="1"/>
  <c r="AC1275" i="2" s="1"/>
  <c r="Q567" i="2"/>
  <c r="R567" i="2" s="1"/>
  <c r="AC567" i="2" s="1"/>
  <c r="Q1367" i="2"/>
  <c r="R1367" i="2" s="1"/>
  <c r="AC1367" i="2" s="1"/>
  <c r="P2918" i="2"/>
  <c r="S1510" i="2" l="1"/>
  <c r="AC1510" i="2"/>
  <c r="S1474" i="2"/>
  <c r="AC1474" i="2"/>
  <c r="S1465" i="2"/>
  <c r="AC1465" i="2"/>
  <c r="S1455" i="2"/>
  <c r="AC1455" i="2"/>
  <c r="S970" i="2"/>
  <c r="T970" i="2" s="1"/>
  <c r="S489" i="2"/>
  <c r="T489" i="2" s="1"/>
  <c r="AD1367" i="2"/>
  <c r="S1367" i="2"/>
  <c r="S1147" i="2"/>
  <c r="T1147" i="2" s="1"/>
  <c r="S105" i="2"/>
  <c r="T105" i="2" s="1"/>
  <c r="S229" i="2"/>
  <c r="T229" i="2" s="1"/>
  <c r="S559" i="2"/>
  <c r="T559" i="2" s="1"/>
  <c r="S2293" i="2"/>
  <c r="T2293" i="2" s="1"/>
  <c r="S1773" i="2"/>
  <c r="T1773" i="2" s="1"/>
  <c r="AD1341" i="2"/>
  <c r="S1341" i="2"/>
  <c r="T1341" i="2" s="1"/>
  <c r="S1192" i="2"/>
  <c r="T1192" i="2" s="1"/>
  <c r="S286" i="2"/>
  <c r="T286" i="2" s="1"/>
  <c r="S959" i="2"/>
  <c r="T959" i="2" s="1"/>
  <c r="S267" i="2"/>
  <c r="T267" i="2" s="1"/>
  <c r="S315" i="2"/>
  <c r="T315" i="2" s="1"/>
  <c r="S1282" i="2"/>
  <c r="T1282" i="2" s="1"/>
  <c r="S1032" i="2"/>
  <c r="T1032" i="2" s="1"/>
  <c r="S607" i="2"/>
  <c r="T607" i="2" s="1"/>
  <c r="S804" i="2"/>
  <c r="T804" i="2" s="1"/>
  <c r="S195" i="2"/>
  <c r="T195" i="2" s="1"/>
  <c r="AD1433" i="2"/>
  <c r="S1433" i="2"/>
  <c r="T1433" i="2" s="1"/>
  <c r="S1073" i="2"/>
  <c r="T1073" i="2" s="1"/>
  <c r="S444" i="2"/>
  <c r="T444" i="2" s="1"/>
  <c r="S1056" i="2"/>
  <c r="T1056" i="2" s="1"/>
  <c r="S1803" i="2"/>
  <c r="T1803" i="2" s="1"/>
  <c r="S423" i="2"/>
  <c r="T423" i="2" s="1"/>
  <c r="S567" i="2"/>
  <c r="T567" i="2" s="1"/>
  <c r="S1275" i="2"/>
  <c r="T1275" i="2" s="1"/>
  <c r="S384" i="2"/>
  <c r="T384" i="2" s="1"/>
  <c r="S2315" i="2"/>
  <c r="T2315" i="2" s="1"/>
  <c r="S475" i="2"/>
  <c r="T475" i="2" s="1"/>
  <c r="AD1368" i="2"/>
  <c r="S1368" i="2"/>
  <c r="T1368" i="2" s="1"/>
  <c r="S639" i="2"/>
  <c r="T639" i="2" s="1"/>
  <c r="S339" i="2"/>
  <c r="T339" i="2" s="1"/>
  <c r="S1539" i="2"/>
  <c r="T1539" i="2" s="1"/>
  <c r="S775" i="2"/>
  <c r="T775" i="2" s="1"/>
  <c r="S1761" i="2"/>
  <c r="T1761" i="2" s="1"/>
  <c r="S2325" i="2"/>
  <c r="T2325" i="2" s="1"/>
  <c r="S281" i="2"/>
  <c r="T281" i="2" s="1"/>
  <c r="S1203" i="2"/>
  <c r="T1203" i="2" s="1"/>
  <c r="S12" i="2"/>
  <c r="T12" i="2" s="1"/>
  <c r="AD1410" i="2"/>
  <c r="S1410" i="2"/>
  <c r="S2288" i="2"/>
  <c r="T2288" i="2" s="1"/>
  <c r="S591" i="2"/>
  <c r="T591" i="2" s="1"/>
  <c r="S718" i="2"/>
  <c r="T718" i="2" s="1"/>
  <c r="S1835" i="2"/>
  <c r="T1835" i="2" s="1"/>
  <c r="S1523" i="2"/>
  <c r="T1523" i="2" s="1"/>
  <c r="AD1443" i="2"/>
  <c r="S1443" i="2"/>
  <c r="T1443" i="2" s="1"/>
  <c r="S1607" i="2"/>
  <c r="T1607" i="2" s="1"/>
  <c r="S799" i="2"/>
  <c r="T799" i="2" s="1"/>
  <c r="S1187" i="2"/>
  <c r="T1187" i="2" s="1"/>
  <c r="S2331" i="2"/>
  <c r="T2331" i="2" s="1"/>
  <c r="AD1412" i="2"/>
  <c r="S1412" i="2"/>
  <c r="T1412" i="2" s="1"/>
  <c r="AD1385" i="2"/>
  <c r="S1385" i="2"/>
  <c r="T1385" i="2" s="1"/>
  <c r="S2386" i="2"/>
  <c r="T2386" i="2" s="1"/>
  <c r="S1186" i="2"/>
  <c r="T1186" i="2" s="1"/>
  <c r="S997" i="2"/>
  <c r="T997" i="2" s="1"/>
  <c r="S729" i="2"/>
  <c r="T729" i="2" s="1"/>
  <c r="S1583" i="2"/>
  <c r="T1583" i="2" s="1"/>
  <c r="S1637" i="2"/>
  <c r="T1637" i="2" s="1"/>
  <c r="S163" i="2"/>
  <c r="T163" i="2" s="1"/>
  <c r="S1651" i="2"/>
  <c r="T1651" i="2" s="1"/>
  <c r="AD1419" i="2"/>
  <c r="S1419" i="2"/>
  <c r="T1419" i="2" s="1"/>
  <c r="S2303" i="2"/>
  <c r="T2303" i="2" s="1"/>
  <c r="S878" i="2"/>
  <c r="T878" i="2" s="1"/>
  <c r="S711" i="2"/>
  <c r="T711" i="2" s="1"/>
  <c r="AD1379" i="2"/>
  <c r="S1379" i="2"/>
  <c r="T1379" i="2" s="1"/>
  <c r="AD1355" i="2"/>
  <c r="S1355" i="2"/>
  <c r="T1355" i="2" s="1"/>
  <c r="S1249" i="2"/>
  <c r="T1249" i="2" s="1"/>
  <c r="S673" i="2"/>
  <c r="T673" i="2" s="1"/>
  <c r="S1669" i="2"/>
  <c r="T1669" i="2" s="1"/>
  <c r="S1827" i="2"/>
  <c r="T1827" i="2" s="1"/>
  <c r="S2347" i="2"/>
  <c r="T2347" i="2" s="1"/>
  <c r="S672" i="2"/>
  <c r="T672" i="2" s="1"/>
  <c r="S48" i="2"/>
  <c r="T48" i="2" s="1"/>
  <c r="S469" i="2"/>
  <c r="T469" i="2" s="1"/>
  <c r="S943" i="2"/>
  <c r="T943" i="2" s="1"/>
  <c r="S1635" i="2"/>
  <c r="T1635" i="2" s="1"/>
  <c r="S720" i="2"/>
  <c r="T720" i="2" s="1"/>
  <c r="S1749" i="2"/>
  <c r="T1749" i="2" s="1"/>
  <c r="AD1434" i="2"/>
  <c r="S1434" i="2"/>
  <c r="T1434" i="2" s="1"/>
  <c r="S269" i="2"/>
  <c r="T269" i="2" s="1"/>
  <c r="S501" i="2"/>
  <c r="T501" i="2" s="1"/>
  <c r="S1259" i="2"/>
  <c r="T1259" i="2" s="1"/>
  <c r="S291" i="2"/>
  <c r="T291" i="2" s="1"/>
  <c r="S1702" i="2"/>
  <c r="T1702" i="2" s="1"/>
  <c r="S1623" i="2"/>
  <c r="T1623" i="2" s="1"/>
  <c r="S2340" i="2"/>
  <c r="T2340" i="2" s="1"/>
  <c r="AD1371" i="2"/>
  <c r="S1371" i="2"/>
  <c r="T1371" i="2" s="1"/>
  <c r="S1021" i="2"/>
  <c r="T1021" i="2" s="1"/>
  <c r="S1690" i="2"/>
  <c r="T1690" i="2" s="1"/>
  <c r="AD1401" i="2"/>
  <c r="S1401" i="2"/>
  <c r="T1401" i="2" s="1"/>
  <c r="S1284" i="2"/>
  <c r="T1284" i="2" s="1"/>
  <c r="S1678" i="2"/>
  <c r="T1678" i="2" s="1"/>
  <c r="S3" i="2"/>
  <c r="T3" i="2" s="1"/>
  <c r="S1069" i="2"/>
  <c r="T1069" i="2" s="1"/>
  <c r="S47" i="2"/>
  <c r="T47" i="2" s="1"/>
  <c r="S123" i="2"/>
  <c r="T123" i="2" s="1"/>
  <c r="S1225" i="2"/>
  <c r="T1225" i="2" s="1"/>
  <c r="S1784" i="2"/>
  <c r="T1784" i="2" s="1"/>
  <c r="AD1474" i="2"/>
  <c r="AD1465" i="2"/>
  <c r="AD1510" i="2"/>
  <c r="AD1455" i="2"/>
  <c r="T1465" i="2"/>
  <c r="T1510" i="2"/>
  <c r="T1367" i="2"/>
  <c r="T1474" i="2"/>
  <c r="T1455" i="2"/>
  <c r="T1410" i="2"/>
  <c r="P2920" i="2"/>
  <c r="P2919" i="2"/>
  <c r="U47" i="2" l="1"/>
  <c r="U315" i="2"/>
  <c r="U79" i="2"/>
  <c r="U36" i="2"/>
  <c r="U42" i="2"/>
  <c r="U73" i="2"/>
  <c r="U86" i="2"/>
  <c r="U54" i="2"/>
  <c r="U92" i="2"/>
  <c r="U24" i="2"/>
  <c r="U98" i="2"/>
  <c r="U72" i="2"/>
  <c r="U87" i="2"/>
  <c r="U57" i="2"/>
  <c r="U41" i="2"/>
  <c r="U29" i="2"/>
  <c r="U10" i="2"/>
  <c r="U21" i="2"/>
  <c r="U62" i="2"/>
  <c r="U93" i="2"/>
  <c r="U25" i="2"/>
  <c r="U20" i="2"/>
  <c r="U88" i="2"/>
  <c r="U90" i="2"/>
  <c r="U74" i="2"/>
  <c r="U44" i="2"/>
  <c r="U102" i="2"/>
  <c r="U104" i="2"/>
  <c r="U70" i="2"/>
  <c r="U100" i="2"/>
  <c r="U50" i="2"/>
  <c r="U56" i="2"/>
  <c r="U34" i="2"/>
  <c r="U33" i="2"/>
  <c r="U51" i="2"/>
  <c r="U6" i="2"/>
  <c r="U45" i="2"/>
  <c r="U80" i="2"/>
  <c r="U76" i="2"/>
  <c r="U37" i="2"/>
  <c r="U35" i="2"/>
  <c r="U22" i="2"/>
  <c r="U103" i="2"/>
  <c r="U89" i="2"/>
  <c r="U19" i="2"/>
  <c r="U53" i="2"/>
  <c r="U81" i="2"/>
  <c r="U32" i="2"/>
  <c r="U43" i="2"/>
  <c r="U60" i="2"/>
  <c r="U23" i="2"/>
  <c r="U101" i="2"/>
  <c r="U82" i="2"/>
  <c r="U78" i="2"/>
  <c r="U67" i="2"/>
  <c r="U58" i="2"/>
  <c r="U69" i="2"/>
  <c r="U61" i="2"/>
  <c r="U99" i="2"/>
  <c r="U38" i="2"/>
  <c r="U46" i="2"/>
  <c r="U84" i="2"/>
  <c r="U40" i="2"/>
  <c r="U59" i="2"/>
  <c r="U65" i="2"/>
  <c r="U77" i="2"/>
  <c r="U13" i="2"/>
  <c r="U63" i="2"/>
  <c r="U85" i="2"/>
  <c r="U83" i="2"/>
  <c r="U91" i="2"/>
  <c r="U28" i="2"/>
  <c r="U30" i="2"/>
  <c r="U39" i="2"/>
  <c r="U3" i="2"/>
  <c r="U49" i="2"/>
  <c r="U4" i="2"/>
  <c r="U9" i="2"/>
  <c r="U75" i="2"/>
  <c r="U15" i="2"/>
  <c r="U5" i="2"/>
  <c r="U26" i="2"/>
  <c r="U55" i="2"/>
  <c r="U64" i="2"/>
  <c r="U14" i="2"/>
  <c r="U95" i="2"/>
  <c r="U71" i="2"/>
  <c r="U31" i="2"/>
  <c r="U52" i="2"/>
  <c r="U68" i="2"/>
  <c r="U94" i="2"/>
  <c r="U16" i="2"/>
  <c r="U27" i="2"/>
  <c r="U97" i="2"/>
  <c r="U8" i="2"/>
  <c r="U7" i="2"/>
  <c r="U17" i="2"/>
  <c r="U11" i="2"/>
  <c r="U18" i="2"/>
  <c r="U96" i="2"/>
  <c r="U66" i="2"/>
  <c r="U286" i="2"/>
  <c r="U1259" i="2"/>
  <c r="U48" i="2"/>
  <c r="U591" i="2"/>
  <c r="U229" i="2"/>
  <c r="U1069" i="2"/>
  <c r="U195" i="2"/>
  <c r="U1275" i="2"/>
  <c r="U469" i="2"/>
  <c r="U775" i="2"/>
  <c r="U959" i="2"/>
  <c r="U1203" i="2"/>
  <c r="U1032" i="2"/>
  <c r="U1282" i="2"/>
  <c r="U559" i="2"/>
  <c r="U293" i="2"/>
  <c r="U929" i="2"/>
  <c r="U1054" i="2"/>
  <c r="U1100" i="2"/>
  <c r="U1325" i="2"/>
  <c r="U448" i="2"/>
  <c r="U638" i="2"/>
  <c r="U921" i="2"/>
  <c r="U152" i="2"/>
  <c r="U604" i="2"/>
  <c r="U742" i="2"/>
  <c r="U162" i="2"/>
  <c r="U795" i="2"/>
  <c r="U1063" i="2"/>
  <c r="U797" i="2"/>
  <c r="U445" i="2"/>
  <c r="U1024" i="2"/>
  <c r="U816" i="2"/>
  <c r="U1067" i="2"/>
  <c r="U1314" i="2"/>
  <c r="U1049" i="2"/>
  <c r="U302" i="2"/>
  <c r="U378" i="2"/>
  <c r="U1046" i="2"/>
  <c r="U188" i="2"/>
  <c r="U539" i="2"/>
  <c r="U264" i="2"/>
  <c r="U818" i="2"/>
  <c r="U109" i="2"/>
  <c r="U1199" i="2"/>
  <c r="U1143" i="2"/>
  <c r="U658" i="2"/>
  <c r="U280" i="2"/>
  <c r="U274" i="2"/>
  <c r="U349" i="2"/>
  <c r="U432" i="2"/>
  <c r="U1144" i="2"/>
  <c r="U1030" i="2"/>
  <c r="U1043" i="2"/>
  <c r="U986" i="2"/>
  <c r="U664" i="2"/>
  <c r="U197" i="2"/>
  <c r="U783" i="2"/>
  <c r="U1163" i="2"/>
  <c r="U128" i="2"/>
  <c r="U589" i="2"/>
  <c r="U571" i="2"/>
  <c r="U107" i="2"/>
  <c r="U385" i="2"/>
  <c r="U277" i="2"/>
  <c r="U972" i="2"/>
  <c r="U379" i="2"/>
  <c r="U1272" i="2"/>
  <c r="U930" i="2"/>
  <c r="U1283" i="2"/>
  <c r="U421" i="2"/>
  <c r="U641" i="2"/>
  <c r="U590" i="2"/>
  <c r="U601" i="2"/>
  <c r="U1089" i="2"/>
  <c r="U769" i="2"/>
  <c r="U403" i="2"/>
  <c r="U411" i="2"/>
  <c r="U676" i="2"/>
  <c r="U1135" i="2"/>
  <c r="U969" i="2"/>
  <c r="U1233" i="2"/>
  <c r="U657" i="2"/>
  <c r="U760" i="2"/>
  <c r="U1018" i="2"/>
  <c r="U861" i="2"/>
  <c r="U1087" i="2"/>
  <c r="U1071" i="2"/>
  <c r="U493" i="2"/>
  <c r="U219" i="2"/>
  <c r="U1245" i="2"/>
  <c r="U528" i="2"/>
  <c r="U838" i="2"/>
  <c r="U901" i="2"/>
  <c r="U1312" i="2"/>
  <c r="U873" i="2"/>
  <c r="U502" i="2"/>
  <c r="U1219" i="2"/>
  <c r="U582" i="2"/>
  <c r="U362" i="2"/>
  <c r="U460" i="2"/>
  <c r="U751" i="2"/>
  <c r="U313" i="2"/>
  <c r="U611" i="2"/>
  <c r="U333" i="2"/>
  <c r="U872" i="2"/>
  <c r="U1062" i="2"/>
  <c r="U297" i="2"/>
  <c r="U810" i="2"/>
  <c r="U1204" i="2"/>
  <c r="U999" i="2"/>
  <c r="U1288" i="2"/>
  <c r="U232" i="2"/>
  <c r="U596" i="2"/>
  <c r="U882" i="2"/>
  <c r="U736" i="2"/>
  <c r="U187" i="2"/>
  <c r="U182" i="2"/>
  <c r="U570" i="2"/>
  <c r="U1295" i="2"/>
  <c r="U644" i="2"/>
  <c r="U124" i="2"/>
  <c r="U449" i="2"/>
  <c r="U708" i="2"/>
  <c r="U350" i="2"/>
  <c r="U308" i="2"/>
  <c r="U529" i="2"/>
  <c r="U401" i="2"/>
  <c r="U486" i="2"/>
  <c r="U1281" i="2"/>
  <c r="U1215" i="2"/>
  <c r="U323" i="2"/>
  <c r="U656" i="2"/>
  <c r="U1262" i="2"/>
  <c r="U648" i="2"/>
  <c r="U1096" i="2"/>
  <c r="U215" i="2"/>
  <c r="U629" i="2"/>
  <c r="U1333" i="2"/>
  <c r="U1321" i="2"/>
  <c r="U976" i="2"/>
  <c r="U292" i="2"/>
  <c r="U1306" i="2"/>
  <c r="U622" i="2"/>
  <c r="U1205" i="2"/>
  <c r="U1115" i="2"/>
  <c r="U383" i="2"/>
  <c r="U891" i="2"/>
  <c r="U1278" i="2"/>
  <c r="U1322" i="2"/>
  <c r="U670" i="2"/>
  <c r="U631" i="2"/>
  <c r="U463" i="2"/>
  <c r="U142" i="2"/>
  <c r="U918" i="2"/>
  <c r="U236" i="2"/>
  <c r="U1112" i="2"/>
  <c r="U299" i="2"/>
  <c r="U1237" i="2"/>
  <c r="U634" i="2"/>
  <c r="U163" i="2"/>
  <c r="U1225" i="2"/>
  <c r="U339" i="2"/>
  <c r="U560" i="2"/>
  <c r="U757" i="2"/>
  <c r="U878" i="2"/>
  <c r="U729" i="2"/>
  <c r="U177" i="2"/>
  <c r="U675" i="2"/>
  <c r="U616" i="2"/>
  <c r="U1220" i="2"/>
  <c r="U1116" i="2"/>
  <c r="U495" i="2"/>
  <c r="U189" i="2"/>
  <c r="U471" i="2"/>
  <c r="U833" i="2"/>
  <c r="U1092" i="2"/>
  <c r="U482" i="2"/>
  <c r="U989" i="2"/>
  <c r="U998" i="2"/>
  <c r="U894" i="2"/>
  <c r="U1129" i="2"/>
  <c r="U210" i="2"/>
  <c r="U173" i="2"/>
  <c r="U588" i="2"/>
  <c r="U834" i="2"/>
  <c r="U1107" i="2"/>
  <c r="U808" i="2"/>
  <c r="U1297" i="2"/>
  <c r="U442" i="2"/>
  <c r="U1081" i="2"/>
  <c r="U503" i="2"/>
  <c r="U194" i="2"/>
  <c r="U689" i="2"/>
  <c r="U857" i="2"/>
  <c r="U1258" i="2"/>
  <c r="U345" i="2"/>
  <c r="U544" i="2"/>
  <c r="U1131" i="2"/>
  <c r="U408" i="2"/>
  <c r="U1226" i="2"/>
  <c r="U642" i="2"/>
  <c r="U1090" i="2"/>
  <c r="U1257" i="2"/>
  <c r="U520" i="2"/>
  <c r="U802" i="2"/>
  <c r="U710" i="2"/>
  <c r="U730" i="2"/>
  <c r="U1105" i="2"/>
  <c r="U206" i="2"/>
  <c r="U971" i="2"/>
  <c r="U621" i="2"/>
  <c r="U1175" i="2"/>
  <c r="U1134" i="2"/>
  <c r="U737" i="2"/>
  <c r="U934" i="2"/>
  <c r="U419" i="2"/>
  <c r="U398" i="2"/>
  <c r="U368" i="2"/>
  <c r="U911" i="2"/>
  <c r="U537" i="2"/>
  <c r="U1041" i="2"/>
  <c r="U358" i="2"/>
  <c r="U843" i="2"/>
  <c r="U993" i="2"/>
  <c r="U319" i="2"/>
  <c r="U512" i="2"/>
  <c r="U322" i="2"/>
  <c r="U770" i="2"/>
  <c r="U707" i="2"/>
  <c r="U827" i="2"/>
  <c r="U721" i="2"/>
  <c r="U1246" i="2"/>
  <c r="U316" i="2"/>
  <c r="U798" i="2"/>
  <c r="U938" i="2"/>
  <c r="U772" i="2"/>
  <c r="U931" i="2"/>
  <c r="U619" i="2"/>
  <c r="U1150" i="2"/>
  <c r="U373" i="2"/>
  <c r="U357" i="2"/>
  <c r="U764" i="2"/>
  <c r="U1160" i="2"/>
  <c r="U1111" i="2"/>
  <c r="U510" i="2"/>
  <c r="U869" i="2"/>
  <c r="U587" i="2"/>
  <c r="U205" i="2"/>
  <c r="U1315" i="2"/>
  <c r="U550" i="2"/>
  <c r="U135" i="2"/>
  <c r="U227" i="2"/>
  <c r="U388" i="2"/>
  <c r="U1122" i="2"/>
  <c r="U353" i="2"/>
  <c r="U375" i="2"/>
  <c r="U303" i="2"/>
  <c r="U396" i="2"/>
  <c r="U1309" i="2"/>
  <c r="U912" i="2"/>
  <c r="U677" i="2"/>
  <c r="U851" i="2"/>
  <c r="U341" i="2"/>
  <c r="U1269" i="2"/>
  <c r="U282" i="2"/>
  <c r="U697" i="2"/>
  <c r="U224" i="2"/>
  <c r="U420" i="2"/>
  <c r="U1152" i="2"/>
  <c r="U309" i="2"/>
  <c r="U490" i="2"/>
  <c r="U1169" i="2"/>
  <c r="U133" i="2"/>
  <c r="U464" i="2"/>
  <c r="U794" i="2"/>
  <c r="U835" i="2"/>
  <c r="U1023" i="2"/>
  <c r="U1254" i="2"/>
  <c r="U563" i="2"/>
  <c r="U363" i="2"/>
  <c r="U468" i="2"/>
  <c r="U842" i="2"/>
  <c r="U321" i="2"/>
  <c r="U746" i="2"/>
  <c r="U459" i="2"/>
  <c r="U1141" i="2"/>
  <c r="U132" i="2"/>
  <c r="U594" i="2"/>
  <c r="U1038" i="2"/>
  <c r="U923" i="2"/>
  <c r="U671" i="2"/>
  <c r="U613" i="2"/>
  <c r="U1320" i="2"/>
  <c r="U580" i="2"/>
  <c r="U1328" i="2"/>
  <c r="U407" i="2"/>
  <c r="U425" i="2"/>
  <c r="U547" i="2"/>
  <c r="U1076" i="2"/>
  <c r="U789" i="2"/>
  <c r="U1239" i="2"/>
  <c r="U412" i="2"/>
  <c r="U766" i="2"/>
  <c r="U511" i="2"/>
  <c r="U154" i="2"/>
  <c r="U106" i="2"/>
  <c r="U1146" i="2"/>
  <c r="U1004" i="2"/>
  <c r="U752" i="2"/>
  <c r="U646" i="2"/>
  <c r="U804" i="2"/>
  <c r="U501" i="2"/>
  <c r="U105" i="2"/>
  <c r="U291" i="2"/>
  <c r="U877" i="2"/>
  <c r="U507" i="2"/>
  <c r="U1178" i="2"/>
  <c r="U250" i="2"/>
  <c r="U762" i="2"/>
  <c r="U525" i="2"/>
  <c r="U706" i="2"/>
  <c r="U246" i="2"/>
  <c r="U557" i="2"/>
  <c r="U925" i="2"/>
  <c r="U1223" i="2"/>
  <c r="U978" i="2"/>
  <c r="U1200" i="2"/>
  <c r="U905" i="2"/>
  <c r="U161" i="2"/>
  <c r="U660" i="2"/>
  <c r="U1078" i="2"/>
  <c r="U655" i="2"/>
  <c r="U761" i="2"/>
  <c r="U883" i="2"/>
  <c r="U636" i="2"/>
  <c r="U263" i="2"/>
  <c r="U450" i="2"/>
  <c r="U1279" i="2"/>
  <c r="U1075" i="2"/>
  <c r="U859" i="2"/>
  <c r="U814" i="2"/>
  <c r="U679" i="2"/>
  <c r="U1177" i="2"/>
  <c r="U928" i="2"/>
  <c r="U1050" i="2"/>
  <c r="U1270" i="2"/>
  <c r="U936" i="2"/>
  <c r="U661" i="2"/>
  <c r="U940" i="2"/>
  <c r="U376" i="2"/>
  <c r="U836" i="2"/>
  <c r="U129" i="2"/>
  <c r="U680" i="2"/>
  <c r="U1300" i="2"/>
  <c r="U223" i="2"/>
  <c r="U870" i="2"/>
  <c r="U994" i="2"/>
  <c r="U785" i="2"/>
  <c r="U438" i="2"/>
  <c r="U201" i="2"/>
  <c r="U846" i="2"/>
  <c r="U1252" i="2"/>
  <c r="U305" i="2"/>
  <c r="U279" i="2"/>
  <c r="U179" i="2"/>
  <c r="U1130" i="2"/>
  <c r="U586" i="2"/>
  <c r="U950" i="2"/>
  <c r="U399" i="2"/>
  <c r="U166" i="2"/>
  <c r="U693" i="2"/>
  <c r="U1053" i="2"/>
  <c r="U832" i="2"/>
  <c r="U1058" i="2"/>
  <c r="U1329" i="2"/>
  <c r="U332" i="2"/>
  <c r="U120" i="2"/>
  <c r="U523" i="2"/>
  <c r="U458" i="2"/>
  <c r="U599" i="2"/>
  <c r="U667" i="2"/>
  <c r="U1216" i="2"/>
  <c r="U369" i="2"/>
  <c r="U329" i="2"/>
  <c r="U137" i="2"/>
  <c r="U192" i="2"/>
  <c r="U906" i="2"/>
  <c r="U1154" i="2"/>
  <c r="U945" i="2"/>
  <c r="U240" i="2"/>
  <c r="U186" i="2"/>
  <c r="U1029" i="2"/>
  <c r="U765" i="2"/>
  <c r="U848" i="2"/>
  <c r="U1072" i="2"/>
  <c r="U1139" i="2"/>
  <c r="U1337" i="2"/>
  <c r="U437" i="2"/>
  <c r="U1280" i="2"/>
  <c r="U610" i="2"/>
  <c r="U796" i="2"/>
  <c r="U260" i="2"/>
  <c r="U913" i="2"/>
  <c r="U954" i="2"/>
  <c r="U374" i="2"/>
  <c r="U461" i="2"/>
  <c r="U1293" i="2"/>
  <c r="U141" i="2"/>
  <c r="U1117" i="2"/>
  <c r="U637" i="2"/>
  <c r="U1022" i="2"/>
  <c r="U854" i="2"/>
  <c r="U249" i="2"/>
  <c r="U382" i="2"/>
  <c r="U874" i="2"/>
  <c r="U902" i="2"/>
  <c r="U200" i="2"/>
  <c r="U261" i="2"/>
  <c r="U885" i="2"/>
  <c r="U1277" i="2"/>
  <c r="U514" i="2"/>
  <c r="U352" i="2"/>
  <c r="U221" i="2"/>
  <c r="U508" i="2"/>
  <c r="U1108" i="2"/>
  <c r="U427" i="2"/>
  <c r="U933" i="2"/>
  <c r="U1201" i="2"/>
  <c r="U326" i="2"/>
  <c r="U1048" i="2"/>
  <c r="U1285" i="2"/>
  <c r="U552" i="2"/>
  <c r="U1176" i="2"/>
  <c r="U852" i="2"/>
  <c r="U749" i="2"/>
  <c r="U727" i="2"/>
  <c r="U1302" i="2"/>
  <c r="U713" i="2"/>
  <c r="U659" i="2"/>
  <c r="U602" i="2"/>
  <c r="U359" i="2"/>
  <c r="U1180" i="2"/>
  <c r="U151" i="2"/>
  <c r="U992" i="2"/>
  <c r="U527" i="2"/>
  <c r="U884" i="2"/>
  <c r="U973" i="2"/>
  <c r="U898" i="2"/>
  <c r="U131" i="2"/>
  <c r="U1319" i="2"/>
  <c r="U343" i="2"/>
  <c r="U595" i="2"/>
  <c r="U719" i="2"/>
  <c r="U327" i="2"/>
  <c r="U543" i="2"/>
  <c r="U1232" i="2"/>
  <c r="U1194" i="2"/>
  <c r="U534" i="2"/>
  <c r="U1073" i="2"/>
  <c r="U672" i="2"/>
  <c r="U267" i="2"/>
  <c r="U673" i="2"/>
  <c r="U924" i="2"/>
  <c r="U1212" i="2"/>
  <c r="U1064" i="2"/>
  <c r="U531" i="2"/>
  <c r="U900" i="2"/>
  <c r="U703" i="2"/>
  <c r="U1068" i="2"/>
  <c r="U180" i="2"/>
  <c r="U809" i="2"/>
  <c r="U429" i="2"/>
  <c r="U1031" i="2"/>
  <c r="U1195" i="2"/>
  <c r="U907" i="2"/>
  <c r="U991" i="2"/>
  <c r="U1014" i="2"/>
  <c r="U1241" i="2"/>
  <c r="U626" i="2"/>
  <c r="U1261" i="2"/>
  <c r="U371" i="2"/>
  <c r="U1102" i="2"/>
  <c r="U633" i="2"/>
  <c r="U890" i="2"/>
  <c r="U181" i="2"/>
  <c r="U546" i="2"/>
  <c r="U1308" i="2"/>
  <c r="U294" i="2"/>
  <c r="U1148" i="2"/>
  <c r="U1001" i="2"/>
  <c r="U477" i="2"/>
  <c r="U1316" i="2"/>
  <c r="U1231" i="2"/>
  <c r="U1235" i="2"/>
  <c r="U390" i="2"/>
  <c r="U548" i="2"/>
  <c r="U774" i="2"/>
  <c r="U1311" i="2"/>
  <c r="U242" i="2"/>
  <c r="U987" i="2"/>
  <c r="U910" i="2"/>
  <c r="U317" i="2"/>
  <c r="U1104" i="2"/>
  <c r="U1292" i="2"/>
  <c r="U875" i="2"/>
  <c r="U592" i="2"/>
  <c r="U307" i="2"/>
  <c r="U480" i="2"/>
  <c r="U1172" i="2"/>
  <c r="U979" i="2"/>
  <c r="U598" i="2"/>
  <c r="U864" i="2"/>
  <c r="U138" i="2"/>
  <c r="U115" i="2"/>
  <c r="U850" i="2"/>
  <c r="U1040" i="2"/>
  <c r="U728" i="2"/>
  <c r="U1009" i="2"/>
  <c r="U380" i="2"/>
  <c r="U701" i="2"/>
  <c r="U1132" i="2"/>
  <c r="U881" i="2"/>
  <c r="U312" i="2"/>
  <c r="U1000" i="2"/>
  <c r="U314" i="2"/>
  <c r="U768" i="2"/>
  <c r="U640" i="2"/>
  <c r="U948" i="2"/>
  <c r="U1188" i="2"/>
  <c r="U1003" i="2"/>
  <c r="U949" i="2"/>
  <c r="U1035" i="2"/>
  <c r="U666" i="2"/>
  <c r="U803" i="2"/>
  <c r="U370" i="2"/>
  <c r="U156" i="2"/>
  <c r="U811" i="2"/>
  <c r="U153" i="2"/>
  <c r="U805" i="2"/>
  <c r="U160" i="2"/>
  <c r="U1304" i="2"/>
  <c r="U1336" i="2"/>
  <c r="U961" i="2"/>
  <c r="U927" i="2"/>
  <c r="U732" i="2"/>
  <c r="U424" i="2"/>
  <c r="U649" i="2"/>
  <c r="U996" i="2"/>
  <c r="U428" i="2"/>
  <c r="U318" i="2"/>
  <c r="U630" i="2"/>
  <c r="U426" i="2"/>
  <c r="U849" i="2"/>
  <c r="U414" i="2"/>
  <c r="U116" i="2"/>
  <c r="U1155" i="2"/>
  <c r="U1055" i="2"/>
  <c r="U125" i="2"/>
  <c r="U1121" i="2"/>
  <c r="U1171" i="2"/>
  <c r="U724" i="2"/>
  <c r="U812" i="2"/>
  <c r="U497" i="2"/>
  <c r="U1020" i="2"/>
  <c r="U773" i="2"/>
  <c r="U365" i="2"/>
  <c r="U892" i="2"/>
  <c r="U1224" i="2"/>
  <c r="U1042" i="2"/>
  <c r="U723" i="2"/>
  <c r="U472" i="2"/>
  <c r="U386" i="2"/>
  <c r="U565" i="2"/>
  <c r="U653" i="2"/>
  <c r="U569" i="2"/>
  <c r="U974" i="2"/>
  <c r="U1174" i="2"/>
  <c r="U1276" i="2"/>
  <c r="U714" i="2"/>
  <c r="U1229" i="2"/>
  <c r="U183" i="2"/>
  <c r="U111" i="2"/>
  <c r="U470" i="2"/>
  <c r="U1303" i="2"/>
  <c r="U126" i="2"/>
  <c r="U1125" i="2"/>
  <c r="U791" i="2"/>
  <c r="U562" i="2"/>
  <c r="U793" i="2"/>
  <c r="U681" i="2"/>
  <c r="U1099" i="2"/>
  <c r="U1338" i="2"/>
  <c r="U431" i="2"/>
  <c r="U778" i="2"/>
  <c r="U1119" i="2"/>
  <c r="U395" i="2"/>
  <c r="U792" i="2"/>
  <c r="U1307" i="2"/>
  <c r="U1323" i="2"/>
  <c r="U643" i="2"/>
  <c r="U1251" i="2"/>
  <c r="U968" i="2"/>
  <c r="U1047" i="2"/>
  <c r="U207" i="2"/>
  <c r="U975" i="2"/>
  <c r="U1136" i="2"/>
  <c r="U759" i="2"/>
  <c r="U320" i="2"/>
  <c r="U639" i="2"/>
  <c r="U943" i="2"/>
  <c r="U607" i="2"/>
  <c r="U1021" i="2"/>
  <c r="U1331" i="2"/>
  <c r="U807" i="2"/>
  <c r="U720" i="2"/>
  <c r="U1010" i="2"/>
  <c r="U564" i="2"/>
  <c r="U1016" i="2"/>
  <c r="U1255" i="2"/>
  <c r="U351" i="2"/>
  <c r="U208" i="2"/>
  <c r="U409" i="2"/>
  <c r="U410" i="2"/>
  <c r="U225" i="2"/>
  <c r="U780" i="2"/>
  <c r="U876" i="2"/>
  <c r="U1044" i="2"/>
  <c r="U1222" i="2"/>
  <c r="U213" i="2"/>
  <c r="U1208" i="2"/>
  <c r="U845" i="2"/>
  <c r="U942" i="2"/>
  <c r="U441" i="2"/>
  <c r="U171" i="2"/>
  <c r="U1244" i="2"/>
  <c r="U1052" i="2"/>
  <c r="U270" i="2"/>
  <c r="U1036" i="2"/>
  <c r="U691" i="2"/>
  <c r="U447" i="2"/>
  <c r="U1051" i="2"/>
  <c r="U692" i="2"/>
  <c r="U777" i="2"/>
  <c r="U995" i="2"/>
  <c r="U722" i="2"/>
  <c r="U919" i="2"/>
  <c r="U1103" i="2"/>
  <c r="U1164" i="2"/>
  <c r="U939" i="2"/>
  <c r="U1145" i="2"/>
  <c r="U988" i="2"/>
  <c r="U252" i="2"/>
  <c r="U1074" i="2"/>
  <c r="U1008" i="2"/>
  <c r="U1120" i="2"/>
  <c r="U1057" i="2"/>
  <c r="U234" i="2"/>
  <c r="U337" i="2"/>
  <c r="U524" i="2"/>
  <c r="U324" i="2"/>
  <c r="U1264" i="2"/>
  <c r="U941" i="2"/>
  <c r="U821" i="2"/>
  <c r="U896" i="2"/>
  <c r="U295" i="2"/>
  <c r="U579" i="2"/>
  <c r="U1286" i="2"/>
  <c r="U705" i="2"/>
  <c r="U674" i="2"/>
  <c r="U1253" i="2"/>
  <c r="U962" i="2"/>
  <c r="U310" i="2"/>
  <c r="U257" i="2"/>
  <c r="U1027" i="2"/>
  <c r="U1266" i="2"/>
  <c r="U1149" i="2"/>
  <c r="U669" i="2"/>
  <c r="U1158" i="2"/>
  <c r="U1033" i="2"/>
  <c r="U1097" i="2"/>
  <c r="U800" i="2"/>
  <c r="U136" i="2"/>
  <c r="U951" i="2"/>
  <c r="U829" i="2"/>
  <c r="U304" i="2"/>
  <c r="U1305" i="2"/>
  <c r="U285" i="2"/>
  <c r="U855" i="2"/>
  <c r="U209" i="2"/>
  <c r="U466" i="2"/>
  <c r="U347" i="2"/>
  <c r="U473" i="2"/>
  <c r="U1157" i="2"/>
  <c r="U360" i="2"/>
  <c r="U623" i="2"/>
  <c r="U336" i="2"/>
  <c r="U771" i="2"/>
  <c r="U483" i="2"/>
  <c r="U185" i="2"/>
  <c r="U328" i="2"/>
  <c r="U433" i="2"/>
  <c r="U220" i="2"/>
  <c r="U394" i="2"/>
  <c r="U251" i="2"/>
  <c r="U276" i="2"/>
  <c r="U457" i="2"/>
  <c r="U348" i="2"/>
  <c r="U1291" i="2"/>
  <c r="U1012" i="2"/>
  <c r="U538" i="2"/>
  <c r="U694" i="2"/>
  <c r="U535" i="2"/>
  <c r="U1197" i="2"/>
  <c r="U340" i="2"/>
  <c r="U435" i="2"/>
  <c r="U112" i="2"/>
  <c r="U957" i="2"/>
  <c r="U1162" i="2"/>
  <c r="U899" i="2"/>
  <c r="U342" i="2"/>
  <c r="U916" i="2"/>
  <c r="U366" i="2"/>
  <c r="U526" i="2"/>
  <c r="U578" i="2"/>
  <c r="U1007" i="2"/>
  <c r="U176" i="2"/>
  <c r="U1214" i="2"/>
  <c r="U392" i="2"/>
  <c r="U300" i="2"/>
  <c r="U1168" i="2"/>
  <c r="U1005" i="2"/>
  <c r="U334" i="2"/>
  <c r="U361" i="2"/>
  <c r="U253" i="2"/>
  <c r="U146" i="2"/>
  <c r="U1061" i="2"/>
  <c r="U454" i="2"/>
  <c r="U920" i="2"/>
  <c r="U533" i="2"/>
  <c r="U175" i="2"/>
  <c r="U278" i="2"/>
  <c r="U665" i="2"/>
  <c r="U266" i="2"/>
  <c r="U863" i="2"/>
  <c r="U1318" i="2"/>
  <c r="U1017" i="2"/>
  <c r="U572" i="2"/>
  <c r="U889" i="2"/>
  <c r="U1114" i="2"/>
  <c r="U418" i="2"/>
  <c r="U1091" i="2"/>
  <c r="U1334" i="2"/>
  <c r="U193" i="2"/>
  <c r="U416" i="2"/>
  <c r="U717" i="2"/>
  <c r="U211" i="2"/>
  <c r="U1335" i="2"/>
  <c r="U522" i="2"/>
  <c r="U239" i="2"/>
  <c r="U1330" i="2"/>
  <c r="U355" i="2"/>
  <c r="U866" i="2"/>
  <c r="U130" i="2"/>
  <c r="U467" i="2"/>
  <c r="U862" i="2"/>
  <c r="U575" i="2"/>
  <c r="U402" i="2"/>
  <c r="U1213" i="2"/>
  <c r="U888" i="2"/>
  <c r="U690" i="2"/>
  <c r="U269" i="2"/>
  <c r="U281" i="2"/>
  <c r="U711" i="2"/>
  <c r="U262" i="2"/>
  <c r="U1156" i="2"/>
  <c r="U475" i="2"/>
  <c r="U384" i="2"/>
  <c r="U568" i="2"/>
  <c r="U687" i="2"/>
  <c r="U840" i="2"/>
  <c r="U372" i="2"/>
  <c r="U955" i="2"/>
  <c r="U1101" i="2"/>
  <c r="U558" i="2"/>
  <c r="U779" i="2"/>
  <c r="U1153" i="2"/>
  <c r="U1094" i="2"/>
  <c r="U513" i="2"/>
  <c r="U645" i="2"/>
  <c r="U204" i="2"/>
  <c r="U784" i="2"/>
  <c r="U967" i="2"/>
  <c r="U1137" i="2"/>
  <c r="U455" i="2"/>
  <c r="U283" i="2"/>
  <c r="U574" i="2"/>
  <c r="U1059" i="2"/>
  <c r="U134" i="2"/>
  <c r="U330" i="2"/>
  <c r="U932" i="2"/>
  <c r="U496" i="2"/>
  <c r="U203" i="2"/>
  <c r="U275" i="2"/>
  <c r="U311" i="2"/>
  <c r="U897" i="2"/>
  <c r="U235" i="2"/>
  <c r="U1234" i="2"/>
  <c r="U1210" i="2"/>
  <c r="U837" i="2"/>
  <c r="U1109" i="2"/>
  <c r="U233" i="2"/>
  <c r="U545" i="2"/>
  <c r="U331" i="2"/>
  <c r="U935" i="2"/>
  <c r="U1268" i="2"/>
  <c r="U222" i="2"/>
  <c r="U566" i="2"/>
  <c r="U946" i="2"/>
  <c r="U140" i="2"/>
  <c r="U159" i="2"/>
  <c r="U400" i="2"/>
  <c r="U301" i="2"/>
  <c r="U542" i="2"/>
  <c r="U259" i="2"/>
  <c r="U966" i="2"/>
  <c r="U709" i="2"/>
  <c r="U169" i="2"/>
  <c r="U518" i="2"/>
  <c r="U1070" i="2"/>
  <c r="U127" i="2"/>
  <c r="U820" i="2"/>
  <c r="U831" i="2"/>
  <c r="U733" i="2"/>
  <c r="U436" i="2"/>
  <c r="U198" i="2"/>
  <c r="U980" i="2"/>
  <c r="U608" i="2"/>
  <c r="U561" i="2"/>
  <c r="U1260" i="2"/>
  <c r="U216" i="2"/>
  <c r="U915" i="2"/>
  <c r="U164" i="2"/>
  <c r="U1006" i="2"/>
  <c r="U494" i="2"/>
  <c r="U540" i="2"/>
  <c r="U744" i="2"/>
  <c r="U600" i="2"/>
  <c r="U745" i="2"/>
  <c r="U887" i="2"/>
  <c r="U624" i="2"/>
  <c r="U1299" i="2"/>
  <c r="U1080" i="2"/>
  <c r="U506" i="2"/>
  <c r="U1142" i="2"/>
  <c r="U871" i="2"/>
  <c r="U1218" i="2"/>
  <c r="U306" i="2"/>
  <c r="U170" i="2"/>
  <c r="U243" i="2"/>
  <c r="U217" i="2"/>
  <c r="U1002" i="2"/>
  <c r="U1206" i="2"/>
  <c r="U952" i="2"/>
  <c r="U1238" i="2"/>
  <c r="U391" i="2"/>
  <c r="U1045" i="2"/>
  <c r="U1167" i="2"/>
  <c r="U573" i="2"/>
  <c r="U856" i="2"/>
  <c r="U1085" i="2"/>
  <c r="U555" i="2"/>
  <c r="U984" i="2"/>
  <c r="U1273" i="2"/>
  <c r="U686" i="2"/>
  <c r="U1267" i="2"/>
  <c r="U958" i="2"/>
  <c r="U635" i="2"/>
  <c r="U1274" i="2"/>
  <c r="U517" i="2"/>
  <c r="U1221" i="2"/>
  <c r="U614" i="2"/>
  <c r="U556" i="2"/>
  <c r="U196" i="2"/>
  <c r="U393" i="2"/>
  <c r="U1326" i="2"/>
  <c r="U1248" i="2"/>
  <c r="U1079" i="2"/>
  <c r="U700" i="2"/>
  <c r="U1083" i="2"/>
  <c r="U652" i="2"/>
  <c r="U830" i="2"/>
  <c r="U650" i="2"/>
  <c r="U476" i="2"/>
  <c r="U230" i="2"/>
  <c r="U417" i="2"/>
  <c r="U1265" i="2"/>
  <c r="U956" i="2"/>
  <c r="U389" i="2"/>
  <c r="U1128" i="2"/>
  <c r="U145" i="2"/>
  <c r="U758" i="2"/>
  <c r="U168" i="2"/>
  <c r="U716" i="2"/>
  <c r="U515" i="2"/>
  <c r="U155" i="2"/>
  <c r="U1332" i="2"/>
  <c r="U1301" i="2"/>
  <c r="U1327" i="2"/>
  <c r="U287" i="2"/>
  <c r="U627" i="2"/>
  <c r="U944" i="2"/>
  <c r="U886" i="2"/>
  <c r="U908" i="2"/>
  <c r="U695" i="2"/>
  <c r="U1011" i="2"/>
  <c r="U647" i="2"/>
  <c r="U381" i="2"/>
  <c r="U487" i="2"/>
  <c r="U1287" i="2"/>
  <c r="U451" i="2"/>
  <c r="U815" i="2"/>
  <c r="U612" i="2"/>
  <c r="U696" i="2"/>
  <c r="U296" i="2"/>
  <c r="U740" i="2"/>
  <c r="U788" i="2"/>
  <c r="U123" i="2"/>
  <c r="U444" i="2"/>
  <c r="U1263" i="2"/>
  <c r="U1182" i="2"/>
  <c r="U413" i="2"/>
  <c r="U990" i="2"/>
  <c r="U1106" i="2"/>
  <c r="U443" i="2"/>
  <c r="U781" i="2"/>
  <c r="U753" i="2"/>
  <c r="U1123" i="2"/>
  <c r="U1190" i="2"/>
  <c r="U1196" i="2"/>
  <c r="U150" i="2"/>
  <c r="U387" i="2"/>
  <c r="U118" i="2"/>
  <c r="U1242" i="2"/>
  <c r="U983" i="2"/>
  <c r="U754" i="2"/>
  <c r="U678" i="2"/>
  <c r="U228" i="2"/>
  <c r="U338" i="2"/>
  <c r="U1028" i="2"/>
  <c r="U1227" i="2"/>
  <c r="U354" i="2"/>
  <c r="U960" i="2"/>
  <c r="U147" i="2"/>
  <c r="U688" i="2"/>
  <c r="U554" i="2"/>
  <c r="U256" i="2"/>
  <c r="U748" i="2"/>
  <c r="U1173" i="2"/>
  <c r="U516" i="2"/>
  <c r="U484" i="2"/>
  <c r="U880" i="2"/>
  <c r="U1240" i="2"/>
  <c r="U272" i="2"/>
  <c r="U258" i="2"/>
  <c r="U741" i="2"/>
  <c r="U682" i="2"/>
  <c r="U530" i="2"/>
  <c r="U1183" i="2"/>
  <c r="U553" i="2"/>
  <c r="U853" i="2"/>
  <c r="U1296" i="2"/>
  <c r="U576" i="2"/>
  <c r="U953" i="2"/>
  <c r="U1077" i="2"/>
  <c r="U113" i="2"/>
  <c r="U532" i="2"/>
  <c r="U344" i="2"/>
  <c r="U867" i="2"/>
  <c r="U1015" i="2"/>
  <c r="U1026" i="2"/>
  <c r="U787" i="2"/>
  <c r="U190" i="2"/>
  <c r="U488" i="2"/>
  <c r="U422" i="2"/>
  <c r="U847" i="2"/>
  <c r="U1184" i="2"/>
  <c r="U747" i="2"/>
  <c r="U839" i="2"/>
  <c r="U603" i="2"/>
  <c r="U491" i="2"/>
  <c r="U813" i="2"/>
  <c r="U1317" i="2"/>
  <c r="U158" i="2"/>
  <c r="U895" i="2"/>
  <c r="U817" i="2"/>
  <c r="U1124" i="2"/>
  <c r="U585" i="2"/>
  <c r="U452" i="2"/>
  <c r="U726" i="2"/>
  <c r="U541" i="2"/>
  <c r="U651" i="2"/>
  <c r="U1034" i="2"/>
  <c r="U904" i="2"/>
  <c r="U1202" i="2"/>
  <c r="U415" i="2"/>
  <c r="U479" i="2"/>
  <c r="U632" i="2"/>
  <c r="U1065" i="2"/>
  <c r="U172" i="2"/>
  <c r="U462" i="2"/>
  <c r="U763" i="2"/>
  <c r="U325" i="2"/>
  <c r="U865" i="2"/>
  <c r="U430" i="2"/>
  <c r="U1217" i="2"/>
  <c r="U505" i="2"/>
  <c r="U119" i="2"/>
  <c r="U255" i="2"/>
  <c r="U298" i="2"/>
  <c r="U1025" i="2"/>
  <c r="U273" i="2"/>
  <c r="U782" i="2"/>
  <c r="U734" i="2"/>
  <c r="U860" i="2"/>
  <c r="U364" i="2"/>
  <c r="U1088" i="2"/>
  <c r="U199" i="2"/>
  <c r="U617" i="2"/>
  <c r="U148" i="2"/>
  <c r="U1185" i="2"/>
  <c r="U756" i="2"/>
  <c r="U549" i="2"/>
  <c r="U1019" i="2"/>
  <c r="U1037" i="2"/>
  <c r="U492" i="2"/>
  <c r="U184" i="2"/>
  <c r="U346" i="2"/>
  <c r="U801" i="2"/>
  <c r="U290" i="2"/>
  <c r="U1165" i="2"/>
  <c r="U750" i="2"/>
  <c r="U149" i="2"/>
  <c r="U685" i="2"/>
  <c r="U606" i="2"/>
  <c r="U474" i="2"/>
  <c r="U212" i="2"/>
  <c r="U1181" i="2"/>
  <c r="U1166" i="2"/>
  <c r="U271" i="2"/>
  <c r="U536" i="2"/>
  <c r="U1098" i="2"/>
  <c r="U620" i="2"/>
  <c r="U551" i="2"/>
  <c r="U1310" i="2"/>
  <c r="U903" i="2"/>
  <c r="U521" i="2"/>
  <c r="U143" i="2"/>
  <c r="U947" i="2"/>
  <c r="U1086" i="2"/>
  <c r="U1151" i="2"/>
  <c r="U1191" i="2"/>
  <c r="U1084" i="2"/>
  <c r="U248" i="2"/>
  <c r="U1340" i="2"/>
  <c r="U1271" i="2"/>
  <c r="U1159" i="2"/>
  <c r="U214" i="2"/>
  <c r="U926" i="2"/>
  <c r="U122" i="2"/>
  <c r="U1161" i="2"/>
  <c r="U684" i="2"/>
  <c r="U668" i="2"/>
  <c r="U735" i="2"/>
  <c r="U824" i="2"/>
  <c r="U786" i="2"/>
  <c r="U1192" i="2"/>
  <c r="U718" i="2"/>
  <c r="U1284" i="2"/>
  <c r="U423" i="2"/>
  <c r="U1249" i="2"/>
  <c r="U1127" i="2"/>
  <c r="U698" i="2"/>
  <c r="U1110" i="2"/>
  <c r="U1187" i="2"/>
  <c r="U799" i="2"/>
  <c r="U238" i="2"/>
  <c r="U509" i="2"/>
  <c r="U1198" i="2"/>
  <c r="U981" i="2"/>
  <c r="U356" i="2"/>
  <c r="U825" i="2"/>
  <c r="U1230" i="2"/>
  <c r="U725" i="2"/>
  <c r="U868" i="2"/>
  <c r="U909" i="2"/>
  <c r="U702" i="2"/>
  <c r="U806" i="2"/>
  <c r="U1039" i="2"/>
  <c r="U790" i="2"/>
  <c r="U1082" i="2"/>
  <c r="U1126" i="2"/>
  <c r="U174" i="2"/>
  <c r="U231" i="2"/>
  <c r="U481" i="2"/>
  <c r="U456" i="2"/>
  <c r="U167" i="2"/>
  <c r="U982" i="2"/>
  <c r="U1060" i="2"/>
  <c r="U117" i="2"/>
  <c r="U478" i="2"/>
  <c r="U844" i="2"/>
  <c r="U335" i="2"/>
  <c r="U819" i="2"/>
  <c r="U1013" i="2"/>
  <c r="U144" i="2"/>
  <c r="U1095" i="2"/>
  <c r="U743" i="2"/>
  <c r="U440" i="2"/>
  <c r="U397" i="2"/>
  <c r="U584" i="2"/>
  <c r="U254" i="2"/>
  <c r="U114" i="2"/>
  <c r="U226" i="2"/>
  <c r="U704" i="2"/>
  <c r="U879" i="2"/>
  <c r="U405" i="2"/>
  <c r="U699" i="2"/>
  <c r="U963" i="2"/>
  <c r="U822" i="2"/>
  <c r="U1133" i="2"/>
  <c r="U519" i="2"/>
  <c r="U504" i="2"/>
  <c r="U1243" i="2"/>
  <c r="U828" i="2"/>
  <c r="U1250" i="2"/>
  <c r="U439" i="2"/>
  <c r="U1256" i="2"/>
  <c r="U618" i="2"/>
  <c r="U683" i="2"/>
  <c r="U739" i="2"/>
  <c r="U241" i="2"/>
  <c r="U662" i="2"/>
  <c r="U110" i="2"/>
  <c r="U937" i="2"/>
  <c r="U218" i="2"/>
  <c r="U121" i="2"/>
  <c r="U1298" i="2"/>
  <c r="U1066" i="2"/>
  <c r="U615" i="2"/>
  <c r="U1207" i="2"/>
  <c r="U1193" i="2"/>
  <c r="U1290" i="2"/>
  <c r="U922" i="2"/>
  <c r="U465" i="2"/>
  <c r="U917" i="2"/>
  <c r="U605" i="2"/>
  <c r="U1118" i="2"/>
  <c r="U731" i="2"/>
  <c r="U500" i="2"/>
  <c r="U628" i="2"/>
  <c r="U1289" i="2"/>
  <c r="U577" i="2"/>
  <c r="U581" i="2"/>
  <c r="U1209" i="2"/>
  <c r="U1093" i="2"/>
  <c r="U289" i="2"/>
  <c r="U1236" i="2"/>
  <c r="U609" i="2"/>
  <c r="U654" i="2"/>
  <c r="U1211" i="2"/>
  <c r="U247" i="2"/>
  <c r="U776" i="2"/>
  <c r="U1247" i="2"/>
  <c r="U1140" i="2"/>
  <c r="U237" i="2"/>
  <c r="U985" i="2"/>
  <c r="U498" i="2"/>
  <c r="U663" i="2"/>
  <c r="U977" i="2"/>
  <c r="U823" i="2"/>
  <c r="U1294" i="2"/>
  <c r="U755" i="2"/>
  <c r="U1339" i="2"/>
  <c r="U914" i="2"/>
  <c r="U157" i="2"/>
  <c r="U767" i="2"/>
  <c r="U288" i="2"/>
  <c r="U858" i="2"/>
  <c r="U453" i="2"/>
  <c r="U406" i="2"/>
  <c r="U245" i="2"/>
  <c r="U268" i="2"/>
  <c r="U965" i="2"/>
  <c r="U485" i="2"/>
  <c r="U244" i="2"/>
  <c r="U446" i="2"/>
  <c r="U1138" i="2"/>
  <c r="U893" i="2"/>
  <c r="U841" i="2"/>
  <c r="U964" i="2"/>
  <c r="U1313" i="2"/>
  <c r="U712" i="2"/>
  <c r="U108" i="2"/>
  <c r="U404" i="2"/>
  <c r="U178" i="2"/>
  <c r="U738" i="2"/>
  <c r="U434" i="2"/>
  <c r="U715" i="2"/>
  <c r="U593" i="2"/>
  <c r="U191" i="2"/>
  <c r="U1113" i="2"/>
  <c r="U1179" i="2"/>
  <c r="U202" i="2"/>
  <c r="U826" i="2"/>
  <c r="U1170" i="2"/>
  <c r="U1189" i="2"/>
  <c r="U625" i="2"/>
  <c r="U1228" i="2"/>
  <c r="U284" i="2"/>
  <c r="U1324" i="2"/>
  <c r="U499" i="2"/>
  <c r="U367" i="2"/>
  <c r="U139" i="2"/>
  <c r="U1186" i="2"/>
  <c r="U1147" i="2"/>
  <c r="U1056" i="2"/>
  <c r="U489" i="2"/>
  <c r="U970" i="2"/>
  <c r="U597" i="2"/>
  <c r="U1341" i="2"/>
  <c r="U567" i="2"/>
  <c r="U583" i="2"/>
  <c r="U165" i="2"/>
  <c r="U265" i="2"/>
  <c r="U377" i="2"/>
  <c r="U12" i="2"/>
  <c r="U997" i="2"/>
  <c r="U1835" i="2"/>
  <c r="U1669" i="2"/>
  <c r="U1607" i="2"/>
  <c r="U1356" i="2"/>
  <c r="U1785" i="2"/>
  <c r="U1407" i="2"/>
  <c r="U1453" i="2"/>
  <c r="U1572" i="2"/>
  <c r="U1342" i="2"/>
  <c r="U1639" i="2"/>
  <c r="U1470" i="2"/>
  <c r="U1684" i="2"/>
  <c r="U1469" i="2"/>
  <c r="U1617" i="2"/>
  <c r="U1374" i="2"/>
  <c r="U1775" i="2"/>
  <c r="U1557" i="2"/>
  <c r="U1563" i="2"/>
  <c r="U1836" i="2"/>
  <c r="U1565" i="2"/>
  <c r="U1798" i="2"/>
  <c r="U1518" i="2"/>
  <c r="U1766" i="2"/>
  <c r="U1616" i="2"/>
  <c r="U1574" i="2"/>
  <c r="U1517" i="2"/>
  <c r="U1546" i="2"/>
  <c r="U1491" i="2"/>
  <c r="U1500" i="2"/>
  <c r="U1498" i="2"/>
  <c r="U1406" i="2"/>
  <c r="U1728" i="2"/>
  <c r="U1547" i="2"/>
  <c r="U1352" i="2"/>
  <c r="U1525" i="2"/>
  <c r="U1369" i="2"/>
  <c r="U1819" i="2"/>
  <c r="U1461" i="2"/>
  <c r="U1704" i="2"/>
  <c r="U1550" i="2"/>
  <c r="U1850" i="2"/>
  <c r="U1582" i="2"/>
  <c r="U1731" i="2"/>
  <c r="U1609" i="2"/>
  <c r="U1585" i="2"/>
  <c r="U1589" i="2"/>
  <c r="U1548" i="2"/>
  <c r="U1555" i="2"/>
  <c r="U1468" i="2"/>
  <c r="U1561" i="2"/>
  <c r="U1701" i="2"/>
  <c r="U1710" i="2"/>
  <c r="U1793" i="2"/>
  <c r="U1398" i="2"/>
  <c r="U1448" i="2"/>
  <c r="U1483" i="2"/>
  <c r="U1685" i="2"/>
  <c r="U1718" i="2"/>
  <c r="U1641" i="2"/>
  <c r="U1629" i="2"/>
  <c r="U1789" i="2"/>
  <c r="U1476" i="2"/>
  <c r="U1755" i="2"/>
  <c r="U1774" i="2"/>
  <c r="U1505" i="2"/>
  <c r="U1676" i="2"/>
  <c r="U1761" i="2"/>
  <c r="U1344" i="2"/>
  <c r="U1440" i="2"/>
  <c r="U1524" i="2"/>
  <c r="U1726" i="2"/>
  <c r="U1429" i="2"/>
  <c r="U1467" i="2"/>
  <c r="U1571" i="2"/>
  <c r="U1360" i="2"/>
  <c r="U1426" i="2"/>
  <c r="U1662" i="2"/>
  <c r="U1824" i="2"/>
  <c r="U1497" i="2"/>
  <c r="U1742" i="2"/>
  <c r="U1530" i="2"/>
  <c r="U1408" i="2"/>
  <c r="U1353" i="2"/>
  <c r="U1829" i="2"/>
  <c r="U1351" i="2"/>
  <c r="U1708" i="2"/>
  <c r="U1682" i="2"/>
  <c r="U1485" i="2"/>
  <c r="U1655" i="2"/>
  <c r="U1806" i="2"/>
  <c r="U1575" i="2"/>
  <c r="U1658" i="2"/>
  <c r="U1380" i="2"/>
  <c r="U1538" i="2"/>
  <c r="U1531" i="2"/>
  <c r="U1417" i="2"/>
  <c r="U1513" i="2"/>
  <c r="U1591" i="2"/>
  <c r="U1750" i="2"/>
  <c r="U1484" i="2"/>
  <c r="U1520" i="2"/>
  <c r="U1640" i="2"/>
  <c r="U1634" i="2"/>
  <c r="U1847" i="2"/>
  <c r="U1686" i="2"/>
  <c r="U1666" i="2"/>
  <c r="U1652" i="2"/>
  <c r="U1566" i="2"/>
  <c r="U1349" i="2"/>
  <c r="U1536" i="2"/>
  <c r="U1443" i="2"/>
  <c r="U1393" i="2"/>
  <c r="U1756" i="2"/>
  <c r="U1487" i="2"/>
  <c r="U1346" i="2"/>
  <c r="U1744" i="2"/>
  <c r="U1580" i="2"/>
  <c r="U1473" i="2"/>
  <c r="U1438" i="2"/>
  <c r="U1464" i="2"/>
  <c r="U1529" i="2"/>
  <c r="U1515" i="2"/>
  <c r="U1424" i="2"/>
  <c r="U1457" i="2"/>
  <c r="U1486" i="2"/>
  <c r="U1350" i="2"/>
  <c r="U1618" i="2"/>
  <c r="U1747" i="2"/>
  <c r="U1790" i="2"/>
  <c r="U1799" i="2"/>
  <c r="U1410" i="2"/>
  <c r="U1444" i="2"/>
  <c r="U1451" i="2"/>
  <c r="U1573" i="2"/>
  <c r="U1377" i="2"/>
  <c r="U1378" i="2"/>
  <c r="U1490" i="2"/>
  <c r="U1840" i="2"/>
  <c r="U1402" i="2"/>
  <c r="U1811" i="2"/>
  <c r="U1506" i="2"/>
  <c r="U1741" i="2"/>
  <c r="U1837" i="2"/>
  <c r="U1734" i="2"/>
  <c r="U1780" i="2"/>
  <c r="U1813" i="2"/>
  <c r="U1721" i="2"/>
  <c r="U1388" i="2"/>
  <c r="U1808" i="2"/>
  <c r="U1359" i="2"/>
  <c r="U1668" i="2"/>
  <c r="U1372" i="2"/>
  <c r="U1456" i="2"/>
  <c r="U1630" i="2"/>
  <c r="U1387" i="2"/>
  <c r="U1452" i="2"/>
  <c r="U1489" i="2"/>
  <c r="U1391" i="2"/>
  <c r="U1752" i="2"/>
  <c r="U1715" i="2"/>
  <c r="U1778" i="2"/>
  <c r="U1466" i="2"/>
  <c r="U1527" i="2"/>
  <c r="U1725" i="2"/>
  <c r="U1848" i="2"/>
  <c r="U1447" i="2"/>
  <c r="U1354" i="2"/>
  <c r="U1537" i="2"/>
  <c r="U1511" i="2"/>
  <c r="U1343" i="2"/>
  <c r="U1673" i="2"/>
  <c r="U1579" i="2"/>
  <c r="U1455" i="2"/>
  <c r="U1596" i="2"/>
  <c r="U1604" i="2"/>
  <c r="U1414" i="2"/>
  <c r="U1442" i="2"/>
  <c r="U1653" i="2"/>
  <c r="U1807" i="2"/>
  <c r="U1767" i="2"/>
  <c r="U1421" i="2"/>
  <c r="U1783" i="2"/>
  <c r="U1674" i="2"/>
  <c r="U1595" i="2"/>
  <c r="U1621" i="2"/>
  <c r="U1717" i="2"/>
  <c r="U1642" i="2"/>
  <c r="U1509" i="2"/>
  <c r="U1683" i="2"/>
  <c r="U1733" i="2"/>
  <c r="U1567" i="2"/>
  <c r="U1355" i="2"/>
  <c r="U1803" i="2"/>
  <c r="U1698" i="2"/>
  <c r="U1345" i="2"/>
  <c r="U1620" i="2"/>
  <c r="U1475" i="2"/>
  <c r="U1562" i="2"/>
  <c r="U1427" i="2"/>
  <c r="U1600" i="2"/>
  <c r="U1526" i="2"/>
  <c r="U1740" i="2"/>
  <c r="U1643" i="2"/>
  <c r="U1758" i="2"/>
  <c r="U1534" i="2"/>
  <c r="U1488" i="2"/>
  <c r="U1816" i="2"/>
  <c r="U1664" i="2"/>
  <c r="U1603" i="2"/>
  <c r="U1751" i="2"/>
  <c r="U1522" i="2"/>
  <c r="U1552" i="2"/>
  <c r="U1763" i="2"/>
  <c r="U1839" i="2"/>
  <c r="U1623" i="2"/>
  <c r="U1678" i="2"/>
  <c r="U1690" i="2"/>
  <c r="U1821" i="2"/>
  <c r="U1375" i="2"/>
  <c r="U1594" i="2"/>
  <c r="U1760" i="2"/>
  <c r="U1672" i="2"/>
  <c r="U1610" i="2"/>
  <c r="U1514" i="2"/>
  <c r="U1625" i="2"/>
  <c r="U1828" i="2"/>
  <c r="U1454" i="2"/>
  <c r="U1765" i="2"/>
  <c r="U1549" i="2"/>
  <c r="U1405" i="2"/>
  <c r="U1688" i="2"/>
  <c r="U1820" i="2"/>
  <c r="U1716" i="2"/>
  <c r="U1702" i="2"/>
  <c r="U1784" i="2"/>
  <c r="U1773" i="2"/>
  <c r="U1826" i="2"/>
  <c r="U1404" i="2"/>
  <c r="U1471" i="2"/>
  <c r="U1432" i="2"/>
  <c r="U1838" i="2"/>
  <c r="U1413" i="2"/>
  <c r="U1423" i="2"/>
  <c r="U1709" i="2"/>
  <c r="U1817" i="2"/>
  <c r="U1519" i="2"/>
  <c r="U1776" i="2"/>
  <c r="U1759" i="2"/>
  <c r="U1730" i="2"/>
  <c r="U1605" i="2"/>
  <c r="U1677" i="2"/>
  <c r="U1700" i="2"/>
  <c r="U1801" i="2"/>
  <c r="U1540" i="2"/>
  <c r="U1512" i="2"/>
  <c r="U1551" i="2"/>
  <c r="U1647" i="2"/>
  <c r="U1650" i="2"/>
  <c r="U1754" i="2"/>
  <c r="U1412" i="2"/>
  <c r="U1613" i="2"/>
  <c r="U1646" i="2"/>
  <c r="U1458" i="2"/>
  <c r="U1792" i="2"/>
  <c r="U1416" i="2"/>
  <c r="U1834" i="2"/>
  <c r="U1384" i="2"/>
  <c r="U1499" i="2"/>
  <c r="U1492" i="2"/>
  <c r="U1849" i="2"/>
  <c r="U1587" i="2"/>
  <c r="U1521" i="2"/>
  <c r="U1495" i="2"/>
  <c r="U1743" i="2"/>
  <c r="U1449" i="2"/>
  <c r="U1694" i="2"/>
  <c r="U1649" i="2"/>
  <c r="U1771" i="2"/>
  <c r="U1533" i="2"/>
  <c r="U1556" i="2"/>
  <c r="U1411" i="2"/>
  <c r="U1542" i="2"/>
  <c r="U1597" i="2"/>
  <c r="U1637" i="2"/>
  <c r="U1419" i="2"/>
  <c r="U1401" i="2"/>
  <c r="U1368" i="2"/>
  <c r="U1635" i="2"/>
  <c r="U1602" i="2"/>
  <c r="U1376" i="2"/>
  <c r="U1403" i="2"/>
  <c r="U1660" i="2"/>
  <c r="U1593" i="2"/>
  <c r="U1696" i="2"/>
  <c r="U1480" i="2"/>
  <c r="U1482" i="2"/>
  <c r="U1661" i="2"/>
  <c r="U1399" i="2"/>
  <c r="U1815" i="2"/>
  <c r="U1532" i="2"/>
  <c r="U1844" i="2"/>
  <c r="U1615" i="2"/>
  <c r="U1601" i="2"/>
  <c r="U1659" i="2"/>
  <c r="U1745" i="2"/>
  <c r="U1371" i="2"/>
  <c r="U1474" i="2"/>
  <c r="U1606" i="2"/>
  <c r="U1768" i="2"/>
  <c r="U1812" i="2"/>
  <c r="U1392" i="2"/>
  <c r="U1724" i="2"/>
  <c r="U1396" i="2"/>
  <c r="U1631" i="2"/>
  <c r="U1705" i="2"/>
  <c r="U1516" i="2"/>
  <c r="U1787" i="2"/>
  <c r="U1680" i="2"/>
  <c r="U1553" i="2"/>
  <c r="U1809" i="2"/>
  <c r="U1770" i="2"/>
  <c r="U1843" i="2"/>
  <c r="U1732" i="2"/>
  <c r="U1409" i="2"/>
  <c r="U1523" i="2"/>
  <c r="U1810" i="2"/>
  <c r="U1434" i="2"/>
  <c r="U1722" i="2"/>
  <c r="U1431" i="2"/>
  <c r="U1459" i="2"/>
  <c r="U1644" i="2"/>
  <c r="U1632" i="2"/>
  <c r="U1420" i="2"/>
  <c r="U1382" i="2"/>
  <c r="U1366" i="2"/>
  <c r="U1394" i="2"/>
  <c r="U1507" i="2"/>
  <c r="U1818" i="2"/>
  <c r="U1541" i="2"/>
  <c r="U1797" i="2"/>
  <c r="U1772" i="2"/>
  <c r="U1544" i="2"/>
  <c r="U1723" i="2"/>
  <c r="U1558" i="2"/>
  <c r="U1712" i="2"/>
  <c r="U1697" i="2"/>
  <c r="U1800" i="2"/>
  <c r="U1736" i="2"/>
  <c r="U1446" i="2"/>
  <c r="U1462" i="2"/>
  <c r="U1737" i="2"/>
  <c r="U1379" i="2"/>
  <c r="U1648" i="2"/>
  <c r="U1381" i="2"/>
  <c r="U1622" i="2"/>
  <c r="U1450" i="2"/>
  <c r="U1348" i="2"/>
  <c r="U1576" i="2"/>
  <c r="U1503" i="2"/>
  <c r="U1568" i="2"/>
  <c r="U1619" i="2"/>
  <c r="U1358" i="2"/>
  <c r="U1802" i="2"/>
  <c r="U1713" i="2"/>
  <c r="U1729" i="2"/>
  <c r="U1814" i="2"/>
  <c r="U1841" i="2"/>
  <c r="U1504" i="2"/>
  <c r="U1535" i="2"/>
  <c r="U1689" i="2"/>
  <c r="U1612" i="2"/>
  <c r="U1386" i="2"/>
  <c r="U1508" i="2"/>
  <c r="U1347" i="2"/>
  <c r="U1430" i="2"/>
  <c r="U1581" i="2"/>
  <c r="U1543" i="2"/>
  <c r="U1788" i="2"/>
  <c r="U1584" i="2"/>
  <c r="U1383" i="2"/>
  <c r="U1657" i="2"/>
  <c r="U1577" i="2"/>
  <c r="U1460" i="2"/>
  <c r="U1695" i="2"/>
  <c r="U1663" i="2"/>
  <c r="U1365" i="2"/>
  <c r="U1415" i="2"/>
  <c r="U1569" i="2"/>
  <c r="U1764" i="2"/>
  <c r="U1823" i="2"/>
  <c r="U1510" i="2"/>
  <c r="U1749" i="2"/>
  <c r="U1746" i="2"/>
  <c r="U1439" i="2"/>
  <c r="U1390" i="2"/>
  <c r="U1735" i="2"/>
  <c r="U1624" i="2"/>
  <c r="U1478" i="2"/>
  <c r="U1363" i="2"/>
  <c r="U1720" i="2"/>
  <c r="U1833" i="2"/>
  <c r="U1400" i="2"/>
  <c r="U1679" i="2"/>
  <c r="U1545" i="2"/>
  <c r="U1692" i="2"/>
  <c r="U1528" i="2"/>
  <c r="U1675" i="2"/>
  <c r="U1779" i="2"/>
  <c r="U1559" i="2"/>
  <c r="U1703" i="2"/>
  <c r="U1560" i="2"/>
  <c r="U1608" i="2"/>
  <c r="U1681" i="2"/>
  <c r="U1827" i="2"/>
  <c r="U1437" i="2"/>
  <c r="U1494" i="2"/>
  <c r="U1422" i="2"/>
  <c r="U1599" i="2"/>
  <c r="U1441" i="2"/>
  <c r="U1362" i="2"/>
  <c r="U1578" i="2"/>
  <c r="U1592" i="2"/>
  <c r="U1753" i="2"/>
  <c r="U1479" i="2"/>
  <c r="U1832" i="2"/>
  <c r="U1638" i="2"/>
  <c r="U1626" i="2"/>
  <c r="U1477" i="2"/>
  <c r="U1691" i="2"/>
  <c r="U1670" i="2"/>
  <c r="U1598" i="2"/>
  <c r="U1757" i="2"/>
  <c r="U1539" i="2"/>
  <c r="U1367" i="2"/>
  <c r="U1651" i="2"/>
  <c r="U1583" i="2"/>
  <c r="U1493" i="2"/>
  <c r="U1570" i="2"/>
  <c r="U1714" i="2"/>
  <c r="U1397" i="2"/>
  <c r="U1395" i="2"/>
  <c r="U1435" i="2"/>
  <c r="U1502" i="2"/>
  <c r="U1636" i="2"/>
  <c r="U1782" i="2"/>
  <c r="U1627" i="2"/>
  <c r="U1687" i="2"/>
  <c r="U1370" i="2"/>
  <c r="U1611" i="2"/>
  <c r="U1667" i="2"/>
  <c r="U1357" i="2"/>
  <c r="U1633" i="2"/>
  <c r="U1777" i="2"/>
  <c r="U1472" i="2"/>
  <c r="U1822" i="2"/>
  <c r="U1739" i="2"/>
  <c r="U1436" i="2"/>
  <c r="U1481" i="2"/>
  <c r="U1699" i="2"/>
  <c r="U1588" i="2"/>
  <c r="U1781" i="2"/>
  <c r="U1385" i="2"/>
  <c r="U1465" i="2"/>
  <c r="U1433" i="2"/>
  <c r="U1418" i="2"/>
  <c r="U1796" i="2"/>
  <c r="U1361" i="2"/>
  <c r="U1373" i="2"/>
  <c r="U1795" i="2"/>
  <c r="U1614" i="2"/>
  <c r="U1564" i="2"/>
  <c r="U1804" i="2"/>
  <c r="U1842" i="2"/>
  <c r="U1706" i="2"/>
  <c r="U1501" i="2"/>
  <c r="U1463" i="2"/>
  <c r="U1719" i="2"/>
  <c r="U1364" i="2"/>
  <c r="U1645" i="2"/>
  <c r="U1845" i="2"/>
  <c r="U1654" i="2"/>
  <c r="U1830" i="2"/>
  <c r="U1586" i="2"/>
  <c r="U1769" i="2"/>
  <c r="U1794" i="2"/>
  <c r="U1389" i="2"/>
  <c r="U1846" i="2"/>
  <c r="U1711" i="2"/>
  <c r="U1671" i="2"/>
  <c r="U1656" i="2"/>
  <c r="U1831" i="2"/>
  <c r="U1445" i="2"/>
  <c r="U1748" i="2"/>
  <c r="U1791" i="2"/>
  <c r="U1805" i="2"/>
  <c r="U1727" i="2"/>
  <c r="U1825" i="2"/>
  <c r="U1496" i="2"/>
  <c r="U1738" i="2"/>
  <c r="U1762" i="2"/>
  <c r="U1693" i="2"/>
  <c r="U1554" i="2"/>
  <c r="U1628" i="2"/>
  <c r="U1786" i="2"/>
  <c r="U1590" i="2"/>
  <c r="U1425" i="2"/>
  <c r="U1428" i="2"/>
  <c r="U1707" i="2"/>
  <c r="U1665" i="2"/>
  <c r="P2921" i="2"/>
  <c r="P2922" i="2" l="1"/>
  <c r="P2923" i="2" l="1"/>
  <c r="P2924" i="2" l="1"/>
  <c r="P2925" i="2" l="1"/>
  <c r="P2926" i="2" l="1"/>
  <c r="P2928" i="2" l="1"/>
  <c r="P2927" i="2"/>
  <c r="P2929" i="2" l="1"/>
  <c r="P2930" i="2" l="1"/>
  <c r="P2931" i="2" l="1"/>
  <c r="P2932" i="2" l="1"/>
  <c r="P2933" i="2" l="1"/>
  <c r="P2934" i="2" l="1"/>
  <c r="P2935" i="2" l="1"/>
  <c r="P2936" i="2" l="1"/>
  <c r="P2937" i="2" l="1"/>
  <c r="P2938" i="2" l="1"/>
  <c r="P2939" i="2" l="1"/>
  <c r="P2940" i="2" l="1"/>
  <c r="P2941" i="2" l="1"/>
  <c r="P2942" i="2" l="1"/>
  <c r="P2943" i="2" l="1"/>
  <c r="P2944" i="2" l="1"/>
  <c r="P2945" i="2" l="1"/>
  <c r="P2946" i="2" l="1"/>
  <c r="P2947" i="2" l="1"/>
  <c r="P2948" i="2" l="1"/>
  <c r="P2949" i="2" l="1"/>
  <c r="P2950" i="2" l="1"/>
  <c r="P2951" i="2" l="1"/>
  <c r="P2952" i="2" l="1"/>
  <c r="P2953" i="2" l="1"/>
  <c r="P2954" i="2" l="1"/>
  <c r="P2955" i="2" l="1"/>
  <c r="P2956" i="2" l="1"/>
  <c r="P2957" i="2" l="1"/>
  <c r="P2958" i="2" l="1"/>
  <c r="P2959" i="2" l="1"/>
  <c r="P2960" i="2" l="1"/>
  <c r="P2961" i="2" l="1"/>
  <c r="P2962" i="2" l="1"/>
  <c r="P2963" i="2" l="1"/>
  <c r="P2964" i="2" l="1"/>
  <c r="P2965" i="2" l="1"/>
  <c r="P2966" i="2" l="1"/>
  <c r="P2967" i="2" l="1"/>
  <c r="P2968" i="2" l="1"/>
  <c r="P2969" i="2" l="1"/>
  <c r="P2970" i="2" l="1"/>
  <c r="P2971" i="2" l="1"/>
  <c r="P2972" i="2" l="1"/>
  <c r="P2973" i="2" l="1"/>
  <c r="P2974" i="2" l="1"/>
  <c r="P2975" i="2" l="1"/>
  <c r="P2976" i="2" l="1"/>
  <c r="P2977" i="2" l="1"/>
  <c r="P2978" i="2" l="1"/>
  <c r="P2979" i="2" l="1"/>
  <c r="P2980" i="2" l="1"/>
  <c r="P2981" i="2" l="1"/>
  <c r="P2982" i="2" l="1"/>
  <c r="P2983" i="2" l="1"/>
  <c r="P2984" i="2" l="1"/>
  <c r="P2985" i="2" l="1"/>
  <c r="P2986" i="2" l="1"/>
  <c r="P2987" i="2" l="1"/>
  <c r="P2988" i="2" l="1"/>
  <c r="P2989" i="2" l="1"/>
  <c r="P2990" i="2" l="1"/>
  <c r="P2991" i="2" l="1"/>
  <c r="P2992" i="2" l="1"/>
  <c r="P2993" i="2" l="1"/>
  <c r="P2994" i="2" l="1"/>
  <c r="P2995" i="2" l="1"/>
  <c r="P2996" i="2" l="1"/>
  <c r="P2997" i="2" l="1"/>
  <c r="P2998" i="2" l="1"/>
  <c r="P2999" i="2" l="1"/>
  <c r="P3000" i="2" l="1"/>
  <c r="P3001" i="2" l="1"/>
  <c r="P3002" i="2" l="1"/>
  <c r="P3003" i="2" l="1"/>
  <c r="P3004" i="2" l="1"/>
  <c r="P3005" i="2" l="1"/>
  <c r="P3006" i="2" l="1"/>
  <c r="P3008" i="2" l="1"/>
  <c r="P3007" i="2"/>
  <c r="P3009" i="2" l="1"/>
  <c r="P3010" i="2" l="1"/>
  <c r="P3011" i="2" l="1"/>
  <c r="P3012" i="2" l="1"/>
  <c r="P3013" i="2" l="1"/>
  <c r="P3014" i="2" l="1"/>
  <c r="P3015" i="2" l="1"/>
  <c r="P3016" i="2" l="1"/>
  <c r="P3017" i="2" l="1"/>
  <c r="P3018" i="2" l="1"/>
  <c r="P3019" i="2" l="1"/>
  <c r="P3020" i="2" l="1"/>
  <c r="P3021" i="2" l="1"/>
  <c r="P3022" i="2" l="1"/>
  <c r="P3023" i="2" l="1"/>
  <c r="P3024" i="2" l="1"/>
  <c r="P3025" i="2" l="1"/>
  <c r="P3026" i="2" l="1"/>
  <c r="P3027" i="2" l="1"/>
  <c r="P3028" i="2" l="1"/>
  <c r="P3029" i="2" l="1"/>
  <c r="P3030" i="2" l="1"/>
  <c r="P3031" i="2" l="1"/>
  <c r="P3032" i="2" l="1"/>
  <c r="P3033" i="2" l="1"/>
  <c r="P3034" i="2" l="1"/>
  <c r="P3035" i="2" l="1"/>
  <c r="P3036" i="2" l="1"/>
  <c r="P3037" i="2" l="1"/>
  <c r="P3038" i="2" l="1"/>
  <c r="P3039" i="2" l="1"/>
  <c r="P3040" i="2" l="1"/>
  <c r="P3041" i="2" l="1"/>
  <c r="P3042" i="2" l="1"/>
  <c r="P3043" i="2" l="1"/>
  <c r="P3044" i="2" l="1"/>
  <c r="P3045" i="2" l="1"/>
  <c r="P3046" i="2" l="1"/>
  <c r="P3047" i="2" l="1"/>
  <c r="P3048" i="2" l="1"/>
  <c r="P3049" i="2" l="1"/>
  <c r="P3050" i="2" l="1"/>
  <c r="P3051" i="2" l="1"/>
  <c r="P3052" i="2" l="1"/>
  <c r="P3053" i="2" l="1"/>
  <c r="P3054" i="2" l="1"/>
  <c r="P3055" i="2" l="1"/>
  <c r="P3056" i="2" l="1"/>
  <c r="P3057" i="2" l="1"/>
  <c r="P3058" i="2" l="1"/>
  <c r="P3059" i="2" l="1"/>
  <c r="P3060" i="2" l="1"/>
  <c r="P3061" i="2" l="1"/>
  <c r="P3062" i="2" l="1"/>
  <c r="P3063" i="2" l="1"/>
  <c r="P3064" i="2" l="1"/>
  <c r="P3065" i="2" l="1"/>
  <c r="P3066" i="2" l="1"/>
  <c r="P3067" i="2" l="1"/>
  <c r="P3068" i="2" l="1"/>
  <c r="P3069" i="2" l="1"/>
  <c r="P3070" i="2" l="1"/>
  <c r="P3071" i="2" l="1"/>
  <c r="P3072" i="2" l="1"/>
  <c r="P3073" i="2" l="1"/>
  <c r="P3074" i="2" l="1"/>
  <c r="P3075" i="2" l="1"/>
  <c r="P3076" i="2" l="1"/>
  <c r="P3077" i="2" l="1"/>
  <c r="P3078" i="2" l="1"/>
  <c r="P3079" i="2" l="1"/>
  <c r="P3080" i="2" l="1"/>
  <c r="P3081" i="2" l="1"/>
  <c r="P3082" i="2" l="1"/>
  <c r="P3083" i="2" l="1"/>
  <c r="P3084" i="2" l="1"/>
  <c r="P3085" i="2" l="1"/>
  <c r="P3086" i="2" l="1"/>
  <c r="P3087" i="2" l="1"/>
  <c r="P3088" i="2" l="1"/>
  <c r="P3089" i="2" l="1"/>
  <c r="P3090" i="2" l="1"/>
  <c r="P3091" i="2" l="1"/>
  <c r="P3092" i="2" l="1"/>
  <c r="P3093" i="2" l="1"/>
  <c r="P3094" i="2" l="1"/>
  <c r="P3095" i="2" l="1"/>
  <c r="P3096" i="2" l="1"/>
  <c r="P3097" i="2" l="1"/>
  <c r="P3098" i="2" l="1"/>
  <c r="P3099" i="2" l="1"/>
  <c r="P3100" i="2" l="1"/>
  <c r="P3101" i="2" l="1"/>
  <c r="P3102" i="2" l="1"/>
  <c r="Q3102" i="2"/>
  <c r="R3102" i="2" s="1"/>
  <c r="AC3102" i="2" s="1"/>
  <c r="Q3096" i="2"/>
  <c r="R3096" i="2" s="1"/>
  <c r="AC3096" i="2" s="1"/>
  <c r="Q3100" i="2"/>
  <c r="R3100" i="2" s="1"/>
  <c r="AC3100" i="2" s="1"/>
  <c r="Q3098" i="2"/>
  <c r="R3098" i="2" s="1"/>
  <c r="AC3098" i="2" s="1"/>
  <c r="Q3094" i="2"/>
  <c r="R3094" i="2" s="1"/>
  <c r="AC3094" i="2" s="1"/>
  <c r="S3098" i="2" l="1"/>
  <c r="T3098" i="2" s="1"/>
  <c r="S3100" i="2"/>
  <c r="T3100" i="2" s="1"/>
  <c r="S3096" i="2"/>
  <c r="T3096" i="2" s="1"/>
  <c r="S3102" i="2"/>
  <c r="T3102" i="2" s="1"/>
  <c r="S3094" i="2"/>
  <c r="T3094" i="2" s="1"/>
  <c r="P3103" i="2"/>
  <c r="Q3103" i="2"/>
  <c r="R3103" i="2" s="1"/>
  <c r="AC3103" i="2" s="1"/>
  <c r="Q3008" i="2"/>
  <c r="R3008" i="2" s="1"/>
  <c r="AC3008" i="2" s="1"/>
  <c r="Q3009" i="2"/>
  <c r="R3009" i="2" s="1"/>
  <c r="AC3009" i="2" s="1"/>
  <c r="Q3002" i="2"/>
  <c r="R3002" i="2" s="1"/>
  <c r="AC3002" i="2" s="1"/>
  <c r="Q3006" i="2"/>
  <c r="R3006" i="2" s="1"/>
  <c r="AC3006" i="2" s="1"/>
  <c r="Q3000" i="2"/>
  <c r="R3000" i="2" s="1"/>
  <c r="AC3000" i="2" s="1"/>
  <c r="Q3004" i="2"/>
  <c r="R3004" i="2" s="1"/>
  <c r="AC3004" i="2" s="1"/>
  <c r="Q2998" i="2"/>
  <c r="R2998" i="2" s="1"/>
  <c r="AC2998" i="2" s="1"/>
  <c r="Q2152" i="2"/>
  <c r="R2152" i="2" s="1"/>
  <c r="AC2152" i="2" s="1"/>
  <c r="Q1957" i="2"/>
  <c r="R1957" i="2" s="1"/>
  <c r="AC1957" i="2" s="1"/>
  <c r="Q1970" i="2"/>
  <c r="R1970" i="2" s="1"/>
  <c r="AC1970" i="2" s="1"/>
  <c r="Q2694" i="2"/>
  <c r="R2694" i="2" s="1"/>
  <c r="AC2694" i="2" s="1"/>
  <c r="Q1925" i="2"/>
  <c r="R1925" i="2" s="1"/>
  <c r="AC1925" i="2" s="1"/>
  <c r="Q2733" i="2"/>
  <c r="R2733" i="2" s="1"/>
  <c r="AC2733" i="2" s="1"/>
  <c r="Q2605" i="2"/>
  <c r="R2605" i="2" s="1"/>
  <c r="AC2605" i="2" s="1"/>
  <c r="Q2701" i="2"/>
  <c r="R2701" i="2" s="1"/>
  <c r="AC2701" i="2" s="1"/>
  <c r="Q2706" i="2"/>
  <c r="R2706" i="2" s="1"/>
  <c r="AC2706" i="2" s="1"/>
  <c r="Q2139" i="2"/>
  <c r="R2139" i="2" s="1"/>
  <c r="AC2139" i="2" s="1"/>
  <c r="Q2074" i="2"/>
  <c r="R2074" i="2" s="1"/>
  <c r="AC2074" i="2" s="1"/>
  <c r="Q2647" i="2"/>
  <c r="R2647" i="2" s="1"/>
  <c r="AC2647" i="2" s="1"/>
  <c r="Q2433" i="2"/>
  <c r="R2433" i="2" s="1"/>
  <c r="AC2433" i="2" s="1"/>
  <c r="Q2482" i="2"/>
  <c r="R2482" i="2" s="1"/>
  <c r="AC2482" i="2" s="1"/>
  <c r="Q2627" i="2"/>
  <c r="R2627" i="2" s="1"/>
  <c r="AC2627" i="2" s="1"/>
  <c r="Q2575" i="2"/>
  <c r="R2575" i="2" s="1"/>
  <c r="AC2575" i="2" s="1"/>
  <c r="Q2882" i="2"/>
  <c r="R2882" i="2" s="1"/>
  <c r="AC2882" i="2" s="1"/>
  <c r="Q2759" i="2"/>
  <c r="R2759" i="2" s="1"/>
  <c r="AC2759" i="2" s="1"/>
  <c r="Q2035" i="2"/>
  <c r="R2035" i="2" s="1"/>
  <c r="AC2035" i="2" s="1"/>
  <c r="Q1912" i="2"/>
  <c r="R1912" i="2" s="1"/>
  <c r="AC1912" i="2" s="1"/>
  <c r="Q1958" i="2"/>
  <c r="R1958" i="2" s="1"/>
  <c r="AC1958" i="2" s="1"/>
  <c r="Q2429" i="2"/>
  <c r="R2429" i="2" s="1"/>
  <c r="AC2429" i="2" s="1"/>
  <c r="Q1949" i="2"/>
  <c r="R1949" i="2" s="1"/>
  <c r="AC1949" i="2" s="1"/>
  <c r="Q2204" i="2"/>
  <c r="R2204" i="2" s="1"/>
  <c r="AC2204" i="2" s="1"/>
  <c r="Q2675" i="2"/>
  <c r="R2675" i="2" s="1"/>
  <c r="AC2675" i="2" s="1"/>
  <c r="Q1934" i="2"/>
  <c r="R1934" i="2" s="1"/>
  <c r="AC1934" i="2" s="1"/>
  <c r="Q2818" i="2"/>
  <c r="R2818" i="2" s="1"/>
  <c r="AC2818" i="2" s="1"/>
  <c r="Q2704" i="2"/>
  <c r="R2704" i="2" s="1"/>
  <c r="AC2704" i="2" s="1"/>
  <c r="Q2393" i="2"/>
  <c r="R2393" i="2" s="1"/>
  <c r="AC2393" i="2" s="1"/>
  <c r="Q2444" i="2"/>
  <c r="R2444" i="2" s="1"/>
  <c r="AC2444" i="2" s="1"/>
  <c r="Q2011" i="2"/>
  <c r="R2011" i="2" s="1"/>
  <c r="AC2011" i="2" s="1"/>
  <c r="Q2898" i="2"/>
  <c r="R2898" i="2" s="1"/>
  <c r="AC2898" i="2" s="1"/>
  <c r="Q2075" i="2"/>
  <c r="R2075" i="2" s="1"/>
  <c r="AC2075" i="2" s="1"/>
  <c r="Q2225" i="2"/>
  <c r="R2225" i="2" s="1"/>
  <c r="AC2225" i="2" s="1"/>
  <c r="Q2851" i="2"/>
  <c r="R2851" i="2" s="1"/>
  <c r="AC2851" i="2" s="1"/>
  <c r="Q2551" i="2"/>
  <c r="R2551" i="2" s="1"/>
  <c r="AC2551" i="2" s="1"/>
  <c r="Q2199" i="2"/>
  <c r="R2199" i="2" s="1"/>
  <c r="AC2199" i="2" s="1"/>
  <c r="Q1952" i="2"/>
  <c r="R1952" i="2" s="1"/>
  <c r="AC1952" i="2" s="1"/>
  <c r="Q1880" i="2"/>
  <c r="R1880" i="2" s="1"/>
  <c r="AC1880" i="2" s="1"/>
  <c r="Q2924" i="2"/>
  <c r="R2924" i="2" s="1"/>
  <c r="AC2924" i="2" s="1"/>
  <c r="Q2607" i="2"/>
  <c r="R2607" i="2" s="1"/>
  <c r="AC2607" i="2" s="1"/>
  <c r="Q2979" i="2"/>
  <c r="R2979" i="2" s="1"/>
  <c r="AC2979" i="2" s="1"/>
  <c r="Q1963" i="2"/>
  <c r="R1963" i="2" s="1"/>
  <c r="AC1963" i="2" s="1"/>
  <c r="Q2799" i="2"/>
  <c r="R2799" i="2" s="1"/>
  <c r="AC2799" i="2" s="1"/>
  <c r="Q1870" i="2"/>
  <c r="R1870" i="2" s="1"/>
  <c r="AC1870" i="2" s="1"/>
  <c r="Q1869" i="2"/>
  <c r="R1869" i="2" s="1"/>
  <c r="AC1869" i="2" s="1"/>
  <c r="Q1867" i="2"/>
  <c r="R1867" i="2" s="1"/>
  <c r="AC1867" i="2" s="1"/>
  <c r="Q2058" i="2"/>
  <c r="R2058" i="2" s="1"/>
  <c r="AC2058" i="2" s="1"/>
  <c r="Q2437" i="2"/>
  <c r="R2437" i="2" s="1"/>
  <c r="AC2437" i="2" s="1"/>
  <c r="Q2822" i="2"/>
  <c r="R2822" i="2" s="1"/>
  <c r="AC2822" i="2" s="1"/>
  <c r="Q2088" i="2"/>
  <c r="R2088" i="2" s="1"/>
  <c r="AC2088" i="2" s="1"/>
  <c r="Q2247" i="2"/>
  <c r="R2247" i="2" s="1"/>
  <c r="AC2247" i="2" s="1"/>
  <c r="Q2927" i="2"/>
  <c r="R2927" i="2" s="1"/>
  <c r="AC2927" i="2" s="1"/>
  <c r="Q1892" i="2"/>
  <c r="R1892" i="2" s="1"/>
  <c r="AC1892" i="2" s="1"/>
  <c r="Q1956" i="2"/>
  <c r="R1956" i="2" s="1"/>
  <c r="AC1956" i="2" s="1"/>
  <c r="Q2274" i="2"/>
  <c r="R2274" i="2" s="1"/>
  <c r="AC2274" i="2" s="1"/>
  <c r="Q2201" i="2"/>
  <c r="R2201" i="2" s="1"/>
  <c r="AC2201" i="2" s="1"/>
  <c r="Q2413" i="2"/>
  <c r="R2413" i="2" s="1"/>
  <c r="AC2413" i="2" s="1"/>
  <c r="Q2513" i="2"/>
  <c r="R2513" i="2" s="1"/>
  <c r="AC2513" i="2" s="1"/>
  <c r="Q2128" i="2"/>
  <c r="R2128" i="2" s="1"/>
  <c r="AC2128" i="2" s="1"/>
  <c r="Q1885" i="2"/>
  <c r="R1885" i="2" s="1"/>
  <c r="AC1885" i="2" s="1"/>
  <c r="Q2657" i="2"/>
  <c r="R2657" i="2" s="1"/>
  <c r="AC2657" i="2" s="1"/>
  <c r="Q2621" i="2"/>
  <c r="R2621" i="2" s="1"/>
  <c r="AC2621" i="2" s="1"/>
  <c r="Q1877" i="2"/>
  <c r="R1877" i="2" s="1"/>
  <c r="AC1877" i="2" s="1"/>
  <c r="Q2968" i="2"/>
  <c r="R2968" i="2" s="1"/>
  <c r="AC2968" i="2" s="1"/>
  <c r="Q2116" i="2"/>
  <c r="R2116" i="2" s="1"/>
  <c r="AC2116" i="2" s="1"/>
  <c r="Q2582" i="2"/>
  <c r="R2582" i="2" s="1"/>
  <c r="AC2582" i="2" s="1"/>
  <c r="Q2952" i="2"/>
  <c r="R2952" i="2" s="1"/>
  <c r="AC2952" i="2" s="1"/>
  <c r="Q2275" i="2"/>
  <c r="R2275" i="2" s="1"/>
  <c r="AC2275" i="2" s="1"/>
  <c r="Q1920" i="2"/>
  <c r="R1920" i="2" s="1"/>
  <c r="AC1920" i="2" s="1"/>
  <c r="Q2966" i="2"/>
  <c r="R2966" i="2" s="1"/>
  <c r="AC2966" i="2" s="1"/>
  <c r="Q2052" i="2"/>
  <c r="R2052" i="2" s="1"/>
  <c r="AC2052" i="2" s="1"/>
  <c r="Q2135" i="2"/>
  <c r="R2135" i="2" s="1"/>
  <c r="AC2135" i="2" s="1"/>
  <c r="Q2907" i="2"/>
  <c r="R2907" i="2" s="1"/>
  <c r="AC2907" i="2" s="1"/>
  <c r="Q2963" i="2"/>
  <c r="R2963" i="2" s="1"/>
  <c r="AC2963" i="2" s="1"/>
  <c r="Q2541" i="2"/>
  <c r="R2541" i="2" s="1"/>
  <c r="AC2541" i="2" s="1"/>
  <c r="Q2594" i="2"/>
  <c r="R2594" i="2" s="1"/>
  <c r="AC2594" i="2" s="1"/>
  <c r="Q2096" i="2"/>
  <c r="R2096" i="2" s="1"/>
  <c r="AC2096" i="2" s="1"/>
  <c r="Q2817" i="2"/>
  <c r="R2817" i="2" s="1"/>
  <c r="AC2817" i="2" s="1"/>
  <c r="Q2018" i="2"/>
  <c r="R2018" i="2" s="1"/>
  <c r="AC2018" i="2" s="1"/>
  <c r="Q2576" i="2"/>
  <c r="R2576" i="2" s="1"/>
  <c r="AC2576" i="2" s="1"/>
  <c r="Q2066" i="2"/>
  <c r="R2066" i="2" s="1"/>
  <c r="AC2066" i="2" s="1"/>
  <c r="Q2719" i="2"/>
  <c r="R2719" i="2" s="1"/>
  <c r="AC2719" i="2" s="1"/>
  <c r="Q2470" i="2"/>
  <c r="R2470" i="2" s="1"/>
  <c r="AC2470" i="2" s="1"/>
  <c r="Q2129" i="2"/>
  <c r="R2129" i="2" s="1"/>
  <c r="AC2129" i="2" s="1"/>
  <c r="Q1928" i="2"/>
  <c r="R1928" i="2" s="1"/>
  <c r="AC1928" i="2" s="1"/>
  <c r="Q2181" i="2"/>
  <c r="R2181" i="2" s="1"/>
  <c r="AC2181" i="2" s="1"/>
  <c r="Q2548" i="2"/>
  <c r="R2548" i="2" s="1"/>
  <c r="AC2548" i="2" s="1"/>
  <c r="Q2884" i="2"/>
  <c r="R2884" i="2" s="1"/>
  <c r="AC2884" i="2" s="1"/>
  <c r="Q2004" i="2"/>
  <c r="R2004" i="2" s="1"/>
  <c r="AC2004" i="2" s="1"/>
  <c r="Q2995" i="2"/>
  <c r="R2995" i="2" s="1"/>
  <c r="AC2995" i="2" s="1"/>
  <c r="Q2684" i="2"/>
  <c r="R2684" i="2" s="1"/>
  <c r="AC2684" i="2" s="1"/>
  <c r="Q1898" i="2"/>
  <c r="R1898" i="2" s="1"/>
  <c r="AC1898" i="2" s="1"/>
  <c r="Q2901" i="2"/>
  <c r="R2901" i="2" s="1"/>
  <c r="AC2901" i="2" s="1"/>
  <c r="Q2700" i="2"/>
  <c r="R2700" i="2" s="1"/>
  <c r="AC2700" i="2" s="1"/>
  <c r="Q2648" i="2"/>
  <c r="R2648" i="2" s="1"/>
  <c r="AC2648" i="2" s="1"/>
  <c r="Q2212" i="2"/>
  <c r="R2212" i="2" s="1"/>
  <c r="AC2212" i="2" s="1"/>
  <c r="Q2184" i="2"/>
  <c r="R2184" i="2" s="1"/>
  <c r="AC2184" i="2" s="1"/>
  <c r="Q2166" i="2"/>
  <c r="R2166" i="2" s="1"/>
  <c r="AC2166" i="2" s="1"/>
  <c r="Q2191" i="2"/>
  <c r="R2191" i="2" s="1"/>
  <c r="AC2191" i="2" s="1"/>
  <c r="Q1974" i="2"/>
  <c r="R1974" i="2" s="1"/>
  <c r="AC1974" i="2" s="1"/>
  <c r="Q2886" i="2"/>
  <c r="R2886" i="2" s="1"/>
  <c r="AC2886" i="2" s="1"/>
  <c r="Q2837" i="2"/>
  <c r="R2837" i="2" s="1"/>
  <c r="AC2837" i="2" s="1"/>
  <c r="Q2596" i="2"/>
  <c r="R2596" i="2" s="1"/>
  <c r="AC2596" i="2" s="1"/>
  <c r="Q2054" i="2"/>
  <c r="R2054" i="2" s="1"/>
  <c r="AC2054" i="2" s="1"/>
  <c r="Q2682" i="2"/>
  <c r="R2682" i="2" s="1"/>
  <c r="AC2682" i="2" s="1"/>
  <c r="Q1976" i="2"/>
  <c r="R1976" i="2" s="1"/>
  <c r="AC1976" i="2" s="1"/>
  <c r="Q2186" i="2"/>
  <c r="R2186" i="2" s="1"/>
  <c r="AC2186" i="2" s="1"/>
  <c r="Q2267" i="2"/>
  <c r="R2267" i="2" s="1"/>
  <c r="AC2267" i="2" s="1"/>
  <c r="Q2048" i="2"/>
  <c r="R2048" i="2" s="1"/>
  <c r="AC2048" i="2" s="1"/>
  <c r="Q2789" i="2"/>
  <c r="R2789" i="2" s="1"/>
  <c r="AC2789" i="2" s="1"/>
  <c r="Q2474" i="2"/>
  <c r="R2474" i="2" s="1"/>
  <c r="AC2474" i="2" s="1"/>
  <c r="Q2081" i="2"/>
  <c r="R2081" i="2" s="1"/>
  <c r="AC2081" i="2" s="1"/>
  <c r="Q2401" i="2"/>
  <c r="R2401" i="2" s="1"/>
  <c r="AC2401" i="2" s="1"/>
  <c r="Q2272" i="2"/>
  <c r="R2272" i="2" s="1"/>
  <c r="AC2272" i="2" s="1"/>
  <c r="Q2695" i="2"/>
  <c r="R2695" i="2" s="1"/>
  <c r="AC2695" i="2" s="1"/>
  <c r="Q2832" i="2"/>
  <c r="R2832" i="2" s="1"/>
  <c r="AC2832" i="2" s="1"/>
  <c r="Q1875" i="2"/>
  <c r="R1875" i="2" s="1"/>
  <c r="AC1875" i="2" s="1"/>
  <c r="Q1938" i="2"/>
  <c r="R1938" i="2" s="1"/>
  <c r="AC1938" i="2" s="1"/>
  <c r="Q2487" i="2"/>
  <c r="R2487" i="2" s="1"/>
  <c r="AC2487" i="2" s="1"/>
  <c r="Q2709" i="2"/>
  <c r="R2709" i="2" s="1"/>
  <c r="AC2709" i="2" s="1"/>
  <c r="Q2136" i="2"/>
  <c r="R2136" i="2" s="1"/>
  <c r="AC2136" i="2" s="1"/>
  <c r="Q2742" i="2"/>
  <c r="R2742" i="2" s="1"/>
  <c r="AC2742" i="2" s="1"/>
  <c r="Q1852" i="2"/>
  <c r="R1852" i="2" s="1"/>
  <c r="AC1852" i="2" s="1"/>
  <c r="Q2761" i="2"/>
  <c r="R2761" i="2" s="1"/>
  <c r="AC2761" i="2" s="1"/>
  <c r="Q1888" i="2"/>
  <c r="R1888" i="2" s="1"/>
  <c r="AC1888" i="2" s="1"/>
  <c r="Q2395" i="2"/>
  <c r="R2395" i="2" s="1"/>
  <c r="AC2395" i="2" s="1"/>
  <c r="Q2748" i="2"/>
  <c r="R2748" i="2" s="1"/>
  <c r="AC2748" i="2" s="1"/>
  <c r="Q2970" i="2"/>
  <c r="R2970" i="2" s="1"/>
  <c r="AC2970" i="2" s="1"/>
  <c r="Q1945" i="2"/>
  <c r="R1945" i="2" s="1"/>
  <c r="AC1945" i="2" s="1"/>
  <c r="Q2751" i="2"/>
  <c r="R2751" i="2" s="1"/>
  <c r="AC2751" i="2" s="1"/>
  <c r="Q2771" i="2"/>
  <c r="R2771" i="2" s="1"/>
  <c r="AC2771" i="2" s="1"/>
  <c r="Q2394" i="2"/>
  <c r="R2394" i="2" s="1"/>
  <c r="AC2394" i="2" s="1"/>
  <c r="Q2685" i="2"/>
  <c r="R2685" i="2" s="1"/>
  <c r="AC2685" i="2" s="1"/>
  <c r="Q2951" i="2"/>
  <c r="R2951" i="2" s="1"/>
  <c r="AC2951" i="2" s="1"/>
  <c r="Q2955" i="2"/>
  <c r="R2955" i="2" s="1"/>
  <c r="AC2955" i="2" s="1"/>
  <c r="Q2468" i="2"/>
  <c r="R2468" i="2" s="1"/>
  <c r="AC2468" i="2" s="1"/>
  <c r="Q2814" i="2"/>
  <c r="R2814" i="2" s="1"/>
  <c r="AC2814" i="2" s="1"/>
  <c r="Q2747" i="2"/>
  <c r="R2747" i="2" s="1"/>
  <c r="AC2747" i="2" s="1"/>
  <c r="Q2821" i="2"/>
  <c r="R2821" i="2" s="1"/>
  <c r="AC2821" i="2" s="1"/>
  <c r="Q2589" i="2"/>
  <c r="R2589" i="2" s="1"/>
  <c r="AC2589" i="2" s="1"/>
  <c r="Q2403" i="2"/>
  <c r="R2403" i="2" s="1"/>
  <c r="AC2403" i="2" s="1"/>
  <c r="Q2103" i="2"/>
  <c r="R2103" i="2" s="1"/>
  <c r="AC2103" i="2" s="1"/>
  <c r="Q2725" i="2"/>
  <c r="R2725" i="2" s="1"/>
  <c r="AC2725" i="2" s="1"/>
  <c r="Q2464" i="2"/>
  <c r="R2464" i="2" s="1"/>
  <c r="AC2464" i="2" s="1"/>
  <c r="Q2961" i="2"/>
  <c r="R2961" i="2" s="1"/>
  <c r="AC2961" i="2" s="1"/>
  <c r="Q2857" i="2"/>
  <c r="R2857" i="2" s="1"/>
  <c r="AC2857" i="2" s="1"/>
  <c r="Q2141" i="2"/>
  <c r="R2141" i="2" s="1"/>
  <c r="AC2141" i="2" s="1"/>
  <c r="Q1939" i="2"/>
  <c r="R1939" i="2" s="1"/>
  <c r="AC1939" i="2" s="1"/>
  <c r="Q2078" i="2"/>
  <c r="R2078" i="2" s="1"/>
  <c r="AC2078" i="2" s="1"/>
  <c r="Q2718" i="2"/>
  <c r="R2718" i="2" s="1"/>
  <c r="AC2718" i="2" s="1"/>
  <c r="Q2829" i="2"/>
  <c r="R2829" i="2" s="1"/>
  <c r="AC2829" i="2" s="1"/>
  <c r="Q1965" i="2"/>
  <c r="R1965" i="2" s="1"/>
  <c r="AC1965" i="2" s="1"/>
  <c r="Q2803" i="2"/>
  <c r="R2803" i="2" s="1"/>
  <c r="AC2803" i="2" s="1"/>
  <c r="Q2831" i="2"/>
  <c r="R2831" i="2" s="1"/>
  <c r="AC2831" i="2" s="1"/>
  <c r="Q2059" i="2"/>
  <c r="R2059" i="2" s="1"/>
  <c r="AC2059" i="2" s="1"/>
  <c r="Q2560" i="2"/>
  <c r="R2560" i="2" s="1"/>
  <c r="AC2560" i="2" s="1"/>
  <c r="Q1943" i="2"/>
  <c r="R1943" i="2" s="1"/>
  <c r="AC1943" i="2" s="1"/>
  <c r="Q2277" i="2"/>
  <c r="R2277" i="2" s="1"/>
  <c r="AC2277" i="2" s="1"/>
  <c r="Q2527" i="2"/>
  <c r="R2527" i="2" s="1"/>
  <c r="AC2527" i="2" s="1"/>
  <c r="Q2188" i="2"/>
  <c r="R2188" i="2" s="1"/>
  <c r="AC2188" i="2" s="1"/>
  <c r="Q2972" i="2"/>
  <c r="R2972" i="2" s="1"/>
  <c r="AC2972" i="2" s="1"/>
  <c r="Q2800" i="2"/>
  <c r="R2800" i="2" s="1"/>
  <c r="AC2800" i="2" s="1"/>
  <c r="Q2243" i="2"/>
  <c r="R2243" i="2" s="1"/>
  <c r="AC2243" i="2" s="1"/>
  <c r="Q2933" i="2"/>
  <c r="R2933" i="2" s="1"/>
  <c r="AC2933" i="2" s="1"/>
  <c r="Q2195" i="2"/>
  <c r="R2195" i="2" s="1"/>
  <c r="AC2195" i="2" s="1"/>
  <c r="Q1960" i="2"/>
  <c r="R1960" i="2" s="1"/>
  <c r="AC1960" i="2" s="1"/>
  <c r="Q2426" i="2"/>
  <c r="R2426" i="2" s="1"/>
  <c r="AC2426" i="2" s="1"/>
  <c r="Q2252" i="2"/>
  <c r="R2252" i="2" s="1"/>
  <c r="AC2252" i="2" s="1"/>
  <c r="Q2432" i="2"/>
  <c r="R2432" i="2" s="1"/>
  <c r="AC2432" i="2" s="1"/>
  <c r="Q2226" i="2"/>
  <c r="R2226" i="2" s="1"/>
  <c r="AC2226" i="2" s="1"/>
  <c r="Q2391" i="2"/>
  <c r="R2391" i="2" s="1"/>
  <c r="AC2391" i="2" s="1"/>
  <c r="Q2144" i="2"/>
  <c r="R2144" i="2" s="1"/>
  <c r="AC2144" i="2" s="1"/>
  <c r="Q2753" i="2"/>
  <c r="R2753" i="2" s="1"/>
  <c r="AC2753" i="2" s="1"/>
  <c r="Q1909" i="2"/>
  <c r="R1909" i="2" s="1"/>
  <c r="AC1909" i="2" s="1"/>
  <c r="Q1936" i="2"/>
  <c r="R1936" i="2" s="1"/>
  <c r="AC1936" i="2" s="1"/>
  <c r="Q2687" i="2"/>
  <c r="R2687" i="2" s="1"/>
  <c r="AC2687" i="2" s="1"/>
  <c r="Q2208" i="2"/>
  <c r="R2208" i="2" s="1"/>
  <c r="AC2208" i="2" s="1"/>
  <c r="Q1924" i="2"/>
  <c r="R1924" i="2" s="1"/>
  <c r="AC1924" i="2" s="1"/>
  <c r="Q2603" i="2"/>
  <c r="R2603" i="2" s="1"/>
  <c r="AC2603" i="2" s="1"/>
  <c r="Q2755" i="2"/>
  <c r="R2755" i="2" s="1"/>
  <c r="AC2755" i="2" s="1"/>
  <c r="Q2625" i="2"/>
  <c r="R2625" i="2" s="1"/>
  <c r="AC2625" i="2" s="1"/>
  <c r="Q2273" i="2"/>
  <c r="R2273" i="2" s="1"/>
  <c r="AC2273" i="2" s="1"/>
  <c r="Q2568" i="2"/>
  <c r="R2568" i="2" s="1"/>
  <c r="AC2568" i="2" s="1"/>
  <c r="Q1895" i="2"/>
  <c r="R1895" i="2" s="1"/>
  <c r="AC1895" i="2" s="1"/>
  <c r="Q2465" i="2"/>
  <c r="R2465" i="2" s="1"/>
  <c r="AC2465" i="2" s="1"/>
  <c r="Q2969" i="2"/>
  <c r="R2969" i="2" s="1"/>
  <c r="AC2969" i="2" s="1"/>
  <c r="Q2211" i="2"/>
  <c r="R2211" i="2" s="1"/>
  <c r="AC2211" i="2" s="1"/>
  <c r="Q2498" i="2"/>
  <c r="R2498" i="2" s="1"/>
  <c r="AC2498" i="2" s="1"/>
  <c r="Q2731" i="2"/>
  <c r="R2731" i="2" s="1"/>
  <c r="AC2731" i="2" s="1"/>
  <c r="Q1899" i="2"/>
  <c r="R1899" i="2" s="1"/>
  <c r="AC1899" i="2" s="1"/>
  <c r="Q2419" i="2"/>
  <c r="R2419" i="2" s="1"/>
  <c r="AC2419" i="2" s="1"/>
  <c r="Q2977" i="2"/>
  <c r="R2977" i="2" s="1"/>
  <c r="AC2977" i="2" s="1"/>
  <c r="Q2820" i="2"/>
  <c r="R2820" i="2" s="1"/>
  <c r="AC2820" i="2" s="1"/>
  <c r="Q2240" i="2"/>
  <c r="R2240" i="2" s="1"/>
  <c r="AC2240" i="2" s="1"/>
  <c r="Q2180" i="2"/>
  <c r="R2180" i="2" s="1"/>
  <c r="AC2180" i="2" s="1"/>
  <c r="Q2538" i="2"/>
  <c r="R2538" i="2" s="1"/>
  <c r="AC2538" i="2" s="1"/>
  <c r="Q2920" i="2"/>
  <c r="R2920" i="2" s="1"/>
  <c r="AC2920" i="2" s="1"/>
  <c r="Q2118" i="2"/>
  <c r="R2118" i="2" s="1"/>
  <c r="AC2118" i="2" s="1"/>
  <c r="Q2515" i="2"/>
  <c r="R2515" i="2" s="1"/>
  <c r="AC2515" i="2" s="1"/>
  <c r="Q2877" i="2"/>
  <c r="R2877" i="2" s="1"/>
  <c r="AC2877" i="2" s="1"/>
  <c r="Q2392" i="2"/>
  <c r="R2392" i="2" s="1"/>
  <c r="AC2392" i="2" s="1"/>
  <c r="Q2485" i="2"/>
  <c r="R2485" i="2" s="1"/>
  <c r="AC2485" i="2" s="1"/>
  <c r="Q2871" i="2"/>
  <c r="R2871" i="2" s="1"/>
  <c r="AC2871" i="2" s="1"/>
  <c r="Q2894" i="2"/>
  <c r="R2894" i="2" s="1"/>
  <c r="AC2894" i="2" s="1"/>
  <c r="Q2001" i="2"/>
  <c r="R2001" i="2" s="1"/>
  <c r="AC2001" i="2" s="1"/>
  <c r="Q2063" i="2"/>
  <c r="R2063" i="2" s="1"/>
  <c r="AC2063" i="2" s="1"/>
  <c r="Q1999" i="2"/>
  <c r="R1999" i="2" s="1"/>
  <c r="AC1999" i="2" s="1"/>
  <c r="Q2106" i="2"/>
  <c r="R2106" i="2" s="1"/>
  <c r="AC2106" i="2" s="1"/>
  <c r="Q2655" i="2"/>
  <c r="R2655" i="2" s="1"/>
  <c r="AC2655" i="2" s="1"/>
  <c r="Q2577" i="2"/>
  <c r="R2577" i="2" s="1"/>
  <c r="AC2577" i="2" s="1"/>
  <c r="Q2633" i="2"/>
  <c r="R2633" i="2" s="1"/>
  <c r="AC2633" i="2" s="1"/>
  <c r="Q2414" i="2"/>
  <c r="R2414" i="2" s="1"/>
  <c r="AC2414" i="2" s="1"/>
  <c r="Q1969" i="2"/>
  <c r="R1969" i="2" s="1"/>
  <c r="AC1969" i="2" s="1"/>
  <c r="Q2253" i="2"/>
  <c r="R2253" i="2" s="1"/>
  <c r="AC2253" i="2" s="1"/>
  <c r="Q2638" i="2"/>
  <c r="R2638" i="2" s="1"/>
  <c r="AC2638" i="2" s="1"/>
  <c r="Q2804" i="2"/>
  <c r="R2804" i="2" s="1"/>
  <c r="AC2804" i="2" s="1"/>
  <c r="Q2825" i="2"/>
  <c r="R2825" i="2" s="1"/>
  <c r="AC2825" i="2" s="1"/>
  <c r="Q2897" i="2"/>
  <c r="R2897" i="2" s="1"/>
  <c r="AC2897" i="2" s="1"/>
  <c r="Q2999" i="2"/>
  <c r="R2999" i="2" s="1"/>
  <c r="AC2999" i="2" s="1"/>
  <c r="Q2676" i="2"/>
  <c r="R2676" i="2" s="1"/>
  <c r="AC2676" i="2" s="1"/>
  <c r="Q2651" i="2"/>
  <c r="R2651" i="2" s="1"/>
  <c r="AC2651" i="2" s="1"/>
  <c r="Q2780" i="2"/>
  <c r="R2780" i="2" s="1"/>
  <c r="AC2780" i="2" s="1"/>
  <c r="Q2896" i="2"/>
  <c r="R2896" i="2" s="1"/>
  <c r="AC2896" i="2" s="1"/>
  <c r="Q2811" i="2"/>
  <c r="R2811" i="2" s="1"/>
  <c r="AC2811" i="2" s="1"/>
  <c r="Q2663" i="2"/>
  <c r="R2663" i="2" s="1"/>
  <c r="AC2663" i="2" s="1"/>
  <c r="Q2091" i="2"/>
  <c r="R2091" i="2" s="1"/>
  <c r="AC2091" i="2" s="1"/>
  <c r="Q2715" i="2"/>
  <c r="R2715" i="2" s="1"/>
  <c r="AC2715" i="2" s="1"/>
  <c r="Q1997" i="2"/>
  <c r="R1997" i="2" s="1"/>
  <c r="AC1997" i="2" s="1"/>
  <c r="Q2863" i="2"/>
  <c r="R2863" i="2" s="1"/>
  <c r="AC2863" i="2" s="1"/>
  <c r="Q2578" i="2"/>
  <c r="R2578" i="2" s="1"/>
  <c r="AC2578" i="2" s="1"/>
  <c r="Q2090" i="2"/>
  <c r="R2090" i="2" s="1"/>
  <c r="AC2090" i="2" s="1"/>
  <c r="Q2502" i="2"/>
  <c r="R2502" i="2" s="1"/>
  <c r="AC2502" i="2" s="1"/>
  <c r="Q2439" i="2"/>
  <c r="R2439" i="2" s="1"/>
  <c r="AC2439" i="2" s="1"/>
  <c r="Q2051" i="2"/>
  <c r="R2051" i="2" s="1"/>
  <c r="AC2051" i="2" s="1"/>
  <c r="Q2015" i="2"/>
  <c r="R2015" i="2" s="1"/>
  <c r="AC2015" i="2" s="1"/>
  <c r="Q2932" i="2"/>
  <c r="R2932" i="2" s="1"/>
  <c r="AC2932" i="2" s="1"/>
  <c r="Q1879" i="2"/>
  <c r="R1879" i="2" s="1"/>
  <c r="AC1879" i="2" s="1"/>
  <c r="Q2147" i="2"/>
  <c r="R2147" i="2" s="1"/>
  <c r="AC2147" i="2" s="1"/>
  <c r="Q1950" i="2"/>
  <c r="R1950" i="2" s="1"/>
  <c r="AC1950" i="2" s="1"/>
  <c r="Q2783" i="2"/>
  <c r="R2783" i="2" s="1"/>
  <c r="AC2783" i="2" s="1"/>
  <c r="Q1894" i="2"/>
  <c r="R1894" i="2" s="1"/>
  <c r="AC1894" i="2" s="1"/>
  <c r="Q2672" i="2"/>
  <c r="R2672" i="2" s="1"/>
  <c r="AC2672" i="2" s="1"/>
  <c r="Q2868" i="2"/>
  <c r="R2868" i="2" s="1"/>
  <c r="AC2868" i="2" s="1"/>
  <c r="Q2025" i="2"/>
  <c r="R2025" i="2" s="1"/>
  <c r="AC2025" i="2" s="1"/>
  <c r="Q2838" i="2"/>
  <c r="R2838" i="2" s="1"/>
  <c r="AC2838" i="2" s="1"/>
  <c r="Q2003" i="2"/>
  <c r="R2003" i="2" s="1"/>
  <c r="AC2003" i="2" s="1"/>
  <c r="Q1856" i="2"/>
  <c r="R1856" i="2" s="1"/>
  <c r="AC1856" i="2" s="1"/>
  <c r="Q2477" i="2"/>
  <c r="R2477" i="2" s="1"/>
  <c r="AC2477" i="2" s="1"/>
  <c r="Q2258" i="2"/>
  <c r="R2258" i="2" s="1"/>
  <c r="AC2258" i="2" s="1"/>
  <c r="Q2874" i="2"/>
  <c r="R2874" i="2" s="1"/>
  <c r="AC2874" i="2" s="1"/>
  <c r="Q2921" i="2"/>
  <c r="R2921" i="2" s="1"/>
  <c r="AC2921" i="2" s="1"/>
  <c r="Q2160" i="2"/>
  <c r="R2160" i="2" s="1"/>
  <c r="AC2160" i="2" s="1"/>
  <c r="Q2653" i="2"/>
  <c r="R2653" i="2" s="1"/>
  <c r="AC2653" i="2" s="1"/>
  <c r="Q2406" i="2"/>
  <c r="R2406" i="2" s="1"/>
  <c r="AC2406" i="2" s="1"/>
  <c r="Q2835" i="2"/>
  <c r="R2835" i="2" s="1"/>
  <c r="AC2835" i="2" s="1"/>
  <c r="Q2779" i="2"/>
  <c r="R2779" i="2" s="1"/>
  <c r="AC2779" i="2" s="1"/>
  <c r="Q2769" i="2"/>
  <c r="R2769" i="2" s="1"/>
  <c r="AC2769" i="2" s="1"/>
  <c r="Q1897" i="2"/>
  <c r="R1897" i="2" s="1"/>
  <c r="AC1897" i="2" s="1"/>
  <c r="Q2234" i="2"/>
  <c r="R2234" i="2" s="1"/>
  <c r="AC2234" i="2" s="1"/>
  <c r="Q2855" i="2"/>
  <c r="R2855" i="2" s="1"/>
  <c r="AC2855" i="2" s="1"/>
  <c r="Q2671" i="2"/>
  <c r="R2671" i="2" s="1"/>
  <c r="AC2671" i="2" s="1"/>
  <c r="Q2646" i="2"/>
  <c r="R2646" i="2" s="1"/>
  <c r="AC2646" i="2" s="1"/>
  <c r="Q2086" i="2"/>
  <c r="R2086" i="2" s="1"/>
  <c r="AC2086" i="2" s="1"/>
  <c r="Q1955" i="2"/>
  <c r="R1955" i="2" s="1"/>
  <c r="AC1955" i="2" s="1"/>
  <c r="Q1872" i="2"/>
  <c r="R1872" i="2" s="1"/>
  <c r="AC1872" i="2" s="1"/>
  <c r="Q2022" i="2"/>
  <c r="R2022" i="2" s="1"/>
  <c r="AC2022" i="2" s="1"/>
  <c r="Q2153" i="2"/>
  <c r="R2153" i="2" s="1"/>
  <c r="AC2153" i="2" s="1"/>
  <c r="Q2862" i="2"/>
  <c r="R2862" i="2" s="1"/>
  <c r="AC2862" i="2" s="1"/>
  <c r="Q1923" i="2"/>
  <c r="R1923" i="2" s="1"/>
  <c r="AC1923" i="2" s="1"/>
  <c r="Q2555" i="2"/>
  <c r="R2555" i="2" s="1"/>
  <c r="AC2555" i="2" s="1"/>
  <c r="Q2679" i="2"/>
  <c r="R2679" i="2" s="1"/>
  <c r="AC2679" i="2" s="1"/>
  <c r="Q2072" i="2"/>
  <c r="R2072" i="2" s="1"/>
  <c r="AC2072" i="2" s="1"/>
  <c r="Q2472" i="2"/>
  <c r="R2472" i="2" s="1"/>
  <c r="AC2472" i="2" s="1"/>
  <c r="Q2597" i="2"/>
  <c r="R2597" i="2" s="1"/>
  <c r="AC2597" i="2" s="1"/>
  <c r="Q2846" i="2"/>
  <c r="R2846" i="2" s="1"/>
  <c r="AC2846" i="2" s="1"/>
  <c r="Q2629" i="2"/>
  <c r="R2629" i="2" s="1"/>
  <c r="AC2629" i="2" s="1"/>
  <c r="Q2007" i="2"/>
  <c r="R2007" i="2" s="1"/>
  <c r="AC2007" i="2" s="1"/>
  <c r="Q2608" i="2"/>
  <c r="R2608" i="2" s="1"/>
  <c r="AC2608" i="2" s="1"/>
  <c r="Q1992" i="2"/>
  <c r="R1992" i="2" s="1"/>
  <c r="AC1992" i="2" s="1"/>
  <c r="Q2669" i="2"/>
  <c r="R2669" i="2" s="1"/>
  <c r="AC2669" i="2" s="1"/>
  <c r="Q2495" i="2"/>
  <c r="R2495" i="2" s="1"/>
  <c r="AC2495" i="2" s="1"/>
  <c r="Q2914" i="2"/>
  <c r="R2914" i="2" s="1"/>
  <c r="AC2914" i="2" s="1"/>
  <c r="Q2728" i="2"/>
  <c r="R2728" i="2" s="1"/>
  <c r="AC2728" i="2" s="1"/>
  <c r="Q2947" i="2"/>
  <c r="R2947" i="2" s="1"/>
  <c r="AC2947" i="2" s="1"/>
  <c r="Q2833" i="2"/>
  <c r="R2833" i="2" s="1"/>
  <c r="AC2833" i="2" s="1"/>
  <c r="Q2157" i="2"/>
  <c r="R2157" i="2" s="1"/>
  <c r="AC2157" i="2" s="1"/>
  <c r="Q2637" i="2"/>
  <c r="R2637" i="2" s="1"/>
  <c r="AC2637" i="2" s="1"/>
  <c r="Q2660" i="2"/>
  <c r="R2660" i="2" s="1"/>
  <c r="AC2660" i="2" s="1"/>
  <c r="Q2264" i="2"/>
  <c r="R2264" i="2" s="1"/>
  <c r="AC2264" i="2" s="1"/>
  <c r="Q2659" i="2"/>
  <c r="R2659" i="2" s="1"/>
  <c r="AC2659" i="2" s="1"/>
  <c r="Q2172" i="2"/>
  <c r="R2172" i="2" s="1"/>
  <c r="AC2172" i="2" s="1"/>
  <c r="Q2507" i="2"/>
  <c r="R2507" i="2" s="1"/>
  <c r="AC2507" i="2" s="1"/>
  <c r="Q1864" i="2"/>
  <c r="R1864" i="2" s="1"/>
  <c r="AC1864" i="2" s="1"/>
  <c r="Q2238" i="2"/>
  <c r="R2238" i="2" s="1"/>
  <c r="AC2238" i="2" s="1"/>
  <c r="Q2143" i="2"/>
  <c r="R2143" i="2" s="1"/>
  <c r="AC2143" i="2" s="1"/>
  <c r="Q2981" i="2"/>
  <c r="R2981" i="2" s="1"/>
  <c r="AC2981" i="2" s="1"/>
  <c r="Q2826" i="2"/>
  <c r="R2826" i="2" s="1"/>
  <c r="AC2826" i="2" s="1"/>
  <c r="Q2727" i="2"/>
  <c r="R2727" i="2" s="1"/>
  <c r="AC2727" i="2" s="1"/>
  <c r="Q2802" i="2"/>
  <c r="R2802" i="2" s="1"/>
  <c r="AC2802" i="2" s="1"/>
  <c r="Q2828" i="2"/>
  <c r="R2828" i="2" s="1"/>
  <c r="AC2828" i="2" s="1"/>
  <c r="Q2636" i="2"/>
  <c r="R2636" i="2" s="1"/>
  <c r="AC2636" i="2" s="1"/>
  <c r="Q2067" i="2"/>
  <c r="R2067" i="2" s="1"/>
  <c r="AC2067" i="2" s="1"/>
  <c r="Q2124" i="2"/>
  <c r="R2124" i="2" s="1"/>
  <c r="AC2124" i="2" s="1"/>
  <c r="Q2673" i="2"/>
  <c r="R2673" i="2" s="1"/>
  <c r="AC2673" i="2" s="1"/>
  <c r="Q2519" i="2"/>
  <c r="R2519" i="2" s="1"/>
  <c r="AC2519" i="2" s="1"/>
  <c r="Q2397" i="2"/>
  <c r="R2397" i="2" s="1"/>
  <c r="AC2397" i="2" s="1"/>
  <c r="Q2250" i="2"/>
  <c r="R2250" i="2" s="1"/>
  <c r="AC2250" i="2" s="1"/>
  <c r="Q2024" i="2"/>
  <c r="R2024" i="2" s="1"/>
  <c r="AC2024" i="2" s="1"/>
  <c r="Q2602" i="2"/>
  <c r="R2602" i="2" s="1"/>
  <c r="AC2602" i="2" s="1"/>
  <c r="Q2791" i="2"/>
  <c r="R2791" i="2" s="1"/>
  <c r="AC2791" i="2" s="1"/>
  <c r="Q2827" i="2"/>
  <c r="R2827" i="2" s="1"/>
  <c r="AC2827" i="2" s="1"/>
  <c r="Q2105" i="2"/>
  <c r="R2105" i="2" s="1"/>
  <c r="AC2105" i="2" s="1"/>
  <c r="Q2737" i="2"/>
  <c r="R2737" i="2" s="1"/>
  <c r="AC2737" i="2" s="1"/>
  <c r="Q2475" i="2"/>
  <c r="R2475" i="2" s="1"/>
  <c r="AC2475" i="2" s="1"/>
  <c r="Q1911" i="2"/>
  <c r="R1911" i="2" s="1"/>
  <c r="AC1911" i="2" s="1"/>
  <c r="Q2680" i="2"/>
  <c r="R2680" i="2" s="1"/>
  <c r="AC2680" i="2" s="1"/>
  <c r="Q2109" i="2"/>
  <c r="R2109" i="2" s="1"/>
  <c r="AC2109" i="2" s="1"/>
  <c r="Q1940" i="2"/>
  <c r="R1940" i="2" s="1"/>
  <c r="AC1940" i="2" s="1"/>
  <c r="Q2900" i="2"/>
  <c r="R2900" i="2" s="1"/>
  <c r="AC2900" i="2" s="1"/>
  <c r="Q2713" i="2"/>
  <c r="R2713" i="2" s="1"/>
  <c r="AC2713" i="2" s="1"/>
  <c r="Q2099" i="2"/>
  <c r="R2099" i="2" s="1"/>
  <c r="AC2099" i="2" s="1"/>
  <c r="Q2775" i="2"/>
  <c r="R2775" i="2" s="1"/>
  <c r="AC2775" i="2" s="1"/>
  <c r="Q2523" i="2"/>
  <c r="R2523" i="2" s="1"/>
  <c r="AC2523" i="2" s="1"/>
  <c r="Q2739" i="2"/>
  <c r="R2739" i="2" s="1"/>
  <c r="AC2739" i="2" s="1"/>
  <c r="Q2097" i="2"/>
  <c r="R2097" i="2" s="1"/>
  <c r="AC2097" i="2" s="1"/>
  <c r="Q2872" i="2"/>
  <c r="R2872" i="2" s="1"/>
  <c r="AC2872" i="2" s="1"/>
  <c r="Q2883" i="2"/>
  <c r="R2883" i="2" s="1"/>
  <c r="AC2883" i="2" s="1"/>
  <c r="Q2175" i="2"/>
  <c r="R2175" i="2" s="1"/>
  <c r="AC2175" i="2" s="1"/>
  <c r="Q2881" i="2"/>
  <c r="R2881" i="2" s="1"/>
  <c r="AC2881" i="2" s="1"/>
  <c r="Q1932" i="2"/>
  <c r="R1932" i="2" s="1"/>
  <c r="AC1932" i="2" s="1"/>
  <c r="Q2681" i="2"/>
  <c r="R2681" i="2" s="1"/>
  <c r="AC2681" i="2" s="1"/>
  <c r="Q2953" i="2"/>
  <c r="R2953" i="2" s="1"/>
  <c r="AC2953" i="2" s="1"/>
  <c r="Q2214" i="2"/>
  <c r="R2214" i="2" s="1"/>
  <c r="AC2214" i="2" s="1"/>
  <c r="Q2935" i="2"/>
  <c r="R2935" i="2" s="1"/>
  <c r="AC2935" i="2" s="1"/>
  <c r="Q2198" i="2"/>
  <c r="R2198" i="2" s="1"/>
  <c r="AC2198" i="2" s="1"/>
  <c r="Q2735" i="2"/>
  <c r="R2735" i="2" s="1"/>
  <c r="AC2735" i="2" s="1"/>
  <c r="Q2483" i="2"/>
  <c r="R2483" i="2" s="1"/>
  <c r="AC2483" i="2" s="1"/>
  <c r="Q2942" i="2"/>
  <c r="R2942" i="2" s="1"/>
  <c r="AC2942" i="2" s="1"/>
  <c r="Q2754" i="2"/>
  <c r="R2754" i="2" s="1"/>
  <c r="AC2754" i="2" s="1"/>
  <c r="Q2905" i="2"/>
  <c r="R2905" i="2" s="1"/>
  <c r="AC2905" i="2" s="1"/>
  <c r="Q2434" i="2"/>
  <c r="R2434" i="2" s="1"/>
  <c r="AC2434" i="2" s="1"/>
  <c r="Q2860" i="2"/>
  <c r="R2860" i="2" s="1"/>
  <c r="AC2860" i="2" s="1"/>
  <c r="Q2708" i="2"/>
  <c r="R2708" i="2" s="1"/>
  <c r="AC2708" i="2" s="1"/>
  <c r="Q2619" i="2"/>
  <c r="R2619" i="2" s="1"/>
  <c r="AC2619" i="2" s="1"/>
  <c r="Q2076" i="2"/>
  <c r="R2076" i="2" s="1"/>
  <c r="AC2076" i="2" s="1"/>
  <c r="Q2787" i="2"/>
  <c r="R2787" i="2" s="1"/>
  <c r="AC2787" i="2" s="1"/>
  <c r="Q2667" i="2"/>
  <c r="R2667" i="2" s="1"/>
  <c r="AC2667" i="2" s="1"/>
  <c r="Q2840" i="2"/>
  <c r="R2840" i="2" s="1"/>
  <c r="AC2840" i="2" s="1"/>
  <c r="Q2781" i="2"/>
  <c r="R2781" i="2" s="1"/>
  <c r="AC2781" i="2" s="1"/>
  <c r="Q2654" i="2"/>
  <c r="R2654" i="2" s="1"/>
  <c r="AC2654" i="2" s="1"/>
  <c r="Q2043" i="2"/>
  <c r="R2043" i="2" s="1"/>
  <c r="AC2043" i="2" s="1"/>
  <c r="Q1868" i="2"/>
  <c r="R1868" i="2" s="1"/>
  <c r="AC1868" i="2" s="1"/>
  <c r="Q2244" i="2"/>
  <c r="R2244" i="2" s="1"/>
  <c r="AC2244" i="2" s="1"/>
  <c r="Q2870" i="2"/>
  <c r="R2870" i="2" s="1"/>
  <c r="AC2870" i="2" s="1"/>
  <c r="Q2992" i="2"/>
  <c r="R2992" i="2" s="1"/>
  <c r="AC2992" i="2" s="1"/>
  <c r="Q2190" i="2"/>
  <c r="R2190" i="2" s="1"/>
  <c r="AC2190" i="2" s="1"/>
  <c r="Q2200" i="2"/>
  <c r="R2200" i="2" s="1"/>
  <c r="AC2200" i="2" s="1"/>
  <c r="Q2462" i="2"/>
  <c r="R2462" i="2" s="1"/>
  <c r="AC2462" i="2" s="1"/>
  <c r="Q2438" i="2"/>
  <c r="R2438" i="2" s="1"/>
  <c r="AC2438" i="2" s="1"/>
  <c r="Q2666" i="2"/>
  <c r="R2666" i="2" s="1"/>
  <c r="AC2666" i="2" s="1"/>
  <c r="Q2630" i="2"/>
  <c r="R2630" i="2" s="1"/>
  <c r="AC2630" i="2" s="1"/>
  <c r="Q2038" i="2"/>
  <c r="R2038" i="2" s="1"/>
  <c r="AC2038" i="2" s="1"/>
  <c r="Q2876" i="2"/>
  <c r="R2876" i="2" s="1"/>
  <c r="AC2876" i="2" s="1"/>
  <c r="Q2500" i="2"/>
  <c r="R2500" i="2" s="1"/>
  <c r="AC2500" i="2" s="1"/>
  <c r="Q2758" i="2"/>
  <c r="R2758" i="2" s="1"/>
  <c r="AC2758" i="2" s="1"/>
  <c r="Q2248" i="2"/>
  <c r="R2248" i="2" s="1"/>
  <c r="AC2248" i="2" s="1"/>
  <c r="Q2228" i="2"/>
  <c r="R2228" i="2" s="1"/>
  <c r="AC2228" i="2" s="1"/>
  <c r="Q2544" i="2"/>
  <c r="R2544" i="2" s="1"/>
  <c r="AC2544" i="2" s="1"/>
  <c r="Q1904" i="2"/>
  <c r="R1904" i="2" s="1"/>
  <c r="AC1904" i="2" s="1"/>
  <c r="Q1853" i="2"/>
  <c r="R1853" i="2" s="1"/>
  <c r="AC1853" i="2" s="1"/>
  <c r="Q2788" i="2"/>
  <c r="R2788" i="2" s="1"/>
  <c r="AC2788" i="2" s="1"/>
  <c r="Q2161" i="2"/>
  <c r="R2161" i="2" s="1"/>
  <c r="AC2161" i="2" s="1"/>
  <c r="Q2757" i="2"/>
  <c r="R2757" i="2" s="1"/>
  <c r="AC2757" i="2" s="1"/>
  <c r="Q2087" i="2"/>
  <c r="R2087" i="2" s="1"/>
  <c r="AC2087" i="2" s="1"/>
  <c r="Q2073" i="2"/>
  <c r="R2073" i="2" s="1"/>
  <c r="AC2073" i="2" s="1"/>
  <c r="Q2169" i="2"/>
  <c r="R2169" i="2" s="1"/>
  <c r="AC2169" i="2" s="1"/>
  <c r="Q2034" i="2"/>
  <c r="R2034" i="2" s="1"/>
  <c r="AC2034" i="2" s="1"/>
  <c r="Q2450" i="2"/>
  <c r="R2450" i="2" s="1"/>
  <c r="AC2450" i="2" s="1"/>
  <c r="Q2945" i="2"/>
  <c r="R2945" i="2" s="1"/>
  <c r="AC2945" i="2" s="1"/>
  <c r="Q2618" i="2"/>
  <c r="R2618" i="2" s="1"/>
  <c r="AC2618" i="2" s="1"/>
  <c r="Q2408" i="2"/>
  <c r="R2408" i="2" s="1"/>
  <c r="AC2408" i="2" s="1"/>
  <c r="Q2494" i="2"/>
  <c r="R2494" i="2" s="1"/>
  <c r="AC2494" i="2" s="1"/>
  <c r="Q1883" i="2"/>
  <c r="R1883" i="2" s="1"/>
  <c r="AC1883" i="2" s="1"/>
  <c r="Q2823" i="2"/>
  <c r="R2823" i="2" s="1"/>
  <c r="AC2823" i="2" s="1"/>
  <c r="Q2242" i="2"/>
  <c r="R2242" i="2" s="1"/>
  <c r="AC2242" i="2" s="1"/>
  <c r="Q1989" i="2"/>
  <c r="R1989" i="2" s="1"/>
  <c r="AC1989" i="2" s="1"/>
  <c r="Q2579" i="2"/>
  <c r="R2579" i="2" s="1"/>
  <c r="AC2579" i="2" s="1"/>
  <c r="Q2650" i="2"/>
  <c r="R2650" i="2" s="1"/>
  <c r="AC2650" i="2" s="1"/>
  <c r="Q2581" i="2"/>
  <c r="R2581" i="2" s="1"/>
  <c r="AC2581" i="2" s="1"/>
  <c r="Q1947" i="2"/>
  <c r="R1947" i="2" s="1"/>
  <c r="AC1947" i="2" s="1"/>
  <c r="Q1988" i="2"/>
  <c r="R1988" i="2" s="1"/>
  <c r="AC1988" i="2" s="1"/>
  <c r="Q2518" i="2"/>
  <c r="R2518" i="2" s="1"/>
  <c r="AC2518" i="2" s="1"/>
  <c r="Q2674" i="2"/>
  <c r="R2674" i="2" s="1"/>
  <c r="AC2674" i="2" s="1"/>
  <c r="Q1962" i="2"/>
  <c r="R1962" i="2" s="1"/>
  <c r="AC1962" i="2" s="1"/>
  <c r="Q3010" i="2"/>
  <c r="R3010" i="2" s="1"/>
  <c r="AC3010" i="2" s="1"/>
  <c r="Q2402" i="2"/>
  <c r="R2402" i="2" s="1"/>
  <c r="AC2402" i="2" s="1"/>
  <c r="Q2919" i="2"/>
  <c r="R2919" i="2" s="1"/>
  <c r="AC2919" i="2" s="1"/>
  <c r="Q2526" i="2"/>
  <c r="R2526" i="2" s="1"/>
  <c r="AC2526" i="2" s="1"/>
  <c r="Q2801" i="2"/>
  <c r="R2801" i="2" s="1"/>
  <c r="AC2801" i="2" s="1"/>
  <c r="Q1933" i="2"/>
  <c r="R1933" i="2" s="1"/>
  <c r="AC1933" i="2" s="1"/>
  <c r="Q2745" i="2"/>
  <c r="R2745" i="2" s="1"/>
  <c r="AC2745" i="2" s="1"/>
  <c r="Q2563" i="2"/>
  <c r="R2563" i="2" s="1"/>
  <c r="AC2563" i="2" s="1"/>
  <c r="Q1887" i="2"/>
  <c r="R1887" i="2" s="1"/>
  <c r="AC1887" i="2" s="1"/>
  <c r="Q1994" i="2"/>
  <c r="R1994" i="2" s="1"/>
  <c r="AC1994" i="2" s="1"/>
  <c r="Q1908" i="2"/>
  <c r="R1908" i="2" s="1"/>
  <c r="AC1908" i="2" s="1"/>
  <c r="Q2540" i="2"/>
  <c r="R2540" i="2" s="1"/>
  <c r="AC2540" i="2" s="1"/>
  <c r="Q2889" i="2"/>
  <c r="R2889" i="2" s="1"/>
  <c r="AC2889" i="2" s="1"/>
  <c r="Q2893" i="2"/>
  <c r="R2893" i="2" s="1"/>
  <c r="AC2893" i="2" s="1"/>
  <c r="Q2533" i="2"/>
  <c r="R2533" i="2" s="1"/>
  <c r="AC2533" i="2" s="1"/>
  <c r="Q1975" i="2"/>
  <c r="R1975" i="2" s="1"/>
  <c r="AC1975" i="2" s="1"/>
  <c r="Q2246" i="2"/>
  <c r="R2246" i="2" s="1"/>
  <c r="AC2246" i="2" s="1"/>
  <c r="Q2642" i="2"/>
  <c r="R2642" i="2" s="1"/>
  <c r="AC2642" i="2" s="1"/>
  <c r="Q2705" i="2"/>
  <c r="R2705" i="2" s="1"/>
  <c r="AC2705" i="2" s="1"/>
  <c r="Q2959" i="2"/>
  <c r="R2959" i="2" s="1"/>
  <c r="AC2959" i="2" s="1"/>
  <c r="Q2405" i="2"/>
  <c r="R2405" i="2" s="1"/>
  <c r="AC2405" i="2" s="1"/>
  <c r="Q2145" i="2"/>
  <c r="R2145" i="2" s="1"/>
  <c r="AC2145" i="2" s="1"/>
  <c r="Q2620" i="2"/>
  <c r="R2620" i="2" s="1"/>
  <c r="AC2620" i="2" s="1"/>
  <c r="Q2965" i="2"/>
  <c r="R2965" i="2" s="1"/>
  <c r="AC2965" i="2" s="1"/>
  <c r="Q1961" i="2"/>
  <c r="R1961" i="2" s="1"/>
  <c r="AC1961" i="2" s="1"/>
  <c r="Q2639" i="2"/>
  <c r="R2639" i="2" s="1"/>
  <c r="AC2639" i="2" s="1"/>
  <c r="Q2412" i="2"/>
  <c r="R2412" i="2" s="1"/>
  <c r="AC2412" i="2" s="1"/>
  <c r="Q2236" i="2"/>
  <c r="R2236" i="2" s="1"/>
  <c r="AC2236" i="2" s="1"/>
  <c r="Q2773" i="2"/>
  <c r="R2773" i="2" s="1"/>
  <c r="AC2773" i="2" s="1"/>
  <c r="Q2782" i="2"/>
  <c r="R2782" i="2" s="1"/>
  <c r="AC2782" i="2" s="1"/>
  <c r="Q2503" i="2"/>
  <c r="R2503" i="2" s="1"/>
  <c r="AC2503" i="2" s="1"/>
  <c r="Q2866" i="2"/>
  <c r="R2866" i="2" s="1"/>
  <c r="AC2866" i="2" s="1"/>
  <c r="Q2993" i="2"/>
  <c r="R2993" i="2" s="1"/>
  <c r="AC2993" i="2" s="1"/>
  <c r="Q2878" i="2"/>
  <c r="R2878" i="2" s="1"/>
  <c r="AC2878" i="2" s="1"/>
  <c r="Q2255" i="2"/>
  <c r="R2255" i="2" s="1"/>
  <c r="AC2255" i="2" s="1"/>
  <c r="Q2525" i="2"/>
  <c r="R2525" i="2" s="1"/>
  <c r="AC2525" i="2" s="1"/>
  <c r="Q2892" i="2"/>
  <c r="R2892" i="2" s="1"/>
  <c r="AC2892" i="2" s="1"/>
  <c r="Q2949" i="2"/>
  <c r="R2949" i="2" s="1"/>
  <c r="AC2949" i="2" s="1"/>
  <c r="Q3007" i="2"/>
  <c r="R3007" i="2" s="1"/>
  <c r="AC3007" i="2" s="1"/>
  <c r="Q2944" i="2"/>
  <c r="R2944" i="2" s="1"/>
  <c r="AC2944" i="2" s="1"/>
  <c r="Q2047" i="2"/>
  <c r="R2047" i="2" s="1"/>
  <c r="AC2047" i="2" s="1"/>
  <c r="Q2448" i="2"/>
  <c r="R2448" i="2" s="1"/>
  <c r="AC2448" i="2" s="1"/>
  <c r="Q2033" i="2"/>
  <c r="R2033" i="2" s="1"/>
  <c r="AC2033" i="2" s="1"/>
  <c r="Q2559" i="2"/>
  <c r="R2559" i="2" s="1"/>
  <c r="AC2559" i="2" s="1"/>
  <c r="Q1874" i="2"/>
  <c r="R1874" i="2" s="1"/>
  <c r="AC1874" i="2" s="1"/>
  <c r="Q2816" i="2"/>
  <c r="R2816" i="2" s="1"/>
  <c r="AC2816" i="2" s="1"/>
  <c r="Q2279" i="2"/>
  <c r="R2279" i="2" s="1"/>
  <c r="AC2279" i="2" s="1"/>
  <c r="Q2496" i="2"/>
  <c r="R2496" i="2" s="1"/>
  <c r="AC2496" i="2" s="1"/>
  <c r="Q2928" i="2"/>
  <c r="R2928" i="2" s="1"/>
  <c r="AC2928" i="2" s="1"/>
  <c r="Q2834" i="2"/>
  <c r="R2834" i="2" s="1"/>
  <c r="AC2834" i="2" s="1"/>
  <c r="Q2531" i="2"/>
  <c r="R2531" i="2" s="1"/>
  <c r="AC2531" i="2" s="1"/>
  <c r="Q2196" i="2"/>
  <c r="R2196" i="2" s="1"/>
  <c r="AC2196" i="2" s="1"/>
  <c r="Q2902" i="2"/>
  <c r="R2902" i="2" s="1"/>
  <c r="AC2902" i="2" s="1"/>
  <c r="Q2809" i="2"/>
  <c r="R2809" i="2" s="1"/>
  <c r="AC2809" i="2" s="1"/>
  <c r="Q2806" i="2"/>
  <c r="R2806" i="2" s="1"/>
  <c r="AC2806" i="2" s="1"/>
  <c r="Q2730" i="2"/>
  <c r="R2730" i="2" s="1"/>
  <c r="AC2730" i="2" s="1"/>
  <c r="Q2978" i="2"/>
  <c r="R2978" i="2" s="1"/>
  <c r="AC2978" i="2" s="1"/>
  <c r="Q2867" i="2"/>
  <c r="R2867" i="2" s="1"/>
  <c r="AC2867" i="2" s="1"/>
  <c r="Q2506" i="2"/>
  <c r="R2506" i="2" s="1"/>
  <c r="AC2506" i="2" s="1"/>
  <c r="Q2036" i="2"/>
  <c r="R2036" i="2" s="1"/>
  <c r="AC2036" i="2" s="1"/>
  <c r="Q2767" i="2"/>
  <c r="R2767" i="2" s="1"/>
  <c r="AC2767" i="2" s="1"/>
  <c r="Q2030" i="2"/>
  <c r="R2030" i="2" s="1"/>
  <c r="AC2030" i="2" s="1"/>
  <c r="Q2094" i="2"/>
  <c r="R2094" i="2" s="1"/>
  <c r="AC2094" i="2" s="1"/>
  <c r="Q2873" i="2"/>
  <c r="R2873" i="2" s="1"/>
  <c r="AC2873" i="2" s="1"/>
  <c r="Q2552" i="2"/>
  <c r="R2552" i="2" s="1"/>
  <c r="AC2552" i="2" s="1"/>
  <c r="Q2989" i="2"/>
  <c r="R2989" i="2" s="1"/>
  <c r="AC2989" i="2" s="1"/>
  <c r="Q2714" i="2"/>
  <c r="R2714" i="2" s="1"/>
  <c r="AC2714" i="2" s="1"/>
  <c r="Q2455" i="2"/>
  <c r="R2455" i="2" s="1"/>
  <c r="AC2455" i="2" s="1"/>
  <c r="Q2530" i="2"/>
  <c r="R2530" i="2" s="1"/>
  <c r="AC2530" i="2" s="1"/>
  <c r="Q2046" i="2"/>
  <c r="R2046" i="2" s="1"/>
  <c r="AC2046" i="2" s="1"/>
  <c r="Q2720" i="2"/>
  <c r="R2720" i="2" s="1"/>
  <c r="AC2720" i="2" s="1"/>
  <c r="Q2938" i="2"/>
  <c r="R2938" i="2" s="1"/>
  <c r="AC2938" i="2" s="1"/>
  <c r="Q2723" i="2"/>
  <c r="R2723" i="2" s="1"/>
  <c r="AC2723" i="2" s="1"/>
  <c r="Q2237" i="2"/>
  <c r="R2237" i="2" s="1"/>
  <c r="AC2237" i="2" s="1"/>
  <c r="Q2736" i="2"/>
  <c r="R2736" i="2" s="1"/>
  <c r="AC2736" i="2" s="1"/>
  <c r="Q2151" i="2"/>
  <c r="R2151" i="2" s="1"/>
  <c r="AC2151" i="2" s="1"/>
  <c r="Q2688" i="2"/>
  <c r="R2688" i="2" s="1"/>
  <c r="AC2688" i="2" s="1"/>
  <c r="Q2628" i="2"/>
  <c r="R2628" i="2" s="1"/>
  <c r="AC2628" i="2" s="1"/>
  <c r="Q2869" i="2"/>
  <c r="R2869" i="2" s="1"/>
  <c r="AC2869" i="2" s="1"/>
  <c r="Q2734" i="2"/>
  <c r="R2734" i="2" s="1"/>
  <c r="AC2734" i="2" s="1"/>
  <c r="Q2522" i="2"/>
  <c r="R2522" i="2" s="1"/>
  <c r="AC2522" i="2" s="1"/>
  <c r="Q2841" i="2"/>
  <c r="R2841" i="2" s="1"/>
  <c r="AC2841" i="2" s="1"/>
  <c r="Q2221" i="2"/>
  <c r="R2221" i="2" s="1"/>
  <c r="AC2221" i="2" s="1"/>
  <c r="Q2005" i="2"/>
  <c r="R2005" i="2" s="1"/>
  <c r="AC2005" i="2" s="1"/>
  <c r="Q2689" i="2"/>
  <c r="R2689" i="2" s="1"/>
  <c r="AC2689" i="2" s="1"/>
  <c r="Q2069" i="2"/>
  <c r="R2069" i="2" s="1"/>
  <c r="AC2069" i="2" s="1"/>
  <c r="Q1871" i="2"/>
  <c r="R1871" i="2" s="1"/>
  <c r="AC1871" i="2" s="1"/>
  <c r="Q2064" i="2"/>
  <c r="R2064" i="2" s="1"/>
  <c r="AC2064" i="2" s="1"/>
  <c r="Q2029" i="2"/>
  <c r="R2029" i="2" s="1"/>
  <c r="AC2029" i="2" s="1"/>
  <c r="Q2768" i="2"/>
  <c r="R2768" i="2" s="1"/>
  <c r="AC2768" i="2" s="1"/>
  <c r="Q2703" i="2"/>
  <c r="R2703" i="2" s="1"/>
  <c r="AC2703" i="2" s="1"/>
  <c r="Q2641" i="2"/>
  <c r="R2641" i="2" s="1"/>
  <c r="AC2641" i="2" s="1"/>
  <c r="Q2013" i="2"/>
  <c r="R2013" i="2" s="1"/>
  <c r="AC2013" i="2" s="1"/>
  <c r="Q1873" i="2"/>
  <c r="R1873" i="2" s="1"/>
  <c r="AC1873" i="2" s="1"/>
  <c r="Q2956" i="2"/>
  <c r="R2956" i="2" s="1"/>
  <c r="AC2956" i="2" s="1"/>
  <c r="Q2562" i="2"/>
  <c r="R2562" i="2" s="1"/>
  <c r="AC2562" i="2" s="1"/>
  <c r="Q2572" i="2"/>
  <c r="R2572" i="2" s="1"/>
  <c r="AC2572" i="2" s="1"/>
  <c r="Q2915" i="2"/>
  <c r="R2915" i="2" s="1"/>
  <c r="AC2915" i="2" s="1"/>
  <c r="Q2062" i="2"/>
  <c r="R2062" i="2" s="1"/>
  <c r="AC2062" i="2" s="1"/>
  <c r="Q2996" i="2"/>
  <c r="R2996" i="2" s="1"/>
  <c r="AC2996" i="2" s="1"/>
  <c r="Q2904" i="2"/>
  <c r="R2904" i="2" s="1"/>
  <c r="AC2904" i="2" s="1"/>
  <c r="Q2171" i="2"/>
  <c r="R2171" i="2" s="1"/>
  <c r="AC2171" i="2" s="1"/>
  <c r="Q2903" i="2"/>
  <c r="R2903" i="2" s="1"/>
  <c r="AC2903" i="2" s="1"/>
  <c r="Q1893" i="2"/>
  <c r="R1893" i="2" s="1"/>
  <c r="AC1893" i="2" s="1"/>
  <c r="Q2553" i="2"/>
  <c r="R2553" i="2" s="1"/>
  <c r="AC2553" i="2" s="1"/>
  <c r="Q2270" i="2"/>
  <c r="R2270" i="2" s="1"/>
  <c r="AC2270" i="2" s="1"/>
  <c r="Q2486" i="2"/>
  <c r="R2486" i="2" s="1"/>
  <c r="AC2486" i="2" s="1"/>
  <c r="Q2497" i="2"/>
  <c r="R2497" i="2" s="1"/>
  <c r="AC2497" i="2" s="1"/>
  <c r="Q2786" i="2"/>
  <c r="R2786" i="2" s="1"/>
  <c r="AC2786" i="2" s="1"/>
  <c r="Q2425" i="2"/>
  <c r="R2425" i="2" s="1"/>
  <c r="AC2425" i="2" s="1"/>
  <c r="Q1896" i="2"/>
  <c r="R1896" i="2" s="1"/>
  <c r="AC1896" i="2" s="1"/>
  <c r="Q2957" i="2"/>
  <c r="R2957" i="2" s="1"/>
  <c r="AC2957" i="2" s="1"/>
  <c r="Q2702" i="2"/>
  <c r="R2702" i="2" s="1"/>
  <c r="AC2702" i="2" s="1"/>
  <c r="Q2148" i="2"/>
  <c r="R2148" i="2" s="1"/>
  <c r="AC2148" i="2" s="1"/>
  <c r="Q2256" i="2"/>
  <c r="R2256" i="2" s="1"/>
  <c r="AC2256" i="2" s="1"/>
  <c r="Q2931" i="2"/>
  <c r="R2931" i="2" s="1"/>
  <c r="AC2931" i="2" s="1"/>
  <c r="Q3001" i="2"/>
  <c r="R3001" i="2" s="1"/>
  <c r="AC3001" i="2" s="1"/>
  <c r="Q2177" i="2"/>
  <c r="R2177" i="2" s="1"/>
  <c r="AC2177" i="2" s="1"/>
  <c r="Q2155" i="2"/>
  <c r="R2155" i="2" s="1"/>
  <c r="AC2155" i="2" s="1"/>
  <c r="Q2205" i="2"/>
  <c r="R2205" i="2" s="1"/>
  <c r="AC2205" i="2" s="1"/>
  <c r="Q2407" i="2"/>
  <c r="R2407" i="2" s="1"/>
  <c r="AC2407" i="2" s="1"/>
  <c r="Q1918" i="2"/>
  <c r="R1918" i="2" s="1"/>
  <c r="AC1918" i="2" s="1"/>
  <c r="Q2449" i="2"/>
  <c r="R2449" i="2" s="1"/>
  <c r="AC2449" i="2" s="1"/>
  <c r="Q2982" i="2"/>
  <c r="R2982" i="2" s="1"/>
  <c r="AC2982" i="2" s="1"/>
  <c r="Q1891" i="2"/>
  <c r="R1891" i="2" s="1"/>
  <c r="AC1891" i="2" s="1"/>
  <c r="Q2645" i="2"/>
  <c r="R2645" i="2" s="1"/>
  <c r="AC2645" i="2" s="1"/>
  <c r="Q2511" i="2"/>
  <c r="R2511" i="2" s="1"/>
  <c r="AC2511" i="2" s="1"/>
  <c r="Q2512" i="2"/>
  <c r="R2512" i="2" s="1"/>
  <c r="AC2512" i="2" s="1"/>
  <c r="Q2418" i="2"/>
  <c r="R2418" i="2" s="1"/>
  <c r="AC2418" i="2" s="1"/>
  <c r="Q2134" i="2"/>
  <c r="R2134" i="2" s="1"/>
  <c r="AC2134" i="2" s="1"/>
  <c r="Q2683" i="2"/>
  <c r="R2683" i="2" s="1"/>
  <c r="AC2683" i="2" s="1"/>
  <c r="Q2958" i="2"/>
  <c r="R2958" i="2" s="1"/>
  <c r="AC2958" i="2" s="1"/>
  <c r="Q2986" i="2"/>
  <c r="R2986" i="2" s="1"/>
  <c r="AC2986" i="2" s="1"/>
  <c r="Q1996" i="2"/>
  <c r="R1996" i="2" s="1"/>
  <c r="AC1996" i="2" s="1"/>
  <c r="Q2962" i="2"/>
  <c r="R2962" i="2" s="1"/>
  <c r="AC2962" i="2" s="1"/>
  <c r="Q2611" i="2"/>
  <c r="R2611" i="2" s="1"/>
  <c r="AC2611" i="2" s="1"/>
  <c r="Q2092" i="2"/>
  <c r="R2092" i="2" s="1"/>
  <c r="AC2092" i="2" s="1"/>
  <c r="Q2422" i="2"/>
  <c r="R2422" i="2" s="1"/>
  <c r="AC2422" i="2" s="1"/>
  <c r="Q2891" i="2"/>
  <c r="R2891" i="2" s="1"/>
  <c r="AC2891" i="2" s="1"/>
  <c r="Q2984" i="2"/>
  <c r="R2984" i="2" s="1"/>
  <c r="AC2984" i="2" s="1"/>
  <c r="Q2150" i="2"/>
  <c r="R2150" i="2" s="1"/>
  <c r="AC2150" i="2" s="1"/>
  <c r="Q2012" i="2"/>
  <c r="R2012" i="2" s="1"/>
  <c r="AC2012" i="2" s="1"/>
  <c r="Q2416" i="2"/>
  <c r="R2416" i="2" s="1"/>
  <c r="AC2416" i="2" s="1"/>
  <c r="Q2471" i="2"/>
  <c r="R2471" i="2" s="1"/>
  <c r="AC2471" i="2" s="1"/>
  <c r="Q2778" i="2"/>
  <c r="R2778" i="2" s="1"/>
  <c r="AC2778" i="2" s="1"/>
  <c r="Q2609" i="2"/>
  <c r="R2609" i="2" s="1"/>
  <c r="AC2609" i="2" s="1"/>
  <c r="Q1900" i="2"/>
  <c r="R1900" i="2" s="1"/>
  <c r="AC1900" i="2" s="1"/>
  <c r="Q2113" i="2"/>
  <c r="R2113" i="2" s="1"/>
  <c r="AC2113" i="2" s="1"/>
  <c r="Q2458" i="2"/>
  <c r="R2458" i="2" s="1"/>
  <c r="AC2458" i="2" s="1"/>
  <c r="Q2545" i="2"/>
  <c r="R2545" i="2" s="1"/>
  <c r="AC2545" i="2" s="1"/>
  <c r="Q2573" i="2"/>
  <c r="R2573" i="2" s="1"/>
  <c r="AC2573" i="2" s="1"/>
  <c r="Q2615" i="2"/>
  <c r="R2615" i="2" s="1"/>
  <c r="AC2615" i="2" s="1"/>
  <c r="Q2260" i="2"/>
  <c r="R2260" i="2" s="1"/>
  <c r="AC2260" i="2" s="1"/>
  <c r="Q2504" i="2"/>
  <c r="R2504" i="2" s="1"/>
  <c r="AC2504" i="2" s="1"/>
  <c r="Q2053" i="2"/>
  <c r="R2053" i="2" s="1"/>
  <c r="AC2053" i="2" s="1"/>
  <c r="Q2176" i="2"/>
  <c r="R2176" i="2" s="1"/>
  <c r="AC2176" i="2" s="1"/>
  <c r="Q1972" i="2"/>
  <c r="R1972" i="2" s="1"/>
  <c r="AC1972" i="2" s="1"/>
  <c r="Q2634" i="2"/>
  <c r="R2634" i="2" s="1"/>
  <c r="AC2634" i="2" s="1"/>
  <c r="Q2235" i="2"/>
  <c r="R2235" i="2" s="1"/>
  <c r="AC2235" i="2" s="1"/>
  <c r="Q2183" i="2"/>
  <c r="R2183" i="2" s="1"/>
  <c r="AC2183" i="2" s="1"/>
  <c r="Q2020" i="2"/>
  <c r="R2020" i="2" s="1"/>
  <c r="AC2020" i="2" s="1"/>
  <c r="Q2142" i="2"/>
  <c r="R2142" i="2" s="1"/>
  <c r="AC2142" i="2" s="1"/>
  <c r="Q2466" i="2"/>
  <c r="R2466" i="2" s="1"/>
  <c r="AC2466" i="2" s="1"/>
  <c r="Q2649" i="2"/>
  <c r="R2649" i="2" s="1"/>
  <c r="AC2649" i="2" s="1"/>
  <c r="Q2830" i="2"/>
  <c r="R2830" i="2" s="1"/>
  <c r="AC2830" i="2" s="1"/>
  <c r="Q2558" i="2"/>
  <c r="R2558" i="2" s="1"/>
  <c r="AC2558" i="2" s="1"/>
  <c r="Q3005" i="2"/>
  <c r="R3005" i="2" s="1"/>
  <c r="AC3005" i="2" s="1"/>
  <c r="Q2923" i="2"/>
  <c r="R2923" i="2" s="1"/>
  <c r="AC2923" i="2" s="1"/>
  <c r="Q1979" i="2"/>
  <c r="R1979" i="2" s="1"/>
  <c r="AC1979" i="2" s="1"/>
  <c r="Q2716" i="2"/>
  <c r="R2716" i="2" s="1"/>
  <c r="AC2716" i="2" s="1"/>
  <c r="Q1902" i="2"/>
  <c r="R1902" i="2" s="1"/>
  <c r="AC1902" i="2" s="1"/>
  <c r="Q1905" i="2"/>
  <c r="R1905" i="2" s="1"/>
  <c r="AC1905" i="2" s="1"/>
  <c r="Q2093" i="2"/>
  <c r="R2093" i="2" s="1"/>
  <c r="AC2093" i="2" s="1"/>
  <c r="Q2740" i="2"/>
  <c r="R2740" i="2" s="1"/>
  <c r="AC2740" i="2" s="1"/>
  <c r="Q2940" i="2"/>
  <c r="R2940" i="2" s="1"/>
  <c r="AC2940" i="2" s="1"/>
  <c r="Q2276" i="2"/>
  <c r="R2276" i="2" s="1"/>
  <c r="AC2276" i="2" s="1"/>
  <c r="Q2943" i="2"/>
  <c r="R2943" i="2" s="1"/>
  <c r="AC2943" i="2" s="1"/>
  <c r="Q2632" i="2"/>
  <c r="R2632" i="2" s="1"/>
  <c r="AC2632" i="2" s="1"/>
  <c r="Q2774" i="2"/>
  <c r="R2774" i="2" s="1"/>
  <c r="AC2774" i="2" s="1"/>
  <c r="Q2241" i="2"/>
  <c r="R2241" i="2" s="1"/>
  <c r="AC2241" i="2" s="1"/>
  <c r="Q2514" i="2"/>
  <c r="R2514" i="2" s="1"/>
  <c r="AC2514" i="2" s="1"/>
  <c r="Q2085" i="2"/>
  <c r="R2085" i="2" s="1"/>
  <c r="AC2085" i="2" s="1"/>
  <c r="Q2229" i="2"/>
  <c r="R2229" i="2" s="1"/>
  <c r="AC2229" i="2" s="1"/>
  <c r="Q2644" i="2"/>
  <c r="R2644" i="2" s="1"/>
  <c r="AC2644" i="2" s="1"/>
  <c r="Q2794" i="2"/>
  <c r="R2794" i="2" s="1"/>
  <c r="AC2794" i="2" s="1"/>
  <c r="Q2489" i="2"/>
  <c r="R2489" i="2" s="1"/>
  <c r="AC2489" i="2" s="1"/>
  <c r="Q2098" i="2"/>
  <c r="R2098" i="2" s="1"/>
  <c r="AC2098" i="2" s="1"/>
  <c r="Q2167" i="2"/>
  <c r="R2167" i="2" s="1"/>
  <c r="AC2167" i="2" s="1"/>
  <c r="Q2027" i="2"/>
  <c r="R2027" i="2" s="1"/>
  <c r="AC2027" i="2" s="1"/>
  <c r="Q2974" i="2"/>
  <c r="R2974" i="2" s="1"/>
  <c r="AC2974" i="2" s="1"/>
  <c r="Q2856" i="2"/>
  <c r="R2856" i="2" s="1"/>
  <c r="AC2856" i="2" s="1"/>
  <c r="Q1881" i="2"/>
  <c r="R1881" i="2" s="1"/>
  <c r="AC1881" i="2" s="1"/>
  <c r="Q2777" i="2"/>
  <c r="R2777" i="2" s="1"/>
  <c r="AC2777" i="2" s="1"/>
  <c r="Q2421" i="2"/>
  <c r="R2421" i="2" s="1"/>
  <c r="AC2421" i="2" s="1"/>
  <c r="Q2282" i="2"/>
  <c r="R2282" i="2" s="1"/>
  <c r="AC2282" i="2" s="1"/>
  <c r="Q2111" i="2"/>
  <c r="R2111" i="2" s="1"/>
  <c r="AC2111" i="2" s="1"/>
  <c r="Q2168" i="2"/>
  <c r="R2168" i="2" s="1"/>
  <c r="AC2168" i="2" s="1"/>
  <c r="Q2784" i="2"/>
  <c r="R2784" i="2" s="1"/>
  <c r="AC2784" i="2" s="1"/>
  <c r="Q2516" i="2"/>
  <c r="R2516" i="2" s="1"/>
  <c r="AC2516" i="2" s="1"/>
  <c r="Q2643" i="2"/>
  <c r="R2643" i="2" s="1"/>
  <c r="AC2643" i="2" s="1"/>
  <c r="Q2452" i="2"/>
  <c r="R2452" i="2" s="1"/>
  <c r="AC2452" i="2" s="1"/>
  <c r="Q2635" i="2"/>
  <c r="R2635" i="2" s="1"/>
  <c r="AC2635" i="2" s="1"/>
  <c r="Q2895" i="2"/>
  <c r="R2895" i="2" s="1"/>
  <c r="AC2895" i="2" s="1"/>
  <c r="Q2032" i="2"/>
  <c r="R2032" i="2" s="1"/>
  <c r="AC2032" i="2" s="1"/>
  <c r="Q2574" i="2"/>
  <c r="R2574" i="2" s="1"/>
  <c r="AC2574" i="2" s="1"/>
  <c r="Q2281" i="2"/>
  <c r="R2281" i="2" s="1"/>
  <c r="AC2281" i="2" s="1"/>
  <c r="Q2744" i="2"/>
  <c r="R2744" i="2" s="1"/>
  <c r="AC2744" i="2" s="1"/>
  <c r="Q2159" i="2"/>
  <c r="R2159" i="2" s="1"/>
  <c r="AC2159" i="2" s="1"/>
  <c r="Q2459" i="2"/>
  <c r="R2459" i="2" s="1"/>
  <c r="AC2459" i="2" s="1"/>
  <c r="Q2399" i="2"/>
  <c r="R2399" i="2" s="1"/>
  <c r="AC2399" i="2" s="1"/>
  <c r="Q2123" i="2"/>
  <c r="R2123" i="2" s="1"/>
  <c r="AC2123" i="2" s="1"/>
  <c r="Q2224" i="2"/>
  <c r="R2224" i="2" s="1"/>
  <c r="AC2224" i="2" s="1"/>
  <c r="Q2192" i="2"/>
  <c r="R2192" i="2" s="1"/>
  <c r="AC2192" i="2" s="1"/>
  <c r="Q2220" i="2"/>
  <c r="R2220" i="2" s="1"/>
  <c r="AC2220" i="2" s="1"/>
  <c r="Q2266" i="2"/>
  <c r="R2266" i="2" s="1"/>
  <c r="AC2266" i="2" s="1"/>
  <c r="Q2598" i="2"/>
  <c r="R2598" i="2" s="1"/>
  <c r="AC2598" i="2" s="1"/>
  <c r="Q2622" i="2"/>
  <c r="R2622" i="2" s="1"/>
  <c r="AC2622" i="2" s="1"/>
  <c r="Q2662" i="2"/>
  <c r="R2662" i="2" s="1"/>
  <c r="AC2662" i="2" s="1"/>
  <c r="Q2722" i="2"/>
  <c r="R2722" i="2" s="1"/>
  <c r="AC2722" i="2" s="1"/>
  <c r="Q1903" i="2"/>
  <c r="R1903" i="2" s="1"/>
  <c r="AC1903" i="2" s="1"/>
  <c r="Q1913" i="2"/>
  <c r="R1913" i="2" s="1"/>
  <c r="AC1913" i="2" s="1"/>
  <c r="Q2591" i="2"/>
  <c r="R2591" i="2" s="1"/>
  <c r="AC2591" i="2" s="1"/>
  <c r="Q2991" i="2"/>
  <c r="R2991" i="2" s="1"/>
  <c r="AC2991" i="2" s="1"/>
  <c r="Q2807" i="2"/>
  <c r="R2807" i="2" s="1"/>
  <c r="AC2807" i="2" s="1"/>
  <c r="Q1858" i="2"/>
  <c r="R1858" i="2" s="1"/>
  <c r="AC1858" i="2" s="1"/>
  <c r="Q2028" i="2"/>
  <c r="R2028" i="2" s="1"/>
  <c r="AC2028" i="2" s="1"/>
  <c r="Q2231" i="2"/>
  <c r="R2231" i="2" s="1"/>
  <c r="AC2231" i="2" s="1"/>
  <c r="Q2858" i="2"/>
  <c r="R2858" i="2" s="1"/>
  <c r="AC2858" i="2" s="1"/>
  <c r="Q2280" i="2"/>
  <c r="R2280" i="2" s="1"/>
  <c r="AC2280" i="2" s="1"/>
  <c r="Q2792" i="2"/>
  <c r="R2792" i="2" s="1"/>
  <c r="AC2792" i="2" s="1"/>
  <c r="Q2546" i="2"/>
  <c r="R2546" i="2" s="1"/>
  <c r="AC2546" i="2" s="1"/>
  <c r="Q2077" i="2"/>
  <c r="R2077" i="2" s="1"/>
  <c r="AC2077" i="2" s="1"/>
  <c r="Q2885" i="2"/>
  <c r="R2885" i="2" s="1"/>
  <c r="AC2885" i="2" s="1"/>
  <c r="Q1971" i="2"/>
  <c r="R1971" i="2" s="1"/>
  <c r="AC1971" i="2" s="1"/>
  <c r="Q2741" i="2"/>
  <c r="R2741" i="2" s="1"/>
  <c r="AC2741" i="2" s="1"/>
  <c r="Q2469" i="2"/>
  <c r="R2469" i="2" s="1"/>
  <c r="AC2469" i="2" s="1"/>
  <c r="Q2865" i="2"/>
  <c r="R2865" i="2" s="1"/>
  <c r="AC2865" i="2" s="1"/>
  <c r="Q2232" i="2"/>
  <c r="R2232" i="2" s="1"/>
  <c r="AC2232" i="2" s="1"/>
  <c r="Q2790" i="2"/>
  <c r="R2790" i="2" s="1"/>
  <c r="AC2790" i="2" s="1"/>
  <c r="Q2019" i="2"/>
  <c r="R2019" i="2" s="1"/>
  <c r="AC2019" i="2" s="1"/>
  <c r="Q2590" i="2"/>
  <c r="R2590" i="2" s="1"/>
  <c r="AC2590" i="2" s="1"/>
  <c r="Q2044" i="2"/>
  <c r="R2044" i="2" s="1"/>
  <c r="AC2044" i="2" s="1"/>
  <c r="Q1977" i="2"/>
  <c r="R1977" i="2" s="1"/>
  <c r="AC1977" i="2" s="1"/>
  <c r="Q2042" i="2"/>
  <c r="R2042" i="2" s="1"/>
  <c r="AC2042" i="2" s="1"/>
  <c r="Q2080" i="2"/>
  <c r="R2080" i="2" s="1"/>
  <c r="AC2080" i="2" s="1"/>
  <c r="Q2125" i="2"/>
  <c r="R2125" i="2" s="1"/>
  <c r="AC2125" i="2" s="1"/>
  <c r="Q2765" i="2"/>
  <c r="R2765" i="2" s="1"/>
  <c r="AC2765" i="2" s="1"/>
  <c r="Q2480" i="2"/>
  <c r="R2480" i="2" s="1"/>
  <c r="AC2480" i="2" s="1"/>
  <c r="Q1953" i="2"/>
  <c r="R1953" i="2" s="1"/>
  <c r="AC1953" i="2" s="1"/>
  <c r="Q2108" i="2"/>
  <c r="R2108" i="2" s="1"/>
  <c r="AC2108" i="2" s="1"/>
  <c r="Q2158" i="2"/>
  <c r="R2158" i="2" s="1"/>
  <c r="AC2158" i="2" s="1"/>
  <c r="Q2521" i="2"/>
  <c r="R2521" i="2" s="1"/>
  <c r="AC2521" i="2" s="1"/>
  <c r="Q2002" i="2"/>
  <c r="R2002" i="2" s="1"/>
  <c r="AC2002" i="2" s="1"/>
  <c r="Q2909" i="2"/>
  <c r="R2909" i="2" s="1"/>
  <c r="AC2909" i="2" s="1"/>
  <c r="Q2056" i="2"/>
  <c r="R2056" i="2" s="1"/>
  <c r="AC2056" i="2" s="1"/>
  <c r="Q2925" i="2"/>
  <c r="R2925" i="2" s="1"/>
  <c r="AC2925" i="2" s="1"/>
  <c r="Q2026" i="2"/>
  <c r="R2026" i="2" s="1"/>
  <c r="AC2026" i="2" s="1"/>
  <c r="Q2428" i="2"/>
  <c r="R2428" i="2" s="1"/>
  <c r="AC2428" i="2" s="1"/>
  <c r="Q2257" i="2"/>
  <c r="R2257" i="2" s="1"/>
  <c r="AC2257" i="2" s="1"/>
  <c r="Q2227" i="2"/>
  <c r="R2227" i="2" s="1"/>
  <c r="AC2227" i="2" s="1"/>
  <c r="Q1890" i="2"/>
  <c r="R1890" i="2" s="1"/>
  <c r="AC1890" i="2" s="1"/>
  <c r="Q2906" i="2"/>
  <c r="R2906" i="2" s="1"/>
  <c r="AC2906" i="2" s="1"/>
  <c r="Q2017" i="2"/>
  <c r="R2017" i="2" s="1"/>
  <c r="AC2017" i="2" s="1"/>
  <c r="Q2424" i="2"/>
  <c r="R2424" i="2" s="1"/>
  <c r="AC2424" i="2" s="1"/>
  <c r="Q2994" i="2"/>
  <c r="R2994" i="2" s="1"/>
  <c r="AC2994" i="2" s="1"/>
  <c r="Q1995" i="2"/>
  <c r="R1995" i="2" s="1"/>
  <c r="AC1995" i="2" s="1"/>
  <c r="Q2493" i="2"/>
  <c r="R2493" i="2" s="1"/>
  <c r="AC2493" i="2" s="1"/>
  <c r="Q2810" i="2"/>
  <c r="R2810" i="2" s="1"/>
  <c r="AC2810" i="2" s="1"/>
  <c r="Q1966" i="2"/>
  <c r="R1966" i="2" s="1"/>
  <c r="AC1966" i="2" s="1"/>
  <c r="Q3003" i="2"/>
  <c r="R3003" i="2" s="1"/>
  <c r="AC3003" i="2" s="1"/>
  <c r="Q2536" i="2"/>
  <c r="R2536" i="2" s="1"/>
  <c r="AC2536" i="2" s="1"/>
  <c r="Q2805" i="2"/>
  <c r="R2805" i="2" s="1"/>
  <c r="AC2805" i="2" s="1"/>
  <c r="Q1968" i="2"/>
  <c r="R1968" i="2" s="1"/>
  <c r="AC1968" i="2" s="1"/>
  <c r="Q2712" i="2"/>
  <c r="R2712" i="2" s="1"/>
  <c r="AC2712" i="2" s="1"/>
  <c r="Q2936" i="2"/>
  <c r="R2936" i="2" s="1"/>
  <c r="AC2936" i="2" s="1"/>
  <c r="Q2859" i="2"/>
  <c r="R2859" i="2" s="1"/>
  <c r="AC2859" i="2" s="1"/>
  <c r="Q2268" i="2"/>
  <c r="R2268" i="2" s="1"/>
  <c r="AC2268" i="2" s="1"/>
  <c r="Q2946" i="2"/>
  <c r="R2946" i="2" s="1"/>
  <c r="AC2946" i="2" s="1"/>
  <c r="Q1991" i="2"/>
  <c r="R1991" i="2" s="1"/>
  <c r="AC1991" i="2" s="1"/>
  <c r="Q2140" i="2"/>
  <c r="R2140" i="2" s="1"/>
  <c r="AC2140" i="2" s="1"/>
  <c r="Q1907" i="2"/>
  <c r="R1907" i="2" s="1"/>
  <c r="AC1907" i="2" s="1"/>
  <c r="Q1973" i="2"/>
  <c r="R1973" i="2" s="1"/>
  <c r="AC1973" i="2" s="1"/>
  <c r="Q2537" i="2"/>
  <c r="R2537" i="2" s="1"/>
  <c r="AC2537" i="2" s="1"/>
  <c r="Q2726" i="2"/>
  <c r="R2726" i="2" s="1"/>
  <c r="AC2726" i="2" s="1"/>
  <c r="Q2269" i="2"/>
  <c r="R2269" i="2" s="1"/>
  <c r="AC2269" i="2" s="1"/>
  <c r="Q2836" i="2"/>
  <c r="R2836" i="2" s="1"/>
  <c r="AC2836" i="2" s="1"/>
  <c r="Q2492" i="2"/>
  <c r="R2492" i="2" s="1"/>
  <c r="AC2492" i="2" s="1"/>
  <c r="Q2443" i="2"/>
  <c r="R2443" i="2" s="1"/>
  <c r="AC2443" i="2" s="1"/>
  <c r="Q2692" i="2"/>
  <c r="R2692" i="2" s="1"/>
  <c r="AC2692" i="2" s="1"/>
  <c r="Q2089" i="2"/>
  <c r="R2089" i="2" s="1"/>
  <c r="AC2089" i="2" s="1"/>
  <c r="Q2808" i="2"/>
  <c r="R2808" i="2" s="1"/>
  <c r="AC2808" i="2" s="1"/>
  <c r="Q2950" i="2"/>
  <c r="R2950" i="2" s="1"/>
  <c r="AC2950" i="2" s="1"/>
  <c r="Q1967" i="2"/>
  <c r="R1967" i="2" s="1"/>
  <c r="AC1967" i="2" s="1"/>
  <c r="Q2509" i="2"/>
  <c r="R2509" i="2" s="1"/>
  <c r="AC2509" i="2" s="1"/>
  <c r="Q2037" i="2"/>
  <c r="R2037" i="2" s="1"/>
  <c r="AC2037" i="2" s="1"/>
  <c r="Q2770" i="2"/>
  <c r="R2770" i="2" s="1"/>
  <c r="AC2770" i="2" s="1"/>
  <c r="Q2239" i="2"/>
  <c r="R2239" i="2" s="1"/>
  <c r="AC2239" i="2" s="1"/>
  <c r="Q1857" i="2"/>
  <c r="R1857" i="2" s="1"/>
  <c r="AC1857" i="2" s="1"/>
  <c r="Q2420" i="2"/>
  <c r="R2420" i="2" s="1"/>
  <c r="AC2420" i="2" s="1"/>
  <c r="Q2910" i="2"/>
  <c r="R2910" i="2" s="1"/>
  <c r="AC2910" i="2" s="1"/>
  <c r="Q2404" i="2"/>
  <c r="R2404" i="2" s="1"/>
  <c r="AC2404" i="2" s="1"/>
  <c r="Q1946" i="2"/>
  <c r="R1946" i="2" s="1"/>
  <c r="AC1946" i="2" s="1"/>
  <c r="Q2400" i="2"/>
  <c r="R2400" i="2" s="1"/>
  <c r="AC2400" i="2" s="1"/>
  <c r="Q2528" i="2"/>
  <c r="R2528" i="2" s="1"/>
  <c r="AC2528" i="2" s="1"/>
  <c r="Q2750" i="2"/>
  <c r="R2750" i="2" s="1"/>
  <c r="AC2750" i="2" s="1"/>
  <c r="Q2752" i="2"/>
  <c r="R2752" i="2" s="1"/>
  <c r="AC2752" i="2" s="1"/>
  <c r="Q2534" i="2"/>
  <c r="R2534" i="2" s="1"/>
  <c r="AC2534" i="2" s="1"/>
  <c r="Q2107" i="2"/>
  <c r="R2107" i="2" s="1"/>
  <c r="AC2107" i="2" s="1"/>
  <c r="Q2587" i="2"/>
  <c r="R2587" i="2" s="1"/>
  <c r="AC2587" i="2" s="1"/>
  <c r="Q2616" i="2"/>
  <c r="R2616" i="2" s="1"/>
  <c r="AC2616" i="2" s="1"/>
  <c r="Q2454" i="2"/>
  <c r="R2454" i="2" s="1"/>
  <c r="AC2454" i="2" s="1"/>
  <c r="Q2461" i="2"/>
  <c r="R2461" i="2" s="1"/>
  <c r="AC2461" i="2" s="1"/>
  <c r="Q2813" i="2"/>
  <c r="R2813" i="2" s="1"/>
  <c r="AC2813" i="2" s="1"/>
  <c r="Q2409" i="2"/>
  <c r="R2409" i="2" s="1"/>
  <c r="AC2409" i="2" s="1"/>
  <c r="Q2693" i="2"/>
  <c r="R2693" i="2" s="1"/>
  <c r="AC2693" i="2" s="1"/>
  <c r="Q1998" i="2"/>
  <c r="R1998" i="2" s="1"/>
  <c r="AC1998" i="2" s="1"/>
  <c r="Q2626" i="2"/>
  <c r="R2626" i="2" s="1"/>
  <c r="AC2626" i="2" s="1"/>
  <c r="Q2423" i="2"/>
  <c r="R2423" i="2" s="1"/>
  <c r="AC2423" i="2" s="1"/>
  <c r="Q2115" i="2"/>
  <c r="R2115" i="2" s="1"/>
  <c r="AC2115" i="2" s="1"/>
  <c r="Q2717" i="2"/>
  <c r="R2717" i="2" s="1"/>
  <c r="AC2717" i="2" s="1"/>
  <c r="Q2585" i="2"/>
  <c r="R2585" i="2" s="1"/>
  <c r="AC2585" i="2" s="1"/>
  <c r="Q2410" i="2"/>
  <c r="R2410" i="2" s="1"/>
  <c r="AC2410" i="2" s="1"/>
  <c r="Q1884" i="2"/>
  <c r="R1884" i="2" s="1"/>
  <c r="AC1884" i="2" s="1"/>
  <c r="Q2041" i="2"/>
  <c r="R2041" i="2" s="1"/>
  <c r="AC2041" i="2" s="1"/>
  <c r="Q1983" i="2"/>
  <c r="R1983" i="2" s="1"/>
  <c r="AC1983" i="2" s="1"/>
  <c r="Q2772" i="2"/>
  <c r="R2772" i="2" s="1"/>
  <c r="AC2772" i="2" s="1"/>
  <c r="Q2571" i="2"/>
  <c r="R2571" i="2" s="1"/>
  <c r="AC2571" i="2" s="1"/>
  <c r="Q2451" i="2"/>
  <c r="R2451" i="2" s="1"/>
  <c r="AC2451" i="2" s="1"/>
  <c r="Q2112" i="2"/>
  <c r="R2112" i="2" s="1"/>
  <c r="AC2112" i="2" s="1"/>
  <c r="Q2557" i="2"/>
  <c r="R2557" i="2" s="1"/>
  <c r="AC2557" i="2" s="1"/>
  <c r="Q2798" i="2"/>
  <c r="R2798" i="2" s="1"/>
  <c r="AC2798" i="2" s="1"/>
  <c r="Q1889" i="2"/>
  <c r="R1889" i="2" s="1"/>
  <c r="AC1889" i="2" s="1"/>
  <c r="Q2566" i="2"/>
  <c r="R2566" i="2" s="1"/>
  <c r="AC2566" i="2" s="1"/>
  <c r="Q1948" i="2"/>
  <c r="R1948" i="2" s="1"/>
  <c r="AC1948" i="2" s="1"/>
  <c r="Q2824" i="2"/>
  <c r="R2824" i="2" s="1"/>
  <c r="AC2824" i="2" s="1"/>
  <c r="Q1886" i="2"/>
  <c r="R1886" i="2" s="1"/>
  <c r="AC1886" i="2" s="1"/>
  <c r="Q2476" i="2"/>
  <c r="R2476" i="2" s="1"/>
  <c r="AC2476" i="2" s="1"/>
  <c r="Q2600" i="2"/>
  <c r="R2600" i="2" s="1"/>
  <c r="AC2600" i="2" s="1"/>
  <c r="Q1901" i="2"/>
  <c r="R1901" i="2" s="1"/>
  <c r="AC1901" i="2" s="1"/>
  <c r="Q1931" i="2"/>
  <c r="R1931" i="2" s="1"/>
  <c r="AC1931" i="2" s="1"/>
  <c r="Q2729" i="2"/>
  <c r="R2729" i="2" s="1"/>
  <c r="AC2729" i="2" s="1"/>
  <c r="Q2793" i="2"/>
  <c r="R2793" i="2" s="1"/>
  <c r="AC2793" i="2" s="1"/>
  <c r="Q1855" i="2"/>
  <c r="R1855" i="2" s="1"/>
  <c r="AC1855" i="2" s="1"/>
  <c r="Q2843" i="2"/>
  <c r="R2843" i="2" s="1"/>
  <c r="AC2843" i="2" s="1"/>
  <c r="Q2677" i="2"/>
  <c r="R2677" i="2" s="1"/>
  <c r="AC2677" i="2" s="1"/>
  <c r="Q1984" i="2"/>
  <c r="R1984" i="2" s="1"/>
  <c r="AC1984" i="2" s="1"/>
  <c r="Q1865" i="2"/>
  <c r="R1865" i="2" s="1"/>
  <c r="AC1865" i="2" s="1"/>
  <c r="Q2446" i="2"/>
  <c r="R2446" i="2" s="1"/>
  <c r="AC2446" i="2" s="1"/>
  <c r="Q2102" i="2"/>
  <c r="R2102" i="2" s="1"/>
  <c r="AC2102" i="2" s="1"/>
  <c r="Q2985" i="2"/>
  <c r="R2985" i="2" s="1"/>
  <c r="AC2985" i="2" s="1"/>
  <c r="Q1919" i="2"/>
  <c r="R1919" i="2" s="1"/>
  <c r="AC1919" i="2" s="1"/>
  <c r="Q1910" i="2"/>
  <c r="R1910" i="2" s="1"/>
  <c r="AC1910" i="2" s="1"/>
  <c r="Q2864" i="2"/>
  <c r="R2864" i="2" s="1"/>
  <c r="AC2864" i="2" s="1"/>
  <c r="Q2121" i="2"/>
  <c r="R2121" i="2" s="1"/>
  <c r="AC2121" i="2" s="1"/>
  <c r="Q2668" i="2"/>
  <c r="R2668" i="2" s="1"/>
  <c r="AC2668" i="2" s="1"/>
  <c r="Q2848" i="2"/>
  <c r="R2848" i="2" s="1"/>
  <c r="AC2848" i="2" s="1"/>
  <c r="Q2890" i="2"/>
  <c r="R2890" i="2" s="1"/>
  <c r="AC2890" i="2" s="1"/>
  <c r="Q2131" i="2"/>
  <c r="R2131" i="2" s="1"/>
  <c r="AC2131" i="2" s="1"/>
  <c r="Q2570" i="2"/>
  <c r="R2570" i="2" s="1"/>
  <c r="AC2570" i="2" s="1"/>
  <c r="Q2549" i="2"/>
  <c r="R2549" i="2" s="1"/>
  <c r="AC2549" i="2" s="1"/>
  <c r="Q2941" i="2"/>
  <c r="R2941" i="2" s="1"/>
  <c r="AC2941" i="2" s="1"/>
  <c r="Q1854" i="2"/>
  <c r="R1854" i="2" s="1"/>
  <c r="AC1854" i="2" s="1"/>
  <c r="Q2973" i="2"/>
  <c r="R2973" i="2" s="1"/>
  <c r="AC2973" i="2" s="1"/>
  <c r="Q2060" i="2"/>
  <c r="R2060" i="2" s="1"/>
  <c r="AC2060" i="2" s="1"/>
  <c r="Q2721" i="2"/>
  <c r="R2721" i="2" s="1"/>
  <c r="AC2721" i="2" s="1"/>
  <c r="Q2262" i="2"/>
  <c r="R2262" i="2" s="1"/>
  <c r="AC2262" i="2" s="1"/>
  <c r="Q2000" i="2"/>
  <c r="R2000" i="2" s="1"/>
  <c r="AC2000" i="2" s="1"/>
  <c r="Q1944" i="2"/>
  <c r="R1944" i="2" s="1"/>
  <c r="AC1944" i="2" s="1"/>
  <c r="Q2762" i="2"/>
  <c r="R2762" i="2" s="1"/>
  <c r="AC2762" i="2" s="1"/>
  <c r="Q2219" i="2"/>
  <c r="R2219" i="2" s="1"/>
  <c r="AC2219" i="2" s="1"/>
  <c r="Q2481" i="2"/>
  <c r="R2481" i="2" s="1"/>
  <c r="AC2481" i="2" s="1"/>
  <c r="Q2263" i="2"/>
  <c r="R2263" i="2" s="1"/>
  <c r="AC2263" i="2" s="1"/>
  <c r="Q2249" i="2"/>
  <c r="R2249" i="2" s="1"/>
  <c r="AC2249" i="2" s="1"/>
  <c r="Q2251" i="2"/>
  <c r="R2251" i="2" s="1"/>
  <c r="AC2251" i="2" s="1"/>
  <c r="Q2119" i="2"/>
  <c r="R2119" i="2" s="1"/>
  <c r="AC2119" i="2" s="1"/>
  <c r="Q2435" i="2"/>
  <c r="R2435" i="2" s="1"/>
  <c r="AC2435" i="2" s="1"/>
  <c r="Q2911" i="2"/>
  <c r="R2911" i="2" s="1"/>
  <c r="AC2911" i="2" s="1"/>
  <c r="Q2178" i="2"/>
  <c r="R2178" i="2" s="1"/>
  <c r="AC2178" i="2" s="1"/>
  <c r="Q2661" i="2"/>
  <c r="R2661" i="2" s="1"/>
  <c r="AC2661" i="2" s="1"/>
  <c r="Q2691" i="2"/>
  <c r="R2691" i="2" s="1"/>
  <c r="AC2691" i="2" s="1"/>
  <c r="Q2079" i="2"/>
  <c r="R2079" i="2" s="1"/>
  <c r="AC2079" i="2" s="1"/>
  <c r="Q2698" i="2"/>
  <c r="R2698" i="2" s="1"/>
  <c r="AC2698" i="2" s="1"/>
  <c r="Q2209" i="2"/>
  <c r="R2209" i="2" s="1"/>
  <c r="AC2209" i="2" s="1"/>
  <c r="Q2724" i="2"/>
  <c r="R2724" i="2" s="1"/>
  <c r="AC2724" i="2" s="1"/>
  <c r="Q1981" i="2"/>
  <c r="R1981" i="2" s="1"/>
  <c r="AC1981" i="2" s="1"/>
  <c r="Q2861" i="2"/>
  <c r="R2861" i="2" s="1"/>
  <c r="AC2861" i="2" s="1"/>
  <c r="Q2839" i="2"/>
  <c r="R2839" i="2" s="1"/>
  <c r="AC2839" i="2" s="1"/>
  <c r="Q2732" i="2"/>
  <c r="R2732" i="2" s="1"/>
  <c r="AC2732" i="2" s="1"/>
  <c r="Q1935" i="2"/>
  <c r="R1935" i="2" s="1"/>
  <c r="AC1935" i="2" s="1"/>
  <c r="Q2960" i="2"/>
  <c r="R2960" i="2" s="1"/>
  <c r="AC2960" i="2" s="1"/>
  <c r="Q2431" i="2"/>
  <c r="R2431" i="2" s="1"/>
  <c r="AC2431" i="2" s="1"/>
  <c r="Q2854" i="2"/>
  <c r="R2854" i="2" s="1"/>
  <c r="AC2854" i="2" s="1"/>
  <c r="Q2065" i="2"/>
  <c r="R2065" i="2" s="1"/>
  <c r="AC2065" i="2" s="1"/>
  <c r="Q2599" i="2"/>
  <c r="R2599" i="2" s="1"/>
  <c r="AC2599" i="2" s="1"/>
  <c r="Q2595" i="2"/>
  <c r="R2595" i="2" s="1"/>
  <c r="AC2595" i="2" s="1"/>
  <c r="Q2711" i="2"/>
  <c r="R2711" i="2" s="1"/>
  <c r="AC2711" i="2" s="1"/>
  <c r="Q2202" i="2"/>
  <c r="R2202" i="2" s="1"/>
  <c r="AC2202" i="2" s="1"/>
  <c r="Q1921" i="2"/>
  <c r="R1921" i="2" s="1"/>
  <c r="AC1921" i="2" s="1"/>
  <c r="Q2529" i="2"/>
  <c r="R2529" i="2" s="1"/>
  <c r="AC2529" i="2" s="1"/>
  <c r="Q2922" i="2"/>
  <c r="R2922" i="2" s="1"/>
  <c r="AC2922" i="2" s="1"/>
  <c r="Q2542" i="2"/>
  <c r="R2542" i="2" s="1"/>
  <c r="AC2542" i="2" s="1"/>
  <c r="Q2954" i="2"/>
  <c r="R2954" i="2" s="1"/>
  <c r="AC2954" i="2" s="1"/>
  <c r="Q2499" i="2"/>
  <c r="R2499" i="2" s="1"/>
  <c r="AC2499" i="2" s="1"/>
  <c r="Q2592" i="2"/>
  <c r="R2592" i="2" s="1"/>
  <c r="AC2592" i="2" s="1"/>
  <c r="Q2491" i="2"/>
  <c r="R2491" i="2" s="1"/>
  <c r="AC2491" i="2" s="1"/>
  <c r="Q1878" i="2"/>
  <c r="R1878" i="2" s="1"/>
  <c r="AC1878" i="2" s="1"/>
  <c r="Q2430" i="2"/>
  <c r="R2430" i="2" s="1"/>
  <c r="AC2430" i="2" s="1"/>
  <c r="Q2445" i="2"/>
  <c r="R2445" i="2" s="1"/>
  <c r="AC2445" i="2" s="1"/>
  <c r="Q2707" i="2"/>
  <c r="R2707" i="2" s="1"/>
  <c r="AC2707" i="2" s="1"/>
  <c r="Q2114" i="2"/>
  <c r="R2114" i="2" s="1"/>
  <c r="AC2114" i="2" s="1"/>
  <c r="Q2604" i="2"/>
  <c r="R2604" i="2" s="1"/>
  <c r="AC2604" i="2" s="1"/>
  <c r="Q2797" i="2"/>
  <c r="R2797" i="2" s="1"/>
  <c r="AC2797" i="2" s="1"/>
  <c r="Q2543" i="2"/>
  <c r="R2543" i="2" s="1"/>
  <c r="AC2543" i="2" s="1"/>
  <c r="Q2880" i="2"/>
  <c r="R2880" i="2" s="1"/>
  <c r="AC2880" i="2" s="1"/>
  <c r="Q2564" i="2"/>
  <c r="R2564" i="2" s="1"/>
  <c r="AC2564" i="2" s="1"/>
  <c r="Q2479" i="2"/>
  <c r="R2479" i="2" s="1"/>
  <c r="AC2479" i="2" s="1"/>
  <c r="Q2613" i="2"/>
  <c r="R2613" i="2" s="1"/>
  <c r="AC2613" i="2" s="1"/>
  <c r="Q2601" i="2"/>
  <c r="R2601" i="2" s="1"/>
  <c r="AC2601" i="2" s="1"/>
  <c r="Q1951" i="2"/>
  <c r="R1951" i="2" s="1"/>
  <c r="AC1951" i="2" s="1"/>
  <c r="Q2162" i="2"/>
  <c r="R2162" i="2" s="1"/>
  <c r="AC2162" i="2" s="1"/>
  <c r="Q2738" i="2"/>
  <c r="R2738" i="2" s="1"/>
  <c r="AC2738" i="2" s="1"/>
  <c r="Q2997" i="2"/>
  <c r="R2997" i="2" s="1"/>
  <c r="AC2997" i="2" s="1"/>
  <c r="Q1922" i="2"/>
  <c r="R1922" i="2" s="1"/>
  <c r="AC1922" i="2" s="1"/>
  <c r="Q2614" i="2"/>
  <c r="R2614" i="2" s="1"/>
  <c r="AC2614" i="2" s="1"/>
  <c r="Q2785" i="2"/>
  <c r="R2785" i="2" s="1"/>
  <c r="AC2785" i="2" s="1"/>
  <c r="Q2665" i="2"/>
  <c r="R2665" i="2" s="1"/>
  <c r="AC2665" i="2" s="1"/>
  <c r="Q2055" i="2"/>
  <c r="R2055" i="2" s="1"/>
  <c r="AC2055" i="2" s="1"/>
  <c r="Q2796" i="2"/>
  <c r="R2796" i="2" s="1"/>
  <c r="AC2796" i="2" s="1"/>
  <c r="Q2987" i="2"/>
  <c r="R2987" i="2" s="1"/>
  <c r="AC2987" i="2" s="1"/>
  <c r="Q1916" i="2"/>
  <c r="R1916" i="2" s="1"/>
  <c r="AC1916" i="2" s="1"/>
  <c r="Q2746" i="2"/>
  <c r="R2746" i="2" s="1"/>
  <c r="AC2746" i="2" s="1"/>
  <c r="Q1876" i="2"/>
  <c r="R1876" i="2" s="1"/>
  <c r="AC1876" i="2" s="1"/>
  <c r="Q2760" i="2"/>
  <c r="R2760" i="2" s="1"/>
  <c r="AC2760" i="2" s="1"/>
  <c r="Q2980" i="2"/>
  <c r="R2980" i="2" s="1"/>
  <c r="AC2980" i="2" s="1"/>
  <c r="Q2847" i="2"/>
  <c r="R2847" i="2" s="1"/>
  <c r="AC2847" i="2" s="1"/>
  <c r="Q2565" i="2"/>
  <c r="R2565" i="2" s="1"/>
  <c r="AC2565" i="2" s="1"/>
  <c r="Q2612" i="2"/>
  <c r="R2612" i="2" s="1"/>
  <c r="AC2612" i="2" s="1"/>
  <c r="Q2104" i="2"/>
  <c r="R2104" i="2" s="1"/>
  <c r="AC2104" i="2" s="1"/>
  <c r="Q2975" i="2"/>
  <c r="R2975" i="2" s="1"/>
  <c r="AC2975" i="2" s="1"/>
  <c r="Q2440" i="2"/>
  <c r="R2440" i="2" s="1"/>
  <c r="AC2440" i="2" s="1"/>
  <c r="Q2230" i="2"/>
  <c r="R2230" i="2" s="1"/>
  <c r="AC2230" i="2" s="1"/>
  <c r="Q2554" i="2"/>
  <c r="R2554" i="2" s="1"/>
  <c r="AC2554" i="2" s="1"/>
  <c r="Q2508" i="2"/>
  <c r="R2508" i="2" s="1"/>
  <c r="AC2508" i="2" s="1"/>
  <c r="Q2100" i="2"/>
  <c r="R2100" i="2" s="1"/>
  <c r="AC2100" i="2" s="1"/>
  <c r="Q2934" i="2"/>
  <c r="R2934" i="2" s="1"/>
  <c r="AC2934" i="2" s="1"/>
  <c r="Q2442" i="2"/>
  <c r="R2442" i="2" s="1"/>
  <c r="AC2442" i="2" s="1"/>
  <c r="Q1926" i="2"/>
  <c r="R1926" i="2" s="1"/>
  <c r="AC1926" i="2" s="1"/>
  <c r="Q2556" i="2"/>
  <c r="R2556" i="2" s="1"/>
  <c r="AC2556" i="2" s="1"/>
  <c r="Q2913" i="2"/>
  <c r="R2913" i="2" s="1"/>
  <c r="AC2913" i="2" s="1"/>
  <c r="Q1978" i="2"/>
  <c r="R1978" i="2" s="1"/>
  <c r="AC1978" i="2" s="1"/>
  <c r="Q2606" i="2"/>
  <c r="R2606" i="2" s="1"/>
  <c r="AC2606" i="2" s="1"/>
  <c r="Q2610" i="2"/>
  <c r="R2610" i="2" s="1"/>
  <c r="AC2610" i="2" s="1"/>
  <c r="Q2815" i="2"/>
  <c r="R2815" i="2" s="1"/>
  <c r="AC2815" i="2" s="1"/>
  <c r="Q2457" i="2"/>
  <c r="R2457" i="2" s="1"/>
  <c r="AC2457" i="2" s="1"/>
  <c r="Q2887" i="2"/>
  <c r="R2887" i="2" s="1"/>
  <c r="AC2887" i="2" s="1"/>
  <c r="Q2185" i="2"/>
  <c r="R2185" i="2" s="1"/>
  <c r="AC2185" i="2" s="1"/>
  <c r="Q2101" i="2"/>
  <c r="R2101" i="2" s="1"/>
  <c r="AC2101" i="2" s="1"/>
  <c r="Q1906" i="2"/>
  <c r="R1906" i="2" s="1"/>
  <c r="AC1906" i="2" s="1"/>
  <c r="Q2447" i="2"/>
  <c r="R2447" i="2" s="1"/>
  <c r="AC2447" i="2" s="1"/>
  <c r="Q2539" i="2"/>
  <c r="R2539" i="2" s="1"/>
  <c r="AC2539" i="2" s="1"/>
  <c r="Q2467" i="2"/>
  <c r="R2467" i="2" s="1"/>
  <c r="AC2467" i="2" s="1"/>
  <c r="Q2082" i="2"/>
  <c r="R2082" i="2" s="1"/>
  <c r="AC2082" i="2" s="1"/>
  <c r="Q1937" i="2"/>
  <c r="R1937" i="2" s="1"/>
  <c r="AC1937" i="2" s="1"/>
  <c r="Q1964" i="2"/>
  <c r="R1964" i="2" s="1"/>
  <c r="AC1964" i="2" s="1"/>
  <c r="Q2173" i="2"/>
  <c r="R2173" i="2" s="1"/>
  <c r="AC2173" i="2" s="1"/>
  <c r="Q2427" i="2"/>
  <c r="R2427" i="2" s="1"/>
  <c r="AC2427" i="2" s="1"/>
  <c r="Q2193" i="2"/>
  <c r="R2193" i="2" s="1"/>
  <c r="AC2193" i="2" s="1"/>
  <c r="Q2875" i="2"/>
  <c r="R2875" i="2" s="1"/>
  <c r="AC2875" i="2" s="1"/>
  <c r="Q2743" i="2"/>
  <c r="R2743" i="2" s="1"/>
  <c r="AC2743" i="2" s="1"/>
  <c r="Q1954" i="2"/>
  <c r="R1954" i="2" s="1"/>
  <c r="AC1954" i="2" s="1"/>
  <c r="Q2939" i="2"/>
  <c r="R2939" i="2" s="1"/>
  <c r="AC2939" i="2" s="1"/>
  <c r="Q2014" i="2"/>
  <c r="R2014" i="2" s="1"/>
  <c r="AC2014" i="2" s="1"/>
  <c r="Q1927" i="2"/>
  <c r="R1927" i="2" s="1"/>
  <c r="AC1927" i="2" s="1"/>
  <c r="Q2057" i="2"/>
  <c r="R2057" i="2" s="1"/>
  <c r="AC2057" i="2" s="1"/>
  <c r="Q2463" i="2"/>
  <c r="R2463" i="2" s="1"/>
  <c r="AC2463" i="2" s="1"/>
  <c r="Q2213" i="2"/>
  <c r="R2213" i="2" s="1"/>
  <c r="AC2213" i="2" s="1"/>
  <c r="Q2254" i="2"/>
  <c r="R2254" i="2" s="1"/>
  <c r="AC2254" i="2" s="1"/>
  <c r="Q2852" i="2"/>
  <c r="R2852" i="2" s="1"/>
  <c r="AC2852" i="2" s="1"/>
  <c r="Q1986" i="2"/>
  <c r="R1986" i="2" s="1"/>
  <c r="AC1986" i="2" s="1"/>
  <c r="Q2083" i="2"/>
  <c r="R2083" i="2" s="1"/>
  <c r="AC2083" i="2" s="1"/>
  <c r="Q2844" i="2"/>
  <c r="R2844" i="2" s="1"/>
  <c r="AC2844" i="2" s="1"/>
  <c r="Q2215" i="2"/>
  <c r="R2215" i="2" s="1"/>
  <c r="AC2215" i="2" s="1"/>
  <c r="Q2039" i="2"/>
  <c r="R2039" i="2" s="1"/>
  <c r="AC2039" i="2" s="1"/>
  <c r="Q2664" i="2"/>
  <c r="R2664" i="2" s="1"/>
  <c r="AC2664" i="2" s="1"/>
  <c r="Q1987" i="2"/>
  <c r="R1987" i="2" s="1"/>
  <c r="AC1987" i="2" s="1"/>
  <c r="Q2206" i="2"/>
  <c r="R2206" i="2" s="1"/>
  <c r="AC2206" i="2" s="1"/>
  <c r="Q1929" i="2"/>
  <c r="R1929" i="2" s="1"/>
  <c r="AC1929" i="2" s="1"/>
  <c r="Q2149" i="2"/>
  <c r="R2149" i="2" s="1"/>
  <c r="AC2149" i="2" s="1"/>
  <c r="Q2850" i="2"/>
  <c r="R2850" i="2" s="1"/>
  <c r="AC2850" i="2" s="1"/>
  <c r="Q1860" i="2"/>
  <c r="R1860" i="2" s="1"/>
  <c r="AC1860" i="2" s="1"/>
  <c r="Q2976" i="2"/>
  <c r="R2976" i="2" s="1"/>
  <c r="AC2976" i="2" s="1"/>
  <c r="Q2631" i="2"/>
  <c r="R2631" i="2" s="1"/>
  <c r="AC2631" i="2" s="1"/>
  <c r="Q2699" i="2"/>
  <c r="R2699" i="2" s="1"/>
  <c r="AC2699" i="2" s="1"/>
  <c r="Q2137" i="2"/>
  <c r="R2137" i="2" s="1"/>
  <c r="AC2137" i="2" s="1"/>
  <c r="Q2624" i="2"/>
  <c r="R2624" i="2" s="1"/>
  <c r="AC2624" i="2" s="1"/>
  <c r="Q2396" i="2"/>
  <c r="R2396" i="2" s="1"/>
  <c r="AC2396" i="2" s="1"/>
  <c r="Q2917" i="2"/>
  <c r="R2917" i="2" s="1"/>
  <c r="AC2917" i="2" s="1"/>
  <c r="Q2520" i="2"/>
  <c r="R2520" i="2" s="1"/>
  <c r="AC2520" i="2" s="1"/>
  <c r="Q2640" i="2"/>
  <c r="R2640" i="2" s="1"/>
  <c r="AC2640" i="2" s="1"/>
  <c r="Q2879" i="2"/>
  <c r="R2879" i="2" s="1"/>
  <c r="AC2879" i="2" s="1"/>
  <c r="Q2207" i="2"/>
  <c r="R2207" i="2" s="1"/>
  <c r="AC2207" i="2" s="1"/>
  <c r="Q2265" i="2"/>
  <c r="R2265" i="2" s="1"/>
  <c r="AC2265" i="2" s="1"/>
  <c r="Q2580" i="2"/>
  <c r="R2580" i="2" s="1"/>
  <c r="AC2580" i="2" s="1"/>
  <c r="Q2593" i="2"/>
  <c r="R2593" i="2" s="1"/>
  <c r="AC2593" i="2" s="1"/>
  <c r="Q1982" i="2"/>
  <c r="R1982" i="2" s="1"/>
  <c r="AC1982" i="2" s="1"/>
  <c r="Q2045" i="2"/>
  <c r="R2045" i="2" s="1"/>
  <c r="AC2045" i="2" s="1"/>
  <c r="Q2812" i="2"/>
  <c r="R2812" i="2" s="1"/>
  <c r="AC2812" i="2" s="1"/>
  <c r="Q2222" i="2"/>
  <c r="R2222" i="2" s="1"/>
  <c r="AC2222" i="2" s="1"/>
  <c r="Q2561" i="2"/>
  <c r="R2561" i="2" s="1"/>
  <c r="AC2561" i="2" s="1"/>
  <c r="Q2165" i="2"/>
  <c r="R2165" i="2" s="1"/>
  <c r="AC2165" i="2" s="1"/>
  <c r="Q2547" i="2"/>
  <c r="R2547" i="2" s="1"/>
  <c r="AC2547" i="2" s="1"/>
  <c r="Q2918" i="2"/>
  <c r="R2918" i="2" s="1"/>
  <c r="AC2918" i="2" s="1"/>
  <c r="Q2696" i="2"/>
  <c r="R2696" i="2" s="1"/>
  <c r="AC2696" i="2" s="1"/>
  <c r="Q2398" i="2"/>
  <c r="R2398" i="2" s="1"/>
  <c r="AC2398" i="2" s="1"/>
  <c r="Q2154" i="2"/>
  <c r="R2154" i="2" s="1"/>
  <c r="AC2154" i="2" s="1"/>
  <c r="Q2203" i="2"/>
  <c r="R2203" i="2" s="1"/>
  <c r="AC2203" i="2" s="1"/>
  <c r="Q2084" i="2"/>
  <c r="R2084" i="2" s="1"/>
  <c r="AC2084" i="2" s="1"/>
  <c r="Q2009" i="2"/>
  <c r="R2009" i="2" s="1"/>
  <c r="AC2009" i="2" s="1"/>
  <c r="Q2127" i="2"/>
  <c r="R2127" i="2" s="1"/>
  <c r="AC2127" i="2" s="1"/>
  <c r="Q2271" i="2"/>
  <c r="R2271" i="2" s="1"/>
  <c r="AC2271" i="2" s="1"/>
  <c r="Q2197" i="2"/>
  <c r="R2197" i="2" s="1"/>
  <c r="AC2197" i="2" s="1"/>
  <c r="Q2008" i="2"/>
  <c r="R2008" i="2" s="1"/>
  <c r="AC2008" i="2" s="1"/>
  <c r="Q2478" i="2"/>
  <c r="R2478" i="2" s="1"/>
  <c r="AC2478" i="2" s="1"/>
  <c r="Q2888" i="2"/>
  <c r="R2888" i="2" s="1"/>
  <c r="AC2888" i="2" s="1"/>
  <c r="Q2524" i="2"/>
  <c r="R2524" i="2" s="1"/>
  <c r="AC2524" i="2" s="1"/>
  <c r="Q2453" i="2"/>
  <c r="R2453" i="2" s="1"/>
  <c r="AC2453" i="2" s="1"/>
  <c r="Q1993" i="2"/>
  <c r="R1993" i="2" s="1"/>
  <c r="AC1993" i="2" s="1"/>
  <c r="Q2010" i="2"/>
  <c r="R2010" i="2" s="1"/>
  <c r="AC2010" i="2" s="1"/>
  <c r="Q2623" i="2"/>
  <c r="R2623" i="2" s="1"/>
  <c r="AC2623" i="2" s="1"/>
  <c r="Q2417" i="2"/>
  <c r="R2417" i="2" s="1"/>
  <c r="AC2417" i="2" s="1"/>
  <c r="Q2510" i="2"/>
  <c r="R2510" i="2" s="1"/>
  <c r="AC2510" i="2" s="1"/>
  <c r="Q2929" i="2"/>
  <c r="R2929" i="2" s="1"/>
  <c r="AC2929" i="2" s="1"/>
  <c r="Q2937" i="2"/>
  <c r="R2937" i="2" s="1"/>
  <c r="AC2937" i="2" s="1"/>
  <c r="Q1930" i="2"/>
  <c r="R1930" i="2" s="1"/>
  <c r="AC1930" i="2" s="1"/>
  <c r="Q2908" i="2"/>
  <c r="R2908" i="2" s="1"/>
  <c r="AC2908" i="2" s="1"/>
  <c r="Q2678" i="2"/>
  <c r="R2678" i="2" s="1"/>
  <c r="AC2678" i="2" s="1"/>
  <c r="Q2187" i="2"/>
  <c r="R2187" i="2" s="1"/>
  <c r="AC2187" i="2" s="1"/>
  <c r="Q2990" i="2"/>
  <c r="R2990" i="2" s="1"/>
  <c r="AC2990" i="2" s="1"/>
  <c r="Q2569" i="2"/>
  <c r="R2569" i="2" s="1"/>
  <c r="AC2569" i="2" s="1"/>
  <c r="Q2068" i="2"/>
  <c r="R2068" i="2" s="1"/>
  <c r="AC2068" i="2" s="1"/>
  <c r="Q2245" i="2"/>
  <c r="R2245" i="2" s="1"/>
  <c r="AC2245" i="2" s="1"/>
  <c r="Q2460" i="2"/>
  <c r="R2460" i="2" s="1"/>
  <c r="AC2460" i="2" s="1"/>
  <c r="Q2164" i="2"/>
  <c r="R2164" i="2" s="1"/>
  <c r="AC2164" i="2" s="1"/>
  <c r="Q2670" i="2"/>
  <c r="R2670" i="2" s="1"/>
  <c r="AC2670" i="2" s="1"/>
  <c r="Q2617" i="2"/>
  <c r="R2617" i="2" s="1"/>
  <c r="AC2617" i="2" s="1"/>
  <c r="Q2016" i="2"/>
  <c r="R2016" i="2" s="1"/>
  <c r="AC2016" i="2" s="1"/>
  <c r="Q2117" i="2"/>
  <c r="R2117" i="2" s="1"/>
  <c r="AC2117" i="2" s="1"/>
  <c r="Q1914" i="2"/>
  <c r="R1914" i="2" s="1"/>
  <c r="AC1914" i="2" s="1"/>
  <c r="Q2517" i="2"/>
  <c r="R2517" i="2" s="1"/>
  <c r="AC2517" i="2" s="1"/>
  <c r="Q1862" i="2"/>
  <c r="R1862" i="2" s="1"/>
  <c r="AC1862" i="2" s="1"/>
  <c r="Q2964" i="2"/>
  <c r="R2964" i="2" s="1"/>
  <c r="AC2964" i="2" s="1"/>
  <c r="Q2259" i="2"/>
  <c r="R2259" i="2" s="1"/>
  <c r="AC2259" i="2" s="1"/>
  <c r="Q1980" i="2"/>
  <c r="R1980" i="2" s="1"/>
  <c r="AC1980" i="2" s="1"/>
  <c r="Q2588" i="2"/>
  <c r="R2588" i="2" s="1"/>
  <c r="AC2588" i="2" s="1"/>
  <c r="Q1959" i="2"/>
  <c r="R1959" i="2" s="1"/>
  <c r="AC1959" i="2" s="1"/>
  <c r="Q2658" i="2"/>
  <c r="R2658" i="2" s="1"/>
  <c r="AC2658" i="2" s="1"/>
  <c r="Q2436" i="2"/>
  <c r="R2436" i="2" s="1"/>
  <c r="AC2436" i="2" s="1"/>
  <c r="Q2071" i="2"/>
  <c r="R2071" i="2" s="1"/>
  <c r="AC2071" i="2" s="1"/>
  <c r="Q2031" i="2"/>
  <c r="R2031" i="2" s="1"/>
  <c r="AC2031" i="2" s="1"/>
  <c r="Q2776" i="2"/>
  <c r="R2776" i="2" s="1"/>
  <c r="AC2776" i="2" s="1"/>
  <c r="Q2132" i="2"/>
  <c r="R2132" i="2" s="1"/>
  <c r="AC2132" i="2" s="1"/>
  <c r="Q2061" i="2"/>
  <c r="R2061" i="2" s="1"/>
  <c r="AC2061" i="2" s="1"/>
  <c r="Q2971" i="2"/>
  <c r="R2971" i="2" s="1"/>
  <c r="AC2971" i="2" s="1"/>
  <c r="Q2411" i="2"/>
  <c r="R2411" i="2" s="1"/>
  <c r="AC2411" i="2" s="1"/>
  <c r="Q1941" i="2"/>
  <c r="R1941" i="2" s="1"/>
  <c r="AC1941" i="2" s="1"/>
  <c r="Q2138" i="2"/>
  <c r="R2138" i="2" s="1"/>
  <c r="AC2138" i="2" s="1"/>
  <c r="Q2023" i="2"/>
  <c r="R2023" i="2" s="1"/>
  <c r="AC2023" i="2" s="1"/>
  <c r="Q2110" i="2"/>
  <c r="R2110" i="2" s="1"/>
  <c r="AC2110" i="2" s="1"/>
  <c r="Q2842" i="2"/>
  <c r="R2842" i="2" s="1"/>
  <c r="AC2842" i="2" s="1"/>
  <c r="Q2130" i="2"/>
  <c r="R2130" i="2" s="1"/>
  <c r="AC2130" i="2" s="1"/>
  <c r="Q2697" i="2"/>
  <c r="R2697" i="2" s="1"/>
  <c r="AC2697" i="2" s="1"/>
  <c r="Q2849" i="2"/>
  <c r="R2849" i="2" s="1"/>
  <c r="AC2849" i="2" s="1"/>
  <c r="Q2899" i="2"/>
  <c r="R2899" i="2" s="1"/>
  <c r="AC2899" i="2" s="1"/>
  <c r="Q2930" i="2"/>
  <c r="R2930" i="2" s="1"/>
  <c r="AC2930" i="2" s="1"/>
  <c r="Q2967" i="2"/>
  <c r="R2967" i="2" s="1"/>
  <c r="AC2967" i="2" s="1"/>
  <c r="Q2122" i="2"/>
  <c r="R2122" i="2" s="1"/>
  <c r="AC2122" i="2" s="1"/>
  <c r="Q2916" i="2"/>
  <c r="R2916" i="2" s="1"/>
  <c r="AC2916" i="2" s="1"/>
  <c r="Q2567" i="2"/>
  <c r="R2567" i="2" s="1"/>
  <c r="AC2567" i="2" s="1"/>
  <c r="Q1859" i="2"/>
  <c r="R1859" i="2" s="1"/>
  <c r="AC1859" i="2" s="1"/>
  <c r="Q2216" i="2"/>
  <c r="R2216" i="2" s="1"/>
  <c r="AC2216" i="2" s="1"/>
  <c r="Q2040" i="2"/>
  <c r="R2040" i="2" s="1"/>
  <c r="AC2040" i="2" s="1"/>
  <c r="Q2983" i="2"/>
  <c r="R2983" i="2" s="1"/>
  <c r="AC2983" i="2" s="1"/>
  <c r="Q2988" i="2"/>
  <c r="R2988" i="2" s="1"/>
  <c r="AC2988" i="2" s="1"/>
  <c r="Q1866" i="2"/>
  <c r="R1866" i="2" s="1"/>
  <c r="AC1866" i="2" s="1"/>
  <c r="Q2710" i="2"/>
  <c r="R2710" i="2" s="1"/>
  <c r="AC2710" i="2" s="1"/>
  <c r="Q2006" i="2"/>
  <c r="R2006" i="2" s="1"/>
  <c r="AC2006" i="2" s="1"/>
  <c r="Q2194" i="2"/>
  <c r="R2194" i="2" s="1"/>
  <c r="AC2194" i="2" s="1"/>
  <c r="Q2233" i="2"/>
  <c r="R2233" i="2" s="1"/>
  <c r="AC2233" i="2" s="1"/>
  <c r="Q1915" i="2"/>
  <c r="R1915" i="2" s="1"/>
  <c r="AC1915" i="2" s="1"/>
  <c r="Q2926" i="2"/>
  <c r="R2926" i="2" s="1"/>
  <c r="AC2926" i="2" s="1"/>
  <c r="Q2853" i="2"/>
  <c r="R2853" i="2" s="1"/>
  <c r="AC2853" i="2" s="1"/>
  <c r="Q2550" i="2"/>
  <c r="R2550" i="2" s="1"/>
  <c r="AC2550" i="2" s="1"/>
  <c r="Q2146" i="2"/>
  <c r="R2146" i="2" s="1"/>
  <c r="AC2146" i="2" s="1"/>
  <c r="Q2189" i="2"/>
  <c r="R2189" i="2" s="1"/>
  <c r="AC2189" i="2" s="1"/>
  <c r="Q2456" i="2"/>
  <c r="R2456" i="2" s="1"/>
  <c r="AC2456" i="2" s="1"/>
  <c r="Q2182" i="2"/>
  <c r="R2182" i="2" s="1"/>
  <c r="AC2182" i="2" s="1"/>
  <c r="Q2912" i="2"/>
  <c r="R2912" i="2" s="1"/>
  <c r="AC2912" i="2" s="1"/>
  <c r="Q2488" i="2"/>
  <c r="R2488" i="2" s="1"/>
  <c r="AC2488" i="2" s="1"/>
  <c r="Q2441" i="2"/>
  <c r="R2441" i="2" s="1"/>
  <c r="AC2441" i="2" s="1"/>
  <c r="Q2261" i="2"/>
  <c r="R2261" i="2" s="1"/>
  <c r="AC2261" i="2" s="1"/>
  <c r="Q2070" i="2"/>
  <c r="R2070" i="2" s="1"/>
  <c r="AC2070" i="2" s="1"/>
  <c r="Q2584" i="2"/>
  <c r="R2584" i="2" s="1"/>
  <c r="AC2584" i="2" s="1"/>
  <c r="Q2845" i="2"/>
  <c r="R2845" i="2" s="1"/>
  <c r="AC2845" i="2" s="1"/>
  <c r="Q1917" i="2"/>
  <c r="R1917" i="2" s="1"/>
  <c r="AC1917" i="2" s="1"/>
  <c r="Q2652" i="2"/>
  <c r="R2652" i="2" s="1"/>
  <c r="AC2652" i="2" s="1"/>
  <c r="Q2756" i="2"/>
  <c r="R2756" i="2" s="1"/>
  <c r="AC2756" i="2" s="1"/>
  <c r="Q1942" i="2"/>
  <c r="R1942" i="2" s="1"/>
  <c r="AC1942" i="2" s="1"/>
  <c r="Q2490" i="2"/>
  <c r="R2490" i="2" s="1"/>
  <c r="AC2490" i="2" s="1"/>
  <c r="Q2218" i="2"/>
  <c r="R2218" i="2" s="1"/>
  <c r="AC2218" i="2" s="1"/>
  <c r="Q2126" i="2"/>
  <c r="R2126" i="2" s="1"/>
  <c r="AC2126" i="2" s="1"/>
  <c r="Q2484" i="2"/>
  <c r="R2484" i="2" s="1"/>
  <c r="AC2484" i="2" s="1"/>
  <c r="Q1851" i="2"/>
  <c r="R1851" i="2" s="1"/>
  <c r="AC1851" i="2" s="1"/>
  <c r="Q2749" i="2"/>
  <c r="R2749" i="2" s="1"/>
  <c r="AC2749" i="2" s="1"/>
  <c r="Q2156" i="2"/>
  <c r="R2156" i="2" s="1"/>
  <c r="AC2156" i="2" s="1"/>
  <c r="Q2210" i="2"/>
  <c r="R2210" i="2" s="1"/>
  <c r="AC2210" i="2" s="1"/>
  <c r="Q1882" i="2"/>
  <c r="R1882" i="2" s="1"/>
  <c r="AC1882" i="2" s="1"/>
  <c r="Q1985" i="2"/>
  <c r="R1985" i="2" s="1"/>
  <c r="AC1985" i="2" s="1"/>
  <c r="Q2217" i="2"/>
  <c r="R2217" i="2" s="1"/>
  <c r="AC2217" i="2" s="1"/>
  <c r="Q2795" i="2"/>
  <c r="R2795" i="2" s="1"/>
  <c r="AC2795" i="2" s="1"/>
  <c r="Q2586" i="2"/>
  <c r="R2586" i="2" s="1"/>
  <c r="AC2586" i="2" s="1"/>
  <c r="Q2501" i="2"/>
  <c r="R2501" i="2" s="1"/>
  <c r="AC2501" i="2" s="1"/>
  <c r="Q2763" i="2"/>
  <c r="R2763" i="2" s="1"/>
  <c r="AC2763" i="2" s="1"/>
  <c r="Q2690" i="2"/>
  <c r="R2690" i="2" s="1"/>
  <c r="AC2690" i="2" s="1"/>
  <c r="Q2163" i="2"/>
  <c r="R2163" i="2" s="1"/>
  <c r="AC2163" i="2" s="1"/>
  <c r="Q2095" i="2"/>
  <c r="R2095" i="2" s="1"/>
  <c r="AC2095" i="2" s="1"/>
  <c r="Q2766" i="2"/>
  <c r="R2766" i="2" s="1"/>
  <c r="AC2766" i="2" s="1"/>
  <c r="Q2473" i="2"/>
  <c r="R2473" i="2" s="1"/>
  <c r="AC2473" i="2" s="1"/>
  <c r="Q2535" i="2"/>
  <c r="R2535" i="2" s="1"/>
  <c r="AC2535" i="2" s="1"/>
  <c r="Q2948" i="2"/>
  <c r="R2948" i="2" s="1"/>
  <c r="AC2948" i="2" s="1"/>
  <c r="Q2656" i="2"/>
  <c r="R2656" i="2" s="1"/>
  <c r="AC2656" i="2" s="1"/>
  <c r="Q2133" i="2"/>
  <c r="R2133" i="2" s="1"/>
  <c r="AC2133" i="2" s="1"/>
  <c r="Q1863" i="2"/>
  <c r="R1863" i="2" s="1"/>
  <c r="AC1863" i="2" s="1"/>
  <c r="Q2532" i="2"/>
  <c r="R2532" i="2" s="1"/>
  <c r="AC2532" i="2" s="1"/>
  <c r="Q2278" i="2"/>
  <c r="R2278" i="2" s="1"/>
  <c r="AC2278" i="2" s="1"/>
  <c r="Q2764" i="2"/>
  <c r="R2764" i="2" s="1"/>
  <c r="AC2764" i="2" s="1"/>
  <c r="Q1990" i="2"/>
  <c r="R1990" i="2" s="1"/>
  <c r="AC1990" i="2" s="1"/>
  <c r="Q2120" i="2"/>
  <c r="R2120" i="2" s="1"/>
  <c r="AC2120" i="2" s="1"/>
  <c r="Q2505" i="2"/>
  <c r="R2505" i="2" s="1"/>
  <c r="AC2505" i="2" s="1"/>
  <c r="Q2583" i="2"/>
  <c r="R2583" i="2" s="1"/>
  <c r="AC2583" i="2" s="1"/>
  <c r="Q2819" i="2"/>
  <c r="R2819" i="2" s="1"/>
  <c r="AC2819" i="2" s="1"/>
  <c r="Q2050" i="2"/>
  <c r="R2050" i="2" s="1"/>
  <c r="AC2050" i="2" s="1"/>
  <c r="Q2223" i="2"/>
  <c r="R2223" i="2" s="1"/>
  <c r="AC2223" i="2" s="1"/>
  <c r="Q2170" i="2"/>
  <c r="R2170" i="2" s="1"/>
  <c r="AC2170" i="2" s="1"/>
  <c r="Q2686" i="2"/>
  <c r="R2686" i="2" s="1"/>
  <c r="AC2686" i="2" s="1"/>
  <c r="Q2049" i="2"/>
  <c r="R2049" i="2" s="1"/>
  <c r="AC2049" i="2" s="1"/>
  <c r="Q1861" i="2"/>
  <c r="R1861" i="2" s="1"/>
  <c r="AC1861" i="2" s="1"/>
  <c r="Q2021" i="2"/>
  <c r="R2021" i="2" s="1"/>
  <c r="AC2021" i="2" s="1"/>
  <c r="Q2179" i="2"/>
  <c r="R2179" i="2" s="1"/>
  <c r="AC2179" i="2" s="1"/>
  <c r="Q2174" i="2"/>
  <c r="R2174" i="2" s="1"/>
  <c r="AC2174" i="2" s="1"/>
  <c r="Q2415" i="2"/>
  <c r="R2415" i="2" s="1"/>
  <c r="AC2415" i="2" s="1"/>
  <c r="Q3011" i="2"/>
  <c r="R3011" i="2" s="1"/>
  <c r="AC3011" i="2" s="1"/>
  <c r="Q3012" i="2"/>
  <c r="R3012" i="2" s="1"/>
  <c r="AC3012" i="2" s="1"/>
  <c r="Q3013" i="2"/>
  <c r="R3013" i="2" s="1"/>
  <c r="AC3013" i="2" s="1"/>
  <c r="Q3014" i="2"/>
  <c r="R3014" i="2" s="1"/>
  <c r="AC3014" i="2" s="1"/>
  <c r="Q3015" i="2"/>
  <c r="R3015" i="2" s="1"/>
  <c r="AC3015" i="2" s="1"/>
  <c r="Q3016" i="2"/>
  <c r="R3016" i="2" s="1"/>
  <c r="AC3016" i="2" s="1"/>
  <c r="Q3017" i="2"/>
  <c r="R3017" i="2" s="1"/>
  <c r="AC3017" i="2" s="1"/>
  <c r="Q3018" i="2"/>
  <c r="R3018" i="2" s="1"/>
  <c r="AC3018" i="2" s="1"/>
  <c r="Q3019" i="2"/>
  <c r="R3019" i="2" s="1"/>
  <c r="AC3019" i="2" s="1"/>
  <c r="Q3020" i="2"/>
  <c r="R3020" i="2" s="1"/>
  <c r="AC3020" i="2" s="1"/>
  <c r="Q3021" i="2"/>
  <c r="R3021" i="2" s="1"/>
  <c r="AC3021" i="2" s="1"/>
  <c r="Q3022" i="2"/>
  <c r="R3022" i="2" s="1"/>
  <c r="AC3022" i="2" s="1"/>
  <c r="Q3023" i="2"/>
  <c r="R3023" i="2" s="1"/>
  <c r="AC3023" i="2" s="1"/>
  <c r="Q3024" i="2"/>
  <c r="R3024" i="2" s="1"/>
  <c r="AC3024" i="2" s="1"/>
  <c r="Q3025" i="2"/>
  <c r="R3025" i="2" s="1"/>
  <c r="AC3025" i="2" s="1"/>
  <c r="Q3026" i="2"/>
  <c r="R3026" i="2" s="1"/>
  <c r="AC3026" i="2" s="1"/>
  <c r="Q3027" i="2"/>
  <c r="R3027" i="2" s="1"/>
  <c r="AC3027" i="2" s="1"/>
  <c r="Q3028" i="2"/>
  <c r="R3028" i="2" s="1"/>
  <c r="AC3028" i="2" s="1"/>
  <c r="Q3029" i="2"/>
  <c r="R3029" i="2" s="1"/>
  <c r="AC3029" i="2" s="1"/>
  <c r="Q3030" i="2"/>
  <c r="R3030" i="2" s="1"/>
  <c r="AC3030" i="2" s="1"/>
  <c r="Q3031" i="2"/>
  <c r="R3031" i="2" s="1"/>
  <c r="AC3031" i="2" s="1"/>
  <c r="Q3032" i="2"/>
  <c r="R3032" i="2" s="1"/>
  <c r="AC3032" i="2" s="1"/>
  <c r="Q3033" i="2"/>
  <c r="R3033" i="2" s="1"/>
  <c r="AC3033" i="2" s="1"/>
  <c r="Q3034" i="2"/>
  <c r="R3034" i="2" s="1"/>
  <c r="AC3034" i="2" s="1"/>
  <c r="Q3035" i="2"/>
  <c r="R3035" i="2" s="1"/>
  <c r="AC3035" i="2" s="1"/>
  <c r="Q3036" i="2"/>
  <c r="R3036" i="2" s="1"/>
  <c r="AC3036" i="2" s="1"/>
  <c r="Q3037" i="2"/>
  <c r="R3037" i="2" s="1"/>
  <c r="AC3037" i="2" s="1"/>
  <c r="Q3038" i="2"/>
  <c r="R3038" i="2" s="1"/>
  <c r="AC3038" i="2" s="1"/>
  <c r="Q3039" i="2"/>
  <c r="R3039" i="2" s="1"/>
  <c r="AC3039" i="2" s="1"/>
  <c r="Q3040" i="2"/>
  <c r="R3040" i="2" s="1"/>
  <c r="AC3040" i="2" s="1"/>
  <c r="Q3041" i="2"/>
  <c r="R3041" i="2" s="1"/>
  <c r="AC3041" i="2" s="1"/>
  <c r="Q3042" i="2"/>
  <c r="R3042" i="2" s="1"/>
  <c r="AC3042" i="2" s="1"/>
  <c r="Q3043" i="2"/>
  <c r="R3043" i="2" s="1"/>
  <c r="AC3043" i="2" s="1"/>
  <c r="Q3044" i="2"/>
  <c r="R3044" i="2" s="1"/>
  <c r="AC3044" i="2" s="1"/>
  <c r="Q3045" i="2"/>
  <c r="R3045" i="2" s="1"/>
  <c r="AC3045" i="2" s="1"/>
  <c r="Q3046" i="2"/>
  <c r="R3046" i="2" s="1"/>
  <c r="AC3046" i="2" s="1"/>
  <c r="Q3047" i="2"/>
  <c r="R3047" i="2" s="1"/>
  <c r="AC3047" i="2" s="1"/>
  <c r="Q3048" i="2"/>
  <c r="R3048" i="2" s="1"/>
  <c r="AC3048" i="2" s="1"/>
  <c r="Q3049" i="2"/>
  <c r="R3049" i="2" s="1"/>
  <c r="AC3049" i="2" s="1"/>
  <c r="Q3050" i="2"/>
  <c r="R3050" i="2" s="1"/>
  <c r="AC3050" i="2" s="1"/>
  <c r="Q3051" i="2"/>
  <c r="R3051" i="2" s="1"/>
  <c r="AC3051" i="2" s="1"/>
  <c r="Q3052" i="2"/>
  <c r="R3052" i="2" s="1"/>
  <c r="AC3052" i="2" s="1"/>
  <c r="Q3053" i="2"/>
  <c r="R3053" i="2" s="1"/>
  <c r="AC3053" i="2" s="1"/>
  <c r="Q3054" i="2"/>
  <c r="R3054" i="2" s="1"/>
  <c r="AC3054" i="2" s="1"/>
  <c r="Q3055" i="2"/>
  <c r="R3055" i="2" s="1"/>
  <c r="AC3055" i="2" s="1"/>
  <c r="Q3056" i="2"/>
  <c r="R3056" i="2" s="1"/>
  <c r="AC3056" i="2" s="1"/>
  <c r="Q3057" i="2"/>
  <c r="R3057" i="2" s="1"/>
  <c r="AC3057" i="2" s="1"/>
  <c r="Q3058" i="2"/>
  <c r="R3058" i="2" s="1"/>
  <c r="AC3058" i="2" s="1"/>
  <c r="Q3059" i="2"/>
  <c r="R3059" i="2" s="1"/>
  <c r="AC3059" i="2" s="1"/>
  <c r="Q3060" i="2"/>
  <c r="R3060" i="2" s="1"/>
  <c r="AC3060" i="2" s="1"/>
  <c r="Q3061" i="2"/>
  <c r="R3061" i="2" s="1"/>
  <c r="AC3061" i="2" s="1"/>
  <c r="Q3062" i="2"/>
  <c r="R3062" i="2" s="1"/>
  <c r="AC3062" i="2" s="1"/>
  <c r="Q3063" i="2"/>
  <c r="R3063" i="2" s="1"/>
  <c r="AC3063" i="2" s="1"/>
  <c r="Q3064" i="2"/>
  <c r="R3064" i="2" s="1"/>
  <c r="AC3064" i="2" s="1"/>
  <c r="Q3065" i="2"/>
  <c r="R3065" i="2" s="1"/>
  <c r="AC3065" i="2" s="1"/>
  <c r="Q3066" i="2"/>
  <c r="R3066" i="2" s="1"/>
  <c r="AC3066" i="2" s="1"/>
  <c r="Q3067" i="2"/>
  <c r="R3067" i="2" s="1"/>
  <c r="AC3067" i="2" s="1"/>
  <c r="Q3068" i="2"/>
  <c r="R3068" i="2" s="1"/>
  <c r="AC3068" i="2" s="1"/>
  <c r="Q3069" i="2"/>
  <c r="R3069" i="2" s="1"/>
  <c r="AC3069" i="2" s="1"/>
  <c r="Q3070" i="2"/>
  <c r="R3070" i="2" s="1"/>
  <c r="AC3070" i="2" s="1"/>
  <c r="Q3071" i="2"/>
  <c r="R3071" i="2" s="1"/>
  <c r="AC3071" i="2" s="1"/>
  <c r="Q3072" i="2"/>
  <c r="R3072" i="2" s="1"/>
  <c r="AC3072" i="2" s="1"/>
  <c r="Q3073" i="2"/>
  <c r="R3073" i="2" s="1"/>
  <c r="AC3073" i="2" s="1"/>
  <c r="Q3074" i="2"/>
  <c r="R3074" i="2" s="1"/>
  <c r="AC3074" i="2" s="1"/>
  <c r="Q3075" i="2"/>
  <c r="R3075" i="2" s="1"/>
  <c r="AC3075" i="2" s="1"/>
  <c r="Q3076" i="2"/>
  <c r="R3076" i="2" s="1"/>
  <c r="AC3076" i="2" s="1"/>
  <c r="Q3077" i="2"/>
  <c r="R3077" i="2" s="1"/>
  <c r="AC3077" i="2" s="1"/>
  <c r="Q3078" i="2"/>
  <c r="R3078" i="2" s="1"/>
  <c r="AC3078" i="2" s="1"/>
  <c r="Q3079" i="2"/>
  <c r="R3079" i="2" s="1"/>
  <c r="AC3079" i="2" s="1"/>
  <c r="Q3080" i="2"/>
  <c r="R3080" i="2" s="1"/>
  <c r="AC3080" i="2" s="1"/>
  <c r="Q3081" i="2"/>
  <c r="R3081" i="2" s="1"/>
  <c r="AC3081" i="2" s="1"/>
  <c r="Q3082" i="2"/>
  <c r="R3082" i="2" s="1"/>
  <c r="AC3082" i="2" s="1"/>
  <c r="Q3083" i="2"/>
  <c r="R3083" i="2" s="1"/>
  <c r="AC3083" i="2" s="1"/>
  <c r="Q3084" i="2"/>
  <c r="R3084" i="2" s="1"/>
  <c r="AC3084" i="2" s="1"/>
  <c r="Q3085" i="2"/>
  <c r="R3085" i="2" s="1"/>
  <c r="AC3085" i="2" s="1"/>
  <c r="Q3086" i="2"/>
  <c r="R3086" i="2" s="1"/>
  <c r="AC3086" i="2" s="1"/>
  <c r="Q3087" i="2"/>
  <c r="R3087" i="2" s="1"/>
  <c r="AC3087" i="2" s="1"/>
  <c r="Q3088" i="2"/>
  <c r="R3088" i="2" s="1"/>
  <c r="AC3088" i="2" s="1"/>
  <c r="Q3089" i="2"/>
  <c r="R3089" i="2" s="1"/>
  <c r="AC3089" i="2" s="1"/>
  <c r="Q3090" i="2"/>
  <c r="R3090" i="2" s="1"/>
  <c r="AC3090" i="2" s="1"/>
  <c r="Q3091" i="2"/>
  <c r="R3091" i="2" s="1"/>
  <c r="AC3091" i="2" s="1"/>
  <c r="Q3092" i="2"/>
  <c r="R3092" i="2" s="1"/>
  <c r="AC3092" i="2" s="1"/>
  <c r="Q3099" i="2"/>
  <c r="R3099" i="2" s="1"/>
  <c r="AC3099" i="2" s="1"/>
  <c r="Q3101" i="2"/>
  <c r="R3101" i="2" s="1"/>
  <c r="AC3101" i="2" s="1"/>
  <c r="Q3097" i="2"/>
  <c r="R3097" i="2" s="1"/>
  <c r="AC3097" i="2" s="1"/>
  <c r="Q3095" i="2"/>
  <c r="R3095" i="2" s="1"/>
  <c r="AC3095" i="2" s="1"/>
  <c r="Q3093" i="2"/>
  <c r="R3093" i="2" s="1"/>
  <c r="AC3093" i="2" s="1"/>
  <c r="S3090" i="2" l="1"/>
  <c r="T3090" i="2" s="1"/>
  <c r="S3082" i="2"/>
  <c r="T3082" i="2" s="1"/>
  <c r="S3074" i="2"/>
  <c r="T3074" i="2" s="1"/>
  <c r="S3066" i="2"/>
  <c r="T3066" i="2" s="1"/>
  <c r="S3058" i="2"/>
  <c r="T3058" i="2" s="1"/>
  <c r="S3050" i="2"/>
  <c r="T3050" i="2" s="1"/>
  <c r="S3042" i="2"/>
  <c r="T3042" i="2" s="1"/>
  <c r="S3034" i="2"/>
  <c r="T3034" i="2" s="1"/>
  <c r="S3026" i="2"/>
  <c r="T3026" i="2" s="1"/>
  <c r="S3018" i="2"/>
  <c r="T3018" i="2" s="1"/>
  <c r="S2415" i="2"/>
  <c r="T2415" i="2" s="1"/>
  <c r="S2223" i="2"/>
  <c r="T2223" i="2" s="1"/>
  <c r="S2278" i="2"/>
  <c r="T2278" i="2" s="1"/>
  <c r="S2766" i="2"/>
  <c r="T2766" i="2" s="1"/>
  <c r="S2217" i="2"/>
  <c r="T2217" i="2" s="1"/>
  <c r="S2126" i="2"/>
  <c r="T2126" i="2" s="1"/>
  <c r="S2584" i="2"/>
  <c r="T2584" i="2" s="1"/>
  <c r="S2189" i="2"/>
  <c r="T2189" i="2" s="1"/>
  <c r="S2006" i="2"/>
  <c r="T2006" i="2" s="1"/>
  <c r="S2567" i="2"/>
  <c r="T2567" i="2" s="1"/>
  <c r="S2130" i="2"/>
  <c r="T2130" i="2" s="1"/>
  <c r="S2061" i="2"/>
  <c r="T2061" i="2" s="1"/>
  <c r="S2588" i="2"/>
  <c r="T2588" i="2" s="1"/>
  <c r="S2016" i="2"/>
  <c r="T2016" i="2" s="1"/>
  <c r="S2990" i="2"/>
  <c r="T2990" i="2" s="1"/>
  <c r="S2417" i="2"/>
  <c r="T2417" i="2" s="1"/>
  <c r="S2008" i="2"/>
  <c r="T2008" i="2" s="1"/>
  <c r="S2398" i="2"/>
  <c r="T2398" i="2" s="1"/>
  <c r="S2045" i="2"/>
  <c r="T2045" i="2" s="1"/>
  <c r="S2520" i="2"/>
  <c r="T2520" i="2" s="1"/>
  <c r="S1860" i="2"/>
  <c r="T1860" i="2" s="1"/>
  <c r="S2215" i="2"/>
  <c r="T2215" i="2" s="1"/>
  <c r="S2057" i="2"/>
  <c r="T2057" i="2" s="1"/>
  <c r="S2427" i="2"/>
  <c r="T2427" i="2" s="1"/>
  <c r="S1906" i="2"/>
  <c r="T1906" i="2" s="1"/>
  <c r="S1978" i="2"/>
  <c r="T1978" i="2" s="1"/>
  <c r="S2554" i="2"/>
  <c r="T2554" i="2" s="1"/>
  <c r="S2980" i="2"/>
  <c r="T2980" i="2" s="1"/>
  <c r="S2665" i="2"/>
  <c r="T2665" i="2" s="1"/>
  <c r="S2601" i="2"/>
  <c r="T2601" i="2" s="1"/>
  <c r="S2114" i="2"/>
  <c r="T2114" i="2" s="1"/>
  <c r="S2954" i="2"/>
  <c r="T2954" i="2" s="1"/>
  <c r="S2599" i="2"/>
  <c r="T2599" i="2" s="1"/>
  <c r="S2861" i="2"/>
  <c r="T2861" i="2" s="1"/>
  <c r="S2178" i="2"/>
  <c r="T2178" i="2" s="1"/>
  <c r="S2219" i="2"/>
  <c r="T2219" i="2" s="1"/>
  <c r="S1854" i="2"/>
  <c r="T1854" i="2" s="1"/>
  <c r="S2121" i="2"/>
  <c r="T2121" i="2" s="1"/>
  <c r="S1984" i="2"/>
  <c r="T1984" i="2" s="1"/>
  <c r="S2600" i="2"/>
  <c r="T2600" i="2" s="1"/>
  <c r="S2557" i="2"/>
  <c r="T2557" i="2" s="1"/>
  <c r="S2410" i="2"/>
  <c r="T2410" i="2" s="1"/>
  <c r="S2409" i="2"/>
  <c r="T2409" i="2" s="1"/>
  <c r="S2752" i="2"/>
  <c r="T2752" i="2" s="1"/>
  <c r="S1857" i="2"/>
  <c r="T1857" i="2" s="1"/>
  <c r="S2089" i="2"/>
  <c r="T2089" i="2" s="1"/>
  <c r="S1973" i="2"/>
  <c r="T1973" i="2" s="1"/>
  <c r="S2712" i="2"/>
  <c r="T2712" i="2" s="1"/>
  <c r="S1995" i="2"/>
  <c r="T1995" i="2" s="1"/>
  <c r="S2428" i="2"/>
  <c r="T2428" i="2" s="1"/>
  <c r="S2108" i="2"/>
  <c r="T2108" i="2" s="1"/>
  <c r="S2044" i="2"/>
  <c r="T2044" i="2" s="1"/>
  <c r="S1971" i="2"/>
  <c r="T1971" i="2" s="1"/>
  <c r="S2028" i="2"/>
  <c r="T2028" i="2" s="1"/>
  <c r="S2662" i="2"/>
  <c r="T2662" i="2" s="1"/>
  <c r="S2399" i="2"/>
  <c r="T2399" i="2" s="1"/>
  <c r="S2635" i="2"/>
  <c r="T2635" i="2" s="1"/>
  <c r="S2421" i="2"/>
  <c r="T2421" i="2" s="1"/>
  <c r="S2489" i="2"/>
  <c r="T2489" i="2" s="1"/>
  <c r="S2632" i="2"/>
  <c r="T2632" i="2" s="1"/>
  <c r="S2716" i="2"/>
  <c r="T2716" i="2" s="1"/>
  <c r="S2142" i="2"/>
  <c r="T2142" i="2" s="1"/>
  <c r="S2504" i="2"/>
  <c r="T2504" i="2" s="1"/>
  <c r="S2609" i="2"/>
  <c r="T2609" i="2" s="1"/>
  <c r="S2422" i="2"/>
  <c r="T2422" i="2" s="1"/>
  <c r="S2134" i="2"/>
  <c r="T2134" i="2" s="1"/>
  <c r="S1918" i="2"/>
  <c r="T1918" i="2" s="1"/>
  <c r="S2148" i="2"/>
  <c r="T2148" i="2" s="1"/>
  <c r="S2270" i="2"/>
  <c r="T2270" i="2" s="1"/>
  <c r="S2915" i="2"/>
  <c r="T2915" i="2" s="1"/>
  <c r="S2768" i="2"/>
  <c r="T2768" i="2" s="1"/>
  <c r="S2841" i="2"/>
  <c r="T2841" i="2" s="1"/>
  <c r="S2237" i="2"/>
  <c r="T2237" i="2" s="1"/>
  <c r="S2989" i="2"/>
  <c r="T2989" i="2" s="1"/>
  <c r="S2867" i="2"/>
  <c r="T2867" i="2" s="1"/>
  <c r="S2834" i="2"/>
  <c r="T2834" i="2" s="1"/>
  <c r="S2448" i="2"/>
  <c r="T2448" i="2" s="1"/>
  <c r="S2878" i="2"/>
  <c r="T2878" i="2" s="1"/>
  <c r="S2639" i="2"/>
  <c r="T2639" i="2" s="1"/>
  <c r="S2642" i="2"/>
  <c r="T2642" i="2" s="1"/>
  <c r="S1994" i="2"/>
  <c r="T1994" i="2" s="1"/>
  <c r="S2402" i="2"/>
  <c r="T2402" i="2" s="1"/>
  <c r="S2650" i="2"/>
  <c r="T2650" i="2" s="1"/>
  <c r="S2618" i="2"/>
  <c r="T2618" i="2" s="1"/>
  <c r="S2161" i="2"/>
  <c r="T2161" i="2" s="1"/>
  <c r="S2500" i="2"/>
  <c r="T2500" i="2" s="1"/>
  <c r="S2190" i="2"/>
  <c r="T2190" i="2" s="1"/>
  <c r="S2840" i="2"/>
  <c r="T2840" i="2" s="1"/>
  <c r="S2905" i="2"/>
  <c r="T2905" i="2" s="1"/>
  <c r="S2953" i="2"/>
  <c r="T2953" i="2" s="1"/>
  <c r="S2739" i="2"/>
  <c r="T2739" i="2" s="1"/>
  <c r="S2680" i="2"/>
  <c r="T2680" i="2" s="1"/>
  <c r="S2024" i="2"/>
  <c r="T2024" i="2" s="1"/>
  <c r="S2828" i="2"/>
  <c r="T2828" i="2" s="1"/>
  <c r="S2507" i="2"/>
  <c r="T2507" i="2" s="1"/>
  <c r="S2947" i="2"/>
  <c r="T2947" i="2" s="1"/>
  <c r="S2629" i="2"/>
  <c r="T2629" i="2" s="1"/>
  <c r="S2862" i="2"/>
  <c r="T2862" i="2" s="1"/>
  <c r="S2855" i="2"/>
  <c r="T2855" i="2" s="1"/>
  <c r="S2160" i="2"/>
  <c r="T2160" i="2" s="1"/>
  <c r="S2025" i="2"/>
  <c r="T2025" i="2" s="1"/>
  <c r="S2932" i="2"/>
  <c r="T2932" i="2" s="1"/>
  <c r="S1997" i="2"/>
  <c r="T1997" i="2" s="1"/>
  <c r="S2676" i="2"/>
  <c r="T2676" i="2" s="1"/>
  <c r="S2414" i="2"/>
  <c r="T2414" i="2" s="1"/>
  <c r="S2894" i="2"/>
  <c r="T2894" i="2" s="1"/>
  <c r="S2538" i="2"/>
  <c r="T2538" i="2" s="1"/>
  <c r="S2498" i="2"/>
  <c r="T2498" i="2" s="1"/>
  <c r="S2755" i="2"/>
  <c r="T2755" i="2" s="1"/>
  <c r="S2144" i="2"/>
  <c r="T2144" i="2" s="1"/>
  <c r="S2933" i="2"/>
  <c r="T2933" i="2" s="1"/>
  <c r="S2560" i="2"/>
  <c r="T2560" i="2" s="1"/>
  <c r="S1939" i="2"/>
  <c r="T1939" i="2" s="1"/>
  <c r="S2589" i="2"/>
  <c r="T2589" i="2" s="1"/>
  <c r="S2394" i="2"/>
  <c r="T2394" i="2" s="1"/>
  <c r="S2761" i="2"/>
  <c r="T2761" i="2" s="1"/>
  <c r="S2832" i="2"/>
  <c r="T2832" i="2" s="1"/>
  <c r="S2267" i="2"/>
  <c r="T2267" i="2" s="1"/>
  <c r="S1974" i="2"/>
  <c r="T1974" i="2" s="1"/>
  <c r="S1898" i="2"/>
  <c r="T1898" i="2" s="1"/>
  <c r="S2129" i="2"/>
  <c r="T2129" i="2" s="1"/>
  <c r="S2594" i="2"/>
  <c r="T2594" i="2" s="1"/>
  <c r="S2275" i="2"/>
  <c r="T2275" i="2" s="1"/>
  <c r="S1885" i="2"/>
  <c r="T1885" i="2" s="1"/>
  <c r="S2927" i="2"/>
  <c r="T2927" i="2" s="1"/>
  <c r="S1870" i="2"/>
  <c r="T1870" i="2" s="1"/>
  <c r="S2199" i="2"/>
  <c r="T2199" i="2" s="1"/>
  <c r="S2393" i="2"/>
  <c r="T2393" i="2" s="1"/>
  <c r="S1958" i="2"/>
  <c r="T1958" i="2" s="1"/>
  <c r="S2433" i="2"/>
  <c r="T2433" i="2" s="1"/>
  <c r="S1925" i="2"/>
  <c r="T1925" i="2" s="1"/>
  <c r="S3006" i="2"/>
  <c r="T3006" i="2" s="1"/>
  <c r="S3093" i="2"/>
  <c r="T3093" i="2" s="1"/>
  <c r="S3089" i="2"/>
  <c r="T3089" i="2" s="1"/>
  <c r="S3065" i="2"/>
  <c r="T3065" i="2" s="1"/>
  <c r="S3057" i="2"/>
  <c r="T3057" i="2" s="1"/>
  <c r="S3049" i="2"/>
  <c r="T3049" i="2" s="1"/>
  <c r="S3041" i="2"/>
  <c r="T3041" i="2" s="1"/>
  <c r="S3033" i="2"/>
  <c r="T3033" i="2" s="1"/>
  <c r="S3025" i="2"/>
  <c r="T3025" i="2" s="1"/>
  <c r="S3017" i="2"/>
  <c r="T3017" i="2" s="1"/>
  <c r="S2174" i="2"/>
  <c r="T2174" i="2" s="1"/>
  <c r="S2050" i="2"/>
  <c r="T2050" i="2" s="1"/>
  <c r="S2532" i="2"/>
  <c r="T2532" i="2" s="1"/>
  <c r="S2095" i="2"/>
  <c r="T2095" i="2" s="1"/>
  <c r="S1985" i="2"/>
  <c r="T1985" i="2" s="1"/>
  <c r="S2218" i="2"/>
  <c r="T2218" i="2" s="1"/>
  <c r="S2070" i="2"/>
  <c r="T2070" i="2" s="1"/>
  <c r="S2146" i="2"/>
  <c r="T2146" i="2" s="1"/>
  <c r="S2710" i="2"/>
  <c r="T2710" i="2" s="1"/>
  <c r="S2916" i="2"/>
  <c r="T2916" i="2" s="1"/>
  <c r="S2842" i="2"/>
  <c r="T2842" i="2" s="1"/>
  <c r="S2132" i="2"/>
  <c r="T2132" i="2" s="1"/>
  <c r="S1980" i="2"/>
  <c r="T1980" i="2" s="1"/>
  <c r="S2617" i="2"/>
  <c r="T2617" i="2" s="1"/>
  <c r="S2187" i="2"/>
  <c r="T2187" i="2" s="1"/>
  <c r="S2623" i="2"/>
  <c r="T2623" i="2" s="1"/>
  <c r="S2197" i="2"/>
  <c r="T2197" i="2" s="1"/>
  <c r="S2696" i="2"/>
  <c r="T2696" i="2" s="1"/>
  <c r="S1982" i="2"/>
  <c r="T1982" i="2" s="1"/>
  <c r="S2917" i="2"/>
  <c r="T2917" i="2" s="1"/>
  <c r="S2850" i="2"/>
  <c r="T2850" i="2" s="1"/>
  <c r="S2844" i="2"/>
  <c r="T2844" i="2" s="1"/>
  <c r="S1927" i="2"/>
  <c r="T1927" i="2" s="1"/>
  <c r="S2173" i="2"/>
  <c r="T2173" i="2" s="1"/>
  <c r="S2101" i="2"/>
  <c r="T2101" i="2" s="1"/>
  <c r="S2913" i="2"/>
  <c r="T2913" i="2" s="1"/>
  <c r="S2230" i="2"/>
  <c r="T2230" i="2" s="1"/>
  <c r="S2760" i="2"/>
  <c r="T2760" i="2" s="1"/>
  <c r="S2785" i="2"/>
  <c r="T2785" i="2" s="1"/>
  <c r="S2613" i="2"/>
  <c r="T2613" i="2" s="1"/>
  <c r="S2707" i="2"/>
  <c r="T2707" i="2" s="1"/>
  <c r="S2542" i="2"/>
  <c r="T2542" i="2" s="1"/>
  <c r="S2065" i="2"/>
  <c r="T2065" i="2" s="1"/>
  <c r="S1981" i="2"/>
  <c r="T1981" i="2" s="1"/>
  <c r="S2911" i="2"/>
  <c r="T2911" i="2" s="1"/>
  <c r="S2762" i="2"/>
  <c r="T2762" i="2" s="1"/>
  <c r="S2941" i="2"/>
  <c r="T2941" i="2" s="1"/>
  <c r="S2864" i="2"/>
  <c r="T2864" i="2" s="1"/>
  <c r="S2677" i="2"/>
  <c r="T2677" i="2" s="1"/>
  <c r="S2476" i="2"/>
  <c r="T2476" i="2" s="1"/>
  <c r="S2112" i="2"/>
  <c r="T2112" i="2" s="1"/>
  <c r="S2585" i="2"/>
  <c r="T2585" i="2" s="1"/>
  <c r="S2813" i="2"/>
  <c r="T2813" i="2" s="1"/>
  <c r="S2750" i="2"/>
  <c r="T2750" i="2" s="1"/>
  <c r="S2239" i="2"/>
  <c r="T2239" i="2" s="1"/>
  <c r="S2692" i="2"/>
  <c r="T2692" i="2" s="1"/>
  <c r="S1907" i="2"/>
  <c r="T1907" i="2" s="1"/>
  <c r="S1968" i="2"/>
  <c r="T1968" i="2" s="1"/>
  <c r="S2994" i="2"/>
  <c r="T2994" i="2" s="1"/>
  <c r="S2026" i="2"/>
  <c r="T2026" i="2" s="1"/>
  <c r="S1953" i="2"/>
  <c r="T1953" i="2" s="1"/>
  <c r="S2590" i="2"/>
  <c r="T2590" i="2" s="1"/>
  <c r="S2885" i="2"/>
  <c r="T2885" i="2" s="1"/>
  <c r="S1858" i="2"/>
  <c r="T1858" i="2" s="1"/>
  <c r="U1858" i="2" s="1"/>
  <c r="S2622" i="2"/>
  <c r="T2622" i="2" s="1"/>
  <c r="S2459" i="2"/>
  <c r="T2459" i="2" s="1"/>
  <c r="S2452" i="2"/>
  <c r="T2452" i="2" s="1"/>
  <c r="S2777" i="2"/>
  <c r="T2777" i="2" s="1"/>
  <c r="S2794" i="2"/>
  <c r="T2794" i="2" s="1"/>
  <c r="S2943" i="2"/>
  <c r="T2943" i="2" s="1"/>
  <c r="S1979" i="2"/>
  <c r="T1979" i="2" s="1"/>
  <c r="S2020" i="2"/>
  <c r="T2020" i="2" s="1"/>
  <c r="S2260" i="2"/>
  <c r="T2260" i="2" s="1"/>
  <c r="S2778" i="2"/>
  <c r="T2778" i="2" s="1"/>
  <c r="S2092" i="2"/>
  <c r="T2092" i="2" s="1"/>
  <c r="S2418" i="2"/>
  <c r="T2418" i="2" s="1"/>
  <c r="S2407" i="2"/>
  <c r="T2407" i="2" s="1"/>
  <c r="S2702" i="2"/>
  <c r="T2702" i="2" s="1"/>
  <c r="S2553" i="2"/>
  <c r="T2553" i="2" s="1"/>
  <c r="S2572" i="2"/>
  <c r="T2572" i="2" s="1"/>
  <c r="S2029" i="2"/>
  <c r="T2029" i="2" s="1"/>
  <c r="S2522" i="2"/>
  <c r="T2522" i="2" s="1"/>
  <c r="S2723" i="2"/>
  <c r="T2723" i="2" s="1"/>
  <c r="S2552" i="2"/>
  <c r="T2552" i="2" s="1"/>
  <c r="S2978" i="2"/>
  <c r="T2978" i="2" s="1"/>
  <c r="S2928" i="2"/>
  <c r="T2928" i="2" s="1"/>
  <c r="S2047" i="2"/>
  <c r="T2047" i="2" s="1"/>
  <c r="S2993" i="2"/>
  <c r="T2993" i="2" s="1"/>
  <c r="S1961" i="2"/>
  <c r="T1961" i="2" s="1"/>
  <c r="S2246" i="2"/>
  <c r="T2246" i="2" s="1"/>
  <c r="S1887" i="2"/>
  <c r="T1887" i="2" s="1"/>
  <c r="S3010" i="2"/>
  <c r="T3010" i="2" s="1"/>
  <c r="S2579" i="2"/>
  <c r="T2579" i="2" s="1"/>
  <c r="S2945" i="2"/>
  <c r="T2945" i="2" s="1"/>
  <c r="S2788" i="2"/>
  <c r="T2788" i="2" s="1"/>
  <c r="S2876" i="2"/>
  <c r="T2876" i="2" s="1"/>
  <c r="S2992" i="2"/>
  <c r="T2992" i="2" s="1"/>
  <c r="S2667" i="2"/>
  <c r="T2667" i="2" s="1"/>
  <c r="S2754" i="2"/>
  <c r="T2754" i="2" s="1"/>
  <c r="S2681" i="2"/>
  <c r="T2681" i="2" s="1"/>
  <c r="S2523" i="2"/>
  <c r="T2523" i="2" s="1"/>
  <c r="S1911" i="2"/>
  <c r="T1911" i="2" s="1"/>
  <c r="S2250" i="2"/>
  <c r="T2250" i="2" s="1"/>
  <c r="S2802" i="2"/>
  <c r="T2802" i="2" s="1"/>
  <c r="S2172" i="2"/>
  <c r="T2172" i="2" s="1"/>
  <c r="S2728" i="2"/>
  <c r="T2728" i="2" s="1"/>
  <c r="S2846" i="2"/>
  <c r="T2846" i="2" s="1"/>
  <c r="S2153" i="2"/>
  <c r="T2153" i="2" s="1"/>
  <c r="S2234" i="2"/>
  <c r="T2234" i="2" s="1"/>
  <c r="S2921" i="2"/>
  <c r="T2921" i="2" s="1"/>
  <c r="S2868" i="2"/>
  <c r="T2868" i="2" s="1"/>
  <c r="S2015" i="2"/>
  <c r="T2015" i="2" s="1"/>
  <c r="S2715" i="2"/>
  <c r="T2715" i="2" s="1"/>
  <c r="S2999" i="2"/>
  <c r="T2999" i="2" s="1"/>
  <c r="S2633" i="2"/>
  <c r="T2633" i="2" s="1"/>
  <c r="S2871" i="2"/>
  <c r="T2871" i="2" s="1"/>
  <c r="S2180" i="2"/>
  <c r="T2180" i="2" s="1"/>
  <c r="S2211" i="2"/>
  <c r="T2211" i="2" s="1"/>
  <c r="S2603" i="2"/>
  <c r="T2603" i="2" s="1"/>
  <c r="S2391" i="2"/>
  <c r="T2391" i="2" s="1"/>
  <c r="S2243" i="2"/>
  <c r="T2243" i="2" s="1"/>
  <c r="S2059" i="2"/>
  <c r="T2059" i="2" s="1"/>
  <c r="S2141" i="2"/>
  <c r="T2141" i="2" s="1"/>
  <c r="S2821" i="2"/>
  <c r="T2821" i="2" s="1"/>
  <c r="S2771" i="2"/>
  <c r="T2771" i="2" s="1"/>
  <c r="S1852" i="2"/>
  <c r="T1852" i="2" s="1"/>
  <c r="S2695" i="2"/>
  <c r="T2695" i="2" s="1"/>
  <c r="S2186" i="2"/>
  <c r="T2186" i="2" s="1"/>
  <c r="S2191" i="2"/>
  <c r="T2191" i="2" s="1"/>
  <c r="S2684" i="2"/>
  <c r="T2684" i="2" s="1"/>
  <c r="S2470" i="2"/>
  <c r="T2470" i="2" s="1"/>
  <c r="S2541" i="2"/>
  <c r="T2541" i="2" s="1"/>
  <c r="S2952" i="2"/>
  <c r="T2952" i="2" s="1"/>
  <c r="S2128" i="2"/>
  <c r="T2128" i="2" s="1"/>
  <c r="S2247" i="2"/>
  <c r="T2247" i="2" s="1"/>
  <c r="S2799" i="2"/>
  <c r="T2799" i="2" s="1"/>
  <c r="S2551" i="2"/>
  <c r="T2551" i="2" s="1"/>
  <c r="S2704" i="2"/>
  <c r="T2704" i="2" s="1"/>
  <c r="S1912" i="2"/>
  <c r="T1912" i="2" s="1"/>
  <c r="S2647" i="2"/>
  <c r="T2647" i="2" s="1"/>
  <c r="S2694" i="2"/>
  <c r="T2694" i="2" s="1"/>
  <c r="S3002" i="2"/>
  <c r="T3002" i="2" s="1"/>
  <c r="S3081" i="2"/>
  <c r="T3081" i="2" s="1"/>
  <c r="S3073" i="2"/>
  <c r="T3073" i="2" s="1"/>
  <c r="S3095" i="2"/>
  <c r="T3095" i="2" s="1"/>
  <c r="S3088" i="2"/>
  <c r="T3088" i="2" s="1"/>
  <c r="S3080" i="2"/>
  <c r="T3080" i="2" s="1"/>
  <c r="S3072" i="2"/>
  <c r="T3072" i="2" s="1"/>
  <c r="S3064" i="2"/>
  <c r="T3064" i="2" s="1"/>
  <c r="S3056" i="2"/>
  <c r="T3056" i="2" s="1"/>
  <c r="S3048" i="2"/>
  <c r="T3048" i="2" s="1"/>
  <c r="S3040" i="2"/>
  <c r="T3040" i="2" s="1"/>
  <c r="S3032" i="2"/>
  <c r="T3032" i="2" s="1"/>
  <c r="S3024" i="2"/>
  <c r="T3024" i="2" s="1"/>
  <c r="S3016" i="2"/>
  <c r="T3016" i="2" s="1"/>
  <c r="S2179" i="2"/>
  <c r="T2179" i="2" s="1"/>
  <c r="S2819" i="2"/>
  <c r="T2819" i="2" s="1"/>
  <c r="S1863" i="2"/>
  <c r="T1863" i="2" s="1"/>
  <c r="S2163" i="2"/>
  <c r="T2163" i="2" s="1"/>
  <c r="S1882" i="2"/>
  <c r="T1882" i="2" s="1"/>
  <c r="S2490" i="2"/>
  <c r="T2490" i="2" s="1"/>
  <c r="S2261" i="2"/>
  <c r="T2261" i="2" s="1"/>
  <c r="S2550" i="2"/>
  <c r="T2550" i="2" s="1"/>
  <c r="S1866" i="2"/>
  <c r="T1866" i="2" s="1"/>
  <c r="S2122" i="2"/>
  <c r="T2122" i="2" s="1"/>
  <c r="S2110" i="2"/>
  <c r="T2110" i="2" s="1"/>
  <c r="S2776" i="2"/>
  <c r="T2776" i="2" s="1"/>
  <c r="S2259" i="2"/>
  <c r="T2259" i="2" s="1"/>
  <c r="S2670" i="2"/>
  <c r="T2670" i="2" s="1"/>
  <c r="S2678" i="2"/>
  <c r="T2678" i="2" s="1"/>
  <c r="S2010" i="2"/>
  <c r="T2010" i="2" s="1"/>
  <c r="S2271" i="2"/>
  <c r="T2271" i="2" s="1"/>
  <c r="S2918" i="2"/>
  <c r="T2918" i="2" s="1"/>
  <c r="S2593" i="2"/>
  <c r="T2593" i="2" s="1"/>
  <c r="S2396" i="2"/>
  <c r="T2396" i="2" s="1"/>
  <c r="S2149" i="2"/>
  <c r="T2149" i="2" s="1"/>
  <c r="S2083" i="2"/>
  <c r="T2083" i="2" s="1"/>
  <c r="S2014" i="2"/>
  <c r="T2014" i="2" s="1"/>
  <c r="S1964" i="2"/>
  <c r="T1964" i="2" s="1"/>
  <c r="S2185" i="2"/>
  <c r="T2185" i="2" s="1"/>
  <c r="S2556" i="2"/>
  <c r="T2556" i="2" s="1"/>
  <c r="S2440" i="2"/>
  <c r="T2440" i="2" s="1"/>
  <c r="S1876" i="2"/>
  <c r="T1876" i="2" s="1"/>
  <c r="S2614" i="2"/>
  <c r="T2614" i="2" s="1"/>
  <c r="S2479" i="2"/>
  <c r="T2479" i="2" s="1"/>
  <c r="S2445" i="2"/>
  <c r="T2445" i="2" s="1"/>
  <c r="S2922" i="2"/>
  <c r="T2922" i="2" s="1"/>
  <c r="S2854" i="2"/>
  <c r="T2854" i="2" s="1"/>
  <c r="S2724" i="2"/>
  <c r="T2724" i="2" s="1"/>
  <c r="S2435" i="2"/>
  <c r="T2435" i="2" s="1"/>
  <c r="S1944" i="2"/>
  <c r="T1944" i="2" s="1"/>
  <c r="S2549" i="2"/>
  <c r="T2549" i="2" s="1"/>
  <c r="S1910" i="2"/>
  <c r="T1910" i="2" s="1"/>
  <c r="S2843" i="2"/>
  <c r="T2843" i="2" s="1"/>
  <c r="S1886" i="2"/>
  <c r="T1886" i="2" s="1"/>
  <c r="S2451" i="2"/>
  <c r="T2451" i="2" s="1"/>
  <c r="S2717" i="2"/>
  <c r="T2717" i="2" s="1"/>
  <c r="S2461" i="2"/>
  <c r="T2461" i="2" s="1"/>
  <c r="S2528" i="2"/>
  <c r="T2528" i="2" s="1"/>
  <c r="S2770" i="2"/>
  <c r="T2770" i="2" s="1"/>
  <c r="S2443" i="2"/>
  <c r="T2443" i="2" s="1"/>
  <c r="S2140" i="2"/>
  <c r="T2140" i="2" s="1"/>
  <c r="S2805" i="2"/>
  <c r="T2805" i="2" s="1"/>
  <c r="S2424" i="2"/>
  <c r="T2424" i="2" s="1"/>
  <c r="S2925" i="2"/>
  <c r="T2925" i="2" s="1"/>
  <c r="S2480" i="2"/>
  <c r="T2480" i="2" s="1"/>
  <c r="S2019" i="2"/>
  <c r="T2019" i="2" s="1"/>
  <c r="S2077" i="2"/>
  <c r="T2077" i="2" s="1"/>
  <c r="S2807" i="2"/>
  <c r="T2807" i="2" s="1"/>
  <c r="S2598" i="2"/>
  <c r="T2598" i="2" s="1"/>
  <c r="S2159" i="2"/>
  <c r="T2159" i="2" s="1"/>
  <c r="S2643" i="2"/>
  <c r="T2643" i="2" s="1"/>
  <c r="S1881" i="2"/>
  <c r="T1881" i="2" s="1"/>
  <c r="S2644" i="2"/>
  <c r="T2644" i="2" s="1"/>
  <c r="S2276" i="2"/>
  <c r="T2276" i="2" s="1"/>
  <c r="S2923" i="2"/>
  <c r="T2923" i="2" s="1"/>
  <c r="S2183" i="2"/>
  <c r="T2183" i="2" s="1"/>
  <c r="S2615" i="2"/>
  <c r="T2615" i="2" s="1"/>
  <c r="S2471" i="2"/>
  <c r="T2471" i="2" s="1"/>
  <c r="S2611" i="2"/>
  <c r="T2611" i="2" s="1"/>
  <c r="S2512" i="2"/>
  <c r="T2512" i="2" s="1"/>
  <c r="S2205" i="2"/>
  <c r="T2205" i="2" s="1"/>
  <c r="S2957" i="2"/>
  <c r="T2957" i="2" s="1"/>
  <c r="S1893" i="2"/>
  <c r="T1893" i="2" s="1"/>
  <c r="S2562" i="2"/>
  <c r="T2562" i="2" s="1"/>
  <c r="S2064" i="2"/>
  <c r="T2064" i="2" s="1"/>
  <c r="S2734" i="2"/>
  <c r="T2734" i="2" s="1"/>
  <c r="S2938" i="2"/>
  <c r="T2938" i="2" s="1"/>
  <c r="S2873" i="2"/>
  <c r="T2873" i="2" s="1"/>
  <c r="S2730" i="2"/>
  <c r="T2730" i="2" s="1"/>
  <c r="S2496" i="2"/>
  <c r="T2496" i="2" s="1"/>
  <c r="S2944" i="2"/>
  <c r="T2944" i="2" s="1"/>
  <c r="S2866" i="2"/>
  <c r="T2866" i="2" s="1"/>
  <c r="S2965" i="2"/>
  <c r="T2965" i="2" s="1"/>
  <c r="S1975" i="2"/>
  <c r="T1975" i="2" s="1"/>
  <c r="S2563" i="2"/>
  <c r="T2563" i="2" s="1"/>
  <c r="S1962" i="2"/>
  <c r="T1962" i="2" s="1"/>
  <c r="S1989" i="2"/>
  <c r="T1989" i="2" s="1"/>
  <c r="S2450" i="2"/>
  <c r="T2450" i="2" s="1"/>
  <c r="S1853" i="2"/>
  <c r="T1853" i="2" s="1"/>
  <c r="U1853" i="2" s="1"/>
  <c r="S2038" i="2"/>
  <c r="T2038" i="2" s="1"/>
  <c r="S2870" i="2"/>
  <c r="T2870" i="2" s="1"/>
  <c r="S2787" i="2"/>
  <c r="T2787" i="2" s="1"/>
  <c r="S2942" i="2"/>
  <c r="T2942" i="2" s="1"/>
  <c r="S1932" i="2"/>
  <c r="T1932" i="2" s="1"/>
  <c r="S2775" i="2"/>
  <c r="T2775" i="2" s="1"/>
  <c r="S2475" i="2"/>
  <c r="T2475" i="2" s="1"/>
  <c r="S2397" i="2"/>
  <c r="T2397" i="2" s="1"/>
  <c r="S2727" i="2"/>
  <c r="T2727" i="2" s="1"/>
  <c r="S2659" i="2"/>
  <c r="T2659" i="2" s="1"/>
  <c r="S2914" i="2"/>
  <c r="T2914" i="2" s="1"/>
  <c r="S2597" i="2"/>
  <c r="T2597" i="2" s="1"/>
  <c r="S2022" i="2"/>
  <c r="T2022" i="2" s="1"/>
  <c r="S1897" i="2"/>
  <c r="T1897" i="2" s="1"/>
  <c r="S2874" i="2"/>
  <c r="T2874" i="2" s="1"/>
  <c r="S2672" i="2"/>
  <c r="T2672" i="2" s="1"/>
  <c r="S2051" i="2"/>
  <c r="T2051" i="2" s="1"/>
  <c r="S2091" i="2"/>
  <c r="T2091" i="2" s="1"/>
  <c r="S2897" i="2"/>
  <c r="T2897" i="2" s="1"/>
  <c r="S2577" i="2"/>
  <c r="T2577" i="2" s="1"/>
  <c r="S2485" i="2"/>
  <c r="T2485" i="2" s="1"/>
  <c r="S2240" i="2"/>
  <c r="T2240" i="2" s="1"/>
  <c r="S2969" i="2"/>
  <c r="T2969" i="2" s="1"/>
  <c r="S1924" i="2"/>
  <c r="T1924" i="2" s="1"/>
  <c r="S2226" i="2"/>
  <c r="T2226" i="2" s="1"/>
  <c r="S2800" i="2"/>
  <c r="T2800" i="2" s="1"/>
  <c r="S2831" i="2"/>
  <c r="T2831" i="2" s="1"/>
  <c r="S2857" i="2"/>
  <c r="T2857" i="2" s="1"/>
  <c r="S2747" i="2"/>
  <c r="T2747" i="2" s="1"/>
  <c r="S2751" i="2"/>
  <c r="T2751" i="2" s="1"/>
  <c r="S2742" i="2"/>
  <c r="T2742" i="2" s="1"/>
  <c r="S2272" i="2"/>
  <c r="T2272" i="2" s="1"/>
  <c r="S1976" i="2"/>
  <c r="T1976" i="2" s="1"/>
  <c r="S2166" i="2"/>
  <c r="T2166" i="2" s="1"/>
  <c r="S2995" i="2"/>
  <c r="T2995" i="2" s="1"/>
  <c r="S2719" i="2"/>
  <c r="T2719" i="2" s="1"/>
  <c r="S2963" i="2"/>
  <c r="T2963" i="2" s="1"/>
  <c r="S2582" i="2"/>
  <c r="T2582" i="2" s="1"/>
  <c r="S2513" i="2"/>
  <c r="T2513" i="2" s="1"/>
  <c r="S2088" i="2"/>
  <c r="T2088" i="2" s="1"/>
  <c r="S1963" i="2"/>
  <c r="T1963" i="2" s="1"/>
  <c r="S2851" i="2"/>
  <c r="T2851" i="2" s="1"/>
  <c r="S2818" i="2"/>
  <c r="T2818" i="2" s="1"/>
  <c r="S2035" i="2"/>
  <c r="T2035" i="2" s="1"/>
  <c r="S2074" i="2"/>
  <c r="T2074" i="2" s="1"/>
  <c r="S1970" i="2"/>
  <c r="T1970" i="2" s="1"/>
  <c r="S3009" i="2"/>
  <c r="T3009" i="2" s="1"/>
  <c r="S3015" i="2"/>
  <c r="T3015" i="2" s="1"/>
  <c r="S2021" i="2"/>
  <c r="T2021" i="2" s="1"/>
  <c r="S2583" i="2"/>
  <c r="T2583" i="2" s="1"/>
  <c r="S2133" i="2"/>
  <c r="T2133" i="2" s="1"/>
  <c r="S2690" i="2"/>
  <c r="T2690" i="2" s="1"/>
  <c r="S2210" i="2"/>
  <c r="T2210" i="2" s="1"/>
  <c r="S1942" i="2"/>
  <c r="T1942" i="2" s="1"/>
  <c r="S2441" i="2"/>
  <c r="T2441" i="2" s="1"/>
  <c r="S2853" i="2"/>
  <c r="T2853" i="2" s="1"/>
  <c r="S2988" i="2"/>
  <c r="T2988" i="2" s="1"/>
  <c r="S2967" i="2"/>
  <c r="T2967" i="2" s="1"/>
  <c r="S2023" i="2"/>
  <c r="T2023" i="2" s="1"/>
  <c r="S2031" i="2"/>
  <c r="T2031" i="2" s="1"/>
  <c r="S2964" i="2"/>
  <c r="T2964" i="2" s="1"/>
  <c r="S2164" i="2"/>
  <c r="T2164" i="2" s="1"/>
  <c r="S2908" i="2"/>
  <c r="T2908" i="2" s="1"/>
  <c r="S1993" i="2"/>
  <c r="T1993" i="2" s="1"/>
  <c r="S2127" i="2"/>
  <c r="T2127" i="2" s="1"/>
  <c r="S2547" i="2"/>
  <c r="T2547" i="2" s="1"/>
  <c r="S2580" i="2"/>
  <c r="T2580" i="2" s="1"/>
  <c r="S2624" i="2"/>
  <c r="T2624" i="2" s="1"/>
  <c r="S1929" i="2"/>
  <c r="T1929" i="2" s="1"/>
  <c r="S1986" i="2"/>
  <c r="T1986" i="2" s="1"/>
  <c r="S2939" i="2"/>
  <c r="T2939" i="2" s="1"/>
  <c r="S1937" i="2"/>
  <c r="T1937" i="2" s="1"/>
  <c r="S2887" i="2"/>
  <c r="T2887" i="2" s="1"/>
  <c r="S1926" i="2"/>
  <c r="T1926" i="2" s="1"/>
  <c r="S2975" i="2"/>
  <c r="T2975" i="2" s="1"/>
  <c r="S2746" i="2"/>
  <c r="T2746" i="2" s="1"/>
  <c r="S1922" i="2"/>
  <c r="T1922" i="2" s="1"/>
  <c r="S2564" i="2"/>
  <c r="T2564" i="2" s="1"/>
  <c r="S2430" i="2"/>
  <c r="T2430" i="2" s="1"/>
  <c r="S2529" i="2"/>
  <c r="T2529" i="2" s="1"/>
  <c r="S2431" i="2"/>
  <c r="T2431" i="2" s="1"/>
  <c r="S2209" i="2"/>
  <c r="T2209" i="2" s="1"/>
  <c r="S2119" i="2"/>
  <c r="T2119" i="2" s="1"/>
  <c r="S2000" i="2"/>
  <c r="T2000" i="2" s="1"/>
  <c r="S2570" i="2"/>
  <c r="T2570" i="2" s="1"/>
  <c r="S1919" i="2"/>
  <c r="T1919" i="2" s="1"/>
  <c r="S1855" i="2"/>
  <c r="T1855" i="2" s="1"/>
  <c r="S2824" i="2"/>
  <c r="T2824" i="2" s="1"/>
  <c r="S2571" i="2"/>
  <c r="T2571" i="2" s="1"/>
  <c r="S2115" i="2"/>
  <c r="T2115" i="2" s="1"/>
  <c r="S2454" i="2"/>
  <c r="T2454" i="2" s="1"/>
  <c r="S2400" i="2"/>
  <c r="T2400" i="2" s="1"/>
  <c r="S2037" i="2"/>
  <c r="T2037" i="2" s="1"/>
  <c r="S2492" i="2"/>
  <c r="T2492" i="2" s="1"/>
  <c r="S1991" i="2"/>
  <c r="T1991" i="2" s="1"/>
  <c r="S2536" i="2"/>
  <c r="T2536" i="2" s="1"/>
  <c r="S2017" i="2"/>
  <c r="T2017" i="2" s="1"/>
  <c r="S2056" i="2"/>
  <c r="T2056" i="2" s="1"/>
  <c r="S2765" i="2"/>
  <c r="T2765" i="2" s="1"/>
  <c r="S2790" i="2"/>
  <c r="T2790" i="2" s="1"/>
  <c r="S2546" i="2"/>
  <c r="T2546" i="2" s="1"/>
  <c r="S2991" i="2"/>
  <c r="T2991" i="2" s="1"/>
  <c r="S2266" i="2"/>
  <c r="T2266" i="2" s="1"/>
  <c r="S2744" i="2"/>
  <c r="T2744" i="2" s="1"/>
  <c r="S2516" i="2"/>
  <c r="T2516" i="2" s="1"/>
  <c r="S2856" i="2"/>
  <c r="T2856" i="2" s="1"/>
  <c r="S2229" i="2"/>
  <c r="T2229" i="2" s="1"/>
  <c r="S2940" i="2"/>
  <c r="T2940" i="2" s="1"/>
  <c r="S3005" i="2"/>
  <c r="T3005" i="2" s="1"/>
  <c r="S2235" i="2"/>
  <c r="T2235" i="2" s="1"/>
  <c r="S2573" i="2"/>
  <c r="T2573" i="2" s="1"/>
  <c r="S2416" i="2"/>
  <c r="T2416" i="2" s="1"/>
  <c r="S2962" i="2"/>
  <c r="T2962" i="2" s="1"/>
  <c r="S2511" i="2"/>
  <c r="T2511" i="2" s="1"/>
  <c r="S2155" i="2"/>
  <c r="T2155" i="2" s="1"/>
  <c r="S1896" i="2"/>
  <c r="T1896" i="2" s="1"/>
  <c r="S2903" i="2"/>
  <c r="T2903" i="2" s="1"/>
  <c r="S2956" i="2"/>
  <c r="T2956" i="2" s="1"/>
  <c r="S1871" i="2"/>
  <c r="T1871" i="2" s="1"/>
  <c r="S2869" i="2"/>
  <c r="T2869" i="2" s="1"/>
  <c r="S2720" i="2"/>
  <c r="T2720" i="2" s="1"/>
  <c r="S2094" i="2"/>
  <c r="T2094" i="2" s="1"/>
  <c r="S2806" i="2"/>
  <c r="T2806" i="2" s="1"/>
  <c r="S2279" i="2"/>
  <c r="T2279" i="2" s="1"/>
  <c r="S3007" i="2"/>
  <c r="T3007" i="2" s="1"/>
  <c r="S2503" i="2"/>
  <c r="T2503" i="2" s="1"/>
  <c r="S2620" i="2"/>
  <c r="T2620" i="2" s="1"/>
  <c r="S2533" i="2"/>
  <c r="T2533" i="2" s="1"/>
  <c r="S2745" i="2"/>
  <c r="T2745" i="2" s="1"/>
  <c r="S2674" i="2"/>
  <c r="T2674" i="2" s="1"/>
  <c r="S2242" i="2"/>
  <c r="T2242" i="2" s="1"/>
  <c r="S2034" i="2"/>
  <c r="T2034" i="2" s="1"/>
  <c r="S1904" i="2"/>
  <c r="T1904" i="2" s="1"/>
  <c r="S2630" i="2"/>
  <c r="T2630" i="2" s="1"/>
  <c r="S2244" i="2"/>
  <c r="T2244" i="2" s="1"/>
  <c r="S2076" i="2"/>
  <c r="T2076" i="2" s="1"/>
  <c r="S2483" i="2"/>
  <c r="T2483" i="2" s="1"/>
  <c r="S2881" i="2"/>
  <c r="T2881" i="2" s="1"/>
  <c r="S2099" i="2"/>
  <c r="T2099" i="2" s="1"/>
  <c r="S2737" i="2"/>
  <c r="T2737" i="2" s="1"/>
  <c r="S2519" i="2"/>
  <c r="T2519" i="2" s="1"/>
  <c r="S2826" i="2"/>
  <c r="T2826" i="2" s="1"/>
  <c r="S2264" i="2"/>
  <c r="T2264" i="2" s="1"/>
  <c r="S2495" i="2"/>
  <c r="T2495" i="2" s="1"/>
  <c r="S2472" i="2"/>
  <c r="T2472" i="2" s="1"/>
  <c r="S1872" i="2"/>
  <c r="T1872" i="2" s="1"/>
  <c r="S2769" i="2"/>
  <c r="T2769" i="2" s="1"/>
  <c r="S2258" i="2"/>
  <c r="T2258" i="2" s="1"/>
  <c r="S1894" i="2"/>
  <c r="T1894" i="2" s="1"/>
  <c r="S2439" i="2"/>
  <c r="T2439" i="2" s="1"/>
  <c r="S2663" i="2"/>
  <c r="T2663" i="2" s="1"/>
  <c r="S2825" i="2"/>
  <c r="T2825" i="2" s="1"/>
  <c r="S2655" i="2"/>
  <c r="T2655" i="2" s="1"/>
  <c r="S2392" i="2"/>
  <c r="T2392" i="2" s="1"/>
  <c r="S2820" i="2"/>
  <c r="T2820" i="2" s="1"/>
  <c r="S2465" i="2"/>
  <c r="T2465" i="2" s="1"/>
  <c r="S2208" i="2"/>
  <c r="T2208" i="2" s="1"/>
  <c r="S2432" i="2"/>
  <c r="T2432" i="2" s="1"/>
  <c r="S2972" i="2"/>
  <c r="T2972" i="2" s="1"/>
  <c r="S2803" i="2"/>
  <c r="T2803" i="2" s="1"/>
  <c r="S2961" i="2"/>
  <c r="T2961" i="2" s="1"/>
  <c r="S2814" i="2"/>
  <c r="T2814" i="2" s="1"/>
  <c r="S1945" i="2"/>
  <c r="T1945" i="2" s="1"/>
  <c r="S2136" i="2"/>
  <c r="T2136" i="2" s="1"/>
  <c r="S2401" i="2"/>
  <c r="T2401" i="2" s="1"/>
  <c r="S2682" i="2"/>
  <c r="T2682" i="2" s="1"/>
  <c r="S2184" i="2"/>
  <c r="T2184" i="2" s="1"/>
  <c r="S2004" i="2"/>
  <c r="T2004" i="2" s="1"/>
  <c r="S2066" i="2"/>
  <c r="T2066" i="2" s="1"/>
  <c r="S2907" i="2"/>
  <c r="T2907" i="2" s="1"/>
  <c r="S2116" i="2"/>
  <c r="T2116" i="2" s="1"/>
  <c r="S2413" i="2"/>
  <c r="T2413" i="2" s="1"/>
  <c r="S2822" i="2"/>
  <c r="T2822" i="2" s="1"/>
  <c r="S2979" i="2"/>
  <c r="T2979" i="2" s="1"/>
  <c r="S2225" i="2"/>
  <c r="T2225" i="2" s="1"/>
  <c r="S1934" i="2"/>
  <c r="T1934" i="2" s="1"/>
  <c r="S2759" i="2"/>
  <c r="T2759" i="2" s="1"/>
  <c r="S2139" i="2"/>
  <c r="T2139" i="2" s="1"/>
  <c r="S1957" i="2"/>
  <c r="T1957" i="2" s="1"/>
  <c r="S3008" i="2"/>
  <c r="T3008" i="2" s="1"/>
  <c r="S3087" i="2"/>
  <c r="T3087" i="2" s="1"/>
  <c r="S3063" i="2"/>
  <c r="T3063" i="2" s="1"/>
  <c r="S3031" i="2"/>
  <c r="T3031" i="2" s="1"/>
  <c r="S3101" i="2"/>
  <c r="T3101" i="2" s="1"/>
  <c r="S3086" i="2"/>
  <c r="T3086" i="2" s="1"/>
  <c r="S3078" i="2"/>
  <c r="T3078" i="2" s="1"/>
  <c r="S3070" i="2"/>
  <c r="T3070" i="2" s="1"/>
  <c r="S3062" i="2"/>
  <c r="T3062" i="2" s="1"/>
  <c r="S3054" i="2"/>
  <c r="T3054" i="2" s="1"/>
  <c r="S3046" i="2"/>
  <c r="T3046" i="2" s="1"/>
  <c r="S3038" i="2"/>
  <c r="T3038" i="2" s="1"/>
  <c r="S3030" i="2"/>
  <c r="T3030" i="2" s="1"/>
  <c r="S3022" i="2"/>
  <c r="T3022" i="2" s="1"/>
  <c r="S3014" i="2"/>
  <c r="T3014" i="2" s="1"/>
  <c r="S1861" i="2"/>
  <c r="T1861" i="2" s="1"/>
  <c r="S2505" i="2"/>
  <c r="T2505" i="2" s="1"/>
  <c r="S2656" i="2"/>
  <c r="T2656" i="2" s="1"/>
  <c r="S2763" i="2"/>
  <c r="T2763" i="2" s="1"/>
  <c r="S2156" i="2"/>
  <c r="T2156" i="2" s="1"/>
  <c r="S2756" i="2"/>
  <c r="T2756" i="2" s="1"/>
  <c r="S2488" i="2"/>
  <c r="T2488" i="2" s="1"/>
  <c r="S2926" i="2"/>
  <c r="T2926" i="2" s="1"/>
  <c r="S2983" i="2"/>
  <c r="T2983" i="2" s="1"/>
  <c r="S2930" i="2"/>
  <c r="T2930" i="2" s="1"/>
  <c r="S2138" i="2"/>
  <c r="T2138" i="2" s="1"/>
  <c r="S2071" i="2"/>
  <c r="T2071" i="2" s="1"/>
  <c r="S1862" i="2"/>
  <c r="T1862" i="2" s="1"/>
  <c r="S2460" i="2"/>
  <c r="T2460" i="2" s="1"/>
  <c r="S1930" i="2"/>
  <c r="T1930" i="2" s="1"/>
  <c r="S2453" i="2"/>
  <c r="T2453" i="2" s="1"/>
  <c r="S2009" i="2"/>
  <c r="T2009" i="2" s="1"/>
  <c r="S2165" i="2"/>
  <c r="T2165" i="2" s="1"/>
  <c r="S2265" i="2"/>
  <c r="T2265" i="2" s="1"/>
  <c r="S2137" i="2"/>
  <c r="T2137" i="2" s="1"/>
  <c r="S2206" i="2"/>
  <c r="T2206" i="2" s="1"/>
  <c r="S2852" i="2"/>
  <c r="T2852" i="2" s="1"/>
  <c r="S1954" i="2"/>
  <c r="T1954" i="2" s="1"/>
  <c r="S2082" i="2"/>
  <c r="T2082" i="2" s="1"/>
  <c r="S2457" i="2"/>
  <c r="T2457" i="2" s="1"/>
  <c r="S2442" i="2"/>
  <c r="T2442" i="2" s="1"/>
  <c r="S2104" i="2"/>
  <c r="T2104" i="2" s="1"/>
  <c r="S1916" i="2"/>
  <c r="T1916" i="2" s="1"/>
  <c r="S2997" i="2"/>
  <c r="T2997" i="2" s="1"/>
  <c r="S2880" i="2"/>
  <c r="T2880" i="2" s="1"/>
  <c r="S1878" i="2"/>
  <c r="T1878" i="2" s="1"/>
  <c r="S1921" i="2"/>
  <c r="T1921" i="2" s="1"/>
  <c r="S2960" i="2"/>
  <c r="T2960" i="2" s="1"/>
  <c r="S2698" i="2"/>
  <c r="T2698" i="2" s="1"/>
  <c r="S2251" i="2"/>
  <c r="T2251" i="2" s="1"/>
  <c r="S2262" i="2"/>
  <c r="T2262" i="2" s="1"/>
  <c r="S2131" i="2"/>
  <c r="T2131" i="2" s="1"/>
  <c r="S2985" i="2"/>
  <c r="T2985" i="2" s="1"/>
  <c r="S2793" i="2"/>
  <c r="T2793" i="2" s="1"/>
  <c r="S1948" i="2"/>
  <c r="T1948" i="2" s="1"/>
  <c r="S2772" i="2"/>
  <c r="T2772" i="2" s="1"/>
  <c r="S2423" i="2"/>
  <c r="T2423" i="2" s="1"/>
  <c r="S2616" i="2"/>
  <c r="T2616" i="2" s="1"/>
  <c r="S1946" i="2"/>
  <c r="T1946" i="2" s="1"/>
  <c r="S2509" i="2"/>
  <c r="T2509" i="2" s="1"/>
  <c r="S2836" i="2"/>
  <c r="T2836" i="2" s="1"/>
  <c r="S2946" i="2"/>
  <c r="T2946" i="2" s="1"/>
  <c r="S3003" i="2"/>
  <c r="T3003" i="2" s="1"/>
  <c r="S2906" i="2"/>
  <c r="T2906" i="2" s="1"/>
  <c r="S2909" i="2"/>
  <c r="T2909" i="2" s="1"/>
  <c r="S2125" i="2"/>
  <c r="T2125" i="2" s="1"/>
  <c r="S2232" i="2"/>
  <c r="T2232" i="2" s="1"/>
  <c r="S2792" i="2"/>
  <c r="T2792" i="2" s="1"/>
  <c r="S2591" i="2"/>
  <c r="T2591" i="2" s="1"/>
  <c r="S2220" i="2"/>
  <c r="T2220" i="2" s="1"/>
  <c r="S2281" i="2"/>
  <c r="T2281" i="2" s="1"/>
  <c r="S2784" i="2"/>
  <c r="T2784" i="2" s="1"/>
  <c r="S2974" i="2"/>
  <c r="T2974" i="2" s="1"/>
  <c r="S2085" i="2"/>
  <c r="T2085" i="2" s="1"/>
  <c r="S2740" i="2"/>
  <c r="T2740" i="2" s="1"/>
  <c r="S2558" i="2"/>
  <c r="T2558" i="2" s="1"/>
  <c r="S2634" i="2"/>
  <c r="T2634" i="2" s="1"/>
  <c r="S2545" i="2"/>
  <c r="T2545" i="2" s="1"/>
  <c r="S2012" i="2"/>
  <c r="T2012" i="2" s="1"/>
  <c r="S1996" i="2"/>
  <c r="T1996" i="2" s="1"/>
  <c r="S2645" i="2"/>
  <c r="T2645" i="2" s="1"/>
  <c r="S2177" i="2"/>
  <c r="T2177" i="2" s="1"/>
  <c r="S2425" i="2"/>
  <c r="T2425" i="2" s="1"/>
  <c r="S2171" i="2"/>
  <c r="T2171" i="2" s="1"/>
  <c r="S1873" i="2"/>
  <c r="T1873" i="2" s="1"/>
  <c r="S2069" i="2"/>
  <c r="T2069" i="2" s="1"/>
  <c r="S2628" i="2"/>
  <c r="T2628" i="2" s="1"/>
  <c r="S2046" i="2"/>
  <c r="T2046" i="2" s="1"/>
  <c r="S2030" i="2"/>
  <c r="T2030" i="2" s="1"/>
  <c r="S2809" i="2"/>
  <c r="T2809" i="2" s="1"/>
  <c r="S2816" i="2"/>
  <c r="T2816" i="2" s="1"/>
  <c r="S2949" i="2"/>
  <c r="T2949" i="2" s="1"/>
  <c r="S2782" i="2"/>
  <c r="T2782" i="2" s="1"/>
  <c r="S2145" i="2"/>
  <c r="T2145" i="2" s="1"/>
  <c r="S2893" i="2"/>
  <c r="T2893" i="2" s="1"/>
  <c r="S1933" i="2"/>
  <c r="T1933" i="2" s="1"/>
  <c r="S2518" i="2"/>
  <c r="T2518" i="2" s="1"/>
  <c r="S2823" i="2"/>
  <c r="T2823" i="2" s="1"/>
  <c r="S2169" i="2"/>
  <c r="T2169" i="2" s="1"/>
  <c r="S2544" i="2"/>
  <c r="T2544" i="2" s="1"/>
  <c r="S2666" i="2"/>
  <c r="T2666" i="2" s="1"/>
  <c r="S1868" i="2"/>
  <c r="T1868" i="2" s="1"/>
  <c r="S2619" i="2"/>
  <c r="T2619" i="2" s="1"/>
  <c r="S2735" i="2"/>
  <c r="T2735" i="2" s="1"/>
  <c r="S2175" i="2"/>
  <c r="T2175" i="2" s="1"/>
  <c r="S2713" i="2"/>
  <c r="T2713" i="2" s="1"/>
  <c r="S2105" i="2"/>
  <c r="T2105" i="2" s="1"/>
  <c r="S2673" i="2"/>
  <c r="T2673" i="2" s="1"/>
  <c r="S2981" i="2"/>
  <c r="T2981" i="2" s="1"/>
  <c r="S2660" i="2"/>
  <c r="T2660" i="2" s="1"/>
  <c r="S2669" i="2"/>
  <c r="T2669" i="2" s="1"/>
  <c r="S2072" i="2"/>
  <c r="T2072" i="2" s="1"/>
  <c r="S1955" i="2"/>
  <c r="T1955" i="2" s="1"/>
  <c r="S2779" i="2"/>
  <c r="T2779" i="2" s="1"/>
  <c r="S2477" i="2"/>
  <c r="T2477" i="2" s="1"/>
  <c r="S2783" i="2"/>
  <c r="T2783" i="2" s="1"/>
  <c r="S2502" i="2"/>
  <c r="T2502" i="2" s="1"/>
  <c r="S2811" i="2"/>
  <c r="T2811" i="2" s="1"/>
  <c r="S2804" i="2"/>
  <c r="T2804" i="2" s="1"/>
  <c r="S2106" i="2"/>
  <c r="T2106" i="2" s="1"/>
  <c r="S2877" i="2"/>
  <c r="T2877" i="2" s="1"/>
  <c r="S2977" i="2"/>
  <c r="T2977" i="2" s="1"/>
  <c r="S1895" i="2"/>
  <c r="T1895" i="2" s="1"/>
  <c r="S2687" i="2"/>
  <c r="T2687" i="2" s="1"/>
  <c r="S2252" i="2"/>
  <c r="T2252" i="2" s="1"/>
  <c r="S2188" i="2"/>
  <c r="T2188" i="2" s="1"/>
  <c r="S1965" i="2"/>
  <c r="T1965" i="2" s="1"/>
  <c r="S2464" i="2"/>
  <c r="T2464" i="2" s="1"/>
  <c r="S2468" i="2"/>
  <c r="T2468" i="2" s="1"/>
  <c r="S2970" i="2"/>
  <c r="T2970" i="2" s="1"/>
  <c r="S2709" i="2"/>
  <c r="T2709" i="2" s="1"/>
  <c r="S2081" i="2"/>
  <c r="T2081" i="2" s="1"/>
  <c r="S2054" i="2"/>
  <c r="T2054" i="2" s="1"/>
  <c r="S2212" i="2"/>
  <c r="T2212" i="2" s="1"/>
  <c r="S2884" i="2"/>
  <c r="T2884" i="2" s="1"/>
  <c r="S2576" i="2"/>
  <c r="T2576" i="2" s="1"/>
  <c r="S2135" i="2"/>
  <c r="T2135" i="2" s="1"/>
  <c r="S2968" i="2"/>
  <c r="T2968" i="2" s="1"/>
  <c r="S2201" i="2"/>
  <c r="T2201" i="2" s="1"/>
  <c r="S2437" i="2"/>
  <c r="T2437" i="2" s="1"/>
  <c r="S2607" i="2"/>
  <c r="T2607" i="2" s="1"/>
  <c r="S2075" i="2"/>
  <c r="T2075" i="2" s="1"/>
  <c r="S2675" i="2"/>
  <c r="T2675" i="2" s="1"/>
  <c r="S2882" i="2"/>
  <c r="T2882" i="2" s="1"/>
  <c r="S2706" i="2"/>
  <c r="T2706" i="2" s="1"/>
  <c r="S2152" i="2"/>
  <c r="T2152" i="2" s="1"/>
  <c r="S3103" i="2"/>
  <c r="T3103" i="2" s="1"/>
  <c r="S3079" i="2"/>
  <c r="T3079" i="2" s="1"/>
  <c r="S3055" i="2"/>
  <c r="T3055" i="2" s="1"/>
  <c r="S3023" i="2"/>
  <c r="T3023" i="2" s="1"/>
  <c r="S3077" i="2"/>
  <c r="T3077" i="2" s="1"/>
  <c r="S3069" i="2"/>
  <c r="T3069" i="2" s="1"/>
  <c r="S3061" i="2"/>
  <c r="T3061" i="2" s="1"/>
  <c r="S3053" i="2"/>
  <c r="T3053" i="2" s="1"/>
  <c r="S3045" i="2"/>
  <c r="T3045" i="2" s="1"/>
  <c r="S3037" i="2"/>
  <c r="T3037" i="2" s="1"/>
  <c r="S3029" i="2"/>
  <c r="T3029" i="2" s="1"/>
  <c r="S3021" i="2"/>
  <c r="T3021" i="2" s="1"/>
  <c r="S3013" i="2"/>
  <c r="T3013" i="2" s="1"/>
  <c r="S2049" i="2"/>
  <c r="T2049" i="2" s="1"/>
  <c r="S2120" i="2"/>
  <c r="T2120" i="2" s="1"/>
  <c r="S2948" i="2"/>
  <c r="T2948" i="2" s="1"/>
  <c r="S2501" i="2"/>
  <c r="T2501" i="2" s="1"/>
  <c r="S2749" i="2"/>
  <c r="T2749" i="2" s="1"/>
  <c r="S2652" i="2"/>
  <c r="T2652" i="2" s="1"/>
  <c r="S2912" i="2"/>
  <c r="T2912" i="2" s="1"/>
  <c r="S1915" i="2"/>
  <c r="T1915" i="2" s="1"/>
  <c r="S2040" i="2"/>
  <c r="T2040" i="2" s="1"/>
  <c r="S2899" i="2"/>
  <c r="T2899" i="2" s="1"/>
  <c r="S1941" i="2"/>
  <c r="T1941" i="2" s="1"/>
  <c r="S2436" i="2"/>
  <c r="T2436" i="2" s="1"/>
  <c r="S2517" i="2"/>
  <c r="T2517" i="2" s="1"/>
  <c r="S2245" i="2"/>
  <c r="T2245" i="2" s="1"/>
  <c r="S2937" i="2"/>
  <c r="T2937" i="2" s="1"/>
  <c r="S2524" i="2"/>
  <c r="T2524" i="2" s="1"/>
  <c r="S2084" i="2"/>
  <c r="T2084" i="2" s="1"/>
  <c r="S2561" i="2"/>
  <c r="T2561" i="2" s="1"/>
  <c r="S2207" i="2"/>
  <c r="T2207" i="2" s="1"/>
  <c r="S2699" i="2"/>
  <c r="T2699" i="2" s="1"/>
  <c r="S1987" i="2"/>
  <c r="T1987" i="2" s="1"/>
  <c r="S2254" i="2"/>
  <c r="T2254" i="2" s="1"/>
  <c r="S2743" i="2"/>
  <c r="T2743" i="2" s="1"/>
  <c r="S2467" i="2"/>
  <c r="T2467" i="2" s="1"/>
  <c r="S2815" i="2"/>
  <c r="T2815" i="2" s="1"/>
  <c r="S2934" i="2"/>
  <c r="T2934" i="2" s="1"/>
  <c r="S2612" i="2"/>
  <c r="T2612" i="2" s="1"/>
  <c r="S2987" i="2"/>
  <c r="T2987" i="2" s="1"/>
  <c r="S2738" i="2"/>
  <c r="T2738" i="2" s="1"/>
  <c r="S2543" i="2"/>
  <c r="T2543" i="2" s="1"/>
  <c r="S2491" i="2"/>
  <c r="T2491" i="2" s="1"/>
  <c r="S2202" i="2"/>
  <c r="T2202" i="2" s="1"/>
  <c r="S1935" i="2"/>
  <c r="T1935" i="2" s="1"/>
  <c r="S2079" i="2"/>
  <c r="T2079" i="2" s="1"/>
  <c r="S2249" i="2"/>
  <c r="T2249" i="2" s="1"/>
  <c r="S2721" i="2"/>
  <c r="T2721" i="2" s="1"/>
  <c r="S2890" i="2"/>
  <c r="T2890" i="2" s="1"/>
  <c r="S2102" i="2"/>
  <c r="T2102" i="2" s="1"/>
  <c r="S2729" i="2"/>
  <c r="T2729" i="2" s="1"/>
  <c r="S2566" i="2"/>
  <c r="T2566" i="2" s="1"/>
  <c r="S1983" i="2"/>
  <c r="T1983" i="2" s="1"/>
  <c r="S2626" i="2"/>
  <c r="T2626" i="2" s="1"/>
  <c r="S2587" i="2"/>
  <c r="T2587" i="2" s="1"/>
  <c r="S2404" i="2"/>
  <c r="T2404" i="2" s="1"/>
  <c r="S1967" i="2"/>
  <c r="T1967" i="2" s="1"/>
  <c r="S2269" i="2"/>
  <c r="T2269" i="2" s="1"/>
  <c r="S2268" i="2"/>
  <c r="T2268" i="2" s="1"/>
  <c r="S1966" i="2"/>
  <c r="T1966" i="2" s="1"/>
  <c r="S1890" i="2"/>
  <c r="T1890" i="2" s="1"/>
  <c r="S2002" i="2"/>
  <c r="T2002" i="2" s="1"/>
  <c r="S2080" i="2"/>
  <c r="T2080" i="2" s="1"/>
  <c r="S2865" i="2"/>
  <c r="T2865" i="2" s="1"/>
  <c r="S2280" i="2"/>
  <c r="T2280" i="2" s="1"/>
  <c r="S1913" i="2"/>
  <c r="T1913" i="2" s="1"/>
  <c r="S2192" i="2"/>
  <c r="T2192" i="2" s="1"/>
  <c r="S2574" i="2"/>
  <c r="T2574" i="2" s="1"/>
  <c r="S2168" i="2"/>
  <c r="T2168" i="2" s="1"/>
  <c r="S2027" i="2"/>
  <c r="T2027" i="2" s="1"/>
  <c r="S2514" i="2"/>
  <c r="T2514" i="2" s="1"/>
  <c r="S2093" i="2"/>
  <c r="T2093" i="2" s="1"/>
  <c r="S2830" i="2"/>
  <c r="T2830" i="2" s="1"/>
  <c r="S1972" i="2"/>
  <c r="T1972" i="2" s="1"/>
  <c r="S2458" i="2"/>
  <c r="T2458" i="2" s="1"/>
  <c r="S2150" i="2"/>
  <c r="T2150" i="2" s="1"/>
  <c r="S2986" i="2"/>
  <c r="T2986" i="2" s="1"/>
  <c r="S1891" i="2"/>
  <c r="T1891" i="2" s="1"/>
  <c r="S3001" i="2"/>
  <c r="T3001" i="2" s="1"/>
  <c r="S2786" i="2"/>
  <c r="T2786" i="2" s="1"/>
  <c r="S2904" i="2"/>
  <c r="T2904" i="2" s="1"/>
  <c r="S2013" i="2"/>
  <c r="T2013" i="2" s="1"/>
  <c r="S2689" i="2"/>
  <c r="T2689" i="2" s="1"/>
  <c r="S2688" i="2"/>
  <c r="T2688" i="2" s="1"/>
  <c r="S2530" i="2"/>
  <c r="T2530" i="2" s="1"/>
  <c r="S2767" i="2"/>
  <c r="T2767" i="2" s="1"/>
  <c r="S2902" i="2"/>
  <c r="T2902" i="2" s="1"/>
  <c r="S1874" i="2"/>
  <c r="T1874" i="2" s="1"/>
  <c r="S2892" i="2"/>
  <c r="T2892" i="2" s="1"/>
  <c r="S2773" i="2"/>
  <c r="T2773" i="2" s="1"/>
  <c r="S2405" i="2"/>
  <c r="T2405" i="2" s="1"/>
  <c r="S2889" i="2"/>
  <c r="T2889" i="2" s="1"/>
  <c r="S2801" i="2"/>
  <c r="T2801" i="2" s="1"/>
  <c r="S1988" i="2"/>
  <c r="T1988" i="2" s="1"/>
  <c r="S1883" i="2"/>
  <c r="T1883" i="2" s="1"/>
  <c r="S2073" i="2"/>
  <c r="T2073" i="2" s="1"/>
  <c r="S2228" i="2"/>
  <c r="T2228" i="2" s="1"/>
  <c r="S2438" i="2"/>
  <c r="T2438" i="2" s="1"/>
  <c r="S2043" i="2"/>
  <c r="T2043" i="2" s="1"/>
  <c r="S2708" i="2"/>
  <c r="T2708" i="2" s="1"/>
  <c r="S2198" i="2"/>
  <c r="T2198" i="2" s="1"/>
  <c r="S2883" i="2"/>
  <c r="T2883" i="2" s="1"/>
  <c r="S2900" i="2"/>
  <c r="T2900" i="2" s="1"/>
  <c r="S2827" i="2"/>
  <c r="T2827" i="2" s="1"/>
  <c r="S2124" i="2"/>
  <c r="T2124" i="2" s="1"/>
  <c r="S2143" i="2"/>
  <c r="T2143" i="2" s="1"/>
  <c r="S2637" i="2"/>
  <c r="T2637" i="2" s="1"/>
  <c r="S1992" i="2"/>
  <c r="T1992" i="2" s="1"/>
  <c r="S2679" i="2"/>
  <c r="T2679" i="2" s="1"/>
  <c r="S2086" i="2"/>
  <c r="T2086" i="2" s="1"/>
  <c r="S2835" i="2"/>
  <c r="T2835" i="2" s="1"/>
  <c r="S1856" i="2"/>
  <c r="T1856" i="2" s="1"/>
  <c r="S1950" i="2"/>
  <c r="T1950" i="2" s="1"/>
  <c r="S2090" i="2"/>
  <c r="T2090" i="2" s="1"/>
  <c r="S2896" i="2"/>
  <c r="T2896" i="2" s="1"/>
  <c r="S2638" i="2"/>
  <c r="T2638" i="2" s="1"/>
  <c r="S1999" i="2"/>
  <c r="T1999" i="2" s="1"/>
  <c r="S2515" i="2"/>
  <c r="T2515" i="2" s="1"/>
  <c r="S2419" i="2"/>
  <c r="T2419" i="2" s="1"/>
  <c r="S2568" i="2"/>
  <c r="T2568" i="2" s="1"/>
  <c r="S1936" i="2"/>
  <c r="T1936" i="2" s="1"/>
  <c r="S2426" i="2"/>
  <c r="T2426" i="2" s="1"/>
  <c r="S2527" i="2"/>
  <c r="T2527" i="2" s="1"/>
  <c r="S2829" i="2"/>
  <c r="T2829" i="2" s="1"/>
  <c r="S2725" i="2"/>
  <c r="T2725" i="2" s="1"/>
  <c r="S2955" i="2"/>
  <c r="T2955" i="2" s="1"/>
  <c r="S2748" i="2"/>
  <c r="T2748" i="2" s="1"/>
  <c r="S2487" i="2"/>
  <c r="T2487" i="2" s="1"/>
  <c r="S2474" i="2"/>
  <c r="T2474" i="2" s="1"/>
  <c r="S2596" i="2"/>
  <c r="T2596" i="2" s="1"/>
  <c r="S2648" i="2"/>
  <c r="T2648" i="2" s="1"/>
  <c r="S2548" i="2"/>
  <c r="T2548" i="2" s="1"/>
  <c r="S2018" i="2"/>
  <c r="T2018" i="2" s="1"/>
  <c r="S2052" i="2"/>
  <c r="T2052" i="2" s="1"/>
  <c r="S1877" i="2"/>
  <c r="T1877" i="2" s="1"/>
  <c r="S2274" i="2"/>
  <c r="T2274" i="2" s="1"/>
  <c r="S2058" i="2"/>
  <c r="T2058" i="2" s="1"/>
  <c r="S2924" i="2"/>
  <c r="T2924" i="2" s="1"/>
  <c r="S2898" i="2"/>
  <c r="T2898" i="2" s="1"/>
  <c r="S2204" i="2"/>
  <c r="T2204" i="2" s="1"/>
  <c r="S2575" i="2"/>
  <c r="T2575" i="2" s="1"/>
  <c r="S2701" i="2"/>
  <c r="T2701" i="2" s="1"/>
  <c r="S2998" i="2"/>
  <c r="T2998" i="2" s="1"/>
  <c r="S3097" i="2"/>
  <c r="T3097" i="2" s="1"/>
  <c r="S3047" i="2"/>
  <c r="T3047" i="2" s="1"/>
  <c r="S3099" i="2"/>
  <c r="T3099" i="2" s="1"/>
  <c r="S3092" i="2"/>
  <c r="T3092" i="2" s="1"/>
  <c r="S3084" i="2"/>
  <c r="T3084" i="2" s="1"/>
  <c r="S3076" i="2"/>
  <c r="T3076" i="2" s="1"/>
  <c r="S3068" i="2"/>
  <c r="T3068" i="2" s="1"/>
  <c r="S3060" i="2"/>
  <c r="T3060" i="2" s="1"/>
  <c r="S3052" i="2"/>
  <c r="T3052" i="2" s="1"/>
  <c r="S3044" i="2"/>
  <c r="T3044" i="2" s="1"/>
  <c r="S3036" i="2"/>
  <c r="T3036" i="2" s="1"/>
  <c r="S3028" i="2"/>
  <c r="T3028" i="2" s="1"/>
  <c r="S3020" i="2"/>
  <c r="T3020" i="2" s="1"/>
  <c r="S3012" i="2"/>
  <c r="T3012" i="2" s="1"/>
  <c r="S2686" i="2"/>
  <c r="T2686" i="2" s="1"/>
  <c r="S1990" i="2"/>
  <c r="T1990" i="2" s="1"/>
  <c r="S2535" i="2"/>
  <c r="T2535" i="2" s="1"/>
  <c r="S2586" i="2"/>
  <c r="T2586" i="2" s="1"/>
  <c r="S1851" i="2"/>
  <c r="T1851" i="2" s="1"/>
  <c r="U1851" i="2" s="1"/>
  <c r="S1917" i="2"/>
  <c r="T1917" i="2" s="1"/>
  <c r="S2182" i="2"/>
  <c r="T2182" i="2" s="1"/>
  <c r="S2233" i="2"/>
  <c r="T2233" i="2" s="1"/>
  <c r="S2216" i="2"/>
  <c r="T2216" i="2" s="1"/>
  <c r="S2849" i="2"/>
  <c r="T2849" i="2" s="1"/>
  <c r="S2411" i="2"/>
  <c r="T2411" i="2" s="1"/>
  <c r="S2658" i="2"/>
  <c r="T2658" i="2" s="1"/>
  <c r="S1914" i="2"/>
  <c r="T1914" i="2" s="1"/>
  <c r="S2068" i="2"/>
  <c r="T2068" i="2" s="1"/>
  <c r="S2929" i="2"/>
  <c r="T2929" i="2" s="1"/>
  <c r="S2888" i="2"/>
  <c r="T2888" i="2" s="1"/>
  <c r="S2203" i="2"/>
  <c r="T2203" i="2" s="1"/>
  <c r="S2222" i="2"/>
  <c r="T2222" i="2" s="1"/>
  <c r="S2879" i="2"/>
  <c r="T2879" i="2" s="1"/>
  <c r="S2631" i="2"/>
  <c r="T2631" i="2" s="1"/>
  <c r="S2664" i="2"/>
  <c r="T2664" i="2" s="1"/>
  <c r="S2213" i="2"/>
  <c r="T2213" i="2" s="1"/>
  <c r="S2875" i="2"/>
  <c r="T2875" i="2" s="1"/>
  <c r="S2539" i="2"/>
  <c r="T2539" i="2" s="1"/>
  <c r="S2610" i="2"/>
  <c r="T2610" i="2" s="1"/>
  <c r="S2100" i="2"/>
  <c r="T2100" i="2" s="1"/>
  <c r="S2565" i="2"/>
  <c r="T2565" i="2" s="1"/>
  <c r="S2796" i="2"/>
  <c r="T2796" i="2" s="1"/>
  <c r="S2162" i="2"/>
  <c r="T2162" i="2" s="1"/>
  <c r="S2797" i="2"/>
  <c r="T2797" i="2" s="1"/>
  <c r="S2592" i="2"/>
  <c r="T2592" i="2" s="1"/>
  <c r="S2711" i="2"/>
  <c r="T2711" i="2" s="1"/>
  <c r="S2732" i="2"/>
  <c r="T2732" i="2" s="1"/>
  <c r="S2691" i="2"/>
  <c r="T2691" i="2" s="1"/>
  <c r="S2263" i="2"/>
  <c r="T2263" i="2" s="1"/>
  <c r="S2060" i="2"/>
  <c r="T2060" i="2" s="1"/>
  <c r="S2848" i="2"/>
  <c r="T2848" i="2" s="1"/>
  <c r="S2446" i="2"/>
  <c r="T2446" i="2" s="1"/>
  <c r="S1931" i="2"/>
  <c r="T1931" i="2" s="1"/>
  <c r="S1889" i="2"/>
  <c r="T1889" i="2" s="1"/>
  <c r="S2041" i="2"/>
  <c r="T2041" i="2" s="1"/>
  <c r="S1998" i="2"/>
  <c r="T1998" i="2" s="1"/>
  <c r="S2107" i="2"/>
  <c r="T2107" i="2" s="1"/>
  <c r="S2910" i="2"/>
  <c r="T2910" i="2" s="1"/>
  <c r="S2950" i="2"/>
  <c r="T2950" i="2" s="1"/>
  <c r="S2726" i="2"/>
  <c r="T2726" i="2" s="1"/>
  <c r="S2859" i="2"/>
  <c r="T2859" i="2" s="1"/>
  <c r="S2810" i="2"/>
  <c r="T2810" i="2" s="1"/>
  <c r="S2227" i="2"/>
  <c r="T2227" i="2" s="1"/>
  <c r="S2521" i="2"/>
  <c r="T2521" i="2" s="1"/>
  <c r="S2042" i="2"/>
  <c r="T2042" i="2" s="1"/>
  <c r="S2469" i="2"/>
  <c r="T2469" i="2" s="1"/>
  <c r="S2858" i="2"/>
  <c r="T2858" i="2" s="1"/>
  <c r="S1903" i="2"/>
  <c r="T1903" i="2" s="1"/>
  <c r="S2224" i="2"/>
  <c r="T2224" i="2" s="1"/>
  <c r="S2032" i="2"/>
  <c r="T2032" i="2" s="1"/>
  <c r="S2111" i="2"/>
  <c r="T2111" i="2" s="1"/>
  <c r="S2167" i="2"/>
  <c r="T2167" i="2" s="1"/>
  <c r="S2241" i="2"/>
  <c r="T2241" i="2" s="1"/>
  <c r="S1905" i="2"/>
  <c r="T1905" i="2" s="1"/>
  <c r="S2649" i="2"/>
  <c r="T2649" i="2" s="1"/>
  <c r="S2176" i="2"/>
  <c r="T2176" i="2" s="1"/>
  <c r="S2113" i="2"/>
  <c r="T2113" i="2" s="1"/>
  <c r="S2984" i="2"/>
  <c r="T2984" i="2" s="1"/>
  <c r="S2958" i="2"/>
  <c r="T2958" i="2" s="1"/>
  <c r="S2982" i="2"/>
  <c r="T2982" i="2" s="1"/>
  <c r="S2931" i="2"/>
  <c r="T2931" i="2" s="1"/>
  <c r="S2497" i="2"/>
  <c r="T2497" i="2" s="1"/>
  <c r="S2996" i="2"/>
  <c r="T2996" i="2" s="1"/>
  <c r="S2641" i="2"/>
  <c r="T2641" i="2" s="1"/>
  <c r="S2005" i="2"/>
  <c r="T2005" i="2" s="1"/>
  <c r="S2151" i="2"/>
  <c r="T2151" i="2" s="1"/>
  <c r="S2455" i="2"/>
  <c r="T2455" i="2" s="1"/>
  <c r="S2036" i="2"/>
  <c r="T2036" i="2" s="1"/>
  <c r="S2196" i="2"/>
  <c r="T2196" i="2" s="1"/>
  <c r="S2559" i="2"/>
  <c r="T2559" i="2" s="1"/>
  <c r="S2525" i="2"/>
  <c r="T2525" i="2" s="1"/>
  <c r="S2236" i="2"/>
  <c r="T2236" i="2" s="1"/>
  <c r="S2959" i="2"/>
  <c r="T2959" i="2" s="1"/>
  <c r="S2540" i="2"/>
  <c r="T2540" i="2" s="1"/>
  <c r="S2526" i="2"/>
  <c r="T2526" i="2" s="1"/>
  <c r="S1947" i="2"/>
  <c r="T1947" i="2" s="1"/>
  <c r="S2494" i="2"/>
  <c r="T2494" i="2" s="1"/>
  <c r="S2087" i="2"/>
  <c r="T2087" i="2" s="1"/>
  <c r="S2248" i="2"/>
  <c r="T2248" i="2" s="1"/>
  <c r="S2462" i="2"/>
  <c r="T2462" i="2" s="1"/>
  <c r="S2654" i="2"/>
  <c r="T2654" i="2" s="1"/>
  <c r="S2860" i="2"/>
  <c r="T2860" i="2" s="1"/>
  <c r="S2935" i="2"/>
  <c r="T2935" i="2" s="1"/>
  <c r="S2872" i="2"/>
  <c r="T2872" i="2" s="1"/>
  <c r="S1940" i="2"/>
  <c r="T1940" i="2" s="1"/>
  <c r="S2791" i="2"/>
  <c r="T2791" i="2" s="1"/>
  <c r="S2067" i="2"/>
  <c r="T2067" i="2" s="1"/>
  <c r="S2238" i="2"/>
  <c r="T2238" i="2" s="1"/>
  <c r="S2157" i="2"/>
  <c r="T2157" i="2" s="1"/>
  <c r="S2608" i="2"/>
  <c r="T2608" i="2" s="1"/>
  <c r="S2555" i="2"/>
  <c r="T2555" i="2" s="1"/>
  <c r="S2646" i="2"/>
  <c r="T2646" i="2" s="1"/>
  <c r="S2406" i="2"/>
  <c r="T2406" i="2" s="1"/>
  <c r="S2003" i="2"/>
  <c r="T2003" i="2" s="1"/>
  <c r="S2147" i="2"/>
  <c r="T2147" i="2" s="1"/>
  <c r="S2578" i="2"/>
  <c r="T2578" i="2" s="1"/>
  <c r="S2780" i="2"/>
  <c r="T2780" i="2" s="1"/>
  <c r="S2253" i="2"/>
  <c r="T2253" i="2" s="1"/>
  <c r="S2063" i="2"/>
  <c r="T2063" i="2" s="1"/>
  <c r="S2118" i="2"/>
  <c r="T2118" i="2" s="1"/>
  <c r="S1899" i="2"/>
  <c r="T1899" i="2" s="1"/>
  <c r="S2273" i="2"/>
  <c r="T2273" i="2" s="1"/>
  <c r="S1909" i="2"/>
  <c r="T1909" i="2" s="1"/>
  <c r="S1960" i="2"/>
  <c r="T1960" i="2" s="1"/>
  <c r="S2277" i="2"/>
  <c r="T2277" i="2" s="1"/>
  <c r="S2718" i="2"/>
  <c r="T2718" i="2" s="1"/>
  <c r="S2103" i="2"/>
  <c r="T2103" i="2" s="1"/>
  <c r="S2951" i="2"/>
  <c r="T2951" i="2" s="1"/>
  <c r="S2395" i="2"/>
  <c r="T2395" i="2" s="1"/>
  <c r="S1938" i="2"/>
  <c r="T1938" i="2" s="1"/>
  <c r="S2789" i="2"/>
  <c r="T2789" i="2" s="1"/>
  <c r="S2837" i="2"/>
  <c r="T2837" i="2" s="1"/>
  <c r="S2700" i="2"/>
  <c r="T2700" i="2" s="1"/>
  <c r="S2181" i="2"/>
  <c r="T2181" i="2" s="1"/>
  <c r="S2817" i="2"/>
  <c r="T2817" i="2" s="1"/>
  <c r="S2966" i="2"/>
  <c r="T2966" i="2" s="1"/>
  <c r="S2621" i="2"/>
  <c r="T2621" i="2" s="1"/>
  <c r="S1956" i="2"/>
  <c r="T1956" i="2" s="1"/>
  <c r="S1867" i="2"/>
  <c r="T1867" i="2" s="1"/>
  <c r="S1880" i="2"/>
  <c r="T1880" i="2" s="1"/>
  <c r="S2011" i="2"/>
  <c r="T2011" i="2" s="1"/>
  <c r="S1949" i="2"/>
  <c r="T1949" i="2" s="1"/>
  <c r="S2627" i="2"/>
  <c r="T2627" i="2" s="1"/>
  <c r="S2605" i="2"/>
  <c r="T2605" i="2" s="1"/>
  <c r="S3004" i="2"/>
  <c r="T3004" i="2" s="1"/>
  <c r="S3071" i="2"/>
  <c r="T3071" i="2" s="1"/>
  <c r="S3039" i="2"/>
  <c r="T3039" i="2" s="1"/>
  <c r="S3085" i="2"/>
  <c r="T3085" i="2" s="1"/>
  <c r="S3091" i="2"/>
  <c r="T3091" i="2" s="1"/>
  <c r="S3083" i="2"/>
  <c r="T3083" i="2" s="1"/>
  <c r="S3075" i="2"/>
  <c r="T3075" i="2" s="1"/>
  <c r="S3067" i="2"/>
  <c r="T3067" i="2" s="1"/>
  <c r="S3059" i="2"/>
  <c r="T3059" i="2" s="1"/>
  <c r="S3051" i="2"/>
  <c r="T3051" i="2" s="1"/>
  <c r="S3043" i="2"/>
  <c r="T3043" i="2" s="1"/>
  <c r="S3035" i="2"/>
  <c r="T3035" i="2" s="1"/>
  <c r="S3027" i="2"/>
  <c r="T3027" i="2" s="1"/>
  <c r="S3019" i="2"/>
  <c r="T3019" i="2" s="1"/>
  <c r="S3011" i="2"/>
  <c r="T3011" i="2" s="1"/>
  <c r="S2170" i="2"/>
  <c r="T2170" i="2" s="1"/>
  <c r="S2764" i="2"/>
  <c r="T2764" i="2" s="1"/>
  <c r="S2473" i="2"/>
  <c r="T2473" i="2" s="1"/>
  <c r="S2795" i="2"/>
  <c r="T2795" i="2" s="1"/>
  <c r="S2484" i="2"/>
  <c r="T2484" i="2" s="1"/>
  <c r="S2845" i="2"/>
  <c r="T2845" i="2" s="1"/>
  <c r="S2456" i="2"/>
  <c r="T2456" i="2" s="1"/>
  <c r="S2194" i="2"/>
  <c r="T2194" i="2" s="1"/>
  <c r="S1859" i="2"/>
  <c r="T1859" i="2" s="1"/>
  <c r="S2697" i="2"/>
  <c r="T2697" i="2" s="1"/>
  <c r="S2971" i="2"/>
  <c r="T2971" i="2" s="1"/>
  <c r="S1959" i="2"/>
  <c r="T1959" i="2" s="1"/>
  <c r="S2117" i="2"/>
  <c r="T2117" i="2" s="1"/>
  <c r="S2569" i="2"/>
  <c r="T2569" i="2" s="1"/>
  <c r="S2510" i="2"/>
  <c r="T2510" i="2" s="1"/>
  <c r="S2478" i="2"/>
  <c r="T2478" i="2" s="1"/>
  <c r="S2154" i="2"/>
  <c r="T2154" i="2" s="1"/>
  <c r="S2812" i="2"/>
  <c r="T2812" i="2" s="1"/>
  <c r="S2640" i="2"/>
  <c r="T2640" i="2" s="1"/>
  <c r="S2976" i="2"/>
  <c r="T2976" i="2" s="1"/>
  <c r="S2039" i="2"/>
  <c r="T2039" i="2" s="1"/>
  <c r="S2463" i="2"/>
  <c r="T2463" i="2" s="1"/>
  <c r="S2193" i="2"/>
  <c r="T2193" i="2" s="1"/>
  <c r="S2447" i="2"/>
  <c r="T2447" i="2" s="1"/>
  <c r="S2606" i="2"/>
  <c r="T2606" i="2" s="1"/>
  <c r="S2508" i="2"/>
  <c r="T2508" i="2" s="1"/>
  <c r="S2847" i="2"/>
  <c r="T2847" i="2" s="1"/>
  <c r="S2055" i="2"/>
  <c r="T2055" i="2" s="1"/>
  <c r="S1951" i="2"/>
  <c r="T1951" i="2" s="1"/>
  <c r="S2604" i="2"/>
  <c r="T2604" i="2" s="1"/>
  <c r="S2499" i="2"/>
  <c r="T2499" i="2" s="1"/>
  <c r="S2595" i="2"/>
  <c r="T2595" i="2" s="1"/>
  <c r="S2839" i="2"/>
  <c r="T2839" i="2" s="1"/>
  <c r="S2661" i="2"/>
  <c r="T2661" i="2" s="1"/>
  <c r="S2481" i="2"/>
  <c r="T2481" i="2" s="1"/>
  <c r="S2973" i="2"/>
  <c r="T2973" i="2" s="1"/>
  <c r="S2668" i="2"/>
  <c r="T2668" i="2" s="1"/>
  <c r="S1865" i="2"/>
  <c r="T1865" i="2" s="1"/>
  <c r="S1901" i="2"/>
  <c r="T1901" i="2" s="1"/>
  <c r="S2798" i="2"/>
  <c r="T2798" i="2" s="1"/>
  <c r="S1884" i="2"/>
  <c r="T1884" i="2" s="1"/>
  <c r="S2693" i="2"/>
  <c r="T2693" i="2" s="1"/>
  <c r="S2534" i="2"/>
  <c r="T2534" i="2" s="1"/>
  <c r="S2420" i="2"/>
  <c r="T2420" i="2" s="1"/>
  <c r="S2808" i="2"/>
  <c r="T2808" i="2" s="1"/>
  <c r="S2537" i="2"/>
  <c r="T2537" i="2" s="1"/>
  <c r="S2936" i="2"/>
  <c r="T2936" i="2" s="1"/>
  <c r="S2493" i="2"/>
  <c r="T2493" i="2" s="1"/>
  <c r="S2257" i="2"/>
  <c r="T2257" i="2" s="1"/>
  <c r="S2158" i="2"/>
  <c r="T2158" i="2" s="1"/>
  <c r="S1977" i="2"/>
  <c r="T1977" i="2" s="1"/>
  <c r="S2741" i="2"/>
  <c r="T2741" i="2" s="1"/>
  <c r="S2231" i="2"/>
  <c r="T2231" i="2" s="1"/>
  <c r="S2722" i="2"/>
  <c r="T2722" i="2" s="1"/>
  <c r="S2123" i="2"/>
  <c r="T2123" i="2" s="1"/>
  <c r="S2895" i="2"/>
  <c r="T2895" i="2" s="1"/>
  <c r="S2282" i="2"/>
  <c r="T2282" i="2" s="1"/>
  <c r="S2098" i="2"/>
  <c r="T2098" i="2" s="1"/>
  <c r="S2774" i="2"/>
  <c r="T2774" i="2" s="1"/>
  <c r="S1902" i="2"/>
  <c r="T1902" i="2" s="1"/>
  <c r="S2466" i="2"/>
  <c r="T2466" i="2" s="1"/>
  <c r="S2053" i="2"/>
  <c r="T2053" i="2" s="1"/>
  <c r="S1900" i="2"/>
  <c r="T1900" i="2" s="1"/>
  <c r="S2891" i="2"/>
  <c r="T2891" i="2" s="1"/>
  <c r="S2683" i="2"/>
  <c r="T2683" i="2" s="1"/>
  <c r="S2449" i="2"/>
  <c r="T2449" i="2" s="1"/>
  <c r="S2256" i="2"/>
  <c r="T2256" i="2" s="1"/>
  <c r="S2486" i="2"/>
  <c r="T2486" i="2" s="1"/>
  <c r="S2062" i="2"/>
  <c r="T2062" i="2" s="1"/>
  <c r="S2703" i="2"/>
  <c r="T2703" i="2" s="1"/>
  <c r="S2221" i="2"/>
  <c r="T2221" i="2" s="1"/>
  <c r="S2736" i="2"/>
  <c r="T2736" i="2" s="1"/>
  <c r="S2714" i="2"/>
  <c r="T2714" i="2" s="1"/>
  <c r="S2506" i="2"/>
  <c r="T2506" i="2" s="1"/>
  <c r="S2531" i="2"/>
  <c r="T2531" i="2" s="1"/>
  <c r="S2033" i="2"/>
  <c r="T2033" i="2" s="1"/>
  <c r="S2255" i="2"/>
  <c r="T2255" i="2" s="1"/>
  <c r="S2412" i="2"/>
  <c r="T2412" i="2" s="1"/>
  <c r="S2705" i="2"/>
  <c r="T2705" i="2" s="1"/>
  <c r="S1908" i="2"/>
  <c r="T1908" i="2" s="1"/>
  <c r="S2919" i="2"/>
  <c r="T2919" i="2" s="1"/>
  <c r="S2581" i="2"/>
  <c r="T2581" i="2" s="1"/>
  <c r="S2408" i="2"/>
  <c r="T2408" i="2" s="1"/>
  <c r="S2757" i="2"/>
  <c r="T2757" i="2" s="1"/>
  <c r="S2758" i="2"/>
  <c r="T2758" i="2" s="1"/>
  <c r="S2200" i="2"/>
  <c r="T2200" i="2" s="1"/>
  <c r="S2781" i="2"/>
  <c r="T2781" i="2" s="1"/>
  <c r="S2434" i="2"/>
  <c r="T2434" i="2" s="1"/>
  <c r="S2214" i="2"/>
  <c r="T2214" i="2" s="1"/>
  <c r="S2097" i="2"/>
  <c r="T2097" i="2" s="1"/>
  <c r="S2109" i="2"/>
  <c r="T2109" i="2" s="1"/>
  <c r="S2602" i="2"/>
  <c r="T2602" i="2" s="1"/>
  <c r="S2636" i="2"/>
  <c r="T2636" i="2" s="1"/>
  <c r="S1864" i="2"/>
  <c r="T1864" i="2" s="1"/>
  <c r="S2833" i="2"/>
  <c r="T2833" i="2" s="1"/>
  <c r="S2007" i="2"/>
  <c r="T2007" i="2" s="1"/>
  <c r="S1923" i="2"/>
  <c r="T1923" i="2" s="1"/>
  <c r="S2671" i="2"/>
  <c r="T2671" i="2" s="1"/>
  <c r="S2653" i="2"/>
  <c r="T2653" i="2" s="1"/>
  <c r="S2838" i="2"/>
  <c r="T2838" i="2" s="1"/>
  <c r="S1879" i="2"/>
  <c r="T1879" i="2" s="1"/>
  <c r="S2863" i="2"/>
  <c r="T2863" i="2" s="1"/>
  <c r="S2651" i="2"/>
  <c r="T2651" i="2" s="1"/>
  <c r="S1969" i="2"/>
  <c r="T1969" i="2" s="1"/>
  <c r="S2001" i="2"/>
  <c r="T2001" i="2" s="1"/>
  <c r="S2920" i="2"/>
  <c r="T2920" i="2" s="1"/>
  <c r="S2731" i="2"/>
  <c r="T2731" i="2" s="1"/>
  <c r="S2625" i="2"/>
  <c r="T2625" i="2" s="1"/>
  <c r="S2753" i="2"/>
  <c r="T2753" i="2" s="1"/>
  <c r="S2195" i="2"/>
  <c r="T2195" i="2" s="1"/>
  <c r="S1943" i="2"/>
  <c r="T1943" i="2" s="1"/>
  <c r="S2078" i="2"/>
  <c r="T2078" i="2" s="1"/>
  <c r="S2403" i="2"/>
  <c r="T2403" i="2" s="1"/>
  <c r="S2685" i="2"/>
  <c r="T2685" i="2" s="1"/>
  <c r="S1888" i="2"/>
  <c r="T1888" i="2" s="1"/>
  <c r="S1875" i="2"/>
  <c r="T1875" i="2" s="1"/>
  <c r="S2048" i="2"/>
  <c r="T2048" i="2" s="1"/>
  <c r="S2886" i="2"/>
  <c r="T2886" i="2" s="1"/>
  <c r="S2901" i="2"/>
  <c r="T2901" i="2" s="1"/>
  <c r="S1928" i="2"/>
  <c r="T1928" i="2" s="1"/>
  <c r="S2096" i="2"/>
  <c r="T2096" i="2" s="1"/>
  <c r="S1920" i="2"/>
  <c r="T1920" i="2" s="1"/>
  <c r="S2657" i="2"/>
  <c r="T2657" i="2" s="1"/>
  <c r="S1892" i="2"/>
  <c r="T1892" i="2" s="1"/>
  <c r="S1869" i="2"/>
  <c r="T1869" i="2" s="1"/>
  <c r="S1952" i="2"/>
  <c r="T1952" i="2" s="1"/>
  <c r="S2444" i="2"/>
  <c r="T2444" i="2" s="1"/>
  <c r="S2429" i="2"/>
  <c r="T2429" i="2" s="1"/>
  <c r="S2482" i="2"/>
  <c r="T2482" i="2" s="1"/>
  <c r="S2733" i="2"/>
  <c r="T2733" i="2" s="1"/>
  <c r="S3000" i="2"/>
  <c r="T3000" i="2" s="1"/>
  <c r="U1852" i="2"/>
  <c r="U1857" i="2"/>
  <c r="U1855" i="2"/>
  <c r="U1854" i="2"/>
  <c r="U1951" i="2" l="1"/>
  <c r="U2171" i="2"/>
  <c r="U1935" i="2"/>
  <c r="U1865" i="2"/>
  <c r="U2040" i="2"/>
  <c r="U2809" i="2"/>
  <c r="U2671" i="2"/>
  <c r="U2774" i="2"/>
  <c r="U1867" i="2"/>
  <c r="U2914" i="2"/>
  <c r="U2646" i="2"/>
  <c r="U2200" i="2"/>
  <c r="U2901" i="2"/>
  <c r="U2398" i="2"/>
  <c r="U2410" i="2"/>
  <c r="U2134" i="2"/>
  <c r="U2953" i="2"/>
  <c r="U2589" i="2"/>
  <c r="U2710" i="2"/>
  <c r="U2065" i="2"/>
  <c r="U2452" i="2"/>
  <c r="U1887" i="2"/>
  <c r="U2633" i="2"/>
  <c r="U1912" i="2"/>
  <c r="U1964" i="2"/>
  <c r="U2734" i="2"/>
  <c r="U2995" i="2"/>
  <c r="U2988" i="2"/>
  <c r="U2431" i="2"/>
  <c r="U2516" i="2"/>
  <c r="U2745" i="2"/>
  <c r="U2655" i="2"/>
  <c r="U2759" i="2"/>
  <c r="U2082" i="2"/>
  <c r="U3003" i="2"/>
  <c r="U2628" i="2"/>
  <c r="U2669" i="2"/>
  <c r="U2884" i="2"/>
  <c r="U2652" i="2"/>
  <c r="U2543" i="2"/>
  <c r="U1913" i="2"/>
  <c r="U2773" i="2"/>
  <c r="U2090" i="2"/>
  <c r="U2924" i="2"/>
  <c r="U2222" i="2"/>
  <c r="U1998" i="2"/>
  <c r="U2982" i="2"/>
  <c r="U2951" i="2"/>
  <c r="U3011" i="2"/>
  <c r="U2447" i="2"/>
  <c r="U2493" i="2"/>
  <c r="U2287" i="2"/>
  <c r="U2335" i="2"/>
  <c r="U2369" i="2"/>
  <c r="U2300" i="2"/>
  <c r="U2376" i="2"/>
  <c r="U2301" i="2"/>
  <c r="U2314" i="2"/>
  <c r="U2289" i="2"/>
  <c r="U2387" i="2"/>
  <c r="U2319" i="2"/>
  <c r="U2306" i="2"/>
  <c r="U2356" i="2"/>
  <c r="U2736" i="2"/>
  <c r="U2007" i="2"/>
  <c r="U1928" i="2"/>
  <c r="U2588" i="2"/>
  <c r="U2716" i="2"/>
  <c r="U2161" i="2"/>
  <c r="U2844" i="2"/>
  <c r="U1886" i="2"/>
  <c r="U2775" i="2"/>
  <c r="U1864" i="2"/>
  <c r="U2966" i="2"/>
  <c r="U2158" i="2"/>
  <c r="U2602" i="2"/>
  <c r="U1920" i="2"/>
  <c r="U1860" i="2"/>
  <c r="U2270" i="2"/>
  <c r="U2024" i="2"/>
  <c r="U2832" i="2"/>
  <c r="U2132" i="2"/>
  <c r="U2762" i="2"/>
  <c r="U2943" i="2"/>
  <c r="U2945" i="2"/>
  <c r="U2211" i="2"/>
  <c r="U3002" i="2"/>
  <c r="U2440" i="2"/>
  <c r="U2480" i="2"/>
  <c r="U2730" i="2"/>
  <c r="U1897" i="2"/>
  <c r="U2582" i="2"/>
  <c r="U2031" i="2"/>
  <c r="U2000" i="2"/>
  <c r="U2940" i="2"/>
  <c r="U2034" i="2"/>
  <c r="U2465" i="2"/>
  <c r="U3008" i="2"/>
  <c r="U2104" i="2"/>
  <c r="U2125" i="2"/>
  <c r="U2779" i="2"/>
  <c r="U2968" i="2"/>
  <c r="U2168" i="2"/>
  <c r="U2801" i="2"/>
  <c r="U1999" i="2"/>
  <c r="U2575" i="2"/>
  <c r="U2664" i="2"/>
  <c r="U2950" i="2"/>
  <c r="U2996" i="2"/>
  <c r="U2067" i="2"/>
  <c r="U2789" i="2"/>
  <c r="U2473" i="2"/>
  <c r="U2847" i="2"/>
  <c r="U1977" i="2"/>
  <c r="U2292" i="2"/>
  <c r="U2358" i="2"/>
  <c r="U2367" i="2"/>
  <c r="U2310" i="2"/>
  <c r="U2364" i="2"/>
  <c r="U2379" i="2"/>
  <c r="U2352" i="2"/>
  <c r="U2317" i="2"/>
  <c r="U2362" i="2"/>
  <c r="U2339" i="2"/>
  <c r="U2320" i="2"/>
  <c r="U2330" i="2"/>
  <c r="U2531" i="2"/>
  <c r="U2653" i="2"/>
  <c r="U2657" i="2"/>
  <c r="U2417" i="2"/>
  <c r="U2600" i="2"/>
  <c r="U2609" i="2"/>
  <c r="U2840" i="2"/>
  <c r="U2560" i="2"/>
  <c r="U2174" i="2"/>
  <c r="U2101" i="2"/>
  <c r="U2994" i="2"/>
  <c r="U2723" i="2"/>
  <c r="U2846" i="2"/>
  <c r="U2470" i="2"/>
  <c r="U2261" i="2"/>
  <c r="U2445" i="2"/>
  <c r="U2598" i="2"/>
  <c r="U2965" i="2"/>
  <c r="U2091" i="2"/>
  <c r="U2851" i="2"/>
  <c r="U1962" i="2"/>
  <c r="U2485" i="2"/>
  <c r="U2074" i="2"/>
  <c r="U2318" i="2"/>
  <c r="U2285" i="2"/>
  <c r="U2625" i="2"/>
  <c r="U2237" i="2"/>
  <c r="U3010" i="2"/>
  <c r="U2787" i="2"/>
  <c r="U2231" i="2"/>
  <c r="U2833" i="2"/>
  <c r="U1869" i="2"/>
  <c r="U2427" i="2"/>
  <c r="U2712" i="2"/>
  <c r="U2841" i="2"/>
  <c r="U2947" i="2"/>
  <c r="U1898" i="2"/>
  <c r="U2187" i="2"/>
  <c r="U2677" i="2"/>
  <c r="U2260" i="2"/>
  <c r="U2992" i="2"/>
  <c r="U2243" i="2"/>
  <c r="U2490" i="2"/>
  <c r="U2479" i="2"/>
  <c r="U2807" i="2"/>
  <c r="U2866" i="2"/>
  <c r="U2051" i="2"/>
  <c r="U1963" i="2"/>
  <c r="U2908" i="2"/>
  <c r="U2573" i="2"/>
  <c r="U2244" i="2"/>
  <c r="U2972" i="2"/>
  <c r="U2756" i="2"/>
  <c r="U2880" i="2"/>
  <c r="U2591" i="2"/>
  <c r="U2782" i="2"/>
  <c r="U2502" i="2"/>
  <c r="U2607" i="2"/>
  <c r="U2436" i="2"/>
  <c r="U2721" i="2"/>
  <c r="U2093" i="2"/>
  <c r="U2073" i="2"/>
  <c r="U2568" i="2"/>
  <c r="U3012" i="2"/>
  <c r="U2539" i="2"/>
  <c r="U2810" i="2"/>
  <c r="U2151" i="2"/>
  <c r="U2608" i="2"/>
  <c r="U2181" i="2"/>
  <c r="U2845" i="2"/>
  <c r="U2604" i="2"/>
  <c r="U2722" i="2"/>
  <c r="U2372" i="2"/>
  <c r="U2307" i="2"/>
  <c r="U2366" i="2"/>
  <c r="U2311" i="2"/>
  <c r="U2312" i="2"/>
  <c r="U2305" i="2"/>
  <c r="U2360" i="2"/>
  <c r="U2350" i="2"/>
  <c r="U2327" i="2"/>
  <c r="U2326" i="2"/>
  <c r="U2354" i="2"/>
  <c r="U2348" i="2"/>
  <c r="U2412" i="2"/>
  <c r="U2863" i="2"/>
  <c r="U1952" i="2"/>
  <c r="U2045" i="2"/>
  <c r="U2409" i="2"/>
  <c r="U1918" i="2"/>
  <c r="U2739" i="2"/>
  <c r="U2394" i="2"/>
  <c r="U2095" i="2"/>
  <c r="U2760" i="2"/>
  <c r="U2590" i="2"/>
  <c r="U2928" i="2"/>
  <c r="U2921" i="2"/>
  <c r="U2128" i="2"/>
  <c r="U2122" i="2"/>
  <c r="U2724" i="2"/>
  <c r="U1881" i="2"/>
  <c r="U2368" i="2"/>
  <c r="U2365" i="2"/>
  <c r="U2341" i="2"/>
  <c r="U3102" i="2"/>
  <c r="U2129" i="2"/>
  <c r="U2010" i="2"/>
  <c r="U2205" i="2"/>
  <c r="U1882" i="2"/>
  <c r="U2484" i="2"/>
  <c r="U3000" i="2"/>
  <c r="U2554" i="2"/>
  <c r="U2108" i="2"/>
  <c r="U2867" i="2"/>
  <c r="U2855" i="2"/>
  <c r="U2275" i="2"/>
  <c r="U2696" i="2"/>
  <c r="U2585" i="2"/>
  <c r="U2418" i="2"/>
  <c r="U2681" i="2"/>
  <c r="U2821" i="2"/>
  <c r="U1866" i="2"/>
  <c r="U2854" i="2"/>
  <c r="U2643" i="2"/>
  <c r="U2563" i="2"/>
  <c r="U2577" i="2"/>
  <c r="U2035" i="2"/>
  <c r="U2547" i="2"/>
  <c r="U2115" i="2"/>
  <c r="U2511" i="2"/>
  <c r="U2881" i="2"/>
  <c r="U2814" i="2"/>
  <c r="U2983" i="2"/>
  <c r="U2960" i="2"/>
  <c r="U1933" i="2"/>
  <c r="U2106" i="2"/>
  <c r="U2882" i="2"/>
  <c r="U2937" i="2"/>
  <c r="U2729" i="2"/>
  <c r="U2458" i="2"/>
  <c r="U2043" i="2"/>
  <c r="U2527" i="2"/>
  <c r="U2535" i="2"/>
  <c r="U2565" i="2"/>
  <c r="U2042" i="2"/>
  <c r="U2196" i="2"/>
  <c r="U2406" i="2"/>
  <c r="U2621" i="2"/>
  <c r="U1859" i="2"/>
  <c r="U2839" i="2"/>
  <c r="U2282" i="2"/>
  <c r="U2338" i="2"/>
  <c r="U2298" i="2"/>
  <c r="U2286" i="2"/>
  <c r="U2390" i="2"/>
  <c r="U2294" i="2"/>
  <c r="U2381" i="2"/>
  <c r="U2382" i="2"/>
  <c r="U2283" i="2"/>
  <c r="U2375" i="2"/>
  <c r="U2284" i="2"/>
  <c r="U2342" i="2"/>
  <c r="U2313" i="2"/>
  <c r="U2919" i="2"/>
  <c r="U2001" i="2"/>
  <c r="U2482" i="2"/>
  <c r="U2215" i="2"/>
  <c r="U2089" i="2"/>
  <c r="U2915" i="2"/>
  <c r="U2828" i="2"/>
  <c r="U2267" i="2"/>
  <c r="U2070" i="2"/>
  <c r="U2707" i="2"/>
  <c r="U2622" i="2"/>
  <c r="U1961" i="2"/>
  <c r="U2715" i="2"/>
  <c r="U2551" i="2"/>
  <c r="U2259" i="2"/>
  <c r="U2549" i="2"/>
  <c r="U2923" i="2"/>
  <c r="U1924" i="2"/>
  <c r="U3094" i="2"/>
  <c r="U2578" i="2"/>
  <c r="U1880" i="2"/>
  <c r="U1959" i="2"/>
  <c r="U2973" i="2"/>
  <c r="U2324" i="2"/>
  <c r="U2302" i="2"/>
  <c r="U2297" i="2"/>
  <c r="U2304" i="2"/>
  <c r="U2359" i="2"/>
  <c r="U2757" i="2"/>
  <c r="U2777" i="2"/>
  <c r="U2471" i="2"/>
  <c r="U2486" i="2"/>
  <c r="U1879" i="2"/>
  <c r="U2126" i="2"/>
  <c r="U2601" i="2"/>
  <c r="U2028" i="2"/>
  <c r="U2878" i="2"/>
  <c r="U2932" i="2"/>
  <c r="U1870" i="2"/>
  <c r="U2850" i="2"/>
  <c r="U2239" i="2"/>
  <c r="U2250" i="2"/>
  <c r="U2695" i="2"/>
  <c r="U2776" i="2"/>
  <c r="U1944" i="2"/>
  <c r="U2276" i="2"/>
  <c r="U2450" i="2"/>
  <c r="U2969" i="2"/>
  <c r="U3009" i="2"/>
  <c r="U1929" i="2"/>
  <c r="U2037" i="2"/>
  <c r="U2903" i="2"/>
  <c r="U2519" i="2"/>
  <c r="U2401" i="2"/>
  <c r="U2071" i="2"/>
  <c r="U2262" i="2"/>
  <c r="U2740" i="2"/>
  <c r="U2169" i="2"/>
  <c r="U1895" i="2"/>
  <c r="U3103" i="2"/>
  <c r="U2561" i="2"/>
  <c r="U2626" i="2"/>
  <c r="U1891" i="2"/>
  <c r="U2883" i="2"/>
  <c r="U2955" i="2"/>
  <c r="U1917" i="2"/>
  <c r="U2797" i="2"/>
  <c r="U1903" i="2"/>
  <c r="U2236" i="2"/>
  <c r="U2361" i="2"/>
  <c r="U2343" i="2"/>
  <c r="U2916" i="2"/>
  <c r="U1872" i="2"/>
  <c r="U2508" i="2"/>
  <c r="U2506" i="2"/>
  <c r="U2731" i="2"/>
  <c r="U2006" i="2"/>
  <c r="U2599" i="2"/>
  <c r="U2635" i="2"/>
  <c r="U1994" i="2"/>
  <c r="U2414" i="2"/>
  <c r="U1958" i="2"/>
  <c r="U2173" i="2"/>
  <c r="U1968" i="2"/>
  <c r="U2522" i="2"/>
  <c r="U2728" i="2"/>
  <c r="U2684" i="2"/>
  <c r="U2678" i="2"/>
  <c r="U2843" i="2"/>
  <c r="U2615" i="2"/>
  <c r="U2870" i="2"/>
  <c r="U2800" i="2"/>
  <c r="U3015" i="2"/>
  <c r="U1937" i="2"/>
  <c r="U2536" i="2"/>
  <c r="U2869" i="2"/>
  <c r="U2495" i="2"/>
  <c r="U2004" i="2"/>
  <c r="U1930" i="2"/>
  <c r="U2793" i="2"/>
  <c r="U2545" i="2"/>
  <c r="U1868" i="2"/>
  <c r="U2188" i="2"/>
  <c r="U3775" i="2"/>
  <c r="U1987" i="2"/>
  <c r="U1967" i="2"/>
  <c r="U2904" i="2"/>
  <c r="U2124" i="2"/>
  <c r="U2474" i="2"/>
  <c r="U2216" i="2"/>
  <c r="U2732" i="2"/>
  <c r="U2111" i="2"/>
  <c r="U2526" i="2"/>
  <c r="U2063" i="2"/>
  <c r="U2627" i="2"/>
  <c r="U2510" i="2"/>
  <c r="U1901" i="2"/>
  <c r="U2344" i="2"/>
  <c r="U2384" i="2"/>
  <c r="U2299" i="2"/>
  <c r="U2316" i="2"/>
  <c r="U2385" i="2"/>
  <c r="U2321" i="2"/>
  <c r="U2309" i="2"/>
  <c r="U2295" i="2"/>
  <c r="U2346" i="2"/>
  <c r="U2332" i="2"/>
  <c r="U2357" i="2"/>
  <c r="U2291" i="2"/>
  <c r="U1900" i="2"/>
  <c r="U2781" i="2"/>
  <c r="U1943" i="2"/>
  <c r="U2766" i="2"/>
  <c r="U2980" i="2"/>
  <c r="U2044" i="2"/>
  <c r="U2834" i="2"/>
  <c r="U2160" i="2"/>
  <c r="U1885" i="2"/>
  <c r="U1980" i="2"/>
  <c r="U2941" i="2"/>
  <c r="U1979" i="2"/>
  <c r="U2788" i="2"/>
  <c r="U2603" i="2"/>
  <c r="U3098" i="2"/>
  <c r="U2593" i="2"/>
  <c r="U2255" i="2"/>
  <c r="U2195" i="2"/>
  <c r="U2061" i="2"/>
  <c r="U2219" i="2"/>
  <c r="U2632" i="2"/>
  <c r="U2618" i="2"/>
  <c r="U2498" i="2"/>
  <c r="U3006" i="2"/>
  <c r="U2230" i="2"/>
  <c r="U1953" i="2"/>
  <c r="U2978" i="2"/>
  <c r="U2234" i="2"/>
  <c r="U2952" i="2"/>
  <c r="U2918" i="2"/>
  <c r="U2512" i="2"/>
  <c r="U1932" i="2"/>
  <c r="U2747" i="2"/>
  <c r="U2133" i="2"/>
  <c r="U2975" i="2"/>
  <c r="U2765" i="2"/>
  <c r="U2806" i="2"/>
  <c r="U2769" i="2"/>
  <c r="U2116" i="2"/>
  <c r="U2165" i="2"/>
  <c r="U2423" i="2"/>
  <c r="U2645" i="2"/>
  <c r="U2175" i="2"/>
  <c r="U2468" i="2"/>
  <c r="U3013" i="2"/>
  <c r="U2467" i="2"/>
  <c r="U1966" i="2"/>
  <c r="U2688" i="2"/>
  <c r="U1992" i="2"/>
  <c r="U2548" i="2"/>
  <c r="U2658" i="2"/>
  <c r="U2060" i="2"/>
  <c r="U1905" i="2"/>
  <c r="U2273" i="2"/>
  <c r="U3100" i="2"/>
  <c r="U2812" i="2"/>
  <c r="U2693" i="2"/>
  <c r="U2336" i="2"/>
  <c r="U2296" i="2"/>
  <c r="U2334" i="2"/>
  <c r="U2322" i="2"/>
  <c r="U2377" i="2"/>
  <c r="U2371" i="2"/>
  <c r="U2374" i="2"/>
  <c r="U2380" i="2"/>
  <c r="U2353" i="2"/>
  <c r="U2383" i="2"/>
  <c r="U2308" i="2"/>
  <c r="U2349" i="2"/>
  <c r="U2449" i="2"/>
  <c r="U2097" i="2"/>
  <c r="U2685" i="2"/>
  <c r="U2584" i="2"/>
  <c r="U2114" i="2"/>
  <c r="U2662" i="2"/>
  <c r="U2639" i="2"/>
  <c r="U1997" i="2"/>
  <c r="U2199" i="2"/>
  <c r="U2623" i="2"/>
  <c r="U2476" i="2"/>
  <c r="U2778" i="2"/>
  <c r="U2667" i="2"/>
  <c r="U2059" i="2"/>
  <c r="U3032" i="2"/>
  <c r="U2083" i="2"/>
  <c r="U2443" i="2"/>
  <c r="U2562" i="2"/>
  <c r="U2727" i="2"/>
  <c r="U1976" i="2"/>
  <c r="U1876" i="2"/>
  <c r="U2496" i="2"/>
  <c r="U2513" i="2"/>
  <c r="U1906" i="2"/>
  <c r="U2629" i="2"/>
  <c r="U2871" i="2"/>
  <c r="U2831" i="2"/>
  <c r="U2751" i="2"/>
  <c r="U2481" i="2"/>
  <c r="U2408" i="2"/>
  <c r="U1875" i="2"/>
  <c r="U2990" i="2"/>
  <c r="U1984" i="2"/>
  <c r="U2504" i="2"/>
  <c r="U2190" i="2"/>
  <c r="U2933" i="2"/>
  <c r="U2218" i="2"/>
  <c r="U2613" i="2"/>
  <c r="U2993" i="2"/>
  <c r="U2015" i="2"/>
  <c r="U2799" i="2"/>
  <c r="U2149" i="2"/>
  <c r="U2770" i="2"/>
  <c r="U1893" i="2"/>
  <c r="U2397" i="2"/>
  <c r="U2272" i="2"/>
  <c r="U1942" i="2"/>
  <c r="U2564" i="2"/>
  <c r="U2991" i="2"/>
  <c r="U2503" i="2"/>
  <c r="U2439" i="2"/>
  <c r="U2979" i="2"/>
  <c r="U2206" i="2"/>
  <c r="U2509" i="2"/>
  <c r="U2673" i="2"/>
  <c r="U2081" i="2"/>
  <c r="U2948" i="2"/>
  <c r="U2612" i="2"/>
  <c r="U2080" i="2"/>
  <c r="U2902" i="2"/>
  <c r="U2835" i="2"/>
  <c r="U1877" i="2"/>
  <c r="U2929" i="2"/>
  <c r="U1931" i="2"/>
  <c r="U2113" i="2"/>
  <c r="U2654" i="2"/>
  <c r="U2277" i="2"/>
  <c r="U3035" i="2"/>
  <c r="U2039" i="2"/>
  <c r="U2808" i="2"/>
  <c r="U2345" i="2"/>
  <c r="U2370" i="2"/>
  <c r="U2333" i="2"/>
  <c r="U2323" i="2"/>
  <c r="U2290" i="2"/>
  <c r="U2378" i="2"/>
  <c r="U2373" i="2"/>
  <c r="U2363" i="2"/>
  <c r="U2328" i="2"/>
  <c r="U2329" i="2"/>
  <c r="U2388" i="2"/>
  <c r="U2389" i="2"/>
  <c r="U2062" i="2"/>
  <c r="U2636" i="2"/>
  <c r="U2048" i="2"/>
  <c r="U2567" i="2"/>
  <c r="U2421" i="2"/>
  <c r="U2402" i="2"/>
  <c r="U2894" i="2"/>
  <c r="U2433" i="2"/>
  <c r="U1982" i="2"/>
  <c r="U2813" i="2"/>
  <c r="U2407" i="2"/>
  <c r="U2523" i="2"/>
  <c r="U2771" i="2"/>
  <c r="U2179" i="2"/>
  <c r="U2185" i="2"/>
  <c r="U2424" i="2"/>
  <c r="U2938" i="2"/>
  <c r="U2597" i="2"/>
  <c r="U2719" i="2"/>
  <c r="U2755" i="2"/>
  <c r="U3096" i="2"/>
  <c r="U2692" i="2"/>
  <c r="U2572" i="2"/>
  <c r="U2802" i="2"/>
  <c r="U2186" i="2"/>
  <c r="U2163" i="2"/>
  <c r="U2019" i="2"/>
  <c r="U2874" i="2"/>
  <c r="U1902" i="2"/>
  <c r="U1995" i="2"/>
  <c r="U1981" i="2"/>
  <c r="U2647" i="2"/>
  <c r="U2461" i="2"/>
  <c r="U2717" i="2"/>
  <c r="U2553" i="2"/>
  <c r="U2805" i="2"/>
  <c r="U2861" i="2"/>
  <c r="U2087" i="2"/>
  <c r="U2971" i="2"/>
  <c r="U2784" i="2"/>
  <c r="U2872" i="2"/>
  <c r="U2838" i="2"/>
  <c r="U2936" i="2"/>
  <c r="U2011" i="2"/>
  <c r="U1883" i="2"/>
  <c r="U1871" i="2"/>
  <c r="U2233" i="2"/>
  <c r="U1957" i="2"/>
  <c r="U2036" i="2"/>
  <c r="U2753" i="2"/>
  <c r="U2217" i="2"/>
  <c r="U2791" i="2"/>
  <c r="U2785" i="2"/>
  <c r="U2735" i="2"/>
  <c r="U2009" i="2"/>
  <c r="U1922" i="2"/>
  <c r="U2822" i="2"/>
  <c r="U2428" i="2"/>
  <c r="U2758" i="2"/>
  <c r="U2475" i="2"/>
  <c r="U2023" i="2"/>
  <c r="U2022" i="2"/>
  <c r="U2783" i="2"/>
  <c r="U2957" i="2"/>
  <c r="U2868" i="2"/>
  <c r="U2156" i="2"/>
  <c r="U1991" i="2"/>
  <c r="U2033" i="2"/>
  <c r="U2733" i="2"/>
  <c r="U2121" i="2"/>
  <c r="U2422" i="2"/>
  <c r="U2680" i="2"/>
  <c r="U1974" i="2"/>
  <c r="U2842" i="2"/>
  <c r="U2911" i="2"/>
  <c r="U2794" i="2"/>
  <c r="U2579" i="2"/>
  <c r="U2180" i="2"/>
  <c r="U2694" i="2"/>
  <c r="U2014" i="2"/>
  <c r="U2140" i="2"/>
  <c r="U2064" i="2"/>
  <c r="U2659" i="2"/>
  <c r="U2166" i="2"/>
  <c r="U2853" i="2"/>
  <c r="U2529" i="2"/>
  <c r="U2744" i="2"/>
  <c r="U2533" i="2"/>
  <c r="U2825" i="2"/>
  <c r="U1934" i="2"/>
  <c r="U1954" i="2"/>
  <c r="U2946" i="2"/>
  <c r="U2069" i="2"/>
  <c r="U2660" i="2"/>
  <c r="U2212" i="2"/>
  <c r="U3021" i="2"/>
  <c r="U2743" i="2"/>
  <c r="U2268" i="2"/>
  <c r="U2689" i="2"/>
  <c r="U2637" i="2"/>
  <c r="U2648" i="2"/>
  <c r="U3220" i="2"/>
  <c r="U3160" i="2"/>
  <c r="U3115" i="2"/>
  <c r="U3104" i="2"/>
  <c r="U3250" i="2"/>
  <c r="U3122" i="2"/>
  <c r="U3248" i="2"/>
  <c r="U3135" i="2"/>
  <c r="U2325" i="2"/>
  <c r="U3237" i="2"/>
  <c r="U3123" i="2"/>
  <c r="U3152" i="2"/>
  <c r="U3273" i="2"/>
  <c r="U3129" i="2"/>
  <c r="U2331" i="2"/>
  <c r="U3178" i="2"/>
  <c r="U3287" i="2"/>
  <c r="U3167" i="2"/>
  <c r="U3212" i="2"/>
  <c r="U3243" i="2"/>
  <c r="U2293" i="2"/>
  <c r="U3224" i="2"/>
  <c r="U3236" i="2"/>
  <c r="U3197" i="2"/>
  <c r="U3299" i="2"/>
  <c r="U3184" i="2"/>
  <c r="U3235" i="2"/>
  <c r="U2631" i="2"/>
  <c r="U2910" i="2"/>
  <c r="U2497" i="2"/>
  <c r="U1938" i="2"/>
  <c r="U2557" i="2"/>
  <c r="U2148" i="2"/>
  <c r="U2507" i="2"/>
  <c r="U2594" i="2"/>
  <c r="U2617" i="2"/>
  <c r="U2864" i="2"/>
  <c r="U2020" i="2"/>
  <c r="U2876" i="2"/>
  <c r="U2391" i="2"/>
  <c r="U2819" i="2"/>
  <c r="U2556" i="2"/>
  <c r="U2925" i="2"/>
  <c r="U2963" i="2"/>
  <c r="U2119" i="2"/>
  <c r="U2229" i="2"/>
  <c r="U2242" i="2"/>
  <c r="U2820" i="2"/>
  <c r="U2442" i="2"/>
  <c r="U2909" i="2"/>
  <c r="U2030" i="2"/>
  <c r="U1955" i="2"/>
  <c r="U2135" i="2"/>
  <c r="U2120" i="2"/>
  <c r="U2934" i="2"/>
  <c r="U2002" i="2"/>
  <c r="U2767" i="2"/>
  <c r="U2086" i="2"/>
  <c r="U2052" i="2"/>
  <c r="U3239" i="2"/>
  <c r="U3140" i="2"/>
  <c r="U3138" i="2"/>
  <c r="U3226" i="2"/>
  <c r="U3136" i="2"/>
  <c r="U3106" i="2"/>
  <c r="U3231" i="2"/>
  <c r="U3174" i="2"/>
  <c r="U3293" i="2"/>
  <c r="U3158" i="2"/>
  <c r="U3290" i="2"/>
  <c r="U3134" i="2"/>
  <c r="U3203" i="2"/>
  <c r="U2355" i="2"/>
  <c r="U3244" i="2"/>
  <c r="U3254" i="2"/>
  <c r="U3214" i="2"/>
  <c r="U3120" i="2"/>
  <c r="U3249" i="2"/>
  <c r="U3163" i="2"/>
  <c r="U2337" i="2"/>
  <c r="U2347" i="2"/>
  <c r="U3286" i="2"/>
  <c r="U3262" i="2"/>
  <c r="U3285" i="2"/>
  <c r="U3118" i="2"/>
  <c r="U3272" i="2"/>
  <c r="U2875" i="2"/>
  <c r="U2859" i="2"/>
  <c r="U2005" i="2"/>
  <c r="U2157" i="2"/>
  <c r="U2700" i="2"/>
  <c r="U2194" i="2"/>
  <c r="U2595" i="2"/>
  <c r="U2895" i="2"/>
  <c r="U1908" i="2"/>
  <c r="U1969" i="2"/>
  <c r="U2429" i="2"/>
  <c r="U2189" i="2"/>
  <c r="U2752" i="2"/>
  <c r="U2768" i="2"/>
  <c r="U2862" i="2"/>
  <c r="U2927" i="2"/>
  <c r="U2197" i="2"/>
  <c r="U2112" i="2"/>
  <c r="U2092" i="2"/>
  <c r="U2754" i="2"/>
  <c r="U2141" i="2"/>
  <c r="U2614" i="2"/>
  <c r="U2077" i="2"/>
  <c r="U2944" i="2"/>
  <c r="U2672" i="2"/>
  <c r="U2088" i="2"/>
  <c r="U2164" i="2"/>
  <c r="U1919" i="2"/>
  <c r="U2235" i="2"/>
  <c r="U2630" i="2"/>
  <c r="U2432" i="2"/>
  <c r="U2997" i="2"/>
  <c r="U2792" i="2"/>
  <c r="U2949" i="2"/>
  <c r="U2437" i="2"/>
  <c r="U2749" i="2"/>
  <c r="U2738" i="2"/>
  <c r="U2280" i="2"/>
  <c r="U2892" i="2"/>
  <c r="U1950" i="2"/>
  <c r="U2058" i="2"/>
  <c r="U3125" i="2"/>
  <c r="U3132" i="2"/>
  <c r="U3302" i="2"/>
  <c r="U3117" i="2"/>
  <c r="U3207" i="2"/>
  <c r="U3269" i="2"/>
  <c r="U3198" i="2"/>
  <c r="U3182" i="2"/>
  <c r="U3218" i="2"/>
  <c r="U3193" i="2"/>
  <c r="U3185" i="2"/>
  <c r="U3263" i="2"/>
  <c r="U3119" i="2"/>
  <c r="U3213" i="2"/>
  <c r="U3216" i="2"/>
  <c r="U3221" i="2"/>
  <c r="U3109" i="2"/>
  <c r="U3265" i="2"/>
  <c r="U3124" i="2"/>
  <c r="U3304" i="2"/>
  <c r="U3144" i="2"/>
  <c r="U3253" i="2"/>
  <c r="U3247" i="2"/>
  <c r="U2315" i="2"/>
  <c r="U3199" i="2"/>
  <c r="U3238" i="2"/>
  <c r="U3255" i="2"/>
  <c r="U2100" i="2"/>
  <c r="U2521" i="2"/>
  <c r="U2989" i="2"/>
  <c r="U2025" i="2"/>
  <c r="U2393" i="2"/>
  <c r="U2917" i="2"/>
  <c r="U2750" i="2"/>
  <c r="U2702" i="2"/>
  <c r="U1911" i="2"/>
  <c r="U2550" i="2"/>
  <c r="U2922" i="2"/>
  <c r="U2159" i="2"/>
  <c r="U1975" i="2"/>
  <c r="U2897" i="2"/>
  <c r="U2818" i="2"/>
  <c r="U2127" i="2"/>
  <c r="U2571" i="2"/>
  <c r="U2962" i="2"/>
  <c r="U2483" i="2"/>
  <c r="U2961" i="2"/>
  <c r="U2926" i="2"/>
  <c r="U1921" i="2"/>
  <c r="U2281" i="2"/>
  <c r="U2893" i="2"/>
  <c r="U2804" i="2"/>
  <c r="U2675" i="2"/>
  <c r="U1915" i="2"/>
  <c r="U2202" i="2"/>
  <c r="U2574" i="2"/>
  <c r="U2889" i="2"/>
  <c r="U2638" i="2"/>
  <c r="U2204" i="2"/>
  <c r="U3111" i="2"/>
  <c r="U3131" i="2"/>
  <c r="U3151" i="2"/>
  <c r="U3114" i="2"/>
  <c r="U3173" i="2"/>
  <c r="U3143" i="2"/>
  <c r="U3288" i="2"/>
  <c r="U3150" i="2"/>
  <c r="U3145" i="2"/>
  <c r="U3211" i="2"/>
  <c r="U3139" i="2"/>
  <c r="U3268" i="2"/>
  <c r="U3196" i="2"/>
  <c r="U3227" i="2"/>
  <c r="U3240" i="2"/>
  <c r="U3277" i="2"/>
  <c r="U3112" i="2"/>
  <c r="U3217" i="2"/>
  <c r="U3208" i="2"/>
  <c r="U2288" i="2"/>
  <c r="U3179" i="2"/>
  <c r="U2386" i="2"/>
  <c r="U3153" i="2"/>
  <c r="U3275" i="2"/>
  <c r="U3107" i="2"/>
  <c r="U3137" i="2"/>
  <c r="U3187" i="2"/>
  <c r="U2162" i="2"/>
  <c r="U2858" i="2"/>
  <c r="U2525" i="2"/>
  <c r="U2147" i="2"/>
  <c r="U2569" i="2"/>
  <c r="U2053" i="2"/>
  <c r="U2448" i="2"/>
  <c r="U2676" i="2"/>
  <c r="U1925" i="2"/>
  <c r="U1927" i="2"/>
  <c r="U1907" i="2"/>
  <c r="U2029" i="2"/>
  <c r="U2172" i="2"/>
  <c r="U2191" i="2"/>
  <c r="U2110" i="2"/>
  <c r="U2435" i="2"/>
  <c r="U2644" i="2"/>
  <c r="U1989" i="2"/>
  <c r="U2240" i="2"/>
  <c r="U1970" i="2"/>
  <c r="U2624" i="2"/>
  <c r="U2400" i="2"/>
  <c r="U1896" i="2"/>
  <c r="U2737" i="2"/>
  <c r="U2136" i="2"/>
  <c r="U2138" i="2"/>
  <c r="U2251" i="2"/>
  <c r="U2085" i="2"/>
  <c r="U2823" i="2"/>
  <c r="U2977" i="2"/>
  <c r="U2152" i="2"/>
  <c r="U1941" i="2"/>
  <c r="U2249" i="2"/>
  <c r="U2514" i="2"/>
  <c r="U2419" i="2"/>
  <c r="U2998" i="2"/>
  <c r="U3297" i="2"/>
  <c r="U3110" i="2"/>
  <c r="U3296" i="2"/>
  <c r="U3175" i="2"/>
  <c r="U3256" i="2"/>
  <c r="U2351" i="2"/>
  <c r="U3116" i="2"/>
  <c r="U3172" i="2"/>
  <c r="U3157" i="2"/>
  <c r="U3159" i="2"/>
  <c r="U3195" i="2"/>
  <c r="U3284" i="2"/>
  <c r="U3298" i="2"/>
  <c r="U3133" i="2"/>
  <c r="U3201" i="2"/>
  <c r="U3194" i="2"/>
  <c r="U3223" i="2"/>
  <c r="U3141" i="2"/>
  <c r="U3294" i="2"/>
  <c r="U3113" i="2"/>
  <c r="U3146" i="2"/>
  <c r="U3266" i="2"/>
  <c r="U3234" i="2"/>
  <c r="U3166" i="2"/>
  <c r="U3276" i="2"/>
  <c r="U3169" i="2"/>
  <c r="U2711" i="2"/>
  <c r="U2032" i="2"/>
  <c r="U2540" i="2"/>
  <c r="U2253" i="2"/>
  <c r="U1949" i="2"/>
  <c r="U2154" i="2"/>
  <c r="U1884" i="2"/>
  <c r="U2683" i="2"/>
  <c r="U2214" i="2"/>
  <c r="U2403" i="2"/>
  <c r="U1971" i="2"/>
  <c r="U2642" i="2"/>
  <c r="U2144" i="2"/>
  <c r="U2050" i="2"/>
  <c r="U2913" i="2"/>
  <c r="U2026" i="2"/>
  <c r="U2552" i="2"/>
  <c r="U2153" i="2"/>
  <c r="U2541" i="2"/>
  <c r="U2670" i="2"/>
  <c r="U1910" i="2"/>
  <c r="U2183" i="2"/>
  <c r="U2038" i="2"/>
  <c r="U2226" i="2"/>
  <c r="U3023" i="2"/>
  <c r="U2939" i="2"/>
  <c r="U2264" i="2"/>
  <c r="U2184" i="2"/>
  <c r="U2460" i="2"/>
  <c r="U2985" i="2"/>
  <c r="U2634" i="2"/>
  <c r="U2666" i="2"/>
  <c r="U2252" i="2"/>
  <c r="U3099" i="2"/>
  <c r="U2245" i="2"/>
  <c r="U2102" i="2"/>
  <c r="U1972" i="2"/>
  <c r="U2438" i="2"/>
  <c r="U2426" i="2"/>
  <c r="U1990" i="2"/>
  <c r="U3165" i="2"/>
  <c r="U3271" i="2"/>
  <c r="U3291" i="2"/>
  <c r="U3154" i="2"/>
  <c r="U3190" i="2"/>
  <c r="U3108" i="2"/>
  <c r="U2340" i="2"/>
  <c r="U3168" i="2"/>
  <c r="U3281" i="2"/>
  <c r="U3300" i="2"/>
  <c r="U3279" i="2"/>
  <c r="U3219" i="2"/>
  <c r="U3130" i="2"/>
  <c r="U3127" i="2"/>
  <c r="U3209" i="2"/>
  <c r="U3181" i="2"/>
  <c r="U3257" i="2"/>
  <c r="U3142" i="2"/>
  <c r="U3245" i="2"/>
  <c r="U3149" i="2"/>
  <c r="U3210" i="2"/>
  <c r="U3283" i="2"/>
  <c r="U3258" i="2"/>
  <c r="U3206" i="2"/>
  <c r="U3156" i="2"/>
  <c r="U3170" i="2"/>
  <c r="U2411" i="2"/>
  <c r="U2263" i="2"/>
  <c r="U2241" i="2"/>
  <c r="U2494" i="2"/>
  <c r="U1899" i="2"/>
  <c r="U3004" i="2"/>
  <c r="U2976" i="2"/>
  <c r="U2420" i="2"/>
  <c r="U2665" i="2"/>
  <c r="U2399" i="2"/>
  <c r="U2500" i="2"/>
  <c r="U1939" i="2"/>
  <c r="U1985" i="2"/>
  <c r="U2885" i="2"/>
  <c r="U2047" i="2"/>
  <c r="U2247" i="2"/>
  <c r="U2271" i="2"/>
  <c r="U2451" i="2"/>
  <c r="U2611" i="2"/>
  <c r="U2942" i="2"/>
  <c r="U2857" i="2"/>
  <c r="U2583" i="2"/>
  <c r="U1926" i="2"/>
  <c r="U2056" i="2"/>
  <c r="U2094" i="2"/>
  <c r="U2907" i="2"/>
  <c r="U2772" i="2"/>
  <c r="U1996" i="2"/>
  <c r="U2464" i="2"/>
  <c r="U3069" i="2"/>
  <c r="U2084" i="2"/>
  <c r="U1983" i="2"/>
  <c r="U2986" i="2"/>
  <c r="U2198" i="2"/>
  <c r="U2725" i="2"/>
  <c r="U3202" i="2"/>
  <c r="U3192" i="2"/>
  <c r="U3246" i="2"/>
  <c r="U3264" i="2"/>
  <c r="U3292" i="2"/>
  <c r="U3176" i="2"/>
  <c r="U3252" i="2"/>
  <c r="U3147" i="2"/>
  <c r="U3289" i="2"/>
  <c r="U3183" i="2"/>
  <c r="U3186" i="2"/>
  <c r="U3251" i="2"/>
  <c r="U3121" i="2"/>
  <c r="U3228" i="2"/>
  <c r="U3225" i="2"/>
  <c r="U3180" i="2"/>
  <c r="U3259" i="2"/>
  <c r="U3205" i="2"/>
  <c r="U3126" i="2"/>
  <c r="U3162" i="2"/>
  <c r="U3148" i="2"/>
  <c r="U3155" i="2"/>
  <c r="U3200" i="2"/>
  <c r="U3278" i="2"/>
  <c r="U3282" i="2"/>
  <c r="U3215" i="2"/>
  <c r="U2068" i="2"/>
  <c r="U2446" i="2"/>
  <c r="U2176" i="2"/>
  <c r="U2462" i="2"/>
  <c r="U1960" i="2"/>
  <c r="U3019" i="2"/>
  <c r="U2193" i="2"/>
  <c r="U2221" i="2"/>
  <c r="U1892" i="2"/>
  <c r="U2954" i="2"/>
  <c r="U2142" i="2"/>
  <c r="U2905" i="2"/>
  <c r="U2761" i="2"/>
  <c r="U2146" i="2"/>
  <c r="U2542" i="2"/>
  <c r="U2459" i="2"/>
  <c r="U2246" i="2"/>
  <c r="U2999" i="2"/>
  <c r="U2704" i="2"/>
  <c r="U2396" i="2"/>
  <c r="U2528" i="2"/>
  <c r="U2742" i="2"/>
  <c r="U2210" i="2"/>
  <c r="U2546" i="2"/>
  <c r="U3007" i="2"/>
  <c r="U1894" i="2"/>
  <c r="U2137" i="2"/>
  <c r="U1946" i="2"/>
  <c r="U2425" i="2"/>
  <c r="U2105" i="2"/>
  <c r="U2709" i="2"/>
  <c r="U3045" i="2"/>
  <c r="U2699" i="2"/>
  <c r="U2404" i="2"/>
  <c r="U2786" i="2"/>
  <c r="U2827" i="2"/>
  <c r="U2487" i="2"/>
  <c r="U3270" i="2"/>
  <c r="U2303" i="2"/>
  <c r="U3191" i="2"/>
  <c r="U3222" i="2"/>
  <c r="U3171" i="2"/>
  <c r="U3189" i="2"/>
  <c r="U3295" i="2"/>
  <c r="U3161" i="2"/>
  <c r="U3128" i="2"/>
  <c r="U3274" i="2"/>
  <c r="U3301" i="2"/>
  <c r="U3164" i="2"/>
  <c r="U3280" i="2"/>
  <c r="U3261" i="2"/>
  <c r="U3233" i="2"/>
  <c r="U3242" i="2"/>
  <c r="U3241" i="2"/>
  <c r="U3204" i="2"/>
  <c r="U3260" i="2"/>
  <c r="U3177" i="2"/>
  <c r="U3232" i="2"/>
  <c r="U3105" i="2"/>
  <c r="U3230" i="2"/>
  <c r="U3267" i="2"/>
  <c r="U3303" i="2"/>
  <c r="U3229" i="2"/>
  <c r="U3188" i="2"/>
  <c r="U2203" i="2"/>
  <c r="U2041" i="2"/>
  <c r="U2958" i="2"/>
  <c r="U2935" i="2"/>
  <c r="U2103" i="2"/>
  <c r="U2764" i="2"/>
  <c r="U2873" i="2"/>
  <c r="U2466" i="2"/>
  <c r="U2109" i="2"/>
  <c r="U2886" i="2"/>
  <c r="U2463" i="2"/>
  <c r="U2920" i="2"/>
  <c r="U1978" i="2"/>
  <c r="U2078" i="2"/>
  <c r="U2520" i="2"/>
  <c r="U2780" i="2"/>
  <c r="U1973" i="2"/>
  <c r="U2016" i="2"/>
  <c r="U2703" i="2"/>
  <c r="U2003" i="2"/>
  <c r="U2537" i="2"/>
  <c r="U1861" i="2"/>
  <c r="U2123" i="2"/>
  <c r="U3071" i="2"/>
  <c r="U2587" i="2"/>
  <c r="U2576" i="2"/>
  <c r="U2580" i="2"/>
  <c r="U2256" i="2"/>
  <c r="U3067" i="2"/>
  <c r="U2559" i="2"/>
  <c r="U1936" i="2"/>
  <c r="U1862" i="2"/>
  <c r="U3424" i="2"/>
  <c r="U3312" i="2"/>
  <c r="U3327" i="2"/>
  <c r="U3307" i="2"/>
  <c r="U3089" i="2"/>
  <c r="U3055" i="2"/>
  <c r="U2415" i="2"/>
  <c r="U2170" i="2"/>
  <c r="U2532" i="2"/>
  <c r="U3060" i="2"/>
  <c r="U3049" i="2"/>
  <c r="U3088" i="2"/>
  <c r="U3056" i="2"/>
  <c r="U3070" i="2"/>
  <c r="U3063" i="2"/>
  <c r="U2454" i="2"/>
  <c r="U2155" i="2"/>
  <c r="U2099" i="2"/>
  <c r="U1945" i="2"/>
  <c r="U2930" i="2"/>
  <c r="U2698" i="2"/>
  <c r="U2974" i="2"/>
  <c r="U2518" i="2"/>
  <c r="U2877" i="2"/>
  <c r="U2706" i="2"/>
  <c r="U2207" i="2"/>
  <c r="U3001" i="2"/>
  <c r="U2748" i="2"/>
  <c r="U2691" i="2"/>
  <c r="U2167" i="2"/>
  <c r="U1947" i="2"/>
  <c r="U2605" i="2"/>
  <c r="U2257" i="2"/>
  <c r="U1923" i="2"/>
  <c r="U2096" i="2"/>
  <c r="U2008" i="2"/>
  <c r="U3509" i="2"/>
  <c r="U3324" i="2"/>
  <c r="U3326" i="2"/>
  <c r="U3308" i="2"/>
  <c r="U3076" i="2"/>
  <c r="U3052" i="2"/>
  <c r="U3026" i="2"/>
  <c r="U3064" i="2"/>
  <c r="U3084" i="2"/>
  <c r="U3072" i="2"/>
  <c r="U3040" i="2"/>
  <c r="U3078" i="2"/>
  <c r="U3046" i="2"/>
  <c r="U3039" i="2"/>
  <c r="U1986" i="2"/>
  <c r="U2492" i="2"/>
  <c r="U2956" i="2"/>
  <c r="U2826" i="2"/>
  <c r="U2682" i="2"/>
  <c r="U2131" i="2"/>
  <c r="U2558" i="2"/>
  <c r="U2544" i="2"/>
  <c r="U2687" i="2"/>
  <c r="U3029" i="2"/>
  <c r="U2254" i="2"/>
  <c r="U2269" i="2"/>
  <c r="U2013" i="2"/>
  <c r="U2143" i="2"/>
  <c r="U2596" i="2"/>
  <c r="U1914" i="2"/>
  <c r="U2848" i="2"/>
  <c r="U2649" i="2"/>
  <c r="U2248" i="2"/>
  <c r="U1909" i="2"/>
  <c r="U2795" i="2"/>
  <c r="U2055" i="2"/>
  <c r="U2741" i="2"/>
  <c r="U3487" i="2"/>
  <c r="U3316" i="2"/>
  <c r="U3318" i="2"/>
  <c r="U3314" i="2"/>
  <c r="U3075" i="2"/>
  <c r="U2021" i="2"/>
  <c r="U2223" i="2"/>
  <c r="U1863" i="2"/>
  <c r="U3081" i="2"/>
  <c r="U3048" i="2"/>
  <c r="U3061" i="2"/>
  <c r="U3077" i="2"/>
  <c r="U3101" i="2"/>
  <c r="U2887" i="2"/>
  <c r="U2017" i="2"/>
  <c r="U2720" i="2"/>
  <c r="U2472" i="2"/>
  <c r="U2066" i="2"/>
  <c r="U2453" i="2"/>
  <c r="U1948" i="2"/>
  <c r="U2012" i="2"/>
  <c r="U2619" i="2"/>
  <c r="U1965" i="2"/>
  <c r="U1890" i="2"/>
  <c r="U2530" i="2"/>
  <c r="U2018" i="2"/>
  <c r="U2888" i="2"/>
  <c r="U1889" i="2"/>
  <c r="U2984" i="2"/>
  <c r="U2860" i="2"/>
  <c r="U2718" i="2"/>
  <c r="U2456" i="2"/>
  <c r="U2499" i="2"/>
  <c r="U2651" i="2"/>
  <c r="U2444" i="2"/>
  <c r="U2057" i="2"/>
  <c r="U3561" i="2"/>
  <c r="U3306" i="2"/>
  <c r="U3317" i="2"/>
  <c r="U3319" i="2"/>
  <c r="U3074" i="2"/>
  <c r="U3050" i="2"/>
  <c r="U3093" i="2"/>
  <c r="U3016" i="2"/>
  <c r="U3057" i="2"/>
  <c r="U3097" i="2"/>
  <c r="U3036" i="2"/>
  <c r="U3020" i="2"/>
  <c r="U2690" i="2"/>
  <c r="U2746" i="2"/>
  <c r="U2790" i="2"/>
  <c r="U2279" i="2"/>
  <c r="U2258" i="2"/>
  <c r="U2413" i="2"/>
  <c r="U2265" i="2"/>
  <c r="U2616" i="2"/>
  <c r="U2177" i="2"/>
  <c r="U2713" i="2"/>
  <c r="U2970" i="2"/>
  <c r="U2501" i="2"/>
  <c r="U2987" i="2"/>
  <c r="U2865" i="2"/>
  <c r="U1874" i="2"/>
  <c r="U1856" i="2"/>
  <c r="U2274" i="2"/>
  <c r="U2879" i="2"/>
  <c r="U2107" i="2"/>
  <c r="U2931" i="2"/>
  <c r="U1940" i="2"/>
  <c r="U2395" i="2"/>
  <c r="U2697" i="2"/>
  <c r="U2661" i="2"/>
  <c r="U2098" i="2"/>
  <c r="U3404" i="2"/>
  <c r="U3372" i="2"/>
  <c r="U3321" i="2"/>
  <c r="U3323" i="2"/>
  <c r="U3313" i="2"/>
  <c r="U3062" i="2"/>
  <c r="U3018" i="2"/>
  <c r="U3030" i="2"/>
  <c r="U2505" i="2"/>
  <c r="U3038" i="2"/>
  <c r="U3095" i="2"/>
  <c r="U3083" i="2"/>
  <c r="U3025" i="2"/>
  <c r="U3091" i="2"/>
  <c r="U2266" i="2"/>
  <c r="U2620" i="2"/>
  <c r="U2663" i="2"/>
  <c r="U2225" i="2"/>
  <c r="U2852" i="2"/>
  <c r="U2836" i="2"/>
  <c r="U1873" i="2"/>
  <c r="U2981" i="2"/>
  <c r="U2054" i="2"/>
  <c r="U2912" i="2"/>
  <c r="U2491" i="2"/>
  <c r="U2192" i="2"/>
  <c r="U2405" i="2"/>
  <c r="U2896" i="2"/>
  <c r="U2898" i="2"/>
  <c r="U2213" i="2"/>
  <c r="U2726" i="2"/>
  <c r="U2641" i="2"/>
  <c r="U2238" i="2"/>
  <c r="U2837" i="2"/>
  <c r="U2117" i="2"/>
  <c r="U2668" i="2"/>
  <c r="U3499" i="2"/>
  <c r="U3394" i="2"/>
  <c r="U3320" i="2"/>
  <c r="U3309" i="2"/>
  <c r="U3066" i="2"/>
  <c r="U3305" i="2"/>
  <c r="U3028" i="2"/>
  <c r="U3022" i="2"/>
  <c r="U2656" i="2"/>
  <c r="U3044" i="2"/>
  <c r="U3059" i="2"/>
  <c r="U3024" i="2"/>
  <c r="U2967" i="2"/>
  <c r="U2209" i="2"/>
  <c r="U2856" i="2"/>
  <c r="U2674" i="2"/>
  <c r="U2392" i="2"/>
  <c r="U2139" i="2"/>
  <c r="U2457" i="2"/>
  <c r="U2906" i="2"/>
  <c r="U2046" i="2"/>
  <c r="U2072" i="2"/>
  <c r="U2899" i="2"/>
  <c r="U2079" i="2"/>
  <c r="U2027" i="2"/>
  <c r="U1988" i="2"/>
  <c r="U2515" i="2"/>
  <c r="U2701" i="2"/>
  <c r="U2610" i="2"/>
  <c r="U2227" i="2"/>
  <c r="U2455" i="2"/>
  <c r="U2555" i="2"/>
  <c r="U2817" i="2"/>
  <c r="U2478" i="2"/>
  <c r="U2798" i="2"/>
  <c r="U2891" i="2"/>
  <c r="U2434" i="2"/>
  <c r="U3377" i="2"/>
  <c r="U3322" i="2"/>
  <c r="U3315" i="2"/>
  <c r="U3311" i="2"/>
  <c r="U3042" i="2"/>
  <c r="U3065" i="2"/>
  <c r="U3086" i="2"/>
  <c r="U2686" i="2"/>
  <c r="U2278" i="2"/>
  <c r="U3014" i="2"/>
  <c r="U3082" i="2"/>
  <c r="U3092" i="2"/>
  <c r="U3033" i="2"/>
  <c r="U3043" i="2"/>
  <c r="U2570" i="2"/>
  <c r="U3005" i="2"/>
  <c r="U1904" i="2"/>
  <c r="U2208" i="2"/>
  <c r="U2763" i="2"/>
  <c r="U1916" i="2"/>
  <c r="U2232" i="2"/>
  <c r="U2816" i="2"/>
  <c r="U2477" i="2"/>
  <c r="U2201" i="2"/>
  <c r="U2830" i="2"/>
  <c r="U2796" i="2"/>
  <c r="U2469" i="2"/>
  <c r="U1956" i="2"/>
  <c r="U2534" i="2"/>
  <c r="U1888" i="2"/>
  <c r="U2130" i="2"/>
  <c r="U2178" i="2"/>
  <c r="U2489" i="2"/>
  <c r="U2650" i="2"/>
  <c r="U2538" i="2"/>
  <c r="U3489" i="2"/>
  <c r="U3328" i="2"/>
  <c r="U3310" i="2"/>
  <c r="U3325" i="2"/>
  <c r="U3090" i="2"/>
  <c r="U3058" i="2"/>
  <c r="U3034" i="2"/>
  <c r="U3027" i="2"/>
  <c r="U3017" i="2"/>
  <c r="U3085" i="2"/>
  <c r="U3073" i="2"/>
  <c r="U3068" i="2"/>
  <c r="U3047" i="2"/>
  <c r="U3087" i="2"/>
  <c r="U1993" i="2"/>
  <c r="U2824" i="2"/>
  <c r="U2416" i="2"/>
  <c r="U2076" i="2"/>
  <c r="U2803" i="2"/>
  <c r="U2488" i="2"/>
  <c r="U1878" i="2"/>
  <c r="U2220" i="2"/>
  <c r="U2145" i="2"/>
  <c r="U2811" i="2"/>
  <c r="U2075" i="2"/>
  <c r="U2524" i="2"/>
  <c r="U2566" i="2"/>
  <c r="U2150" i="2"/>
  <c r="U2708" i="2"/>
  <c r="U2829" i="2"/>
  <c r="U2182" i="2"/>
  <c r="U2592" i="2"/>
  <c r="U2581" i="2"/>
  <c r="U2959" i="2"/>
  <c r="U2228" i="2"/>
  <c r="U2517" i="2"/>
  <c r="U2430" i="2"/>
  <c r="U2224" i="2"/>
  <c r="U2714" i="2"/>
  <c r="U2640" i="2"/>
  <c r="U3037" i="2"/>
  <c r="U3079" i="2"/>
  <c r="U2705" i="2"/>
  <c r="U2606" i="2"/>
  <c r="U2586" i="2"/>
  <c r="U2900" i="2"/>
  <c r="U3041" i="2"/>
  <c r="U2849" i="2"/>
  <c r="U2679" i="2"/>
  <c r="U2815" i="2"/>
  <c r="U3053" i="2"/>
  <c r="U3031" i="2"/>
  <c r="U2118" i="2"/>
  <c r="U3054" i="2"/>
  <c r="U2441" i="2"/>
  <c r="U3051" i="2"/>
  <c r="U2890" i="2"/>
  <c r="U2049" i="2"/>
  <c r="U2964" i="2"/>
  <c r="U3080" i="2"/>
  <c r="U3360" i="2"/>
  <c r="U3541" i="2"/>
  <c r="U3540" i="2"/>
  <c r="U3349" i="2"/>
  <c r="U3519" i="2"/>
  <c r="U3413" i="2"/>
  <c r="U3460" i="2"/>
  <c r="U3383" i="2"/>
  <c r="U3411" i="2"/>
  <c r="U3431" i="2"/>
  <c r="U3465" i="2"/>
  <c r="U3418" i="2"/>
  <c r="U3474" i="2"/>
  <c r="U3463" i="2"/>
  <c r="U3456" i="2"/>
  <c r="U3507" i="2"/>
  <c r="U3368" i="2"/>
  <c r="U3414" i="2"/>
  <c r="U3527" i="2"/>
  <c r="U3429" i="2"/>
  <c r="U3419" i="2"/>
  <c r="U3476" i="2"/>
  <c r="U3526" i="2"/>
  <c r="U3422" i="2"/>
  <c r="U3566" i="2"/>
  <c r="U3416" i="2"/>
  <c r="U3551" i="2"/>
  <c r="U3371" i="2"/>
  <c r="U3457" i="2"/>
  <c r="U3437" i="2"/>
  <c r="U3363" i="2"/>
  <c r="U3401" i="2"/>
  <c r="U3477" i="2"/>
  <c r="U3478" i="2"/>
  <c r="U3491" i="2"/>
  <c r="U3407" i="2"/>
  <c r="U3375" i="2"/>
  <c r="U3455" i="2"/>
  <c r="U3433" i="2"/>
  <c r="U3459" i="2"/>
  <c r="U3472" i="2"/>
  <c r="U3485" i="2"/>
  <c r="U3440" i="2"/>
  <c r="U3434" i="2"/>
  <c r="U3344" i="2"/>
  <c r="U3552" i="2"/>
  <c r="U3400" i="2"/>
  <c r="U3502" i="2"/>
  <c r="U3329" i="2"/>
  <c r="U3530" i="2"/>
  <c r="U3539" i="2"/>
  <c r="U3549" i="2"/>
  <c r="U3571" i="2"/>
  <c r="U3453" i="2"/>
  <c r="U3545" i="2"/>
  <c r="U3492" i="2"/>
  <c r="U3486" i="2"/>
  <c r="U3393" i="2"/>
  <c r="U3464" i="2"/>
  <c r="U3511" i="2"/>
  <c r="U3523" i="2"/>
  <c r="U3449" i="2"/>
  <c r="U3563" i="2"/>
  <c r="U3412" i="2"/>
  <c r="U3334" i="2"/>
  <c r="U3500" i="2"/>
  <c r="U3564" i="2"/>
  <c r="U3369" i="2"/>
  <c r="U3495" i="2"/>
  <c r="U3345" i="2"/>
  <c r="U3381" i="2"/>
  <c r="U3444" i="2"/>
  <c r="U3515" i="2"/>
  <c r="U3483" i="2"/>
  <c r="U3447" i="2"/>
  <c r="U3351" i="2"/>
  <c r="U3408" i="2"/>
  <c r="U3353" i="2"/>
  <c r="U3359" i="2"/>
  <c r="U3356" i="2"/>
  <c r="U3569" i="2"/>
  <c r="U3362" i="2"/>
  <c r="U3358" i="2"/>
  <c r="U3531" i="2"/>
  <c r="U3520" i="2"/>
  <c r="U3405" i="2"/>
  <c r="U3446" i="2"/>
  <c r="U3529" i="2"/>
  <c r="U3508" i="2"/>
  <c r="U3533" i="2"/>
  <c r="U3432" i="2"/>
  <c r="U3512" i="2"/>
  <c r="U3386" i="2"/>
  <c r="U3559" i="2"/>
  <c r="U3367" i="2"/>
  <c r="U3395" i="2"/>
  <c r="U3346" i="2"/>
  <c r="U3366" i="2"/>
  <c r="U3420" i="2"/>
  <c r="U3469" i="2"/>
  <c r="U3556" i="2"/>
  <c r="U3467" i="2"/>
  <c r="U3438" i="2"/>
  <c r="U3448" i="2"/>
  <c r="U3442" i="2"/>
  <c r="U3548" i="2"/>
  <c r="U3497" i="2"/>
  <c r="U3410" i="2"/>
  <c r="U3335" i="2"/>
  <c r="U3347" i="2"/>
  <c r="U3415" i="2"/>
  <c r="U3426" i="2"/>
  <c r="U3332" i="2"/>
  <c r="U3550" i="2"/>
  <c r="U3547" i="2"/>
  <c r="U3379" i="2"/>
  <c r="U3542" i="2"/>
  <c r="U3496" i="2"/>
  <c r="U3488" i="2"/>
  <c r="U3392" i="2"/>
  <c r="U3516" i="2"/>
  <c r="U3503" i="2"/>
  <c r="U3468" i="2"/>
  <c r="U3423" i="2"/>
  <c r="U3343" i="2"/>
  <c r="U3361" i="2"/>
  <c r="U3398" i="2"/>
  <c r="U3536" i="2"/>
  <c r="U3475" i="2"/>
  <c r="U3501" i="2"/>
  <c r="U3452" i="2"/>
  <c r="U3348" i="2"/>
  <c r="U3532" i="2"/>
  <c r="U3473" i="2"/>
  <c r="U3570" i="2"/>
  <c r="U3510" i="2"/>
  <c r="U3471" i="2"/>
  <c r="U3430" i="2"/>
  <c r="U3340" i="2"/>
  <c r="U3421" i="2"/>
  <c r="U3555" i="2"/>
  <c r="U3504" i="2"/>
  <c r="U3382" i="2"/>
  <c r="U3435" i="2"/>
  <c r="U3417" i="2"/>
  <c r="U3479" i="2"/>
  <c r="U3525" i="2"/>
  <c r="U3524" i="2"/>
  <c r="U3339" i="2"/>
  <c r="U3384" i="2"/>
  <c r="U3391" i="2"/>
  <c r="U3390" i="2"/>
  <c r="U3528" i="2"/>
  <c r="U3397" i="2"/>
  <c r="U3565" i="2"/>
  <c r="U3336" i="2"/>
  <c r="U3466" i="2"/>
  <c r="U3350" i="2"/>
  <c r="U3506" i="2"/>
  <c r="U3436" i="2"/>
  <c r="U3354" i="2"/>
  <c r="U3470" i="2"/>
  <c r="U3534" i="2"/>
  <c r="U3376" i="2"/>
  <c r="U3396" i="2"/>
  <c r="U3427" i="2"/>
  <c r="U3443" i="2"/>
  <c r="U3514" i="2"/>
  <c r="U3355" i="2"/>
  <c r="U3389" i="2"/>
  <c r="U3364" i="2"/>
  <c r="U3338" i="2"/>
  <c r="U3331" i="2"/>
  <c r="U3373" i="2"/>
  <c r="U3450" i="2"/>
  <c r="U3380" i="2"/>
  <c r="U3402" i="2"/>
  <c r="U3557" i="2"/>
  <c r="U3399" i="2"/>
  <c r="U3365" i="2"/>
  <c r="U3521" i="2"/>
  <c r="U3493" i="2"/>
  <c r="U3568" i="2"/>
  <c r="U3458" i="2"/>
  <c r="U3513" i="2"/>
  <c r="U3490" i="2"/>
  <c r="U3370" i="2"/>
  <c r="U3330" i="2"/>
  <c r="U3535" i="2"/>
  <c r="U3498" i="2"/>
  <c r="U3342" i="2"/>
  <c r="U3517" i="2"/>
  <c r="U3454" i="2"/>
  <c r="U3537" i="2"/>
  <c r="U3544" i="2"/>
  <c r="U3462" i="2"/>
  <c r="U3494" i="2"/>
  <c r="U3403" i="2"/>
  <c r="U3425" i="2"/>
  <c r="U3554" i="2"/>
  <c r="U3480" i="2"/>
  <c r="U3341" i="2"/>
  <c r="U3576" i="2"/>
  <c r="U3461" i="2"/>
  <c r="U3333" i="2"/>
  <c r="U3388" i="2"/>
  <c r="U3337" i="2"/>
  <c r="U3441" i="2"/>
  <c r="U3567" i="2"/>
  <c r="U3538" i="2"/>
  <c r="U3522" i="2"/>
  <c r="U3385" i="2"/>
  <c r="U3481" i="2"/>
  <c r="U3558" i="2"/>
  <c r="U3378" i="2"/>
  <c r="U3406" i="2"/>
  <c r="U3518" i="2"/>
  <c r="U3352" i="2"/>
  <c r="U3451" i="2"/>
  <c r="U3553" i="2"/>
  <c r="U3505" i="2"/>
  <c r="U3374" i="2"/>
  <c r="U3357" i="2"/>
  <c r="U3562" i="2"/>
  <c r="U3428" i="2"/>
  <c r="U3482" i="2"/>
  <c r="U3560" i="2"/>
  <c r="U3484" i="2"/>
  <c r="U3580" i="2"/>
  <c r="U3585" i="2"/>
  <c r="U3592" i="2"/>
  <c r="U3543" i="2"/>
  <c r="U3575" i="2"/>
  <c r="U3445" i="2"/>
  <c r="U3579" i="2"/>
  <c r="U3387" i="2"/>
  <c r="U3581" i="2"/>
  <c r="U3572" i="2"/>
  <c r="U3590" i="2"/>
  <c r="U3439" i="2"/>
  <c r="U3573" i="2"/>
  <c r="U3409" i="2"/>
  <c r="U3574" i="2"/>
  <c r="U3546" i="2"/>
  <c r="U3578" i="2"/>
  <c r="U3583" i="2"/>
  <c r="U3601" i="2"/>
  <c r="U3586" i="2"/>
  <c r="U3599" i="2"/>
  <c r="U3582" i="2"/>
  <c r="U3596" i="2"/>
  <c r="U3584" i="2"/>
  <c r="U3625" i="2"/>
  <c r="U4036" i="2"/>
  <c r="U4033" i="2"/>
  <c r="U4012" i="2"/>
  <c r="U4030" i="2"/>
  <c r="U4000" i="2"/>
  <c r="U4001" i="2"/>
  <c r="U3997" i="2"/>
  <c r="U3969" i="2"/>
  <c r="U3984" i="2"/>
  <c r="U3972" i="2"/>
  <c r="U3962" i="2"/>
  <c r="U3966" i="2"/>
  <c r="U3959" i="2"/>
  <c r="U3921" i="2"/>
  <c r="U3928" i="2"/>
  <c r="U3935" i="2"/>
  <c r="U3908" i="2"/>
  <c r="U3901" i="2"/>
  <c r="U3905" i="2"/>
  <c r="U3878" i="2"/>
  <c r="U3883" i="2"/>
  <c r="U3886" i="2"/>
  <c r="U3866" i="2"/>
  <c r="U3867" i="2"/>
  <c r="U3861" i="2"/>
  <c r="U3833" i="2"/>
  <c r="U3830" i="2"/>
  <c r="U3832" i="2"/>
  <c r="U3777" i="2"/>
  <c r="U3794" i="2"/>
  <c r="U3799" i="2"/>
  <c r="U3802" i="2"/>
  <c r="U3815" i="2"/>
  <c r="U3819" i="2"/>
  <c r="U3750" i="2"/>
  <c r="U3751" i="2"/>
  <c r="U3752" i="2"/>
  <c r="U3730" i="2"/>
  <c r="U3753" i="2"/>
  <c r="U3731" i="2"/>
  <c r="U3693" i="2"/>
  <c r="U3692" i="2"/>
  <c r="U3720" i="2"/>
  <c r="U3697" i="2"/>
  <c r="U3689" i="2"/>
  <c r="U3707" i="2"/>
  <c r="U3638" i="2"/>
  <c r="U3631" i="2"/>
  <c r="U3639" i="2"/>
  <c r="U3662" i="2"/>
  <c r="U3654" i="2"/>
  <c r="U3651" i="2"/>
  <c r="U3624" i="2"/>
  <c r="U3626" i="2"/>
  <c r="U3622" i="2"/>
  <c r="U3598" i="2"/>
  <c r="U4041" i="2"/>
  <c r="U4025" i="2"/>
  <c r="U4020" i="2"/>
  <c r="U4022" i="2"/>
  <c r="U4009" i="2"/>
  <c r="U4007" i="2"/>
  <c r="U4006" i="2"/>
  <c r="U3989" i="2"/>
  <c r="U3977" i="2"/>
  <c r="U3978" i="2"/>
  <c r="U3947" i="2"/>
  <c r="U3956" i="2"/>
  <c r="U3943" i="2"/>
  <c r="U3930" i="2"/>
  <c r="U3942" i="2"/>
  <c r="U3923" i="2"/>
  <c r="U3914" i="2"/>
  <c r="U3918" i="2"/>
  <c r="U3909" i="2"/>
  <c r="U3872" i="2"/>
  <c r="U3889" i="2"/>
  <c r="U3888" i="2"/>
  <c r="U3853" i="2"/>
  <c r="U3868" i="2"/>
  <c r="U3854" i="2"/>
  <c r="U3825" i="2"/>
  <c r="U3840" i="2"/>
  <c r="U3837" i="2"/>
  <c r="U3785" i="2"/>
  <c r="U3787" i="2"/>
  <c r="U3782" i="2"/>
  <c r="U3817" i="2"/>
  <c r="U3822" i="2"/>
  <c r="U3808" i="2"/>
  <c r="U3754" i="2"/>
  <c r="U3732" i="2"/>
  <c r="U3755" i="2"/>
  <c r="U3733" i="2"/>
  <c r="U3756" i="2"/>
  <c r="U3734" i="2"/>
  <c r="U3687" i="2"/>
  <c r="U3718" i="2"/>
  <c r="U3698" i="2"/>
  <c r="U3678" i="2"/>
  <c r="U3691" i="2"/>
  <c r="U3699" i="2"/>
  <c r="U3663" i="2"/>
  <c r="U3641" i="2"/>
  <c r="U3647" i="2"/>
  <c r="U3642" i="2"/>
  <c r="U3637" i="2"/>
  <c r="U3658" i="2"/>
  <c r="U3612" i="2"/>
  <c r="U3613" i="2"/>
  <c r="U3614" i="2"/>
  <c r="U3594" i="2"/>
  <c r="U3588" i="2"/>
  <c r="U4037" i="2"/>
  <c r="U4019" i="2"/>
  <c r="U4015" i="2"/>
  <c r="U4028" i="2"/>
  <c r="U3993" i="2"/>
  <c r="U3996" i="2"/>
  <c r="U3994" i="2"/>
  <c r="U3975" i="2"/>
  <c r="U3968" i="2"/>
  <c r="U3981" i="2"/>
  <c r="U3953" i="2"/>
  <c r="U3950" i="2"/>
  <c r="U3951" i="2"/>
  <c r="U3936" i="2"/>
  <c r="U3926" i="2"/>
  <c r="U3933" i="2"/>
  <c r="U3912" i="2"/>
  <c r="U3898" i="2"/>
  <c r="U3907" i="2"/>
  <c r="U3876" i="2"/>
  <c r="U3884" i="2"/>
  <c r="U3873" i="2"/>
  <c r="U3848" i="2"/>
  <c r="U3863" i="2"/>
  <c r="U3860" i="2"/>
  <c r="U3835" i="2"/>
  <c r="U3846" i="2"/>
  <c r="U3826" i="2"/>
  <c r="U3797" i="2"/>
  <c r="U3786" i="2"/>
  <c r="U3793" i="2"/>
  <c r="U3800" i="2"/>
  <c r="U3806" i="2"/>
  <c r="U3821" i="2"/>
  <c r="U3757" i="2"/>
  <c r="U3735" i="2"/>
  <c r="U3758" i="2"/>
  <c r="U3736" i="2"/>
  <c r="U3767" i="2"/>
  <c r="U3737" i="2"/>
  <c r="U3716" i="2"/>
  <c r="U3686" i="2"/>
  <c r="U3702" i="2"/>
  <c r="U3722" i="2"/>
  <c r="U3719" i="2"/>
  <c r="U3715" i="2"/>
  <c r="U3627" i="2"/>
  <c r="U3670" i="2"/>
  <c r="U3649" i="2"/>
  <c r="U3674" i="2"/>
  <c r="U3671" i="2"/>
  <c r="U3665" i="2"/>
  <c r="U3616" i="2"/>
  <c r="U3607" i="2"/>
  <c r="U3619" i="2"/>
  <c r="U4039" i="2"/>
  <c r="U4021" i="2"/>
  <c r="U4017" i="2"/>
  <c r="U4026" i="2"/>
  <c r="U4002" i="2"/>
  <c r="U4011" i="2"/>
  <c r="U4010" i="2"/>
  <c r="U3967" i="2"/>
  <c r="U3990" i="2"/>
  <c r="U3983" i="2"/>
  <c r="U3954" i="2"/>
  <c r="U3963" i="2"/>
  <c r="U3965" i="2"/>
  <c r="U3922" i="2"/>
  <c r="U3939" i="2"/>
  <c r="U3941" i="2"/>
  <c r="U3896" i="2"/>
  <c r="U3915" i="2"/>
  <c r="U3917" i="2"/>
  <c r="U3882" i="2"/>
  <c r="U3892" i="2"/>
  <c r="U3893" i="2"/>
  <c r="U3857" i="2"/>
  <c r="U3851" i="2"/>
  <c r="U3869" i="2"/>
  <c r="U3834" i="2"/>
  <c r="U3823" i="2"/>
  <c r="U3845" i="2"/>
  <c r="U3792" i="2"/>
  <c r="U3780" i="2"/>
  <c r="U3781" i="2"/>
  <c r="U3809" i="2"/>
  <c r="U3803" i="2"/>
  <c r="U3774" i="2"/>
  <c r="U3761" i="2"/>
  <c r="U3738" i="2"/>
  <c r="U3765" i="2"/>
  <c r="U3769" i="2"/>
  <c r="U3766" i="2"/>
  <c r="U3760" i="2"/>
  <c r="U3681" i="2"/>
  <c r="U3683" i="2"/>
  <c r="U3685" i="2"/>
  <c r="U3695" i="2"/>
  <c r="U3675" i="2"/>
  <c r="U3710" i="2"/>
  <c r="U3643" i="2"/>
  <c r="U3644" i="2"/>
  <c r="U3630" i="2"/>
  <c r="U3635" i="2"/>
  <c r="U3653" i="2"/>
  <c r="U3661" i="2"/>
  <c r="U3620" i="2"/>
  <c r="U3623" i="2"/>
  <c r="U3617" i="2"/>
  <c r="U3600" i="2"/>
  <c r="U4040" i="2"/>
  <c r="U4024" i="2"/>
  <c r="U4035" i="2"/>
  <c r="U4013" i="2"/>
  <c r="U3998" i="2"/>
  <c r="U4008" i="2"/>
  <c r="U3979" i="2"/>
  <c r="U3980" i="2"/>
  <c r="U3986" i="2"/>
  <c r="U3945" i="2"/>
  <c r="U3958" i="2"/>
  <c r="U3961" i="2"/>
  <c r="U3934" i="2"/>
  <c r="U3940" i="2"/>
  <c r="U3925" i="2"/>
  <c r="U3895" i="2"/>
  <c r="U3897" i="2"/>
  <c r="U3906" i="2"/>
  <c r="U3874" i="2"/>
  <c r="U3894" i="2"/>
  <c r="U3881" i="2"/>
  <c r="U3856" i="2"/>
  <c r="U3849" i="2"/>
  <c r="U3847" i="2"/>
  <c r="U3824" i="2"/>
  <c r="U3827" i="2"/>
  <c r="U3843" i="2"/>
  <c r="U3783" i="2"/>
  <c r="U3776" i="2"/>
  <c r="U3788" i="2"/>
  <c r="U3810" i="2"/>
  <c r="U3820" i="2"/>
  <c r="U3814" i="2"/>
  <c r="U3773" i="2"/>
  <c r="U3728" i="2"/>
  <c r="U3729" i="2"/>
  <c r="U3739" i="2"/>
  <c r="U3763" i="2"/>
  <c r="U3740" i="2"/>
  <c r="U3759" i="2"/>
  <c r="U3688" i="2"/>
  <c r="U3709" i="2"/>
  <c r="U3682" i="2"/>
  <c r="U3711" i="2"/>
  <c r="U3680" i="2"/>
  <c r="U3696" i="2"/>
  <c r="U3628" i="2"/>
  <c r="U3646" i="2"/>
  <c r="U3668" i="2"/>
  <c r="U3640" i="2"/>
  <c r="U3657" i="2"/>
  <c r="U3656" i="2"/>
  <c r="U3604" i="2"/>
  <c r="U3615" i="2"/>
  <c r="U3606" i="2"/>
  <c r="U3602" i="2"/>
  <c r="U4038" i="2"/>
  <c r="U4029" i="2"/>
  <c r="U4031" i="2"/>
  <c r="U4016" i="2"/>
  <c r="U3992" i="2"/>
  <c r="U3995" i="2"/>
  <c r="U3974" i="2"/>
  <c r="U3976" i="2"/>
  <c r="U3987" i="2"/>
  <c r="U3946" i="2"/>
  <c r="U3955" i="2"/>
  <c r="U3964" i="2"/>
  <c r="U3919" i="2"/>
  <c r="U3924" i="2"/>
  <c r="U3937" i="2"/>
  <c r="U3903" i="2"/>
  <c r="U3900" i="2"/>
  <c r="U3913" i="2"/>
  <c r="U3890" i="2"/>
  <c r="U3875" i="2"/>
  <c r="U3887" i="2"/>
  <c r="U3864" i="2"/>
  <c r="U3855" i="2"/>
  <c r="U3865" i="2"/>
  <c r="U3844" i="2"/>
  <c r="U3836" i="2"/>
  <c r="U3841" i="2"/>
  <c r="U3796" i="2"/>
  <c r="U3778" i="2"/>
  <c r="U3784" i="2"/>
  <c r="U3805" i="2"/>
  <c r="U3801" i="2"/>
  <c r="U3804" i="2"/>
  <c r="U3771" i="2"/>
  <c r="U3741" i="2"/>
  <c r="U3742" i="2"/>
  <c r="U3743" i="2"/>
  <c r="U3744" i="2"/>
  <c r="U3745" i="2"/>
  <c r="U3748" i="2"/>
  <c r="U3677" i="2"/>
  <c r="U3712" i="2"/>
  <c r="U3676" i="2"/>
  <c r="U3690" i="2"/>
  <c r="U3708" i="2"/>
  <c r="U3701" i="2"/>
  <c r="U3666" i="2"/>
  <c r="U3636" i="2"/>
  <c r="U3648" i="2"/>
  <c r="U3632" i="2"/>
  <c r="U3672" i="2"/>
  <c r="U3659" i="2"/>
  <c r="U3611" i="2"/>
  <c r="U3610" i="2"/>
  <c r="U3603" i="2"/>
  <c r="U3597" i="2"/>
  <c r="U3587" i="2"/>
  <c r="U4042" i="2"/>
  <c r="U4014" i="2"/>
  <c r="U4032" i="2"/>
  <c r="U4034" i="2"/>
  <c r="U4004" i="2"/>
  <c r="U4005" i="2"/>
  <c r="U3988" i="2"/>
  <c r="U3982" i="2"/>
  <c r="U3970" i="2"/>
  <c r="U3949" i="2"/>
  <c r="U3948" i="2"/>
  <c r="U3957" i="2"/>
  <c r="U3938" i="2"/>
  <c r="U3927" i="2"/>
  <c r="U3932" i="2"/>
  <c r="U3916" i="2"/>
  <c r="U3910" i="2"/>
  <c r="U3899" i="2"/>
  <c r="U3880" i="2"/>
  <c r="U3891" i="2"/>
  <c r="U3877" i="2"/>
  <c r="U3852" i="2"/>
  <c r="U3870" i="2"/>
  <c r="U3862" i="2"/>
  <c r="U3829" i="2"/>
  <c r="U3828" i="2"/>
  <c r="U3842" i="2"/>
  <c r="U3789" i="2"/>
  <c r="U3798" i="2"/>
  <c r="U3779" i="2"/>
  <c r="U3811" i="2"/>
  <c r="U3807" i="2"/>
  <c r="U3813" i="2"/>
  <c r="U3772" i="2"/>
  <c r="U3723" i="2"/>
  <c r="U3746" i="2"/>
  <c r="U3724" i="2"/>
  <c r="U3747" i="2"/>
  <c r="U3725" i="2"/>
  <c r="U3768" i="2"/>
  <c r="U3684" i="2"/>
  <c r="U3700" i="2"/>
  <c r="U3679" i="2"/>
  <c r="U3713" i="2"/>
  <c r="U3717" i="2"/>
  <c r="U3721" i="2"/>
  <c r="U3645" i="2"/>
  <c r="U3652" i="2"/>
  <c r="U3650" i="2"/>
  <c r="U3667" i="2"/>
  <c r="U3669" i="2"/>
  <c r="U3673" i="2"/>
  <c r="U3618" i="2"/>
  <c r="U3621" i="2"/>
  <c r="U4018" i="2"/>
  <c r="U4027" i="2"/>
  <c r="U4023" i="2"/>
  <c r="U3991" i="2"/>
  <c r="U3999" i="2"/>
  <c r="U4003" i="2"/>
  <c r="U3971" i="2"/>
  <c r="U3973" i="2"/>
  <c r="U3985" i="2"/>
  <c r="U3952" i="2"/>
  <c r="U3944" i="2"/>
  <c r="U3960" i="2"/>
  <c r="U3929" i="2"/>
  <c r="U3931" i="2"/>
  <c r="U3920" i="2"/>
  <c r="U3902" i="2"/>
  <c r="U3904" i="2"/>
  <c r="U3911" i="2"/>
  <c r="U3871" i="2"/>
  <c r="U3879" i="2"/>
  <c r="U3885" i="2"/>
  <c r="U3850" i="2"/>
  <c r="U3858" i="2"/>
  <c r="U3859" i="2"/>
  <c r="U3831" i="2"/>
  <c r="U3838" i="2"/>
  <c r="U3839" i="2"/>
  <c r="U3795" i="2"/>
  <c r="U3790" i="2"/>
  <c r="U3791" i="2"/>
  <c r="U3812" i="2"/>
  <c r="U3816" i="2"/>
  <c r="U3818" i="2"/>
  <c r="U3770" i="2"/>
  <c r="U3726" i="2"/>
  <c r="U3749" i="2"/>
  <c r="U3727" i="2"/>
  <c r="U3764" i="2"/>
  <c r="U3762" i="2"/>
  <c r="U3704" i="2"/>
  <c r="U3714" i="2"/>
  <c r="U3694" i="2"/>
  <c r="U3703" i="2"/>
  <c r="U3705" i="2"/>
  <c r="U3706" i="2"/>
  <c r="U3664" i="2"/>
  <c r="U3660" i="2"/>
  <c r="U3633" i="2"/>
  <c r="U3634" i="2"/>
  <c r="U3655" i="2"/>
  <c r="U3629" i="2"/>
  <c r="U3605" i="2"/>
  <c r="U3608" i="2"/>
  <c r="U3609" i="2"/>
  <c r="U3593" i="2"/>
  <c r="U3595" i="2"/>
  <c r="U3577" i="2"/>
  <c r="U3591" i="2"/>
  <c r="U3589" i="2"/>
</calcChain>
</file>

<file path=xl/sharedStrings.xml><?xml version="1.0" encoding="utf-8"?>
<sst xmlns="http://schemas.openxmlformats.org/spreadsheetml/2006/main" count="51989" uniqueCount="4577">
  <si>
    <t>True Colour</t>
  </si>
  <si>
    <t>Cloud Cover</t>
  </si>
  <si>
    <t>No. of Images</t>
  </si>
  <si>
    <t>Cropped (256x256)</t>
  </si>
  <si>
    <t>Cropped (512x512)</t>
  </si>
  <si>
    <t>Cropped (1024x1024)</t>
  </si>
  <si>
    <t>Composite / Band Combination</t>
  </si>
  <si>
    <t>Mt. John</t>
  </si>
  <si>
    <t>Lake Tahoe</t>
  </si>
  <si>
    <t>Lake Tuggerranong</t>
  </si>
  <si>
    <t>False Colour</t>
  </si>
  <si>
    <t>Total Number of Images</t>
  </si>
  <si>
    <t>Hauraki Gulf</t>
  </si>
  <si>
    <t>Sensor</t>
  </si>
  <si>
    <t>Date of Acquisition</t>
  </si>
  <si>
    <t>MGRS Location</t>
  </si>
  <si>
    <t>59GMM</t>
  </si>
  <si>
    <t>Theme</t>
  </si>
  <si>
    <t>AoI</t>
  </si>
  <si>
    <t>Lat/Lon</t>
  </si>
  <si>
    <t>Composite</t>
  </si>
  <si>
    <t>NDWI</t>
  </si>
  <si>
    <t>22:38:27 UTC</t>
  </si>
  <si>
    <t>Item No.</t>
  </si>
  <si>
    <t>22:28:30 UTC</t>
  </si>
  <si>
    <t>22:28:29 UTC</t>
  </si>
  <si>
    <t>22:28:26 UTC</t>
  </si>
  <si>
    <t>22:38:26 UTC</t>
  </si>
  <si>
    <t>22:38:25 UTC</t>
  </si>
  <si>
    <t>22:28:28 UTC</t>
  </si>
  <si>
    <t>22:28:25 UTC</t>
  </si>
  <si>
    <t>22:38:24 UTC</t>
  </si>
  <si>
    <t>22:28:27 UTC</t>
  </si>
  <si>
    <t>22:38:22 UTC</t>
  </si>
  <si>
    <t>22:28:24 UTC</t>
  </si>
  <si>
    <t>22:38:20 UTC</t>
  </si>
  <si>
    <t>22:28:22 UTC</t>
  </si>
  <si>
    <t>22:38:17 UTC</t>
  </si>
  <si>
    <t>22:38:19 UTC</t>
  </si>
  <si>
    <t>22:38:21 UTC</t>
  </si>
  <si>
    <t>22:28:23 UTC</t>
  </si>
  <si>
    <t>22:38:18 UTC</t>
  </si>
  <si>
    <t>Grand Total</t>
  </si>
  <si>
    <t>Row Labels</t>
  </si>
  <si>
    <t>22:28:21 UTC</t>
  </si>
  <si>
    <t>22:38:23 UTC</t>
  </si>
  <si>
    <t>TOTAL</t>
  </si>
  <si>
    <t>22:16:38 UTC</t>
  </si>
  <si>
    <t>22:16:34 UTC</t>
  </si>
  <si>
    <t>22:16:31 UTC</t>
  </si>
  <si>
    <t>60HUE</t>
  </si>
  <si>
    <t>22:16:23 UTC</t>
  </si>
  <si>
    <t>22:16:20 UTC</t>
  </si>
  <si>
    <t>Clear</t>
  </si>
  <si>
    <t>Mostly Cloudy</t>
  </si>
  <si>
    <t>Partly Cloudy</t>
  </si>
  <si>
    <t>60HTE</t>
  </si>
  <si>
    <t>22:26:22 UTC</t>
  </si>
  <si>
    <t>22:26:18 UTC</t>
  </si>
  <si>
    <t>22:26:15 UTC</t>
  </si>
  <si>
    <t>22:26:19 UTC</t>
  </si>
  <si>
    <t>Cloud Cover Increment %</t>
  </si>
  <si>
    <t>22:26:12 UTC</t>
  </si>
  <si>
    <t>22:26:16 UTC</t>
  </si>
  <si>
    <t>22:26:10 UTC</t>
  </si>
  <si>
    <t>22:26:20 UTC</t>
  </si>
  <si>
    <t>22:26:21 UTC</t>
  </si>
  <si>
    <t>22:26:14 UTC</t>
  </si>
  <si>
    <t>22:26:17 UTC</t>
  </si>
  <si>
    <t>OVERALL NO. OF IMAGES</t>
  </si>
  <si>
    <t>OCEAN AND WATER BODIES</t>
  </si>
  <si>
    <t>TIME</t>
  </si>
  <si>
    <t>MJ</t>
  </si>
  <si>
    <t>HG</t>
  </si>
  <si>
    <t>Area of Interest</t>
  </si>
  <si>
    <t>MONITORING EARTH FROM SPACE</t>
  </si>
  <si>
    <t>THEME</t>
  </si>
  <si>
    <t>Total</t>
  </si>
  <si>
    <t>Total No. of Images</t>
  </si>
  <si>
    <t>S2_CD_CLS</t>
  </si>
  <si>
    <t>22:26:13 UTC</t>
  </si>
  <si>
    <t>22:26:11 UTC</t>
  </si>
  <si>
    <t>-36.84, 174.76 | Zoom:14</t>
  </si>
  <si>
    <t>Image Size</t>
  </si>
  <si>
    <t>Img Format</t>
  </si>
  <si>
    <t>PNG</t>
  </si>
  <si>
    <t>AC</t>
  </si>
  <si>
    <t>Auckland CBD</t>
  </si>
  <si>
    <t>TU</t>
  </si>
  <si>
    <t>55HFA</t>
  </si>
  <si>
    <t>00:06:51 UTC</t>
  </si>
  <si>
    <t>00:06:50 UTC</t>
  </si>
  <si>
    <t>00:06:52 UTC</t>
  </si>
  <si>
    <t>00:06:45 UTC</t>
  </si>
  <si>
    <t>00:06:49 UTC</t>
  </si>
  <si>
    <t>00:06:46 UTC</t>
  </si>
  <si>
    <t>00:06:48 UTC</t>
  </si>
  <si>
    <t>00:06:44 UTC</t>
  </si>
  <si>
    <t>00:06:43 UTC</t>
  </si>
  <si>
    <t>00:06:42 UTC</t>
  </si>
  <si>
    <t>-39.06, 120.02 | Zoom: 11</t>
  </si>
  <si>
    <t>TA</t>
  </si>
  <si>
    <t>10SFH</t>
  </si>
  <si>
    <t>10SGH</t>
  </si>
  <si>
    <t>11SKC</t>
  </si>
  <si>
    <t>10SFJ</t>
  </si>
  <si>
    <t>19:03:53 UTC</t>
  </si>
  <si>
    <t>19:03:52 UTC</t>
  </si>
  <si>
    <t>19:03:42 UTC</t>
  </si>
  <si>
    <t>Area</t>
  </si>
  <si>
    <t>10SGJ</t>
  </si>
  <si>
    <t>11SKD</t>
  </si>
  <si>
    <t>19:03:39 UTC</t>
  </si>
  <si>
    <t>19:03:38 UTC</t>
  </si>
  <si>
    <t>18:53:59 UTC</t>
  </si>
  <si>
    <t>18:53:56 UTC</t>
  </si>
  <si>
    <t>18:53:49 UTC</t>
  </si>
  <si>
    <t>18:53:42 UTC</t>
  </si>
  <si>
    <t>18:54:00 UTC</t>
  </si>
  <si>
    <t>18:53:57 UTC</t>
  </si>
  <si>
    <t>18:53:41 UTC</t>
  </si>
  <si>
    <t>19:03:56 UTC</t>
  </si>
  <si>
    <t>19:03:51 UTC</t>
  </si>
  <si>
    <t>19:03:37 UTC</t>
  </si>
  <si>
    <t>19:03:43 UTC</t>
  </si>
  <si>
    <t>18:53:50 UTC</t>
  </si>
  <si>
    <t>18:53:43 UTC</t>
  </si>
  <si>
    <t>19:03:55 UTC</t>
  </si>
  <si>
    <t>19:03:41 UTC</t>
  </si>
  <si>
    <t>18:53:55 UTC</t>
  </si>
  <si>
    <t>19:03:36 UTC</t>
  </si>
  <si>
    <t>18:53:58 UTC</t>
  </si>
  <si>
    <t>18:53:54 UTC</t>
  </si>
  <si>
    <t>18:53:47 UTC</t>
  </si>
  <si>
    <t>18:53:40 UTC</t>
  </si>
  <si>
    <t>18:53:48 UTC</t>
  </si>
  <si>
    <t>19:03:50 UTC</t>
  </si>
  <si>
    <t>19:03:48 UTC</t>
  </si>
  <si>
    <t>19:03:47 UTC</t>
  </si>
  <si>
    <t>19:03:33 UTC</t>
  </si>
  <si>
    <t>18:53:52 UTC</t>
  </si>
  <si>
    <t>18:53:51 UTC</t>
  </si>
  <si>
    <t>18:53:44 UTC</t>
  </si>
  <si>
    <t>18:53:37 UTC</t>
  </si>
  <si>
    <t>18:53:36 UTC</t>
  </si>
  <si>
    <t>19:03:49 UTC</t>
  </si>
  <si>
    <t>19:03:46 UTC</t>
  </si>
  <si>
    <t>19:03:45 UTC</t>
  </si>
  <si>
    <t>Est Time of Acquisition</t>
  </si>
  <si>
    <t>19:03:35 UTC</t>
  </si>
  <si>
    <t>19:03:31 UTC</t>
  </si>
  <si>
    <t>19:03:30 UTC</t>
  </si>
  <si>
    <t>18:53:53 UTC</t>
  </si>
  <si>
    <t>18:53:35 UTC</t>
  </si>
  <si>
    <t>18:53:34 UTC</t>
  </si>
  <si>
    <t>19:03:44 UTC</t>
  </si>
  <si>
    <t>19:03:34 UTC</t>
  </si>
  <si>
    <t>18:53:33 UTC</t>
  </si>
  <si>
    <t>19:03:40 UTC</t>
  </si>
  <si>
    <t>2500 x 1180 px</t>
  </si>
  <si>
    <t>18:5:00 UTC</t>
  </si>
  <si>
    <t>18:53:55 UTC3</t>
  </si>
  <si>
    <t>18:53:45 UTC</t>
  </si>
  <si>
    <t>18:53:38 UTC</t>
  </si>
  <si>
    <t>18:53:46 UTC</t>
  </si>
  <si>
    <t>18:53:39 UTC</t>
  </si>
  <si>
    <t>19:03:32 UTC</t>
  </si>
  <si>
    <t>19:03:54 UTC</t>
  </si>
  <si>
    <t>19:03:28 UTC</t>
  </si>
  <si>
    <t>19:03:27 UTC</t>
  </si>
  <si>
    <t>18:53:32 UTC</t>
  </si>
  <si>
    <t>19:03:29 UTC</t>
  </si>
  <si>
    <t>Average of Cloud Cover Increment %</t>
  </si>
  <si>
    <t>1019 x 481 px</t>
  </si>
  <si>
    <t>Image Format</t>
  </si>
  <si>
    <t>Image Resolution</t>
  </si>
  <si>
    <t>High</t>
  </si>
  <si>
    <t>Coordinate System</t>
  </si>
  <si>
    <t>Popular Web Mercator (EPSG:3857)</t>
  </si>
  <si>
    <t>Projected resolution</t>
  </si>
  <si>
    <t>10 m/px</t>
  </si>
  <si>
    <t>Mount John</t>
  </si>
  <si>
    <t>2038 x 962 px</t>
  </si>
  <si>
    <t>Greymouth</t>
  </si>
  <si>
    <t>Queenstown</t>
  </si>
  <si>
    <t>22:38:20 UTC</t>
  </si>
  <si>
    <t>22:28:23 UTC</t>
  </si>
  <si>
    <t>22:38:21 UTC</t>
  </si>
  <si>
    <t>22:28:24 UTC</t>
  </si>
  <si>
    <t>22:28:25 UTC</t>
  </si>
  <si>
    <t>22:28:22 UTC</t>
  </si>
  <si>
    <t>22:38:22 UTC</t>
  </si>
  <si>
    <t>22:28:26 UTC</t>
  </si>
  <si>
    <t>22:38:23 UTC</t>
  </si>
  <si>
    <t>22:28:28 UTC</t>
  </si>
  <si>
    <t>22:28:29 UTC</t>
  </si>
  <si>
    <t>22:38:19 UTC</t>
  </si>
  <si>
    <t>22:38:25 UTC</t>
  </si>
  <si>
    <t>22:38:24 UTC</t>
  </si>
  <si>
    <t>22:38:28 UTC</t>
  </si>
  <si>
    <t>22:28:32 UTC</t>
  </si>
  <si>
    <t>22:38:29 UTC</t>
  </si>
  <si>
    <t>22:38:30 UTC</t>
  </si>
  <si>
    <t>22:28:34 UTC</t>
  </si>
  <si>
    <t>22:28:27 UTC</t>
  </si>
  <si>
    <t>22:38:33 UTC</t>
  </si>
  <si>
    <t>22:28:37 UTC</t>
  </si>
  <si>
    <t>22:38:34 UTC</t>
  </si>
  <si>
    <t>22:28:38 UTC</t>
  </si>
  <si>
    <t>22:28:36 UTC</t>
  </si>
  <si>
    <t>22:38:26 UTC</t>
  </si>
  <si>
    <t>22:28:30 UTC</t>
  </si>
  <si>
    <t>22:38:32 UTC</t>
  </si>
  <si>
    <t>22:28:35 UTC</t>
  </si>
  <si>
    <t>22:38:27 UTC</t>
  </si>
  <si>
    <t>22:38:35 UTC</t>
  </si>
  <si>
    <t>22:38:31 UTC</t>
  </si>
  <si>
    <t>22:28:33 UTC</t>
  </si>
  <si>
    <t>22:28:31 UTC</t>
  </si>
  <si>
    <t>22:38:18 UTC</t>
  </si>
  <si>
    <t>22:28:20 UTC</t>
  </si>
  <si>
    <t>22:38:15 UTC</t>
  </si>
  <si>
    <t>22:28:19 UTC</t>
  </si>
  <si>
    <t>22:28:21 UTC</t>
  </si>
  <si>
    <t>22:38:17 UTC</t>
  </si>
  <si>
    <t>22:38:16 UTC</t>
  </si>
  <si>
    <t>(blank)</t>
  </si>
  <si>
    <t>16 m/px</t>
  </si>
  <si>
    <t>22:26:16 UTC</t>
  </si>
  <si>
    <t>22:26:13 UTC</t>
  </si>
  <si>
    <t>22:26:15 UTC</t>
  </si>
  <si>
    <t>22:26:12 UTC</t>
  </si>
  <si>
    <t>22:26:17 UTC</t>
  </si>
  <si>
    <t>22:26:10 UTC</t>
  </si>
  <si>
    <t>22:26:14 UTC</t>
  </si>
  <si>
    <t>22:26:20 UTC</t>
  </si>
  <si>
    <t>22:26:21 UTC</t>
  </si>
  <si>
    <t>22:26:18 UTC</t>
  </si>
  <si>
    <t>22:26:24 UTC</t>
  </si>
  <si>
    <t>22:26:25 UTC</t>
  </si>
  <si>
    <t>22:26:26 UTC</t>
  </si>
  <si>
    <t>22:26:23 UTC</t>
  </si>
  <si>
    <t>22:26:19 UTC</t>
  </si>
  <si>
    <t>22:26:29 UTC</t>
  </si>
  <si>
    <t>22:26:28 UTC</t>
  </si>
  <si>
    <t>22:26:22 UTC</t>
  </si>
  <si>
    <t>22:26:30 UTC</t>
  </si>
  <si>
    <t>22:26:27 UTC</t>
  </si>
  <si>
    <t>22:26:09 UTC</t>
  </si>
  <si>
    <t>22:26:11 UTC</t>
  </si>
  <si>
    <t>22:26:08 UTC</t>
  </si>
  <si>
    <t>-36.83, 174.91 | Zoom: 13</t>
  </si>
  <si>
    <t>-36.85, 174.76 | Zoom:14</t>
  </si>
  <si>
    <t>22:26:24 UTC</t>
  </si>
  <si>
    <t>22:26:26 UTC</t>
  </si>
  <si>
    <t>22:26:23 UTC</t>
  </si>
  <si>
    <t>22:26:28 UTC</t>
  </si>
  <si>
    <t>22:26:27 UTC</t>
  </si>
  <si>
    <t>22:26:09 UTC</t>
  </si>
  <si>
    <t>22:26:08 UTC</t>
  </si>
  <si>
    <t>2023 Total No. of Images</t>
  </si>
  <si>
    <t>2022 Total No. of Images</t>
  </si>
  <si>
    <t>Auckland CBD (AC1)</t>
  </si>
  <si>
    <t>Auckland CBD (AC2)</t>
  </si>
  <si>
    <t>Greymouth (GM1)</t>
  </si>
  <si>
    <t>Greymouth (GM2)</t>
  </si>
  <si>
    <t>2500 x 1253 px</t>
  </si>
  <si>
    <t>1450 x 691 px</t>
  </si>
  <si>
    <t>32 m/px</t>
  </si>
  <si>
    <t>-42.46, 171.20 | Zoom:12</t>
  </si>
  <si>
    <t>GM</t>
  </si>
  <si>
    <t>59GNN</t>
  </si>
  <si>
    <t>59GMN</t>
  </si>
  <si>
    <t>59GMP</t>
  </si>
  <si>
    <t>59GNP</t>
  </si>
  <si>
    <t>22:38:12 UTC</t>
  </si>
  <si>
    <t>22:38:08 UTC</t>
  </si>
  <si>
    <t>22:37:58 UTC</t>
  </si>
  <si>
    <t>22:37:54 UTC</t>
  </si>
  <si>
    <t>22:38:03 UTC</t>
  </si>
  <si>
    <t>22:37:57 UTC</t>
  </si>
  <si>
    <t>22:38:10 UTC</t>
  </si>
  <si>
    <t>22:38:07 UTC</t>
  </si>
  <si>
    <t>22:37:56 UTC</t>
  </si>
  <si>
    <t>22:37:52 UTC</t>
  </si>
  <si>
    <t>22:38:14 UTC</t>
  </si>
  <si>
    <t>22:38:01 UTC</t>
  </si>
  <si>
    <t>22:27:56 UTC</t>
  </si>
  <si>
    <t>22:28:15 UTC</t>
  </si>
  <si>
    <t>22:28:12 UTC</t>
  </si>
  <si>
    <t>22:28:03 UTC</t>
  </si>
  <si>
    <t>22:27:57 UTC</t>
  </si>
  <si>
    <t>22:28:14 UTC</t>
  </si>
  <si>
    <t>22:28:10 UTC</t>
  </si>
  <si>
    <t>22:28:01 UTC</t>
  </si>
  <si>
    <t>22:38:11 UTC</t>
  </si>
  <si>
    <t>22:37:53 UTC</t>
  </si>
  <si>
    <t>22:28:11 UTC</t>
  </si>
  <si>
    <t>22:28:02 UTC</t>
  </si>
  <si>
    <t>22:38:04 UTC</t>
  </si>
  <si>
    <t>22:37:50 UTC</t>
  </si>
  <si>
    <t>22:28:07 UTC</t>
  </si>
  <si>
    <t>22:27:58 UTC</t>
  </si>
  <si>
    <t>22:27:53 UTC</t>
  </si>
  <si>
    <t>22:38:06 UTC</t>
  </si>
  <si>
    <t>22:37:55 UTC</t>
  </si>
  <si>
    <t>22:37:51 UTC</t>
  </si>
  <si>
    <t>22:28:13 UTC</t>
  </si>
  <si>
    <t>22:27:55 UTC</t>
  </si>
  <si>
    <t>22:37:49 UTC</t>
  </si>
  <si>
    <t>22:38:09 UTC</t>
  </si>
  <si>
    <t>22:28:09 UTC</t>
  </si>
  <si>
    <t>22:28:00 UTC</t>
  </si>
  <si>
    <t>22:27:54 UTC</t>
  </si>
  <si>
    <t>22:37:48 UTC</t>
  </si>
  <si>
    <t>22:28:06 UTC</t>
  </si>
  <si>
    <t>22:27:52 UTC</t>
  </si>
  <si>
    <t>22:38:05 UTC</t>
  </si>
  <si>
    <t>22:37:47 UTC</t>
  </si>
  <si>
    <t>22:28:05 UTC</t>
  </si>
  <si>
    <t>22:27:51 UTC</t>
  </si>
  <si>
    <t>22:37:46 UTC</t>
  </si>
  <si>
    <t>22:28:04 UTC</t>
  </si>
  <si>
    <t>22:27:49 UTC</t>
  </si>
  <si>
    <t>22:37:44 UTC</t>
  </si>
  <si>
    <t>22:28:08 UTC</t>
  </si>
  <si>
    <t>22:27:59 UTC</t>
  </si>
  <si>
    <t>22:27:50 UTC</t>
  </si>
  <si>
    <t>22:38:00 UTC</t>
  </si>
  <si>
    <t>22:37:45 UTC</t>
  </si>
  <si>
    <t>22:38:02 UTC</t>
  </si>
  <si>
    <t>22:37:59 UTC</t>
  </si>
  <si>
    <t>22:38:13 UTC</t>
  </si>
  <si>
    <t>22:28:17 UTC</t>
  </si>
  <si>
    <t>22:28:18 UTC</t>
  </si>
  <si>
    <t>22:28:16 UTC</t>
  </si>
  <si>
    <t>22:37:42 UTC</t>
  </si>
  <si>
    <t>22:27:47 UTC</t>
  </si>
  <si>
    <t>22:27:46 UTC</t>
  </si>
  <si>
    <t>22:37:43 UTC</t>
  </si>
  <si>
    <t>22:27:48 UTC</t>
  </si>
  <si>
    <t>Image is not complete</t>
  </si>
  <si>
    <t>Queenstown (QT1)</t>
  </si>
  <si>
    <t>Queenstown (QT2)</t>
  </si>
  <si>
    <t>National Park (NP1)</t>
  </si>
  <si>
    <t>Sentinel-2</t>
  </si>
  <si>
    <t>National Park (NP2)</t>
  </si>
  <si>
    <t>-39.18, 175.58 | Zoom:13</t>
  </si>
  <si>
    <t>NP</t>
  </si>
  <si>
    <t>Single Visit</t>
  </si>
  <si>
    <t>Multiple Visit</t>
  </si>
  <si>
    <t>Naming Convention</t>
  </si>
  <si>
    <t>2500 x 1254 px</t>
  </si>
  <si>
    <t>Landsat 8-9 L1</t>
  </si>
  <si>
    <t>-45.03, 168.66 | Zoom:13</t>
  </si>
  <si>
    <t>QT</t>
  </si>
  <si>
    <t>Mount John (MJ)</t>
  </si>
  <si>
    <t>65 m/px</t>
  </si>
  <si>
    <t>2022H1</t>
  </si>
  <si>
    <t>2022H2</t>
  </si>
  <si>
    <t>2023H2</t>
  </si>
  <si>
    <t>Cloud Coverage (CC)</t>
  </si>
  <si>
    <t>10% to 75%</t>
  </si>
  <si>
    <t>30% to 90%</t>
  </si>
  <si>
    <t>90% to 100%</t>
  </si>
  <si>
    <t>Overcast</t>
  </si>
  <si>
    <t/>
  </si>
  <si>
    <t>Cloudy</t>
  </si>
  <si>
    <t>Sunny</t>
  </si>
  <si>
    <t>2038 x 1022 px</t>
  </si>
  <si>
    <t>Lake Tuggeranong</t>
  </si>
  <si>
    <t>Location</t>
  </si>
  <si>
    <t>Period</t>
  </si>
  <si>
    <t>Date</t>
  </si>
  <si>
    <t>2023H1</t>
  </si>
  <si>
    <t>Column Labels</t>
  </si>
  <si>
    <t>AoI Code</t>
  </si>
  <si>
    <t>Cloud Cover Breakdown</t>
  </si>
  <si>
    <t>Cloud Cover Average</t>
  </si>
  <si>
    <t>-35.41, 149.06 | Zoom: 15</t>
  </si>
  <si>
    <t>00:06:53 UTC</t>
  </si>
  <si>
    <t>00:06:47 UTC</t>
  </si>
  <si>
    <t>00:06:55 UTC</t>
  </si>
  <si>
    <t>00:06:57 UTC</t>
  </si>
  <si>
    <t>00:06:58 UTC</t>
  </si>
  <si>
    <t>00:06:59 UTC</t>
  </si>
  <si>
    <t>00:06:54 UTC</t>
  </si>
  <si>
    <t>00:06:41 UTC</t>
  </si>
  <si>
    <t>00:06:40 UTC</t>
  </si>
  <si>
    <t>National Park</t>
  </si>
  <si>
    <t>20230630T223827</t>
  </si>
  <si>
    <t>20230627T222830</t>
  </si>
  <si>
    <t>20230625T223825</t>
  </si>
  <si>
    <t>20230622T222829</t>
  </si>
  <si>
    <t>20230620T223826</t>
  </si>
  <si>
    <t>20230617T222830</t>
  </si>
  <si>
    <t>20230615T223826</t>
  </si>
  <si>
    <t>20230612T222829</t>
  </si>
  <si>
    <t>20230610T223827</t>
  </si>
  <si>
    <t>20230607T222830</t>
  </si>
  <si>
    <t>20230605T223825</t>
  </si>
  <si>
    <t>20230602T222829</t>
  </si>
  <si>
    <t>20230531T223825</t>
  </si>
  <si>
    <t>20230528T222829</t>
  </si>
  <si>
    <t>20230526T223825</t>
  </si>
  <si>
    <t>20230523T222828</t>
  </si>
  <si>
    <t>20230521T223825</t>
  </si>
  <si>
    <t>20230518T222830</t>
  </si>
  <si>
    <t>20230516T223823</t>
  </si>
  <si>
    <t>20230513T222825</t>
  </si>
  <si>
    <t>20230511T223824</t>
  </si>
  <si>
    <t>20230508T222828</t>
  </si>
  <si>
    <t>20230506T223822</t>
  </si>
  <si>
    <t>20230503T222825</t>
  </si>
  <si>
    <t>20230501T223824</t>
  </si>
  <si>
    <t>20230428T222827</t>
  </si>
  <si>
    <t>20230426T223822</t>
  </si>
  <si>
    <t>20230423T222824</t>
  </si>
  <si>
    <t>20230421T223824</t>
  </si>
  <si>
    <t>20230418T222827</t>
  </si>
  <si>
    <t>20230413T222825</t>
  </si>
  <si>
    <t>20230411T223823</t>
  </si>
  <si>
    <t>20230408T222827</t>
  </si>
  <si>
    <t>20230406T223822</t>
  </si>
  <si>
    <t>20230403T222824</t>
  </si>
  <si>
    <t>20230401T223825</t>
  </si>
  <si>
    <t>20230329T222828</t>
  </si>
  <si>
    <t>20230327T223820</t>
  </si>
  <si>
    <t>20230324T222824</t>
  </si>
  <si>
    <t>20230322T223824</t>
  </si>
  <si>
    <t>20230319T222828</t>
  </si>
  <si>
    <t>20230317T223820</t>
  </si>
  <si>
    <t>20230314T222822</t>
  </si>
  <si>
    <t>20230312T223826</t>
  </si>
  <si>
    <t>20230309T222829</t>
  </si>
  <si>
    <t>20230307T223817</t>
  </si>
  <si>
    <t>20230304T222822</t>
  </si>
  <si>
    <t>20230302T223823</t>
  </si>
  <si>
    <t>20230227T222826</t>
  </si>
  <si>
    <t>20230225T223819</t>
  </si>
  <si>
    <t>20230222T222823</t>
  </si>
  <si>
    <t>20230220T223821</t>
  </si>
  <si>
    <t>20230217T222823</t>
  </si>
  <si>
    <t>20230215T223818</t>
  </si>
  <si>
    <t>20230212T222823</t>
  </si>
  <si>
    <t>20230210T223820</t>
  </si>
  <si>
    <t>20230207T222823</t>
  </si>
  <si>
    <t>20230205T223821</t>
  </si>
  <si>
    <t>20230202T222824</t>
  </si>
  <si>
    <t>20230131T223819</t>
  </si>
  <si>
    <t>20230128T222823</t>
  </si>
  <si>
    <t>20230126T223819</t>
  </si>
  <si>
    <t>20230123T222821</t>
  </si>
  <si>
    <t>20230121T223820</t>
  </si>
  <si>
    <t>20230118T222822</t>
  </si>
  <si>
    <t>20230116T223818</t>
  </si>
  <si>
    <t>20230113T222822</t>
  </si>
  <si>
    <t>20230111T223817</t>
  </si>
  <si>
    <t>20230108T222822</t>
  </si>
  <si>
    <t>20230106T223820</t>
  </si>
  <si>
    <t>20230103T222824</t>
  </si>
  <si>
    <t>20230101T223820</t>
  </si>
  <si>
    <t>20230627T222622</t>
  </si>
  <si>
    <t>S2A_MSIL1C_AC_20230627T222622_60HTE_14.8CC</t>
  </si>
  <si>
    <t>20230627T222618</t>
  </si>
  <si>
    <t>S2A_MSIL1C_AC_20230627T222618_60HUE_8.4CC</t>
  </si>
  <si>
    <t>20230622T222620</t>
  </si>
  <si>
    <t>S2A_MSIL1C_AC_20230622T222620_60HTE_45.2CC</t>
  </si>
  <si>
    <t>20230622T222617</t>
  </si>
  <si>
    <t>S2A_MSIL1C_AC_20230622T222617_60HUE_82.2CC</t>
  </si>
  <si>
    <t>20230617T222622</t>
  </si>
  <si>
    <t>S2A_MSIL1C_AC_20230617T222622_60HTE_10.5CC</t>
  </si>
  <si>
    <t>20230617T222618</t>
  </si>
  <si>
    <t>S2A_MSIL1C_AC_20230617T222618_60HUE_80.1CC</t>
  </si>
  <si>
    <t>20230612T222621</t>
  </si>
  <si>
    <t>S2A_MSIL1C_AC_20230612T222621_60HTE_13.6CC</t>
  </si>
  <si>
    <t>20230612T222618</t>
  </si>
  <si>
    <t>S2A_MSIL1C_AC_20230612T222618_60HUE_0CC</t>
  </si>
  <si>
    <t>20230607T222622</t>
  </si>
  <si>
    <t>S2A_MSIL1C_AC_20230607T222622_60HTE_0CC</t>
  </si>
  <si>
    <t>20230607T222618</t>
  </si>
  <si>
    <t>S2A_MSIL1C_AC_20230607T222618_60HUE_8CC</t>
  </si>
  <si>
    <t>20230602T222621</t>
  </si>
  <si>
    <t>S2A_MSIL1C_AC_20230602T222621_60HTE_8.2CC</t>
  </si>
  <si>
    <t>20230602T222617</t>
  </si>
  <si>
    <t>S2A_MSIL1C_AC_20230602T222617_60HUE_1.5CC</t>
  </si>
  <si>
    <t>20230528T222621</t>
  </si>
  <si>
    <t>S2A_MSIL1C_AC_20230528T222621_60HTE_57.1CC</t>
  </si>
  <si>
    <t>20230528T222618</t>
  </si>
  <si>
    <t>S2A_MSIL1C_AC_20230528T222618_60HUE_100CC</t>
  </si>
  <si>
    <t>20230523T222620</t>
  </si>
  <si>
    <t>S2A_MSIL1C_AC_20230523T222620_60HTE_29.6CC</t>
  </si>
  <si>
    <t>20230523T222617</t>
  </si>
  <si>
    <t>S2A_MSIL1C_AC_20230523T222617_60HUE_4.3CC</t>
  </si>
  <si>
    <t>20230518T222622</t>
  </si>
  <si>
    <t>S2A_MSIL1C_AC_20230518T222622_60HTE_34.9CC</t>
  </si>
  <si>
    <t>20230518T222618</t>
  </si>
  <si>
    <t>S2A_MSIL1C_AC_20230518T222618_60HUE_28.6CC</t>
  </si>
  <si>
    <t>20230513T222617</t>
  </si>
  <si>
    <t>S2A_MSIL1C_AC_20230513T222617_60HTE_8.6CC</t>
  </si>
  <si>
    <t>20230513T222614</t>
  </si>
  <si>
    <t>S2A_MSIL1C_AC_20230513T222614_60HUE_5.1CC</t>
  </si>
  <si>
    <t>20230508T222620</t>
  </si>
  <si>
    <t>S2A_MSIL1C_AC_20230508T222620_60HTE_100CC</t>
  </si>
  <si>
    <t>20230508T222616</t>
  </si>
  <si>
    <t>S2A_MSIL1C_AC_20230508T222616_60HUE_100CC</t>
  </si>
  <si>
    <t>20230503T222617</t>
  </si>
  <si>
    <t>S2A_MSIL1C_AC_20230503T222617_60HTE_100CC</t>
  </si>
  <si>
    <t>20230503T222614</t>
  </si>
  <si>
    <t>S2A_MSIL1C_AC_20230503T222614_60HUE_100CC</t>
  </si>
  <si>
    <t>20230428T222619</t>
  </si>
  <si>
    <t>S2A_MSIL1C_AC_20230428T222619_60HTE_100CC</t>
  </si>
  <si>
    <t>20230428T222615</t>
  </si>
  <si>
    <t>S2A_MSIL1C_AC_20230428T222615_60HUE_99.8CC</t>
  </si>
  <si>
    <t>20230423T222616</t>
  </si>
  <si>
    <t>S2A_MSIL1C_AC_20230423T222616_60HTE_13CC</t>
  </si>
  <si>
    <t>20230423T222613</t>
  </si>
  <si>
    <t>S2A_MSIL1C_AC_20230423T222613_60HUE_7CC</t>
  </si>
  <si>
    <t>20230418T222619</t>
  </si>
  <si>
    <t>S2A_MSIL1C_AC_20230418T222619_60HTE_31CC</t>
  </si>
  <si>
    <t>20230418T222615</t>
  </si>
  <si>
    <t>S2A_MSIL1C_AC_20230418T222615_60HUE_27.5CC</t>
  </si>
  <si>
    <t>20230413T222617</t>
  </si>
  <si>
    <t>S2A_MSIL1C_AC_20230413T222617_60HTE_6.8CC</t>
  </si>
  <si>
    <t>20230413T222614</t>
  </si>
  <si>
    <t>S2A_MSIL1C_AC_20230413T222614_60HUE_40.4CC</t>
  </si>
  <si>
    <t>20230408T222619</t>
  </si>
  <si>
    <t>S2A_MSIL1C_AC_20230408T222619_60HTE_94CC</t>
  </si>
  <si>
    <t>20230408T222616</t>
  </si>
  <si>
    <t>S2A_MSIL1C_AC_20230408T222616_60HUE_59.9CC</t>
  </si>
  <si>
    <t>20230403T222616</t>
  </si>
  <si>
    <t>S2A_MSIL1C_AC_20230403T222616_60HTE_6.2CC</t>
  </si>
  <si>
    <t>20230403T222613</t>
  </si>
  <si>
    <t>S2A_MSIL1C_AC_20230403T222613_60HUE_0CC</t>
  </si>
  <si>
    <t>20230329T222620</t>
  </si>
  <si>
    <t>S2A_MSIL1C_AC_20230329T222620_60HTE_42.3CC</t>
  </si>
  <si>
    <t>20230329T222617</t>
  </si>
  <si>
    <t>S2A_MSIL1C_AC_20230329T222617_60HUE_13.6CC</t>
  </si>
  <si>
    <t>20230324T222615</t>
  </si>
  <si>
    <t>S2A_MSIL1C_AC_20230324T222615_60HTE_23.1CC</t>
  </si>
  <si>
    <t>20230324T222612</t>
  </si>
  <si>
    <t>S2A_MSIL1C_AC_20230324T222612_60HUE_3.9CC</t>
  </si>
  <si>
    <t>20230319T222620</t>
  </si>
  <si>
    <t>S2A_MSIL1C_AC_20230319T222620_60HTE_4.9CC</t>
  </si>
  <si>
    <t>20230319T222617</t>
  </si>
  <si>
    <t>S2A_MSIL1C_AC_20230319T222617_60HUE_1.1CC</t>
  </si>
  <si>
    <t>20230314T222614</t>
  </si>
  <si>
    <t>S2A_MSIL1C_AC_20230314T222614_60HTE_25.1CC</t>
  </si>
  <si>
    <t>20230314T222611</t>
  </si>
  <si>
    <t>S2A_MSIL1C_AC_20230314T222611_60HUE_2.5CC</t>
  </si>
  <si>
    <t>20230309T222621</t>
  </si>
  <si>
    <t>S2A_MSIL1C_AC_20230309T222621_60HTE_65.3CC</t>
  </si>
  <si>
    <t>20230309T222618</t>
  </si>
  <si>
    <t>S2A_MSIL1C_AC_20230309T222618_60HUE_98.9CC</t>
  </si>
  <si>
    <t>20230304T222614</t>
  </si>
  <si>
    <t>S2A_MSIL1C_AC_20230304T222614_60HTE_20.8CC</t>
  </si>
  <si>
    <t>20230304T222610</t>
  </si>
  <si>
    <t>S2A_MSIL1C_AC_20230304T222610_60HUE_46.6CC</t>
  </si>
  <si>
    <t>20230227T222618</t>
  </si>
  <si>
    <t>S2A_MSIL1C_AC_20230227T222618_60HTE_12.6CC</t>
  </si>
  <si>
    <t>20230227T222614</t>
  </si>
  <si>
    <t>S2A_MSIL1C_AC_20230227T222614_60HUE_22.2CC</t>
  </si>
  <si>
    <t>20230222T222614</t>
  </si>
  <si>
    <t>S2A_MSIL1C_AC_20230222T222614_60HTE_57.8CC</t>
  </si>
  <si>
    <t>20230222T222611</t>
  </si>
  <si>
    <t>S2A_MSIL1C_AC_20230222T222611_60HUE_32.5CC</t>
  </si>
  <si>
    <t>20230217T222615</t>
  </si>
  <si>
    <t>S2A_MSIL1C_AC_20230217T222615_60HTE_43.4CC</t>
  </si>
  <si>
    <t>20230217T222612</t>
  </si>
  <si>
    <t>S2A_MSIL1C_AC_20230217T222612_60HUE_23.2CC</t>
  </si>
  <si>
    <t>20230212T222615</t>
  </si>
  <si>
    <t>S2A_MSIL1C_AC_20230212T222615_60HTE_99.8CC</t>
  </si>
  <si>
    <t>20230212T222612</t>
  </si>
  <si>
    <t>S2A_MSIL1C_AC_20230212T222612_60HUE_97.1CC</t>
  </si>
  <si>
    <t>20230207T222615</t>
  </si>
  <si>
    <t>S2A_MSIL1C_AC_20230207T222615_60HTE_8.4CC</t>
  </si>
  <si>
    <t>20230207T222612</t>
  </si>
  <si>
    <t>S2A_MSIL1C_AC_20230207T222612_60HUE_33.3CC</t>
  </si>
  <si>
    <t>20230202T222616</t>
  </si>
  <si>
    <t>S2A_MSIL1C_AC_20230202T222616_60HTE_83.5CC</t>
  </si>
  <si>
    <t>20230202T222612</t>
  </si>
  <si>
    <t>S2A_MSIL1C_AC_20230202T222612_60HUE_95.9CC</t>
  </si>
  <si>
    <t>20230128T222615</t>
  </si>
  <si>
    <t>S2A_MSIL1C_AC_20230128T222615_60HTE_98.9CC</t>
  </si>
  <si>
    <t>20230128T222611</t>
  </si>
  <si>
    <t>S2A_MSIL1C_AC_20230128T222611_60HUE_100CC</t>
  </si>
  <si>
    <t>20230123T222613</t>
  </si>
  <si>
    <t>S2A_MSIL1C_AC_20230123T222613_60HTE_64.5CC</t>
  </si>
  <si>
    <t>20230123T222610</t>
  </si>
  <si>
    <t>S2A_MSIL1C_AC_20230123T222610_60HUE_90.2CC</t>
  </si>
  <si>
    <t>20230118T222614</t>
  </si>
  <si>
    <t>S2A_MSIL1C_AC_20230118T222614_60HTE_3.6CC</t>
  </si>
  <si>
    <t>20230118T222611</t>
  </si>
  <si>
    <t>S2A_MSIL1C_AC_20230118T222611_60HUE_38.8CC</t>
  </si>
  <si>
    <t>20230113T222614</t>
  </si>
  <si>
    <t>S2A_MSIL1C_AC_20230113T222614_60HTE_20.6CC</t>
  </si>
  <si>
    <t>20230113T222611</t>
  </si>
  <si>
    <t>S2A_MSIL1C_AC_20230113T222611_60HUE_71.9CC</t>
  </si>
  <si>
    <t>20230108T222614</t>
  </si>
  <si>
    <t>S2A_MSIL1C_AC_20230108T222614_60HTE_90.3CC</t>
  </si>
  <si>
    <t>20230108T222611</t>
  </si>
  <si>
    <t>S2A_MSIL1C_AC_20230108T222611_60HUE_78.4CC</t>
  </si>
  <si>
    <t>20230103T222616</t>
  </si>
  <si>
    <t>S2A_MSIL1C_AC_20230103T222616_60HTE_99.9CC</t>
  </si>
  <si>
    <t>20230103T222613</t>
  </si>
  <si>
    <t>S2A_MSIL1C_AC_20230103T222613_60HUE_100CC</t>
  </si>
  <si>
    <t>S2A_MSIL1C_HG_20230627T222622_60HTE_14.8CC</t>
  </si>
  <si>
    <t>S2A_MSIL1C_HG_20230627T222618_60HUE_8.4CC</t>
  </si>
  <si>
    <t>S2A_MSIL1C_HG_20230622T222620_60HTE_45.2CC</t>
  </si>
  <si>
    <t>S2A_MSIL1C_HG_20230622T222617_60HUE_82.2CC</t>
  </si>
  <si>
    <t>S2A_MSIL1C_HG_20230617T222622_60HTE_10.5CC</t>
  </si>
  <si>
    <t>S2A_MSIL1C_HG_20230617T222618_60HUE_80.1CC</t>
  </si>
  <si>
    <t>S2A_MSIL1C_HG_20230612T222621_60HTE_13.6CC</t>
  </si>
  <si>
    <t>S2A_MSIL1C_HG_20230612T222618_60HUE_0CC</t>
  </si>
  <si>
    <t>S2A_MSIL1C_HG_20230607T222622_60HTE_0CC</t>
  </si>
  <si>
    <t>S2A_MSIL1C_HG_20230607T222618_60HUE_8CC</t>
  </si>
  <si>
    <t>S2A_MSIL1C_HG_20230602T222621_60HTE_8.2CC</t>
  </si>
  <si>
    <t>S2A_MSIL1C_HG_20230602T222617_60HUE_1.5CC</t>
  </si>
  <si>
    <t>S2A_MSIL1C_HG_20230528T222621_60HTE_57.1CC</t>
  </si>
  <si>
    <t>S2A_MSIL1C_HG_20230528T222618_60HUE_100CC</t>
  </si>
  <si>
    <t>S2A_MSIL1C_HG_20230523T222620_60HTE_29.6CC</t>
  </si>
  <si>
    <t>S2A_MSIL1C_HG_20230523T222617_60HUE_4.3CC</t>
  </si>
  <si>
    <t>S2A_MSIL1C_HG_20230518T222622_60HTE_34.9CC</t>
  </si>
  <si>
    <t>S2A_MSIL1C_HG_20230518T222618_60HUE_28.6CC</t>
  </si>
  <si>
    <t>S2A_MSIL1C_HG_20230513T222617_60HTE_8.6CC</t>
  </si>
  <si>
    <t>20230513T222613</t>
  </si>
  <si>
    <t>S2A_MSIL1C_HG_20230513T222613_60HUE_5.1CC</t>
  </si>
  <si>
    <t>S2A_MSIL1C_HG_20230508T222620_60HTE_100CC</t>
  </si>
  <si>
    <t>S2A_MSIL1C_HG_20230508T222616_60HUE_100CC</t>
  </si>
  <si>
    <t>S2A_MSIL1C_HG_20230503T222617_60HTE_100CC</t>
  </si>
  <si>
    <t>S2A_MSIL1C_HG_20230503T222614_60HUE_100CC</t>
  </si>
  <si>
    <t>S2A_MSIL1C_HG_20230428T222619_60HTE_100CC</t>
  </si>
  <si>
    <t>S2A_MSIL1C_HG_20230428T222615_60HUE_99.8CC</t>
  </si>
  <si>
    <t>S2A_MSIL1C_HG_20230423T222616_60HTE_13CC</t>
  </si>
  <si>
    <t>S2A_MSIL1C_HG_20230423T222613_60HUE_7CC</t>
  </si>
  <si>
    <t>S2A_MSIL1C_HG_20230418T222619_60HTE_31CC</t>
  </si>
  <si>
    <t>S2A_MSIL1C_HG_20230418T222615_60HUE_27.5CC</t>
  </si>
  <si>
    <t>S2A_MSIL1C_HG_20230413T222617_60HTE_6.8CC</t>
  </si>
  <si>
    <t>S2A_MSIL1C_HG_20230413T222614_60HUE_40.4CC</t>
  </si>
  <si>
    <t>S2A_MSIL1C_HG_20230408T222619_60HTE_94CC</t>
  </si>
  <si>
    <t>S2A_MSIL1C_HG_20230408T222616_60HUE_59.9CC</t>
  </si>
  <si>
    <t>S2A_MSIL1C_HG_20230403T222616_60HTE_6.2CC</t>
  </si>
  <si>
    <t>S2A_MSIL1C_HG_20230403T222613_60HUE_0CC</t>
  </si>
  <si>
    <t>S2A_MSIL1C_HG_20230329T222620_60HTE_42.3CC</t>
  </si>
  <si>
    <t>S2A_MSIL1C_HG_20230329T222617_60HUE_13.6CC</t>
  </si>
  <si>
    <t>S2A_MSIL1C_HG_20230324T222615_60HTE_23.1CC</t>
  </si>
  <si>
    <t>S2A_MSIL1C_HG_20230324T222612_60HUE_3.9CC</t>
  </si>
  <si>
    <t>S2A_MSIL1C_HG_20230319T222620_60HTE_4.9CC</t>
  </si>
  <si>
    <t>S2A_MSIL1C_HG_20230319T222617_60HUE_1.1CC</t>
  </si>
  <si>
    <t>S2A_MSIL1C_HG_20230314T222614_60HTE_25.1CC</t>
  </si>
  <si>
    <t>S2A_MSIL1C_HG_20230314T222611_60HUE_2.5CC</t>
  </si>
  <si>
    <t>S2A_MSIL1C_HG_20230309T222621_60HTE_65.3CC</t>
  </si>
  <si>
    <t>S2A_MSIL1C_HG_20230309T222618_60HUE_98.9CC</t>
  </si>
  <si>
    <t>S2A_MSIL1C_HG_20230304T222614_60HTE_20.8CC</t>
  </si>
  <si>
    <t>S2A_MSIL1C_HG_20230304T222610_60HUE_46.6CC</t>
  </si>
  <si>
    <t>S2A_MSIL1C_HG_20230227T222618_60HTE_12.6CC</t>
  </si>
  <si>
    <t>S2A_MSIL1C_HG_20230227T222614_60HUE_22.2CC</t>
  </si>
  <si>
    <t>S2A_MSIL1C_HG_20230222T222614_60HTE_57.8CC</t>
  </si>
  <si>
    <t>S2A_MSIL1C_HG_20230222T222611_60HUE_32.5CC</t>
  </si>
  <si>
    <t>S2A_MSIL1C_HG_20230217T222615_60HTE_43.4CC</t>
  </si>
  <si>
    <t>S2A_MSIL1C_HG_20230217T222612_60HUE_23.2CC</t>
  </si>
  <si>
    <t>S2A_MSIL1C_HG_20230212T222615_60HTE_99.8CC</t>
  </si>
  <si>
    <t>S2A_MSIL1C_HG_20230212T222612_60HUE_97.1CC</t>
  </si>
  <si>
    <t>S2A_MSIL1C_HG_20230207T222615_60HTE_8.4CC</t>
  </si>
  <si>
    <t>S2A_MSIL1C_HG_20230207T222612_60HUE_33.3CC</t>
  </si>
  <si>
    <t>S2A_MSIL1C_HG_20230202T222616_60HTE_83.5CC</t>
  </si>
  <si>
    <t>S2A_MSIL1C_HG_20230202T222612_60HUE_95.9CC</t>
  </si>
  <si>
    <t>S2A_MSIL1C_HG_20230128T222615_60HTE_98.9CC</t>
  </si>
  <si>
    <t>S2A_MSIL1C_HG_20230128T222611_60HUE_100CC</t>
  </si>
  <si>
    <t>S2A_MSIL1C_HG_20230123T222613_60HTE_64.5CC</t>
  </si>
  <si>
    <t>S2A_MSIL1C_HG_20230123T222610_60HUE_90.2CC</t>
  </si>
  <si>
    <t>S2A_MSIL1C_HG_20230118T222614_60HTE_3.6CC</t>
  </si>
  <si>
    <t>S2A_MSIL1C_HG_20230118T222611_60HUE_38.8CC</t>
  </si>
  <si>
    <t>S2A_MSIL1C_HG_20230113T222614_60HTE_20.6CC</t>
  </si>
  <si>
    <t>S2A_MSIL1C_HG_20230113T222611_60HUE_71.9CC</t>
  </si>
  <si>
    <t>S2A_MSIL1C_HG_20230108T222614_60HTE_90.3CC</t>
  </si>
  <si>
    <t>S2A_MSIL1C_HG_20230108T222611_60HUE_78.4CC</t>
  </si>
  <si>
    <t>S2A_MSIL1C_HG_20230103T222616_60HTE_99.9CC</t>
  </si>
  <si>
    <t>S2A_MSIL1C_HG_20230103T222613_60HUE_100CC</t>
  </si>
  <si>
    <t>20230628T000651</t>
  </si>
  <si>
    <t>S2A_MSIL1C_TU_20230628T000651_55HFA_99.2CC</t>
  </si>
  <si>
    <t>20230623T000649</t>
  </si>
  <si>
    <t>S2A_MSIL1C_TU_20230623T000649_55HFA_54.9CC</t>
  </si>
  <si>
    <t>20230618T000650</t>
  </si>
  <si>
    <t>S2A_MSIL1C_TU_20230618T000650_55HFA_90.6CC</t>
  </si>
  <si>
    <t>20230613T000650</t>
  </si>
  <si>
    <t>S2A_MSIL1C_TU_20230613T000650_55HFA_65.5CC</t>
  </si>
  <si>
    <t>20230608T000651</t>
  </si>
  <si>
    <t>S2A_MSIL1C_TU_20230608T000651_55HFA_99.4CC</t>
  </si>
  <si>
    <t>20230603T000650</t>
  </si>
  <si>
    <t>S2A_MSIL1C_TU_20230603T000650_55HFA_65.2CC</t>
  </si>
  <si>
    <t>20230529T000650</t>
  </si>
  <si>
    <t>S2A_MSIL1C_TU_20230529T000650_55HFA_48.7CC</t>
  </si>
  <si>
    <t>20230524T000649</t>
  </si>
  <si>
    <t>S2A_MSIL1C_TU_20230524T000649_55HFA_5.8CC</t>
  </si>
  <si>
    <t>20230519T000650</t>
  </si>
  <si>
    <t>S2A_MSIL1C_TU_20230519T000650_55HFA_0CC</t>
  </si>
  <si>
    <t>20230514T000646</t>
  </si>
  <si>
    <t>S2A_MSIL1C_TU_20230514T000646_55HFA_2.8CC</t>
  </si>
  <si>
    <t>20230509T000648</t>
  </si>
  <si>
    <t>S2A_MSIL1C_TU_20230509T000648_55HFA_9.9CC</t>
  </si>
  <si>
    <t>20230504T000646</t>
  </si>
  <si>
    <t>S2A_MSIL1C_TU_20230504T000646_55HFA_0.1CC</t>
  </si>
  <si>
    <t>20230429T000648</t>
  </si>
  <si>
    <t>S2A_MSIL1C_TU_20230429T000648_55HFA_100CC</t>
  </si>
  <si>
    <t>20230424T000645</t>
  </si>
  <si>
    <t>S2A_MSIL1C_TU_20230424T000645_55HFA_0CC</t>
  </si>
  <si>
    <t>20230419T000648</t>
  </si>
  <si>
    <t>S2A_MSIL1C_TU_20230419T000648_55HFA_1.8CC</t>
  </si>
  <si>
    <t>20230414T000646</t>
  </si>
  <si>
    <t>S2A_MSIL1C_TU_20230414T000646_55HFA_18.3CC</t>
  </si>
  <si>
    <t>20230409T000648</t>
  </si>
  <si>
    <t>S2A_MSIL1C_TU_20230409T000648_55HFA_35.2CC</t>
  </si>
  <si>
    <t>20230404T000645</t>
  </si>
  <si>
    <t>S2A_MSIL1C_TU_20230404T000645_55HFA_12.6CC</t>
  </si>
  <si>
    <t>20230330T000649</t>
  </si>
  <si>
    <t>S2A_MSIL1C_TU_20230330T000649_55HFA_49.9CC</t>
  </si>
  <si>
    <t>20230325T000644</t>
  </si>
  <si>
    <t>S2A_MSIL1C_TU_20230325T000644_55HFA_90.1CC</t>
  </si>
  <si>
    <t>20230320T000649</t>
  </si>
  <si>
    <t>S2A_MSIL1C_TU_20230320T000649_55HFA_47.9CC</t>
  </si>
  <si>
    <t>20230315T000643</t>
  </si>
  <si>
    <t>S2A_MSIL1C_TU_20230315T000643_55HFA_11.9CC</t>
  </si>
  <si>
    <t>20230310T000650</t>
  </si>
  <si>
    <t>S2A_MSIL1C_TU_20230310T000650_55HFA_5.4CC</t>
  </si>
  <si>
    <t>20230305T000643</t>
  </si>
  <si>
    <t>S2A_MSIL1C_TU_20230305T000643_55HFA_34.1CC</t>
  </si>
  <si>
    <t>20230228T000646</t>
  </si>
  <si>
    <t>S2A_MSIL1C_TU_20230228T000646_55HFA_30CC</t>
  </si>
  <si>
    <t>20230223T000643</t>
  </si>
  <si>
    <t>S2A_MSIL1C_TU_20230223T000643_55HFA_34CC</t>
  </si>
  <si>
    <t>20230218T000644</t>
  </si>
  <si>
    <t>S2A_MSIL1C_TU_20230218T000644_55HFA_4.1CC</t>
  </si>
  <si>
    <t>20230213T000644</t>
  </si>
  <si>
    <t>S2A_MSIL1C_TU_20230213T000644_55HFA_76.8CC</t>
  </si>
  <si>
    <t>20230208T000644</t>
  </si>
  <si>
    <t>S2A_MSIL1C_TU_20230208T000644_55HFA_56.2CC</t>
  </si>
  <si>
    <t>20230203T000644</t>
  </si>
  <si>
    <t>S2A_MSIL1C_TU_20230203T000644_55HFA_56.4CC</t>
  </si>
  <si>
    <t>20230129T000643</t>
  </si>
  <si>
    <t>S2A_MSIL1C_TU_20230129T000643_55HFA_100CC</t>
  </si>
  <si>
    <t>20230124T000642</t>
  </si>
  <si>
    <t>S2A_MSIL1C_TU_20230124T000642_55HFA_20.9CC</t>
  </si>
  <si>
    <t>20230119T000643</t>
  </si>
  <si>
    <t>S2A_MSIL1C_TU_20230119T000643_55HFA_71.4CC</t>
  </si>
  <si>
    <t>20230114T000643</t>
  </si>
  <si>
    <t>S2A_MSIL1C_TU_20230114T000643_55HFA_1.7CC</t>
  </si>
  <si>
    <t>20230109T000643</t>
  </si>
  <si>
    <t>S2A_MSIL1C_TU_20230109T000643_55HFA_0CC</t>
  </si>
  <si>
    <t>20230104T000645</t>
  </si>
  <si>
    <t>S2A_MSIL1C_TU_20230104T000645_55HFA_71CC</t>
  </si>
  <si>
    <t>20230630T185400</t>
  </si>
  <si>
    <t>S2A_MSIL1C_TA_20230630T185400_10SFH_0CC</t>
  </si>
  <si>
    <t>20221229T222824</t>
  </si>
  <si>
    <t>20221227T223820</t>
  </si>
  <si>
    <t>20221224T222823</t>
  </si>
  <si>
    <t>20221222T223821</t>
  </si>
  <si>
    <t>20221219T222824</t>
  </si>
  <si>
    <t>20221217T223821</t>
  </si>
  <si>
    <t>20221214T222825</t>
  </si>
  <si>
    <t>20221209T222822</t>
  </si>
  <si>
    <t>20221207T223822</t>
  </si>
  <si>
    <t>20221204T222826</t>
  </si>
  <si>
    <t>20221202T223820</t>
  </si>
  <si>
    <t>20221129T222824</t>
  </si>
  <si>
    <t>20221127T223821</t>
  </si>
  <si>
    <t>20221124T222824</t>
  </si>
  <si>
    <t>20221122T223821</t>
  </si>
  <si>
    <t>20221119T222825</t>
  </si>
  <si>
    <t>20221117T223823</t>
  </si>
  <si>
    <t>20221114T222828</t>
  </si>
  <si>
    <t>20221112T223821</t>
  </si>
  <si>
    <t>20221109T222824</t>
  </si>
  <si>
    <t>20221104T222829</t>
  </si>
  <si>
    <t>20221102T223819</t>
  </si>
  <si>
    <t>20221030T222823</t>
  </si>
  <si>
    <t>20221028T223825</t>
  </si>
  <si>
    <t>20221025T222828</t>
  </si>
  <si>
    <t>20221023T223821</t>
  </si>
  <si>
    <t>20221020T222824</t>
  </si>
  <si>
    <t>20221018T223824</t>
  </si>
  <si>
    <t>20221015T222829</t>
  </si>
  <si>
    <t>20221013T223821</t>
  </si>
  <si>
    <t>20221010T222823</t>
  </si>
  <si>
    <t>20221008T223828</t>
  </si>
  <si>
    <t>20221005T222832</t>
  </si>
  <si>
    <t>20221003T223820</t>
  </si>
  <si>
    <t>20220930T222824</t>
  </si>
  <si>
    <t>20220928T223829</t>
  </si>
  <si>
    <t>20220925T222832</t>
  </si>
  <si>
    <t>20220923T223823</t>
  </si>
  <si>
    <t>20220920T222826</t>
  </si>
  <si>
    <t>20220918T223830</t>
  </si>
  <si>
    <t>20220915T222834</t>
  </si>
  <si>
    <t>20220913T223824</t>
  </si>
  <si>
    <t>20220910T222827</t>
  </si>
  <si>
    <t>20220908T223833</t>
  </si>
  <si>
    <t>20220905T222837</t>
  </si>
  <si>
    <t>20220903T223823</t>
  </si>
  <si>
    <t>20220831T222826</t>
  </si>
  <si>
    <t>20220829T223834</t>
  </si>
  <si>
    <t>20220826T222838</t>
  </si>
  <si>
    <t>20220824T223822</t>
  </si>
  <si>
    <t>20220821T222826</t>
  </si>
  <si>
    <t>20220819T223834</t>
  </si>
  <si>
    <t>20220816T222838</t>
  </si>
  <si>
    <t>20220814T223825</t>
  </si>
  <si>
    <t>20220811T222829</t>
  </si>
  <si>
    <t>20220809T223833</t>
  </si>
  <si>
    <t>20220806T222836</t>
  </si>
  <si>
    <t>20220804T223826</t>
  </si>
  <si>
    <t>20220801T222830</t>
  </si>
  <si>
    <t>20220730T223832</t>
  </si>
  <si>
    <t>20220727T222835</t>
  </si>
  <si>
    <t>20220725T223827</t>
  </si>
  <si>
    <t>20220722T222830</t>
  </si>
  <si>
    <t>20220720T223833</t>
  </si>
  <si>
    <t>20220717T222837</t>
  </si>
  <si>
    <t>20220715T223826</t>
  </si>
  <si>
    <t>20220712T222829</t>
  </si>
  <si>
    <t>20220710T223834</t>
  </si>
  <si>
    <t>20220707T222838</t>
  </si>
  <si>
    <t>20220705T223827</t>
  </si>
  <si>
    <t>20220702T222830</t>
  </si>
  <si>
    <t>20220630T223835</t>
  </si>
  <si>
    <t>20220627T222838</t>
  </si>
  <si>
    <t>20220625T223827</t>
  </si>
  <si>
    <t>20220622T222830</t>
  </si>
  <si>
    <t>20220620T223834</t>
  </si>
  <si>
    <t>20220617T222836</t>
  </si>
  <si>
    <t>20220615T223825</t>
  </si>
  <si>
    <t>20220612T222828</t>
  </si>
  <si>
    <t>20220610T223831</t>
  </si>
  <si>
    <t>20220607T222833</t>
  </si>
  <si>
    <t>20220605T223822</t>
  </si>
  <si>
    <t>20220602T222825</t>
  </si>
  <si>
    <t>20220531T223829</t>
  </si>
  <si>
    <t>20220528T222833</t>
  </si>
  <si>
    <t>20220526T223822</t>
  </si>
  <si>
    <t>20220523T222825</t>
  </si>
  <si>
    <t>20220521T223828</t>
  </si>
  <si>
    <t>20220518T222831</t>
  </si>
  <si>
    <t>20220516T223821</t>
  </si>
  <si>
    <t>20220513T222824</t>
  </si>
  <si>
    <t>20220511T223825</t>
  </si>
  <si>
    <t>20220508T222829</t>
  </si>
  <si>
    <t>20220506T223818</t>
  </si>
  <si>
    <t>20220503T222820</t>
  </si>
  <si>
    <t>20220501T223827</t>
  </si>
  <si>
    <t>20220428T222830</t>
  </si>
  <si>
    <t>20220426T223815</t>
  </si>
  <si>
    <t>20220423T222819</t>
  </si>
  <si>
    <t>20220421T223826</t>
  </si>
  <si>
    <t>20220418T222829</t>
  </si>
  <si>
    <t>20220416T223818</t>
  </si>
  <si>
    <t>20220413T222821</t>
  </si>
  <si>
    <t>20220411T223824</t>
  </si>
  <si>
    <t>20220408T222826</t>
  </si>
  <si>
    <t>20220406T223818</t>
  </si>
  <si>
    <t>20220403T222822</t>
  </si>
  <si>
    <t>20220401T223824</t>
  </si>
  <si>
    <t>20220329T222827</t>
  </si>
  <si>
    <t>20220327T223819</t>
  </si>
  <si>
    <t>20220324T222823</t>
  </si>
  <si>
    <t>20220322T223825</t>
  </si>
  <si>
    <t>20220319T222829</t>
  </si>
  <si>
    <t>20220317T223820</t>
  </si>
  <si>
    <t>20220314T222823</t>
  </si>
  <si>
    <t>20220312T223826</t>
  </si>
  <si>
    <t>20220309T222829</t>
  </si>
  <si>
    <t>20220307T223819</t>
  </si>
  <si>
    <t>20220304T222822</t>
  </si>
  <si>
    <t>20220302T223825</t>
  </si>
  <si>
    <t>20220227T222828</t>
  </si>
  <si>
    <t>20220225T223817</t>
  </si>
  <si>
    <t>20220222T222820</t>
  </si>
  <si>
    <t>20220220T223823</t>
  </si>
  <si>
    <t>20220217T222826</t>
  </si>
  <si>
    <t>20220215T223815</t>
  </si>
  <si>
    <t>20220212T222819</t>
  </si>
  <si>
    <t>20220210T223821</t>
  </si>
  <si>
    <t>20220207T222824</t>
  </si>
  <si>
    <t>20220205T223816</t>
  </si>
  <si>
    <t>20220202T222819</t>
  </si>
  <si>
    <t>20220131T223822</t>
  </si>
  <si>
    <t>20220128T222825</t>
  </si>
  <si>
    <t>20220126T223816</t>
  </si>
  <si>
    <t>20220123T222820</t>
  </si>
  <si>
    <t>20220121T223822</t>
  </si>
  <si>
    <t>20220116T223817</t>
  </si>
  <si>
    <t>20220113T222821</t>
  </si>
  <si>
    <t>20220111T223823</t>
  </si>
  <si>
    <t>20220108T222826</t>
  </si>
  <si>
    <t>20220106T223818</t>
  </si>
  <si>
    <t>20220103T222821</t>
  </si>
  <si>
    <t>20220101T223823</t>
  </si>
  <si>
    <t>20221229T222616</t>
  </si>
  <si>
    <t>S2A_MSIL1C_HG_20221229T222616_60HTE_16.8CC</t>
  </si>
  <si>
    <t>20221229T222613</t>
  </si>
  <si>
    <t>S2A_MSIL1C_HG_20221229T222613_60HUE_1.9CC</t>
  </si>
  <si>
    <t>20221224T222615</t>
  </si>
  <si>
    <t>S2A_MSIL1C_HG_20221224T222615_60HTE_97CC</t>
  </si>
  <si>
    <t>20221224T222612</t>
  </si>
  <si>
    <t>S2A_MSIL1C_HG_20221224T222612_60HUE_89.3CC</t>
  </si>
  <si>
    <t>20221219T222616</t>
  </si>
  <si>
    <t>S2A_MSIL1C_HG_20221219T222616_60HTE_11.5CC</t>
  </si>
  <si>
    <t>20221219T222613</t>
  </si>
  <si>
    <t>S2A_MSIL1C_HG_20221219T222613_60HUE_24.6CC</t>
  </si>
  <si>
    <t>20221214T222617</t>
  </si>
  <si>
    <t>S2A_MSIL1C_HG_20221214T222617_60HTE_45.9CC</t>
  </si>
  <si>
    <t>20221214T222613</t>
  </si>
  <si>
    <t>S2A_MSIL1C_HG_20221214T222613_60HUE_78.8CC</t>
  </si>
  <si>
    <t>20221209T222613</t>
  </si>
  <si>
    <t>S2A_MSIL1C_HG_20221209T222613_60HTE_89.8CC</t>
  </si>
  <si>
    <t>20221209T222610</t>
  </si>
  <si>
    <t>S2A_MSIL1C_HG_20221209T222610_60HUE_91.3CC</t>
  </si>
  <si>
    <t>20221204T222617</t>
  </si>
  <si>
    <t>S2A_MSIL1C_HG_20221204T222617_60HTE_93CC</t>
  </si>
  <si>
    <t>20221204T222614</t>
  </si>
  <si>
    <t>S2A_MSIL1C_HG_20221204T222614_60HUE_58.1CC</t>
  </si>
  <si>
    <t>20221129T222615</t>
  </si>
  <si>
    <t>S2A_MSIL1C_HG_20221129T222615_60HTE_67.9CC</t>
  </si>
  <si>
    <t>20221129T222612</t>
  </si>
  <si>
    <t>S2A_MSIL1C_HG_20221129T222612_60HUE_61.7CC</t>
  </si>
  <si>
    <t>20221124T222616</t>
  </si>
  <si>
    <t>S2A_MSIL1C_HG_20221124T222616_60HTE_23.3CC</t>
  </si>
  <si>
    <t>20221124T222613</t>
  </si>
  <si>
    <t>S2A_MSIL1C_HG_20221124T222613_60HUE_22.6CC</t>
  </si>
  <si>
    <t>20221119T222617</t>
  </si>
  <si>
    <t>S2A_MSIL1C_HG_20221119T222617_60HTE_44.4CC</t>
  </si>
  <si>
    <t>20221119T222613</t>
  </si>
  <si>
    <t>S2A_MSIL1C_HG_20221119T222613_60HUE_20.6CC</t>
  </si>
  <si>
    <t>20221114T222620</t>
  </si>
  <si>
    <t>S2A_MSIL1C_HG_20221114T222620_60HTE_38.6CC</t>
  </si>
  <si>
    <t>20221114T222616</t>
  </si>
  <si>
    <t>S2A_MSIL1C_HG_20221114T222616_60HUE_94.3CC</t>
  </si>
  <si>
    <t>20221109T222616</t>
  </si>
  <si>
    <t>S2A_MSIL1C_HG_20221109T222616_60HTE_65.2CC</t>
  </si>
  <si>
    <t>20221109T222613</t>
  </si>
  <si>
    <t>S2A_MSIL1C_HG_20221109T222613_60HUE_92.4CC</t>
  </si>
  <si>
    <t>20221104T222621</t>
  </si>
  <si>
    <t>S2A_MSIL1C_HG_20221104T222621_60HTE_11.4CC</t>
  </si>
  <si>
    <t>20221104T222618</t>
  </si>
  <si>
    <t>S2A_MSIL1C_HG_20221104T222618_60HUE_13CC</t>
  </si>
  <si>
    <t>20221030T222615</t>
  </si>
  <si>
    <t>S2A_MSIL1C_HG_20221030T222615_60HTE_99.3CC</t>
  </si>
  <si>
    <t>20221030T222612</t>
  </si>
  <si>
    <t>S2A_MSIL1C_HG_20221030T222612_60HUE_100CC</t>
  </si>
  <si>
    <t>20221025T222620</t>
  </si>
  <si>
    <t>S2A_MSIL1C_HG_20221025T222620_60HTE_13.9CC</t>
  </si>
  <si>
    <t>20221025T222617</t>
  </si>
  <si>
    <t>S2A_MSIL1C_HG_20221025T222617_60HUE_19.4CC</t>
  </si>
  <si>
    <t>20221020T222616</t>
  </si>
  <si>
    <t>S2A_MSIL1C_HG_20221020T222616_60HTE_67.2CC</t>
  </si>
  <si>
    <t>20221020T222613</t>
  </si>
  <si>
    <t>S2A_MSIL1C_HG_20221020T222613_60HUE_46.3CC</t>
  </si>
  <si>
    <t>20221015T222621</t>
  </si>
  <si>
    <t>S2A_MSIL1C_HG_20221015T222621_60HTE_25.6CC</t>
  </si>
  <si>
    <t>20221015T222617</t>
  </si>
  <si>
    <t>S2A_MSIL1C_HG_20221015T222617_60HUE_11.4CC</t>
  </si>
  <si>
    <t>20221010T222615</t>
  </si>
  <si>
    <t>S2A_MSIL1C_HG_20221010T222615_60HTE_11.7CC</t>
  </si>
  <si>
    <t>20221010T222612</t>
  </si>
  <si>
    <t>S2A_MSIL1C_HG_20221010T222612_60HUE_10.2CC</t>
  </si>
  <si>
    <t>20221005T222624</t>
  </si>
  <si>
    <t>S2A_MSIL1C_HG_20221005T222624_60HTE_85.1CC</t>
  </si>
  <si>
    <t>20221005T222620</t>
  </si>
  <si>
    <t>S2A_MSIL1C_HG_20221005T222620_60HUE_55.3CC</t>
  </si>
  <si>
    <t>20220930T222616</t>
  </si>
  <si>
    <t>S2A_MSIL1C_HG_20220930T222616_60HTE_100CC</t>
  </si>
  <si>
    <t>20220930T222613</t>
  </si>
  <si>
    <t>S2A_MSIL1C_HG_20220930T222613_60HUE_100CC</t>
  </si>
  <si>
    <t>20220925T222624</t>
  </si>
  <si>
    <t>S2A_MSIL1C_HG_20220925T222624_60HTE_85CC</t>
  </si>
  <si>
    <t>20220925T222625</t>
  </si>
  <si>
    <t>S2A_MSIL1C_HG_20220925T222625_60HUE_85.2CC</t>
  </si>
  <si>
    <t>20220920T222618</t>
  </si>
  <si>
    <t>S2A_MSIL1C_HG_20220920T222618_60HTE_34.4CC</t>
  </si>
  <si>
    <t>20220920T222620</t>
  </si>
  <si>
    <t>S2A_MSIL1C_HG_20220920T222620_60HUE_33.9CC</t>
  </si>
  <si>
    <t>20220915T222626</t>
  </si>
  <si>
    <t>S2A_MSIL1C_HG_20220915T222626_60HTE_73.4CC</t>
  </si>
  <si>
    <t>20220915T222623</t>
  </si>
  <si>
    <t>S2A_MSIL1C_HG_20220915T222623_60HUE_61.8CC</t>
  </si>
  <si>
    <t>20220910T222619</t>
  </si>
  <si>
    <t>S2A_MSIL1C_HG_20220910T222619_60HTE_43.8CC</t>
  </si>
  <si>
    <t>20220910T222616</t>
  </si>
  <si>
    <t>S2A_MSIL1C_HG_20220910T222616_60HUE_65.4CC</t>
  </si>
  <si>
    <t>20220905T222629</t>
  </si>
  <si>
    <t>S2A_MSIL1C_HG_20220905T222629_60HTE_0.2CC</t>
  </si>
  <si>
    <t>20220905T222625</t>
  </si>
  <si>
    <t>S2A_MSIL1C_HG_20220905T222625_60HUE_1.9CC</t>
  </si>
  <si>
    <t>20220831T222618</t>
  </si>
  <si>
    <t>S2A_MSIL1C_HG_20220831T222618_60HTE_44.6CC</t>
  </si>
  <si>
    <t>20220831T222615</t>
  </si>
  <si>
    <t>S2A_MSIL1C_HG_20220831T222615_60HUE_35.8CC</t>
  </si>
  <si>
    <t>20220826T222629</t>
  </si>
  <si>
    <t>S2A_MSIL1C_HG_20220826T222629_60HTE_17.4CC</t>
  </si>
  <si>
    <t>20220826T222626</t>
  </si>
  <si>
    <t>S2A_MSIL1C_HG_20220826T222626_60HUE_21.8CC</t>
  </si>
  <si>
    <t>20220821T222618</t>
  </si>
  <si>
    <t>S2A_MSIL1C_HG_20220821T222618_60HTE_53.3CC</t>
  </si>
  <si>
    <t>20220821T222615</t>
  </si>
  <si>
    <t>S2A_MSIL1C_HG_20220821T222615_60HUE_48.2CC</t>
  </si>
  <si>
    <t>20220816T222629</t>
  </si>
  <si>
    <t>S2A_MSIL1C_HG_20220816T222629_60HTE_100CC</t>
  </si>
  <si>
    <t>20220816T222626</t>
  </si>
  <si>
    <t>S2A_MSIL1C_HG_20220816T222626_60HUE_100CC</t>
  </si>
  <si>
    <t>20220811T222620</t>
  </si>
  <si>
    <t>S2A_MSIL1C_HG_20220811T222620_60HTE_1.3CC</t>
  </si>
  <si>
    <t>20220811T222617</t>
  </si>
  <si>
    <t>S2A_MSIL1C_HG_20220811T222617_60HUE_0CC</t>
  </si>
  <si>
    <t>20220806T222628</t>
  </si>
  <si>
    <t>S2A_MSIL1C_HG_20220806T222628_60HTE_100CC</t>
  </si>
  <si>
    <t>20220806T222625</t>
  </si>
  <si>
    <t>S2A_MSIL1C_HG_20220806T222625_60HUE_100CC</t>
  </si>
  <si>
    <t>20220801T222622</t>
  </si>
  <si>
    <t>S2A_MSIL1C_HG_20220801T222622_60HTE_100CC</t>
  </si>
  <si>
    <t>20220801T222618</t>
  </si>
  <si>
    <t>S2A_MSIL1C_HG_20220801T222618_60HUE_100CC</t>
  </si>
  <si>
    <t>20220727T222626</t>
  </si>
  <si>
    <t>S2A_MSIL1C_HG_20220727T222626_60HTE_28.3CC</t>
  </si>
  <si>
    <t>20220727T222623</t>
  </si>
  <si>
    <t>S2A_MSIL1C_HG_20220727T222623_60HUE_57CC</t>
  </si>
  <si>
    <t>20220722T222622</t>
  </si>
  <si>
    <t>S2A_MSIL1C_HG_20220722T222622_60HTE_67.4CC</t>
  </si>
  <si>
    <t>20220722T222619</t>
  </si>
  <si>
    <t>S2A_MSIL1C_HG_20220722T222619_60HUE_83.5CC</t>
  </si>
  <si>
    <t>20220717T222629</t>
  </si>
  <si>
    <t>S2A_MSIL1C_HG_20220717T222629_60HTE_99.3CC</t>
  </si>
  <si>
    <t>20220717T222626</t>
  </si>
  <si>
    <t>S2A_MSIL1C_HG_20220717T222626_60HUE_97.5CC</t>
  </si>
  <si>
    <t>20220712T222621</t>
  </si>
  <si>
    <t>S2A_MSIL1C_HG_20220712T222621_60HTE_99.7CC</t>
  </si>
  <si>
    <t>20220712T222618</t>
  </si>
  <si>
    <t>S2A_MSIL1C_HG_20220712T222618_60HUE_76.1CC</t>
  </si>
  <si>
    <t>20220707T222630</t>
  </si>
  <si>
    <t>S2A_MSIL1C_HG_20220707T222630_60HTE_84CC</t>
  </si>
  <si>
    <t>20220707T222627</t>
  </si>
  <si>
    <t>S2A_MSIL1C_HG_20220707T222627_60HUE_99.8CC</t>
  </si>
  <si>
    <t>20220702T222622</t>
  </si>
  <si>
    <t>S2A_MSIL1C_HG_20220702T222622_60HTE_6.3CC</t>
  </si>
  <si>
    <t>20220702T222619</t>
  </si>
  <si>
    <t>S2A_MSIL1C_HG_20220702T222619_60HUE_6.1CC</t>
  </si>
  <si>
    <t>20220627T222630</t>
  </si>
  <si>
    <t>S2A_MSIL1C_HG_20220627T222630_60HUE_98.7CC</t>
  </si>
  <si>
    <t>20220627T222626</t>
  </si>
  <si>
    <t>S2A_MSIL1C_HG_20220627T222626_60HTE_99.9CC</t>
  </si>
  <si>
    <t>20220622T222622</t>
  </si>
  <si>
    <t>S2A_MSIL1C_HG_20220622T222622_60HUE_8.7CC</t>
  </si>
  <si>
    <t>20220622T222618</t>
  </si>
  <si>
    <t>S2A_MSIL1C_HG_20220622T222618_60HTE_1.6CC</t>
  </si>
  <si>
    <t>20220617T222628</t>
  </si>
  <si>
    <t>S2A_MSIL1C_HG_20220617T222628_60HUE_100CC</t>
  </si>
  <si>
    <t>20220617T222625</t>
  </si>
  <si>
    <t>S2A_MSIL1C_HG_20220617T222625_60HTE_100CC</t>
  </si>
  <si>
    <t>20220612T222620</t>
  </si>
  <si>
    <t>S2A_MSIL1C_HG_20220612T222620_60HUE_47.5CC</t>
  </si>
  <si>
    <t>20220612T222617</t>
  </si>
  <si>
    <t>S2A_MSIL1C_HG_20220612T222617_60HTE_16.2CC</t>
  </si>
  <si>
    <t>20220607T222625</t>
  </si>
  <si>
    <t>S2A_MSIL1C_HG_20220607T222625_60HUE_3.8CC</t>
  </si>
  <si>
    <t>20220607T222622</t>
  </si>
  <si>
    <t>S2A_MSIL1C_HG_20220607T222622_60HTE_10.1CC</t>
  </si>
  <si>
    <t>20220602T222617</t>
  </si>
  <si>
    <t>S2A_MSIL1C_HG_20220602T222617_60HUE_21.9CC</t>
  </si>
  <si>
    <t>20220602T222613</t>
  </si>
  <si>
    <t>S2A_MSIL1C_HG_20220602T222613_60HUE_18.2CC</t>
  </si>
  <si>
    <t>20220528T222625</t>
  </si>
  <si>
    <t>S2A_MSIL1C_HG_20220528T222625_60HTE_100CC</t>
  </si>
  <si>
    <t>20220528T222621</t>
  </si>
  <si>
    <t>S2A_MSIL1C_HG_20220528T222621_60HUE_99.8CC</t>
  </si>
  <si>
    <t>20220523T222617</t>
  </si>
  <si>
    <t>S2A_MSIL1C_HG_20220523T222617_60HTE_12.6CC</t>
  </si>
  <si>
    <t>20220523T222614</t>
  </si>
  <si>
    <t>S2A_MSIL1C_HG_20220523T222614_60HUE_6.6CC</t>
  </si>
  <si>
    <t>20220518T222623</t>
  </si>
  <si>
    <t>S2A_MSIL1C_HG_20220518T222623_60HTE_100CC</t>
  </si>
  <si>
    <t>20220518T222621</t>
  </si>
  <si>
    <t>S2A_MSIL1C_HG_20220518T222621_60HUE_100CC</t>
  </si>
  <si>
    <t>20220513T222615</t>
  </si>
  <si>
    <t>S2A_MSIL1C_HG_20220513T222615_60HTE_99.9CC</t>
  </si>
  <si>
    <t>20220513T222612</t>
  </si>
  <si>
    <t>S2A_MSIL1C_HG_20220513T222612_60HUE_99.9CC</t>
  </si>
  <si>
    <t>20220508T222621</t>
  </si>
  <si>
    <t>S2A_MSIL1C_HG_20220508T222621_60HTE_97.1CC</t>
  </si>
  <si>
    <t>20220508T222618</t>
  </si>
  <si>
    <t>S2A_MSIL1C_HG_20220508T222618_60HUE_76.3CC</t>
  </si>
  <si>
    <t>20220503T222612</t>
  </si>
  <si>
    <t>S2A_MSIL1C_HG_20220503T222612_60HTE_84.2CC</t>
  </si>
  <si>
    <t>20220503T222609</t>
  </si>
  <si>
    <t>S2A_MSIL1C_HG_20220503T222609_60HUE_79.8CC</t>
  </si>
  <si>
    <t>20220428T222622</t>
  </si>
  <si>
    <t>S2A_MSIL1C_HG_20220428T222622_60HUE_15.5CC</t>
  </si>
  <si>
    <t>20220428T222619</t>
  </si>
  <si>
    <t>S2A_MSIL1C_HG_20220428T222619_60HTE_19CC</t>
  </si>
  <si>
    <t>20220423T222611</t>
  </si>
  <si>
    <t>S2A_MSIL1C_HG_20220423T222611_60HUE_19.9CC</t>
  </si>
  <si>
    <t>20220423T222608</t>
  </si>
  <si>
    <t>S2A_MSIL1C_HG_20220423T222608_60HTE_11.1CC</t>
  </si>
  <si>
    <t>20220418T222621</t>
  </si>
  <si>
    <t>S2A_MSIL1C_HG_20220418T222621_60HUE_51.9CC</t>
  </si>
  <si>
    <t>20220418T222618</t>
  </si>
  <si>
    <t>S2A_MSIL1C_HG_20220418T222618_60HTE_70.4CC</t>
  </si>
  <si>
    <t>20220413T222613</t>
  </si>
  <si>
    <t>S2A_MSIL1C_HG_20220413T222613_60HUE_0.7CC</t>
  </si>
  <si>
    <t>20220413T222610</t>
  </si>
  <si>
    <t>S2A_MSIL1C_HG_20220413T222610_60HTE_0.1CC</t>
  </si>
  <si>
    <t>20220408T222618</t>
  </si>
  <si>
    <t>S2A_MSIL1C_HG_20220408T222618_60HUE_8.4CC</t>
  </si>
  <si>
    <t>20220408T222615</t>
  </si>
  <si>
    <t>S2A_MSIL1C_HG_20220408T222615_60HTE_7.2CC</t>
  </si>
  <si>
    <t>20220403T222614</t>
  </si>
  <si>
    <t>S2A_MSIL1C_HG_20220403T222614_60HUE_8.9CC</t>
  </si>
  <si>
    <t>20220403T222610</t>
  </si>
  <si>
    <t>S2A_MSIL1C_HG_20220403T222610_60HUE_5.6CC</t>
  </si>
  <si>
    <t>20220329T222619</t>
  </si>
  <si>
    <t>S2A_MSIL1C_HG_20220329T222619_60HTE_8.5CC</t>
  </si>
  <si>
    <t>20220329T222616</t>
  </si>
  <si>
    <t>S2A_MSIL1C_HG_20220329T222616_60HUE_5.8CC</t>
  </si>
  <si>
    <t>20220324T222614</t>
  </si>
  <si>
    <t>S2A_MSIL1C_HG_20220324T222614_60HTE_83.8CC</t>
  </si>
  <si>
    <t>20220324T222611</t>
  </si>
  <si>
    <t>S2A_MSIL1C_HG_20220324T222611_60HUE_97CC</t>
  </si>
  <si>
    <t>20220319T222620</t>
  </si>
  <si>
    <t>S2A_MSIL1C_HG_20220319T222620_60HTE_83.3CC</t>
  </si>
  <si>
    <t>20220319T222617</t>
  </si>
  <si>
    <t>S2A_MSIL1C_HG_20220319T222617_60HUE_100CC</t>
  </si>
  <si>
    <t>20220314T222615</t>
  </si>
  <si>
    <t>S2A_MSIL1C_HG_20220314T222615_60HTE_17.8CC</t>
  </si>
  <si>
    <t>20220314T222612</t>
  </si>
  <si>
    <t>S2A_MSIL1C_HG_20220314T222612_60HUE_1.2CC</t>
  </si>
  <si>
    <t>20220309T222621</t>
  </si>
  <si>
    <t>S2A_MSIL1C_HG_20220309T222621_60HTE_23.4CC</t>
  </si>
  <si>
    <t>20220309T222618</t>
  </si>
  <si>
    <t>S2A_MSIL1C_HG_20220309T222618_60HUE_39.1CC</t>
  </si>
  <si>
    <t>20220304T222614</t>
  </si>
  <si>
    <t>S2A_MSIL1C_HG_20220304T222614_60HTE_57.6CC</t>
  </si>
  <si>
    <t>20220304T222611</t>
  </si>
  <si>
    <t>S2A_MSIL1C_HG_20220304T222611_60HUE_38.3CC</t>
  </si>
  <si>
    <t>20220227T222620</t>
  </si>
  <si>
    <t>S2A_MSIL1C_HG_20220227T222620_60HUE_55.8CC</t>
  </si>
  <si>
    <t>20220227T222617</t>
  </si>
  <si>
    <t>S2A_MSIL1C_HG_20220227T222617_60HTE_22CC</t>
  </si>
  <si>
    <t>20220222T222612</t>
  </si>
  <si>
    <t>S2A_MSIL1C_HG_20220222T222612_60HUE_5.2CC</t>
  </si>
  <si>
    <t>20220222T222609</t>
  </si>
  <si>
    <t>S2A_MSIL1C_HG_20220222T222609_60HTE_1.1CC</t>
  </si>
  <si>
    <t>20220217T222618</t>
  </si>
  <si>
    <t>S2A_MSIL1C_HG_20220217T222618_60HUE_12CC</t>
  </si>
  <si>
    <t>20220217T222615</t>
  </si>
  <si>
    <t>S2A_MSIL1C_HG_20220217T222615_60HTE_10.6CC</t>
  </si>
  <si>
    <t>20220212T222611</t>
  </si>
  <si>
    <t>S2A_MSIL1C_HG_20220212T222611_60HUE_46.7CC</t>
  </si>
  <si>
    <t>20220212T222608</t>
  </si>
  <si>
    <t>S2A_MSIL1C_HG_20220212T222608_60HTE_74.9CC</t>
  </si>
  <si>
    <t>20220207T222616</t>
  </si>
  <si>
    <t>S2A_MSIL1C_HG_20220207T222616_60HUE_69.4CC</t>
  </si>
  <si>
    <t>20220207T222613</t>
  </si>
  <si>
    <t>S2A_MSIL1C_HG_20220207T222613_60HTE_71.1CC</t>
  </si>
  <si>
    <t>20220202T222611</t>
  </si>
  <si>
    <t>S2A_MSIL1C_HG_20220202T222611_60HUE_91.3CC</t>
  </si>
  <si>
    <t>20220202T222608</t>
  </si>
  <si>
    <t>S2A_MSIL1C_HG_20220202T222608_60HUE_98.8CC</t>
  </si>
  <si>
    <t>20220128T222617</t>
  </si>
  <si>
    <t>S2A_MSIL1C_HG_20220128T222617_60HTE_36.9CC</t>
  </si>
  <si>
    <t>20220128T222614</t>
  </si>
  <si>
    <t>S2A_MSIL1C_HG_20220128T222614_60HUE_41.6CC</t>
  </si>
  <si>
    <t>20220123T222611</t>
  </si>
  <si>
    <t>S2A_MSIL1C_HG_20220123T222611_60HTE_100CC</t>
  </si>
  <si>
    <t>20220123T222608</t>
  </si>
  <si>
    <t>S2A_MSIL1C_HG_20220123T222608_60HUE_100CC</t>
  </si>
  <si>
    <t>20220113T222613</t>
  </si>
  <si>
    <t>S2A_MSIL1C_HG_20220113T222613_60HTE_25.6CC</t>
  </si>
  <si>
    <t>20220113T222609</t>
  </si>
  <si>
    <t>S2A_MSIL1C_HG_20220113T222609_60HUE_31.2CC</t>
  </si>
  <si>
    <t>20220108T222618</t>
  </si>
  <si>
    <t>S2A_MSIL1C_HG_20220108T222618_60HTE_22.8CC</t>
  </si>
  <si>
    <t>20220108T222615</t>
  </si>
  <si>
    <t>S2A_MSIL1C_HG_20220108T222615_60HUE_21.2CC</t>
  </si>
  <si>
    <t>20220103T222613</t>
  </si>
  <si>
    <t>S2A_MSIL1C_HG_20220103T222613_60HTE_0.5CC</t>
  </si>
  <si>
    <t>20220103T222610</t>
  </si>
  <si>
    <t>S2A_MSIL1C_HG_20220103T222610_60HUE_0.7CC</t>
  </si>
  <si>
    <t>S2A_MSIL1C_AC_20221229T222616_60HTE_16.8CC</t>
  </si>
  <si>
    <t>S2A_MSIL1C_AC_20221229T222613_60HUE_1.9CC</t>
  </si>
  <si>
    <t>20221229T222615</t>
  </si>
  <si>
    <t>S2A_MSIL1C_AC_20221229T222615_60HTE_16.8CC</t>
  </si>
  <si>
    <t>20221229T222612</t>
  </si>
  <si>
    <t>S2A_MSIL1C_AC_20221229T222612_60HUE_1.9CC</t>
  </si>
  <si>
    <t>20221224T222616</t>
  </si>
  <si>
    <t>S2A_MSIL1C_AC_20221224T222616_60HTE_97CC</t>
  </si>
  <si>
    <t>S2A_MSIL1C_AC_20221224T222612_60HUE_89.3CC</t>
  </si>
  <si>
    <t>S2A_MSIL1C_AC_20221219T222616_60HTE_11.5CC</t>
  </si>
  <si>
    <t>S2A_MSIL1C_AC_20221219T222613_60HUE_24.6CC</t>
  </si>
  <si>
    <t>S2A_MSIL1C_AC_20221214T222617_60HTE_45.9CC</t>
  </si>
  <si>
    <t>S2A_MSIL1C_AC_20221214T222613_60HUE_78.8CC</t>
  </si>
  <si>
    <t>S2A_MSIL1C_AC_20221209T222613_60HTE_89.9CC</t>
  </si>
  <si>
    <t>S2A_MSIL1C_AC_20221209T222610_60HUE_91.3CC</t>
  </si>
  <si>
    <t>S2A_MSIL1C_AC_20221204T222617_60HTE_93CC</t>
  </si>
  <si>
    <t>S2A_MSIL1C_AC_20221204T222614_60HUE_58.1CC</t>
  </si>
  <si>
    <t>S2A_MSIL1C_AC_20221129T222615_60HTE_67.9CC</t>
  </si>
  <si>
    <t>S2A_MSIL1C_AC_20221129T222612_60HUE_61.7CC</t>
  </si>
  <si>
    <t>S2A_MSIL1C_AC_20221124T222616_60HTE_23.3CC</t>
  </si>
  <si>
    <t>S2A_MSIL1C_AC_20221124T222613_60HUE_22.6CC</t>
  </si>
  <si>
    <t>S2A_MSIL1C_AC_20221119T222617_60HTE_44.4CC</t>
  </si>
  <si>
    <t>S2A_MSIL1C_AC_20221119T222613_60HUE_20.6CC</t>
  </si>
  <si>
    <t>S2A_MSIL1C_AC_20221114T222620_60HTE_38.6CC</t>
  </si>
  <si>
    <t>S2A_MSIL1C_AC_20221114T222616_60HUE_94.3CC</t>
  </si>
  <si>
    <t>S2A_MSIL1C_AC_20221109T222616_60HTE_65.2CC</t>
  </si>
  <si>
    <t>S2A_MSIL1C_AC_20221109T222613_60HUE_92.4CC</t>
  </si>
  <si>
    <t>S2A_MSIL1C_AC_20221104T222621_60HTE_11.4CC</t>
  </si>
  <si>
    <t>S2A_MSIL1C_AC_20221104T222618_60HUE_13CC</t>
  </si>
  <si>
    <t>S2A_MSIL1C_AC_20221030T222615_60HTE_99.3CC</t>
  </si>
  <si>
    <t>S2A_MSIL1C_AC_20221030T222612_60HUE_100CC</t>
  </si>
  <si>
    <t>S2A_MSIL1C_AC_20221025T222620_60HTE_13.9CC</t>
  </si>
  <si>
    <t>S2A_MSIL1C_AC_20221025T222617_60HUE_19.4CC</t>
  </si>
  <si>
    <t>S2A_MSIL1C_AC_20221020T222616_60HTE_67.2CC</t>
  </si>
  <si>
    <t>S2A_MSIL1C_AC_20221020T222613_60HUE_46.3CC</t>
  </si>
  <si>
    <t>S2A_MSIL1C_AC_20221015T222621_60HTE_25.6CC</t>
  </si>
  <si>
    <t>S2A_MSIL1C_AC_20221015T222617_60HUE_11.4CC</t>
  </si>
  <si>
    <t>S2A_MSIL1C_AC_20221010T222615_60HTE_11.7CC</t>
  </si>
  <si>
    <t>S2A_MSIL1C_AC_20221010T222612_60HUE_10.2CC</t>
  </si>
  <si>
    <t>S2A_MSIL1C_AC_20221005T222624_60HTE_85.1CC</t>
  </si>
  <si>
    <t>S2A_MSIL1C_AC_20221005T222620_60HUE_55.3CC</t>
  </si>
  <si>
    <t>S2A_MSIL1C_AC_20220930T222616_60HTE_100CC</t>
  </si>
  <si>
    <t>S2A_MSIL1C_AC_20220930T222613_60HUE_100CC</t>
  </si>
  <si>
    <t>S2A_MSIL1C_AC_20220925T222624_60HTE_85CC</t>
  </si>
  <si>
    <t>20220925T222621</t>
  </si>
  <si>
    <t>S2A_MSIL1C_AC_20220925T222621_60HUE_85.2CC</t>
  </si>
  <si>
    <t>S2A_MSIL1C_AC_20220920T222618_60HTE_34.4CC</t>
  </si>
  <si>
    <t>20220920T222615</t>
  </si>
  <si>
    <t>S2A_MSIL1C_AC_20220920T222615_60HUE_33.9CC</t>
  </si>
  <si>
    <t>S2A_MSIL1C_AC_20220915T222626_60HTE_73.4CC</t>
  </si>
  <si>
    <t>S2A_MSIL1C_AC_20220915T222623_60HUE_61.8CC</t>
  </si>
  <si>
    <t>S2A_MSIL1C_AC_20220910T222619_60HTE_43.8CC</t>
  </si>
  <si>
    <t>S2A_MSIL1C_AC_20220910T222616_60HUE_65.4CC</t>
  </si>
  <si>
    <t>S2A_MSIL1C_AC_20220905T222629_60HTE_0.2CC</t>
  </si>
  <si>
    <t>S2A_MSIL1C_AC_20220905T222625_60HUE_1.9CC</t>
  </si>
  <si>
    <t>S2A_MSIL1C_AC_20220831T222618_60HTE_44.6CC</t>
  </si>
  <si>
    <t>S2A_MSIL1C_AC_20220831T222615_60HUE_35.8CC</t>
  </si>
  <si>
    <t>S2A_MSIL1C_AC_20220826T222629_60HTE_17.4CC</t>
  </si>
  <si>
    <t>S2A_MSIL1C_AC_20220826T222626_60HUE_21.8CC</t>
  </si>
  <si>
    <t>S2A_MSIL1C_AC_20220821T222618_60HTE_53.3CC</t>
  </si>
  <si>
    <t>S2A_MSIL1C_AC_20220821T222615_60HUE_48.2CC</t>
  </si>
  <si>
    <t>S2A_MSIL1C_AC_20220816T222629_60HTE_100CC</t>
  </si>
  <si>
    <t>S2A_MSIL1C_AC_20220816T222626_60HUE_100CC</t>
  </si>
  <si>
    <t>S2A_MSIL1C_AC_20220811T222620_60HTE_1.3CC</t>
  </si>
  <si>
    <t>S2A_MSIL1C_AC_20220811T222617_60HUE_0CC</t>
  </si>
  <si>
    <t>S2A_MSIL1C_AC_20220806T222628_60HTE_100CC</t>
  </si>
  <si>
    <t>S2A_MSIL1C_AC_20220806T222625_60HUE_100CC</t>
  </si>
  <si>
    <t>S2A_MSIL1C_AC_20220801T222622_60HTE_100CC</t>
  </si>
  <si>
    <t>S2A_MSIL1C_AC_20220801T222618_60HUE_100CC</t>
  </si>
  <si>
    <t>S2A_MSIL1C_AC_20220727T222626_60HTE_28.3CC</t>
  </si>
  <si>
    <t>S2A_MSIL1C_AC_20220727T222623_60HUE_57CC</t>
  </si>
  <si>
    <t>S2A_MSIL1C_AC_20220722T222622_60HTE_67.4CC</t>
  </si>
  <si>
    <t>S2A_MSIL1C_AC_20220722T222619_60HUE_83.5CC</t>
  </si>
  <si>
    <t>S2A_MSIL1C_AC_20220717T222629_60HTE_99.3CC</t>
  </si>
  <si>
    <t>S2A_MSIL1C_AC_20220717T222626_60HUE_97.5CC</t>
  </si>
  <si>
    <t>S2A_MSIL1C_AC_20220712T222621_60HTE_99.7CC</t>
  </si>
  <si>
    <t>S2A_MSIL1C_AC_20220712T222618_60HUE_76.1CC</t>
  </si>
  <si>
    <t>S2A_MSIL1C_AC_20220707T222630_60HTE_84CC</t>
  </si>
  <si>
    <t>S2A_MSIL1C_AC_20220707T222627_60HUE_99.8CC</t>
  </si>
  <si>
    <t>S2A_MSIL1C_AC_20220702T222622_60HTE_6.3CC</t>
  </si>
  <si>
    <t>S2A_MSIL1C_AC_20220702T222619_60HUE_6.1CC</t>
  </si>
  <si>
    <t>S2A_MSIL1C_AC_20220627T222630_60HTE_98.7CC</t>
  </si>
  <si>
    <t>S2A_MSIL1C_AC_20220627T222626_60HUE_99.9CC</t>
  </si>
  <si>
    <t>S2A_MSIL1C_AC_20220622T222622_60HTE_8.7CC</t>
  </si>
  <si>
    <t>S2A_MSIL1C_AC_20220622T222618_60HUE_1.6CC</t>
  </si>
  <si>
    <t>S2A_MSIL1C_AC_20220617T222628_60HTE_100CC</t>
  </si>
  <si>
    <t>S2A_MSIL1C_AC_20220617T222625_60HUE_100CC</t>
  </si>
  <si>
    <t>S2A_MSIL1C_AC_20220612T222620_60HTE_47.5CC</t>
  </si>
  <si>
    <t>S2A_MSIL1C_AC_20220612T222617_60HUE_16.2CC</t>
  </si>
  <si>
    <t>S2A_MSIL1C_AC_20220607T222625_60HTE_3.8CC</t>
  </si>
  <si>
    <t>S2A_MSIL1C_AC_20220607T222622_60HUE_10.1CC</t>
  </si>
  <si>
    <t>S2A_MSIL1C_AC_20220602T222617_60HTE_21.9CC</t>
  </si>
  <si>
    <t>S2A_MSIL1C_AC_20220602T222613_60HUE_18.2CC</t>
  </si>
  <si>
    <t>S2A_MSIL1C_AC_20220528T222625_60HTE_100CC</t>
  </si>
  <si>
    <t>S2A_MSIL1C_AC_20220528T222621_60HUE_99.8CC</t>
  </si>
  <si>
    <t>S2A_MSIL1C_AC_20220523T222617_60HTE_12.6CC</t>
  </si>
  <si>
    <t>S2A_MSIL1C_AC_20220523T222614_60HUE_6.6CC</t>
  </si>
  <si>
    <t>S2A_MSIL1C_AC_20220518T222623_60HTE_100CC</t>
  </si>
  <si>
    <t>S2A_MSIL1C_AC_20220518T222621_60HUE_100CC</t>
  </si>
  <si>
    <t>S2A_MSIL1C_AC_20220513T222615_60HTE_99.9CC</t>
  </si>
  <si>
    <t>S2A_MSIL1C_AC_20220513T222612_60HUE_99.9CC</t>
  </si>
  <si>
    <t>S2A_MSIL1C_AC_20220508T222621_60HTE_97.1CC</t>
  </si>
  <si>
    <t>S2A_MSIL1C_AC_20220508T222618_60HUE_76.3CC</t>
  </si>
  <si>
    <t>S2A_MSIL1C_AC_20220503T222612_60HTE_84.2CC</t>
  </si>
  <si>
    <t>S2A_MSIL1C_AC_20220503T222609_60HUE_79.8CC</t>
  </si>
  <si>
    <t>S2A_MSIL1C_AC_20220428T222622_60HTE_15.5CC</t>
  </si>
  <si>
    <t>S2A_MSIL1C_AC_20220428T222619_60HUE_19CC</t>
  </si>
  <si>
    <t>S2A_MSIL1C_AC_20220423T222611_60HTE_19.9CC</t>
  </si>
  <si>
    <t>S2A_MSIL1C_AC_20220423T222608_60HUE_11.1CC</t>
  </si>
  <si>
    <t>S2A_MSIL1C_AC_20220418T222621_60HTE_51.9CC</t>
  </si>
  <si>
    <t>S2A_MSIL1C_AC_20220418T222618_60HUE_70.4CC</t>
  </si>
  <si>
    <t>S2A_MSIL1C_AC_20220413T222613_60HTE_0.7CC</t>
  </si>
  <si>
    <t>S2A_MSIL1C_AC_20220413T222610_60HUE_0.1CC</t>
  </si>
  <si>
    <t>S2A_MSIL1C_AC_20220408T222618_60HTE_8.4CC</t>
  </si>
  <si>
    <t>S2A_MSIL1C_AC_20220408T222615_60HUE_7.2CC</t>
  </si>
  <si>
    <t>S2A_MSIL1C_AC_20220403T222614_60HTE_8.9CC</t>
  </si>
  <si>
    <t>S2A_MSIL1C_AC_20220403T222610_60HUE_5.6CC</t>
  </si>
  <si>
    <t>S2A_MSIL1C_AC_20220329T222619_60HTE_8.5CC</t>
  </si>
  <si>
    <t>S2A_MSIL1C_AC_20220329T222616_60HUE_5.8CC</t>
  </si>
  <si>
    <t>S2A_MSIL1C_AC_20220324T222614_60HTE_83.8CC</t>
  </si>
  <si>
    <t>S2A_MSIL1C_AC_20220324T222611_60HUE_97CC</t>
  </si>
  <si>
    <t>S2A_MSIL1C_AC_20220319T222620_60HTE_83.3CC</t>
  </si>
  <si>
    <t>20220319T222619</t>
  </si>
  <si>
    <t>S2A_MSIL1C_AC_20220319T222619_60HUE_100CC</t>
  </si>
  <si>
    <t>S2A_MSIL1C_AC_20220314T222615_60HTE_17.8CC</t>
  </si>
  <si>
    <t>S2A_MSIL1C_AC_20220314T222612_60HUE_1.2CC</t>
  </si>
  <si>
    <t>S2A_MSIL1C_AC_20220309T222621_60HTE_23.4CC</t>
  </si>
  <si>
    <t>S2A_MSIL1C_AC_20220309T222618_60HUE_39.1CC</t>
  </si>
  <si>
    <t>S2A_MSIL1C_AC_20220304T222614_60HTE_57.6CC</t>
  </si>
  <si>
    <t>S2A_MSIL1C_AC_20220304T222611_60HUE_38.3CC</t>
  </si>
  <si>
    <t>S2A_MSIL1C_AC_20220227T222620_60HTE_55.8CC</t>
  </si>
  <si>
    <t>S2A_MSIL1C_AC_20220227T222617_60HUE_22CC</t>
  </si>
  <si>
    <t>S2A_MSIL1C_AC_20220222T222612_60HTE_5.2CC</t>
  </si>
  <si>
    <t>S2A_MSIL1C_AC_20220222T222609_60HUE_1.1CC</t>
  </si>
  <si>
    <t>S2A_MSIL1C_AC_20220217T222618_60HTE_12CC</t>
  </si>
  <si>
    <t>S2A_MSIL1C_AC_20220217T222615_60HUE_10.6CC</t>
  </si>
  <si>
    <t>S2A_MSIL1C_AC_20220212T222611_60HTE_46.7CC</t>
  </si>
  <si>
    <t>S2A_MSIL1C_AC_20220212T222608_60HUE_74.9CC</t>
  </si>
  <si>
    <t>S2A_MSIL1C_AC_20220207T222616_60HTE_69.4CC</t>
  </si>
  <si>
    <t>S2A_MSIL1C_AC_20220207T222613_60HUE_71.1CC</t>
  </si>
  <si>
    <t>S2A_MSIL1C_AC_20220202T222611_60HTE_91.3CC</t>
  </si>
  <si>
    <t>S2A_MSIL1C_AC_20220202T222608_60HUE_98.8CC</t>
  </si>
  <si>
    <t>S2A_MSIL1C_AC_20220128T222617_60HTE_36.9CC</t>
  </si>
  <si>
    <t>S2A_MSIL1C_AC_20220128T222614_60HUE_41.6CC</t>
  </si>
  <si>
    <t>S2A_MSIL1C_AC_20220123T222611_60HTE_100CC</t>
  </si>
  <si>
    <t>S2A_MSIL1C_AC_20220123T222608_60HUE_100CC</t>
  </si>
  <si>
    <t>S2A_MSIL1C_AC_20220113T222613_60HTE_25.6CC</t>
  </si>
  <si>
    <t>S2A_MSIL1C_AC_20220113T222609_60HUE_31.2CC</t>
  </si>
  <si>
    <t>S2A_MSIL1C_AC_20220108T222618_60HTE_22.8CC</t>
  </si>
  <si>
    <t>S2A_MSIL1C_AC_20220108T222615_60HUE_21.2CC</t>
  </si>
  <si>
    <t>S2A_MSIL1C_AC_20220103T222613_60HTE_0.5CC</t>
  </si>
  <si>
    <t>S2A_MSIL1C_AC_20220103T222610_60HUE_0.7CC</t>
  </si>
  <si>
    <t>20230630T223812</t>
  </si>
  <si>
    <t>S2A_MSIL1C_GM_20230630T223812_59GMN_90.3CC</t>
  </si>
  <si>
    <t>20230630T223808</t>
  </si>
  <si>
    <t>S2A_MSIL1C_GM_20230630T223808_59GNN_39.6CC</t>
  </si>
  <si>
    <t>20230630T223758</t>
  </si>
  <si>
    <t>S2A_MSIL1C_GM_20230630T223758_59GMP_73.1CC</t>
  </si>
  <si>
    <t>20230630T223754</t>
  </si>
  <si>
    <t>S2A_MSIL1C_GM_20230630T223754_59GNP_32.2CC</t>
  </si>
  <si>
    <t>20230627T222815</t>
  </si>
  <si>
    <t>S2A_MSIL1C_GM_20230627T222815_59GMN_29.9CC</t>
  </si>
  <si>
    <t>20230627T222812</t>
  </si>
  <si>
    <t>S2A_MSIL1C_GM_20230627T222812_59GNN_69.8CC</t>
  </si>
  <si>
    <t>20230627T222803</t>
  </si>
  <si>
    <t>S2A_MSIL1C_GM_20230627T222803_59GMP_3.5CC</t>
  </si>
  <si>
    <t>20230627T222757</t>
  </si>
  <si>
    <t>S2A_MSIL1C_GM_20230627T222757_59GNP_51.1CC</t>
  </si>
  <si>
    <t>20230625T223810</t>
  </si>
  <si>
    <t>S2A_MSIL1C_GM_20230625T223810_59GMN_100CC</t>
  </si>
  <si>
    <t>20230625T223807</t>
  </si>
  <si>
    <t>S2A_MSIL1C_GM_20230625T223807_59GNN_100CC</t>
  </si>
  <si>
    <t>20230625T223756</t>
  </si>
  <si>
    <t>S2A_MSIL1C_GM_20230625T223756_59GMP_100CC</t>
  </si>
  <si>
    <t>20230625T223752</t>
  </si>
  <si>
    <t>S2A_MSIL1C_GM_20230625T223752_59GNP_100CC</t>
  </si>
  <si>
    <t>20230622T222814</t>
  </si>
  <si>
    <t>S2A_MSIL1C_GM_20230622T222814_59GMN_77.3CC</t>
  </si>
  <si>
    <t>20230622T222810</t>
  </si>
  <si>
    <t>S2A_MSIL1C_GM_20230622T222810_59GNN_88.3CC</t>
  </si>
  <si>
    <t>20230622T222801</t>
  </si>
  <si>
    <t>S2A_MSIL1C_GM_20230622T222801_59GMP_99.9CC</t>
  </si>
  <si>
    <t>20230622T222756</t>
  </si>
  <si>
    <t>S2A_MSIL1C_GM_20230622T222756_59GNP_99.5CC</t>
  </si>
  <si>
    <t>20230620T223811</t>
  </si>
  <si>
    <t>S2A_MSIL1C_GM_20230620T223811_59GMN_61CC</t>
  </si>
  <si>
    <t>20230620T223807</t>
  </si>
  <si>
    <t>S2A_MSIL1C_GM_20230620T223807_59GNN_40.9CC</t>
  </si>
  <si>
    <t>20230620T223757</t>
  </si>
  <si>
    <t>S2A_MSIL1C_GM_20230620T223757_59GMP_97.2CC</t>
  </si>
  <si>
    <t>20230620T223753</t>
  </si>
  <si>
    <t>S2A_MSIL1C_GM_20230620T223753_59GNP_62.5CC</t>
  </si>
  <si>
    <t>20230617T222815</t>
  </si>
  <si>
    <t>S2A_MSIL1C_GM_20230617T222815_59GMN_84.3CC</t>
  </si>
  <si>
    <t>20230617T222811</t>
  </si>
  <si>
    <t>S2A_MSIL1C_GM_20230617T222811_59GNN_83.4CC</t>
  </si>
  <si>
    <t>20230617T222803</t>
  </si>
  <si>
    <t>S2A_MSIL1C_GM_20230617T222803_59GMP_78.3CC</t>
  </si>
  <si>
    <t>20230617T222757</t>
  </si>
  <si>
    <t>S2A_MSIL1C_GM_20230617T222757_59GNP_99CC</t>
  </si>
  <si>
    <t>20230615T223811</t>
  </si>
  <si>
    <t>S2A_MSIL1C_GM_20230615T223811_59GMN_89.8CC</t>
  </si>
  <si>
    <t>20230615T223807</t>
  </si>
  <si>
    <t>S2A_MSIL1C_GM_20230615T223807_59GNN_52CC</t>
  </si>
  <si>
    <t>20230615T223757</t>
  </si>
  <si>
    <t>S2A_MSIL1C_GM_20230615T223757_59GMP_100CC</t>
  </si>
  <si>
    <t>20230615T223753</t>
  </si>
  <si>
    <t>S2A_MSIL1C_GM_20230615T223753_59GNP_97.4CC</t>
  </si>
  <si>
    <t>20230612T222815</t>
  </si>
  <si>
    <t>S2A_MSIL1C_GM_20230612T222815_59GMN_0.1CC</t>
  </si>
  <si>
    <t>20230612T222811</t>
  </si>
  <si>
    <t>S2A_MSIL1C_GM_20230612T222811_59GNN_13.8CC</t>
  </si>
  <si>
    <t>20230612T222802</t>
  </si>
  <si>
    <t>S2A_MSIL1C_GM_20230612T222802_59GMP_0CC</t>
  </si>
  <si>
    <t>20230612T222757</t>
  </si>
  <si>
    <t>S2A_MSIL1C_GM_20230612T222757_59GNP_1.3CC</t>
  </si>
  <si>
    <t>20230610T223812</t>
  </si>
  <si>
    <t>S2A_MSIL1C_GM_20230610T223812_59GMN_98.8CC</t>
  </si>
  <si>
    <t>20230610T223808</t>
  </si>
  <si>
    <t>S2A_MSIL1C_GM_20230610T223808_59GNN_78CC</t>
  </si>
  <si>
    <t>20230610T223758</t>
  </si>
  <si>
    <t>S2A_MSIL1C_GM_20230610T223758_59GMP_93.6CC</t>
  </si>
  <si>
    <t>20230610T223754</t>
  </si>
  <si>
    <t>S2A_MSIL1C_GM_20230610T223754_59GNP_64.3CC</t>
  </si>
  <si>
    <t>20230607T222815</t>
  </si>
  <si>
    <t>S2A_MSIL1C_GM_20230607T222815_59GMN_0CC</t>
  </si>
  <si>
    <t>20230607T222812</t>
  </si>
  <si>
    <t>S2A_MSIL1C_GM_20230607T222812_59GNN_0CC</t>
  </si>
  <si>
    <t>20230607T222803</t>
  </si>
  <si>
    <t>S2A_MSIL1C_GM_20230607T222803_59GMP_0.8CC</t>
  </si>
  <si>
    <t>20230607T222757</t>
  </si>
  <si>
    <t>S2A_MSIL1C_GM_20230607T222757_59GNP_0.3CC</t>
  </si>
  <si>
    <t>20230605T223811</t>
  </si>
  <si>
    <t>S2A_MSIL1C_GM_20230605T223811_59GMN_0CC</t>
  </si>
  <si>
    <t>20230605T223807</t>
  </si>
  <si>
    <t>S2A_MSIL1C_GM_20230605T223807_59GNN_0CC</t>
  </si>
  <si>
    <t>20230605T223756</t>
  </si>
  <si>
    <t>S2A_MSIL1C_GM_20230605T223756_59GMP_0CC</t>
  </si>
  <si>
    <t>20230605T223752</t>
  </si>
  <si>
    <t>S2A_MSIL1C_GM_20230605T223752_59GNP_0CC</t>
  </si>
  <si>
    <t>20230602T222814</t>
  </si>
  <si>
    <t>S2A_MSIL1C_GM_20230602T222814_59GMN_2.1CC</t>
  </si>
  <si>
    <t>20230602T222811</t>
  </si>
  <si>
    <t>S2A_MSIL1C_GM_20230602T222811_59GNN_7.1CC</t>
  </si>
  <si>
    <t>20230602T222802</t>
  </si>
  <si>
    <t>S2A_MSIL1C_GM_20230602T222802_59GMP_6.2CC</t>
  </si>
  <si>
    <t>20230602T222756</t>
  </si>
  <si>
    <t>S2A_MSIL1C_GM_20230602T222756_59GNP_4.7CC</t>
  </si>
  <si>
    <t>20230531T223811</t>
  </si>
  <si>
    <t>S2A_MSIL1C_GM_20230531T223811_59GMN_94.7CC</t>
  </si>
  <si>
    <t>20230531T223807</t>
  </si>
  <si>
    <t>S2A_MSIL1C_GM_20230531T223807_59GNN_89.5CC</t>
  </si>
  <si>
    <t>20230531T223756</t>
  </si>
  <si>
    <t>S2A_MSIL1C_GM_20230531T223756_59GMP_97CC</t>
  </si>
  <si>
    <t>20230531T223752</t>
  </si>
  <si>
    <t>S2A_MSIL1C_GM_20230531T223752_59GNP_80.3CC</t>
  </si>
  <si>
    <t>20230528T222815</t>
  </si>
  <si>
    <t>S2A_MSIL1C_GM_20230528T222815_59GMN_96.8CC</t>
  </si>
  <si>
    <t>20230528T222811</t>
  </si>
  <si>
    <t>S2A_MSIL1C_GM_20230528T222811_59GNN_94.6CC</t>
  </si>
  <si>
    <t>20230528T222802</t>
  </si>
  <si>
    <t>S2A_MSIL1C_GM_20230528T222802_59GMP_100CC</t>
  </si>
  <si>
    <t>20230528T222757</t>
  </si>
  <si>
    <t>S2A_MSIL1C_GM_20230528T222757_59GNP_99.5CC</t>
  </si>
  <si>
    <t>20230526T223811</t>
  </si>
  <si>
    <t>S2A_MSIL1C_GM_20230526T223811_59GMN_92.2CC</t>
  </si>
  <si>
    <t>20230526T223807</t>
  </si>
  <si>
    <t>S2A_MSIL1C_GM_20230526T223807_59GNN_80.8CC</t>
  </si>
  <si>
    <t>20230526T223756</t>
  </si>
  <si>
    <t>S2A_MSIL1C_GM_20230526T223756_59GMP_95.9CC</t>
  </si>
  <si>
    <t>20230526T223752</t>
  </si>
  <si>
    <t>S2A_MSIL1C_GM_20230526T223752_59GNP_99.6CC</t>
  </si>
  <si>
    <t>20230523T222814</t>
  </si>
  <si>
    <t>S2A_MSIL1C_GM_20230523T222814_59GMN_2.3CC</t>
  </si>
  <si>
    <t>20230523T222810</t>
  </si>
  <si>
    <t>S2A_MSIL1C_GM_20230523T222810_59GNN_23.3CC</t>
  </si>
  <si>
    <t>20230523T222801</t>
  </si>
  <si>
    <t>S2A_MSIL1C_GM_20230523T222801_59GMP_2.3CC</t>
  </si>
  <si>
    <t>20230523T222756</t>
  </si>
  <si>
    <t>S2A_MSIL1C_GM_20230523T222756_59GNP_2.6CC</t>
  </si>
  <si>
    <t>20230521T223812</t>
  </si>
  <si>
    <t>S2A_MSIL1C_GM_20230521T223812_59GMN_98.2CC</t>
  </si>
  <si>
    <t>20230521T223808</t>
  </si>
  <si>
    <t>S2A_MSIL1C_GM_20230521T223808_59GNN_97.7CC</t>
  </si>
  <si>
    <t>20230521T223758</t>
  </si>
  <si>
    <t>S2A_MSIL1C_GM_20230521T223758_59GMP_99.7CC</t>
  </si>
  <si>
    <t>20230521T223753</t>
  </si>
  <si>
    <t>S2A_MSIL1C_GM_20230521T223753_59GNP_83.9CC</t>
  </si>
  <si>
    <t>20230518T222815</t>
  </si>
  <si>
    <t>S2A_MSIL1C_GM_20230518T222815_59GMN_99.9CC</t>
  </si>
  <si>
    <t>20230518T222812</t>
  </si>
  <si>
    <t>S2A_MSIL1C_GM_20230518T222812_59GNN_99.9CC</t>
  </si>
  <si>
    <t>20230518T222803</t>
  </si>
  <si>
    <t>S2A_MSIL1C_GM_20230518T222803_59GMP_98.8CC</t>
  </si>
  <si>
    <t>20230518T222757</t>
  </si>
  <si>
    <t>S2A_MSIL1C_GM_20230518T222757_59GNP_99.4CC</t>
  </si>
  <si>
    <t>20230516T223808</t>
  </si>
  <si>
    <t>S2A_MSIL1C_GM_20230516T223808_59GMN_57CC</t>
  </si>
  <si>
    <t>20230516T223804</t>
  </si>
  <si>
    <t>S2A_MSIL1C_GM_20230516T223804_59GNN_68.8CC</t>
  </si>
  <si>
    <t>20230516T223754</t>
  </si>
  <si>
    <t>S2A_MSIL1C_GM_20230516T223754_59GMP_16.3CC</t>
  </si>
  <si>
    <t>20230516T223750</t>
  </si>
  <si>
    <t>S2A_MSIL1C_GM_20230516T223750_59GNP_77.7CC</t>
  </si>
  <si>
    <t>20230513T222810</t>
  </si>
  <si>
    <t>S2A_MSIL1C_GM_20230513T222810_59GMN_74.7CC</t>
  </si>
  <si>
    <t>20230513T222807</t>
  </si>
  <si>
    <t>S2A_MSIL1C_GM_20230513T222807_59GNN_89.7CC</t>
  </si>
  <si>
    <t>20230513T222758</t>
  </si>
  <si>
    <t>S2A_MSIL1C_GM_20230513T222758_59GMP_92.1CC</t>
  </si>
  <si>
    <t>20230513T222753</t>
  </si>
  <si>
    <t>S2A_MSIL1C_GM_20230513T222753_59GNP_89CC</t>
  </si>
  <si>
    <t>20230511T223810</t>
  </si>
  <si>
    <t>S2A_MSIL1C_GM_20230511T223810_59GMN_1.1CC</t>
  </si>
  <si>
    <t>20230511T223806</t>
  </si>
  <si>
    <t>S2A_MSIL1C_GM_20230511T223806_59GNN_10.6CC</t>
  </si>
  <si>
    <t>20230511T223755</t>
  </si>
  <si>
    <t>S2A_MSIL1C_GM_20230511T223755_59GMP_24.6CC</t>
  </si>
  <si>
    <t>20230511T223751</t>
  </si>
  <si>
    <t>S2A_MSIL1C_GM_20230511T223751_59GNP_1.6CC</t>
  </si>
  <si>
    <t>20230508T222813</t>
  </si>
  <si>
    <t>S2A_MSIL1C_GM_20230508T222813_59GMN_99.8CC</t>
  </si>
  <si>
    <t>20230508T222810</t>
  </si>
  <si>
    <t>S2A_MSIL1C_GM_20230508T222810_59GNN_99.9CC</t>
  </si>
  <si>
    <t>20230508T222801</t>
  </si>
  <si>
    <t>S2A_MSIL1C_GM_20230508T222801_59GMP_100CC</t>
  </si>
  <si>
    <t>20230508T222755</t>
  </si>
  <si>
    <t>S2A_MSIL1C_GM_20230508T222755_59GNP_100CC</t>
  </si>
  <si>
    <t>20230506T223807</t>
  </si>
  <si>
    <t>S2A_MSIL1C_GM_20230506T223807_59GMN_97.3CC</t>
  </si>
  <si>
    <t>20230506T223803</t>
  </si>
  <si>
    <t>S2A_MSIL1C_GM_20230506T223803_59GNN_99.9CC</t>
  </si>
  <si>
    <t>20230506T223753</t>
  </si>
  <si>
    <t>S2A_MSIL1C_GM_20230506T223753_59GMP_99CC</t>
  </si>
  <si>
    <t>20230506T223749</t>
  </si>
  <si>
    <t>S2A_MSIL1C_GM_20230506T223749_59GNP_99.8CC</t>
  </si>
  <si>
    <t>20230503T222811</t>
  </si>
  <si>
    <t>S2A_MSIL1C_GM_20230503T222811_59GMN_99.4CC</t>
  </si>
  <si>
    <t>20230503T222807</t>
  </si>
  <si>
    <t>S2A_MSIL1C_GM_20230503T222807_59GNN_99.8CC</t>
  </si>
  <si>
    <t>20230503T222801</t>
  </si>
  <si>
    <t>S2A_MSIL1C_GM_20230503T222801_59GMP_99.7CC</t>
  </si>
  <si>
    <t>20230503T222758</t>
  </si>
  <si>
    <t>S2A_MSIL1C_GM_20230503T222758_59GNP_100CC</t>
  </si>
  <si>
    <t>20230501T223809</t>
  </si>
  <si>
    <t>S2A_MSIL1C_GM_20230501T223809_59GMN_72.5CC</t>
  </si>
  <si>
    <t>20230501T223806</t>
  </si>
  <si>
    <t>S2A_MSIL1C_GM_20230501T223806_59GNN_84CC</t>
  </si>
  <si>
    <t>20230501T223755</t>
  </si>
  <si>
    <t>S2A_MSIL1C_GM_20230501T223755_59GMP_41.5CC</t>
  </si>
  <si>
    <t>20230501T223751</t>
  </si>
  <si>
    <t>S2A_MSIL1C_GM_20230501T223751_59GNP_85.4CC</t>
  </si>
  <si>
    <t>20230428T222812</t>
  </si>
  <si>
    <t>S2A_MSIL1C_GM_20230428T222812_59GMN_80.3CC</t>
  </si>
  <si>
    <t>20230428T222809</t>
  </si>
  <si>
    <t>S2A_MSIL1C_GM_20230428T222809_59GNN_35.5CC</t>
  </si>
  <si>
    <t>20230428T222800</t>
  </si>
  <si>
    <t>S2A_MSIL1C_GM_20230428T222800_59GMP_84.5CC</t>
  </si>
  <si>
    <t>20230428T222754</t>
  </si>
  <si>
    <t>S2A_MSIL1C_GM_20230428T222754_59GNP_33.5CC</t>
  </si>
  <si>
    <t>20230426T223807</t>
  </si>
  <si>
    <t>S2A_MSIL1C_GM_20230426T223807_59GMN_1.3CC</t>
  </si>
  <si>
    <t>20230426T223803</t>
  </si>
  <si>
    <t>S2A_MSIL1C_GM_20230426T223803_59GNN_0CC</t>
  </si>
  <si>
    <t>20230426T223753</t>
  </si>
  <si>
    <t>S2A_MSIL1C_GM_20230426T223753_59GMP_14.7CC</t>
  </si>
  <si>
    <t>20230426T223748</t>
  </si>
  <si>
    <t>S2A_MSIL1C_GM_20230426T223748_59GNP_2.1CC</t>
  </si>
  <si>
    <t>20230423T222810</t>
  </si>
  <si>
    <t>S2A_MSIL1C_GM_20230423T222810_59GMN_0.5CC</t>
  </si>
  <si>
    <t>20230423T222806</t>
  </si>
  <si>
    <t>S2A_MSIL1C_GM_20230423T222806_59GNN_2.2CC</t>
  </si>
  <si>
    <t>20230423T222757</t>
  </si>
  <si>
    <t>S2A_MSIL1C_GM_20230423T222757_59GMP_5.6CC</t>
  </si>
  <si>
    <t>20230423T222752</t>
  </si>
  <si>
    <t>S2A_MSIL1C_GM_20230423T222752_59GNP_2.2CC</t>
  </si>
  <si>
    <t>20230421T223809</t>
  </si>
  <si>
    <t>S2A_MSIL1C_GM_20230421T223809_59GMN_25.9CC</t>
  </si>
  <si>
    <t>20230421T223805</t>
  </si>
  <si>
    <t>S2A_MSIL1C_GM_20230421T223805_59GNN_42.7CC</t>
  </si>
  <si>
    <t>20230421T223755</t>
  </si>
  <si>
    <t>S2A_MSIL1C_GM_20230421T223755_59GMP_8.3CC</t>
  </si>
  <si>
    <t>20230421T223751</t>
  </si>
  <si>
    <t>S2A_MSIL1C_GM_20230421T223751_59GNP_40.4CC</t>
  </si>
  <si>
    <t>20230418T222812</t>
  </si>
  <si>
    <t>S2A_MSIL1C_GM_20230418T222812_59GMN_8.3CC</t>
  </si>
  <si>
    <t>20230418T222809</t>
  </si>
  <si>
    <t>S2A_MSIL1C_GM_20230418T222809_59GNN_43.3CC</t>
  </si>
  <si>
    <t>20230418T222800</t>
  </si>
  <si>
    <t>S2A_MSIL1C_GM_20230418T222800_59GMP_2.1CC</t>
  </si>
  <si>
    <t>20230418T222754</t>
  </si>
  <si>
    <t>S2A_MSIL1C_GM_20230418T222754_59GNP_20.4CC</t>
  </si>
  <si>
    <t>20230413T223810</t>
  </si>
  <si>
    <t>S2A_MSIL1C_GM_20230413T223810_59GMN_46.4CC</t>
  </si>
  <si>
    <t>20230413T223807</t>
  </si>
  <si>
    <t>S2A_MSIL1C_GM_20230413T223807_59GNN_65.3CC</t>
  </si>
  <si>
    <t>20230413T223758</t>
  </si>
  <si>
    <t>S2A_MSIL1C_GM_20230413T223758_59GMP_12.1CC</t>
  </si>
  <si>
    <t>20230413T223752</t>
  </si>
  <si>
    <t>S2A_MSIL1C_GM_20230413T223752_59GNP_11.3CC</t>
  </si>
  <si>
    <t>20230411T223808</t>
  </si>
  <si>
    <t>S2A_MSIL1C_GM_20230411T223808_59GMN_91.6CC</t>
  </si>
  <si>
    <t>20230411T223804</t>
  </si>
  <si>
    <t>S2A_MSIL1C_GM_20230411T223804_59GNN_98.3CC</t>
  </si>
  <si>
    <t>20230411T223754</t>
  </si>
  <si>
    <t>S2A_MSIL1C_GM_20230411T223754_59GMP_63CC</t>
  </si>
  <si>
    <t>20230411T223750</t>
  </si>
  <si>
    <t>S2A_MSIL1C_GM_20230411T223750_59GNP_98.9CC</t>
  </si>
  <si>
    <t>20230408T222813</t>
  </si>
  <si>
    <t>S2A_MSIL1C_GM_20230408T222813_59GMN_40.4CC</t>
  </si>
  <si>
    <t>20230408T222809</t>
  </si>
  <si>
    <t>S2A_MSIL1C_GM_20230408T222809_59GNN_22.7CC</t>
  </si>
  <si>
    <t>20230408T222800</t>
  </si>
  <si>
    <t>S2A_MSIL1C_GM_20230408T222800_59GMP_65.7CC</t>
  </si>
  <si>
    <t>20230408T222755</t>
  </si>
  <si>
    <t>S2A_MSIL1C_GM_20230408T222755_59GNP_63.2CC</t>
  </si>
  <si>
    <t>20230406T223807</t>
  </si>
  <si>
    <t>S2A_MSIL1C_GM_20230406T223807_59GMN_1.4CC</t>
  </si>
  <si>
    <t>20230406T223803</t>
  </si>
  <si>
    <t>S2A_MSIL1C_GM_20230406T223803_59GNN_21.6CC</t>
  </si>
  <si>
    <t>20230406T223753</t>
  </si>
  <si>
    <t>S2A_MSIL1C_GM_20230406T223753_59GMP_25.6CC</t>
  </si>
  <si>
    <t>20230406T223748</t>
  </si>
  <si>
    <t>S2A_MSIL1C_GM_20230406T223748_59GNP_0.4CC</t>
  </si>
  <si>
    <t>20230403T222810</t>
  </si>
  <si>
    <t>S2A_MSIL1C_GM_20230403T222810_59GMN_0.6CC</t>
  </si>
  <si>
    <t>20230403T222806</t>
  </si>
  <si>
    <t>S2A_MSIL1C_GM_20230403T222806_59GNN_0CC</t>
  </si>
  <si>
    <t>20230403T222757</t>
  </si>
  <si>
    <t>S2A_MSIL1C_GM_20230403T222757_59GMP_14.7CC</t>
  </si>
  <si>
    <t>20230403T222752</t>
  </si>
  <si>
    <t>S2A_MSIL1C_GM_20230403T222752_59GNP_2CC</t>
  </si>
  <si>
    <t>20230401T223810</t>
  </si>
  <si>
    <t>S2A_MSIL1C_GM_20230401T223810_59GMN_48CC</t>
  </si>
  <si>
    <t>20230401T223807</t>
  </si>
  <si>
    <t>S2A_MSIL1C_GM_20230401T223807_59GNN_64.4CC</t>
  </si>
  <si>
    <t>20230401T223756</t>
  </si>
  <si>
    <t>S2A_MSIL1C_GM_20230401T223756_59GMP_59CC</t>
  </si>
  <si>
    <t>20230401T223752</t>
  </si>
  <si>
    <t>S2A_MSIL1C_GM_20230401T223752_59GNP_84.2CC</t>
  </si>
  <si>
    <t>20230329T222814</t>
  </si>
  <si>
    <t>S2A_MSIL1C_GM_20230329T222814_59GMN_0CC</t>
  </si>
  <si>
    <t>20230329T222810</t>
  </si>
  <si>
    <t>S2A_MSIL1C_GM_20230329T222810_59GNN_25.6CC</t>
  </si>
  <si>
    <t>20230329T222801</t>
  </si>
  <si>
    <t>S2A_MSIL1C_GM_20230329T222801_59GMP_0CC</t>
  </si>
  <si>
    <t>20230329T222756</t>
  </si>
  <si>
    <t>S2A_MSIL1C_GM_20230329T222756_59GNP_1.2CC</t>
  </si>
  <si>
    <t>20230327T223805</t>
  </si>
  <si>
    <t>S2A_MSIL1C_GM_20230327T223805_59GMN_49CC</t>
  </si>
  <si>
    <t>20230327T223801</t>
  </si>
  <si>
    <t>S2A_MSIL1C_GM_20230327T223801_59GNN_92.2CC</t>
  </si>
  <si>
    <t>20230327T223751</t>
  </si>
  <si>
    <t>S2A_MSIL1C_GM_20230327T223751_59GMP_83.3CC</t>
  </si>
  <si>
    <t>20230327T223747</t>
  </si>
  <si>
    <t>S2A_MSIL1C_GM_20230327T223747_59GNP_99.1CC</t>
  </si>
  <si>
    <t>20230324T222809</t>
  </si>
  <si>
    <t>S2A_MSIL1C_GM_20230324T222809_59GMN_92.2CC</t>
  </si>
  <si>
    <t>20230324T222805</t>
  </si>
  <si>
    <t>S2A_MSIL1C_GM_20230324T222805_59GNN_91.8CC</t>
  </si>
  <si>
    <t>20230324T222756</t>
  </si>
  <si>
    <t>S2A_MSIL1C_GM_20230324T222756_59GMP_99.2CC</t>
  </si>
  <si>
    <t>20230324T222751</t>
  </si>
  <si>
    <t>S2A_MSIL1C_GM_20230324T222751_59GNP_93.2CC</t>
  </si>
  <si>
    <t>20230322T223809</t>
  </si>
  <si>
    <t>S2A_MSIL1C_GM_20230322T223809_59GMN_1.9CC</t>
  </si>
  <si>
    <t>20230322T223805</t>
  </si>
  <si>
    <t>S2A_MSIL1C_GM_20230322T223805_59GNN_0.2CC</t>
  </si>
  <si>
    <t>20230322T223755</t>
  </si>
  <si>
    <t>S2A_MSIL1C_GM_20230322T223755_59GMP_10.5CC</t>
  </si>
  <si>
    <t>20230322T223751</t>
  </si>
  <si>
    <t>S2A_MSIL1C_GM_20230322T223751_59GNP_3.3CC</t>
  </si>
  <si>
    <t>20230319T222814</t>
  </si>
  <si>
    <t>S2A_MSIL1C_GM_20230319T222814_59GMN_99.6CC</t>
  </si>
  <si>
    <t>20230319T222810</t>
  </si>
  <si>
    <t>S2A_MSIL1C_GM_20230319T222810_59GNN_98.6CC</t>
  </si>
  <si>
    <t>20230319T222801</t>
  </si>
  <si>
    <t>S2A_MSIL1C_GM_20230319T222801_59GMP_79.4CC</t>
  </si>
  <si>
    <t>20230319T222756</t>
  </si>
  <si>
    <t>S2A_MSIL1C_GM_20230319T222756_59GNP_44.8CC</t>
  </si>
  <si>
    <t>20230317T223805</t>
  </si>
  <si>
    <t>S2A_MSIL1C_GM_20230317T223805_59GMN_1.6CC</t>
  </si>
  <si>
    <t>20230317T223801</t>
  </si>
  <si>
    <t>S2A_MSIL1C_GM_20230317T223801_59GNN_4.2CC</t>
  </si>
  <si>
    <t>20230317T223751</t>
  </si>
  <si>
    <t>S2A_MSIL1C_GM_20230317T223751_59GMP_2.9CC</t>
  </si>
  <si>
    <t>20230317T223746</t>
  </si>
  <si>
    <t>S2A_MSIL1C_GM_20230317T223746_59GNP_10.7CC</t>
  </si>
  <si>
    <t>20230314T222807</t>
  </si>
  <si>
    <t>S2A_MSIL1C_GM_20230314T222807_59GMN_2.6CC</t>
  </si>
  <si>
    <t>20230314T222804</t>
  </si>
  <si>
    <t>S2A_MSIL1C_GM_20230314T222804_59GNN_1.1CC</t>
  </si>
  <si>
    <t>20230314T222755</t>
  </si>
  <si>
    <t>S2A_MSIL1C_GM_20230314T222755_59GMP_2.5CC</t>
  </si>
  <si>
    <t>20230314T222749</t>
  </si>
  <si>
    <t>S2A_MSIL1C_GM_20230314T222749_59GNP_4CC</t>
  </si>
  <si>
    <t>20230312T223811</t>
  </si>
  <si>
    <t>S2A_MSIL1C_GM_20230312T223811_59GMN_36CC</t>
  </si>
  <si>
    <t>20230312T223807</t>
  </si>
  <si>
    <t>S2A_MSIL1C_GM_20230312T223807_59GNN_82.1CC</t>
  </si>
  <si>
    <t>20230312T223757</t>
  </si>
  <si>
    <t>S2A_MSIL1C_GM_20230312T223757_59GMP_25.7CC</t>
  </si>
  <si>
    <t>20230312T223753</t>
  </si>
  <si>
    <t>S2A_MSIL1C_GM_20230312T223753_59GNP_82.5CC</t>
  </si>
  <si>
    <t>20230309T222814</t>
  </si>
  <si>
    <t>S2A_MSIL1C_GM_20230309T222814_59GMN_17.7CC</t>
  </si>
  <si>
    <t>20230309T222811</t>
  </si>
  <si>
    <t>S2A_MSIL1C_GM_20230309T222811_59GNN_9.9CC</t>
  </si>
  <si>
    <t>20230309T222802</t>
  </si>
  <si>
    <t>S2A_MSIL1C_GM_20230309T222802_59GMP_5.5CC</t>
  </si>
  <si>
    <t>20230309T222756</t>
  </si>
  <si>
    <t>S2A_MSIL1C_GM_20230309T222756_59GNP_9.8CC</t>
  </si>
  <si>
    <t>20230307T223803</t>
  </si>
  <si>
    <t>S2A_MSIL1C_GM_20230307T223803_59GMN_87.1CC</t>
  </si>
  <si>
    <t>20230307T223759</t>
  </si>
  <si>
    <t>S2A_MSIL1C_GM_20230307T223759_59GNN_87.6CC</t>
  </si>
  <si>
    <t>20230307T223748</t>
  </si>
  <si>
    <t>S2A_MSIL1C_GM_20230307T223748_59GMP_83.7CC</t>
  </si>
  <si>
    <t>20230307T223744</t>
  </si>
  <si>
    <t>S2A_MSIL1C_GM_20230307T223744_59GNP_91.2CC</t>
  </si>
  <si>
    <t>20230304T222807</t>
  </si>
  <si>
    <t>S2A_MSIL1C_GM_20230304T222807_59GMN_73.7CC</t>
  </si>
  <si>
    <t>20230304T222804</t>
  </si>
  <si>
    <t>S2A_MSIL1C_GM_20230304T222804_59GNN_90.2CC</t>
  </si>
  <si>
    <t>20230304T222755</t>
  </si>
  <si>
    <t>S2A_MSIL1C_GM_20230304T222755_59GMP_52.9CC</t>
  </si>
  <si>
    <t>20230304T222749</t>
  </si>
  <si>
    <t>S2A_MSIL1C_GM_20230304T222749_59GNP_70.4CC</t>
  </si>
  <si>
    <t>20230302T223808</t>
  </si>
  <si>
    <t>S2A_MSIL1C_GM_20230302T223808_59GMN_97.2CC</t>
  </si>
  <si>
    <t>20230302T223804</t>
  </si>
  <si>
    <t>S2A_MSIL1C_GM_20230302T223804_59GNN_95.6CC</t>
  </si>
  <si>
    <t>20230302T223754</t>
  </si>
  <si>
    <t>S2A_MSIL1C_GM_20230302T223754_59GMP_94.4CC</t>
  </si>
  <si>
    <t>20230302T223750</t>
  </si>
  <si>
    <t>S2A_MSIL1C_GM_20230302T223750_59GNP_79.6CC</t>
  </si>
  <si>
    <t>20230227T222811</t>
  </si>
  <si>
    <t>S2A_MSIL1C_GM_20230227T222811_59GMN_2.4CC</t>
  </si>
  <si>
    <t>20230227T222808</t>
  </si>
  <si>
    <t>S2A_MSIL1C_GM_20230227T222808_59GNN_0.6CC</t>
  </si>
  <si>
    <t>20230227T222759</t>
  </si>
  <si>
    <t>S2A_MSIL1C_GM_20230227T222759_59GMP_1.1CC</t>
  </si>
  <si>
    <t>20230227T222753</t>
  </si>
  <si>
    <t>S2A_MSIL1C_GM_20230227T222753_59GNP_3.3CC</t>
  </si>
  <si>
    <t>20230225T223805</t>
  </si>
  <si>
    <t>S2A_MSIL1C_GM_20230225T223805_59GMN_26CC</t>
  </si>
  <si>
    <t>20230225T223801</t>
  </si>
  <si>
    <t>S2A_MSIL1C_GM_20230225T223801_59GNN_20.9CC</t>
  </si>
  <si>
    <t>20230225T223750</t>
  </si>
  <si>
    <t>S2A_MSIL1C_GM_20230225T223750_59GMP_36.6CC</t>
  </si>
  <si>
    <t>20230225T223746</t>
  </si>
  <si>
    <t>S2A_MSIL1C_GM_20230225T223746_59GNP_77.6CC</t>
  </si>
  <si>
    <t>20230222T222808</t>
  </si>
  <si>
    <t>S2A_MSIL1C_GM_20230222T222808_59GMN_34.6CC</t>
  </si>
  <si>
    <t>20230222T222804</t>
  </si>
  <si>
    <t>S2A_MSIL1C_GM_20230222T222804_59GNN_92.6CC</t>
  </si>
  <si>
    <t>20230222T222755</t>
  </si>
  <si>
    <t>S2A_MSIL1C_GM_20230222T222755_59GMP_54.2CC</t>
  </si>
  <si>
    <t>20230222T222750</t>
  </si>
  <si>
    <t>S2A_MSIL1C_GM_20230222T222750_59GNP_34.6CC</t>
  </si>
  <si>
    <t>20230220T223806</t>
  </si>
  <si>
    <t>S2A_MSIL1C_GM_20230220T223806_59GMN_30.7CC</t>
  </si>
  <si>
    <t>20230220T223803</t>
  </si>
  <si>
    <t>S2A_MSIL1C_GM_20230220T223803_59GNN_44.1CC</t>
  </si>
  <si>
    <t>20230220T223752</t>
  </si>
  <si>
    <t>S2A_MSIL1C_GM_20230220T223752_59GMP_12.1CC</t>
  </si>
  <si>
    <t>20230220T223748</t>
  </si>
  <si>
    <t>S2A_MSIL1C_GM_20230220T223748_59GNP_45.4CC</t>
  </si>
  <si>
    <t>20230217T222809</t>
  </si>
  <si>
    <t>S2A_MSIL1C_GM_20230217T222809_59GMN_64.2CC</t>
  </si>
  <si>
    <t>20230217T222805</t>
  </si>
  <si>
    <t>S2A_MSIL1C_GM_20230217T222805_59GNN_51.5CC</t>
  </si>
  <si>
    <t>20230217T222756</t>
  </si>
  <si>
    <t>S2A_MSIL1C_GM_20230217T222756_59GMP_98.8CC</t>
  </si>
  <si>
    <t>20230217T222751</t>
  </si>
  <si>
    <t>S2A_MSIL1C_GM_20230217T222751_59GNP_87.3CC</t>
  </si>
  <si>
    <t>20230215T223804</t>
  </si>
  <si>
    <t>S2A_MSIL1C_GM_20230215T223804_59GMN_8.7CC</t>
  </si>
  <si>
    <t>20230215T223800</t>
  </si>
  <si>
    <t>S2A_MSIL1C_GM_20230215T223800_59GNN_82.4CC</t>
  </si>
  <si>
    <t>20230215T223749</t>
  </si>
  <si>
    <t>S2A_MSIL1C_GM_20230215T223749_59GMP_32.4CC</t>
  </si>
  <si>
    <t>20230215T223745</t>
  </si>
  <si>
    <t>S2A_MSIL1C_GM_20230215T223745_59GNP_94.2CC</t>
  </si>
  <si>
    <t>20230212T222808</t>
  </si>
  <si>
    <t>S2A_MSIL1C_GM_20230212T222808_59GMN_0.1CC</t>
  </si>
  <si>
    <t>20230212T222805</t>
  </si>
  <si>
    <t>S2A_MSIL1C_GM_20230212T222805_59GNN_10.2CC</t>
  </si>
  <si>
    <t>20230212T222756</t>
  </si>
  <si>
    <t>S2A_MSIL1C_GM_20230212T222756_59GMP_0CC</t>
  </si>
  <si>
    <t>20230212T222750</t>
  </si>
  <si>
    <t>S2A_MSIL1C_GM_20230212T222750_59GNP_0.2CC</t>
  </si>
  <si>
    <t>20230210T223806</t>
  </si>
  <si>
    <t>S2A_MSIL1C_GM_20230210T223806_59GMN_2.1CC</t>
  </si>
  <si>
    <t>20230210T223802</t>
  </si>
  <si>
    <t>S2A_MSIL1C_GM_20230210T223802_59GNN_17.6CC</t>
  </si>
  <si>
    <t>20230210T223751</t>
  </si>
  <si>
    <t>S2A_MSIL1C_GM_20230210T223751_59GMP_3.8CC</t>
  </si>
  <si>
    <t>20230210T223747</t>
  </si>
  <si>
    <t>S2A_MSIL1C_GM_20230210T223747_59GNP_20CC</t>
  </si>
  <si>
    <t>20230207T222809</t>
  </si>
  <si>
    <t>S2A_MSIL1C_GM_20230207T222809_59GMN_69.8CC</t>
  </si>
  <si>
    <t>20230207T222805</t>
  </si>
  <si>
    <t>S2A_MSIL1C_GM_20230207T222805_59GNN_38CC</t>
  </si>
  <si>
    <t>20230207T222756</t>
  </si>
  <si>
    <t>S2A_MSIL1C_GM_20230207T222756_59GMP_66.5CC</t>
  </si>
  <si>
    <t>20230207T222751</t>
  </si>
  <si>
    <t>S2A_MSIL1C_GM_20230207T222751_59GNP_59.9CC</t>
  </si>
  <si>
    <t>20230205T223806</t>
  </si>
  <si>
    <t>S2A_MSIL1C_GM_20230205T223806_59GMN_47.5CC</t>
  </si>
  <si>
    <t>20230205T223802</t>
  </si>
  <si>
    <t>S2A_MSIL1C_GM_20230205T223802_59GNN_55.9CC</t>
  </si>
  <si>
    <t>20230205T223752</t>
  </si>
  <si>
    <t>S2A_MSIL1C_GM_20230205T223752_59GMP_45.8CC</t>
  </si>
  <si>
    <t>20230205T223747</t>
  </si>
  <si>
    <t>S2A_MSIL1C_GM_20230205T223747_59GNP_76.4CC</t>
  </si>
  <si>
    <t>20230202T222809</t>
  </si>
  <si>
    <t>S2A_MSIL1C_GM_20230202T222809_59GMN_94CC</t>
  </si>
  <si>
    <t>20230202T222805</t>
  </si>
  <si>
    <t>S2A_MSIL1C_GM_20230202T222805_59GNN_56.6CC</t>
  </si>
  <si>
    <t>20230202T222757</t>
  </si>
  <si>
    <t>S2A_MSIL1C_GM_20230202T222757_59GMP_80.6CC</t>
  </si>
  <si>
    <t>20230202T222751</t>
  </si>
  <si>
    <t>S2A_MSIL1C_GM_20230202T222751_59GNP_55.8CC</t>
  </si>
  <si>
    <t>20230131T223804</t>
  </si>
  <si>
    <t>S2A_MSIL1C_GM_20230131T223804_59GMN_99.6CC</t>
  </si>
  <si>
    <t>20230131T223800</t>
  </si>
  <si>
    <t>S2A_MSIL1C_GM_20230131T223800_59GNN_93.2CC</t>
  </si>
  <si>
    <t>20230131T223750</t>
  </si>
  <si>
    <t>S2A_MSIL1C_GM_20230131T223750_59GMP_99.9CC</t>
  </si>
  <si>
    <t>20230131T223746</t>
  </si>
  <si>
    <t>S2A_MSIL1C_GM_20230131T223746_59GNP_100CC</t>
  </si>
  <si>
    <t>20230128T222808</t>
  </si>
  <si>
    <t>S2A_MSIL1C_GM_20230128T222808_59GMN_26.5CC</t>
  </si>
  <si>
    <t>20230128T222804</t>
  </si>
  <si>
    <t>S2A_MSIL1C_GM_20230128T222804_59GNN_34.7CC</t>
  </si>
  <si>
    <t>20230128T222756</t>
  </si>
  <si>
    <t>S2A_MSIL1C_GM_20230128T222756_59GMP_49.6CC</t>
  </si>
  <si>
    <t>20230128T222750</t>
  </si>
  <si>
    <t>S2A_MSIL1C_GM_20230128T222750_59GNP_74.4CC</t>
  </si>
  <si>
    <t>20230126T223804</t>
  </si>
  <si>
    <t>S2A_MSIL1C_GM_20230126T223804_59GMN_25.2CC</t>
  </si>
  <si>
    <t>20230126T223801</t>
  </si>
  <si>
    <t>S2A_MSIL1C_GM_20230126T223801_59GNN_28.9CC</t>
  </si>
  <si>
    <t>20230126T223750</t>
  </si>
  <si>
    <t>S2A_MSIL1C_GM_20230126T223750_59GMP_1CC</t>
  </si>
  <si>
    <t>20230126T223746</t>
  </si>
  <si>
    <t>S2A_MSIL1C_GM_20230126T223746_59GNP_35.4CC</t>
  </si>
  <si>
    <t>20230123T222807</t>
  </si>
  <si>
    <t>S2A_MSIL1C_GM_20230123T222807_59GMN_17.6CC</t>
  </si>
  <si>
    <t>20230123T222803</t>
  </si>
  <si>
    <t>S2A_MSIL1C_GM_20230123T222803_59GNN_49.3CC</t>
  </si>
  <si>
    <t>20230123T222754</t>
  </si>
  <si>
    <t>S2A_MSIL1C_GM_20230123T222754_59GMP_14CC</t>
  </si>
  <si>
    <t>20230123T222749</t>
  </si>
  <si>
    <t>S2A_MSIL1C_GM_20230123T222749_59GNP_37.3CC</t>
  </si>
  <si>
    <t>20230121T223805</t>
  </si>
  <si>
    <t>S2A_MSIL1C_GM_20230121T223805_59GMN_65.6CC</t>
  </si>
  <si>
    <t>20230121T223801</t>
  </si>
  <si>
    <t>S2A_MSIL1C_GM_20230121T223801_59GNN_62.5CC</t>
  </si>
  <si>
    <t>20230121T223751</t>
  </si>
  <si>
    <t>S2A_MSIL1C_GM_20230121T223751_59GMP_77.2CC</t>
  </si>
  <si>
    <t>20230121T223746</t>
  </si>
  <si>
    <t>S2A_MSIL1C_GM_20230121T223746_59GNP_74.8CC</t>
  </si>
  <si>
    <t>20230118T222808</t>
  </si>
  <si>
    <t>S2A_MSIL1C_GM_20230118T222808_59GMN_6.8CC</t>
  </si>
  <si>
    <t>20230118T222804</t>
  </si>
  <si>
    <t>S2A_MSIL1C_GM_20230118T222804_59GNN_2.2CC</t>
  </si>
  <si>
    <t>20230118T222756</t>
  </si>
  <si>
    <t>S2A_MSIL1C_GM_20230118T222756_59GMP_0CC</t>
  </si>
  <si>
    <t>20230118T222750</t>
  </si>
  <si>
    <t>S2A_MSIL1C_GM_20230118T222750_59GNP_1CC</t>
  </si>
  <si>
    <t>20230116T223803</t>
  </si>
  <si>
    <t>S2A_MSIL1C_GM_20230116T223803_59GMN_32.5CC</t>
  </si>
  <si>
    <t>20230116T223759</t>
  </si>
  <si>
    <t>S2A_MSIL1C_GM_20230116T223759_59GNN_24.2CC</t>
  </si>
  <si>
    <t>20230116T223749</t>
  </si>
  <si>
    <t>S2A_MSIL1C_GM_20230116T223749_59GMP_49.7CC</t>
  </si>
  <si>
    <t>20230116T223744</t>
  </si>
  <si>
    <t>S2A_MSIL1C_GM_20230116T223744_59GNP_41.3CC</t>
  </si>
  <si>
    <t>20230113T222808</t>
  </si>
  <si>
    <t>S2A_MSIL1C_GM_20230113T222808_59GMN_78.3CC</t>
  </si>
  <si>
    <t>20230113T222804</t>
  </si>
  <si>
    <t>S2A_MSIL1C_GM_20230113T222804_59GNN_42.3CC</t>
  </si>
  <si>
    <t>20230113T222755</t>
  </si>
  <si>
    <t>S2A_MSIL1C_GM_20230113T222755_59GMP_71CC</t>
  </si>
  <si>
    <t>20230113T222750</t>
  </si>
  <si>
    <t>S2A_MSIL1C_GM_20230113T222750_59GNP_55.6CC</t>
  </si>
  <si>
    <t>20230111T223803</t>
  </si>
  <si>
    <t>S2A_MSIL1C_GM_20230111T223803_59GMN_11.2CC</t>
  </si>
  <si>
    <t>20230111T223759</t>
  </si>
  <si>
    <t>S2A_MSIL1C_GM_20230111T223759_59GNN_38.3CC</t>
  </si>
  <si>
    <t>20230111T223748</t>
  </si>
  <si>
    <t>S2A_MSIL1C_GM_20230111T223748_59GMP_6.3CC</t>
  </si>
  <si>
    <t>20230111T223744</t>
  </si>
  <si>
    <t>S2A_MSIL1C_GM_20230111T223744_59GNP_10CC</t>
  </si>
  <si>
    <t>20230108T222807</t>
  </si>
  <si>
    <t>S2A_MSIL1C_GM_20230108T222807_59GMN_0CC</t>
  </si>
  <si>
    <t>20230108T222804</t>
  </si>
  <si>
    <t>S2A_MSIL1C_GM_20230108T222804_59GNN_0CC</t>
  </si>
  <si>
    <t>20230108T222755</t>
  </si>
  <si>
    <t>S2A_MSIL1C_GM_20230108T222755_59GMP_0CC</t>
  </si>
  <si>
    <t>20230108T222749</t>
  </si>
  <si>
    <t>S2A_MSIL1C_GM_20230108T222749_59GNP_0CC</t>
  </si>
  <si>
    <t>20230106T223806</t>
  </si>
  <si>
    <t>S2A_MSIL1C_GM_20230106T223806_59GMN_92.8CC</t>
  </si>
  <si>
    <t>20230106T223802</t>
  </si>
  <si>
    <t>S2A_MSIL1C_GM_20230106T223802_59GNN_80.7CC</t>
  </si>
  <si>
    <t>20230106T223751</t>
  </si>
  <si>
    <t>S2A_MSIL1C_GM_20230106T223751_59GMP_96.9CC</t>
  </si>
  <si>
    <t>20230106T223747</t>
  </si>
  <si>
    <t>S2A_MSIL1C_GM_20230106T223747_59GNP_97.7CC</t>
  </si>
  <si>
    <t>20230103T222809</t>
  </si>
  <si>
    <t>S2A_MSIL1C_GM_20230103T222809_59GMN_86.5CC</t>
  </si>
  <si>
    <t>20230103T222806</t>
  </si>
  <si>
    <t>S2A_MSIL1C_GM_20230103T222806_59GNN_69.5CC</t>
  </si>
  <si>
    <t>20230103T222757</t>
  </si>
  <si>
    <t>S2A_MSIL1C_GM_20230103T222757_59GMP_99.8CC</t>
  </si>
  <si>
    <t>20230103T222751</t>
  </si>
  <si>
    <t>S2A_MSIL1C_GM_20230103T222751_59GNP_97.3CC</t>
  </si>
  <si>
    <t>20230101T223806</t>
  </si>
  <si>
    <t>S2A_MSIL1C_GM_20230101T223806_59GMN_50.3CC</t>
  </si>
  <si>
    <t>20230101T223802</t>
  </si>
  <si>
    <t>S2A_MSIL1C_GM_20230101T223802_59GNN_31CC</t>
  </si>
  <si>
    <t>20230101T223751</t>
  </si>
  <si>
    <t>S2A_MSIL1C_GM_20230101T223751_59GMP_62CC</t>
  </si>
  <si>
    <t>20230101T223747</t>
  </si>
  <si>
    <t>S2A_MSIL1C_GM_20230101T223747_59GNP_55.1CC</t>
  </si>
  <si>
    <t>20221229T222810</t>
  </si>
  <si>
    <t>S2A_MSIL1C_GM_20221229T222810_59GMN_84.8CC</t>
  </si>
  <si>
    <t>20221229T222806</t>
  </si>
  <si>
    <t>S2A_MSIL1C_GM_20221229T222806_59GNN_96.5CC</t>
  </si>
  <si>
    <t>20221229T222757</t>
  </si>
  <si>
    <t>S2A_MSIL1C_GM_20221229T222757_59GMP_43CC</t>
  </si>
  <si>
    <t>20221229T222752</t>
  </si>
  <si>
    <t>S2A_MSIL1C_GM_20221229T222752_59GNP_82.9CC</t>
  </si>
  <si>
    <t>20221227T223806</t>
  </si>
  <si>
    <t>S2A_MSIL1C_GM_20221227T223806_59GMN_6.8CC</t>
  </si>
  <si>
    <t>20221227T223802</t>
  </si>
  <si>
    <t>S2A_MSIL1C_GM_20221227T223802_59GNN_10.6CC</t>
  </si>
  <si>
    <t>20221227T223751</t>
  </si>
  <si>
    <t>S2A_MSIL1C_GM_20221227T223751_59GMP_0CC</t>
  </si>
  <si>
    <t>20221227T223747</t>
  </si>
  <si>
    <t>S2A_MSIL1C_GM_20221227T223747_59GNP_12.7CC</t>
  </si>
  <si>
    <t>20221224T222808</t>
  </si>
  <si>
    <t>S2A_MSIL1C_GM_20221224T222808_59GMN_96.4CC</t>
  </si>
  <si>
    <t>20221224T222805</t>
  </si>
  <si>
    <t>S2A_MSIL1C_GM_20221224T222805_59GNN_68.7CC</t>
  </si>
  <si>
    <t>20221224T222756</t>
  </si>
  <si>
    <t>S2A_MSIL1C_GM_20221224T222756_59GMP_99.1CC</t>
  </si>
  <si>
    <t>20221224T222751</t>
  </si>
  <si>
    <t>S2A_MSIL1C_GM_20221224T222751_59GNP_62.1CC</t>
  </si>
  <si>
    <t>20221222T223806</t>
  </si>
  <si>
    <t>S2A_MSIL1C_GM_20221222T223806_59GMN_32.5CC</t>
  </si>
  <si>
    <t>20221222T223802</t>
  </si>
  <si>
    <t>S2A_MSIL1C_GM_20221222T223802_59GNN_99.3CC</t>
  </si>
  <si>
    <t>20221222T223752</t>
  </si>
  <si>
    <t>S2A_MSIL1C_GM_20221222T223752_59GMP_13.3CC</t>
  </si>
  <si>
    <t>20221222T223748</t>
  </si>
  <si>
    <t>S2A_MSIL1C_GM_20221222T223748_59GNP_99.3CC</t>
  </si>
  <si>
    <t>20221219T222809</t>
  </si>
  <si>
    <t>S2A_MSIL1C_GM_20221219T222809_59GMN_63.9CC</t>
  </si>
  <si>
    <t>20221219T222806</t>
  </si>
  <si>
    <t>S2A_MSIL1C_GM_20221219T222806_59GNN_94.8CC</t>
  </si>
  <si>
    <t>20221219T222757</t>
  </si>
  <si>
    <t>S2A_MSIL1C_GM_20221219T222757_59GMP_35.5CC</t>
  </si>
  <si>
    <t>20221219T222751</t>
  </si>
  <si>
    <t>S2A_MSIL1C_GM_20221219T222751_59GNP_52.2CC</t>
  </si>
  <si>
    <t>20221217T223806</t>
  </si>
  <si>
    <t>S2A_MSIL1C_GM_20221217T223806_59GMN_69CC</t>
  </si>
  <si>
    <t>20221217T223802</t>
  </si>
  <si>
    <t>S2A_MSIL1C_GM_20221217T223802_59GNN_94.4CC</t>
  </si>
  <si>
    <t>20221217T223752</t>
  </si>
  <si>
    <t>S2A_MSIL1C_GM_20221217T223752_59GMP_24.1CC</t>
  </si>
  <si>
    <t>20221217T223748</t>
  </si>
  <si>
    <t>S2A_MSIL1C_GM_20221217T223748_59GNP_68.3CC</t>
  </si>
  <si>
    <t>20221214T222810</t>
  </si>
  <si>
    <t>S2A_MSIL1C_GM_20221214T222810_59GMN_94.4CC</t>
  </si>
  <si>
    <t>20221214T222807</t>
  </si>
  <si>
    <t>S2A_MSIL1C_GM_20221214T222807_59GNN_93.7CC</t>
  </si>
  <si>
    <t>20221214T222758</t>
  </si>
  <si>
    <t>S2A_MSIL1C_GM_20221214T222758_59GMP_69.8CC</t>
  </si>
  <si>
    <t>20221214T222752</t>
  </si>
  <si>
    <t>S2A_MSIL1C_GM_20221214T222752_59GNP_95.8CC</t>
  </si>
  <si>
    <t>20221209T222807</t>
  </si>
  <si>
    <t>S2A_MSIL1C_GM_20221209T222807_59GMN_40.4CC</t>
  </si>
  <si>
    <t>20221209T222803</t>
  </si>
  <si>
    <t>S2A_MSIL1C_GM_20221209T222803_59GNN_55.8CC</t>
  </si>
  <si>
    <t>20221209T222754</t>
  </si>
  <si>
    <t>S2A_MSIL1C_GM_20221209T222754_59GMP_2.7CC</t>
  </si>
  <si>
    <t>20221209T222749</t>
  </si>
  <si>
    <t>S2A_MSIL1C_GM_20221209T222749_59GNP_47.4CC</t>
  </si>
  <si>
    <t>20221207T223808</t>
  </si>
  <si>
    <t>S2A_MSIL1C_GM_20221207T223808_59GMN_96.6CC</t>
  </si>
  <si>
    <t>20221207T223804</t>
  </si>
  <si>
    <t>S2A_MSIL1C_GM_20221207T223804_59GNN_98.5CC</t>
  </si>
  <si>
    <t>20221207T223753</t>
  </si>
  <si>
    <t>S2A_MSIL1C_GM_20221207T223753_59GMP_84.1CC</t>
  </si>
  <si>
    <t>20221207T223749</t>
  </si>
  <si>
    <t>S2A_MSIL1C_GM_20221207T223749_59GNP_75.9CC</t>
  </si>
  <si>
    <t>20221204T222811</t>
  </si>
  <si>
    <t>S2A_MSIL1C_GM_20221204T222811_59GMN_43.4CC</t>
  </si>
  <si>
    <t>20221204T222807</t>
  </si>
  <si>
    <t>S2A_MSIL1C_GM_20221204T222807_59GNN_41.4CC</t>
  </si>
  <si>
    <t>20221204T222758</t>
  </si>
  <si>
    <t>S2A_MSIL1C_GM_20221204T222758_59GMP_41.1CC</t>
  </si>
  <si>
    <t>20221204T222753</t>
  </si>
  <si>
    <t>S2A_MSIL1C_GM_20221204T222753_59GNP_60.4CC</t>
  </si>
  <si>
    <t>20221202T223805</t>
  </si>
  <si>
    <t>S2A_MSIL1C_GM_20221202T223805_59GMN_24.2CC</t>
  </si>
  <si>
    <t>20221202T223801</t>
  </si>
  <si>
    <t>S2A_MSIL1C_GM_20221202T223801_59GNN_30.9CC</t>
  </si>
  <si>
    <t>20221202T223751</t>
  </si>
  <si>
    <t>S2A_MSIL1C_GM_20221202T223751_59GMP_8CC</t>
  </si>
  <si>
    <t>20221202T223746</t>
  </si>
  <si>
    <t>S2A_MSIL1C_GM_20221202T223746_59GNP_40CC</t>
  </si>
  <si>
    <t>20221129T222809</t>
  </si>
  <si>
    <t>S2A_MSIL1C_GM_20221129T222809_59GMN_96.6CC</t>
  </si>
  <si>
    <t>20221129T222805</t>
  </si>
  <si>
    <t>S2A_MSIL1C_GM_20221129T222805_59GNN_94.7CC</t>
  </si>
  <si>
    <t>20221129T222756</t>
  </si>
  <si>
    <t>S2A_MSIL1C_GM_20221129T222756_59GMP_90.8CC</t>
  </si>
  <si>
    <t>20221129T222751</t>
  </si>
  <si>
    <t>S2A_MSIL1C_GM_20221129T222751_59GNP_97.1CC</t>
  </si>
  <si>
    <t>20221127T223807</t>
  </si>
  <si>
    <t>S2A_MSIL1C_GM_20221127T223807_59GMN_42.6CC</t>
  </si>
  <si>
    <t>20221127T223803</t>
  </si>
  <si>
    <t>S2A_MSIL1C_GM_20221127T223803_59GNN_49.4CC</t>
  </si>
  <si>
    <t>20221127T223752</t>
  </si>
  <si>
    <t>S2A_MSIL1C_GM_20221127T223752_59GMP_36.5CC</t>
  </si>
  <si>
    <t>20221127T223748</t>
  </si>
  <si>
    <t>S2A_MSIL1C_GM_20221127T223748_59GNP_55.6CC</t>
  </si>
  <si>
    <t>20221124T222810</t>
  </si>
  <si>
    <t>S2A_MSIL1C_GM_20221124T222810_59GMN_56CC</t>
  </si>
  <si>
    <t>20221124T222806</t>
  </si>
  <si>
    <t>S2A_MSIL1C_GM_20221124T222806_59GNN_56.2CC</t>
  </si>
  <si>
    <t>20221124T222757</t>
  </si>
  <si>
    <t>S2A_MSIL1C_GM_20221124T222757_59GMP_33.9CC</t>
  </si>
  <si>
    <t>20221124T222752</t>
  </si>
  <si>
    <t>S2A_MSIL1C_GM_20221124T222752_59GNP_62.2CC</t>
  </si>
  <si>
    <t>20221122T223807</t>
  </si>
  <si>
    <t>S2A_MSIL1C_GM_20221122T223807_59GMN_28.5CC</t>
  </si>
  <si>
    <t>20221122T223803</t>
  </si>
  <si>
    <t>S2A_MSIL1C_GM_20221122T223803_59GNN_58.5CC</t>
  </si>
  <si>
    <t>20221122T223752</t>
  </si>
  <si>
    <t>S2A_MSIL1C_GM_20221122T223752_59GMP_37.2CC</t>
  </si>
  <si>
    <t>20221122T223748</t>
  </si>
  <si>
    <t>S2A_MSIL1C_GM_20221122T223748_59GNP_46.9CC</t>
  </si>
  <si>
    <t>20221119T222810</t>
  </si>
  <si>
    <t>S2A_MSIL1C_GM_20221119T222810_59GMN_52.8CC</t>
  </si>
  <si>
    <t>20221119T222806</t>
  </si>
  <si>
    <t>S2A_MSIL1C_GM_20221119T222806_59GNN_71CC</t>
  </si>
  <si>
    <t>20221119T222758</t>
  </si>
  <si>
    <t>S2A_MSIL1C_GM_20221119T222758_59GMP_36.7CC</t>
  </si>
  <si>
    <t>20221119T222752</t>
  </si>
  <si>
    <t>S2A_MSIL1C_GM_20221119T222752_59GNP_62.1CC</t>
  </si>
  <si>
    <t>20221117T223809</t>
  </si>
  <si>
    <t>S2A_MSIL1C_GM_20221117T223809_59GMN_94.1CC</t>
  </si>
  <si>
    <t>20221117T223805</t>
  </si>
  <si>
    <t>S2A_MSIL1C_GM_20221117T223805_59GNN_97.2CC</t>
  </si>
  <si>
    <t>20221117T223754</t>
  </si>
  <si>
    <t>S2A_MSIL1C_GM_20221117T223754_59GMP_100CC</t>
  </si>
  <si>
    <t>20221117T223750</t>
  </si>
  <si>
    <t>S2A_MSIL1C_GM_20221117T223750_59GNP_98.4CC</t>
  </si>
  <si>
    <t>20221114T222813</t>
  </si>
  <si>
    <t>S2A_MSIL1C_GM_20221114T222813_59GMN_9.4CC</t>
  </si>
  <si>
    <t>20221114T222809</t>
  </si>
  <si>
    <t>S2A_MSIL1C_GM_20221114T222809_59GNN_7.2CC</t>
  </si>
  <si>
    <t>20221114T222801</t>
  </si>
  <si>
    <t>S2A_MSIL1C_GM_20221114T222801_59GMP_1.2CC</t>
  </si>
  <si>
    <t>20221114T222755</t>
  </si>
  <si>
    <t>S2A_MSIL1C_GM_20221114T222755_59GNP_4.9CC</t>
  </si>
  <si>
    <t>20221112T223806</t>
  </si>
  <si>
    <t>S2A_MSIL1C_GM_20221112T223806_59GMN_22.7CC</t>
  </si>
  <si>
    <t>20221112T223803</t>
  </si>
  <si>
    <t>S2A_MSIL1C_GM_20221112T223803_59GNN_34.2CC</t>
  </si>
  <si>
    <t>20221112T223752</t>
  </si>
  <si>
    <t>S2A_MSIL1C_GM_20221112T223752_59GMP_35.1CC</t>
  </si>
  <si>
    <t>20221112T223748</t>
  </si>
  <si>
    <t>S2A_MSIL1C_GM_20221112T223748_59GNP_39.9CC</t>
  </si>
  <si>
    <t>20221109T222809</t>
  </si>
  <si>
    <t>S2A_MSIL1C_GM_20221109T222809_59GMN_13.7CC</t>
  </si>
  <si>
    <t>20221109T222806</t>
  </si>
  <si>
    <t>S2A_MSIL1C_GM_20221109T222806_59GNN_58.6CC</t>
  </si>
  <si>
    <t>20221109T222757</t>
  </si>
  <si>
    <t>S2A_MSIL1C_GM_20221109T222757_59GMP_0CC</t>
  </si>
  <si>
    <t>20221109T222752</t>
  </si>
  <si>
    <t>S2A_MSIL1C_GM_20221109T222752_59GNP_1.8CC</t>
  </si>
  <si>
    <t>20221104T222815</t>
  </si>
  <si>
    <t>S2A_MSIL1C_GM_20221104T222815_59GMN_34.5CC</t>
  </si>
  <si>
    <t>20221104T222811</t>
  </si>
  <si>
    <t>S2A_MSIL1C_GM_20221104T222811_59GNN_30.8CC</t>
  </si>
  <si>
    <t>20221104T222802</t>
  </si>
  <si>
    <t>S2A_MSIL1C_GM_20221104T222802_59GMP_10.2CC</t>
  </si>
  <si>
    <t>20221104T222757</t>
  </si>
  <si>
    <t>S2A_MSIL1C_GM_20221104T222757_59GNP_59.6CC</t>
  </si>
  <si>
    <t>20221102T223805</t>
  </si>
  <si>
    <t>S2A_MSIL1C_GM_20221102T223805_59GMN_78.9CC</t>
  </si>
  <si>
    <t>20221102T223801</t>
  </si>
  <si>
    <t>S2A_MSIL1C_GM_20221102T223801_59GNN_74.6CC</t>
  </si>
  <si>
    <t>20221102T223750</t>
  </si>
  <si>
    <t>S2A_MSIL1C_GM_20221102T223750_59GMP_43.8CC</t>
  </si>
  <si>
    <t>20221102T223746</t>
  </si>
  <si>
    <t>S2A_MSIL1C_GM_20221102T223746_59GNP_62.9CC</t>
  </si>
  <si>
    <t>20221030T222809</t>
  </si>
  <si>
    <t>S2A_MSIL1C_GM_20221030T222809_59GMN_84.8CC</t>
  </si>
  <si>
    <t>20221030T222805</t>
  </si>
  <si>
    <t>S2A_MSIL1C_GM_20221030T222805_59GNN_62.8CC</t>
  </si>
  <si>
    <t>20221030T222756</t>
  </si>
  <si>
    <t>S2A_MSIL1C_GM_20221030T222756_59GMP_100CC</t>
  </si>
  <si>
    <t>20221030T222751</t>
  </si>
  <si>
    <t>S2A_MSIL1C_GM_20221030T222751_59GNP_76.4CC</t>
  </si>
  <si>
    <t>20221028T223811</t>
  </si>
  <si>
    <t>S2A_MSIL1C_GM_20221028T223811_59GMN_96.1CC</t>
  </si>
  <si>
    <t>20221028T223807</t>
  </si>
  <si>
    <t>S2A_MSIL1C_GM_20221028T223807_59GNN_89.1CC</t>
  </si>
  <si>
    <t>20221028T223756</t>
  </si>
  <si>
    <t>S2A_MSIL1C_GM_20221028T223756_59GMP_99.9CC</t>
  </si>
  <si>
    <t>20221028T223752</t>
  </si>
  <si>
    <t>S2A_MSIL1C_GM_20221028T223752_59GNP_100CC</t>
  </si>
  <si>
    <t>20221025T222813</t>
  </si>
  <si>
    <t>S2A_MSIL1C_GM_20221025T222813_59GMN_97.6CC</t>
  </si>
  <si>
    <t>20221025T222810</t>
  </si>
  <si>
    <t>S2A_MSIL1C_GM_20221025T222810_59GNN_89.9CC</t>
  </si>
  <si>
    <t>20221025T222801</t>
  </si>
  <si>
    <t>S2A_MSIL1C_GM_20221025T222801_59GMP_65.4CC</t>
  </si>
  <si>
    <t>20221025T222755</t>
  </si>
  <si>
    <t>S2A_MSIL1C_GM_20221025T222755_59GNP_94.3CC</t>
  </si>
  <si>
    <t>20221023T223806</t>
  </si>
  <si>
    <t>S2A_MSIL1C_GM_20221023T223806_59GMN_99.4CC</t>
  </si>
  <si>
    <t>20221023T223802</t>
  </si>
  <si>
    <t>S2A_MSIL1C_GM_20221023T223802_59GNN_100CC</t>
  </si>
  <si>
    <t>20221023T223752</t>
  </si>
  <si>
    <t>S2A_MSIL1C_GM_20221023T223752_59GMP_98.9CC</t>
  </si>
  <si>
    <t>20221023T223748</t>
  </si>
  <si>
    <t>S2A_MSIL1C_GM_20221023T223748_59GNP_100CC</t>
  </si>
  <si>
    <t>20221020T222810</t>
  </si>
  <si>
    <t>S2A_MSIL1C_GM_20221020T222810_59GMN_10.2CC</t>
  </si>
  <si>
    <t>20221020T222806</t>
  </si>
  <si>
    <t>S2A_MSIL1C_GM_20221020T222806_59GNN_45.2CC</t>
  </si>
  <si>
    <t>20221020T222757</t>
  </si>
  <si>
    <t>S2A_MSIL1C_GM_20221020T222757_59GMP_0CC</t>
  </si>
  <si>
    <t>20221020T222752</t>
  </si>
  <si>
    <t>S2A_MSIL1C_GM_20221020T222752_59GNP_15.5CC</t>
  </si>
  <si>
    <t>20221018T223809</t>
  </si>
  <si>
    <t>S2A_MSIL1C_GM_20221018T223809_59GMN_28.9CC</t>
  </si>
  <si>
    <t>20221018T223806</t>
  </si>
  <si>
    <t>S2A_MSIL1C_GM_20221018T223806_59GNN_43.5CC</t>
  </si>
  <si>
    <t>20221018T223755</t>
  </si>
  <si>
    <t>S2A_MSIL1C_GM_20221018T223755_59GMP_46.2CC</t>
  </si>
  <si>
    <t>20221018T223751</t>
  </si>
  <si>
    <t>S2A_MSIL1C_GM_20221018T223751_59GNP_67.2CC</t>
  </si>
  <si>
    <t>20221015T222814</t>
  </si>
  <si>
    <t>S2A_MSIL1C_GM_20221015T222814_59GMN_64.6CC</t>
  </si>
  <si>
    <t>20221015T222811</t>
  </si>
  <si>
    <t>S2A_MSIL1C_GM_20221015T222811_59GNN_35CC</t>
  </si>
  <si>
    <t>20221015T222802</t>
  </si>
  <si>
    <t>S2A_MSIL1C_GM_20221015T222802_59GMP_10.5CC</t>
  </si>
  <si>
    <t>20221015T222756</t>
  </si>
  <si>
    <t>S2A_MSIL1C_GM_20221015T222756_59GNP_24.3CC</t>
  </si>
  <si>
    <t>20221013T223806</t>
  </si>
  <si>
    <t>S2A_MSIL1C_GM_20221013T223806_59GMN_0.8CC</t>
  </si>
  <si>
    <t>20221013T223802</t>
  </si>
  <si>
    <t>S2A_MSIL1C_GM_20221013T223802_59GNN_2.2CC</t>
  </si>
  <si>
    <t>20221013T223752</t>
  </si>
  <si>
    <t>S2A_MSIL1C_GM_20221013T223752_59GMP_0.6CC</t>
  </si>
  <si>
    <t>20221013T223747</t>
  </si>
  <si>
    <t>S2A_MSIL1C_GM_20221013T223747_59GNP_0CC</t>
  </si>
  <si>
    <t>20221010T222809</t>
  </si>
  <si>
    <t>S2A_MSIL1C_GM_20221010T222809_59GMN_37CC</t>
  </si>
  <si>
    <t>20221010T222805</t>
  </si>
  <si>
    <t>S2A_MSIL1C_GM_20221010T222805_59GNN_24.3CC</t>
  </si>
  <si>
    <t>20221010T222756</t>
  </si>
  <si>
    <t>S2A_MSIL1C_GM_20221010T222756_59GMP_14.7CC</t>
  </si>
  <si>
    <t>20221010T222751</t>
  </si>
  <si>
    <t>S2A_MSIL1C_GM_20221010T222751_59GNP_39.2CC</t>
  </si>
  <si>
    <t>20221008T223813</t>
  </si>
  <si>
    <t>S2A_MSIL1C_GM_20221008T223813_59GMN_95.3CC</t>
  </si>
  <si>
    <t>20221008T223809</t>
  </si>
  <si>
    <t>S2A_MSIL1C_GM_20221008T223809_59GNN_66.5CC</t>
  </si>
  <si>
    <t>20221008T223759</t>
  </si>
  <si>
    <t>S2A_MSIL1C_GM_20221008T223759_59GMP_97.1CC</t>
  </si>
  <si>
    <t>20221008T223755</t>
  </si>
  <si>
    <t>S2A_MSIL1C_GM_20221008T223755_59GNP_98.3CC</t>
  </si>
  <si>
    <t>20221005T222817</t>
  </si>
  <si>
    <t>S2A_MSIL1C_GM_20221005T222817_59GMN_22.8CC</t>
  </si>
  <si>
    <t>20221005T222814</t>
  </si>
  <si>
    <t>S2A_MSIL1C_GM_20221005T222814_59GNN_35.3CC</t>
  </si>
  <si>
    <t>20221005T222805</t>
  </si>
  <si>
    <t>S2A_MSIL1C_GM_20221005T222805_59GMP_11.8CC</t>
  </si>
  <si>
    <t>20221005T222759</t>
  </si>
  <si>
    <t>S2A_MSIL1C_GM_20221005T222759_59GNP_12.1CC</t>
  </si>
  <si>
    <t>20221003T223805</t>
  </si>
  <si>
    <t>S2A_MSIL1C_GM_20221003T223805_59GMN_92.4CC</t>
  </si>
  <si>
    <t>20221003T223801</t>
  </si>
  <si>
    <t>S2A_MSIL1C_GM_20221003T223801_59GNN_92.3CC</t>
  </si>
  <si>
    <t>20221003T223751</t>
  </si>
  <si>
    <t>S2A_MSIL1C_GM_20221003T223751_59GMP_99.4CC</t>
  </si>
  <si>
    <t>20221003T223747</t>
  </si>
  <si>
    <t>S2A_MSIL1C_GM_20221003T223747_59GNP_96.9CC</t>
  </si>
  <si>
    <t>20220930T222810</t>
  </si>
  <si>
    <t>S2A_MSIL1C_GM_20220930T222810_59GMN_65CC</t>
  </si>
  <si>
    <t>20220930T222806</t>
  </si>
  <si>
    <t>S2A_MSIL1C_GM_20220930T222806_59GNN_90.1CC</t>
  </si>
  <si>
    <t>20220930T222757</t>
  </si>
  <si>
    <t>S2A_MSIL1C_GM_20220930T222757_59GMP_99CC</t>
  </si>
  <si>
    <t>20220930T222752</t>
  </si>
  <si>
    <t>S2A_MSIL1C_GM_20220930T222752_59GNP_99.3CC</t>
  </si>
  <si>
    <t>20220928T223814</t>
  </si>
  <si>
    <t>S2A_MSIL1C_GM_20220928T223814_59GMN_97.2CC</t>
  </si>
  <si>
    <t>20220928T223810</t>
  </si>
  <si>
    <t>S2A_MSIL1C_GM_20220928T223810_59GNN_93.9CC</t>
  </si>
  <si>
    <t>20220928T223800</t>
  </si>
  <si>
    <t>S2A_MSIL1C_GM_20220928T223800_59GMP_59.8CC</t>
  </si>
  <si>
    <t>20220928T223756</t>
  </si>
  <si>
    <t>S2A_MSIL1C_GM_20220928T223756_59GNP_71.2CC</t>
  </si>
  <si>
    <t>20220925T222818</t>
  </si>
  <si>
    <t>S2A_MSIL1C_GM_20220925T222818_59GMN_98.8CC</t>
  </si>
  <si>
    <t>20220925T222814</t>
  </si>
  <si>
    <t>S2A_MSIL1C_GM_20220925T222814_59GNN_97.4CC</t>
  </si>
  <si>
    <t>20220925T222805</t>
  </si>
  <si>
    <t>S2A_MSIL1C_GM_20220925T222805_59GMP_91.5CC</t>
  </si>
  <si>
    <t>20220925T222800</t>
  </si>
  <si>
    <t>S2A_MSIL1C_GM_20220925T222800_59GNP_96.1CC</t>
  </si>
  <si>
    <t>20220923T223808</t>
  </si>
  <si>
    <t>S2A_MSIL1C_GM_20220923T223808_59GMN_37.7CC</t>
  </si>
  <si>
    <t>20220923T223804</t>
  </si>
  <si>
    <t>S2A_MSIL1C_GM_20220923T223804_59GNN_8.2CC</t>
  </si>
  <si>
    <t>20220923T223758</t>
  </si>
  <si>
    <t>S2A_MSIL1C_GM_20220923T223758_59GMP_85.3CC</t>
  </si>
  <si>
    <t>20220923T223756</t>
  </si>
  <si>
    <t>S2A_MSIL1C_GM_20220923T223756_59GNP_51.6CC</t>
  </si>
  <si>
    <t>20220923T223751</t>
  </si>
  <si>
    <t>S2A_MSIL1C_GM_20220923T223751_59GMP_74.6CC</t>
  </si>
  <si>
    <t>20220923T223749</t>
  </si>
  <si>
    <t>S2A_MSIL1C_GM_20220923T223749_59GNP_43.1CC</t>
  </si>
  <si>
    <t>20220920T222812</t>
  </si>
  <si>
    <t>S2A_MSIL1C_GM_20220920T222812_59GMN_25.7CC</t>
  </si>
  <si>
    <t>20220920T222808</t>
  </si>
  <si>
    <t>S2A_MSIL1C_GM_20220920T222808_59GNN_90.9CC</t>
  </si>
  <si>
    <t>20220920T222759</t>
  </si>
  <si>
    <t>S2A_MSIL1C_GM_20220920T222759_59GMP_66.6CC</t>
  </si>
  <si>
    <t>20220920T222754</t>
  </si>
  <si>
    <t>S2A_MSIL1C_GM_20220920T222754_59GNP_98.4CC</t>
  </si>
  <si>
    <t>20220918T223815</t>
  </si>
  <si>
    <t>S2A_MSIL1C_GM_20220918T223815_59GMN_57.3CC</t>
  </si>
  <si>
    <t>20220918T223811</t>
  </si>
  <si>
    <t>S2A_MSIL1C_GM_20220918T223811_59GNN_87.2CC</t>
  </si>
  <si>
    <t>20220918T223801</t>
  </si>
  <si>
    <t>S2A_MSIL1C_GM_20220918T223801_59GMP_13.1CC</t>
  </si>
  <si>
    <t>20220918T223757</t>
  </si>
  <si>
    <t>S2A_MSIL1C_GM_20220918T223757_59GNP_67.6CC</t>
  </si>
  <si>
    <t>20220915T222820</t>
  </si>
  <si>
    <t>S2A_MSIL1C_GM_20220915T222820_59GMN_5CC</t>
  </si>
  <si>
    <t>20220915T222816</t>
  </si>
  <si>
    <t>S2A_MSIL1C_GM_20220915T222816_59GNN_24.7CC</t>
  </si>
  <si>
    <t>20220915T222807</t>
  </si>
  <si>
    <t>S2A_MSIL1C_GM_20220915T222807_59GMP_31.2CC</t>
  </si>
  <si>
    <t>20220915T222802</t>
  </si>
  <si>
    <t>S2A_MSIL1C_GM_20220915T222802_59GNP_30.7CC</t>
  </si>
  <si>
    <t>20220913T223809</t>
  </si>
  <si>
    <t>S2A_MSIL1C_GM_20220913T223809_59GMN_0.5CC</t>
  </si>
  <si>
    <t>20220913T223806</t>
  </si>
  <si>
    <t>S2A_MSIL1C_GM_20220913T223806_59GNN_7.3CC</t>
  </si>
  <si>
    <t>20220913T223801</t>
  </si>
  <si>
    <t>S2A_MSIL1C_GM_20220913T223801_59GMP_0CC</t>
  </si>
  <si>
    <t>S2A_MSIL1C_GM_20220913T223801_59GNP_0CC</t>
  </si>
  <si>
    <t>20220913T223759</t>
  </si>
  <si>
    <t>S2A_MSIL1C_GM_20220913T223759_59GMN_0CC</t>
  </si>
  <si>
    <t>S2A_MSIL1C_GM_20220913T223759_59GNN_3.2CC</t>
  </si>
  <si>
    <t>20220913T223754</t>
  </si>
  <si>
    <t>S2A_MSIL1C_GM_20220913T223754_59GMP_0.1CC</t>
  </si>
  <si>
    <t>20220913T223751</t>
  </si>
  <si>
    <t>S2A_MSIL1C_GM_20220913T223751_59GNP_0.5CC</t>
  </si>
  <si>
    <t>20220910T222812</t>
  </si>
  <si>
    <t>S2A_MSIL1C_GM_20220910T222812_59GMN_21CC</t>
  </si>
  <si>
    <t>20220910T222809</t>
  </si>
  <si>
    <t>S2A_MSIL1C_GM_20220910T222809_59GNN_37CC</t>
  </si>
  <si>
    <t>20220910T222800</t>
  </si>
  <si>
    <t>S2A_MSIL1C_GM_20220910T222800_59GMP_61.8CC</t>
  </si>
  <si>
    <t>20220910T222754</t>
  </si>
  <si>
    <t>S2A_MSIL1C_GM_20220910T222754_59GNP_35.3CC</t>
  </si>
  <si>
    <t>20220908T223818</t>
  </si>
  <si>
    <t>S2A_MSIL1C_GM_20220908T223818_59GMN_0CC</t>
  </si>
  <si>
    <t>20220908T223814</t>
  </si>
  <si>
    <t>S2A_MSIL1C_GM_20220908T223814_59GNN_0.6CC</t>
  </si>
  <si>
    <t>20220908T223806</t>
  </si>
  <si>
    <t>S2A_MSIL1C_GM_20220908T223806_59GMP_0.3CC</t>
  </si>
  <si>
    <t>20220908T223804</t>
  </si>
  <si>
    <t>S2A_MSIL1C_GM_20220908T223804_59GNP_0.6CC</t>
  </si>
  <si>
    <t>20220905T222822</t>
  </si>
  <si>
    <t>S2A_MSIL1C_GM_20220905T222822_59GMN_5.7CC</t>
  </si>
  <si>
    <t>20220905T222818</t>
  </si>
  <si>
    <t>S2A_MSIL1C_GM_20220905T222818_59GNN_2.3CC</t>
  </si>
  <si>
    <t>20220905T222809</t>
  </si>
  <si>
    <t>S2A_MSIL1C_GM_20220905T222809_59GMP_0CC</t>
  </si>
  <si>
    <t>20220905T222804</t>
  </si>
  <si>
    <t>S2A_MSIL1C_GM_20220905T222804_59GNP_1.1CC</t>
  </si>
  <si>
    <t>20220903T223809</t>
  </si>
  <si>
    <t>S2A_MSIL1C_GM_20220903T223809_59GMN_68.9CC</t>
  </si>
  <si>
    <t>20220903T223805</t>
  </si>
  <si>
    <t>S2A_MSIL1C_GM_20220903T223805_59GNN_56.4CC</t>
  </si>
  <si>
    <t>20220903T223754</t>
  </si>
  <si>
    <t>S2A_MSIL1C_GM_20220903T223754_59GMP_16.6CC</t>
  </si>
  <si>
    <t>20220903T223750</t>
  </si>
  <si>
    <t>S2A_MSIL1C_GM_20220903T223750_59GNP_51.4CC</t>
  </si>
  <si>
    <t>20220831T222812</t>
  </si>
  <si>
    <t>S2A_MSIL1C_GM_20220831T222812_59GMN_99.2CC</t>
  </si>
  <si>
    <t>20220831T222808</t>
  </si>
  <si>
    <t>S2A_MSIL1C_GM_20220831T222808_59GNN_79.1CC</t>
  </si>
  <si>
    <t>20220831T222759</t>
  </si>
  <si>
    <t>S2A_MSIL1C_GM_20220831T222759_59GMP_99.9CC</t>
  </si>
  <si>
    <t>20220831T222754</t>
  </si>
  <si>
    <t>S2A_MSIL1C_GM_20220831T222754_59GNP_97CC</t>
  </si>
  <si>
    <t>20220829T223819</t>
  </si>
  <si>
    <t>S2A_MSIL1C_GM_20220829T223819_59GMN_39.1CC</t>
  </si>
  <si>
    <t>20220829T223816</t>
  </si>
  <si>
    <t>S2A_MSIL1C_GM_20220829T223816_59GNN_31.5CC</t>
  </si>
  <si>
    <t>20220829T223805</t>
  </si>
  <si>
    <t>S2A_MSIL1C_GM_20220829T223805_59GMP_55.5CC</t>
  </si>
  <si>
    <t>20220829T223801</t>
  </si>
  <si>
    <t>S2A_MSIL1C_GM_20220829T223801_59GNP_66.5CC</t>
  </si>
  <si>
    <t>20220826T222823</t>
  </si>
  <si>
    <t>S2A_MSIL1C_GM_20220826T222823_59GMN_0CC</t>
  </si>
  <si>
    <t>20220826T222819</t>
  </si>
  <si>
    <t>S2A_MSIL1C_GM_20220826T222819_59GNN_0CC</t>
  </si>
  <si>
    <t>20220826T222810</t>
  </si>
  <si>
    <t>S2A_MSIL1C_GM_20220826T222810_59GMP_0CC</t>
  </si>
  <si>
    <t>20220826T222805</t>
  </si>
  <si>
    <t>S2A_MSIL1C_GM_20220826T222805_59GNP_0CC</t>
  </si>
  <si>
    <t>20220824T223807</t>
  </si>
  <si>
    <t>S2A_MSIL1C_GM_20220824T223807_59GMN_97.1CC</t>
  </si>
  <si>
    <t>20220824T223803</t>
  </si>
  <si>
    <t>S2A_MSIL1C_GM_20220824T223803_59GNN_99CC</t>
  </si>
  <si>
    <t>20220824T223753</t>
  </si>
  <si>
    <t>S2A_MSIL1C_GM_20220824T223753_59GMP_100CC</t>
  </si>
  <si>
    <t>20220824T223749</t>
  </si>
  <si>
    <t>S2A_MSIL1C_GM_20220824T223749_59GNP_100CC</t>
  </si>
  <si>
    <t>20220821T222812</t>
  </si>
  <si>
    <t>S2A_MSIL1C_GM_20220821T222812_59GMN_10CC</t>
  </si>
  <si>
    <t>20220821T222808</t>
  </si>
  <si>
    <t>S2A_MSIL1C_GM_20220821T222808_59GNN_26.7CC</t>
  </si>
  <si>
    <t>20220821T222759</t>
  </si>
  <si>
    <t>S2A_MSIL1C_GM_20220821T222759_59GMP_89CC</t>
  </si>
  <si>
    <t>20220821T222754</t>
  </si>
  <si>
    <t>S2A_MSIL1C_GM_20220821T222754_59GNP_96.3CC</t>
  </si>
  <si>
    <t>20220819T223820</t>
  </si>
  <si>
    <t>S2A_MSIL1C_GM_20220819T223820_59GMN_61.4CC</t>
  </si>
  <si>
    <t>20220819T223816</t>
  </si>
  <si>
    <t>S2A_MSIL1C_GM_20220819T223816_59GNN_81.8CC</t>
  </si>
  <si>
    <t>20220819T223805</t>
  </si>
  <si>
    <t>S2A_MSIL1C_GM_20220819T223805_59GMP_76.2CC</t>
  </si>
  <si>
    <t>20220819T223801</t>
  </si>
  <si>
    <t>S2A_MSIL1C_GM_20220819T223801_59GNP_90.74CC</t>
  </si>
  <si>
    <t>20220816T222823</t>
  </si>
  <si>
    <t>S2A_MSIL1C_GM_20220816T222823_59GMN_100CC</t>
  </si>
  <si>
    <t>20220816T222819</t>
  </si>
  <si>
    <t>S2A_MSIL1C_GM_20220816T222819_59GNN_100CC</t>
  </si>
  <si>
    <t>20220816T222810</t>
  </si>
  <si>
    <t>S2A_MSIL1C_GM_20220816T222810_59GMP_100CC</t>
  </si>
  <si>
    <t>20220816T222805</t>
  </si>
  <si>
    <t>S2A_MSIL1C_GM_20220816T222805_59GNP_100CC</t>
  </si>
  <si>
    <t>20220814T222810</t>
  </si>
  <si>
    <t>S2A_MSIL1C_GM_20220814T222810_59GMN_100CC</t>
  </si>
  <si>
    <t>20220814T222806</t>
  </si>
  <si>
    <t>S2A_MSIL1C_GM_20220814T222806_59GNN_100CC</t>
  </si>
  <si>
    <t>20220814T222756</t>
  </si>
  <si>
    <t>S2A_MSIL1C_GM_20220814T222756_59GMP_100CC</t>
  </si>
  <si>
    <t>20220814T222751</t>
  </si>
  <si>
    <t>S2A_MSIL1C_GM_20220814T222751_59GNP_100CC</t>
  </si>
  <si>
    <t>20220811T222814</t>
  </si>
  <si>
    <t>S2A_MSIL1C_GM_20220811T222814_59GMN_0.9CC</t>
  </si>
  <si>
    <t>20220811T222810</t>
  </si>
  <si>
    <t>S2A_MSIL1C_GM_20220811T222810_59GNN_1.2CC</t>
  </si>
  <si>
    <t>20220811T222801</t>
  </si>
  <si>
    <t>S2A_MSIL1C_GM_20220811T222801_59GMP_1.5CC</t>
  </si>
  <si>
    <t>20220811T222756</t>
  </si>
  <si>
    <t>S2A_MSIL1C_GM_20220811T222756_59GNP_13.6CC</t>
  </si>
  <si>
    <t>20220809T223819</t>
  </si>
  <si>
    <t>S2A_MSIL1C_GM_20220809T223819_59GMN_1.7CC</t>
  </si>
  <si>
    <t>20220809T223815</t>
  </si>
  <si>
    <t>S2A_MSIL1C_GM_20220809T223815_59GNN_6.3CC</t>
  </si>
  <si>
    <t>20220809T223805</t>
  </si>
  <si>
    <t>S2A_MSIL1C_GM_20220809T223805_59GMP_6.8CC</t>
  </si>
  <si>
    <t>20220809T223800</t>
  </si>
  <si>
    <t>S2A_MSIL1C_GM_20220809T223800_59GNP_0.3CC</t>
  </si>
  <si>
    <t>20220806T222822</t>
  </si>
  <si>
    <t>S2A_MSIL1C_GM_20220806T222822_59GMN_67.2CC</t>
  </si>
  <si>
    <t>20220806T222818</t>
  </si>
  <si>
    <t>S2A_MSIL1C_GM_20220806T222818_59GNN_51.7CC</t>
  </si>
  <si>
    <t>20220806T222809</t>
  </si>
  <si>
    <t>S2A_MSIL1C_GM_20220806T222809_59GMP_30.4CC</t>
  </si>
  <si>
    <t>20220806T222804</t>
  </si>
  <si>
    <t>S2A_MSIL1C_GM_20220806T222804_59GNP_28.7CC</t>
  </si>
  <si>
    <t>20220804T223812</t>
  </si>
  <si>
    <t>S2A_MSIL1C_GM_20220804T223812_59GMN_100CC</t>
  </si>
  <si>
    <t>20220804T223810</t>
  </si>
  <si>
    <t>S2A_MSIL1C_GM_20220804T223810_59GNN_99CC</t>
  </si>
  <si>
    <t>20220804T223805</t>
  </si>
  <si>
    <t>S2A_MSIL1C_GM_20220804T223805_59GMP_99.9CC</t>
  </si>
  <si>
    <t>20220804T223803</t>
  </si>
  <si>
    <t>S2A_MSIL1C_GM_20220804T223803_59GNP_100CC</t>
  </si>
  <si>
    <t>20220802T223757</t>
  </si>
  <si>
    <t>S2A_MSIL1C_GM_20220802T223757_59GMP_99.9CC</t>
  </si>
  <si>
    <t>20220802T223753</t>
  </si>
  <si>
    <t>S2A_MSIL1C_GM_20220802T223753_59GNP_100CC</t>
  </si>
  <si>
    <t>20220801T222815</t>
  </si>
  <si>
    <t>S2A_MSIL1C_GM_20220801T222815_59GMN_92.9CC</t>
  </si>
  <si>
    <t>20220801T222811</t>
  </si>
  <si>
    <t>S2A_MSIL1C_GM_20220801T222811_59GNN_62.7CC</t>
  </si>
  <si>
    <t>20220801T222803</t>
  </si>
  <si>
    <t>S2A_MSIL1C_GM_20220801T222803_59GMP_99.9CC</t>
  </si>
  <si>
    <t>20220801T222757</t>
  </si>
  <si>
    <t>S2A_MSIL1C_GM_20220801T222757_59GNP_92.5CC</t>
  </si>
  <si>
    <t>20220730T223815</t>
  </si>
  <si>
    <t>S2A_MSIL1C_GM_20220730T223815_59GMN_21.6CC</t>
  </si>
  <si>
    <t>20220730T223813</t>
  </si>
  <si>
    <t>S2A_MSIL1C_GM_20220730T223813_59GNN_55.1CC</t>
  </si>
  <si>
    <t>20220730T223803</t>
  </si>
  <si>
    <t>S2A_MSIL1C_GM_20220730T223803_59GMP_14.9CC</t>
  </si>
  <si>
    <t>20220730T223758</t>
  </si>
  <si>
    <t>S2A_MSIL1C_GM_20220730T223758_59GNP_85.7CC</t>
  </si>
  <si>
    <t>20220727T222820</t>
  </si>
  <si>
    <t>S2A_MSIL1C_GM_20220727T222820_59GMN_98.6CC</t>
  </si>
  <si>
    <t>20220727T222816</t>
  </si>
  <si>
    <t>S2A_MSIL1C_GM_20220727T222816_59GNN_98.5CC</t>
  </si>
  <si>
    <t>20220727T222807</t>
  </si>
  <si>
    <t>S2A_MSIL1C_GM_20220727T222807_59GMP_80.9CC</t>
  </si>
  <si>
    <t>20220727T222802</t>
  </si>
  <si>
    <t>S2A_MSIL1C_GM_20220727T222802_59GNP_94.8CC</t>
  </si>
  <si>
    <t>20220725T223812</t>
  </si>
  <si>
    <t>S2A_MSIL1C_GM_20220725T223812_59GMN_92.8CC</t>
  </si>
  <si>
    <t>20220725T223808</t>
  </si>
  <si>
    <t>S2A_MSIL1C_GM_20220725T223808_59GNN_98.1CC</t>
  </si>
  <si>
    <t>20220725T223758</t>
  </si>
  <si>
    <t>S2A_MSIL1C_GM_20220725T223758_59GMP_77.5CC</t>
  </si>
  <si>
    <t>20220725T223754</t>
  </si>
  <si>
    <t>S2A_MSIL1C_GM_20220725T223754_59GNP_88.4CC</t>
  </si>
  <si>
    <t>20220722T222815</t>
  </si>
  <si>
    <t>S2A_MSIL1C_GM_20220722T222815_59GMN_25.4CC</t>
  </si>
  <si>
    <t>20220722T222812</t>
  </si>
  <si>
    <t>S2A_MSIL1C_GM_20220722T222812_59GNN_8.9CC</t>
  </si>
  <si>
    <t>20220722T222803</t>
  </si>
  <si>
    <t>S2A_MSIL1C_GM_20220722T222803_59GMP_90.2CC</t>
  </si>
  <si>
    <t>20220722T222757</t>
  </si>
  <si>
    <t>S2A_MSIL1C_GM_20220722T222757_59GNP_45.3CC</t>
  </si>
  <si>
    <t>20220720T223818</t>
  </si>
  <si>
    <t>S2A_MSIL1C_GM_20220720T223818_59GMN_96.3CC</t>
  </si>
  <si>
    <t>20220720T223815</t>
  </si>
  <si>
    <t>S2A_MSIL1C_GM_20220720T223815_59GNN_74.6CC</t>
  </si>
  <si>
    <t>20220720T223804</t>
  </si>
  <si>
    <t>S2A_MSIL1C_GM_20220720T223804_59GMP_99.8CC</t>
  </si>
  <si>
    <t>20220720T223800</t>
  </si>
  <si>
    <t>S2A_MSIL1C_GM_20220720T223800_59GNP_99.9CC</t>
  </si>
  <si>
    <t>20220717T222822</t>
  </si>
  <si>
    <t>S2A_MSIL1C_GM_20220717T222822_59GMN_100CC</t>
  </si>
  <si>
    <t>20220717T222818</t>
  </si>
  <si>
    <t>S2A_MSIL1C_GM_20220717T222818_59GNN_97CC</t>
  </si>
  <si>
    <t>20220717T222810</t>
  </si>
  <si>
    <t>S2A_MSIL1C_GM_20220717T222810_59GMP_100CC</t>
  </si>
  <si>
    <t>20220717T222804</t>
  </si>
  <si>
    <t>S2A_MSIL1C_GM_20220717T222804_59GNP_100CC</t>
  </si>
  <si>
    <t>20220715T223811</t>
  </si>
  <si>
    <t>S2A_MSIL1C_GM_20220715T223811_59GMN_5.5CC</t>
  </si>
  <si>
    <t>20220715T223808</t>
  </si>
  <si>
    <t>S2A_MSIL1C_GM_20220715T223808_59GNN_4.5CC</t>
  </si>
  <si>
    <t>20220715T223757</t>
  </si>
  <si>
    <t>S2A_MSIL1C_GM_20220715T223757_59GMP_36.7CC</t>
  </si>
  <si>
    <t>20220715T223753</t>
  </si>
  <si>
    <t>S2A_MSIL1C_GM_20220715T223753_59GNP_32.5CC</t>
  </si>
  <si>
    <t>20220712T222815</t>
  </si>
  <si>
    <t>S2A_MSIL1C_GM_20220712T222815_59GMN_80.9CC</t>
  </si>
  <si>
    <t>20220712T222811</t>
  </si>
  <si>
    <t>S2A_MSIL1C_GM_20220712T222811_59GNN_54CC</t>
  </si>
  <si>
    <t>20220712T222802</t>
  </si>
  <si>
    <t>S2A_MSIL1C_GM_20220712T222802_59GMP_51.9CC</t>
  </si>
  <si>
    <t>20220712T222757</t>
  </si>
  <si>
    <t>S2A_MSIL1C_GM_20220712T222757_59GNP_73CC</t>
  </si>
  <si>
    <t>20220710T223820</t>
  </si>
  <si>
    <t>S2A_MSIL1C_GM_20220710T223820_59GMN_53.3CC</t>
  </si>
  <si>
    <t>20220710T223816</t>
  </si>
  <si>
    <t>S2A_MSIL1C_GM_20220710T223816_59GNN_80.9CC</t>
  </si>
  <si>
    <t>20220710T223806</t>
  </si>
  <si>
    <t>S2A_MSIL1C_GM_20220710T223806_59GMP_100CC</t>
  </si>
  <si>
    <t>20220710T223801</t>
  </si>
  <si>
    <t>S2A_MSIL1C_GM_20220710T223801_59GNP_100CC</t>
  </si>
  <si>
    <t>20220707T222823</t>
  </si>
  <si>
    <t>S2A_MSIL1C_GM_20220707T222823_59GMN_94.3CC</t>
  </si>
  <si>
    <t>20220707T222820</t>
  </si>
  <si>
    <t>S2A_MSIL1C_GM_20220707T222820_59GNN_91.5CC</t>
  </si>
  <si>
    <t>20220707T222811</t>
  </si>
  <si>
    <t>S2A_MSIL1C_GM_20220707T222811_59GMP_98.8CC</t>
  </si>
  <si>
    <t>20220707T222805</t>
  </si>
  <si>
    <t>S2A_MSIL1C_GM_20220707T222805_59GNP_97.1CC</t>
  </si>
  <si>
    <t>20220705T223812</t>
  </si>
  <si>
    <t>S2A_MSIL1C_GM_20220705T223812_59GMN_42.7CC</t>
  </si>
  <si>
    <t>20220705T223808</t>
  </si>
  <si>
    <t>S2A_MSIL1C_GM_20220705T223808_59GNN_19.7CC</t>
  </si>
  <si>
    <t>20220705T223758</t>
  </si>
  <si>
    <t>S2A_MSIL1C_GM_20220705T223758_59GMP_86.7CC</t>
  </si>
  <si>
    <t>20220705T223753</t>
  </si>
  <si>
    <t>S2A_MSIL1C_GM_20220705T223753_59GNP_38.4CC</t>
  </si>
  <si>
    <t>20220702T222815</t>
  </si>
  <si>
    <t>S2A_MSIL1C_GM_20220702T222815_59GMN_45.1CC</t>
  </si>
  <si>
    <t>20220702T222812</t>
  </si>
  <si>
    <t>S2A_MSIL1C_GM_20220702T222812_59GNN_48CC</t>
  </si>
  <si>
    <t>20220702T222803</t>
  </si>
  <si>
    <t>S2A_MSIL1C_GM_20220702T222803_59GMP_29.6CC</t>
  </si>
  <si>
    <t>20220702T222757</t>
  </si>
  <si>
    <t>S2A_MSIL1C_GM_20220702T222757_59GNP_34.9CC</t>
  </si>
  <si>
    <t>20220630T223820</t>
  </si>
  <si>
    <t>S2A_MSIL1C_GM_20220630T223820_59GMN_4.1CC</t>
  </si>
  <si>
    <t>20220630T223816</t>
  </si>
  <si>
    <t>S2A_MSIL1C_GM_20220630T223816_59GNN_0.7CC</t>
  </si>
  <si>
    <t>20220630T223806</t>
  </si>
  <si>
    <t>S2A_MSIL1C_GM_20220630T223806_59GMP_19.4CC</t>
  </si>
  <si>
    <t>20220630T223801</t>
  </si>
  <si>
    <t>S2A_MSIL1C_GM_20220630T223801_59GNP_16.3CC</t>
  </si>
  <si>
    <t>20220627T222823</t>
  </si>
  <si>
    <t>S2A_MSIL1C_GM_20220627T222823_59GMN_98.3CC</t>
  </si>
  <si>
    <t>20220627T222820</t>
  </si>
  <si>
    <t>S2A_MSIL1C_GM_20220627T222820_59GNN_100CC</t>
  </si>
  <si>
    <t>20220627T222811</t>
  </si>
  <si>
    <t>S2A_MSIL1C_GM_20220627T222811_59GMP_99.9CC</t>
  </si>
  <si>
    <t>20220627T222805</t>
  </si>
  <si>
    <t>S2A_MSIL1C_GM_20220627T222805_59GNP_99.8CC</t>
  </si>
  <si>
    <t>20220625T223812</t>
  </si>
  <si>
    <t>S2A_MSIL1C_GM_20220625T223812_59GMN_7.4CC</t>
  </si>
  <si>
    <t>20220625T223808</t>
  </si>
  <si>
    <t>S2A_MSIL1C_GM_20220625T223808_59GNN_16CC</t>
  </si>
  <si>
    <t>20220625T223758</t>
  </si>
  <si>
    <t>S2A_MSIL1C_GM_20220625T223758_59GMP_8.7CC</t>
  </si>
  <si>
    <t>20220625T223753</t>
  </si>
  <si>
    <t>S2A_MSIL1C_GM_20220625T223753_59GNP_10.6CC</t>
  </si>
  <si>
    <t>20220622T222815</t>
  </si>
  <si>
    <t>S2A_MSIL1C_GM_20220622T222815_59GMN_20.7CC</t>
  </si>
  <si>
    <t>20220622T222811</t>
  </si>
  <si>
    <t>S2A_MSIL1C_GM_20220622T222811_59GNN_54.4CC</t>
  </si>
  <si>
    <t>20220622T222802</t>
  </si>
  <si>
    <t>S2A_MSIL1C_GM_20220622T222802_59GMP_67.2CC</t>
  </si>
  <si>
    <t>20220622T222757</t>
  </si>
  <si>
    <t>S2A_MSIL1C_GM_20220622T222757_59GNP_26.4CC</t>
  </si>
  <si>
    <t>20220620T223819</t>
  </si>
  <si>
    <t>S2A_MSIL1C_GM_20220620T223819_59GMN_0CC</t>
  </si>
  <si>
    <t>20220620T223815</t>
  </si>
  <si>
    <t>S2A_MSIL1C_GM_20220620T223815_59GNN_0CC</t>
  </si>
  <si>
    <t>20220620T223805</t>
  </si>
  <si>
    <t>S2A_MSIL1C_GM_20220620T223805_59GMP_31.1CC</t>
  </si>
  <si>
    <t>20220620T223800</t>
  </si>
  <si>
    <t>S2A_MSIL1C_GM_20220620T223800_59GNP_17.5CC</t>
  </si>
  <si>
    <t>20220617T222822</t>
  </si>
  <si>
    <t>S2A_MSIL1C_GM_20220617T222822_59GMN_99.1CC</t>
  </si>
  <si>
    <t>20220617T222818</t>
  </si>
  <si>
    <t>S2A_MSIL1C_GM_20220617T222818_59GNN_93.4CC</t>
  </si>
  <si>
    <t>20220617T222809</t>
  </si>
  <si>
    <t>S2A_MSIL1C_GM_20220617T222809_59GMP_100CC</t>
  </si>
  <si>
    <t>20220617T222804</t>
  </si>
  <si>
    <t>S2A_MSIL1C_GM_20220617T222804_59GNP_99.8CC</t>
  </si>
  <si>
    <t>20220615T223811</t>
  </si>
  <si>
    <t>S2A_MSIL1C_GM_20220615T223811_59GMN_61.1CC</t>
  </si>
  <si>
    <t>20220615T223807</t>
  </si>
  <si>
    <t>S2A_MSIL1C_GM_20220615T223807_59GNN_69CC</t>
  </si>
  <si>
    <t>20220615T223756</t>
  </si>
  <si>
    <t>S2A_MSIL1C_GM_20220615T223756_59GMP_33.3CC</t>
  </si>
  <si>
    <t>20220615T223752</t>
  </si>
  <si>
    <t>S2A_MSIL1C_GM_20220615T223752_59GNP_40CC</t>
  </si>
  <si>
    <t>20220612T222813</t>
  </si>
  <si>
    <t>S2A_MSIL1C_GM_20220612T222813_59GMN_83.4CC</t>
  </si>
  <si>
    <t>20220612T222810</t>
  </si>
  <si>
    <t>S2A_MSIL1C_GM_20220612T222810_59GNN_97.9CC</t>
  </si>
  <si>
    <t>20220612T222801</t>
  </si>
  <si>
    <t>S2A_MSIL1C_GM_20220612T222801_59GMP_99.4CC</t>
  </si>
  <si>
    <t>20220612T222755</t>
  </si>
  <si>
    <t>S2A_MSIL1C_GM_20220612T222755_59GNP_99.2CC</t>
  </si>
  <si>
    <t>20220610T223816</t>
  </si>
  <si>
    <t>S2A_MSIL1C_GM_20220610T223816_59GMN_56.6CC</t>
  </si>
  <si>
    <t>20220610T223813</t>
  </si>
  <si>
    <t>S2A_MSIL1C_GM_20220610T223813_59GNN_86CC</t>
  </si>
  <si>
    <t>20220610T223802</t>
  </si>
  <si>
    <t>S2A_MSIL1C_GM_20220610T223802_59GMP_30.6CC</t>
  </si>
  <si>
    <t>20220610T223758</t>
  </si>
  <si>
    <t>S2A_MSIL1C_GM_20220610T223758_59GNP_59.8CC</t>
  </si>
  <si>
    <t>20220607T222819</t>
  </si>
  <si>
    <t>S2A_MSIL1C_GM_20220607T222819_59GMN_99.5CC</t>
  </si>
  <si>
    <t>20220607T222815</t>
  </si>
  <si>
    <t>S2A_MSIL1C_GM_20220607T222815_59GNN_76.5CC</t>
  </si>
  <si>
    <t>20220607T222806</t>
  </si>
  <si>
    <t>S2A_MSIL1C_GM_20220607T222806_59GMP_100CC</t>
  </si>
  <si>
    <t>20220607T222801</t>
  </si>
  <si>
    <t>S2A_MSIL1C_GM_20220607T222801_59GNP_96.5CC</t>
  </si>
  <si>
    <t>20220605T223808</t>
  </si>
  <si>
    <t>S2A_MSIL1C_GM_20220605T223808_59GMN_17.3CC</t>
  </si>
  <si>
    <t>20220605T223804</t>
  </si>
  <si>
    <t>S2A_MSIL1C_GM_20220605T223804_59GNN_40.7CC</t>
  </si>
  <si>
    <t>20220605T223753</t>
  </si>
  <si>
    <t>S2A_MSIL1C_GM_20220605T223753_59GMP_1.3CC</t>
  </si>
  <si>
    <t>20220605T223749</t>
  </si>
  <si>
    <t>S2A_MSIL1C_GM_20220605T223749_59GNP_13CC</t>
  </si>
  <si>
    <t>20220602T222810</t>
  </si>
  <si>
    <t>S2A_MSIL1C_GM_20220602T222810_59GMN_55.6CC</t>
  </si>
  <si>
    <t>20220531T223815</t>
  </si>
  <si>
    <t>S2A_MSIL1C_GM_20220531T223815_59GMN_96.8CC</t>
  </si>
  <si>
    <t>20220531T223811</t>
  </si>
  <si>
    <t>S2A_MSIL1C_GM_20220531T223811_59GNN_92.8CC</t>
  </si>
  <si>
    <t>20220531T223800</t>
  </si>
  <si>
    <t>S2A_MSIL1C_GM_20220531T223800_59GMP_86CC</t>
  </si>
  <si>
    <t>20220531T223756</t>
  </si>
  <si>
    <t>S2A_MSIL1C_GM_20220531T223756_59GNP_84.9CC</t>
  </si>
  <si>
    <t>20220528T222818</t>
  </si>
  <si>
    <t>S2A_MSIL1C_GM_20220528T222818_59GMN_35.7CC</t>
  </si>
  <si>
    <t>20220528T222814</t>
  </si>
  <si>
    <t>S2A_MSIL1C_GM_20220528T222814_59GNN_4.9CC</t>
  </si>
  <si>
    <t>20220528T222806</t>
  </si>
  <si>
    <t>S2A_MSIL1C_GM_20220528T222806_59GMP_41.5CC</t>
  </si>
  <si>
    <t>20220528T222800</t>
  </si>
  <si>
    <t>S2A_MSIL1C_GM_20220528T222800_59GNP_23.8CC</t>
  </si>
  <si>
    <t>20220526T223807</t>
  </si>
  <si>
    <t>S2A_MSIL1C_GM_20220526T223807_59GMN_1CC</t>
  </si>
  <si>
    <t>20220526T223803</t>
  </si>
  <si>
    <t>S2A_MSIL1C_GM_20220526T223803_59GNN_0CC</t>
  </si>
  <si>
    <t>20220526T223753</t>
  </si>
  <si>
    <t>S2A_MSIL1C_GM_20220526T223753_59GMP_15.8CC</t>
  </si>
  <si>
    <t>20220526T223749</t>
  </si>
  <si>
    <t>S2A_MSIL1C_GM_20220526T223749_59GNP_3.6CC</t>
  </si>
  <si>
    <t>20220523T222811</t>
  </si>
  <si>
    <t>S2A_MSIL1C_GM_20220523T222811_59GMN_4.8CC</t>
  </si>
  <si>
    <t>20220523T222807</t>
  </si>
  <si>
    <t>S2A_MSIL1C_GM_20220523T222807_59GNN_9.9CC</t>
  </si>
  <si>
    <t>20220523T222758</t>
  </si>
  <si>
    <t>S2A_MSIL1C_GM_20220523T222758_59GMP_32.4CC</t>
  </si>
  <si>
    <t>20220523T222753</t>
  </si>
  <si>
    <t>S2A_MSIL1C_GM_20220523T222753_59GNP_33.3CC</t>
  </si>
  <si>
    <t>20220521T223814</t>
  </si>
  <si>
    <t>S2A_MSIL1C_GM_20220521T223814_59GMN_38.8CC</t>
  </si>
  <si>
    <t>20220521T223810</t>
  </si>
  <si>
    <t>S2A_MSIL1C_GM_20220521T223810_59GNN_60.8CC</t>
  </si>
  <si>
    <t>20220521T223759</t>
  </si>
  <si>
    <t>S2A_MSIL1C_GM_20220521T223759_59GMP_60.1CC</t>
  </si>
  <si>
    <t>20220521T223755</t>
  </si>
  <si>
    <t>S2A_MSIL1C_GM_20220521T223755_59GNP_80.9CC</t>
  </si>
  <si>
    <t>20220518T222816</t>
  </si>
  <si>
    <t>S2A_MSIL1C_GM_20220518T222816_59GMN_87.2CC</t>
  </si>
  <si>
    <t>20220518T222813</t>
  </si>
  <si>
    <t>S2A_MSIL1C_GM_20220518T222813_59GNN_91.4CC</t>
  </si>
  <si>
    <t>20220518T222804</t>
  </si>
  <si>
    <t>S2A_MSIL1C_GM_20220518T222804_59GMP_84.6CC</t>
  </si>
  <si>
    <t>20220518T222758</t>
  </si>
  <si>
    <t>S2A_MSIL1C_GM_20220518T222758_59GNP_83.5CC</t>
  </si>
  <si>
    <t>20220516T223806</t>
  </si>
  <si>
    <t>S2A_MSIL1C_GM_20220516T223806_59GMN_95.7CC</t>
  </si>
  <si>
    <t>20220516T223803</t>
  </si>
  <si>
    <t>S2A_MSIL1C_GM_20220516T223803_59GNN_93.5CC</t>
  </si>
  <si>
    <t>20220516T223752</t>
  </si>
  <si>
    <t>S2A_MSIL1C_GM_20220516T223752_59GMP_100CC</t>
  </si>
  <si>
    <t>20220516T223748</t>
  </si>
  <si>
    <t>S2A_MSIL1C_GM_20220516T223748_59GNP_100CC</t>
  </si>
  <si>
    <t>20220513T222809</t>
  </si>
  <si>
    <t>S2A_MSIL1C_GM_20220513T222809_59GMN_99.8CC</t>
  </si>
  <si>
    <t>20220513T222805</t>
  </si>
  <si>
    <t>S2A_MSIL1C_GM_20220513T222805_59GNN_99.9CC</t>
  </si>
  <si>
    <t>20220513T222756</t>
  </si>
  <si>
    <t>S2A_MSIL1C_GM_20220513T222756_59GMP_98.1CC</t>
  </si>
  <si>
    <t>20220513T222751</t>
  </si>
  <si>
    <t>S2A_MSIL1C_GM_20220513T222751_59GNP_98.7CC</t>
  </si>
  <si>
    <t>20220511T223810</t>
  </si>
  <si>
    <t>S2A_MSIL1C_GM_20220511T223810_59GMN_8.1CC</t>
  </si>
  <si>
    <t>20220511T223807</t>
  </si>
  <si>
    <t>S2A_MSIL1C_GM_20220511T223807_59GNN_11.8CC</t>
  </si>
  <si>
    <t>20220511T223756</t>
  </si>
  <si>
    <t>S2A_MSIL1C_GM_20220511T223756_59GMP_11.7CC</t>
  </si>
  <si>
    <t>20220511T223752</t>
  </si>
  <si>
    <t>S2A_MSIL1C_GM_20220511T223752_59GNP_33.6CC</t>
  </si>
  <si>
    <t>20220508T222815</t>
  </si>
  <si>
    <t>S2A_MSIL1C_GM_20220508T222815_59GMN_14.1CC</t>
  </si>
  <si>
    <t>20220508T222811</t>
  </si>
  <si>
    <t>S2A_MSIL1C_GM_20220508T222811_59GNN_23.2CC</t>
  </si>
  <si>
    <t>20220508T222802</t>
  </si>
  <si>
    <t>S2A_MSIL1C_GM_20220508T222802_59GMP_6.8CC</t>
  </si>
  <si>
    <t>20220508T222757</t>
  </si>
  <si>
    <t>S2A_MSIL1C_GM_20220508T222757_59GNP_26.8CC</t>
  </si>
  <si>
    <t>20220506T223803</t>
  </si>
  <si>
    <t>S2A_MSIL1C_GM_20220506T223803_59GMN_86.5CC</t>
  </si>
  <si>
    <t>20220506T223759</t>
  </si>
  <si>
    <t>S2A_MSIL1C_GM_20220506T223759_59GNN_89CC</t>
  </si>
  <si>
    <t>20220506T223749</t>
  </si>
  <si>
    <t>S2A_MSIL1C_GM_20220506T223749_59GMP_40CC</t>
  </si>
  <si>
    <t>20220506T223745</t>
  </si>
  <si>
    <t>S2A_MSIL1C_GM_20220506T223745_59GNP_45.5CC</t>
  </si>
  <si>
    <t>20220503T223806</t>
  </si>
  <si>
    <t>S2A_MSIL1C_GM_20220503T223806_59GMN_0.9CC</t>
  </si>
  <si>
    <t>20220503T223803</t>
  </si>
  <si>
    <t>S2A_MSIL1C_GM_20220503T223803_59GNN_1.1CC</t>
  </si>
  <si>
    <t>20220503T223753</t>
  </si>
  <si>
    <t>S2A_MSIL1C_GM_20220503T223753_59GMP_35.7CC</t>
  </si>
  <si>
    <t>20220503T223748</t>
  </si>
  <si>
    <t>S2A_MSIL1C_GM_20220503T223748_59GNP_7.3CC</t>
  </si>
  <si>
    <t>20220501T223812</t>
  </si>
  <si>
    <t>S2A_MSIL1C_GM_20220501T223812_59GMN_41CC</t>
  </si>
  <si>
    <t>20220501T223808</t>
  </si>
  <si>
    <t>S2A_MSIL1C_GM_20220501T223808_59GNN_70.6CC</t>
  </si>
  <si>
    <t>20220501T223758</t>
  </si>
  <si>
    <t>S2A_MSIL1C_GM_20220501T223758_59GMP_29CC</t>
  </si>
  <si>
    <t>20220501T223754</t>
  </si>
  <si>
    <t>S2A_MSIL1C_GM_20220501T223754_59GNP_60CC</t>
  </si>
  <si>
    <t>20220428T222816</t>
  </si>
  <si>
    <t>S2A_MSIL1C_GM_20220428T222816_59GMN_0.1CC</t>
  </si>
  <si>
    <t>20220428T222812</t>
  </si>
  <si>
    <t>S2A_MSIL1C_GM_20220428T222812_59GNN_0.2CC</t>
  </si>
  <si>
    <t>20220428T222803</t>
  </si>
  <si>
    <t>S2A_MSIL1C_GM_20220428T222803_59GMP_0.3CC</t>
  </si>
  <si>
    <t>20220428T222758</t>
  </si>
  <si>
    <t>S2A_MSIL1C_GM_20220428T222758_59GNP_2.1CC</t>
  </si>
  <si>
    <t>20220426T223800</t>
  </si>
  <si>
    <t>S2A_MSIL1C_GM_20220426T223800_59GMN_1.1CC</t>
  </si>
  <si>
    <t>20220426T223756</t>
  </si>
  <si>
    <t>S2A_MSIL1C_GM_20220426T223756_59GNN_0CC</t>
  </si>
  <si>
    <t>20220426T223746</t>
  </si>
  <si>
    <t>S2A_MSIL1C_GM_20220426T223746_59GMP_36.3CC</t>
  </si>
  <si>
    <t>20220426T223742</t>
  </si>
  <si>
    <t>S2A_MSIL1C_GM_20220426T223742_59GNP_2.4CC</t>
  </si>
  <si>
    <t>20220423T222805</t>
  </si>
  <si>
    <t>S2A_MSIL1C_GM_20220423T222805_59GMN_62.3CC</t>
  </si>
  <si>
    <t>20220423T222801</t>
  </si>
  <si>
    <t>S2A_MSIL1C_GM_20220423T222801_59GNN_69.4CC</t>
  </si>
  <si>
    <t>20220423T222752</t>
  </si>
  <si>
    <t>S2A_MSIL1C_GM_20220423T222752_59GMP_49.3CC</t>
  </si>
  <si>
    <t>20220423T222747</t>
  </si>
  <si>
    <t>S2A_MSIL1C_GM_20220423T222747_59GNP_77.3CC</t>
  </si>
  <si>
    <t>20220421T223812</t>
  </si>
  <si>
    <t>S2A_MSIL1C_GM_20220421T223812_59GMN_33.9CC</t>
  </si>
  <si>
    <t>20220421T223808</t>
  </si>
  <si>
    <t>S2A_MSIL1C_GM_20220421T223808_59GNN_16CC</t>
  </si>
  <si>
    <t>20220421T223757</t>
  </si>
  <si>
    <t>S2A_MSIL1C_GM_20220421T223757_59GMP_19.2CC</t>
  </si>
  <si>
    <t>20220421T223753</t>
  </si>
  <si>
    <t>S2A_MSIL1C_GM_20220421T223753_59GNP_46.2CC</t>
  </si>
  <si>
    <t>20220418T222814</t>
  </si>
  <si>
    <t>S2A_MSIL1C_GM_20220418T222814_59GMN_61.3CC</t>
  </si>
  <si>
    <t>20220418T222811</t>
  </si>
  <si>
    <t>S2A_MSIL1C_GM_20220418T222811_59GNN_54CC</t>
  </si>
  <si>
    <t>20220418T222802</t>
  </si>
  <si>
    <t>S2A_MSIL1C_GM_20220418T222802_59GMP_53.7CC</t>
  </si>
  <si>
    <t>20220418T222756</t>
  </si>
  <si>
    <t>S2A_MSIL1C_GM_20220418T222756_59GNP_24.3CC</t>
  </si>
  <si>
    <t>20220416T223803</t>
  </si>
  <si>
    <t>S2A_MSIL1C_GM_20220416T223803_59GMN_90.7CC</t>
  </si>
  <si>
    <t>20220416T223759</t>
  </si>
  <si>
    <t>S2A_MSIL1C_GM_20220416T223759_59GNN_83.7CC</t>
  </si>
  <si>
    <t>20220416T223749</t>
  </si>
  <si>
    <t>S2A_MSIL1C_GM_20220416T223749_59GMP_96CC</t>
  </si>
  <si>
    <t>20220416T223744</t>
  </si>
  <si>
    <t>S2A_MSIL1C_GM_20220416T223744_59GNP_63.5CC</t>
  </si>
  <si>
    <t>20220413T222807</t>
  </si>
  <si>
    <t>S2A_MSIL1C_GM_20220413T222807_59GMN_0.4CC</t>
  </si>
  <si>
    <t>20220413T222803</t>
  </si>
  <si>
    <t>S2A_MSIL1C_GM_20220413T222803_59GNN_0.1CC</t>
  </si>
  <si>
    <t>20220413T222754</t>
  </si>
  <si>
    <t>S2A_MSIL1C_GM_20220413T222754_59GMP_12CC</t>
  </si>
  <si>
    <t>20220413T222749</t>
  </si>
  <si>
    <t>S2A_MSIL1C_GM_20220413T222749_59GNP_5CC</t>
  </si>
  <si>
    <t>20220411T223809</t>
  </si>
  <si>
    <t>S2A_MSIL1C_GM_20220411T223809_59GMN_99.1CC</t>
  </si>
  <si>
    <t>20220411T223805</t>
  </si>
  <si>
    <t>S2A_MSIL1C_GM_20220411T223805_59GNN_87.6CC</t>
  </si>
  <si>
    <t>20220411T223755</t>
  </si>
  <si>
    <t>S2A_MSIL1C_GM_20220411T223755_59GMP_92CC</t>
  </si>
  <si>
    <t>20220411T223751</t>
  </si>
  <si>
    <t>S2A_MSIL1C_GM_20220411T223751_59GNP_87.4CC</t>
  </si>
  <si>
    <t>20220408T222812</t>
  </si>
  <si>
    <t>S2A_MSIL1C_GM_20220408T222812_59GMN_0CC</t>
  </si>
  <si>
    <t>20220408T222808</t>
  </si>
  <si>
    <t>S2A_MSIL1C_GM_20220408T222808_59GNN_0CC</t>
  </si>
  <si>
    <t>20220408T222759</t>
  </si>
  <si>
    <t>S2A_MSIL1C_GM_20220408T222759_59GMP_5CC</t>
  </si>
  <si>
    <t>20220408T222754</t>
  </si>
  <si>
    <t>S2A_MSIL1C_GM_20220408T222754_59GNP_7.4CC</t>
  </si>
  <si>
    <t>20220406T223804</t>
  </si>
  <si>
    <t>S2A_MSIL1C_GM_20220406T223804_59GMN_0.5CC</t>
  </si>
  <si>
    <t>20220406T223800</t>
  </si>
  <si>
    <t>S2A_MSIL1C_GM_20220406T223800_59GNN_4.9CC</t>
  </si>
  <si>
    <t>20220406T223750</t>
  </si>
  <si>
    <t>S2A_MSIL1C_GM_20220406T223750_59GMP_0.1CC</t>
  </si>
  <si>
    <t>20220406T223745</t>
  </si>
  <si>
    <t>S2A_MSIL1C_GM_20220406T223745_59GNP_0CC</t>
  </si>
  <si>
    <t>20220403T222807</t>
  </si>
  <si>
    <t>S2A_MSIL1C_GM_20220403T222807_59GMN_1.2CC</t>
  </si>
  <si>
    <t>20220403T222804</t>
  </si>
  <si>
    <t>S2A_MSIL1C_GM_20220403T222804_59GNN_4.2CC</t>
  </si>
  <si>
    <t>20220403T222755</t>
  </si>
  <si>
    <t>S2A_MSIL1C_GM_20220403T222755_59GMP_0CC</t>
  </si>
  <si>
    <t>20220403T222749</t>
  </si>
  <si>
    <t>S2A_MSIL1C_GM_20220403T222749_59GNP_1.7CC</t>
  </si>
  <si>
    <t>20220401T223809</t>
  </si>
  <si>
    <t>S2A_MSIL1C_GM_20220401T223809_59GMN_19CC</t>
  </si>
  <si>
    <t>20220401T223805</t>
  </si>
  <si>
    <t>S2A_MSIL1C_GM_20220401T223805_59GNN_34.9CC</t>
  </si>
  <si>
    <t>20220401T223755</t>
  </si>
  <si>
    <t>S2A_MSIL1C_GM_20220401T223755_59GMP_63CC</t>
  </si>
  <si>
    <t>20220401T223750</t>
  </si>
  <si>
    <t>S2A_MSIL1C_GM_20220401T223750_59GNP_58.8CC</t>
  </si>
  <si>
    <t>20220329T222813</t>
  </si>
  <si>
    <t>S2A_MSIL1C_GM_20220329T222813_59GMN_12.7CC</t>
  </si>
  <si>
    <t>20220329T222809</t>
  </si>
  <si>
    <t>S2A_MSIL1C_GM_20220329T222809_59GNN_31.3CC</t>
  </si>
  <si>
    <t>20220329T222800</t>
  </si>
  <si>
    <t>S2A_MSIL1C_GM_20220329T222800_59GMP_57.1CC</t>
  </si>
  <si>
    <t>20220329T222755</t>
  </si>
  <si>
    <t>S2A_MSIL1C_GM_20220329T222755_59GNP_77.2CC</t>
  </si>
  <si>
    <t>20220327T223804</t>
  </si>
  <si>
    <t>S2A_MSIL1C_GM_20220327T223804_59GMN_7.7CC</t>
  </si>
  <si>
    <t>20220327T223800</t>
  </si>
  <si>
    <t>S2A_MSIL1C_GM_20220327T223800_59GNN_0.1CC</t>
  </si>
  <si>
    <t>20220327T223750</t>
  </si>
  <si>
    <t>S2A_MSIL1C_GM_20220327T223750_59GMP_0.7CC</t>
  </si>
  <si>
    <t>20220327T223746</t>
  </si>
  <si>
    <t>S2A_MSIL1C_GM_20220327T223746_59GNP_3.3CC</t>
  </si>
  <si>
    <t>20220324T222808</t>
  </si>
  <si>
    <t>S2A_MSIL1C_GM_20220324T222808_59GMN_9CC</t>
  </si>
  <si>
    <t>20220324T222804</t>
  </si>
  <si>
    <t>S2A_MSIL1C_GM_20220324T222804_59GNN_36.7CC</t>
  </si>
  <si>
    <t>20220324T222755</t>
  </si>
  <si>
    <t>S2A_MSIL1C_GM_20220324T222755_59GMP_0CC</t>
  </si>
  <si>
    <t>20220324T222750</t>
  </si>
  <si>
    <t>S2A_MSIL1C_GM_20220324T222750_59GNP_42.7CC</t>
  </si>
  <si>
    <t>20220322T223810</t>
  </si>
  <si>
    <t>S2A_MSIL1C_GM_20220322T223810_59GMN_46.2CC</t>
  </si>
  <si>
    <t>20220322T223806</t>
  </si>
  <si>
    <t>S2A_MSIL1C_GM_20220322T223806_59GNN_73.5CC</t>
  </si>
  <si>
    <t>20220322T223756</t>
  </si>
  <si>
    <t>S2A_MSIL1C_GM_20220322T223756_59GMP_28.2CC</t>
  </si>
  <si>
    <t>20220322T223752</t>
  </si>
  <si>
    <t>S2A_MSIL1C_GM_20220322T223752_59GNP_95.8CC</t>
  </si>
  <si>
    <t>20220319T222814</t>
  </si>
  <si>
    <t>S2A_MSIL1C_GM_20220319T222814_59GMN_94.9CC</t>
  </si>
  <si>
    <t>20220319T222810</t>
  </si>
  <si>
    <t>S2A_MSIL1C_GM_20220319T222810_59GNN_92.5CC</t>
  </si>
  <si>
    <t>20220319T222801</t>
  </si>
  <si>
    <t>S2A_MSIL1C_GM_20220319T222801_59GMP_100CC</t>
  </si>
  <si>
    <t>20220319T222756</t>
  </si>
  <si>
    <t>S2A_MSIL1C_GM_20220319T222756_59GNP_99.5CC</t>
  </si>
  <si>
    <t>20220317T223805</t>
  </si>
  <si>
    <t>S2A_MSIL1C_GM_20220317T223805_59GMN_26.8CC</t>
  </si>
  <si>
    <t>20220317T223801</t>
  </si>
  <si>
    <t>S2A_MSIL1C_GM_20220317T223801_59GNN_14.2CC</t>
  </si>
  <si>
    <t>20220317T223751</t>
  </si>
  <si>
    <t>S2A_MSIL1C_GM_20220317T223751_59GMP_34.8CC</t>
  </si>
  <si>
    <t>20220317T223747</t>
  </si>
  <si>
    <t>S2A_MSIL1C_GM_20220317T223747_59GNP_21.8CC</t>
  </si>
  <si>
    <t>20220314T222808</t>
  </si>
  <si>
    <t>S2A_MSIL1C_GM_20220314T222808_59GMN_21.2CC</t>
  </si>
  <si>
    <t>20220314T222805</t>
  </si>
  <si>
    <t>S2A_MSIL1C_GM_20220314T222805_59GNN_58.4CC</t>
  </si>
  <si>
    <t>20220314T222756</t>
  </si>
  <si>
    <t>S2A_MSIL1C_GM_20220314T222756_59GMP_0CC</t>
  </si>
  <si>
    <t>20220314T222750</t>
  </si>
  <si>
    <t>S2A_MSIL1C_GM_20220314T222750_59GNP_1.3CC</t>
  </si>
  <si>
    <t>20220312T223811</t>
  </si>
  <si>
    <t>S2A_MSIL1C_GM_20220312T223811_59GMN_3.4CC</t>
  </si>
  <si>
    <t>20220312T223807</t>
  </si>
  <si>
    <t>S2A_MSIL1C_GM_20220312T223807_59GNN_13.1CC</t>
  </si>
  <si>
    <t>20220312T223757</t>
  </si>
  <si>
    <t>S2A_MSIL1C_GM_20220312T223757_59GMP_0CC</t>
  </si>
  <si>
    <t>20220312T223753</t>
  </si>
  <si>
    <t>S2A_MSIL1C_GM_20220312T223753_59GNP_0.3CC</t>
  </si>
  <si>
    <t>20220309T222814</t>
  </si>
  <si>
    <t>S2A_MSIL1C_GM_20220309T222814_59GMN_1.1CC</t>
  </si>
  <si>
    <t>20220309T222811</t>
  </si>
  <si>
    <t>S2A_MSIL1C_GM_20220309T222811_59GNN_13.5CC</t>
  </si>
  <si>
    <t>20220309T222802</t>
  </si>
  <si>
    <t>S2A_MSIL1C_GM_20220309T222802_59GMP_0CC</t>
  </si>
  <si>
    <t>20220309T222756</t>
  </si>
  <si>
    <t>S2A_MSIL1C_GM_20220309T222756_59GNP_2.3CC</t>
  </si>
  <si>
    <t>20220307T223805</t>
  </si>
  <si>
    <t>S2A_MSIL1C_GM_20220307T223805_59GMN_37.1CC</t>
  </si>
  <si>
    <t>20220307T223801</t>
  </si>
  <si>
    <t>S2A_MSIL1C_GM_20220307T223801_59GNN_23.7CC</t>
  </si>
  <si>
    <t>20220307T223750</t>
  </si>
  <si>
    <t>S2A_MSIL1C_GM_20220307T223750_59GMP_7.1CC</t>
  </si>
  <si>
    <t>20220307T223746</t>
  </si>
  <si>
    <t>S2A_MSIL1C_GM_20220307T223746_59GNP_12.8CC</t>
  </si>
  <si>
    <t>20220304T222808</t>
  </si>
  <si>
    <t>S2A_MSIL1C_GM_20220304T222808_59GMN_50CC</t>
  </si>
  <si>
    <t>20220304T222804</t>
  </si>
  <si>
    <t>S2A_MSIL1C_GM_20220304T222804_59GNN_51.6CC</t>
  </si>
  <si>
    <t>20220304T222755</t>
  </si>
  <si>
    <t>S2A_MSIL1C_GM_20220304T222755_59GMP_43.3CC</t>
  </si>
  <si>
    <t>20220304T222750</t>
  </si>
  <si>
    <t>S2A_MSIL1C_GM_20220304T222750_59GNP_59CC</t>
  </si>
  <si>
    <t>20220302T223811</t>
  </si>
  <si>
    <t>S2A_MSIL1C_GM_20220302T223811_59GMN_68.4CC</t>
  </si>
  <si>
    <t>20220302T223807</t>
  </si>
  <si>
    <t>S2A_MSIL1C_GM_20220302T223807_59GNN_31.6CC</t>
  </si>
  <si>
    <t>20220302T223756</t>
  </si>
  <si>
    <t>S2A_MSIL1C_GM_20220302T223756_59GMP_99CC</t>
  </si>
  <si>
    <t>20220302T223752</t>
  </si>
  <si>
    <t>S2A_MSIL1C_GM_20220302T223752_59GNP_79.4CC</t>
  </si>
  <si>
    <t>20220227T222814</t>
  </si>
  <si>
    <t>S2A_MSIL1C_GM_20220227T222814_59GMN_81.2CC</t>
  </si>
  <si>
    <t>20220227T222810</t>
  </si>
  <si>
    <t>S2A_MSIL1C_GM_20220227T222810_59GNN_63.3CC</t>
  </si>
  <si>
    <t>20220227T222801</t>
  </si>
  <si>
    <t>S2A_MSIL1C_GM_20220227T222801_59GMP_100CC</t>
  </si>
  <si>
    <t>20220227T222756</t>
  </si>
  <si>
    <t>S2A_MSIL1C_GM_20220227T222756_59GNP_97CC</t>
  </si>
  <si>
    <t>20220225T223803</t>
  </si>
  <si>
    <t>S2A_MSIL1C_GM_20220225T223803_59GMN_34.5CC</t>
  </si>
  <si>
    <t>20220225T223759</t>
  </si>
  <si>
    <t>S2A_MSIL1C_GM_20220225T223759_59GNN_29.3CC</t>
  </si>
  <si>
    <t>20220225T223748</t>
  </si>
  <si>
    <t>S2A_MSIL1C_GM_20220225T223748_59GMP_7.5CC</t>
  </si>
  <si>
    <t>20220225T223744</t>
  </si>
  <si>
    <t>S2A_MSIL1C_GM_20220225T223744_59GNP_3.1CC</t>
  </si>
  <si>
    <t>20220222T222805</t>
  </si>
  <si>
    <t>S2A_MSIL1C_GM_20220222T222805_59GMN_25.6CC</t>
  </si>
  <si>
    <t>20220222T222802</t>
  </si>
  <si>
    <t>S2A_MSIL1C_GM_20220222T222802_59GNN_67.6CC</t>
  </si>
  <si>
    <t>20220222T222753</t>
  </si>
  <si>
    <t>S2A_MSIL1C_GM_20220222T222753_59GMP_13CC</t>
  </si>
  <si>
    <t>20220222T222747</t>
  </si>
  <si>
    <t>S2A_MSIL1C_GM_20220222T222747_59GNP_44.9CC</t>
  </si>
  <si>
    <t>20220220T223809</t>
  </si>
  <si>
    <t>S2A_MSIL1C_GM_20220220T223809_59GMN_4.9CC</t>
  </si>
  <si>
    <t>20220220T223805</t>
  </si>
  <si>
    <t>S2A_MSIL1C_GM_20220220T223805_59GNN_8.3CC</t>
  </si>
  <si>
    <t>20220220T223755</t>
  </si>
  <si>
    <t>S2A_MSIL1C_GM_20220220T223755_59GMP_6.3CC</t>
  </si>
  <si>
    <t>20220220T223750</t>
  </si>
  <si>
    <t>S2A_MSIL1C_GM_20220220T223750_59GNP_18.6CC</t>
  </si>
  <si>
    <t>20220217T222812</t>
  </si>
  <si>
    <t>S2A_MSIL1C_GM_20220217T222812_59GMN_63.2CC</t>
  </si>
  <si>
    <t>20220217T222808</t>
  </si>
  <si>
    <t>S2A_MSIL1C_GM_20220217T222808_59GNN_7.2CC</t>
  </si>
  <si>
    <t>20220217T222759</t>
  </si>
  <si>
    <t>S2A_MSIL1C_GM_20220217T222759_59GMP_70.2CC</t>
  </si>
  <si>
    <t>20220217T222754</t>
  </si>
  <si>
    <t>S2A_MSIL1C_GM_20220217T222754_59GNP_8.9CC</t>
  </si>
  <si>
    <t>20220215T223801</t>
  </si>
  <si>
    <t>S2A_MSIL1C_GM_20220215T223801_59GMN_45.1CC</t>
  </si>
  <si>
    <t>20220215T223757</t>
  </si>
  <si>
    <t>S2A_MSIL1C_GM_20220215T223757_59GNN_34CC</t>
  </si>
  <si>
    <t>20220215T223746</t>
  </si>
  <si>
    <t>S2A_MSIL1C_GM_20220215T223746_59GMP_19.9CC</t>
  </si>
  <si>
    <t>20220215T223742</t>
  </si>
  <si>
    <t>S2A_MSIL1C_GM_20220215T223742_59GNP_23.4CC</t>
  </si>
  <si>
    <t>20220212T222804</t>
  </si>
  <si>
    <t>S2A_MSIL1C_GM_20220212T222804_59GMN_98.4CC</t>
  </si>
  <si>
    <t>20220212T222801</t>
  </si>
  <si>
    <t>S2A_MSIL1C_GM_20220212T222801_59GNN_96.2CC</t>
  </si>
  <si>
    <t>20220212T222752</t>
  </si>
  <si>
    <t>S2A_MSIL1C_GM_20220212T222752_59GMP_99.2CC</t>
  </si>
  <si>
    <t>20220212T222746</t>
  </si>
  <si>
    <t>S2A_MSIL1C_GM_20220212T222746_59GNP_99.5CC</t>
  </si>
  <si>
    <t>20220210T223806</t>
  </si>
  <si>
    <t>S2A_MSIL1C_GM_20220210T223806_59GMN_90.1CC</t>
  </si>
  <si>
    <t>20220210T223802</t>
  </si>
  <si>
    <t>S2A_MSIL1C_GM_20220210T223802_59GNN_53.4CC</t>
  </si>
  <si>
    <t>20220210T223752</t>
  </si>
  <si>
    <t>S2A_MSIL1C_GM_20220210T223752_59GMP_99.5CC</t>
  </si>
  <si>
    <t>20220210T223747</t>
  </si>
  <si>
    <t>S2A_MSIL1C_GM_20220210T223747_59GNP_77.5CC</t>
  </si>
  <si>
    <t>20220207T222810</t>
  </si>
  <si>
    <t>S2A_MSIL1C_GM_20220207T222810_59GMN_0CC</t>
  </si>
  <si>
    <t>20220207T222806</t>
  </si>
  <si>
    <t>S2A_MSIL1C_GM_20220207T222806_59GNN_2.2CC</t>
  </si>
  <si>
    <t>20220207T222757</t>
  </si>
  <si>
    <t>S2A_MSIL1C_GM_20220207T222757_59GMP_3.4CC</t>
  </si>
  <si>
    <t>20220207T222752</t>
  </si>
  <si>
    <t>S2A_MSIL1C_GM_20220207T222752_59GNP_3.5CC</t>
  </si>
  <si>
    <t>20220205T223801</t>
  </si>
  <si>
    <t>S2A_MSIL1C_GM_20220205T223801_59GMN_57.8CC</t>
  </si>
  <si>
    <t>20220205T223757</t>
  </si>
  <si>
    <t>S2A_MSIL1C_GM_20220205T223757_59GNN_100CC</t>
  </si>
  <si>
    <t>20220205T223747</t>
  </si>
  <si>
    <t>S2A_MSIL1C_GM_20220205T223747_59GMP_96.5CC</t>
  </si>
  <si>
    <t>20220205T223743</t>
  </si>
  <si>
    <t>S2A_MSIL1C_GM_20220205T223743_59GNP_100CC</t>
  </si>
  <si>
    <t>20220202T222805</t>
  </si>
  <si>
    <t>S2A_MSIL1C_GM_20220202T222805_59GMN_97.1CC</t>
  </si>
  <si>
    <t>20220202T222801</t>
  </si>
  <si>
    <t>S2A_MSIL1C_GM_20220202T222801_59GNN_93.1CC</t>
  </si>
  <si>
    <t>20220202T222752</t>
  </si>
  <si>
    <t>S2A_MSIL1C_GM_20220202T222752_59GMP_100CC</t>
  </si>
  <si>
    <t>20220202T222747</t>
  </si>
  <si>
    <t>S2A_MSIL1C_GM_20220202T222747_59GNP_96.7CC</t>
  </si>
  <si>
    <t>20220131T223807</t>
  </si>
  <si>
    <t>S2A_MSIL1C_GM_20220131T223807_59GMN_96.5CC</t>
  </si>
  <si>
    <t>20220131T223803</t>
  </si>
  <si>
    <t>S2A_MSIL1C_GM_20220131T223803_59GNN_94.6CC</t>
  </si>
  <si>
    <t>20220131T223753</t>
  </si>
  <si>
    <t>S2A_MSIL1C_GM_20220131T223753_59GMP_94.5CC</t>
  </si>
  <si>
    <t>20220131T223749</t>
  </si>
  <si>
    <t>S2A_MSIL1C_GM_20220131T223749_59GNP_99CC</t>
  </si>
  <si>
    <t>20220128T222811</t>
  </si>
  <si>
    <t>S2A_MSIL1C_GM_20220128T222811_59GMN_18.5CC</t>
  </si>
  <si>
    <t>20220128T222807</t>
  </si>
  <si>
    <t>S2A_MSIL1C_GM_20220128T222807_59GNN_32.2CC</t>
  </si>
  <si>
    <t>20220128T222758</t>
  </si>
  <si>
    <t>S2A_MSIL1C_GM_20220128T222758_59GMP_0.6CC</t>
  </si>
  <si>
    <t>20220128T222753</t>
  </si>
  <si>
    <t>S2A_MSIL1C_GM_20220128T222753_59GNP_6.3CC</t>
  </si>
  <si>
    <t>20220126T223801</t>
  </si>
  <si>
    <t>S2A_MSIL1C_GM_20220126T223801_59GMN_1.3CC</t>
  </si>
  <si>
    <t>20220126T223757</t>
  </si>
  <si>
    <t>S2A_MSIL1C_GM_20220126T223757_59GNN_14.6CC</t>
  </si>
  <si>
    <t>20220126T223747</t>
  </si>
  <si>
    <t>S2A_MSIL1C_GM_20220126T223747_59GMP_0.6CC</t>
  </si>
  <si>
    <t>20220126T223742</t>
  </si>
  <si>
    <t>S2A_MSIL1C_GM_20220126T223742_59GNP_3.1CC</t>
  </si>
  <si>
    <t>20220123T222805</t>
  </si>
  <si>
    <t>S2A_MSIL1C_GM_20220123T222805_59GMN_60.2CC</t>
  </si>
  <si>
    <t>20220123T222802</t>
  </si>
  <si>
    <t>S2A_MSIL1C_GM_20220123T222802_59GNN_59.4CC</t>
  </si>
  <si>
    <t>20220123T222753</t>
  </si>
  <si>
    <t>S2A_MSIL1C_GM_20220123T222753_59GMP_75.5CC</t>
  </si>
  <si>
    <t>20220123T222747</t>
  </si>
  <si>
    <t>S2A_MSIL1C_GM_20220123T222747_59GNP_60.7CC</t>
  </si>
  <si>
    <t>20220121T223807</t>
  </si>
  <si>
    <t>S2A_MSIL1C_GM_20220121T223807_59GMN_1.6CC</t>
  </si>
  <si>
    <t>20220121T223803</t>
  </si>
  <si>
    <t>S2A_MSIL1C_GM_20220121T223803_59GNN_0CC</t>
  </si>
  <si>
    <t>20220121T223753</t>
  </si>
  <si>
    <t>S2A_MSIL1C_GM_20220121T223753_59GMP_5.8CC</t>
  </si>
  <si>
    <t>20220121T223748</t>
  </si>
  <si>
    <t>S2A_MSIL1C_GM_20220121T223748_59GNP_0CC</t>
  </si>
  <si>
    <t>20220116T223803</t>
  </si>
  <si>
    <t>S2A_MSIL1C_GM_20220116T223803_59GMN_71.2CC</t>
  </si>
  <si>
    <t>20220116T223759</t>
  </si>
  <si>
    <t>S2A_MSIL1C_GM_20220116T223759_59GNN_59.1CC</t>
  </si>
  <si>
    <t>20220116T223748</t>
  </si>
  <si>
    <t>S2A_MSIL1C_GM_20220116T223748_59GMP_71.4CC</t>
  </si>
  <si>
    <t>20220116T223744</t>
  </si>
  <si>
    <t>S2A_MSIL1C_GM_20220116T223744_59GNP_32CC</t>
  </si>
  <si>
    <t>20220113T222806</t>
  </si>
  <si>
    <t>S2A_MSIL1C_GM_20220113T222806_59GMN_3.9CC</t>
  </si>
  <si>
    <t>20220113T222803</t>
  </si>
  <si>
    <t>S2A_MSIL1C_GM_20220113T222803_59GNN_0.6CC</t>
  </si>
  <si>
    <t>20220113T222754</t>
  </si>
  <si>
    <t>S2A_MSIL1C_GM_20220113T222754_59GMP_0CC</t>
  </si>
  <si>
    <t>20220113T222748</t>
  </si>
  <si>
    <t>S2A_MSIL1C_GM_20220113T222748_59GNP_9.4CC</t>
  </si>
  <si>
    <t>20220111T223808</t>
  </si>
  <si>
    <t>S2A_MSIL1C_GM_20220111T223808_59GMN_25.2CC</t>
  </si>
  <si>
    <t>20220111T223804</t>
  </si>
  <si>
    <t>S2A_MSIL1C_GM_20220111T223804_59GNN_34.6CC</t>
  </si>
  <si>
    <t>20220111T223754</t>
  </si>
  <si>
    <t>S2A_MSIL1C_GM_20220111T223754_59GMP_24.2CC</t>
  </si>
  <si>
    <t>20220111T223750</t>
  </si>
  <si>
    <t>S2A_MSIL1C_GM_20220111T223750_59GNP_64.7CC</t>
  </si>
  <si>
    <t>20220108T222812</t>
  </si>
  <si>
    <t>S2A_MSIL1C_GM_20220108T222812_59GMN_100CC</t>
  </si>
  <si>
    <t>20220108T222808</t>
  </si>
  <si>
    <t>S2A_MSIL1C_GM_20220108T222808_59GNN_99.7CC</t>
  </si>
  <si>
    <t>20220108T222759</t>
  </si>
  <si>
    <t>S2A_MSIL1C_GM_20220108T222759_59GMP_99.3CC</t>
  </si>
  <si>
    <t>20220108T222754</t>
  </si>
  <si>
    <t>S2A_MSIL1C_GM_20220108T222754_59GNP_98.1CC</t>
  </si>
  <si>
    <t>20220106T223803</t>
  </si>
  <si>
    <t>S2A_MSIL1C_GM_20220106T223803_59GMN_6CC</t>
  </si>
  <si>
    <t>20220106T223759</t>
  </si>
  <si>
    <t>S2A_MSIL1C_GM_20220106T223759_59GNN_2.4CC</t>
  </si>
  <si>
    <t>20220106T223749</t>
  </si>
  <si>
    <t>S2A_MSIL1C_GM_20220106T223749_59GMP_4.2CC</t>
  </si>
  <si>
    <t>20220106T223745</t>
  </si>
  <si>
    <t>S2A_MSIL1C_GM_20220106T223745_59GNP_51CC</t>
  </si>
  <si>
    <t>20220103T222806</t>
  </si>
  <si>
    <t>S2A_MSIL1C_GM_20220103T222806_59GMN_99.7CC</t>
  </si>
  <si>
    <t>20220103T222803</t>
  </si>
  <si>
    <t>S2A_MSIL1C_GM_20220103T222803_59GNN_71.4CC</t>
  </si>
  <si>
    <t>20220103T222754</t>
  </si>
  <si>
    <t>S2A_MSIL1C_GM_20220103T222754_59GMP_100CC</t>
  </si>
  <si>
    <t>20220103T222749</t>
  </si>
  <si>
    <t>S2A_MSIL1C_GM_20220103T222749_59GNP_94.6CC</t>
  </si>
  <si>
    <t>20220101T223809</t>
  </si>
  <si>
    <t>S2A_MSIL1C_GM_20220101T223809_59GMN_95.2CC</t>
  </si>
  <si>
    <t>20220101T223805</t>
  </si>
  <si>
    <t>S2A_MSIL1C_GM_20220101T223805_59GNN_90.6CC</t>
  </si>
  <si>
    <t>20220101T223754</t>
  </si>
  <si>
    <t>S2A_MSIL1C_GM_20220101T223754_59GMP_99.2CC</t>
  </si>
  <si>
    <t>20220101T223750</t>
  </si>
  <si>
    <t>S2A_MSIL1C_GM_20220101T223750_59GNP_73.2CC</t>
  </si>
  <si>
    <t>20230627TDirear</t>
  </si>
  <si>
    <t>S2A_MSIL1C_NP_20230627TDirear_Disregarded_22.1CC</t>
  </si>
  <si>
    <t>20230626TDirear</t>
  </si>
  <si>
    <t>S2A_MSIL1C_NP_20230626TDirear_Disregarded_69.6CC</t>
  </si>
  <si>
    <t>20230619TDirear</t>
  </si>
  <si>
    <t>S2A_MSIL1C_NP_20230619TDirear_Disregarded_15.2CC</t>
  </si>
  <si>
    <t>20230618TDirear</t>
  </si>
  <si>
    <t>S2A_MSIL1C_NP_20230618TDirear_Disregarded_74.9CC</t>
  </si>
  <si>
    <t>20230611TDirear</t>
  </si>
  <si>
    <t>S2A_MSIL1C_NP_20230611TDirear_Disregarded_43.3CC</t>
  </si>
  <si>
    <t>20230610TDirear</t>
  </si>
  <si>
    <t>S2A_MSIL1C_NP_20230610TDirear_Disregarded_4.9CC</t>
  </si>
  <si>
    <t>20230603TDirear</t>
  </si>
  <si>
    <t>S2A_MSIL1C_NP_20230603TDirear_Disregarded_62.9CC</t>
  </si>
  <si>
    <t>20230602TDirear</t>
  </si>
  <si>
    <t>S2A_MSIL1C_NP_20230602TDirear_Disregarded_35.5CC</t>
  </si>
  <si>
    <t>20230526TDirear</t>
  </si>
  <si>
    <t>S2A_MSIL1C_NP_20230526TDirear_Disregarded_82.4CC</t>
  </si>
  <si>
    <t>20230525TDirear</t>
  </si>
  <si>
    <t>S2A_MSIL1C_NP_20230525TDirear_Disregarded_34.7CC</t>
  </si>
  <si>
    <t>20230518TDirear</t>
  </si>
  <si>
    <t>S2A_MSIL1C_NP_20230518TDirear_Disregarded_78.4CC</t>
  </si>
  <si>
    <t>20230517TDirear</t>
  </si>
  <si>
    <t>S2A_MSIL1C_NP_20230517TDirear_Disregarded_79.6CC</t>
  </si>
  <si>
    <t>20230510TDirear</t>
  </si>
  <si>
    <t>S2A_MSIL1C_NP_20230510TDirear_Disregarded_71.7CC</t>
  </si>
  <si>
    <t>20230509TDirear</t>
  </si>
  <si>
    <t>S2A_MSIL1C_NP_20230509TDirear_Disregarded_64CC</t>
  </si>
  <si>
    <t>20230502TDirear</t>
  </si>
  <si>
    <t>S2A_MSIL1C_NP_20230502TDirear_Disregarded_95.1CC</t>
  </si>
  <si>
    <t>20230501TDirear</t>
  </si>
  <si>
    <t>S2A_MSIL1C_NP_20230501TDirear_Disregarded_83CC</t>
  </si>
  <si>
    <t>20230424TDirear</t>
  </si>
  <si>
    <t>S2A_MSIL1C_NP_20230424TDirear_Disregarded_19.9CC</t>
  </si>
  <si>
    <t>20230423TDirear</t>
  </si>
  <si>
    <t>S2A_MSIL1C_NP_20230423TDirear_Disregarded_36.5CC</t>
  </si>
  <si>
    <t>20230416TDirear</t>
  </si>
  <si>
    <t>S2A_MSIL1C_NP_20230416TDirear_Disregarded_60.8CC</t>
  </si>
  <si>
    <t>20230415TDirear</t>
  </si>
  <si>
    <t>S2A_MSIL1C_NP_20230415TDirear_Disregarded_49.6CC</t>
  </si>
  <si>
    <t>20230408TDirear</t>
  </si>
  <si>
    <t>S2A_MSIL1C_NP_20230408TDirear_Disregarded_26.6CC</t>
  </si>
  <si>
    <t>20230407TDirear</t>
  </si>
  <si>
    <t>S2A_MSIL1C_NP_20230407TDirear_Disregarded_42.3CC</t>
  </si>
  <si>
    <t>20230331TDirear</t>
  </si>
  <si>
    <t>S2A_MSIL1C_NP_20230331TDirear_Disregarded_83.1CC</t>
  </si>
  <si>
    <t>20230330TDirear</t>
  </si>
  <si>
    <t>S2A_MSIL1C_NP_20230330TDirear_Disregarded_20CC</t>
  </si>
  <si>
    <t>20230323TDirear</t>
  </si>
  <si>
    <t>S2A_MSIL1C_NP_20230323TDirear_Disregarded_3.9CC</t>
  </si>
  <si>
    <t>20230322TDirear</t>
  </si>
  <si>
    <t>S2A_MSIL1C_NP_20230322TDirear_Disregarded_2.6CC</t>
  </si>
  <si>
    <t>20230315TDirear</t>
  </si>
  <si>
    <t>S2A_MSIL1C_NP_20230315TDirear_Disregarded_23.1CC</t>
  </si>
  <si>
    <t>20230314TDirear</t>
  </si>
  <si>
    <t>S2A_MSIL1C_NP_20230314TDirear_Disregarded_1.4CC</t>
  </si>
  <si>
    <t>20230307TDirear</t>
  </si>
  <si>
    <t>S2A_MSIL1C_NP_20230307TDirear_Disregarded_6.7CC</t>
  </si>
  <si>
    <t>20230306TDirear</t>
  </si>
  <si>
    <t>S2A_MSIL1C_NP_20230306TDirear_Disregarded_5.3CC</t>
  </si>
  <si>
    <t>20230227TDirear</t>
  </si>
  <si>
    <t>S2A_MSIL1C_NP_20230227TDirear_Disregarded_75.8CC</t>
  </si>
  <si>
    <t>20230226TDirear</t>
  </si>
  <si>
    <t>S2A_MSIL1C_NP_20230226TDirear_Disregarded_84CC</t>
  </si>
  <si>
    <t>20230219TDirear</t>
  </si>
  <si>
    <t>S2A_MSIL1C_NP_20230219TDirear_Disregarded_4.8CC</t>
  </si>
  <si>
    <t>20230218TDirear</t>
  </si>
  <si>
    <t>S2A_MSIL1C_NP_20230218TDirear_Disregarded_8.2CC</t>
  </si>
  <si>
    <t>20230211TDirear</t>
  </si>
  <si>
    <t>S2A_MSIL1C_NP_20230211TDirear_Disregarded_63.7CC</t>
  </si>
  <si>
    <t>20230210TDirear</t>
  </si>
  <si>
    <t>S2A_MSIL1C_NP_20230210TDirear_Disregarded_89.6CC</t>
  </si>
  <si>
    <t>20230203TDirear</t>
  </si>
  <si>
    <t>S2A_MSIL1C_NP_20230203TDirear_Disregarded_41.4CC</t>
  </si>
  <si>
    <t>20230202TDirear</t>
  </si>
  <si>
    <t>S2A_MSIL1C_NP_20230202TDirear_Disregarded_86.9CC</t>
  </si>
  <si>
    <t>20230125TDirear</t>
  </si>
  <si>
    <t>S2A_MSIL1C_NP_20230125TDirear_Disregarded_51.9CC</t>
  </si>
  <si>
    <t>20230118TDirear</t>
  </si>
  <si>
    <t>S2A_MSIL1C_NP_20230118TDirear_Disregarded_72.8CC</t>
  </si>
  <si>
    <t>20230117TDirear</t>
  </si>
  <si>
    <t>S2A_MSIL1C_NP_20230117TDirear_Disregarded_16.5CC</t>
  </si>
  <si>
    <t>20230110TDirear</t>
  </si>
  <si>
    <t>S2A_MSIL1C_NP_20230110TDirear_Disregarded_94.7CC</t>
  </si>
  <si>
    <t>20230109TDirear</t>
  </si>
  <si>
    <t>S2A_MSIL1C_NP_20230109TDirear_Disregarded_100CC</t>
  </si>
  <si>
    <t>20230102TDirear</t>
  </si>
  <si>
    <t>S2A_MSIL1C_NP_20230102TDirear_Disregarded_84.5CC</t>
  </si>
  <si>
    <t>20230101TDirear</t>
  </si>
  <si>
    <t>S2A_MSIL1C_NP_20230101TDirear_Disregarded_73.7CC</t>
  </si>
  <si>
    <t>20221225TDirear</t>
  </si>
  <si>
    <t>S2A_MSIL1C_NP_20221225TDirear_Disregarded_41.4CC</t>
  </si>
  <si>
    <t>20221224TDirear</t>
  </si>
  <si>
    <t>S2A_MSIL1C_NP_20221224TDirear_Disregarded_14.9CC</t>
  </si>
  <si>
    <t>20221217TDirear</t>
  </si>
  <si>
    <t>S2A_MSIL1C_NP_20221217TDirear_Disregarded_94.1CC</t>
  </si>
  <si>
    <t>20221216TDirear</t>
  </si>
  <si>
    <t>S2A_MSIL1C_NP_20221216TDirear_Disregarded_100CC</t>
  </si>
  <si>
    <t>20221209TDirear</t>
  </si>
  <si>
    <t>S2A_MSIL1C_NP_20221209TDirear_Disregarded_85.7CC</t>
  </si>
  <si>
    <t>20221208TDirear</t>
  </si>
  <si>
    <t>S2A_MSIL1C_NP_20221208TDirear_Disregarded_100CC</t>
  </si>
  <si>
    <t>20221201TDirear</t>
  </si>
  <si>
    <t>S2A_MSIL1C_NP_20221201TDirear_Disregarded_30.1CC</t>
  </si>
  <si>
    <t>20221130TDirear</t>
  </si>
  <si>
    <t>S2A_MSIL1C_NP_20221130TDirear_Disregarded_67.4CC</t>
  </si>
  <si>
    <t>20221123TDirear</t>
  </si>
  <si>
    <t>S2A_MSIL1C_NP_20221123TDirear_Disregarded_90CC</t>
  </si>
  <si>
    <t>20221122TDirear</t>
  </si>
  <si>
    <t>S2A_MSIL1C_NP_20221122TDirear_Disregarded_50.5CC</t>
  </si>
  <si>
    <t>20221115TDirear</t>
  </si>
  <si>
    <t>S2A_MSIL1C_NP_20221115TDirear_Disregarded_50.4CC</t>
  </si>
  <si>
    <t>20221114TDirear</t>
  </si>
  <si>
    <t>S2A_MSIL1C_NP_20221114TDirear_Disregarded_30.4CC</t>
  </si>
  <si>
    <t>20221107TDirear</t>
  </si>
  <si>
    <t>S2A_MSIL1C_NP_20221107TDirear_Disregarded_36.9CC</t>
  </si>
  <si>
    <t>20221106TDirear</t>
  </si>
  <si>
    <t>S2A_MSIL1C_NP_20221106TDirear_Disregarded_95.4CC</t>
  </si>
  <si>
    <t>20221030TDirear</t>
  </si>
  <si>
    <t>S2A_MSIL1C_NP_20221030TDirear_Disregarded_87.4CC</t>
  </si>
  <si>
    <t>20221029TDirear</t>
  </si>
  <si>
    <t>S2A_MSIL1C_NP_20221029TDirear_Disregarded_94.2CC</t>
  </si>
  <si>
    <t>20221022TDirear</t>
  </si>
  <si>
    <t>S2A_MSIL1C_NP_20221022TDirear_Disregarded_0CC</t>
  </si>
  <si>
    <t>20221021TDirear</t>
  </si>
  <si>
    <t>S2A_MSIL1C_NP_20221021TDirear_Disregarded_0.1CC</t>
  </si>
  <si>
    <t>20221014TDirear</t>
  </si>
  <si>
    <t>S2A_MSIL1C_NP_20221014TDirear_Disregarded_100CC</t>
  </si>
  <si>
    <t>20221013TDirear</t>
  </si>
  <si>
    <t>S2A_MSIL1C_NP_20221013TDirear_Disregarded_67.1CC</t>
  </si>
  <si>
    <t>20221006TDirear</t>
  </si>
  <si>
    <t>S2A_MSIL1C_NP_20221006TDirear_Disregarded_11.9CC</t>
  </si>
  <si>
    <t>20221005TDirear</t>
  </si>
  <si>
    <t>S2A_MSIL1C_NP_20221005TDirear_Disregarded_42.3CC</t>
  </si>
  <si>
    <t>20220928TDirear</t>
  </si>
  <si>
    <t>S2A_MSIL1C_NP_20220928TDirear_Disregarded_100CC</t>
  </si>
  <si>
    <t>20220927TDirear</t>
  </si>
  <si>
    <t>S2A_MSIL1C_NP_20220927TDirear_Disregarded_70.7CC</t>
  </si>
  <si>
    <t>20220920TDirear</t>
  </si>
  <si>
    <t>S2A_MSIL1C_NP_20220920TDirear_Disregarded_85.8CC</t>
  </si>
  <si>
    <t>20220919TDirear</t>
  </si>
  <si>
    <t>S2A_MSIL1C_NP_20220919TDirear_Disregarded_53.3CC</t>
  </si>
  <si>
    <t>20220912TDirear</t>
  </si>
  <si>
    <t>S2A_MSIL1C_NP_20220912TDirear_Disregarded_41.5CC</t>
  </si>
  <si>
    <t>20220911TDirear</t>
  </si>
  <si>
    <t>S2A_MSIL1C_NP_20220911TDirear_Disregarded_82.3CC</t>
  </si>
  <si>
    <t>20220904TDirear</t>
  </si>
  <si>
    <t>S2A_MSIL1C_NP_20220904TDirear_Disregarded_100CC</t>
  </si>
  <si>
    <t>20220903TDirear</t>
  </si>
  <si>
    <t>S2A_MSIL1C_NP_20220903TDirear_Disregarded_45.1CC</t>
  </si>
  <si>
    <t>20220827TDirear</t>
  </si>
  <si>
    <t>S2A_MSIL1C_NP_20220827TDirear_Disregarded_38.4CC</t>
  </si>
  <si>
    <t>20220826TDirear</t>
  </si>
  <si>
    <t>S2A_MSIL1C_NP_20220826TDirear_Disregarded_43.9CC</t>
  </si>
  <si>
    <t>20220819TDirear</t>
  </si>
  <si>
    <t>S2A_MSIL1C_NP_20220819TDirear_Disregarded_68.7CC</t>
  </si>
  <si>
    <t>20220818TDirear</t>
  </si>
  <si>
    <t>S2A_MSIL1C_NP_20220818TDirear_Disregarded_100CC</t>
  </si>
  <si>
    <t>20220811TDirear</t>
  </si>
  <si>
    <t>S2A_MSIL1C_NP_20220811TDirear_Disregarded_24.1CC</t>
  </si>
  <si>
    <t>20220810TDirear</t>
  </si>
  <si>
    <t>S2A_MSIL1C_NP_20220810TDirear_Disregarded_11.5CC</t>
  </si>
  <si>
    <t>20220803TDirear</t>
  </si>
  <si>
    <t>S2A_MSIL1C_NP_20220803TDirear_Disregarded_17.1CC</t>
  </si>
  <si>
    <t>20220802TDirear</t>
  </si>
  <si>
    <t>S2A_MSIL1C_NP_20220802TDirear_Disregarded_89.2CC</t>
  </si>
  <si>
    <t>20220726TDirear</t>
  </si>
  <si>
    <t>S2A_MSIL1C_NP_20220726TDirear_Disregarded_77.8CC</t>
  </si>
  <si>
    <t>20220725TDirear</t>
  </si>
  <si>
    <t>S2A_MSIL1C_NP_20220725TDirear_Disregarded_49.7CC</t>
  </si>
  <si>
    <t>20220718TDirear</t>
  </si>
  <si>
    <t>S2A_MSIL1C_NP_20220718TDirear_Disregarded_93.3CC</t>
  </si>
  <si>
    <t>20220717TDirear</t>
  </si>
  <si>
    <t>S2A_MSIL1C_NP_20220717TDirear_Disregarded_78.3CC</t>
  </si>
  <si>
    <t>20220710TDirear</t>
  </si>
  <si>
    <t>S2A_MSIL1C_NP_20220710TDirear_Disregarded_79.9CC</t>
  </si>
  <si>
    <t>20220709TDirear</t>
  </si>
  <si>
    <t>S2A_MSIL1C_NP_20220709TDirear_Disregarded_58.9CC</t>
  </si>
  <si>
    <t>20220702TDirear</t>
  </si>
  <si>
    <t>S2A_MSIL1C_NP_20220702TDirear_Disregarded_48.7CC</t>
  </si>
  <si>
    <t>20220701TDirear</t>
  </si>
  <si>
    <t>S2A_MSIL1C_NP_20220701TDirear_Disregarded_7.8CC</t>
  </si>
  <si>
    <t>20220624TDirear</t>
  </si>
  <si>
    <t>S2A_MSIL1C_NP_20220624TDirear_Disregarded_83.1CC</t>
  </si>
  <si>
    <t>20220623TDirear</t>
  </si>
  <si>
    <t>S2A_MSIL1C_NP_20220623TDirear_Disregarded_83.3CC</t>
  </si>
  <si>
    <t>20220616TDirear</t>
  </si>
  <si>
    <t>S2A_MSIL1C_NP_20220616TDirear_Disregarded_95.3CC</t>
  </si>
  <si>
    <t>20220615TDirear</t>
  </si>
  <si>
    <t>S2A_MSIL1C_NP_20220615TDirear_Disregarded_49.6CC</t>
  </si>
  <si>
    <t>20220608TDirear</t>
  </si>
  <si>
    <t>S2A_MSIL1C_NP_20220608TDirear_Disregarded_98.8CC</t>
  </si>
  <si>
    <t>20220607TDirear</t>
  </si>
  <si>
    <t>S2A_MSIL1C_NP_20220607TDirear_Disregarded_32.1CC</t>
  </si>
  <si>
    <t>20220531TDirear</t>
  </si>
  <si>
    <t>S2A_MSIL1C_NP_20220531TDirear_Disregarded_59.4CC</t>
  </si>
  <si>
    <t>20220530TDirear</t>
  </si>
  <si>
    <t>S2A_MSIL1C_NP_20220530TDirear_Disregarded_61.6CC</t>
  </si>
  <si>
    <t>20220523TDirear</t>
  </si>
  <si>
    <t>S2A_MSIL1C_NP_20220523TDirear_Disregarded_38.1CC</t>
  </si>
  <si>
    <t>20220522TDirear</t>
  </si>
  <si>
    <t>S2A_MSIL1C_NP_20220522TDirear_Disregarded_15.6CC</t>
  </si>
  <si>
    <t>20220515TDirear</t>
  </si>
  <si>
    <t>S2A_MSIL1C_NP_20220515TDirear_Disregarded_95.3CC</t>
  </si>
  <si>
    <t>20220514TDirear</t>
  </si>
  <si>
    <t>S2A_MSIL1C_NP_20220514TDirear_Disregarded_68.1CC</t>
  </si>
  <si>
    <t>20220507TDirear</t>
  </si>
  <si>
    <t>S2A_MSIL1C_NP_20220507TDirear_Disregarded_41.1CC</t>
  </si>
  <si>
    <t>20220506TDirear</t>
  </si>
  <si>
    <t>S2A_MSIL1C_NP_20220506TDirear_Disregarded_12.9CC</t>
  </si>
  <si>
    <t>20220429TDirear</t>
  </si>
  <si>
    <t>S2A_MSIL1C_NP_20220429TDirear_Disregarded_6.5CC</t>
  </si>
  <si>
    <t>20220428TDirear</t>
  </si>
  <si>
    <t>S2A_MSIL1C_NP_20220428TDirear_Disregarded_8.7CC</t>
  </si>
  <si>
    <t>20220421TDirear</t>
  </si>
  <si>
    <t>S2A_MSIL1C_NP_20220421TDirear_Disregarded_52.5CC</t>
  </si>
  <si>
    <t>20220420TDirear</t>
  </si>
  <si>
    <t>S2A_MSIL1C_NP_20220420TDirear_Disregarded_83.1CC</t>
  </si>
  <si>
    <t>20220413TDirear</t>
  </si>
  <si>
    <t>S2A_MSIL1C_NP_20220413TDirear_Disregarded_3CC</t>
  </si>
  <si>
    <t>20220412TDirear</t>
  </si>
  <si>
    <t>S2A_MSIL1C_NP_20220412TDirear_Disregarded_96CC</t>
  </si>
  <si>
    <t>20220405TDirear</t>
  </si>
  <si>
    <t>S2A_MSIL1C_NP_20220405TDirear_Disregarded_75.5CC</t>
  </si>
  <si>
    <t>20220404TDirear</t>
  </si>
  <si>
    <t>S2A_MSIL1C_NP_20220404TDirear_Disregarded_69.3CC</t>
  </si>
  <si>
    <t>20220328TDirear</t>
  </si>
  <si>
    <t>S2A_MSIL1C_NP_20220328TDirear_Disregarded_69.5CC</t>
  </si>
  <si>
    <t>20220327TDirear</t>
  </si>
  <si>
    <t>S2A_MSIL1C_NP_20220327TDirear_Disregarded_19.9CC</t>
  </si>
  <si>
    <t>20220320TDirear</t>
  </si>
  <si>
    <t>S2A_MSIL1C_NP_20220320TDirear_Disregarded_100CC</t>
  </si>
  <si>
    <t>20220319TDirear</t>
  </si>
  <si>
    <t>S2A_MSIL1C_NP_20220319TDirear_Disregarded_96.8CC</t>
  </si>
  <si>
    <t>20220312TDirear</t>
  </si>
  <si>
    <t>S2A_MSIL1C_NP_20220312TDirear_Disregarded_87CC</t>
  </si>
  <si>
    <t>20220311TDirear</t>
  </si>
  <si>
    <t>S2A_MSIL1C_NP_20220311TDirear_Disregarded_82.8CC</t>
  </si>
  <si>
    <t>20220304TDirear</t>
  </si>
  <si>
    <t>S2A_MSIL1C_NP_20220304TDirear_Disregarded_73.8CC</t>
  </si>
  <si>
    <t>20220303TDirear</t>
  </si>
  <si>
    <t>S2A_MSIL1C_NP_20220303TDirear_Disregarded_96.4CC</t>
  </si>
  <si>
    <t>20220224TDirear</t>
  </si>
  <si>
    <t>S2A_MSIL1C_NP_20220224TDirear_Disregarded_40.3CC</t>
  </si>
  <si>
    <t>20220223TDirear</t>
  </si>
  <si>
    <t>S2A_MSIL1C_NP_20220223TDirear_Disregarded_2.1CC</t>
  </si>
  <si>
    <t>20220216TDirear</t>
  </si>
  <si>
    <t>S2A_MSIL1C_NP_20220216TDirear_Disregarded_28.4CC</t>
  </si>
  <si>
    <t>20220215TDirear</t>
  </si>
  <si>
    <t>S2A_MSIL1C_NP_20220215TDirear_Disregarded_62.4CC</t>
  </si>
  <si>
    <t>20220208TDirear</t>
  </si>
  <si>
    <t>S2A_MSIL1C_NP_20220208TDirear_Disregarded_64.5CC</t>
  </si>
  <si>
    <t>20220207TDirear</t>
  </si>
  <si>
    <t>S2A_MSIL1C_NP_20220207TDirear_Disregarded_66.1CC</t>
  </si>
  <si>
    <t>20220131TDirear</t>
  </si>
  <si>
    <t>S2A_MSIL1C_NP_20220131TDirear_Disregarded_45.9CC</t>
  </si>
  <si>
    <t>20220130TDirear</t>
  </si>
  <si>
    <t>S2A_MSIL1C_NP_20220130TDirear_Disregarded_4.8CC</t>
  </si>
  <si>
    <t>20220123TDirear</t>
  </si>
  <si>
    <t>S2A_MSIL1C_NP_20220123TDirear_Disregarded_100CC</t>
  </si>
  <si>
    <t>20220122TDirear</t>
  </si>
  <si>
    <t>S2A_MSIL1C_NP_20220122TDirear_Disregarded_33.5CC</t>
  </si>
  <si>
    <t>20220115TDirear</t>
  </si>
  <si>
    <t>S2A_MSIL1C_NP_20220115TDirear_Disregarded_53CC</t>
  </si>
  <si>
    <t>20220114TDirear</t>
  </si>
  <si>
    <t>S2A_MSIL1C_NP_20220114TDirear_Disregarded_12.9CC</t>
  </si>
  <si>
    <t>20220107TDirear</t>
  </si>
  <si>
    <t>S2A_MSIL1C_NP_20220107TDirear_Disregarded_5.1CC</t>
  </si>
  <si>
    <t>20220106TDirear</t>
  </si>
  <si>
    <t>S2A_MSIL1C_NP_20220106TDirear_Disregarded_30.3CC</t>
  </si>
  <si>
    <t>20230624TDirear</t>
  </si>
  <si>
    <t>S2A_MSIL1C_QT_20230624TDirear_Disregarded_33.5CC</t>
  </si>
  <si>
    <t>S2A_MSIL1C_QT_20230624TDirear_Disregarded_81.7CC</t>
  </si>
  <si>
    <t>20230623TDirear</t>
  </si>
  <si>
    <t>S2A_MSIL1C_QT_20230623TDirear_Disregarded_12.6CC</t>
  </si>
  <si>
    <t>20230616TDirear</t>
  </si>
  <si>
    <t>S2A_MSIL1C_QT_20230616TDirear_Disregarded_5.3CC</t>
  </si>
  <si>
    <t>S2A_MSIL1C_QT_20230616TDirear_Disregarded_15.9CC</t>
  </si>
  <si>
    <t>20230615TDirear</t>
  </si>
  <si>
    <t>S2A_MSIL1C_QT_20230615TDirear_Disregarded_90.9CC</t>
  </si>
  <si>
    <t>20230608TDirear</t>
  </si>
  <si>
    <t>S2A_MSIL1C_QT_20230608TDirear_Disregarded_37.8CC</t>
  </si>
  <si>
    <t>S2A_MSIL1C_QT_20230608TDirear_Disregarded_21.3CC</t>
  </si>
  <si>
    <t>20230607TDirear</t>
  </si>
  <si>
    <t>S2A_MSIL1C_QT_20230607TDirear_Disregarded_10.2CC</t>
  </si>
  <si>
    <t>20230531TDirear</t>
  </si>
  <si>
    <t>S2A_MSIL1C_QT_20230531TDirear_Disregarded_45.6CC</t>
  </si>
  <si>
    <t>S2A_MSIL1C_QT_20230531TDirear_Disregarded_60.2CC</t>
  </si>
  <si>
    <t>20230530TDirear</t>
  </si>
  <si>
    <t>S2A_MSIL1C_QT_20230530TDirear_Disregarded_83CC</t>
  </si>
  <si>
    <t>20230523TDirear</t>
  </si>
  <si>
    <t>S2A_MSIL1C_QT_20230523TDirear_Disregarded_21.4CC</t>
  </si>
  <si>
    <t>S2A_MSIL1C_QT_20230523TDirear_Disregarded_19.9CC</t>
  </si>
  <si>
    <t>20230522TDirear</t>
  </si>
  <si>
    <t>S2A_MSIL1C_QT_20230522TDirear_Disregarded_38.3CC</t>
  </si>
  <si>
    <t>20230515TDirear</t>
  </si>
  <si>
    <t>S2A_MSIL1C_QT_20230515TDirear_Disregarded_44.3CC</t>
  </si>
  <si>
    <t>S2A_MSIL1C_QT_20230515TDirear_Disregarded_23.1CC</t>
  </si>
  <si>
    <t>20230514TDirear</t>
  </si>
  <si>
    <t>S2A_MSIL1C_QT_20230514TDirear_Disregarded_23.7CC</t>
  </si>
  <si>
    <t>20230507TDirear</t>
  </si>
  <si>
    <t>S2A_MSIL1C_QT_20230507TDirear_Disregarded_78.5CC</t>
  </si>
  <si>
    <t>S2A_MSIL1C_QT_20230507TDirear_Disregarded_77.1CC</t>
  </si>
  <si>
    <t>20230506TDirear</t>
  </si>
  <si>
    <t>S2A_MSIL1C_QT_20230506TDirear_Disregarded_4CC</t>
  </si>
  <si>
    <t>20230429TDirear</t>
  </si>
  <si>
    <t>S2A_MSIL1C_QT_20230429TDirear_Disregarded_3.7CC</t>
  </si>
  <si>
    <t>S2A_MSIL1C_QT_20230429TDirear_Disregarded_1CC</t>
  </si>
  <si>
    <t>20230428TDirear</t>
  </si>
  <si>
    <t>S2A_MSIL1C_QT_20230428TDirear_Disregarded_52.8CC</t>
  </si>
  <si>
    <t>20230420TDirear</t>
  </si>
  <si>
    <t>S2A_MSIL1C_QT_20230420TDirear_Disregarded_93.4CC</t>
  </si>
  <si>
    <t>20230413TDirear</t>
  </si>
  <si>
    <t>S2A_MSIL1C_QT_20230413TDirear_Disregarded_30.9CC</t>
  </si>
  <si>
    <t>S2A_MSIL1C_QT_20230413TDirear_Disregarded_50.9CC</t>
  </si>
  <si>
    <t>20230412TDirear</t>
  </si>
  <si>
    <t>S2A_MSIL1C_QT_20230412TDirear_Disregarded_75.6CC</t>
  </si>
  <si>
    <t>20230405TDirear</t>
  </si>
  <si>
    <t>S2A_MSIL1C_QT_20230405TDirear_Disregarded_74CC</t>
  </si>
  <si>
    <t>S2A_MSIL1C_QT_20230405TDirear_Disregarded_27CC</t>
  </si>
  <si>
    <t>20230404TDirear</t>
  </si>
  <si>
    <t>S2A_MSIL1C_QT_20230404TDirear_Disregarded_91.6CC</t>
  </si>
  <si>
    <t>20230328TDirear</t>
  </si>
  <si>
    <t>S2A_MSIL1C_QT_20230328TDirear_Disregarded_66.4CC</t>
  </si>
  <si>
    <t>S2A_MSIL1C_QT_20230328TDirear_Disregarded_78CC</t>
  </si>
  <si>
    <t>20230327TDirear</t>
  </si>
  <si>
    <t>S2A_MSIL1C_QT_20230327TDirear_Disregarded_45.4CC</t>
  </si>
  <si>
    <t>20230320TDirear</t>
  </si>
  <si>
    <t>S2A_MSIL1C_QT_20230320TDirear_Disregarded_89.3CC</t>
  </si>
  <si>
    <t>S2A_MSIL1C_QT_20230320TDirear_Disregarded_91CC</t>
  </si>
  <si>
    <t>20230319TDirear</t>
  </si>
  <si>
    <t>S2A_MSIL1C_QT_20230319TDirear_Disregarded_98.2CC</t>
  </si>
  <si>
    <t>20230312TDirear</t>
  </si>
  <si>
    <t>S2A_MSIL1C_QT_20230312TDirear_Disregarded_44.4CC</t>
  </si>
  <si>
    <t>S2A_MSIL1C_QT_20230312TDirear_Disregarded_51.2CC</t>
  </si>
  <si>
    <t>20230311TDirear</t>
  </si>
  <si>
    <t>S2A_MSIL1C_QT_20230311TDirear_Disregarded_71.2CC</t>
  </si>
  <si>
    <t>20230304TDirear</t>
  </si>
  <si>
    <t>S2A_MSIL1C_QT_20230304TDirear_Disregarded_60.3CC</t>
  </si>
  <si>
    <t>S2A_MSIL1C_QT_20230304TDirear_Disregarded_88CC</t>
  </si>
  <si>
    <t>20230303TDirear</t>
  </si>
  <si>
    <t>S2A_MSIL1C_QT_20230303TDirear_Disregarded_35.8CC</t>
  </si>
  <si>
    <t>20230224TDirear</t>
  </si>
  <si>
    <t>S2A_MSIL1C_QT_20230224TDirear_Disregarded_0.1CC</t>
  </si>
  <si>
    <t>S2A_MSIL1C_QT_20230224TDirear_Disregarded_1.2CC</t>
  </si>
  <si>
    <t>20230223TDirear</t>
  </si>
  <si>
    <t>S2A_MSIL1C_QT_20230223TDirear_Disregarded_6.4CC</t>
  </si>
  <si>
    <t>20230216TDirear</t>
  </si>
  <si>
    <t>S2A_MSIL1C_QT_20230216TDirear_Disregarded_63.4CC</t>
  </si>
  <si>
    <t>S2A_MSIL1C_QT_20230216TDirear_Disregarded_14.8CC</t>
  </si>
  <si>
    <t>20230215TDirear</t>
  </si>
  <si>
    <t>S2A_MSIL1C_QT_20230215TDirear_Disregarded_26.4CC</t>
  </si>
  <si>
    <t>20230208TDirear</t>
  </si>
  <si>
    <t>S2A_MSIL1C_QT_20230208TDirear_Disregarded_62.9CC</t>
  </si>
  <si>
    <t>S2A_MSIL1C_QT_20230208TDirear_Disregarded_9.9CC</t>
  </si>
  <si>
    <t>20230207TDirear</t>
  </si>
  <si>
    <t>S2A_MSIL1C_QT_20230207TDirear_Disregarded_61.7CC</t>
  </si>
  <si>
    <t>20230131TDirear</t>
  </si>
  <si>
    <t>S2A_MSIL1C_QT_20230131TDirear_Disregarded_96.9CC</t>
  </si>
  <si>
    <t>S2A_MSIL1C_QT_20230131TDirear_Disregarded_100CC</t>
  </si>
  <si>
    <t>20230130TDirear</t>
  </si>
  <si>
    <t>S2A_MSIL1C_QT_20230130TDirear_Disregarded_55.4CC</t>
  </si>
  <si>
    <t>20230123TDirear</t>
  </si>
  <si>
    <t>S2A_MSIL1C_QT_20230123TDirear_Disregarded_88.2CC</t>
  </si>
  <si>
    <t>S2A_MSIL1C_QT_20230123TDirear_Disregarded_61.1CC</t>
  </si>
  <si>
    <t>20230122TDirear</t>
  </si>
  <si>
    <t>S2A_MSIL1C_QT_20230122TDirear_Disregarded_23.4CC</t>
  </si>
  <si>
    <t>20230115TDirear</t>
  </si>
  <si>
    <t>S2A_MSIL1C_QT_20230115TDirear_Disregarded_8.6CC</t>
  </si>
  <si>
    <t>S2A_MSIL1C_QT_20230115TDirear_Disregarded_7.4CC</t>
  </si>
  <si>
    <t>20230114TDirear</t>
  </si>
  <si>
    <t>S2A_MSIL1C_QT_20230114TDirear_Disregarded_26.4CC</t>
  </si>
  <si>
    <t>20230107TDirear</t>
  </si>
  <si>
    <t>S2A_MSIL1C_QT_20230107TDirear_Disregarded_0.7CC</t>
  </si>
  <si>
    <t>S2A_MSIL1C_QT_20230107TDirear_Disregarded_9.8CC</t>
  </si>
  <si>
    <t>20230106TDirear</t>
  </si>
  <si>
    <t>S2A_MSIL1C_QT_20230106TDirear_Disregarded_79CC</t>
  </si>
  <si>
    <t>20221230TDirear</t>
  </si>
  <si>
    <t>S2A_MSIL1C_QT_20221230TDirear_Disregarded_10CC</t>
  </si>
  <si>
    <t>S2A_MSIL1C_QT_20221230TDirear_Disregarded_19.1CC</t>
  </si>
  <si>
    <t>20221229TDirear</t>
  </si>
  <si>
    <t>S2A_MSIL1C_QT_20221229TDirear_Disregarded_44.4CC</t>
  </si>
  <si>
    <t>20221222TDirear</t>
  </si>
  <si>
    <t>S2A_MSIL1C_QT_20221222TDirear_Disregarded_69.1CC</t>
  </si>
  <si>
    <t>S2A_MSIL1C_QT_20221222TDirear_Disregarded_54.3CC</t>
  </si>
  <si>
    <t>20221221TDirear</t>
  </si>
  <si>
    <t>S2A_MSIL1C_QT_20221221TDirear_Disregarded_41CC</t>
  </si>
  <si>
    <t>20221214TDirear</t>
  </si>
  <si>
    <t>S2A_MSIL1C_QT_20221214TDirear_Disregarded_41.5CC</t>
  </si>
  <si>
    <t>S2A_MSIL1C_QT_20221214TDirear_Disregarded_81CC</t>
  </si>
  <si>
    <t>20221213TDirear</t>
  </si>
  <si>
    <t>S2A_MSIL1C_QT_20221213TDirear_Disregarded_69.5CC</t>
  </si>
  <si>
    <t>20221206TDirear</t>
  </si>
  <si>
    <t>S2A_MSIL1C_QT_20221206TDirear_Disregarded_33.2CC</t>
  </si>
  <si>
    <t>S2A_MSIL1C_QT_20221206TDirear_Disregarded_74.4CC</t>
  </si>
  <si>
    <t>20221205TDirear</t>
  </si>
  <si>
    <t>S2A_MSIL1C_QT_20221205TDirear_Disregarded_97.3CC</t>
  </si>
  <si>
    <t>20221128TDirear</t>
  </si>
  <si>
    <t>S2A_MSIL1C_QT_20221128TDirear_Disregarded_82.3CC</t>
  </si>
  <si>
    <t>S2A_MSIL1C_QT_20221128TDirear_Disregarded_86.9CC</t>
  </si>
  <si>
    <t>20221127TDirear</t>
  </si>
  <si>
    <t>S2A_MSIL1C_QT_20221127TDirear_Disregarded_53.4CC</t>
  </si>
  <si>
    <t>20221120TDirear</t>
  </si>
  <si>
    <t>S2A_MSIL1C_QT_20221120TDirear_Disregarded_69.2CC</t>
  </si>
  <si>
    <t>S2A_MSIL1C_QT_20221120TDirear_Disregarded_90.1CC</t>
  </si>
  <si>
    <t>20221119TDirear</t>
  </si>
  <si>
    <t>S2A_MSIL1C_QT_20221119TDirear_Disregarded_72.7CC</t>
  </si>
  <si>
    <t>20221112TDirear</t>
  </si>
  <si>
    <t>S2A_MSIL1C_QT_20221112TDirear_Disregarded_95.9CC</t>
  </si>
  <si>
    <t>S2A_MSIL1C_QT_20221112TDirear_Disregarded_52.5CC</t>
  </si>
  <si>
    <t>20221111TDirear</t>
  </si>
  <si>
    <t>S2A_MSIL1C_QT_20221111TDirear_Disregarded_93.5CC</t>
  </si>
  <si>
    <t>20221104TDirear</t>
  </si>
  <si>
    <t>S2A_MSIL1C_QT_20221104TDirear_Disregarded_50.8CC</t>
  </si>
  <si>
    <t>S2A_MSIL1C_QT_20221104TDirear_Disregarded_10.7CC</t>
  </si>
  <si>
    <t>20221103TDirear</t>
  </si>
  <si>
    <t>S2A_MSIL1C_QT_20221103TDirear_Disregarded_65.4CC</t>
  </si>
  <si>
    <t>20221027TDirear</t>
  </si>
  <si>
    <t>S2A_MSIL1C_QT_20221027TDirear_Disregarded_90.1CC</t>
  </si>
  <si>
    <t>S2A_MSIL1C_QT_20221027TDirear_Disregarded_81.6CC</t>
  </si>
  <si>
    <t>20221026TDirear</t>
  </si>
  <si>
    <t>S2A_MSIL1C_QT_20221026TDirear_Disregarded_100CC</t>
  </si>
  <si>
    <t>20221019TDirear</t>
  </si>
  <si>
    <t>S2A_MSIL1C_QT_20221019TDirear_Disregarded_45.4CC</t>
  </si>
  <si>
    <t>S2A_MSIL1C_QT_20221019TDirear_Disregarded_24.7CC</t>
  </si>
  <si>
    <t>20221018TDirear</t>
  </si>
  <si>
    <t>S2A_MSIL1C_QT_20221018TDirear_Disregarded_64.8CC</t>
  </si>
  <si>
    <t>20221011TDirear</t>
  </si>
  <si>
    <t>S2A_MSIL1C_QT_20221011TDirear_Disregarded_73.9CC</t>
  </si>
  <si>
    <t>S2A_MSIL1C_QT_20221011TDirear_Disregarded_60.4CC</t>
  </si>
  <si>
    <t>20221010TDirear</t>
  </si>
  <si>
    <t>S2A_MSIL1C_QT_20221010TDirear_Disregarded_44.8CC</t>
  </si>
  <si>
    <t>20221003TDirear</t>
  </si>
  <si>
    <t>S2A_MSIL1C_QT_20221003TDirear_Disregarded_51.3CC</t>
  </si>
  <si>
    <t>S2A_MSIL1C_QT_20221003TDirear_Disregarded_67.9CC</t>
  </si>
  <si>
    <t>20221002TDirear</t>
  </si>
  <si>
    <t>S2A_MSIL1C_QT_20221002TDirear_Disregarded_26CC</t>
  </si>
  <si>
    <t>20220925TDirear</t>
  </si>
  <si>
    <t>S2A_MSIL1C_QT_20220925TDirear_Disregarded_79.5CC</t>
  </si>
  <si>
    <t>S2A_MSIL1C_QT_20220925TDirear_Disregarded_97.5CC</t>
  </si>
  <si>
    <t>20220924TDirear</t>
  </si>
  <si>
    <t>S2A_MSIL1C_QT_20220924TDirear_Disregarded_100CC</t>
  </si>
  <si>
    <t>20220917TDirear</t>
  </si>
  <si>
    <t>S2A_MSIL1C_QT_20220917TDirear_Disregarded_41.9CC</t>
  </si>
  <si>
    <t>S2A_MSIL1C_QT_20220917TDirear_Disregarded_31.8CC</t>
  </si>
  <si>
    <t>20220916TDirear</t>
  </si>
  <si>
    <t>S2A_MSIL1C_QT_20220916TDirear_Disregarded_36.7CC</t>
  </si>
  <si>
    <t>20220909TDirear</t>
  </si>
  <si>
    <t>S2A_MSIL1C_QT_20220909TDirear_Disregarded_13.4CC</t>
  </si>
  <si>
    <t>S2A_MSIL1C_QT_20220909TDirear_Disregarded_8.8CC</t>
  </si>
  <si>
    <t>20220908TDirear</t>
  </si>
  <si>
    <t>S2A_MSIL1C_QT_20220908TDirear_Disregarded_3.6CC</t>
  </si>
  <si>
    <t>20220901TDirear</t>
  </si>
  <si>
    <t>S2A_MSIL1C_QT_20220901TDirear_Disregarded_89.3CC</t>
  </si>
  <si>
    <t>S2A_MSIL1C_QT_20220901TDirear_Disregarded_90.6CC</t>
  </si>
  <si>
    <t>20220831TDirear</t>
  </si>
  <si>
    <t>S2A_MSIL1C_QT_20220831TDirear_Disregarded_53CC</t>
  </si>
  <si>
    <t>20220824TDirear</t>
  </si>
  <si>
    <t>S2A_MSIL1C_QT_20220824TDirear_Disregarded_28.9CC</t>
  </si>
  <si>
    <t>S2A_MSIL1C_QT_20220824TDirear_Disregarded_78.1CC</t>
  </si>
  <si>
    <t>20220823TDirear</t>
  </si>
  <si>
    <t>S2A_MSIL1C_QT_20220823TDirear_Disregarded_57CC</t>
  </si>
  <si>
    <t>20220816TDirear</t>
  </si>
  <si>
    <t>S2A_MSIL1C_QT_20220816TDirear_Disregarded_64.7CC</t>
  </si>
  <si>
    <t>S2A_MSIL1C_QT_20220816TDirear_Disregarded_95.8CC</t>
  </si>
  <si>
    <t>20220815TDirear</t>
  </si>
  <si>
    <t>S2A_MSIL1C_QT_20220815TDirear_Disregarded_21.9CC</t>
  </si>
  <si>
    <t>20220808TDirear</t>
  </si>
  <si>
    <t>S2A_MSIL1C_QT_20220808TDirear_Disregarded_10.6CC</t>
  </si>
  <si>
    <t>S2A_MSIL1C_QT_20220808TDirear_Disregarded_11.2CC</t>
  </si>
  <si>
    <t>20220807TDirear</t>
  </si>
  <si>
    <t>S2A_MSIL1C_QT_20220807TDirear_Disregarded_42CC</t>
  </si>
  <si>
    <t>20220731TDirear</t>
  </si>
  <si>
    <t>S2A_MSIL1C_QT_20220731TDirear_Disregarded_34.5CC</t>
  </si>
  <si>
    <t>S2A_MSIL1C_QT_20220731TDirear_Disregarded_19.9CC</t>
  </si>
  <si>
    <t>20220730TDirear</t>
  </si>
  <si>
    <t>S2A_MSIL1C_QT_20220730TDirear_Disregarded_72.4CC</t>
  </si>
  <si>
    <t>20220723TDirear</t>
  </si>
  <si>
    <t>S2A_MSIL1C_QT_20220723TDirear_Disregarded_7.8CC</t>
  </si>
  <si>
    <t>S2A_MSIL1C_QT_20220723TDirear_Disregarded_18.2CC</t>
  </si>
  <si>
    <t>20220722TDirear</t>
  </si>
  <si>
    <t>S2A_MSIL1C_QT_20220722TDirear_Disregarded_30.7CC</t>
  </si>
  <si>
    <t>20220715TDirear</t>
  </si>
  <si>
    <t>S2A_MSIL1C_QT_20220715TDirear_Disregarded_15.5CC</t>
  </si>
  <si>
    <t>S2A_MSIL1C_QT_20220715TDirear_Disregarded_1.8CC</t>
  </si>
  <si>
    <t>20220714TDirear</t>
  </si>
  <si>
    <t>S2A_MSIL1C_QT_20220714TDirear_Disregarded_58.3CC</t>
  </si>
  <si>
    <t>20220707TDirear</t>
  </si>
  <si>
    <t>S2A_MSIL1C_QT_20220707TDirear_Disregarded_95.6CC</t>
  </si>
  <si>
    <t>S2A_MSIL1C_QT_20220707TDirear_Disregarded_81.6CC</t>
  </si>
  <si>
    <t>20220706TDirear</t>
  </si>
  <si>
    <t>S2A_MSIL1C_QT_20220706TDirear_Disregarded_60.5CC</t>
  </si>
  <si>
    <t>20220629TDirear</t>
  </si>
  <si>
    <t>S2A_MSIL1C_QT_20220629TDirear_Disregarded_71.9CC</t>
  </si>
  <si>
    <t>S2A_MSIL1C_QT_20220629TDirear_Disregarded_89.7CC</t>
  </si>
  <si>
    <t>20220628TDirear</t>
  </si>
  <si>
    <t>S2A_MSIL1C_QT_20220628TDirear_Disregarded_48.9CC</t>
  </si>
  <si>
    <t>20220621TDirear</t>
  </si>
  <si>
    <t>S2A_MSIL1C_QT_20220621TDirear_Disregarded_4.2CC</t>
  </si>
  <si>
    <t>S2A_MSIL1C_QT_20220621TDirear_Disregarded_9.3CC</t>
  </si>
  <si>
    <t>20220620TDirear</t>
  </si>
  <si>
    <t>S2A_MSIL1C_QT_20220620TDirear_Disregarded_4.6CC</t>
  </si>
  <si>
    <t>20220613TDirear</t>
  </si>
  <si>
    <t>S2A_MSIL1C_QT_20220613TDirear_Disregarded_45CC</t>
  </si>
  <si>
    <t>S2A_MSIL1C_QT_20220613TDirear_Disregarded_44.8CC</t>
  </si>
  <si>
    <t>20220612TDirear</t>
  </si>
  <si>
    <t>S2A_MSIL1C_QT_20220612TDirear_Disregarded_72.6CC</t>
  </si>
  <si>
    <t>20220605TDirear</t>
  </si>
  <si>
    <t>S2A_MSIL1C_QT_20220605TDirear_Disregarded_4.8CC</t>
  </si>
  <si>
    <t>S2A_MSIL1C_QT_20220605TDirear_Disregarded_3.4CC</t>
  </si>
  <si>
    <t>20220604TDirear</t>
  </si>
  <si>
    <t>S2A_MSIL1C_QT_20220604TDirear_Disregarded_97.8CC</t>
  </si>
  <si>
    <t>20220528TDirear</t>
  </si>
  <si>
    <t>S2A_MSIL1C_QT_20220528TDirear_Disregarded_17.4CC</t>
  </si>
  <si>
    <t>S2A_MSIL1C_QT_20220528TDirear_Disregarded_26.5CC</t>
  </si>
  <si>
    <t>20220527TDirear</t>
  </si>
  <si>
    <t>S2A_MSIL1C_QT_20220527TDirear_Disregarded_58.6CC</t>
  </si>
  <si>
    <t>20220520TDirear</t>
  </si>
  <si>
    <t>S2A_MSIL1C_QT_20220520TDirear_Disregarded_59.5CC</t>
  </si>
  <si>
    <t>S2A_MSIL1C_QT_20220520TDirear_Disregarded_17.4CC</t>
  </si>
  <si>
    <t>20220512TDirear</t>
  </si>
  <si>
    <t>S2A_MSIL1C_QT_20220512TDirear_Disregarded_68.5CC</t>
  </si>
  <si>
    <t>S2A_MSIL1C_QT_20220512TDirear_Disregarded_45.9CC</t>
  </si>
  <si>
    <t>20220511TDirear</t>
  </si>
  <si>
    <t>S2A_MSIL1C_QT_20220511TDirear_Disregarded_43.4CC</t>
  </si>
  <si>
    <t>20220504TDirear</t>
  </si>
  <si>
    <t>S2A_MSIL1C_QT_20220504TDirear_Disregarded_35.8CC</t>
  </si>
  <si>
    <t>S2A_MSIL1C_QT_20220504TDirear_Disregarded_41.2CC</t>
  </si>
  <si>
    <t>20220503TDirear</t>
  </si>
  <si>
    <t>S2A_MSIL1C_QT_20220503TDirear_Disregarded_5.3CC</t>
  </si>
  <si>
    <t>20220426TDirear</t>
  </si>
  <si>
    <t>S2A_MSIL1C_QT_20220426TDirear_Disregarded_62.3CC</t>
  </si>
  <si>
    <t>S2A_MSIL1C_QT_20220426TDirear_Disregarded_42.2CC</t>
  </si>
  <si>
    <t>20220425TDirear</t>
  </si>
  <si>
    <t>S2A_MSIL1C_QT_20220425TDirear_Disregarded_12.3CC</t>
  </si>
  <si>
    <t>20220418TDirear</t>
  </si>
  <si>
    <t>S2A_MSIL1C_QT_20220418TDirear_Disregarded_90.3CC</t>
  </si>
  <si>
    <t>S2A_MSIL1C_QT_20220418TDirear_Disregarded_59.5CC</t>
  </si>
  <si>
    <t>20220417TDirear</t>
  </si>
  <si>
    <t>S2A_MSIL1C_QT_20220417TDirear_Disregarded_29CC</t>
  </si>
  <si>
    <t>20220410TDirear</t>
  </si>
  <si>
    <t>S2A_MSIL1C_QT_20220410TDirear_Disregarded_1.1CC</t>
  </si>
  <si>
    <t>S2A_MSIL1C_QT_20220410TDirear_Disregarded_16.7CC</t>
  </si>
  <si>
    <t>20220409TDirear</t>
  </si>
  <si>
    <t>S2A_MSIL1C_QT_20220409TDirear_Disregarded_36.1CC</t>
  </si>
  <si>
    <t>20220402TDirear</t>
  </si>
  <si>
    <t>S2A_MSIL1C_QT_20220402TDirear_Disregarded_47.2CC</t>
  </si>
  <si>
    <t>S2A_MSIL1C_QT_20220402TDirear_Disregarded_12.3CC</t>
  </si>
  <si>
    <t>20220401TDirear</t>
  </si>
  <si>
    <t>S2A_MSIL1C_QT_20220401TDirear_Disregarded_6.9CC</t>
  </si>
  <si>
    <t>20220325TDirear</t>
  </si>
  <si>
    <t>S2A_MSIL1C_QT_20220325TDirear_Disregarded_51CC</t>
  </si>
  <si>
    <t>S2A_MSIL1C_QT_20220325TDirear_Disregarded_1.6CC</t>
  </si>
  <si>
    <t>20220324TDirear</t>
  </si>
  <si>
    <t>S2A_MSIL1C_QT_20220324TDirear_Disregarded_8.1CC</t>
  </si>
  <si>
    <t>20220317TDirear</t>
  </si>
  <si>
    <t>S2A_MSIL1C_QT_20220317TDirear_Disregarded_33.2CC</t>
  </si>
  <si>
    <t>S2A_MSIL1C_QT_20220317TDirear_Disregarded_27CC</t>
  </si>
  <si>
    <t>20220309TDirear</t>
  </si>
  <si>
    <t>S2A_MSIL1C_QT_20220309TDirear_Disregarded_38.8CC</t>
  </si>
  <si>
    <t>S2A_MSIL1C_QT_20220309TDirear_Disregarded_28.3CC</t>
  </si>
  <si>
    <t>20220308TDirear</t>
  </si>
  <si>
    <t>S2A_MSIL1C_QT_20220308TDirear_Disregarded_39.9CC</t>
  </si>
  <si>
    <t>20220301TDirear</t>
  </si>
  <si>
    <t>S2A_MSIL1C_QT_20220301TDirear_Disregarded_24.4CC</t>
  </si>
  <si>
    <t>S2A_MSIL1C_QT_20220301TDirear_Disregarded_54.7CC</t>
  </si>
  <si>
    <t>20220228TDirear</t>
  </si>
  <si>
    <t>S2A_MSIL1C_QT_20220228TDirear_Disregarded_77.3CC</t>
  </si>
  <si>
    <t>20220221TDirear</t>
  </si>
  <si>
    <t>S2A_MSIL1C_QT_20220221TDirear_Disregarded_96CC</t>
  </si>
  <si>
    <t>S2A_MSIL1C_QT_20220221TDirear_Disregarded_87.7CC</t>
  </si>
  <si>
    <t>20220220TDirear</t>
  </si>
  <si>
    <t>S2A_MSIL1C_QT_20220220TDirear_Disregarded_9.3CC</t>
  </si>
  <si>
    <t>20220213TDirear</t>
  </si>
  <si>
    <t>S2A_MSIL1C_QT_20220213TDirear_Disregarded_0.8CC</t>
  </si>
  <si>
    <t>S2A_MSIL1C_QT_20220213TDirear_Disregarded_1.9CC</t>
  </si>
  <si>
    <t>20220212TDirear</t>
  </si>
  <si>
    <t>S2A_MSIL1C_QT_20220212TDirear_Disregarded_54CC</t>
  </si>
  <si>
    <t>20220205TDirear</t>
  </si>
  <si>
    <t>S2A_MSIL1C_QT_20220205TDirear_Disregarded_82.3CC</t>
  </si>
  <si>
    <t>S2A_MSIL1C_QT_20220205TDirear_Disregarded_81.3CC</t>
  </si>
  <si>
    <t>20220204TDirear</t>
  </si>
  <si>
    <t>S2A_MSIL1C_QT_20220204TDirear_Disregarded_70.7CC</t>
  </si>
  <si>
    <t>20220128TDirear</t>
  </si>
  <si>
    <t>S2A_MSIL1C_QT_20220128TDirear_Disregarded_27.8CC</t>
  </si>
  <si>
    <t>S2A_MSIL1C_QT_20220128TDirear_Disregarded_31.1CC</t>
  </si>
  <si>
    <t>20220127TDirear</t>
  </si>
  <si>
    <t>S2A_MSIL1C_QT_20220127TDirear_Disregarded_6.5CC</t>
  </si>
  <si>
    <t>20220120TDirear</t>
  </si>
  <si>
    <t>S2A_MSIL1C_QT_20220120TDirear_Disregarded_84.8CC</t>
  </si>
  <si>
    <t>S2A_MSIL1C_QT_20220120TDirear_Disregarded_29.1CC</t>
  </si>
  <si>
    <t>20220119TDirear</t>
  </si>
  <si>
    <t>S2A_MSIL1C_QT_20220119TDirear_Disregarded_45.8CC</t>
  </si>
  <si>
    <t>20220112TDirear</t>
  </si>
  <si>
    <t>S2A_MSIL1C_QT_20220112TDirear_Disregarded_78.8CC</t>
  </si>
  <si>
    <t>S2A_MSIL1C_QT_20220112TDirear_Disregarded_11.5CC</t>
  </si>
  <si>
    <t>20220111TDirear</t>
  </si>
  <si>
    <t>S2A_MSIL1C_QT_20220111TDirear_Disregarded_65.8CC</t>
  </si>
  <si>
    <t>20220104TDirear</t>
  </si>
  <si>
    <t>S2A_MSIL1C_QT_20220104TDirear_Disregarded_72.5CC</t>
  </si>
  <si>
    <t>S2A_MSIL1C_QT_20220104TDirear_Disregarded_18.8CC</t>
  </si>
  <si>
    <t>20220103TDirear</t>
  </si>
  <si>
    <t>S2A_MSIL1C_QT_20220103TDirear_Disregarded_100CC</t>
  </si>
  <si>
    <t>20221230T000645</t>
  </si>
  <si>
    <t>S2A_MSIL1C_TU_20221230T000645_55HFA_44.8CC</t>
  </si>
  <si>
    <t>20221220T000645</t>
  </si>
  <si>
    <t>S2A_MSIL1C_TU_20221220T000645_55HFA_1CC</t>
  </si>
  <si>
    <t>20221215T000645</t>
  </si>
  <si>
    <t>S2A_MSIL1C_TU_20221215T000645_55HFA_28.7CC</t>
  </si>
  <si>
    <t>20221210T000642</t>
  </si>
  <si>
    <t>S2A_MSIL1C_TU_20221210T000642_55HFA_2.1CC</t>
  </si>
  <si>
    <t>20221205T000646</t>
  </si>
  <si>
    <t>S2A_MSIL1C_TU_20221205T000646_55HFA_88.3CC</t>
  </si>
  <si>
    <t>20221130T000644</t>
  </si>
  <si>
    <t>S2A_MSIL1C_TU_20221130T000644_55HFA_16.8CC</t>
  </si>
  <si>
    <t>20221125T000645</t>
  </si>
  <si>
    <t>S2A_MSIL1C_TU_20221125T000645_55HFA_1.3CC</t>
  </si>
  <si>
    <t>20221120T000645</t>
  </si>
  <si>
    <t>S2A_MSIL1C_TU_20221120T000645_55HFA_62.9CC</t>
  </si>
  <si>
    <t>20221115T000648</t>
  </si>
  <si>
    <t>S2A_MSIL1C_TU_20221115T000648_55HFA_46.5CC</t>
  </si>
  <si>
    <t>20221110T000645</t>
  </si>
  <si>
    <t>S2A_MSIL1C_TU_20221110T000645_55HFA_5.7CC</t>
  </si>
  <si>
    <t>20221105T000650</t>
  </si>
  <si>
    <t>S2A_MSIL1C_TU_20221105T000650_55HFA_87.6CC</t>
  </si>
  <si>
    <t>20221031T000644</t>
  </si>
  <si>
    <t>S2A_MSIL1C_TU_20221031T000644_55HFA_73.5CC</t>
  </si>
  <si>
    <t>20221026T000649</t>
  </si>
  <si>
    <t>S2A_MSIL1C_TU_20221026T000649_55HFA_88.2CC</t>
  </si>
  <si>
    <t>20221021T000645</t>
  </si>
  <si>
    <t>S2A_MSIL1C_TU_20221021T000645_55HFA_99.7CC</t>
  </si>
  <si>
    <t>20221016T000650</t>
  </si>
  <si>
    <t>S2A_MSIL1C_TU_20221016T000650_55HFA_51.4CC</t>
  </si>
  <si>
    <t>20221011T000644</t>
  </si>
  <si>
    <t>S2A_MSIL1C_TU_20221011T000644_55HFA_40.1CC</t>
  </si>
  <si>
    <t>20221006T000653</t>
  </si>
  <si>
    <t>S2A_MSIL1C_TU_20221006T000653_55HFA_98.8CC</t>
  </si>
  <si>
    <t>20221001T000645</t>
  </si>
  <si>
    <t>S2A_MSIL1C_TU_20221001T000645_55HFA_87.9CC</t>
  </si>
  <si>
    <t>20220926T000653</t>
  </si>
  <si>
    <t>S2A_MSIL1C_TU_20220926T000653_55HFA_26.3CC</t>
  </si>
  <si>
    <t>20220921T000647</t>
  </si>
  <si>
    <t>S2A_MSIL1C_TU_20220921T000647_55HFA_100CC</t>
  </si>
  <si>
    <t>20220916T000655</t>
  </si>
  <si>
    <t>S2A_MSIL1C_TU_20220916T000655_55HFA_7.2CC</t>
  </si>
  <si>
    <t>20220911T000648</t>
  </si>
  <si>
    <t>S2A_MSIL1C_TU_20220911T000648_55HFA_2.2CC</t>
  </si>
  <si>
    <t>20220906T000657</t>
  </si>
  <si>
    <t>S2A_MSIL1C_TU_20220906T000657_55HFA_62.4CC</t>
  </si>
  <si>
    <t>20220901T000647</t>
  </si>
  <si>
    <t>S2A_MSIL1C_TU_20220901T000647_55HFA_46.1CC</t>
  </si>
  <si>
    <t>20220827T000658</t>
  </si>
  <si>
    <t>S2A_MSIL1C_TU_20220827T000658_55HFA_1.3CC</t>
  </si>
  <si>
    <t>20220822T000647</t>
  </si>
  <si>
    <t>S2A_MSIL1C_TU_20220822T000647_55HFA_52.5CC</t>
  </si>
  <si>
    <t>20220817T000658</t>
  </si>
  <si>
    <t>S2A_MSIL1C_TU_20220817T000658_55HFA_26CC</t>
  </si>
  <si>
    <t>20220812T000649</t>
  </si>
  <si>
    <t>S2A_MSIL1C_TU_20220812T000649_55HFA_29.5CC</t>
  </si>
  <si>
    <t>20220807T000657</t>
  </si>
  <si>
    <t>S2A_MSIL1C_TU_20220807T000657_55HFA_48.2CC</t>
  </si>
  <si>
    <t>20220802T000650</t>
  </si>
  <si>
    <t>S2A_MSIL1C_TU_20220802T000650_55HFA_0.9CC</t>
  </si>
  <si>
    <t>20220728T000655</t>
  </si>
  <si>
    <t>S2A_MSIL1C_TU_20220728T000655_55HFA_57.3CC</t>
  </si>
  <si>
    <t>20220723T000651</t>
  </si>
  <si>
    <t>S2A_MSIL1C_TU_20220723T000651_55HFA_33.3CC</t>
  </si>
  <si>
    <t>20220718T000658</t>
  </si>
  <si>
    <t>S2A_MSIL1C_TU_20220718T000658_55HFA_31.1CC</t>
  </si>
  <si>
    <t>20220718T000651</t>
  </si>
  <si>
    <t>S2A_MSIL1C_TU_20220718T000651_55HFA_19.7CC</t>
  </si>
  <si>
    <t>20220713T000650</t>
  </si>
  <si>
    <t>S2A_MSIL1C_TU_20220713T000650_55HFA_36.5CC</t>
  </si>
  <si>
    <t>20220708T000659</t>
  </si>
  <si>
    <t>S2A_MSIL1C_TU_20220708T000659_55HFA_50.9CC</t>
  </si>
  <si>
    <t>20220703T000651</t>
  </si>
  <si>
    <t>S2A_MSIL1C_TU_20220703T000651_55HFA_76CC</t>
  </si>
  <si>
    <t>20220628T000658</t>
  </si>
  <si>
    <t>S2A_MSIL1C_TU_20220628T000658_55HFA_39.8CC</t>
  </si>
  <si>
    <t>20220623T000650</t>
  </si>
  <si>
    <t>S2A_MSIL1C_TU_20220623T000650_55HFA_64.3CC</t>
  </si>
  <si>
    <t>20220618T000657</t>
  </si>
  <si>
    <t>S2A_MSIL1C_TU_20220618T000657_55HFA_3.5CC</t>
  </si>
  <si>
    <t>20220613T000649</t>
  </si>
  <si>
    <t>S2A_MSIL1C_TU_20220613T000649_55HFA_10CC</t>
  </si>
  <si>
    <t>20220608T000654</t>
  </si>
  <si>
    <t>S2A_MSIL1C_TU_20220608T000654_55HFA_36.9CC</t>
  </si>
  <si>
    <t>20220603T000645</t>
  </si>
  <si>
    <t>S2A_MSIL1C_TU_20220603T000645_55HFA_88.8CC</t>
  </si>
  <si>
    <t>20220529T000653</t>
  </si>
  <si>
    <t>S2A_MSIL1C_TU_20220529T000653_55HFA_30.3CC</t>
  </si>
  <si>
    <t>20220524T000646</t>
  </si>
  <si>
    <t>S2A_MSIL1C_TU_20220524T000646_55HFA_3.7CC</t>
  </si>
  <si>
    <t>20220519T000652</t>
  </si>
  <si>
    <t>S2A_MSIL1C_TU_20220519T000652_55HFA_4.1CC</t>
  </si>
  <si>
    <t>20220514T000644</t>
  </si>
  <si>
    <t>S2A_MSIL1C_TU_20220514T000644_55HFA_87.8CC</t>
  </si>
  <si>
    <t>20220509T000650</t>
  </si>
  <si>
    <t>S2A_MSIL1C_TU_20220509T000650_55HFA_0CC</t>
  </si>
  <si>
    <t>20220504T000641</t>
  </si>
  <si>
    <t>S2A_MSIL1C_TU_20220504T000641_55HFA_85.6CC</t>
  </si>
  <si>
    <t>20220429T000651</t>
  </si>
  <si>
    <t>S2A_MSIL1C_TU_20220429T000651_55HFA_30.9CC</t>
  </si>
  <si>
    <t>20220424T000640</t>
  </si>
  <si>
    <t>S2A_MSIL1C_TU_20220424T000640_55HFA_8CC</t>
  </si>
  <si>
    <t>20220419T000650</t>
  </si>
  <si>
    <t>S2A_MSIL1C_TU_20220419T000650_55HFA_100CC</t>
  </si>
  <si>
    <t>20220414T000642</t>
  </si>
  <si>
    <t>S2A_MSIL1C_TU_20220414T000642_55HFA_0.1CC</t>
  </si>
  <si>
    <t>20220409T000647</t>
  </si>
  <si>
    <t>S2A_MSIL1C_TU_20220409T000647_55HFA_82.2CC</t>
  </si>
  <si>
    <t>20220404T000642</t>
  </si>
  <si>
    <t>S2A_MSIL1C_TU_20220404T000642_55HFA_96.2CC</t>
  </si>
  <si>
    <t>20220330T000648</t>
  </si>
  <si>
    <t>S2A_MSIL1C_TU_20220330T000648_55HFA_19.9CC</t>
  </si>
  <si>
    <t>20220325T000643</t>
  </si>
  <si>
    <t>S2A_MSIL1C_TU_20220325T000643_55HFA_18.8CC</t>
  </si>
  <si>
    <t>20220320T000649</t>
  </si>
  <si>
    <t>S2A_MSIL1C_TU_20220320T000649_55HFA_7.6CC</t>
  </si>
  <si>
    <t>20220315T000644</t>
  </si>
  <si>
    <t>S2A_MSIL1C_TU_20220315T000644_55HFA_59.2CC</t>
  </si>
  <si>
    <t>20220310T000650</t>
  </si>
  <si>
    <t>S2A_MSIL1C_TU_20220310T000650_55HFA_40CC</t>
  </si>
  <si>
    <t>20220305T000643</t>
  </si>
  <si>
    <t>S2A_MSIL1C_TU_20220305T000643_55HFA_93.2CC</t>
  </si>
  <si>
    <t>20220228T000649</t>
  </si>
  <si>
    <t>S2A_MSIL1C_TU_20220228T000649_55HFA_50CC</t>
  </si>
  <si>
    <t>20220223T000641</t>
  </si>
  <si>
    <t>S2A_MSIL1C_TU_20220223T000641_55HFA_68.5CC</t>
  </si>
  <si>
    <t>20220218T000647</t>
  </si>
  <si>
    <t>S2A_MSIL1C_TU_20220218T000647_55HFA_0CC</t>
  </si>
  <si>
    <t>20220213T000640</t>
  </si>
  <si>
    <t>S2A_MSIL1C_TU_20220213T000640_55HFA_11.9CC</t>
  </si>
  <si>
    <t>20220208T000645</t>
  </si>
  <si>
    <t>S2A_MSIL1C_TU_20220208T000645_55HFA_21CC</t>
  </si>
  <si>
    <t>20220203T000640</t>
  </si>
  <si>
    <t>S2A_MSIL1C_TU_20220203T000640_55HFA_36CC</t>
  </si>
  <si>
    <t>20220129T000646</t>
  </si>
  <si>
    <t>S2A_MSIL1C_TU_20220129T000646_55HFA_99.7CC</t>
  </si>
  <si>
    <t>20220124T000640</t>
  </si>
  <si>
    <t>S2A_MSIL1C_TU_20220124T000640_55HFA_77.6CC</t>
  </si>
  <si>
    <t>20220114T000642</t>
  </si>
  <si>
    <t>S2A_MSIL1C_TU_20220114T000642_55HFA_69.3CC</t>
  </si>
  <si>
    <t>20220109T000647</t>
  </si>
  <si>
    <t>S2A_MSIL1C_TU_20220109T000647_55HFA_50.5CC</t>
  </si>
  <si>
    <t>20220104T000642</t>
  </si>
  <si>
    <t>S2A_MSIL1C_TU_20220104T000642_55HFA_21.7CC</t>
  </si>
  <si>
    <t>Country</t>
  </si>
  <si>
    <t>Concatenate</t>
  </si>
  <si>
    <t>New Zealand</t>
  </si>
  <si>
    <t>Australia</t>
  </si>
  <si>
    <t>United States</t>
  </si>
  <si>
    <t>CDM-MLB-GAN</t>
  </si>
  <si>
    <t>CDM-MLB-CLS</t>
  </si>
  <si>
    <t>Sentinel-2 L1C</t>
  </si>
  <si>
    <t>Project</t>
  </si>
  <si>
    <t>01 Clear (0%)</t>
  </si>
  <si>
    <t>02 Sunny (10%-30%)</t>
  </si>
  <si>
    <t>03 Cloudy (40%-90%)</t>
  </si>
  <si>
    <t>04 Overcast (100%)</t>
  </si>
  <si>
    <t>Count</t>
  </si>
  <si>
    <t>Sum of Count</t>
  </si>
  <si>
    <t>-39.10, 120.03 | Zoom: 11</t>
  </si>
  <si>
    <t>11SLC</t>
  </si>
  <si>
    <t>11SLD</t>
  </si>
  <si>
    <t>18:53:31 UTC</t>
  </si>
  <si>
    <t>18:53:30 UTC</t>
  </si>
  <si>
    <t>18:54:02 UTC</t>
  </si>
  <si>
    <t>19:03:58 UTC</t>
  </si>
  <si>
    <t>18:54:04 UTC</t>
  </si>
  <si>
    <t>19:04:02 UTC</t>
  </si>
  <si>
    <t>19:03:57 UTC</t>
  </si>
  <si>
    <t>18:54:06 UTC</t>
  </si>
  <si>
    <t>18:54:03 UTC</t>
  </si>
  <si>
    <t>19:04:03 UTC</t>
  </si>
  <si>
    <t>19:04:00 UTC</t>
  </si>
  <si>
    <t>19:03:59 UTC</t>
  </si>
  <si>
    <t>18:54:043 UTC</t>
  </si>
  <si>
    <t>18:54:01 UTC</t>
  </si>
  <si>
    <t>19:04:01 UTC</t>
  </si>
  <si>
    <t>18:54:08 UTC</t>
  </si>
  <si>
    <t>18:54:05 UTC</t>
  </si>
  <si>
    <t>18:54:07 UTC</t>
  </si>
  <si>
    <t>19:03:26 UTC</t>
  </si>
  <si>
    <t>19:03:25 UTC</t>
  </si>
  <si>
    <r>
      <t>14.5</t>
    </r>
    <r>
      <rPr>
        <sz val="11"/>
        <color theme="1"/>
        <rFont val="Calibri"/>
        <family val="2"/>
      </rPr>
      <t>°</t>
    </r>
  </si>
  <si>
    <t>22:13:31 UTC</t>
  </si>
  <si>
    <t>-43.95836, 170.48726 | Zoom: 13</t>
  </si>
  <si>
    <t>Projected Resolution</t>
  </si>
  <si>
    <t>Bands</t>
  </si>
  <si>
    <t>B02, B03, B04, B05, B08</t>
  </si>
  <si>
    <t>1019 x 511 px</t>
  </si>
  <si>
    <t>679 x 341 px</t>
  </si>
  <si>
    <t>15 m/px</t>
  </si>
  <si>
    <t>B02, B03, B04, B05, B08, B09</t>
  </si>
  <si>
    <t>1450 x 643 px</t>
  </si>
  <si>
    <t>MM</t>
  </si>
  <si>
    <t>YYYY</t>
  </si>
  <si>
    <t>DD</t>
  </si>
  <si>
    <t>HH</t>
  </si>
  <si>
    <t>MIN</t>
  </si>
  <si>
    <t>SEC</t>
  </si>
  <si>
    <t>S2A_MSIL1C</t>
  </si>
  <si>
    <t>Projected resolution (per px)</t>
  </si>
  <si>
    <t>16m</t>
  </si>
  <si>
    <t>2500X1254px</t>
  </si>
  <si>
    <t>MAIN FOLDER NAME</t>
  </si>
  <si>
    <t>01 Clear (0%) Total</t>
  </si>
  <si>
    <t>02 Sunny (10%-30%) Total</t>
  </si>
  <si>
    <t>03 Cloudy (40%-90%) Total</t>
  </si>
  <si>
    <t>04 Overcast (100%) Total</t>
  </si>
  <si>
    <t>-43.98333, 170.46678 | Zoom: 14</t>
  </si>
  <si>
    <t>L8-9_L1</t>
  </si>
  <si>
    <t>22:19:54 UTC</t>
  </si>
  <si>
    <t>22:19:42 UTC</t>
  </si>
  <si>
    <t>22:13:36 UTC</t>
  </si>
  <si>
    <t>22:19:48 UTC</t>
  </si>
  <si>
    <t>22:19:24 UTC</t>
  </si>
  <si>
    <t>22:19:51 UTC</t>
  </si>
  <si>
    <t>22:19:27 UTC</t>
  </si>
  <si>
    <t>22:13:40 UTC</t>
  </si>
  <si>
    <t>22:19:41 UTC</t>
  </si>
  <si>
    <t>22:19:17 UTC</t>
  </si>
  <si>
    <t>22:13:28 UTC</t>
  </si>
  <si>
    <t>22:19:59 UTC</t>
  </si>
  <si>
    <t>22:19:35 UTC</t>
  </si>
  <si>
    <t>22:13:51 UTC</t>
  </si>
  <si>
    <t>22:19:46 UTC</t>
  </si>
  <si>
    <t>22:19:22 UTC</t>
  </si>
  <si>
    <t>22:13:41 UTC</t>
  </si>
  <si>
    <t>22:20:07 UTC</t>
  </si>
  <si>
    <t>22:19:43 UTC</t>
  </si>
  <si>
    <t>22:14:02 UTC</t>
  </si>
  <si>
    <t>22:13:45 UTC</t>
  </si>
  <si>
    <t>22:20:14 UTC</t>
  </si>
  <si>
    <t>22:19:50 UTC</t>
  </si>
  <si>
    <t>22:14:09 UTC</t>
  </si>
  <si>
    <t>22:20:04 UTC</t>
  </si>
  <si>
    <t>22:19:40 UTC</t>
  </si>
  <si>
    <t>22:14:00 UTC</t>
  </si>
  <si>
    <r>
      <t>32.0</t>
    </r>
    <r>
      <rPr>
        <sz val="11"/>
        <color theme="1"/>
        <rFont val="Calibri"/>
        <family val="2"/>
      </rPr>
      <t>°</t>
    </r>
  </si>
  <si>
    <t>22:20:21 UTC</t>
  </si>
  <si>
    <t>22:19:57 UTC</t>
  </si>
  <si>
    <t>22:14:18 UTC</t>
  </si>
  <si>
    <t>22:20:16 UTC</t>
  </si>
  <si>
    <t>22:19:52 UTC</t>
  </si>
  <si>
    <t>22:14:10 UTC</t>
  </si>
  <si>
    <t>22:20:32 UTC</t>
  </si>
  <si>
    <t>22:20:08 UTC</t>
  </si>
  <si>
    <t>22:14:25 UTC</t>
  </si>
  <si>
    <t>22:20:25 UTC</t>
  </si>
  <si>
    <t>22:20:01 UTC</t>
  </si>
  <si>
    <t>22:14:16 UTC</t>
  </si>
  <si>
    <t>22:20:39 UTC</t>
  </si>
  <si>
    <t>22:20:15 UTC</t>
  </si>
  <si>
    <t>22:14:37 UTC</t>
  </si>
  <si>
    <t>22:20:37 UTC</t>
  </si>
  <si>
    <t>22:20:13 UTC</t>
  </si>
  <si>
    <t>22:14:32 UTC</t>
  </si>
  <si>
    <t>22:20:54 UTC</t>
  </si>
  <si>
    <t>22:20:30 UTC</t>
  </si>
  <si>
    <t>22:14:41 UTC</t>
  </si>
  <si>
    <t>22:20:46 UTC</t>
  </si>
  <si>
    <t>22:20:22 UTC</t>
  </si>
  <si>
    <t>22:14:34 UTC</t>
  </si>
  <si>
    <t>22:20:44 UTC</t>
  </si>
  <si>
    <t>22:20:20 UTC</t>
  </si>
  <si>
    <t>22:14:33 UTC</t>
  </si>
  <si>
    <t>22:20:41 UTC</t>
  </si>
  <si>
    <t>22:20:17 UTC</t>
  </si>
  <si>
    <t>22:14:36 UTC</t>
  </si>
  <si>
    <t>22:20:50 UTC</t>
  </si>
  <si>
    <t>22:20:26 UTC</t>
  </si>
  <si>
    <t>22:14:39 UTC</t>
  </si>
  <si>
    <t>22:20:48 UTC</t>
  </si>
  <si>
    <t>22:20:24 UTC</t>
  </si>
  <si>
    <t>22:14:35 UTC</t>
  </si>
  <si>
    <t>22:20:47 UTC</t>
  </si>
  <si>
    <t>22:20:23 UTC</t>
  </si>
  <si>
    <t>22:20:52 UTC</t>
  </si>
  <si>
    <t>22:20:28 UTC</t>
  </si>
  <si>
    <t>22:14:45 UTC</t>
  </si>
  <si>
    <t>22:20:49 UTC</t>
  </si>
  <si>
    <t>22:20:57 UTC</t>
  </si>
  <si>
    <t>22:20:33 UTC</t>
  </si>
  <si>
    <t>22:14:44 UTC</t>
  </si>
  <si>
    <t>22:20:51 UTC</t>
  </si>
  <si>
    <t>22:20:27 UTC</t>
  </si>
  <si>
    <t>22:14:40 UTC</t>
  </si>
  <si>
    <t>22:20:58 UTC</t>
  </si>
  <si>
    <t>22:20:34 UTC</t>
  </si>
  <si>
    <t>22:14:50 UTC</t>
  </si>
  <si>
    <t>22:21:01 UTC</t>
  </si>
  <si>
    <t>22:14:47 UTC</t>
  </si>
  <si>
    <t>22:14:49 UTC</t>
  </si>
  <si>
    <t>22:21:02 UTC</t>
  </si>
  <si>
    <t>22:20:38 UTC</t>
  </si>
  <si>
    <t>22:14:51 UTC</t>
  </si>
  <si>
    <t>22:20:42 UTC</t>
  </si>
  <si>
    <t>22:20:18 UTC</t>
  </si>
  <si>
    <t>22:14:27 UTC</t>
  </si>
  <si>
    <t>22:20:59 UTC</t>
  </si>
  <si>
    <t>22:20:35 UTC</t>
  </si>
  <si>
    <t>22:14:26 UTC</t>
  </si>
  <si>
    <t>22:20:55 UTC</t>
  </si>
  <si>
    <t>22:20:31 UTC</t>
  </si>
  <si>
    <t>22:20:11 UTC</t>
  </si>
  <si>
    <t>22:14:22 UTC</t>
  </si>
  <si>
    <t>22:14:38 UTC</t>
  </si>
  <si>
    <t>22:20:03 UTC</t>
  </si>
  <si>
    <t>22:20:43 UTC</t>
  </si>
  <si>
    <t>22:20:19 UTC</t>
  </si>
  <si>
    <t>22:20:12 UTC</t>
  </si>
  <si>
    <t>22:20:36 UTC</t>
  </si>
  <si>
    <t>22:13:44 UTC</t>
  </si>
  <si>
    <t>22:19:30 UTC</t>
  </si>
  <si>
    <t>22:13:43 UTC</t>
  </si>
  <si>
    <t>22:19:56 UTC</t>
  </si>
  <si>
    <t>22:14:08 UTC</t>
  </si>
  <si>
    <t>22:20:00 UTC</t>
  </si>
  <si>
    <t>22:19:36 UTC</t>
  </si>
  <si>
    <t>22:13:54 UTC</t>
  </si>
  <si>
    <t>22:19:49 UTC</t>
  </si>
  <si>
    <t>22:13:58 UTC</t>
  </si>
  <si>
    <t>22:19:44 UTC</t>
  </si>
  <si>
    <t>22:13:59 UTC</t>
  </si>
  <si>
    <t>22:19:53 UTC</t>
  </si>
  <si>
    <t>22:14:11 UTC</t>
  </si>
  <si>
    <t>22:14:13 UTC</t>
  </si>
  <si>
    <t>22:14:14 UTC</t>
  </si>
  <si>
    <t>22:14:24 UTC</t>
  </si>
  <si>
    <t>22:14:20 UTC</t>
  </si>
  <si>
    <t>22:14:29 UTC</t>
  </si>
  <si>
    <t>22:14:23 UTC</t>
  </si>
  <si>
    <t>22:20:15 UT</t>
  </si>
  <si>
    <t>-36.36.829, 174.91007 | Zoom: 13</t>
  </si>
  <si>
    <t>22:05:34 UTC</t>
  </si>
  <si>
    <t>22:05:10 UTC</t>
  </si>
  <si>
    <t>22:11:32 UTC</t>
  </si>
  <si>
    <t>22:11:08 UTC</t>
  </si>
  <si>
    <t>22:05:21 UTC</t>
  </si>
  <si>
    <t>22:04:57 UTC</t>
  </si>
  <si>
    <t>22:11:41 UTC</t>
  </si>
  <si>
    <t>22:11:17 UT</t>
  </si>
  <si>
    <t>22:05:27 UTC</t>
  </si>
  <si>
    <t>22:05:03 UTC</t>
  </si>
  <si>
    <t>22:11:36 UTC</t>
  </si>
  <si>
    <t>22:11:12 UTC</t>
  </si>
  <si>
    <t>22:05:29 UTC</t>
  </si>
  <si>
    <t>22:05:05 UTC</t>
  </si>
  <si>
    <t>22:11:31 UTC</t>
  </si>
  <si>
    <t>22:11:07 UTC</t>
  </si>
  <si>
    <t>22:05:20 UTC</t>
  </si>
  <si>
    <t>22:04:56 UTC</t>
  </si>
  <si>
    <t>22:11:17 UTC</t>
  </si>
  <si>
    <t>22:05:36 UTC</t>
  </si>
  <si>
    <t>22:05:13 UTC</t>
  </si>
  <si>
    <t>22:11:28 UTC</t>
  </si>
  <si>
    <t>22:11:04 UTC</t>
  </si>
  <si>
    <t>22:05:22 UTC</t>
  </si>
  <si>
    <t>22:04:58 UTC</t>
  </si>
  <si>
    <t>22:11:51 UTC</t>
  </si>
  <si>
    <t>22:05:44 UTC</t>
  </si>
  <si>
    <t>22:05:33 UTC</t>
  </si>
  <si>
    <t>22:05:09 UTC</t>
  </si>
  <si>
    <t>22:12:03 UTC</t>
  </si>
  <si>
    <t>22:11:39 UTC</t>
  </si>
  <si>
    <t>22:05:52 UTC</t>
  </si>
  <si>
    <t>22:05:28 UTC</t>
  </si>
  <si>
    <t>22:11:46 UTC</t>
  </si>
  <si>
    <t>22:11:22 UTC</t>
  </si>
  <si>
    <t>22:05:40 UTC</t>
  </si>
  <si>
    <t>22:12:09 UTC</t>
  </si>
  <si>
    <t>22:11:45 UTC</t>
  </si>
  <si>
    <t>22:05:59 UTC</t>
  </si>
  <si>
    <t>22:05:35 UTC</t>
  </si>
  <si>
    <t>22:12:01 UTC</t>
  </si>
  <si>
    <t>22:11:37 UTC</t>
  </si>
  <si>
    <t>22:12:19 UTC</t>
  </si>
  <si>
    <t>22:11:55 UTC</t>
  </si>
  <si>
    <t>22:06:11 UTC</t>
  </si>
  <si>
    <t>22:05:47 UTC</t>
  </si>
  <si>
    <t>22:12:11 UTC</t>
  </si>
  <si>
    <t>22:11:47 UTC</t>
  </si>
  <si>
    <t>22:06:02 UTC</t>
  </si>
  <si>
    <t>22:05:38 UTC</t>
  </si>
  <si>
    <t>22:12:25 UTC</t>
  </si>
  <si>
    <t>22:06:18 UTC</t>
  </si>
  <si>
    <t>22:05:54 UTC</t>
  </si>
  <si>
    <t>22:12:16 UTC</t>
  </si>
  <si>
    <t>22:11:52 UTC</t>
  </si>
  <si>
    <t>22:06:13 UTC</t>
  </si>
  <si>
    <t>22:05:50 UTC</t>
  </si>
  <si>
    <t>22:12:37 UTC</t>
  </si>
  <si>
    <t>22:12:13 UTC</t>
  </si>
  <si>
    <t>22:06:32 UTC</t>
  </si>
  <si>
    <t>22:06:08 UTC</t>
  </si>
  <si>
    <t>22:12:32 UTC</t>
  </si>
  <si>
    <t>22:06:24 UTC</t>
  </si>
  <si>
    <t>22:06:01 UTC</t>
  </si>
  <si>
    <t>22:12:41 UTC</t>
  </si>
  <si>
    <t>22:12:17 UTC</t>
  </si>
  <si>
    <t>22:06:25 UTC</t>
  </si>
  <si>
    <t>22:12:34 UTC</t>
  </si>
  <si>
    <t>22:12:10 UTC</t>
  </si>
  <si>
    <t>22:06:28 UTC</t>
  </si>
  <si>
    <t>22:06:04 UTC</t>
  </si>
  <si>
    <t>22:12:36 UTC</t>
  </si>
  <si>
    <t>22:12:12 UTC</t>
  </si>
  <si>
    <t>22:06:27 UTC</t>
  </si>
  <si>
    <t>22:06:03 UTC</t>
  </si>
  <si>
    <t>22:12:39 UTC</t>
  </si>
  <si>
    <t>22:12:15 UTC</t>
  </si>
  <si>
    <t>22:06:26 UTC</t>
  </si>
  <si>
    <t>22:12:35 UTC</t>
  </si>
  <si>
    <t>22:06:05 UTC</t>
  </si>
  <si>
    <t>22:06:29 UTC</t>
  </si>
  <si>
    <t>22:12:45 UTC</t>
  </si>
  <si>
    <t>22:12:21 UTC</t>
  </si>
  <si>
    <t>22:06:35 UTC</t>
  </si>
  <si>
    <t>22:12:51 UTC</t>
  </si>
  <si>
    <t>22:12:27 UTC</t>
  </si>
  <si>
    <t>22:06:40 UTC</t>
  </si>
  <si>
    <t>22:06:16 UTC</t>
  </si>
  <si>
    <t>22:12:47 UTC</t>
  </si>
  <si>
    <t>22:12:23 UT</t>
  </si>
  <si>
    <t>22:06:31 UT</t>
  </si>
  <si>
    <t>22:06:07 UTC</t>
  </si>
  <si>
    <t>22:12:38 UTC</t>
  </si>
  <si>
    <t>22:12:14 UTC</t>
  </si>
  <si>
    <t>22:06:22 UTC</t>
  </si>
  <si>
    <t>22:05:58 UTC</t>
  </si>
  <si>
    <t>22:12:49 UTC</t>
  </si>
  <si>
    <t>22:06:21 UTC</t>
  </si>
  <si>
    <t>22:05:57 UTC</t>
  </si>
  <si>
    <t>22:06:38 UTC</t>
  </si>
  <si>
    <t>22:06:14 UTC</t>
  </si>
  <si>
    <t>22:12:44 UTC</t>
  </si>
  <si>
    <t>22:12:20 UTC</t>
  </si>
  <si>
    <t>22:06:34 UTC</t>
  </si>
  <si>
    <t>22:06:10 UTC</t>
  </si>
  <si>
    <t>22:12:26 UTC</t>
  </si>
  <si>
    <t>22:12:02 UTC</t>
  </si>
  <si>
    <t>22:06:15 UTC</t>
  </si>
  <si>
    <t>22:05:51 UTC</t>
  </si>
  <si>
    <t>22:12:22 UTC</t>
  </si>
  <si>
    <t>22:11:58 UTC</t>
  </si>
  <si>
    <t>22:05:43 UTC</t>
  </si>
  <si>
    <t>22:06:23 UTC</t>
  </si>
  <si>
    <t>22:05:53 UTC</t>
  </si>
  <si>
    <t>22:05:30 UTC</t>
  </si>
  <si>
    <t>22:11:38 UTC</t>
  </si>
  <si>
    <t>22:05:39 UTC</t>
  </si>
  <si>
    <t>22:05:16 UTC</t>
  </si>
  <si>
    <t>22:12:23 UTC</t>
  </si>
  <si>
    <t>22:11:59 UTC</t>
  </si>
  <si>
    <t>22:11:21 UTC</t>
  </si>
  <si>
    <t>22:11:43 UTC</t>
  </si>
  <si>
    <t>22:11:19 UTC</t>
  </si>
  <si>
    <t>22:05:37 UTC</t>
  </si>
  <si>
    <t>22:12:08 UTC</t>
  </si>
  <si>
    <t>22:11:44 UTC</t>
  </si>
  <si>
    <t>22:05:23 UTC</t>
  </si>
  <si>
    <t>22:11:34 UTC</t>
  </si>
  <si>
    <t>22:05:51 UT</t>
  </si>
  <si>
    <t>22:11:35 UTC</t>
  </si>
  <si>
    <t>22:11:50 UTC</t>
  </si>
  <si>
    <t>22:06:06 UTC</t>
  </si>
  <si>
    <t>22:05:42 UTC</t>
  </si>
  <si>
    <t>22:06:17 UTC</t>
  </si>
  <si>
    <t>22:11:56 UTC</t>
  </si>
  <si>
    <t>22:05:46 UTC</t>
  </si>
  <si>
    <t>22:12:29 UTC</t>
  </si>
  <si>
    <t>22:12:05 UTC</t>
  </si>
  <si>
    <t>10m</t>
  </si>
  <si>
    <t>65m</t>
  </si>
  <si>
    <t>2038X1022px</t>
  </si>
  <si>
    <t>H1</t>
  </si>
  <si>
    <t>H2</t>
  </si>
  <si>
    <t>-35.4092, 149.06759 | Zoom: 15</t>
  </si>
  <si>
    <t>679x341px</t>
  </si>
  <si>
    <t>15m</t>
  </si>
  <si>
    <t>23:50:01 UTC</t>
  </si>
  <si>
    <t>23:56:23 UTC</t>
  </si>
  <si>
    <t>23:55:59 UTC</t>
  </si>
  <si>
    <t>23:50:10 UTC</t>
  </si>
  <si>
    <t>23:56:11 UTC</t>
  </si>
  <si>
    <t>23:55:47 UTC</t>
  </si>
  <si>
    <t>23:50:05 UTC</t>
  </si>
  <si>
    <t>23:56:17 UTC</t>
  </si>
  <si>
    <t>23:55:53 UTC</t>
  </si>
  <si>
    <t>23:50:00 UTC</t>
  </si>
  <si>
    <t>23:56:20 UTC</t>
  </si>
  <si>
    <t>23:55:57 UTC</t>
  </si>
  <si>
    <t>23:56:10 UTC</t>
  </si>
  <si>
    <t>23:55:46 UTC</t>
  </si>
  <si>
    <t>23:49:57 UTC</t>
  </si>
  <si>
    <t>23:56:28 UTC</t>
  </si>
  <si>
    <t>23:56:05 UTC</t>
  </si>
  <si>
    <t>23:50:20 UTC</t>
  </si>
  <si>
    <t>23:56:15 UTC</t>
  </si>
  <si>
    <t>23:55:51 UTC</t>
  </si>
  <si>
    <t>23:56:37 UTC</t>
  </si>
  <si>
    <t>23:56:13 UTC</t>
  </si>
  <si>
    <t>23:50:32 UTC</t>
  </si>
  <si>
    <t>23:50:14 UTC</t>
  </si>
  <si>
    <t>23:56:43 UTC</t>
  </si>
  <si>
    <t>23:56:19 UTC</t>
  </si>
  <si>
    <t>23:50:38 UTC</t>
  </si>
  <si>
    <t>23:56:33 UTC</t>
  </si>
  <si>
    <t>23:56:09 UTC</t>
  </si>
  <si>
    <t>23:50:29 UTC</t>
  </si>
  <si>
    <t>23:56:50 UTC</t>
  </si>
  <si>
    <t>23:56:26 UTC</t>
  </si>
  <si>
    <t>23:50:48 UTC</t>
  </si>
  <si>
    <t>23:56:45 UTC</t>
  </si>
  <si>
    <t>23:56:21 UTC</t>
  </si>
  <si>
    <t>23:50:40 UTC</t>
  </si>
  <si>
    <t>23:57:01 UTC</t>
  </si>
  <si>
    <t>23:50:54 UTC</t>
  </si>
  <si>
    <t>23:56:54 UTC</t>
  </si>
  <si>
    <t>23:56:30 UTC</t>
  </si>
  <si>
    <t>23:50:45 UTC</t>
  </si>
  <si>
    <t>23:57:08 UTC</t>
  </si>
  <si>
    <t>23:56:44 UTC</t>
  </si>
  <si>
    <t>23:51:06 UTC</t>
  </si>
  <si>
    <t>23:57:06 UTC</t>
  </si>
  <si>
    <t>23:56:42 UTC</t>
  </si>
  <si>
    <t>23:51:01 UTC</t>
  </si>
  <si>
    <t>23:57:23 UTC</t>
  </si>
  <si>
    <t>23:56:59 UTC</t>
  </si>
  <si>
    <t>23:51:10 UTC</t>
  </si>
  <si>
    <t>23:57:15 UTC</t>
  </si>
  <si>
    <t>23:56:51 UTC</t>
  </si>
  <si>
    <t>23:51:03 UTC</t>
  </si>
  <si>
    <t>23:57:13 UTC</t>
  </si>
  <si>
    <t>23:56:49 UTC</t>
  </si>
  <si>
    <t>23:57:10 UTC</t>
  </si>
  <si>
    <t>23:56:46 UTC</t>
  </si>
  <si>
    <t>23:51:05 UTC</t>
  </si>
  <si>
    <t>23:57:19 UTC</t>
  </si>
  <si>
    <t>23:56:55 UTC</t>
  </si>
  <si>
    <t>23:51:08 UTC</t>
  </si>
  <si>
    <t>23:57:17 UTC</t>
  </si>
  <si>
    <t>23:56:53 UTC</t>
  </si>
  <si>
    <t>23:51:04 UTC</t>
  </si>
  <si>
    <t>23:57:16 UTC</t>
  </si>
  <si>
    <t>23:56:52 UTC</t>
  </si>
  <si>
    <t>23:57:21 UTC</t>
  </si>
  <si>
    <t>23:56:57 UTC</t>
  </si>
  <si>
    <t>23:51:14 UTC</t>
  </si>
  <si>
    <t>23:57:26 UTC</t>
  </si>
  <si>
    <t>23:57:02 UTC</t>
  </si>
  <si>
    <t>23:57:20 UTC</t>
  </si>
  <si>
    <t>23:56:56 UTC</t>
  </si>
  <si>
    <t>23:57:27 UTC</t>
  </si>
  <si>
    <t>23:57:03 UTC</t>
  </si>
  <si>
    <t>23:51:20 UTC</t>
  </si>
  <si>
    <t>23:57:30 UTC</t>
  </si>
  <si>
    <t>23:51:16 UTC</t>
  </si>
  <si>
    <t>23:51:07 UTC</t>
  </si>
  <si>
    <t>23:51:18 UTC</t>
  </si>
  <si>
    <t>23:57:31 UTC</t>
  </si>
  <si>
    <t>23:57:07 UTC</t>
  </si>
  <si>
    <t>23:57:11 UTC</t>
  </si>
  <si>
    <t>23:56:47 UTC</t>
  </si>
  <si>
    <t>23:50:56 UTC</t>
  </si>
  <si>
    <t>23:57:28 UTC</t>
  </si>
  <si>
    <t>23:57:04 UTC</t>
  </si>
  <si>
    <t>23:51:13 UTC</t>
  </si>
  <si>
    <t>23:50:55 UTC</t>
  </si>
  <si>
    <t>23:57:24 UTC</t>
  </si>
  <si>
    <t>23:57:05 UTC</t>
  </si>
  <si>
    <t>23:56:41 UTC</t>
  </si>
  <si>
    <t>23:50:51 UTC</t>
  </si>
  <si>
    <t>23:57:22 UTC</t>
  </si>
  <si>
    <t>23:56:58 UTC</t>
  </si>
  <si>
    <t>23:56:32 UTC</t>
  </si>
  <si>
    <t>23:57:12 UTC</t>
  </si>
  <si>
    <t>23:56:48 UTC</t>
  </si>
  <si>
    <t>23:50:31 UTC</t>
  </si>
  <si>
    <t>23:50:52 UTC</t>
  </si>
  <si>
    <t>23:56:29 UTC</t>
  </si>
  <si>
    <t>23:50:39 UTC</t>
  </si>
  <si>
    <t>23:50:12 UTC</t>
  </si>
  <si>
    <t>23:56:25 UTC</t>
  </si>
  <si>
    <t>23:50:37 UTC</t>
  </si>
  <si>
    <t>23:56:06 UTC</t>
  </si>
  <si>
    <t>23:50:24 UTC</t>
  </si>
  <si>
    <t>23:50:27 UTC</t>
  </si>
  <si>
    <t>23:50:28 UTC</t>
  </si>
  <si>
    <t>23:56:18 UTC</t>
  </si>
  <si>
    <t>23:56:22 UTC</t>
  </si>
  <si>
    <t>23:56:36 UTC</t>
  </si>
  <si>
    <t>23:56:12 UTC</t>
  </si>
  <si>
    <t>23:50:42 UTC</t>
  </si>
  <si>
    <t>23:50:43 U</t>
  </si>
  <si>
    <t>23:57:00 UTC</t>
  </si>
  <si>
    <t>23:50:53 UTC</t>
  </si>
  <si>
    <t>23:50:58 UTC</t>
  </si>
  <si>
    <t>23:57:09 UTC</t>
  </si>
  <si>
    <t>23:50:49 UTC</t>
  </si>
  <si>
    <t>44m</t>
  </si>
  <si>
    <t>-39.08425, 120.04675 | Zoom: 12</t>
  </si>
  <si>
    <t>18:32:38 UTC</t>
  </si>
  <si>
    <t>18:39:00 UTC</t>
  </si>
  <si>
    <t>18:45:00 UTC</t>
  </si>
  <si>
    <t>18:44:36 UTC</t>
  </si>
  <si>
    <t>18:32:47 UTC</t>
  </si>
  <si>
    <t>18:38:49 UTC</t>
  </si>
  <si>
    <t>18:45:08 UTC</t>
  </si>
  <si>
    <t>18:44:44 UTC</t>
  </si>
  <si>
    <t>18:32:43 UTC</t>
  </si>
  <si>
    <t>18:38:54 UTC</t>
  </si>
  <si>
    <t>18:45:06 UTC</t>
  </si>
  <si>
    <t>18:44:42 UTC</t>
  </si>
  <si>
    <t>18:32:37 UTC</t>
  </si>
  <si>
    <t>18:38:58 UTC</t>
  </si>
  <si>
    <t>18:44:59 UTC</t>
  </si>
  <si>
    <t>18:44:35 UTC</t>
  </si>
  <si>
    <t>18:38:48 UTC</t>
  </si>
  <si>
    <t>18:45:11 UTC</t>
  </si>
  <si>
    <t>18:44:47 UTC</t>
  </si>
  <si>
    <t>18:32:34 UTC</t>
  </si>
  <si>
    <t>18:39:06 UTC</t>
  </si>
  <si>
    <t>18:44:57 UTC</t>
  </si>
  <si>
    <t>18:44:33 UTC</t>
  </si>
  <si>
    <t>18:32:58 UTC</t>
  </si>
  <si>
    <t>18:38:53 UTC</t>
  </si>
  <si>
    <t>18:45:19 UTC</t>
  </si>
  <si>
    <t>18:44:56 UTC</t>
  </si>
  <si>
    <t>18:39:14 UTC</t>
  </si>
  <si>
    <t>18:45:10 UTC</t>
  </si>
  <si>
    <t>18:44:46 UTC</t>
  </si>
  <si>
    <t>18:33:09 UTC</t>
  </si>
  <si>
    <t>18:45:31 UTC</t>
  </si>
  <si>
    <t>18:45:07 UTC</t>
  </si>
  <si>
    <t>18:32:52 UTC</t>
  </si>
  <si>
    <t>18:39:21 UTC</t>
  </si>
  <si>
    <t>18:45:14 UTC</t>
  </si>
  <si>
    <t>18:44:50 UTC</t>
  </si>
  <si>
    <t>18:33:15 UTC</t>
  </si>
  <si>
    <t>18:39:11 UTC</t>
  </si>
  <si>
    <t>18:45:38 UTC</t>
  </si>
  <si>
    <t>18:33:07 UTC</t>
  </si>
  <si>
    <t>18:39:28 UTC</t>
  </si>
  <si>
    <t>18:45:30 UTC</t>
  </si>
  <si>
    <t>18:33:25 UTC</t>
  </si>
  <si>
    <t>18:39:23 UTC</t>
  </si>
  <si>
    <t>18:45:48 UTC</t>
  </si>
  <si>
    <t>18:45:24 UTC</t>
  </si>
  <si>
    <t>18:33:17 UTC</t>
  </si>
  <si>
    <t>18:39:38 UTC</t>
  </si>
  <si>
    <t>18:45:39 UTC</t>
  </si>
  <si>
    <t>18:45:15 UTC</t>
  </si>
  <si>
    <t>18:33:31 UTC</t>
  </si>
  <si>
    <t>18:39:32 UTC</t>
  </si>
  <si>
    <t>18:45:55 UTC</t>
  </si>
  <si>
    <t>18:33:22 UTC</t>
  </si>
  <si>
    <t>18:39:46 UTC</t>
  </si>
  <si>
    <t>18:45:45 UTC</t>
  </si>
  <si>
    <t>18:45:21 UTC</t>
  </si>
  <si>
    <t>18:33:44 UTC</t>
  </si>
  <si>
    <t>18:39:44 UTC</t>
  </si>
  <si>
    <t>18:46:07 UTC</t>
  </si>
  <si>
    <t>18:45:44 UTC</t>
  </si>
  <si>
    <t>18:33:39 UTC</t>
  </si>
  <si>
    <t>18:40:00 UTC</t>
  </si>
  <si>
    <t>18:46:02 UTC</t>
  </si>
  <si>
    <t>18:33:47 UTC</t>
  </si>
  <si>
    <t>18:39:53 UTC</t>
  </si>
  <si>
    <t>18:46:08 UTC</t>
  </si>
  <si>
    <t>18:33:40 UTC</t>
  </si>
  <si>
    <t>18:39:50 UTC</t>
  </si>
  <si>
    <t>18:46:01 UTC</t>
  </si>
  <si>
    <t>18:45:37 UTC</t>
  </si>
  <si>
    <t>18:39:48 UTC</t>
  </si>
  <si>
    <t>18:46:04 UTC</t>
  </si>
  <si>
    <t>18:45:40 UTC</t>
  </si>
  <si>
    <t>18:33:42 UTC</t>
  </si>
  <si>
    <t>18:39:57 UTC</t>
  </si>
  <si>
    <t>18:46:05 UTC</t>
  </si>
  <si>
    <t>18:45:41 UTC</t>
  </si>
  <si>
    <t>18:33:46 UTC</t>
  </si>
  <si>
    <t>18:39:55 UTC</t>
  </si>
  <si>
    <t>18:45:43 UTC</t>
  </si>
  <si>
    <t>18:33:45 UTC</t>
  </si>
  <si>
    <t>18:39:59 UTC</t>
  </si>
  <si>
    <t>18:33:52 UTC</t>
  </si>
  <si>
    <t>18:39:56 UTC</t>
  </si>
  <si>
    <t>18:46:14 UTC</t>
  </si>
  <si>
    <t>18:45:50 UTC</t>
  </si>
  <si>
    <t>18:40:03 UTC</t>
  </si>
  <si>
    <t>18:46:06 UTC</t>
  </si>
  <si>
    <t>18:33:51 UTC</t>
  </si>
  <si>
    <t>18:39:58 UTC</t>
  </si>
  <si>
    <t>18:46:12 UTC</t>
  </si>
  <si>
    <t>18:40:04 UTC</t>
  </si>
  <si>
    <t>18:33:57 UTC</t>
  </si>
  <si>
    <t>18:39:54 UTC</t>
  </si>
  <si>
    <t>18:46:19 UTC</t>
  </si>
  <si>
    <t>18:45:55 UT</t>
  </si>
  <si>
    <t>18:40:07 UTC</t>
  </si>
  <si>
    <t>18:33:53 UTC</t>
  </si>
  <si>
    <t>18:40:01 UTC</t>
  </si>
  <si>
    <t>18:33:55 UTC</t>
  </si>
  <si>
    <t>18:39:51 UTC</t>
  </si>
  <si>
    <t>18:46:18 UTC</t>
  </si>
  <si>
    <t>18:45:54 UTC</t>
  </si>
  <si>
    <t>18:40:09 UTC</t>
  </si>
  <si>
    <t>18:39:48 UT</t>
  </si>
  <si>
    <t>18:33:33 UTC</t>
  </si>
  <si>
    <t>18:40:05 UTC</t>
  </si>
  <si>
    <t>18:45:53 UTC</t>
  </si>
  <si>
    <t>18:45:29 UTC</t>
  </si>
  <si>
    <t>18:33:50 UTC</t>
  </si>
  <si>
    <t>18:40:02 UTC</t>
  </si>
  <si>
    <t>18:39:42 UTC</t>
  </si>
  <si>
    <t>18:33:28 UTC</t>
  </si>
  <si>
    <t>18:45:49 UTC</t>
  </si>
  <si>
    <t>18:45:25 UTC</t>
  </si>
  <si>
    <t>18:39:33 UTC</t>
  </si>
  <si>
    <t>18:39:49 UTC</t>
  </si>
  <si>
    <t>18:45:13 UTC</t>
  </si>
  <si>
    <t>18:39:18 UTC</t>
  </si>
  <si>
    <t>18:39:22 UTC</t>
  </si>
  <si>
    <t>18:33:08 UTC</t>
  </si>
  <si>
    <t>18:39:43 UTC</t>
  </si>
  <si>
    <t>18:45:26 UTC</t>
  </si>
  <si>
    <t>18:45:02 UTC</t>
  </si>
  <si>
    <t>18:33:29 UTC</t>
  </si>
  <si>
    <t>18:32:51 UTC</t>
  </si>
  <si>
    <t>18:45:12 UTC</t>
  </si>
  <si>
    <t>18:44:48 UTC</t>
  </si>
  <si>
    <t>18:33:16 UTC</t>
  </si>
  <si>
    <t>18:39:00 UT</t>
  </si>
  <si>
    <t>18:45:36 UTC</t>
  </si>
  <si>
    <t>18:32:49 UTC</t>
  </si>
  <si>
    <t>18:39:26 UTC</t>
  </si>
  <si>
    <t>18:33:14 UTC</t>
  </si>
  <si>
    <t>18:39:07 UTC</t>
  </si>
  <si>
    <t>18:45:35 UTC</t>
  </si>
  <si>
    <t>18:33:01 UTC</t>
  </si>
  <si>
    <t>18:39:20 UTC</t>
  </si>
  <si>
    <t>18:33:04 UTC</t>
  </si>
  <si>
    <t>18:39:15 UTC</t>
  </si>
  <si>
    <t>18:45:27 UTC</t>
  </si>
  <si>
    <t>18:45:03 UTC</t>
  </si>
  <si>
    <t>18:33:06 UTC</t>
  </si>
  <si>
    <t>18:39:19 UTC</t>
  </si>
  <si>
    <t>18:45:05 UTC</t>
  </si>
  <si>
    <t>18:39:13 UTC</t>
  </si>
  <si>
    <t>18:39:27 UTC</t>
  </si>
  <si>
    <t>18:39:24 UTC</t>
  </si>
  <si>
    <t>18:39:31 UTC</t>
  </si>
  <si>
    <t>18:45:16 UTC</t>
  </si>
  <si>
    <t>18:33:20 UTC</t>
  </si>
  <si>
    <t>18:45:42 UTC</t>
  </si>
  <si>
    <t>18:45:18 UTC</t>
  </si>
  <si>
    <t>18:39:37 UT</t>
  </si>
  <si>
    <t>18:39:35 UTC</t>
  </si>
  <si>
    <t>18:33:26 UTC</t>
  </si>
  <si>
    <t>18:39:45 UTC</t>
  </si>
  <si>
    <t>18:33:35 UTC</t>
  </si>
  <si>
    <t>18:45:57 UTC</t>
  </si>
  <si>
    <t>18:45:33 UTC</t>
  </si>
  <si>
    <t>18:33:30 UTC</t>
  </si>
  <si>
    <t>18:45:52 UTC</t>
  </si>
  <si>
    <t>18:45:28 UTC</t>
  </si>
  <si>
    <t>18:33:32 UTC</t>
  </si>
  <si>
    <t>1450X643px</t>
  </si>
  <si>
    <t>GAN_AC_1450X643px_10m_S2A_MSIL1C</t>
  </si>
  <si>
    <t>2500X1253px</t>
  </si>
  <si>
    <t>32m</t>
  </si>
  <si>
    <t>GAN_GM_2500X1253px_32m_S2A_MSIL1C</t>
  </si>
  <si>
    <t>GAN_NP_2500X1254px_16m_L8-9_L1</t>
  </si>
  <si>
    <t>GAN_QT_2500X1254px_16m_L8-9_L1</t>
  </si>
  <si>
    <t>21:59:38 UTC</t>
  </si>
  <si>
    <t>21:59:43 UTC</t>
  </si>
  <si>
    <t>22:05:45 UTC</t>
  </si>
  <si>
    <t>21:59:37 UTC</t>
  </si>
  <si>
    <t>21:59:35 UTC</t>
  </si>
  <si>
    <t>22:06:00 UTC</t>
  </si>
  <si>
    <t>21:59:53 UTC</t>
  </si>
  <si>
    <t>21:59:31 UTC</t>
  </si>
  <si>
    <t>21:59:42 UTC</t>
  </si>
  <si>
    <t>22:00:04 UTC</t>
  </si>
  <si>
    <t>21:59:47 UTC</t>
  </si>
  <si>
    <t>22:00:10 UTC</t>
  </si>
  <si>
    <t>22:00:01 UTC</t>
  </si>
  <si>
    <t>22:00:19 UTC</t>
  </si>
  <si>
    <t>22:00:12 UTC</t>
  </si>
  <si>
    <t>22:00:25 UTC</t>
  </si>
  <si>
    <t>22:00:18 UTC</t>
  </si>
  <si>
    <t>22:06:42 UTC</t>
  </si>
  <si>
    <t>22:00:37 UTC</t>
  </si>
  <si>
    <t>22:00:33 UTC</t>
  </si>
  <si>
    <t>22:06:37 UTC</t>
  </si>
  <si>
    <t>22:06:56 UTC</t>
  </si>
  <si>
    <t>22:00:44 UTC</t>
  </si>
  <si>
    <t>22:06:48 UTC</t>
  </si>
  <si>
    <t>22:06:49 UTC</t>
  </si>
  <si>
    <t>22:00:34 UTC</t>
  </si>
  <si>
    <t>22:06:52 UTC</t>
  </si>
  <si>
    <t>22:00:42 UTC</t>
  </si>
  <si>
    <t>22:06:51 UT</t>
  </si>
  <si>
    <t>22:00:39 UTC</t>
  </si>
  <si>
    <t>22:06:50 UTC</t>
  </si>
  <si>
    <t>22:00:41 UTC</t>
  </si>
  <si>
    <t>22:06:53 UTC</t>
  </si>
  <si>
    <t>22:00:47 UTC</t>
  </si>
  <si>
    <t>22:06:59 UTC</t>
  </si>
  <si>
    <t>22:00:48 UTC</t>
  </si>
  <si>
    <t>22:00:43 UTC</t>
  </si>
  <si>
    <t>22:00:52 UTC</t>
  </si>
  <si>
    <t>22:07:04 UTC</t>
  </si>
  <si>
    <t>22:00:51 UTC</t>
  </si>
  <si>
    <t>22:06:55 UTC</t>
  </si>
  <si>
    <t>22:00:50 UTC</t>
  </si>
  <si>
    <t>22:06:46 UTC</t>
  </si>
  <si>
    <t>22:00:36 UTC</t>
  </si>
  <si>
    <t>22:00:54 UTC</t>
  </si>
  <si>
    <t>22:06:45 UTC</t>
  </si>
  <si>
    <t>22:00:31 UTC</t>
  </si>
  <si>
    <t>22:07:02 UTC</t>
  </si>
  <si>
    <t>22:00:29 UTC</t>
  </si>
  <si>
    <t>22:06:58 UTC</t>
  </si>
  <si>
    <t>22:06:39 UTC</t>
  </si>
  <si>
    <t>22:06:31 UTC</t>
  </si>
  <si>
    <t>22:00:15 UTC</t>
  </si>
  <si>
    <t>22:06:47 UTC</t>
  </si>
  <si>
    <t>22:00:08 UTC</t>
  </si>
  <si>
    <t>22:00:26 UTC</t>
  </si>
  <si>
    <t>22:00:14 UTC</t>
  </si>
  <si>
    <t>21:59:45 UTC</t>
  </si>
  <si>
    <t>22:00:11 UTC</t>
  </si>
  <si>
    <t>21:59:56 UTC</t>
  </si>
  <si>
    <t>22:00:00 UTC</t>
  </si>
  <si>
    <t>22:00:05 UTC</t>
  </si>
  <si>
    <t>22:00:16 UTC</t>
  </si>
  <si>
    <t>22:06:30 UTC</t>
  </si>
  <si>
    <t>22:00:22 UTC</t>
  </si>
  <si>
    <t>22:06:41 UTC</t>
  </si>
  <si>
    <t>22:25:53 UTC</t>
  </si>
  <si>
    <t>22:20:06 UTC</t>
  </si>
  <si>
    <t>22:26:02 UTC</t>
  </si>
  <si>
    <t>22:25:59 UTC</t>
  </si>
  <si>
    <t>22:25:52 UTC</t>
  </si>
  <si>
    <t>22:20:05 UTC</t>
  </si>
  <si>
    <t>22:26:04 UTC</t>
  </si>
  <si>
    <t>22:25:50 UTC</t>
  </si>
  <si>
    <t>22:20:10 UTC</t>
  </si>
  <si>
    <t>22:26:03 UTC</t>
  </si>
  <si>
    <t>22:26:07 UTC</t>
  </si>
  <si>
    <t>22:26:31 UTC</t>
  </si>
  <si>
    <t>22:20:45 UTC</t>
  </si>
  <si>
    <t>22:20:40 UTC</t>
  </si>
  <si>
    <t>22:26:41 UTC</t>
  </si>
  <si>
    <t>22:20:56 UTC</t>
  </si>
  <si>
    <t>22:26:32 UTC</t>
  </si>
  <si>
    <t>22:26:48 UTC</t>
  </si>
  <si>
    <t>22:21:03 UTC</t>
  </si>
  <si>
    <t>22:26:38 UTC</t>
  </si>
  <si>
    <t>22:27:01 UTC</t>
  </si>
  <si>
    <t>22:21:18 UTC</t>
  </si>
  <si>
    <t>22:26:55 UTC</t>
  </si>
  <si>
    <t>22:21:10 UTC</t>
  </si>
  <si>
    <t>22:21:08 UTC</t>
  </si>
  <si>
    <t>22:21:05 UTC</t>
  </si>
  <si>
    <t>22:26:57 UTC</t>
  </si>
  <si>
    <t>22:21:14 UTC</t>
  </si>
  <si>
    <t>22:26:58 UTC</t>
  </si>
  <si>
    <t>22:21:12 UTC</t>
  </si>
  <si>
    <t>22:27:00 UTC</t>
  </si>
  <si>
    <t>22:21:11 UTC</t>
  </si>
  <si>
    <t>22:21:16 UTC</t>
  </si>
  <si>
    <t>22:21:13 UTC</t>
  </si>
  <si>
    <t>22:27:07 UTC</t>
  </si>
  <si>
    <t>22:21:21 UTC</t>
  </si>
  <si>
    <t>22:21:15 UTC</t>
  </si>
  <si>
    <t>22:27:05 UTC</t>
  </si>
  <si>
    <t>22:21:22 UTC</t>
  </si>
  <si>
    <t>22:27:02 UTC</t>
  </si>
  <si>
    <t>22:27:12 UTC</t>
  </si>
  <si>
    <t>22:21:25 UTC</t>
  </si>
  <si>
    <t>22:27:11 UTC</t>
  </si>
  <si>
    <t>22:21:26 UTC</t>
  </si>
  <si>
    <t>22:26:55 UT</t>
  </si>
  <si>
    <t>22:21:06 UTC</t>
  </si>
  <si>
    <t>22:21:23 UTC</t>
  </si>
  <si>
    <t>22:26:47 UTC</t>
  </si>
  <si>
    <t>22:27:06 UTC</t>
  </si>
  <si>
    <t>22:21:19 UTC</t>
  </si>
  <si>
    <t>22:26:42 UTC</t>
  </si>
  <si>
    <t>22:26:59 UTC</t>
  </si>
  <si>
    <t>22:21:07 UTC</t>
  </si>
  <si>
    <t>22:21:00 UTC</t>
  </si>
  <si>
    <t>22:26:43 UTC</t>
  </si>
  <si>
    <t>22:26:06 UTC</t>
  </si>
  <si>
    <t>22:26:33 UTC</t>
  </si>
  <si>
    <t>22:26:36 UTC</t>
  </si>
  <si>
    <t>22:26:35 UTC</t>
  </si>
  <si>
    <t>22:26:50 UTC</t>
  </si>
  <si>
    <t>22:26:46 UTC</t>
  </si>
  <si>
    <t>22:26:49 UTC</t>
  </si>
  <si>
    <t>Lake Tahoe (2500X1254px, 65m)</t>
  </si>
  <si>
    <t>Mount John (S2A, 2500X1254px, 16m)</t>
  </si>
  <si>
    <t>Mount John (L8-9, 2500X1254px, 16m)</t>
  </si>
  <si>
    <t>HAURAKI GULF (S2A, 2500X1254px, 16m)</t>
  </si>
  <si>
    <t>HAURAKI GULF (L8-9, 2500X1254px, 16m)</t>
  </si>
  <si>
    <t>Lake Tahoe (L8-9, 2500X1254px, 44m)</t>
  </si>
  <si>
    <t>Lake Tuggeranong (2038X11022px, 10m)</t>
  </si>
  <si>
    <t>Lake Tuggeranong (L8-9, 679x341px, 15m)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</si>
</sst>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_-* #,##0_-;\-* #,##0_-;_-* &quot;-&quot;??_-;_-@_-"/>
    <numFmt numFmtId="166" formatCode="hhmmss"/>
    <numFmt numFmtId="167" formatCode="yyyy\-mm\-dd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8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vertic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quotePrefix="1"/>
    <xf numFmtId="164" fontId="0" fillId="0" borderId="0" xfId="0" applyNumberFormat="1" applyAlignment="1">
      <alignment horizontal="center" wrapText="1"/>
    </xf>
    <xf numFmtId="164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 wrapText="1"/>
    </xf>
    <xf numFmtId="0" fontId="0" fillId="0" borderId="0" xfId="0" pivotButton="1"/>
    <xf numFmtId="0" fontId="2" fillId="0" borderId="4" xfId="0" applyFont="1" applyBorder="1" applyAlignment="1">
      <alignment vertical="center"/>
    </xf>
    <xf numFmtId="165" fontId="2" fillId="0" borderId="4" xfId="1" applyNumberFormat="1" applyFont="1" applyBorder="1" applyAlignment="1">
      <alignment vertical="center"/>
    </xf>
    <xf numFmtId="0" fontId="3" fillId="6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165" fontId="2" fillId="0" borderId="0" xfId="1" applyNumberFormat="1" applyFont="1" applyBorder="1" applyAlignment="1">
      <alignment vertical="center"/>
    </xf>
    <xf numFmtId="0" fontId="3" fillId="6" borderId="0" xfId="0" applyFont="1" applyFill="1" applyAlignment="1">
      <alignment horizontal="center" vertical="center"/>
    </xf>
    <xf numFmtId="0" fontId="2" fillId="0" borderId="9" xfId="0" applyFont="1" applyBorder="1" applyAlignment="1">
      <alignment vertical="center" wrapText="1"/>
    </xf>
    <xf numFmtId="165" fontId="2" fillId="0" borderId="9" xfId="1" applyNumberFormat="1" applyFont="1" applyBorder="1" applyAlignment="1">
      <alignment vertical="center"/>
    </xf>
    <xf numFmtId="0" fontId="3" fillId="6" borderId="9" xfId="0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0" fontId="2" fillId="0" borderId="8" xfId="0" applyFont="1" applyBorder="1" applyAlignment="1">
      <alignment wrapText="1"/>
    </xf>
    <xf numFmtId="0" fontId="2" fillId="0" borderId="9" xfId="0" applyFont="1" applyBorder="1"/>
    <xf numFmtId="9" fontId="2" fillId="4" borderId="16" xfId="0" applyNumberFormat="1" applyFont="1" applyFill="1" applyBorder="1" applyAlignment="1">
      <alignment horizontal="center"/>
    </xf>
    <xf numFmtId="9" fontId="2" fillId="4" borderId="16" xfId="0" applyNumberFormat="1" applyFont="1" applyFill="1" applyBorder="1" applyAlignment="1">
      <alignment horizontal="center" wrapText="1"/>
    </xf>
    <xf numFmtId="166" fontId="0" fillId="0" borderId="0" xfId="0" applyNumberFormat="1"/>
    <xf numFmtId="0" fontId="4" fillId="8" borderId="5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2" fillId="0" borderId="0" xfId="0" applyFont="1" applyAlignment="1">
      <alignment vertical="top"/>
    </xf>
    <xf numFmtId="9" fontId="2" fillId="4" borderId="2" xfId="0" applyNumberFormat="1" applyFont="1" applyFill="1" applyBorder="1" applyAlignment="1">
      <alignment horizontal="center" vertical="top"/>
    </xf>
    <xf numFmtId="9" fontId="2" fillId="4" borderId="2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vertical="top"/>
    </xf>
    <xf numFmtId="0" fontId="3" fillId="6" borderId="1" xfId="0" applyFont="1" applyFill="1" applyBorder="1" applyAlignment="1">
      <alignment horizontal="center" vertical="top"/>
    </xf>
    <xf numFmtId="0" fontId="4" fillId="8" borderId="1" xfId="0" applyFont="1" applyFill="1" applyBorder="1" applyAlignment="1">
      <alignment horizontal="center" vertical="top"/>
    </xf>
    <xf numFmtId="0" fontId="2" fillId="0" borderId="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3" fillId="6" borderId="22" xfId="0" applyFont="1" applyFill="1" applyBorder="1" applyAlignment="1">
      <alignment horizontal="center" vertical="top" wrapText="1"/>
    </xf>
    <xf numFmtId="0" fontId="0" fillId="0" borderId="0" xfId="0" applyAlignment="1">
      <alignment horizontal="right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21" fontId="0" fillId="0" borderId="0" xfId="0" applyNumberFormat="1" applyAlignment="1">
      <alignment horizontal="center"/>
    </xf>
    <xf numFmtId="1" fontId="0" fillId="0" borderId="0" xfId="0" applyNumberFormat="1"/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167" fontId="0" fillId="0" borderId="0" xfId="0" applyNumberFormat="1" applyAlignment="1">
      <alignment horizontal="center" wrapText="1"/>
    </xf>
    <xf numFmtId="167" fontId="0" fillId="0" borderId="0" xfId="0" applyNumberFormat="1" applyAlignment="1">
      <alignment horizontal="center"/>
    </xf>
    <xf numFmtId="0" fontId="0" fillId="5" borderId="0" xfId="0" applyFill="1"/>
    <xf numFmtId="0" fontId="0" fillId="5" borderId="0" xfId="0" quotePrefix="1" applyFill="1"/>
    <xf numFmtId="167" fontId="0" fillId="5" borderId="0" xfId="0" applyNumberFormat="1" applyFill="1" applyAlignment="1">
      <alignment horizontal="center"/>
    </xf>
    <xf numFmtId="0" fontId="0" fillId="2" borderId="0" xfId="0" applyFill="1"/>
    <xf numFmtId="0" fontId="0" fillId="2" borderId="0" xfId="0" quotePrefix="1" applyFill="1"/>
    <xf numFmtId="0" fontId="0" fillId="2" borderId="0" xfId="0" applyFill="1" applyAlignment="1">
      <alignment horizontal="center"/>
    </xf>
    <xf numFmtId="167" fontId="0" fillId="2" borderId="0" xfId="0" applyNumberFormat="1" applyFill="1" applyAlignment="1">
      <alignment horizontal="center"/>
    </xf>
    <xf numFmtId="21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0" fillId="3" borderId="0" xfId="0" applyFill="1"/>
    <xf numFmtId="167" fontId="0" fillId="3" borderId="0" xfId="0" applyNumberFormat="1" applyFill="1" applyAlignment="1">
      <alignment horizontal="center"/>
    </xf>
    <xf numFmtId="0" fontId="6" fillId="0" borderId="0" xfId="0" applyFont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167" fontId="0" fillId="9" borderId="0" xfId="0" applyNumberFormat="1" applyFill="1" applyAlignment="1">
      <alignment horizontal="center"/>
    </xf>
    <xf numFmtId="164" fontId="0" fillId="9" borderId="0" xfId="0" applyNumberFormat="1" applyFill="1" applyAlignment="1">
      <alignment horizontal="center"/>
    </xf>
    <xf numFmtId="0" fontId="2" fillId="0" borderId="4" xfId="0" applyFont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  <xf numFmtId="0" fontId="2" fillId="2" borderId="0" xfId="0" applyFont="1" applyFill="1" applyAlignment="1">
      <alignment vertical="top"/>
    </xf>
    <xf numFmtId="9" fontId="0" fillId="0" borderId="0" xfId="0" applyNumberFormat="1"/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8" fillId="10" borderId="0" xfId="0" applyFont="1" applyFill="1" applyAlignment="1">
      <alignment horizontal="center" wrapText="1"/>
    </xf>
    <xf numFmtId="0" fontId="8" fillId="10" borderId="0" xfId="0" applyFont="1" applyFill="1" applyAlignment="1">
      <alignment wrapText="1"/>
    </xf>
    <xf numFmtId="167" fontId="0" fillId="7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7" fontId="0" fillId="8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0" fillId="0" borderId="0" xfId="0" applyAlignment="1">
      <alignment horizontal="left" indent="1"/>
    </xf>
    <xf numFmtId="0" fontId="0" fillId="11" borderId="0" xfId="0" applyFill="1" applyAlignment="1">
      <alignment wrapText="1"/>
    </xf>
    <xf numFmtId="1" fontId="0" fillId="0" borderId="0" xfId="0" applyNumberFormat="1" applyAlignment="1">
      <alignment horizontal="center"/>
    </xf>
    <xf numFmtId="0" fontId="8" fillId="10" borderId="0" xfId="0" applyFont="1" applyFill="1" applyAlignment="1">
      <alignment horizontal="left" wrapText="1"/>
    </xf>
    <xf numFmtId="0" fontId="10" fillId="0" borderId="0" xfId="0" applyFont="1" applyAlignment="1">
      <alignment horizontal="left"/>
    </xf>
    <xf numFmtId="14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7" borderId="0" xfId="0" applyFill="1"/>
    <xf numFmtId="0" fontId="0" fillId="7" borderId="0" xfId="0" quotePrefix="1" applyFill="1"/>
    <xf numFmtId="164" fontId="0" fillId="7" borderId="0" xfId="0" applyNumberFormat="1" applyFill="1" applyAlignment="1">
      <alignment horizontal="center"/>
    </xf>
    <xf numFmtId="166" fontId="0" fillId="7" borderId="0" xfId="0" applyNumberFormat="1" applyFill="1"/>
    <xf numFmtId="167" fontId="0" fillId="12" borderId="0" xfId="0" applyNumberFormat="1" applyFill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indent="1"/>
    </xf>
    <xf numFmtId="0" fontId="2" fillId="0" borderId="0" xfId="0" pivotButton="1" applyFont="1"/>
    <xf numFmtId="0" fontId="3" fillId="6" borderId="15" xfId="0" applyFont="1" applyFill="1" applyBorder="1" applyAlignment="1">
      <alignment horizontal="center" wrapText="1"/>
    </xf>
    <xf numFmtId="0" fontId="3" fillId="6" borderId="18" xfId="0" applyFont="1" applyFill="1" applyBorder="1" applyAlignment="1">
      <alignment horizontal="center" wrapText="1"/>
    </xf>
    <xf numFmtId="0" fontId="2" fillId="7" borderId="11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wrapText="1"/>
    </xf>
    <xf numFmtId="0" fontId="3" fillId="6" borderId="17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8" borderId="15" xfId="0" applyFont="1" applyFill="1" applyBorder="1" applyAlignment="1">
      <alignment horizontal="center" wrapText="1"/>
    </xf>
    <xf numFmtId="0" fontId="4" fillId="8" borderId="18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9" fontId="2" fillId="0" borderId="19" xfId="0" applyNumberFormat="1" applyFont="1" applyBorder="1" applyAlignment="1">
      <alignment horizontal="center" vertical="center" textRotation="90" wrapText="1"/>
    </xf>
    <xf numFmtId="49" fontId="2" fillId="0" borderId="20" xfId="0" applyNumberFormat="1" applyFont="1" applyBorder="1" applyAlignment="1">
      <alignment horizontal="center" vertical="center" textRotation="90" wrapText="1"/>
    </xf>
    <xf numFmtId="49" fontId="2" fillId="0" borderId="21" xfId="0" applyNumberFormat="1" applyFont="1" applyBorder="1" applyAlignment="1">
      <alignment horizontal="center" vertical="center" textRotation="90" wrapText="1"/>
    </xf>
    <xf numFmtId="0" fontId="11" fillId="13" borderId="0" xfId="0" applyFont="1" applyFill="1" applyAlignment="1">
      <alignment horizontal="center"/>
    </xf>
    <xf numFmtId="0" fontId="11" fillId="14" borderId="0" xfId="0" applyFont="1" applyFill="1" applyAlignment="1">
      <alignment horizontal="center"/>
    </xf>
    <xf numFmtId="0" fontId="4" fillId="8" borderId="12" xfId="0" applyFont="1" applyFill="1" applyBorder="1" applyAlignment="1">
      <alignment horizontal="center" vertical="top" wrapText="1"/>
    </xf>
    <xf numFmtId="0" fontId="4" fillId="8" borderId="22" xfId="0" applyFont="1" applyFill="1" applyBorder="1" applyAlignment="1">
      <alignment horizontal="center" vertical="top" wrapText="1"/>
    </xf>
    <xf numFmtId="0" fontId="2" fillId="7" borderId="11" xfId="0" applyFont="1" applyFill="1" applyBorder="1" applyAlignment="1">
      <alignment horizontal="center" vertical="top"/>
    </xf>
    <xf numFmtId="0" fontId="2" fillId="5" borderId="11" xfId="0" applyFont="1" applyFill="1" applyBorder="1" applyAlignment="1">
      <alignment horizontal="center" vertical="top"/>
    </xf>
    <xf numFmtId="0" fontId="3" fillId="6" borderId="12" xfId="0" applyFont="1" applyFill="1" applyBorder="1" applyAlignment="1">
      <alignment horizontal="center" vertical="top" wrapText="1"/>
    </xf>
    <xf numFmtId="0" fontId="3" fillId="6" borderId="22" xfId="0" applyFont="1" applyFill="1" applyBorder="1" applyAlignment="1">
      <alignment horizontal="center" vertical="top" wrapText="1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3" borderId="11" xfId="0" applyFont="1" applyFill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16">
    <dxf>
      <font>
        <sz val="1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1300</xdr:row>
      <xdr:rowOff>0</xdr:rowOff>
    </xdr:from>
    <xdr:to>
      <xdr:col>43</xdr:col>
      <xdr:colOff>470010</xdr:colOff>
      <xdr:row>1329</xdr:row>
      <xdr:rowOff>65976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CFC3E0-97B5-4C80-BDA5-5A1DC3E70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39417" y="381000"/>
          <a:ext cx="7571428" cy="5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</xdr:row>
      <xdr:rowOff>19050</xdr:rowOff>
    </xdr:from>
    <xdr:to>
      <xdr:col>22</xdr:col>
      <xdr:colOff>130372</xdr:colOff>
      <xdr:row>37</xdr:row>
      <xdr:rowOff>27764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902E1-2F22-4805-C540-BE63F28D0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400050"/>
          <a:ext cx="12933333" cy="6485714"/>
        </a:xfrm>
        <a:prstGeom prst="rect">
          <a:avLst/>
        </a:prstGeom>
      </xdr:spPr>
    </xdr:pic>
    <xdr:clientData/>
  </xdr:twoCellAnchor>
  <xdr:oneCellAnchor>
    <xdr:from>
      <xdr:col>0</xdr:col>
      <xdr:colOff>600075</xdr:colOff>
      <xdr:row>115</xdr:row>
      <xdr:rowOff>35722</xdr:rowOff>
    </xdr:from>
    <xdr:ext cx="12933333" cy="6452370"/>
    <xdr:pic>
      <xdr:nvPicPr>
        <xdr:cNvPr id="5" name="Picture 4">
          <a:extLst>
            <a:ext uri="{FF2B5EF4-FFF2-40B4-BE49-F238E27FC236}">
              <a16:creationId xmlns:a16="http://schemas.microsoft.com/office/drawing/2014/main" id="{B4782A78-3EBD-4F7B-A03B-4948BA6C5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0075" y="8009508"/>
          <a:ext cx="12933333" cy="645237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41</xdr:row>
      <xdr:rowOff>57187</xdr:rowOff>
    </xdr:from>
    <xdr:ext cx="12933333" cy="6409439"/>
    <xdr:pic>
      <xdr:nvPicPr>
        <xdr:cNvPr id="6" name="Picture 5">
          <a:extLst>
            <a:ext uri="{FF2B5EF4-FFF2-40B4-BE49-F238E27FC236}">
              <a16:creationId xmlns:a16="http://schemas.microsoft.com/office/drawing/2014/main" id="{8E48C348-CF60-4D9B-9C89-80C7DB1A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025" y="15124005"/>
          <a:ext cx="12933333" cy="6409439"/>
        </a:xfrm>
        <a:prstGeom prst="rect">
          <a:avLst/>
        </a:prstGeom>
      </xdr:spPr>
    </xdr:pic>
    <xdr:clientData/>
  </xdr:oneCellAnchor>
  <xdr:twoCellAnchor editAs="oneCell">
    <xdr:from>
      <xdr:col>23</xdr:col>
      <xdr:colOff>0</xdr:colOff>
      <xdr:row>115</xdr:row>
      <xdr:rowOff>0</xdr:rowOff>
    </xdr:from>
    <xdr:to>
      <xdr:col>44</xdr:col>
      <xdr:colOff>36488</xdr:colOff>
      <xdr:row>148</xdr:row>
      <xdr:rowOff>170643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CF0481-8179-82F3-B953-3CFEE3B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83393" y="7973786"/>
          <a:ext cx="12895238" cy="64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37233</xdr:rowOff>
    </xdr:from>
    <xdr:to>
      <xdr:col>44</xdr:col>
      <xdr:colOff>36488</xdr:colOff>
      <xdr:row>36</xdr:row>
      <xdr:rowOff>133409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2C39B1-3098-4590-919A-322EE093C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542818" y="678006"/>
          <a:ext cx="12765352" cy="6382676"/>
        </a:xfrm>
        <a:prstGeom prst="rect">
          <a:avLst/>
        </a:prstGeom>
      </xdr:spPr>
    </xdr:pic>
    <xdr:clientData/>
  </xdr:twoCellAnchor>
  <xdr:oneCellAnchor>
    <xdr:from>
      <xdr:col>23</xdr:col>
      <xdr:colOff>94820</xdr:colOff>
      <xdr:row>41</xdr:row>
      <xdr:rowOff>0</xdr:rowOff>
    </xdr:from>
    <xdr:ext cx="12743693" cy="6409439"/>
    <xdr:pic>
      <xdr:nvPicPr>
        <xdr:cNvPr id="9" name="Picture 8">
          <a:extLst>
            <a:ext uri="{FF2B5EF4-FFF2-40B4-BE49-F238E27FC236}">
              <a16:creationId xmlns:a16="http://schemas.microsoft.com/office/drawing/2014/main" id="{A5E71251-465B-4776-BAA8-2F495D2EF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37638" y="15066818"/>
          <a:ext cx="12743693" cy="6409439"/>
        </a:xfrm>
        <a:prstGeom prst="rect">
          <a:avLst/>
        </a:prstGeom>
      </xdr:spPr>
    </xdr:pic>
    <xdr:clientData/>
  </xdr:oneCellAnchor>
  <xdr:oneCellAnchor>
    <xdr:from>
      <xdr:col>1</xdr:col>
      <xdr:colOff>55718</xdr:colOff>
      <xdr:row>78</xdr:row>
      <xdr:rowOff>57187</xdr:rowOff>
    </xdr:from>
    <xdr:ext cx="12806310" cy="6409439"/>
    <xdr:pic>
      <xdr:nvPicPr>
        <xdr:cNvPr id="10" name="Picture 9">
          <a:extLst>
            <a:ext uri="{FF2B5EF4-FFF2-40B4-BE49-F238E27FC236}">
              <a16:creationId xmlns:a16="http://schemas.microsoft.com/office/drawing/2014/main" id="{A94E395A-20FE-4BEA-9C3B-1EA1306C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3536" y="22241778"/>
          <a:ext cx="12806310" cy="6409439"/>
        </a:xfrm>
        <a:prstGeom prst="rect">
          <a:avLst/>
        </a:prstGeom>
      </xdr:spPr>
    </xdr:pic>
    <xdr:clientData/>
  </xdr:oneCellAnchor>
  <xdr:oneCellAnchor>
    <xdr:from>
      <xdr:col>23</xdr:col>
      <xdr:colOff>141562</xdr:colOff>
      <xdr:row>78</xdr:row>
      <xdr:rowOff>0</xdr:rowOff>
    </xdr:from>
    <xdr:ext cx="12650208" cy="6409439"/>
    <xdr:pic>
      <xdr:nvPicPr>
        <xdr:cNvPr id="11" name="Picture 10">
          <a:extLst>
            <a:ext uri="{FF2B5EF4-FFF2-40B4-BE49-F238E27FC236}">
              <a16:creationId xmlns:a16="http://schemas.microsoft.com/office/drawing/2014/main" id="{33207B53-A0B8-4F72-B0E1-753820E2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84380" y="22184591"/>
          <a:ext cx="12650208" cy="640943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351314</xdr:colOff>
      <xdr:row>43</xdr:row>
      <xdr:rowOff>56119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3091EE-7ADC-4F18-81C3-6B643A3A6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85714" cy="824761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nie Paguia" refreshedDate="45163.521432291665" createdVersion="8" refreshedVersion="8" minRefreshableVersion="3" recordCount="4042" xr:uid="{706100B7-4B3A-40D4-91A1-BED8C24DD327}">
  <cacheSource type="worksheet">
    <worksheetSource ref="A1:S1048576" sheet="SatImageList"/>
  </cacheSource>
  <cacheFields count="19">
    <cacheField name="Item No." numFmtId="0">
      <sharedItems containsString="0" containsBlank="1" containsNumber="1" containsInteger="1" minValue="18" maxValue="90"/>
    </cacheField>
    <cacheField name="Sensor" numFmtId="0">
      <sharedItems containsBlank="1"/>
    </cacheField>
    <cacheField name="Project" numFmtId="0">
      <sharedItems containsBlank="1"/>
    </cacheField>
    <cacheField name="Lat/Lon" numFmtId="0">
      <sharedItems containsBlank="1"/>
    </cacheField>
    <cacheField name="Composite" numFmtId="0">
      <sharedItems containsBlank="1"/>
    </cacheField>
    <cacheField name="Country" numFmtId="0">
      <sharedItems containsBlank="1"/>
    </cacheField>
    <cacheField name="Area" numFmtId="0">
      <sharedItems containsBlank="1"/>
    </cacheField>
    <cacheField name="AoI Code" numFmtId="0">
      <sharedItems containsBlank="1"/>
    </cacheField>
    <cacheField name="Date of Acquisition" numFmtId="167">
      <sharedItems containsNonDate="0" containsDate="1" containsString="0" containsBlank="1" minDate="2021-01-04T00:00:00" maxDate="2023-07-01T00:00:00" count="561">
        <d v="2023-06-27T00:00:00"/>
        <d v="2023-06-22T00:00:00"/>
        <d v="2023-06-17T00:00:00"/>
        <d v="2023-06-12T00:00:00"/>
        <d v="2023-06-07T00:00:00"/>
        <d v="2023-06-02T00:00:00"/>
        <d v="2023-05-28T00:00:00"/>
        <d v="2023-05-23T00:00:00"/>
        <d v="2023-05-18T00:00:00"/>
        <d v="2023-05-13T00:00:00"/>
        <d v="2023-05-08T00:00:00"/>
        <d v="2023-05-03T00:00:00"/>
        <d v="2023-04-28T00:00:00"/>
        <d v="2023-04-23T00:00:00"/>
        <d v="2023-04-18T00:00:00"/>
        <d v="2023-04-13T00:00:00"/>
        <d v="2023-04-08T00:00:00"/>
        <d v="2023-04-03T00:00:00"/>
        <d v="2023-03-29T00:00:00"/>
        <d v="2023-03-24T00:00:00"/>
        <d v="2023-03-19T00:00:00"/>
        <d v="2023-03-14T00:00:00"/>
        <d v="2023-03-09T00:00:00"/>
        <d v="2023-03-04T00:00:00"/>
        <d v="2023-02-27T00:00:00"/>
        <d v="2023-02-22T00:00:00"/>
        <d v="2023-02-17T00:00:00"/>
        <d v="2023-02-12T00:00:00"/>
        <d v="2023-02-07T00:00:00"/>
        <d v="2023-02-02T00:00:00"/>
        <d v="2023-01-28T00:00:00"/>
        <d v="2023-01-23T00:00:00"/>
        <d v="2023-01-18T00:00:00"/>
        <d v="2023-01-13T00:00:00"/>
        <d v="2023-01-08T00:00:00"/>
        <d v="2023-01-03T00:00:00"/>
        <d v="2022-12-29T00:00:00"/>
        <d v="2022-12-24T00:00:00"/>
        <d v="2022-12-19T00:00:00"/>
        <d v="2022-12-14T00:00:00"/>
        <d v="2022-12-09T00:00:00"/>
        <d v="2022-12-04T00:00:00"/>
        <d v="2022-11-29T00:00:00"/>
        <d v="2022-11-24T00:00:00"/>
        <d v="2022-11-19T00:00:00"/>
        <d v="2022-11-14T00:00:00"/>
        <d v="2022-11-09T00:00:00"/>
        <d v="2022-11-04T00:00:00"/>
        <d v="2022-10-30T00:00:00"/>
        <d v="2022-10-25T00:00:00"/>
        <d v="2022-10-20T00:00:00"/>
        <d v="2022-10-15T00:00:00"/>
        <d v="2022-10-10T00:00:00"/>
        <d v="2022-10-05T00:00:00"/>
        <d v="2022-09-30T00:00:00"/>
        <d v="2022-09-25T00:00:00"/>
        <d v="2022-09-20T00:00:00"/>
        <d v="2022-09-15T00:00:00"/>
        <d v="2022-09-10T00:00:00"/>
        <d v="2022-09-05T00:00:00"/>
        <d v="2022-08-31T00:00:00"/>
        <d v="2022-08-26T00:00:00"/>
        <d v="2022-08-21T00:00:00"/>
        <d v="2022-08-16T00:00:00"/>
        <d v="2022-08-11T00:00:00"/>
        <d v="2022-08-06T00:00:00"/>
        <d v="2022-08-01T00:00:00"/>
        <d v="2022-07-27T00:00:00"/>
        <d v="2022-07-22T00:00:00"/>
        <d v="2022-07-17T00:00:00"/>
        <d v="2022-07-12T00:00:00"/>
        <d v="2022-07-07T00:00:00"/>
        <d v="2022-07-02T00:00:00"/>
        <d v="2022-06-27T00:00:00"/>
        <d v="2022-06-22T00:00:00"/>
        <d v="2022-06-17T00:00:00"/>
        <d v="2022-06-12T00:00:00"/>
        <d v="2022-06-07T00:00:00"/>
        <d v="2022-06-02T00:00:00"/>
        <d v="2022-05-28T00:00:00"/>
        <d v="2022-05-23T00:00:00"/>
        <d v="2022-05-18T00:00:00"/>
        <d v="2022-05-13T00:00:00"/>
        <d v="2022-05-08T00:00:00"/>
        <d v="2022-05-03T00:00:00"/>
        <d v="2022-04-28T00:00:00"/>
        <d v="2022-04-23T00:00:00"/>
        <d v="2022-04-18T00:00:00"/>
        <d v="2022-04-13T00:00:00"/>
        <d v="2022-04-08T00:00:00"/>
        <d v="2022-04-03T00:00:00"/>
        <d v="2022-03-29T00:00:00"/>
        <d v="2022-03-24T00:00:00"/>
        <d v="2022-03-19T00:00:00"/>
        <d v="2022-03-14T00:00:00"/>
        <d v="2022-03-09T00:00:00"/>
        <d v="2022-03-04T00:00:00"/>
        <d v="2022-02-27T00:00:00"/>
        <d v="2022-02-22T00:00:00"/>
        <d v="2022-02-17T00:00:00"/>
        <d v="2022-02-12T00:00:00"/>
        <d v="2022-02-07T00:00:00"/>
        <d v="2022-02-02T00:00:00"/>
        <d v="2022-01-28T00:00:00"/>
        <d v="2022-01-23T00:00:00"/>
        <d v="2022-01-13T00:00:00"/>
        <d v="2022-01-08T00:00:00"/>
        <d v="2022-01-03T00:00:00"/>
        <d v="2023-06-30T00:00:00"/>
        <d v="2023-06-25T00:00:00"/>
        <d v="2023-06-20T00:00:00"/>
        <d v="2023-06-15T00:00:00"/>
        <d v="2023-06-10T00:00:00"/>
        <d v="2023-06-05T00:00:00"/>
        <d v="2023-05-31T00:00:00"/>
        <d v="2023-05-26T00:00:00"/>
        <d v="2023-05-21T00:00:00"/>
        <d v="2023-05-16T00:00:00"/>
        <d v="2023-05-11T00:00:00"/>
        <d v="2023-05-06T00:00:00"/>
        <d v="2023-05-01T00:00:00"/>
        <d v="2023-04-26T00:00:00"/>
        <d v="2023-04-21T00:00:00"/>
        <d v="2023-04-11T00:00:00"/>
        <d v="2023-04-06T00:00:00"/>
        <d v="2023-04-01T00:00:00"/>
        <d v="2023-03-27T00:00:00"/>
        <d v="2023-03-22T00:00:00"/>
        <d v="2023-03-17T00:00:00"/>
        <d v="2023-03-12T00:00:00"/>
        <d v="2023-03-07T00:00:00"/>
        <d v="2023-03-02T00:00:00"/>
        <d v="2023-02-25T00:00:00"/>
        <d v="2023-02-20T00:00:00"/>
        <d v="2023-02-15T00:00:00"/>
        <d v="2023-02-10T00:00:00"/>
        <d v="2023-02-05T00:00:00"/>
        <d v="2023-01-31T00:00:00"/>
        <d v="2023-01-26T00:00:00"/>
        <d v="2023-01-21T00:00:00"/>
        <d v="2023-01-16T00:00:00"/>
        <d v="2023-01-11T00:00:00"/>
        <d v="2023-01-06T00:00:00"/>
        <d v="2023-01-01T00:00:00"/>
        <d v="2022-12-27T00:00:00"/>
        <d v="2022-12-22T00:00:00"/>
        <d v="2022-12-17T00:00:00"/>
        <d v="2022-12-07T00:00:00"/>
        <d v="2022-12-02T00:00:00"/>
        <d v="2022-11-27T00:00:00"/>
        <d v="2022-11-22T00:00:00"/>
        <d v="2022-11-17T00:00:00"/>
        <d v="2022-11-12T00:00:00"/>
        <d v="2022-11-02T00:00:00"/>
        <d v="2022-10-28T00:00:00"/>
        <d v="2022-10-23T00:00:00"/>
        <d v="2022-10-18T00:00:00"/>
        <d v="2022-10-13T00:00:00"/>
        <d v="2022-10-08T00:00:00"/>
        <d v="2022-10-03T00:00:00"/>
        <d v="2022-09-28T00:00:00"/>
        <d v="2022-09-23T00:00:00"/>
        <d v="2022-09-18T00:00:00"/>
        <d v="2022-09-13T00:00:00"/>
        <d v="2022-09-08T00:00:00"/>
        <d v="2022-09-03T00:00:00"/>
        <d v="2022-08-29T00:00:00"/>
        <d v="2022-08-24T00:00:00"/>
        <d v="2022-08-19T00:00:00"/>
        <d v="2022-08-14T00:00:00"/>
        <d v="2022-08-09T00:00:00"/>
        <d v="2022-08-04T00:00:00"/>
        <d v="2022-08-02T00:00:00"/>
        <d v="2022-07-30T00:00:00"/>
        <d v="2022-07-25T00:00:00"/>
        <d v="2022-07-20T00:00:00"/>
        <d v="2022-07-15T00:00:00"/>
        <d v="2022-07-10T00:00:00"/>
        <d v="2022-07-05T00:00:00"/>
        <d v="2022-06-30T00:00:00"/>
        <d v="2022-06-25T00:00:00"/>
        <d v="2022-06-20T00:00:00"/>
        <d v="2022-06-15T00:00:00"/>
        <d v="2022-06-10T00:00:00"/>
        <d v="2022-06-05T00:00:00"/>
        <d v="2022-05-31T00:00:00"/>
        <d v="2022-05-26T00:00:00"/>
        <d v="2022-05-21T00:00:00"/>
        <d v="2022-05-16T00:00:00"/>
        <d v="2022-05-11T00:00:00"/>
        <d v="2022-05-06T00:00:00"/>
        <d v="2022-05-01T00:00:00"/>
        <d v="2022-04-26T00:00:00"/>
        <d v="2022-04-21T00:00:00"/>
        <d v="2022-04-16T00:00:00"/>
        <d v="2022-04-11T00:00:00"/>
        <d v="2022-04-06T00:00:00"/>
        <d v="2022-04-01T00:00:00"/>
        <d v="2022-03-27T00:00:00"/>
        <d v="2022-03-22T00:00:00"/>
        <d v="2022-03-17T00:00:00"/>
        <d v="2022-03-12T00:00:00"/>
        <d v="2022-03-07T00:00:00"/>
        <d v="2022-03-02T00:00:00"/>
        <d v="2022-02-25T00:00:00"/>
        <d v="2022-02-20T00:00:00"/>
        <d v="2022-02-15T00:00:00"/>
        <d v="2022-02-10T00:00:00"/>
        <d v="2022-02-05T00:00:00"/>
        <d v="2022-01-31T00:00:00"/>
        <d v="2022-01-26T00:00:00"/>
        <d v="2022-01-21T00:00:00"/>
        <d v="2022-01-16T00:00:00"/>
        <d v="2022-01-11T00:00:00"/>
        <d v="2022-01-06T00:00:00"/>
        <d v="2022-01-01T00:00:00"/>
        <d v="2023-06-26T00:00:00"/>
        <d v="2023-06-19T00:00:00"/>
        <d v="2023-06-18T00:00:00"/>
        <d v="2023-06-11T00:00:00"/>
        <d v="2023-06-03T00:00:00"/>
        <d v="2023-05-25T00:00:00"/>
        <d v="2023-05-17T00:00:00"/>
        <d v="2023-05-10T00:00:00"/>
        <d v="2023-05-09T00:00:00"/>
        <d v="2023-05-02T00:00:00"/>
        <d v="2023-04-24T00:00:00"/>
        <d v="2023-04-16T00:00:00"/>
        <d v="2023-04-15T00:00:00"/>
        <d v="2023-04-07T00:00:00"/>
        <d v="2023-03-31T00:00:00"/>
        <d v="2023-03-30T00:00:00"/>
        <d v="2023-03-23T00:00:00"/>
        <d v="2023-03-15T00:00:00"/>
        <d v="2023-03-06T00:00:00"/>
        <d v="2023-02-26T00:00:00"/>
        <d v="2023-02-19T00:00:00"/>
        <d v="2023-02-18T00:00:00"/>
        <d v="2023-02-11T00:00:00"/>
        <d v="2023-02-03T00:00:00"/>
        <d v="2023-01-25T00:00:00"/>
        <d v="2023-01-17T00:00:00"/>
        <d v="2023-01-10T00:00:00"/>
        <d v="2023-01-09T00:00:00"/>
        <d v="2023-01-02T00:00:00"/>
        <d v="2022-12-25T00:00:00"/>
        <d v="2022-12-16T00:00:00"/>
        <d v="2022-12-08T00:00:00"/>
        <d v="2022-12-01T00:00:00"/>
        <d v="2022-11-30T00:00:00"/>
        <d v="2022-11-23T00:00:00"/>
        <d v="2022-11-15T00:00:00"/>
        <d v="2022-11-07T00:00:00"/>
        <d v="2022-11-06T00:00:00"/>
        <d v="2022-10-29T00:00:00"/>
        <d v="2022-10-22T00:00:00"/>
        <d v="2022-10-21T00:00:00"/>
        <d v="2022-10-14T00:00:00"/>
        <d v="2022-10-06T00:00:00"/>
        <d v="2022-09-27T00:00:00"/>
        <d v="2022-09-19T00:00:00"/>
        <d v="2022-09-12T00:00:00"/>
        <d v="2022-09-11T00:00:00"/>
        <d v="2022-09-04T00:00:00"/>
        <d v="2022-08-27T00:00:00"/>
        <d v="2022-08-18T00:00:00"/>
        <d v="2022-08-10T00:00:00"/>
        <d v="2022-08-03T00:00:00"/>
        <d v="2022-07-26T00:00:00"/>
        <d v="2022-07-18T00:00:00"/>
        <d v="2022-07-09T00:00:00"/>
        <d v="2022-07-01T00:00:00"/>
        <d v="2022-06-24T00:00:00"/>
        <d v="2022-06-23T00:00:00"/>
        <d v="2022-06-16T00:00:00"/>
        <d v="2022-06-08T00:00:00"/>
        <d v="2022-05-30T00:00:00"/>
        <d v="2022-05-22T00:00:00"/>
        <d v="2022-05-15T00:00:00"/>
        <d v="2022-05-14T00:00:00"/>
        <d v="2022-05-07T00:00:00"/>
        <d v="2022-04-29T00:00:00"/>
        <d v="2022-04-20T00:00:00"/>
        <d v="2022-04-12T00:00:00"/>
        <d v="2022-04-05T00:00:00"/>
        <d v="2022-04-04T00:00:00"/>
        <d v="2022-03-28T00:00:00"/>
        <d v="2022-03-20T00:00:00"/>
        <d v="2022-03-11T00:00:00"/>
        <d v="2022-03-03T00:00:00"/>
        <d v="2022-02-24T00:00:00"/>
        <d v="2022-02-23T00:00:00"/>
        <d v="2022-02-16T00:00:00"/>
        <d v="2022-02-08T00:00:00"/>
        <d v="2022-01-30T00:00:00"/>
        <d v="2022-01-22T00:00:00"/>
        <d v="2022-01-15T00:00:00"/>
        <d v="2022-01-14T00:00:00"/>
        <d v="2022-01-07T00:00:00"/>
        <d v="2023-06-24T00:00:00"/>
        <d v="2023-06-23T00:00:00"/>
        <d v="2023-06-16T00:00:00"/>
        <d v="2023-06-08T00:00:00"/>
        <d v="2023-05-30T00:00:00"/>
        <d v="2023-05-22T00:00:00"/>
        <d v="2023-05-15T00:00:00"/>
        <d v="2023-05-14T00:00:00"/>
        <d v="2023-05-07T00:00:00"/>
        <d v="2023-04-29T00:00:00"/>
        <d v="2023-04-20T00:00:00"/>
        <d v="2023-04-12T00:00:00"/>
        <d v="2023-04-05T00:00:00"/>
        <d v="2023-04-04T00:00:00"/>
        <d v="2023-03-28T00:00:00"/>
        <d v="2023-03-20T00:00:00"/>
        <d v="2023-03-11T00:00:00"/>
        <d v="2023-03-03T00:00:00"/>
        <d v="2023-02-24T00:00:00"/>
        <d v="2023-02-23T00:00:00"/>
        <d v="2023-02-16T00:00:00"/>
        <d v="2023-02-08T00:00:00"/>
        <d v="2023-01-30T00:00:00"/>
        <d v="2023-01-22T00:00:00"/>
        <d v="2023-01-15T00:00:00"/>
        <d v="2023-01-14T00:00:00"/>
        <d v="2023-01-07T00:00:00"/>
        <d v="2022-12-30T00:00:00"/>
        <d v="2022-12-21T00:00:00"/>
        <d v="2022-12-13T00:00:00"/>
        <d v="2022-12-06T00:00:00"/>
        <d v="2022-12-05T00:00:00"/>
        <d v="2022-11-28T00:00:00"/>
        <d v="2022-11-20T00:00:00"/>
        <d v="2022-11-11T00:00:00"/>
        <d v="2022-11-03T00:00:00"/>
        <d v="2022-10-27T00:00:00"/>
        <d v="2022-10-26T00:00:00"/>
        <d v="2022-10-19T00:00:00"/>
        <d v="2022-10-11T00:00:00"/>
        <d v="2022-10-02T00:00:00"/>
        <d v="2022-09-24T00:00:00"/>
        <d v="2022-09-17T00:00:00"/>
        <d v="2022-09-16T00:00:00"/>
        <d v="2022-09-09T00:00:00"/>
        <d v="2022-09-01T00:00:00"/>
        <d v="2022-08-23T00:00:00"/>
        <d v="2022-08-15T00:00:00"/>
        <d v="2022-08-08T00:00:00"/>
        <d v="2022-08-07T00:00:00"/>
        <d v="2022-07-31T00:00:00"/>
        <d v="2022-07-23T00:00:00"/>
        <d v="2022-07-14T00:00:00"/>
        <d v="2022-07-06T00:00:00"/>
        <d v="2022-06-29T00:00:00"/>
        <d v="2022-06-28T00:00:00"/>
        <d v="2022-06-21T00:00:00"/>
        <d v="2022-06-13T00:00:00"/>
        <d v="2022-06-04T00:00:00"/>
        <d v="2022-05-27T00:00:00"/>
        <d v="2022-05-20T00:00:00"/>
        <d v="2022-05-12T00:00:00"/>
        <d v="2022-05-04T00:00:00"/>
        <d v="2022-04-25T00:00:00"/>
        <d v="2022-04-17T00:00:00"/>
        <d v="2022-04-10T00:00:00"/>
        <d v="2022-04-09T00:00:00"/>
        <d v="2022-04-02T00:00:00"/>
        <d v="2022-03-25T00:00:00"/>
        <d v="2022-03-08T00:00:00"/>
        <d v="2022-03-01T00:00:00"/>
        <d v="2022-02-28T00:00:00"/>
        <d v="2022-02-21T00:00:00"/>
        <d v="2022-02-13T00:00:00"/>
        <d v="2022-02-04T00:00:00"/>
        <d v="2022-01-27T00:00:00"/>
        <d v="2022-01-20T00:00:00"/>
        <d v="2022-01-19T00:00:00"/>
        <d v="2022-01-12T00:00:00"/>
        <d v="2022-01-04T00:00:00"/>
        <d v="2023-06-28T00:00:00"/>
        <d v="2023-06-13T00:00:00"/>
        <d v="2023-05-29T00:00:00"/>
        <d v="2023-05-24T00:00:00"/>
        <d v="2023-05-19T00:00:00"/>
        <d v="2023-05-04T00:00:00"/>
        <d v="2023-04-19T00:00:00"/>
        <d v="2023-04-14T00:00:00"/>
        <d v="2023-04-09T00:00:00"/>
        <d v="2023-03-25T00:00:00"/>
        <d v="2023-03-10T00:00:00"/>
        <d v="2023-03-05T00:00:00"/>
        <d v="2023-02-28T00:00:00"/>
        <d v="2023-02-13T00:00:00"/>
        <d v="2023-01-29T00:00:00"/>
        <d v="2023-01-24T00:00:00"/>
        <d v="2023-01-19T00:00:00"/>
        <d v="2023-01-04T00:00:00"/>
        <d v="2022-12-20T00:00:00"/>
        <d v="2022-12-15T00:00:00"/>
        <d v="2022-12-10T00:00:00"/>
        <d v="2022-11-25T00:00:00"/>
        <d v="2022-11-10T00:00:00"/>
        <d v="2022-11-05T00:00:00"/>
        <d v="2022-10-31T00:00:00"/>
        <d v="2022-10-16T00:00:00"/>
        <d v="2022-10-01T00:00:00"/>
        <d v="2022-09-26T00:00:00"/>
        <d v="2022-09-21T00:00:00"/>
        <d v="2022-09-06T00:00:00"/>
        <d v="2022-08-22T00:00:00"/>
        <d v="2022-08-17T00:00:00"/>
        <d v="2022-08-12T00:00:00"/>
        <d v="2022-07-28T00:00:00"/>
        <d v="2022-07-13T00:00:00"/>
        <d v="2022-07-08T00:00:00"/>
        <d v="2022-07-03T00:00:00"/>
        <d v="2022-06-18T00:00:00"/>
        <d v="2022-06-03T00:00:00"/>
        <d v="2022-05-29T00:00:00"/>
        <d v="2022-05-24T00:00:00"/>
        <d v="2022-05-19T00:00:00"/>
        <d v="2022-05-09T00:00:00"/>
        <d v="2022-04-24T00:00:00"/>
        <d v="2022-04-19T00:00:00"/>
        <d v="2022-04-14T00:00:00"/>
        <d v="2022-03-30T00:00:00"/>
        <d v="2022-03-15T00:00:00"/>
        <d v="2022-03-10T00:00:00"/>
        <d v="2022-03-05T00:00:00"/>
        <d v="2022-02-18T00:00:00"/>
        <d v="2022-02-03T00:00:00"/>
        <d v="2022-01-29T00:00:00"/>
        <d v="2022-01-24T00:00:00"/>
        <d v="2022-01-09T00:00:00"/>
        <d v="2023-06-09T00:00:00"/>
        <d v="2023-06-01T00:00:00"/>
        <d v="2023-04-30T00:00:00"/>
        <d v="2023-04-22T00:00:00"/>
        <d v="2023-03-21T00:00:00"/>
        <d v="2023-03-13T00:00:00"/>
        <d v="2023-02-09T00:00:00"/>
        <d v="2023-02-01T00:00:00"/>
        <d v="2022-12-31T00:00:00"/>
        <d v="2022-12-23T00:00:00"/>
        <d v="2022-11-21T00:00:00"/>
        <d v="2022-11-13T00:00:00"/>
        <d v="2022-10-12T00:00:00"/>
        <d v="2022-10-04T00:00:00"/>
        <d v="2022-09-02T00:00:00"/>
        <d v="2022-08-25T00:00:00"/>
        <d v="2022-07-24T00:00:00"/>
        <d v="2022-07-16T00:00:00"/>
        <d v="2022-06-14T00:00:00"/>
        <d v="2022-06-06T00:00:00"/>
        <d v="2022-05-05T00:00:00"/>
        <d v="2022-04-27T00:00:00"/>
        <d v="2022-03-26T00:00:00"/>
        <d v="2022-02-14T00:00:00"/>
        <d v="2022-02-06T00:00:00"/>
        <d v="2022-01-05T00:00:00"/>
        <m/>
        <d v="2021-11-21T00:00:00" u="1"/>
        <d v="2021-10-27T00:00:00" u="1"/>
        <d v="2021-12-23T00:00:00" u="1"/>
        <d v="2021-01-04T00:00:00" u="1"/>
        <d v="2021-11-29T00:00:00" u="1"/>
        <d v="2021-02-06T00:00:00" u="1"/>
        <d v="2021-03-02T00:00:00" u="1"/>
        <d v="2021-12-31T00:00:00" u="1"/>
        <d v="2021-01-12T00:00:00" u="1"/>
        <d v="2021-04-02T00:00:00" u="1"/>
        <d v="2021-02-14T00:00:00" u="1"/>
        <d v="2021-03-10T00:00:00" u="1"/>
        <d v="2021-01-20T00:00:00" u="1"/>
        <d v="2021-05-04T00:00:00" u="1"/>
        <d v="2021-04-10T00:00:00" u="1"/>
        <d v="2021-02-22T00:00:00" u="1"/>
        <d v="2022-03-18T00:00:00" u="1"/>
        <d v="2021-06-06T00:00:00" u="1"/>
        <d v="2021-01-28T00:00:00" u="1"/>
        <d v="2021-05-12T00:00:00" u="1"/>
        <d v="2021-04-18T00:00:00" u="1"/>
        <d v="2021-07-08T00:00:00" u="1"/>
        <d v="2021-03-26T00:00:00" u="1"/>
        <d v="2022-04-22T00:00:00" u="1"/>
        <d v="2021-06-14T00:00:00" u="1"/>
        <d v="2021-09-02T00:00:00" u="1"/>
        <d v="2021-05-20T00:00:00" u="1"/>
        <d v="2021-08-08T00:00:00" u="1"/>
        <d v="2021-04-26T00:00:00" u="1"/>
        <d v="2021-07-16T00:00:00" u="1"/>
        <d v="2021-10-04T00:00:00" u="1"/>
        <d v="2022-04-30T00:00:00" u="1"/>
        <d v="2021-06-22T00:00:00" u="1"/>
        <d v="2021-09-10T00:00:00" u="1"/>
        <d v="2021-05-28T00:00:00" u="1"/>
        <d v="2021-08-16T00:00:00" u="1"/>
        <d v="2021-11-04T00:00:00" u="1"/>
        <d v="2021-07-24T00:00:00" u="1"/>
        <d v="2021-10-12T00:00:00" u="1"/>
        <d v="2021-06-30T00:00:00" u="1"/>
        <d v="2021-09-18T00:00:00" u="1"/>
        <d v="2021-12-06T00:00:00" u="1"/>
        <d v="2021-08-24T00:00:00" u="1"/>
        <d v="2021-11-12T00:00:00" u="1"/>
        <d v="2021-10-20T00:00:00" u="1"/>
        <d v="2021-09-26T00:00:00" u="1"/>
        <d v="2021-12-14T00:00:00" u="1"/>
        <d v="2021-11-20T00:00:00" u="1"/>
        <d v="2021-10-28T00:00:00" u="1"/>
        <d v="2021-12-22T00:00:00" u="1"/>
        <d v="2021-11-28T00:00:00" u="1"/>
        <d v="2021-01-05T00:00:00" u="1"/>
        <d v="2022-02-01T00:00:00" u="1"/>
        <d v="2021-02-05T00:00:00" u="1"/>
        <d v="2021-03-01T00:00:00" u="1"/>
        <d v="2021-12-30T00:00:00" u="1"/>
        <d v="2021-01-13T00:00:00" u="1"/>
        <d v="2022-02-09T00:00:00" u="1"/>
        <d v="2021-04-03T00:00:00" u="1"/>
        <d v="2021-02-13T00:00:00" u="1"/>
        <d v="2021-03-09T00:00:00" u="1"/>
        <d v="2021-01-21T00:00:00" u="1"/>
        <d v="2022-03-13T00:00:00" u="1"/>
        <d v="2021-05-05T00:00:00" u="1"/>
        <d v="2022-06-01T00:00:00" u="1"/>
        <d v="2021-04-11T00:00:00" u="1"/>
        <d v="2021-02-21T00:00:00" u="1"/>
        <d v="2021-03-17T00:00:00" u="1"/>
        <d v="2021-06-05T00:00:00" u="1"/>
        <d v="2021-01-29T00:00:00" u="1"/>
        <d v="2022-03-21T00:00:00" u="1"/>
        <d v="2021-05-13T00:00:00" u="1"/>
        <d v="2022-06-09T00:00:00" u="1"/>
        <d v="2021-08-01T00:00:00" u="1"/>
        <d v="2021-04-19T00:00:00" u="1"/>
        <d v="2021-07-07T00:00:00" u="1"/>
        <d v="2021-03-25T00:00:00" u="1"/>
        <d v="2021-06-13T00:00:00" u="1"/>
        <d v="2021-09-01T00:00:00" u="1"/>
        <d v="2021-05-21T00:00:00" u="1"/>
        <d v="2021-08-09T00:00:00" u="1"/>
        <d v="2021-04-27T00:00:00" u="1"/>
        <d v="2021-07-15T00:00:00" u="1"/>
        <d v="2021-10-03T00:00:00" u="1"/>
        <d v="2021-06-21T00:00:00" u="1"/>
        <d v="2021-09-09T00:00:00" u="1"/>
        <d v="2021-05-29T00:00:00" u="1"/>
        <d v="2021-08-17T00:00:00" u="1"/>
        <d v="2021-11-05T00:00:00" u="1"/>
        <d v="2021-07-23T00:00:00" u="1"/>
        <d v="2021-10-11T00:00:00" u="1"/>
        <d v="2021-06-29T00:00:00" u="1"/>
        <d v="2021-09-17T00:00:00" u="1"/>
        <d v="2021-12-07T00:00:00" u="1"/>
        <d v="2021-08-25T00:00:00" u="1"/>
        <d v="2021-11-13T00:00:00" u="1"/>
        <d v="2021-07-31T00:00:00" u="1"/>
        <d v="2021-10-19T00:00:00" u="1"/>
        <d v="2021-09-25T00:00:00" u="1"/>
        <d v="2021-12-15T00:00:00" u="1"/>
      </sharedItems>
    </cacheField>
    <cacheField name="MGRS Location" numFmtId="0">
      <sharedItems containsBlank="1" containsMixedTypes="1" containsNumber="1" minValue="13.2" maxValue="66.7"/>
    </cacheField>
    <cacheField name="Est Time of Acquisition" numFmtId="0">
      <sharedItems containsBlank="1"/>
    </cacheField>
    <cacheField name="Cloud Cover" numFmtId="164">
      <sharedItems containsString="0" containsBlank="1" containsNumber="1" minValue="0" maxValue="100"/>
    </cacheField>
    <cacheField name="Image Size" numFmtId="0">
      <sharedItems containsBlank="1"/>
    </cacheField>
    <cacheField name="Img Format" numFmtId="0">
      <sharedItems containsBlank="1"/>
    </cacheField>
    <cacheField name="Projected resolution (per px)" numFmtId="0">
      <sharedItems containsBlank="1"/>
    </cacheField>
    <cacheField name="Period" numFmtId="0">
      <sharedItems containsBlank="1"/>
    </cacheField>
    <cacheField name="Cloud Cover Average" numFmtId="0">
      <sharedItems containsString="0" containsBlank="1" containsNumber="1" minValue="0" maxValue="100"/>
    </cacheField>
    <cacheField name="Cloud Cover Increment %" numFmtId="0">
      <sharedItems containsString="0" containsBlank="1" containsNumber="1" containsInteger="1" minValue="0" maxValue="100"/>
    </cacheField>
    <cacheField name="Cloud Cover Breakdow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nie Paguia" refreshedDate="45163.521433333335" createdVersion="7" refreshedVersion="8" minRefreshableVersion="3" recordCount="4042" xr:uid="{B7B25C40-95F1-4D1E-9BDA-BF7FACBD4FCD}">
  <cacheSource type="worksheet">
    <worksheetSource ref="A1:AD1048576" sheet="SatImageList"/>
  </cacheSource>
  <cacheFields count="31">
    <cacheField name="Item No." numFmtId="0">
      <sharedItems containsString="0" containsBlank="1" containsNumber="1" containsInteger="1" minValue="18" maxValue="90"/>
    </cacheField>
    <cacheField name="Sensor" numFmtId="0">
      <sharedItems containsBlank="1" count="6">
        <s v="S2A_MSIL1C"/>
        <s v="L8-9_L1"/>
        <m/>
        <s v="L8-9 L1" u="1"/>
        <s v="Landsat 8-9 L1" u="1"/>
        <s v="Sentinel-2 L1C" u="1"/>
      </sharedItems>
    </cacheField>
    <cacheField name="Project" numFmtId="0">
      <sharedItems containsBlank="1" count="3">
        <s v="CDM-MLB-GAN"/>
        <s v="CDM-MLB-CLS"/>
        <m/>
      </sharedItems>
    </cacheField>
    <cacheField name="Lat/Lon" numFmtId="0">
      <sharedItems containsBlank="1"/>
    </cacheField>
    <cacheField name="Composite" numFmtId="0">
      <sharedItems containsBlank="1"/>
    </cacheField>
    <cacheField name="Country" numFmtId="0">
      <sharedItems containsBlank="1"/>
    </cacheField>
    <cacheField name="Area" numFmtId="0">
      <sharedItems containsBlank="1" containsMixedTypes="1" containsNumber="1" containsInteger="1" minValue="201" maxValue="3306" count="12">
        <s v="Auckland CBD"/>
        <s v="Greymouth"/>
        <s v="Hauraki Gulf"/>
        <s v="Mount John"/>
        <s v="National Park"/>
        <s v="Queenstown"/>
        <s v="Lake Tahoe"/>
        <s v="Lake Tuggeranong"/>
        <m/>
        <n v="201" u="1"/>
        <n v="3105" u="1"/>
        <n v="3306" u="1"/>
      </sharedItems>
    </cacheField>
    <cacheField name="AoI Code" numFmtId="0">
      <sharedItems containsBlank="1"/>
    </cacheField>
    <cacheField name="Date of Acquisition" numFmtId="167">
      <sharedItems containsNonDate="0" containsDate="1" containsString="0" containsBlank="1" minDate="2022-01-01T00:00:00" maxDate="2023-07-01T00:00:00"/>
    </cacheField>
    <cacheField name="MGRS Location" numFmtId="0">
      <sharedItems containsBlank="1" containsMixedTypes="1" containsNumber="1" minValue="13.2" maxValue="66.7"/>
    </cacheField>
    <cacheField name="Est Time of Acquisition" numFmtId="0">
      <sharedItems containsBlank="1"/>
    </cacheField>
    <cacheField name="Cloud Cover" numFmtId="164">
      <sharedItems containsString="0" containsBlank="1" containsNumber="1" minValue="0" maxValue="100"/>
    </cacheField>
    <cacheField name="Image Size" numFmtId="0">
      <sharedItems containsBlank="1" count="11">
        <s v="1450X643px"/>
        <s v="2500X1253px"/>
        <s v="2500X1254px"/>
        <s v="2038X1022px"/>
        <s v="679x341px"/>
        <m/>
        <s v="2500 x 1254px" u="1"/>
        <s v="2038 x 962 px" u="1"/>
        <s v="2038 x 1022 px" u="1"/>
        <s v="2500 x 1954 px" u="1"/>
        <s v="2500 x 1254 px" u="1"/>
      </sharedItems>
    </cacheField>
    <cacheField name="Img Format" numFmtId="0">
      <sharedItems containsBlank="1"/>
    </cacheField>
    <cacheField name="Projected resolution (per px)" numFmtId="0">
      <sharedItems containsBlank="1" count="7">
        <s v="10m"/>
        <s v="32m"/>
        <s v="16m"/>
        <s v="65m"/>
        <s v="15m"/>
        <s v="44m"/>
        <m/>
      </sharedItems>
    </cacheField>
    <cacheField name="Period" numFmtId="0">
      <sharedItems containsBlank="1" count="5">
        <s v="2023H1"/>
        <s v="2022H2"/>
        <s v="2022H1"/>
        <m/>
        <e v="#N/A" u="1"/>
      </sharedItems>
    </cacheField>
    <cacheField name="Cloud Cover Average" numFmtId="0">
      <sharedItems containsString="0" containsBlank="1" containsNumber="1" minValue="0" maxValue="100"/>
    </cacheField>
    <cacheField name="Cloud Cover Increment %" numFmtId="0">
      <sharedItems containsString="0" containsBlank="1" containsNumber="1" containsInteger="1" minValue="0" maxValue="100"/>
    </cacheField>
    <cacheField name="Cloud Cover Breakdown" numFmtId="0">
      <sharedItems containsBlank="1" count="6">
        <s v="02 Sunny (10%-30%)"/>
        <s v="03 Cloudy (40%-90%)"/>
        <s v="04 Overcast (100%)"/>
        <s v="01 Clear (0%)"/>
        <m/>
        <e v="#DIV/0!" u="1"/>
      </sharedItems>
    </cacheField>
    <cacheField name="Concatenate" numFmtId="0">
      <sharedItems containsBlank="1"/>
    </cacheField>
    <cacheField name="Count" numFmtId="0">
      <sharedItems containsString="0" containsBlank="1" containsNumber="1" containsInteger="1" minValue="0" maxValue="1"/>
    </cacheField>
    <cacheField name="TIME" numFmtId="0">
      <sharedItems containsBlank="1"/>
    </cacheField>
    <cacheField name="YYYY" numFmtId="0">
      <sharedItems containsDate="1" containsString="0" containsBlank="1" containsMixedTypes="1" minDate="1900-01-06T10:40:04" maxDate="1905-07-16T00:00:00"/>
    </cacheField>
    <cacheField name="MM" numFmtId="0">
      <sharedItems containsDate="1" containsBlank="1" containsMixedTypes="1" minDate="1899-12-31T00:37:04" maxDate="1900-01-12T00:00:00"/>
    </cacheField>
    <cacheField name="DD" numFmtId="0">
      <sharedItems containsDate="1" containsBlank="1" containsMixedTypes="1" minDate="1899-12-31T00:37:04" maxDate="1900-01-31T00:00:00"/>
    </cacheField>
    <cacheField name="HH" numFmtId="0">
      <sharedItems containsBlank="1"/>
    </cacheField>
    <cacheField name="MIN" numFmtId="0">
      <sharedItems containsBlank="1"/>
    </cacheField>
    <cacheField name="SEC" numFmtId="0">
      <sharedItems containsBlank="1"/>
    </cacheField>
    <cacheField name="MAIN FOLDER NAME" numFmtId="0">
      <sharedItems containsBlank="1"/>
    </cacheField>
    <cacheField name="FOLDER NAME" numFmtId="0">
      <sharedItems containsBlank="1"/>
    </cacheField>
    <cacheField name="Naming Conven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nie Paguia" refreshedDate="45163.521434490744" createdVersion="7" refreshedVersion="8" minRefreshableVersion="3" recordCount="4042" xr:uid="{277F229B-2F52-4B91-9A28-E041B1E5DF62}">
  <cacheSource type="worksheet">
    <worksheetSource ref="B1:AD1048576" sheet="SatImageList"/>
  </cacheSource>
  <cacheFields count="30">
    <cacheField name="Sensor" numFmtId="0">
      <sharedItems containsBlank="1" count="6">
        <s v="S2A_MSIL1C"/>
        <s v="L8-9_L1"/>
        <m/>
        <s v="L8-9 L1" u="1"/>
        <s v="Landsat 8-9 L1" u="1"/>
        <s v="Sentinel-2 L1C" u="1"/>
      </sharedItems>
    </cacheField>
    <cacheField name="Project" numFmtId="0">
      <sharedItems containsBlank="1" count="3">
        <s v="CDM-MLB-GAN"/>
        <s v="CDM-MLB-CLS"/>
        <m/>
      </sharedItems>
    </cacheField>
    <cacheField name="Lat/Lon" numFmtId="0">
      <sharedItems containsBlank="1"/>
    </cacheField>
    <cacheField name="Composite" numFmtId="0">
      <sharedItems containsBlank="1"/>
    </cacheField>
    <cacheField name="Country" numFmtId="0">
      <sharedItems containsBlank="1"/>
    </cacheField>
    <cacheField name="Area" numFmtId="0">
      <sharedItems containsBlank="1" containsMixedTypes="1" containsNumber="1" containsInteger="1" minValue="201" maxValue="3306" count="12">
        <s v="Auckland CBD"/>
        <s v="Greymouth"/>
        <s v="Hauraki Gulf"/>
        <s v="Mount John"/>
        <s v="National Park"/>
        <s v="Queenstown"/>
        <s v="Lake Tahoe"/>
        <s v="Lake Tuggeranong"/>
        <m/>
        <n v="201" u="1"/>
        <n v="3105" u="1"/>
        <n v="3306" u="1"/>
      </sharedItems>
    </cacheField>
    <cacheField name="AoI Code" numFmtId="0">
      <sharedItems containsBlank="1"/>
    </cacheField>
    <cacheField name="Date of Acquisition" numFmtId="167">
      <sharedItems containsNonDate="0" containsDate="1" containsString="0" containsBlank="1" minDate="2022-01-01T00:00:00" maxDate="2023-07-01T00:00:00"/>
    </cacheField>
    <cacheField name="MGRS Location" numFmtId="0">
      <sharedItems containsBlank="1" containsMixedTypes="1" containsNumber="1" minValue="13.2" maxValue="66.7"/>
    </cacheField>
    <cacheField name="Est Time of Acquisition" numFmtId="0">
      <sharedItems containsBlank="1"/>
    </cacheField>
    <cacheField name="Cloud Cover" numFmtId="164">
      <sharedItems containsString="0" containsBlank="1" containsNumber="1" minValue="0" maxValue="100"/>
    </cacheField>
    <cacheField name="Image Size" numFmtId="0">
      <sharedItems containsBlank="1"/>
    </cacheField>
    <cacheField name="Img Format" numFmtId="0">
      <sharedItems containsBlank="1"/>
    </cacheField>
    <cacheField name="Projected resolution (per px)" numFmtId="0">
      <sharedItems containsBlank="1"/>
    </cacheField>
    <cacheField name="Period" numFmtId="0">
      <sharedItems containsBlank="1" count="5">
        <s v="2023H1"/>
        <s v="2022H2"/>
        <s v="2022H1"/>
        <m/>
        <e v="#N/A" u="1"/>
      </sharedItems>
    </cacheField>
    <cacheField name="Cloud Cover Average" numFmtId="0">
      <sharedItems containsString="0" containsBlank="1" containsNumber="1" minValue="0" maxValue="100"/>
    </cacheField>
    <cacheField name="Cloud Cover Increment %" numFmtId="0">
      <sharedItems containsString="0" containsBlank="1" containsNumber="1" containsInteger="1" minValue="0" maxValue="100"/>
    </cacheField>
    <cacheField name="Cloud Cover Breakdown" numFmtId="0">
      <sharedItems containsBlank="1" count="6">
        <s v="02 Sunny (10%-30%)"/>
        <s v="03 Cloudy (40%-90%)"/>
        <s v="04 Overcast (100%)"/>
        <s v="01 Clear (0%)"/>
        <m/>
        <e v="#DIV/0!" u="1"/>
      </sharedItems>
    </cacheField>
    <cacheField name="Concatenate" numFmtId="0">
      <sharedItems containsBlank="1"/>
    </cacheField>
    <cacheField name="Count" numFmtId="0">
      <sharedItems containsString="0" containsBlank="1" containsNumber="1" containsInteger="1" minValue="0" maxValue="1"/>
    </cacheField>
    <cacheField name="TIME" numFmtId="0">
      <sharedItems containsBlank="1"/>
    </cacheField>
    <cacheField name="YYYY" numFmtId="0">
      <sharedItems containsDate="1" containsString="0" containsBlank="1" containsMixedTypes="1" minDate="1900-01-06T10:40:04" maxDate="1905-07-16T00:00:00"/>
    </cacheField>
    <cacheField name="MM" numFmtId="0">
      <sharedItems containsDate="1" containsBlank="1" containsMixedTypes="1" minDate="1899-12-31T00:37:04" maxDate="1900-01-12T00:00:00"/>
    </cacheField>
    <cacheField name="DD" numFmtId="0">
      <sharedItems containsDate="1" containsBlank="1" containsMixedTypes="1" minDate="1899-12-31T00:37:04" maxDate="1900-01-31T00:00:00"/>
    </cacheField>
    <cacheField name="HH" numFmtId="0">
      <sharedItems containsBlank="1"/>
    </cacheField>
    <cacheField name="MIN" numFmtId="0">
      <sharedItems containsBlank="1"/>
    </cacheField>
    <cacheField name="SEC" numFmtId="0">
      <sharedItems containsBlank="1"/>
    </cacheField>
    <cacheField name="MAIN FOLDER NAME" numFmtId="0">
      <sharedItems containsBlank="1" count="36">
        <s v="GAN_AC_1450X643px_10m_S2A_MSIL1C"/>
        <s v="GAN_GM_2500X1253px_32m_S2A_MSIL1C"/>
        <s v="CLS_HG_2500X1254px_16m_S2A_MSIL1C"/>
        <s v="CLS_MJ_2500X1254px_16m_S2A_MSIL1C"/>
        <s v="GAN_NP_2500X1254px_16m_L8-9_L1"/>
        <s v="GAN_QT_2500X1254px_16m_L8-9_L1"/>
        <s v="CLS_TA_2500X1254px_65m_S2A_MSIL1C"/>
        <s v="CLS_TU_2038X1022px_10m_S2A_MSIL1C"/>
        <s v="CLS_MJ_2500X1254px_16m_L8-9_L1"/>
        <s v="CLS_HG_2500X1254px_16m_L8-9_L1"/>
        <s v="CLS_TU_679x341px_15m_L8-9_L1"/>
        <s v="CLS_TA_2500X1254px_44m_L8-9_L1"/>
        <m/>
        <s v="GAN_AC___Sentinel-2 L1C" u="1"/>
        <s v="GAN_GM___Sentinel-2 L1C" u="1"/>
        <s v="CLS_MJ_L8-9_L1_2500X1254px_16m" u="1"/>
        <s v="CLS_MJ_Landsat 8-9 L1_2023H1_2500X1254px_16m" u="1"/>
        <s v="CLS_MJ_L8-9 L1_2023H1_2500X1254px_16m" u="1"/>
        <s v="CLS_MJ_L8-9_L1_2022H1_2500X1254px_16m" u="1"/>
        <s v="CLS_MJ_L8-9_L1_2022H2_2500X1254px_16m" u="1"/>
        <s v="CLS_MJ_L8-9_L1_2023H1_2500X1254px_16m" u="1"/>
        <s v="CLS_MJ_S2A_MSIL1C_2023H1_2500X1254px_16m" u="1"/>
        <s v="CLS_MJ_Landsat 8-9 L1_2023H1_2500 x 1254px_16m" u="1"/>
        <s v="CLS_TA_2500X1254px_65m_L8-9_L1" u="1"/>
        <e v="#N/A" u="1"/>
        <s v="CLS_MJ_S2A_MSIL1C_2500 x 1254px_16m" u="1"/>
        <s v="CLS_MJ_S2A_MSIL1C_2500X1254px_16m" u="1"/>
        <s v="CLS_HG_2500 x 1254 px_16 m/px_Sentinel-2 L1C" u="1"/>
        <s v="CLS_HG_2500X1254px_16m_Sentinel-2 L1C" u="1"/>
        <s v="CLS_HG_2500 x 1254 px_16 m/px_L8-9_L1" u="1"/>
        <s v="CLS_MJ_S2A_MSIL1C_2022H1_2500 x 1254px_16m" u="1"/>
        <s v="CLS_MJ_S2A_MSIL1C_2022H2_2500 x 1254px_16m" u="1"/>
        <s v="GAN_AC___S2A_MSIL1C" u="1"/>
        <s v="GAN_GM___S2A_MSIL1C" u="1"/>
        <s v="GAN_NP___L8-9_L1" u="1"/>
        <s v="GAN_QT___L8-9_L1" u="1"/>
      </sharedItems>
    </cacheField>
    <cacheField name="FOLDER NAME" numFmtId="0">
      <sharedItems containsBlank="1"/>
    </cacheField>
    <cacheField name="Naming Conven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2">
  <r>
    <m/>
    <s v="S2A_MSIL1C"/>
    <s v="CDM-MLB-GAN"/>
    <s v="-36.84, 174.76 | Zoom:14"/>
    <b v="1"/>
    <s v="New Zealand"/>
    <s v="Auckland CBD"/>
    <s v="AC"/>
    <x v="0"/>
    <s v="60HTE"/>
    <s v="22:26:22 UTC"/>
    <n v="14.8"/>
    <s v="1450X643px"/>
    <s v="PNG"/>
    <s v="10m"/>
    <s v="2023H1"/>
    <n v="11.600000000000001"/>
    <n v="20"/>
    <s v="02 Sunny (10%-30%)"/>
  </r>
  <r>
    <m/>
    <s v="S2A_MSIL1C"/>
    <s v="CDM-MLB-GAN"/>
    <s v="-36.84, 174.76 | Zoom:14"/>
    <b v="1"/>
    <s v="New Zealand"/>
    <s v="Auckland CBD"/>
    <s v="AC"/>
    <x v="0"/>
    <s v="60HUE"/>
    <s v="22:26:18 UTC"/>
    <n v="8.4"/>
    <s v="1450X643px"/>
    <s v="PNG"/>
    <s v="10m"/>
    <s v="2023H1"/>
    <n v="11.600000000000001"/>
    <n v="20"/>
    <s v="02 Sunny (10%-30%)"/>
  </r>
  <r>
    <m/>
    <s v="S2A_MSIL1C"/>
    <s v="CDM-MLB-GAN"/>
    <s v="-36.84, 174.76 | Zoom:14"/>
    <b v="1"/>
    <s v="New Zealand"/>
    <s v="Auckland CBD"/>
    <s v="AC"/>
    <x v="1"/>
    <s v="60HTE"/>
    <s v="22:26:20 UTC"/>
    <n v="45.2"/>
    <s v="1450X643px"/>
    <s v="PNG"/>
    <s v="10m"/>
    <s v="2023H1"/>
    <n v="63.7"/>
    <n v="70"/>
    <s v="03 Cloudy (40%-90%)"/>
  </r>
  <r>
    <m/>
    <s v="S2A_MSIL1C"/>
    <s v="CDM-MLB-GAN"/>
    <s v="-36.84, 174.76 | Zoom:14"/>
    <b v="1"/>
    <s v="New Zealand"/>
    <s v="Auckland CBD"/>
    <s v="AC"/>
    <x v="1"/>
    <s v="60HUE"/>
    <s v="22:26:17 UTC"/>
    <n v="82.2"/>
    <s v="1450X643px"/>
    <s v="PNG"/>
    <s v="10m"/>
    <s v="2023H1"/>
    <n v="63.7"/>
    <n v="70"/>
    <s v="03 Cloudy (40%-90%)"/>
  </r>
  <r>
    <m/>
    <s v="S2A_MSIL1C"/>
    <s v="CDM-MLB-GAN"/>
    <s v="-36.84, 174.76 | Zoom:14"/>
    <b v="1"/>
    <s v="New Zealand"/>
    <s v="Auckland CBD"/>
    <s v="AC"/>
    <x v="2"/>
    <s v="60HTE"/>
    <s v="22:26:22 UTC"/>
    <n v="10.5"/>
    <s v="1450X643px"/>
    <s v="PNG"/>
    <s v="10m"/>
    <s v="2023H1"/>
    <n v="45.3"/>
    <n v="50"/>
    <s v="03 Cloudy (40%-90%)"/>
  </r>
  <r>
    <m/>
    <s v="S2A_MSIL1C"/>
    <s v="CDM-MLB-GAN"/>
    <s v="-36.84, 174.76 | Zoom:14"/>
    <b v="1"/>
    <s v="New Zealand"/>
    <s v="Auckland CBD"/>
    <s v="AC"/>
    <x v="2"/>
    <s v="60HUE"/>
    <s v="22:26:18 UTC"/>
    <n v="80.099999999999994"/>
    <s v="1450X643px"/>
    <s v="PNG"/>
    <s v="10m"/>
    <s v="2023H1"/>
    <n v="45.3"/>
    <n v="50"/>
    <s v="03 Cloudy (40%-90%)"/>
  </r>
  <r>
    <m/>
    <s v="S2A_MSIL1C"/>
    <s v="CDM-MLB-GAN"/>
    <s v="-36.84, 174.76 | Zoom:14"/>
    <b v="1"/>
    <s v="New Zealand"/>
    <s v="Auckland CBD"/>
    <s v="AC"/>
    <x v="3"/>
    <s v="60HTE"/>
    <s v="22:26:21 UTC"/>
    <n v="13.6"/>
    <s v="1450X643px"/>
    <s v="PNG"/>
    <s v="10m"/>
    <s v="2023H1"/>
    <n v="6.8"/>
    <n v="10"/>
    <s v="02 Sunny (10%-30%)"/>
  </r>
  <r>
    <m/>
    <s v="S2A_MSIL1C"/>
    <s v="CDM-MLB-GAN"/>
    <s v="-36.84, 174.76 | Zoom:14"/>
    <b v="1"/>
    <s v="New Zealand"/>
    <s v="Auckland CBD"/>
    <s v="AC"/>
    <x v="3"/>
    <s v="60HUE"/>
    <s v="22:26:18 UTC"/>
    <n v="0"/>
    <s v="1450X643px"/>
    <s v="PNG"/>
    <s v="10m"/>
    <s v="2023H1"/>
    <n v="6.8"/>
    <n v="10"/>
    <s v="02 Sunny (10%-30%)"/>
  </r>
  <r>
    <m/>
    <s v="S2A_MSIL1C"/>
    <s v="CDM-MLB-GAN"/>
    <s v="-36.84, 174.76 | Zoom:14"/>
    <b v="1"/>
    <s v="New Zealand"/>
    <s v="Auckland CBD"/>
    <s v="AC"/>
    <x v="4"/>
    <s v="60HTE"/>
    <s v="22:26:22 UTC"/>
    <n v="0"/>
    <s v="1450X643px"/>
    <s v="PNG"/>
    <s v="10m"/>
    <s v="2023H1"/>
    <n v="4"/>
    <n v="10"/>
    <s v="02 Sunny (10%-30%)"/>
  </r>
  <r>
    <m/>
    <s v="S2A_MSIL1C"/>
    <s v="CDM-MLB-GAN"/>
    <s v="-36.84, 174.76 | Zoom:14"/>
    <b v="1"/>
    <s v="New Zealand"/>
    <s v="Auckland CBD"/>
    <s v="AC"/>
    <x v="4"/>
    <s v="60HUE"/>
    <s v="22:26:18 UTC"/>
    <n v="8"/>
    <s v="1450X643px"/>
    <s v="PNG"/>
    <s v="10m"/>
    <s v="2023H1"/>
    <n v="4"/>
    <n v="10"/>
    <s v="02 Sunny (10%-30%)"/>
  </r>
  <r>
    <m/>
    <s v="S2A_MSIL1C"/>
    <s v="CDM-MLB-GAN"/>
    <s v="-36.84, 174.76 | Zoom:14"/>
    <b v="1"/>
    <s v="New Zealand"/>
    <s v="Auckland CBD"/>
    <s v="AC"/>
    <x v="5"/>
    <s v="60HTE"/>
    <s v="22:26:21 UTC"/>
    <n v="8.1999999999999993"/>
    <s v="1450X643px"/>
    <s v="PNG"/>
    <s v="10m"/>
    <s v="2023H1"/>
    <n v="4.8499999999999996"/>
    <n v="10"/>
    <s v="02 Sunny (10%-30%)"/>
  </r>
  <r>
    <m/>
    <s v="S2A_MSIL1C"/>
    <s v="CDM-MLB-GAN"/>
    <s v="-36.84, 174.76 | Zoom:14"/>
    <b v="1"/>
    <s v="New Zealand"/>
    <s v="Auckland CBD"/>
    <s v="AC"/>
    <x v="5"/>
    <s v="60HUE"/>
    <s v="22:26:17 UTC"/>
    <n v="1.5"/>
    <s v="1450X643px"/>
    <s v="PNG"/>
    <s v="10m"/>
    <s v="2023H1"/>
    <n v="4.8499999999999996"/>
    <n v="10"/>
    <s v="02 Sunny (10%-30%)"/>
  </r>
  <r>
    <m/>
    <s v="S2A_MSIL1C"/>
    <s v="CDM-MLB-GAN"/>
    <s v="-36.84, 174.76 | Zoom:14"/>
    <b v="1"/>
    <s v="New Zealand"/>
    <s v="Auckland CBD"/>
    <s v="AC"/>
    <x v="6"/>
    <s v="60HTE"/>
    <s v="22:26:21 UTC"/>
    <n v="57.1"/>
    <s v="1450X643px"/>
    <s v="PNG"/>
    <s v="10m"/>
    <s v="2023H1"/>
    <n v="78.55"/>
    <n v="80"/>
    <s v="03 Cloudy (40%-90%)"/>
  </r>
  <r>
    <m/>
    <s v="S2A_MSIL1C"/>
    <s v="CDM-MLB-GAN"/>
    <s v="-36.84, 174.76 | Zoom:14"/>
    <b v="1"/>
    <s v="New Zealand"/>
    <s v="Auckland CBD"/>
    <s v="AC"/>
    <x v="6"/>
    <s v="60HUE"/>
    <s v="22:26:18 UTC"/>
    <n v="100"/>
    <s v="1450X643px"/>
    <s v="PNG"/>
    <s v="10m"/>
    <s v="2023H1"/>
    <n v="78.55"/>
    <n v="80"/>
    <s v="03 Cloudy (40%-90%)"/>
  </r>
  <r>
    <m/>
    <s v="S2A_MSIL1C"/>
    <s v="CDM-MLB-GAN"/>
    <s v="-36.84, 174.76 | Zoom:14"/>
    <b v="1"/>
    <s v="New Zealand"/>
    <s v="Auckland CBD"/>
    <s v="AC"/>
    <x v="7"/>
    <s v="60HTE"/>
    <s v="22:26:20 UTC"/>
    <n v="29.6"/>
    <s v="1450X643px"/>
    <s v="PNG"/>
    <s v="10m"/>
    <s v="2023H1"/>
    <n v="16.95"/>
    <n v="20"/>
    <s v="02 Sunny (10%-30%)"/>
  </r>
  <r>
    <m/>
    <s v="S2A_MSIL1C"/>
    <s v="CDM-MLB-GAN"/>
    <s v="-36.84, 174.76 | Zoom:14"/>
    <b v="1"/>
    <s v="New Zealand"/>
    <s v="Auckland CBD"/>
    <s v="AC"/>
    <x v="7"/>
    <s v="60HUE"/>
    <s v="22:26:17 UTC"/>
    <n v="4.3"/>
    <s v="1450X643px"/>
    <s v="PNG"/>
    <s v="10m"/>
    <s v="2023H1"/>
    <n v="16.95"/>
    <n v="20"/>
    <s v="02 Sunny (10%-30%)"/>
  </r>
  <r>
    <m/>
    <s v="S2A_MSIL1C"/>
    <s v="CDM-MLB-GAN"/>
    <s v="-36.84, 174.76 | Zoom:14"/>
    <b v="1"/>
    <s v="New Zealand"/>
    <s v="Auckland CBD"/>
    <s v="AC"/>
    <x v="8"/>
    <s v="60HTE"/>
    <s v="22:26:22 UTC"/>
    <n v="34.9"/>
    <s v="1450X643px"/>
    <s v="PNG"/>
    <s v="10m"/>
    <s v="2023H1"/>
    <n v="31.75"/>
    <n v="40"/>
    <s v="03 Cloudy (40%-90%)"/>
  </r>
  <r>
    <m/>
    <s v="S2A_MSIL1C"/>
    <s v="CDM-MLB-GAN"/>
    <s v="-36.84, 174.76 | Zoom:14"/>
    <b v="1"/>
    <s v="New Zealand"/>
    <s v="Auckland CBD"/>
    <s v="AC"/>
    <x v="8"/>
    <s v="60HUE"/>
    <s v="22:26:18 UTC"/>
    <n v="28.6"/>
    <s v="1450X643px"/>
    <s v="PNG"/>
    <s v="10m"/>
    <s v="2023H1"/>
    <n v="31.75"/>
    <n v="40"/>
    <s v="03 Cloudy (40%-90%)"/>
  </r>
  <r>
    <m/>
    <s v="S2A_MSIL1C"/>
    <s v="CDM-MLB-GAN"/>
    <s v="-36.84, 174.76 | Zoom:14"/>
    <b v="1"/>
    <s v="New Zealand"/>
    <s v="Auckland CBD"/>
    <s v="AC"/>
    <x v="9"/>
    <s v="60HTE"/>
    <s v="22:26:17 UTC"/>
    <n v="8.6"/>
    <s v="1450X643px"/>
    <s v="PNG"/>
    <s v="10m"/>
    <s v="2023H1"/>
    <n v="6.85"/>
    <n v="10"/>
    <s v="02 Sunny (10%-30%)"/>
  </r>
  <r>
    <m/>
    <s v="S2A_MSIL1C"/>
    <s v="CDM-MLB-GAN"/>
    <s v="-36.84, 174.76 | Zoom:14"/>
    <b v="1"/>
    <s v="New Zealand"/>
    <s v="Auckland CBD"/>
    <s v="AC"/>
    <x v="9"/>
    <s v="60HUE"/>
    <s v="22:26:14 UTC"/>
    <n v="5.0999999999999996"/>
    <s v="1450X643px"/>
    <s v="PNG"/>
    <s v="10m"/>
    <s v="2023H1"/>
    <n v="6.85"/>
    <n v="10"/>
    <s v="02 Sunny (10%-30%)"/>
  </r>
  <r>
    <m/>
    <s v="S2A_MSIL1C"/>
    <s v="CDM-MLB-GAN"/>
    <s v="-36.84, 174.76 | Zoom:14"/>
    <b v="1"/>
    <s v="New Zealand"/>
    <s v="Auckland CBD"/>
    <s v="AC"/>
    <x v="10"/>
    <s v="60HTE"/>
    <s v="22:26:20 UTC"/>
    <n v="100"/>
    <s v="1450X643px"/>
    <s v="PNG"/>
    <s v="10m"/>
    <s v="2023H1"/>
    <n v="100"/>
    <n v="100"/>
    <s v="04 Overcast (100%)"/>
  </r>
  <r>
    <m/>
    <s v="S2A_MSIL1C"/>
    <s v="CDM-MLB-GAN"/>
    <s v="-36.84, 174.76 | Zoom:14"/>
    <b v="1"/>
    <s v="New Zealand"/>
    <s v="Auckland CBD"/>
    <s v="AC"/>
    <x v="10"/>
    <s v="60HUE"/>
    <s v="22:26:16 UTC"/>
    <n v="100"/>
    <s v="1450X643px"/>
    <s v="PNG"/>
    <s v="10m"/>
    <s v="2023H1"/>
    <n v="100"/>
    <n v="100"/>
    <s v="04 Overcast (100%)"/>
  </r>
  <r>
    <m/>
    <s v="S2A_MSIL1C"/>
    <s v="CDM-MLB-GAN"/>
    <s v="-36.84, 174.76 | Zoom:14"/>
    <b v="1"/>
    <s v="New Zealand"/>
    <s v="Auckland CBD"/>
    <s v="AC"/>
    <x v="11"/>
    <s v="60HTE"/>
    <s v="22:26:17 UTC"/>
    <n v="100"/>
    <s v="1450X643px"/>
    <s v="PNG"/>
    <s v="10m"/>
    <s v="2023H1"/>
    <n v="100"/>
    <n v="100"/>
    <s v="04 Overcast (100%)"/>
  </r>
  <r>
    <m/>
    <s v="S2A_MSIL1C"/>
    <s v="CDM-MLB-GAN"/>
    <s v="-36.84, 174.76 | Zoom:14"/>
    <b v="1"/>
    <s v="New Zealand"/>
    <s v="Auckland CBD"/>
    <s v="AC"/>
    <x v="11"/>
    <s v="60HUE"/>
    <s v="22:26:14 UTC"/>
    <n v="100"/>
    <s v="1450X643px"/>
    <s v="PNG"/>
    <s v="10m"/>
    <s v="2023H1"/>
    <n v="100"/>
    <n v="100"/>
    <s v="04 Overcast (100%)"/>
  </r>
  <r>
    <m/>
    <s v="S2A_MSIL1C"/>
    <s v="CDM-MLB-GAN"/>
    <s v="-36.84, 174.76 | Zoom:14"/>
    <b v="1"/>
    <s v="New Zealand"/>
    <s v="Auckland CBD"/>
    <s v="AC"/>
    <x v="12"/>
    <s v="60HTE"/>
    <s v="22:26:19 UTC"/>
    <n v="100"/>
    <s v="1450X643px"/>
    <s v="PNG"/>
    <s v="10m"/>
    <s v="2023H1"/>
    <n v="99.9"/>
    <n v="100"/>
    <s v="04 Overcast (100%)"/>
  </r>
  <r>
    <m/>
    <s v="S2A_MSIL1C"/>
    <s v="CDM-MLB-GAN"/>
    <s v="-36.84, 174.76 | Zoom:14"/>
    <b v="1"/>
    <s v="New Zealand"/>
    <s v="Auckland CBD"/>
    <s v="AC"/>
    <x v="12"/>
    <s v="60HUE"/>
    <s v="22:26:15 UTC"/>
    <n v="99.8"/>
    <s v="1450X643px"/>
    <s v="PNG"/>
    <s v="10m"/>
    <s v="2023H1"/>
    <n v="99.9"/>
    <n v="100"/>
    <s v="04 Overcast (100%)"/>
  </r>
  <r>
    <m/>
    <s v="S2A_MSIL1C"/>
    <s v="CDM-MLB-GAN"/>
    <s v="-36.84, 174.76 | Zoom:14"/>
    <b v="1"/>
    <s v="New Zealand"/>
    <s v="Auckland CBD"/>
    <s v="AC"/>
    <x v="13"/>
    <s v="60HTE"/>
    <s v="22:26:16 UTC"/>
    <n v="13"/>
    <s v="1450X643px"/>
    <s v="PNG"/>
    <s v="10m"/>
    <s v="2023H1"/>
    <n v="10"/>
    <n v="10"/>
    <s v="02 Sunny (10%-30%)"/>
  </r>
  <r>
    <m/>
    <s v="S2A_MSIL1C"/>
    <s v="CDM-MLB-GAN"/>
    <s v="-36.84, 174.76 | Zoom:14"/>
    <b v="1"/>
    <s v="New Zealand"/>
    <s v="Auckland CBD"/>
    <s v="AC"/>
    <x v="13"/>
    <s v="60HUE"/>
    <s v="22:26:13 UTC"/>
    <n v="7"/>
    <s v="1450X643px"/>
    <s v="PNG"/>
    <s v="10m"/>
    <s v="2023H1"/>
    <n v="10"/>
    <n v="10"/>
    <s v="02 Sunny (10%-30%)"/>
  </r>
  <r>
    <m/>
    <s v="S2A_MSIL1C"/>
    <s v="CDM-MLB-GAN"/>
    <s v="-36.84, 174.76 | Zoom:14"/>
    <b v="1"/>
    <s v="New Zealand"/>
    <s v="Auckland CBD"/>
    <s v="AC"/>
    <x v="14"/>
    <s v="60HTE"/>
    <s v="22:26:19 UTC"/>
    <n v="31"/>
    <s v="1450X643px"/>
    <s v="PNG"/>
    <s v="10m"/>
    <s v="2023H1"/>
    <n v="29.25"/>
    <n v="30"/>
    <s v="02 Sunny (10%-30%)"/>
  </r>
  <r>
    <m/>
    <s v="S2A_MSIL1C"/>
    <s v="CDM-MLB-GAN"/>
    <s v="-36.84, 174.76 | Zoom:14"/>
    <b v="1"/>
    <s v="New Zealand"/>
    <s v="Auckland CBD"/>
    <s v="AC"/>
    <x v="14"/>
    <s v="60HUE"/>
    <s v="22:26:15 UTC"/>
    <n v="27.5"/>
    <s v="1450X643px"/>
    <s v="PNG"/>
    <s v="10m"/>
    <s v="2023H1"/>
    <n v="29.25"/>
    <n v="30"/>
    <s v="02 Sunny (10%-30%)"/>
  </r>
  <r>
    <m/>
    <s v="S2A_MSIL1C"/>
    <s v="CDM-MLB-GAN"/>
    <s v="-36.84, 174.76 | Zoom:14"/>
    <b v="1"/>
    <s v="New Zealand"/>
    <s v="Auckland CBD"/>
    <s v="AC"/>
    <x v="15"/>
    <s v="60HTE"/>
    <s v="22:26:17 UTC"/>
    <n v="6.8"/>
    <s v="1450X643px"/>
    <s v="PNG"/>
    <s v="10m"/>
    <s v="2023H1"/>
    <n v="23.599999999999998"/>
    <n v="30"/>
    <s v="02 Sunny (10%-30%)"/>
  </r>
  <r>
    <m/>
    <s v="S2A_MSIL1C"/>
    <s v="CDM-MLB-GAN"/>
    <s v="-36.84, 174.76 | Zoom:14"/>
    <b v="1"/>
    <s v="New Zealand"/>
    <s v="Auckland CBD"/>
    <s v="AC"/>
    <x v="15"/>
    <s v="60HUE"/>
    <s v="22:26:14 UTC"/>
    <n v="40.4"/>
    <s v="1450X643px"/>
    <s v="PNG"/>
    <s v="10m"/>
    <s v="2023H1"/>
    <n v="23.599999999999998"/>
    <n v="30"/>
    <s v="02 Sunny (10%-30%)"/>
  </r>
  <r>
    <m/>
    <s v="S2A_MSIL1C"/>
    <s v="CDM-MLB-GAN"/>
    <s v="-36.84, 174.76 | Zoom:14"/>
    <b v="1"/>
    <s v="New Zealand"/>
    <s v="Auckland CBD"/>
    <s v="AC"/>
    <x v="16"/>
    <s v="60HTE"/>
    <s v="22:26:19 UTC"/>
    <n v="94"/>
    <s v="1450X643px"/>
    <s v="PNG"/>
    <s v="10m"/>
    <s v="2023H1"/>
    <n v="76.95"/>
    <n v="80"/>
    <s v="03 Cloudy (40%-90%)"/>
  </r>
  <r>
    <m/>
    <s v="S2A_MSIL1C"/>
    <s v="CDM-MLB-GAN"/>
    <s v="-36.84, 174.76 | Zoom:14"/>
    <b v="1"/>
    <s v="New Zealand"/>
    <s v="Auckland CBD"/>
    <s v="AC"/>
    <x v="16"/>
    <s v="60HUE"/>
    <s v="22:26:16 UTC"/>
    <n v="59.9"/>
    <s v="1450X643px"/>
    <s v="PNG"/>
    <s v="10m"/>
    <s v="2023H1"/>
    <n v="76.95"/>
    <n v="80"/>
    <s v="03 Cloudy (40%-90%)"/>
  </r>
  <r>
    <m/>
    <s v="S2A_MSIL1C"/>
    <s v="CDM-MLB-GAN"/>
    <s v="-36.84, 174.76 | Zoom:14"/>
    <b v="1"/>
    <s v="New Zealand"/>
    <s v="Auckland CBD"/>
    <s v="AC"/>
    <x v="17"/>
    <s v="60HTE"/>
    <s v="22:26:16 UTC"/>
    <n v="6.2"/>
    <s v="1450X643px"/>
    <s v="PNG"/>
    <s v="10m"/>
    <s v="2023H1"/>
    <n v="3.1"/>
    <n v="10"/>
    <s v="02 Sunny (10%-30%)"/>
  </r>
  <r>
    <m/>
    <s v="S2A_MSIL1C"/>
    <s v="CDM-MLB-GAN"/>
    <s v="-36.84, 174.76 | Zoom:14"/>
    <b v="1"/>
    <s v="New Zealand"/>
    <s v="Auckland CBD"/>
    <s v="AC"/>
    <x v="17"/>
    <s v="60HUE"/>
    <s v="22:26:13 UTC"/>
    <n v="0"/>
    <s v="1450X643px"/>
    <s v="PNG"/>
    <s v="10m"/>
    <s v="2023H1"/>
    <n v="3.1"/>
    <n v="10"/>
    <s v="02 Sunny (10%-30%)"/>
  </r>
  <r>
    <m/>
    <s v="S2A_MSIL1C"/>
    <s v="CDM-MLB-GAN"/>
    <s v="-36.84, 174.76 | Zoom:14"/>
    <b v="1"/>
    <s v="New Zealand"/>
    <s v="Auckland CBD"/>
    <s v="AC"/>
    <x v="18"/>
    <s v="60HTE"/>
    <s v="22:26:20 UTC"/>
    <n v="42.3"/>
    <s v="1450X643px"/>
    <s v="PNG"/>
    <s v="10m"/>
    <s v="2023H1"/>
    <n v="27.95"/>
    <n v="30"/>
    <s v="02 Sunny (10%-30%)"/>
  </r>
  <r>
    <m/>
    <s v="S2A_MSIL1C"/>
    <s v="CDM-MLB-GAN"/>
    <s v="-36.84, 174.76 | Zoom:14"/>
    <b v="1"/>
    <s v="New Zealand"/>
    <s v="Auckland CBD"/>
    <s v="AC"/>
    <x v="18"/>
    <s v="60HUE"/>
    <s v="22:26:17 UTC"/>
    <n v="13.6"/>
    <s v="1450X643px"/>
    <s v="PNG"/>
    <s v="10m"/>
    <s v="2023H1"/>
    <n v="27.95"/>
    <n v="30"/>
    <s v="02 Sunny (10%-30%)"/>
  </r>
  <r>
    <m/>
    <s v="S2A_MSIL1C"/>
    <s v="CDM-MLB-GAN"/>
    <s v="-36.84, 174.76 | Zoom:14"/>
    <b v="1"/>
    <s v="New Zealand"/>
    <s v="Auckland CBD"/>
    <s v="AC"/>
    <x v="19"/>
    <s v="60HTE"/>
    <s v="22:26:15 UTC"/>
    <n v="23.1"/>
    <s v="1450X643px"/>
    <s v="PNG"/>
    <s v="10m"/>
    <s v="2023H1"/>
    <n v="13.5"/>
    <n v="20"/>
    <s v="02 Sunny (10%-30%)"/>
  </r>
  <r>
    <m/>
    <s v="S2A_MSIL1C"/>
    <s v="CDM-MLB-GAN"/>
    <s v="-36.84, 174.76 | Zoom:14"/>
    <b v="1"/>
    <s v="New Zealand"/>
    <s v="Auckland CBD"/>
    <s v="AC"/>
    <x v="19"/>
    <s v="60HUE"/>
    <s v="22:26:12 UTC"/>
    <n v="3.9"/>
    <s v="1450X643px"/>
    <s v="PNG"/>
    <s v="10m"/>
    <s v="2023H1"/>
    <n v="13.5"/>
    <n v="20"/>
    <s v="02 Sunny (10%-30%)"/>
  </r>
  <r>
    <m/>
    <s v="S2A_MSIL1C"/>
    <s v="CDM-MLB-GAN"/>
    <s v="-36.84, 174.76 | Zoom:14"/>
    <b v="1"/>
    <s v="New Zealand"/>
    <s v="Auckland CBD"/>
    <s v="AC"/>
    <x v="20"/>
    <s v="60HTE"/>
    <s v="22:26:20 UTC"/>
    <n v="4.9000000000000004"/>
    <s v="1450X643px"/>
    <s v="PNG"/>
    <s v="10m"/>
    <s v="2023H1"/>
    <n v="3"/>
    <n v="10"/>
    <s v="02 Sunny (10%-30%)"/>
  </r>
  <r>
    <m/>
    <s v="S2A_MSIL1C"/>
    <s v="CDM-MLB-GAN"/>
    <s v="-36.84, 174.76 | Zoom:14"/>
    <b v="1"/>
    <s v="New Zealand"/>
    <s v="Auckland CBD"/>
    <s v="AC"/>
    <x v="20"/>
    <s v="60HUE"/>
    <s v="22:26:17 UTC"/>
    <n v="1.1000000000000001"/>
    <s v="1450X643px"/>
    <s v="PNG"/>
    <s v="10m"/>
    <s v="2023H1"/>
    <n v="3"/>
    <n v="10"/>
    <s v="02 Sunny (10%-30%)"/>
  </r>
  <r>
    <m/>
    <s v="S2A_MSIL1C"/>
    <s v="CDM-MLB-GAN"/>
    <s v="-36.84, 174.76 | Zoom:14"/>
    <b v="1"/>
    <s v="New Zealand"/>
    <s v="Auckland CBD"/>
    <s v="AC"/>
    <x v="21"/>
    <s v="60HTE"/>
    <s v="22:26:14 UTC"/>
    <n v="25.1"/>
    <s v="1450X643px"/>
    <s v="PNG"/>
    <s v="10m"/>
    <s v="2023H1"/>
    <n v="13.8"/>
    <n v="20"/>
    <s v="02 Sunny (10%-30%)"/>
  </r>
  <r>
    <m/>
    <s v="S2A_MSIL1C"/>
    <s v="CDM-MLB-GAN"/>
    <s v="-36.84, 174.76 | Zoom:14"/>
    <b v="1"/>
    <s v="New Zealand"/>
    <s v="Auckland CBD"/>
    <s v="AC"/>
    <x v="21"/>
    <s v="60HUE"/>
    <s v="22:26:11 UTC"/>
    <n v="2.5"/>
    <s v="1450X643px"/>
    <s v="PNG"/>
    <s v="10m"/>
    <s v="2023H1"/>
    <n v="13.8"/>
    <n v="20"/>
    <s v="02 Sunny (10%-30%)"/>
  </r>
  <r>
    <m/>
    <s v="S2A_MSIL1C"/>
    <s v="CDM-MLB-GAN"/>
    <s v="-36.84, 174.76 | Zoom:14"/>
    <b v="1"/>
    <s v="New Zealand"/>
    <s v="Auckland CBD"/>
    <s v="AC"/>
    <x v="22"/>
    <s v="60HTE"/>
    <s v="22:26:21 UTC"/>
    <n v="65.3"/>
    <s v="1450X643px"/>
    <s v="PNG"/>
    <s v="10m"/>
    <s v="2023H1"/>
    <n v="82.1"/>
    <n v="90"/>
    <s v="03 Cloudy (40%-90%)"/>
  </r>
  <r>
    <m/>
    <s v="S2A_MSIL1C"/>
    <s v="CDM-MLB-GAN"/>
    <s v="-36.84, 174.76 | Zoom:14"/>
    <b v="1"/>
    <s v="New Zealand"/>
    <s v="Auckland CBD"/>
    <s v="AC"/>
    <x v="22"/>
    <s v="60HUE"/>
    <s v="22:26:18 UTC"/>
    <n v="98.9"/>
    <s v="1450X643px"/>
    <s v="PNG"/>
    <s v="10m"/>
    <s v="2023H1"/>
    <n v="82.1"/>
    <n v="90"/>
    <s v="03 Cloudy (40%-90%)"/>
  </r>
  <r>
    <m/>
    <s v="S2A_MSIL1C"/>
    <s v="CDM-MLB-GAN"/>
    <s v="-36.84, 174.76 | Zoom:14"/>
    <b v="1"/>
    <s v="New Zealand"/>
    <s v="Auckland CBD"/>
    <s v="AC"/>
    <x v="23"/>
    <s v="60HTE"/>
    <s v="22:26:14 UTC"/>
    <n v="20.8"/>
    <s v="1450X643px"/>
    <s v="PNG"/>
    <s v="10m"/>
    <s v="2023H1"/>
    <n v="33.700000000000003"/>
    <n v="40"/>
    <s v="03 Cloudy (40%-90%)"/>
  </r>
  <r>
    <m/>
    <s v="S2A_MSIL1C"/>
    <s v="CDM-MLB-GAN"/>
    <s v="-36.84, 174.76 | Zoom:14"/>
    <b v="1"/>
    <s v="New Zealand"/>
    <s v="Auckland CBD"/>
    <s v="AC"/>
    <x v="23"/>
    <s v="60HUE"/>
    <s v="22:26:10 UTC"/>
    <n v="46.6"/>
    <s v="1450X643px"/>
    <s v="PNG"/>
    <s v="10m"/>
    <s v="2023H1"/>
    <n v="33.700000000000003"/>
    <n v="40"/>
    <s v="03 Cloudy (40%-90%)"/>
  </r>
  <r>
    <m/>
    <s v="S2A_MSIL1C"/>
    <s v="CDM-MLB-GAN"/>
    <s v="-36.84, 174.76 | Zoom:14"/>
    <b v="1"/>
    <s v="New Zealand"/>
    <s v="Auckland CBD"/>
    <s v="AC"/>
    <x v="24"/>
    <s v="60HTE"/>
    <s v="22:26:18 UTC"/>
    <n v="12.6"/>
    <s v="1450X643px"/>
    <s v="PNG"/>
    <s v="10m"/>
    <s v="2023H1"/>
    <n v="17.399999999999999"/>
    <n v="20"/>
    <s v="02 Sunny (10%-30%)"/>
  </r>
  <r>
    <m/>
    <s v="S2A_MSIL1C"/>
    <s v="CDM-MLB-GAN"/>
    <s v="-36.84, 174.76 | Zoom:14"/>
    <b v="1"/>
    <s v="New Zealand"/>
    <s v="Auckland CBD"/>
    <s v="AC"/>
    <x v="24"/>
    <s v="60HUE"/>
    <s v="22:26:14 UTC"/>
    <n v="22.2"/>
    <s v="1450X643px"/>
    <s v="PNG"/>
    <s v="10m"/>
    <s v="2023H1"/>
    <n v="17.399999999999999"/>
    <n v="20"/>
    <s v="02 Sunny (10%-30%)"/>
  </r>
  <r>
    <m/>
    <s v="S2A_MSIL1C"/>
    <s v="CDM-MLB-GAN"/>
    <s v="-36.84, 174.76 | Zoom:14"/>
    <b v="1"/>
    <s v="New Zealand"/>
    <s v="Auckland CBD"/>
    <s v="AC"/>
    <x v="25"/>
    <s v="60HTE"/>
    <s v="22:26:14 UTC"/>
    <n v="57.8"/>
    <s v="1450X643px"/>
    <s v="PNG"/>
    <s v="10m"/>
    <s v="2023H1"/>
    <n v="45.15"/>
    <n v="50"/>
    <s v="03 Cloudy (40%-90%)"/>
  </r>
  <r>
    <m/>
    <s v="S2A_MSIL1C"/>
    <s v="CDM-MLB-GAN"/>
    <s v="-36.84, 174.76 | Zoom:14"/>
    <b v="1"/>
    <s v="New Zealand"/>
    <s v="Auckland CBD"/>
    <s v="AC"/>
    <x v="25"/>
    <s v="60HUE"/>
    <s v="22:26:11 UTC"/>
    <n v="32.5"/>
    <s v="1450X643px"/>
    <s v="PNG"/>
    <s v="10m"/>
    <s v="2023H1"/>
    <n v="45.15"/>
    <n v="50"/>
    <s v="03 Cloudy (40%-90%)"/>
  </r>
  <r>
    <m/>
    <s v="S2A_MSIL1C"/>
    <s v="CDM-MLB-GAN"/>
    <s v="-36.84, 174.76 | Zoom:14"/>
    <b v="1"/>
    <s v="New Zealand"/>
    <s v="Auckland CBD"/>
    <s v="AC"/>
    <x v="26"/>
    <s v="60HTE"/>
    <s v="22:26:15 UTC"/>
    <n v="43.4"/>
    <s v="1450X643px"/>
    <s v="PNG"/>
    <s v="10m"/>
    <s v="2023H1"/>
    <n v="33.299999999999997"/>
    <n v="40"/>
    <s v="03 Cloudy (40%-90%)"/>
  </r>
  <r>
    <m/>
    <s v="S2A_MSIL1C"/>
    <s v="CDM-MLB-GAN"/>
    <s v="-36.84, 174.76 | Zoom:14"/>
    <b v="1"/>
    <s v="New Zealand"/>
    <s v="Auckland CBD"/>
    <s v="AC"/>
    <x v="26"/>
    <s v="60HUE"/>
    <s v="22:26:12 UTC"/>
    <n v="23.2"/>
    <s v="1450X643px"/>
    <s v="PNG"/>
    <s v="10m"/>
    <s v="2023H1"/>
    <n v="33.299999999999997"/>
    <n v="40"/>
    <s v="03 Cloudy (40%-90%)"/>
  </r>
  <r>
    <m/>
    <s v="S2A_MSIL1C"/>
    <s v="CDM-MLB-GAN"/>
    <s v="-36.84, 174.76 | Zoom:14"/>
    <b v="1"/>
    <s v="New Zealand"/>
    <s v="Auckland CBD"/>
    <s v="AC"/>
    <x v="27"/>
    <s v="60HTE"/>
    <s v="22:26:15 UTC"/>
    <n v="99.8"/>
    <s v="1450X643px"/>
    <s v="PNG"/>
    <s v="10m"/>
    <s v="2023H1"/>
    <n v="98.449999999999989"/>
    <n v="100"/>
    <s v="04 Overcast (100%)"/>
  </r>
  <r>
    <m/>
    <s v="S2A_MSIL1C"/>
    <s v="CDM-MLB-GAN"/>
    <s v="-36.84, 174.76 | Zoom:14"/>
    <b v="1"/>
    <s v="New Zealand"/>
    <s v="Auckland CBD"/>
    <s v="AC"/>
    <x v="27"/>
    <s v="60HUE"/>
    <s v="22:26:12 UTC"/>
    <n v="97.1"/>
    <s v="1450X643px"/>
    <s v="PNG"/>
    <s v="10m"/>
    <s v="2023H1"/>
    <n v="98.449999999999989"/>
    <n v="100"/>
    <s v="04 Overcast (100%)"/>
  </r>
  <r>
    <m/>
    <s v="S2A_MSIL1C"/>
    <s v="CDM-MLB-GAN"/>
    <s v="-36.84, 174.76 | Zoom:14"/>
    <b v="1"/>
    <s v="New Zealand"/>
    <s v="Auckland CBD"/>
    <s v="AC"/>
    <x v="28"/>
    <s v="60HTE"/>
    <s v="22:26:15 UTC"/>
    <n v="8.4"/>
    <s v="1450X643px"/>
    <s v="PNG"/>
    <s v="10m"/>
    <s v="2023H1"/>
    <n v="20.849999999999998"/>
    <n v="30"/>
    <s v="02 Sunny (10%-30%)"/>
  </r>
  <r>
    <m/>
    <s v="S2A_MSIL1C"/>
    <s v="CDM-MLB-GAN"/>
    <s v="-36.84, 174.76 | Zoom:14"/>
    <b v="1"/>
    <s v="New Zealand"/>
    <s v="Auckland CBD"/>
    <s v="AC"/>
    <x v="28"/>
    <s v="60HUE"/>
    <s v="22:26:12 UTC"/>
    <n v="33.299999999999997"/>
    <s v="1450X643px"/>
    <s v="PNG"/>
    <s v="10m"/>
    <s v="2023H1"/>
    <n v="20.849999999999998"/>
    <n v="30"/>
    <s v="02 Sunny (10%-30%)"/>
  </r>
  <r>
    <m/>
    <s v="S2A_MSIL1C"/>
    <s v="CDM-MLB-GAN"/>
    <s v="-36.84, 174.76 | Zoom:14"/>
    <b v="1"/>
    <s v="New Zealand"/>
    <s v="Auckland CBD"/>
    <s v="AC"/>
    <x v="29"/>
    <s v="60HTE"/>
    <s v="22:26:16 UTC"/>
    <n v="83.5"/>
    <s v="1450X643px"/>
    <s v="PNG"/>
    <s v="10m"/>
    <s v="2023H1"/>
    <n v="89.7"/>
    <n v="90"/>
    <s v="03 Cloudy (40%-90%)"/>
  </r>
  <r>
    <m/>
    <s v="S2A_MSIL1C"/>
    <s v="CDM-MLB-GAN"/>
    <s v="-36.84, 174.76 | Zoom:14"/>
    <b v="1"/>
    <s v="New Zealand"/>
    <s v="Auckland CBD"/>
    <s v="AC"/>
    <x v="29"/>
    <s v="60HUE"/>
    <s v="22:26:12 UTC"/>
    <n v="95.9"/>
    <s v="1450X643px"/>
    <s v="PNG"/>
    <s v="10m"/>
    <s v="2023H1"/>
    <n v="89.7"/>
    <n v="90"/>
    <s v="03 Cloudy (40%-90%)"/>
  </r>
  <r>
    <m/>
    <s v="S2A_MSIL1C"/>
    <s v="CDM-MLB-GAN"/>
    <s v="-36.84, 174.76 | Zoom:14"/>
    <b v="1"/>
    <s v="New Zealand"/>
    <s v="Auckland CBD"/>
    <s v="AC"/>
    <x v="30"/>
    <s v="60HTE"/>
    <s v="22:26:15 UTC"/>
    <n v="98.9"/>
    <s v="1450X643px"/>
    <s v="PNG"/>
    <s v="10m"/>
    <s v="2023H1"/>
    <n v="99.45"/>
    <n v="100"/>
    <s v="04 Overcast (100%)"/>
  </r>
  <r>
    <m/>
    <s v="S2A_MSIL1C"/>
    <s v="CDM-MLB-GAN"/>
    <s v="-36.84, 174.76 | Zoom:14"/>
    <b v="1"/>
    <s v="New Zealand"/>
    <s v="Auckland CBD"/>
    <s v="AC"/>
    <x v="30"/>
    <s v="60HUE"/>
    <s v="22:26:11 UTC"/>
    <n v="100"/>
    <s v="1450X643px"/>
    <s v="PNG"/>
    <s v="10m"/>
    <s v="2023H1"/>
    <n v="99.45"/>
    <n v="100"/>
    <s v="04 Overcast (100%)"/>
  </r>
  <r>
    <m/>
    <s v="S2A_MSIL1C"/>
    <s v="CDM-MLB-GAN"/>
    <s v="-36.84, 174.76 | Zoom:14"/>
    <b v="1"/>
    <s v="New Zealand"/>
    <s v="Auckland CBD"/>
    <s v="AC"/>
    <x v="31"/>
    <s v="60HTE"/>
    <s v="22:26:13 UTC"/>
    <n v="64.5"/>
    <s v="1450X643px"/>
    <s v="PNG"/>
    <s v="10m"/>
    <s v="2023H1"/>
    <n v="77.349999999999994"/>
    <n v="80"/>
    <s v="03 Cloudy (40%-90%)"/>
  </r>
  <r>
    <m/>
    <s v="S2A_MSIL1C"/>
    <s v="CDM-MLB-GAN"/>
    <s v="-36.84, 174.76 | Zoom:14"/>
    <b v="1"/>
    <s v="New Zealand"/>
    <s v="Auckland CBD"/>
    <s v="AC"/>
    <x v="31"/>
    <s v="60HUE"/>
    <s v="22:26:10 UTC"/>
    <n v="90.2"/>
    <s v="1450X643px"/>
    <s v="PNG"/>
    <s v="10m"/>
    <s v="2023H1"/>
    <n v="77.349999999999994"/>
    <n v="80"/>
    <s v="03 Cloudy (40%-90%)"/>
  </r>
  <r>
    <m/>
    <s v="S2A_MSIL1C"/>
    <s v="CDM-MLB-GAN"/>
    <s v="-36.84, 174.76 | Zoom:14"/>
    <b v="1"/>
    <s v="New Zealand"/>
    <s v="Auckland CBD"/>
    <s v="AC"/>
    <x v="32"/>
    <s v="60HTE"/>
    <s v="22:26:14 UTC"/>
    <n v="3.6"/>
    <s v="1450X643px"/>
    <s v="PNG"/>
    <s v="10m"/>
    <s v="2023H1"/>
    <n v="21.2"/>
    <n v="30"/>
    <s v="02 Sunny (10%-30%)"/>
  </r>
  <r>
    <m/>
    <s v="S2A_MSIL1C"/>
    <s v="CDM-MLB-GAN"/>
    <s v="-36.84, 174.76 | Zoom:14"/>
    <b v="1"/>
    <s v="New Zealand"/>
    <s v="Auckland CBD"/>
    <s v="AC"/>
    <x v="32"/>
    <s v="60HUE"/>
    <s v="22:26:11 UTC"/>
    <n v="38.799999999999997"/>
    <s v="1450X643px"/>
    <s v="PNG"/>
    <s v="10m"/>
    <s v="2023H1"/>
    <n v="21.2"/>
    <n v="30"/>
    <s v="02 Sunny (10%-30%)"/>
  </r>
  <r>
    <m/>
    <s v="S2A_MSIL1C"/>
    <s v="CDM-MLB-GAN"/>
    <s v="-36.84, 174.76 | Zoom:14"/>
    <b v="1"/>
    <s v="New Zealand"/>
    <s v="Auckland CBD"/>
    <s v="AC"/>
    <x v="33"/>
    <s v="60HTE"/>
    <s v="22:26:14 UTC"/>
    <n v="20.6"/>
    <s v="1450X643px"/>
    <s v="PNG"/>
    <s v="10m"/>
    <s v="2023H1"/>
    <n v="46.25"/>
    <n v="50"/>
    <s v="03 Cloudy (40%-90%)"/>
  </r>
  <r>
    <m/>
    <s v="S2A_MSIL1C"/>
    <s v="CDM-MLB-GAN"/>
    <s v="-36.84, 174.76 | Zoom:14"/>
    <b v="1"/>
    <s v="New Zealand"/>
    <s v="Auckland CBD"/>
    <s v="AC"/>
    <x v="33"/>
    <s v="60HUE"/>
    <s v="22:26:11 UTC"/>
    <n v="71.900000000000006"/>
    <s v="1450X643px"/>
    <s v="PNG"/>
    <s v="10m"/>
    <s v="2023H1"/>
    <n v="46.25"/>
    <n v="50"/>
    <s v="03 Cloudy (40%-90%)"/>
  </r>
  <r>
    <m/>
    <s v="S2A_MSIL1C"/>
    <s v="CDM-MLB-GAN"/>
    <s v="-36.84, 174.76 | Zoom:14"/>
    <b v="1"/>
    <s v="New Zealand"/>
    <s v="Auckland CBD"/>
    <s v="AC"/>
    <x v="34"/>
    <s v="60HTE"/>
    <s v="22:26:14 UTC"/>
    <n v="90.3"/>
    <s v="1450X643px"/>
    <s v="PNG"/>
    <s v="10m"/>
    <s v="2023H1"/>
    <n v="84.35"/>
    <n v="90"/>
    <s v="03 Cloudy (40%-90%)"/>
  </r>
  <r>
    <m/>
    <s v="S2A_MSIL1C"/>
    <s v="CDM-MLB-GAN"/>
    <s v="-36.84, 174.76 | Zoom:14"/>
    <b v="1"/>
    <s v="New Zealand"/>
    <s v="Auckland CBD"/>
    <s v="AC"/>
    <x v="34"/>
    <s v="60HUE"/>
    <s v="22:26:11 UTC"/>
    <n v="78.400000000000006"/>
    <s v="1450X643px"/>
    <s v="PNG"/>
    <s v="10m"/>
    <s v="2023H1"/>
    <n v="84.35"/>
    <n v="90"/>
    <s v="03 Cloudy (40%-90%)"/>
  </r>
  <r>
    <m/>
    <s v="S2A_MSIL1C"/>
    <s v="CDM-MLB-GAN"/>
    <s v="-36.84, 174.76 | Zoom:14"/>
    <b v="1"/>
    <s v="New Zealand"/>
    <s v="Auckland CBD"/>
    <s v="AC"/>
    <x v="35"/>
    <s v="60HTE"/>
    <s v="22:26:16 UTC"/>
    <n v="99.9"/>
    <s v="1450X643px"/>
    <s v="PNG"/>
    <s v="10m"/>
    <s v="2023H1"/>
    <n v="99.95"/>
    <n v="100"/>
    <s v="04 Overcast (100%)"/>
  </r>
  <r>
    <m/>
    <s v="S2A_MSIL1C"/>
    <s v="CDM-MLB-GAN"/>
    <s v="-36.84, 174.76 | Zoom:14"/>
    <b v="1"/>
    <s v="New Zealand"/>
    <s v="Auckland CBD"/>
    <s v="AC"/>
    <x v="35"/>
    <s v="60HUE"/>
    <s v="22:26:13 UTC"/>
    <n v="100"/>
    <s v="1450X643px"/>
    <s v="PNG"/>
    <s v="10m"/>
    <s v="2023H1"/>
    <n v="99.95"/>
    <n v="100"/>
    <s v="04 Overcast (100%)"/>
  </r>
  <r>
    <m/>
    <s v="S2A_MSIL1C"/>
    <s v="CDM-MLB-GAN"/>
    <s v="-36.85, 174.76 | Zoom:14"/>
    <b v="1"/>
    <s v="New Zealand"/>
    <s v="Auckland CBD"/>
    <s v="AC"/>
    <x v="36"/>
    <s v="60HTE"/>
    <s v="22:26:16 UTC"/>
    <n v="16.8"/>
    <s v="1450X643px"/>
    <s v="PNG"/>
    <s v="10m"/>
    <s v="2022H2"/>
    <n v="9.35"/>
    <n v="10"/>
    <s v="02 Sunny (10%-30%)"/>
  </r>
  <r>
    <m/>
    <s v="S2A_MSIL1C"/>
    <s v="CDM-MLB-GAN"/>
    <s v="-36.85, 174.76 | Zoom:14"/>
    <b v="1"/>
    <s v="New Zealand"/>
    <s v="Auckland CBD"/>
    <s v="AC"/>
    <x v="36"/>
    <s v="60HUE"/>
    <s v="22:26:13 UTC"/>
    <n v="1.9"/>
    <s v="1450X643px"/>
    <s v="PNG"/>
    <s v="10m"/>
    <s v="2022H2"/>
    <n v="9.35"/>
    <n v="10"/>
    <s v="02 Sunny (10%-30%)"/>
  </r>
  <r>
    <m/>
    <s v="S2A_MSIL1C"/>
    <s v="CDM-MLB-GAN"/>
    <s v="-36.85, 174.76 | Zoom:14"/>
    <b v="1"/>
    <s v="New Zealand"/>
    <s v="Auckland CBD"/>
    <s v="AC"/>
    <x v="36"/>
    <s v="60HTE"/>
    <s v="22:26:15 UTC"/>
    <n v="16.8"/>
    <s v="1450X643px"/>
    <s v="PNG"/>
    <s v="10m"/>
    <s v="2022H2"/>
    <n v="9.35"/>
    <n v="10"/>
    <s v="02 Sunny (10%-30%)"/>
  </r>
  <r>
    <m/>
    <s v="S2A_MSIL1C"/>
    <s v="CDM-MLB-GAN"/>
    <s v="-36.85, 174.76 | Zoom:14"/>
    <b v="1"/>
    <s v="New Zealand"/>
    <s v="Auckland CBD"/>
    <s v="AC"/>
    <x v="36"/>
    <s v="60HUE"/>
    <s v="22:26:12 UTC"/>
    <n v="1.9"/>
    <s v="1450X643px"/>
    <s v="PNG"/>
    <s v="10m"/>
    <s v="2022H2"/>
    <n v="9.35"/>
    <n v="10"/>
    <s v="02 Sunny (10%-30%)"/>
  </r>
  <r>
    <m/>
    <s v="S2A_MSIL1C"/>
    <s v="CDM-MLB-GAN"/>
    <s v="-36.85, 174.76 | Zoom:14"/>
    <b v="1"/>
    <s v="New Zealand"/>
    <s v="Auckland CBD"/>
    <s v="AC"/>
    <x v="37"/>
    <s v="60HTE"/>
    <s v="22:26:16 UTC"/>
    <n v="97"/>
    <s v="1450X643px"/>
    <s v="PNG"/>
    <s v="10m"/>
    <s v="2022H2"/>
    <n v="93.15"/>
    <n v="100"/>
    <s v="04 Overcast (100%)"/>
  </r>
  <r>
    <m/>
    <s v="S2A_MSIL1C"/>
    <s v="CDM-MLB-GAN"/>
    <s v="-36.85, 174.76 | Zoom:14"/>
    <b v="1"/>
    <s v="New Zealand"/>
    <s v="Auckland CBD"/>
    <s v="AC"/>
    <x v="37"/>
    <s v="60HUE"/>
    <s v="22:26:12 UTC"/>
    <n v="89.3"/>
    <s v="1450X643px"/>
    <s v="PNG"/>
    <s v="10m"/>
    <s v="2022H2"/>
    <n v="93.15"/>
    <n v="100"/>
    <s v="04 Overcast (100%)"/>
  </r>
  <r>
    <m/>
    <s v="S2A_MSIL1C"/>
    <s v="CDM-MLB-GAN"/>
    <s v="-36.85, 174.76 | Zoom:14"/>
    <b v="1"/>
    <s v="New Zealand"/>
    <s v="Auckland CBD"/>
    <s v="AC"/>
    <x v="38"/>
    <s v="60HTE"/>
    <s v="22:26:16 UTC"/>
    <n v="11.5"/>
    <s v="1450X643px"/>
    <s v="PNG"/>
    <s v="10m"/>
    <s v="2022H2"/>
    <n v="18.05"/>
    <n v="20"/>
    <s v="02 Sunny (10%-30%)"/>
  </r>
  <r>
    <m/>
    <s v="S2A_MSIL1C"/>
    <s v="CDM-MLB-GAN"/>
    <s v="-36.85, 174.76 | Zoom:14"/>
    <b v="1"/>
    <s v="New Zealand"/>
    <s v="Auckland CBD"/>
    <s v="AC"/>
    <x v="38"/>
    <s v="60HUE"/>
    <s v="22:26:13 UTC"/>
    <n v="24.6"/>
    <s v="1450X643px"/>
    <s v="PNG"/>
    <s v="10m"/>
    <s v="2022H2"/>
    <n v="18.05"/>
    <n v="20"/>
    <s v="02 Sunny (10%-30%)"/>
  </r>
  <r>
    <m/>
    <s v="S2A_MSIL1C"/>
    <s v="CDM-MLB-GAN"/>
    <s v="-36.85, 174.76 | Zoom:14"/>
    <b v="1"/>
    <s v="New Zealand"/>
    <s v="Auckland CBD"/>
    <s v="AC"/>
    <x v="39"/>
    <s v="60HTE"/>
    <s v="22:26:17 UTC"/>
    <n v="45.9"/>
    <s v="1450X643px"/>
    <s v="PNG"/>
    <s v="10m"/>
    <s v="2022H2"/>
    <n v="62.349999999999994"/>
    <n v="70"/>
    <s v="03 Cloudy (40%-90%)"/>
  </r>
  <r>
    <m/>
    <s v="S2A_MSIL1C"/>
    <s v="CDM-MLB-GAN"/>
    <s v="-36.85, 174.76 | Zoom:14"/>
    <b v="1"/>
    <s v="New Zealand"/>
    <s v="Auckland CBD"/>
    <s v="AC"/>
    <x v="39"/>
    <s v="60HUE"/>
    <s v="22:26:13 UTC"/>
    <n v="78.8"/>
    <s v="1450X643px"/>
    <s v="PNG"/>
    <s v="10m"/>
    <s v="2022H2"/>
    <n v="62.349999999999994"/>
    <n v="70"/>
    <s v="03 Cloudy (40%-90%)"/>
  </r>
  <r>
    <m/>
    <s v="S2A_MSIL1C"/>
    <s v="CDM-MLB-GAN"/>
    <s v="-36.85, 174.76 | Zoom:14"/>
    <b v="1"/>
    <s v="New Zealand"/>
    <s v="Auckland CBD"/>
    <s v="AC"/>
    <x v="40"/>
    <s v="60HTE"/>
    <s v="22:26:13 UTC"/>
    <n v="89.9"/>
    <s v="1450X643px"/>
    <s v="PNG"/>
    <s v="10m"/>
    <s v="2022H2"/>
    <n v="90.6"/>
    <n v="100"/>
    <s v="04 Overcast (100%)"/>
  </r>
  <r>
    <m/>
    <s v="S2A_MSIL1C"/>
    <s v="CDM-MLB-GAN"/>
    <s v="-36.85, 174.76 | Zoom:14"/>
    <b v="1"/>
    <s v="New Zealand"/>
    <s v="Auckland CBD"/>
    <s v="AC"/>
    <x v="40"/>
    <s v="60HUE"/>
    <s v="22:26:10 UTC"/>
    <n v="91.3"/>
    <s v="1450X643px"/>
    <s v="PNG"/>
    <s v="10m"/>
    <s v="2022H2"/>
    <n v="90.6"/>
    <n v="100"/>
    <s v="04 Overcast (100%)"/>
  </r>
  <r>
    <m/>
    <s v="S2A_MSIL1C"/>
    <s v="CDM-MLB-GAN"/>
    <s v="-36.85, 174.76 | Zoom:14"/>
    <b v="1"/>
    <s v="New Zealand"/>
    <s v="Auckland CBD"/>
    <s v="AC"/>
    <x v="41"/>
    <s v="60HTE"/>
    <s v="22:26:17 UTC"/>
    <n v="93"/>
    <s v="1450X643px"/>
    <s v="PNG"/>
    <s v="10m"/>
    <s v="2022H2"/>
    <n v="75.55"/>
    <n v="80"/>
    <s v="03 Cloudy (40%-90%)"/>
  </r>
  <r>
    <m/>
    <s v="S2A_MSIL1C"/>
    <s v="CDM-MLB-GAN"/>
    <s v="-36.85, 174.76 | Zoom:14"/>
    <b v="1"/>
    <s v="New Zealand"/>
    <s v="Auckland CBD"/>
    <s v="AC"/>
    <x v="41"/>
    <s v="60HUE"/>
    <s v="22:26:14 UTC"/>
    <n v="58.1"/>
    <s v="1450X643px"/>
    <s v="PNG"/>
    <s v="10m"/>
    <s v="2022H2"/>
    <n v="75.55"/>
    <n v="80"/>
    <s v="03 Cloudy (40%-90%)"/>
  </r>
  <r>
    <m/>
    <s v="S2A_MSIL1C"/>
    <s v="CDM-MLB-GAN"/>
    <s v="-36.85, 174.76 | Zoom:14"/>
    <b v="1"/>
    <s v="New Zealand"/>
    <s v="Auckland CBD"/>
    <s v="AC"/>
    <x v="42"/>
    <s v="60HTE"/>
    <s v="22:26:15 UTC"/>
    <n v="67.900000000000006"/>
    <s v="1450X643px"/>
    <s v="PNG"/>
    <s v="10m"/>
    <s v="2022H2"/>
    <n v="64.800000000000011"/>
    <n v="70"/>
    <s v="03 Cloudy (40%-90%)"/>
  </r>
  <r>
    <m/>
    <s v="S2A_MSIL1C"/>
    <s v="CDM-MLB-GAN"/>
    <s v="-36.85, 174.76 | Zoom:14"/>
    <b v="1"/>
    <s v="New Zealand"/>
    <s v="Auckland CBD"/>
    <s v="AC"/>
    <x v="42"/>
    <s v="60HUE"/>
    <s v="22:26:12 UTC"/>
    <n v="61.7"/>
    <s v="1450X643px"/>
    <s v="PNG"/>
    <s v="10m"/>
    <s v="2022H2"/>
    <n v="64.800000000000011"/>
    <n v="70"/>
    <s v="03 Cloudy (40%-90%)"/>
  </r>
  <r>
    <m/>
    <s v="S2A_MSIL1C"/>
    <s v="CDM-MLB-GAN"/>
    <s v="-36.85, 174.76 | Zoom:14"/>
    <b v="1"/>
    <s v="New Zealand"/>
    <s v="Auckland CBD"/>
    <s v="AC"/>
    <x v="43"/>
    <s v="60HTE"/>
    <s v="22:26:16 UTC"/>
    <n v="23.3"/>
    <s v="1450X643px"/>
    <s v="PNG"/>
    <s v="10m"/>
    <s v="2022H2"/>
    <n v="22.950000000000003"/>
    <n v="30"/>
    <s v="02 Sunny (10%-30%)"/>
  </r>
  <r>
    <m/>
    <s v="S2A_MSIL1C"/>
    <s v="CDM-MLB-GAN"/>
    <s v="-36.85, 174.76 | Zoom:14"/>
    <b v="1"/>
    <s v="New Zealand"/>
    <s v="Auckland CBD"/>
    <s v="AC"/>
    <x v="43"/>
    <s v="60HUE"/>
    <s v="22:26:13 UTC"/>
    <n v="22.6"/>
    <s v="1450X643px"/>
    <s v="PNG"/>
    <s v="10m"/>
    <s v="2022H2"/>
    <n v="22.950000000000003"/>
    <n v="30"/>
    <s v="02 Sunny (10%-30%)"/>
  </r>
  <r>
    <m/>
    <s v="S2A_MSIL1C"/>
    <s v="CDM-MLB-GAN"/>
    <s v="-36.85, 174.76 | Zoom:14"/>
    <b v="1"/>
    <s v="New Zealand"/>
    <s v="Auckland CBD"/>
    <s v="AC"/>
    <x v="44"/>
    <s v="60HTE"/>
    <s v="22:26:17 UTC"/>
    <n v="44.4"/>
    <s v="1450X643px"/>
    <s v="PNG"/>
    <s v="10m"/>
    <s v="2022H2"/>
    <n v="32.5"/>
    <n v="40"/>
    <s v="03 Cloudy (40%-90%)"/>
  </r>
  <r>
    <m/>
    <s v="S2A_MSIL1C"/>
    <s v="CDM-MLB-GAN"/>
    <s v="-36.85, 174.76 | Zoom:14"/>
    <b v="1"/>
    <s v="New Zealand"/>
    <s v="Auckland CBD"/>
    <s v="AC"/>
    <x v="44"/>
    <s v="60HUE"/>
    <s v="22:26:13 UTC"/>
    <n v="20.6"/>
    <s v="1450X643px"/>
    <s v="PNG"/>
    <s v="10m"/>
    <s v="2022H2"/>
    <n v="32.5"/>
    <n v="40"/>
    <s v="03 Cloudy (40%-90%)"/>
  </r>
  <r>
    <m/>
    <s v="S2A_MSIL1C"/>
    <s v="CDM-MLB-GAN"/>
    <s v="-36.85, 174.76 | Zoom:14"/>
    <b v="1"/>
    <s v="New Zealand"/>
    <s v="Auckland CBD"/>
    <s v="AC"/>
    <x v="45"/>
    <s v="60HTE"/>
    <s v="22:26:20 UTC"/>
    <n v="38.6"/>
    <s v="1450X643px"/>
    <s v="PNG"/>
    <s v="10m"/>
    <s v="2022H2"/>
    <n v="66.45"/>
    <n v="70"/>
    <s v="03 Cloudy (40%-90%)"/>
  </r>
  <r>
    <m/>
    <s v="S2A_MSIL1C"/>
    <s v="CDM-MLB-GAN"/>
    <s v="-36.85, 174.76 | Zoom:14"/>
    <b v="1"/>
    <s v="New Zealand"/>
    <s v="Auckland CBD"/>
    <s v="AC"/>
    <x v="45"/>
    <s v="60HUE"/>
    <s v="22:26:16 UTC"/>
    <n v="94.3"/>
    <s v="1450X643px"/>
    <s v="PNG"/>
    <s v="10m"/>
    <s v="2022H2"/>
    <n v="66.45"/>
    <n v="70"/>
    <s v="03 Cloudy (40%-90%)"/>
  </r>
  <r>
    <m/>
    <s v="S2A_MSIL1C"/>
    <s v="CDM-MLB-GAN"/>
    <s v="-36.85, 174.76 | Zoom:14"/>
    <b v="1"/>
    <s v="New Zealand"/>
    <s v="Auckland CBD"/>
    <s v="AC"/>
    <x v="46"/>
    <s v="60HTE"/>
    <s v="22:26:16 UTC"/>
    <n v="65.2"/>
    <s v="1450X643px"/>
    <s v="PNG"/>
    <s v="10m"/>
    <s v="2022H2"/>
    <n v="78.800000000000011"/>
    <n v="80"/>
    <s v="03 Cloudy (40%-90%)"/>
  </r>
  <r>
    <m/>
    <s v="S2A_MSIL1C"/>
    <s v="CDM-MLB-GAN"/>
    <s v="-36.85, 174.76 | Zoom:14"/>
    <b v="1"/>
    <s v="New Zealand"/>
    <s v="Auckland CBD"/>
    <s v="AC"/>
    <x v="46"/>
    <s v="60HUE"/>
    <s v="22:26:13 UTC"/>
    <n v="92.4"/>
    <s v="1450X643px"/>
    <s v="PNG"/>
    <s v="10m"/>
    <s v="2022H2"/>
    <n v="78.800000000000011"/>
    <n v="80"/>
    <s v="03 Cloudy (40%-90%)"/>
  </r>
  <r>
    <m/>
    <s v="S2A_MSIL1C"/>
    <s v="CDM-MLB-GAN"/>
    <s v="-36.85, 174.76 | Zoom:14"/>
    <b v="1"/>
    <s v="New Zealand"/>
    <s v="Auckland CBD"/>
    <s v="AC"/>
    <x v="47"/>
    <s v="60HTE"/>
    <s v="22:26:21 UTC"/>
    <n v="11.4"/>
    <s v="1450X643px"/>
    <s v="PNG"/>
    <s v="10m"/>
    <s v="2022H2"/>
    <n v="12.2"/>
    <n v="20"/>
    <s v="02 Sunny (10%-30%)"/>
  </r>
  <r>
    <m/>
    <s v="S2A_MSIL1C"/>
    <s v="CDM-MLB-GAN"/>
    <s v="-36.85, 174.76 | Zoom:14"/>
    <b v="1"/>
    <s v="New Zealand"/>
    <s v="Auckland CBD"/>
    <s v="AC"/>
    <x v="47"/>
    <s v="60HUE"/>
    <s v="22:26:18 UTC"/>
    <n v="13"/>
    <s v="1450X643px"/>
    <s v="PNG"/>
    <s v="10m"/>
    <s v="2022H2"/>
    <n v="12.2"/>
    <n v="20"/>
    <s v="02 Sunny (10%-30%)"/>
  </r>
  <r>
    <m/>
    <s v="S2A_MSIL1C"/>
    <s v="CDM-MLB-GAN"/>
    <s v="-36.85, 174.76 | Zoom:14"/>
    <b v="1"/>
    <s v="New Zealand"/>
    <s v="Auckland CBD"/>
    <s v="AC"/>
    <x v="48"/>
    <s v="60HTE"/>
    <s v="22:26:15 UTC"/>
    <n v="99.3"/>
    <s v="1450X643px"/>
    <s v="PNG"/>
    <s v="10m"/>
    <s v="2022H2"/>
    <n v="99.65"/>
    <n v="100"/>
    <s v="04 Overcast (100%)"/>
  </r>
  <r>
    <m/>
    <s v="S2A_MSIL1C"/>
    <s v="CDM-MLB-GAN"/>
    <s v="-36.85, 174.76 | Zoom:14"/>
    <b v="1"/>
    <s v="New Zealand"/>
    <s v="Auckland CBD"/>
    <s v="AC"/>
    <x v="48"/>
    <s v="60HUE"/>
    <s v="22:26:12 UTC"/>
    <n v="100"/>
    <s v="1450X643px"/>
    <s v="PNG"/>
    <s v="10m"/>
    <s v="2022H2"/>
    <n v="99.65"/>
    <n v="100"/>
    <s v="04 Overcast (100%)"/>
  </r>
  <r>
    <m/>
    <s v="S2A_MSIL1C"/>
    <s v="CDM-MLB-GAN"/>
    <s v="-36.85, 174.76 | Zoom:14"/>
    <b v="1"/>
    <s v="New Zealand"/>
    <s v="Auckland CBD"/>
    <s v="AC"/>
    <x v="49"/>
    <s v="60HTE"/>
    <s v="22:26:20 UTC"/>
    <n v="13.9"/>
    <s v="1450X643px"/>
    <s v="PNG"/>
    <s v="10m"/>
    <s v="2022H2"/>
    <n v="16.649999999999999"/>
    <n v="20"/>
    <s v="02 Sunny (10%-30%)"/>
  </r>
  <r>
    <m/>
    <s v="S2A_MSIL1C"/>
    <s v="CDM-MLB-GAN"/>
    <s v="-36.85, 174.76 | Zoom:14"/>
    <b v="1"/>
    <s v="New Zealand"/>
    <s v="Auckland CBD"/>
    <s v="AC"/>
    <x v="49"/>
    <s v="60HUE"/>
    <s v="22:26:17 UTC"/>
    <n v="19.399999999999999"/>
    <s v="1450X643px"/>
    <s v="PNG"/>
    <s v="10m"/>
    <s v="2022H2"/>
    <n v="16.649999999999999"/>
    <n v="20"/>
    <s v="02 Sunny (10%-30%)"/>
  </r>
  <r>
    <m/>
    <s v="S2A_MSIL1C"/>
    <s v="CDM-MLB-GAN"/>
    <s v="-36.85, 174.76 | Zoom:14"/>
    <b v="1"/>
    <s v="New Zealand"/>
    <s v="Auckland CBD"/>
    <s v="AC"/>
    <x v="50"/>
    <s v="60HTE"/>
    <s v="22:26:16 UTC"/>
    <n v="67.2"/>
    <s v="1450X643px"/>
    <s v="PNG"/>
    <s v="10m"/>
    <s v="2022H2"/>
    <n v="56.75"/>
    <n v="60"/>
    <s v="03 Cloudy (40%-90%)"/>
  </r>
  <r>
    <m/>
    <s v="S2A_MSIL1C"/>
    <s v="CDM-MLB-GAN"/>
    <s v="-36.85, 174.76 | Zoom:14"/>
    <b v="1"/>
    <s v="New Zealand"/>
    <s v="Auckland CBD"/>
    <s v="AC"/>
    <x v="50"/>
    <s v="60HUE"/>
    <s v="22:26:13 UTC"/>
    <n v="46.3"/>
    <s v="1450X643px"/>
    <s v="PNG"/>
    <s v="10m"/>
    <s v="2022H2"/>
    <n v="56.75"/>
    <n v="60"/>
    <s v="03 Cloudy (40%-90%)"/>
  </r>
  <r>
    <m/>
    <s v="S2A_MSIL1C"/>
    <s v="CDM-MLB-GAN"/>
    <s v="-36.85, 174.76 | Zoom:14"/>
    <b v="1"/>
    <s v="New Zealand"/>
    <s v="Auckland CBD"/>
    <s v="AC"/>
    <x v="51"/>
    <s v="60HTE"/>
    <s v="22:26:21 UTC"/>
    <n v="25.6"/>
    <s v="1450X643px"/>
    <s v="PNG"/>
    <s v="10m"/>
    <s v="2022H2"/>
    <n v="18.5"/>
    <n v="20"/>
    <s v="02 Sunny (10%-30%)"/>
  </r>
  <r>
    <m/>
    <s v="S2A_MSIL1C"/>
    <s v="CDM-MLB-GAN"/>
    <s v="-36.85, 174.76 | Zoom:14"/>
    <b v="1"/>
    <s v="New Zealand"/>
    <s v="Auckland CBD"/>
    <s v="AC"/>
    <x v="51"/>
    <s v="60HUE"/>
    <s v="22:26:17 UTC"/>
    <n v="11.4"/>
    <s v="1450X643px"/>
    <s v="PNG"/>
    <s v="10m"/>
    <s v="2022H2"/>
    <n v="18.5"/>
    <n v="20"/>
    <s v="02 Sunny (10%-30%)"/>
  </r>
  <r>
    <m/>
    <s v="S2A_MSIL1C"/>
    <s v="CDM-MLB-GAN"/>
    <s v="-36.85, 174.76 | Zoom:14"/>
    <b v="1"/>
    <s v="New Zealand"/>
    <s v="Auckland CBD"/>
    <s v="AC"/>
    <x v="52"/>
    <s v="60HTE"/>
    <s v="22:26:15 UTC"/>
    <n v="11.7"/>
    <s v="1450X643px"/>
    <s v="PNG"/>
    <s v="10m"/>
    <s v="2022H2"/>
    <n v="10.95"/>
    <n v="20"/>
    <s v="02 Sunny (10%-30%)"/>
  </r>
  <r>
    <m/>
    <s v="S2A_MSIL1C"/>
    <s v="CDM-MLB-GAN"/>
    <s v="-36.85, 174.76 | Zoom:14"/>
    <b v="1"/>
    <s v="New Zealand"/>
    <s v="Auckland CBD"/>
    <s v="AC"/>
    <x v="52"/>
    <s v="60HUE"/>
    <s v="22:26:12 UTC"/>
    <n v="10.199999999999999"/>
    <s v="1450X643px"/>
    <s v="PNG"/>
    <s v="10m"/>
    <s v="2022H2"/>
    <n v="10.95"/>
    <n v="20"/>
    <s v="02 Sunny (10%-30%)"/>
  </r>
  <r>
    <m/>
    <s v="S2A_MSIL1C"/>
    <s v="CDM-MLB-GAN"/>
    <s v="-36.85, 174.76 | Zoom:14"/>
    <b v="1"/>
    <s v="New Zealand"/>
    <s v="Auckland CBD"/>
    <s v="AC"/>
    <x v="53"/>
    <s v="60HTE"/>
    <s v="22:26:24 UTC"/>
    <n v="85.1"/>
    <s v="1450X643px"/>
    <s v="PNG"/>
    <s v="10m"/>
    <s v="2022H2"/>
    <n v="70.199999999999989"/>
    <n v="80"/>
    <s v="03 Cloudy (40%-90%)"/>
  </r>
  <r>
    <m/>
    <s v="S2A_MSIL1C"/>
    <s v="CDM-MLB-GAN"/>
    <s v="-36.85, 174.76 | Zoom:14"/>
    <b v="1"/>
    <s v="New Zealand"/>
    <s v="Auckland CBD"/>
    <s v="AC"/>
    <x v="53"/>
    <s v="60HUE"/>
    <s v="22:26:20 UTC"/>
    <n v="55.3"/>
    <s v="1450X643px"/>
    <s v="PNG"/>
    <s v="10m"/>
    <s v="2022H2"/>
    <n v="70.199999999999989"/>
    <n v="80"/>
    <s v="03 Cloudy (40%-90%)"/>
  </r>
  <r>
    <m/>
    <s v="S2A_MSIL1C"/>
    <s v="CDM-MLB-GAN"/>
    <s v="-36.85, 174.76 | Zoom:14"/>
    <b v="1"/>
    <s v="New Zealand"/>
    <s v="Auckland CBD"/>
    <s v="AC"/>
    <x v="54"/>
    <s v="60HTE"/>
    <s v="22:26:16 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54"/>
    <s v="60HUE"/>
    <s v="22:26:13 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55"/>
    <s v="60HTE"/>
    <s v="22:26:24 UTC"/>
    <n v="85"/>
    <s v="1450X643px"/>
    <s v="PNG"/>
    <s v="10m"/>
    <s v="2022H2"/>
    <n v="85.1"/>
    <n v="90"/>
    <s v="03 Cloudy (40%-90%)"/>
  </r>
  <r>
    <m/>
    <s v="S2A_MSIL1C"/>
    <s v="CDM-MLB-GAN"/>
    <s v="-36.85, 174.76 | Zoom:14"/>
    <b v="1"/>
    <s v="New Zealand"/>
    <s v="Auckland CBD"/>
    <s v="AC"/>
    <x v="55"/>
    <s v="60HUE"/>
    <s v="22:26:21 UTC"/>
    <n v="85.2"/>
    <s v="1450X643px"/>
    <s v="PNG"/>
    <s v="10m"/>
    <s v="2022H2"/>
    <n v="85.1"/>
    <n v="90"/>
    <s v="03 Cloudy (40%-90%)"/>
  </r>
  <r>
    <m/>
    <s v="S2A_MSIL1C"/>
    <s v="CDM-MLB-GAN"/>
    <s v="-36.85, 174.76 | Zoom:14"/>
    <b v="1"/>
    <s v="New Zealand"/>
    <s v="Auckland CBD"/>
    <s v="AC"/>
    <x v="56"/>
    <s v="60HTE"/>
    <s v="22:26:18 UTC"/>
    <n v="34.4"/>
    <s v="1450X643px"/>
    <s v="PNG"/>
    <s v="10m"/>
    <s v="2022H2"/>
    <n v="34.15"/>
    <n v="40"/>
    <s v="03 Cloudy (40%-90%)"/>
  </r>
  <r>
    <m/>
    <s v="S2A_MSIL1C"/>
    <s v="CDM-MLB-GAN"/>
    <s v="-36.85, 174.76 | Zoom:14"/>
    <b v="1"/>
    <s v="New Zealand"/>
    <s v="Auckland CBD"/>
    <s v="AC"/>
    <x v="56"/>
    <s v="60HUE"/>
    <s v="22:26:15 UTC"/>
    <n v="33.9"/>
    <s v="1450X643px"/>
    <s v="PNG"/>
    <s v="10m"/>
    <s v="2022H2"/>
    <n v="34.15"/>
    <n v="40"/>
    <s v="03 Cloudy (40%-90%)"/>
  </r>
  <r>
    <m/>
    <s v="S2A_MSIL1C"/>
    <s v="CDM-MLB-GAN"/>
    <s v="-36.85, 174.76 | Zoom:14"/>
    <b v="1"/>
    <s v="New Zealand"/>
    <s v="Auckland CBD"/>
    <s v="AC"/>
    <x v="57"/>
    <s v="60HTE"/>
    <s v="22:26:26 UTC"/>
    <n v="73.400000000000006"/>
    <s v="1450X643px"/>
    <s v="PNG"/>
    <s v="10m"/>
    <s v="2022H2"/>
    <n v="67.599999999999994"/>
    <n v="70"/>
    <s v="03 Cloudy (40%-90%)"/>
  </r>
  <r>
    <m/>
    <s v="S2A_MSIL1C"/>
    <s v="CDM-MLB-GAN"/>
    <s v="-36.85, 174.76 | Zoom:14"/>
    <b v="1"/>
    <s v="New Zealand"/>
    <s v="Auckland CBD"/>
    <s v="AC"/>
    <x v="57"/>
    <s v="60HUE"/>
    <s v="22:26:23 UTC"/>
    <n v="61.8"/>
    <s v="1450X643px"/>
    <s v="PNG"/>
    <s v="10m"/>
    <s v="2022H2"/>
    <n v="67.599999999999994"/>
    <n v="70"/>
    <s v="03 Cloudy (40%-90%)"/>
  </r>
  <r>
    <m/>
    <s v="S2A_MSIL1C"/>
    <s v="CDM-MLB-GAN"/>
    <s v="-36.85, 174.76 | Zoom:14"/>
    <b v="1"/>
    <s v="New Zealand"/>
    <s v="Auckland CBD"/>
    <s v="AC"/>
    <x v="58"/>
    <s v="60HTE"/>
    <s v="22:26:19 UTC"/>
    <n v="43.8"/>
    <s v="1450X643px"/>
    <s v="PNG"/>
    <s v="10m"/>
    <s v="2022H2"/>
    <n v="54.6"/>
    <n v="60"/>
    <s v="03 Cloudy (40%-90%)"/>
  </r>
  <r>
    <m/>
    <s v="S2A_MSIL1C"/>
    <s v="CDM-MLB-GAN"/>
    <s v="-36.85, 174.76 | Zoom:14"/>
    <b v="1"/>
    <s v="New Zealand"/>
    <s v="Auckland CBD"/>
    <s v="AC"/>
    <x v="58"/>
    <s v="60HUE"/>
    <s v="22:26:16 UTC"/>
    <n v="65.400000000000006"/>
    <s v="1450X643px"/>
    <s v="PNG"/>
    <s v="10m"/>
    <s v="2022H2"/>
    <n v="54.6"/>
    <n v="60"/>
    <s v="03 Cloudy (40%-90%)"/>
  </r>
  <r>
    <m/>
    <s v="S2A_MSIL1C"/>
    <s v="CDM-MLB-GAN"/>
    <s v="-36.85, 174.76 | Zoom:14"/>
    <b v="1"/>
    <s v="New Zealand"/>
    <s v="Auckland CBD"/>
    <s v="AC"/>
    <x v="59"/>
    <s v="60HTE"/>
    <s v="22:26:29 UTC"/>
    <n v="0.2"/>
    <s v="1450X643px"/>
    <s v="PNG"/>
    <s v="10m"/>
    <s v="2022H2"/>
    <n v="1.05"/>
    <n v="10"/>
    <s v="02 Sunny (10%-30%)"/>
  </r>
  <r>
    <m/>
    <s v="S2A_MSIL1C"/>
    <s v="CDM-MLB-GAN"/>
    <s v="-36.85, 174.76 | Zoom:14"/>
    <b v="1"/>
    <s v="New Zealand"/>
    <s v="Auckland CBD"/>
    <s v="AC"/>
    <x v="59"/>
    <s v="60HUE"/>
    <s v="22:26:25 UTC"/>
    <n v="1.9"/>
    <s v="1450X643px"/>
    <s v="PNG"/>
    <s v="10m"/>
    <s v="2022H2"/>
    <n v="1.05"/>
    <n v="10"/>
    <s v="02 Sunny (10%-30%)"/>
  </r>
  <r>
    <m/>
    <s v="S2A_MSIL1C"/>
    <s v="CDM-MLB-GAN"/>
    <s v="-36.85, 174.76 | Zoom:14"/>
    <b v="1"/>
    <s v="New Zealand"/>
    <s v="Auckland CBD"/>
    <s v="AC"/>
    <x v="60"/>
    <s v="60HTE"/>
    <s v="22:26:18 UTC"/>
    <n v="44.6"/>
    <s v="1450X643px"/>
    <s v="PNG"/>
    <s v="10m"/>
    <s v="2022H2"/>
    <n v="40.200000000000003"/>
    <n v="50"/>
    <s v="03 Cloudy (40%-90%)"/>
  </r>
  <r>
    <m/>
    <s v="S2A_MSIL1C"/>
    <s v="CDM-MLB-GAN"/>
    <s v="-36.85, 174.76 | Zoom:14"/>
    <b v="1"/>
    <s v="New Zealand"/>
    <s v="Auckland CBD"/>
    <s v="AC"/>
    <x v="60"/>
    <s v="60HUE"/>
    <s v="22:26:15 UTC"/>
    <n v="35.799999999999997"/>
    <s v="1450X643px"/>
    <s v="PNG"/>
    <s v="10m"/>
    <s v="2022H2"/>
    <n v="40.200000000000003"/>
    <n v="50"/>
    <s v="03 Cloudy (40%-90%)"/>
  </r>
  <r>
    <m/>
    <s v="S2A_MSIL1C"/>
    <s v="CDM-MLB-GAN"/>
    <s v="-36.85, 174.76 | Zoom:14"/>
    <b v="1"/>
    <s v="New Zealand"/>
    <s v="Auckland CBD"/>
    <s v="AC"/>
    <x v="61"/>
    <s v="60HTE"/>
    <s v="22:26:29 UTC"/>
    <n v="17.399999999999999"/>
    <s v="1450X643px"/>
    <s v="PNG"/>
    <s v="10m"/>
    <s v="2022H2"/>
    <n v="19.600000000000001"/>
    <n v="20"/>
    <s v="02 Sunny (10%-30%)"/>
  </r>
  <r>
    <m/>
    <s v="S2A_MSIL1C"/>
    <s v="CDM-MLB-GAN"/>
    <s v="-36.85, 174.76 | Zoom:14"/>
    <b v="1"/>
    <s v="New Zealand"/>
    <s v="Auckland CBD"/>
    <s v="AC"/>
    <x v="61"/>
    <s v="60HUE"/>
    <s v="22:26:26 UTC"/>
    <n v="21.8"/>
    <s v="1450X643px"/>
    <s v="PNG"/>
    <s v="10m"/>
    <s v="2022H2"/>
    <n v="19.600000000000001"/>
    <n v="20"/>
    <s v="02 Sunny (10%-30%)"/>
  </r>
  <r>
    <m/>
    <s v="S2A_MSIL1C"/>
    <s v="CDM-MLB-GAN"/>
    <s v="-36.85, 174.76 | Zoom:14"/>
    <b v="1"/>
    <s v="New Zealand"/>
    <s v="Auckland CBD"/>
    <s v="AC"/>
    <x v="62"/>
    <s v="60HTE"/>
    <s v="22:26:18 UTC"/>
    <n v="53.3"/>
    <s v="1450X643px"/>
    <s v="PNG"/>
    <s v="10m"/>
    <s v="2022H2"/>
    <n v="50.75"/>
    <n v="60"/>
    <s v="03 Cloudy (40%-90%)"/>
  </r>
  <r>
    <m/>
    <s v="S2A_MSIL1C"/>
    <s v="CDM-MLB-GAN"/>
    <s v="-36.85, 174.76 | Zoom:14"/>
    <b v="1"/>
    <s v="New Zealand"/>
    <s v="Auckland CBD"/>
    <s v="AC"/>
    <x v="62"/>
    <s v="60HUE"/>
    <s v="22:26:15 UTC"/>
    <n v="48.2"/>
    <s v="1450X643px"/>
    <s v="PNG"/>
    <s v="10m"/>
    <s v="2022H2"/>
    <n v="50.75"/>
    <n v="60"/>
    <s v="03 Cloudy (40%-90%)"/>
  </r>
  <r>
    <m/>
    <s v="S2A_MSIL1C"/>
    <s v="CDM-MLB-GAN"/>
    <s v="-36.85, 174.76 | Zoom:14"/>
    <b v="1"/>
    <s v="New Zealand"/>
    <s v="Auckland CBD"/>
    <s v="AC"/>
    <x v="63"/>
    <s v="60HTE"/>
    <s v="22:26:29 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63"/>
    <s v="60HUE"/>
    <s v="22:26:26 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64"/>
    <s v="60HTE"/>
    <s v="22:26:20 UTC"/>
    <n v="1.3"/>
    <s v="1450X643px"/>
    <s v="PNG"/>
    <s v="10m"/>
    <s v="2022H2"/>
    <n v="0.65"/>
    <n v="10"/>
    <s v="02 Sunny (10%-30%)"/>
  </r>
  <r>
    <m/>
    <s v="S2A_MSIL1C"/>
    <s v="CDM-MLB-GAN"/>
    <s v="-36.85, 174.76 | Zoom:14"/>
    <b v="1"/>
    <s v="New Zealand"/>
    <s v="Auckland CBD"/>
    <s v="AC"/>
    <x v="64"/>
    <s v="60HUE"/>
    <s v="22:26:17 UTC"/>
    <n v="0"/>
    <s v="1450X643px"/>
    <s v="PNG"/>
    <s v="10m"/>
    <s v="2022H2"/>
    <n v="0.65"/>
    <n v="10"/>
    <s v="02 Sunny (10%-30%)"/>
  </r>
  <r>
    <m/>
    <s v="S2A_MSIL1C"/>
    <s v="CDM-MLB-GAN"/>
    <s v="-36.85, 174.76 | Zoom:14"/>
    <b v="1"/>
    <s v="New Zealand"/>
    <s v="Auckland CBD"/>
    <s v="AC"/>
    <x v="65"/>
    <s v="60HTE"/>
    <s v="22:26:28 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65"/>
    <s v="60HUE"/>
    <s v="22:26:25 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66"/>
    <s v="60HTE"/>
    <s v="22:26:22 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66"/>
    <s v="60HUE"/>
    <s v="22:26:18 UTC"/>
    <n v="100"/>
    <s v="1450X643px"/>
    <s v="PNG"/>
    <s v="10m"/>
    <s v="2022H2"/>
    <n v="100"/>
    <n v="100"/>
    <s v="04 Overcast (100%)"/>
  </r>
  <r>
    <m/>
    <s v="S2A_MSIL1C"/>
    <s v="CDM-MLB-GAN"/>
    <s v="-36.85, 174.76 | Zoom:14"/>
    <b v="1"/>
    <s v="New Zealand"/>
    <s v="Auckland CBD"/>
    <s v="AC"/>
    <x v="67"/>
    <s v="60HTE"/>
    <s v="22:26:26 UTC"/>
    <n v="28.3"/>
    <s v="1450X643px"/>
    <s v="PNG"/>
    <s v="10m"/>
    <s v="2022H2"/>
    <n v="42.65"/>
    <n v="50"/>
    <s v="03 Cloudy (40%-90%)"/>
  </r>
  <r>
    <m/>
    <s v="S2A_MSIL1C"/>
    <s v="CDM-MLB-GAN"/>
    <s v="-36.85, 174.76 | Zoom:14"/>
    <b v="1"/>
    <s v="New Zealand"/>
    <s v="Auckland CBD"/>
    <s v="AC"/>
    <x v="67"/>
    <s v="60HUE"/>
    <s v="22:26:23 UTC"/>
    <n v="57"/>
    <s v="1450X643px"/>
    <s v="PNG"/>
    <s v="10m"/>
    <s v="2022H2"/>
    <n v="42.65"/>
    <n v="50"/>
    <s v="03 Cloudy (40%-90%)"/>
  </r>
  <r>
    <m/>
    <s v="S2A_MSIL1C"/>
    <s v="CDM-MLB-GAN"/>
    <s v="-36.85, 174.76 | Zoom:14"/>
    <b v="1"/>
    <s v="New Zealand"/>
    <s v="Auckland CBD"/>
    <s v="AC"/>
    <x v="68"/>
    <s v="60HTE"/>
    <s v="22:26:22 UTC"/>
    <n v="67.400000000000006"/>
    <s v="1450X643px"/>
    <s v="PNG"/>
    <s v="10m"/>
    <s v="2022H2"/>
    <n v="75.45"/>
    <n v="80"/>
    <s v="03 Cloudy (40%-90%)"/>
  </r>
  <r>
    <m/>
    <s v="S2A_MSIL1C"/>
    <s v="CDM-MLB-GAN"/>
    <s v="-36.85, 174.76 | Zoom:14"/>
    <b v="1"/>
    <s v="New Zealand"/>
    <s v="Auckland CBD"/>
    <s v="AC"/>
    <x v="68"/>
    <s v="60HUE"/>
    <s v="22:26:19 UTC"/>
    <n v="83.5"/>
    <s v="1450X643px"/>
    <s v="PNG"/>
    <s v="10m"/>
    <s v="2022H2"/>
    <n v="75.45"/>
    <n v="80"/>
    <s v="03 Cloudy (40%-90%)"/>
  </r>
  <r>
    <m/>
    <s v="S2A_MSIL1C"/>
    <s v="CDM-MLB-GAN"/>
    <s v="-36.85, 174.76 | Zoom:14"/>
    <b v="1"/>
    <s v="New Zealand"/>
    <s v="Auckland CBD"/>
    <s v="AC"/>
    <x v="69"/>
    <s v="60HTE"/>
    <s v="22:26:29 UTC"/>
    <n v="99.3"/>
    <s v="1450X643px"/>
    <s v="PNG"/>
    <s v="10m"/>
    <s v="2022H2"/>
    <n v="98.4"/>
    <n v="100"/>
    <s v="04 Overcast (100%)"/>
  </r>
  <r>
    <m/>
    <s v="S2A_MSIL1C"/>
    <s v="CDM-MLB-GAN"/>
    <s v="-36.85, 174.76 | Zoom:14"/>
    <b v="1"/>
    <s v="New Zealand"/>
    <s v="Auckland CBD"/>
    <s v="AC"/>
    <x v="69"/>
    <s v="60HUE"/>
    <s v="22:26:26 UTC"/>
    <n v="97.5"/>
    <s v="1450X643px"/>
    <s v="PNG"/>
    <s v="10m"/>
    <s v="2022H2"/>
    <n v="98.4"/>
    <n v="100"/>
    <s v="04 Overcast (100%)"/>
  </r>
  <r>
    <m/>
    <s v="S2A_MSIL1C"/>
    <s v="CDM-MLB-GAN"/>
    <s v="-36.85, 174.76 | Zoom:14"/>
    <b v="1"/>
    <s v="New Zealand"/>
    <s v="Auckland CBD"/>
    <s v="AC"/>
    <x v="70"/>
    <s v="60HTE"/>
    <s v="22:26:21 UTC"/>
    <n v="99.7"/>
    <s v="1450X643px"/>
    <s v="PNG"/>
    <s v="10m"/>
    <s v="2022H2"/>
    <n v="87.9"/>
    <n v="90"/>
    <s v="03 Cloudy (40%-90%)"/>
  </r>
  <r>
    <m/>
    <s v="S2A_MSIL1C"/>
    <s v="CDM-MLB-GAN"/>
    <s v="-36.85, 174.76 | Zoom:14"/>
    <b v="1"/>
    <s v="New Zealand"/>
    <s v="Auckland CBD"/>
    <s v="AC"/>
    <x v="70"/>
    <s v="60HUE"/>
    <s v="22:26:18 UTC"/>
    <n v="76.099999999999994"/>
    <s v="1450X643px"/>
    <s v="PNG"/>
    <s v="10m"/>
    <s v="2022H2"/>
    <n v="87.9"/>
    <n v="90"/>
    <s v="03 Cloudy (40%-90%)"/>
  </r>
  <r>
    <m/>
    <s v="S2A_MSIL1C"/>
    <s v="CDM-MLB-GAN"/>
    <s v="-36.85, 174.76 | Zoom:14"/>
    <b v="1"/>
    <s v="New Zealand"/>
    <s v="Auckland CBD"/>
    <s v="AC"/>
    <x v="71"/>
    <s v="60HTE"/>
    <s v="22:26:30 UTC"/>
    <n v="84"/>
    <s v="1450X643px"/>
    <s v="PNG"/>
    <s v="10m"/>
    <s v="2022H2"/>
    <n v="91.9"/>
    <n v="100"/>
    <s v="04 Overcast (100%)"/>
  </r>
  <r>
    <m/>
    <s v="S2A_MSIL1C"/>
    <s v="CDM-MLB-GAN"/>
    <s v="-36.85, 174.76 | Zoom:14"/>
    <b v="1"/>
    <s v="New Zealand"/>
    <s v="Auckland CBD"/>
    <s v="AC"/>
    <x v="71"/>
    <s v="60HUE"/>
    <s v="22:26:27 UTC"/>
    <n v="99.8"/>
    <s v="1450X643px"/>
    <s v="PNG"/>
    <s v="10m"/>
    <s v="2022H2"/>
    <n v="91.9"/>
    <n v="100"/>
    <s v="04 Overcast (100%)"/>
  </r>
  <r>
    <m/>
    <s v="S2A_MSIL1C"/>
    <s v="CDM-MLB-GAN"/>
    <s v="-36.85, 174.76 | Zoom:14"/>
    <b v="1"/>
    <s v="New Zealand"/>
    <s v="Auckland CBD"/>
    <s v="AC"/>
    <x v="72"/>
    <s v="60HTE"/>
    <s v="22:26:22 UTC"/>
    <n v="6.3"/>
    <s v="1450X643px"/>
    <s v="PNG"/>
    <s v="10m"/>
    <s v="2022H2"/>
    <n v="6.1999999999999993"/>
    <n v="10"/>
    <s v="02 Sunny (10%-30%)"/>
  </r>
  <r>
    <m/>
    <s v="S2A_MSIL1C"/>
    <s v="CDM-MLB-GAN"/>
    <s v="-36.85, 174.76 | Zoom:14"/>
    <b v="1"/>
    <s v="New Zealand"/>
    <s v="Auckland CBD"/>
    <s v="AC"/>
    <x v="72"/>
    <s v="60HUE"/>
    <s v="22:26:19 UTC"/>
    <n v="6.1"/>
    <s v="1450X643px"/>
    <s v="PNG"/>
    <s v="10m"/>
    <s v="2022H2"/>
    <n v="6.1999999999999993"/>
    <n v="10"/>
    <s v="02 Sunny (10%-30%)"/>
  </r>
  <r>
    <m/>
    <s v="S2A_MSIL1C"/>
    <s v="CDM-MLB-GAN"/>
    <s v="-36.85, 174.76 | Zoom:14"/>
    <b v="1"/>
    <s v="New Zealand"/>
    <s v="Auckland CBD"/>
    <s v="AC"/>
    <x v="73"/>
    <s v="60HTE"/>
    <s v="22:26:30 UTC"/>
    <n v="98.7"/>
    <s v="1450X643px"/>
    <s v="PNG"/>
    <s v="10m"/>
    <s v="2022H1"/>
    <n v="99.300000000000011"/>
    <n v="100"/>
    <s v="04 Overcast (100%)"/>
  </r>
  <r>
    <m/>
    <s v="S2A_MSIL1C"/>
    <s v="CDM-MLB-GAN"/>
    <s v="-36.85, 174.76 | Zoom:14"/>
    <b v="1"/>
    <s v="New Zealand"/>
    <s v="Auckland CBD"/>
    <s v="AC"/>
    <x v="73"/>
    <s v="60HUE"/>
    <s v="22:26:26 UTC"/>
    <n v="99.9"/>
    <s v="1450X643px"/>
    <s v="PNG"/>
    <s v="10m"/>
    <s v="2022H1"/>
    <n v="99.300000000000011"/>
    <n v="100"/>
    <s v="04 Overcast (100%)"/>
  </r>
  <r>
    <m/>
    <s v="S2A_MSIL1C"/>
    <s v="CDM-MLB-GAN"/>
    <s v="-36.85, 174.76 | Zoom:14"/>
    <b v="1"/>
    <s v="New Zealand"/>
    <s v="Auckland CBD"/>
    <s v="AC"/>
    <x v="74"/>
    <s v="60HTE"/>
    <s v="22:26:22 UTC"/>
    <n v="8.6999999999999993"/>
    <s v="1450X643px"/>
    <s v="PNG"/>
    <s v="10m"/>
    <s v="2022H1"/>
    <n v="5.1499999999999995"/>
    <n v="10"/>
    <s v="02 Sunny (10%-30%)"/>
  </r>
  <r>
    <m/>
    <s v="S2A_MSIL1C"/>
    <s v="CDM-MLB-GAN"/>
    <s v="-36.85, 174.76 | Zoom:14"/>
    <b v="1"/>
    <s v="New Zealand"/>
    <s v="Auckland CBD"/>
    <s v="AC"/>
    <x v="74"/>
    <s v="60HUE"/>
    <s v="22:26:18 UTC"/>
    <n v="1.6"/>
    <s v="1450X643px"/>
    <s v="PNG"/>
    <s v="10m"/>
    <s v="2022H1"/>
    <n v="5.1499999999999995"/>
    <n v="10"/>
    <s v="02 Sunny (10%-30%)"/>
  </r>
  <r>
    <m/>
    <s v="S2A_MSIL1C"/>
    <s v="CDM-MLB-GAN"/>
    <s v="-36.85, 174.76 | Zoom:14"/>
    <b v="1"/>
    <s v="New Zealand"/>
    <s v="Auckland CBD"/>
    <s v="AC"/>
    <x v="75"/>
    <s v="60HTE"/>
    <s v="22:26:28 UTC"/>
    <n v="100"/>
    <s v="1450X643px"/>
    <s v="PNG"/>
    <s v="10m"/>
    <s v="2022H1"/>
    <n v="100"/>
    <n v="100"/>
    <s v="04 Overcast (100%)"/>
  </r>
  <r>
    <m/>
    <s v="S2A_MSIL1C"/>
    <s v="CDM-MLB-GAN"/>
    <s v="-36.85, 174.76 | Zoom:14"/>
    <b v="1"/>
    <s v="New Zealand"/>
    <s v="Auckland CBD"/>
    <s v="AC"/>
    <x v="75"/>
    <s v="60HUE"/>
    <s v="22:26:25 UTC"/>
    <n v="100"/>
    <s v="1450X643px"/>
    <s v="PNG"/>
    <s v="10m"/>
    <s v="2022H1"/>
    <n v="100"/>
    <n v="100"/>
    <s v="04 Overcast (100%)"/>
  </r>
  <r>
    <m/>
    <s v="S2A_MSIL1C"/>
    <s v="CDM-MLB-GAN"/>
    <s v="-36.85, 174.76 | Zoom:14"/>
    <b v="1"/>
    <s v="New Zealand"/>
    <s v="Auckland CBD"/>
    <s v="AC"/>
    <x v="76"/>
    <s v="60HTE"/>
    <s v="22:26:20 UTC"/>
    <n v="47.5"/>
    <s v="1450X643px"/>
    <s v="PNG"/>
    <s v="10m"/>
    <s v="2022H1"/>
    <n v="31.85"/>
    <n v="40"/>
    <s v="03 Cloudy (40%-90%)"/>
  </r>
  <r>
    <m/>
    <s v="S2A_MSIL1C"/>
    <s v="CDM-MLB-GAN"/>
    <s v="-36.85, 174.76 | Zoom:14"/>
    <b v="1"/>
    <s v="New Zealand"/>
    <s v="Auckland CBD"/>
    <s v="AC"/>
    <x v="76"/>
    <s v="60HUE"/>
    <s v="22:26:17 UTC"/>
    <n v="16.2"/>
    <s v="1450X643px"/>
    <s v="PNG"/>
    <s v="10m"/>
    <s v="2022H1"/>
    <n v="31.85"/>
    <n v="40"/>
    <s v="03 Cloudy (40%-90%)"/>
  </r>
  <r>
    <m/>
    <s v="S2A_MSIL1C"/>
    <s v="CDM-MLB-GAN"/>
    <s v="-36.85, 174.76 | Zoom:14"/>
    <b v="1"/>
    <s v="New Zealand"/>
    <s v="Auckland CBD"/>
    <s v="AC"/>
    <x v="77"/>
    <s v="60HTE"/>
    <s v="22:26:25 UTC"/>
    <n v="3.8"/>
    <s v="1450X643px"/>
    <s v="PNG"/>
    <s v="10m"/>
    <s v="2022H1"/>
    <n v="6.9499999999999993"/>
    <n v="10"/>
    <s v="02 Sunny (10%-30%)"/>
  </r>
  <r>
    <m/>
    <s v="S2A_MSIL1C"/>
    <s v="CDM-MLB-GAN"/>
    <s v="-36.85, 174.76 | Zoom:14"/>
    <b v="1"/>
    <s v="New Zealand"/>
    <s v="Auckland CBD"/>
    <s v="AC"/>
    <x v="77"/>
    <s v="60HUE"/>
    <s v="22:26:22 UTC"/>
    <n v="10.1"/>
    <s v="1450X643px"/>
    <s v="PNG"/>
    <s v="10m"/>
    <s v="2022H1"/>
    <n v="6.9499999999999993"/>
    <n v="10"/>
    <s v="02 Sunny (10%-30%)"/>
  </r>
  <r>
    <m/>
    <s v="S2A_MSIL1C"/>
    <s v="CDM-MLB-GAN"/>
    <s v="-36.85, 174.76 | Zoom:14"/>
    <b v="1"/>
    <s v="New Zealand"/>
    <s v="Auckland CBD"/>
    <s v="AC"/>
    <x v="78"/>
    <s v="60HTE"/>
    <s v="22:26:17 UTC"/>
    <n v="21.9"/>
    <s v="1450X643px"/>
    <s v="PNG"/>
    <s v="10m"/>
    <s v="2022H1"/>
    <n v="20.049999999999997"/>
    <n v="30"/>
    <s v="02 Sunny (10%-30%)"/>
  </r>
  <r>
    <m/>
    <s v="S2A_MSIL1C"/>
    <s v="CDM-MLB-GAN"/>
    <s v="-36.85, 174.76 | Zoom:14"/>
    <b v="1"/>
    <s v="New Zealand"/>
    <s v="Auckland CBD"/>
    <s v="AC"/>
    <x v="78"/>
    <s v="60HUE"/>
    <s v="22:26:13 UTC"/>
    <n v="18.2"/>
    <s v="1450X643px"/>
    <s v="PNG"/>
    <s v="10m"/>
    <s v="2022H1"/>
    <n v="20.049999999999997"/>
    <n v="30"/>
    <s v="02 Sunny (10%-30%)"/>
  </r>
  <r>
    <m/>
    <s v="S2A_MSIL1C"/>
    <s v="CDM-MLB-GAN"/>
    <s v="-36.85, 174.76 | Zoom:14"/>
    <b v="1"/>
    <s v="New Zealand"/>
    <s v="Auckland CBD"/>
    <s v="AC"/>
    <x v="79"/>
    <s v="60HTE"/>
    <s v="22:26:25 UTC"/>
    <n v="100"/>
    <s v="1450X643px"/>
    <s v="PNG"/>
    <s v="10m"/>
    <s v="2022H1"/>
    <n v="99.9"/>
    <n v="100"/>
    <s v="04 Overcast (100%)"/>
  </r>
  <r>
    <m/>
    <s v="S2A_MSIL1C"/>
    <s v="CDM-MLB-GAN"/>
    <s v="-36.85, 174.76 | Zoom:14"/>
    <b v="1"/>
    <s v="New Zealand"/>
    <s v="Auckland CBD"/>
    <s v="AC"/>
    <x v="79"/>
    <s v="60HUE"/>
    <s v="22:26:21 UTC"/>
    <n v="99.8"/>
    <s v="1450X643px"/>
    <s v="PNG"/>
    <s v="10m"/>
    <s v="2022H1"/>
    <n v="99.9"/>
    <n v="100"/>
    <s v="04 Overcast (100%)"/>
  </r>
  <r>
    <m/>
    <s v="S2A_MSIL1C"/>
    <s v="CDM-MLB-GAN"/>
    <s v="-36.85, 174.76 | Zoom:14"/>
    <b v="1"/>
    <s v="New Zealand"/>
    <s v="Auckland CBD"/>
    <s v="AC"/>
    <x v="80"/>
    <s v="60HTE"/>
    <s v="22:26:17 UTC"/>
    <n v="12.6"/>
    <s v="1450X643px"/>
    <s v="PNG"/>
    <s v="10m"/>
    <s v="2022H1"/>
    <n v="9.6"/>
    <n v="10"/>
    <s v="02 Sunny (10%-30%)"/>
  </r>
  <r>
    <m/>
    <s v="S2A_MSIL1C"/>
    <s v="CDM-MLB-GAN"/>
    <s v="-36.85, 174.76 | Zoom:14"/>
    <b v="1"/>
    <s v="New Zealand"/>
    <s v="Auckland CBD"/>
    <s v="AC"/>
    <x v="80"/>
    <s v="60HUE"/>
    <s v="22:26:14 UTC"/>
    <n v="6.6"/>
    <s v="1450X643px"/>
    <s v="PNG"/>
    <s v="10m"/>
    <s v="2022H1"/>
    <n v="9.6"/>
    <n v="10"/>
    <s v="02 Sunny (10%-30%)"/>
  </r>
  <r>
    <m/>
    <s v="S2A_MSIL1C"/>
    <s v="CDM-MLB-GAN"/>
    <s v="-36.85, 174.76 | Zoom:14"/>
    <b v="1"/>
    <s v="New Zealand"/>
    <s v="Auckland CBD"/>
    <s v="AC"/>
    <x v="81"/>
    <s v="60HTE"/>
    <s v="22:26:23 UTC"/>
    <n v="100"/>
    <s v="1450X643px"/>
    <s v="PNG"/>
    <s v="10m"/>
    <s v="2022H1"/>
    <n v="100"/>
    <n v="100"/>
    <s v="04 Overcast (100%)"/>
  </r>
  <r>
    <m/>
    <s v="S2A_MSIL1C"/>
    <s v="CDM-MLB-GAN"/>
    <s v="-36.85, 174.76 | Zoom:14"/>
    <b v="1"/>
    <s v="New Zealand"/>
    <s v="Auckland CBD"/>
    <s v="AC"/>
    <x v="81"/>
    <s v="60HUE"/>
    <s v="22:26:21 UTC"/>
    <n v="100"/>
    <s v="1450X643px"/>
    <s v="PNG"/>
    <s v="10m"/>
    <s v="2022H1"/>
    <n v="100"/>
    <n v="100"/>
    <s v="04 Overcast (100%)"/>
  </r>
  <r>
    <m/>
    <s v="S2A_MSIL1C"/>
    <s v="CDM-MLB-GAN"/>
    <s v="-36.85, 174.76 | Zoom:14"/>
    <b v="1"/>
    <s v="New Zealand"/>
    <s v="Auckland CBD"/>
    <s v="AC"/>
    <x v="82"/>
    <s v="60HTE"/>
    <s v="22:26:15 UTC"/>
    <n v="99.9"/>
    <s v="1450X643px"/>
    <s v="PNG"/>
    <s v="10m"/>
    <s v="2022H1"/>
    <n v="99.9"/>
    <n v="100"/>
    <s v="04 Overcast (100%)"/>
  </r>
  <r>
    <m/>
    <s v="S2A_MSIL1C"/>
    <s v="CDM-MLB-GAN"/>
    <s v="-36.85, 174.76 | Zoom:14"/>
    <b v="1"/>
    <s v="New Zealand"/>
    <s v="Auckland CBD"/>
    <s v="AC"/>
    <x v="82"/>
    <s v="60HUE"/>
    <s v="22:26:12 UTC"/>
    <n v="99.9"/>
    <s v="1450X643px"/>
    <s v="PNG"/>
    <s v="10m"/>
    <s v="2022H1"/>
    <n v="99.9"/>
    <n v="100"/>
    <s v="04 Overcast (100%)"/>
  </r>
  <r>
    <m/>
    <s v="S2A_MSIL1C"/>
    <s v="CDM-MLB-GAN"/>
    <s v="-36.85, 174.76 | Zoom:14"/>
    <b v="1"/>
    <s v="New Zealand"/>
    <s v="Auckland CBD"/>
    <s v="AC"/>
    <x v="83"/>
    <s v="60HTE"/>
    <s v="22:26:21 UTC"/>
    <n v="97.1"/>
    <s v="1450X643px"/>
    <s v="PNG"/>
    <s v="10m"/>
    <s v="2022H1"/>
    <n v="86.699999999999989"/>
    <n v="90"/>
    <s v="03 Cloudy (40%-90%)"/>
  </r>
  <r>
    <m/>
    <s v="S2A_MSIL1C"/>
    <s v="CDM-MLB-GAN"/>
    <s v="-36.85, 174.76 | Zoom:14"/>
    <b v="1"/>
    <s v="New Zealand"/>
    <s v="Auckland CBD"/>
    <s v="AC"/>
    <x v="83"/>
    <s v="60HUE"/>
    <s v="22:26:18 UTC"/>
    <n v="76.3"/>
    <s v="1450X643px"/>
    <s v="PNG"/>
    <s v="10m"/>
    <s v="2022H1"/>
    <n v="86.699999999999989"/>
    <n v="90"/>
    <s v="03 Cloudy (40%-90%)"/>
  </r>
  <r>
    <m/>
    <s v="S2A_MSIL1C"/>
    <s v="CDM-MLB-GAN"/>
    <s v="-36.85, 174.76 | Zoom:14"/>
    <b v="1"/>
    <s v="New Zealand"/>
    <s v="Auckland CBD"/>
    <s v="AC"/>
    <x v="84"/>
    <s v="60HTE"/>
    <s v="22:26:12 UTC"/>
    <n v="84.2"/>
    <s v="1450X643px"/>
    <s v="PNG"/>
    <s v="10m"/>
    <s v="2022H1"/>
    <n v="82"/>
    <n v="90"/>
    <s v="03 Cloudy (40%-90%)"/>
  </r>
  <r>
    <m/>
    <s v="S2A_MSIL1C"/>
    <s v="CDM-MLB-GAN"/>
    <s v="-36.85, 174.76 | Zoom:14"/>
    <b v="1"/>
    <s v="New Zealand"/>
    <s v="Auckland CBD"/>
    <s v="AC"/>
    <x v="84"/>
    <s v="60HUE"/>
    <s v="22:26:09 UTC"/>
    <n v="79.8"/>
    <s v="1450X643px"/>
    <s v="PNG"/>
    <s v="10m"/>
    <s v="2022H1"/>
    <n v="82"/>
    <n v="90"/>
    <s v="03 Cloudy (40%-90%)"/>
  </r>
  <r>
    <m/>
    <s v="S2A_MSIL1C"/>
    <s v="CDM-MLB-GAN"/>
    <s v="-36.85, 174.76 | Zoom:14"/>
    <b v="1"/>
    <s v="New Zealand"/>
    <s v="Auckland CBD"/>
    <s v="AC"/>
    <x v="85"/>
    <s v="60HTE"/>
    <s v="22:26:22 UTC"/>
    <n v="15.5"/>
    <s v="1450X643px"/>
    <s v="PNG"/>
    <s v="10m"/>
    <s v="2022H1"/>
    <n v="17.25"/>
    <n v="20"/>
    <s v="02 Sunny (10%-30%)"/>
  </r>
  <r>
    <m/>
    <s v="S2A_MSIL1C"/>
    <s v="CDM-MLB-GAN"/>
    <s v="-36.85, 174.76 | Zoom:14"/>
    <b v="1"/>
    <s v="New Zealand"/>
    <s v="Auckland CBD"/>
    <s v="AC"/>
    <x v="85"/>
    <s v="60HUE"/>
    <s v="22:26:19 UTC"/>
    <n v="19"/>
    <s v="1450X643px"/>
    <s v="PNG"/>
    <s v="10m"/>
    <s v="2022H1"/>
    <n v="17.25"/>
    <n v="20"/>
    <s v="02 Sunny (10%-30%)"/>
  </r>
  <r>
    <m/>
    <s v="S2A_MSIL1C"/>
    <s v="CDM-MLB-GAN"/>
    <s v="-36.85, 174.76 | Zoom:14"/>
    <b v="1"/>
    <s v="New Zealand"/>
    <s v="Auckland CBD"/>
    <s v="AC"/>
    <x v="86"/>
    <s v="60HTE"/>
    <s v="22:26:11 UTC"/>
    <n v="19.899999999999999"/>
    <s v="1450X643px"/>
    <s v="PNG"/>
    <s v="10m"/>
    <s v="2022H1"/>
    <n v="15.5"/>
    <n v="20"/>
    <s v="02 Sunny (10%-30%)"/>
  </r>
  <r>
    <m/>
    <s v="S2A_MSIL1C"/>
    <s v="CDM-MLB-GAN"/>
    <s v="-36.85, 174.76 | Zoom:14"/>
    <b v="1"/>
    <s v="New Zealand"/>
    <s v="Auckland CBD"/>
    <s v="AC"/>
    <x v="86"/>
    <s v="60HUE"/>
    <s v="22:26:08 UTC"/>
    <n v="11.1"/>
    <s v="1450X643px"/>
    <s v="PNG"/>
    <s v="10m"/>
    <s v="2022H1"/>
    <n v="15.5"/>
    <n v="20"/>
    <s v="02 Sunny (10%-30%)"/>
  </r>
  <r>
    <m/>
    <s v="S2A_MSIL1C"/>
    <s v="CDM-MLB-GAN"/>
    <s v="-36.85, 174.76 | Zoom:14"/>
    <b v="1"/>
    <s v="New Zealand"/>
    <s v="Auckland CBD"/>
    <s v="AC"/>
    <x v="87"/>
    <s v="60HTE"/>
    <s v="22:26:21 UTC"/>
    <n v="51.9"/>
    <s v="1450X643px"/>
    <s v="PNG"/>
    <s v="10m"/>
    <s v="2022H1"/>
    <n v="61.150000000000006"/>
    <n v="70"/>
    <s v="03 Cloudy (40%-90%)"/>
  </r>
  <r>
    <m/>
    <s v="S2A_MSIL1C"/>
    <s v="CDM-MLB-GAN"/>
    <s v="-36.85, 174.76 | Zoom:14"/>
    <b v="1"/>
    <s v="New Zealand"/>
    <s v="Auckland CBD"/>
    <s v="AC"/>
    <x v="87"/>
    <s v="60HUE"/>
    <s v="22:26:18 UTC"/>
    <n v="70.400000000000006"/>
    <s v="1450X643px"/>
    <s v="PNG"/>
    <s v="10m"/>
    <s v="2022H1"/>
    <n v="61.150000000000006"/>
    <n v="70"/>
    <s v="03 Cloudy (40%-90%)"/>
  </r>
  <r>
    <m/>
    <s v="S2A_MSIL1C"/>
    <s v="CDM-MLB-GAN"/>
    <s v="-36.85, 174.76 | Zoom:14"/>
    <b v="1"/>
    <s v="New Zealand"/>
    <s v="Auckland CBD"/>
    <s v="AC"/>
    <x v="88"/>
    <s v="60HTE"/>
    <s v="22:26:13 UTC"/>
    <n v="0.7"/>
    <s v="1450X643px"/>
    <s v="PNG"/>
    <s v="10m"/>
    <s v="2022H1"/>
    <n v="0.39999999999999997"/>
    <n v="10"/>
    <s v="02 Sunny (10%-30%)"/>
  </r>
  <r>
    <m/>
    <s v="S2A_MSIL1C"/>
    <s v="CDM-MLB-GAN"/>
    <s v="-36.85, 174.76 | Zoom:14"/>
    <b v="1"/>
    <s v="New Zealand"/>
    <s v="Auckland CBD"/>
    <s v="AC"/>
    <x v="88"/>
    <s v="60HUE"/>
    <s v="22:26:10 UTC"/>
    <n v="0.1"/>
    <s v="1450X643px"/>
    <s v="PNG"/>
    <s v="10m"/>
    <s v="2022H1"/>
    <n v="0.39999999999999997"/>
    <n v="10"/>
    <s v="02 Sunny (10%-30%)"/>
  </r>
  <r>
    <m/>
    <s v="S2A_MSIL1C"/>
    <s v="CDM-MLB-GAN"/>
    <s v="-36.85, 174.76 | Zoom:14"/>
    <b v="1"/>
    <s v="New Zealand"/>
    <s v="Auckland CBD"/>
    <s v="AC"/>
    <x v="89"/>
    <s v="60HTE"/>
    <s v="22:26:18 UTC"/>
    <n v="8.4"/>
    <s v="1450X643px"/>
    <s v="PNG"/>
    <s v="10m"/>
    <s v="2022H1"/>
    <n v="7.8000000000000007"/>
    <n v="10"/>
    <s v="02 Sunny (10%-30%)"/>
  </r>
  <r>
    <m/>
    <s v="S2A_MSIL1C"/>
    <s v="CDM-MLB-GAN"/>
    <s v="-36.85, 174.76 | Zoom:14"/>
    <b v="1"/>
    <s v="New Zealand"/>
    <s v="Auckland CBD"/>
    <s v="AC"/>
    <x v="89"/>
    <s v="60HUE"/>
    <s v="22:26:15 UTC"/>
    <n v="7.2"/>
    <s v="1450X643px"/>
    <s v="PNG"/>
    <s v="10m"/>
    <s v="2022H1"/>
    <n v="7.8000000000000007"/>
    <n v="10"/>
    <s v="02 Sunny (10%-30%)"/>
  </r>
  <r>
    <m/>
    <s v="S2A_MSIL1C"/>
    <s v="CDM-MLB-GAN"/>
    <s v="-36.85, 174.76 | Zoom:14"/>
    <b v="1"/>
    <s v="New Zealand"/>
    <s v="Auckland CBD"/>
    <s v="AC"/>
    <x v="90"/>
    <s v="60HTE"/>
    <s v="22:26:14 UTC"/>
    <n v="8.9"/>
    <s v="1450X643px"/>
    <s v="PNG"/>
    <s v="10m"/>
    <s v="2022H1"/>
    <n v="7.25"/>
    <n v="10"/>
    <s v="02 Sunny (10%-30%)"/>
  </r>
  <r>
    <m/>
    <s v="S2A_MSIL1C"/>
    <s v="CDM-MLB-GAN"/>
    <s v="-36.85, 174.76 | Zoom:14"/>
    <b v="1"/>
    <s v="New Zealand"/>
    <s v="Auckland CBD"/>
    <s v="AC"/>
    <x v="90"/>
    <s v="60HUE"/>
    <s v="22:26:10 UTC"/>
    <n v="5.6"/>
    <s v="1450X643px"/>
    <s v="PNG"/>
    <s v="10m"/>
    <s v="2022H1"/>
    <n v="7.25"/>
    <n v="10"/>
    <s v="02 Sunny (10%-30%)"/>
  </r>
  <r>
    <m/>
    <s v="S2A_MSIL1C"/>
    <s v="CDM-MLB-GAN"/>
    <s v="-36.85, 174.76 | Zoom:14"/>
    <b v="1"/>
    <s v="New Zealand"/>
    <s v="Auckland CBD"/>
    <s v="AC"/>
    <x v="91"/>
    <s v="60HTE"/>
    <s v="22:26:19 UTC"/>
    <n v="8.5"/>
    <s v="1450X643px"/>
    <s v="PNG"/>
    <s v="10m"/>
    <s v="2022H1"/>
    <n v="7.15"/>
    <n v="10"/>
    <s v="02 Sunny (10%-30%)"/>
  </r>
  <r>
    <m/>
    <s v="S2A_MSIL1C"/>
    <s v="CDM-MLB-GAN"/>
    <s v="-36.85, 174.76 | Zoom:14"/>
    <b v="1"/>
    <s v="New Zealand"/>
    <s v="Auckland CBD"/>
    <s v="AC"/>
    <x v="91"/>
    <s v="60HUE"/>
    <s v="22:26:16 UTC"/>
    <n v="5.8"/>
    <s v="1450X643px"/>
    <s v="PNG"/>
    <s v="10m"/>
    <s v="2022H1"/>
    <n v="7.15"/>
    <n v="10"/>
    <s v="02 Sunny (10%-30%)"/>
  </r>
  <r>
    <m/>
    <s v="S2A_MSIL1C"/>
    <s v="CDM-MLB-GAN"/>
    <s v="-36.85, 174.76 | Zoom:14"/>
    <b v="1"/>
    <s v="New Zealand"/>
    <s v="Auckland CBD"/>
    <s v="AC"/>
    <x v="92"/>
    <s v="60HTE"/>
    <s v="22:26:14 UTC"/>
    <n v="83.8"/>
    <s v="1450X643px"/>
    <s v="PNG"/>
    <s v="10m"/>
    <s v="2022H1"/>
    <n v="90.4"/>
    <n v="100"/>
    <s v="04 Overcast (100%)"/>
  </r>
  <r>
    <m/>
    <s v="S2A_MSIL1C"/>
    <s v="CDM-MLB-GAN"/>
    <s v="-36.85, 174.76 | Zoom:14"/>
    <b v="1"/>
    <s v="New Zealand"/>
    <s v="Auckland CBD"/>
    <s v="AC"/>
    <x v="92"/>
    <s v="60HUE"/>
    <s v="22:26:11 UTC"/>
    <n v="97"/>
    <s v="1450X643px"/>
    <s v="PNG"/>
    <s v="10m"/>
    <s v="2022H1"/>
    <n v="90.4"/>
    <n v="100"/>
    <s v="04 Overcast (100%)"/>
  </r>
  <r>
    <m/>
    <s v="S2A_MSIL1C"/>
    <s v="CDM-MLB-GAN"/>
    <s v="-36.85, 174.76 | Zoom:14"/>
    <b v="1"/>
    <s v="New Zealand"/>
    <s v="Auckland CBD"/>
    <s v="AC"/>
    <x v="93"/>
    <s v="60HTE"/>
    <s v="22:26:20 UTC"/>
    <n v="83.3"/>
    <s v="1450X643px"/>
    <s v="PNG"/>
    <s v="10m"/>
    <s v="2022H1"/>
    <n v="91.65"/>
    <n v="100"/>
    <s v="04 Overcast (100%)"/>
  </r>
  <r>
    <m/>
    <s v="S2A_MSIL1C"/>
    <s v="CDM-MLB-GAN"/>
    <s v="-36.85, 174.76 | Zoom:14"/>
    <b v="1"/>
    <s v="New Zealand"/>
    <s v="Auckland CBD"/>
    <s v="AC"/>
    <x v="93"/>
    <s v="60HUE"/>
    <s v="22:26:19 UTC"/>
    <n v="100"/>
    <s v="1450X643px"/>
    <s v="PNG"/>
    <s v="10m"/>
    <s v="2022H1"/>
    <n v="91.65"/>
    <n v="100"/>
    <s v="04 Overcast (100%)"/>
  </r>
  <r>
    <m/>
    <s v="S2A_MSIL1C"/>
    <s v="CDM-MLB-GAN"/>
    <s v="-36.85, 174.76 | Zoom:14"/>
    <b v="1"/>
    <s v="New Zealand"/>
    <s v="Auckland CBD"/>
    <s v="AC"/>
    <x v="94"/>
    <s v="60HTE"/>
    <s v="22:26:15 UTC"/>
    <n v="17.8"/>
    <s v="1450X643px"/>
    <s v="PNG"/>
    <s v="10m"/>
    <s v="2022H1"/>
    <n v="9.5"/>
    <n v="10"/>
    <s v="02 Sunny (10%-30%)"/>
  </r>
  <r>
    <m/>
    <s v="S2A_MSIL1C"/>
    <s v="CDM-MLB-GAN"/>
    <s v="-36.85, 174.76 | Zoom:14"/>
    <b v="1"/>
    <s v="New Zealand"/>
    <s v="Auckland CBD"/>
    <s v="AC"/>
    <x v="94"/>
    <s v="60HUE"/>
    <s v="22:26:12 UTC"/>
    <n v="1.2"/>
    <s v="1450X643px"/>
    <s v="PNG"/>
    <s v="10m"/>
    <s v="2022H1"/>
    <n v="9.5"/>
    <n v="10"/>
    <s v="02 Sunny (10%-30%)"/>
  </r>
  <r>
    <m/>
    <s v="S2A_MSIL1C"/>
    <s v="CDM-MLB-GAN"/>
    <s v="-36.85, 174.76 | Zoom:14"/>
    <b v="1"/>
    <s v="New Zealand"/>
    <s v="Auckland CBD"/>
    <s v="AC"/>
    <x v="95"/>
    <s v="60HTE"/>
    <s v="22:26:21 UTC"/>
    <n v="23.4"/>
    <s v="1450X643px"/>
    <s v="PNG"/>
    <s v="10m"/>
    <s v="2022H1"/>
    <n v="31.25"/>
    <n v="40"/>
    <s v="03 Cloudy (40%-90%)"/>
  </r>
  <r>
    <m/>
    <s v="S2A_MSIL1C"/>
    <s v="CDM-MLB-GAN"/>
    <s v="-36.85, 174.76 | Zoom:14"/>
    <b v="1"/>
    <s v="New Zealand"/>
    <s v="Auckland CBD"/>
    <s v="AC"/>
    <x v="95"/>
    <s v="60HUE"/>
    <s v="22:26:18 UTC"/>
    <n v="39.1"/>
    <s v="1450X643px"/>
    <s v="PNG"/>
    <s v="10m"/>
    <s v="2022H1"/>
    <n v="31.25"/>
    <n v="40"/>
    <s v="03 Cloudy (40%-90%)"/>
  </r>
  <r>
    <m/>
    <s v="S2A_MSIL1C"/>
    <s v="CDM-MLB-GAN"/>
    <s v="-36.85, 174.76 | Zoom:14"/>
    <b v="1"/>
    <s v="New Zealand"/>
    <s v="Auckland CBD"/>
    <s v="AC"/>
    <x v="96"/>
    <s v="60HTE"/>
    <s v="22:26:14 UTC"/>
    <n v="57.6"/>
    <s v="1450X643px"/>
    <s v="PNG"/>
    <s v="10m"/>
    <s v="2022H1"/>
    <n v="47.95"/>
    <n v="50"/>
    <s v="03 Cloudy (40%-90%)"/>
  </r>
  <r>
    <m/>
    <s v="S2A_MSIL1C"/>
    <s v="CDM-MLB-GAN"/>
    <s v="-36.85, 174.76 | Zoom:14"/>
    <b v="1"/>
    <s v="New Zealand"/>
    <s v="Auckland CBD"/>
    <s v="AC"/>
    <x v="96"/>
    <s v="60HUE"/>
    <s v="22:26:11 UTC"/>
    <n v="38.299999999999997"/>
    <s v="1450X643px"/>
    <s v="PNG"/>
    <s v="10m"/>
    <s v="2022H1"/>
    <n v="47.95"/>
    <n v="50"/>
    <s v="03 Cloudy (40%-90%)"/>
  </r>
  <r>
    <m/>
    <s v="S2A_MSIL1C"/>
    <s v="CDM-MLB-GAN"/>
    <s v="-36.85, 174.76 | Zoom:14"/>
    <b v="1"/>
    <s v="New Zealand"/>
    <s v="Auckland CBD"/>
    <s v="AC"/>
    <x v="97"/>
    <s v="60HTE"/>
    <s v="22:26:20 UTC"/>
    <n v="55.8"/>
    <s v="1450X643px"/>
    <s v="PNG"/>
    <s v="10m"/>
    <s v="2022H1"/>
    <n v="38.9"/>
    <n v="40"/>
    <s v="03 Cloudy (40%-90%)"/>
  </r>
  <r>
    <m/>
    <s v="S2A_MSIL1C"/>
    <s v="CDM-MLB-GAN"/>
    <s v="-36.85, 174.76 | Zoom:14"/>
    <b v="1"/>
    <s v="New Zealand"/>
    <s v="Auckland CBD"/>
    <s v="AC"/>
    <x v="97"/>
    <s v="60HUE"/>
    <s v="22:26:17 UTC"/>
    <n v="22"/>
    <s v="1450X643px"/>
    <s v="PNG"/>
    <s v="10m"/>
    <s v="2022H1"/>
    <n v="38.9"/>
    <n v="40"/>
    <s v="03 Cloudy (40%-90%)"/>
  </r>
  <r>
    <m/>
    <s v="S2A_MSIL1C"/>
    <s v="CDM-MLB-GAN"/>
    <s v="-36.85, 174.76 | Zoom:14"/>
    <b v="1"/>
    <s v="New Zealand"/>
    <s v="Auckland CBD"/>
    <s v="AC"/>
    <x v="98"/>
    <s v="60HTE"/>
    <s v="22:26:12 UTC"/>
    <n v="5.2"/>
    <s v="1450X643px"/>
    <s v="PNG"/>
    <s v="10m"/>
    <s v="2022H1"/>
    <n v="3.1500000000000004"/>
    <n v="10"/>
    <s v="02 Sunny (10%-30%)"/>
  </r>
  <r>
    <m/>
    <s v="S2A_MSIL1C"/>
    <s v="CDM-MLB-GAN"/>
    <s v="-36.85, 174.76 | Zoom:14"/>
    <b v="1"/>
    <s v="New Zealand"/>
    <s v="Auckland CBD"/>
    <s v="AC"/>
    <x v="98"/>
    <s v="60HUE"/>
    <s v="22:26:09 UTC"/>
    <n v="1.1000000000000001"/>
    <s v="1450X643px"/>
    <s v="PNG"/>
    <s v="10m"/>
    <s v="2022H1"/>
    <n v="3.1500000000000004"/>
    <n v="10"/>
    <s v="02 Sunny (10%-30%)"/>
  </r>
  <r>
    <m/>
    <s v="S2A_MSIL1C"/>
    <s v="CDM-MLB-GAN"/>
    <s v="-36.85, 174.76 | Zoom:14"/>
    <b v="1"/>
    <s v="New Zealand"/>
    <s v="Auckland CBD"/>
    <s v="AC"/>
    <x v="99"/>
    <s v="60HTE"/>
    <s v="22:26:18 UTC"/>
    <n v="12"/>
    <s v="1450X643px"/>
    <s v="PNG"/>
    <s v="10m"/>
    <s v="2022H1"/>
    <n v="11.3"/>
    <n v="20"/>
    <s v="02 Sunny (10%-30%)"/>
  </r>
  <r>
    <m/>
    <s v="S2A_MSIL1C"/>
    <s v="CDM-MLB-GAN"/>
    <s v="-36.85, 174.76 | Zoom:14"/>
    <b v="1"/>
    <s v="New Zealand"/>
    <s v="Auckland CBD"/>
    <s v="AC"/>
    <x v="99"/>
    <s v="60HUE"/>
    <s v="22:26:15 UTC"/>
    <n v="10.6"/>
    <s v="1450X643px"/>
    <s v="PNG"/>
    <s v="10m"/>
    <s v="2022H1"/>
    <n v="11.3"/>
    <n v="20"/>
    <s v="02 Sunny (10%-30%)"/>
  </r>
  <r>
    <m/>
    <s v="S2A_MSIL1C"/>
    <s v="CDM-MLB-GAN"/>
    <s v="-36.85, 174.76 | Zoom:14"/>
    <b v="1"/>
    <s v="New Zealand"/>
    <s v="Auckland CBD"/>
    <s v="AC"/>
    <x v="100"/>
    <s v="60HTE"/>
    <s v="22:26:11 UTC"/>
    <n v="46.7"/>
    <s v="1450X643px"/>
    <s v="PNG"/>
    <s v="10m"/>
    <s v="2022H1"/>
    <n v="60.800000000000004"/>
    <n v="70"/>
    <s v="03 Cloudy (40%-90%)"/>
  </r>
  <r>
    <m/>
    <s v="S2A_MSIL1C"/>
    <s v="CDM-MLB-GAN"/>
    <s v="-36.85, 174.76 | Zoom:14"/>
    <b v="1"/>
    <s v="New Zealand"/>
    <s v="Auckland CBD"/>
    <s v="AC"/>
    <x v="100"/>
    <s v="60HUE"/>
    <s v="22:26:08 UTC"/>
    <n v="74.900000000000006"/>
    <s v="1450X643px"/>
    <s v="PNG"/>
    <s v="10m"/>
    <s v="2022H1"/>
    <n v="60.800000000000004"/>
    <n v="70"/>
    <s v="03 Cloudy (40%-90%)"/>
  </r>
  <r>
    <m/>
    <s v="S2A_MSIL1C"/>
    <s v="CDM-MLB-GAN"/>
    <s v="-36.85, 174.76 | Zoom:14"/>
    <b v="1"/>
    <s v="New Zealand"/>
    <s v="Auckland CBD"/>
    <s v="AC"/>
    <x v="101"/>
    <s v="60HTE"/>
    <s v="22:26:16 UTC"/>
    <n v="69.400000000000006"/>
    <s v="1450X643px"/>
    <s v="PNG"/>
    <s v="10m"/>
    <s v="2022H1"/>
    <n v="70.25"/>
    <n v="80"/>
    <s v="03 Cloudy (40%-90%)"/>
  </r>
  <r>
    <m/>
    <s v="S2A_MSIL1C"/>
    <s v="CDM-MLB-GAN"/>
    <s v="-36.85, 174.76 | Zoom:14"/>
    <b v="1"/>
    <s v="New Zealand"/>
    <s v="Auckland CBD"/>
    <s v="AC"/>
    <x v="101"/>
    <s v="60HUE"/>
    <s v="22:26:13 UTC"/>
    <n v="71.099999999999994"/>
    <s v="1450X643px"/>
    <s v="PNG"/>
    <s v="10m"/>
    <s v="2022H1"/>
    <n v="70.25"/>
    <n v="80"/>
    <s v="03 Cloudy (40%-90%)"/>
  </r>
  <r>
    <m/>
    <s v="S2A_MSIL1C"/>
    <s v="CDM-MLB-GAN"/>
    <s v="-36.85, 174.76 | Zoom:14"/>
    <b v="1"/>
    <s v="New Zealand"/>
    <s v="Auckland CBD"/>
    <s v="AC"/>
    <x v="102"/>
    <s v="60HTE"/>
    <s v="22:26:11 UTC"/>
    <n v="91.3"/>
    <s v="1450X643px"/>
    <s v="PNG"/>
    <s v="10m"/>
    <s v="2022H1"/>
    <n v="95.05"/>
    <n v="100"/>
    <s v="04 Overcast (100%)"/>
  </r>
  <r>
    <m/>
    <s v="S2A_MSIL1C"/>
    <s v="CDM-MLB-GAN"/>
    <s v="-36.85, 174.76 | Zoom:14"/>
    <b v="1"/>
    <s v="New Zealand"/>
    <s v="Auckland CBD"/>
    <s v="AC"/>
    <x v="102"/>
    <s v="60HUE"/>
    <s v="22:26:08 UTC"/>
    <n v="98.8"/>
    <s v="1450X643px"/>
    <s v="PNG"/>
    <s v="10m"/>
    <s v="2022H1"/>
    <n v="95.05"/>
    <n v="100"/>
    <s v="04 Overcast (100%)"/>
  </r>
  <r>
    <m/>
    <s v="S2A_MSIL1C"/>
    <s v="CDM-MLB-GAN"/>
    <s v="-36.85, 174.76 | Zoom:14"/>
    <b v="1"/>
    <s v="New Zealand"/>
    <s v="Auckland CBD"/>
    <s v="AC"/>
    <x v="103"/>
    <s v="60HTE"/>
    <s v="22:26:17 UTC"/>
    <n v="36.9"/>
    <s v="1450X643px"/>
    <s v="PNG"/>
    <s v="10m"/>
    <s v="2022H1"/>
    <n v="39.25"/>
    <n v="40"/>
    <s v="03 Cloudy (40%-90%)"/>
  </r>
  <r>
    <m/>
    <s v="S2A_MSIL1C"/>
    <s v="CDM-MLB-GAN"/>
    <s v="-36.85, 174.76 | Zoom:14"/>
    <b v="1"/>
    <s v="New Zealand"/>
    <s v="Auckland CBD"/>
    <s v="AC"/>
    <x v="103"/>
    <s v="60HUE"/>
    <s v="22:26:14 UTC"/>
    <n v="41.6"/>
    <s v="1450X643px"/>
    <s v="PNG"/>
    <s v="10m"/>
    <s v="2022H1"/>
    <n v="39.25"/>
    <n v="40"/>
    <s v="03 Cloudy (40%-90%)"/>
  </r>
  <r>
    <m/>
    <s v="S2A_MSIL1C"/>
    <s v="CDM-MLB-GAN"/>
    <s v="-36.85, 174.76 | Zoom:14"/>
    <b v="1"/>
    <s v="New Zealand"/>
    <s v="Auckland CBD"/>
    <s v="AC"/>
    <x v="104"/>
    <s v="60HTE"/>
    <s v="22:26:11 UTC"/>
    <n v="100"/>
    <s v="1450X643px"/>
    <s v="PNG"/>
    <s v="10m"/>
    <s v="2022H1"/>
    <n v="100"/>
    <n v="100"/>
    <s v="04 Overcast (100%)"/>
  </r>
  <r>
    <m/>
    <s v="S2A_MSIL1C"/>
    <s v="CDM-MLB-GAN"/>
    <s v="-36.85, 174.76 | Zoom:14"/>
    <b v="1"/>
    <s v="New Zealand"/>
    <s v="Auckland CBD"/>
    <s v="AC"/>
    <x v="104"/>
    <s v="60HUE"/>
    <s v="22:26:08 UTC"/>
    <n v="100"/>
    <s v="1450X643px"/>
    <s v="PNG"/>
    <s v="10m"/>
    <s v="2022H1"/>
    <n v="100"/>
    <n v="100"/>
    <s v="04 Overcast (100%)"/>
  </r>
  <r>
    <m/>
    <s v="S2A_MSIL1C"/>
    <s v="CDM-MLB-GAN"/>
    <s v="-36.85, 174.76 | Zoom:14"/>
    <b v="1"/>
    <s v="New Zealand"/>
    <s v="Auckland CBD"/>
    <s v="AC"/>
    <x v="105"/>
    <s v="60HTE"/>
    <s v="22:26:13 UTC"/>
    <n v="25.6"/>
    <s v="1450X643px"/>
    <s v="PNG"/>
    <s v="10m"/>
    <s v="2022H1"/>
    <n v="28.4"/>
    <n v="30"/>
    <s v="02 Sunny (10%-30%)"/>
  </r>
  <r>
    <m/>
    <s v="S2A_MSIL1C"/>
    <s v="CDM-MLB-GAN"/>
    <s v="-36.85, 174.76 | Zoom:14"/>
    <b v="1"/>
    <s v="New Zealand"/>
    <s v="Auckland CBD"/>
    <s v="AC"/>
    <x v="105"/>
    <s v="60HUE"/>
    <s v="22:26:09 UTC"/>
    <n v="31.2"/>
    <s v="1450X643px"/>
    <s v="PNG"/>
    <s v="10m"/>
    <s v="2022H1"/>
    <n v="28.4"/>
    <n v="30"/>
    <s v="02 Sunny (10%-30%)"/>
  </r>
  <r>
    <m/>
    <s v="S2A_MSIL1C"/>
    <s v="CDM-MLB-GAN"/>
    <s v="-36.85, 174.76 | Zoom:14"/>
    <b v="1"/>
    <s v="New Zealand"/>
    <s v="Auckland CBD"/>
    <s v="AC"/>
    <x v="106"/>
    <s v="60HTE"/>
    <s v="22:26:18 UTC"/>
    <n v="22.8"/>
    <s v="1450X643px"/>
    <s v="PNG"/>
    <s v="10m"/>
    <s v="2022H1"/>
    <n v="22"/>
    <n v="30"/>
    <s v="02 Sunny (10%-30%)"/>
  </r>
  <r>
    <m/>
    <s v="S2A_MSIL1C"/>
    <s v="CDM-MLB-GAN"/>
    <s v="-36.85, 174.76 | Zoom:14"/>
    <b v="1"/>
    <s v="New Zealand"/>
    <s v="Auckland CBD"/>
    <s v="AC"/>
    <x v="106"/>
    <s v="60HUE"/>
    <s v="22:26:15 UTC"/>
    <n v="21.2"/>
    <s v="1450X643px"/>
    <s v="PNG"/>
    <s v="10m"/>
    <s v="2022H1"/>
    <n v="22"/>
    <n v="30"/>
    <s v="02 Sunny (10%-30%)"/>
  </r>
  <r>
    <m/>
    <s v="S2A_MSIL1C"/>
    <s v="CDM-MLB-GAN"/>
    <s v="-36.85, 174.76 | Zoom:14"/>
    <b v="1"/>
    <s v="New Zealand"/>
    <s v="Auckland CBD"/>
    <s v="AC"/>
    <x v="107"/>
    <s v="60HTE"/>
    <s v="22:26:13 UTC"/>
    <n v="0.5"/>
    <s v="1450X643px"/>
    <s v="PNG"/>
    <s v="10m"/>
    <s v="2022H1"/>
    <n v="0.6"/>
    <n v="10"/>
    <s v="02 Sunny (10%-30%)"/>
  </r>
  <r>
    <m/>
    <s v="S2A_MSIL1C"/>
    <s v="CDM-MLB-GAN"/>
    <s v="-36.85, 174.76 | Zoom:14"/>
    <b v="1"/>
    <s v="New Zealand"/>
    <s v="Auckland CBD"/>
    <s v="AC"/>
    <x v="107"/>
    <s v="60HUE"/>
    <s v="22:26:10 UTC"/>
    <n v="0.7"/>
    <s v="1450X643px"/>
    <s v="PNG"/>
    <s v="10m"/>
    <s v="2022H1"/>
    <n v="0.6"/>
    <n v="10"/>
    <s v="02 Sunny (10%-30%)"/>
  </r>
  <r>
    <m/>
    <s v="S2A_MSIL1C"/>
    <s v="CDM-MLB-GAN"/>
    <s v="-42.46, 171.20 | Zoom:12"/>
    <b v="1"/>
    <s v="New Zealand"/>
    <s v="Greymouth"/>
    <s v="GM"/>
    <x v="108"/>
    <s v="59GMN"/>
    <s v="22:38:12 UTC"/>
    <n v="90.3"/>
    <s v="2500X1253px"/>
    <s v="PNG"/>
    <s v="32m"/>
    <s v="2023H1"/>
    <n v="58.8"/>
    <n v="60"/>
    <s v="03 Cloudy (40%-90%)"/>
  </r>
  <r>
    <m/>
    <s v="S2A_MSIL1C"/>
    <s v="CDM-MLB-GAN"/>
    <s v="-42.46, 171.20 | Zoom:12"/>
    <b v="1"/>
    <s v="New Zealand"/>
    <s v="Greymouth"/>
    <s v="GM"/>
    <x v="108"/>
    <s v="59GNN"/>
    <s v="22:38:08 UTC"/>
    <n v="39.6"/>
    <s v="2500X1253px"/>
    <s v="PNG"/>
    <s v="32m"/>
    <s v="2023H1"/>
    <n v="58.8"/>
    <n v="60"/>
    <s v="03 Cloudy (40%-90%)"/>
  </r>
  <r>
    <m/>
    <s v="S2A_MSIL1C"/>
    <s v="CDM-MLB-GAN"/>
    <s v="-42.46, 171.20 | Zoom:12"/>
    <b v="1"/>
    <s v="New Zealand"/>
    <s v="Greymouth"/>
    <s v="GM"/>
    <x v="108"/>
    <s v="59GMP"/>
    <s v="22:37:58 UTC"/>
    <n v="73.099999999999994"/>
    <s v="2500X1253px"/>
    <s v="PNG"/>
    <s v="32m"/>
    <s v="2023H1"/>
    <n v="58.8"/>
    <n v="60"/>
    <s v="03 Cloudy (40%-90%)"/>
  </r>
  <r>
    <m/>
    <s v="S2A_MSIL1C"/>
    <s v="CDM-MLB-GAN"/>
    <s v="-42.46, 171.20 | Zoom:12"/>
    <b v="1"/>
    <s v="New Zealand"/>
    <s v="Greymouth"/>
    <s v="GM"/>
    <x v="108"/>
    <s v="59GNP"/>
    <s v="22:37:54 UTC"/>
    <n v="32.200000000000003"/>
    <s v="2500X1253px"/>
    <s v="PNG"/>
    <s v="32m"/>
    <s v="2023H1"/>
    <n v="58.8"/>
    <n v="60"/>
    <s v="03 Cloudy (40%-90%)"/>
  </r>
  <r>
    <m/>
    <s v="S2A_MSIL1C"/>
    <s v="CDM-MLB-GAN"/>
    <s v="-42.46, 171.20 | Zoom:12"/>
    <b v="1"/>
    <s v="New Zealand"/>
    <s v="Greymouth"/>
    <s v="GM"/>
    <x v="0"/>
    <s v="59GMN"/>
    <s v="22:28:15 UTC"/>
    <n v="29.9"/>
    <s v="2500X1253px"/>
    <s v="PNG"/>
    <s v="32m"/>
    <s v="2023H1"/>
    <n v="38.574999999999996"/>
    <n v="40"/>
    <s v="03 Cloudy (40%-90%)"/>
  </r>
  <r>
    <m/>
    <s v="S2A_MSIL1C"/>
    <s v="CDM-MLB-GAN"/>
    <s v="-42.46, 171.20 | Zoom:12"/>
    <b v="1"/>
    <s v="New Zealand"/>
    <s v="Greymouth"/>
    <s v="GM"/>
    <x v="0"/>
    <s v="59GNN"/>
    <s v="22:28:12 UTC"/>
    <n v="69.8"/>
    <s v="2500X1253px"/>
    <s v="PNG"/>
    <s v="32m"/>
    <s v="2023H1"/>
    <n v="38.574999999999996"/>
    <n v="40"/>
    <s v="03 Cloudy (40%-90%)"/>
  </r>
  <r>
    <m/>
    <s v="S2A_MSIL1C"/>
    <s v="CDM-MLB-GAN"/>
    <s v="-42.46, 171.20 | Zoom:12"/>
    <b v="1"/>
    <s v="New Zealand"/>
    <s v="Greymouth"/>
    <s v="GM"/>
    <x v="0"/>
    <s v="59GMP"/>
    <s v="22:28:03 UTC"/>
    <n v="3.5"/>
    <s v="2500X1253px"/>
    <s v="PNG"/>
    <s v="32m"/>
    <s v="2023H1"/>
    <n v="38.574999999999996"/>
    <n v="40"/>
    <s v="03 Cloudy (40%-90%)"/>
  </r>
  <r>
    <m/>
    <s v="S2A_MSIL1C"/>
    <s v="CDM-MLB-GAN"/>
    <s v="-42.46, 171.20 | Zoom:12"/>
    <b v="1"/>
    <s v="New Zealand"/>
    <s v="Greymouth"/>
    <s v="GM"/>
    <x v="0"/>
    <s v="59GNP"/>
    <s v="22:27:57 UTC"/>
    <n v="51.1"/>
    <s v="2500X1253px"/>
    <s v="PNG"/>
    <s v="32m"/>
    <s v="2023H1"/>
    <n v="38.574999999999996"/>
    <n v="40"/>
    <s v="03 Cloudy (40%-90%)"/>
  </r>
  <r>
    <m/>
    <s v="S2A_MSIL1C"/>
    <s v="CDM-MLB-GAN"/>
    <s v="-42.46, 171.20 | Zoom:12"/>
    <b v="1"/>
    <s v="New Zealand"/>
    <s v="Greymouth"/>
    <s v="GM"/>
    <x v="109"/>
    <s v="59GMN"/>
    <s v="22:38:10 UTC"/>
    <n v="100"/>
    <s v="2500X1253px"/>
    <s v="PNG"/>
    <s v="32m"/>
    <s v="2023H1"/>
    <n v="100"/>
    <n v="100"/>
    <s v="04 Overcast (100%)"/>
  </r>
  <r>
    <m/>
    <s v="S2A_MSIL1C"/>
    <s v="CDM-MLB-GAN"/>
    <s v="-42.46, 171.20 | Zoom:12"/>
    <b v="1"/>
    <s v="New Zealand"/>
    <s v="Greymouth"/>
    <s v="GM"/>
    <x v="109"/>
    <s v="59GNN"/>
    <s v="22:38:07 UTC"/>
    <n v="100"/>
    <s v="2500X1253px"/>
    <s v="PNG"/>
    <s v="32m"/>
    <s v="2023H1"/>
    <n v="100"/>
    <n v="100"/>
    <s v="04 Overcast (100%)"/>
  </r>
  <r>
    <m/>
    <s v="S2A_MSIL1C"/>
    <s v="CDM-MLB-GAN"/>
    <s v="-42.46, 171.20 | Zoom:12"/>
    <b v="1"/>
    <s v="New Zealand"/>
    <s v="Greymouth"/>
    <s v="GM"/>
    <x v="109"/>
    <s v="59GMP"/>
    <s v="22:37:56 UTC"/>
    <n v="100"/>
    <s v="2500X1253px"/>
    <s v="PNG"/>
    <s v="32m"/>
    <s v="2023H1"/>
    <n v="100"/>
    <n v="100"/>
    <s v="04 Overcast (100%)"/>
  </r>
  <r>
    <m/>
    <s v="S2A_MSIL1C"/>
    <s v="CDM-MLB-GAN"/>
    <s v="-42.46, 171.20 | Zoom:12"/>
    <b v="1"/>
    <s v="New Zealand"/>
    <s v="Greymouth"/>
    <s v="GM"/>
    <x v="109"/>
    <s v="59GNP"/>
    <s v="22:37:52 UTC"/>
    <n v="100"/>
    <s v="2500X1253px"/>
    <s v="PNG"/>
    <s v="32m"/>
    <s v="2023H1"/>
    <n v="100"/>
    <n v="100"/>
    <s v="04 Overcast (100%)"/>
  </r>
  <r>
    <m/>
    <s v="S2A_MSIL1C"/>
    <s v="CDM-MLB-GAN"/>
    <s v="-42.46, 171.20 | Zoom:12"/>
    <b v="1"/>
    <s v="New Zealand"/>
    <s v="Greymouth"/>
    <s v="GM"/>
    <x v="1"/>
    <s v="59GMN"/>
    <s v="22:28:14 UTC"/>
    <n v="77.3"/>
    <s v="2500X1253px"/>
    <s v="PNG"/>
    <s v="32m"/>
    <s v="2023H1"/>
    <n v="91.25"/>
    <n v="100"/>
    <s v="04 Overcast (100%)"/>
  </r>
  <r>
    <m/>
    <s v="S2A_MSIL1C"/>
    <s v="CDM-MLB-GAN"/>
    <s v="-42.46, 171.20 | Zoom:12"/>
    <b v="1"/>
    <s v="New Zealand"/>
    <s v="Greymouth"/>
    <s v="GM"/>
    <x v="1"/>
    <s v="59GNN"/>
    <s v="22:28:10 UTC"/>
    <n v="88.3"/>
    <s v="2500X1253px"/>
    <s v="PNG"/>
    <s v="32m"/>
    <s v="2023H1"/>
    <n v="91.25"/>
    <n v="100"/>
    <s v="04 Overcast (100%)"/>
  </r>
  <r>
    <m/>
    <s v="S2A_MSIL1C"/>
    <s v="CDM-MLB-GAN"/>
    <s v="-42.46, 171.20 | Zoom:12"/>
    <b v="1"/>
    <s v="New Zealand"/>
    <s v="Greymouth"/>
    <s v="GM"/>
    <x v="1"/>
    <s v="59GMP"/>
    <s v="22:28:01 UTC"/>
    <n v="99.9"/>
    <s v="2500X1253px"/>
    <s v="PNG"/>
    <s v="32m"/>
    <s v="2023H1"/>
    <n v="91.25"/>
    <n v="100"/>
    <s v="04 Overcast (100%)"/>
  </r>
  <r>
    <m/>
    <s v="S2A_MSIL1C"/>
    <s v="CDM-MLB-GAN"/>
    <s v="-42.46, 171.20 | Zoom:12"/>
    <b v="1"/>
    <s v="New Zealand"/>
    <s v="Greymouth"/>
    <s v="GM"/>
    <x v="1"/>
    <s v="59GNP"/>
    <s v="22:27:56 UTC"/>
    <n v="99.5"/>
    <s v="2500X1253px"/>
    <s v="PNG"/>
    <s v="32m"/>
    <s v="2023H1"/>
    <n v="91.25"/>
    <n v="100"/>
    <s v="04 Overcast (100%)"/>
  </r>
  <r>
    <m/>
    <s v="S2A_MSIL1C"/>
    <s v="CDM-MLB-GAN"/>
    <s v="-42.46, 171.20 | Zoom:12"/>
    <b v="1"/>
    <s v="New Zealand"/>
    <s v="Greymouth"/>
    <s v="GM"/>
    <x v="110"/>
    <s v="59GMN"/>
    <s v="22:38:11 UTC"/>
    <n v="61"/>
    <s v="2500X1253px"/>
    <s v="PNG"/>
    <s v="32m"/>
    <s v="2023H1"/>
    <n v="65.400000000000006"/>
    <n v="70"/>
    <s v="03 Cloudy (40%-90%)"/>
  </r>
  <r>
    <m/>
    <s v="S2A_MSIL1C"/>
    <s v="CDM-MLB-GAN"/>
    <s v="-42.46, 171.20 | Zoom:12"/>
    <b v="1"/>
    <s v="New Zealand"/>
    <s v="Greymouth"/>
    <s v="GM"/>
    <x v="110"/>
    <s v="59GNN"/>
    <s v="22:38:07 UTC"/>
    <n v="40.9"/>
    <s v="2500X1253px"/>
    <s v="PNG"/>
    <s v="32m"/>
    <s v="2023H1"/>
    <n v="65.400000000000006"/>
    <n v="70"/>
    <s v="03 Cloudy (40%-90%)"/>
  </r>
  <r>
    <m/>
    <s v="S2A_MSIL1C"/>
    <s v="CDM-MLB-GAN"/>
    <s v="-42.46, 171.20 | Zoom:12"/>
    <b v="1"/>
    <s v="New Zealand"/>
    <s v="Greymouth"/>
    <s v="GM"/>
    <x v="110"/>
    <s v="59GMP"/>
    <s v="22:37:57 UTC"/>
    <n v="97.2"/>
    <s v="2500X1253px"/>
    <s v="PNG"/>
    <s v="32m"/>
    <s v="2023H1"/>
    <n v="65.400000000000006"/>
    <n v="70"/>
    <s v="03 Cloudy (40%-90%)"/>
  </r>
  <r>
    <m/>
    <s v="S2A_MSIL1C"/>
    <s v="CDM-MLB-GAN"/>
    <s v="-42.46, 171.20 | Zoom:12"/>
    <b v="1"/>
    <s v="New Zealand"/>
    <s v="Greymouth"/>
    <s v="GM"/>
    <x v="110"/>
    <s v="59GNP"/>
    <s v="22:37:53 UTC"/>
    <n v="62.5"/>
    <s v="2500X1253px"/>
    <s v="PNG"/>
    <s v="32m"/>
    <s v="2023H1"/>
    <n v="65.400000000000006"/>
    <n v="70"/>
    <s v="03 Cloudy (40%-90%)"/>
  </r>
  <r>
    <m/>
    <s v="S2A_MSIL1C"/>
    <s v="CDM-MLB-GAN"/>
    <s v="-42.46, 171.20 | Zoom:12"/>
    <b v="1"/>
    <s v="New Zealand"/>
    <s v="Greymouth"/>
    <s v="GM"/>
    <x v="2"/>
    <s v="59GMN"/>
    <s v="22:28:15 UTC"/>
    <n v="84.3"/>
    <s v="2500X1253px"/>
    <s v="PNG"/>
    <s v="32m"/>
    <s v="2023H1"/>
    <n v="86.25"/>
    <n v="90"/>
    <s v="03 Cloudy (40%-90%)"/>
  </r>
  <r>
    <m/>
    <s v="S2A_MSIL1C"/>
    <s v="CDM-MLB-GAN"/>
    <s v="-42.46, 171.20 | Zoom:12"/>
    <b v="1"/>
    <s v="New Zealand"/>
    <s v="Greymouth"/>
    <s v="GM"/>
    <x v="2"/>
    <s v="59GNN"/>
    <s v="22:28:11 UTC"/>
    <n v="83.4"/>
    <s v="2500X1253px"/>
    <s v="PNG"/>
    <s v="32m"/>
    <s v="2023H1"/>
    <n v="86.25"/>
    <n v="90"/>
    <s v="03 Cloudy (40%-90%)"/>
  </r>
  <r>
    <m/>
    <s v="S2A_MSIL1C"/>
    <s v="CDM-MLB-GAN"/>
    <s v="-42.46, 171.20 | Zoom:12"/>
    <b v="1"/>
    <s v="New Zealand"/>
    <s v="Greymouth"/>
    <s v="GM"/>
    <x v="2"/>
    <s v="59GMP"/>
    <s v="22:28:03 UTC"/>
    <n v="78.3"/>
    <s v="2500X1253px"/>
    <s v="PNG"/>
    <s v="32m"/>
    <s v="2023H1"/>
    <n v="86.25"/>
    <n v="90"/>
    <s v="03 Cloudy (40%-90%)"/>
  </r>
  <r>
    <m/>
    <s v="S2A_MSIL1C"/>
    <s v="CDM-MLB-GAN"/>
    <s v="-42.46, 171.20 | Zoom:12"/>
    <b v="1"/>
    <s v="New Zealand"/>
    <s v="Greymouth"/>
    <s v="GM"/>
    <x v="2"/>
    <s v="59GNP"/>
    <s v="22:27:57 UTC"/>
    <n v="99"/>
    <s v="2500X1253px"/>
    <s v="PNG"/>
    <s v="32m"/>
    <s v="2023H1"/>
    <n v="86.25"/>
    <n v="90"/>
    <s v="03 Cloudy (40%-90%)"/>
  </r>
  <r>
    <m/>
    <s v="S2A_MSIL1C"/>
    <s v="CDM-MLB-GAN"/>
    <s v="-42.46, 171.20 | Zoom:12"/>
    <b v="1"/>
    <s v="New Zealand"/>
    <s v="Greymouth"/>
    <s v="GM"/>
    <x v="111"/>
    <s v="59GMN"/>
    <s v="22:38:11 UTC"/>
    <n v="89.8"/>
    <s v="2500X1253px"/>
    <s v="PNG"/>
    <s v="32m"/>
    <s v="2023H1"/>
    <n v="84.800000000000011"/>
    <n v="90"/>
    <s v="03 Cloudy (40%-90%)"/>
  </r>
  <r>
    <m/>
    <s v="S2A_MSIL1C"/>
    <s v="CDM-MLB-GAN"/>
    <s v="-42.46, 171.20 | Zoom:12"/>
    <b v="1"/>
    <s v="New Zealand"/>
    <s v="Greymouth"/>
    <s v="GM"/>
    <x v="111"/>
    <s v="59GNN"/>
    <s v="22:38:07 UTC"/>
    <n v="52"/>
    <s v="2500X1253px"/>
    <s v="PNG"/>
    <s v="32m"/>
    <s v="2023H1"/>
    <n v="84.800000000000011"/>
    <n v="90"/>
    <s v="03 Cloudy (40%-90%)"/>
  </r>
  <r>
    <m/>
    <s v="S2A_MSIL1C"/>
    <s v="CDM-MLB-GAN"/>
    <s v="-42.46, 171.20 | Zoom:12"/>
    <b v="1"/>
    <s v="New Zealand"/>
    <s v="Greymouth"/>
    <s v="GM"/>
    <x v="111"/>
    <s v="59GMP"/>
    <s v="22:37:57 UTC"/>
    <n v="100"/>
    <s v="2500X1253px"/>
    <s v="PNG"/>
    <s v="32m"/>
    <s v="2023H1"/>
    <n v="84.800000000000011"/>
    <n v="90"/>
    <s v="03 Cloudy (40%-90%)"/>
  </r>
  <r>
    <m/>
    <s v="S2A_MSIL1C"/>
    <s v="CDM-MLB-GAN"/>
    <s v="-42.46, 171.20 | Zoom:12"/>
    <b v="1"/>
    <s v="New Zealand"/>
    <s v="Greymouth"/>
    <s v="GM"/>
    <x v="111"/>
    <s v="59GNP"/>
    <s v="22:37:53 UTC"/>
    <n v="97.4"/>
    <s v="2500X1253px"/>
    <s v="PNG"/>
    <s v="32m"/>
    <s v="2023H1"/>
    <n v="84.800000000000011"/>
    <n v="90"/>
    <s v="03 Cloudy (40%-90%)"/>
  </r>
  <r>
    <m/>
    <s v="S2A_MSIL1C"/>
    <s v="CDM-MLB-GAN"/>
    <s v="-42.46, 171.20 | Zoom:12"/>
    <b v="1"/>
    <s v="New Zealand"/>
    <s v="Greymouth"/>
    <s v="GM"/>
    <x v="3"/>
    <s v="59GMN"/>
    <s v="22:28:15 UTC"/>
    <n v="0.1"/>
    <s v="2500X1253px"/>
    <s v="PNG"/>
    <s v="32m"/>
    <s v="2023H1"/>
    <n v="3.8000000000000003"/>
    <n v="10"/>
    <s v="02 Sunny (10%-30%)"/>
  </r>
  <r>
    <m/>
    <s v="S2A_MSIL1C"/>
    <s v="CDM-MLB-GAN"/>
    <s v="-42.46, 171.20 | Zoom:12"/>
    <b v="1"/>
    <s v="New Zealand"/>
    <s v="Greymouth"/>
    <s v="GM"/>
    <x v="3"/>
    <s v="59GNN"/>
    <s v="22:28:11 UTC"/>
    <n v="13.8"/>
    <s v="2500X1253px"/>
    <s v="PNG"/>
    <s v="32m"/>
    <s v="2023H1"/>
    <n v="3.8000000000000003"/>
    <n v="10"/>
    <s v="02 Sunny (10%-30%)"/>
  </r>
  <r>
    <m/>
    <s v="S2A_MSIL1C"/>
    <s v="CDM-MLB-GAN"/>
    <s v="-42.46, 171.20 | Zoom:12"/>
    <b v="1"/>
    <s v="New Zealand"/>
    <s v="Greymouth"/>
    <s v="GM"/>
    <x v="3"/>
    <s v="59GMP"/>
    <s v="22:28:02 UTC"/>
    <n v="0"/>
    <s v="2500X1253px"/>
    <s v="PNG"/>
    <s v="32m"/>
    <s v="2023H1"/>
    <n v="3.8000000000000003"/>
    <n v="10"/>
    <s v="02 Sunny (10%-30%)"/>
  </r>
  <r>
    <m/>
    <s v="S2A_MSIL1C"/>
    <s v="CDM-MLB-GAN"/>
    <s v="-42.46, 171.20 | Zoom:12"/>
    <b v="1"/>
    <s v="New Zealand"/>
    <s v="Greymouth"/>
    <s v="GM"/>
    <x v="3"/>
    <s v="59GNP"/>
    <s v="22:27:57 UTC"/>
    <n v="1.3"/>
    <s v="2500X1253px"/>
    <s v="PNG"/>
    <s v="32m"/>
    <s v="2023H1"/>
    <n v="3.8000000000000003"/>
    <n v="10"/>
    <s v="02 Sunny (10%-30%)"/>
  </r>
  <r>
    <m/>
    <s v="S2A_MSIL1C"/>
    <s v="CDM-MLB-GAN"/>
    <s v="-42.46, 171.20 | Zoom:12"/>
    <b v="1"/>
    <s v="New Zealand"/>
    <s v="Greymouth"/>
    <s v="GM"/>
    <x v="112"/>
    <s v="59GMN"/>
    <s v="22:38:12 UTC"/>
    <n v="98.8"/>
    <s v="2500X1253px"/>
    <s v="PNG"/>
    <s v="32m"/>
    <s v="2023H1"/>
    <n v="83.674999999999997"/>
    <n v="90"/>
    <s v="03 Cloudy (40%-90%)"/>
  </r>
  <r>
    <m/>
    <s v="S2A_MSIL1C"/>
    <s v="CDM-MLB-GAN"/>
    <s v="-42.46, 171.20 | Zoom:12"/>
    <b v="1"/>
    <s v="New Zealand"/>
    <s v="Greymouth"/>
    <s v="GM"/>
    <x v="112"/>
    <s v="59GNN"/>
    <s v="22:38:08 UTC"/>
    <n v="78"/>
    <s v="2500X1253px"/>
    <s v="PNG"/>
    <s v="32m"/>
    <s v="2023H1"/>
    <n v="83.674999999999997"/>
    <n v="90"/>
    <s v="03 Cloudy (40%-90%)"/>
  </r>
  <r>
    <m/>
    <s v="S2A_MSIL1C"/>
    <s v="CDM-MLB-GAN"/>
    <s v="-42.46, 171.20 | Zoom:12"/>
    <b v="1"/>
    <s v="New Zealand"/>
    <s v="Greymouth"/>
    <s v="GM"/>
    <x v="112"/>
    <s v="59GMP"/>
    <s v="22:37:58 UTC"/>
    <n v="93.6"/>
    <s v="2500X1253px"/>
    <s v="PNG"/>
    <s v="32m"/>
    <s v="2023H1"/>
    <n v="83.674999999999997"/>
    <n v="90"/>
    <s v="03 Cloudy (40%-90%)"/>
  </r>
  <r>
    <m/>
    <s v="S2A_MSIL1C"/>
    <s v="CDM-MLB-GAN"/>
    <s v="-42.46, 171.20 | Zoom:12"/>
    <b v="1"/>
    <s v="New Zealand"/>
    <s v="Greymouth"/>
    <s v="GM"/>
    <x v="112"/>
    <s v="59GNP"/>
    <s v="22:37:54 UTC"/>
    <n v="64.3"/>
    <s v="2500X1253px"/>
    <s v="PNG"/>
    <s v="32m"/>
    <s v="2023H1"/>
    <n v="83.674999999999997"/>
    <n v="90"/>
    <s v="03 Cloudy (40%-90%)"/>
  </r>
  <r>
    <m/>
    <s v="S2A_MSIL1C"/>
    <s v="CDM-MLB-GAN"/>
    <s v="-42.46, 171.20 | Zoom:12"/>
    <b v="1"/>
    <s v="New Zealand"/>
    <s v="Greymouth"/>
    <s v="GM"/>
    <x v="4"/>
    <s v="59GMN"/>
    <s v="22:28:15 UTC"/>
    <n v="0"/>
    <s v="2500X1253px"/>
    <s v="PNG"/>
    <s v="32m"/>
    <s v="2023H1"/>
    <n v="0.27500000000000002"/>
    <n v="10"/>
    <s v="02 Sunny (10%-30%)"/>
  </r>
  <r>
    <m/>
    <s v="S2A_MSIL1C"/>
    <s v="CDM-MLB-GAN"/>
    <s v="-42.46, 171.20 | Zoom:12"/>
    <b v="1"/>
    <s v="New Zealand"/>
    <s v="Greymouth"/>
    <s v="GM"/>
    <x v="4"/>
    <s v="59GNN"/>
    <s v="22:28:12 UTC"/>
    <n v="0"/>
    <s v="2500X1253px"/>
    <s v="PNG"/>
    <s v="32m"/>
    <s v="2023H1"/>
    <n v="0.27500000000000002"/>
    <n v="10"/>
    <s v="02 Sunny (10%-30%)"/>
  </r>
  <r>
    <m/>
    <s v="S2A_MSIL1C"/>
    <s v="CDM-MLB-GAN"/>
    <s v="-42.46, 171.20 | Zoom:12"/>
    <b v="1"/>
    <s v="New Zealand"/>
    <s v="Greymouth"/>
    <s v="GM"/>
    <x v="4"/>
    <s v="59GMP"/>
    <s v="22:28:03 UTC"/>
    <n v="0.8"/>
    <s v="2500X1253px"/>
    <s v="PNG"/>
    <s v="32m"/>
    <s v="2023H1"/>
    <n v="0.27500000000000002"/>
    <n v="10"/>
    <s v="02 Sunny (10%-30%)"/>
  </r>
  <r>
    <m/>
    <s v="S2A_MSIL1C"/>
    <s v="CDM-MLB-GAN"/>
    <s v="-42.46, 171.20 | Zoom:12"/>
    <b v="1"/>
    <s v="New Zealand"/>
    <s v="Greymouth"/>
    <s v="GM"/>
    <x v="4"/>
    <s v="59GNP"/>
    <s v="22:27:57 UTC"/>
    <n v="0.3"/>
    <s v="2500X1253px"/>
    <s v="PNG"/>
    <s v="32m"/>
    <s v="2023H1"/>
    <n v="0.27500000000000002"/>
    <n v="10"/>
    <s v="02 Sunny (10%-30%)"/>
  </r>
  <r>
    <m/>
    <s v="S2A_MSIL1C"/>
    <s v="CDM-MLB-GAN"/>
    <s v="-42.46, 171.20 | Zoom:12"/>
    <b v="1"/>
    <s v="New Zealand"/>
    <s v="Greymouth"/>
    <s v="GM"/>
    <x v="113"/>
    <s v="59GMN"/>
    <s v="22:38:11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113"/>
    <s v="59GNN"/>
    <s v="22:38:07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113"/>
    <s v="59GMP"/>
    <s v="22:37:56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113"/>
    <s v="59GNP"/>
    <s v="22:37:52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5"/>
    <s v="59GMN"/>
    <s v="22:28:14 UTC"/>
    <n v="2.1"/>
    <s v="2500X1253px"/>
    <s v="PNG"/>
    <s v="32m"/>
    <s v="2023H1"/>
    <n v="5.0249999999999995"/>
    <n v="10"/>
    <s v="02 Sunny (10%-30%)"/>
  </r>
  <r>
    <m/>
    <s v="S2A_MSIL1C"/>
    <s v="CDM-MLB-GAN"/>
    <s v="-42.46, 171.20 | Zoom:12"/>
    <b v="1"/>
    <s v="New Zealand"/>
    <s v="Greymouth"/>
    <s v="GM"/>
    <x v="5"/>
    <s v="59GNN"/>
    <s v="22:28:11 UTC"/>
    <n v="7.1"/>
    <s v="2500X1253px"/>
    <s v="PNG"/>
    <s v="32m"/>
    <s v="2023H1"/>
    <n v="5.0249999999999995"/>
    <n v="10"/>
    <s v="02 Sunny (10%-30%)"/>
  </r>
  <r>
    <m/>
    <s v="S2A_MSIL1C"/>
    <s v="CDM-MLB-GAN"/>
    <s v="-42.46, 171.20 | Zoom:12"/>
    <b v="1"/>
    <s v="New Zealand"/>
    <s v="Greymouth"/>
    <s v="GM"/>
    <x v="5"/>
    <s v="59GMP"/>
    <s v="22:28:02 UTC"/>
    <n v="6.2"/>
    <s v="2500X1253px"/>
    <s v="PNG"/>
    <s v="32m"/>
    <s v="2023H1"/>
    <n v="5.0249999999999995"/>
    <n v="10"/>
    <s v="02 Sunny (10%-30%)"/>
  </r>
  <r>
    <m/>
    <s v="S2A_MSIL1C"/>
    <s v="CDM-MLB-GAN"/>
    <s v="-42.46, 171.20 | Zoom:12"/>
    <b v="1"/>
    <s v="New Zealand"/>
    <s v="Greymouth"/>
    <s v="GM"/>
    <x v="5"/>
    <s v="59GNP"/>
    <s v="22:27:56 UTC"/>
    <n v="4.7"/>
    <s v="2500X1253px"/>
    <s v="PNG"/>
    <s v="32m"/>
    <s v="2023H1"/>
    <n v="5.0249999999999995"/>
    <n v="10"/>
    <s v="02 Sunny (10%-30%)"/>
  </r>
  <r>
    <m/>
    <s v="S2A_MSIL1C"/>
    <s v="CDM-MLB-GAN"/>
    <s v="-42.46, 171.20 | Zoom:12"/>
    <b v="1"/>
    <s v="New Zealand"/>
    <s v="Greymouth"/>
    <s v="GM"/>
    <x v="114"/>
    <s v="59GMN"/>
    <s v="22:38:11 UTC"/>
    <n v="94.7"/>
    <s v="2500X1253px"/>
    <s v="PNG"/>
    <s v="32m"/>
    <s v="2023H1"/>
    <n v="90.375"/>
    <n v="100"/>
    <s v="04 Overcast (100%)"/>
  </r>
  <r>
    <m/>
    <s v="S2A_MSIL1C"/>
    <s v="CDM-MLB-GAN"/>
    <s v="-42.46, 171.20 | Zoom:12"/>
    <b v="1"/>
    <s v="New Zealand"/>
    <s v="Greymouth"/>
    <s v="GM"/>
    <x v="114"/>
    <s v="59GNN"/>
    <s v="22:38:07 UTC"/>
    <n v="89.5"/>
    <s v="2500X1253px"/>
    <s v="PNG"/>
    <s v="32m"/>
    <s v="2023H1"/>
    <n v="90.375"/>
    <n v="100"/>
    <s v="04 Overcast (100%)"/>
  </r>
  <r>
    <m/>
    <s v="S2A_MSIL1C"/>
    <s v="CDM-MLB-GAN"/>
    <s v="-42.46, 171.20 | Zoom:12"/>
    <b v="1"/>
    <s v="New Zealand"/>
    <s v="Greymouth"/>
    <s v="GM"/>
    <x v="114"/>
    <s v="59GMP"/>
    <s v="22:37:56 UTC"/>
    <n v="97"/>
    <s v="2500X1253px"/>
    <s v="PNG"/>
    <s v="32m"/>
    <s v="2023H1"/>
    <n v="90.375"/>
    <n v="100"/>
    <s v="04 Overcast (100%)"/>
  </r>
  <r>
    <m/>
    <s v="S2A_MSIL1C"/>
    <s v="CDM-MLB-GAN"/>
    <s v="-42.46, 171.20 | Zoom:12"/>
    <b v="1"/>
    <s v="New Zealand"/>
    <s v="Greymouth"/>
    <s v="GM"/>
    <x v="114"/>
    <s v="59GNP"/>
    <s v="22:37:52 UTC"/>
    <n v="80.3"/>
    <s v="2500X1253px"/>
    <s v="PNG"/>
    <s v="32m"/>
    <s v="2023H1"/>
    <n v="90.375"/>
    <n v="100"/>
    <s v="04 Overcast (100%)"/>
  </r>
  <r>
    <m/>
    <s v="S2A_MSIL1C"/>
    <s v="CDM-MLB-GAN"/>
    <s v="-42.46, 171.20 | Zoom:12"/>
    <b v="1"/>
    <s v="New Zealand"/>
    <s v="Greymouth"/>
    <s v="GM"/>
    <x v="6"/>
    <s v="59GMN"/>
    <s v="22:28:15 UTC"/>
    <n v="96.8"/>
    <s v="2500X1253px"/>
    <s v="PNG"/>
    <s v="32m"/>
    <s v="2023H1"/>
    <n v="97.724999999999994"/>
    <n v="100"/>
    <s v="04 Overcast (100%)"/>
  </r>
  <r>
    <m/>
    <s v="S2A_MSIL1C"/>
    <s v="CDM-MLB-GAN"/>
    <s v="-42.46, 171.20 | Zoom:12"/>
    <b v="1"/>
    <s v="New Zealand"/>
    <s v="Greymouth"/>
    <s v="GM"/>
    <x v="6"/>
    <s v="59GNN"/>
    <s v="22:28:11 UTC"/>
    <n v="94.6"/>
    <s v="2500X1253px"/>
    <s v="PNG"/>
    <s v="32m"/>
    <s v="2023H1"/>
    <n v="97.724999999999994"/>
    <n v="100"/>
    <s v="04 Overcast (100%)"/>
  </r>
  <r>
    <m/>
    <s v="S2A_MSIL1C"/>
    <s v="CDM-MLB-GAN"/>
    <s v="-42.46, 171.20 | Zoom:12"/>
    <b v="1"/>
    <s v="New Zealand"/>
    <s v="Greymouth"/>
    <s v="GM"/>
    <x v="6"/>
    <s v="59GMP"/>
    <s v="22:28:02 UTC"/>
    <n v="100"/>
    <s v="2500X1253px"/>
    <s v="PNG"/>
    <s v="32m"/>
    <s v="2023H1"/>
    <n v="97.724999999999994"/>
    <n v="100"/>
    <s v="04 Overcast (100%)"/>
  </r>
  <r>
    <m/>
    <s v="S2A_MSIL1C"/>
    <s v="CDM-MLB-GAN"/>
    <s v="-42.46, 171.20 | Zoom:12"/>
    <b v="1"/>
    <s v="New Zealand"/>
    <s v="Greymouth"/>
    <s v="GM"/>
    <x v="6"/>
    <s v="59GNP"/>
    <s v="22:27:57 UTC"/>
    <n v="99.5"/>
    <s v="2500X1253px"/>
    <s v="PNG"/>
    <s v="32m"/>
    <s v="2023H1"/>
    <n v="97.724999999999994"/>
    <n v="100"/>
    <s v="04 Overcast (100%)"/>
  </r>
  <r>
    <m/>
    <s v="S2A_MSIL1C"/>
    <s v="CDM-MLB-GAN"/>
    <s v="-42.46, 171.20 | Zoom:12"/>
    <b v="1"/>
    <s v="New Zealand"/>
    <s v="Greymouth"/>
    <s v="GM"/>
    <x v="115"/>
    <s v="59GMN"/>
    <s v="22:38:11 UTC"/>
    <n v="92.2"/>
    <s v="2500X1253px"/>
    <s v="PNG"/>
    <s v="32m"/>
    <s v="2023H1"/>
    <n v="92.125"/>
    <n v="100"/>
    <s v="04 Overcast (100%)"/>
  </r>
  <r>
    <m/>
    <s v="S2A_MSIL1C"/>
    <s v="CDM-MLB-GAN"/>
    <s v="-42.46, 171.20 | Zoom:12"/>
    <b v="1"/>
    <s v="New Zealand"/>
    <s v="Greymouth"/>
    <s v="GM"/>
    <x v="115"/>
    <s v="59GNN"/>
    <s v="22:38:07 UTC"/>
    <n v="80.8"/>
    <s v="2500X1253px"/>
    <s v="PNG"/>
    <s v="32m"/>
    <s v="2023H1"/>
    <n v="92.125"/>
    <n v="100"/>
    <s v="04 Overcast (100%)"/>
  </r>
  <r>
    <m/>
    <s v="S2A_MSIL1C"/>
    <s v="CDM-MLB-GAN"/>
    <s v="-42.46, 171.20 | Zoom:12"/>
    <b v="1"/>
    <s v="New Zealand"/>
    <s v="Greymouth"/>
    <s v="GM"/>
    <x v="115"/>
    <s v="59GMP"/>
    <s v="22:37:56 UTC"/>
    <n v="95.9"/>
    <s v="2500X1253px"/>
    <s v="PNG"/>
    <s v="32m"/>
    <s v="2023H1"/>
    <n v="92.125"/>
    <n v="100"/>
    <s v="04 Overcast (100%)"/>
  </r>
  <r>
    <m/>
    <s v="S2A_MSIL1C"/>
    <s v="CDM-MLB-GAN"/>
    <s v="-42.46, 171.20 | Zoom:12"/>
    <b v="1"/>
    <s v="New Zealand"/>
    <s v="Greymouth"/>
    <s v="GM"/>
    <x v="115"/>
    <s v="59GNP"/>
    <s v="22:37:52 UTC"/>
    <n v="99.6"/>
    <s v="2500X1253px"/>
    <s v="PNG"/>
    <s v="32m"/>
    <s v="2023H1"/>
    <n v="92.125"/>
    <n v="100"/>
    <s v="04 Overcast (100%)"/>
  </r>
  <r>
    <m/>
    <s v="S2A_MSIL1C"/>
    <s v="CDM-MLB-GAN"/>
    <s v="-42.46, 171.20 | Zoom:12"/>
    <b v="1"/>
    <s v="New Zealand"/>
    <s v="Greymouth"/>
    <s v="GM"/>
    <x v="7"/>
    <s v="59GMN"/>
    <s v="22:28:14 UTC"/>
    <n v="2.2999999999999998"/>
    <s v="2500X1253px"/>
    <s v="PNG"/>
    <s v="32m"/>
    <s v="2023H1"/>
    <n v="7.6250000000000009"/>
    <n v="10"/>
    <s v="02 Sunny (10%-30%)"/>
  </r>
  <r>
    <m/>
    <s v="S2A_MSIL1C"/>
    <s v="CDM-MLB-GAN"/>
    <s v="-42.46, 171.20 | Zoom:12"/>
    <b v="1"/>
    <s v="New Zealand"/>
    <s v="Greymouth"/>
    <s v="GM"/>
    <x v="7"/>
    <s v="59GNN"/>
    <s v="22:28:10 UTC"/>
    <n v="23.3"/>
    <s v="2500X1253px"/>
    <s v="PNG"/>
    <s v="32m"/>
    <s v="2023H1"/>
    <n v="7.6250000000000009"/>
    <n v="10"/>
    <s v="02 Sunny (10%-30%)"/>
  </r>
  <r>
    <m/>
    <s v="S2A_MSIL1C"/>
    <s v="CDM-MLB-GAN"/>
    <s v="-42.46, 171.20 | Zoom:12"/>
    <b v="1"/>
    <s v="New Zealand"/>
    <s v="Greymouth"/>
    <s v="GM"/>
    <x v="7"/>
    <s v="59GMP"/>
    <s v="22:28:01 UTC"/>
    <n v="2.2999999999999998"/>
    <s v="2500X1253px"/>
    <s v="PNG"/>
    <s v="32m"/>
    <s v="2023H1"/>
    <n v="7.6250000000000009"/>
    <n v="10"/>
    <s v="02 Sunny (10%-30%)"/>
  </r>
  <r>
    <m/>
    <s v="S2A_MSIL1C"/>
    <s v="CDM-MLB-GAN"/>
    <s v="-42.46, 171.20 | Zoom:12"/>
    <b v="1"/>
    <s v="New Zealand"/>
    <s v="Greymouth"/>
    <s v="GM"/>
    <x v="7"/>
    <s v="59GNP"/>
    <s v="22:27:56 UTC"/>
    <n v="2.6"/>
    <s v="2500X1253px"/>
    <s v="PNG"/>
    <s v="32m"/>
    <s v="2023H1"/>
    <n v="7.6250000000000009"/>
    <n v="10"/>
    <s v="02 Sunny (10%-30%)"/>
  </r>
  <r>
    <m/>
    <s v="S2A_MSIL1C"/>
    <s v="CDM-MLB-GAN"/>
    <s v="-42.46, 171.20 | Zoom:12"/>
    <b v="1"/>
    <s v="New Zealand"/>
    <s v="Greymouth"/>
    <s v="GM"/>
    <x v="116"/>
    <s v="59GMN"/>
    <s v="22:38:12 UTC"/>
    <n v="98.2"/>
    <s v="2500X1253px"/>
    <s v="PNG"/>
    <s v="32m"/>
    <s v="2023H1"/>
    <n v="94.875"/>
    <n v="100"/>
    <s v="04 Overcast (100%)"/>
  </r>
  <r>
    <m/>
    <s v="S2A_MSIL1C"/>
    <s v="CDM-MLB-GAN"/>
    <s v="-42.46, 171.20 | Zoom:12"/>
    <b v="1"/>
    <s v="New Zealand"/>
    <s v="Greymouth"/>
    <s v="GM"/>
    <x v="116"/>
    <s v="59GNN"/>
    <s v="22:38:08 UTC"/>
    <n v="97.7"/>
    <s v="2500X1253px"/>
    <s v="PNG"/>
    <s v="32m"/>
    <s v="2023H1"/>
    <n v="94.875"/>
    <n v="100"/>
    <s v="04 Overcast (100%)"/>
  </r>
  <r>
    <m/>
    <s v="S2A_MSIL1C"/>
    <s v="CDM-MLB-GAN"/>
    <s v="-42.46, 171.20 | Zoom:12"/>
    <b v="1"/>
    <s v="New Zealand"/>
    <s v="Greymouth"/>
    <s v="GM"/>
    <x v="116"/>
    <s v="59GMP"/>
    <s v="22:37:58 UTC"/>
    <n v="99.7"/>
    <s v="2500X1253px"/>
    <s v="PNG"/>
    <s v="32m"/>
    <s v="2023H1"/>
    <n v="94.875"/>
    <n v="100"/>
    <s v="04 Overcast (100%)"/>
  </r>
  <r>
    <m/>
    <s v="S2A_MSIL1C"/>
    <s v="CDM-MLB-GAN"/>
    <s v="-42.46, 171.20 | Zoom:12"/>
    <b v="1"/>
    <s v="New Zealand"/>
    <s v="Greymouth"/>
    <s v="GM"/>
    <x v="116"/>
    <s v="59GNP"/>
    <s v="22:37:53 UTC"/>
    <n v="83.9"/>
    <s v="2500X1253px"/>
    <s v="PNG"/>
    <s v="32m"/>
    <s v="2023H1"/>
    <n v="94.875"/>
    <n v="100"/>
    <s v="04 Overcast (100%)"/>
  </r>
  <r>
    <m/>
    <s v="S2A_MSIL1C"/>
    <s v="CDM-MLB-GAN"/>
    <s v="-42.46, 171.20 | Zoom:12"/>
    <b v="1"/>
    <s v="New Zealand"/>
    <s v="Greymouth"/>
    <s v="GM"/>
    <x v="8"/>
    <s v="59GMN"/>
    <s v="22:28:15 UTC"/>
    <n v="99.9"/>
    <s v="2500X1253px"/>
    <s v="PNG"/>
    <s v="32m"/>
    <s v="2023H1"/>
    <n v="99.5"/>
    <n v="100"/>
    <s v="04 Overcast (100%)"/>
  </r>
  <r>
    <m/>
    <s v="S2A_MSIL1C"/>
    <s v="CDM-MLB-GAN"/>
    <s v="-42.46, 171.20 | Zoom:12"/>
    <b v="1"/>
    <s v="New Zealand"/>
    <s v="Greymouth"/>
    <s v="GM"/>
    <x v="8"/>
    <s v="59GNN"/>
    <s v="22:28:12 UTC"/>
    <n v="99.9"/>
    <s v="2500X1253px"/>
    <s v="PNG"/>
    <s v="32m"/>
    <s v="2023H1"/>
    <n v="99.5"/>
    <n v="100"/>
    <s v="04 Overcast (100%)"/>
  </r>
  <r>
    <m/>
    <s v="S2A_MSIL1C"/>
    <s v="CDM-MLB-GAN"/>
    <s v="-42.46, 171.20 | Zoom:12"/>
    <b v="1"/>
    <s v="New Zealand"/>
    <s v="Greymouth"/>
    <s v="GM"/>
    <x v="8"/>
    <s v="59GMP"/>
    <s v="22:28:03 UTC"/>
    <n v="98.8"/>
    <s v="2500X1253px"/>
    <s v="PNG"/>
    <s v="32m"/>
    <s v="2023H1"/>
    <n v="99.5"/>
    <n v="100"/>
    <s v="04 Overcast (100%)"/>
  </r>
  <r>
    <m/>
    <s v="S2A_MSIL1C"/>
    <s v="CDM-MLB-GAN"/>
    <s v="-42.46, 171.20 | Zoom:12"/>
    <b v="1"/>
    <s v="New Zealand"/>
    <s v="Greymouth"/>
    <s v="GM"/>
    <x v="8"/>
    <s v="59GNP"/>
    <s v="22:27:57 UTC"/>
    <n v="99.4"/>
    <s v="2500X1253px"/>
    <s v="PNG"/>
    <s v="32m"/>
    <s v="2023H1"/>
    <n v="99.5"/>
    <n v="100"/>
    <s v="04 Overcast (100%)"/>
  </r>
  <r>
    <m/>
    <s v="S2A_MSIL1C"/>
    <s v="CDM-MLB-GAN"/>
    <s v="-42.46, 171.20 | Zoom:12"/>
    <b v="1"/>
    <s v="New Zealand"/>
    <s v="Greymouth"/>
    <s v="GM"/>
    <x v="117"/>
    <s v="59GMN"/>
    <s v="22:38:08 UTC"/>
    <n v="57"/>
    <s v="2500X1253px"/>
    <s v="PNG"/>
    <s v="32m"/>
    <s v="2023H1"/>
    <n v="54.95"/>
    <n v="60"/>
    <s v="03 Cloudy (40%-90%)"/>
  </r>
  <r>
    <m/>
    <s v="S2A_MSIL1C"/>
    <s v="CDM-MLB-GAN"/>
    <s v="-42.46, 171.20 | Zoom:12"/>
    <b v="1"/>
    <s v="New Zealand"/>
    <s v="Greymouth"/>
    <s v="GM"/>
    <x v="117"/>
    <s v="59GNN"/>
    <s v="22:38:04 UTC"/>
    <n v="68.8"/>
    <s v="2500X1253px"/>
    <s v="PNG"/>
    <s v="32m"/>
    <s v="2023H1"/>
    <n v="54.95"/>
    <n v="60"/>
    <s v="03 Cloudy (40%-90%)"/>
  </r>
  <r>
    <m/>
    <s v="S2A_MSIL1C"/>
    <s v="CDM-MLB-GAN"/>
    <s v="-42.46, 171.20 | Zoom:12"/>
    <b v="1"/>
    <s v="New Zealand"/>
    <s v="Greymouth"/>
    <s v="GM"/>
    <x v="117"/>
    <s v="59GMP"/>
    <s v="22:37:54 UTC"/>
    <n v="16.3"/>
    <s v="2500X1253px"/>
    <s v="PNG"/>
    <s v="32m"/>
    <s v="2023H1"/>
    <n v="54.95"/>
    <n v="60"/>
    <s v="03 Cloudy (40%-90%)"/>
  </r>
  <r>
    <m/>
    <s v="S2A_MSIL1C"/>
    <s v="CDM-MLB-GAN"/>
    <s v="-42.46, 171.20 | Zoom:12"/>
    <b v="1"/>
    <s v="New Zealand"/>
    <s v="Greymouth"/>
    <s v="GM"/>
    <x v="117"/>
    <s v="59GNP"/>
    <s v="22:37:50 UTC"/>
    <n v="77.7"/>
    <s v="2500X1253px"/>
    <s v="PNG"/>
    <s v="32m"/>
    <s v="2023H1"/>
    <n v="54.95"/>
    <n v="60"/>
    <s v="03 Cloudy (40%-90%)"/>
  </r>
  <r>
    <m/>
    <s v="S2A_MSIL1C"/>
    <s v="CDM-MLB-GAN"/>
    <s v="-42.46, 171.20 | Zoom:12"/>
    <b v="1"/>
    <s v="New Zealand"/>
    <s v="Greymouth"/>
    <s v="GM"/>
    <x v="9"/>
    <s v="59GMN"/>
    <s v="22:28:10 UTC"/>
    <n v="74.7"/>
    <s v="2500X1253px"/>
    <s v="PNG"/>
    <s v="32m"/>
    <s v="2023H1"/>
    <n v="86.375"/>
    <n v="90"/>
    <s v="03 Cloudy (40%-90%)"/>
  </r>
  <r>
    <m/>
    <s v="S2A_MSIL1C"/>
    <s v="CDM-MLB-GAN"/>
    <s v="-42.46, 171.20 | Zoom:12"/>
    <b v="1"/>
    <s v="New Zealand"/>
    <s v="Greymouth"/>
    <s v="GM"/>
    <x v="9"/>
    <s v="59GNN"/>
    <s v="22:28:07 UTC"/>
    <n v="89.7"/>
    <s v="2500X1253px"/>
    <s v="PNG"/>
    <s v="32m"/>
    <s v="2023H1"/>
    <n v="86.375"/>
    <n v="90"/>
    <s v="03 Cloudy (40%-90%)"/>
  </r>
  <r>
    <m/>
    <s v="S2A_MSIL1C"/>
    <s v="CDM-MLB-GAN"/>
    <s v="-42.46, 171.20 | Zoom:12"/>
    <b v="1"/>
    <s v="New Zealand"/>
    <s v="Greymouth"/>
    <s v="GM"/>
    <x v="9"/>
    <s v="59GMP"/>
    <s v="22:27:58 UTC"/>
    <n v="92.1"/>
    <s v="2500X1253px"/>
    <s v="PNG"/>
    <s v="32m"/>
    <s v="2023H1"/>
    <n v="86.375"/>
    <n v="90"/>
    <s v="03 Cloudy (40%-90%)"/>
  </r>
  <r>
    <m/>
    <s v="S2A_MSIL1C"/>
    <s v="CDM-MLB-GAN"/>
    <s v="-42.46, 171.20 | Zoom:12"/>
    <b v="1"/>
    <s v="New Zealand"/>
    <s v="Greymouth"/>
    <s v="GM"/>
    <x v="9"/>
    <s v="59GNP"/>
    <s v="22:27:53 UTC"/>
    <n v="89"/>
    <s v="2500X1253px"/>
    <s v="PNG"/>
    <s v="32m"/>
    <s v="2023H1"/>
    <n v="86.375"/>
    <n v="90"/>
    <s v="03 Cloudy (40%-90%)"/>
  </r>
  <r>
    <m/>
    <s v="S2A_MSIL1C"/>
    <s v="CDM-MLB-GAN"/>
    <s v="-42.46, 171.20 | Zoom:12"/>
    <b v="1"/>
    <s v="New Zealand"/>
    <s v="Greymouth"/>
    <s v="GM"/>
    <x v="118"/>
    <s v="59GMN"/>
    <s v="22:38:10 UTC"/>
    <n v="1.1000000000000001"/>
    <s v="2500X1253px"/>
    <s v="PNG"/>
    <s v="32m"/>
    <s v="2023H1"/>
    <n v="9.4749999999999996"/>
    <n v="10"/>
    <s v="02 Sunny (10%-30%)"/>
  </r>
  <r>
    <m/>
    <s v="S2A_MSIL1C"/>
    <s v="CDM-MLB-GAN"/>
    <s v="-42.46, 171.20 | Zoom:12"/>
    <b v="1"/>
    <s v="New Zealand"/>
    <s v="Greymouth"/>
    <s v="GM"/>
    <x v="118"/>
    <s v="59GNN"/>
    <s v="22:38:06 UTC"/>
    <n v="10.6"/>
    <s v="2500X1253px"/>
    <s v="PNG"/>
    <s v="32m"/>
    <s v="2023H1"/>
    <n v="9.4749999999999996"/>
    <n v="10"/>
    <s v="02 Sunny (10%-30%)"/>
  </r>
  <r>
    <m/>
    <s v="S2A_MSIL1C"/>
    <s v="CDM-MLB-GAN"/>
    <s v="-42.46, 171.20 | Zoom:12"/>
    <b v="1"/>
    <s v="New Zealand"/>
    <s v="Greymouth"/>
    <s v="GM"/>
    <x v="118"/>
    <s v="59GMP"/>
    <s v="22:37:55 UTC"/>
    <n v="24.6"/>
    <s v="2500X1253px"/>
    <s v="PNG"/>
    <s v="32m"/>
    <s v="2023H1"/>
    <n v="9.4749999999999996"/>
    <n v="10"/>
    <s v="02 Sunny (10%-30%)"/>
  </r>
  <r>
    <m/>
    <s v="S2A_MSIL1C"/>
    <s v="CDM-MLB-GAN"/>
    <s v="-42.46, 171.20 | Zoom:12"/>
    <b v="1"/>
    <s v="New Zealand"/>
    <s v="Greymouth"/>
    <s v="GM"/>
    <x v="118"/>
    <s v="59GNP"/>
    <s v="22:37:51 UTC"/>
    <n v="1.6"/>
    <s v="2500X1253px"/>
    <s v="PNG"/>
    <s v="32m"/>
    <s v="2023H1"/>
    <n v="9.4749999999999996"/>
    <n v="10"/>
    <s v="02 Sunny (10%-30%)"/>
  </r>
  <r>
    <m/>
    <s v="S2A_MSIL1C"/>
    <s v="CDM-MLB-GAN"/>
    <s v="-42.46, 171.20 | Zoom:12"/>
    <b v="1"/>
    <s v="New Zealand"/>
    <s v="Greymouth"/>
    <s v="GM"/>
    <x v="10"/>
    <s v="59GMN"/>
    <s v="22:28:13 UTC"/>
    <n v="99.8"/>
    <s v="2500X1253px"/>
    <s v="PNG"/>
    <s v="32m"/>
    <s v="2023H1"/>
    <n v="99.924999999999997"/>
    <n v="100"/>
    <s v="04 Overcast (100%)"/>
  </r>
  <r>
    <m/>
    <s v="S2A_MSIL1C"/>
    <s v="CDM-MLB-GAN"/>
    <s v="-42.46, 171.20 | Zoom:12"/>
    <b v="1"/>
    <s v="New Zealand"/>
    <s v="Greymouth"/>
    <s v="GM"/>
    <x v="10"/>
    <s v="59GNN"/>
    <s v="22:28:10 UTC"/>
    <n v="99.9"/>
    <s v="2500X1253px"/>
    <s v="PNG"/>
    <s v="32m"/>
    <s v="2023H1"/>
    <n v="99.924999999999997"/>
    <n v="100"/>
    <s v="04 Overcast (100%)"/>
  </r>
  <r>
    <m/>
    <s v="S2A_MSIL1C"/>
    <s v="CDM-MLB-GAN"/>
    <s v="-42.46, 171.20 | Zoom:12"/>
    <b v="1"/>
    <s v="New Zealand"/>
    <s v="Greymouth"/>
    <s v="GM"/>
    <x v="10"/>
    <s v="59GMP"/>
    <s v="22:28:01 UTC"/>
    <n v="100"/>
    <s v="2500X1253px"/>
    <s v="PNG"/>
    <s v="32m"/>
    <s v="2023H1"/>
    <n v="99.924999999999997"/>
    <n v="100"/>
    <s v="04 Overcast (100%)"/>
  </r>
  <r>
    <m/>
    <s v="S2A_MSIL1C"/>
    <s v="CDM-MLB-GAN"/>
    <s v="-42.46, 171.20 | Zoom:12"/>
    <b v="1"/>
    <s v="New Zealand"/>
    <s v="Greymouth"/>
    <s v="GM"/>
    <x v="10"/>
    <s v="59GNP"/>
    <s v="22:27:55 UTC"/>
    <n v="100"/>
    <s v="2500X1253px"/>
    <s v="PNG"/>
    <s v="32m"/>
    <s v="2023H1"/>
    <n v="99.924999999999997"/>
    <n v="100"/>
    <s v="04 Overcast (100%)"/>
  </r>
  <r>
    <m/>
    <s v="S2A_MSIL1C"/>
    <s v="CDM-MLB-GAN"/>
    <s v="-42.46, 171.20 | Zoom:12"/>
    <b v="1"/>
    <s v="New Zealand"/>
    <s v="Greymouth"/>
    <s v="GM"/>
    <x v="119"/>
    <s v="59GMN"/>
    <s v="22:38:07 UTC"/>
    <n v="97.3"/>
    <s v="2500X1253px"/>
    <s v="PNG"/>
    <s v="32m"/>
    <s v="2023H1"/>
    <n v="99"/>
    <n v="100"/>
    <s v="04 Overcast (100%)"/>
  </r>
  <r>
    <m/>
    <s v="S2A_MSIL1C"/>
    <s v="CDM-MLB-GAN"/>
    <s v="-42.46, 171.20 | Zoom:12"/>
    <b v="1"/>
    <s v="New Zealand"/>
    <s v="Greymouth"/>
    <s v="GM"/>
    <x v="119"/>
    <s v="59GNN"/>
    <s v="22:38:03 UTC"/>
    <n v="99.9"/>
    <s v="2500X1253px"/>
    <s v="PNG"/>
    <s v="32m"/>
    <s v="2023H1"/>
    <n v="99"/>
    <n v="100"/>
    <s v="04 Overcast (100%)"/>
  </r>
  <r>
    <m/>
    <s v="S2A_MSIL1C"/>
    <s v="CDM-MLB-GAN"/>
    <s v="-42.46, 171.20 | Zoom:12"/>
    <b v="1"/>
    <s v="New Zealand"/>
    <s v="Greymouth"/>
    <s v="GM"/>
    <x v="119"/>
    <s v="59GMP"/>
    <s v="22:37:53 UTC"/>
    <n v="99"/>
    <s v="2500X1253px"/>
    <s v="PNG"/>
    <s v="32m"/>
    <s v="2023H1"/>
    <n v="99"/>
    <n v="100"/>
    <s v="04 Overcast (100%)"/>
  </r>
  <r>
    <m/>
    <s v="S2A_MSIL1C"/>
    <s v="CDM-MLB-GAN"/>
    <s v="-42.46, 171.20 | Zoom:12"/>
    <b v="1"/>
    <s v="New Zealand"/>
    <s v="Greymouth"/>
    <s v="GM"/>
    <x v="119"/>
    <s v="59GNP"/>
    <s v="22:37:49 UTC"/>
    <n v="99.8"/>
    <s v="2500X1253px"/>
    <s v="PNG"/>
    <s v="32m"/>
    <s v="2023H1"/>
    <n v="99"/>
    <n v="100"/>
    <s v="04 Overcast (100%)"/>
  </r>
  <r>
    <m/>
    <s v="S2A_MSIL1C"/>
    <s v="CDM-MLB-GAN"/>
    <s v="-42.46, 171.20 | Zoom:12"/>
    <b v="1"/>
    <s v="New Zealand"/>
    <s v="Greymouth"/>
    <s v="GM"/>
    <x v="11"/>
    <s v="59GMN"/>
    <s v="22:28:11 UTC"/>
    <n v="99.4"/>
    <s v="2500X1253px"/>
    <s v="PNG"/>
    <s v="32m"/>
    <s v="2023H1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1"/>
    <s v="59GNN"/>
    <s v="22:28:07 UTC"/>
    <n v="99.8"/>
    <s v="2500X1253px"/>
    <s v="PNG"/>
    <s v="32m"/>
    <s v="2023H1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1"/>
    <s v="59GMP"/>
    <s v="22:28:01 UTC"/>
    <n v="99.7"/>
    <s v="2500X1253px"/>
    <s v="PNG"/>
    <s v="32m"/>
    <s v="2023H1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1"/>
    <s v="59GNP"/>
    <s v="22:27:58 UTC"/>
    <n v="100"/>
    <s v="2500X1253px"/>
    <s v="PNG"/>
    <s v="32m"/>
    <s v="2023H1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20"/>
    <s v="59GMN"/>
    <s v="22:38:09 UTC"/>
    <n v="72.5"/>
    <s v="2500X1253px"/>
    <s v="PNG"/>
    <s v="32m"/>
    <s v="2023H1"/>
    <n v="70.849999999999994"/>
    <n v="80"/>
    <s v="03 Cloudy (40%-90%)"/>
  </r>
  <r>
    <m/>
    <s v="S2A_MSIL1C"/>
    <s v="CDM-MLB-GAN"/>
    <s v="-42.46, 171.20 | Zoom:12"/>
    <b v="1"/>
    <s v="New Zealand"/>
    <s v="Greymouth"/>
    <s v="GM"/>
    <x v="120"/>
    <s v="59GNN"/>
    <s v="22:38:06 UTC"/>
    <n v="84"/>
    <s v="2500X1253px"/>
    <s v="PNG"/>
    <s v="32m"/>
    <s v="2023H1"/>
    <n v="70.849999999999994"/>
    <n v="80"/>
    <s v="03 Cloudy (40%-90%)"/>
  </r>
  <r>
    <m/>
    <s v="S2A_MSIL1C"/>
    <s v="CDM-MLB-GAN"/>
    <s v="-42.46, 171.20 | Zoom:12"/>
    <b v="1"/>
    <s v="New Zealand"/>
    <s v="Greymouth"/>
    <s v="GM"/>
    <x v="120"/>
    <s v="59GMP"/>
    <s v="22:37:55 UTC"/>
    <n v="41.5"/>
    <s v="2500X1253px"/>
    <s v="PNG"/>
    <s v="32m"/>
    <s v="2023H1"/>
    <n v="70.849999999999994"/>
    <n v="80"/>
    <s v="03 Cloudy (40%-90%)"/>
  </r>
  <r>
    <m/>
    <s v="S2A_MSIL1C"/>
    <s v="CDM-MLB-GAN"/>
    <s v="-42.46, 171.20 | Zoom:12"/>
    <b v="1"/>
    <s v="New Zealand"/>
    <s v="Greymouth"/>
    <s v="GM"/>
    <x v="120"/>
    <s v="59GNP"/>
    <s v="22:37:51 UTC"/>
    <n v="85.4"/>
    <s v="2500X1253px"/>
    <s v="PNG"/>
    <s v="32m"/>
    <s v="2023H1"/>
    <n v="70.849999999999994"/>
    <n v="80"/>
    <s v="03 Cloudy (40%-90%)"/>
  </r>
  <r>
    <m/>
    <s v="S2A_MSIL1C"/>
    <s v="CDM-MLB-GAN"/>
    <s v="-42.46, 171.20 | Zoom:12"/>
    <b v="1"/>
    <s v="New Zealand"/>
    <s v="Greymouth"/>
    <s v="GM"/>
    <x v="12"/>
    <s v="59GMN"/>
    <s v="22:28:12 UTC"/>
    <n v="80.3"/>
    <s v="2500X1253px"/>
    <s v="PNG"/>
    <s v="32m"/>
    <s v="2023H1"/>
    <n v="58.45"/>
    <n v="60"/>
    <s v="03 Cloudy (40%-90%)"/>
  </r>
  <r>
    <m/>
    <s v="S2A_MSIL1C"/>
    <s v="CDM-MLB-GAN"/>
    <s v="-42.46, 171.20 | Zoom:12"/>
    <b v="1"/>
    <s v="New Zealand"/>
    <s v="Greymouth"/>
    <s v="GM"/>
    <x v="12"/>
    <s v="59GNN"/>
    <s v="22:28:09 UTC"/>
    <n v="35.5"/>
    <s v="2500X1253px"/>
    <s v="PNG"/>
    <s v="32m"/>
    <s v="2023H1"/>
    <n v="58.45"/>
    <n v="60"/>
    <s v="03 Cloudy (40%-90%)"/>
  </r>
  <r>
    <m/>
    <s v="S2A_MSIL1C"/>
    <s v="CDM-MLB-GAN"/>
    <s v="-42.46, 171.20 | Zoom:12"/>
    <b v="1"/>
    <s v="New Zealand"/>
    <s v="Greymouth"/>
    <s v="GM"/>
    <x v="12"/>
    <s v="59GMP"/>
    <s v="22:28:00 UTC"/>
    <n v="84.5"/>
    <s v="2500X1253px"/>
    <s v="PNG"/>
    <s v="32m"/>
    <s v="2023H1"/>
    <n v="58.45"/>
    <n v="60"/>
    <s v="03 Cloudy (40%-90%)"/>
  </r>
  <r>
    <m/>
    <s v="S2A_MSIL1C"/>
    <s v="CDM-MLB-GAN"/>
    <s v="-42.46, 171.20 | Zoom:12"/>
    <b v="1"/>
    <s v="New Zealand"/>
    <s v="Greymouth"/>
    <s v="GM"/>
    <x v="12"/>
    <s v="59GNP"/>
    <s v="22:27:54 UTC"/>
    <n v="33.5"/>
    <s v="2500X1253px"/>
    <s v="PNG"/>
    <s v="32m"/>
    <s v="2023H1"/>
    <n v="58.45"/>
    <n v="60"/>
    <s v="03 Cloudy (40%-90%)"/>
  </r>
  <r>
    <m/>
    <s v="S2A_MSIL1C"/>
    <s v="CDM-MLB-GAN"/>
    <s v="-42.46, 171.20 | Zoom:12"/>
    <b v="1"/>
    <s v="New Zealand"/>
    <s v="Greymouth"/>
    <s v="GM"/>
    <x v="121"/>
    <s v="59GMN"/>
    <s v="22:38:07 UTC"/>
    <n v="1.3"/>
    <s v="2500X1253px"/>
    <s v="PNG"/>
    <s v="32m"/>
    <s v="2023H1"/>
    <n v="4.5250000000000004"/>
    <n v="10"/>
    <s v="02 Sunny (10%-30%)"/>
  </r>
  <r>
    <m/>
    <s v="S2A_MSIL1C"/>
    <s v="CDM-MLB-GAN"/>
    <s v="-42.46, 171.20 | Zoom:12"/>
    <b v="1"/>
    <s v="New Zealand"/>
    <s v="Greymouth"/>
    <s v="GM"/>
    <x v="121"/>
    <s v="59GNN"/>
    <s v="22:38:03 UTC"/>
    <n v="0"/>
    <s v="2500X1253px"/>
    <s v="PNG"/>
    <s v="32m"/>
    <s v="2023H1"/>
    <n v="4.5250000000000004"/>
    <n v="10"/>
    <s v="02 Sunny (10%-30%)"/>
  </r>
  <r>
    <m/>
    <s v="S2A_MSIL1C"/>
    <s v="CDM-MLB-GAN"/>
    <s v="-42.46, 171.20 | Zoom:12"/>
    <b v="1"/>
    <s v="New Zealand"/>
    <s v="Greymouth"/>
    <s v="GM"/>
    <x v="121"/>
    <s v="59GMP"/>
    <s v="22:37:53 UTC"/>
    <n v="14.7"/>
    <s v="2500X1253px"/>
    <s v="PNG"/>
    <s v="32m"/>
    <s v="2023H1"/>
    <n v="4.5250000000000004"/>
    <n v="10"/>
    <s v="02 Sunny (10%-30%)"/>
  </r>
  <r>
    <m/>
    <s v="S2A_MSIL1C"/>
    <s v="CDM-MLB-GAN"/>
    <s v="-42.46, 171.20 | Zoom:12"/>
    <b v="1"/>
    <s v="New Zealand"/>
    <s v="Greymouth"/>
    <s v="GM"/>
    <x v="121"/>
    <s v="59GNP"/>
    <s v="22:37:48 UTC"/>
    <n v="2.1"/>
    <s v="2500X1253px"/>
    <s v="PNG"/>
    <s v="32m"/>
    <s v="2023H1"/>
    <n v="4.5250000000000004"/>
    <n v="10"/>
    <s v="02 Sunny (10%-30%)"/>
  </r>
  <r>
    <m/>
    <s v="S2A_MSIL1C"/>
    <s v="CDM-MLB-GAN"/>
    <s v="-42.46, 171.20 | Zoom:12"/>
    <b v="1"/>
    <s v="New Zealand"/>
    <s v="Greymouth"/>
    <s v="GM"/>
    <x v="13"/>
    <s v="59GMN"/>
    <s v="22:28:10 UTC"/>
    <n v="0.5"/>
    <s v="2500X1253px"/>
    <s v="PNG"/>
    <s v="32m"/>
    <s v="2023H1"/>
    <n v="2.625"/>
    <n v="10"/>
    <s v="02 Sunny (10%-30%)"/>
  </r>
  <r>
    <m/>
    <s v="S2A_MSIL1C"/>
    <s v="CDM-MLB-GAN"/>
    <s v="-42.46, 171.20 | Zoom:12"/>
    <b v="1"/>
    <s v="New Zealand"/>
    <s v="Greymouth"/>
    <s v="GM"/>
    <x v="13"/>
    <s v="59GNN"/>
    <s v="22:28:06 UTC"/>
    <n v="2.2000000000000002"/>
    <s v="2500X1253px"/>
    <s v="PNG"/>
    <s v="32m"/>
    <s v="2023H1"/>
    <n v="2.625"/>
    <n v="10"/>
    <s v="02 Sunny (10%-30%)"/>
  </r>
  <r>
    <m/>
    <s v="S2A_MSIL1C"/>
    <s v="CDM-MLB-GAN"/>
    <s v="-42.46, 171.20 | Zoom:12"/>
    <b v="1"/>
    <s v="New Zealand"/>
    <s v="Greymouth"/>
    <s v="GM"/>
    <x v="13"/>
    <s v="59GMP"/>
    <s v="22:27:57 UTC"/>
    <n v="5.6"/>
    <s v="2500X1253px"/>
    <s v="PNG"/>
    <s v="32m"/>
    <s v="2023H1"/>
    <n v="2.625"/>
    <n v="10"/>
    <s v="02 Sunny (10%-30%)"/>
  </r>
  <r>
    <m/>
    <s v="S2A_MSIL1C"/>
    <s v="CDM-MLB-GAN"/>
    <s v="-42.46, 171.20 | Zoom:12"/>
    <b v="1"/>
    <s v="New Zealand"/>
    <s v="Greymouth"/>
    <s v="GM"/>
    <x v="13"/>
    <s v="59GNP"/>
    <s v="22:27:52 UTC"/>
    <n v="2.2000000000000002"/>
    <s v="2500X1253px"/>
    <s v="PNG"/>
    <s v="32m"/>
    <s v="2023H1"/>
    <n v="2.625"/>
    <n v="10"/>
    <s v="02 Sunny (10%-30%)"/>
  </r>
  <r>
    <m/>
    <s v="S2A_MSIL1C"/>
    <s v="CDM-MLB-GAN"/>
    <s v="-42.46, 171.20 | Zoom:12"/>
    <b v="1"/>
    <s v="New Zealand"/>
    <s v="Greymouth"/>
    <s v="GM"/>
    <x v="122"/>
    <s v="59GMN"/>
    <s v="22:38:09 UTC"/>
    <n v="25.9"/>
    <s v="2500X1253px"/>
    <s v="PNG"/>
    <s v="32m"/>
    <s v="2023H1"/>
    <n v="29.324999999999996"/>
    <n v="30"/>
    <s v="02 Sunny (10%-30%)"/>
  </r>
  <r>
    <m/>
    <s v="S2A_MSIL1C"/>
    <s v="CDM-MLB-GAN"/>
    <s v="-42.46, 171.20 | Zoom:12"/>
    <b v="1"/>
    <s v="New Zealand"/>
    <s v="Greymouth"/>
    <s v="GM"/>
    <x v="122"/>
    <s v="59GNN"/>
    <s v="22:38:05 UTC"/>
    <n v="42.7"/>
    <s v="2500X1253px"/>
    <s v="PNG"/>
    <s v="32m"/>
    <s v="2023H1"/>
    <n v="29.324999999999996"/>
    <n v="30"/>
    <s v="02 Sunny (10%-30%)"/>
  </r>
  <r>
    <m/>
    <s v="S2A_MSIL1C"/>
    <s v="CDM-MLB-GAN"/>
    <s v="-42.46, 171.20 | Zoom:12"/>
    <b v="1"/>
    <s v="New Zealand"/>
    <s v="Greymouth"/>
    <s v="GM"/>
    <x v="122"/>
    <s v="59GMP"/>
    <s v="22:37:55 UTC"/>
    <n v="8.3000000000000007"/>
    <s v="2500X1253px"/>
    <s v="PNG"/>
    <s v="32m"/>
    <s v="2023H1"/>
    <n v="29.324999999999996"/>
    <n v="30"/>
    <s v="02 Sunny (10%-30%)"/>
  </r>
  <r>
    <m/>
    <s v="S2A_MSIL1C"/>
    <s v="CDM-MLB-GAN"/>
    <s v="-42.46, 171.20 | Zoom:12"/>
    <b v="1"/>
    <s v="New Zealand"/>
    <s v="Greymouth"/>
    <s v="GM"/>
    <x v="122"/>
    <s v="59GNP"/>
    <s v="22:37:51 UTC"/>
    <n v="40.4"/>
    <s v="2500X1253px"/>
    <s v="PNG"/>
    <s v="32m"/>
    <s v="2023H1"/>
    <n v="29.324999999999996"/>
    <n v="30"/>
    <s v="02 Sunny (10%-30%)"/>
  </r>
  <r>
    <m/>
    <s v="S2A_MSIL1C"/>
    <s v="CDM-MLB-GAN"/>
    <s v="-42.46, 171.20 | Zoom:12"/>
    <b v="1"/>
    <s v="New Zealand"/>
    <s v="Greymouth"/>
    <s v="GM"/>
    <x v="14"/>
    <s v="59GMN"/>
    <s v="22:28:12 UTC"/>
    <n v="8.3000000000000007"/>
    <s v="2500X1253px"/>
    <s v="PNG"/>
    <s v="32m"/>
    <s v="2023H1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14"/>
    <s v="59GNN"/>
    <s v="22:28:09 UTC"/>
    <n v="43.3"/>
    <s v="2500X1253px"/>
    <s v="PNG"/>
    <s v="32m"/>
    <s v="2023H1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14"/>
    <s v="59GMP"/>
    <s v="22:28:00 UTC"/>
    <n v="2.1"/>
    <s v="2500X1253px"/>
    <s v="PNG"/>
    <s v="32m"/>
    <s v="2023H1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14"/>
    <s v="59GNP"/>
    <s v="22:27:54 UTC"/>
    <n v="20.399999999999999"/>
    <s v="2500X1253px"/>
    <s v="PNG"/>
    <s v="32m"/>
    <s v="2023H1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15"/>
    <s v="59GMN"/>
    <s v="22:38:10 UTC"/>
    <n v="46.4"/>
    <s v="2500X1253px"/>
    <s v="PNG"/>
    <s v="32m"/>
    <s v="2023H1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15"/>
    <s v="59GNN"/>
    <s v="22:38:07 UTC"/>
    <n v="65.3"/>
    <s v="2500X1253px"/>
    <s v="PNG"/>
    <s v="32m"/>
    <s v="2023H1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15"/>
    <s v="59GMP"/>
    <s v="22:37:58 UTC"/>
    <n v="12.1"/>
    <s v="2500X1253px"/>
    <s v="PNG"/>
    <s v="32m"/>
    <s v="2023H1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15"/>
    <s v="59GNP"/>
    <s v="22:37:52 UTC"/>
    <n v="11.3"/>
    <s v="2500X1253px"/>
    <s v="PNG"/>
    <s v="32m"/>
    <s v="2023H1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123"/>
    <s v="59GMN"/>
    <s v="22:38:08 UTC"/>
    <n v="91.6"/>
    <s v="2500X1253px"/>
    <s v="PNG"/>
    <s v="32m"/>
    <s v="2023H1"/>
    <n v="87.949999999999989"/>
    <n v="90"/>
    <s v="03 Cloudy (40%-90%)"/>
  </r>
  <r>
    <m/>
    <s v="S2A_MSIL1C"/>
    <s v="CDM-MLB-GAN"/>
    <s v="-42.46, 171.20 | Zoom:12"/>
    <b v="1"/>
    <s v="New Zealand"/>
    <s v="Greymouth"/>
    <s v="GM"/>
    <x v="123"/>
    <s v="59GNN"/>
    <s v="22:38:04 UTC"/>
    <n v="98.3"/>
    <s v="2500X1253px"/>
    <s v="PNG"/>
    <s v="32m"/>
    <s v="2023H1"/>
    <n v="87.949999999999989"/>
    <n v="90"/>
    <s v="03 Cloudy (40%-90%)"/>
  </r>
  <r>
    <m/>
    <s v="S2A_MSIL1C"/>
    <s v="CDM-MLB-GAN"/>
    <s v="-42.46, 171.20 | Zoom:12"/>
    <b v="1"/>
    <s v="New Zealand"/>
    <s v="Greymouth"/>
    <s v="GM"/>
    <x v="123"/>
    <s v="59GMP"/>
    <s v="22:37:54 UTC"/>
    <n v="63"/>
    <s v="2500X1253px"/>
    <s v="PNG"/>
    <s v="32m"/>
    <s v="2023H1"/>
    <n v="87.949999999999989"/>
    <n v="90"/>
    <s v="03 Cloudy (40%-90%)"/>
  </r>
  <r>
    <m/>
    <s v="S2A_MSIL1C"/>
    <s v="CDM-MLB-GAN"/>
    <s v="-42.46, 171.20 | Zoom:12"/>
    <b v="1"/>
    <s v="New Zealand"/>
    <s v="Greymouth"/>
    <s v="GM"/>
    <x v="123"/>
    <s v="59GNP"/>
    <s v="22:37:50 UTC"/>
    <n v="98.9"/>
    <s v="2500X1253px"/>
    <s v="PNG"/>
    <s v="32m"/>
    <s v="2023H1"/>
    <n v="87.949999999999989"/>
    <n v="90"/>
    <s v="03 Cloudy (40%-90%)"/>
  </r>
  <r>
    <m/>
    <s v="S2A_MSIL1C"/>
    <s v="CDM-MLB-GAN"/>
    <s v="-42.46, 171.20 | Zoom:12"/>
    <b v="1"/>
    <s v="New Zealand"/>
    <s v="Greymouth"/>
    <s v="GM"/>
    <x v="16"/>
    <s v="59GMN"/>
    <s v="22:28:13 UTC"/>
    <n v="40.4"/>
    <s v="2500X1253px"/>
    <s v="PNG"/>
    <s v="32m"/>
    <s v="2023H1"/>
    <n v="48"/>
    <n v="50"/>
    <s v="03 Cloudy (40%-90%)"/>
  </r>
  <r>
    <m/>
    <s v="S2A_MSIL1C"/>
    <s v="CDM-MLB-GAN"/>
    <s v="-42.46, 171.20 | Zoom:12"/>
    <b v="1"/>
    <s v="New Zealand"/>
    <s v="Greymouth"/>
    <s v="GM"/>
    <x v="16"/>
    <s v="59GNN"/>
    <s v="22:28:09 UTC"/>
    <n v="22.7"/>
    <s v="2500X1253px"/>
    <s v="PNG"/>
    <s v="32m"/>
    <s v="2023H1"/>
    <n v="48"/>
    <n v="50"/>
    <s v="03 Cloudy (40%-90%)"/>
  </r>
  <r>
    <m/>
    <s v="S2A_MSIL1C"/>
    <s v="CDM-MLB-GAN"/>
    <s v="-42.46, 171.20 | Zoom:12"/>
    <b v="1"/>
    <s v="New Zealand"/>
    <s v="Greymouth"/>
    <s v="GM"/>
    <x v="16"/>
    <s v="59GMP"/>
    <s v="22:28:00 UTC"/>
    <n v="65.7"/>
    <s v="2500X1253px"/>
    <s v="PNG"/>
    <s v="32m"/>
    <s v="2023H1"/>
    <n v="48"/>
    <n v="50"/>
    <s v="03 Cloudy (40%-90%)"/>
  </r>
  <r>
    <m/>
    <s v="S2A_MSIL1C"/>
    <s v="CDM-MLB-GAN"/>
    <s v="-42.46, 171.20 | Zoom:12"/>
    <b v="1"/>
    <s v="New Zealand"/>
    <s v="Greymouth"/>
    <s v="GM"/>
    <x v="16"/>
    <s v="59GNP"/>
    <s v="22:27:55 UTC"/>
    <n v="63.2"/>
    <s v="2500X1253px"/>
    <s v="PNG"/>
    <s v="32m"/>
    <s v="2023H1"/>
    <n v="48"/>
    <n v="50"/>
    <s v="03 Cloudy (40%-90%)"/>
  </r>
  <r>
    <m/>
    <s v="S2A_MSIL1C"/>
    <s v="CDM-MLB-GAN"/>
    <s v="-42.46, 171.20 | Zoom:12"/>
    <b v="1"/>
    <s v="New Zealand"/>
    <s v="Greymouth"/>
    <s v="GM"/>
    <x v="124"/>
    <s v="59GMN"/>
    <s v="22:38:07 UTC"/>
    <n v="1.4"/>
    <s v="2500X1253px"/>
    <s v="PNG"/>
    <s v="32m"/>
    <s v="2023H1"/>
    <n v="12.25"/>
    <n v="20"/>
    <s v="02 Sunny (10%-30%)"/>
  </r>
  <r>
    <m/>
    <s v="S2A_MSIL1C"/>
    <s v="CDM-MLB-GAN"/>
    <s v="-42.46, 171.20 | Zoom:12"/>
    <b v="1"/>
    <s v="New Zealand"/>
    <s v="Greymouth"/>
    <s v="GM"/>
    <x v="124"/>
    <s v="59GNN"/>
    <s v="22:38:03 UTC"/>
    <n v="21.6"/>
    <s v="2500X1253px"/>
    <s v="PNG"/>
    <s v="32m"/>
    <s v="2023H1"/>
    <n v="12.25"/>
    <n v="20"/>
    <s v="02 Sunny (10%-30%)"/>
  </r>
  <r>
    <m/>
    <s v="S2A_MSIL1C"/>
    <s v="CDM-MLB-GAN"/>
    <s v="-42.46, 171.20 | Zoom:12"/>
    <b v="1"/>
    <s v="New Zealand"/>
    <s v="Greymouth"/>
    <s v="GM"/>
    <x v="124"/>
    <s v="59GMP"/>
    <s v="22:37:53 UTC"/>
    <n v="25.6"/>
    <s v="2500X1253px"/>
    <s v="PNG"/>
    <s v="32m"/>
    <s v="2023H1"/>
    <n v="12.25"/>
    <n v="20"/>
    <s v="02 Sunny (10%-30%)"/>
  </r>
  <r>
    <m/>
    <s v="S2A_MSIL1C"/>
    <s v="CDM-MLB-GAN"/>
    <s v="-42.46, 171.20 | Zoom:12"/>
    <b v="1"/>
    <s v="New Zealand"/>
    <s v="Greymouth"/>
    <s v="GM"/>
    <x v="124"/>
    <s v="59GNP"/>
    <s v="22:37:48 UTC"/>
    <n v="0.4"/>
    <s v="2500X1253px"/>
    <s v="PNG"/>
    <s v="32m"/>
    <s v="2023H1"/>
    <n v="12.25"/>
    <n v="20"/>
    <s v="02 Sunny (10%-30%)"/>
  </r>
  <r>
    <m/>
    <s v="S2A_MSIL1C"/>
    <s v="CDM-MLB-GAN"/>
    <s v="-42.46, 171.20 | Zoom:12"/>
    <b v="1"/>
    <s v="New Zealand"/>
    <s v="Greymouth"/>
    <s v="GM"/>
    <x v="17"/>
    <s v="59GMN"/>
    <s v="22:28:10 UTC"/>
    <n v="0.6"/>
    <s v="2500X1253px"/>
    <s v="PNG"/>
    <s v="32m"/>
    <s v="2023H1"/>
    <n v="4.3249999999999993"/>
    <n v="10"/>
    <s v="02 Sunny (10%-30%)"/>
  </r>
  <r>
    <m/>
    <s v="S2A_MSIL1C"/>
    <s v="CDM-MLB-GAN"/>
    <s v="-42.46, 171.20 | Zoom:12"/>
    <b v="1"/>
    <s v="New Zealand"/>
    <s v="Greymouth"/>
    <s v="GM"/>
    <x v="17"/>
    <s v="59GNN"/>
    <s v="22:28:06 UTC"/>
    <n v="0"/>
    <s v="2500X1253px"/>
    <s v="PNG"/>
    <s v="32m"/>
    <s v="2023H1"/>
    <n v="4.3249999999999993"/>
    <n v="10"/>
    <s v="02 Sunny (10%-30%)"/>
  </r>
  <r>
    <m/>
    <s v="S2A_MSIL1C"/>
    <s v="CDM-MLB-GAN"/>
    <s v="-42.46, 171.20 | Zoom:12"/>
    <b v="1"/>
    <s v="New Zealand"/>
    <s v="Greymouth"/>
    <s v="GM"/>
    <x v="17"/>
    <s v="59GMP"/>
    <s v="22:27:57 UTC"/>
    <n v="14.7"/>
    <s v="2500X1253px"/>
    <s v="PNG"/>
    <s v="32m"/>
    <s v="2023H1"/>
    <n v="4.3249999999999993"/>
    <n v="10"/>
    <s v="02 Sunny (10%-30%)"/>
  </r>
  <r>
    <m/>
    <s v="S2A_MSIL1C"/>
    <s v="CDM-MLB-GAN"/>
    <s v="-42.46, 171.20 | Zoom:12"/>
    <b v="1"/>
    <s v="New Zealand"/>
    <s v="Greymouth"/>
    <s v="GM"/>
    <x v="17"/>
    <s v="59GNP"/>
    <s v="22:27:52 UTC"/>
    <n v="2"/>
    <s v="2500X1253px"/>
    <s v="PNG"/>
    <s v="32m"/>
    <s v="2023H1"/>
    <n v="4.3249999999999993"/>
    <n v="10"/>
    <s v="02 Sunny (10%-30%)"/>
  </r>
  <r>
    <m/>
    <s v="S2A_MSIL1C"/>
    <s v="CDM-MLB-GAN"/>
    <s v="-42.46, 171.20 | Zoom:12"/>
    <b v="1"/>
    <s v="New Zealand"/>
    <s v="Greymouth"/>
    <s v="GM"/>
    <x v="125"/>
    <s v="59GMN"/>
    <s v="22:38:10 UTC"/>
    <n v="48"/>
    <s v="2500X1253px"/>
    <s v="PNG"/>
    <s v="32m"/>
    <s v="2023H1"/>
    <n v="63.900000000000006"/>
    <n v="70"/>
    <s v="03 Cloudy (40%-90%)"/>
  </r>
  <r>
    <m/>
    <s v="S2A_MSIL1C"/>
    <s v="CDM-MLB-GAN"/>
    <s v="-42.46, 171.20 | Zoom:12"/>
    <b v="1"/>
    <s v="New Zealand"/>
    <s v="Greymouth"/>
    <s v="GM"/>
    <x v="125"/>
    <s v="59GNN"/>
    <s v="22:38:07 UTC"/>
    <n v="64.400000000000006"/>
    <s v="2500X1253px"/>
    <s v="PNG"/>
    <s v="32m"/>
    <s v="2023H1"/>
    <n v="63.900000000000006"/>
    <n v="70"/>
    <s v="03 Cloudy (40%-90%)"/>
  </r>
  <r>
    <m/>
    <s v="S2A_MSIL1C"/>
    <s v="CDM-MLB-GAN"/>
    <s v="-42.46, 171.20 | Zoom:12"/>
    <b v="1"/>
    <s v="New Zealand"/>
    <s v="Greymouth"/>
    <s v="GM"/>
    <x v="125"/>
    <s v="59GMP"/>
    <s v="22:37:56 UTC"/>
    <n v="59"/>
    <s v="2500X1253px"/>
    <s v="PNG"/>
    <s v="32m"/>
    <s v="2023H1"/>
    <n v="63.900000000000006"/>
    <n v="70"/>
    <s v="03 Cloudy (40%-90%)"/>
  </r>
  <r>
    <m/>
    <s v="S2A_MSIL1C"/>
    <s v="CDM-MLB-GAN"/>
    <s v="-42.46, 171.20 | Zoom:12"/>
    <b v="1"/>
    <s v="New Zealand"/>
    <s v="Greymouth"/>
    <s v="GM"/>
    <x v="125"/>
    <s v="59GNP"/>
    <s v="22:37:52 UTC"/>
    <n v="84.2"/>
    <s v="2500X1253px"/>
    <s v="PNG"/>
    <s v="32m"/>
    <s v="2023H1"/>
    <n v="63.900000000000006"/>
    <n v="70"/>
    <s v="03 Cloudy (40%-90%)"/>
  </r>
  <r>
    <m/>
    <s v="S2A_MSIL1C"/>
    <s v="CDM-MLB-GAN"/>
    <s v="-42.46, 171.20 | Zoom:12"/>
    <b v="1"/>
    <s v="New Zealand"/>
    <s v="Greymouth"/>
    <s v="GM"/>
    <x v="18"/>
    <s v="59GMN"/>
    <s v="22:28:14 UTC"/>
    <n v="0"/>
    <s v="2500X1253px"/>
    <s v="PNG"/>
    <s v="32m"/>
    <s v="2023H1"/>
    <n v="6.7"/>
    <n v="10"/>
    <s v="02 Sunny (10%-30%)"/>
  </r>
  <r>
    <m/>
    <s v="S2A_MSIL1C"/>
    <s v="CDM-MLB-GAN"/>
    <s v="-42.46, 171.20 | Zoom:12"/>
    <b v="1"/>
    <s v="New Zealand"/>
    <s v="Greymouth"/>
    <s v="GM"/>
    <x v="18"/>
    <s v="59GNN"/>
    <s v="22:28:10 UTC"/>
    <n v="25.6"/>
    <s v="2500X1253px"/>
    <s v="PNG"/>
    <s v="32m"/>
    <s v="2023H1"/>
    <n v="6.7"/>
    <n v="10"/>
    <s v="02 Sunny (10%-30%)"/>
  </r>
  <r>
    <m/>
    <s v="S2A_MSIL1C"/>
    <s v="CDM-MLB-GAN"/>
    <s v="-42.46, 171.20 | Zoom:12"/>
    <b v="1"/>
    <s v="New Zealand"/>
    <s v="Greymouth"/>
    <s v="GM"/>
    <x v="18"/>
    <s v="59GMP"/>
    <s v="22:28:01 UTC"/>
    <n v="0"/>
    <s v="2500X1253px"/>
    <s v="PNG"/>
    <s v="32m"/>
    <s v="2023H1"/>
    <n v="6.7"/>
    <n v="10"/>
    <s v="02 Sunny (10%-30%)"/>
  </r>
  <r>
    <m/>
    <s v="S2A_MSIL1C"/>
    <s v="CDM-MLB-GAN"/>
    <s v="-42.46, 171.20 | Zoom:12"/>
    <b v="1"/>
    <s v="New Zealand"/>
    <s v="Greymouth"/>
    <s v="GM"/>
    <x v="18"/>
    <s v="59GNP"/>
    <s v="22:27:56 UTC"/>
    <n v="1.2"/>
    <s v="2500X1253px"/>
    <s v="PNG"/>
    <s v="32m"/>
    <s v="2023H1"/>
    <n v="6.7"/>
    <n v="10"/>
    <s v="02 Sunny (10%-30%)"/>
  </r>
  <r>
    <m/>
    <s v="S2A_MSIL1C"/>
    <s v="CDM-MLB-GAN"/>
    <s v="-42.46, 171.20 | Zoom:12"/>
    <b v="1"/>
    <s v="New Zealand"/>
    <s v="Greymouth"/>
    <s v="GM"/>
    <x v="126"/>
    <s v="59GMN"/>
    <s v="22:38:05 UTC"/>
    <n v="49"/>
    <s v="2500X1253px"/>
    <s v="PNG"/>
    <s v="32m"/>
    <s v="2023H1"/>
    <n v="80.900000000000006"/>
    <n v="90"/>
    <s v="03 Cloudy (40%-90%)"/>
  </r>
  <r>
    <m/>
    <s v="S2A_MSIL1C"/>
    <s v="CDM-MLB-GAN"/>
    <s v="-42.46, 171.20 | Zoom:12"/>
    <b v="1"/>
    <s v="New Zealand"/>
    <s v="Greymouth"/>
    <s v="GM"/>
    <x v="126"/>
    <s v="59GNN"/>
    <s v="22:38:01 UTC"/>
    <n v="92.2"/>
    <s v="2500X1253px"/>
    <s v="PNG"/>
    <s v="32m"/>
    <s v="2023H1"/>
    <n v="80.900000000000006"/>
    <n v="90"/>
    <s v="03 Cloudy (40%-90%)"/>
  </r>
  <r>
    <m/>
    <s v="S2A_MSIL1C"/>
    <s v="CDM-MLB-GAN"/>
    <s v="-42.46, 171.20 | Zoom:12"/>
    <b v="1"/>
    <s v="New Zealand"/>
    <s v="Greymouth"/>
    <s v="GM"/>
    <x v="126"/>
    <s v="59GMP"/>
    <s v="22:37:51 UTC"/>
    <n v="83.3"/>
    <s v="2500X1253px"/>
    <s v="PNG"/>
    <s v="32m"/>
    <s v="2023H1"/>
    <n v="80.900000000000006"/>
    <n v="90"/>
    <s v="03 Cloudy (40%-90%)"/>
  </r>
  <r>
    <m/>
    <s v="S2A_MSIL1C"/>
    <s v="CDM-MLB-GAN"/>
    <s v="-42.46, 171.20 | Zoom:12"/>
    <b v="1"/>
    <s v="New Zealand"/>
    <s v="Greymouth"/>
    <s v="GM"/>
    <x v="126"/>
    <s v="59GNP"/>
    <s v="22:37:47 UTC"/>
    <n v="99.1"/>
    <s v="2500X1253px"/>
    <s v="PNG"/>
    <s v="32m"/>
    <s v="2023H1"/>
    <n v="80.900000000000006"/>
    <n v="90"/>
    <s v="03 Cloudy (40%-90%)"/>
  </r>
  <r>
    <m/>
    <s v="S2A_MSIL1C"/>
    <s v="CDM-MLB-GAN"/>
    <s v="-42.46, 171.20 | Zoom:12"/>
    <b v="1"/>
    <s v="New Zealand"/>
    <s v="Greymouth"/>
    <s v="GM"/>
    <x v="19"/>
    <s v="59GMN"/>
    <s v="22:28:09 UTC"/>
    <n v="92.2"/>
    <s v="2500X1253px"/>
    <s v="PNG"/>
    <s v="32m"/>
    <s v="2023H1"/>
    <n v="94.1"/>
    <n v="100"/>
    <s v="04 Overcast (100%)"/>
  </r>
  <r>
    <m/>
    <s v="S2A_MSIL1C"/>
    <s v="CDM-MLB-GAN"/>
    <s v="-42.46, 171.20 | Zoom:12"/>
    <b v="1"/>
    <s v="New Zealand"/>
    <s v="Greymouth"/>
    <s v="GM"/>
    <x v="19"/>
    <s v="59GNN"/>
    <s v="22:28:05 UTC"/>
    <n v="91.8"/>
    <s v="2500X1253px"/>
    <s v="PNG"/>
    <s v="32m"/>
    <s v="2023H1"/>
    <n v="94.1"/>
    <n v="100"/>
    <s v="04 Overcast (100%)"/>
  </r>
  <r>
    <m/>
    <s v="S2A_MSIL1C"/>
    <s v="CDM-MLB-GAN"/>
    <s v="-42.46, 171.20 | Zoom:12"/>
    <b v="1"/>
    <s v="New Zealand"/>
    <s v="Greymouth"/>
    <s v="GM"/>
    <x v="19"/>
    <s v="59GMP"/>
    <s v="22:27:56 UTC"/>
    <n v="99.2"/>
    <s v="2500X1253px"/>
    <s v="PNG"/>
    <s v="32m"/>
    <s v="2023H1"/>
    <n v="94.1"/>
    <n v="100"/>
    <s v="04 Overcast (100%)"/>
  </r>
  <r>
    <m/>
    <s v="S2A_MSIL1C"/>
    <s v="CDM-MLB-GAN"/>
    <s v="-42.46, 171.20 | Zoom:12"/>
    <b v="1"/>
    <s v="New Zealand"/>
    <s v="Greymouth"/>
    <s v="GM"/>
    <x v="19"/>
    <s v="59GNP"/>
    <s v="22:27:51 UTC"/>
    <n v="93.2"/>
    <s v="2500X1253px"/>
    <s v="PNG"/>
    <s v="32m"/>
    <s v="2023H1"/>
    <n v="94.1"/>
    <n v="100"/>
    <s v="04 Overcast (100%)"/>
  </r>
  <r>
    <m/>
    <s v="S2A_MSIL1C"/>
    <s v="CDM-MLB-GAN"/>
    <s v="-42.46, 171.20 | Zoom:12"/>
    <b v="1"/>
    <s v="New Zealand"/>
    <s v="Greymouth"/>
    <s v="GM"/>
    <x v="127"/>
    <s v="59GMN"/>
    <s v="22:38:09 UTC"/>
    <n v="1.9"/>
    <s v="2500X1253px"/>
    <s v="PNG"/>
    <s v="32m"/>
    <s v="2023H1"/>
    <n v="3.9749999999999996"/>
    <n v="10"/>
    <s v="02 Sunny (10%-30%)"/>
  </r>
  <r>
    <m/>
    <s v="S2A_MSIL1C"/>
    <s v="CDM-MLB-GAN"/>
    <s v="-42.46, 171.20 | Zoom:12"/>
    <b v="1"/>
    <s v="New Zealand"/>
    <s v="Greymouth"/>
    <s v="GM"/>
    <x v="127"/>
    <s v="59GNN"/>
    <s v="22:38:05 UTC"/>
    <n v="0.2"/>
    <s v="2500X1253px"/>
    <s v="PNG"/>
    <s v="32m"/>
    <s v="2023H1"/>
    <n v="3.9749999999999996"/>
    <n v="10"/>
    <s v="02 Sunny (10%-30%)"/>
  </r>
  <r>
    <m/>
    <s v="S2A_MSIL1C"/>
    <s v="CDM-MLB-GAN"/>
    <s v="-42.46, 171.20 | Zoom:12"/>
    <b v="1"/>
    <s v="New Zealand"/>
    <s v="Greymouth"/>
    <s v="GM"/>
    <x v="127"/>
    <s v="59GMP"/>
    <s v="22:37:55 UTC"/>
    <n v="10.5"/>
    <s v="2500X1253px"/>
    <s v="PNG"/>
    <s v="32m"/>
    <s v="2023H1"/>
    <n v="3.9749999999999996"/>
    <n v="10"/>
    <s v="02 Sunny (10%-30%)"/>
  </r>
  <r>
    <m/>
    <s v="S2A_MSIL1C"/>
    <s v="CDM-MLB-GAN"/>
    <s v="-42.46, 171.20 | Zoom:12"/>
    <b v="1"/>
    <s v="New Zealand"/>
    <s v="Greymouth"/>
    <s v="GM"/>
    <x v="127"/>
    <s v="59GNP"/>
    <s v="22:37:51 UTC"/>
    <n v="3.3"/>
    <s v="2500X1253px"/>
    <s v="PNG"/>
    <s v="32m"/>
    <s v="2023H1"/>
    <n v="3.9749999999999996"/>
    <n v="10"/>
    <s v="02 Sunny (10%-30%)"/>
  </r>
  <r>
    <m/>
    <s v="S2A_MSIL1C"/>
    <s v="CDM-MLB-GAN"/>
    <s v="-42.46, 171.20 | Zoom:12"/>
    <b v="1"/>
    <s v="New Zealand"/>
    <s v="Greymouth"/>
    <s v="GM"/>
    <x v="20"/>
    <s v="59GMN"/>
    <s v="22:28:14 UTC"/>
    <n v="99.6"/>
    <s v="2500X1253px"/>
    <s v="PNG"/>
    <s v="32m"/>
    <s v="2023H1"/>
    <n v="80.600000000000009"/>
    <n v="90"/>
    <s v="03 Cloudy (40%-90%)"/>
  </r>
  <r>
    <m/>
    <s v="S2A_MSIL1C"/>
    <s v="CDM-MLB-GAN"/>
    <s v="-42.46, 171.20 | Zoom:12"/>
    <b v="1"/>
    <s v="New Zealand"/>
    <s v="Greymouth"/>
    <s v="GM"/>
    <x v="20"/>
    <s v="59GNN"/>
    <s v="22:28:10 UTC"/>
    <n v="98.6"/>
    <s v="2500X1253px"/>
    <s v="PNG"/>
    <s v="32m"/>
    <s v="2023H1"/>
    <n v="80.600000000000009"/>
    <n v="90"/>
    <s v="03 Cloudy (40%-90%)"/>
  </r>
  <r>
    <m/>
    <s v="S2A_MSIL1C"/>
    <s v="CDM-MLB-GAN"/>
    <s v="-42.46, 171.20 | Zoom:12"/>
    <b v="1"/>
    <s v="New Zealand"/>
    <s v="Greymouth"/>
    <s v="GM"/>
    <x v="20"/>
    <s v="59GMP"/>
    <s v="22:28:01 UTC"/>
    <n v="79.400000000000006"/>
    <s v="2500X1253px"/>
    <s v="PNG"/>
    <s v="32m"/>
    <s v="2023H1"/>
    <n v="80.600000000000009"/>
    <n v="90"/>
    <s v="03 Cloudy (40%-90%)"/>
  </r>
  <r>
    <m/>
    <s v="S2A_MSIL1C"/>
    <s v="CDM-MLB-GAN"/>
    <s v="-42.46, 171.20 | Zoom:12"/>
    <b v="1"/>
    <s v="New Zealand"/>
    <s v="Greymouth"/>
    <s v="GM"/>
    <x v="20"/>
    <s v="59GNP"/>
    <s v="22:27:56 UTC"/>
    <n v="44.8"/>
    <s v="2500X1253px"/>
    <s v="PNG"/>
    <s v="32m"/>
    <s v="2023H1"/>
    <n v="80.600000000000009"/>
    <n v="90"/>
    <s v="03 Cloudy (40%-90%)"/>
  </r>
  <r>
    <m/>
    <s v="S2A_MSIL1C"/>
    <s v="CDM-MLB-GAN"/>
    <s v="-42.46, 171.20 | Zoom:12"/>
    <b v="1"/>
    <s v="New Zealand"/>
    <s v="Greymouth"/>
    <s v="GM"/>
    <x v="128"/>
    <s v="59GMN"/>
    <s v="22:38:05 UTC"/>
    <n v="1.6"/>
    <s v="2500X1253px"/>
    <s v="PNG"/>
    <s v="32m"/>
    <s v="2023H1"/>
    <n v="4.8499999999999996"/>
    <n v="10"/>
    <s v="02 Sunny (10%-30%)"/>
  </r>
  <r>
    <m/>
    <s v="S2A_MSIL1C"/>
    <s v="CDM-MLB-GAN"/>
    <s v="-42.46, 171.20 | Zoom:12"/>
    <b v="1"/>
    <s v="New Zealand"/>
    <s v="Greymouth"/>
    <s v="GM"/>
    <x v="128"/>
    <s v="59GNN"/>
    <s v="22:38:01 UTC"/>
    <n v="4.2"/>
    <s v="2500X1253px"/>
    <s v="PNG"/>
    <s v="32m"/>
    <s v="2023H1"/>
    <n v="4.8499999999999996"/>
    <n v="10"/>
    <s v="02 Sunny (10%-30%)"/>
  </r>
  <r>
    <m/>
    <s v="S2A_MSIL1C"/>
    <s v="CDM-MLB-GAN"/>
    <s v="-42.46, 171.20 | Zoom:12"/>
    <b v="1"/>
    <s v="New Zealand"/>
    <s v="Greymouth"/>
    <s v="GM"/>
    <x v="128"/>
    <s v="59GMP"/>
    <s v="22:37:51 UTC"/>
    <n v="2.9"/>
    <s v="2500X1253px"/>
    <s v="PNG"/>
    <s v="32m"/>
    <s v="2023H1"/>
    <n v="4.8499999999999996"/>
    <n v="10"/>
    <s v="02 Sunny (10%-30%)"/>
  </r>
  <r>
    <m/>
    <s v="S2A_MSIL1C"/>
    <s v="CDM-MLB-GAN"/>
    <s v="-42.46, 171.20 | Zoom:12"/>
    <b v="1"/>
    <s v="New Zealand"/>
    <s v="Greymouth"/>
    <s v="GM"/>
    <x v="128"/>
    <s v="59GNP"/>
    <s v="22:37:46 UTC"/>
    <n v="10.7"/>
    <s v="2500X1253px"/>
    <s v="PNG"/>
    <s v="32m"/>
    <s v="2023H1"/>
    <n v="4.8499999999999996"/>
    <n v="10"/>
    <s v="02 Sunny (10%-30%)"/>
  </r>
  <r>
    <m/>
    <s v="S2A_MSIL1C"/>
    <s v="CDM-MLB-GAN"/>
    <s v="-42.46, 171.20 | Zoom:12"/>
    <b v="1"/>
    <s v="New Zealand"/>
    <s v="Greymouth"/>
    <s v="GM"/>
    <x v="21"/>
    <s v="59GMN"/>
    <s v="22:28:07 UTC"/>
    <n v="2.6"/>
    <s v="2500X1253px"/>
    <s v="PNG"/>
    <s v="32m"/>
    <s v="2023H1"/>
    <n v="2.5499999999999998"/>
    <n v="10"/>
    <s v="02 Sunny (10%-30%)"/>
  </r>
  <r>
    <m/>
    <s v="S2A_MSIL1C"/>
    <s v="CDM-MLB-GAN"/>
    <s v="-42.46, 171.20 | Zoom:12"/>
    <b v="1"/>
    <s v="New Zealand"/>
    <s v="Greymouth"/>
    <s v="GM"/>
    <x v="21"/>
    <s v="59GNN"/>
    <s v="22:28:04 UTC"/>
    <n v="1.1000000000000001"/>
    <s v="2500X1253px"/>
    <s v="PNG"/>
    <s v="32m"/>
    <s v="2023H1"/>
    <n v="2.5499999999999998"/>
    <n v="10"/>
    <s v="02 Sunny (10%-30%)"/>
  </r>
  <r>
    <m/>
    <s v="S2A_MSIL1C"/>
    <s v="CDM-MLB-GAN"/>
    <s v="-42.46, 171.20 | Zoom:12"/>
    <b v="1"/>
    <s v="New Zealand"/>
    <s v="Greymouth"/>
    <s v="GM"/>
    <x v="21"/>
    <s v="59GMP"/>
    <s v="22:27:55 UTC"/>
    <n v="2.5"/>
    <s v="2500X1253px"/>
    <s v="PNG"/>
    <s v="32m"/>
    <s v="2023H1"/>
    <n v="2.5499999999999998"/>
    <n v="10"/>
    <s v="02 Sunny (10%-30%)"/>
  </r>
  <r>
    <m/>
    <s v="S2A_MSIL1C"/>
    <s v="CDM-MLB-GAN"/>
    <s v="-42.46, 171.20 | Zoom:12"/>
    <b v="1"/>
    <s v="New Zealand"/>
    <s v="Greymouth"/>
    <s v="GM"/>
    <x v="21"/>
    <s v="59GNP"/>
    <s v="22:27:49 UTC"/>
    <n v="4"/>
    <s v="2500X1253px"/>
    <s v="PNG"/>
    <s v="32m"/>
    <s v="2023H1"/>
    <n v="2.5499999999999998"/>
    <n v="10"/>
    <s v="02 Sunny (10%-30%)"/>
  </r>
  <r>
    <m/>
    <s v="S2A_MSIL1C"/>
    <s v="CDM-MLB-GAN"/>
    <s v="-42.46, 171.20 | Zoom:12"/>
    <b v="1"/>
    <s v="New Zealand"/>
    <s v="Greymouth"/>
    <s v="GM"/>
    <x v="129"/>
    <s v="59GMN"/>
    <s v="22:38:11 UTC"/>
    <n v="36"/>
    <s v="2500X1253px"/>
    <s v="PNG"/>
    <s v="32m"/>
    <s v="2023H1"/>
    <n v="56.574999999999996"/>
    <n v="60"/>
    <s v="03 Cloudy (40%-90%)"/>
  </r>
  <r>
    <m/>
    <s v="S2A_MSIL1C"/>
    <s v="CDM-MLB-GAN"/>
    <s v="-42.46, 171.20 | Zoom:12"/>
    <b v="1"/>
    <s v="New Zealand"/>
    <s v="Greymouth"/>
    <s v="GM"/>
    <x v="129"/>
    <s v="59GNN"/>
    <s v="22:38:07 UTC"/>
    <n v="82.1"/>
    <s v="2500X1253px"/>
    <s v="PNG"/>
    <s v="32m"/>
    <s v="2023H1"/>
    <n v="56.574999999999996"/>
    <n v="60"/>
    <s v="03 Cloudy (40%-90%)"/>
  </r>
  <r>
    <m/>
    <s v="S2A_MSIL1C"/>
    <s v="CDM-MLB-GAN"/>
    <s v="-42.46, 171.20 | Zoom:12"/>
    <b v="1"/>
    <s v="New Zealand"/>
    <s v="Greymouth"/>
    <s v="GM"/>
    <x v="129"/>
    <s v="59GMP"/>
    <s v="22:37:57 UTC"/>
    <n v="25.7"/>
    <s v="2500X1253px"/>
    <s v="PNG"/>
    <s v="32m"/>
    <s v="2023H1"/>
    <n v="56.574999999999996"/>
    <n v="60"/>
    <s v="03 Cloudy (40%-90%)"/>
  </r>
  <r>
    <m/>
    <s v="S2A_MSIL1C"/>
    <s v="CDM-MLB-GAN"/>
    <s v="-42.46, 171.20 | Zoom:12"/>
    <b v="1"/>
    <s v="New Zealand"/>
    <s v="Greymouth"/>
    <s v="GM"/>
    <x v="129"/>
    <s v="59GNP"/>
    <s v="22:37:53 UTC"/>
    <n v="82.5"/>
    <s v="2500X1253px"/>
    <s v="PNG"/>
    <s v="32m"/>
    <s v="2023H1"/>
    <n v="56.574999999999996"/>
    <n v="60"/>
    <s v="03 Cloudy (40%-90%)"/>
  </r>
  <r>
    <m/>
    <s v="S2A_MSIL1C"/>
    <s v="CDM-MLB-GAN"/>
    <s v="-42.46, 171.20 | Zoom:12"/>
    <b v="1"/>
    <s v="New Zealand"/>
    <s v="Greymouth"/>
    <s v="GM"/>
    <x v="22"/>
    <s v="59GMN"/>
    <s v="22:28:14 UTC"/>
    <n v="17.7"/>
    <s v="2500X1253px"/>
    <s v="PNG"/>
    <s v="32m"/>
    <s v="2023H1"/>
    <n v="10.725000000000001"/>
    <n v="20"/>
    <s v="02 Sunny (10%-30%)"/>
  </r>
  <r>
    <m/>
    <s v="S2A_MSIL1C"/>
    <s v="CDM-MLB-GAN"/>
    <s v="-42.46, 171.20 | Zoom:12"/>
    <b v="1"/>
    <s v="New Zealand"/>
    <s v="Greymouth"/>
    <s v="GM"/>
    <x v="22"/>
    <s v="59GNN"/>
    <s v="22:28:11 UTC"/>
    <n v="9.9"/>
    <s v="2500X1253px"/>
    <s v="PNG"/>
    <s v="32m"/>
    <s v="2023H1"/>
    <n v="10.725000000000001"/>
    <n v="20"/>
    <s v="02 Sunny (10%-30%)"/>
  </r>
  <r>
    <m/>
    <s v="S2A_MSIL1C"/>
    <s v="CDM-MLB-GAN"/>
    <s v="-42.46, 171.20 | Zoom:12"/>
    <b v="1"/>
    <s v="New Zealand"/>
    <s v="Greymouth"/>
    <s v="GM"/>
    <x v="22"/>
    <s v="59GMP"/>
    <s v="22:28:02 UTC"/>
    <n v="5.5"/>
    <s v="2500X1253px"/>
    <s v="PNG"/>
    <s v="32m"/>
    <s v="2023H1"/>
    <n v="10.725000000000001"/>
    <n v="20"/>
    <s v="02 Sunny (10%-30%)"/>
  </r>
  <r>
    <m/>
    <s v="S2A_MSIL1C"/>
    <s v="CDM-MLB-GAN"/>
    <s v="-42.46, 171.20 | Zoom:12"/>
    <b v="1"/>
    <s v="New Zealand"/>
    <s v="Greymouth"/>
    <s v="GM"/>
    <x v="22"/>
    <s v="59GNP"/>
    <s v="22:27:56 UTC"/>
    <n v="9.8000000000000007"/>
    <s v="2500X1253px"/>
    <s v="PNG"/>
    <s v="32m"/>
    <s v="2023H1"/>
    <n v="10.725000000000001"/>
    <n v="20"/>
    <s v="02 Sunny (10%-30%)"/>
  </r>
  <r>
    <m/>
    <s v="S2A_MSIL1C"/>
    <s v="CDM-MLB-GAN"/>
    <s v="-42.46, 171.20 | Zoom:12"/>
    <b v="1"/>
    <s v="New Zealand"/>
    <s v="Greymouth"/>
    <s v="GM"/>
    <x v="130"/>
    <s v="59GMN"/>
    <s v="22:38:03 UTC"/>
    <n v="87.1"/>
    <s v="2500X1253px"/>
    <s v="PNG"/>
    <s v="32m"/>
    <s v="2023H1"/>
    <n v="87.399999999999991"/>
    <n v="90"/>
    <s v="03 Cloudy (40%-90%)"/>
  </r>
  <r>
    <m/>
    <s v="S2A_MSIL1C"/>
    <s v="CDM-MLB-GAN"/>
    <s v="-42.46, 171.20 | Zoom:12"/>
    <b v="1"/>
    <s v="New Zealand"/>
    <s v="Greymouth"/>
    <s v="GM"/>
    <x v="130"/>
    <s v="59GNN"/>
    <s v="22:37:59 UTC"/>
    <n v="87.6"/>
    <s v="2500X1253px"/>
    <s v="PNG"/>
    <s v="32m"/>
    <s v="2023H1"/>
    <n v="87.399999999999991"/>
    <n v="90"/>
    <s v="03 Cloudy (40%-90%)"/>
  </r>
  <r>
    <m/>
    <s v="S2A_MSIL1C"/>
    <s v="CDM-MLB-GAN"/>
    <s v="-42.46, 171.20 | Zoom:12"/>
    <b v="1"/>
    <s v="New Zealand"/>
    <s v="Greymouth"/>
    <s v="GM"/>
    <x v="130"/>
    <s v="59GMP"/>
    <s v="22:37:48 UTC"/>
    <n v="83.7"/>
    <s v="2500X1253px"/>
    <s v="PNG"/>
    <s v="32m"/>
    <s v="2023H1"/>
    <n v="87.399999999999991"/>
    <n v="90"/>
    <s v="03 Cloudy (40%-90%)"/>
  </r>
  <r>
    <m/>
    <s v="S2A_MSIL1C"/>
    <s v="CDM-MLB-GAN"/>
    <s v="-42.46, 171.20 | Zoom:12"/>
    <b v="1"/>
    <s v="New Zealand"/>
    <s v="Greymouth"/>
    <s v="GM"/>
    <x v="130"/>
    <s v="59GNP"/>
    <s v="22:37:44 UTC"/>
    <n v="91.2"/>
    <s v="2500X1253px"/>
    <s v="PNG"/>
    <s v="32m"/>
    <s v="2023H1"/>
    <n v="87.399999999999991"/>
    <n v="90"/>
    <s v="03 Cloudy (40%-90%)"/>
  </r>
  <r>
    <m/>
    <s v="S2A_MSIL1C"/>
    <s v="CDM-MLB-GAN"/>
    <s v="-42.46, 171.20 | Zoom:12"/>
    <b v="1"/>
    <s v="New Zealand"/>
    <s v="Greymouth"/>
    <s v="GM"/>
    <x v="23"/>
    <s v="59GMN"/>
    <s v="22:28:07 UTC"/>
    <n v="73.7"/>
    <s v="2500X1253px"/>
    <s v="PNG"/>
    <s v="32m"/>
    <s v="2023H1"/>
    <n v="71.800000000000011"/>
    <n v="80"/>
    <s v="03 Cloudy (40%-90%)"/>
  </r>
  <r>
    <m/>
    <s v="S2A_MSIL1C"/>
    <s v="CDM-MLB-GAN"/>
    <s v="-42.46, 171.20 | Zoom:12"/>
    <b v="1"/>
    <s v="New Zealand"/>
    <s v="Greymouth"/>
    <s v="GM"/>
    <x v="23"/>
    <s v="59GNN"/>
    <s v="22:28:04 UTC"/>
    <n v="90.2"/>
    <s v="2500X1253px"/>
    <s v="PNG"/>
    <s v="32m"/>
    <s v="2023H1"/>
    <n v="71.800000000000011"/>
    <n v="80"/>
    <s v="03 Cloudy (40%-90%)"/>
  </r>
  <r>
    <m/>
    <s v="S2A_MSIL1C"/>
    <s v="CDM-MLB-GAN"/>
    <s v="-42.46, 171.20 | Zoom:12"/>
    <b v="1"/>
    <s v="New Zealand"/>
    <s v="Greymouth"/>
    <s v="GM"/>
    <x v="23"/>
    <s v="59GMP"/>
    <s v="22:27:55 UTC"/>
    <n v="52.9"/>
    <s v="2500X1253px"/>
    <s v="PNG"/>
    <s v="32m"/>
    <s v="2023H1"/>
    <n v="71.800000000000011"/>
    <n v="80"/>
    <s v="03 Cloudy (40%-90%)"/>
  </r>
  <r>
    <m/>
    <s v="S2A_MSIL1C"/>
    <s v="CDM-MLB-GAN"/>
    <s v="-42.46, 171.20 | Zoom:12"/>
    <b v="1"/>
    <s v="New Zealand"/>
    <s v="Greymouth"/>
    <s v="GM"/>
    <x v="23"/>
    <s v="59GNP"/>
    <s v="22:27:49 UTC"/>
    <n v="70.400000000000006"/>
    <s v="2500X1253px"/>
    <s v="PNG"/>
    <s v="32m"/>
    <s v="2023H1"/>
    <n v="71.800000000000011"/>
    <n v="80"/>
    <s v="03 Cloudy (40%-90%)"/>
  </r>
  <r>
    <m/>
    <s v="S2A_MSIL1C"/>
    <s v="CDM-MLB-GAN"/>
    <s v="-42.46, 171.20 | Zoom:12"/>
    <b v="1"/>
    <s v="New Zealand"/>
    <s v="Greymouth"/>
    <s v="GM"/>
    <x v="131"/>
    <s v="59GMN"/>
    <s v="22:38:08 UTC"/>
    <n v="97.2"/>
    <s v="2500X1253px"/>
    <s v="PNG"/>
    <s v="32m"/>
    <s v="2023H1"/>
    <n v="91.700000000000017"/>
    <n v="100"/>
    <s v="04 Overcast (100%)"/>
  </r>
  <r>
    <m/>
    <s v="S2A_MSIL1C"/>
    <s v="CDM-MLB-GAN"/>
    <s v="-42.46, 171.20 | Zoom:12"/>
    <b v="1"/>
    <s v="New Zealand"/>
    <s v="Greymouth"/>
    <s v="GM"/>
    <x v="131"/>
    <s v="59GNN"/>
    <s v="22:38:04 UTC"/>
    <n v="95.6"/>
    <s v="2500X1253px"/>
    <s v="PNG"/>
    <s v="32m"/>
    <s v="2023H1"/>
    <n v="91.700000000000017"/>
    <n v="100"/>
    <s v="04 Overcast (100%)"/>
  </r>
  <r>
    <m/>
    <s v="S2A_MSIL1C"/>
    <s v="CDM-MLB-GAN"/>
    <s v="-42.46, 171.20 | Zoom:12"/>
    <b v="1"/>
    <s v="New Zealand"/>
    <s v="Greymouth"/>
    <s v="GM"/>
    <x v="131"/>
    <s v="59GMP"/>
    <s v="22:37:54 UTC"/>
    <n v="94.4"/>
    <s v="2500X1253px"/>
    <s v="PNG"/>
    <s v="32m"/>
    <s v="2023H1"/>
    <n v="91.700000000000017"/>
    <n v="100"/>
    <s v="04 Overcast (100%)"/>
  </r>
  <r>
    <m/>
    <s v="S2A_MSIL1C"/>
    <s v="CDM-MLB-GAN"/>
    <s v="-42.46, 171.20 | Zoom:12"/>
    <b v="1"/>
    <s v="New Zealand"/>
    <s v="Greymouth"/>
    <s v="GM"/>
    <x v="131"/>
    <s v="59GNP"/>
    <s v="22:37:50 UTC"/>
    <n v="79.599999999999994"/>
    <s v="2500X1253px"/>
    <s v="PNG"/>
    <s v="32m"/>
    <s v="2023H1"/>
    <n v="91.700000000000017"/>
    <n v="100"/>
    <s v="04 Overcast (100%)"/>
  </r>
  <r>
    <m/>
    <s v="S2A_MSIL1C"/>
    <s v="CDM-MLB-GAN"/>
    <s v="-42.46, 171.20 | Zoom:12"/>
    <b v="1"/>
    <s v="New Zealand"/>
    <s v="Greymouth"/>
    <s v="GM"/>
    <x v="24"/>
    <s v="59GMN"/>
    <s v="22:28:11 UTC"/>
    <n v="2.4"/>
    <s v="2500X1253px"/>
    <s v="PNG"/>
    <s v="32m"/>
    <s v="2023H1"/>
    <n v="1.8499999999999999"/>
    <n v="10"/>
    <s v="02 Sunny (10%-30%)"/>
  </r>
  <r>
    <m/>
    <s v="S2A_MSIL1C"/>
    <s v="CDM-MLB-GAN"/>
    <s v="-42.46, 171.20 | Zoom:12"/>
    <b v="1"/>
    <s v="New Zealand"/>
    <s v="Greymouth"/>
    <s v="GM"/>
    <x v="24"/>
    <s v="59GNN"/>
    <s v="22:28:08 UTC"/>
    <n v="0.6"/>
    <s v="2500X1253px"/>
    <s v="PNG"/>
    <s v="32m"/>
    <s v="2023H1"/>
    <n v="1.8499999999999999"/>
    <n v="10"/>
    <s v="02 Sunny (10%-30%)"/>
  </r>
  <r>
    <m/>
    <s v="S2A_MSIL1C"/>
    <s v="CDM-MLB-GAN"/>
    <s v="-42.46, 171.20 | Zoom:12"/>
    <b v="1"/>
    <s v="New Zealand"/>
    <s v="Greymouth"/>
    <s v="GM"/>
    <x v="24"/>
    <s v="59GMP"/>
    <s v="22:27:59 UTC"/>
    <n v="1.1000000000000001"/>
    <s v="2500X1253px"/>
    <s v="PNG"/>
    <s v="32m"/>
    <s v="2023H1"/>
    <n v="1.8499999999999999"/>
    <n v="10"/>
    <s v="02 Sunny (10%-30%)"/>
  </r>
  <r>
    <m/>
    <s v="S2A_MSIL1C"/>
    <s v="CDM-MLB-GAN"/>
    <s v="-42.46, 171.20 | Zoom:12"/>
    <b v="1"/>
    <s v="New Zealand"/>
    <s v="Greymouth"/>
    <s v="GM"/>
    <x v="24"/>
    <s v="59GNP"/>
    <s v="22:27:53 UTC"/>
    <n v="3.3"/>
    <s v="2500X1253px"/>
    <s v="PNG"/>
    <s v="32m"/>
    <s v="2023H1"/>
    <n v="1.8499999999999999"/>
    <n v="10"/>
    <s v="02 Sunny (10%-30%)"/>
  </r>
  <r>
    <m/>
    <s v="S2A_MSIL1C"/>
    <s v="CDM-MLB-GAN"/>
    <s v="-42.46, 171.20 | Zoom:12"/>
    <b v="1"/>
    <s v="New Zealand"/>
    <s v="Greymouth"/>
    <s v="GM"/>
    <x v="132"/>
    <s v="59GMN"/>
    <s v="22:38:05 UTC"/>
    <n v="26"/>
    <s v="2500X1253px"/>
    <s v="PNG"/>
    <s v="32m"/>
    <s v="2023H1"/>
    <n v="40.274999999999999"/>
    <n v="50"/>
    <s v="03 Cloudy (40%-90%)"/>
  </r>
  <r>
    <m/>
    <s v="S2A_MSIL1C"/>
    <s v="CDM-MLB-GAN"/>
    <s v="-42.46, 171.20 | Zoom:12"/>
    <b v="1"/>
    <s v="New Zealand"/>
    <s v="Greymouth"/>
    <s v="GM"/>
    <x v="132"/>
    <s v="59GNN"/>
    <s v="22:38:01 UTC"/>
    <n v="20.9"/>
    <s v="2500X1253px"/>
    <s v="PNG"/>
    <s v="32m"/>
    <s v="2023H1"/>
    <n v="40.274999999999999"/>
    <n v="50"/>
    <s v="03 Cloudy (40%-90%)"/>
  </r>
  <r>
    <m/>
    <s v="S2A_MSIL1C"/>
    <s v="CDM-MLB-GAN"/>
    <s v="-42.46, 171.20 | Zoom:12"/>
    <b v="1"/>
    <s v="New Zealand"/>
    <s v="Greymouth"/>
    <s v="GM"/>
    <x v="132"/>
    <s v="59GMP"/>
    <s v="22:37:50 UTC"/>
    <n v="36.6"/>
    <s v="2500X1253px"/>
    <s v="PNG"/>
    <s v="32m"/>
    <s v="2023H1"/>
    <n v="40.274999999999999"/>
    <n v="50"/>
    <s v="03 Cloudy (40%-90%)"/>
  </r>
  <r>
    <m/>
    <s v="S2A_MSIL1C"/>
    <s v="CDM-MLB-GAN"/>
    <s v="-42.46, 171.20 | Zoom:12"/>
    <b v="1"/>
    <s v="New Zealand"/>
    <s v="Greymouth"/>
    <s v="GM"/>
    <x v="132"/>
    <s v="59GNP"/>
    <s v="22:37:46 UTC"/>
    <n v="77.599999999999994"/>
    <s v="2500X1253px"/>
    <s v="PNG"/>
    <s v="32m"/>
    <s v="2023H1"/>
    <n v="40.274999999999999"/>
    <n v="50"/>
    <s v="03 Cloudy (40%-90%)"/>
  </r>
  <r>
    <m/>
    <s v="S2A_MSIL1C"/>
    <s v="CDM-MLB-GAN"/>
    <s v="-42.46, 171.20 | Zoom:12"/>
    <b v="1"/>
    <s v="New Zealand"/>
    <s v="Greymouth"/>
    <s v="GM"/>
    <x v="25"/>
    <s v="59GMN"/>
    <s v="22:28:08 UTC"/>
    <n v="34.6"/>
    <s v="2500X1253px"/>
    <s v="PNG"/>
    <s v="32m"/>
    <s v="2023H1"/>
    <n v="53.999999999999993"/>
    <n v="60"/>
    <s v="03 Cloudy (40%-90%)"/>
  </r>
  <r>
    <m/>
    <s v="S2A_MSIL1C"/>
    <s v="CDM-MLB-GAN"/>
    <s v="-42.46, 171.20 | Zoom:12"/>
    <b v="1"/>
    <s v="New Zealand"/>
    <s v="Greymouth"/>
    <s v="GM"/>
    <x v="25"/>
    <s v="59GNN"/>
    <s v="22:28:04 UTC"/>
    <n v="92.6"/>
    <s v="2500X1253px"/>
    <s v="PNG"/>
    <s v="32m"/>
    <s v="2023H1"/>
    <n v="53.999999999999993"/>
    <n v="60"/>
    <s v="03 Cloudy (40%-90%)"/>
  </r>
  <r>
    <m/>
    <s v="S2A_MSIL1C"/>
    <s v="CDM-MLB-GAN"/>
    <s v="-42.46, 171.20 | Zoom:12"/>
    <b v="1"/>
    <s v="New Zealand"/>
    <s v="Greymouth"/>
    <s v="GM"/>
    <x v="25"/>
    <s v="59GMP"/>
    <s v="22:27:55 UTC"/>
    <n v="54.2"/>
    <s v="2500X1253px"/>
    <s v="PNG"/>
    <s v="32m"/>
    <s v="2023H1"/>
    <n v="53.999999999999993"/>
    <n v="60"/>
    <s v="03 Cloudy (40%-90%)"/>
  </r>
  <r>
    <m/>
    <s v="S2A_MSIL1C"/>
    <s v="CDM-MLB-GAN"/>
    <s v="-42.46, 171.20 | Zoom:12"/>
    <b v="1"/>
    <s v="New Zealand"/>
    <s v="Greymouth"/>
    <s v="GM"/>
    <x v="25"/>
    <s v="59GNP"/>
    <s v="22:27:50 UTC"/>
    <n v="34.6"/>
    <s v="2500X1253px"/>
    <s v="PNG"/>
    <s v="32m"/>
    <s v="2023H1"/>
    <n v="53.999999999999993"/>
    <n v="60"/>
    <s v="03 Cloudy (40%-90%)"/>
  </r>
  <r>
    <m/>
    <s v="S2A_MSIL1C"/>
    <s v="CDM-MLB-GAN"/>
    <s v="-42.46, 171.20 | Zoom:12"/>
    <b v="1"/>
    <s v="New Zealand"/>
    <s v="Greymouth"/>
    <s v="GM"/>
    <x v="133"/>
    <s v="59GMN"/>
    <s v="22:38:06 UTC"/>
    <n v="30.7"/>
    <s v="2500X1253px"/>
    <s v="PNG"/>
    <s v="32m"/>
    <s v="2023H1"/>
    <n v="33.074999999999996"/>
    <n v="40"/>
    <s v="03 Cloudy (40%-90%)"/>
  </r>
  <r>
    <m/>
    <s v="S2A_MSIL1C"/>
    <s v="CDM-MLB-GAN"/>
    <s v="-42.46, 171.20 | Zoom:12"/>
    <b v="1"/>
    <s v="New Zealand"/>
    <s v="Greymouth"/>
    <s v="GM"/>
    <x v="133"/>
    <s v="59GNN"/>
    <s v="22:38:03 UTC"/>
    <n v="44.1"/>
    <s v="2500X1253px"/>
    <s v="PNG"/>
    <s v="32m"/>
    <s v="2023H1"/>
    <n v="33.074999999999996"/>
    <n v="40"/>
    <s v="03 Cloudy (40%-90%)"/>
  </r>
  <r>
    <m/>
    <s v="S2A_MSIL1C"/>
    <s v="CDM-MLB-GAN"/>
    <s v="-42.46, 171.20 | Zoom:12"/>
    <b v="1"/>
    <s v="New Zealand"/>
    <s v="Greymouth"/>
    <s v="GM"/>
    <x v="133"/>
    <s v="59GMP"/>
    <s v="22:37:52 UTC"/>
    <n v="12.1"/>
    <s v="2500X1253px"/>
    <s v="PNG"/>
    <s v="32m"/>
    <s v="2023H1"/>
    <n v="33.074999999999996"/>
    <n v="40"/>
    <s v="03 Cloudy (40%-90%)"/>
  </r>
  <r>
    <m/>
    <s v="S2A_MSIL1C"/>
    <s v="CDM-MLB-GAN"/>
    <s v="-42.46, 171.20 | Zoom:12"/>
    <b v="1"/>
    <s v="New Zealand"/>
    <s v="Greymouth"/>
    <s v="GM"/>
    <x v="133"/>
    <s v="59GNP"/>
    <s v="22:37:48 UTC"/>
    <n v="45.4"/>
    <s v="2500X1253px"/>
    <s v="PNG"/>
    <s v="32m"/>
    <s v="2023H1"/>
    <n v="33.074999999999996"/>
    <n v="40"/>
    <s v="03 Cloudy (40%-90%)"/>
  </r>
  <r>
    <m/>
    <s v="S2A_MSIL1C"/>
    <s v="CDM-MLB-GAN"/>
    <s v="-42.46, 171.20 | Zoom:12"/>
    <b v="1"/>
    <s v="New Zealand"/>
    <s v="Greymouth"/>
    <s v="GM"/>
    <x v="26"/>
    <s v="59GMN"/>
    <s v="22:28:09 UTC"/>
    <n v="64.2"/>
    <s v="2500X1253px"/>
    <s v="PNG"/>
    <s v="32m"/>
    <s v="2023H1"/>
    <n v="75.45"/>
    <n v="80"/>
    <s v="03 Cloudy (40%-90%)"/>
  </r>
  <r>
    <m/>
    <s v="S2A_MSIL1C"/>
    <s v="CDM-MLB-GAN"/>
    <s v="-42.46, 171.20 | Zoom:12"/>
    <b v="1"/>
    <s v="New Zealand"/>
    <s v="Greymouth"/>
    <s v="GM"/>
    <x v="26"/>
    <s v="59GNN"/>
    <s v="22:28:05 UTC"/>
    <n v="51.5"/>
    <s v="2500X1253px"/>
    <s v="PNG"/>
    <s v="32m"/>
    <s v="2023H1"/>
    <n v="75.45"/>
    <n v="80"/>
    <s v="03 Cloudy (40%-90%)"/>
  </r>
  <r>
    <m/>
    <s v="S2A_MSIL1C"/>
    <s v="CDM-MLB-GAN"/>
    <s v="-42.46, 171.20 | Zoom:12"/>
    <b v="1"/>
    <s v="New Zealand"/>
    <s v="Greymouth"/>
    <s v="GM"/>
    <x v="26"/>
    <s v="59GMP"/>
    <s v="22:27:56 UTC"/>
    <n v="98.8"/>
    <s v="2500X1253px"/>
    <s v="PNG"/>
    <s v="32m"/>
    <s v="2023H1"/>
    <n v="75.45"/>
    <n v="80"/>
    <s v="03 Cloudy (40%-90%)"/>
  </r>
  <r>
    <m/>
    <s v="S2A_MSIL1C"/>
    <s v="CDM-MLB-GAN"/>
    <s v="-42.46, 171.20 | Zoom:12"/>
    <b v="1"/>
    <s v="New Zealand"/>
    <s v="Greymouth"/>
    <s v="GM"/>
    <x v="26"/>
    <s v="59GNP"/>
    <s v="22:27:51 UTC"/>
    <n v="87.3"/>
    <s v="2500X1253px"/>
    <s v="PNG"/>
    <s v="32m"/>
    <s v="2023H1"/>
    <n v="75.45"/>
    <n v="80"/>
    <s v="03 Cloudy (40%-90%)"/>
  </r>
  <r>
    <m/>
    <s v="S2A_MSIL1C"/>
    <s v="CDM-MLB-GAN"/>
    <s v="-42.46, 171.20 | Zoom:12"/>
    <b v="1"/>
    <s v="New Zealand"/>
    <s v="Greymouth"/>
    <s v="GM"/>
    <x v="134"/>
    <s v="59GMN"/>
    <s v="22:38:04 UTC"/>
    <n v="8.6999999999999993"/>
    <s v="2500X1253px"/>
    <s v="PNG"/>
    <s v="32m"/>
    <s v="2023H1"/>
    <n v="54.424999999999997"/>
    <n v="60"/>
    <s v="03 Cloudy (40%-90%)"/>
  </r>
  <r>
    <m/>
    <s v="S2A_MSIL1C"/>
    <s v="CDM-MLB-GAN"/>
    <s v="-42.46, 171.20 | Zoom:12"/>
    <b v="1"/>
    <s v="New Zealand"/>
    <s v="Greymouth"/>
    <s v="GM"/>
    <x v="134"/>
    <s v="59GNN"/>
    <s v="22:38:00 UTC"/>
    <n v="82.4"/>
    <s v="2500X1253px"/>
    <s v="PNG"/>
    <s v="32m"/>
    <s v="2023H1"/>
    <n v="54.424999999999997"/>
    <n v="60"/>
    <s v="03 Cloudy (40%-90%)"/>
  </r>
  <r>
    <m/>
    <s v="S2A_MSIL1C"/>
    <s v="CDM-MLB-GAN"/>
    <s v="-42.46, 171.20 | Zoom:12"/>
    <b v="1"/>
    <s v="New Zealand"/>
    <s v="Greymouth"/>
    <s v="GM"/>
    <x v="134"/>
    <s v="59GMP"/>
    <s v="22:37:49 UTC"/>
    <n v="32.4"/>
    <s v="2500X1253px"/>
    <s v="PNG"/>
    <s v="32m"/>
    <s v="2023H1"/>
    <n v="54.424999999999997"/>
    <n v="60"/>
    <s v="03 Cloudy (40%-90%)"/>
  </r>
  <r>
    <m/>
    <s v="S2A_MSIL1C"/>
    <s v="CDM-MLB-GAN"/>
    <s v="-42.46, 171.20 | Zoom:12"/>
    <b v="1"/>
    <s v="New Zealand"/>
    <s v="Greymouth"/>
    <s v="GM"/>
    <x v="134"/>
    <s v="59GNP"/>
    <s v="22:37:45 UTC"/>
    <n v="94.2"/>
    <s v="2500X1253px"/>
    <s v="PNG"/>
    <s v="32m"/>
    <s v="2023H1"/>
    <n v="54.424999999999997"/>
    <n v="60"/>
    <s v="03 Cloudy (40%-90%)"/>
  </r>
  <r>
    <m/>
    <s v="S2A_MSIL1C"/>
    <s v="CDM-MLB-GAN"/>
    <s v="-42.46, 171.20 | Zoom:12"/>
    <b v="1"/>
    <s v="New Zealand"/>
    <s v="Greymouth"/>
    <s v="GM"/>
    <x v="27"/>
    <s v="59GMN"/>
    <s v="22:28:08 UTC"/>
    <n v="0.1"/>
    <s v="2500X1253px"/>
    <s v="PNG"/>
    <s v="32m"/>
    <s v="2023H1"/>
    <n v="2.6249999999999996"/>
    <n v="10"/>
    <s v="02 Sunny (10%-30%)"/>
  </r>
  <r>
    <m/>
    <s v="S2A_MSIL1C"/>
    <s v="CDM-MLB-GAN"/>
    <s v="-42.46, 171.20 | Zoom:12"/>
    <b v="1"/>
    <s v="New Zealand"/>
    <s v="Greymouth"/>
    <s v="GM"/>
    <x v="27"/>
    <s v="59GNN"/>
    <s v="22:28:05 UTC"/>
    <n v="10.199999999999999"/>
    <s v="2500X1253px"/>
    <s v="PNG"/>
    <s v="32m"/>
    <s v="2023H1"/>
    <n v="2.6249999999999996"/>
    <n v="10"/>
    <s v="02 Sunny (10%-30%)"/>
  </r>
  <r>
    <m/>
    <s v="S2A_MSIL1C"/>
    <s v="CDM-MLB-GAN"/>
    <s v="-42.46, 171.20 | Zoom:12"/>
    <b v="1"/>
    <s v="New Zealand"/>
    <s v="Greymouth"/>
    <s v="GM"/>
    <x v="27"/>
    <s v="59GMP"/>
    <s v="22:27:56 UTC"/>
    <n v="0"/>
    <s v="2500X1253px"/>
    <s v="PNG"/>
    <s v="32m"/>
    <s v="2023H1"/>
    <n v="2.6249999999999996"/>
    <n v="10"/>
    <s v="02 Sunny (10%-30%)"/>
  </r>
  <r>
    <m/>
    <s v="S2A_MSIL1C"/>
    <s v="CDM-MLB-GAN"/>
    <s v="-42.46, 171.20 | Zoom:12"/>
    <b v="1"/>
    <s v="New Zealand"/>
    <s v="Greymouth"/>
    <s v="GM"/>
    <x v="27"/>
    <s v="59GNP"/>
    <s v="22:27:50 UTC"/>
    <n v="0.2"/>
    <s v="2500X1253px"/>
    <s v="PNG"/>
    <s v="32m"/>
    <s v="2023H1"/>
    <n v="2.6249999999999996"/>
    <n v="10"/>
    <s v="02 Sunny (10%-30%)"/>
  </r>
  <r>
    <m/>
    <s v="S2A_MSIL1C"/>
    <s v="CDM-MLB-GAN"/>
    <s v="-42.46, 171.20 | Zoom:12"/>
    <b v="1"/>
    <s v="New Zealand"/>
    <s v="Greymouth"/>
    <s v="GM"/>
    <x v="135"/>
    <s v="59GMN"/>
    <s v="22:38:06 UTC"/>
    <n v="2.1"/>
    <s v="2500X1253px"/>
    <s v="PNG"/>
    <s v="32m"/>
    <s v="2023H1"/>
    <n v="10.875"/>
    <n v="20"/>
    <s v="02 Sunny (10%-30%)"/>
  </r>
  <r>
    <m/>
    <s v="S2A_MSIL1C"/>
    <s v="CDM-MLB-GAN"/>
    <s v="-42.46, 171.20 | Zoom:12"/>
    <b v="1"/>
    <s v="New Zealand"/>
    <s v="Greymouth"/>
    <s v="GM"/>
    <x v="135"/>
    <s v="59GNN"/>
    <s v="22:38:02 UTC"/>
    <n v="17.600000000000001"/>
    <s v="2500X1253px"/>
    <s v="PNG"/>
    <s v="32m"/>
    <s v="2023H1"/>
    <n v="10.875"/>
    <n v="20"/>
    <s v="02 Sunny (10%-30%)"/>
  </r>
  <r>
    <m/>
    <s v="S2A_MSIL1C"/>
    <s v="CDM-MLB-GAN"/>
    <s v="-42.46, 171.20 | Zoom:12"/>
    <b v="1"/>
    <s v="New Zealand"/>
    <s v="Greymouth"/>
    <s v="GM"/>
    <x v="135"/>
    <s v="59GMP"/>
    <s v="22:37:51 UTC"/>
    <n v="3.8"/>
    <s v="2500X1253px"/>
    <s v="PNG"/>
    <s v="32m"/>
    <s v="2023H1"/>
    <n v="10.875"/>
    <n v="20"/>
    <s v="02 Sunny (10%-30%)"/>
  </r>
  <r>
    <m/>
    <s v="S2A_MSIL1C"/>
    <s v="CDM-MLB-GAN"/>
    <s v="-42.46, 171.20 | Zoom:12"/>
    <b v="1"/>
    <s v="New Zealand"/>
    <s v="Greymouth"/>
    <s v="GM"/>
    <x v="135"/>
    <s v="59GNP"/>
    <s v="22:37:47 UTC"/>
    <n v="20"/>
    <s v="2500X1253px"/>
    <s v="PNG"/>
    <s v="32m"/>
    <s v="2023H1"/>
    <n v="10.875"/>
    <n v="20"/>
    <s v="02 Sunny (10%-30%)"/>
  </r>
  <r>
    <m/>
    <s v="S2A_MSIL1C"/>
    <s v="CDM-MLB-GAN"/>
    <s v="-42.46, 171.20 | Zoom:12"/>
    <b v="1"/>
    <s v="New Zealand"/>
    <s v="Greymouth"/>
    <s v="GM"/>
    <x v="28"/>
    <s v="59GMN"/>
    <s v="22:28:09 UTC"/>
    <n v="69.8"/>
    <s v="2500X1253px"/>
    <s v="PNG"/>
    <s v="32m"/>
    <s v="2023H1"/>
    <n v="58.550000000000004"/>
    <n v="60"/>
    <s v="03 Cloudy (40%-90%)"/>
  </r>
  <r>
    <m/>
    <s v="S2A_MSIL1C"/>
    <s v="CDM-MLB-GAN"/>
    <s v="-42.46, 171.20 | Zoom:12"/>
    <b v="1"/>
    <s v="New Zealand"/>
    <s v="Greymouth"/>
    <s v="GM"/>
    <x v="28"/>
    <s v="59GNN"/>
    <s v="22:28:05 UTC"/>
    <n v="38"/>
    <s v="2500X1253px"/>
    <s v="PNG"/>
    <s v="32m"/>
    <s v="2023H1"/>
    <n v="58.550000000000004"/>
    <n v="60"/>
    <s v="03 Cloudy (40%-90%)"/>
  </r>
  <r>
    <m/>
    <s v="S2A_MSIL1C"/>
    <s v="CDM-MLB-GAN"/>
    <s v="-42.46, 171.20 | Zoom:12"/>
    <b v="1"/>
    <s v="New Zealand"/>
    <s v="Greymouth"/>
    <s v="GM"/>
    <x v="28"/>
    <s v="59GMP"/>
    <s v="22:27:56 UTC"/>
    <n v="66.5"/>
    <s v="2500X1253px"/>
    <s v="PNG"/>
    <s v="32m"/>
    <s v="2023H1"/>
    <n v="58.550000000000004"/>
    <n v="60"/>
    <s v="03 Cloudy (40%-90%)"/>
  </r>
  <r>
    <m/>
    <s v="S2A_MSIL1C"/>
    <s v="CDM-MLB-GAN"/>
    <s v="-42.46, 171.20 | Zoom:12"/>
    <b v="1"/>
    <s v="New Zealand"/>
    <s v="Greymouth"/>
    <s v="GM"/>
    <x v="28"/>
    <s v="59GNP"/>
    <s v="22:27:51 UTC"/>
    <n v="59.9"/>
    <s v="2500X1253px"/>
    <s v="PNG"/>
    <s v="32m"/>
    <s v="2023H1"/>
    <n v="58.550000000000004"/>
    <n v="60"/>
    <s v="03 Cloudy (40%-90%)"/>
  </r>
  <r>
    <m/>
    <s v="S2A_MSIL1C"/>
    <s v="CDM-MLB-GAN"/>
    <s v="-42.46, 171.20 | Zoom:12"/>
    <b v="1"/>
    <s v="New Zealand"/>
    <s v="Greymouth"/>
    <s v="GM"/>
    <x v="136"/>
    <s v="59GMN"/>
    <s v="22:38:06 UTC"/>
    <n v="47.5"/>
    <s v="2500X1253px"/>
    <s v="PNG"/>
    <s v="32m"/>
    <s v="2023H1"/>
    <n v="56.4"/>
    <n v="60"/>
    <s v="03 Cloudy (40%-90%)"/>
  </r>
  <r>
    <m/>
    <s v="S2A_MSIL1C"/>
    <s v="CDM-MLB-GAN"/>
    <s v="-42.46, 171.20 | Zoom:12"/>
    <b v="1"/>
    <s v="New Zealand"/>
    <s v="Greymouth"/>
    <s v="GM"/>
    <x v="136"/>
    <s v="59GNN"/>
    <s v="22:38:02 UTC"/>
    <n v="55.9"/>
    <s v="2500X1253px"/>
    <s v="PNG"/>
    <s v="32m"/>
    <s v="2023H1"/>
    <n v="56.4"/>
    <n v="60"/>
    <s v="03 Cloudy (40%-90%)"/>
  </r>
  <r>
    <m/>
    <s v="S2A_MSIL1C"/>
    <s v="CDM-MLB-GAN"/>
    <s v="-42.46, 171.20 | Zoom:12"/>
    <b v="1"/>
    <s v="New Zealand"/>
    <s v="Greymouth"/>
    <s v="GM"/>
    <x v="136"/>
    <s v="59GMP"/>
    <s v="22:37:52 UTC"/>
    <n v="45.8"/>
    <s v="2500X1253px"/>
    <s v="PNG"/>
    <s v="32m"/>
    <s v="2023H1"/>
    <n v="56.4"/>
    <n v="60"/>
    <s v="03 Cloudy (40%-90%)"/>
  </r>
  <r>
    <m/>
    <s v="S2A_MSIL1C"/>
    <s v="CDM-MLB-GAN"/>
    <s v="-42.46, 171.20 | Zoom:12"/>
    <b v="1"/>
    <s v="New Zealand"/>
    <s v="Greymouth"/>
    <s v="GM"/>
    <x v="136"/>
    <s v="59GNP"/>
    <s v="22:37:47 UTC"/>
    <n v="76.400000000000006"/>
    <s v="2500X1253px"/>
    <s v="PNG"/>
    <s v="32m"/>
    <s v="2023H1"/>
    <n v="56.4"/>
    <n v="60"/>
    <s v="03 Cloudy (40%-90%)"/>
  </r>
  <r>
    <m/>
    <s v="S2A_MSIL1C"/>
    <s v="CDM-MLB-GAN"/>
    <s v="-42.46, 171.20 | Zoom:12"/>
    <b v="1"/>
    <s v="New Zealand"/>
    <s v="Greymouth"/>
    <s v="GM"/>
    <x v="29"/>
    <s v="59GMN"/>
    <s v="22:28:09 UTC"/>
    <n v="94"/>
    <s v="2500X1253px"/>
    <s v="PNG"/>
    <s v="32m"/>
    <s v="2023H1"/>
    <n v="71.75"/>
    <n v="80"/>
    <s v="03 Cloudy (40%-90%)"/>
  </r>
  <r>
    <m/>
    <s v="S2A_MSIL1C"/>
    <s v="CDM-MLB-GAN"/>
    <s v="-42.46, 171.20 | Zoom:12"/>
    <b v="1"/>
    <s v="New Zealand"/>
    <s v="Greymouth"/>
    <s v="GM"/>
    <x v="29"/>
    <s v="59GNN"/>
    <s v="22:28:05 UTC"/>
    <n v="56.6"/>
    <s v="2500X1253px"/>
    <s v="PNG"/>
    <s v="32m"/>
    <s v="2023H1"/>
    <n v="71.75"/>
    <n v="80"/>
    <s v="03 Cloudy (40%-90%)"/>
  </r>
  <r>
    <m/>
    <s v="S2A_MSIL1C"/>
    <s v="CDM-MLB-GAN"/>
    <s v="-42.46, 171.20 | Zoom:12"/>
    <b v="1"/>
    <s v="New Zealand"/>
    <s v="Greymouth"/>
    <s v="GM"/>
    <x v="29"/>
    <s v="59GMP"/>
    <s v="22:27:57 UTC"/>
    <n v="80.599999999999994"/>
    <s v="2500X1253px"/>
    <s v="PNG"/>
    <s v="32m"/>
    <s v="2023H1"/>
    <n v="71.75"/>
    <n v="80"/>
    <s v="03 Cloudy (40%-90%)"/>
  </r>
  <r>
    <m/>
    <s v="S2A_MSIL1C"/>
    <s v="CDM-MLB-GAN"/>
    <s v="-42.46, 171.20 | Zoom:12"/>
    <b v="1"/>
    <s v="New Zealand"/>
    <s v="Greymouth"/>
    <s v="GM"/>
    <x v="29"/>
    <s v="59GNP"/>
    <s v="22:27:51 UTC"/>
    <n v="55.8"/>
    <s v="2500X1253px"/>
    <s v="PNG"/>
    <s v="32m"/>
    <s v="2023H1"/>
    <n v="71.75"/>
    <n v="80"/>
    <s v="03 Cloudy (40%-90%)"/>
  </r>
  <r>
    <m/>
    <s v="S2A_MSIL1C"/>
    <s v="CDM-MLB-GAN"/>
    <s v="-42.46, 171.20 | Zoom:12"/>
    <b v="1"/>
    <s v="New Zealand"/>
    <s v="Greymouth"/>
    <s v="GM"/>
    <x v="137"/>
    <s v="59GMN"/>
    <s v="22:38:04 UTC"/>
    <n v="99.6"/>
    <s v="2500X1253px"/>
    <s v="PNG"/>
    <s v="32m"/>
    <s v="2023H1"/>
    <n v="98.175000000000011"/>
    <n v="100"/>
    <s v="04 Overcast (100%)"/>
  </r>
  <r>
    <m/>
    <s v="S2A_MSIL1C"/>
    <s v="CDM-MLB-GAN"/>
    <s v="-42.46, 171.20 | Zoom:12"/>
    <b v="1"/>
    <s v="New Zealand"/>
    <s v="Greymouth"/>
    <s v="GM"/>
    <x v="137"/>
    <s v="59GNN"/>
    <s v="22:38:00 UTC"/>
    <n v="93.2"/>
    <s v="2500X1253px"/>
    <s v="PNG"/>
    <s v="32m"/>
    <s v="2023H1"/>
    <n v="98.175000000000011"/>
    <n v="100"/>
    <s v="04 Overcast (100%)"/>
  </r>
  <r>
    <m/>
    <s v="S2A_MSIL1C"/>
    <s v="CDM-MLB-GAN"/>
    <s v="-42.46, 171.20 | Zoom:12"/>
    <b v="1"/>
    <s v="New Zealand"/>
    <s v="Greymouth"/>
    <s v="GM"/>
    <x v="137"/>
    <s v="59GMP"/>
    <s v="22:37:50 UTC"/>
    <n v="99.9"/>
    <s v="2500X1253px"/>
    <s v="PNG"/>
    <s v="32m"/>
    <s v="2023H1"/>
    <n v="98.175000000000011"/>
    <n v="100"/>
    <s v="04 Overcast (100%)"/>
  </r>
  <r>
    <m/>
    <s v="S2A_MSIL1C"/>
    <s v="CDM-MLB-GAN"/>
    <s v="-42.46, 171.20 | Zoom:12"/>
    <b v="1"/>
    <s v="New Zealand"/>
    <s v="Greymouth"/>
    <s v="GM"/>
    <x v="137"/>
    <s v="59GNP"/>
    <s v="22:37:46 UTC"/>
    <n v="100"/>
    <s v="2500X1253px"/>
    <s v="PNG"/>
    <s v="32m"/>
    <s v="2023H1"/>
    <n v="98.175000000000011"/>
    <n v="100"/>
    <s v="04 Overcast (100%)"/>
  </r>
  <r>
    <m/>
    <s v="S2A_MSIL1C"/>
    <s v="CDM-MLB-GAN"/>
    <s v="-42.46, 171.20 | Zoom:12"/>
    <b v="1"/>
    <s v="New Zealand"/>
    <s v="Greymouth"/>
    <s v="GM"/>
    <x v="30"/>
    <s v="59GMN"/>
    <s v="22:28:08 UTC"/>
    <n v="26.5"/>
    <s v="2500X1253px"/>
    <s v="PNG"/>
    <s v="32m"/>
    <s v="2023H1"/>
    <n v="46.300000000000004"/>
    <n v="50"/>
    <s v="03 Cloudy (40%-90%)"/>
  </r>
  <r>
    <m/>
    <s v="S2A_MSIL1C"/>
    <s v="CDM-MLB-GAN"/>
    <s v="-42.46, 171.20 | Zoom:12"/>
    <b v="1"/>
    <s v="New Zealand"/>
    <s v="Greymouth"/>
    <s v="GM"/>
    <x v="30"/>
    <s v="59GNN"/>
    <s v="22:28:04 UTC"/>
    <n v="34.700000000000003"/>
    <s v="2500X1253px"/>
    <s v="PNG"/>
    <s v="32m"/>
    <s v="2023H1"/>
    <n v="46.300000000000004"/>
    <n v="50"/>
    <s v="03 Cloudy (40%-90%)"/>
  </r>
  <r>
    <m/>
    <s v="S2A_MSIL1C"/>
    <s v="CDM-MLB-GAN"/>
    <s v="-42.46, 171.20 | Zoom:12"/>
    <b v="1"/>
    <s v="New Zealand"/>
    <s v="Greymouth"/>
    <s v="GM"/>
    <x v="30"/>
    <s v="59GMP"/>
    <s v="22:27:56 UTC"/>
    <n v="49.6"/>
    <s v="2500X1253px"/>
    <s v="PNG"/>
    <s v="32m"/>
    <s v="2023H1"/>
    <n v="46.300000000000004"/>
    <n v="50"/>
    <s v="03 Cloudy (40%-90%)"/>
  </r>
  <r>
    <m/>
    <s v="S2A_MSIL1C"/>
    <s v="CDM-MLB-GAN"/>
    <s v="-42.46, 171.20 | Zoom:12"/>
    <b v="1"/>
    <s v="New Zealand"/>
    <s v="Greymouth"/>
    <s v="GM"/>
    <x v="30"/>
    <s v="59GNP"/>
    <s v="22:27:50 UTC"/>
    <n v="74.400000000000006"/>
    <s v="2500X1253px"/>
    <s v="PNG"/>
    <s v="32m"/>
    <s v="2023H1"/>
    <n v="46.300000000000004"/>
    <n v="50"/>
    <s v="03 Cloudy (40%-90%)"/>
  </r>
  <r>
    <m/>
    <s v="S2A_MSIL1C"/>
    <s v="CDM-MLB-GAN"/>
    <s v="-42.46, 171.20 | Zoom:12"/>
    <b v="1"/>
    <s v="New Zealand"/>
    <s v="Greymouth"/>
    <s v="GM"/>
    <x v="138"/>
    <s v="59GMN"/>
    <s v="22:38:04 UTC"/>
    <n v="25.2"/>
    <s v="2500X1253px"/>
    <s v="PNG"/>
    <s v="32m"/>
    <s v="2023H1"/>
    <n v="22.625"/>
    <n v="30"/>
    <s v="02 Sunny (10%-30%)"/>
  </r>
  <r>
    <m/>
    <s v="S2A_MSIL1C"/>
    <s v="CDM-MLB-GAN"/>
    <s v="-42.46, 171.20 | Zoom:12"/>
    <b v="1"/>
    <s v="New Zealand"/>
    <s v="Greymouth"/>
    <s v="GM"/>
    <x v="138"/>
    <s v="59GNN"/>
    <s v="22:38:01 UTC"/>
    <n v="28.9"/>
    <s v="2500X1253px"/>
    <s v="PNG"/>
    <s v="32m"/>
    <s v="2023H1"/>
    <n v="22.625"/>
    <n v="30"/>
    <s v="02 Sunny (10%-30%)"/>
  </r>
  <r>
    <m/>
    <s v="S2A_MSIL1C"/>
    <s v="CDM-MLB-GAN"/>
    <s v="-42.46, 171.20 | Zoom:12"/>
    <b v="1"/>
    <s v="New Zealand"/>
    <s v="Greymouth"/>
    <s v="GM"/>
    <x v="138"/>
    <s v="59GMP"/>
    <s v="22:37:50 UTC"/>
    <n v="1"/>
    <s v="2500X1253px"/>
    <s v="PNG"/>
    <s v="32m"/>
    <s v="2023H1"/>
    <n v="22.625"/>
    <n v="30"/>
    <s v="02 Sunny (10%-30%)"/>
  </r>
  <r>
    <m/>
    <s v="S2A_MSIL1C"/>
    <s v="CDM-MLB-GAN"/>
    <s v="-42.46, 171.20 | Zoom:12"/>
    <b v="1"/>
    <s v="New Zealand"/>
    <s v="Greymouth"/>
    <s v="GM"/>
    <x v="138"/>
    <s v="59GNP"/>
    <s v="22:37:46 UTC"/>
    <n v="35.4"/>
    <s v="2500X1253px"/>
    <s v="PNG"/>
    <s v="32m"/>
    <s v="2023H1"/>
    <n v="22.625"/>
    <n v="30"/>
    <s v="02 Sunny (10%-30%)"/>
  </r>
  <r>
    <m/>
    <s v="S2A_MSIL1C"/>
    <s v="CDM-MLB-GAN"/>
    <s v="-42.46, 171.20 | Zoom:12"/>
    <b v="1"/>
    <s v="New Zealand"/>
    <s v="Greymouth"/>
    <s v="GM"/>
    <x v="31"/>
    <s v="59GMN"/>
    <s v="22:28:07 UTC"/>
    <n v="17.600000000000001"/>
    <s v="2500X1253px"/>
    <s v="PNG"/>
    <s v="32m"/>
    <s v="2023H1"/>
    <n v="29.55"/>
    <n v="30"/>
    <s v="02 Sunny (10%-30%)"/>
  </r>
  <r>
    <m/>
    <s v="S2A_MSIL1C"/>
    <s v="CDM-MLB-GAN"/>
    <s v="-42.46, 171.20 | Zoom:12"/>
    <b v="1"/>
    <s v="New Zealand"/>
    <s v="Greymouth"/>
    <s v="GM"/>
    <x v="31"/>
    <s v="59GNN"/>
    <s v="22:28:03 UTC"/>
    <n v="49.3"/>
    <s v="2500X1253px"/>
    <s v="PNG"/>
    <s v="32m"/>
    <s v="2023H1"/>
    <n v="29.55"/>
    <n v="30"/>
    <s v="02 Sunny (10%-30%)"/>
  </r>
  <r>
    <m/>
    <s v="S2A_MSIL1C"/>
    <s v="CDM-MLB-GAN"/>
    <s v="-42.46, 171.20 | Zoom:12"/>
    <b v="1"/>
    <s v="New Zealand"/>
    <s v="Greymouth"/>
    <s v="GM"/>
    <x v="31"/>
    <s v="59GMP"/>
    <s v="22:27:54 UTC"/>
    <n v="14"/>
    <s v="2500X1253px"/>
    <s v="PNG"/>
    <s v="32m"/>
    <s v="2023H1"/>
    <n v="29.55"/>
    <n v="30"/>
    <s v="02 Sunny (10%-30%)"/>
  </r>
  <r>
    <m/>
    <s v="S2A_MSIL1C"/>
    <s v="CDM-MLB-GAN"/>
    <s v="-42.46, 171.20 | Zoom:12"/>
    <b v="1"/>
    <s v="New Zealand"/>
    <s v="Greymouth"/>
    <s v="GM"/>
    <x v="31"/>
    <s v="59GNP"/>
    <s v="22:27:49 UTC"/>
    <n v="37.299999999999997"/>
    <s v="2500X1253px"/>
    <s v="PNG"/>
    <s v="32m"/>
    <s v="2023H1"/>
    <n v="29.55"/>
    <n v="30"/>
    <s v="02 Sunny (10%-30%)"/>
  </r>
  <r>
    <m/>
    <s v="S2A_MSIL1C"/>
    <s v="CDM-MLB-GAN"/>
    <s v="-42.46, 171.20 | Zoom:12"/>
    <b v="1"/>
    <s v="New Zealand"/>
    <s v="Greymouth"/>
    <s v="GM"/>
    <x v="139"/>
    <s v="59GMN"/>
    <s v="22:38:05 UTC"/>
    <n v="65.599999999999994"/>
    <s v="2500X1253px"/>
    <s v="PNG"/>
    <s v="32m"/>
    <s v="2023H1"/>
    <n v="70.025000000000006"/>
    <n v="80"/>
    <s v="03 Cloudy (40%-90%)"/>
  </r>
  <r>
    <m/>
    <s v="S2A_MSIL1C"/>
    <s v="CDM-MLB-GAN"/>
    <s v="-42.46, 171.20 | Zoom:12"/>
    <b v="1"/>
    <s v="New Zealand"/>
    <s v="Greymouth"/>
    <s v="GM"/>
    <x v="139"/>
    <s v="59GNN"/>
    <s v="22:38:01 UTC"/>
    <n v="62.5"/>
    <s v="2500X1253px"/>
    <s v="PNG"/>
    <s v="32m"/>
    <s v="2023H1"/>
    <n v="70.025000000000006"/>
    <n v="80"/>
    <s v="03 Cloudy (40%-90%)"/>
  </r>
  <r>
    <m/>
    <s v="S2A_MSIL1C"/>
    <s v="CDM-MLB-GAN"/>
    <s v="-42.46, 171.20 | Zoom:12"/>
    <b v="1"/>
    <s v="New Zealand"/>
    <s v="Greymouth"/>
    <s v="GM"/>
    <x v="139"/>
    <s v="59GMP"/>
    <s v="22:37:51 UTC"/>
    <n v="77.2"/>
    <s v="2500X1253px"/>
    <s v="PNG"/>
    <s v="32m"/>
    <s v="2023H1"/>
    <n v="70.025000000000006"/>
    <n v="80"/>
    <s v="03 Cloudy (40%-90%)"/>
  </r>
  <r>
    <m/>
    <s v="S2A_MSIL1C"/>
    <s v="CDM-MLB-GAN"/>
    <s v="-42.46, 171.20 | Zoom:12"/>
    <b v="1"/>
    <s v="New Zealand"/>
    <s v="Greymouth"/>
    <s v="GM"/>
    <x v="139"/>
    <s v="59GNP"/>
    <s v="22:37:46 UTC"/>
    <n v="74.8"/>
    <s v="2500X1253px"/>
    <s v="PNG"/>
    <s v="32m"/>
    <s v="2023H1"/>
    <n v="70.025000000000006"/>
    <n v="80"/>
    <s v="03 Cloudy (40%-90%)"/>
  </r>
  <r>
    <m/>
    <s v="S2A_MSIL1C"/>
    <s v="CDM-MLB-GAN"/>
    <s v="-42.46, 171.20 | Zoom:12"/>
    <b v="1"/>
    <s v="New Zealand"/>
    <s v="Greymouth"/>
    <s v="GM"/>
    <x v="32"/>
    <s v="59GMN"/>
    <s v="22:28:08 UTC"/>
    <n v="6.8"/>
    <s v="2500X1253px"/>
    <s v="PNG"/>
    <s v="32m"/>
    <s v="2023H1"/>
    <n v="2.5"/>
    <n v="10"/>
    <s v="02 Sunny (10%-30%)"/>
  </r>
  <r>
    <m/>
    <s v="S2A_MSIL1C"/>
    <s v="CDM-MLB-GAN"/>
    <s v="-42.46, 171.20 | Zoom:12"/>
    <b v="1"/>
    <s v="New Zealand"/>
    <s v="Greymouth"/>
    <s v="GM"/>
    <x v="32"/>
    <s v="59GNN"/>
    <s v="22:28:04 UTC"/>
    <n v="2.2000000000000002"/>
    <s v="2500X1253px"/>
    <s v="PNG"/>
    <s v="32m"/>
    <s v="2023H1"/>
    <n v="2.5"/>
    <n v="10"/>
    <s v="02 Sunny (10%-30%)"/>
  </r>
  <r>
    <m/>
    <s v="S2A_MSIL1C"/>
    <s v="CDM-MLB-GAN"/>
    <s v="-42.46, 171.20 | Zoom:12"/>
    <b v="1"/>
    <s v="New Zealand"/>
    <s v="Greymouth"/>
    <s v="GM"/>
    <x v="32"/>
    <s v="59GMP"/>
    <s v="22:27:56 UTC"/>
    <n v="0"/>
    <s v="2500X1253px"/>
    <s v="PNG"/>
    <s v="32m"/>
    <s v="2023H1"/>
    <n v="2.5"/>
    <n v="10"/>
    <s v="02 Sunny (10%-30%)"/>
  </r>
  <r>
    <m/>
    <s v="S2A_MSIL1C"/>
    <s v="CDM-MLB-GAN"/>
    <s v="-42.46, 171.20 | Zoom:12"/>
    <b v="1"/>
    <s v="New Zealand"/>
    <s v="Greymouth"/>
    <s v="GM"/>
    <x v="32"/>
    <s v="59GNP"/>
    <s v="22:27:50 UTC"/>
    <n v="1"/>
    <s v="2500X1253px"/>
    <s v="PNG"/>
    <s v="32m"/>
    <s v="2023H1"/>
    <n v="2.5"/>
    <n v="10"/>
    <s v="02 Sunny (10%-30%)"/>
  </r>
  <r>
    <m/>
    <s v="S2A_MSIL1C"/>
    <s v="CDM-MLB-GAN"/>
    <s v="-42.46, 171.20 | Zoom:12"/>
    <b v="1"/>
    <s v="New Zealand"/>
    <s v="Greymouth"/>
    <s v="GM"/>
    <x v="140"/>
    <s v="59GMN"/>
    <s v="22:38:03 UTC"/>
    <n v="32.5"/>
    <s v="2500X1253px"/>
    <s v="PNG"/>
    <s v="32m"/>
    <s v="2023H1"/>
    <n v="36.924999999999997"/>
    <n v="40"/>
    <s v="03 Cloudy (40%-90%)"/>
  </r>
  <r>
    <m/>
    <s v="S2A_MSIL1C"/>
    <s v="CDM-MLB-GAN"/>
    <s v="-42.46, 171.20 | Zoom:12"/>
    <b v="1"/>
    <s v="New Zealand"/>
    <s v="Greymouth"/>
    <s v="GM"/>
    <x v="140"/>
    <s v="59GNN"/>
    <s v="22:37:59 UTC"/>
    <n v="24.2"/>
    <s v="2500X1253px"/>
    <s v="PNG"/>
    <s v="32m"/>
    <s v="2023H1"/>
    <n v="36.924999999999997"/>
    <n v="40"/>
    <s v="03 Cloudy (40%-90%)"/>
  </r>
  <r>
    <m/>
    <s v="S2A_MSIL1C"/>
    <s v="CDM-MLB-GAN"/>
    <s v="-42.46, 171.20 | Zoom:12"/>
    <b v="1"/>
    <s v="New Zealand"/>
    <s v="Greymouth"/>
    <s v="GM"/>
    <x v="140"/>
    <s v="59GMP"/>
    <s v="22:37:49 UTC"/>
    <n v="49.7"/>
    <s v="2500X1253px"/>
    <s v="PNG"/>
    <s v="32m"/>
    <s v="2023H1"/>
    <n v="36.924999999999997"/>
    <n v="40"/>
    <s v="03 Cloudy (40%-90%)"/>
  </r>
  <r>
    <m/>
    <s v="S2A_MSIL1C"/>
    <s v="CDM-MLB-GAN"/>
    <s v="-42.46, 171.20 | Zoom:12"/>
    <b v="1"/>
    <s v="New Zealand"/>
    <s v="Greymouth"/>
    <s v="GM"/>
    <x v="140"/>
    <s v="59GNP"/>
    <s v="22:37:44 UTC"/>
    <n v="41.3"/>
    <s v="2500X1253px"/>
    <s v="PNG"/>
    <s v="32m"/>
    <s v="2023H1"/>
    <n v="36.924999999999997"/>
    <n v="40"/>
    <s v="03 Cloudy (40%-90%)"/>
  </r>
  <r>
    <m/>
    <s v="S2A_MSIL1C"/>
    <s v="CDM-MLB-GAN"/>
    <s v="-42.46, 171.20 | Zoom:12"/>
    <b v="1"/>
    <s v="New Zealand"/>
    <s v="Greymouth"/>
    <s v="GM"/>
    <x v="33"/>
    <s v="59GMN"/>
    <s v="22:28:08 UTC"/>
    <n v="78.3"/>
    <s v="2500X1253px"/>
    <s v="PNG"/>
    <s v="32m"/>
    <s v="2023H1"/>
    <n v="61.8"/>
    <n v="70"/>
    <s v="03 Cloudy (40%-90%)"/>
  </r>
  <r>
    <m/>
    <s v="S2A_MSIL1C"/>
    <s v="CDM-MLB-GAN"/>
    <s v="-42.46, 171.20 | Zoom:12"/>
    <b v="1"/>
    <s v="New Zealand"/>
    <s v="Greymouth"/>
    <s v="GM"/>
    <x v="33"/>
    <s v="59GNN"/>
    <s v="22:28:04 UTC"/>
    <n v="42.3"/>
    <s v="2500X1253px"/>
    <s v="PNG"/>
    <s v="32m"/>
    <s v="2023H1"/>
    <n v="61.8"/>
    <n v="70"/>
    <s v="03 Cloudy (40%-90%)"/>
  </r>
  <r>
    <m/>
    <s v="S2A_MSIL1C"/>
    <s v="CDM-MLB-GAN"/>
    <s v="-42.46, 171.20 | Zoom:12"/>
    <b v="1"/>
    <s v="New Zealand"/>
    <s v="Greymouth"/>
    <s v="GM"/>
    <x v="33"/>
    <s v="59GMP"/>
    <s v="22:27:55 UTC"/>
    <n v="71"/>
    <s v="2500X1253px"/>
    <s v="PNG"/>
    <s v="32m"/>
    <s v="2023H1"/>
    <n v="61.8"/>
    <n v="70"/>
    <s v="03 Cloudy (40%-90%)"/>
  </r>
  <r>
    <m/>
    <s v="S2A_MSIL1C"/>
    <s v="CDM-MLB-GAN"/>
    <s v="-42.46, 171.20 | Zoom:12"/>
    <b v="1"/>
    <s v="New Zealand"/>
    <s v="Greymouth"/>
    <s v="GM"/>
    <x v="33"/>
    <s v="59GNP"/>
    <s v="22:27:50 UTC"/>
    <n v="55.6"/>
    <s v="2500X1253px"/>
    <s v="PNG"/>
    <s v="32m"/>
    <s v="2023H1"/>
    <n v="61.8"/>
    <n v="70"/>
    <s v="03 Cloudy (40%-90%)"/>
  </r>
  <r>
    <m/>
    <s v="S2A_MSIL1C"/>
    <s v="CDM-MLB-GAN"/>
    <s v="-42.46, 171.20 | Zoom:12"/>
    <b v="1"/>
    <s v="New Zealand"/>
    <s v="Greymouth"/>
    <s v="GM"/>
    <x v="141"/>
    <s v="59GMN"/>
    <s v="22:38:03 UTC"/>
    <n v="11.2"/>
    <s v="2500X1253px"/>
    <s v="PNG"/>
    <s v="32m"/>
    <s v="2023H1"/>
    <n v="16.45"/>
    <n v="20"/>
    <s v="02 Sunny (10%-30%)"/>
  </r>
  <r>
    <m/>
    <s v="S2A_MSIL1C"/>
    <s v="CDM-MLB-GAN"/>
    <s v="-42.46, 171.20 | Zoom:12"/>
    <b v="1"/>
    <s v="New Zealand"/>
    <s v="Greymouth"/>
    <s v="GM"/>
    <x v="141"/>
    <s v="59GNN"/>
    <s v="22:37:59 UTC"/>
    <n v="38.299999999999997"/>
    <s v="2500X1253px"/>
    <s v="PNG"/>
    <s v="32m"/>
    <s v="2023H1"/>
    <n v="16.45"/>
    <n v="20"/>
    <s v="02 Sunny (10%-30%)"/>
  </r>
  <r>
    <m/>
    <s v="S2A_MSIL1C"/>
    <s v="CDM-MLB-GAN"/>
    <s v="-42.46, 171.20 | Zoom:12"/>
    <b v="1"/>
    <s v="New Zealand"/>
    <s v="Greymouth"/>
    <s v="GM"/>
    <x v="141"/>
    <s v="59GMP"/>
    <s v="22:37:48 UTC"/>
    <n v="6.3"/>
    <s v="2500X1253px"/>
    <s v="PNG"/>
    <s v="32m"/>
    <s v="2023H1"/>
    <n v="16.45"/>
    <n v="20"/>
    <s v="02 Sunny (10%-30%)"/>
  </r>
  <r>
    <m/>
    <s v="S2A_MSIL1C"/>
    <s v="CDM-MLB-GAN"/>
    <s v="-42.46, 171.20 | Zoom:12"/>
    <b v="1"/>
    <s v="New Zealand"/>
    <s v="Greymouth"/>
    <s v="GM"/>
    <x v="141"/>
    <s v="59GNP"/>
    <s v="22:37:44 UTC"/>
    <n v="10"/>
    <s v="2500X1253px"/>
    <s v="PNG"/>
    <s v="32m"/>
    <s v="2023H1"/>
    <n v="16.45"/>
    <n v="20"/>
    <s v="02 Sunny (10%-30%)"/>
  </r>
  <r>
    <m/>
    <s v="S2A_MSIL1C"/>
    <s v="CDM-MLB-GAN"/>
    <s v="-42.46, 171.20 | Zoom:12"/>
    <b v="1"/>
    <s v="New Zealand"/>
    <s v="Greymouth"/>
    <s v="GM"/>
    <x v="34"/>
    <s v="59GMN"/>
    <s v="22:28:07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34"/>
    <s v="59GNN"/>
    <s v="22:28:04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34"/>
    <s v="59GMP"/>
    <s v="22:27:55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34"/>
    <s v="59GNP"/>
    <s v="22:27:49 UTC"/>
    <n v="0"/>
    <s v="2500X1253px"/>
    <s v="PNG"/>
    <s v="32m"/>
    <s v="2023H1"/>
    <n v="0"/>
    <n v="0"/>
    <s v="01 Clear (0%)"/>
  </r>
  <r>
    <m/>
    <s v="S2A_MSIL1C"/>
    <s v="CDM-MLB-GAN"/>
    <s v="-42.46, 171.20 | Zoom:12"/>
    <b v="1"/>
    <s v="New Zealand"/>
    <s v="Greymouth"/>
    <s v="GM"/>
    <x v="142"/>
    <s v="59GMN"/>
    <s v="22:38:06 UTC"/>
    <n v="92.8"/>
    <s v="2500X1253px"/>
    <s v="PNG"/>
    <s v="32m"/>
    <s v="2023H1"/>
    <n v="92.024999999999991"/>
    <n v="100"/>
    <s v="04 Overcast (100%)"/>
  </r>
  <r>
    <m/>
    <s v="S2A_MSIL1C"/>
    <s v="CDM-MLB-GAN"/>
    <s v="-42.46, 171.20 | Zoom:12"/>
    <b v="1"/>
    <s v="New Zealand"/>
    <s v="Greymouth"/>
    <s v="GM"/>
    <x v="142"/>
    <s v="59GNN"/>
    <s v="22:38:02 UTC"/>
    <n v="80.7"/>
    <s v="2500X1253px"/>
    <s v="PNG"/>
    <s v="32m"/>
    <s v="2023H1"/>
    <n v="92.024999999999991"/>
    <n v="100"/>
    <s v="04 Overcast (100%)"/>
  </r>
  <r>
    <m/>
    <s v="S2A_MSIL1C"/>
    <s v="CDM-MLB-GAN"/>
    <s v="-42.46, 171.20 | Zoom:12"/>
    <b v="1"/>
    <s v="New Zealand"/>
    <s v="Greymouth"/>
    <s v="GM"/>
    <x v="142"/>
    <s v="59GMP"/>
    <s v="22:37:51 UTC"/>
    <n v="96.9"/>
    <s v="2500X1253px"/>
    <s v="PNG"/>
    <s v="32m"/>
    <s v="2023H1"/>
    <n v="92.024999999999991"/>
    <n v="100"/>
    <s v="04 Overcast (100%)"/>
  </r>
  <r>
    <m/>
    <s v="S2A_MSIL1C"/>
    <s v="CDM-MLB-GAN"/>
    <s v="-42.46, 171.20 | Zoom:12"/>
    <b v="1"/>
    <s v="New Zealand"/>
    <s v="Greymouth"/>
    <s v="GM"/>
    <x v="142"/>
    <s v="59GNP"/>
    <s v="22:37:47 UTC"/>
    <n v="97.7"/>
    <s v="2500X1253px"/>
    <s v="PNG"/>
    <s v="32m"/>
    <s v="2023H1"/>
    <n v="92.024999999999991"/>
    <n v="100"/>
    <s v="04 Overcast (100%)"/>
  </r>
  <r>
    <m/>
    <s v="S2A_MSIL1C"/>
    <s v="CDM-MLB-GAN"/>
    <s v="-42.46, 171.20 | Zoom:12"/>
    <b v="1"/>
    <s v="New Zealand"/>
    <s v="Greymouth"/>
    <s v="GM"/>
    <x v="35"/>
    <s v="59GMN"/>
    <s v="22:28:09 UTC"/>
    <n v="86.5"/>
    <s v="2500X1253px"/>
    <s v="PNG"/>
    <s v="32m"/>
    <s v="2023H1"/>
    <n v="88.275000000000006"/>
    <n v="90"/>
    <s v="03 Cloudy (40%-90%)"/>
  </r>
  <r>
    <m/>
    <s v="S2A_MSIL1C"/>
    <s v="CDM-MLB-GAN"/>
    <s v="-42.46, 171.20 | Zoom:12"/>
    <b v="1"/>
    <s v="New Zealand"/>
    <s v="Greymouth"/>
    <s v="GM"/>
    <x v="35"/>
    <s v="59GNN"/>
    <s v="22:28:06 UTC"/>
    <n v="69.5"/>
    <s v="2500X1253px"/>
    <s v="PNG"/>
    <s v="32m"/>
    <s v="2023H1"/>
    <n v="88.275000000000006"/>
    <n v="90"/>
    <s v="03 Cloudy (40%-90%)"/>
  </r>
  <r>
    <m/>
    <s v="S2A_MSIL1C"/>
    <s v="CDM-MLB-GAN"/>
    <s v="-42.46, 171.20 | Zoom:12"/>
    <b v="1"/>
    <s v="New Zealand"/>
    <s v="Greymouth"/>
    <s v="GM"/>
    <x v="35"/>
    <s v="59GMP"/>
    <s v="22:27:57 UTC"/>
    <n v="99.8"/>
    <s v="2500X1253px"/>
    <s v="PNG"/>
    <s v="32m"/>
    <s v="2023H1"/>
    <n v="88.275000000000006"/>
    <n v="90"/>
    <s v="03 Cloudy (40%-90%)"/>
  </r>
  <r>
    <m/>
    <s v="S2A_MSIL1C"/>
    <s v="CDM-MLB-GAN"/>
    <s v="-42.46, 171.20 | Zoom:12"/>
    <b v="1"/>
    <s v="New Zealand"/>
    <s v="Greymouth"/>
    <s v="GM"/>
    <x v="35"/>
    <s v="59GNP"/>
    <s v="22:27:51 UTC"/>
    <n v="97.3"/>
    <s v="2500X1253px"/>
    <s v="PNG"/>
    <s v="32m"/>
    <s v="2023H1"/>
    <n v="88.275000000000006"/>
    <n v="90"/>
    <s v="03 Cloudy (40%-90%)"/>
  </r>
  <r>
    <m/>
    <s v="S2A_MSIL1C"/>
    <s v="CDM-MLB-GAN"/>
    <s v="-42.46, 171.20 | Zoom:12"/>
    <b v="1"/>
    <s v="New Zealand"/>
    <s v="Greymouth"/>
    <s v="GM"/>
    <x v="143"/>
    <s v="59GMN"/>
    <s v="22:38:06 UTC"/>
    <n v="50.3"/>
    <s v="2500X1253px"/>
    <s v="PNG"/>
    <s v="32m"/>
    <s v="2023H1"/>
    <n v="49.6"/>
    <n v="50"/>
    <s v="03 Cloudy (40%-90%)"/>
  </r>
  <r>
    <m/>
    <s v="S2A_MSIL1C"/>
    <s v="CDM-MLB-GAN"/>
    <s v="-42.46, 171.20 | Zoom:12"/>
    <b v="1"/>
    <s v="New Zealand"/>
    <s v="Greymouth"/>
    <s v="GM"/>
    <x v="143"/>
    <s v="59GNN"/>
    <s v="22:38:02 UTC"/>
    <n v="31"/>
    <s v="2500X1253px"/>
    <s v="PNG"/>
    <s v="32m"/>
    <s v="2023H1"/>
    <n v="49.6"/>
    <n v="50"/>
    <s v="03 Cloudy (40%-90%)"/>
  </r>
  <r>
    <m/>
    <s v="S2A_MSIL1C"/>
    <s v="CDM-MLB-GAN"/>
    <s v="-42.46, 171.20 | Zoom:12"/>
    <b v="1"/>
    <s v="New Zealand"/>
    <s v="Greymouth"/>
    <s v="GM"/>
    <x v="143"/>
    <s v="59GMP"/>
    <s v="22:37:51 UTC"/>
    <n v="62"/>
    <s v="2500X1253px"/>
    <s v="PNG"/>
    <s v="32m"/>
    <s v="2023H1"/>
    <n v="49.6"/>
    <n v="50"/>
    <s v="03 Cloudy (40%-90%)"/>
  </r>
  <r>
    <m/>
    <s v="S2A_MSIL1C"/>
    <s v="CDM-MLB-GAN"/>
    <s v="-42.46, 171.20 | Zoom:12"/>
    <b v="1"/>
    <s v="New Zealand"/>
    <s v="Greymouth"/>
    <s v="GM"/>
    <x v="143"/>
    <s v="59GNP"/>
    <s v="22:37:47 UTC"/>
    <n v="55.1"/>
    <s v="2500X1253px"/>
    <s v="PNG"/>
    <s v="32m"/>
    <s v="2023H1"/>
    <n v="49.6"/>
    <n v="50"/>
    <s v="03 Cloudy (40%-90%)"/>
  </r>
  <r>
    <m/>
    <s v="S2A_MSIL1C"/>
    <s v="CDM-MLB-GAN"/>
    <s v="-42.46, 171.20 | Zoom:12"/>
    <b v="1"/>
    <s v="New Zealand"/>
    <s v="Greymouth"/>
    <s v="GM"/>
    <x v="36"/>
    <s v="59GMN"/>
    <s v="22:28:10 UTC"/>
    <n v="84.8"/>
    <s v="2500X1253px"/>
    <s v="PNG"/>
    <s v="32m"/>
    <s v="2022H2"/>
    <n v="76.800000000000011"/>
    <n v="80"/>
    <s v="03 Cloudy (40%-90%)"/>
  </r>
  <r>
    <m/>
    <s v="S2A_MSIL1C"/>
    <s v="CDM-MLB-GAN"/>
    <s v="-42.46, 171.20 | Zoom:12"/>
    <b v="1"/>
    <s v="New Zealand"/>
    <s v="Greymouth"/>
    <s v="GM"/>
    <x v="36"/>
    <s v="59GNN"/>
    <s v="22:28:06 UTC"/>
    <n v="96.5"/>
    <s v="2500X1253px"/>
    <s v="PNG"/>
    <s v="32m"/>
    <s v="2022H2"/>
    <n v="76.800000000000011"/>
    <n v="80"/>
    <s v="03 Cloudy (40%-90%)"/>
  </r>
  <r>
    <m/>
    <s v="S2A_MSIL1C"/>
    <s v="CDM-MLB-GAN"/>
    <s v="-42.46, 171.20 | Zoom:12"/>
    <b v="1"/>
    <s v="New Zealand"/>
    <s v="Greymouth"/>
    <s v="GM"/>
    <x v="36"/>
    <s v="59GMP"/>
    <s v="22:27:57 UTC"/>
    <n v="43"/>
    <s v="2500X1253px"/>
    <s v="PNG"/>
    <s v="32m"/>
    <s v="2022H2"/>
    <n v="76.800000000000011"/>
    <n v="80"/>
    <s v="03 Cloudy (40%-90%)"/>
  </r>
  <r>
    <m/>
    <s v="S2A_MSIL1C"/>
    <s v="CDM-MLB-GAN"/>
    <s v="-42.46, 171.20 | Zoom:12"/>
    <b v="1"/>
    <s v="New Zealand"/>
    <s v="Greymouth"/>
    <s v="GM"/>
    <x v="36"/>
    <s v="59GNP"/>
    <s v="22:27:52 UTC"/>
    <n v="82.9"/>
    <s v="2500X1253px"/>
    <s v="PNG"/>
    <s v="32m"/>
    <s v="2022H2"/>
    <n v="76.800000000000011"/>
    <n v="80"/>
    <s v="03 Cloudy (40%-90%)"/>
  </r>
  <r>
    <m/>
    <s v="S2A_MSIL1C"/>
    <s v="CDM-MLB-GAN"/>
    <s v="-42.46, 171.20 | Zoom:12"/>
    <b v="1"/>
    <s v="New Zealand"/>
    <s v="Greymouth"/>
    <s v="GM"/>
    <x v="144"/>
    <s v="59GMN"/>
    <s v="22:38:06 UTC"/>
    <n v="6.8"/>
    <s v="2500X1253px"/>
    <s v="PNG"/>
    <s v="32m"/>
    <s v="2022H2"/>
    <n v="7.5249999999999995"/>
    <n v="10"/>
    <s v="02 Sunny (10%-30%)"/>
  </r>
  <r>
    <m/>
    <s v="S2A_MSIL1C"/>
    <s v="CDM-MLB-GAN"/>
    <s v="-42.46, 171.20 | Zoom:12"/>
    <b v="1"/>
    <s v="New Zealand"/>
    <s v="Greymouth"/>
    <s v="GM"/>
    <x v="144"/>
    <s v="59GNN"/>
    <s v="22:38:02 UTC"/>
    <n v="10.6"/>
    <s v="2500X1253px"/>
    <s v="PNG"/>
    <s v="32m"/>
    <s v="2022H2"/>
    <n v="7.5249999999999995"/>
    <n v="10"/>
    <s v="02 Sunny (10%-30%)"/>
  </r>
  <r>
    <m/>
    <s v="S2A_MSIL1C"/>
    <s v="CDM-MLB-GAN"/>
    <s v="-42.46, 171.20 | Zoom:12"/>
    <b v="1"/>
    <s v="New Zealand"/>
    <s v="Greymouth"/>
    <s v="GM"/>
    <x v="144"/>
    <s v="59GMP"/>
    <s v="22:37:51 UTC"/>
    <n v="0"/>
    <s v="2500X1253px"/>
    <s v="PNG"/>
    <s v="32m"/>
    <s v="2022H2"/>
    <n v="7.5249999999999995"/>
    <n v="10"/>
    <s v="02 Sunny (10%-30%)"/>
  </r>
  <r>
    <m/>
    <s v="S2A_MSIL1C"/>
    <s v="CDM-MLB-GAN"/>
    <s v="-42.46, 171.20 | Zoom:12"/>
    <b v="1"/>
    <s v="New Zealand"/>
    <s v="Greymouth"/>
    <s v="GM"/>
    <x v="144"/>
    <s v="59GNP"/>
    <s v="22:37:47 UTC"/>
    <n v="12.7"/>
    <s v="2500X1253px"/>
    <s v="PNG"/>
    <s v="32m"/>
    <s v="2022H2"/>
    <n v="7.5249999999999995"/>
    <n v="10"/>
    <s v="02 Sunny (10%-30%)"/>
  </r>
  <r>
    <m/>
    <s v="S2A_MSIL1C"/>
    <s v="CDM-MLB-GAN"/>
    <s v="-42.46, 171.20 | Zoom:12"/>
    <b v="1"/>
    <s v="New Zealand"/>
    <s v="Greymouth"/>
    <s v="GM"/>
    <x v="37"/>
    <s v="59GMN"/>
    <s v="22:28:08 UTC"/>
    <n v="96.4"/>
    <s v="2500X1253px"/>
    <s v="PNG"/>
    <s v="32m"/>
    <s v="2022H2"/>
    <n v="81.575000000000017"/>
    <n v="90"/>
    <s v="03 Cloudy (40%-90%)"/>
  </r>
  <r>
    <m/>
    <s v="S2A_MSIL1C"/>
    <s v="CDM-MLB-GAN"/>
    <s v="-42.46, 171.20 | Zoom:12"/>
    <b v="1"/>
    <s v="New Zealand"/>
    <s v="Greymouth"/>
    <s v="GM"/>
    <x v="37"/>
    <s v="59GNN"/>
    <s v="22:28:05 UTC"/>
    <n v="68.7"/>
    <s v="2500X1253px"/>
    <s v="PNG"/>
    <s v="32m"/>
    <s v="2022H2"/>
    <n v="81.575000000000017"/>
    <n v="90"/>
    <s v="03 Cloudy (40%-90%)"/>
  </r>
  <r>
    <m/>
    <s v="S2A_MSIL1C"/>
    <s v="CDM-MLB-GAN"/>
    <s v="-42.46, 171.20 | Zoom:12"/>
    <b v="1"/>
    <s v="New Zealand"/>
    <s v="Greymouth"/>
    <s v="GM"/>
    <x v="37"/>
    <s v="59GMP"/>
    <s v="22:27:56 UTC"/>
    <n v="99.1"/>
    <s v="2500X1253px"/>
    <s v="PNG"/>
    <s v="32m"/>
    <s v="2022H2"/>
    <n v="81.575000000000017"/>
    <n v="90"/>
    <s v="03 Cloudy (40%-90%)"/>
  </r>
  <r>
    <m/>
    <s v="S2A_MSIL1C"/>
    <s v="CDM-MLB-GAN"/>
    <s v="-42.46, 171.20 | Zoom:12"/>
    <b v="1"/>
    <s v="New Zealand"/>
    <s v="Greymouth"/>
    <s v="GM"/>
    <x v="37"/>
    <s v="59GNP"/>
    <s v="22:27:51 UTC"/>
    <n v="62.1"/>
    <s v="2500X1253px"/>
    <s v="PNG"/>
    <s v="32m"/>
    <s v="2022H2"/>
    <n v="81.575000000000017"/>
    <n v="90"/>
    <s v="03 Cloudy (40%-90%)"/>
  </r>
  <r>
    <m/>
    <s v="S2A_MSIL1C"/>
    <s v="CDM-MLB-GAN"/>
    <s v="-42.46, 171.20 | Zoom:12"/>
    <b v="1"/>
    <s v="New Zealand"/>
    <s v="Greymouth"/>
    <s v="GM"/>
    <x v="145"/>
    <s v="59GMN"/>
    <s v="22:38:06 UTC"/>
    <n v="32.5"/>
    <s v="2500X1253px"/>
    <s v="PNG"/>
    <s v="32m"/>
    <s v="2022H2"/>
    <n v="61.100000000000009"/>
    <n v="70"/>
    <s v="03 Cloudy (40%-90%)"/>
  </r>
  <r>
    <m/>
    <s v="S2A_MSIL1C"/>
    <s v="CDM-MLB-GAN"/>
    <s v="-42.46, 171.20 | Zoom:12"/>
    <b v="1"/>
    <s v="New Zealand"/>
    <s v="Greymouth"/>
    <s v="GM"/>
    <x v="145"/>
    <s v="59GNN"/>
    <s v="22:38:02 UTC"/>
    <n v="99.3"/>
    <s v="2500X1253px"/>
    <s v="PNG"/>
    <s v="32m"/>
    <s v="2022H2"/>
    <n v="61.100000000000009"/>
    <n v="70"/>
    <s v="03 Cloudy (40%-90%)"/>
  </r>
  <r>
    <m/>
    <s v="S2A_MSIL1C"/>
    <s v="CDM-MLB-GAN"/>
    <s v="-42.46, 171.20 | Zoom:12"/>
    <b v="1"/>
    <s v="New Zealand"/>
    <s v="Greymouth"/>
    <s v="GM"/>
    <x v="145"/>
    <s v="59GMP"/>
    <s v="22:37:52 UTC"/>
    <n v="13.3"/>
    <s v="2500X1253px"/>
    <s v="PNG"/>
    <s v="32m"/>
    <s v="2022H2"/>
    <n v="61.100000000000009"/>
    <n v="70"/>
    <s v="03 Cloudy (40%-90%)"/>
  </r>
  <r>
    <m/>
    <s v="S2A_MSIL1C"/>
    <s v="CDM-MLB-GAN"/>
    <s v="-42.46, 171.20 | Zoom:12"/>
    <b v="1"/>
    <s v="New Zealand"/>
    <s v="Greymouth"/>
    <s v="GM"/>
    <x v="145"/>
    <s v="59GNP"/>
    <s v="22:37:48 UTC"/>
    <n v="99.3"/>
    <s v="2500X1253px"/>
    <s v="PNG"/>
    <s v="32m"/>
    <s v="2022H2"/>
    <n v="61.100000000000009"/>
    <n v="70"/>
    <s v="03 Cloudy (40%-90%)"/>
  </r>
  <r>
    <m/>
    <s v="S2A_MSIL1C"/>
    <s v="CDM-MLB-GAN"/>
    <s v="-42.46, 171.20 | Zoom:12"/>
    <b v="1"/>
    <s v="New Zealand"/>
    <s v="Greymouth"/>
    <s v="GM"/>
    <x v="38"/>
    <s v="59GMN"/>
    <s v="22:28:09 UTC"/>
    <n v="63.9"/>
    <s v="2500X1253px"/>
    <s v="PNG"/>
    <s v="32m"/>
    <s v="2022H2"/>
    <n v="61.599999999999994"/>
    <n v="70"/>
    <s v="03 Cloudy (40%-90%)"/>
  </r>
  <r>
    <m/>
    <s v="S2A_MSIL1C"/>
    <s v="CDM-MLB-GAN"/>
    <s v="-42.46, 171.20 | Zoom:12"/>
    <b v="1"/>
    <s v="New Zealand"/>
    <s v="Greymouth"/>
    <s v="GM"/>
    <x v="38"/>
    <s v="59GNN"/>
    <s v="22:28:06 UTC"/>
    <n v="94.8"/>
    <s v="2500X1253px"/>
    <s v="PNG"/>
    <s v="32m"/>
    <s v="2022H2"/>
    <n v="61.599999999999994"/>
    <n v="70"/>
    <s v="03 Cloudy (40%-90%)"/>
  </r>
  <r>
    <m/>
    <s v="S2A_MSIL1C"/>
    <s v="CDM-MLB-GAN"/>
    <s v="-42.46, 171.20 | Zoom:12"/>
    <b v="1"/>
    <s v="New Zealand"/>
    <s v="Greymouth"/>
    <s v="GM"/>
    <x v="38"/>
    <s v="59GMP"/>
    <s v="22:27:57 UTC"/>
    <n v="35.5"/>
    <s v="2500X1253px"/>
    <s v="PNG"/>
    <s v="32m"/>
    <s v="2022H2"/>
    <n v="61.599999999999994"/>
    <n v="70"/>
    <s v="03 Cloudy (40%-90%)"/>
  </r>
  <r>
    <m/>
    <s v="S2A_MSIL1C"/>
    <s v="CDM-MLB-GAN"/>
    <s v="-42.46, 171.20 | Zoom:12"/>
    <b v="1"/>
    <s v="New Zealand"/>
    <s v="Greymouth"/>
    <s v="GM"/>
    <x v="38"/>
    <s v="59GNP"/>
    <s v="22:27:51 UTC"/>
    <n v="52.2"/>
    <s v="2500X1253px"/>
    <s v="PNG"/>
    <s v="32m"/>
    <s v="2022H2"/>
    <n v="61.599999999999994"/>
    <n v="70"/>
    <s v="03 Cloudy (40%-90%)"/>
  </r>
  <r>
    <m/>
    <s v="S2A_MSIL1C"/>
    <s v="CDM-MLB-GAN"/>
    <s v="-42.46, 171.20 | Zoom:12"/>
    <b v="1"/>
    <s v="New Zealand"/>
    <s v="Greymouth"/>
    <s v="GM"/>
    <x v="146"/>
    <s v="59GMN"/>
    <s v="22:38:06 UTC"/>
    <n v="69"/>
    <s v="2500X1253px"/>
    <s v="PNG"/>
    <s v="32m"/>
    <s v="2022H2"/>
    <n v="63.95"/>
    <n v="70"/>
    <s v="03 Cloudy (40%-90%)"/>
  </r>
  <r>
    <m/>
    <s v="S2A_MSIL1C"/>
    <s v="CDM-MLB-GAN"/>
    <s v="-42.46, 171.20 | Zoom:12"/>
    <b v="1"/>
    <s v="New Zealand"/>
    <s v="Greymouth"/>
    <s v="GM"/>
    <x v="146"/>
    <s v="59GNN"/>
    <s v="22:38:02 UTC"/>
    <n v="94.4"/>
    <s v="2500X1253px"/>
    <s v="PNG"/>
    <s v="32m"/>
    <s v="2022H2"/>
    <n v="63.95"/>
    <n v="70"/>
    <s v="03 Cloudy (40%-90%)"/>
  </r>
  <r>
    <m/>
    <s v="S2A_MSIL1C"/>
    <s v="CDM-MLB-GAN"/>
    <s v="-42.46, 171.20 | Zoom:12"/>
    <b v="1"/>
    <s v="New Zealand"/>
    <s v="Greymouth"/>
    <s v="GM"/>
    <x v="146"/>
    <s v="59GMP"/>
    <s v="22:37:52 UTC"/>
    <n v="24.1"/>
    <s v="2500X1253px"/>
    <s v="PNG"/>
    <s v="32m"/>
    <s v="2022H2"/>
    <n v="63.95"/>
    <n v="70"/>
    <s v="03 Cloudy (40%-90%)"/>
  </r>
  <r>
    <m/>
    <s v="S2A_MSIL1C"/>
    <s v="CDM-MLB-GAN"/>
    <s v="-42.46, 171.20 | Zoom:12"/>
    <b v="1"/>
    <s v="New Zealand"/>
    <s v="Greymouth"/>
    <s v="GM"/>
    <x v="146"/>
    <s v="59GNP"/>
    <s v="22:37:48 UTC"/>
    <n v="68.3"/>
    <s v="2500X1253px"/>
    <s v="PNG"/>
    <s v="32m"/>
    <s v="2022H2"/>
    <n v="63.95"/>
    <n v="70"/>
    <s v="03 Cloudy (40%-90%)"/>
  </r>
  <r>
    <m/>
    <s v="S2A_MSIL1C"/>
    <s v="CDM-MLB-GAN"/>
    <s v="-42.46, 171.20 | Zoom:12"/>
    <b v="1"/>
    <s v="New Zealand"/>
    <s v="Greymouth"/>
    <s v="GM"/>
    <x v="39"/>
    <s v="59GMN"/>
    <s v="22:28:10 UTC"/>
    <n v="94.4"/>
    <s v="2500X1253px"/>
    <s v="PNG"/>
    <s v="32m"/>
    <s v="2022H2"/>
    <n v="88.425000000000011"/>
    <n v="90"/>
    <s v="03 Cloudy (40%-90%)"/>
  </r>
  <r>
    <m/>
    <s v="S2A_MSIL1C"/>
    <s v="CDM-MLB-GAN"/>
    <s v="-42.46, 171.20 | Zoom:12"/>
    <b v="1"/>
    <s v="New Zealand"/>
    <s v="Greymouth"/>
    <s v="GM"/>
    <x v="39"/>
    <s v="59GNN"/>
    <s v="22:28:07 UTC"/>
    <n v="93.7"/>
    <s v="2500X1253px"/>
    <s v="PNG"/>
    <s v="32m"/>
    <s v="2022H2"/>
    <n v="88.425000000000011"/>
    <n v="90"/>
    <s v="03 Cloudy (40%-90%)"/>
  </r>
  <r>
    <m/>
    <s v="S2A_MSIL1C"/>
    <s v="CDM-MLB-GAN"/>
    <s v="-42.46, 171.20 | Zoom:12"/>
    <b v="1"/>
    <s v="New Zealand"/>
    <s v="Greymouth"/>
    <s v="GM"/>
    <x v="39"/>
    <s v="59GMP"/>
    <s v="22:27:58 UTC"/>
    <n v="69.8"/>
    <s v="2500X1253px"/>
    <s v="PNG"/>
    <s v="32m"/>
    <s v="2022H2"/>
    <n v="88.425000000000011"/>
    <n v="90"/>
    <s v="03 Cloudy (40%-90%)"/>
  </r>
  <r>
    <m/>
    <s v="S2A_MSIL1C"/>
    <s v="CDM-MLB-GAN"/>
    <s v="-42.46, 171.20 | Zoom:12"/>
    <b v="1"/>
    <s v="New Zealand"/>
    <s v="Greymouth"/>
    <s v="GM"/>
    <x v="39"/>
    <s v="59GNP"/>
    <s v="22:27:52 UTC"/>
    <n v="95.8"/>
    <s v="2500X1253px"/>
    <s v="PNG"/>
    <s v="32m"/>
    <s v="2022H2"/>
    <n v="88.425000000000011"/>
    <n v="90"/>
    <s v="03 Cloudy (40%-90%)"/>
  </r>
  <r>
    <m/>
    <s v="S2A_MSIL1C"/>
    <s v="CDM-MLB-GAN"/>
    <s v="-42.46, 171.20 | Zoom:12"/>
    <b v="1"/>
    <s v="New Zealand"/>
    <s v="Greymouth"/>
    <s v="GM"/>
    <x v="40"/>
    <s v="59GMN"/>
    <s v="22:28:07 UTC"/>
    <n v="40.4"/>
    <s v="2500X1253px"/>
    <s v="PNG"/>
    <s v="32m"/>
    <s v="2022H2"/>
    <n v="36.574999999999996"/>
    <n v="40"/>
    <s v="03 Cloudy (40%-90%)"/>
  </r>
  <r>
    <m/>
    <s v="S2A_MSIL1C"/>
    <s v="CDM-MLB-GAN"/>
    <s v="-42.46, 171.20 | Zoom:12"/>
    <b v="1"/>
    <s v="New Zealand"/>
    <s v="Greymouth"/>
    <s v="GM"/>
    <x v="40"/>
    <s v="59GNN"/>
    <s v="22:28:03 UTC"/>
    <n v="55.8"/>
    <s v="2500X1253px"/>
    <s v="PNG"/>
    <s v="32m"/>
    <s v="2022H2"/>
    <n v="36.574999999999996"/>
    <n v="40"/>
    <s v="03 Cloudy (40%-90%)"/>
  </r>
  <r>
    <m/>
    <s v="S2A_MSIL1C"/>
    <s v="CDM-MLB-GAN"/>
    <s v="-42.46, 171.20 | Zoom:12"/>
    <b v="1"/>
    <s v="New Zealand"/>
    <s v="Greymouth"/>
    <s v="GM"/>
    <x v="40"/>
    <s v="59GMP"/>
    <s v="22:27:54 UTC"/>
    <n v="2.7"/>
    <s v="2500X1253px"/>
    <s v="PNG"/>
    <s v="32m"/>
    <s v="2022H2"/>
    <n v="36.574999999999996"/>
    <n v="40"/>
    <s v="03 Cloudy (40%-90%)"/>
  </r>
  <r>
    <m/>
    <s v="S2A_MSIL1C"/>
    <s v="CDM-MLB-GAN"/>
    <s v="-42.46, 171.20 | Zoom:12"/>
    <b v="1"/>
    <s v="New Zealand"/>
    <s v="Greymouth"/>
    <s v="GM"/>
    <x v="40"/>
    <s v="59GNP"/>
    <s v="22:27:49 UTC"/>
    <n v="47.4"/>
    <s v="2500X1253px"/>
    <s v="PNG"/>
    <s v="32m"/>
    <s v="2022H2"/>
    <n v="36.574999999999996"/>
    <n v="40"/>
    <s v="03 Cloudy (40%-90%)"/>
  </r>
  <r>
    <m/>
    <s v="S2A_MSIL1C"/>
    <s v="CDM-MLB-GAN"/>
    <s v="-42.46, 171.20 | Zoom:12"/>
    <b v="1"/>
    <s v="New Zealand"/>
    <s v="Greymouth"/>
    <s v="GM"/>
    <x v="147"/>
    <s v="59GMN"/>
    <s v="22:38:08 UTC"/>
    <n v="96.6"/>
    <s v="2500X1253px"/>
    <s v="PNG"/>
    <s v="32m"/>
    <s v="2022H2"/>
    <n v="88.775000000000006"/>
    <n v="90"/>
    <s v="03 Cloudy (40%-90%)"/>
  </r>
  <r>
    <m/>
    <s v="S2A_MSIL1C"/>
    <s v="CDM-MLB-GAN"/>
    <s v="-42.46, 171.20 | Zoom:12"/>
    <b v="1"/>
    <s v="New Zealand"/>
    <s v="Greymouth"/>
    <s v="GM"/>
    <x v="147"/>
    <s v="59GNN"/>
    <s v="22:38:04 UTC"/>
    <n v="98.5"/>
    <s v="2500X1253px"/>
    <s v="PNG"/>
    <s v="32m"/>
    <s v="2022H2"/>
    <n v="88.775000000000006"/>
    <n v="90"/>
    <s v="03 Cloudy (40%-90%)"/>
  </r>
  <r>
    <m/>
    <s v="S2A_MSIL1C"/>
    <s v="CDM-MLB-GAN"/>
    <s v="-42.46, 171.20 | Zoom:12"/>
    <b v="1"/>
    <s v="New Zealand"/>
    <s v="Greymouth"/>
    <s v="GM"/>
    <x v="147"/>
    <s v="59GMP"/>
    <s v="22:37:53 UTC"/>
    <n v="84.1"/>
    <s v="2500X1253px"/>
    <s v="PNG"/>
    <s v="32m"/>
    <s v="2022H2"/>
    <n v="88.775000000000006"/>
    <n v="90"/>
    <s v="03 Cloudy (40%-90%)"/>
  </r>
  <r>
    <m/>
    <s v="S2A_MSIL1C"/>
    <s v="CDM-MLB-GAN"/>
    <s v="-42.46, 171.20 | Zoom:12"/>
    <b v="1"/>
    <s v="New Zealand"/>
    <s v="Greymouth"/>
    <s v="GM"/>
    <x v="147"/>
    <s v="59GNP"/>
    <s v="22:37:49 UTC"/>
    <n v="75.900000000000006"/>
    <s v="2500X1253px"/>
    <s v="PNG"/>
    <s v="32m"/>
    <s v="2022H2"/>
    <n v="88.775000000000006"/>
    <n v="90"/>
    <s v="03 Cloudy (40%-90%)"/>
  </r>
  <r>
    <m/>
    <s v="S2A_MSIL1C"/>
    <s v="CDM-MLB-GAN"/>
    <s v="-42.46, 171.20 | Zoom:12"/>
    <b v="1"/>
    <s v="New Zealand"/>
    <s v="Greymouth"/>
    <s v="GM"/>
    <x v="41"/>
    <s v="59GMN"/>
    <s v="22:28:11 UTC"/>
    <n v="43.4"/>
    <s v="2500X1253px"/>
    <s v="PNG"/>
    <s v="32m"/>
    <s v="2022H2"/>
    <n v="46.575000000000003"/>
    <n v="50"/>
    <s v="03 Cloudy (40%-90%)"/>
  </r>
  <r>
    <m/>
    <s v="S2A_MSIL1C"/>
    <s v="CDM-MLB-GAN"/>
    <s v="-42.46, 171.20 | Zoom:12"/>
    <b v="1"/>
    <s v="New Zealand"/>
    <s v="Greymouth"/>
    <s v="GM"/>
    <x v="41"/>
    <s v="59GNN"/>
    <s v="22:28:07 UTC"/>
    <n v="41.4"/>
    <s v="2500X1253px"/>
    <s v="PNG"/>
    <s v="32m"/>
    <s v="2022H2"/>
    <n v="46.575000000000003"/>
    <n v="50"/>
    <s v="03 Cloudy (40%-90%)"/>
  </r>
  <r>
    <m/>
    <s v="S2A_MSIL1C"/>
    <s v="CDM-MLB-GAN"/>
    <s v="-42.46, 171.20 | Zoom:12"/>
    <b v="1"/>
    <s v="New Zealand"/>
    <s v="Greymouth"/>
    <s v="GM"/>
    <x v="41"/>
    <s v="59GMP"/>
    <s v="22:27:58 UTC"/>
    <n v="41.1"/>
    <s v="2500X1253px"/>
    <s v="PNG"/>
    <s v="32m"/>
    <s v="2022H2"/>
    <n v="46.575000000000003"/>
    <n v="50"/>
    <s v="03 Cloudy (40%-90%)"/>
  </r>
  <r>
    <m/>
    <s v="S2A_MSIL1C"/>
    <s v="CDM-MLB-GAN"/>
    <s v="-42.46, 171.20 | Zoom:12"/>
    <b v="1"/>
    <s v="New Zealand"/>
    <s v="Greymouth"/>
    <s v="GM"/>
    <x v="41"/>
    <s v="59GNP"/>
    <s v="22:27:53 UTC"/>
    <n v="60.4"/>
    <s v="2500X1253px"/>
    <s v="PNG"/>
    <s v="32m"/>
    <s v="2022H2"/>
    <n v="46.575000000000003"/>
    <n v="50"/>
    <s v="03 Cloudy (40%-90%)"/>
  </r>
  <r>
    <m/>
    <s v="S2A_MSIL1C"/>
    <s v="CDM-MLB-GAN"/>
    <s v="-42.46, 171.20 | Zoom:12"/>
    <b v="1"/>
    <s v="New Zealand"/>
    <s v="Greymouth"/>
    <s v="GM"/>
    <x v="148"/>
    <s v="59GMN"/>
    <s v="22:38:05 UTC"/>
    <n v="24.2"/>
    <s v="2500X1253px"/>
    <s v="PNG"/>
    <s v="32m"/>
    <s v="2022H2"/>
    <n v="25.774999999999999"/>
    <n v="30"/>
    <s v="02 Sunny (10%-30%)"/>
  </r>
  <r>
    <m/>
    <s v="S2A_MSIL1C"/>
    <s v="CDM-MLB-GAN"/>
    <s v="-42.46, 171.20 | Zoom:12"/>
    <b v="1"/>
    <s v="New Zealand"/>
    <s v="Greymouth"/>
    <s v="GM"/>
    <x v="148"/>
    <s v="59GNN"/>
    <s v="22:38:01 UTC"/>
    <n v="30.9"/>
    <s v="2500X1253px"/>
    <s v="PNG"/>
    <s v="32m"/>
    <s v="2022H2"/>
    <n v="25.774999999999999"/>
    <n v="30"/>
    <s v="02 Sunny (10%-30%)"/>
  </r>
  <r>
    <m/>
    <s v="S2A_MSIL1C"/>
    <s v="CDM-MLB-GAN"/>
    <s v="-42.46, 171.20 | Zoom:12"/>
    <b v="1"/>
    <s v="New Zealand"/>
    <s v="Greymouth"/>
    <s v="GM"/>
    <x v="148"/>
    <s v="59GMP"/>
    <s v="22:37:51 UTC"/>
    <n v="8"/>
    <s v="2500X1253px"/>
    <s v="PNG"/>
    <s v="32m"/>
    <s v="2022H2"/>
    <n v="25.774999999999999"/>
    <n v="30"/>
    <s v="02 Sunny (10%-30%)"/>
  </r>
  <r>
    <m/>
    <s v="S2A_MSIL1C"/>
    <s v="CDM-MLB-GAN"/>
    <s v="-42.46, 171.20 | Zoom:12"/>
    <b v="1"/>
    <s v="New Zealand"/>
    <s v="Greymouth"/>
    <s v="GM"/>
    <x v="148"/>
    <s v="59GNP"/>
    <s v="22:37:46 UTC"/>
    <n v="40"/>
    <s v="2500X1253px"/>
    <s v="PNG"/>
    <s v="32m"/>
    <s v="2022H2"/>
    <n v="25.774999999999999"/>
    <n v="30"/>
    <s v="02 Sunny (10%-30%)"/>
  </r>
  <r>
    <m/>
    <s v="S2A_MSIL1C"/>
    <s v="CDM-MLB-GAN"/>
    <s v="-42.46, 171.20 | Zoom:12"/>
    <b v="1"/>
    <s v="New Zealand"/>
    <s v="Greymouth"/>
    <s v="GM"/>
    <x v="42"/>
    <s v="59GMN"/>
    <s v="22:28:09 UTC"/>
    <n v="96.6"/>
    <s v="2500X1253px"/>
    <s v="PNG"/>
    <s v="32m"/>
    <s v="2022H2"/>
    <n v="94.800000000000011"/>
    <n v="100"/>
    <s v="04 Overcast (100%)"/>
  </r>
  <r>
    <m/>
    <s v="S2A_MSIL1C"/>
    <s v="CDM-MLB-GAN"/>
    <s v="-42.46, 171.20 | Zoom:12"/>
    <b v="1"/>
    <s v="New Zealand"/>
    <s v="Greymouth"/>
    <s v="GM"/>
    <x v="42"/>
    <s v="59GNN"/>
    <s v="22:28:05 UTC"/>
    <n v="94.7"/>
    <s v="2500X1253px"/>
    <s v="PNG"/>
    <s v="32m"/>
    <s v="2022H2"/>
    <n v="94.800000000000011"/>
    <n v="100"/>
    <s v="04 Overcast (100%)"/>
  </r>
  <r>
    <m/>
    <s v="S2A_MSIL1C"/>
    <s v="CDM-MLB-GAN"/>
    <s v="-42.46, 171.20 | Zoom:12"/>
    <b v="1"/>
    <s v="New Zealand"/>
    <s v="Greymouth"/>
    <s v="GM"/>
    <x v="42"/>
    <s v="59GMP"/>
    <s v="22:27:56 UTC"/>
    <n v="90.8"/>
    <s v="2500X1253px"/>
    <s v="PNG"/>
    <s v="32m"/>
    <s v="2022H2"/>
    <n v="94.800000000000011"/>
    <n v="100"/>
    <s v="04 Overcast (100%)"/>
  </r>
  <r>
    <m/>
    <s v="S2A_MSIL1C"/>
    <s v="CDM-MLB-GAN"/>
    <s v="-42.46, 171.20 | Zoom:12"/>
    <b v="1"/>
    <s v="New Zealand"/>
    <s v="Greymouth"/>
    <s v="GM"/>
    <x v="42"/>
    <s v="59GNP"/>
    <s v="22:27:51 UTC"/>
    <n v="97.1"/>
    <s v="2500X1253px"/>
    <s v="PNG"/>
    <s v="32m"/>
    <s v="2022H2"/>
    <n v="94.800000000000011"/>
    <n v="100"/>
    <s v="04 Overcast (100%)"/>
  </r>
  <r>
    <m/>
    <s v="S2A_MSIL1C"/>
    <s v="CDM-MLB-GAN"/>
    <s v="-42.46, 171.20 | Zoom:12"/>
    <b v="1"/>
    <s v="New Zealand"/>
    <s v="Greymouth"/>
    <s v="GM"/>
    <x v="149"/>
    <s v="59GMN"/>
    <s v="22:38:07 UTC"/>
    <n v="42.6"/>
    <s v="2500X1253px"/>
    <s v="PNG"/>
    <s v="32m"/>
    <s v="2022H2"/>
    <n v="46.024999999999999"/>
    <n v="50"/>
    <s v="03 Cloudy (40%-90%)"/>
  </r>
  <r>
    <m/>
    <s v="S2A_MSIL1C"/>
    <s v="CDM-MLB-GAN"/>
    <s v="-42.46, 171.20 | Zoom:12"/>
    <b v="1"/>
    <s v="New Zealand"/>
    <s v="Greymouth"/>
    <s v="GM"/>
    <x v="149"/>
    <s v="59GNN"/>
    <s v="22:38:03 UTC"/>
    <n v="49.4"/>
    <s v="2500X1253px"/>
    <s v="PNG"/>
    <s v="32m"/>
    <s v="2022H2"/>
    <n v="46.024999999999999"/>
    <n v="50"/>
    <s v="03 Cloudy (40%-90%)"/>
  </r>
  <r>
    <m/>
    <s v="S2A_MSIL1C"/>
    <s v="CDM-MLB-GAN"/>
    <s v="-42.46, 171.20 | Zoom:12"/>
    <b v="1"/>
    <s v="New Zealand"/>
    <s v="Greymouth"/>
    <s v="GM"/>
    <x v="149"/>
    <s v="59GMP"/>
    <s v="22:37:52 UTC"/>
    <n v="36.5"/>
    <s v="2500X1253px"/>
    <s v="PNG"/>
    <s v="32m"/>
    <s v="2022H2"/>
    <n v="46.024999999999999"/>
    <n v="50"/>
    <s v="03 Cloudy (40%-90%)"/>
  </r>
  <r>
    <m/>
    <s v="S2A_MSIL1C"/>
    <s v="CDM-MLB-GAN"/>
    <s v="-42.46, 171.20 | Zoom:12"/>
    <b v="1"/>
    <s v="New Zealand"/>
    <s v="Greymouth"/>
    <s v="GM"/>
    <x v="149"/>
    <s v="59GNP"/>
    <s v="22:37:48 UTC"/>
    <n v="55.6"/>
    <s v="2500X1253px"/>
    <s v="PNG"/>
    <s v="32m"/>
    <s v="2022H2"/>
    <n v="46.024999999999999"/>
    <n v="50"/>
    <s v="03 Cloudy (40%-90%)"/>
  </r>
  <r>
    <m/>
    <s v="S2A_MSIL1C"/>
    <s v="CDM-MLB-GAN"/>
    <s v="-42.46, 171.20 | Zoom:12"/>
    <b v="1"/>
    <s v="New Zealand"/>
    <s v="Greymouth"/>
    <s v="GM"/>
    <x v="43"/>
    <s v="59GMN"/>
    <s v="22:28:10 UTC"/>
    <n v="56"/>
    <s v="2500X1253px"/>
    <s v="PNG"/>
    <s v="32m"/>
    <s v="2022H2"/>
    <n v="52.075000000000003"/>
    <n v="60"/>
    <s v="03 Cloudy (40%-90%)"/>
  </r>
  <r>
    <m/>
    <s v="S2A_MSIL1C"/>
    <s v="CDM-MLB-GAN"/>
    <s v="-42.46, 171.20 | Zoom:12"/>
    <b v="1"/>
    <s v="New Zealand"/>
    <s v="Greymouth"/>
    <s v="GM"/>
    <x v="43"/>
    <s v="59GNN"/>
    <s v="22:28:06 UTC"/>
    <n v="56.2"/>
    <s v="2500X1253px"/>
    <s v="PNG"/>
    <s v="32m"/>
    <s v="2022H2"/>
    <n v="52.075000000000003"/>
    <n v="60"/>
    <s v="03 Cloudy (40%-90%)"/>
  </r>
  <r>
    <m/>
    <s v="S2A_MSIL1C"/>
    <s v="CDM-MLB-GAN"/>
    <s v="-42.46, 171.20 | Zoom:12"/>
    <b v="1"/>
    <s v="New Zealand"/>
    <s v="Greymouth"/>
    <s v="GM"/>
    <x v="43"/>
    <s v="59GMP"/>
    <s v="22:27:57 UTC"/>
    <n v="33.9"/>
    <s v="2500X1253px"/>
    <s v="PNG"/>
    <s v="32m"/>
    <s v="2022H2"/>
    <n v="52.075000000000003"/>
    <n v="60"/>
    <s v="03 Cloudy (40%-90%)"/>
  </r>
  <r>
    <m/>
    <s v="S2A_MSIL1C"/>
    <s v="CDM-MLB-GAN"/>
    <s v="-42.46, 171.20 | Zoom:12"/>
    <b v="1"/>
    <s v="New Zealand"/>
    <s v="Greymouth"/>
    <s v="GM"/>
    <x v="43"/>
    <s v="59GNP"/>
    <s v="22:27:52 UTC"/>
    <n v="62.2"/>
    <s v="2500X1253px"/>
    <s v="PNG"/>
    <s v="32m"/>
    <s v="2022H2"/>
    <n v="52.075000000000003"/>
    <n v="60"/>
    <s v="03 Cloudy (40%-90%)"/>
  </r>
  <r>
    <m/>
    <s v="S2A_MSIL1C"/>
    <s v="CDM-MLB-GAN"/>
    <s v="-42.46, 171.20 | Zoom:12"/>
    <b v="1"/>
    <s v="New Zealand"/>
    <s v="Greymouth"/>
    <s v="GM"/>
    <x v="150"/>
    <s v="59GMN"/>
    <s v="22:38:07 UTC"/>
    <n v="28.5"/>
    <s v="2500X1253px"/>
    <s v="PNG"/>
    <s v="32m"/>
    <s v="2022H2"/>
    <n v="42.774999999999999"/>
    <n v="50"/>
    <s v="03 Cloudy (40%-90%)"/>
  </r>
  <r>
    <m/>
    <s v="S2A_MSIL1C"/>
    <s v="CDM-MLB-GAN"/>
    <s v="-42.46, 171.20 | Zoom:12"/>
    <b v="1"/>
    <s v="New Zealand"/>
    <s v="Greymouth"/>
    <s v="GM"/>
    <x v="150"/>
    <s v="59GNN"/>
    <s v="22:38:03 UTC"/>
    <n v="58.5"/>
    <s v="2500X1253px"/>
    <s v="PNG"/>
    <s v="32m"/>
    <s v="2022H2"/>
    <n v="42.774999999999999"/>
    <n v="50"/>
    <s v="03 Cloudy (40%-90%)"/>
  </r>
  <r>
    <m/>
    <s v="S2A_MSIL1C"/>
    <s v="CDM-MLB-GAN"/>
    <s v="-42.46, 171.20 | Zoom:12"/>
    <b v="1"/>
    <s v="New Zealand"/>
    <s v="Greymouth"/>
    <s v="GM"/>
    <x v="150"/>
    <s v="59GMP"/>
    <s v="22:37:52 UTC"/>
    <n v="37.200000000000003"/>
    <s v="2500X1253px"/>
    <s v="PNG"/>
    <s v="32m"/>
    <s v="2022H2"/>
    <n v="42.774999999999999"/>
    <n v="50"/>
    <s v="03 Cloudy (40%-90%)"/>
  </r>
  <r>
    <m/>
    <s v="S2A_MSIL1C"/>
    <s v="CDM-MLB-GAN"/>
    <s v="-42.46, 171.20 | Zoom:12"/>
    <b v="1"/>
    <s v="New Zealand"/>
    <s v="Greymouth"/>
    <s v="GM"/>
    <x v="150"/>
    <s v="59GNP"/>
    <s v="22:37:48 UTC"/>
    <n v="46.9"/>
    <s v="2500X1253px"/>
    <s v="PNG"/>
    <s v="32m"/>
    <s v="2022H2"/>
    <n v="42.774999999999999"/>
    <n v="50"/>
    <s v="03 Cloudy (40%-90%)"/>
  </r>
  <r>
    <m/>
    <s v="S2A_MSIL1C"/>
    <s v="CDM-MLB-GAN"/>
    <s v="-42.46, 171.20 | Zoom:12"/>
    <b v="1"/>
    <s v="New Zealand"/>
    <s v="Greymouth"/>
    <s v="GM"/>
    <x v="44"/>
    <s v="59GMN"/>
    <s v="22:28:10 UTC"/>
    <n v="52.8"/>
    <s v="2500X1253px"/>
    <s v="PNG"/>
    <s v="32m"/>
    <s v="2022H2"/>
    <n v="55.65"/>
    <n v="60"/>
    <s v="03 Cloudy (40%-90%)"/>
  </r>
  <r>
    <m/>
    <s v="S2A_MSIL1C"/>
    <s v="CDM-MLB-GAN"/>
    <s v="-42.46, 171.20 | Zoom:12"/>
    <b v="1"/>
    <s v="New Zealand"/>
    <s v="Greymouth"/>
    <s v="GM"/>
    <x v="44"/>
    <s v="59GNN"/>
    <s v="22:28:06 UTC"/>
    <n v="71"/>
    <s v="2500X1253px"/>
    <s v="PNG"/>
    <s v="32m"/>
    <s v="2022H2"/>
    <n v="55.65"/>
    <n v="60"/>
    <s v="03 Cloudy (40%-90%)"/>
  </r>
  <r>
    <m/>
    <s v="S2A_MSIL1C"/>
    <s v="CDM-MLB-GAN"/>
    <s v="-42.46, 171.20 | Zoom:12"/>
    <b v="1"/>
    <s v="New Zealand"/>
    <s v="Greymouth"/>
    <s v="GM"/>
    <x v="44"/>
    <s v="59GMP"/>
    <s v="22:27:58 UTC"/>
    <n v="36.700000000000003"/>
    <s v="2500X1253px"/>
    <s v="PNG"/>
    <s v="32m"/>
    <s v="2022H2"/>
    <n v="55.65"/>
    <n v="60"/>
    <s v="03 Cloudy (40%-90%)"/>
  </r>
  <r>
    <m/>
    <s v="S2A_MSIL1C"/>
    <s v="CDM-MLB-GAN"/>
    <s v="-42.46, 171.20 | Zoom:12"/>
    <b v="1"/>
    <s v="New Zealand"/>
    <s v="Greymouth"/>
    <s v="GM"/>
    <x v="44"/>
    <s v="59GNP"/>
    <s v="22:27:52 UTC"/>
    <n v="62.1"/>
    <s v="2500X1253px"/>
    <s v="PNG"/>
    <s v="32m"/>
    <s v="2022H2"/>
    <n v="55.65"/>
    <n v="60"/>
    <s v="03 Cloudy (40%-90%)"/>
  </r>
  <r>
    <m/>
    <s v="S2A_MSIL1C"/>
    <s v="CDM-MLB-GAN"/>
    <s v="-42.46, 171.20 | Zoom:12"/>
    <b v="1"/>
    <s v="New Zealand"/>
    <s v="Greymouth"/>
    <s v="GM"/>
    <x v="151"/>
    <s v="59GMN"/>
    <s v="22:38:09 UTC"/>
    <n v="94.1"/>
    <s v="2500X1253px"/>
    <s v="PNG"/>
    <s v="32m"/>
    <s v="2022H2"/>
    <n v="97.425000000000011"/>
    <n v="100"/>
    <s v="04 Overcast (100%)"/>
  </r>
  <r>
    <m/>
    <s v="S2A_MSIL1C"/>
    <s v="CDM-MLB-GAN"/>
    <s v="-42.46, 171.20 | Zoom:12"/>
    <b v="1"/>
    <s v="New Zealand"/>
    <s v="Greymouth"/>
    <s v="GM"/>
    <x v="151"/>
    <s v="59GNN"/>
    <s v="22:38:05 UTC"/>
    <n v="97.2"/>
    <s v="2500X1253px"/>
    <s v="PNG"/>
    <s v="32m"/>
    <s v="2022H2"/>
    <n v="97.425000000000011"/>
    <n v="100"/>
    <s v="04 Overcast (100%)"/>
  </r>
  <r>
    <m/>
    <s v="S2A_MSIL1C"/>
    <s v="CDM-MLB-GAN"/>
    <s v="-42.46, 171.20 | Zoom:12"/>
    <b v="1"/>
    <s v="New Zealand"/>
    <s v="Greymouth"/>
    <s v="GM"/>
    <x v="151"/>
    <s v="59GMP"/>
    <s v="22:37:54 UTC"/>
    <n v="100"/>
    <s v="2500X1253px"/>
    <s v="PNG"/>
    <s v="32m"/>
    <s v="2022H2"/>
    <n v="97.425000000000011"/>
    <n v="100"/>
    <s v="04 Overcast (100%)"/>
  </r>
  <r>
    <m/>
    <s v="S2A_MSIL1C"/>
    <s v="CDM-MLB-GAN"/>
    <s v="-42.46, 171.20 | Zoom:12"/>
    <b v="1"/>
    <s v="New Zealand"/>
    <s v="Greymouth"/>
    <s v="GM"/>
    <x v="151"/>
    <s v="59GNP"/>
    <s v="22:37:50 UTC"/>
    <n v="98.4"/>
    <s v="2500X1253px"/>
    <s v="PNG"/>
    <s v="32m"/>
    <s v="2022H2"/>
    <n v="97.425000000000011"/>
    <n v="100"/>
    <s v="04 Overcast (100%)"/>
  </r>
  <r>
    <m/>
    <s v="S2A_MSIL1C"/>
    <s v="CDM-MLB-GAN"/>
    <s v="-42.46, 171.20 | Zoom:12"/>
    <b v="1"/>
    <s v="New Zealand"/>
    <s v="Greymouth"/>
    <s v="GM"/>
    <x v="45"/>
    <s v="59GMN"/>
    <s v="22:28:13 UTC"/>
    <n v="9.4"/>
    <s v="2500X1253px"/>
    <s v="PNG"/>
    <s v="32m"/>
    <s v="2022H2"/>
    <n v="5.6750000000000007"/>
    <n v="10"/>
    <s v="02 Sunny (10%-30%)"/>
  </r>
  <r>
    <m/>
    <s v="S2A_MSIL1C"/>
    <s v="CDM-MLB-GAN"/>
    <s v="-42.46, 171.20 | Zoom:12"/>
    <b v="1"/>
    <s v="New Zealand"/>
    <s v="Greymouth"/>
    <s v="GM"/>
    <x v="45"/>
    <s v="59GNN"/>
    <s v="22:28:09 UTC"/>
    <n v="7.2"/>
    <s v="2500X1253px"/>
    <s v="PNG"/>
    <s v="32m"/>
    <s v="2022H2"/>
    <n v="5.6750000000000007"/>
    <n v="10"/>
    <s v="02 Sunny (10%-30%)"/>
  </r>
  <r>
    <m/>
    <s v="S2A_MSIL1C"/>
    <s v="CDM-MLB-GAN"/>
    <s v="-42.46, 171.20 | Zoom:12"/>
    <b v="1"/>
    <s v="New Zealand"/>
    <s v="Greymouth"/>
    <s v="GM"/>
    <x v="45"/>
    <s v="59GMP"/>
    <s v="22:28:01 UTC"/>
    <n v="1.2"/>
    <s v="2500X1253px"/>
    <s v="PNG"/>
    <s v="32m"/>
    <s v="2022H2"/>
    <n v="5.6750000000000007"/>
    <n v="10"/>
    <s v="02 Sunny (10%-30%)"/>
  </r>
  <r>
    <m/>
    <s v="S2A_MSIL1C"/>
    <s v="CDM-MLB-GAN"/>
    <s v="-42.46, 171.20 | Zoom:12"/>
    <b v="1"/>
    <s v="New Zealand"/>
    <s v="Greymouth"/>
    <s v="GM"/>
    <x v="45"/>
    <s v="59GNP"/>
    <s v="22:27:55 UTC"/>
    <n v="4.9000000000000004"/>
    <s v="2500X1253px"/>
    <s v="PNG"/>
    <s v="32m"/>
    <s v="2022H2"/>
    <n v="5.6750000000000007"/>
    <n v="10"/>
    <s v="02 Sunny (10%-30%)"/>
  </r>
  <r>
    <m/>
    <s v="S2A_MSIL1C"/>
    <s v="CDM-MLB-GAN"/>
    <s v="-42.46, 171.20 | Zoom:12"/>
    <b v="1"/>
    <s v="New Zealand"/>
    <s v="Greymouth"/>
    <s v="GM"/>
    <x v="152"/>
    <s v="59GMN"/>
    <s v="22:38:06 UTC"/>
    <n v="22.7"/>
    <s v="2500X1253px"/>
    <s v="PNG"/>
    <s v="32m"/>
    <s v="2022H2"/>
    <n v="32.975000000000001"/>
    <n v="40"/>
    <s v="03 Cloudy (40%-90%)"/>
  </r>
  <r>
    <m/>
    <s v="S2A_MSIL1C"/>
    <s v="CDM-MLB-GAN"/>
    <s v="-42.46, 171.20 | Zoom:12"/>
    <b v="1"/>
    <s v="New Zealand"/>
    <s v="Greymouth"/>
    <s v="GM"/>
    <x v="152"/>
    <s v="59GNN"/>
    <s v="22:38:03 UTC"/>
    <n v="34.200000000000003"/>
    <s v="2500X1253px"/>
    <s v="PNG"/>
    <s v="32m"/>
    <s v="2022H2"/>
    <n v="32.975000000000001"/>
    <n v="40"/>
    <s v="03 Cloudy (40%-90%)"/>
  </r>
  <r>
    <m/>
    <s v="S2A_MSIL1C"/>
    <s v="CDM-MLB-GAN"/>
    <s v="-42.46, 171.20 | Zoom:12"/>
    <b v="1"/>
    <s v="New Zealand"/>
    <s v="Greymouth"/>
    <s v="GM"/>
    <x v="152"/>
    <s v="59GMP"/>
    <s v="22:37:52 UTC"/>
    <n v="35.1"/>
    <s v="2500X1253px"/>
    <s v="PNG"/>
    <s v="32m"/>
    <s v="2022H2"/>
    <n v="32.975000000000001"/>
    <n v="40"/>
    <s v="03 Cloudy (40%-90%)"/>
  </r>
  <r>
    <m/>
    <s v="S2A_MSIL1C"/>
    <s v="CDM-MLB-GAN"/>
    <s v="-42.46, 171.20 | Zoom:12"/>
    <b v="1"/>
    <s v="New Zealand"/>
    <s v="Greymouth"/>
    <s v="GM"/>
    <x v="152"/>
    <s v="59GNP"/>
    <s v="22:37:48 UTC"/>
    <n v="39.9"/>
    <s v="2500X1253px"/>
    <s v="PNG"/>
    <s v="32m"/>
    <s v="2022H2"/>
    <n v="32.975000000000001"/>
    <n v="40"/>
    <s v="03 Cloudy (40%-90%)"/>
  </r>
  <r>
    <m/>
    <s v="S2A_MSIL1C"/>
    <s v="CDM-MLB-GAN"/>
    <s v="-42.46, 171.20 | Zoom:12"/>
    <b v="1"/>
    <s v="New Zealand"/>
    <s v="Greymouth"/>
    <s v="GM"/>
    <x v="46"/>
    <s v="59GMN"/>
    <s v="22:28:09 UTC"/>
    <n v="13.7"/>
    <s v="2500X1253px"/>
    <s v="PNG"/>
    <s v="32m"/>
    <s v="2022H2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46"/>
    <s v="59GNN"/>
    <s v="22:28:06 UTC"/>
    <n v="58.6"/>
    <s v="2500X1253px"/>
    <s v="PNG"/>
    <s v="32m"/>
    <s v="2022H2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46"/>
    <s v="59GMP"/>
    <s v="22:27:57 UTC"/>
    <n v="0"/>
    <s v="2500X1253px"/>
    <s v="PNG"/>
    <s v="32m"/>
    <s v="2022H2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46"/>
    <s v="59GNP"/>
    <s v="22:27:52 UTC"/>
    <n v="1.8"/>
    <s v="2500X1253px"/>
    <s v="PNG"/>
    <s v="32m"/>
    <s v="2022H2"/>
    <n v="18.524999999999999"/>
    <n v="20"/>
    <s v="02 Sunny (10%-30%)"/>
  </r>
  <r>
    <m/>
    <s v="S2A_MSIL1C"/>
    <s v="CDM-MLB-GAN"/>
    <s v="-42.46, 171.20 | Zoom:12"/>
    <b v="1"/>
    <s v="New Zealand"/>
    <s v="Greymouth"/>
    <s v="GM"/>
    <x v="47"/>
    <s v="59GMN"/>
    <s v="22:28:15 UTC"/>
    <n v="34.5"/>
    <s v="2500X1253px"/>
    <s v="PNG"/>
    <s v="32m"/>
    <s v="2022H2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47"/>
    <s v="59GNN"/>
    <s v="22:28:11 UTC"/>
    <n v="30.8"/>
    <s v="2500X1253px"/>
    <s v="PNG"/>
    <s v="32m"/>
    <s v="2022H2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47"/>
    <s v="59GMP"/>
    <s v="22:28:02 UTC"/>
    <n v="10.199999999999999"/>
    <s v="2500X1253px"/>
    <s v="PNG"/>
    <s v="32m"/>
    <s v="2022H2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47"/>
    <s v="59GNP"/>
    <s v="22:27:57 UTC"/>
    <n v="59.6"/>
    <s v="2500X1253px"/>
    <s v="PNG"/>
    <s v="32m"/>
    <s v="2022H2"/>
    <n v="33.774999999999999"/>
    <n v="40"/>
    <s v="03 Cloudy (40%-90%)"/>
  </r>
  <r>
    <m/>
    <s v="S2A_MSIL1C"/>
    <s v="CDM-MLB-GAN"/>
    <s v="-42.46, 171.20 | Zoom:12"/>
    <b v="1"/>
    <s v="New Zealand"/>
    <s v="Greymouth"/>
    <s v="GM"/>
    <x v="153"/>
    <s v="59GMN"/>
    <s v="22:38:05 UTC"/>
    <n v="78.900000000000006"/>
    <s v="2500X1253px"/>
    <s v="PNG"/>
    <s v="32m"/>
    <s v="2022H2"/>
    <n v="65.05"/>
    <n v="70"/>
    <s v="03 Cloudy (40%-90%)"/>
  </r>
  <r>
    <m/>
    <s v="S2A_MSIL1C"/>
    <s v="CDM-MLB-GAN"/>
    <s v="-42.46, 171.20 | Zoom:12"/>
    <b v="1"/>
    <s v="New Zealand"/>
    <s v="Greymouth"/>
    <s v="GM"/>
    <x v="153"/>
    <s v="59GNN"/>
    <s v="22:38:01 UTC"/>
    <n v="74.599999999999994"/>
    <s v="2500X1253px"/>
    <s v="PNG"/>
    <s v="32m"/>
    <s v="2022H2"/>
    <n v="65.05"/>
    <n v="70"/>
    <s v="03 Cloudy (40%-90%)"/>
  </r>
  <r>
    <m/>
    <s v="S2A_MSIL1C"/>
    <s v="CDM-MLB-GAN"/>
    <s v="-42.46, 171.20 | Zoom:12"/>
    <b v="1"/>
    <s v="New Zealand"/>
    <s v="Greymouth"/>
    <s v="GM"/>
    <x v="153"/>
    <s v="59GMP"/>
    <s v="22:37:50 UTC"/>
    <n v="43.8"/>
    <s v="2500X1253px"/>
    <s v="PNG"/>
    <s v="32m"/>
    <s v="2022H2"/>
    <n v="65.05"/>
    <n v="70"/>
    <s v="03 Cloudy (40%-90%)"/>
  </r>
  <r>
    <m/>
    <s v="S2A_MSIL1C"/>
    <s v="CDM-MLB-GAN"/>
    <s v="-42.46, 171.20 | Zoom:12"/>
    <b v="1"/>
    <s v="New Zealand"/>
    <s v="Greymouth"/>
    <s v="GM"/>
    <x v="153"/>
    <s v="59GNP"/>
    <s v="22:37:46 UTC"/>
    <n v="62.9"/>
    <s v="2500X1253px"/>
    <s v="PNG"/>
    <s v="32m"/>
    <s v="2022H2"/>
    <n v="65.05"/>
    <n v="70"/>
    <s v="03 Cloudy (40%-90%)"/>
  </r>
  <r>
    <m/>
    <s v="S2A_MSIL1C"/>
    <s v="CDM-MLB-GAN"/>
    <s v="-42.46, 171.20 | Zoom:12"/>
    <b v="1"/>
    <s v="New Zealand"/>
    <s v="Greymouth"/>
    <s v="GM"/>
    <x v="48"/>
    <s v="59GMN"/>
    <s v="22:28:09 UTC"/>
    <n v="84.8"/>
    <s v="2500X1253px"/>
    <s v="PNG"/>
    <s v="32m"/>
    <s v="2022H2"/>
    <n v="81"/>
    <n v="90"/>
    <s v="03 Cloudy (40%-90%)"/>
  </r>
  <r>
    <m/>
    <s v="S2A_MSIL1C"/>
    <s v="CDM-MLB-GAN"/>
    <s v="-42.46, 171.20 | Zoom:12"/>
    <b v="1"/>
    <s v="New Zealand"/>
    <s v="Greymouth"/>
    <s v="GM"/>
    <x v="48"/>
    <s v="59GNN"/>
    <s v="22:28:05 UTC"/>
    <n v="62.8"/>
    <s v="2500X1253px"/>
    <s v="PNG"/>
    <s v="32m"/>
    <s v="2022H2"/>
    <n v="81"/>
    <n v="90"/>
    <s v="03 Cloudy (40%-90%)"/>
  </r>
  <r>
    <m/>
    <s v="S2A_MSIL1C"/>
    <s v="CDM-MLB-GAN"/>
    <s v="-42.46, 171.20 | Zoom:12"/>
    <b v="1"/>
    <s v="New Zealand"/>
    <s v="Greymouth"/>
    <s v="GM"/>
    <x v="48"/>
    <s v="59GMP"/>
    <s v="22:27:56 UTC"/>
    <n v="100"/>
    <s v="2500X1253px"/>
    <s v="PNG"/>
    <s v="32m"/>
    <s v="2022H2"/>
    <n v="81"/>
    <n v="90"/>
    <s v="03 Cloudy (40%-90%)"/>
  </r>
  <r>
    <m/>
    <s v="S2A_MSIL1C"/>
    <s v="CDM-MLB-GAN"/>
    <s v="-42.46, 171.20 | Zoom:12"/>
    <b v="1"/>
    <s v="New Zealand"/>
    <s v="Greymouth"/>
    <s v="GM"/>
    <x v="48"/>
    <s v="59GNP"/>
    <s v="22:27:51 UTC"/>
    <n v="76.400000000000006"/>
    <s v="2500X1253px"/>
    <s v="PNG"/>
    <s v="32m"/>
    <s v="2022H2"/>
    <n v="81"/>
    <n v="90"/>
    <s v="03 Cloudy (40%-90%)"/>
  </r>
  <r>
    <m/>
    <s v="S2A_MSIL1C"/>
    <s v="CDM-MLB-GAN"/>
    <s v="-42.46, 171.20 | Zoom:12"/>
    <b v="1"/>
    <s v="New Zealand"/>
    <s v="Greymouth"/>
    <s v="GM"/>
    <x v="154"/>
    <s v="59GMN"/>
    <s v="22:38:11 UTC"/>
    <n v="96.1"/>
    <s v="2500X1253px"/>
    <s v="PNG"/>
    <s v="32m"/>
    <s v="2022H2"/>
    <n v="96.275000000000006"/>
    <n v="100"/>
    <s v="04 Overcast (100%)"/>
  </r>
  <r>
    <m/>
    <s v="S2A_MSIL1C"/>
    <s v="CDM-MLB-GAN"/>
    <s v="-42.46, 171.20 | Zoom:12"/>
    <b v="1"/>
    <s v="New Zealand"/>
    <s v="Greymouth"/>
    <s v="GM"/>
    <x v="154"/>
    <s v="59GNN"/>
    <s v="22:38:07 UTC"/>
    <n v="89.1"/>
    <s v="2500X1253px"/>
    <s v="PNG"/>
    <s v="32m"/>
    <s v="2022H2"/>
    <n v="96.275000000000006"/>
    <n v="100"/>
    <s v="04 Overcast (100%)"/>
  </r>
  <r>
    <m/>
    <s v="S2A_MSIL1C"/>
    <s v="CDM-MLB-GAN"/>
    <s v="-42.46, 171.20 | Zoom:12"/>
    <b v="1"/>
    <s v="New Zealand"/>
    <s v="Greymouth"/>
    <s v="GM"/>
    <x v="154"/>
    <s v="59GMP"/>
    <s v="22:37:56 UTC"/>
    <n v="99.9"/>
    <s v="2500X1253px"/>
    <s v="PNG"/>
    <s v="32m"/>
    <s v="2022H2"/>
    <n v="96.275000000000006"/>
    <n v="100"/>
    <s v="04 Overcast (100%)"/>
  </r>
  <r>
    <m/>
    <s v="S2A_MSIL1C"/>
    <s v="CDM-MLB-GAN"/>
    <s v="-42.46, 171.20 | Zoom:12"/>
    <b v="1"/>
    <s v="New Zealand"/>
    <s v="Greymouth"/>
    <s v="GM"/>
    <x v="154"/>
    <s v="59GNP"/>
    <s v="22:37:52 UTC"/>
    <n v="100"/>
    <s v="2500X1253px"/>
    <s v="PNG"/>
    <s v="32m"/>
    <s v="2022H2"/>
    <n v="96.275000000000006"/>
    <n v="100"/>
    <s v="04 Overcast (100%)"/>
  </r>
  <r>
    <m/>
    <s v="S2A_MSIL1C"/>
    <s v="CDM-MLB-GAN"/>
    <s v="-42.46, 171.20 | Zoom:12"/>
    <b v="1"/>
    <s v="New Zealand"/>
    <s v="Greymouth"/>
    <s v="GM"/>
    <x v="49"/>
    <s v="59GMN"/>
    <s v="22:28:13 UTC"/>
    <n v="97.6"/>
    <s v="2500X1253px"/>
    <s v="PNG"/>
    <s v="32m"/>
    <s v="2022H2"/>
    <n v="86.8"/>
    <n v="90"/>
    <s v="03 Cloudy (40%-90%)"/>
  </r>
  <r>
    <m/>
    <s v="S2A_MSIL1C"/>
    <s v="CDM-MLB-GAN"/>
    <s v="-42.46, 171.20 | Zoom:12"/>
    <b v="1"/>
    <s v="New Zealand"/>
    <s v="Greymouth"/>
    <s v="GM"/>
    <x v="49"/>
    <s v="59GNN"/>
    <s v="22:28:10 UTC"/>
    <n v="89.9"/>
    <s v="2500X1253px"/>
    <s v="PNG"/>
    <s v="32m"/>
    <s v="2022H2"/>
    <n v="86.8"/>
    <n v="90"/>
    <s v="03 Cloudy (40%-90%)"/>
  </r>
  <r>
    <m/>
    <s v="S2A_MSIL1C"/>
    <s v="CDM-MLB-GAN"/>
    <s v="-42.46, 171.20 | Zoom:12"/>
    <b v="1"/>
    <s v="New Zealand"/>
    <s v="Greymouth"/>
    <s v="GM"/>
    <x v="49"/>
    <s v="59GMP"/>
    <s v="22:28:01 UTC"/>
    <n v="65.400000000000006"/>
    <s v="2500X1253px"/>
    <s v="PNG"/>
    <s v="32m"/>
    <s v="2022H2"/>
    <n v="86.8"/>
    <n v="90"/>
    <s v="03 Cloudy (40%-90%)"/>
  </r>
  <r>
    <m/>
    <s v="S2A_MSIL1C"/>
    <s v="CDM-MLB-GAN"/>
    <s v="-42.46, 171.20 | Zoom:12"/>
    <b v="1"/>
    <s v="New Zealand"/>
    <s v="Greymouth"/>
    <s v="GM"/>
    <x v="49"/>
    <s v="59GNP"/>
    <s v="22:27:55 UTC"/>
    <n v="94.3"/>
    <s v="2500X1253px"/>
    <s v="PNG"/>
    <s v="32m"/>
    <s v="2022H2"/>
    <n v="86.8"/>
    <n v="90"/>
    <s v="03 Cloudy (40%-90%)"/>
  </r>
  <r>
    <m/>
    <s v="S2A_MSIL1C"/>
    <s v="CDM-MLB-GAN"/>
    <s v="-42.46, 171.20 | Zoom:12"/>
    <b v="1"/>
    <s v="New Zealand"/>
    <s v="Greymouth"/>
    <s v="GM"/>
    <x v="155"/>
    <s v="59GMN"/>
    <s v="22:38:06 UTC"/>
    <n v="99.4"/>
    <s v="2500X1253px"/>
    <s v="PNG"/>
    <s v="32m"/>
    <s v="2022H2"/>
    <n v="99.575000000000003"/>
    <n v="100"/>
    <s v="04 Overcast (100%)"/>
  </r>
  <r>
    <m/>
    <s v="S2A_MSIL1C"/>
    <s v="CDM-MLB-GAN"/>
    <s v="-42.46, 171.20 | Zoom:12"/>
    <b v="1"/>
    <s v="New Zealand"/>
    <s v="Greymouth"/>
    <s v="GM"/>
    <x v="155"/>
    <s v="59GNN"/>
    <s v="22:38:02 UTC"/>
    <n v="100"/>
    <s v="2500X1253px"/>
    <s v="PNG"/>
    <s v="32m"/>
    <s v="2022H2"/>
    <n v="99.575000000000003"/>
    <n v="100"/>
    <s v="04 Overcast (100%)"/>
  </r>
  <r>
    <m/>
    <s v="S2A_MSIL1C"/>
    <s v="CDM-MLB-GAN"/>
    <s v="-42.46, 171.20 | Zoom:12"/>
    <b v="1"/>
    <s v="New Zealand"/>
    <s v="Greymouth"/>
    <s v="GM"/>
    <x v="155"/>
    <s v="59GMP"/>
    <s v="22:37:52 UTC"/>
    <n v="98.9"/>
    <s v="2500X1253px"/>
    <s v="PNG"/>
    <s v="32m"/>
    <s v="2022H2"/>
    <n v="99.575000000000003"/>
    <n v="100"/>
    <s v="04 Overcast (100%)"/>
  </r>
  <r>
    <m/>
    <s v="S2A_MSIL1C"/>
    <s v="CDM-MLB-GAN"/>
    <s v="-42.46, 171.20 | Zoom:12"/>
    <b v="1"/>
    <s v="New Zealand"/>
    <s v="Greymouth"/>
    <s v="GM"/>
    <x v="155"/>
    <s v="59GNP"/>
    <s v="22:37:48 UTC"/>
    <n v="100"/>
    <s v="2500X1253px"/>
    <s v="PNG"/>
    <s v="32m"/>
    <s v="2022H2"/>
    <n v="99.575000000000003"/>
    <n v="100"/>
    <s v="04 Overcast (100%)"/>
  </r>
  <r>
    <m/>
    <s v="S2A_MSIL1C"/>
    <s v="CDM-MLB-GAN"/>
    <s v="-42.46, 171.20 | Zoom:12"/>
    <b v="1"/>
    <s v="New Zealand"/>
    <s v="Greymouth"/>
    <s v="GM"/>
    <x v="50"/>
    <s v="59GMN"/>
    <s v="22:28:10 UTC"/>
    <n v="10.199999999999999"/>
    <s v="2500X1253px"/>
    <s v="PNG"/>
    <s v="32m"/>
    <s v="2022H2"/>
    <n v="17.725000000000001"/>
    <n v="20"/>
    <s v="02 Sunny (10%-30%)"/>
  </r>
  <r>
    <m/>
    <s v="S2A_MSIL1C"/>
    <s v="CDM-MLB-GAN"/>
    <s v="-42.46, 171.20 | Zoom:12"/>
    <b v="1"/>
    <s v="New Zealand"/>
    <s v="Greymouth"/>
    <s v="GM"/>
    <x v="50"/>
    <s v="59GNN"/>
    <s v="22:28:06 UTC"/>
    <n v="45.2"/>
    <s v="2500X1253px"/>
    <s v="PNG"/>
    <s v="32m"/>
    <s v="2022H2"/>
    <n v="17.725000000000001"/>
    <n v="20"/>
    <s v="02 Sunny (10%-30%)"/>
  </r>
  <r>
    <m/>
    <s v="S2A_MSIL1C"/>
    <s v="CDM-MLB-GAN"/>
    <s v="-42.46, 171.20 | Zoom:12"/>
    <b v="1"/>
    <s v="New Zealand"/>
    <s v="Greymouth"/>
    <s v="GM"/>
    <x v="50"/>
    <s v="59GMP"/>
    <s v="22:27:57 UTC"/>
    <n v="0"/>
    <s v="2500X1253px"/>
    <s v="PNG"/>
    <s v="32m"/>
    <s v="2022H2"/>
    <n v="17.725000000000001"/>
    <n v="20"/>
    <s v="02 Sunny (10%-30%)"/>
  </r>
  <r>
    <m/>
    <s v="S2A_MSIL1C"/>
    <s v="CDM-MLB-GAN"/>
    <s v="-42.46, 171.20 | Zoom:12"/>
    <b v="1"/>
    <s v="New Zealand"/>
    <s v="Greymouth"/>
    <s v="GM"/>
    <x v="50"/>
    <s v="59GNP"/>
    <s v="22:27:52 UTC"/>
    <n v="15.5"/>
    <s v="2500X1253px"/>
    <s v="PNG"/>
    <s v="32m"/>
    <s v="2022H2"/>
    <n v="17.725000000000001"/>
    <n v="20"/>
    <s v="02 Sunny (10%-30%)"/>
  </r>
  <r>
    <m/>
    <s v="S2A_MSIL1C"/>
    <s v="CDM-MLB-GAN"/>
    <s v="-42.46, 171.20 | Zoom:12"/>
    <b v="1"/>
    <s v="New Zealand"/>
    <s v="Greymouth"/>
    <s v="GM"/>
    <x v="156"/>
    <s v="59GMN"/>
    <s v="22:38:09 UTC"/>
    <n v="28.9"/>
    <s v="2500X1253px"/>
    <s v="PNG"/>
    <s v="32m"/>
    <s v="2022H2"/>
    <n v="46.45"/>
    <n v="50"/>
    <s v="03 Cloudy (40%-90%)"/>
  </r>
  <r>
    <m/>
    <s v="S2A_MSIL1C"/>
    <s v="CDM-MLB-GAN"/>
    <s v="-42.46, 171.20 | Zoom:12"/>
    <b v="1"/>
    <s v="New Zealand"/>
    <s v="Greymouth"/>
    <s v="GM"/>
    <x v="156"/>
    <s v="59GNN"/>
    <s v="22:38:06 UTC"/>
    <n v="43.5"/>
    <s v="2500X1253px"/>
    <s v="PNG"/>
    <s v="32m"/>
    <s v="2022H2"/>
    <n v="46.45"/>
    <n v="50"/>
    <s v="03 Cloudy (40%-90%)"/>
  </r>
  <r>
    <m/>
    <s v="S2A_MSIL1C"/>
    <s v="CDM-MLB-GAN"/>
    <s v="-42.46, 171.20 | Zoom:12"/>
    <b v="1"/>
    <s v="New Zealand"/>
    <s v="Greymouth"/>
    <s v="GM"/>
    <x v="156"/>
    <s v="59GMP"/>
    <s v="22:37:55 UTC"/>
    <n v="46.2"/>
    <s v="2500X1253px"/>
    <s v="PNG"/>
    <s v="32m"/>
    <s v="2022H2"/>
    <n v="46.45"/>
    <n v="50"/>
    <s v="03 Cloudy (40%-90%)"/>
  </r>
  <r>
    <m/>
    <s v="S2A_MSIL1C"/>
    <s v="CDM-MLB-GAN"/>
    <s v="-42.46, 171.20 | Zoom:12"/>
    <b v="1"/>
    <s v="New Zealand"/>
    <s v="Greymouth"/>
    <s v="GM"/>
    <x v="156"/>
    <s v="59GNP"/>
    <s v="22:37:51 UTC"/>
    <n v="67.2"/>
    <s v="2500X1253px"/>
    <s v="PNG"/>
    <s v="32m"/>
    <s v="2022H2"/>
    <n v="46.45"/>
    <n v="50"/>
    <s v="03 Cloudy (40%-90%)"/>
  </r>
  <r>
    <m/>
    <s v="S2A_MSIL1C"/>
    <s v="CDM-MLB-GAN"/>
    <s v="-42.46, 171.20 | Zoom:12"/>
    <b v="1"/>
    <s v="New Zealand"/>
    <s v="Greymouth"/>
    <s v="GM"/>
    <x v="51"/>
    <s v="59GMN"/>
    <s v="22:28:14 UTC"/>
    <n v="64.599999999999994"/>
    <s v="2500X1253px"/>
    <s v="PNG"/>
    <s v="32m"/>
    <s v="2022H2"/>
    <n v="33.6"/>
    <n v="40"/>
    <s v="03 Cloudy (40%-90%)"/>
  </r>
  <r>
    <m/>
    <s v="S2A_MSIL1C"/>
    <s v="CDM-MLB-GAN"/>
    <s v="-42.46, 171.20 | Zoom:12"/>
    <b v="1"/>
    <s v="New Zealand"/>
    <s v="Greymouth"/>
    <s v="GM"/>
    <x v="51"/>
    <s v="59GNN"/>
    <s v="22:28:11 UTC"/>
    <n v="35"/>
    <s v="2500X1253px"/>
    <s v="PNG"/>
    <s v="32m"/>
    <s v="2022H2"/>
    <n v="33.6"/>
    <n v="40"/>
    <s v="03 Cloudy (40%-90%)"/>
  </r>
  <r>
    <m/>
    <s v="S2A_MSIL1C"/>
    <s v="CDM-MLB-GAN"/>
    <s v="-42.46, 171.20 | Zoom:12"/>
    <b v="1"/>
    <s v="New Zealand"/>
    <s v="Greymouth"/>
    <s v="GM"/>
    <x v="51"/>
    <s v="59GMP"/>
    <s v="22:28:02 UTC"/>
    <n v="10.5"/>
    <s v="2500X1253px"/>
    <s v="PNG"/>
    <s v="32m"/>
    <s v="2022H2"/>
    <n v="33.6"/>
    <n v="40"/>
    <s v="03 Cloudy (40%-90%)"/>
  </r>
  <r>
    <m/>
    <s v="S2A_MSIL1C"/>
    <s v="CDM-MLB-GAN"/>
    <s v="-42.46, 171.20 | Zoom:12"/>
    <b v="1"/>
    <s v="New Zealand"/>
    <s v="Greymouth"/>
    <s v="GM"/>
    <x v="51"/>
    <s v="59GNP"/>
    <s v="22:27:56 UTC"/>
    <n v="24.3"/>
    <s v="2500X1253px"/>
    <s v="PNG"/>
    <s v="32m"/>
    <s v="2022H2"/>
    <n v="33.6"/>
    <n v="40"/>
    <s v="03 Cloudy (40%-90%)"/>
  </r>
  <r>
    <m/>
    <s v="S2A_MSIL1C"/>
    <s v="CDM-MLB-GAN"/>
    <s v="-42.46, 171.20 | Zoom:12"/>
    <b v="1"/>
    <s v="New Zealand"/>
    <s v="Greymouth"/>
    <s v="GM"/>
    <x v="157"/>
    <s v="59GMN"/>
    <s v="22:38:06 UTC"/>
    <n v="0.8"/>
    <s v="2500X1253px"/>
    <s v="PNG"/>
    <s v="32m"/>
    <s v="2022H2"/>
    <n v="0.9"/>
    <n v="10"/>
    <s v="02 Sunny (10%-30%)"/>
  </r>
  <r>
    <m/>
    <s v="S2A_MSIL1C"/>
    <s v="CDM-MLB-GAN"/>
    <s v="-42.46, 171.20 | Zoom:12"/>
    <b v="1"/>
    <s v="New Zealand"/>
    <s v="Greymouth"/>
    <s v="GM"/>
    <x v="157"/>
    <s v="59GNN"/>
    <s v="22:38:02 UTC"/>
    <n v="2.2000000000000002"/>
    <s v="2500X1253px"/>
    <s v="PNG"/>
    <s v="32m"/>
    <s v="2022H2"/>
    <n v="0.9"/>
    <n v="10"/>
    <s v="02 Sunny (10%-30%)"/>
  </r>
  <r>
    <m/>
    <s v="S2A_MSIL1C"/>
    <s v="CDM-MLB-GAN"/>
    <s v="-42.46, 171.20 | Zoom:12"/>
    <b v="1"/>
    <s v="New Zealand"/>
    <s v="Greymouth"/>
    <s v="GM"/>
    <x v="157"/>
    <s v="59GMP"/>
    <s v="22:37:52 UTC"/>
    <n v="0.6"/>
    <s v="2500X1253px"/>
    <s v="PNG"/>
    <s v="32m"/>
    <s v="2022H2"/>
    <n v="0.9"/>
    <n v="10"/>
    <s v="02 Sunny (10%-30%)"/>
  </r>
  <r>
    <m/>
    <s v="S2A_MSIL1C"/>
    <s v="CDM-MLB-GAN"/>
    <s v="-42.46, 171.20 | Zoom:12"/>
    <b v="1"/>
    <s v="New Zealand"/>
    <s v="Greymouth"/>
    <s v="GM"/>
    <x v="157"/>
    <s v="59GNP"/>
    <s v="22:37:47 UTC"/>
    <n v="0"/>
    <s v="2500X1253px"/>
    <s v="PNG"/>
    <s v="32m"/>
    <s v="2022H2"/>
    <n v="0.9"/>
    <n v="10"/>
    <s v="02 Sunny (10%-30%)"/>
  </r>
  <r>
    <m/>
    <s v="S2A_MSIL1C"/>
    <s v="CDM-MLB-GAN"/>
    <s v="-42.46, 171.20 | Zoom:12"/>
    <b v="1"/>
    <s v="New Zealand"/>
    <s v="Greymouth"/>
    <s v="GM"/>
    <x v="52"/>
    <s v="59GMN"/>
    <s v="22:28:09 UTC"/>
    <n v="37"/>
    <s v="2500X1253px"/>
    <s v="PNG"/>
    <s v="32m"/>
    <s v="2022H2"/>
    <n v="28.8"/>
    <n v="30"/>
    <s v="02 Sunny (10%-30%)"/>
  </r>
  <r>
    <m/>
    <s v="S2A_MSIL1C"/>
    <s v="CDM-MLB-GAN"/>
    <s v="-42.46, 171.20 | Zoom:12"/>
    <b v="1"/>
    <s v="New Zealand"/>
    <s v="Greymouth"/>
    <s v="GM"/>
    <x v="52"/>
    <s v="59GNN"/>
    <s v="22:28:05 UTC"/>
    <n v="24.3"/>
    <s v="2500X1253px"/>
    <s v="PNG"/>
    <s v="32m"/>
    <s v="2022H2"/>
    <n v="28.8"/>
    <n v="30"/>
    <s v="02 Sunny (10%-30%)"/>
  </r>
  <r>
    <m/>
    <s v="S2A_MSIL1C"/>
    <s v="CDM-MLB-GAN"/>
    <s v="-42.46, 171.20 | Zoom:12"/>
    <b v="1"/>
    <s v="New Zealand"/>
    <s v="Greymouth"/>
    <s v="GM"/>
    <x v="52"/>
    <s v="59GMP"/>
    <s v="22:27:56 UTC"/>
    <n v="14.7"/>
    <s v="2500X1253px"/>
    <s v="PNG"/>
    <s v="32m"/>
    <s v="2022H2"/>
    <n v="28.8"/>
    <n v="30"/>
    <s v="02 Sunny (10%-30%)"/>
  </r>
  <r>
    <m/>
    <s v="S2A_MSIL1C"/>
    <s v="CDM-MLB-GAN"/>
    <s v="-42.46, 171.20 | Zoom:12"/>
    <b v="1"/>
    <s v="New Zealand"/>
    <s v="Greymouth"/>
    <s v="GM"/>
    <x v="52"/>
    <s v="59GNP"/>
    <s v="22:27:51 UTC"/>
    <n v="39.200000000000003"/>
    <s v="2500X1253px"/>
    <s v="PNG"/>
    <s v="32m"/>
    <s v="2022H2"/>
    <n v="28.8"/>
    <n v="30"/>
    <s v="02 Sunny (10%-30%)"/>
  </r>
  <r>
    <m/>
    <s v="S2A_MSIL1C"/>
    <s v="CDM-MLB-GAN"/>
    <s v="-42.46, 171.20 | Zoom:12"/>
    <b v="1"/>
    <s v="New Zealand"/>
    <s v="Greymouth"/>
    <s v="GM"/>
    <x v="158"/>
    <s v="59GMN"/>
    <s v="22:38:13 UTC"/>
    <n v="95.3"/>
    <s v="2500X1253px"/>
    <s v="PNG"/>
    <s v="32m"/>
    <s v="2022H2"/>
    <n v="89.3"/>
    <n v="90"/>
    <s v="03 Cloudy (40%-90%)"/>
  </r>
  <r>
    <m/>
    <s v="S2A_MSIL1C"/>
    <s v="CDM-MLB-GAN"/>
    <s v="-42.46, 171.20 | Zoom:12"/>
    <b v="1"/>
    <s v="New Zealand"/>
    <s v="Greymouth"/>
    <s v="GM"/>
    <x v="158"/>
    <s v="59GNN"/>
    <s v="22:38:09 UTC"/>
    <n v="66.5"/>
    <s v="2500X1253px"/>
    <s v="PNG"/>
    <s v="32m"/>
    <s v="2022H2"/>
    <n v="89.3"/>
    <n v="90"/>
    <s v="03 Cloudy (40%-90%)"/>
  </r>
  <r>
    <m/>
    <s v="S2A_MSIL1C"/>
    <s v="CDM-MLB-GAN"/>
    <s v="-42.46, 171.20 | Zoom:12"/>
    <b v="1"/>
    <s v="New Zealand"/>
    <s v="Greymouth"/>
    <s v="GM"/>
    <x v="158"/>
    <s v="59GMP"/>
    <s v="22:37:59 UTC"/>
    <n v="97.1"/>
    <s v="2500X1253px"/>
    <s v="PNG"/>
    <s v="32m"/>
    <s v="2022H2"/>
    <n v="89.3"/>
    <n v="90"/>
    <s v="03 Cloudy (40%-90%)"/>
  </r>
  <r>
    <m/>
    <s v="S2A_MSIL1C"/>
    <s v="CDM-MLB-GAN"/>
    <s v="-42.46, 171.20 | Zoom:12"/>
    <b v="1"/>
    <s v="New Zealand"/>
    <s v="Greymouth"/>
    <s v="GM"/>
    <x v="158"/>
    <s v="59GNP"/>
    <s v="22:37:55 UTC"/>
    <n v="98.3"/>
    <s v="2500X1253px"/>
    <s v="PNG"/>
    <s v="32m"/>
    <s v="2022H2"/>
    <n v="89.3"/>
    <n v="90"/>
    <s v="03 Cloudy (40%-90%)"/>
  </r>
  <r>
    <m/>
    <s v="S2A_MSIL1C"/>
    <s v="CDM-MLB-GAN"/>
    <s v="-42.46, 171.20 | Zoom:12"/>
    <b v="1"/>
    <s v="New Zealand"/>
    <s v="Greymouth"/>
    <s v="GM"/>
    <x v="53"/>
    <s v="59GMN"/>
    <s v="22:28:17 UTC"/>
    <n v="22.8"/>
    <s v="2500X1253px"/>
    <s v="PNG"/>
    <s v="32m"/>
    <s v="2022H2"/>
    <n v="20.499999999999996"/>
    <n v="30"/>
    <s v="02 Sunny (10%-30%)"/>
  </r>
  <r>
    <m/>
    <s v="S2A_MSIL1C"/>
    <s v="CDM-MLB-GAN"/>
    <s v="-42.46, 171.20 | Zoom:12"/>
    <b v="1"/>
    <s v="New Zealand"/>
    <s v="Greymouth"/>
    <s v="GM"/>
    <x v="53"/>
    <s v="59GNN"/>
    <s v="22:28:14 UTC"/>
    <n v="35.299999999999997"/>
    <s v="2500X1253px"/>
    <s v="PNG"/>
    <s v="32m"/>
    <s v="2022H2"/>
    <n v="20.499999999999996"/>
    <n v="30"/>
    <s v="02 Sunny (10%-30%)"/>
  </r>
  <r>
    <m/>
    <s v="S2A_MSIL1C"/>
    <s v="CDM-MLB-GAN"/>
    <s v="-42.46, 171.20 | Zoom:12"/>
    <b v="1"/>
    <s v="New Zealand"/>
    <s v="Greymouth"/>
    <s v="GM"/>
    <x v="53"/>
    <s v="59GMP"/>
    <s v="22:28:05 UTC"/>
    <n v="11.8"/>
    <s v="2500X1253px"/>
    <s v="PNG"/>
    <s v="32m"/>
    <s v="2022H2"/>
    <n v="20.499999999999996"/>
    <n v="30"/>
    <s v="02 Sunny (10%-30%)"/>
  </r>
  <r>
    <m/>
    <s v="S2A_MSIL1C"/>
    <s v="CDM-MLB-GAN"/>
    <s v="-42.46, 171.20 | Zoom:12"/>
    <b v="1"/>
    <s v="New Zealand"/>
    <s v="Greymouth"/>
    <s v="GM"/>
    <x v="53"/>
    <s v="59GNP"/>
    <s v="22:27:59 UTC"/>
    <n v="12.1"/>
    <s v="2500X1253px"/>
    <s v="PNG"/>
    <s v="32m"/>
    <s v="2022H2"/>
    <n v="20.499999999999996"/>
    <n v="30"/>
    <s v="02 Sunny (10%-30%)"/>
  </r>
  <r>
    <m/>
    <s v="S2A_MSIL1C"/>
    <s v="CDM-MLB-GAN"/>
    <s v="-42.46, 171.20 | Zoom:12"/>
    <b v="1"/>
    <s v="New Zealand"/>
    <s v="Greymouth"/>
    <s v="GM"/>
    <x v="159"/>
    <s v="59GMN"/>
    <s v="22:38:05 UTC"/>
    <n v="92.4"/>
    <s v="2500X1253px"/>
    <s v="PNG"/>
    <s v="32m"/>
    <s v="2022H2"/>
    <n v="95.25"/>
    <n v="100"/>
    <s v="04 Overcast (100%)"/>
  </r>
  <r>
    <m/>
    <s v="S2A_MSIL1C"/>
    <s v="CDM-MLB-GAN"/>
    <s v="-42.46, 171.20 | Zoom:12"/>
    <b v="1"/>
    <s v="New Zealand"/>
    <s v="Greymouth"/>
    <s v="GM"/>
    <x v="159"/>
    <s v="59GNN"/>
    <s v="22:38:01 UTC"/>
    <n v="92.3"/>
    <s v="2500X1253px"/>
    <s v="PNG"/>
    <s v="32m"/>
    <s v="2022H2"/>
    <n v="95.25"/>
    <n v="100"/>
    <s v="04 Overcast (100%)"/>
  </r>
  <r>
    <m/>
    <s v="S2A_MSIL1C"/>
    <s v="CDM-MLB-GAN"/>
    <s v="-42.46, 171.20 | Zoom:12"/>
    <b v="1"/>
    <s v="New Zealand"/>
    <s v="Greymouth"/>
    <s v="GM"/>
    <x v="159"/>
    <s v="59GMP"/>
    <s v="22:37:51 UTC"/>
    <n v="99.4"/>
    <s v="2500X1253px"/>
    <s v="PNG"/>
    <s v="32m"/>
    <s v="2022H2"/>
    <n v="95.25"/>
    <n v="100"/>
    <s v="04 Overcast (100%)"/>
  </r>
  <r>
    <m/>
    <s v="S2A_MSIL1C"/>
    <s v="CDM-MLB-GAN"/>
    <s v="-42.46, 171.20 | Zoom:12"/>
    <b v="1"/>
    <s v="New Zealand"/>
    <s v="Greymouth"/>
    <s v="GM"/>
    <x v="159"/>
    <s v="59GNP"/>
    <s v="22:37:47 UTC"/>
    <n v="96.9"/>
    <s v="2500X1253px"/>
    <s v="PNG"/>
    <s v="32m"/>
    <s v="2022H2"/>
    <n v="95.25"/>
    <n v="100"/>
    <s v="04 Overcast (100%)"/>
  </r>
  <r>
    <m/>
    <s v="S2A_MSIL1C"/>
    <s v="CDM-MLB-GAN"/>
    <s v="-42.46, 171.20 | Zoom:12"/>
    <b v="1"/>
    <s v="New Zealand"/>
    <s v="Greymouth"/>
    <s v="GM"/>
    <x v="54"/>
    <s v="59GMN"/>
    <s v="22:28:10 UTC"/>
    <n v="65"/>
    <s v="2500X1253px"/>
    <s v="PNG"/>
    <s v="32m"/>
    <s v="2022H2"/>
    <n v="88.35"/>
    <n v="90"/>
    <s v="03 Cloudy (40%-90%)"/>
  </r>
  <r>
    <m/>
    <s v="S2A_MSIL1C"/>
    <s v="CDM-MLB-GAN"/>
    <s v="-42.46, 171.20 | Zoom:12"/>
    <b v="1"/>
    <s v="New Zealand"/>
    <s v="Greymouth"/>
    <s v="GM"/>
    <x v="54"/>
    <s v="59GNN"/>
    <s v="22:28:06 UTC"/>
    <n v="90.1"/>
    <s v="2500X1253px"/>
    <s v="PNG"/>
    <s v="32m"/>
    <s v="2022H2"/>
    <n v="88.35"/>
    <n v="90"/>
    <s v="03 Cloudy (40%-90%)"/>
  </r>
  <r>
    <m/>
    <s v="S2A_MSIL1C"/>
    <s v="CDM-MLB-GAN"/>
    <s v="-42.46, 171.20 | Zoom:12"/>
    <b v="1"/>
    <s v="New Zealand"/>
    <s v="Greymouth"/>
    <s v="GM"/>
    <x v="54"/>
    <s v="59GMP"/>
    <s v="22:27:57 UTC"/>
    <n v="99"/>
    <s v="2500X1253px"/>
    <s v="PNG"/>
    <s v="32m"/>
    <s v="2022H2"/>
    <n v="88.35"/>
    <n v="90"/>
    <s v="03 Cloudy (40%-90%)"/>
  </r>
  <r>
    <m/>
    <s v="S2A_MSIL1C"/>
    <s v="CDM-MLB-GAN"/>
    <s v="-42.46, 171.20 | Zoom:12"/>
    <b v="1"/>
    <s v="New Zealand"/>
    <s v="Greymouth"/>
    <s v="GM"/>
    <x v="54"/>
    <s v="59GNP"/>
    <s v="22:27:52 UTC"/>
    <n v="99.3"/>
    <s v="2500X1253px"/>
    <s v="PNG"/>
    <s v="32m"/>
    <s v="2022H2"/>
    <n v="88.35"/>
    <n v="90"/>
    <s v="03 Cloudy (40%-90%)"/>
  </r>
  <r>
    <m/>
    <s v="S2A_MSIL1C"/>
    <s v="CDM-MLB-GAN"/>
    <s v="-42.46, 171.20 | Zoom:12"/>
    <b v="1"/>
    <s v="New Zealand"/>
    <s v="Greymouth"/>
    <s v="GM"/>
    <x v="160"/>
    <s v="59GMN"/>
    <s v="22:38:14 UTC"/>
    <n v="97.2"/>
    <s v="2500X1253px"/>
    <s v="PNG"/>
    <s v="32m"/>
    <s v="2022H2"/>
    <n v="80.525000000000006"/>
    <n v="90"/>
    <s v="03 Cloudy (40%-90%)"/>
  </r>
  <r>
    <m/>
    <s v="S2A_MSIL1C"/>
    <s v="CDM-MLB-GAN"/>
    <s v="-42.46, 171.20 | Zoom:12"/>
    <b v="1"/>
    <s v="New Zealand"/>
    <s v="Greymouth"/>
    <s v="GM"/>
    <x v="160"/>
    <s v="59GNN"/>
    <s v="22:38:10 UTC"/>
    <n v="93.9"/>
    <s v="2500X1253px"/>
    <s v="PNG"/>
    <s v="32m"/>
    <s v="2022H2"/>
    <n v="80.525000000000006"/>
    <n v="90"/>
    <s v="03 Cloudy (40%-90%)"/>
  </r>
  <r>
    <m/>
    <s v="S2A_MSIL1C"/>
    <s v="CDM-MLB-GAN"/>
    <s v="-42.46, 171.20 | Zoom:12"/>
    <b v="1"/>
    <s v="New Zealand"/>
    <s v="Greymouth"/>
    <s v="GM"/>
    <x v="160"/>
    <s v="59GMP"/>
    <s v="22:38:00 UTC"/>
    <n v="59.8"/>
    <s v="2500X1253px"/>
    <s v="PNG"/>
    <s v="32m"/>
    <s v="2022H2"/>
    <n v="80.525000000000006"/>
    <n v="90"/>
    <s v="03 Cloudy (40%-90%)"/>
  </r>
  <r>
    <m/>
    <s v="S2A_MSIL1C"/>
    <s v="CDM-MLB-GAN"/>
    <s v="-42.46, 171.20 | Zoom:12"/>
    <b v="1"/>
    <s v="New Zealand"/>
    <s v="Greymouth"/>
    <s v="GM"/>
    <x v="160"/>
    <s v="59GNP"/>
    <s v="22:37:56 UTC"/>
    <n v="71.2"/>
    <s v="2500X1253px"/>
    <s v="PNG"/>
    <s v="32m"/>
    <s v="2022H2"/>
    <n v="80.525000000000006"/>
    <n v="90"/>
    <s v="03 Cloudy (40%-90%)"/>
  </r>
  <r>
    <m/>
    <s v="S2A_MSIL1C"/>
    <s v="CDM-MLB-GAN"/>
    <s v="-42.46, 171.20 | Zoom:12"/>
    <b v="1"/>
    <s v="New Zealand"/>
    <s v="Greymouth"/>
    <s v="GM"/>
    <x v="55"/>
    <s v="59GMN"/>
    <s v="22:28:18 UTC"/>
    <n v="98.8"/>
    <s v="2500X1253px"/>
    <s v="PNG"/>
    <s v="32m"/>
    <s v="2022H2"/>
    <n v="95.949999999999989"/>
    <n v="100"/>
    <s v="04 Overcast (100%)"/>
  </r>
  <r>
    <m/>
    <s v="S2A_MSIL1C"/>
    <s v="CDM-MLB-GAN"/>
    <s v="-42.46, 171.20 | Zoom:12"/>
    <b v="1"/>
    <s v="New Zealand"/>
    <s v="Greymouth"/>
    <s v="GM"/>
    <x v="55"/>
    <s v="59GNN"/>
    <s v="22:28:14 UTC"/>
    <n v="97.4"/>
    <s v="2500X1253px"/>
    <s v="PNG"/>
    <s v="32m"/>
    <s v="2022H2"/>
    <n v="95.949999999999989"/>
    <n v="100"/>
    <s v="04 Overcast (100%)"/>
  </r>
  <r>
    <m/>
    <s v="S2A_MSIL1C"/>
    <s v="CDM-MLB-GAN"/>
    <s v="-42.46, 171.20 | Zoom:12"/>
    <b v="1"/>
    <s v="New Zealand"/>
    <s v="Greymouth"/>
    <s v="GM"/>
    <x v="55"/>
    <s v="59GMP"/>
    <s v="22:28:05 UTC"/>
    <n v="91.5"/>
    <s v="2500X1253px"/>
    <s v="PNG"/>
    <s v="32m"/>
    <s v="2022H2"/>
    <n v="95.949999999999989"/>
    <n v="100"/>
    <s v="04 Overcast (100%)"/>
  </r>
  <r>
    <m/>
    <s v="S2A_MSIL1C"/>
    <s v="CDM-MLB-GAN"/>
    <s v="-42.46, 171.20 | Zoom:12"/>
    <b v="1"/>
    <s v="New Zealand"/>
    <s v="Greymouth"/>
    <s v="GM"/>
    <x v="55"/>
    <s v="59GNP"/>
    <s v="22:28:00 UTC"/>
    <n v="96.1"/>
    <s v="2500X1253px"/>
    <s v="PNG"/>
    <s v="32m"/>
    <s v="2022H2"/>
    <n v="95.949999999999989"/>
    <n v="100"/>
    <s v="04 Overcast (100%)"/>
  </r>
  <r>
    <m/>
    <s v="S2A_MSIL1C"/>
    <s v="CDM-MLB-GAN"/>
    <s v="-42.46, 171.20 | Zoom:12"/>
    <b v="1"/>
    <s v="New Zealand"/>
    <s v="Greymouth"/>
    <s v="GM"/>
    <x v="161"/>
    <s v="59GMN"/>
    <s v="22:38:08 UTC"/>
    <n v="37.700000000000003"/>
    <s v="2500X1253px"/>
    <s v="PNG"/>
    <s v="32m"/>
    <s v="2022H2"/>
    <n v="50.083333333333336"/>
    <n v="60"/>
    <s v="03 Cloudy (40%-90%)"/>
  </r>
  <r>
    <m/>
    <s v="S2A_MSIL1C"/>
    <s v="CDM-MLB-GAN"/>
    <s v="-42.46, 171.20 | Zoom:12"/>
    <b v="1"/>
    <s v="New Zealand"/>
    <s v="Greymouth"/>
    <s v="GM"/>
    <x v="161"/>
    <s v="59GNN"/>
    <s v="22:38:04 UTC"/>
    <n v="8.1999999999999993"/>
    <s v="2500X1253px"/>
    <s v="PNG"/>
    <s v="32m"/>
    <s v="2022H2"/>
    <n v="50.083333333333336"/>
    <n v="60"/>
    <s v="03 Cloudy (40%-90%)"/>
  </r>
  <r>
    <m/>
    <s v="S2A_MSIL1C"/>
    <s v="CDM-MLB-GAN"/>
    <s v="-42.46, 171.20 | Zoom:12"/>
    <b v="1"/>
    <s v="New Zealand"/>
    <s v="Greymouth"/>
    <s v="GM"/>
    <x v="161"/>
    <s v="59GMP"/>
    <s v="22:37:58 UTC"/>
    <n v="85.3"/>
    <s v="2500X1253px"/>
    <s v="PNG"/>
    <s v="32m"/>
    <s v="2022H2"/>
    <n v="50.083333333333336"/>
    <n v="60"/>
    <s v="03 Cloudy (40%-90%)"/>
  </r>
  <r>
    <m/>
    <s v="S2A_MSIL1C"/>
    <s v="CDM-MLB-GAN"/>
    <s v="-42.46, 171.20 | Zoom:12"/>
    <b v="1"/>
    <s v="New Zealand"/>
    <s v="Greymouth"/>
    <s v="GM"/>
    <x v="161"/>
    <s v="59GNP"/>
    <s v="22:37:56 UTC"/>
    <n v="51.6"/>
    <s v="2500X1253px"/>
    <s v="PNG"/>
    <s v="32m"/>
    <s v="2022H2"/>
    <n v="50.083333333333336"/>
    <n v="60"/>
    <s v="03 Cloudy (40%-90%)"/>
  </r>
  <r>
    <m/>
    <s v="S2A_MSIL1C"/>
    <s v="CDM-MLB-GAN"/>
    <s v="-42.46, 171.20 | Zoom:12"/>
    <b v="1"/>
    <s v="New Zealand"/>
    <s v="Greymouth"/>
    <s v="GM"/>
    <x v="161"/>
    <s v="59GMP"/>
    <s v="22:37:51 UTC"/>
    <n v="74.599999999999994"/>
    <s v="2500X1253px"/>
    <s v="PNG"/>
    <s v="32m"/>
    <s v="2022H2"/>
    <n v="50.083333333333336"/>
    <n v="60"/>
    <s v="03 Cloudy (40%-90%)"/>
  </r>
  <r>
    <m/>
    <s v="S2A_MSIL1C"/>
    <s v="CDM-MLB-GAN"/>
    <s v="-42.46, 171.20 | Zoom:12"/>
    <b v="1"/>
    <s v="New Zealand"/>
    <s v="Greymouth"/>
    <s v="GM"/>
    <x v="161"/>
    <s v="59GNP"/>
    <s v="22:37:49 UTC"/>
    <n v="43.1"/>
    <s v="2500X1253px"/>
    <s v="PNG"/>
    <s v="32m"/>
    <s v="2022H2"/>
    <n v="50.083333333333336"/>
    <n v="60"/>
    <s v="03 Cloudy (40%-90%)"/>
  </r>
  <r>
    <m/>
    <s v="S2A_MSIL1C"/>
    <s v="CDM-MLB-GAN"/>
    <s v="-42.46, 171.20 | Zoom:12"/>
    <b v="1"/>
    <s v="New Zealand"/>
    <s v="Greymouth"/>
    <s v="GM"/>
    <x v="56"/>
    <s v="59GMN"/>
    <s v="22:28:12 UTC"/>
    <n v="25.7"/>
    <s v="2500X1253px"/>
    <s v="PNG"/>
    <s v="32m"/>
    <s v="2022H2"/>
    <n v="70.400000000000006"/>
    <n v="80"/>
    <s v="03 Cloudy (40%-90%)"/>
  </r>
  <r>
    <m/>
    <s v="S2A_MSIL1C"/>
    <s v="CDM-MLB-GAN"/>
    <s v="-42.46, 171.20 | Zoom:12"/>
    <b v="1"/>
    <s v="New Zealand"/>
    <s v="Greymouth"/>
    <s v="GM"/>
    <x v="56"/>
    <s v="59GNN"/>
    <s v="22:28:08 UTC"/>
    <n v="90.9"/>
    <s v="2500X1253px"/>
    <s v="PNG"/>
    <s v="32m"/>
    <s v="2022H2"/>
    <n v="70.400000000000006"/>
    <n v="80"/>
    <s v="03 Cloudy (40%-90%)"/>
  </r>
  <r>
    <m/>
    <s v="S2A_MSIL1C"/>
    <s v="CDM-MLB-GAN"/>
    <s v="-42.46, 171.20 | Zoom:12"/>
    <b v="1"/>
    <s v="New Zealand"/>
    <s v="Greymouth"/>
    <s v="GM"/>
    <x v="56"/>
    <s v="59GMP"/>
    <s v="22:27:59 UTC"/>
    <n v="66.599999999999994"/>
    <s v="2500X1253px"/>
    <s v="PNG"/>
    <s v="32m"/>
    <s v="2022H2"/>
    <n v="70.400000000000006"/>
    <n v="80"/>
    <s v="03 Cloudy (40%-90%)"/>
  </r>
  <r>
    <m/>
    <s v="S2A_MSIL1C"/>
    <s v="CDM-MLB-GAN"/>
    <s v="-42.46, 171.20 | Zoom:12"/>
    <b v="1"/>
    <s v="New Zealand"/>
    <s v="Greymouth"/>
    <s v="GM"/>
    <x v="56"/>
    <s v="59GNP"/>
    <s v="22:27:54 UTC"/>
    <n v="98.4"/>
    <s v="2500X1253px"/>
    <s v="PNG"/>
    <s v="32m"/>
    <s v="2022H2"/>
    <n v="70.400000000000006"/>
    <n v="80"/>
    <s v="03 Cloudy (40%-90%)"/>
  </r>
  <r>
    <m/>
    <s v="S2A_MSIL1C"/>
    <s v="CDM-MLB-GAN"/>
    <s v="-42.46, 171.20 | Zoom:12"/>
    <b v="1"/>
    <s v="New Zealand"/>
    <s v="Greymouth"/>
    <s v="GM"/>
    <x v="162"/>
    <s v="59GMN"/>
    <s v="22:38:15 UTC"/>
    <n v="57.3"/>
    <s v="2500X1253px"/>
    <s v="PNG"/>
    <s v="32m"/>
    <s v="2022H2"/>
    <n v="56.3"/>
    <n v="60"/>
    <s v="03 Cloudy (40%-90%)"/>
  </r>
  <r>
    <m/>
    <s v="S2A_MSIL1C"/>
    <s v="CDM-MLB-GAN"/>
    <s v="-42.46, 171.20 | Zoom:12"/>
    <b v="1"/>
    <s v="New Zealand"/>
    <s v="Greymouth"/>
    <s v="GM"/>
    <x v="162"/>
    <s v="59GNN"/>
    <s v="22:38:11 UTC"/>
    <n v="87.2"/>
    <s v="2500X1253px"/>
    <s v="PNG"/>
    <s v="32m"/>
    <s v="2022H2"/>
    <n v="56.3"/>
    <n v="60"/>
    <s v="03 Cloudy (40%-90%)"/>
  </r>
  <r>
    <m/>
    <s v="S2A_MSIL1C"/>
    <s v="CDM-MLB-GAN"/>
    <s v="-42.46, 171.20 | Zoom:12"/>
    <b v="1"/>
    <s v="New Zealand"/>
    <s v="Greymouth"/>
    <s v="GM"/>
    <x v="162"/>
    <s v="59GMP"/>
    <s v="22:38:01 UTC"/>
    <n v="13.1"/>
    <s v="2500X1253px"/>
    <s v="PNG"/>
    <s v="32m"/>
    <s v="2022H2"/>
    <n v="56.3"/>
    <n v="60"/>
    <s v="03 Cloudy (40%-90%)"/>
  </r>
  <r>
    <m/>
    <s v="S2A_MSIL1C"/>
    <s v="CDM-MLB-GAN"/>
    <s v="-42.46, 171.20 | Zoom:12"/>
    <b v="1"/>
    <s v="New Zealand"/>
    <s v="Greymouth"/>
    <s v="GM"/>
    <x v="162"/>
    <s v="59GNP"/>
    <s v="22:37:57 UTC"/>
    <n v="67.599999999999994"/>
    <s v="2500X1253px"/>
    <s v="PNG"/>
    <s v="32m"/>
    <s v="2022H2"/>
    <n v="56.3"/>
    <n v="60"/>
    <s v="03 Cloudy (40%-90%)"/>
  </r>
  <r>
    <m/>
    <s v="S2A_MSIL1C"/>
    <s v="CDM-MLB-GAN"/>
    <s v="-42.46, 171.20 | Zoom:12"/>
    <b v="1"/>
    <s v="New Zealand"/>
    <s v="Greymouth"/>
    <s v="GM"/>
    <x v="57"/>
    <s v="59GMN"/>
    <s v="22:28:20 UTC"/>
    <n v="5"/>
    <s v="2500X1253px"/>
    <s v="PNG"/>
    <s v="32m"/>
    <s v="2022H2"/>
    <n v="22.9"/>
    <n v="30"/>
    <s v="02 Sunny (10%-30%)"/>
  </r>
  <r>
    <m/>
    <s v="S2A_MSIL1C"/>
    <s v="CDM-MLB-GAN"/>
    <s v="-42.46, 171.20 | Zoom:12"/>
    <b v="1"/>
    <s v="New Zealand"/>
    <s v="Greymouth"/>
    <s v="GM"/>
    <x v="57"/>
    <s v="59GNN"/>
    <s v="22:28:16 UTC"/>
    <n v="24.7"/>
    <s v="2500X1253px"/>
    <s v="PNG"/>
    <s v="32m"/>
    <s v="2022H2"/>
    <n v="22.9"/>
    <n v="30"/>
    <s v="02 Sunny (10%-30%)"/>
  </r>
  <r>
    <m/>
    <s v="S2A_MSIL1C"/>
    <s v="CDM-MLB-GAN"/>
    <s v="-42.46, 171.20 | Zoom:12"/>
    <b v="1"/>
    <s v="New Zealand"/>
    <s v="Greymouth"/>
    <s v="GM"/>
    <x v="57"/>
    <s v="59GMP"/>
    <s v="22:28:07 UTC"/>
    <n v="31.2"/>
    <s v="2500X1253px"/>
    <s v="PNG"/>
    <s v="32m"/>
    <s v="2022H2"/>
    <n v="22.9"/>
    <n v="30"/>
    <s v="02 Sunny (10%-30%)"/>
  </r>
  <r>
    <m/>
    <s v="S2A_MSIL1C"/>
    <s v="CDM-MLB-GAN"/>
    <s v="-42.46, 171.20 | Zoom:12"/>
    <b v="1"/>
    <s v="New Zealand"/>
    <s v="Greymouth"/>
    <s v="GM"/>
    <x v="57"/>
    <s v="59GNP"/>
    <s v="22:28:02 UTC"/>
    <n v="30.7"/>
    <s v="2500X1253px"/>
    <s v="PNG"/>
    <s v="32m"/>
    <s v="2022H2"/>
    <n v="22.9"/>
    <n v="30"/>
    <s v="02 Sunny (10%-30%)"/>
  </r>
  <r>
    <m/>
    <s v="S2A_MSIL1C"/>
    <s v="CDM-MLB-GAN"/>
    <s v="-42.46, 171.20 | Zoom:12"/>
    <b v="1"/>
    <s v="New Zealand"/>
    <s v="Greymouth"/>
    <s v="GM"/>
    <x v="163"/>
    <s v="59GMN"/>
    <s v="22:38:09 UTC"/>
    <n v="0.5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163"/>
    <s v="59GNN"/>
    <s v="22:38:06 UTC"/>
    <n v="7.3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163"/>
    <s v="59GMP"/>
    <s v="22:38:01 UTC"/>
    <n v="0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163"/>
    <s v="59GNP"/>
    <s v="22:38:01 UTC"/>
    <n v="0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163"/>
    <s v="59GMN"/>
    <s v="22:37:59 UTC"/>
    <n v="0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163"/>
    <s v="59GNN"/>
    <s v="22:37:59 UTC"/>
    <n v="3.2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163"/>
    <s v="59GMP"/>
    <s v="22:37:54 UTC"/>
    <n v="0.1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163"/>
    <s v="59GNP"/>
    <s v="22:37:51 UTC"/>
    <n v="0.5"/>
    <s v="2500X1253px"/>
    <s v="PNG"/>
    <s v="32m"/>
    <s v="2022H2"/>
    <n v="1.45"/>
    <n v="10"/>
    <s v="02 Sunny (10%-30%)"/>
  </r>
  <r>
    <m/>
    <s v="S2A_MSIL1C"/>
    <s v="CDM-MLB-GAN"/>
    <s v="-42.46, 171.20 | Zoom:12"/>
    <b v="1"/>
    <s v="New Zealand"/>
    <s v="Greymouth"/>
    <s v="GM"/>
    <x v="58"/>
    <s v="59GMN"/>
    <s v="22:28:12 UTC"/>
    <n v="21"/>
    <s v="2500X1253px"/>
    <s v="PNG"/>
    <s v="32m"/>
    <s v="2022H2"/>
    <n v="38.774999999999999"/>
    <n v="40"/>
    <s v="03 Cloudy (40%-90%)"/>
  </r>
  <r>
    <m/>
    <s v="S2A_MSIL1C"/>
    <s v="CDM-MLB-GAN"/>
    <s v="-42.46, 171.20 | Zoom:12"/>
    <b v="1"/>
    <s v="New Zealand"/>
    <s v="Greymouth"/>
    <s v="GM"/>
    <x v="58"/>
    <s v="59GNN"/>
    <s v="22:28:09 UTC"/>
    <n v="37"/>
    <s v="2500X1253px"/>
    <s v="PNG"/>
    <s v="32m"/>
    <s v="2022H2"/>
    <n v="38.774999999999999"/>
    <n v="40"/>
    <s v="03 Cloudy (40%-90%)"/>
  </r>
  <r>
    <m/>
    <s v="S2A_MSIL1C"/>
    <s v="CDM-MLB-GAN"/>
    <s v="-42.46, 171.20 | Zoom:12"/>
    <b v="1"/>
    <s v="New Zealand"/>
    <s v="Greymouth"/>
    <s v="GM"/>
    <x v="58"/>
    <s v="59GMP"/>
    <s v="22:28:00 UTC"/>
    <n v="61.8"/>
    <s v="2500X1253px"/>
    <s v="PNG"/>
    <s v="32m"/>
    <s v="2022H2"/>
    <n v="38.774999999999999"/>
    <n v="40"/>
    <s v="03 Cloudy (40%-90%)"/>
  </r>
  <r>
    <m/>
    <s v="S2A_MSIL1C"/>
    <s v="CDM-MLB-GAN"/>
    <s v="-42.46, 171.20 | Zoom:12"/>
    <b v="1"/>
    <s v="New Zealand"/>
    <s v="Greymouth"/>
    <s v="GM"/>
    <x v="58"/>
    <s v="59GNP"/>
    <s v="22:27:54 UTC"/>
    <n v="35.299999999999997"/>
    <s v="2500X1253px"/>
    <s v="PNG"/>
    <s v="32m"/>
    <s v="2022H2"/>
    <n v="38.774999999999999"/>
    <n v="40"/>
    <s v="03 Cloudy (40%-90%)"/>
  </r>
  <r>
    <m/>
    <s v="S2A_MSIL1C"/>
    <s v="CDM-MLB-GAN"/>
    <s v="-42.46, 171.20 | Zoom:12"/>
    <b v="1"/>
    <s v="New Zealand"/>
    <s v="Greymouth"/>
    <s v="GM"/>
    <x v="164"/>
    <s v="59GMN"/>
    <s v="22:38:18 UTC"/>
    <n v="0"/>
    <s v="2500X1253px"/>
    <s v="PNG"/>
    <s v="32m"/>
    <s v="2022H2"/>
    <n v="0.375"/>
    <n v="10"/>
    <s v="02 Sunny (10%-30%)"/>
  </r>
  <r>
    <m/>
    <s v="S2A_MSIL1C"/>
    <s v="CDM-MLB-GAN"/>
    <s v="-42.46, 171.20 | Zoom:12"/>
    <b v="1"/>
    <s v="New Zealand"/>
    <s v="Greymouth"/>
    <s v="GM"/>
    <x v="164"/>
    <s v="59GNN"/>
    <s v="22:38:14 UTC"/>
    <n v="0.6"/>
    <s v="2500X1253px"/>
    <s v="PNG"/>
    <s v="32m"/>
    <s v="2022H2"/>
    <n v="0.375"/>
    <n v="10"/>
    <s v="02 Sunny (10%-30%)"/>
  </r>
  <r>
    <m/>
    <s v="S2A_MSIL1C"/>
    <s v="CDM-MLB-GAN"/>
    <s v="-42.46, 171.20 | Zoom:12"/>
    <b v="1"/>
    <s v="New Zealand"/>
    <s v="Greymouth"/>
    <s v="GM"/>
    <x v="164"/>
    <s v="59GMP"/>
    <s v="22:38:06 UTC"/>
    <n v="0.3"/>
    <s v="2500X1253px"/>
    <s v="PNG"/>
    <s v="32m"/>
    <s v="2022H2"/>
    <n v="0.375"/>
    <n v="10"/>
    <s v="02 Sunny (10%-30%)"/>
  </r>
  <r>
    <m/>
    <s v="S2A_MSIL1C"/>
    <s v="CDM-MLB-GAN"/>
    <s v="-42.46, 171.20 | Zoom:12"/>
    <b v="1"/>
    <s v="New Zealand"/>
    <s v="Greymouth"/>
    <s v="GM"/>
    <x v="164"/>
    <s v="59GNP"/>
    <s v="22:38:04 UTC"/>
    <n v="0.6"/>
    <s v="2500X1253px"/>
    <s v="PNG"/>
    <s v="32m"/>
    <s v="2022H2"/>
    <n v="0.375"/>
    <n v="10"/>
    <s v="02 Sunny (10%-30%)"/>
  </r>
  <r>
    <m/>
    <s v="S2A_MSIL1C"/>
    <s v="CDM-MLB-GAN"/>
    <s v="-42.46, 171.20 | Zoom:12"/>
    <b v="1"/>
    <s v="New Zealand"/>
    <s v="Greymouth"/>
    <s v="GM"/>
    <x v="59"/>
    <s v="59GMN"/>
    <s v="22:28:22 UTC"/>
    <n v="5.7"/>
    <s v="2500X1253px"/>
    <s v="PNG"/>
    <s v="32m"/>
    <s v="2022H2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59"/>
    <s v="59GNN"/>
    <s v="22:28:18 UTC"/>
    <n v="2.2999999999999998"/>
    <s v="2500X1253px"/>
    <s v="PNG"/>
    <s v="32m"/>
    <s v="2022H2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59"/>
    <s v="59GMP"/>
    <s v="22:28:09 UTC"/>
    <n v="0"/>
    <s v="2500X1253px"/>
    <s v="PNG"/>
    <s v="32m"/>
    <s v="2022H2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59"/>
    <s v="59GNP"/>
    <s v="22:28:04 UTC"/>
    <n v="1.1000000000000001"/>
    <s v="2500X1253px"/>
    <s v="PNG"/>
    <s v="32m"/>
    <s v="2022H2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165"/>
    <s v="59GMN"/>
    <s v="22:38:09 UTC"/>
    <n v="68.900000000000006"/>
    <s v="2500X1253px"/>
    <s v="PNG"/>
    <s v="32m"/>
    <s v="2022H2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165"/>
    <s v="59GNN"/>
    <s v="22:38:05 UTC"/>
    <n v="56.4"/>
    <s v="2500X1253px"/>
    <s v="PNG"/>
    <s v="32m"/>
    <s v="2022H2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165"/>
    <s v="59GMP"/>
    <s v="22:37:54 UTC"/>
    <n v="16.600000000000001"/>
    <s v="2500X1253px"/>
    <s v="PNG"/>
    <s v="32m"/>
    <s v="2022H2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165"/>
    <s v="59GNP"/>
    <s v="22:37:50 UTC"/>
    <n v="51.4"/>
    <s v="2500X1253px"/>
    <s v="PNG"/>
    <s v="32m"/>
    <s v="2022H2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60"/>
    <s v="59GMN"/>
    <s v="22:28:12 UTC"/>
    <n v="99.2"/>
    <s v="2500X1253px"/>
    <s v="PNG"/>
    <s v="32m"/>
    <s v="2022H2"/>
    <n v="93.800000000000011"/>
    <n v="100"/>
    <s v="04 Overcast (100%)"/>
  </r>
  <r>
    <m/>
    <s v="S2A_MSIL1C"/>
    <s v="CDM-MLB-GAN"/>
    <s v="-42.46, 171.20 | Zoom:12"/>
    <b v="1"/>
    <s v="New Zealand"/>
    <s v="Greymouth"/>
    <s v="GM"/>
    <x v="60"/>
    <s v="59GNN"/>
    <s v="22:28:08 UTC"/>
    <n v="79.099999999999994"/>
    <s v="2500X1253px"/>
    <s v="PNG"/>
    <s v="32m"/>
    <s v="2022H2"/>
    <n v="93.800000000000011"/>
    <n v="100"/>
    <s v="04 Overcast (100%)"/>
  </r>
  <r>
    <m/>
    <s v="S2A_MSIL1C"/>
    <s v="CDM-MLB-GAN"/>
    <s v="-42.46, 171.20 | Zoom:12"/>
    <b v="1"/>
    <s v="New Zealand"/>
    <s v="Greymouth"/>
    <s v="GM"/>
    <x v="60"/>
    <s v="59GMP"/>
    <s v="22:27:59 UTC"/>
    <n v="99.9"/>
    <s v="2500X1253px"/>
    <s v="PNG"/>
    <s v="32m"/>
    <s v="2022H2"/>
    <n v="93.800000000000011"/>
    <n v="100"/>
    <s v="04 Overcast (100%)"/>
  </r>
  <r>
    <m/>
    <s v="S2A_MSIL1C"/>
    <s v="CDM-MLB-GAN"/>
    <s v="-42.46, 171.20 | Zoom:12"/>
    <b v="1"/>
    <s v="New Zealand"/>
    <s v="Greymouth"/>
    <s v="GM"/>
    <x v="60"/>
    <s v="59GNP"/>
    <s v="22:27:54 UTC"/>
    <n v="97"/>
    <s v="2500X1253px"/>
    <s v="PNG"/>
    <s v="32m"/>
    <s v="2022H2"/>
    <n v="93.800000000000011"/>
    <n v="100"/>
    <s v="04 Overcast (100%)"/>
  </r>
  <r>
    <m/>
    <s v="S2A_MSIL1C"/>
    <s v="CDM-MLB-GAN"/>
    <s v="-42.46, 171.20 | Zoom:12"/>
    <b v="1"/>
    <s v="New Zealand"/>
    <s v="Greymouth"/>
    <s v="GM"/>
    <x v="166"/>
    <s v="59GMN"/>
    <s v="22:38:19 UTC"/>
    <n v="39.1"/>
    <s v="2500X1253px"/>
    <s v="PNG"/>
    <s v="32m"/>
    <s v="2022H2"/>
    <n v="48.15"/>
    <n v="50"/>
    <s v="03 Cloudy (40%-90%)"/>
  </r>
  <r>
    <m/>
    <s v="S2A_MSIL1C"/>
    <s v="CDM-MLB-GAN"/>
    <s v="-42.46, 171.20 | Zoom:12"/>
    <b v="1"/>
    <s v="New Zealand"/>
    <s v="Greymouth"/>
    <s v="GM"/>
    <x v="166"/>
    <s v="59GNN"/>
    <s v="22:38:16 UTC"/>
    <n v="31.5"/>
    <s v="2500X1253px"/>
    <s v="PNG"/>
    <s v="32m"/>
    <s v="2022H2"/>
    <n v="48.15"/>
    <n v="50"/>
    <s v="03 Cloudy (40%-90%)"/>
  </r>
  <r>
    <m/>
    <s v="S2A_MSIL1C"/>
    <s v="CDM-MLB-GAN"/>
    <s v="-42.46, 171.20 | Zoom:12"/>
    <b v="1"/>
    <s v="New Zealand"/>
    <s v="Greymouth"/>
    <s v="GM"/>
    <x v="166"/>
    <s v="59GMP"/>
    <s v="22:38:05 UTC"/>
    <n v="55.5"/>
    <s v="2500X1253px"/>
    <s v="PNG"/>
    <s v="32m"/>
    <s v="2022H2"/>
    <n v="48.15"/>
    <n v="50"/>
    <s v="03 Cloudy (40%-90%)"/>
  </r>
  <r>
    <m/>
    <s v="S2A_MSIL1C"/>
    <s v="CDM-MLB-GAN"/>
    <s v="-42.46, 171.20 | Zoom:12"/>
    <b v="1"/>
    <s v="New Zealand"/>
    <s v="Greymouth"/>
    <s v="GM"/>
    <x v="166"/>
    <s v="59GNP"/>
    <s v="22:38:01 UTC"/>
    <n v="66.5"/>
    <s v="2500X1253px"/>
    <s v="PNG"/>
    <s v="32m"/>
    <s v="2022H2"/>
    <n v="48.15"/>
    <n v="50"/>
    <s v="03 Cloudy (40%-90%)"/>
  </r>
  <r>
    <m/>
    <s v="S2A_MSIL1C"/>
    <s v="CDM-MLB-GAN"/>
    <s v="-42.46, 171.20 | Zoom:12"/>
    <b v="1"/>
    <s v="New Zealand"/>
    <s v="Greymouth"/>
    <s v="GM"/>
    <x v="61"/>
    <s v="59GMN"/>
    <s v="22:28:23 UTC"/>
    <n v="0"/>
    <s v="2500X1253px"/>
    <s v="PNG"/>
    <s v="32m"/>
    <s v="2022H2"/>
    <n v="0"/>
    <n v="0"/>
    <s v="01 Clear (0%)"/>
  </r>
  <r>
    <m/>
    <s v="S2A_MSIL1C"/>
    <s v="CDM-MLB-GAN"/>
    <s v="-42.46, 171.20 | Zoom:12"/>
    <b v="1"/>
    <s v="New Zealand"/>
    <s v="Greymouth"/>
    <s v="GM"/>
    <x v="61"/>
    <s v="59GNN"/>
    <s v="22:28:19 UTC"/>
    <n v="0"/>
    <s v="2500X1253px"/>
    <s v="PNG"/>
    <s v="32m"/>
    <s v="2022H2"/>
    <n v="0"/>
    <n v="0"/>
    <s v="01 Clear (0%)"/>
  </r>
  <r>
    <m/>
    <s v="S2A_MSIL1C"/>
    <s v="CDM-MLB-GAN"/>
    <s v="-42.46, 171.20 | Zoom:12"/>
    <b v="1"/>
    <s v="New Zealand"/>
    <s v="Greymouth"/>
    <s v="GM"/>
    <x v="61"/>
    <s v="59GMP"/>
    <s v="22:28:10 UTC"/>
    <n v="0"/>
    <s v="2500X1253px"/>
    <s v="PNG"/>
    <s v="32m"/>
    <s v="2022H2"/>
    <n v="0"/>
    <n v="0"/>
    <s v="01 Clear (0%)"/>
  </r>
  <r>
    <m/>
    <s v="S2A_MSIL1C"/>
    <s v="CDM-MLB-GAN"/>
    <s v="-42.46, 171.20 | Zoom:12"/>
    <b v="1"/>
    <s v="New Zealand"/>
    <s v="Greymouth"/>
    <s v="GM"/>
    <x v="61"/>
    <s v="59GNP"/>
    <s v="22:28:05 UTC"/>
    <n v="0"/>
    <s v="2500X1253px"/>
    <s v="PNG"/>
    <s v="32m"/>
    <s v="2022H2"/>
    <n v="0"/>
    <n v="0"/>
    <s v="01 Clear (0%)"/>
  </r>
  <r>
    <m/>
    <s v="S2A_MSIL1C"/>
    <s v="CDM-MLB-GAN"/>
    <s v="-42.46, 171.20 | Zoom:12"/>
    <b v="1"/>
    <s v="New Zealand"/>
    <s v="Greymouth"/>
    <s v="GM"/>
    <x v="167"/>
    <s v="59GMN"/>
    <s v="22:38:07 UTC"/>
    <n v="97.1"/>
    <s v="2500X1253px"/>
    <s v="PNG"/>
    <s v="32m"/>
    <s v="2022H2"/>
    <n v="99.025000000000006"/>
    <n v="100"/>
    <s v="04 Overcast (100%)"/>
  </r>
  <r>
    <m/>
    <s v="S2A_MSIL1C"/>
    <s v="CDM-MLB-GAN"/>
    <s v="-42.46, 171.20 | Zoom:12"/>
    <b v="1"/>
    <s v="New Zealand"/>
    <s v="Greymouth"/>
    <s v="GM"/>
    <x v="167"/>
    <s v="59GNN"/>
    <s v="22:38:03 UTC"/>
    <n v="99"/>
    <s v="2500X1253px"/>
    <s v="PNG"/>
    <s v="32m"/>
    <s v="2022H2"/>
    <n v="99.025000000000006"/>
    <n v="100"/>
    <s v="04 Overcast (100%)"/>
  </r>
  <r>
    <m/>
    <s v="S2A_MSIL1C"/>
    <s v="CDM-MLB-GAN"/>
    <s v="-42.46, 171.20 | Zoom:12"/>
    <b v="1"/>
    <s v="New Zealand"/>
    <s v="Greymouth"/>
    <s v="GM"/>
    <x v="167"/>
    <s v="59GMP"/>
    <s v="22:37:53 UTC"/>
    <n v="100"/>
    <s v="2500X1253px"/>
    <s v="PNG"/>
    <s v="32m"/>
    <s v="2022H2"/>
    <n v="99.025000000000006"/>
    <n v="100"/>
    <s v="04 Overcast (100%)"/>
  </r>
  <r>
    <m/>
    <s v="S2A_MSIL1C"/>
    <s v="CDM-MLB-GAN"/>
    <s v="-42.46, 171.20 | Zoom:12"/>
    <b v="1"/>
    <s v="New Zealand"/>
    <s v="Greymouth"/>
    <s v="GM"/>
    <x v="167"/>
    <s v="59GNP"/>
    <s v="22:37:49 UTC"/>
    <n v="100"/>
    <s v="2500X1253px"/>
    <s v="PNG"/>
    <s v="32m"/>
    <s v="2022H2"/>
    <n v="99.025000000000006"/>
    <n v="100"/>
    <s v="04 Overcast (100%)"/>
  </r>
  <r>
    <m/>
    <s v="S2A_MSIL1C"/>
    <s v="CDM-MLB-GAN"/>
    <s v="-42.46, 171.20 | Zoom:12"/>
    <b v="1"/>
    <s v="New Zealand"/>
    <s v="Greymouth"/>
    <s v="GM"/>
    <x v="62"/>
    <s v="59GMN"/>
    <s v="22:28:12 UTC"/>
    <n v="10"/>
    <s v="2500X1253px"/>
    <s v="PNG"/>
    <s v="32m"/>
    <s v="2022H2"/>
    <n v="55.5"/>
    <n v="60"/>
    <s v="03 Cloudy (40%-90%)"/>
  </r>
  <r>
    <m/>
    <s v="S2A_MSIL1C"/>
    <s v="CDM-MLB-GAN"/>
    <s v="-42.46, 171.20 | Zoom:12"/>
    <b v="1"/>
    <s v="New Zealand"/>
    <s v="Greymouth"/>
    <s v="GM"/>
    <x v="62"/>
    <s v="59GNN"/>
    <s v="22:28:08 UTC"/>
    <n v="26.7"/>
    <s v="2500X1253px"/>
    <s v="PNG"/>
    <s v="32m"/>
    <s v="2022H2"/>
    <n v="55.5"/>
    <n v="60"/>
    <s v="03 Cloudy (40%-90%)"/>
  </r>
  <r>
    <m/>
    <s v="S2A_MSIL1C"/>
    <s v="CDM-MLB-GAN"/>
    <s v="-42.46, 171.20 | Zoom:12"/>
    <b v="1"/>
    <s v="New Zealand"/>
    <s v="Greymouth"/>
    <s v="GM"/>
    <x v="62"/>
    <s v="59GMP"/>
    <s v="22:27:59 UTC"/>
    <n v="89"/>
    <s v="2500X1253px"/>
    <s v="PNG"/>
    <s v="32m"/>
    <s v="2022H2"/>
    <n v="55.5"/>
    <n v="60"/>
    <s v="03 Cloudy (40%-90%)"/>
  </r>
  <r>
    <m/>
    <s v="S2A_MSIL1C"/>
    <s v="CDM-MLB-GAN"/>
    <s v="-42.46, 171.20 | Zoom:12"/>
    <b v="1"/>
    <s v="New Zealand"/>
    <s v="Greymouth"/>
    <s v="GM"/>
    <x v="62"/>
    <s v="59GNP"/>
    <s v="22:27:54 UTC"/>
    <n v="96.3"/>
    <s v="2500X1253px"/>
    <s v="PNG"/>
    <s v="32m"/>
    <s v="2022H2"/>
    <n v="55.5"/>
    <n v="60"/>
    <s v="03 Cloudy (40%-90%)"/>
  </r>
  <r>
    <m/>
    <s v="S2A_MSIL1C"/>
    <s v="CDM-MLB-GAN"/>
    <s v="-42.46, 171.20 | Zoom:12"/>
    <b v="1"/>
    <s v="New Zealand"/>
    <s v="Greymouth"/>
    <s v="GM"/>
    <x v="168"/>
    <s v="59GMN"/>
    <s v="22:38:20 UTC"/>
    <n v="61.4"/>
    <s v="2500X1253px"/>
    <s v="PNG"/>
    <s v="32m"/>
    <s v="2022H2"/>
    <n v="77.534999999999997"/>
    <n v="80"/>
    <s v="03 Cloudy (40%-90%)"/>
  </r>
  <r>
    <m/>
    <s v="S2A_MSIL1C"/>
    <s v="CDM-MLB-GAN"/>
    <s v="-42.46, 171.20 | Zoom:12"/>
    <b v="1"/>
    <s v="New Zealand"/>
    <s v="Greymouth"/>
    <s v="GM"/>
    <x v="168"/>
    <s v="59GNN"/>
    <s v="22:38:16 UTC"/>
    <n v="81.8"/>
    <s v="2500X1253px"/>
    <s v="PNG"/>
    <s v="32m"/>
    <s v="2022H2"/>
    <n v="77.534999999999997"/>
    <n v="80"/>
    <s v="03 Cloudy (40%-90%)"/>
  </r>
  <r>
    <m/>
    <s v="S2A_MSIL1C"/>
    <s v="CDM-MLB-GAN"/>
    <s v="-42.46, 171.20 | Zoom:12"/>
    <b v="1"/>
    <s v="New Zealand"/>
    <s v="Greymouth"/>
    <s v="GM"/>
    <x v="168"/>
    <s v="59GMP"/>
    <s v="22:38:05 UTC"/>
    <n v="76.2"/>
    <s v="2500X1253px"/>
    <s v="PNG"/>
    <s v="32m"/>
    <s v="2022H2"/>
    <n v="77.534999999999997"/>
    <n v="80"/>
    <s v="03 Cloudy (40%-90%)"/>
  </r>
  <r>
    <m/>
    <s v="S2A_MSIL1C"/>
    <s v="CDM-MLB-GAN"/>
    <s v="-42.46, 171.20 | Zoom:12"/>
    <b v="1"/>
    <s v="New Zealand"/>
    <s v="Greymouth"/>
    <s v="GM"/>
    <x v="168"/>
    <s v="59GNP"/>
    <s v="22:38:01 UTC"/>
    <n v="90.74"/>
    <s v="2500X1253px"/>
    <s v="PNG"/>
    <s v="32m"/>
    <s v="2022H2"/>
    <n v="77.534999999999997"/>
    <n v="80"/>
    <s v="03 Cloudy (40%-90%)"/>
  </r>
  <r>
    <m/>
    <s v="S2A_MSIL1C"/>
    <s v="CDM-MLB-GAN"/>
    <s v="-42.46, 171.20 | Zoom:12"/>
    <b v="1"/>
    <s v="New Zealand"/>
    <s v="Greymouth"/>
    <s v="GM"/>
    <x v="63"/>
    <s v="59GMN"/>
    <s v="22:28:23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63"/>
    <s v="59GNN"/>
    <s v="22:28:19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63"/>
    <s v="59GMP"/>
    <s v="22:28:10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63"/>
    <s v="59GNP"/>
    <s v="22:28:05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169"/>
    <s v="59GMN"/>
    <s v="22:28:10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169"/>
    <s v="59GNN"/>
    <s v="22:28:06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169"/>
    <s v="59GMP"/>
    <s v="22:27:56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169"/>
    <s v="59GNP"/>
    <s v="22:27:51 UTC"/>
    <n v="100"/>
    <s v="2500X1253px"/>
    <s v="PNG"/>
    <s v="32m"/>
    <s v="2022H2"/>
    <n v="100"/>
    <n v="100"/>
    <s v="04 Overcast (100%)"/>
  </r>
  <r>
    <m/>
    <s v="S2A_MSIL1C"/>
    <s v="CDM-MLB-GAN"/>
    <s v="-42.46, 171.20 | Zoom:12"/>
    <b v="1"/>
    <s v="New Zealand"/>
    <s v="Greymouth"/>
    <s v="GM"/>
    <x v="64"/>
    <s v="59GMN"/>
    <s v="22:28:14 UTC"/>
    <n v="0.9"/>
    <s v="2500X1253px"/>
    <s v="PNG"/>
    <s v="32m"/>
    <s v="2022H2"/>
    <n v="4.3"/>
    <n v="10"/>
    <s v="02 Sunny (10%-30%)"/>
  </r>
  <r>
    <m/>
    <s v="S2A_MSIL1C"/>
    <s v="CDM-MLB-GAN"/>
    <s v="-42.46, 171.20 | Zoom:12"/>
    <b v="1"/>
    <s v="New Zealand"/>
    <s v="Greymouth"/>
    <s v="GM"/>
    <x v="64"/>
    <s v="59GNN"/>
    <s v="22:28:10 UTC"/>
    <n v="1.2"/>
    <s v="2500X1253px"/>
    <s v="PNG"/>
    <s v="32m"/>
    <s v="2022H2"/>
    <n v="4.3"/>
    <n v="10"/>
    <s v="02 Sunny (10%-30%)"/>
  </r>
  <r>
    <m/>
    <s v="S2A_MSIL1C"/>
    <s v="CDM-MLB-GAN"/>
    <s v="-42.46, 171.20 | Zoom:12"/>
    <b v="1"/>
    <s v="New Zealand"/>
    <s v="Greymouth"/>
    <s v="GM"/>
    <x v="64"/>
    <s v="59GMP"/>
    <s v="22:28:01 UTC"/>
    <n v="1.5"/>
    <s v="2500X1253px"/>
    <s v="PNG"/>
    <s v="32m"/>
    <s v="2022H2"/>
    <n v="4.3"/>
    <n v="10"/>
    <s v="02 Sunny (10%-30%)"/>
  </r>
  <r>
    <m/>
    <s v="S2A_MSIL1C"/>
    <s v="CDM-MLB-GAN"/>
    <s v="-42.46, 171.20 | Zoom:12"/>
    <b v="1"/>
    <s v="New Zealand"/>
    <s v="Greymouth"/>
    <s v="GM"/>
    <x v="64"/>
    <s v="59GNP"/>
    <s v="22:27:56 UTC"/>
    <n v="13.6"/>
    <s v="2500X1253px"/>
    <s v="PNG"/>
    <s v="32m"/>
    <s v="2022H2"/>
    <n v="4.3"/>
    <n v="10"/>
    <s v="02 Sunny (10%-30%)"/>
  </r>
  <r>
    <m/>
    <s v="S2A_MSIL1C"/>
    <s v="CDM-MLB-GAN"/>
    <s v="-42.46, 171.20 | Zoom:12"/>
    <b v="1"/>
    <s v="New Zealand"/>
    <s v="Greymouth"/>
    <s v="GM"/>
    <x v="170"/>
    <s v="59GMN"/>
    <s v="22:38:19 UTC"/>
    <n v="1.7"/>
    <s v="2500X1253px"/>
    <s v="PNG"/>
    <s v="32m"/>
    <s v="2022H2"/>
    <n v="3.7750000000000004"/>
    <n v="10"/>
    <s v="02 Sunny (10%-30%)"/>
  </r>
  <r>
    <m/>
    <s v="S2A_MSIL1C"/>
    <s v="CDM-MLB-GAN"/>
    <s v="-42.46, 171.20 | Zoom:12"/>
    <b v="1"/>
    <s v="New Zealand"/>
    <s v="Greymouth"/>
    <s v="GM"/>
    <x v="170"/>
    <s v="59GNN"/>
    <s v="22:38:15 UTC"/>
    <n v="6.3"/>
    <s v="2500X1253px"/>
    <s v="PNG"/>
    <s v="32m"/>
    <s v="2022H2"/>
    <n v="3.7750000000000004"/>
    <n v="10"/>
    <s v="02 Sunny (10%-30%)"/>
  </r>
  <r>
    <m/>
    <s v="S2A_MSIL1C"/>
    <s v="CDM-MLB-GAN"/>
    <s v="-42.46, 171.20 | Zoom:12"/>
    <b v="1"/>
    <s v="New Zealand"/>
    <s v="Greymouth"/>
    <s v="GM"/>
    <x v="170"/>
    <s v="59GMP"/>
    <s v="22:38:05 UTC"/>
    <n v="6.8"/>
    <s v="2500X1253px"/>
    <s v="PNG"/>
    <s v="32m"/>
    <s v="2022H2"/>
    <n v="3.7750000000000004"/>
    <n v="10"/>
    <s v="02 Sunny (10%-30%)"/>
  </r>
  <r>
    <m/>
    <s v="S2A_MSIL1C"/>
    <s v="CDM-MLB-GAN"/>
    <s v="-42.46, 171.20 | Zoom:12"/>
    <b v="1"/>
    <s v="New Zealand"/>
    <s v="Greymouth"/>
    <s v="GM"/>
    <x v="170"/>
    <s v="59GNP"/>
    <s v="22:38:00 UTC"/>
    <n v="0.3"/>
    <s v="2500X1253px"/>
    <s v="PNG"/>
    <s v="32m"/>
    <s v="2022H2"/>
    <n v="3.7750000000000004"/>
    <n v="10"/>
    <s v="02 Sunny (10%-30%)"/>
  </r>
  <r>
    <m/>
    <s v="S2A_MSIL1C"/>
    <s v="CDM-MLB-GAN"/>
    <s v="-42.46, 171.20 | Zoom:12"/>
    <b v="1"/>
    <s v="New Zealand"/>
    <s v="Greymouth"/>
    <s v="GM"/>
    <x v="65"/>
    <s v="59GMN"/>
    <s v="22:28:22 UTC"/>
    <n v="67.2"/>
    <s v="2500X1253px"/>
    <s v="PNG"/>
    <s v="32m"/>
    <s v="2022H2"/>
    <n v="44.5"/>
    <n v="50"/>
    <s v="03 Cloudy (40%-90%)"/>
  </r>
  <r>
    <m/>
    <s v="S2A_MSIL1C"/>
    <s v="CDM-MLB-GAN"/>
    <s v="-42.46, 171.20 | Zoom:12"/>
    <b v="1"/>
    <s v="New Zealand"/>
    <s v="Greymouth"/>
    <s v="GM"/>
    <x v="65"/>
    <s v="59GNN"/>
    <s v="22:28:18 UTC"/>
    <n v="51.7"/>
    <s v="2500X1253px"/>
    <s v="PNG"/>
    <s v="32m"/>
    <s v="2022H2"/>
    <n v="44.5"/>
    <n v="50"/>
    <s v="03 Cloudy (40%-90%)"/>
  </r>
  <r>
    <m/>
    <s v="S2A_MSIL1C"/>
    <s v="CDM-MLB-GAN"/>
    <s v="-42.46, 171.20 | Zoom:12"/>
    <b v="1"/>
    <s v="New Zealand"/>
    <s v="Greymouth"/>
    <s v="GM"/>
    <x v="65"/>
    <s v="59GMP"/>
    <s v="22:28:09 UTC"/>
    <n v="30.4"/>
    <s v="2500X1253px"/>
    <s v="PNG"/>
    <s v="32m"/>
    <s v="2022H2"/>
    <n v="44.5"/>
    <n v="50"/>
    <s v="03 Cloudy (40%-90%)"/>
  </r>
  <r>
    <m/>
    <s v="S2A_MSIL1C"/>
    <s v="CDM-MLB-GAN"/>
    <s v="-42.46, 171.20 | Zoom:12"/>
    <b v="1"/>
    <s v="New Zealand"/>
    <s v="Greymouth"/>
    <s v="GM"/>
    <x v="65"/>
    <s v="59GNP"/>
    <s v="22:28:04 UTC"/>
    <n v="28.7"/>
    <s v="2500X1253px"/>
    <s v="PNG"/>
    <s v="32m"/>
    <s v="2022H2"/>
    <n v="44.5"/>
    <n v="50"/>
    <s v="03 Cloudy (40%-90%)"/>
  </r>
  <r>
    <m/>
    <s v="S2A_MSIL1C"/>
    <s v="CDM-MLB-GAN"/>
    <s v="-42.46, 171.20 | Zoom:12"/>
    <b v="1"/>
    <s v="New Zealand"/>
    <s v="Greymouth"/>
    <s v="GM"/>
    <x v="171"/>
    <s v="59GMN"/>
    <s v="22:38:12 UTC"/>
    <n v="100"/>
    <s v="2500X1253px"/>
    <s v="PNG"/>
    <s v="32m"/>
    <s v="2022H2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71"/>
    <s v="59GNN"/>
    <s v="22:38:10 UTC"/>
    <n v="99"/>
    <s v="2500X1253px"/>
    <s v="PNG"/>
    <s v="32m"/>
    <s v="2022H2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71"/>
    <s v="59GMP"/>
    <s v="22:38:05 UTC"/>
    <n v="99.9"/>
    <s v="2500X1253px"/>
    <s v="PNG"/>
    <s v="32m"/>
    <s v="2022H2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71"/>
    <s v="59GNP"/>
    <s v="22:38:03 UTC"/>
    <n v="100"/>
    <s v="2500X1253px"/>
    <s v="PNG"/>
    <s v="32m"/>
    <s v="2022H2"/>
    <n v="99.724999999999994"/>
    <n v="100"/>
    <s v="04 Overcast (100%)"/>
  </r>
  <r>
    <m/>
    <s v="S2A_MSIL1C"/>
    <s v="CDM-MLB-GAN"/>
    <s v="-42.46, 171.20 | Zoom:12"/>
    <b v="1"/>
    <s v="New Zealand"/>
    <s v="Greymouth"/>
    <s v="GM"/>
    <x v="172"/>
    <s v="59GMP"/>
    <s v="22:37:57 UTC"/>
    <n v="99.9"/>
    <s v="2500X1253px"/>
    <s v="PNG"/>
    <s v="32m"/>
    <s v="2022H2"/>
    <n v="99.95"/>
    <n v="100"/>
    <s v="04 Overcast (100%)"/>
  </r>
  <r>
    <m/>
    <s v="S2A_MSIL1C"/>
    <s v="CDM-MLB-GAN"/>
    <s v="-42.46, 171.20 | Zoom:12"/>
    <b v="1"/>
    <s v="New Zealand"/>
    <s v="Greymouth"/>
    <s v="GM"/>
    <x v="172"/>
    <s v="59GNP"/>
    <s v="22:37:53 UTC"/>
    <n v="100"/>
    <s v="2500X1253px"/>
    <s v="PNG"/>
    <s v="32m"/>
    <s v="2022H2"/>
    <n v="99.95"/>
    <n v="100"/>
    <s v="04 Overcast (100%)"/>
  </r>
  <r>
    <m/>
    <s v="S2A_MSIL1C"/>
    <s v="CDM-MLB-GAN"/>
    <s v="-42.46, 171.20 | Zoom:12"/>
    <b v="1"/>
    <s v="New Zealand"/>
    <s v="Greymouth"/>
    <s v="GM"/>
    <x v="66"/>
    <s v="59GMN"/>
    <s v="22:28:15 UTC"/>
    <n v="92.9"/>
    <s v="2500X1253px"/>
    <s v="PNG"/>
    <s v="32m"/>
    <s v="2022H2"/>
    <n v="87"/>
    <n v="90"/>
    <s v="03 Cloudy (40%-90%)"/>
  </r>
  <r>
    <m/>
    <s v="S2A_MSIL1C"/>
    <s v="CDM-MLB-GAN"/>
    <s v="-42.46, 171.20 | Zoom:12"/>
    <b v="1"/>
    <s v="New Zealand"/>
    <s v="Greymouth"/>
    <s v="GM"/>
    <x v="66"/>
    <s v="59GNN"/>
    <s v="22:28:11 UTC"/>
    <n v="62.7"/>
    <s v="2500X1253px"/>
    <s v="PNG"/>
    <s v="32m"/>
    <s v="2022H2"/>
    <n v="87"/>
    <n v="90"/>
    <s v="03 Cloudy (40%-90%)"/>
  </r>
  <r>
    <m/>
    <s v="S2A_MSIL1C"/>
    <s v="CDM-MLB-GAN"/>
    <s v="-42.46, 171.20 | Zoom:12"/>
    <b v="1"/>
    <s v="New Zealand"/>
    <s v="Greymouth"/>
    <s v="GM"/>
    <x v="66"/>
    <s v="59GMP"/>
    <s v="22:28:03 UTC"/>
    <n v="99.9"/>
    <s v="2500X1253px"/>
    <s v="PNG"/>
    <s v="32m"/>
    <s v="2022H2"/>
    <n v="87"/>
    <n v="90"/>
    <s v="03 Cloudy (40%-90%)"/>
  </r>
  <r>
    <m/>
    <s v="S2A_MSIL1C"/>
    <s v="CDM-MLB-GAN"/>
    <s v="-42.46, 171.20 | Zoom:12"/>
    <b v="1"/>
    <s v="New Zealand"/>
    <s v="Greymouth"/>
    <s v="GM"/>
    <x v="66"/>
    <s v="59GNP"/>
    <s v="22:27:57 UTC"/>
    <n v="92.5"/>
    <s v="2500X1253px"/>
    <s v="PNG"/>
    <s v="32m"/>
    <s v="2022H2"/>
    <n v="87"/>
    <n v="90"/>
    <s v="03 Cloudy (40%-90%)"/>
  </r>
  <r>
    <m/>
    <s v="S2A_MSIL1C"/>
    <s v="CDM-MLB-GAN"/>
    <s v="-42.46, 171.20 | Zoom:12"/>
    <b v="1"/>
    <s v="New Zealand"/>
    <s v="Greymouth"/>
    <s v="GM"/>
    <x v="173"/>
    <s v="59GMN"/>
    <s v="22:38:15 UTC"/>
    <n v="21.6"/>
    <s v="2500X1253px"/>
    <s v="PNG"/>
    <s v="32m"/>
    <s v="2022H2"/>
    <n v="44.325000000000003"/>
    <n v="50"/>
    <s v="03 Cloudy (40%-90%)"/>
  </r>
  <r>
    <m/>
    <s v="S2A_MSIL1C"/>
    <s v="CDM-MLB-GAN"/>
    <s v="-42.46, 171.20 | Zoom:12"/>
    <b v="1"/>
    <s v="New Zealand"/>
    <s v="Greymouth"/>
    <s v="GM"/>
    <x v="173"/>
    <s v="59GNN"/>
    <s v="22:38:13 UTC"/>
    <n v="55.1"/>
    <s v="2500X1253px"/>
    <s v="PNG"/>
    <s v="32m"/>
    <s v="2022H2"/>
    <n v="44.325000000000003"/>
    <n v="50"/>
    <s v="03 Cloudy (40%-90%)"/>
  </r>
  <r>
    <m/>
    <s v="S2A_MSIL1C"/>
    <s v="CDM-MLB-GAN"/>
    <s v="-42.46, 171.20 | Zoom:12"/>
    <b v="1"/>
    <s v="New Zealand"/>
    <s v="Greymouth"/>
    <s v="GM"/>
    <x v="173"/>
    <s v="59GMP"/>
    <s v="22:38:03 UTC"/>
    <n v="14.9"/>
    <s v="2500X1253px"/>
    <s v="PNG"/>
    <s v="32m"/>
    <s v="2022H2"/>
    <n v="44.325000000000003"/>
    <n v="50"/>
    <s v="03 Cloudy (40%-90%)"/>
  </r>
  <r>
    <m/>
    <s v="S2A_MSIL1C"/>
    <s v="CDM-MLB-GAN"/>
    <s v="-42.46, 171.20 | Zoom:12"/>
    <b v="1"/>
    <s v="New Zealand"/>
    <s v="Greymouth"/>
    <s v="GM"/>
    <x v="173"/>
    <s v="59GNP"/>
    <s v="22:37:58 UTC"/>
    <n v="85.7"/>
    <s v="2500X1253px"/>
    <s v="PNG"/>
    <s v="32m"/>
    <s v="2022H2"/>
    <n v="44.325000000000003"/>
    <n v="50"/>
    <s v="03 Cloudy (40%-90%)"/>
  </r>
  <r>
    <m/>
    <s v="S2A_MSIL1C"/>
    <s v="CDM-MLB-GAN"/>
    <s v="-42.46, 171.20 | Zoom:12"/>
    <b v="1"/>
    <s v="New Zealand"/>
    <s v="Greymouth"/>
    <s v="GM"/>
    <x v="67"/>
    <s v="59GMN"/>
    <s v="22:28:20 UTC"/>
    <n v="98.6"/>
    <s v="2500X1253px"/>
    <s v="PNG"/>
    <s v="32m"/>
    <s v="2022H2"/>
    <n v="93.2"/>
    <n v="100"/>
    <s v="04 Overcast (100%)"/>
  </r>
  <r>
    <m/>
    <s v="S2A_MSIL1C"/>
    <s v="CDM-MLB-GAN"/>
    <s v="-42.46, 171.20 | Zoom:12"/>
    <b v="1"/>
    <s v="New Zealand"/>
    <s v="Greymouth"/>
    <s v="GM"/>
    <x v="67"/>
    <s v="59GNN"/>
    <s v="22:28:16 UTC"/>
    <n v="98.5"/>
    <s v="2500X1253px"/>
    <s v="PNG"/>
    <s v="32m"/>
    <s v="2022H2"/>
    <n v="93.2"/>
    <n v="100"/>
    <s v="04 Overcast (100%)"/>
  </r>
  <r>
    <m/>
    <s v="S2A_MSIL1C"/>
    <s v="CDM-MLB-GAN"/>
    <s v="-42.46, 171.20 | Zoom:12"/>
    <b v="1"/>
    <s v="New Zealand"/>
    <s v="Greymouth"/>
    <s v="GM"/>
    <x v="67"/>
    <s v="59GMP"/>
    <s v="22:28:07 UTC"/>
    <n v="80.900000000000006"/>
    <s v="2500X1253px"/>
    <s v="PNG"/>
    <s v="32m"/>
    <s v="2022H2"/>
    <n v="93.2"/>
    <n v="100"/>
    <s v="04 Overcast (100%)"/>
  </r>
  <r>
    <m/>
    <s v="S2A_MSIL1C"/>
    <s v="CDM-MLB-GAN"/>
    <s v="-42.46, 171.20 | Zoom:12"/>
    <b v="1"/>
    <s v="New Zealand"/>
    <s v="Greymouth"/>
    <s v="GM"/>
    <x v="67"/>
    <s v="59GNP"/>
    <s v="22:28:02 UTC"/>
    <n v="94.8"/>
    <s v="2500X1253px"/>
    <s v="PNG"/>
    <s v="32m"/>
    <s v="2022H2"/>
    <n v="93.2"/>
    <n v="100"/>
    <s v="04 Overcast (100%)"/>
  </r>
  <r>
    <m/>
    <s v="S2A_MSIL1C"/>
    <s v="CDM-MLB-GAN"/>
    <s v="-42.46, 171.20 | Zoom:12"/>
    <b v="1"/>
    <s v="New Zealand"/>
    <s v="Greymouth"/>
    <s v="GM"/>
    <x v="174"/>
    <s v="59GMN"/>
    <s v="22:38:12 UTC"/>
    <n v="92.8"/>
    <s v="2500X1253px"/>
    <s v="PNG"/>
    <s v="32m"/>
    <s v="2022H2"/>
    <n v="89.199999999999989"/>
    <n v="90"/>
    <s v="03 Cloudy (40%-90%)"/>
  </r>
  <r>
    <m/>
    <s v="S2A_MSIL1C"/>
    <s v="CDM-MLB-GAN"/>
    <s v="-42.46, 171.20 | Zoom:12"/>
    <b v="1"/>
    <s v="New Zealand"/>
    <s v="Greymouth"/>
    <s v="GM"/>
    <x v="174"/>
    <s v="59GNN"/>
    <s v="22:38:08 UTC"/>
    <n v="98.1"/>
    <s v="2500X1253px"/>
    <s v="PNG"/>
    <s v="32m"/>
    <s v="2022H2"/>
    <n v="89.199999999999989"/>
    <n v="90"/>
    <s v="03 Cloudy (40%-90%)"/>
  </r>
  <r>
    <m/>
    <s v="S2A_MSIL1C"/>
    <s v="CDM-MLB-GAN"/>
    <s v="-42.46, 171.20 | Zoom:12"/>
    <b v="1"/>
    <s v="New Zealand"/>
    <s v="Greymouth"/>
    <s v="GM"/>
    <x v="174"/>
    <s v="59GMP"/>
    <s v="22:37:58 UTC"/>
    <n v="77.5"/>
    <s v="2500X1253px"/>
    <s v="PNG"/>
    <s v="32m"/>
    <s v="2022H2"/>
    <n v="89.199999999999989"/>
    <n v="90"/>
    <s v="03 Cloudy (40%-90%)"/>
  </r>
  <r>
    <m/>
    <s v="S2A_MSIL1C"/>
    <s v="CDM-MLB-GAN"/>
    <s v="-42.46, 171.20 | Zoom:12"/>
    <b v="1"/>
    <s v="New Zealand"/>
    <s v="Greymouth"/>
    <s v="GM"/>
    <x v="174"/>
    <s v="59GNP"/>
    <s v="22:37:54 UTC"/>
    <n v="88.4"/>
    <s v="2500X1253px"/>
    <s v="PNG"/>
    <s v="32m"/>
    <s v="2022H2"/>
    <n v="89.199999999999989"/>
    <n v="90"/>
    <s v="03 Cloudy (40%-90%)"/>
  </r>
  <r>
    <m/>
    <s v="S2A_MSIL1C"/>
    <s v="CDM-MLB-GAN"/>
    <s v="-42.46, 171.20 | Zoom:12"/>
    <b v="1"/>
    <s v="New Zealand"/>
    <s v="Greymouth"/>
    <s v="GM"/>
    <x v="68"/>
    <s v="59GMN"/>
    <s v="22:28:15 UTC"/>
    <n v="25.4"/>
    <s v="2500X1253px"/>
    <s v="PNG"/>
    <s v="32m"/>
    <s v="2022H2"/>
    <n v="42.45"/>
    <n v="50"/>
    <s v="03 Cloudy (40%-90%)"/>
  </r>
  <r>
    <m/>
    <s v="S2A_MSIL1C"/>
    <s v="CDM-MLB-GAN"/>
    <s v="-42.46, 171.20 | Zoom:12"/>
    <b v="1"/>
    <s v="New Zealand"/>
    <s v="Greymouth"/>
    <s v="GM"/>
    <x v="68"/>
    <s v="59GNN"/>
    <s v="22:28:12 UTC"/>
    <n v="8.9"/>
    <s v="2500X1253px"/>
    <s v="PNG"/>
    <s v="32m"/>
    <s v="2022H2"/>
    <n v="42.45"/>
    <n v="50"/>
    <s v="03 Cloudy (40%-90%)"/>
  </r>
  <r>
    <m/>
    <s v="S2A_MSIL1C"/>
    <s v="CDM-MLB-GAN"/>
    <s v="-42.46, 171.20 | Zoom:12"/>
    <b v="1"/>
    <s v="New Zealand"/>
    <s v="Greymouth"/>
    <s v="GM"/>
    <x v="68"/>
    <s v="59GMP"/>
    <s v="22:28:03 UTC"/>
    <n v="90.2"/>
    <s v="2500X1253px"/>
    <s v="PNG"/>
    <s v="32m"/>
    <s v="2022H2"/>
    <n v="42.45"/>
    <n v="50"/>
    <s v="03 Cloudy (40%-90%)"/>
  </r>
  <r>
    <m/>
    <s v="S2A_MSIL1C"/>
    <s v="CDM-MLB-GAN"/>
    <s v="-42.46, 171.20 | Zoom:12"/>
    <b v="1"/>
    <s v="New Zealand"/>
    <s v="Greymouth"/>
    <s v="GM"/>
    <x v="68"/>
    <s v="59GNP"/>
    <s v="22:27:57 UTC"/>
    <n v="45.3"/>
    <s v="2500X1253px"/>
    <s v="PNG"/>
    <s v="32m"/>
    <s v="2022H2"/>
    <n v="42.45"/>
    <n v="50"/>
    <s v="03 Cloudy (40%-90%)"/>
  </r>
  <r>
    <m/>
    <s v="S2A_MSIL1C"/>
    <s v="CDM-MLB-GAN"/>
    <s v="-42.46, 171.20 | Zoom:12"/>
    <b v="1"/>
    <s v="New Zealand"/>
    <s v="Greymouth"/>
    <s v="GM"/>
    <x v="175"/>
    <s v="59GMN"/>
    <s v="22:38:18 UTC"/>
    <n v="96.3"/>
    <s v="2500X1253px"/>
    <s v="PNG"/>
    <s v="32m"/>
    <s v="2022H2"/>
    <n v="92.65"/>
    <n v="100"/>
    <s v="04 Overcast (100%)"/>
  </r>
  <r>
    <m/>
    <s v="S2A_MSIL1C"/>
    <s v="CDM-MLB-GAN"/>
    <s v="-42.46, 171.20 | Zoom:12"/>
    <b v="1"/>
    <s v="New Zealand"/>
    <s v="Greymouth"/>
    <s v="GM"/>
    <x v="175"/>
    <s v="59GNN"/>
    <s v="22:38:15 UTC"/>
    <n v="74.599999999999994"/>
    <s v="2500X1253px"/>
    <s v="PNG"/>
    <s v="32m"/>
    <s v="2022H2"/>
    <n v="92.65"/>
    <n v="100"/>
    <s v="04 Overcast (100%)"/>
  </r>
  <r>
    <m/>
    <s v="S2A_MSIL1C"/>
    <s v="CDM-MLB-GAN"/>
    <s v="-42.46, 171.20 | Zoom:12"/>
    <b v="1"/>
    <s v="New Zealand"/>
    <s v="Greymouth"/>
    <s v="GM"/>
    <x v="175"/>
    <s v="59GMP"/>
    <s v="22:38:04 UTC"/>
    <n v="99.8"/>
    <s v="2500X1253px"/>
    <s v="PNG"/>
    <s v="32m"/>
    <s v="2022H2"/>
    <n v="92.65"/>
    <n v="100"/>
    <s v="04 Overcast (100%)"/>
  </r>
  <r>
    <m/>
    <s v="S2A_MSIL1C"/>
    <s v="CDM-MLB-GAN"/>
    <s v="-42.46, 171.20 | Zoom:12"/>
    <b v="1"/>
    <s v="New Zealand"/>
    <s v="Greymouth"/>
    <s v="GM"/>
    <x v="175"/>
    <s v="59GNP"/>
    <s v="22:38:00 UTC"/>
    <n v="99.9"/>
    <s v="2500X1253px"/>
    <s v="PNG"/>
    <s v="32m"/>
    <s v="2022H2"/>
    <n v="92.65"/>
    <n v="100"/>
    <s v="04 Overcast (100%)"/>
  </r>
  <r>
    <m/>
    <s v="S2A_MSIL1C"/>
    <s v="CDM-MLB-GAN"/>
    <s v="-42.46, 171.20 | Zoom:12"/>
    <b v="1"/>
    <s v="New Zealand"/>
    <s v="Greymouth"/>
    <s v="GM"/>
    <x v="69"/>
    <s v="59GMN"/>
    <s v="22:28:22 UTC"/>
    <n v="100"/>
    <s v="2500X1253px"/>
    <s v="PNG"/>
    <s v="32m"/>
    <s v="2022H2"/>
    <n v="99.25"/>
    <n v="100"/>
    <s v="04 Overcast (100%)"/>
  </r>
  <r>
    <m/>
    <s v="S2A_MSIL1C"/>
    <s v="CDM-MLB-GAN"/>
    <s v="-42.46, 171.20 | Zoom:12"/>
    <b v="1"/>
    <s v="New Zealand"/>
    <s v="Greymouth"/>
    <s v="GM"/>
    <x v="69"/>
    <s v="59GNN"/>
    <s v="22:28:18 UTC"/>
    <n v="97"/>
    <s v="2500X1253px"/>
    <s v="PNG"/>
    <s v="32m"/>
    <s v="2022H2"/>
    <n v="99.25"/>
    <n v="100"/>
    <s v="04 Overcast (100%)"/>
  </r>
  <r>
    <m/>
    <s v="S2A_MSIL1C"/>
    <s v="CDM-MLB-GAN"/>
    <s v="-42.46, 171.20 | Zoom:12"/>
    <b v="1"/>
    <s v="New Zealand"/>
    <s v="Greymouth"/>
    <s v="GM"/>
    <x v="69"/>
    <s v="59GMP"/>
    <s v="22:28:10 UTC"/>
    <n v="100"/>
    <s v="2500X1253px"/>
    <s v="PNG"/>
    <s v="32m"/>
    <s v="2022H2"/>
    <n v="99.25"/>
    <n v="100"/>
    <s v="04 Overcast (100%)"/>
  </r>
  <r>
    <m/>
    <s v="S2A_MSIL1C"/>
    <s v="CDM-MLB-GAN"/>
    <s v="-42.46, 171.20 | Zoom:12"/>
    <b v="1"/>
    <s v="New Zealand"/>
    <s v="Greymouth"/>
    <s v="GM"/>
    <x v="69"/>
    <s v="59GNP"/>
    <s v="22:28:04 UTC"/>
    <n v="100"/>
    <s v="2500X1253px"/>
    <s v="PNG"/>
    <s v="32m"/>
    <s v="2022H2"/>
    <n v="99.25"/>
    <n v="100"/>
    <s v="04 Overcast (100%)"/>
  </r>
  <r>
    <m/>
    <s v="S2A_MSIL1C"/>
    <s v="CDM-MLB-GAN"/>
    <s v="-42.46, 171.20 | Zoom:12"/>
    <b v="1"/>
    <s v="New Zealand"/>
    <s v="Greymouth"/>
    <s v="GM"/>
    <x v="176"/>
    <s v="59GMN"/>
    <s v="22:38:11 UTC"/>
    <n v="5.5"/>
    <s v="2500X1253px"/>
    <s v="PNG"/>
    <s v="32m"/>
    <s v="2022H2"/>
    <n v="19.8"/>
    <n v="20"/>
    <s v="02 Sunny (10%-30%)"/>
  </r>
  <r>
    <m/>
    <s v="S2A_MSIL1C"/>
    <s v="CDM-MLB-GAN"/>
    <s v="-42.46, 171.20 | Zoom:12"/>
    <b v="1"/>
    <s v="New Zealand"/>
    <s v="Greymouth"/>
    <s v="GM"/>
    <x v="176"/>
    <s v="59GNN"/>
    <s v="22:38:08 UTC"/>
    <n v="4.5"/>
    <s v="2500X1253px"/>
    <s v="PNG"/>
    <s v="32m"/>
    <s v="2022H2"/>
    <n v="19.8"/>
    <n v="20"/>
    <s v="02 Sunny (10%-30%)"/>
  </r>
  <r>
    <m/>
    <s v="S2A_MSIL1C"/>
    <s v="CDM-MLB-GAN"/>
    <s v="-42.46, 171.20 | Zoom:12"/>
    <b v="1"/>
    <s v="New Zealand"/>
    <s v="Greymouth"/>
    <s v="GM"/>
    <x v="176"/>
    <s v="59GMP"/>
    <s v="22:37:57 UTC"/>
    <n v="36.700000000000003"/>
    <s v="2500X1253px"/>
    <s v="PNG"/>
    <s v="32m"/>
    <s v="2022H2"/>
    <n v="19.8"/>
    <n v="20"/>
    <s v="02 Sunny (10%-30%)"/>
  </r>
  <r>
    <m/>
    <s v="S2A_MSIL1C"/>
    <s v="CDM-MLB-GAN"/>
    <s v="-42.46, 171.20 | Zoom:12"/>
    <b v="1"/>
    <s v="New Zealand"/>
    <s v="Greymouth"/>
    <s v="GM"/>
    <x v="176"/>
    <s v="59GNP"/>
    <s v="22:37:53 UTC"/>
    <n v="32.5"/>
    <s v="2500X1253px"/>
    <s v="PNG"/>
    <s v="32m"/>
    <s v="2022H2"/>
    <n v="19.8"/>
    <n v="20"/>
    <s v="02 Sunny (10%-30%)"/>
  </r>
  <r>
    <m/>
    <s v="S2A_MSIL1C"/>
    <s v="CDM-MLB-GAN"/>
    <s v="-42.46, 171.20 | Zoom:12"/>
    <b v="1"/>
    <s v="New Zealand"/>
    <s v="Greymouth"/>
    <s v="GM"/>
    <x v="70"/>
    <s v="59GMN"/>
    <s v="22:28:15 UTC"/>
    <n v="80.900000000000006"/>
    <s v="2500X1253px"/>
    <s v="PNG"/>
    <s v="32m"/>
    <s v="2022H2"/>
    <n v="64.95"/>
    <n v="70"/>
    <s v="03 Cloudy (40%-90%)"/>
  </r>
  <r>
    <m/>
    <s v="S2A_MSIL1C"/>
    <s v="CDM-MLB-GAN"/>
    <s v="-42.46, 171.20 | Zoom:12"/>
    <b v="1"/>
    <s v="New Zealand"/>
    <s v="Greymouth"/>
    <s v="GM"/>
    <x v="70"/>
    <s v="59GNN"/>
    <s v="22:28:11 UTC"/>
    <n v="54"/>
    <s v="2500X1253px"/>
    <s v="PNG"/>
    <s v="32m"/>
    <s v="2022H2"/>
    <n v="64.95"/>
    <n v="70"/>
    <s v="03 Cloudy (40%-90%)"/>
  </r>
  <r>
    <m/>
    <s v="S2A_MSIL1C"/>
    <s v="CDM-MLB-GAN"/>
    <s v="-42.46, 171.20 | Zoom:12"/>
    <b v="1"/>
    <s v="New Zealand"/>
    <s v="Greymouth"/>
    <s v="GM"/>
    <x v="70"/>
    <s v="59GMP"/>
    <s v="22:28:02 UTC"/>
    <n v="51.9"/>
    <s v="2500X1253px"/>
    <s v="PNG"/>
    <s v="32m"/>
    <s v="2022H2"/>
    <n v="64.95"/>
    <n v="70"/>
    <s v="03 Cloudy (40%-90%)"/>
  </r>
  <r>
    <m/>
    <s v="S2A_MSIL1C"/>
    <s v="CDM-MLB-GAN"/>
    <s v="-42.46, 171.20 | Zoom:12"/>
    <b v="1"/>
    <s v="New Zealand"/>
    <s v="Greymouth"/>
    <s v="GM"/>
    <x v="70"/>
    <s v="59GNP"/>
    <s v="22:27:57 UTC"/>
    <n v="73"/>
    <s v="2500X1253px"/>
    <s v="PNG"/>
    <s v="32m"/>
    <s v="2022H2"/>
    <n v="64.95"/>
    <n v="70"/>
    <s v="03 Cloudy (40%-90%)"/>
  </r>
  <r>
    <m/>
    <s v="S2A_MSIL1C"/>
    <s v="CDM-MLB-GAN"/>
    <s v="-42.46, 171.20 | Zoom:12"/>
    <b v="1"/>
    <s v="New Zealand"/>
    <s v="Greymouth"/>
    <s v="GM"/>
    <x v="177"/>
    <s v="59GMN"/>
    <s v="22:38:20 UTC"/>
    <n v="53.3"/>
    <s v="2500X1253px"/>
    <s v="PNG"/>
    <s v="32m"/>
    <s v="2022H2"/>
    <n v="83.55"/>
    <n v="90"/>
    <s v="03 Cloudy (40%-90%)"/>
  </r>
  <r>
    <m/>
    <s v="S2A_MSIL1C"/>
    <s v="CDM-MLB-GAN"/>
    <s v="-42.46, 171.20 | Zoom:12"/>
    <b v="1"/>
    <s v="New Zealand"/>
    <s v="Greymouth"/>
    <s v="GM"/>
    <x v="177"/>
    <s v="59GNN"/>
    <s v="22:38:16 UTC"/>
    <n v="80.900000000000006"/>
    <s v="2500X1253px"/>
    <s v="PNG"/>
    <s v="32m"/>
    <s v="2022H2"/>
    <n v="83.55"/>
    <n v="90"/>
    <s v="03 Cloudy (40%-90%)"/>
  </r>
  <r>
    <m/>
    <s v="S2A_MSIL1C"/>
    <s v="CDM-MLB-GAN"/>
    <s v="-42.46, 171.20 | Zoom:12"/>
    <b v="1"/>
    <s v="New Zealand"/>
    <s v="Greymouth"/>
    <s v="GM"/>
    <x v="177"/>
    <s v="59GMP"/>
    <s v="22:38:06 UTC"/>
    <n v="100"/>
    <s v="2500X1253px"/>
    <s v="PNG"/>
    <s v="32m"/>
    <s v="2022H2"/>
    <n v="83.55"/>
    <n v="90"/>
    <s v="03 Cloudy (40%-90%)"/>
  </r>
  <r>
    <m/>
    <s v="S2A_MSIL1C"/>
    <s v="CDM-MLB-GAN"/>
    <s v="-42.46, 171.20 | Zoom:12"/>
    <b v="1"/>
    <s v="New Zealand"/>
    <s v="Greymouth"/>
    <s v="GM"/>
    <x v="177"/>
    <s v="59GNP"/>
    <s v="22:38:01 UTC"/>
    <n v="100"/>
    <s v="2500X1253px"/>
    <s v="PNG"/>
    <s v="32m"/>
    <s v="2022H2"/>
    <n v="83.55"/>
    <n v="90"/>
    <s v="03 Cloudy (40%-90%)"/>
  </r>
  <r>
    <m/>
    <s v="S2A_MSIL1C"/>
    <s v="CDM-MLB-GAN"/>
    <s v="-42.46, 171.20 | Zoom:12"/>
    <b v="1"/>
    <s v="New Zealand"/>
    <s v="Greymouth"/>
    <s v="GM"/>
    <x v="71"/>
    <s v="59GMN"/>
    <s v="22:28:23 UTC"/>
    <n v="94.3"/>
    <s v="2500X1253px"/>
    <s v="PNG"/>
    <s v="32m"/>
    <s v="2022H2"/>
    <n v="95.425000000000011"/>
    <n v="100"/>
    <s v="04 Overcast (100%)"/>
  </r>
  <r>
    <m/>
    <s v="S2A_MSIL1C"/>
    <s v="CDM-MLB-GAN"/>
    <s v="-42.46, 171.20 | Zoom:12"/>
    <b v="1"/>
    <s v="New Zealand"/>
    <s v="Greymouth"/>
    <s v="GM"/>
    <x v="71"/>
    <s v="59GNN"/>
    <s v="22:28:20 UTC"/>
    <n v="91.5"/>
    <s v="2500X1253px"/>
    <s v="PNG"/>
    <s v="32m"/>
    <s v="2022H2"/>
    <n v="95.425000000000011"/>
    <n v="100"/>
    <s v="04 Overcast (100%)"/>
  </r>
  <r>
    <m/>
    <s v="S2A_MSIL1C"/>
    <s v="CDM-MLB-GAN"/>
    <s v="-42.46, 171.20 | Zoom:12"/>
    <b v="1"/>
    <s v="New Zealand"/>
    <s v="Greymouth"/>
    <s v="GM"/>
    <x v="71"/>
    <s v="59GMP"/>
    <s v="22:28:11 UTC"/>
    <n v="98.8"/>
    <s v="2500X1253px"/>
    <s v="PNG"/>
    <s v="32m"/>
    <s v="2022H2"/>
    <n v="95.425000000000011"/>
    <n v="100"/>
    <s v="04 Overcast (100%)"/>
  </r>
  <r>
    <m/>
    <s v="S2A_MSIL1C"/>
    <s v="CDM-MLB-GAN"/>
    <s v="-42.46, 171.20 | Zoom:12"/>
    <b v="1"/>
    <s v="New Zealand"/>
    <s v="Greymouth"/>
    <s v="GM"/>
    <x v="71"/>
    <s v="59GNP"/>
    <s v="22:28:05 UTC"/>
    <n v="97.1"/>
    <s v="2500X1253px"/>
    <s v="PNG"/>
    <s v="32m"/>
    <s v="2022H2"/>
    <n v="95.425000000000011"/>
    <n v="100"/>
    <s v="04 Overcast (100%)"/>
  </r>
  <r>
    <m/>
    <s v="S2A_MSIL1C"/>
    <s v="CDM-MLB-GAN"/>
    <s v="-42.46, 171.20 | Zoom:12"/>
    <b v="1"/>
    <s v="New Zealand"/>
    <s v="Greymouth"/>
    <s v="GM"/>
    <x v="178"/>
    <s v="59GMN"/>
    <s v="22:38:12 UTC"/>
    <n v="42.7"/>
    <s v="2500X1253px"/>
    <s v="PNG"/>
    <s v="32m"/>
    <s v="2022H2"/>
    <n v="46.875000000000007"/>
    <n v="50"/>
    <s v="03 Cloudy (40%-90%)"/>
  </r>
  <r>
    <m/>
    <s v="S2A_MSIL1C"/>
    <s v="CDM-MLB-GAN"/>
    <s v="-42.46, 171.20 | Zoom:12"/>
    <b v="1"/>
    <s v="New Zealand"/>
    <s v="Greymouth"/>
    <s v="GM"/>
    <x v="178"/>
    <s v="59GNN"/>
    <s v="22:38:08 UTC"/>
    <n v="19.7"/>
    <s v="2500X1253px"/>
    <s v="PNG"/>
    <s v="32m"/>
    <s v="2022H2"/>
    <n v="46.875000000000007"/>
    <n v="50"/>
    <s v="03 Cloudy (40%-90%)"/>
  </r>
  <r>
    <m/>
    <s v="S2A_MSIL1C"/>
    <s v="CDM-MLB-GAN"/>
    <s v="-42.46, 171.20 | Zoom:12"/>
    <b v="1"/>
    <s v="New Zealand"/>
    <s v="Greymouth"/>
    <s v="GM"/>
    <x v="178"/>
    <s v="59GMP"/>
    <s v="22:37:58 UTC"/>
    <n v="86.7"/>
    <s v="2500X1253px"/>
    <s v="PNG"/>
    <s v="32m"/>
    <s v="2022H2"/>
    <n v="46.875000000000007"/>
    <n v="50"/>
    <s v="03 Cloudy (40%-90%)"/>
  </r>
  <r>
    <m/>
    <s v="S2A_MSIL1C"/>
    <s v="CDM-MLB-GAN"/>
    <s v="-42.46, 171.20 | Zoom:12"/>
    <b v="1"/>
    <s v="New Zealand"/>
    <s v="Greymouth"/>
    <s v="GM"/>
    <x v="178"/>
    <s v="59GNP"/>
    <s v="22:37:53 UTC"/>
    <n v="38.4"/>
    <s v="2500X1253px"/>
    <s v="PNG"/>
    <s v="32m"/>
    <s v="2022H2"/>
    <n v="46.875000000000007"/>
    <n v="50"/>
    <s v="03 Cloudy (40%-90%)"/>
  </r>
  <r>
    <m/>
    <s v="S2A_MSIL1C"/>
    <s v="CDM-MLB-GAN"/>
    <s v="-42.46, 171.20 | Zoom:12"/>
    <b v="1"/>
    <s v="New Zealand"/>
    <s v="Greymouth"/>
    <s v="GM"/>
    <x v="72"/>
    <s v="59GMN"/>
    <s v="22:28:15 UTC"/>
    <n v="45.1"/>
    <s v="2500X1253px"/>
    <s v="PNG"/>
    <s v="32m"/>
    <s v="2022H2"/>
    <n v="39.4"/>
    <n v="40"/>
    <s v="03 Cloudy (40%-90%)"/>
  </r>
  <r>
    <m/>
    <s v="S2A_MSIL1C"/>
    <s v="CDM-MLB-GAN"/>
    <s v="-42.46, 171.20 | Zoom:12"/>
    <b v="1"/>
    <s v="New Zealand"/>
    <s v="Greymouth"/>
    <s v="GM"/>
    <x v="72"/>
    <s v="59GNN"/>
    <s v="22:28:12 UTC"/>
    <n v="48"/>
    <s v="2500X1253px"/>
    <s v="PNG"/>
    <s v="32m"/>
    <s v="2022H2"/>
    <n v="39.4"/>
    <n v="40"/>
    <s v="03 Cloudy (40%-90%)"/>
  </r>
  <r>
    <m/>
    <s v="S2A_MSIL1C"/>
    <s v="CDM-MLB-GAN"/>
    <s v="-42.46, 171.20 | Zoom:12"/>
    <b v="1"/>
    <s v="New Zealand"/>
    <s v="Greymouth"/>
    <s v="GM"/>
    <x v="72"/>
    <s v="59GMP"/>
    <s v="22:28:03 UTC"/>
    <n v="29.6"/>
    <s v="2500X1253px"/>
    <s v="PNG"/>
    <s v="32m"/>
    <s v="2022H2"/>
    <n v="39.4"/>
    <n v="40"/>
    <s v="03 Cloudy (40%-90%)"/>
  </r>
  <r>
    <m/>
    <s v="S2A_MSIL1C"/>
    <s v="CDM-MLB-GAN"/>
    <s v="-42.46, 171.20 | Zoom:12"/>
    <b v="1"/>
    <s v="New Zealand"/>
    <s v="Greymouth"/>
    <s v="GM"/>
    <x v="72"/>
    <s v="59GNP"/>
    <s v="22:27:57 UTC"/>
    <n v="34.9"/>
    <s v="2500X1253px"/>
    <s v="PNG"/>
    <s v="32m"/>
    <s v="2022H2"/>
    <n v="39.4"/>
    <n v="40"/>
    <s v="03 Cloudy (40%-90%)"/>
  </r>
  <r>
    <m/>
    <s v="S2A_MSIL1C"/>
    <s v="CDM-MLB-GAN"/>
    <s v="-42.46, 171.20 | Zoom:12"/>
    <b v="1"/>
    <s v="New Zealand"/>
    <s v="Greymouth"/>
    <s v="GM"/>
    <x v="179"/>
    <s v="59GMN"/>
    <s v="22:38:20 UTC"/>
    <n v="4.0999999999999996"/>
    <s v="2500X1253px"/>
    <s v="PNG"/>
    <s v="32m"/>
    <s v="2022H1"/>
    <n v="10.125"/>
    <n v="20"/>
    <s v="02 Sunny (10%-30%)"/>
  </r>
  <r>
    <m/>
    <s v="S2A_MSIL1C"/>
    <s v="CDM-MLB-GAN"/>
    <s v="-42.46, 171.20 | Zoom:12"/>
    <b v="1"/>
    <s v="New Zealand"/>
    <s v="Greymouth"/>
    <s v="GM"/>
    <x v="179"/>
    <s v="59GNN"/>
    <s v="22:38:16 UTC"/>
    <n v="0.7"/>
    <s v="2500X1253px"/>
    <s v="PNG"/>
    <s v="32m"/>
    <s v="2022H1"/>
    <n v="10.125"/>
    <n v="20"/>
    <s v="02 Sunny (10%-30%)"/>
  </r>
  <r>
    <m/>
    <s v="S2A_MSIL1C"/>
    <s v="CDM-MLB-GAN"/>
    <s v="-42.46, 171.20 | Zoom:12"/>
    <b v="1"/>
    <s v="New Zealand"/>
    <s v="Greymouth"/>
    <s v="GM"/>
    <x v="179"/>
    <s v="59GMP"/>
    <s v="22:38:06 UTC"/>
    <n v="19.399999999999999"/>
    <s v="2500X1253px"/>
    <s v="PNG"/>
    <s v="32m"/>
    <s v="2022H1"/>
    <n v="10.125"/>
    <n v="20"/>
    <s v="02 Sunny (10%-30%)"/>
  </r>
  <r>
    <m/>
    <s v="S2A_MSIL1C"/>
    <s v="CDM-MLB-GAN"/>
    <s v="-42.46, 171.20 | Zoom:12"/>
    <b v="1"/>
    <s v="New Zealand"/>
    <s v="Greymouth"/>
    <s v="GM"/>
    <x v="179"/>
    <s v="59GNP"/>
    <s v="22:38:01 UTC"/>
    <n v="16.3"/>
    <s v="2500X1253px"/>
    <s v="PNG"/>
    <s v="32m"/>
    <s v="2022H1"/>
    <n v="10.125"/>
    <n v="20"/>
    <s v="02 Sunny (10%-30%)"/>
  </r>
  <r>
    <m/>
    <s v="S2A_MSIL1C"/>
    <s v="CDM-MLB-GAN"/>
    <s v="-42.46, 171.20 | Zoom:12"/>
    <b v="1"/>
    <s v="New Zealand"/>
    <s v="Greymouth"/>
    <s v="GM"/>
    <x v="73"/>
    <s v="59GMN"/>
    <s v="22:28:23 UTC"/>
    <n v="98.3"/>
    <s v="2500X1253px"/>
    <s v="PNG"/>
    <s v="32m"/>
    <s v="2022H1"/>
    <n v="99.500000000000014"/>
    <n v="100"/>
    <s v="04 Overcast (100%)"/>
  </r>
  <r>
    <m/>
    <s v="S2A_MSIL1C"/>
    <s v="CDM-MLB-GAN"/>
    <s v="-42.46, 171.20 | Zoom:12"/>
    <b v="1"/>
    <s v="New Zealand"/>
    <s v="Greymouth"/>
    <s v="GM"/>
    <x v="73"/>
    <s v="59GNN"/>
    <s v="22:28:20 UTC"/>
    <n v="100"/>
    <s v="2500X1253px"/>
    <s v="PNG"/>
    <s v="32m"/>
    <s v="2022H1"/>
    <n v="99.500000000000014"/>
    <n v="100"/>
    <s v="04 Overcast (100%)"/>
  </r>
  <r>
    <m/>
    <s v="S2A_MSIL1C"/>
    <s v="CDM-MLB-GAN"/>
    <s v="-42.46, 171.20 | Zoom:12"/>
    <b v="1"/>
    <s v="New Zealand"/>
    <s v="Greymouth"/>
    <s v="GM"/>
    <x v="73"/>
    <s v="59GMP"/>
    <s v="22:28:11 UTC"/>
    <n v="99.9"/>
    <s v="2500X1253px"/>
    <s v="PNG"/>
    <s v="32m"/>
    <s v="2022H1"/>
    <n v="99.500000000000014"/>
    <n v="100"/>
    <s v="04 Overcast (100%)"/>
  </r>
  <r>
    <m/>
    <s v="S2A_MSIL1C"/>
    <s v="CDM-MLB-GAN"/>
    <s v="-42.46, 171.20 | Zoom:12"/>
    <b v="1"/>
    <s v="New Zealand"/>
    <s v="Greymouth"/>
    <s v="GM"/>
    <x v="73"/>
    <s v="59GNP"/>
    <s v="22:28:05 UTC"/>
    <n v="99.8"/>
    <s v="2500X1253px"/>
    <s v="PNG"/>
    <s v="32m"/>
    <s v="2022H1"/>
    <n v="99.500000000000014"/>
    <n v="100"/>
    <s v="04 Overcast (100%)"/>
  </r>
  <r>
    <m/>
    <s v="S2A_MSIL1C"/>
    <s v="CDM-MLB-GAN"/>
    <s v="-42.46, 171.20 | Zoom:12"/>
    <b v="1"/>
    <s v="New Zealand"/>
    <s v="Greymouth"/>
    <s v="GM"/>
    <x v="180"/>
    <s v="59GMN"/>
    <s v="22:38:12 UTC"/>
    <n v="7.4"/>
    <s v="2500X1253px"/>
    <s v="PNG"/>
    <s v="32m"/>
    <s v="2022H1"/>
    <n v="10.674999999999999"/>
    <n v="20"/>
    <s v="02 Sunny (10%-30%)"/>
  </r>
  <r>
    <m/>
    <s v="S2A_MSIL1C"/>
    <s v="CDM-MLB-GAN"/>
    <s v="-42.46, 171.20 | Zoom:12"/>
    <b v="1"/>
    <s v="New Zealand"/>
    <s v="Greymouth"/>
    <s v="GM"/>
    <x v="180"/>
    <s v="59GNN"/>
    <s v="22:38:08 UTC"/>
    <n v="16"/>
    <s v="2500X1253px"/>
    <s v="PNG"/>
    <s v="32m"/>
    <s v="2022H1"/>
    <n v="10.674999999999999"/>
    <n v="20"/>
    <s v="02 Sunny (10%-30%)"/>
  </r>
  <r>
    <m/>
    <s v="S2A_MSIL1C"/>
    <s v="CDM-MLB-GAN"/>
    <s v="-42.46, 171.20 | Zoom:12"/>
    <b v="1"/>
    <s v="New Zealand"/>
    <s v="Greymouth"/>
    <s v="GM"/>
    <x v="180"/>
    <s v="59GMP"/>
    <s v="22:37:58 UTC"/>
    <n v="8.6999999999999993"/>
    <s v="2500X1253px"/>
    <s v="PNG"/>
    <s v="32m"/>
    <s v="2022H1"/>
    <n v="10.674999999999999"/>
    <n v="20"/>
    <s v="02 Sunny (10%-30%)"/>
  </r>
  <r>
    <m/>
    <s v="S2A_MSIL1C"/>
    <s v="CDM-MLB-GAN"/>
    <s v="-42.46, 171.20 | Zoom:12"/>
    <b v="1"/>
    <s v="New Zealand"/>
    <s v="Greymouth"/>
    <s v="GM"/>
    <x v="180"/>
    <s v="59GNP"/>
    <s v="22:37:53 UTC"/>
    <n v="10.6"/>
    <s v="2500X1253px"/>
    <s v="PNG"/>
    <s v="32m"/>
    <s v="2022H1"/>
    <n v="10.674999999999999"/>
    <n v="20"/>
    <s v="02 Sunny (10%-30%)"/>
  </r>
  <r>
    <m/>
    <s v="S2A_MSIL1C"/>
    <s v="CDM-MLB-GAN"/>
    <s v="-42.46, 171.20 | Zoom:12"/>
    <b v="1"/>
    <s v="New Zealand"/>
    <s v="Greymouth"/>
    <s v="GM"/>
    <x v="74"/>
    <s v="59GMN"/>
    <s v="22:28:15 UTC"/>
    <n v="20.7"/>
    <s v="2500X1253px"/>
    <s v="PNG"/>
    <s v="32m"/>
    <s v="2022H1"/>
    <n v="42.175000000000004"/>
    <n v="50"/>
    <s v="03 Cloudy (40%-90%)"/>
  </r>
  <r>
    <m/>
    <s v="S2A_MSIL1C"/>
    <s v="CDM-MLB-GAN"/>
    <s v="-42.46, 171.20 | Zoom:12"/>
    <b v="1"/>
    <s v="New Zealand"/>
    <s v="Greymouth"/>
    <s v="GM"/>
    <x v="74"/>
    <s v="59GNN"/>
    <s v="22:28:11 UTC"/>
    <n v="54.4"/>
    <s v="2500X1253px"/>
    <s v="PNG"/>
    <s v="32m"/>
    <s v="2022H1"/>
    <n v="42.175000000000004"/>
    <n v="50"/>
    <s v="03 Cloudy (40%-90%)"/>
  </r>
  <r>
    <m/>
    <s v="S2A_MSIL1C"/>
    <s v="CDM-MLB-GAN"/>
    <s v="-42.46, 171.20 | Zoom:12"/>
    <b v="1"/>
    <s v="New Zealand"/>
    <s v="Greymouth"/>
    <s v="GM"/>
    <x v="74"/>
    <s v="59GMP"/>
    <s v="22:28:02 UTC"/>
    <n v="67.2"/>
    <s v="2500X1253px"/>
    <s v="PNG"/>
    <s v="32m"/>
    <s v="2022H1"/>
    <n v="42.175000000000004"/>
    <n v="50"/>
    <s v="03 Cloudy (40%-90%)"/>
  </r>
  <r>
    <m/>
    <s v="S2A_MSIL1C"/>
    <s v="CDM-MLB-GAN"/>
    <s v="-42.46, 171.20 | Zoom:12"/>
    <b v="1"/>
    <s v="New Zealand"/>
    <s v="Greymouth"/>
    <s v="GM"/>
    <x v="74"/>
    <s v="59GNP"/>
    <s v="22:27:57 UTC"/>
    <n v="26.4"/>
    <s v="2500X1253px"/>
    <s v="PNG"/>
    <s v="32m"/>
    <s v="2022H1"/>
    <n v="42.175000000000004"/>
    <n v="50"/>
    <s v="03 Cloudy (40%-90%)"/>
  </r>
  <r>
    <m/>
    <s v="S2A_MSIL1C"/>
    <s v="CDM-MLB-GAN"/>
    <s v="-42.46, 171.20 | Zoom:12"/>
    <b v="1"/>
    <s v="New Zealand"/>
    <s v="Greymouth"/>
    <s v="GM"/>
    <x v="181"/>
    <s v="59GMN"/>
    <s v="22:38:19 UTC"/>
    <n v="0"/>
    <s v="2500X1253px"/>
    <s v="PNG"/>
    <s v="32m"/>
    <s v="2022H1"/>
    <n v="12.15"/>
    <n v="20"/>
    <s v="02 Sunny (10%-30%)"/>
  </r>
  <r>
    <m/>
    <s v="S2A_MSIL1C"/>
    <s v="CDM-MLB-GAN"/>
    <s v="-42.46, 171.20 | Zoom:12"/>
    <b v="1"/>
    <s v="New Zealand"/>
    <s v="Greymouth"/>
    <s v="GM"/>
    <x v="181"/>
    <s v="59GNN"/>
    <s v="22:38:15 UTC"/>
    <n v="0"/>
    <s v="2500X1253px"/>
    <s v="PNG"/>
    <s v="32m"/>
    <s v="2022H1"/>
    <n v="12.15"/>
    <n v="20"/>
    <s v="02 Sunny (10%-30%)"/>
  </r>
  <r>
    <m/>
    <s v="S2A_MSIL1C"/>
    <s v="CDM-MLB-GAN"/>
    <s v="-42.46, 171.20 | Zoom:12"/>
    <b v="1"/>
    <s v="New Zealand"/>
    <s v="Greymouth"/>
    <s v="GM"/>
    <x v="181"/>
    <s v="59GMP"/>
    <s v="22:38:05 UTC"/>
    <n v="31.1"/>
    <s v="2500X1253px"/>
    <s v="PNG"/>
    <s v="32m"/>
    <s v="2022H1"/>
    <n v="12.15"/>
    <n v="20"/>
    <s v="02 Sunny (10%-30%)"/>
  </r>
  <r>
    <m/>
    <s v="S2A_MSIL1C"/>
    <s v="CDM-MLB-GAN"/>
    <s v="-42.46, 171.20 | Zoom:12"/>
    <b v="1"/>
    <s v="New Zealand"/>
    <s v="Greymouth"/>
    <s v="GM"/>
    <x v="181"/>
    <s v="59GNP"/>
    <s v="22:38:00 UTC"/>
    <n v="17.5"/>
    <s v="2500X1253px"/>
    <s v="PNG"/>
    <s v="32m"/>
    <s v="2022H1"/>
    <n v="12.15"/>
    <n v="20"/>
    <s v="02 Sunny (10%-30%)"/>
  </r>
  <r>
    <m/>
    <s v="S2A_MSIL1C"/>
    <s v="CDM-MLB-GAN"/>
    <s v="-42.46, 171.20 | Zoom:12"/>
    <b v="1"/>
    <s v="New Zealand"/>
    <s v="Greymouth"/>
    <s v="GM"/>
    <x v="75"/>
    <s v="59GMN"/>
    <s v="22:28:22 UTC"/>
    <n v="99.1"/>
    <s v="2500X1253px"/>
    <s v="PNG"/>
    <s v="32m"/>
    <s v="2022H1"/>
    <n v="98.075000000000003"/>
    <n v="100"/>
    <s v="04 Overcast (100%)"/>
  </r>
  <r>
    <m/>
    <s v="S2A_MSIL1C"/>
    <s v="CDM-MLB-GAN"/>
    <s v="-42.46, 171.20 | Zoom:12"/>
    <b v="1"/>
    <s v="New Zealand"/>
    <s v="Greymouth"/>
    <s v="GM"/>
    <x v="75"/>
    <s v="59GNN"/>
    <s v="22:28:18 UTC"/>
    <n v="93.4"/>
    <s v="2500X1253px"/>
    <s v="PNG"/>
    <s v="32m"/>
    <s v="2022H1"/>
    <n v="98.075000000000003"/>
    <n v="100"/>
    <s v="04 Overcast (100%)"/>
  </r>
  <r>
    <m/>
    <s v="S2A_MSIL1C"/>
    <s v="CDM-MLB-GAN"/>
    <s v="-42.46, 171.20 | Zoom:12"/>
    <b v="1"/>
    <s v="New Zealand"/>
    <s v="Greymouth"/>
    <s v="GM"/>
    <x v="75"/>
    <s v="59GMP"/>
    <s v="22:28:09 UTC"/>
    <n v="100"/>
    <s v="2500X1253px"/>
    <s v="PNG"/>
    <s v="32m"/>
    <s v="2022H1"/>
    <n v="98.075000000000003"/>
    <n v="100"/>
    <s v="04 Overcast (100%)"/>
  </r>
  <r>
    <m/>
    <s v="S2A_MSIL1C"/>
    <s v="CDM-MLB-GAN"/>
    <s v="-42.46, 171.20 | Zoom:12"/>
    <b v="1"/>
    <s v="New Zealand"/>
    <s v="Greymouth"/>
    <s v="GM"/>
    <x v="75"/>
    <s v="59GNP"/>
    <s v="22:28:04 UTC"/>
    <n v="99.8"/>
    <s v="2500X1253px"/>
    <s v="PNG"/>
    <s v="32m"/>
    <s v="2022H1"/>
    <n v="98.075000000000003"/>
    <n v="100"/>
    <s v="04 Overcast (100%)"/>
  </r>
  <r>
    <m/>
    <s v="S2A_MSIL1C"/>
    <s v="CDM-MLB-GAN"/>
    <s v="-42.46, 171.20 | Zoom:12"/>
    <b v="1"/>
    <s v="New Zealand"/>
    <s v="Greymouth"/>
    <s v="GM"/>
    <x v="182"/>
    <s v="59GMN"/>
    <s v="22:38:11 UTC"/>
    <n v="61.1"/>
    <s v="2500X1253px"/>
    <s v="PNG"/>
    <s v="32m"/>
    <s v="2022H1"/>
    <n v="50.849999999999994"/>
    <n v="60"/>
    <s v="03 Cloudy (40%-90%)"/>
  </r>
  <r>
    <m/>
    <s v="S2A_MSIL1C"/>
    <s v="CDM-MLB-GAN"/>
    <s v="-42.46, 171.20 | Zoom:12"/>
    <b v="1"/>
    <s v="New Zealand"/>
    <s v="Greymouth"/>
    <s v="GM"/>
    <x v="182"/>
    <s v="59GNN"/>
    <s v="22:38:07 UTC"/>
    <n v="69"/>
    <s v="2500X1253px"/>
    <s v="PNG"/>
    <s v="32m"/>
    <s v="2022H1"/>
    <n v="50.849999999999994"/>
    <n v="60"/>
    <s v="03 Cloudy (40%-90%)"/>
  </r>
  <r>
    <m/>
    <s v="S2A_MSIL1C"/>
    <s v="CDM-MLB-GAN"/>
    <s v="-42.46, 171.20 | Zoom:12"/>
    <b v="1"/>
    <s v="New Zealand"/>
    <s v="Greymouth"/>
    <s v="GM"/>
    <x v="182"/>
    <s v="59GMP"/>
    <s v="22:37:56 UTC"/>
    <n v="33.299999999999997"/>
    <s v="2500X1253px"/>
    <s v="PNG"/>
    <s v="32m"/>
    <s v="2022H1"/>
    <n v="50.849999999999994"/>
    <n v="60"/>
    <s v="03 Cloudy (40%-90%)"/>
  </r>
  <r>
    <m/>
    <s v="S2A_MSIL1C"/>
    <s v="CDM-MLB-GAN"/>
    <s v="-42.46, 171.20 | Zoom:12"/>
    <b v="1"/>
    <s v="New Zealand"/>
    <s v="Greymouth"/>
    <s v="GM"/>
    <x v="182"/>
    <s v="59GNP"/>
    <s v="22:37:52 UTC"/>
    <n v="40"/>
    <s v="2500X1253px"/>
    <s v="PNG"/>
    <s v="32m"/>
    <s v="2022H1"/>
    <n v="50.849999999999994"/>
    <n v="60"/>
    <s v="03 Cloudy (40%-90%)"/>
  </r>
  <r>
    <m/>
    <s v="S2A_MSIL1C"/>
    <s v="CDM-MLB-GAN"/>
    <s v="-42.46, 171.20 | Zoom:12"/>
    <b v="1"/>
    <s v="New Zealand"/>
    <s v="Greymouth"/>
    <s v="GM"/>
    <x v="76"/>
    <s v="59GMN"/>
    <s v="22:28:13 UTC"/>
    <n v="83.4"/>
    <s v="2500X1253px"/>
    <s v="PNG"/>
    <s v="32m"/>
    <s v="2022H1"/>
    <n v="94.975000000000009"/>
    <n v="100"/>
    <s v="04 Overcast (100%)"/>
  </r>
  <r>
    <m/>
    <s v="S2A_MSIL1C"/>
    <s v="CDM-MLB-GAN"/>
    <s v="-42.46, 171.20 | Zoom:12"/>
    <b v="1"/>
    <s v="New Zealand"/>
    <s v="Greymouth"/>
    <s v="GM"/>
    <x v="76"/>
    <s v="59GNN"/>
    <s v="22:28:10 UTC"/>
    <n v="97.9"/>
    <s v="2500X1253px"/>
    <s v="PNG"/>
    <s v="32m"/>
    <s v="2022H1"/>
    <n v="94.975000000000009"/>
    <n v="100"/>
    <s v="04 Overcast (100%)"/>
  </r>
  <r>
    <m/>
    <s v="S2A_MSIL1C"/>
    <s v="CDM-MLB-GAN"/>
    <s v="-42.46, 171.20 | Zoom:12"/>
    <b v="1"/>
    <s v="New Zealand"/>
    <s v="Greymouth"/>
    <s v="GM"/>
    <x v="76"/>
    <s v="59GMP"/>
    <s v="22:28:01 UTC"/>
    <n v="99.4"/>
    <s v="2500X1253px"/>
    <s v="PNG"/>
    <s v="32m"/>
    <s v="2022H1"/>
    <n v="94.975000000000009"/>
    <n v="100"/>
    <s v="04 Overcast (100%)"/>
  </r>
  <r>
    <m/>
    <s v="S2A_MSIL1C"/>
    <s v="CDM-MLB-GAN"/>
    <s v="-42.46, 171.20 | Zoom:12"/>
    <b v="1"/>
    <s v="New Zealand"/>
    <s v="Greymouth"/>
    <s v="GM"/>
    <x v="76"/>
    <s v="59GNP"/>
    <s v="22:27:55 UTC"/>
    <n v="99.2"/>
    <s v="2500X1253px"/>
    <s v="PNG"/>
    <s v="32m"/>
    <s v="2022H1"/>
    <n v="94.975000000000009"/>
    <n v="100"/>
    <s v="04 Overcast (100%)"/>
  </r>
  <r>
    <m/>
    <s v="S2A_MSIL1C"/>
    <s v="CDM-MLB-GAN"/>
    <s v="-42.46, 171.20 | Zoom:12"/>
    <b v="1"/>
    <s v="New Zealand"/>
    <s v="Greymouth"/>
    <s v="GM"/>
    <x v="183"/>
    <s v="59GMN"/>
    <s v="22:38:16 UTC"/>
    <n v="56.6"/>
    <s v="2500X1253px"/>
    <s v="PNG"/>
    <s v="32m"/>
    <s v="2022H1"/>
    <n v="58.25"/>
    <n v="60"/>
    <s v="03 Cloudy (40%-90%)"/>
  </r>
  <r>
    <m/>
    <s v="S2A_MSIL1C"/>
    <s v="CDM-MLB-GAN"/>
    <s v="-42.46, 171.20 | Zoom:12"/>
    <b v="1"/>
    <s v="New Zealand"/>
    <s v="Greymouth"/>
    <s v="GM"/>
    <x v="183"/>
    <s v="59GNN"/>
    <s v="22:38:13 UTC"/>
    <n v="86"/>
    <s v="2500X1253px"/>
    <s v="PNG"/>
    <s v="32m"/>
    <s v="2022H1"/>
    <n v="58.25"/>
    <n v="60"/>
    <s v="03 Cloudy (40%-90%)"/>
  </r>
  <r>
    <m/>
    <s v="S2A_MSIL1C"/>
    <s v="CDM-MLB-GAN"/>
    <s v="-42.46, 171.20 | Zoom:12"/>
    <b v="1"/>
    <s v="New Zealand"/>
    <s v="Greymouth"/>
    <s v="GM"/>
    <x v="183"/>
    <s v="59GMP"/>
    <s v="22:38:02 UTC"/>
    <n v="30.6"/>
    <s v="2500X1253px"/>
    <s v="PNG"/>
    <s v="32m"/>
    <s v="2022H1"/>
    <n v="58.25"/>
    <n v="60"/>
    <s v="03 Cloudy (40%-90%)"/>
  </r>
  <r>
    <m/>
    <s v="S2A_MSIL1C"/>
    <s v="CDM-MLB-GAN"/>
    <s v="-42.46, 171.20 | Zoom:12"/>
    <b v="1"/>
    <s v="New Zealand"/>
    <s v="Greymouth"/>
    <s v="GM"/>
    <x v="183"/>
    <s v="59GNP"/>
    <s v="22:37:58 UTC"/>
    <n v="59.8"/>
    <s v="2500X1253px"/>
    <s v="PNG"/>
    <s v="32m"/>
    <s v="2022H1"/>
    <n v="58.25"/>
    <n v="60"/>
    <s v="03 Cloudy (40%-90%)"/>
  </r>
  <r>
    <m/>
    <s v="S2A_MSIL1C"/>
    <s v="CDM-MLB-GAN"/>
    <s v="-42.46, 171.20 | Zoom:12"/>
    <b v="1"/>
    <s v="New Zealand"/>
    <s v="Greymouth"/>
    <s v="GM"/>
    <x v="77"/>
    <s v="59GMN"/>
    <s v="22:28:19 UTC"/>
    <n v="99.5"/>
    <s v="2500X1253px"/>
    <s v="PNG"/>
    <s v="32m"/>
    <s v="2022H1"/>
    <n v="93.125"/>
    <n v="100"/>
    <s v="04 Overcast (100%)"/>
  </r>
  <r>
    <m/>
    <s v="S2A_MSIL1C"/>
    <s v="CDM-MLB-GAN"/>
    <s v="-42.46, 171.20 | Zoom:12"/>
    <b v="1"/>
    <s v="New Zealand"/>
    <s v="Greymouth"/>
    <s v="GM"/>
    <x v="77"/>
    <s v="59GNN"/>
    <s v="22:28:15 UTC"/>
    <n v="76.5"/>
    <s v="2500X1253px"/>
    <s v="PNG"/>
    <s v="32m"/>
    <s v="2022H1"/>
    <n v="93.125"/>
    <n v="100"/>
    <s v="04 Overcast (100%)"/>
  </r>
  <r>
    <m/>
    <s v="S2A_MSIL1C"/>
    <s v="CDM-MLB-GAN"/>
    <s v="-42.46, 171.20 | Zoom:12"/>
    <b v="1"/>
    <s v="New Zealand"/>
    <s v="Greymouth"/>
    <s v="GM"/>
    <x v="77"/>
    <s v="59GMP"/>
    <s v="22:28:06 UTC"/>
    <n v="100"/>
    <s v="2500X1253px"/>
    <s v="PNG"/>
    <s v="32m"/>
    <s v="2022H1"/>
    <n v="93.125"/>
    <n v="100"/>
    <s v="04 Overcast (100%)"/>
  </r>
  <r>
    <m/>
    <s v="S2A_MSIL1C"/>
    <s v="CDM-MLB-GAN"/>
    <s v="-42.46, 171.20 | Zoom:12"/>
    <b v="1"/>
    <s v="New Zealand"/>
    <s v="Greymouth"/>
    <s v="GM"/>
    <x v="77"/>
    <s v="59GNP"/>
    <s v="22:28:01 UTC"/>
    <n v="96.5"/>
    <s v="2500X1253px"/>
    <s v="PNG"/>
    <s v="32m"/>
    <s v="2022H1"/>
    <n v="93.125"/>
    <n v="100"/>
    <s v="04 Overcast (100%)"/>
  </r>
  <r>
    <m/>
    <s v="S2A_MSIL1C"/>
    <s v="CDM-MLB-GAN"/>
    <s v="-42.46, 171.20 | Zoom:12"/>
    <b v="1"/>
    <s v="New Zealand"/>
    <s v="Greymouth"/>
    <s v="GM"/>
    <x v="184"/>
    <s v="59GMN"/>
    <s v="22:38:08 UTC"/>
    <n v="17.3"/>
    <s v="2500X1253px"/>
    <s v="PNG"/>
    <s v="32m"/>
    <s v="2022H1"/>
    <n v="18.074999999999999"/>
    <n v="20"/>
    <s v="02 Sunny (10%-30%)"/>
  </r>
  <r>
    <m/>
    <s v="S2A_MSIL1C"/>
    <s v="CDM-MLB-GAN"/>
    <s v="-42.46, 171.20 | Zoom:12"/>
    <b v="1"/>
    <s v="New Zealand"/>
    <s v="Greymouth"/>
    <s v="GM"/>
    <x v="184"/>
    <s v="59GNN"/>
    <s v="22:38:04 UTC"/>
    <n v="40.700000000000003"/>
    <s v="2500X1253px"/>
    <s v="PNG"/>
    <s v="32m"/>
    <s v="2022H1"/>
    <n v="18.074999999999999"/>
    <n v="20"/>
    <s v="02 Sunny (10%-30%)"/>
  </r>
  <r>
    <m/>
    <s v="S2A_MSIL1C"/>
    <s v="CDM-MLB-GAN"/>
    <s v="-42.46, 171.20 | Zoom:12"/>
    <b v="1"/>
    <s v="New Zealand"/>
    <s v="Greymouth"/>
    <s v="GM"/>
    <x v="184"/>
    <s v="59GMP"/>
    <s v="22:37:53 UTC"/>
    <n v="1.3"/>
    <s v="2500X1253px"/>
    <s v="PNG"/>
    <s v="32m"/>
    <s v="2022H1"/>
    <n v="18.074999999999999"/>
    <n v="20"/>
    <s v="02 Sunny (10%-30%)"/>
  </r>
  <r>
    <m/>
    <s v="S2A_MSIL1C"/>
    <s v="CDM-MLB-GAN"/>
    <s v="-42.46, 171.20 | Zoom:12"/>
    <b v="1"/>
    <s v="New Zealand"/>
    <s v="Greymouth"/>
    <s v="GM"/>
    <x v="184"/>
    <s v="59GNP"/>
    <s v="22:37:49 UTC"/>
    <n v="13"/>
    <s v="2500X1253px"/>
    <s v="PNG"/>
    <s v="32m"/>
    <s v="2022H1"/>
    <n v="18.074999999999999"/>
    <n v="20"/>
    <s v="02 Sunny (10%-30%)"/>
  </r>
  <r>
    <m/>
    <s v="S2A_MSIL1C"/>
    <s v="CDM-MLB-GAN"/>
    <s v="-42.46, 171.20 | Zoom:12"/>
    <b v="1"/>
    <s v="New Zealand"/>
    <s v="Greymouth"/>
    <s v="GM"/>
    <x v="78"/>
    <s v="59GMN"/>
    <s v="22:28:10 UTC"/>
    <n v="55.6"/>
    <s v="2500X1253px"/>
    <s v="PNG"/>
    <s v="32m"/>
    <s v="2022H1"/>
    <n v="55.6"/>
    <n v="60"/>
    <s v="03 Cloudy (40%-90%)"/>
  </r>
  <r>
    <m/>
    <s v="S2A_MSIL1C"/>
    <s v="CDM-MLB-GAN"/>
    <s v="-42.46, 171.20 | Zoom:12"/>
    <b v="1"/>
    <s v="New Zealand"/>
    <s v="Greymouth"/>
    <s v="GM"/>
    <x v="185"/>
    <s v="59GMN"/>
    <s v="22:38:15 UTC"/>
    <n v="96.8"/>
    <s v="2500X1253px"/>
    <s v="PNG"/>
    <s v="32m"/>
    <s v="2022H1"/>
    <n v="90.125"/>
    <n v="100"/>
    <s v="04 Overcast (100%)"/>
  </r>
  <r>
    <m/>
    <s v="S2A_MSIL1C"/>
    <s v="CDM-MLB-GAN"/>
    <s v="-42.46, 171.20 | Zoom:12"/>
    <b v="1"/>
    <s v="New Zealand"/>
    <s v="Greymouth"/>
    <s v="GM"/>
    <x v="185"/>
    <s v="59GNN"/>
    <s v="22:38:11 UTC"/>
    <n v="92.8"/>
    <s v="2500X1253px"/>
    <s v="PNG"/>
    <s v="32m"/>
    <s v="2022H1"/>
    <n v="90.125"/>
    <n v="100"/>
    <s v="04 Overcast (100%)"/>
  </r>
  <r>
    <m/>
    <s v="S2A_MSIL1C"/>
    <s v="CDM-MLB-GAN"/>
    <s v="-42.46, 171.20 | Zoom:12"/>
    <b v="1"/>
    <s v="New Zealand"/>
    <s v="Greymouth"/>
    <s v="GM"/>
    <x v="185"/>
    <s v="59GMP"/>
    <s v="22:38:00 UTC"/>
    <n v="86"/>
    <s v="2500X1253px"/>
    <s v="PNG"/>
    <s v="32m"/>
    <s v="2022H1"/>
    <n v="90.125"/>
    <n v="100"/>
    <s v="04 Overcast (100%)"/>
  </r>
  <r>
    <m/>
    <s v="S2A_MSIL1C"/>
    <s v="CDM-MLB-GAN"/>
    <s v="-42.46, 171.20 | Zoom:12"/>
    <b v="1"/>
    <s v="New Zealand"/>
    <s v="Greymouth"/>
    <s v="GM"/>
    <x v="185"/>
    <s v="59GNP"/>
    <s v="22:37:56 UTC"/>
    <n v="84.9"/>
    <s v="2500X1253px"/>
    <s v="PNG"/>
    <s v="32m"/>
    <s v="2022H1"/>
    <n v="90.125"/>
    <n v="100"/>
    <s v="04 Overcast (100%)"/>
  </r>
  <r>
    <m/>
    <s v="S2A_MSIL1C"/>
    <s v="CDM-MLB-GAN"/>
    <s v="-42.46, 171.20 | Zoom:12"/>
    <b v="1"/>
    <s v="New Zealand"/>
    <s v="Greymouth"/>
    <s v="GM"/>
    <x v="79"/>
    <s v="59GMN"/>
    <s v="22:28:18 UTC"/>
    <n v="35.700000000000003"/>
    <s v="2500X1253px"/>
    <s v="PNG"/>
    <s v="32m"/>
    <s v="2022H1"/>
    <n v="26.474999999999998"/>
    <n v="30"/>
    <s v="02 Sunny (10%-30%)"/>
  </r>
  <r>
    <m/>
    <s v="S2A_MSIL1C"/>
    <s v="CDM-MLB-GAN"/>
    <s v="-42.46, 171.20 | Zoom:12"/>
    <b v="1"/>
    <s v="New Zealand"/>
    <s v="Greymouth"/>
    <s v="GM"/>
    <x v="79"/>
    <s v="59GNN"/>
    <s v="22:28:14 UTC"/>
    <n v="4.9000000000000004"/>
    <s v="2500X1253px"/>
    <s v="PNG"/>
    <s v="32m"/>
    <s v="2022H1"/>
    <n v="26.474999999999998"/>
    <n v="30"/>
    <s v="02 Sunny (10%-30%)"/>
  </r>
  <r>
    <m/>
    <s v="S2A_MSIL1C"/>
    <s v="CDM-MLB-GAN"/>
    <s v="-42.46, 171.20 | Zoom:12"/>
    <b v="1"/>
    <s v="New Zealand"/>
    <s v="Greymouth"/>
    <s v="GM"/>
    <x v="79"/>
    <s v="59GMP"/>
    <s v="22:28:06 UTC"/>
    <n v="41.5"/>
    <s v="2500X1253px"/>
    <s v="PNG"/>
    <s v="32m"/>
    <s v="2022H1"/>
    <n v="26.474999999999998"/>
    <n v="30"/>
    <s v="02 Sunny (10%-30%)"/>
  </r>
  <r>
    <m/>
    <s v="S2A_MSIL1C"/>
    <s v="CDM-MLB-GAN"/>
    <s v="-42.46, 171.20 | Zoom:12"/>
    <b v="1"/>
    <s v="New Zealand"/>
    <s v="Greymouth"/>
    <s v="GM"/>
    <x v="79"/>
    <s v="59GNP"/>
    <s v="22:28:00 UTC"/>
    <n v="23.8"/>
    <s v="2500X1253px"/>
    <s v="PNG"/>
    <s v="32m"/>
    <s v="2022H1"/>
    <n v="26.474999999999998"/>
    <n v="30"/>
    <s v="02 Sunny (10%-30%)"/>
  </r>
  <r>
    <m/>
    <s v="S2A_MSIL1C"/>
    <s v="CDM-MLB-GAN"/>
    <s v="-42.46, 171.20 | Zoom:12"/>
    <b v="1"/>
    <s v="New Zealand"/>
    <s v="Greymouth"/>
    <s v="GM"/>
    <x v="186"/>
    <s v="59GMN"/>
    <s v="22:38:07 UTC"/>
    <n v="1"/>
    <s v="2500X1253px"/>
    <s v="PNG"/>
    <s v="32m"/>
    <s v="2022H1"/>
    <n v="5.1000000000000005"/>
    <n v="10"/>
    <s v="02 Sunny (10%-30%)"/>
  </r>
  <r>
    <m/>
    <s v="S2A_MSIL1C"/>
    <s v="CDM-MLB-GAN"/>
    <s v="-42.46, 171.20 | Zoom:12"/>
    <b v="1"/>
    <s v="New Zealand"/>
    <s v="Greymouth"/>
    <s v="GM"/>
    <x v="186"/>
    <s v="59GNN"/>
    <s v="22:38:03 UTC"/>
    <n v="0"/>
    <s v="2500X1253px"/>
    <s v="PNG"/>
    <s v="32m"/>
    <s v="2022H1"/>
    <n v="5.1000000000000005"/>
    <n v="10"/>
    <s v="02 Sunny (10%-30%)"/>
  </r>
  <r>
    <m/>
    <s v="S2A_MSIL1C"/>
    <s v="CDM-MLB-GAN"/>
    <s v="-42.46, 171.20 | Zoom:12"/>
    <b v="1"/>
    <s v="New Zealand"/>
    <s v="Greymouth"/>
    <s v="GM"/>
    <x v="186"/>
    <s v="59GMP"/>
    <s v="22:37:53 UTC"/>
    <n v="15.8"/>
    <s v="2500X1253px"/>
    <s v="PNG"/>
    <s v="32m"/>
    <s v="2022H1"/>
    <n v="5.1000000000000005"/>
    <n v="10"/>
    <s v="02 Sunny (10%-30%)"/>
  </r>
  <r>
    <m/>
    <s v="S2A_MSIL1C"/>
    <s v="CDM-MLB-GAN"/>
    <s v="-42.46, 171.20 | Zoom:12"/>
    <b v="1"/>
    <s v="New Zealand"/>
    <s v="Greymouth"/>
    <s v="GM"/>
    <x v="186"/>
    <s v="59GNP"/>
    <s v="22:37:49 UTC"/>
    <n v="3.6"/>
    <s v="2500X1253px"/>
    <s v="PNG"/>
    <s v="32m"/>
    <s v="2022H1"/>
    <n v="5.1000000000000005"/>
    <n v="10"/>
    <s v="02 Sunny (10%-30%)"/>
  </r>
  <r>
    <m/>
    <s v="S2A_MSIL1C"/>
    <s v="CDM-MLB-GAN"/>
    <s v="-42.46, 171.20 | Zoom:12"/>
    <b v="1"/>
    <s v="New Zealand"/>
    <s v="Greymouth"/>
    <s v="GM"/>
    <x v="80"/>
    <s v="59GMN"/>
    <s v="22:28:11 UTC"/>
    <n v="4.8"/>
    <s v="2500X1253px"/>
    <s v="PNG"/>
    <s v="32m"/>
    <s v="2022H1"/>
    <n v="20.099999999999998"/>
    <n v="30"/>
    <s v="02 Sunny (10%-30%)"/>
  </r>
  <r>
    <m/>
    <s v="S2A_MSIL1C"/>
    <s v="CDM-MLB-GAN"/>
    <s v="-42.46, 171.20 | Zoom:12"/>
    <b v="1"/>
    <s v="New Zealand"/>
    <s v="Greymouth"/>
    <s v="GM"/>
    <x v="80"/>
    <s v="59GNN"/>
    <s v="22:28:07 UTC"/>
    <n v="9.9"/>
    <s v="2500X1253px"/>
    <s v="PNG"/>
    <s v="32m"/>
    <s v="2022H1"/>
    <n v="20.099999999999998"/>
    <n v="30"/>
    <s v="02 Sunny (10%-30%)"/>
  </r>
  <r>
    <m/>
    <s v="S2A_MSIL1C"/>
    <s v="CDM-MLB-GAN"/>
    <s v="-42.46, 171.20 | Zoom:12"/>
    <b v="1"/>
    <s v="New Zealand"/>
    <s v="Greymouth"/>
    <s v="GM"/>
    <x v="80"/>
    <s v="59GMP"/>
    <s v="22:27:58 UTC"/>
    <n v="32.4"/>
    <s v="2500X1253px"/>
    <s v="PNG"/>
    <s v="32m"/>
    <s v="2022H1"/>
    <n v="20.099999999999998"/>
    <n v="30"/>
    <s v="02 Sunny (10%-30%)"/>
  </r>
  <r>
    <m/>
    <s v="S2A_MSIL1C"/>
    <s v="CDM-MLB-GAN"/>
    <s v="-42.46, 171.20 | Zoom:12"/>
    <b v="1"/>
    <s v="New Zealand"/>
    <s v="Greymouth"/>
    <s v="GM"/>
    <x v="80"/>
    <s v="59GNP"/>
    <s v="22:27:53 UTC"/>
    <n v="33.299999999999997"/>
    <s v="2500X1253px"/>
    <s v="PNG"/>
    <s v="32m"/>
    <s v="2022H1"/>
    <n v="20.099999999999998"/>
    <n v="30"/>
    <s v="02 Sunny (10%-30%)"/>
  </r>
  <r>
    <m/>
    <s v="S2A_MSIL1C"/>
    <s v="CDM-MLB-GAN"/>
    <s v="-42.46, 171.20 | Zoom:12"/>
    <b v="1"/>
    <s v="New Zealand"/>
    <s v="Greymouth"/>
    <s v="GM"/>
    <x v="187"/>
    <s v="59GMN"/>
    <s v="22:38:14 UTC"/>
    <n v="38.799999999999997"/>
    <s v="2500X1253px"/>
    <s v="PNG"/>
    <s v="32m"/>
    <s v="2022H1"/>
    <n v="60.15"/>
    <n v="70"/>
    <s v="03 Cloudy (40%-90%)"/>
  </r>
  <r>
    <m/>
    <s v="S2A_MSIL1C"/>
    <s v="CDM-MLB-GAN"/>
    <s v="-42.46, 171.20 | Zoom:12"/>
    <b v="1"/>
    <s v="New Zealand"/>
    <s v="Greymouth"/>
    <s v="GM"/>
    <x v="187"/>
    <s v="59GNN"/>
    <s v="22:38:10 UTC"/>
    <n v="60.8"/>
    <s v="2500X1253px"/>
    <s v="PNG"/>
    <s v="32m"/>
    <s v="2022H1"/>
    <n v="60.15"/>
    <n v="70"/>
    <s v="03 Cloudy (40%-90%)"/>
  </r>
  <r>
    <m/>
    <s v="S2A_MSIL1C"/>
    <s v="CDM-MLB-GAN"/>
    <s v="-42.46, 171.20 | Zoom:12"/>
    <b v="1"/>
    <s v="New Zealand"/>
    <s v="Greymouth"/>
    <s v="GM"/>
    <x v="187"/>
    <s v="59GMP"/>
    <s v="22:37:59 UTC"/>
    <n v="60.1"/>
    <s v="2500X1253px"/>
    <s v="PNG"/>
    <s v="32m"/>
    <s v="2022H1"/>
    <n v="60.15"/>
    <n v="70"/>
    <s v="03 Cloudy (40%-90%)"/>
  </r>
  <r>
    <m/>
    <s v="S2A_MSIL1C"/>
    <s v="CDM-MLB-GAN"/>
    <s v="-42.46, 171.20 | Zoom:12"/>
    <b v="1"/>
    <s v="New Zealand"/>
    <s v="Greymouth"/>
    <s v="GM"/>
    <x v="187"/>
    <s v="59GNP"/>
    <s v="22:37:55 UTC"/>
    <n v="80.900000000000006"/>
    <s v="2500X1253px"/>
    <s v="PNG"/>
    <s v="32m"/>
    <s v="2022H1"/>
    <n v="60.15"/>
    <n v="70"/>
    <s v="03 Cloudy (40%-90%)"/>
  </r>
  <r>
    <m/>
    <s v="S2A_MSIL1C"/>
    <s v="CDM-MLB-GAN"/>
    <s v="-42.46, 171.20 | Zoom:12"/>
    <b v="1"/>
    <s v="New Zealand"/>
    <s v="Greymouth"/>
    <s v="GM"/>
    <x v="81"/>
    <s v="59GMN"/>
    <s v="22:28:16 UTC"/>
    <n v="87.2"/>
    <s v="2500X1253px"/>
    <s v="PNG"/>
    <s v="32m"/>
    <s v="2022H1"/>
    <n v="86.675000000000011"/>
    <n v="90"/>
    <s v="03 Cloudy (40%-90%)"/>
  </r>
  <r>
    <m/>
    <s v="S2A_MSIL1C"/>
    <s v="CDM-MLB-GAN"/>
    <s v="-42.46, 171.20 | Zoom:12"/>
    <b v="1"/>
    <s v="New Zealand"/>
    <s v="Greymouth"/>
    <s v="GM"/>
    <x v="81"/>
    <s v="59GNN"/>
    <s v="22:28:13 UTC"/>
    <n v="91.4"/>
    <s v="2500X1253px"/>
    <s v="PNG"/>
    <s v="32m"/>
    <s v="2022H1"/>
    <n v="86.675000000000011"/>
    <n v="90"/>
    <s v="03 Cloudy (40%-90%)"/>
  </r>
  <r>
    <m/>
    <s v="S2A_MSIL1C"/>
    <s v="CDM-MLB-GAN"/>
    <s v="-42.46, 171.20 | Zoom:12"/>
    <b v="1"/>
    <s v="New Zealand"/>
    <s v="Greymouth"/>
    <s v="GM"/>
    <x v="81"/>
    <s v="59GMP"/>
    <s v="22:28:04 UTC"/>
    <n v="84.6"/>
    <s v="2500X1253px"/>
    <s v="PNG"/>
    <s v="32m"/>
    <s v="2022H1"/>
    <n v="86.675000000000011"/>
    <n v="90"/>
    <s v="03 Cloudy (40%-90%)"/>
  </r>
  <r>
    <m/>
    <s v="S2A_MSIL1C"/>
    <s v="CDM-MLB-GAN"/>
    <s v="-42.46, 171.20 | Zoom:12"/>
    <b v="1"/>
    <s v="New Zealand"/>
    <s v="Greymouth"/>
    <s v="GM"/>
    <x v="81"/>
    <s v="59GNP"/>
    <s v="22:27:58 UTC"/>
    <n v="83.5"/>
    <s v="2500X1253px"/>
    <s v="PNG"/>
    <s v="32m"/>
    <s v="2022H1"/>
    <n v="86.675000000000011"/>
    <n v="90"/>
    <s v="03 Cloudy (40%-90%)"/>
  </r>
  <r>
    <m/>
    <s v="S2A_MSIL1C"/>
    <s v="CDM-MLB-GAN"/>
    <s v="-42.46, 171.20 | Zoom:12"/>
    <b v="1"/>
    <s v="New Zealand"/>
    <s v="Greymouth"/>
    <s v="GM"/>
    <x v="188"/>
    <s v="59GMN"/>
    <s v="22:38:06 UTC"/>
    <n v="95.7"/>
    <s v="2500X1253px"/>
    <s v="PNG"/>
    <s v="32m"/>
    <s v="2022H1"/>
    <n v="97.3"/>
    <n v="100"/>
    <s v="04 Overcast (100%)"/>
  </r>
  <r>
    <m/>
    <s v="S2A_MSIL1C"/>
    <s v="CDM-MLB-GAN"/>
    <s v="-42.46, 171.20 | Zoom:12"/>
    <b v="1"/>
    <s v="New Zealand"/>
    <s v="Greymouth"/>
    <s v="GM"/>
    <x v="188"/>
    <s v="59GNN"/>
    <s v="22:38:03 UTC"/>
    <n v="93.5"/>
    <s v="2500X1253px"/>
    <s v="PNG"/>
    <s v="32m"/>
    <s v="2022H1"/>
    <n v="97.3"/>
    <n v="100"/>
    <s v="04 Overcast (100%)"/>
  </r>
  <r>
    <m/>
    <s v="S2A_MSIL1C"/>
    <s v="CDM-MLB-GAN"/>
    <s v="-42.46, 171.20 | Zoom:12"/>
    <b v="1"/>
    <s v="New Zealand"/>
    <s v="Greymouth"/>
    <s v="GM"/>
    <x v="188"/>
    <s v="59GMP"/>
    <s v="22:37:52 UTC"/>
    <n v="100"/>
    <s v="2500X1253px"/>
    <s v="PNG"/>
    <s v="32m"/>
    <s v="2022H1"/>
    <n v="97.3"/>
    <n v="100"/>
    <s v="04 Overcast (100%)"/>
  </r>
  <r>
    <m/>
    <s v="S2A_MSIL1C"/>
    <s v="CDM-MLB-GAN"/>
    <s v="-42.46, 171.20 | Zoom:12"/>
    <b v="1"/>
    <s v="New Zealand"/>
    <s v="Greymouth"/>
    <s v="GM"/>
    <x v="188"/>
    <s v="59GNP"/>
    <s v="22:37:48 UTC"/>
    <n v="100"/>
    <s v="2500X1253px"/>
    <s v="PNG"/>
    <s v="32m"/>
    <s v="2022H1"/>
    <n v="97.3"/>
    <n v="100"/>
    <s v="04 Overcast (100%)"/>
  </r>
  <r>
    <m/>
    <s v="S2A_MSIL1C"/>
    <s v="CDM-MLB-GAN"/>
    <s v="-42.46, 171.20 | Zoom:12"/>
    <b v="1"/>
    <s v="New Zealand"/>
    <s v="Greymouth"/>
    <s v="GM"/>
    <x v="82"/>
    <s v="59GMN"/>
    <s v="22:28:09 UTC"/>
    <n v="99.8"/>
    <s v="2500X1253px"/>
    <s v="PNG"/>
    <s v="32m"/>
    <s v="2022H1"/>
    <n v="99.124999999999986"/>
    <n v="100"/>
    <s v="04 Overcast (100%)"/>
  </r>
  <r>
    <m/>
    <s v="S2A_MSIL1C"/>
    <s v="CDM-MLB-GAN"/>
    <s v="-42.46, 171.20 | Zoom:12"/>
    <b v="1"/>
    <s v="New Zealand"/>
    <s v="Greymouth"/>
    <s v="GM"/>
    <x v="82"/>
    <s v="59GNN"/>
    <s v="22:28:05 UTC"/>
    <n v="99.9"/>
    <s v="2500X1253px"/>
    <s v="PNG"/>
    <s v="32m"/>
    <s v="2022H1"/>
    <n v="99.124999999999986"/>
    <n v="100"/>
    <s v="04 Overcast (100%)"/>
  </r>
  <r>
    <m/>
    <s v="S2A_MSIL1C"/>
    <s v="CDM-MLB-GAN"/>
    <s v="-42.46, 171.20 | Zoom:12"/>
    <b v="1"/>
    <s v="New Zealand"/>
    <s v="Greymouth"/>
    <s v="GM"/>
    <x v="82"/>
    <s v="59GMP"/>
    <s v="22:27:56 UTC"/>
    <n v="98.1"/>
    <s v="2500X1253px"/>
    <s v="PNG"/>
    <s v="32m"/>
    <s v="2022H1"/>
    <n v="99.124999999999986"/>
    <n v="100"/>
    <s v="04 Overcast (100%)"/>
  </r>
  <r>
    <m/>
    <s v="S2A_MSIL1C"/>
    <s v="CDM-MLB-GAN"/>
    <s v="-42.46, 171.20 | Zoom:12"/>
    <b v="1"/>
    <s v="New Zealand"/>
    <s v="Greymouth"/>
    <s v="GM"/>
    <x v="82"/>
    <s v="59GNP"/>
    <s v="22:27:51 UTC"/>
    <n v="98.7"/>
    <s v="2500X1253px"/>
    <s v="PNG"/>
    <s v="32m"/>
    <s v="2022H1"/>
    <n v="99.124999999999986"/>
    <n v="100"/>
    <s v="04 Overcast (100%)"/>
  </r>
  <r>
    <m/>
    <s v="S2A_MSIL1C"/>
    <s v="CDM-MLB-GAN"/>
    <s v="-42.46, 171.20 | Zoom:12"/>
    <b v="1"/>
    <s v="New Zealand"/>
    <s v="Greymouth"/>
    <s v="GM"/>
    <x v="189"/>
    <s v="59GMN"/>
    <s v="22:38:10 UTC"/>
    <n v="8.1"/>
    <s v="2500X1253px"/>
    <s v="PNG"/>
    <s v="32m"/>
    <s v="2022H1"/>
    <n v="16.3"/>
    <n v="20"/>
    <s v="02 Sunny (10%-30%)"/>
  </r>
  <r>
    <m/>
    <s v="S2A_MSIL1C"/>
    <s v="CDM-MLB-GAN"/>
    <s v="-42.46, 171.20 | Zoom:12"/>
    <b v="1"/>
    <s v="New Zealand"/>
    <s v="Greymouth"/>
    <s v="GM"/>
    <x v="189"/>
    <s v="59GNN"/>
    <s v="22:38:07 UTC"/>
    <n v="11.8"/>
    <s v="2500X1253px"/>
    <s v="PNG"/>
    <s v="32m"/>
    <s v="2022H1"/>
    <n v="16.3"/>
    <n v="20"/>
    <s v="02 Sunny (10%-30%)"/>
  </r>
  <r>
    <m/>
    <s v="S2A_MSIL1C"/>
    <s v="CDM-MLB-GAN"/>
    <s v="-42.46, 171.20 | Zoom:12"/>
    <b v="1"/>
    <s v="New Zealand"/>
    <s v="Greymouth"/>
    <s v="GM"/>
    <x v="189"/>
    <s v="59GMP"/>
    <s v="22:37:56 UTC"/>
    <n v="11.7"/>
    <s v="2500X1253px"/>
    <s v="PNG"/>
    <s v="32m"/>
    <s v="2022H1"/>
    <n v="16.3"/>
    <n v="20"/>
    <s v="02 Sunny (10%-30%)"/>
  </r>
  <r>
    <m/>
    <s v="S2A_MSIL1C"/>
    <s v="CDM-MLB-GAN"/>
    <s v="-42.46, 171.20 | Zoom:12"/>
    <b v="1"/>
    <s v="New Zealand"/>
    <s v="Greymouth"/>
    <s v="GM"/>
    <x v="189"/>
    <s v="59GNP"/>
    <s v="22:37:52 UTC"/>
    <n v="33.6"/>
    <s v="2500X1253px"/>
    <s v="PNG"/>
    <s v="32m"/>
    <s v="2022H1"/>
    <n v="16.3"/>
    <n v="20"/>
    <s v="02 Sunny (10%-30%)"/>
  </r>
  <r>
    <m/>
    <s v="S2A_MSIL1C"/>
    <s v="CDM-MLB-GAN"/>
    <s v="-42.46, 171.20 | Zoom:12"/>
    <b v="1"/>
    <s v="New Zealand"/>
    <s v="Greymouth"/>
    <s v="GM"/>
    <x v="83"/>
    <s v="59GMN"/>
    <s v="22:28:15 UTC"/>
    <n v="14.1"/>
    <s v="2500X1253px"/>
    <s v="PNG"/>
    <s v="32m"/>
    <s v="2022H1"/>
    <n v="17.724999999999998"/>
    <n v="20"/>
    <s v="02 Sunny (10%-30%)"/>
  </r>
  <r>
    <m/>
    <s v="S2A_MSIL1C"/>
    <s v="CDM-MLB-GAN"/>
    <s v="-42.46, 171.20 | Zoom:12"/>
    <b v="1"/>
    <s v="New Zealand"/>
    <s v="Greymouth"/>
    <s v="GM"/>
    <x v="83"/>
    <s v="59GNN"/>
    <s v="22:28:11 UTC"/>
    <n v="23.2"/>
    <s v="2500X1253px"/>
    <s v="PNG"/>
    <s v="32m"/>
    <s v="2022H1"/>
    <n v="17.724999999999998"/>
    <n v="20"/>
    <s v="02 Sunny (10%-30%)"/>
  </r>
  <r>
    <m/>
    <s v="S2A_MSIL1C"/>
    <s v="CDM-MLB-GAN"/>
    <s v="-42.46, 171.20 | Zoom:12"/>
    <b v="1"/>
    <s v="New Zealand"/>
    <s v="Greymouth"/>
    <s v="GM"/>
    <x v="83"/>
    <s v="59GMP"/>
    <s v="22:28:02 UTC"/>
    <n v="6.8"/>
    <s v="2500X1253px"/>
    <s v="PNG"/>
    <s v="32m"/>
    <s v="2022H1"/>
    <n v="17.724999999999998"/>
    <n v="20"/>
    <s v="02 Sunny (10%-30%)"/>
  </r>
  <r>
    <m/>
    <s v="S2A_MSIL1C"/>
    <s v="CDM-MLB-GAN"/>
    <s v="-42.46, 171.20 | Zoom:12"/>
    <b v="1"/>
    <s v="New Zealand"/>
    <s v="Greymouth"/>
    <s v="GM"/>
    <x v="83"/>
    <s v="59GNP"/>
    <s v="22:27:57 UTC"/>
    <n v="26.8"/>
    <s v="2500X1253px"/>
    <s v="PNG"/>
    <s v="32m"/>
    <s v="2022H1"/>
    <n v="17.724999999999998"/>
    <n v="20"/>
    <s v="02 Sunny (10%-30%)"/>
  </r>
  <r>
    <m/>
    <s v="S2A_MSIL1C"/>
    <s v="CDM-MLB-GAN"/>
    <s v="-42.46, 171.20 | Zoom:12"/>
    <b v="1"/>
    <s v="New Zealand"/>
    <s v="Greymouth"/>
    <s v="GM"/>
    <x v="190"/>
    <s v="59GMN"/>
    <s v="22:38:03 UTC"/>
    <n v="86.5"/>
    <s v="2500X1253px"/>
    <s v="PNG"/>
    <s v="32m"/>
    <s v="2022H1"/>
    <n v="65.25"/>
    <n v="70"/>
    <s v="03 Cloudy (40%-90%)"/>
  </r>
  <r>
    <m/>
    <s v="S2A_MSIL1C"/>
    <s v="CDM-MLB-GAN"/>
    <s v="-42.46, 171.20 | Zoom:12"/>
    <b v="1"/>
    <s v="New Zealand"/>
    <s v="Greymouth"/>
    <s v="GM"/>
    <x v="190"/>
    <s v="59GNN"/>
    <s v="22:37:59 UTC"/>
    <n v="89"/>
    <s v="2500X1253px"/>
    <s v="PNG"/>
    <s v="32m"/>
    <s v="2022H1"/>
    <n v="65.25"/>
    <n v="70"/>
    <s v="03 Cloudy (40%-90%)"/>
  </r>
  <r>
    <m/>
    <s v="S2A_MSIL1C"/>
    <s v="CDM-MLB-GAN"/>
    <s v="-42.46, 171.20 | Zoom:12"/>
    <b v="1"/>
    <s v="New Zealand"/>
    <s v="Greymouth"/>
    <s v="GM"/>
    <x v="190"/>
    <s v="59GMP"/>
    <s v="22:37:49 UTC"/>
    <n v="40"/>
    <s v="2500X1253px"/>
    <s v="PNG"/>
    <s v="32m"/>
    <s v="2022H1"/>
    <n v="65.25"/>
    <n v="70"/>
    <s v="03 Cloudy (40%-90%)"/>
  </r>
  <r>
    <m/>
    <s v="S2A_MSIL1C"/>
    <s v="CDM-MLB-GAN"/>
    <s v="-42.46, 171.20 | Zoom:12"/>
    <b v="1"/>
    <s v="New Zealand"/>
    <s v="Greymouth"/>
    <s v="GM"/>
    <x v="190"/>
    <s v="59GNP"/>
    <s v="22:37:45 UTC"/>
    <n v="45.5"/>
    <s v="2500X1253px"/>
    <s v="PNG"/>
    <s v="32m"/>
    <s v="2022H1"/>
    <n v="65.25"/>
    <n v="70"/>
    <s v="03 Cloudy (40%-90%)"/>
  </r>
  <r>
    <m/>
    <s v="S2A_MSIL1C"/>
    <s v="CDM-MLB-GAN"/>
    <s v="-42.46, 171.20 | Zoom:12"/>
    <b v="1"/>
    <s v="New Zealand"/>
    <s v="Greymouth"/>
    <s v="GM"/>
    <x v="84"/>
    <s v="59GMN"/>
    <s v="22:38:06 UTC"/>
    <n v="0.9"/>
    <s v="2500X1253px"/>
    <s v="PNG"/>
    <s v="32m"/>
    <s v="2022H1"/>
    <n v="11.25"/>
    <n v="20"/>
    <s v="02 Sunny (10%-30%)"/>
  </r>
  <r>
    <m/>
    <s v="S2A_MSIL1C"/>
    <s v="CDM-MLB-GAN"/>
    <s v="-42.46, 171.20 | Zoom:12"/>
    <b v="1"/>
    <s v="New Zealand"/>
    <s v="Greymouth"/>
    <s v="GM"/>
    <x v="84"/>
    <s v="59GNN"/>
    <s v="22:38:03 UTC"/>
    <n v="1.1000000000000001"/>
    <s v="2500X1253px"/>
    <s v="PNG"/>
    <s v="32m"/>
    <s v="2022H1"/>
    <n v="11.25"/>
    <n v="20"/>
    <s v="02 Sunny (10%-30%)"/>
  </r>
  <r>
    <m/>
    <s v="S2A_MSIL1C"/>
    <s v="CDM-MLB-GAN"/>
    <s v="-42.46, 171.20 | Zoom:12"/>
    <b v="1"/>
    <s v="New Zealand"/>
    <s v="Greymouth"/>
    <s v="GM"/>
    <x v="84"/>
    <s v="59GMP"/>
    <s v="22:37:53 UTC"/>
    <n v="35.700000000000003"/>
    <s v="2500X1253px"/>
    <s v="PNG"/>
    <s v="32m"/>
    <s v="2022H1"/>
    <n v="11.25"/>
    <n v="20"/>
    <s v="02 Sunny (10%-30%)"/>
  </r>
  <r>
    <m/>
    <s v="S2A_MSIL1C"/>
    <s v="CDM-MLB-GAN"/>
    <s v="-42.46, 171.20 | Zoom:12"/>
    <b v="1"/>
    <s v="New Zealand"/>
    <s v="Greymouth"/>
    <s v="GM"/>
    <x v="84"/>
    <s v="59GNP"/>
    <s v="22:37:48 UTC"/>
    <n v="7.3"/>
    <s v="2500X1253px"/>
    <s v="PNG"/>
    <s v="32m"/>
    <s v="2022H1"/>
    <n v="11.25"/>
    <n v="20"/>
    <s v="02 Sunny (10%-30%)"/>
  </r>
  <r>
    <m/>
    <s v="S2A_MSIL1C"/>
    <s v="CDM-MLB-GAN"/>
    <s v="-42.46, 171.20 | Zoom:12"/>
    <b v="1"/>
    <s v="New Zealand"/>
    <s v="Greymouth"/>
    <s v="GM"/>
    <x v="191"/>
    <s v="59GMN"/>
    <s v="22:38:12 UTC"/>
    <n v="41"/>
    <s v="2500X1253px"/>
    <s v="PNG"/>
    <s v="32m"/>
    <s v="2022H1"/>
    <n v="50.15"/>
    <n v="60"/>
    <s v="03 Cloudy (40%-90%)"/>
  </r>
  <r>
    <m/>
    <s v="S2A_MSIL1C"/>
    <s v="CDM-MLB-GAN"/>
    <s v="-42.46, 171.20 | Zoom:12"/>
    <b v="1"/>
    <s v="New Zealand"/>
    <s v="Greymouth"/>
    <s v="GM"/>
    <x v="191"/>
    <s v="59GNN"/>
    <s v="22:38:08 UTC"/>
    <n v="70.599999999999994"/>
    <s v="2500X1253px"/>
    <s v="PNG"/>
    <s v="32m"/>
    <s v="2022H1"/>
    <n v="50.15"/>
    <n v="60"/>
    <s v="03 Cloudy (40%-90%)"/>
  </r>
  <r>
    <m/>
    <s v="S2A_MSIL1C"/>
    <s v="CDM-MLB-GAN"/>
    <s v="-42.46, 171.20 | Zoom:12"/>
    <b v="1"/>
    <s v="New Zealand"/>
    <s v="Greymouth"/>
    <s v="GM"/>
    <x v="191"/>
    <s v="59GMP"/>
    <s v="22:37:58 UTC"/>
    <n v="29"/>
    <s v="2500X1253px"/>
    <s v="PNG"/>
    <s v="32m"/>
    <s v="2022H1"/>
    <n v="50.15"/>
    <n v="60"/>
    <s v="03 Cloudy (40%-90%)"/>
  </r>
  <r>
    <m/>
    <s v="S2A_MSIL1C"/>
    <s v="CDM-MLB-GAN"/>
    <s v="-42.46, 171.20 | Zoom:12"/>
    <b v="1"/>
    <s v="New Zealand"/>
    <s v="Greymouth"/>
    <s v="GM"/>
    <x v="191"/>
    <s v="59GNP"/>
    <s v="22:37:54 UTC"/>
    <n v="60"/>
    <s v="2500X1253px"/>
    <s v="PNG"/>
    <s v="32m"/>
    <s v="2022H1"/>
    <n v="50.15"/>
    <n v="60"/>
    <s v="03 Cloudy (40%-90%)"/>
  </r>
  <r>
    <m/>
    <s v="S2A_MSIL1C"/>
    <s v="CDM-MLB-GAN"/>
    <s v="-42.46, 171.20 | Zoom:12"/>
    <b v="1"/>
    <s v="New Zealand"/>
    <s v="Greymouth"/>
    <s v="GM"/>
    <x v="85"/>
    <s v="59GMN"/>
    <s v="22:28:16 UTC"/>
    <n v="0.1"/>
    <s v="2500X1253px"/>
    <s v="PNG"/>
    <s v="32m"/>
    <s v="2022H1"/>
    <n v="0.67500000000000004"/>
    <n v="10"/>
    <s v="02 Sunny (10%-30%)"/>
  </r>
  <r>
    <m/>
    <s v="S2A_MSIL1C"/>
    <s v="CDM-MLB-GAN"/>
    <s v="-42.46, 171.20 | Zoom:12"/>
    <b v="1"/>
    <s v="New Zealand"/>
    <s v="Greymouth"/>
    <s v="GM"/>
    <x v="85"/>
    <s v="59GNN"/>
    <s v="22:28:12 UTC"/>
    <n v="0.2"/>
    <s v="2500X1253px"/>
    <s v="PNG"/>
    <s v="32m"/>
    <s v="2022H1"/>
    <n v="0.67500000000000004"/>
    <n v="10"/>
    <s v="02 Sunny (10%-30%)"/>
  </r>
  <r>
    <m/>
    <s v="S2A_MSIL1C"/>
    <s v="CDM-MLB-GAN"/>
    <s v="-42.46, 171.20 | Zoom:12"/>
    <b v="1"/>
    <s v="New Zealand"/>
    <s v="Greymouth"/>
    <s v="GM"/>
    <x v="85"/>
    <s v="59GMP"/>
    <s v="22:28:03 UTC"/>
    <n v="0.3"/>
    <s v="2500X1253px"/>
    <s v="PNG"/>
    <s v="32m"/>
    <s v="2022H1"/>
    <n v="0.67500000000000004"/>
    <n v="10"/>
    <s v="02 Sunny (10%-30%)"/>
  </r>
  <r>
    <m/>
    <s v="S2A_MSIL1C"/>
    <s v="CDM-MLB-GAN"/>
    <s v="-42.46, 171.20 | Zoom:12"/>
    <b v="1"/>
    <s v="New Zealand"/>
    <s v="Greymouth"/>
    <s v="GM"/>
    <x v="85"/>
    <s v="59GNP"/>
    <s v="22:27:58 UTC"/>
    <n v="2.1"/>
    <s v="2500X1253px"/>
    <s v="PNG"/>
    <s v="32m"/>
    <s v="2022H1"/>
    <n v="0.67500000000000004"/>
    <n v="10"/>
    <s v="02 Sunny (10%-30%)"/>
  </r>
  <r>
    <m/>
    <s v="S2A_MSIL1C"/>
    <s v="CDM-MLB-GAN"/>
    <s v="-42.46, 171.20 | Zoom:12"/>
    <b v="1"/>
    <s v="New Zealand"/>
    <s v="Greymouth"/>
    <s v="GM"/>
    <x v="192"/>
    <s v="59GMN"/>
    <s v="22:38:00 UTC"/>
    <n v="1.1000000000000001"/>
    <s v="2500X1253px"/>
    <s v="PNG"/>
    <s v="32m"/>
    <s v="2022H1"/>
    <n v="9.9499999999999993"/>
    <n v="10"/>
    <s v="02 Sunny (10%-30%)"/>
  </r>
  <r>
    <m/>
    <s v="S2A_MSIL1C"/>
    <s v="CDM-MLB-GAN"/>
    <s v="-42.46, 171.20 | Zoom:12"/>
    <b v="1"/>
    <s v="New Zealand"/>
    <s v="Greymouth"/>
    <s v="GM"/>
    <x v="192"/>
    <s v="59GNN"/>
    <s v="22:37:56 UTC"/>
    <n v="0"/>
    <s v="2500X1253px"/>
    <s v="PNG"/>
    <s v="32m"/>
    <s v="2022H1"/>
    <n v="9.9499999999999993"/>
    <n v="10"/>
    <s v="02 Sunny (10%-30%)"/>
  </r>
  <r>
    <m/>
    <s v="S2A_MSIL1C"/>
    <s v="CDM-MLB-GAN"/>
    <s v="-42.46, 171.20 | Zoom:12"/>
    <b v="1"/>
    <s v="New Zealand"/>
    <s v="Greymouth"/>
    <s v="GM"/>
    <x v="192"/>
    <s v="59GMP"/>
    <s v="22:37:46 UTC"/>
    <n v="36.299999999999997"/>
    <s v="2500X1253px"/>
    <s v="PNG"/>
    <s v="32m"/>
    <s v="2022H1"/>
    <n v="9.9499999999999993"/>
    <n v="10"/>
    <s v="02 Sunny (10%-30%)"/>
  </r>
  <r>
    <m/>
    <s v="S2A_MSIL1C"/>
    <s v="CDM-MLB-GAN"/>
    <s v="-42.46, 171.20 | Zoom:12"/>
    <b v="1"/>
    <s v="New Zealand"/>
    <s v="Greymouth"/>
    <s v="GM"/>
    <x v="192"/>
    <s v="59GNP"/>
    <s v="22:37:42 UTC"/>
    <n v="2.4"/>
    <s v="2500X1253px"/>
    <s v="PNG"/>
    <s v="32m"/>
    <s v="2022H1"/>
    <n v="9.9499999999999993"/>
    <n v="10"/>
    <s v="02 Sunny (10%-30%)"/>
  </r>
  <r>
    <m/>
    <s v="S2A_MSIL1C"/>
    <s v="CDM-MLB-GAN"/>
    <s v="-42.46, 171.20 | Zoom:12"/>
    <b v="1"/>
    <s v="New Zealand"/>
    <s v="Greymouth"/>
    <s v="GM"/>
    <x v="86"/>
    <s v="59GMN"/>
    <s v="22:28:05 UTC"/>
    <n v="62.3"/>
    <s v="2500X1253px"/>
    <s v="PNG"/>
    <s v="32m"/>
    <s v="2022H1"/>
    <n v="64.575000000000003"/>
    <n v="70"/>
    <s v="03 Cloudy (40%-90%)"/>
  </r>
  <r>
    <m/>
    <s v="S2A_MSIL1C"/>
    <s v="CDM-MLB-GAN"/>
    <s v="-42.46, 171.20 | Zoom:12"/>
    <b v="1"/>
    <s v="New Zealand"/>
    <s v="Greymouth"/>
    <s v="GM"/>
    <x v="86"/>
    <s v="59GNN"/>
    <s v="22:28:01 UTC"/>
    <n v="69.400000000000006"/>
    <s v="2500X1253px"/>
    <s v="PNG"/>
    <s v="32m"/>
    <s v="2022H1"/>
    <n v="64.575000000000003"/>
    <n v="70"/>
    <s v="03 Cloudy (40%-90%)"/>
  </r>
  <r>
    <m/>
    <s v="S2A_MSIL1C"/>
    <s v="CDM-MLB-GAN"/>
    <s v="-42.46, 171.20 | Zoom:12"/>
    <b v="1"/>
    <s v="New Zealand"/>
    <s v="Greymouth"/>
    <s v="GM"/>
    <x v="86"/>
    <s v="59GMP"/>
    <s v="22:27:52 UTC"/>
    <n v="49.3"/>
    <s v="2500X1253px"/>
    <s v="PNG"/>
    <s v="32m"/>
    <s v="2022H1"/>
    <n v="64.575000000000003"/>
    <n v="70"/>
    <s v="03 Cloudy (40%-90%)"/>
  </r>
  <r>
    <m/>
    <s v="S2A_MSIL1C"/>
    <s v="CDM-MLB-GAN"/>
    <s v="-42.46, 171.20 | Zoom:12"/>
    <b v="1"/>
    <s v="New Zealand"/>
    <s v="Greymouth"/>
    <s v="GM"/>
    <x v="86"/>
    <s v="59GNP"/>
    <s v="22:27:47 UTC"/>
    <n v="77.3"/>
    <s v="2500X1253px"/>
    <s v="PNG"/>
    <s v="32m"/>
    <s v="2022H1"/>
    <n v="64.575000000000003"/>
    <n v="70"/>
    <s v="03 Cloudy (40%-90%)"/>
  </r>
  <r>
    <m/>
    <s v="S2A_MSIL1C"/>
    <s v="CDM-MLB-GAN"/>
    <s v="-42.46, 171.20 | Zoom:12"/>
    <b v="1"/>
    <s v="New Zealand"/>
    <s v="Greymouth"/>
    <s v="GM"/>
    <x v="193"/>
    <s v="59GMN"/>
    <s v="22:38:12 UTC"/>
    <n v="33.9"/>
    <s v="2500X1253px"/>
    <s v="PNG"/>
    <s v="32m"/>
    <s v="2022H1"/>
    <n v="28.824999999999999"/>
    <n v="30"/>
    <s v="02 Sunny (10%-30%)"/>
  </r>
  <r>
    <m/>
    <s v="S2A_MSIL1C"/>
    <s v="CDM-MLB-GAN"/>
    <s v="-42.46, 171.20 | Zoom:12"/>
    <b v="1"/>
    <s v="New Zealand"/>
    <s v="Greymouth"/>
    <s v="GM"/>
    <x v="193"/>
    <s v="59GNN"/>
    <s v="22:38:08 UTC"/>
    <n v="16"/>
    <s v="2500X1253px"/>
    <s v="PNG"/>
    <s v="32m"/>
    <s v="2022H1"/>
    <n v="28.824999999999999"/>
    <n v="30"/>
    <s v="02 Sunny (10%-30%)"/>
  </r>
  <r>
    <m/>
    <s v="S2A_MSIL1C"/>
    <s v="CDM-MLB-GAN"/>
    <s v="-42.46, 171.20 | Zoom:12"/>
    <b v="1"/>
    <s v="New Zealand"/>
    <s v="Greymouth"/>
    <s v="GM"/>
    <x v="193"/>
    <s v="59GMP"/>
    <s v="22:37:57 UTC"/>
    <n v="19.2"/>
    <s v="2500X1253px"/>
    <s v="PNG"/>
    <s v="32m"/>
    <s v="2022H1"/>
    <n v="28.824999999999999"/>
    <n v="30"/>
    <s v="02 Sunny (10%-30%)"/>
  </r>
  <r>
    <m/>
    <s v="S2A_MSIL1C"/>
    <s v="CDM-MLB-GAN"/>
    <s v="-42.46, 171.20 | Zoom:12"/>
    <b v="1"/>
    <s v="New Zealand"/>
    <s v="Greymouth"/>
    <s v="GM"/>
    <x v="193"/>
    <s v="59GNP"/>
    <s v="22:37:53 UTC"/>
    <n v="46.2"/>
    <s v="2500X1253px"/>
    <s v="PNG"/>
    <s v="32m"/>
    <s v="2022H1"/>
    <n v="28.824999999999999"/>
    <n v="30"/>
    <s v="02 Sunny (10%-30%)"/>
  </r>
  <r>
    <m/>
    <s v="S2A_MSIL1C"/>
    <s v="CDM-MLB-GAN"/>
    <s v="-42.46, 171.20 | Zoom:12"/>
    <b v="1"/>
    <s v="New Zealand"/>
    <s v="Greymouth"/>
    <s v="GM"/>
    <x v="87"/>
    <s v="59GMN"/>
    <s v="22:28:14 UTC"/>
    <n v="61.3"/>
    <s v="2500X1253px"/>
    <s v="PNG"/>
    <s v="32m"/>
    <s v="2022H1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87"/>
    <s v="59GNN"/>
    <s v="22:28:11 UTC"/>
    <n v="54"/>
    <s v="2500X1253px"/>
    <s v="PNG"/>
    <s v="32m"/>
    <s v="2022H1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87"/>
    <s v="59GMP"/>
    <s v="22:28:02 UTC"/>
    <n v="53.7"/>
    <s v="2500X1253px"/>
    <s v="PNG"/>
    <s v="32m"/>
    <s v="2022H1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87"/>
    <s v="59GNP"/>
    <s v="22:27:56 UTC"/>
    <n v="24.3"/>
    <s v="2500X1253px"/>
    <s v="PNG"/>
    <s v="32m"/>
    <s v="2022H1"/>
    <n v="48.325000000000003"/>
    <n v="50"/>
    <s v="03 Cloudy (40%-90%)"/>
  </r>
  <r>
    <m/>
    <s v="S2A_MSIL1C"/>
    <s v="CDM-MLB-GAN"/>
    <s v="-42.46, 171.20 | Zoom:12"/>
    <b v="1"/>
    <s v="New Zealand"/>
    <s v="Greymouth"/>
    <s v="GM"/>
    <x v="194"/>
    <s v="59GMN"/>
    <s v="22:38:03 UTC"/>
    <n v="90.7"/>
    <s v="2500X1253px"/>
    <s v="PNG"/>
    <s v="32m"/>
    <s v="2022H1"/>
    <n v="83.474999999999994"/>
    <n v="90"/>
    <s v="03 Cloudy (40%-90%)"/>
  </r>
  <r>
    <m/>
    <s v="S2A_MSIL1C"/>
    <s v="CDM-MLB-GAN"/>
    <s v="-42.46, 171.20 | Zoom:12"/>
    <b v="1"/>
    <s v="New Zealand"/>
    <s v="Greymouth"/>
    <s v="GM"/>
    <x v="194"/>
    <s v="59GNN"/>
    <s v="22:37:59 UTC"/>
    <n v="83.7"/>
    <s v="2500X1253px"/>
    <s v="PNG"/>
    <s v="32m"/>
    <s v="2022H1"/>
    <n v="83.474999999999994"/>
    <n v="90"/>
    <s v="03 Cloudy (40%-90%)"/>
  </r>
  <r>
    <m/>
    <s v="S2A_MSIL1C"/>
    <s v="CDM-MLB-GAN"/>
    <s v="-42.46, 171.20 | Zoom:12"/>
    <b v="1"/>
    <s v="New Zealand"/>
    <s v="Greymouth"/>
    <s v="GM"/>
    <x v="194"/>
    <s v="59GMP"/>
    <s v="22:37:49 UTC"/>
    <n v="96"/>
    <s v="2500X1253px"/>
    <s v="PNG"/>
    <s v="32m"/>
    <s v="2022H1"/>
    <n v="83.474999999999994"/>
    <n v="90"/>
    <s v="03 Cloudy (40%-90%)"/>
  </r>
  <r>
    <m/>
    <s v="S2A_MSIL1C"/>
    <s v="CDM-MLB-GAN"/>
    <s v="-42.46, 171.20 | Zoom:12"/>
    <b v="1"/>
    <s v="New Zealand"/>
    <s v="Greymouth"/>
    <s v="GM"/>
    <x v="194"/>
    <s v="59GNP"/>
    <s v="22:37:44 UTC"/>
    <n v="63.5"/>
    <s v="2500X1253px"/>
    <s v="PNG"/>
    <s v="32m"/>
    <s v="2022H1"/>
    <n v="83.474999999999994"/>
    <n v="90"/>
    <s v="03 Cloudy (40%-90%)"/>
  </r>
  <r>
    <m/>
    <s v="S2A_MSIL1C"/>
    <s v="CDM-MLB-GAN"/>
    <s v="-42.46, 171.20 | Zoom:12"/>
    <b v="1"/>
    <s v="New Zealand"/>
    <s v="Greymouth"/>
    <s v="GM"/>
    <x v="88"/>
    <s v="59GMN"/>
    <s v="22:28:07 UTC"/>
    <n v="0.4"/>
    <s v="2500X1253px"/>
    <s v="PNG"/>
    <s v="32m"/>
    <s v="2022H1"/>
    <n v="4.375"/>
    <n v="10"/>
    <s v="02 Sunny (10%-30%)"/>
  </r>
  <r>
    <m/>
    <s v="S2A_MSIL1C"/>
    <s v="CDM-MLB-GAN"/>
    <s v="-42.46, 171.20 | Zoom:12"/>
    <b v="1"/>
    <s v="New Zealand"/>
    <s v="Greymouth"/>
    <s v="GM"/>
    <x v="88"/>
    <s v="59GNN"/>
    <s v="22:28:03 UTC"/>
    <n v="0.1"/>
    <s v="2500X1253px"/>
    <s v="PNG"/>
    <s v="32m"/>
    <s v="2022H1"/>
    <n v="4.375"/>
    <n v="10"/>
    <s v="02 Sunny (10%-30%)"/>
  </r>
  <r>
    <m/>
    <s v="S2A_MSIL1C"/>
    <s v="CDM-MLB-GAN"/>
    <s v="-42.46, 171.20 | Zoom:12"/>
    <b v="1"/>
    <s v="New Zealand"/>
    <s v="Greymouth"/>
    <s v="GM"/>
    <x v="88"/>
    <s v="59GMP"/>
    <s v="22:27:54 UTC"/>
    <n v="12"/>
    <s v="2500X1253px"/>
    <s v="PNG"/>
    <s v="32m"/>
    <s v="2022H1"/>
    <n v="4.375"/>
    <n v="10"/>
    <s v="02 Sunny (10%-30%)"/>
  </r>
  <r>
    <m/>
    <s v="S2A_MSIL1C"/>
    <s v="CDM-MLB-GAN"/>
    <s v="-42.46, 171.20 | Zoom:12"/>
    <b v="1"/>
    <s v="New Zealand"/>
    <s v="Greymouth"/>
    <s v="GM"/>
    <x v="88"/>
    <s v="59GNP"/>
    <s v="22:27:49 UTC"/>
    <n v="5"/>
    <s v="2500X1253px"/>
    <s v="PNG"/>
    <s v="32m"/>
    <s v="2022H1"/>
    <n v="4.375"/>
    <n v="10"/>
    <s v="02 Sunny (10%-30%)"/>
  </r>
  <r>
    <m/>
    <s v="S2A_MSIL1C"/>
    <s v="CDM-MLB-GAN"/>
    <s v="-42.46, 171.20 | Zoom:12"/>
    <b v="1"/>
    <s v="New Zealand"/>
    <s v="Greymouth"/>
    <s v="GM"/>
    <x v="195"/>
    <s v="59GMN"/>
    <s v="22:38:09 UTC"/>
    <n v="99.1"/>
    <s v="2500X1253px"/>
    <s v="PNG"/>
    <s v="32m"/>
    <s v="2022H1"/>
    <n v="91.525000000000006"/>
    <n v="100"/>
    <s v="04 Overcast (100%)"/>
  </r>
  <r>
    <m/>
    <s v="S2A_MSIL1C"/>
    <s v="CDM-MLB-GAN"/>
    <s v="-42.46, 171.20 | Zoom:12"/>
    <b v="1"/>
    <s v="New Zealand"/>
    <s v="Greymouth"/>
    <s v="GM"/>
    <x v="195"/>
    <s v="59GNN"/>
    <s v="22:38:05 UTC"/>
    <n v="87.6"/>
    <s v="2500X1253px"/>
    <s v="PNG"/>
    <s v="32m"/>
    <s v="2022H1"/>
    <n v="91.525000000000006"/>
    <n v="100"/>
    <s v="04 Overcast (100%)"/>
  </r>
  <r>
    <m/>
    <s v="S2A_MSIL1C"/>
    <s v="CDM-MLB-GAN"/>
    <s v="-42.46, 171.20 | Zoom:12"/>
    <b v="1"/>
    <s v="New Zealand"/>
    <s v="Greymouth"/>
    <s v="GM"/>
    <x v="195"/>
    <s v="59GMP"/>
    <s v="22:37:55 UTC"/>
    <n v="92"/>
    <s v="2500X1253px"/>
    <s v="PNG"/>
    <s v="32m"/>
    <s v="2022H1"/>
    <n v="91.525000000000006"/>
    <n v="100"/>
    <s v="04 Overcast (100%)"/>
  </r>
  <r>
    <m/>
    <s v="S2A_MSIL1C"/>
    <s v="CDM-MLB-GAN"/>
    <s v="-42.46, 171.20 | Zoom:12"/>
    <b v="1"/>
    <s v="New Zealand"/>
    <s v="Greymouth"/>
    <s v="GM"/>
    <x v="195"/>
    <s v="59GNP"/>
    <s v="22:37:51 UTC"/>
    <n v="87.4"/>
    <s v="2500X1253px"/>
    <s v="PNG"/>
    <s v="32m"/>
    <s v="2022H1"/>
    <n v="91.525000000000006"/>
    <n v="100"/>
    <s v="04 Overcast (100%)"/>
  </r>
  <r>
    <m/>
    <s v="S2A_MSIL1C"/>
    <s v="CDM-MLB-GAN"/>
    <s v="-42.46, 171.20 | Zoom:12"/>
    <b v="1"/>
    <s v="New Zealand"/>
    <s v="Greymouth"/>
    <s v="GM"/>
    <x v="89"/>
    <s v="59GMN"/>
    <s v="22:28:12 UTC"/>
    <n v="0"/>
    <s v="2500X1253px"/>
    <s v="PNG"/>
    <s v="32m"/>
    <s v="2022H1"/>
    <n v="3.1"/>
    <n v="10"/>
    <s v="02 Sunny (10%-30%)"/>
  </r>
  <r>
    <m/>
    <s v="S2A_MSIL1C"/>
    <s v="CDM-MLB-GAN"/>
    <s v="-42.46, 171.20 | Zoom:12"/>
    <b v="1"/>
    <s v="New Zealand"/>
    <s v="Greymouth"/>
    <s v="GM"/>
    <x v="89"/>
    <s v="59GNN"/>
    <s v="22:28:08 UTC"/>
    <n v="0"/>
    <s v="2500X1253px"/>
    <s v="PNG"/>
    <s v="32m"/>
    <s v="2022H1"/>
    <n v="3.1"/>
    <n v="10"/>
    <s v="02 Sunny (10%-30%)"/>
  </r>
  <r>
    <m/>
    <s v="S2A_MSIL1C"/>
    <s v="CDM-MLB-GAN"/>
    <s v="-42.46, 171.20 | Zoom:12"/>
    <b v="1"/>
    <s v="New Zealand"/>
    <s v="Greymouth"/>
    <s v="GM"/>
    <x v="89"/>
    <s v="59GMP"/>
    <s v="22:27:59 UTC"/>
    <n v="5"/>
    <s v="2500X1253px"/>
    <s v="PNG"/>
    <s v="32m"/>
    <s v="2022H1"/>
    <n v="3.1"/>
    <n v="10"/>
    <s v="02 Sunny (10%-30%)"/>
  </r>
  <r>
    <m/>
    <s v="S2A_MSIL1C"/>
    <s v="CDM-MLB-GAN"/>
    <s v="-42.46, 171.20 | Zoom:12"/>
    <b v="1"/>
    <s v="New Zealand"/>
    <s v="Greymouth"/>
    <s v="GM"/>
    <x v="89"/>
    <s v="59GNP"/>
    <s v="22:27:54 UTC"/>
    <n v="7.4"/>
    <s v="2500X1253px"/>
    <s v="PNG"/>
    <s v="32m"/>
    <s v="2022H1"/>
    <n v="3.1"/>
    <n v="10"/>
    <s v="02 Sunny (10%-30%)"/>
  </r>
  <r>
    <m/>
    <s v="S2A_MSIL1C"/>
    <s v="CDM-MLB-GAN"/>
    <s v="-42.46, 171.20 | Zoom:12"/>
    <b v="1"/>
    <s v="New Zealand"/>
    <s v="Greymouth"/>
    <s v="GM"/>
    <x v="196"/>
    <s v="59GMN"/>
    <s v="22:38:04 UTC"/>
    <n v="0.5"/>
    <s v="2500X1253px"/>
    <s v="PNG"/>
    <s v="32m"/>
    <s v="2022H1"/>
    <n v="1.375"/>
    <n v="10"/>
    <s v="02 Sunny (10%-30%)"/>
  </r>
  <r>
    <m/>
    <s v="S2A_MSIL1C"/>
    <s v="CDM-MLB-GAN"/>
    <s v="-42.46, 171.20 | Zoom:12"/>
    <b v="1"/>
    <s v="New Zealand"/>
    <s v="Greymouth"/>
    <s v="GM"/>
    <x v="196"/>
    <s v="59GNN"/>
    <s v="22:38:00 UTC"/>
    <n v="4.9000000000000004"/>
    <s v="2500X1253px"/>
    <s v="PNG"/>
    <s v="32m"/>
    <s v="2022H1"/>
    <n v="1.375"/>
    <n v="10"/>
    <s v="02 Sunny (10%-30%)"/>
  </r>
  <r>
    <m/>
    <s v="S2A_MSIL1C"/>
    <s v="CDM-MLB-GAN"/>
    <s v="-42.46, 171.20 | Zoom:12"/>
    <b v="1"/>
    <s v="New Zealand"/>
    <s v="Greymouth"/>
    <s v="GM"/>
    <x v="196"/>
    <s v="59GMP"/>
    <s v="22:37:50 UTC"/>
    <n v="0.1"/>
    <s v="2500X1253px"/>
    <s v="PNG"/>
    <s v="32m"/>
    <s v="2022H1"/>
    <n v="1.375"/>
    <n v="10"/>
    <s v="02 Sunny (10%-30%)"/>
  </r>
  <r>
    <m/>
    <s v="S2A_MSIL1C"/>
    <s v="CDM-MLB-GAN"/>
    <s v="-42.46, 171.20 | Zoom:12"/>
    <b v="1"/>
    <s v="New Zealand"/>
    <s v="Greymouth"/>
    <s v="GM"/>
    <x v="196"/>
    <s v="59GNP"/>
    <s v="22:37:45 UTC"/>
    <n v="0"/>
    <s v="2500X1253px"/>
    <s v="PNG"/>
    <s v="32m"/>
    <s v="2022H1"/>
    <n v="1.375"/>
    <n v="10"/>
    <s v="02 Sunny (10%-30%)"/>
  </r>
  <r>
    <m/>
    <s v="S2A_MSIL1C"/>
    <s v="CDM-MLB-GAN"/>
    <s v="-42.46, 171.20 | Zoom:12"/>
    <b v="1"/>
    <s v="New Zealand"/>
    <s v="Greymouth"/>
    <s v="GM"/>
    <x v="90"/>
    <s v="59GMN"/>
    <s v="22:28:07 UTC"/>
    <n v="1.2"/>
    <s v="2500X1253px"/>
    <s v="PNG"/>
    <s v="32m"/>
    <s v="2022H1"/>
    <n v="1.7750000000000001"/>
    <n v="10"/>
    <s v="02 Sunny (10%-30%)"/>
  </r>
  <r>
    <m/>
    <s v="S2A_MSIL1C"/>
    <s v="CDM-MLB-GAN"/>
    <s v="-42.46, 171.20 | Zoom:12"/>
    <b v="1"/>
    <s v="New Zealand"/>
    <s v="Greymouth"/>
    <s v="GM"/>
    <x v="90"/>
    <s v="59GNN"/>
    <s v="22:28:04 UTC"/>
    <n v="4.2"/>
    <s v="2500X1253px"/>
    <s v="PNG"/>
    <s v="32m"/>
    <s v="2022H1"/>
    <n v="1.7750000000000001"/>
    <n v="10"/>
    <s v="02 Sunny (10%-30%)"/>
  </r>
  <r>
    <m/>
    <s v="S2A_MSIL1C"/>
    <s v="CDM-MLB-GAN"/>
    <s v="-42.46, 171.20 | Zoom:12"/>
    <b v="1"/>
    <s v="New Zealand"/>
    <s v="Greymouth"/>
    <s v="GM"/>
    <x v="90"/>
    <s v="59GMP"/>
    <s v="22:27:55 UTC"/>
    <n v="0"/>
    <s v="2500X1253px"/>
    <s v="PNG"/>
    <s v="32m"/>
    <s v="2022H1"/>
    <n v="1.7750000000000001"/>
    <n v="10"/>
    <s v="02 Sunny (10%-30%)"/>
  </r>
  <r>
    <m/>
    <s v="S2A_MSIL1C"/>
    <s v="CDM-MLB-GAN"/>
    <s v="-42.46, 171.20 | Zoom:12"/>
    <b v="1"/>
    <s v="New Zealand"/>
    <s v="Greymouth"/>
    <s v="GM"/>
    <x v="90"/>
    <s v="59GNP"/>
    <s v="22:27:49 UTC"/>
    <n v="1.7"/>
    <s v="2500X1253px"/>
    <s v="PNG"/>
    <s v="32m"/>
    <s v="2022H1"/>
    <n v="1.7750000000000001"/>
    <n v="10"/>
    <s v="02 Sunny (10%-30%)"/>
  </r>
  <r>
    <m/>
    <s v="S2A_MSIL1C"/>
    <s v="CDM-MLB-GAN"/>
    <s v="-42.46, 171.20 | Zoom:12"/>
    <b v="1"/>
    <s v="New Zealand"/>
    <s v="Greymouth"/>
    <s v="GM"/>
    <x v="197"/>
    <s v="59GMN"/>
    <s v="22:38:09 UTC"/>
    <n v="19"/>
    <s v="2500X1253px"/>
    <s v="PNG"/>
    <s v="32m"/>
    <s v="2022H1"/>
    <n v="43.924999999999997"/>
    <n v="50"/>
    <s v="03 Cloudy (40%-90%)"/>
  </r>
  <r>
    <m/>
    <s v="S2A_MSIL1C"/>
    <s v="CDM-MLB-GAN"/>
    <s v="-42.46, 171.20 | Zoom:12"/>
    <b v="1"/>
    <s v="New Zealand"/>
    <s v="Greymouth"/>
    <s v="GM"/>
    <x v="197"/>
    <s v="59GNN"/>
    <s v="22:38:05 UTC"/>
    <n v="34.9"/>
    <s v="2500X1253px"/>
    <s v="PNG"/>
    <s v="32m"/>
    <s v="2022H1"/>
    <n v="43.924999999999997"/>
    <n v="50"/>
    <s v="03 Cloudy (40%-90%)"/>
  </r>
  <r>
    <m/>
    <s v="S2A_MSIL1C"/>
    <s v="CDM-MLB-GAN"/>
    <s v="-42.46, 171.20 | Zoom:12"/>
    <b v="1"/>
    <s v="New Zealand"/>
    <s v="Greymouth"/>
    <s v="GM"/>
    <x v="197"/>
    <s v="59GMP"/>
    <s v="22:37:55 UTC"/>
    <n v="63"/>
    <s v="2500X1253px"/>
    <s v="PNG"/>
    <s v="32m"/>
    <s v="2022H1"/>
    <n v="43.924999999999997"/>
    <n v="50"/>
    <s v="03 Cloudy (40%-90%)"/>
  </r>
  <r>
    <m/>
    <s v="S2A_MSIL1C"/>
    <s v="CDM-MLB-GAN"/>
    <s v="-42.46, 171.20 | Zoom:12"/>
    <b v="1"/>
    <s v="New Zealand"/>
    <s v="Greymouth"/>
    <s v="GM"/>
    <x v="197"/>
    <s v="59GNP"/>
    <s v="22:37:50 UTC"/>
    <n v="58.8"/>
    <s v="2500X1253px"/>
    <s v="PNG"/>
    <s v="32m"/>
    <s v="2022H1"/>
    <n v="43.924999999999997"/>
    <n v="50"/>
    <s v="03 Cloudy (40%-90%)"/>
  </r>
  <r>
    <m/>
    <s v="S2A_MSIL1C"/>
    <s v="CDM-MLB-GAN"/>
    <s v="-42.46, 171.20 | Zoom:12"/>
    <b v="1"/>
    <s v="New Zealand"/>
    <s v="Greymouth"/>
    <s v="GM"/>
    <x v="91"/>
    <s v="59GMN"/>
    <s v="22:28:13 UTC"/>
    <n v="12.7"/>
    <s v="2500X1253px"/>
    <s v="PNG"/>
    <s v="32m"/>
    <s v="2022H1"/>
    <n v="44.575000000000003"/>
    <n v="50"/>
    <s v="03 Cloudy (40%-90%)"/>
  </r>
  <r>
    <m/>
    <s v="S2A_MSIL1C"/>
    <s v="CDM-MLB-GAN"/>
    <s v="-42.46, 171.20 | Zoom:12"/>
    <b v="1"/>
    <s v="New Zealand"/>
    <s v="Greymouth"/>
    <s v="GM"/>
    <x v="91"/>
    <s v="59GNN"/>
    <s v="22:28:09 UTC"/>
    <n v="31.3"/>
    <s v="2500X1253px"/>
    <s v="PNG"/>
    <s v="32m"/>
    <s v="2022H1"/>
    <n v="44.575000000000003"/>
    <n v="50"/>
    <s v="03 Cloudy (40%-90%)"/>
  </r>
  <r>
    <m/>
    <s v="S2A_MSIL1C"/>
    <s v="CDM-MLB-GAN"/>
    <s v="-42.46, 171.20 | Zoom:12"/>
    <b v="1"/>
    <s v="New Zealand"/>
    <s v="Greymouth"/>
    <s v="GM"/>
    <x v="91"/>
    <s v="59GMP"/>
    <s v="22:28:00 UTC"/>
    <n v="57.1"/>
    <s v="2500X1253px"/>
    <s v="PNG"/>
    <s v="32m"/>
    <s v="2022H1"/>
    <n v="44.575000000000003"/>
    <n v="50"/>
    <s v="03 Cloudy (40%-90%)"/>
  </r>
  <r>
    <m/>
    <s v="S2A_MSIL1C"/>
    <s v="CDM-MLB-GAN"/>
    <s v="-42.46, 171.20 | Zoom:12"/>
    <b v="1"/>
    <s v="New Zealand"/>
    <s v="Greymouth"/>
    <s v="GM"/>
    <x v="91"/>
    <s v="59GNP"/>
    <s v="22:27:55 UTC"/>
    <n v="77.2"/>
    <s v="2500X1253px"/>
    <s v="PNG"/>
    <s v="32m"/>
    <s v="2022H1"/>
    <n v="44.575000000000003"/>
    <n v="50"/>
    <s v="03 Cloudy (40%-90%)"/>
  </r>
  <r>
    <m/>
    <s v="S2A_MSIL1C"/>
    <s v="CDM-MLB-GAN"/>
    <s v="-42.46, 171.20 | Zoom:12"/>
    <b v="1"/>
    <s v="New Zealand"/>
    <s v="Greymouth"/>
    <s v="GM"/>
    <x v="198"/>
    <s v="59GMN"/>
    <s v="22:38:04 UTC"/>
    <n v="7.7"/>
    <s v="2500X1253px"/>
    <s v="PNG"/>
    <s v="32m"/>
    <s v="2022H1"/>
    <n v="2.95"/>
    <n v="10"/>
    <s v="02 Sunny (10%-30%)"/>
  </r>
  <r>
    <m/>
    <s v="S2A_MSIL1C"/>
    <s v="CDM-MLB-GAN"/>
    <s v="-42.46, 171.20 | Zoom:12"/>
    <b v="1"/>
    <s v="New Zealand"/>
    <s v="Greymouth"/>
    <s v="GM"/>
    <x v="198"/>
    <s v="59GNN"/>
    <s v="22:38:00 UTC"/>
    <n v="0.1"/>
    <s v="2500X1253px"/>
    <s v="PNG"/>
    <s v="32m"/>
    <s v="2022H1"/>
    <n v="2.95"/>
    <n v="10"/>
    <s v="02 Sunny (10%-30%)"/>
  </r>
  <r>
    <m/>
    <s v="S2A_MSIL1C"/>
    <s v="CDM-MLB-GAN"/>
    <s v="-42.46, 171.20 | Zoom:12"/>
    <b v="1"/>
    <s v="New Zealand"/>
    <s v="Greymouth"/>
    <s v="GM"/>
    <x v="198"/>
    <s v="59GMP"/>
    <s v="22:37:50 UTC"/>
    <n v="0.7"/>
    <s v="2500X1253px"/>
    <s v="PNG"/>
    <s v="32m"/>
    <s v="2022H1"/>
    <n v="2.95"/>
    <n v="10"/>
    <s v="02 Sunny (10%-30%)"/>
  </r>
  <r>
    <m/>
    <s v="S2A_MSIL1C"/>
    <s v="CDM-MLB-GAN"/>
    <s v="-42.46, 171.20 | Zoom:12"/>
    <b v="1"/>
    <s v="New Zealand"/>
    <s v="Greymouth"/>
    <s v="GM"/>
    <x v="198"/>
    <s v="59GNP"/>
    <s v="22:37:46 UTC"/>
    <n v="3.3"/>
    <s v="2500X1253px"/>
    <s v="PNG"/>
    <s v="32m"/>
    <s v="2022H1"/>
    <n v="2.95"/>
    <n v="10"/>
    <s v="02 Sunny (10%-30%)"/>
  </r>
  <r>
    <m/>
    <s v="S2A_MSIL1C"/>
    <s v="CDM-MLB-GAN"/>
    <s v="-42.46, 171.20 | Zoom:12"/>
    <b v="1"/>
    <s v="New Zealand"/>
    <s v="Greymouth"/>
    <s v="GM"/>
    <x v="92"/>
    <s v="59GMN"/>
    <s v="22:28:08 UTC"/>
    <n v="9"/>
    <s v="2500X1253px"/>
    <s v="PNG"/>
    <s v="32m"/>
    <s v="2022H1"/>
    <n v="22.1"/>
    <n v="30"/>
    <s v="02 Sunny (10%-30%)"/>
  </r>
  <r>
    <m/>
    <s v="S2A_MSIL1C"/>
    <s v="CDM-MLB-GAN"/>
    <s v="-42.46, 171.20 | Zoom:12"/>
    <b v="1"/>
    <s v="New Zealand"/>
    <s v="Greymouth"/>
    <s v="GM"/>
    <x v="92"/>
    <s v="59GNN"/>
    <s v="22:28:04 UTC"/>
    <n v="36.700000000000003"/>
    <s v="2500X1253px"/>
    <s v="PNG"/>
    <s v="32m"/>
    <s v="2022H1"/>
    <n v="22.1"/>
    <n v="30"/>
    <s v="02 Sunny (10%-30%)"/>
  </r>
  <r>
    <m/>
    <s v="S2A_MSIL1C"/>
    <s v="CDM-MLB-GAN"/>
    <s v="-42.46, 171.20 | Zoom:12"/>
    <b v="1"/>
    <s v="New Zealand"/>
    <s v="Greymouth"/>
    <s v="GM"/>
    <x v="92"/>
    <s v="59GMP"/>
    <s v="22:27:55 UTC"/>
    <n v="0"/>
    <s v="2500X1253px"/>
    <s v="PNG"/>
    <s v="32m"/>
    <s v="2022H1"/>
    <n v="22.1"/>
    <n v="30"/>
    <s v="02 Sunny (10%-30%)"/>
  </r>
  <r>
    <m/>
    <s v="S2A_MSIL1C"/>
    <s v="CDM-MLB-GAN"/>
    <s v="-42.46, 171.20 | Zoom:12"/>
    <b v="1"/>
    <s v="New Zealand"/>
    <s v="Greymouth"/>
    <s v="GM"/>
    <x v="92"/>
    <s v="59GNP"/>
    <s v="22:27:50 UTC"/>
    <n v="42.7"/>
    <s v="2500X1253px"/>
    <s v="PNG"/>
    <s v="32m"/>
    <s v="2022H1"/>
    <n v="22.1"/>
    <n v="30"/>
    <s v="02 Sunny (10%-30%)"/>
  </r>
  <r>
    <m/>
    <s v="S2A_MSIL1C"/>
    <s v="CDM-MLB-GAN"/>
    <s v="-42.46, 171.20 | Zoom:12"/>
    <b v="1"/>
    <s v="New Zealand"/>
    <s v="Greymouth"/>
    <s v="GM"/>
    <x v="199"/>
    <s v="59GMN"/>
    <s v="22:38:10 UTC"/>
    <n v="46.2"/>
    <s v="2500X1253px"/>
    <s v="PNG"/>
    <s v="32m"/>
    <s v="2022H1"/>
    <n v="60.924999999999997"/>
    <n v="70"/>
    <s v="03 Cloudy (40%-90%)"/>
  </r>
  <r>
    <m/>
    <s v="S2A_MSIL1C"/>
    <s v="CDM-MLB-GAN"/>
    <s v="-42.46, 171.20 | Zoom:12"/>
    <b v="1"/>
    <s v="New Zealand"/>
    <s v="Greymouth"/>
    <s v="GM"/>
    <x v="199"/>
    <s v="59GNN"/>
    <s v="22:38:06 UTC"/>
    <n v="73.5"/>
    <s v="2500X1253px"/>
    <s v="PNG"/>
    <s v="32m"/>
    <s v="2022H1"/>
    <n v="60.924999999999997"/>
    <n v="70"/>
    <s v="03 Cloudy (40%-90%)"/>
  </r>
  <r>
    <m/>
    <s v="S2A_MSIL1C"/>
    <s v="CDM-MLB-GAN"/>
    <s v="-42.46, 171.20 | Zoom:12"/>
    <b v="1"/>
    <s v="New Zealand"/>
    <s v="Greymouth"/>
    <s v="GM"/>
    <x v="199"/>
    <s v="59GMP"/>
    <s v="22:37:56 UTC"/>
    <n v="28.2"/>
    <s v="2500X1253px"/>
    <s v="PNG"/>
    <s v="32m"/>
    <s v="2022H1"/>
    <n v="60.924999999999997"/>
    <n v="70"/>
    <s v="03 Cloudy (40%-90%)"/>
  </r>
  <r>
    <m/>
    <s v="S2A_MSIL1C"/>
    <s v="CDM-MLB-GAN"/>
    <s v="-42.46, 171.20 | Zoom:12"/>
    <b v="1"/>
    <s v="New Zealand"/>
    <s v="Greymouth"/>
    <s v="GM"/>
    <x v="199"/>
    <s v="59GNP"/>
    <s v="22:37:52 UTC"/>
    <n v="95.8"/>
    <s v="2500X1253px"/>
    <s v="PNG"/>
    <s v="32m"/>
    <s v="2022H1"/>
    <n v="60.924999999999997"/>
    <n v="70"/>
    <s v="03 Cloudy (40%-90%)"/>
  </r>
  <r>
    <m/>
    <s v="S2A_MSIL1C"/>
    <s v="CDM-MLB-GAN"/>
    <s v="-42.46, 171.20 | Zoom:12"/>
    <b v="1"/>
    <s v="New Zealand"/>
    <s v="Greymouth"/>
    <s v="GM"/>
    <x v="93"/>
    <s v="59GMN"/>
    <s v="22:28:14 UTC"/>
    <n v="94.9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93"/>
    <s v="59GNN"/>
    <s v="22:28:10 UTC"/>
    <n v="92.5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93"/>
    <s v="59GMP"/>
    <s v="22:28:01 UTC"/>
    <n v="100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93"/>
    <s v="59GNP"/>
    <s v="22:27:56 UTC"/>
    <n v="99.5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200"/>
    <s v="59GMN"/>
    <s v="22:38:05 UTC"/>
    <n v="26.8"/>
    <s v="2500X1253px"/>
    <s v="PNG"/>
    <s v="32m"/>
    <s v="2022H1"/>
    <n v="24.4"/>
    <n v="30"/>
    <s v="02 Sunny (10%-30%)"/>
  </r>
  <r>
    <m/>
    <s v="S2A_MSIL1C"/>
    <s v="CDM-MLB-GAN"/>
    <s v="-42.46, 171.20 | Zoom:12"/>
    <b v="1"/>
    <s v="New Zealand"/>
    <s v="Greymouth"/>
    <s v="GM"/>
    <x v="200"/>
    <s v="59GNN"/>
    <s v="22:38:01 UTC"/>
    <n v="14.2"/>
    <s v="2500X1253px"/>
    <s v="PNG"/>
    <s v="32m"/>
    <s v="2022H1"/>
    <n v="24.4"/>
    <n v="30"/>
    <s v="02 Sunny (10%-30%)"/>
  </r>
  <r>
    <m/>
    <s v="S2A_MSIL1C"/>
    <s v="CDM-MLB-GAN"/>
    <s v="-42.46, 171.20 | Zoom:12"/>
    <b v="1"/>
    <s v="New Zealand"/>
    <s v="Greymouth"/>
    <s v="GM"/>
    <x v="200"/>
    <s v="59GMP"/>
    <s v="22:37:51 UTC"/>
    <n v="34.799999999999997"/>
    <s v="2500X1253px"/>
    <s v="PNG"/>
    <s v="32m"/>
    <s v="2022H1"/>
    <n v="24.4"/>
    <n v="30"/>
    <s v="02 Sunny (10%-30%)"/>
  </r>
  <r>
    <m/>
    <s v="S2A_MSIL1C"/>
    <s v="CDM-MLB-GAN"/>
    <s v="-42.46, 171.20 | Zoom:12"/>
    <b v="1"/>
    <s v="New Zealand"/>
    <s v="Greymouth"/>
    <s v="GM"/>
    <x v="200"/>
    <s v="59GNP"/>
    <s v="22:37:47 UTC"/>
    <n v="21.8"/>
    <s v="2500X1253px"/>
    <s v="PNG"/>
    <s v="32m"/>
    <s v="2022H1"/>
    <n v="24.4"/>
    <n v="30"/>
    <s v="02 Sunny (10%-30%)"/>
  </r>
  <r>
    <m/>
    <s v="S2A_MSIL1C"/>
    <s v="CDM-MLB-GAN"/>
    <s v="-42.46, 171.20 | Zoom:12"/>
    <b v="1"/>
    <s v="New Zealand"/>
    <s v="Greymouth"/>
    <s v="GM"/>
    <x v="94"/>
    <s v="59GMN"/>
    <s v="22:28:08 UTC"/>
    <n v="21.2"/>
    <s v="2500X1253px"/>
    <s v="PNG"/>
    <s v="32m"/>
    <s v="2022H1"/>
    <n v="20.224999999999998"/>
    <n v="30"/>
    <s v="02 Sunny (10%-30%)"/>
  </r>
  <r>
    <m/>
    <s v="S2A_MSIL1C"/>
    <s v="CDM-MLB-GAN"/>
    <s v="-42.46, 171.20 | Zoom:12"/>
    <b v="1"/>
    <s v="New Zealand"/>
    <s v="Greymouth"/>
    <s v="GM"/>
    <x v="94"/>
    <s v="59GNN"/>
    <s v="22:28:05 UTC"/>
    <n v="58.4"/>
    <s v="2500X1253px"/>
    <s v="PNG"/>
    <s v="32m"/>
    <s v="2022H1"/>
    <n v="20.224999999999998"/>
    <n v="30"/>
    <s v="02 Sunny (10%-30%)"/>
  </r>
  <r>
    <m/>
    <s v="S2A_MSIL1C"/>
    <s v="CDM-MLB-GAN"/>
    <s v="-42.46, 171.20 | Zoom:12"/>
    <b v="1"/>
    <s v="New Zealand"/>
    <s v="Greymouth"/>
    <s v="GM"/>
    <x v="94"/>
    <s v="59GMP"/>
    <s v="22:27:56 UTC"/>
    <n v="0"/>
    <s v="2500X1253px"/>
    <s v="PNG"/>
    <s v="32m"/>
    <s v="2022H1"/>
    <n v="20.224999999999998"/>
    <n v="30"/>
    <s v="02 Sunny (10%-30%)"/>
  </r>
  <r>
    <m/>
    <s v="S2A_MSIL1C"/>
    <s v="CDM-MLB-GAN"/>
    <s v="-42.46, 171.20 | Zoom:12"/>
    <b v="1"/>
    <s v="New Zealand"/>
    <s v="Greymouth"/>
    <s v="GM"/>
    <x v="94"/>
    <s v="59GNP"/>
    <s v="22:27:50 UTC"/>
    <n v="1.3"/>
    <s v="2500X1253px"/>
    <s v="PNG"/>
    <s v="32m"/>
    <s v="2022H1"/>
    <n v="20.224999999999998"/>
    <n v="30"/>
    <s v="02 Sunny (10%-30%)"/>
  </r>
  <r>
    <m/>
    <s v="S2A_MSIL1C"/>
    <s v="CDM-MLB-GAN"/>
    <s v="-42.46, 171.20 | Zoom:12"/>
    <b v="1"/>
    <s v="New Zealand"/>
    <s v="Greymouth"/>
    <s v="GM"/>
    <x v="201"/>
    <s v="59GMN"/>
    <s v="22:38:11 UTC"/>
    <n v="3.4"/>
    <s v="2500X1253px"/>
    <s v="PNG"/>
    <s v="32m"/>
    <s v="2022H1"/>
    <n v="4.2"/>
    <n v="10"/>
    <s v="02 Sunny (10%-30%)"/>
  </r>
  <r>
    <m/>
    <s v="S2A_MSIL1C"/>
    <s v="CDM-MLB-GAN"/>
    <s v="-42.46, 171.20 | Zoom:12"/>
    <b v="1"/>
    <s v="New Zealand"/>
    <s v="Greymouth"/>
    <s v="GM"/>
    <x v="201"/>
    <s v="59GNN"/>
    <s v="22:38:07 UTC"/>
    <n v="13.1"/>
    <s v="2500X1253px"/>
    <s v="PNG"/>
    <s v="32m"/>
    <s v="2022H1"/>
    <n v="4.2"/>
    <n v="10"/>
    <s v="02 Sunny (10%-30%)"/>
  </r>
  <r>
    <m/>
    <s v="S2A_MSIL1C"/>
    <s v="CDM-MLB-GAN"/>
    <s v="-42.46, 171.20 | Zoom:12"/>
    <b v="1"/>
    <s v="New Zealand"/>
    <s v="Greymouth"/>
    <s v="GM"/>
    <x v="201"/>
    <s v="59GMP"/>
    <s v="22:37:57 UTC"/>
    <n v="0"/>
    <s v="2500X1253px"/>
    <s v="PNG"/>
    <s v="32m"/>
    <s v="2022H1"/>
    <n v="4.2"/>
    <n v="10"/>
    <s v="02 Sunny (10%-30%)"/>
  </r>
  <r>
    <m/>
    <s v="S2A_MSIL1C"/>
    <s v="CDM-MLB-GAN"/>
    <s v="-42.46, 171.20 | Zoom:12"/>
    <b v="1"/>
    <s v="New Zealand"/>
    <s v="Greymouth"/>
    <s v="GM"/>
    <x v="201"/>
    <s v="59GNP"/>
    <s v="22:37:53 UTC"/>
    <n v="0.3"/>
    <s v="2500X1253px"/>
    <s v="PNG"/>
    <s v="32m"/>
    <s v="2022H1"/>
    <n v="4.2"/>
    <n v="10"/>
    <s v="02 Sunny (10%-30%)"/>
  </r>
  <r>
    <m/>
    <s v="S2A_MSIL1C"/>
    <s v="CDM-MLB-GAN"/>
    <s v="-42.46, 171.20 | Zoom:12"/>
    <b v="1"/>
    <s v="New Zealand"/>
    <s v="Greymouth"/>
    <s v="GM"/>
    <x v="95"/>
    <s v="59GMN"/>
    <s v="22:28:14 UTC"/>
    <n v="1.1000000000000001"/>
    <s v="2500X1253px"/>
    <s v="PNG"/>
    <s v="32m"/>
    <s v="2022H1"/>
    <n v="4.2249999999999996"/>
    <n v="10"/>
    <s v="02 Sunny (10%-30%)"/>
  </r>
  <r>
    <m/>
    <s v="S2A_MSIL1C"/>
    <s v="CDM-MLB-GAN"/>
    <s v="-42.46, 171.20 | Zoom:12"/>
    <b v="1"/>
    <s v="New Zealand"/>
    <s v="Greymouth"/>
    <s v="GM"/>
    <x v="95"/>
    <s v="59GNN"/>
    <s v="22:28:11 UTC"/>
    <n v="13.5"/>
    <s v="2500X1253px"/>
    <s v="PNG"/>
    <s v="32m"/>
    <s v="2022H1"/>
    <n v="4.2249999999999996"/>
    <n v="10"/>
    <s v="02 Sunny (10%-30%)"/>
  </r>
  <r>
    <m/>
    <s v="S2A_MSIL1C"/>
    <s v="CDM-MLB-GAN"/>
    <s v="-42.46, 171.20 | Zoom:12"/>
    <b v="1"/>
    <s v="New Zealand"/>
    <s v="Greymouth"/>
    <s v="GM"/>
    <x v="95"/>
    <s v="59GMP"/>
    <s v="22:28:02 UTC"/>
    <n v="0"/>
    <s v="2500X1253px"/>
    <s v="PNG"/>
    <s v="32m"/>
    <s v="2022H1"/>
    <n v="4.2249999999999996"/>
    <n v="10"/>
    <s v="02 Sunny (10%-30%)"/>
  </r>
  <r>
    <m/>
    <s v="S2A_MSIL1C"/>
    <s v="CDM-MLB-GAN"/>
    <s v="-42.46, 171.20 | Zoom:12"/>
    <b v="1"/>
    <s v="New Zealand"/>
    <s v="Greymouth"/>
    <s v="GM"/>
    <x v="95"/>
    <s v="59GNP"/>
    <s v="22:27:56 UTC"/>
    <n v="2.2999999999999998"/>
    <s v="2500X1253px"/>
    <s v="PNG"/>
    <s v="32m"/>
    <s v="2022H1"/>
    <n v="4.2249999999999996"/>
    <n v="10"/>
    <s v="02 Sunny (10%-30%)"/>
  </r>
  <r>
    <m/>
    <s v="S2A_MSIL1C"/>
    <s v="CDM-MLB-GAN"/>
    <s v="-42.46, 171.20 | Zoom:12"/>
    <b v="1"/>
    <s v="New Zealand"/>
    <s v="Greymouth"/>
    <s v="GM"/>
    <x v="202"/>
    <s v="59GMN"/>
    <s v="22:38:05 UTC"/>
    <n v="37.1"/>
    <s v="2500X1253px"/>
    <s v="PNG"/>
    <s v="32m"/>
    <s v="2022H1"/>
    <n v="20.174999999999997"/>
    <n v="30"/>
    <s v="02 Sunny (10%-30%)"/>
  </r>
  <r>
    <m/>
    <s v="S2A_MSIL1C"/>
    <s v="CDM-MLB-GAN"/>
    <s v="-42.46, 171.20 | Zoom:12"/>
    <b v="1"/>
    <s v="New Zealand"/>
    <s v="Greymouth"/>
    <s v="GM"/>
    <x v="202"/>
    <s v="59GNN"/>
    <s v="22:38:01 UTC"/>
    <n v="23.7"/>
    <s v="2500X1253px"/>
    <s v="PNG"/>
    <s v="32m"/>
    <s v="2022H1"/>
    <n v="20.174999999999997"/>
    <n v="30"/>
    <s v="02 Sunny (10%-30%)"/>
  </r>
  <r>
    <m/>
    <s v="S2A_MSIL1C"/>
    <s v="CDM-MLB-GAN"/>
    <s v="-42.46, 171.20 | Zoom:12"/>
    <b v="1"/>
    <s v="New Zealand"/>
    <s v="Greymouth"/>
    <s v="GM"/>
    <x v="202"/>
    <s v="59GMP"/>
    <s v="22:37:50 UTC"/>
    <n v="7.1"/>
    <s v="2500X1253px"/>
    <s v="PNG"/>
    <s v="32m"/>
    <s v="2022H1"/>
    <n v="20.174999999999997"/>
    <n v="30"/>
    <s v="02 Sunny (10%-30%)"/>
  </r>
  <r>
    <m/>
    <s v="S2A_MSIL1C"/>
    <s v="CDM-MLB-GAN"/>
    <s v="-42.46, 171.20 | Zoom:12"/>
    <b v="1"/>
    <s v="New Zealand"/>
    <s v="Greymouth"/>
    <s v="GM"/>
    <x v="202"/>
    <s v="59GNP"/>
    <s v="22:37:46 UTC"/>
    <n v="12.8"/>
    <s v="2500X1253px"/>
    <s v="PNG"/>
    <s v="32m"/>
    <s v="2022H1"/>
    <n v="20.174999999999997"/>
    <n v="30"/>
    <s v="02 Sunny (10%-30%)"/>
  </r>
  <r>
    <m/>
    <s v="S2A_MSIL1C"/>
    <s v="CDM-MLB-GAN"/>
    <s v="-42.46, 171.20 | Zoom:12"/>
    <b v="1"/>
    <s v="New Zealand"/>
    <s v="Greymouth"/>
    <s v="GM"/>
    <x v="96"/>
    <s v="59GMN"/>
    <s v="22:28:08 UTC"/>
    <n v="50"/>
    <s v="2500X1253px"/>
    <s v="PNG"/>
    <s v="32m"/>
    <s v="2022H1"/>
    <n v="50.974999999999994"/>
    <n v="60"/>
    <s v="03 Cloudy (40%-90%)"/>
  </r>
  <r>
    <m/>
    <s v="S2A_MSIL1C"/>
    <s v="CDM-MLB-GAN"/>
    <s v="-42.46, 171.20 | Zoom:12"/>
    <b v="1"/>
    <s v="New Zealand"/>
    <s v="Greymouth"/>
    <s v="GM"/>
    <x v="96"/>
    <s v="59GNN"/>
    <s v="22:28:04 UTC"/>
    <n v="51.6"/>
    <s v="2500X1253px"/>
    <s v="PNG"/>
    <s v="32m"/>
    <s v="2022H1"/>
    <n v="50.974999999999994"/>
    <n v="60"/>
    <s v="03 Cloudy (40%-90%)"/>
  </r>
  <r>
    <m/>
    <s v="S2A_MSIL1C"/>
    <s v="CDM-MLB-GAN"/>
    <s v="-42.46, 171.20 | Zoom:12"/>
    <b v="1"/>
    <s v="New Zealand"/>
    <s v="Greymouth"/>
    <s v="GM"/>
    <x v="96"/>
    <s v="59GMP"/>
    <s v="22:27:55 UTC"/>
    <n v="43.3"/>
    <s v="2500X1253px"/>
    <s v="PNG"/>
    <s v="32m"/>
    <s v="2022H1"/>
    <n v="50.974999999999994"/>
    <n v="60"/>
    <s v="03 Cloudy (40%-90%)"/>
  </r>
  <r>
    <m/>
    <s v="S2A_MSIL1C"/>
    <s v="CDM-MLB-GAN"/>
    <s v="-42.46, 171.20 | Zoom:12"/>
    <b v="1"/>
    <s v="New Zealand"/>
    <s v="Greymouth"/>
    <s v="GM"/>
    <x v="96"/>
    <s v="59GNP"/>
    <s v="22:27:50 UTC"/>
    <n v="59"/>
    <s v="2500X1253px"/>
    <s v="PNG"/>
    <s v="32m"/>
    <s v="2022H1"/>
    <n v="50.974999999999994"/>
    <n v="60"/>
    <s v="03 Cloudy (40%-90%)"/>
  </r>
  <r>
    <m/>
    <s v="S2A_MSIL1C"/>
    <s v="CDM-MLB-GAN"/>
    <s v="-42.46, 171.20 | Zoom:12"/>
    <b v="1"/>
    <s v="New Zealand"/>
    <s v="Greymouth"/>
    <s v="GM"/>
    <x v="203"/>
    <s v="59GMN"/>
    <s v="22:38:11 UTC"/>
    <n v="68.400000000000006"/>
    <s v="2500X1253px"/>
    <s v="PNG"/>
    <s v="32m"/>
    <s v="2022H1"/>
    <n v="69.599999999999994"/>
    <n v="70"/>
    <s v="03 Cloudy (40%-90%)"/>
  </r>
  <r>
    <m/>
    <s v="S2A_MSIL1C"/>
    <s v="CDM-MLB-GAN"/>
    <s v="-42.46, 171.20 | Zoom:12"/>
    <b v="1"/>
    <s v="New Zealand"/>
    <s v="Greymouth"/>
    <s v="GM"/>
    <x v="203"/>
    <s v="59GNN"/>
    <s v="22:38:07 UTC"/>
    <n v="31.6"/>
    <s v="2500X1253px"/>
    <s v="PNG"/>
    <s v="32m"/>
    <s v="2022H1"/>
    <n v="69.599999999999994"/>
    <n v="70"/>
    <s v="03 Cloudy (40%-90%)"/>
  </r>
  <r>
    <m/>
    <s v="S2A_MSIL1C"/>
    <s v="CDM-MLB-GAN"/>
    <s v="-42.46, 171.20 | Zoom:12"/>
    <b v="1"/>
    <s v="New Zealand"/>
    <s v="Greymouth"/>
    <s v="GM"/>
    <x v="203"/>
    <s v="59GMP"/>
    <s v="22:37:56 UTC"/>
    <n v="99"/>
    <s v="2500X1253px"/>
    <s v="PNG"/>
    <s v="32m"/>
    <s v="2022H1"/>
    <n v="69.599999999999994"/>
    <n v="70"/>
    <s v="03 Cloudy (40%-90%)"/>
  </r>
  <r>
    <m/>
    <s v="S2A_MSIL1C"/>
    <s v="CDM-MLB-GAN"/>
    <s v="-42.46, 171.20 | Zoom:12"/>
    <b v="1"/>
    <s v="New Zealand"/>
    <s v="Greymouth"/>
    <s v="GM"/>
    <x v="203"/>
    <s v="59GNP"/>
    <s v="22:37:52 UTC"/>
    <n v="79.400000000000006"/>
    <s v="2500X1253px"/>
    <s v="PNG"/>
    <s v="32m"/>
    <s v="2022H1"/>
    <n v="69.599999999999994"/>
    <n v="70"/>
    <s v="03 Cloudy (40%-90%)"/>
  </r>
  <r>
    <m/>
    <s v="S2A_MSIL1C"/>
    <s v="CDM-MLB-GAN"/>
    <s v="-42.46, 171.20 | Zoom:12"/>
    <b v="1"/>
    <s v="New Zealand"/>
    <s v="Greymouth"/>
    <s v="GM"/>
    <x v="97"/>
    <s v="59GMN"/>
    <s v="22:28:14 UTC"/>
    <n v="81.2"/>
    <s v="2500X1253px"/>
    <s v="PNG"/>
    <s v="32m"/>
    <s v="2022H1"/>
    <n v="85.375"/>
    <n v="90"/>
    <s v="03 Cloudy (40%-90%)"/>
  </r>
  <r>
    <m/>
    <s v="S2A_MSIL1C"/>
    <s v="CDM-MLB-GAN"/>
    <s v="-42.46, 171.20 | Zoom:12"/>
    <b v="1"/>
    <s v="New Zealand"/>
    <s v="Greymouth"/>
    <s v="GM"/>
    <x v="97"/>
    <s v="59GNN"/>
    <s v="22:28:10 UTC"/>
    <n v="63.3"/>
    <s v="2500X1253px"/>
    <s v="PNG"/>
    <s v="32m"/>
    <s v="2022H1"/>
    <n v="85.375"/>
    <n v="90"/>
    <s v="03 Cloudy (40%-90%)"/>
  </r>
  <r>
    <m/>
    <s v="S2A_MSIL1C"/>
    <s v="CDM-MLB-GAN"/>
    <s v="-42.46, 171.20 | Zoom:12"/>
    <b v="1"/>
    <s v="New Zealand"/>
    <s v="Greymouth"/>
    <s v="GM"/>
    <x v="97"/>
    <s v="59GMP"/>
    <s v="22:28:01 UTC"/>
    <n v="100"/>
    <s v="2500X1253px"/>
    <s v="PNG"/>
    <s v="32m"/>
    <s v="2022H1"/>
    <n v="85.375"/>
    <n v="90"/>
    <s v="03 Cloudy (40%-90%)"/>
  </r>
  <r>
    <m/>
    <s v="S2A_MSIL1C"/>
    <s v="CDM-MLB-GAN"/>
    <s v="-42.46, 171.20 | Zoom:12"/>
    <b v="1"/>
    <s v="New Zealand"/>
    <s v="Greymouth"/>
    <s v="GM"/>
    <x v="97"/>
    <s v="59GNP"/>
    <s v="22:27:56 UTC"/>
    <n v="97"/>
    <s v="2500X1253px"/>
    <s v="PNG"/>
    <s v="32m"/>
    <s v="2022H1"/>
    <n v="85.375"/>
    <n v="90"/>
    <s v="03 Cloudy (40%-90%)"/>
  </r>
  <r>
    <m/>
    <s v="S2A_MSIL1C"/>
    <s v="CDM-MLB-GAN"/>
    <s v="-42.46, 171.20 | Zoom:12"/>
    <b v="1"/>
    <s v="New Zealand"/>
    <s v="Greymouth"/>
    <s v="GM"/>
    <x v="204"/>
    <s v="59GMN"/>
    <s v="22:38:03 UTC"/>
    <n v="34.5"/>
    <s v="2500X1253px"/>
    <s v="PNG"/>
    <s v="32m"/>
    <s v="2022H1"/>
    <n v="18.599999999999998"/>
    <n v="20"/>
    <s v="02 Sunny (10%-30%)"/>
  </r>
  <r>
    <m/>
    <s v="S2A_MSIL1C"/>
    <s v="CDM-MLB-GAN"/>
    <s v="-42.46, 171.20 | Zoom:12"/>
    <b v="1"/>
    <s v="New Zealand"/>
    <s v="Greymouth"/>
    <s v="GM"/>
    <x v="204"/>
    <s v="59GNN"/>
    <s v="22:37:59 UTC"/>
    <n v="29.3"/>
    <s v="2500X1253px"/>
    <s v="PNG"/>
    <s v="32m"/>
    <s v="2022H1"/>
    <n v="18.599999999999998"/>
    <n v="20"/>
    <s v="02 Sunny (10%-30%)"/>
  </r>
  <r>
    <m/>
    <s v="S2A_MSIL1C"/>
    <s v="CDM-MLB-GAN"/>
    <s v="-42.46, 171.20 | Zoom:12"/>
    <b v="1"/>
    <s v="New Zealand"/>
    <s v="Greymouth"/>
    <s v="GM"/>
    <x v="204"/>
    <s v="59GMP"/>
    <s v="22:37:48 UTC"/>
    <n v="7.5"/>
    <s v="2500X1253px"/>
    <s v="PNG"/>
    <s v="32m"/>
    <s v="2022H1"/>
    <n v="18.599999999999998"/>
    <n v="20"/>
    <s v="02 Sunny (10%-30%)"/>
  </r>
  <r>
    <m/>
    <s v="S2A_MSIL1C"/>
    <s v="CDM-MLB-GAN"/>
    <s v="-42.46, 171.20 | Zoom:12"/>
    <b v="1"/>
    <s v="New Zealand"/>
    <s v="Greymouth"/>
    <s v="GM"/>
    <x v="204"/>
    <s v="59GNP"/>
    <s v="22:37:44 UTC"/>
    <n v="3.1"/>
    <s v="2500X1253px"/>
    <s v="PNG"/>
    <s v="32m"/>
    <s v="2022H1"/>
    <n v="18.599999999999998"/>
    <n v="20"/>
    <s v="02 Sunny (10%-30%)"/>
  </r>
  <r>
    <m/>
    <s v="S2A_MSIL1C"/>
    <s v="CDM-MLB-GAN"/>
    <s v="-42.46, 171.20 | Zoom:12"/>
    <b v="1"/>
    <s v="New Zealand"/>
    <s v="Greymouth"/>
    <s v="GM"/>
    <x v="98"/>
    <s v="59GMN"/>
    <s v="22:28:05 UTC"/>
    <n v="25.6"/>
    <s v="2500X1253px"/>
    <s v="PNG"/>
    <s v="32m"/>
    <s v="2022H1"/>
    <n v="37.774999999999999"/>
    <n v="40"/>
    <s v="03 Cloudy (40%-90%)"/>
  </r>
  <r>
    <m/>
    <s v="S2A_MSIL1C"/>
    <s v="CDM-MLB-GAN"/>
    <s v="-42.46, 171.20 | Zoom:12"/>
    <b v="1"/>
    <s v="New Zealand"/>
    <s v="Greymouth"/>
    <s v="GM"/>
    <x v="98"/>
    <s v="59GNN"/>
    <s v="22:28:02 UTC"/>
    <n v="67.599999999999994"/>
    <s v="2500X1253px"/>
    <s v="PNG"/>
    <s v="32m"/>
    <s v="2022H1"/>
    <n v="37.774999999999999"/>
    <n v="40"/>
    <s v="03 Cloudy (40%-90%)"/>
  </r>
  <r>
    <m/>
    <s v="S2A_MSIL1C"/>
    <s v="CDM-MLB-GAN"/>
    <s v="-42.46, 171.20 | Zoom:12"/>
    <b v="1"/>
    <s v="New Zealand"/>
    <s v="Greymouth"/>
    <s v="GM"/>
    <x v="98"/>
    <s v="59GMP"/>
    <s v="22:27:53 UTC"/>
    <n v="13"/>
    <s v="2500X1253px"/>
    <s v="PNG"/>
    <s v="32m"/>
    <s v="2022H1"/>
    <n v="37.774999999999999"/>
    <n v="40"/>
    <s v="03 Cloudy (40%-90%)"/>
  </r>
  <r>
    <m/>
    <s v="S2A_MSIL1C"/>
    <s v="CDM-MLB-GAN"/>
    <s v="-42.46, 171.20 | Zoom:12"/>
    <b v="1"/>
    <s v="New Zealand"/>
    <s v="Greymouth"/>
    <s v="GM"/>
    <x v="98"/>
    <s v="59GNP"/>
    <s v="22:27:47 UTC"/>
    <n v="44.9"/>
    <s v="2500X1253px"/>
    <s v="PNG"/>
    <s v="32m"/>
    <s v="2022H1"/>
    <n v="37.774999999999999"/>
    <n v="40"/>
    <s v="03 Cloudy (40%-90%)"/>
  </r>
  <r>
    <m/>
    <s v="S2A_MSIL1C"/>
    <s v="CDM-MLB-GAN"/>
    <s v="-42.46, 171.20 | Zoom:12"/>
    <b v="1"/>
    <s v="New Zealand"/>
    <s v="Greymouth"/>
    <s v="GM"/>
    <x v="205"/>
    <s v="59GMN"/>
    <s v="22:38:09 UTC"/>
    <n v="4.9000000000000004"/>
    <s v="2500X1253px"/>
    <s v="PNG"/>
    <s v="32m"/>
    <s v="2022H1"/>
    <n v="9.5250000000000004"/>
    <n v="10"/>
    <s v="02 Sunny (10%-30%)"/>
  </r>
  <r>
    <m/>
    <s v="S2A_MSIL1C"/>
    <s v="CDM-MLB-GAN"/>
    <s v="-42.46, 171.20 | Zoom:12"/>
    <b v="1"/>
    <s v="New Zealand"/>
    <s v="Greymouth"/>
    <s v="GM"/>
    <x v="205"/>
    <s v="59GNN"/>
    <s v="22:38:05 UTC"/>
    <n v="8.3000000000000007"/>
    <s v="2500X1253px"/>
    <s v="PNG"/>
    <s v="32m"/>
    <s v="2022H1"/>
    <n v="9.5250000000000004"/>
    <n v="10"/>
    <s v="02 Sunny (10%-30%)"/>
  </r>
  <r>
    <m/>
    <s v="S2A_MSIL1C"/>
    <s v="CDM-MLB-GAN"/>
    <s v="-42.46, 171.20 | Zoom:12"/>
    <b v="1"/>
    <s v="New Zealand"/>
    <s v="Greymouth"/>
    <s v="GM"/>
    <x v="205"/>
    <s v="59GMP"/>
    <s v="22:37:55 UTC"/>
    <n v="6.3"/>
    <s v="2500X1253px"/>
    <s v="PNG"/>
    <s v="32m"/>
    <s v="2022H1"/>
    <n v="9.5250000000000004"/>
    <n v="10"/>
    <s v="02 Sunny (10%-30%)"/>
  </r>
  <r>
    <m/>
    <s v="S2A_MSIL1C"/>
    <s v="CDM-MLB-GAN"/>
    <s v="-42.46, 171.20 | Zoom:12"/>
    <b v="1"/>
    <s v="New Zealand"/>
    <s v="Greymouth"/>
    <s v="GM"/>
    <x v="205"/>
    <s v="59GNP"/>
    <s v="22:37:50 UTC"/>
    <n v="18.600000000000001"/>
    <s v="2500X1253px"/>
    <s v="PNG"/>
    <s v="32m"/>
    <s v="2022H1"/>
    <n v="9.5250000000000004"/>
    <n v="10"/>
    <s v="02 Sunny (10%-30%)"/>
  </r>
  <r>
    <m/>
    <s v="S2A_MSIL1C"/>
    <s v="CDM-MLB-GAN"/>
    <s v="-42.46, 171.20 | Zoom:12"/>
    <b v="1"/>
    <s v="New Zealand"/>
    <s v="Greymouth"/>
    <s v="GM"/>
    <x v="99"/>
    <s v="59GMN"/>
    <s v="22:28:12 UTC"/>
    <n v="63.2"/>
    <s v="2500X1253px"/>
    <s v="PNG"/>
    <s v="32m"/>
    <s v="2022H1"/>
    <n v="37.375000000000007"/>
    <n v="40"/>
    <s v="03 Cloudy (40%-90%)"/>
  </r>
  <r>
    <m/>
    <s v="S2A_MSIL1C"/>
    <s v="CDM-MLB-GAN"/>
    <s v="-42.46, 171.20 | Zoom:12"/>
    <b v="1"/>
    <s v="New Zealand"/>
    <s v="Greymouth"/>
    <s v="GM"/>
    <x v="99"/>
    <s v="59GNN"/>
    <s v="22:28:08 UTC"/>
    <n v="7.2"/>
    <s v="2500X1253px"/>
    <s v="PNG"/>
    <s v="32m"/>
    <s v="2022H1"/>
    <n v="37.375000000000007"/>
    <n v="40"/>
    <s v="03 Cloudy (40%-90%)"/>
  </r>
  <r>
    <m/>
    <s v="S2A_MSIL1C"/>
    <s v="CDM-MLB-GAN"/>
    <s v="-42.46, 171.20 | Zoom:12"/>
    <b v="1"/>
    <s v="New Zealand"/>
    <s v="Greymouth"/>
    <s v="GM"/>
    <x v="99"/>
    <s v="59GMP"/>
    <s v="22:27:59 UTC"/>
    <n v="70.2"/>
    <s v="2500X1253px"/>
    <s v="PNG"/>
    <s v="32m"/>
    <s v="2022H1"/>
    <n v="37.375000000000007"/>
    <n v="40"/>
    <s v="03 Cloudy (40%-90%)"/>
  </r>
  <r>
    <m/>
    <s v="S2A_MSIL1C"/>
    <s v="CDM-MLB-GAN"/>
    <s v="-42.46, 171.20 | Zoom:12"/>
    <b v="1"/>
    <s v="New Zealand"/>
    <s v="Greymouth"/>
    <s v="GM"/>
    <x v="99"/>
    <s v="59GNP"/>
    <s v="22:27:54 UTC"/>
    <n v="8.9"/>
    <s v="2500X1253px"/>
    <s v="PNG"/>
    <s v="32m"/>
    <s v="2022H1"/>
    <n v="37.375000000000007"/>
    <n v="40"/>
    <s v="03 Cloudy (40%-90%)"/>
  </r>
  <r>
    <m/>
    <s v="S2A_MSIL1C"/>
    <s v="CDM-MLB-GAN"/>
    <s v="-42.46, 171.20 | Zoom:12"/>
    <b v="1"/>
    <s v="New Zealand"/>
    <s v="Greymouth"/>
    <s v="GM"/>
    <x v="206"/>
    <s v="59GMN"/>
    <s v="22:38:01 UTC"/>
    <n v="45.1"/>
    <s v="2500X1253px"/>
    <s v="PNG"/>
    <s v="32m"/>
    <s v="2022H1"/>
    <n v="30.6"/>
    <n v="40"/>
    <s v="03 Cloudy (40%-90%)"/>
  </r>
  <r>
    <m/>
    <s v="S2A_MSIL1C"/>
    <s v="CDM-MLB-GAN"/>
    <s v="-42.46, 171.20 | Zoom:12"/>
    <b v="1"/>
    <s v="New Zealand"/>
    <s v="Greymouth"/>
    <s v="GM"/>
    <x v="206"/>
    <s v="59GNN"/>
    <s v="22:37:57 UTC"/>
    <n v="34"/>
    <s v="2500X1253px"/>
    <s v="PNG"/>
    <s v="32m"/>
    <s v="2022H1"/>
    <n v="30.6"/>
    <n v="40"/>
    <s v="03 Cloudy (40%-90%)"/>
  </r>
  <r>
    <m/>
    <s v="S2A_MSIL1C"/>
    <s v="CDM-MLB-GAN"/>
    <s v="-42.46, 171.20 | Zoom:12"/>
    <b v="1"/>
    <s v="New Zealand"/>
    <s v="Greymouth"/>
    <s v="GM"/>
    <x v="206"/>
    <s v="59GMP"/>
    <s v="22:37:46 UTC"/>
    <n v="19.899999999999999"/>
    <s v="2500X1253px"/>
    <s v="PNG"/>
    <s v="32m"/>
    <s v="2022H1"/>
    <n v="30.6"/>
    <n v="40"/>
    <s v="03 Cloudy (40%-90%)"/>
  </r>
  <r>
    <m/>
    <s v="S2A_MSIL1C"/>
    <s v="CDM-MLB-GAN"/>
    <s v="-42.46, 171.20 | Zoom:12"/>
    <b v="1"/>
    <s v="New Zealand"/>
    <s v="Greymouth"/>
    <s v="GM"/>
    <x v="206"/>
    <s v="59GNP"/>
    <s v="22:37:42 UTC"/>
    <n v="23.4"/>
    <s v="2500X1253px"/>
    <s v="PNG"/>
    <s v="32m"/>
    <s v="2022H1"/>
    <n v="30.6"/>
    <n v="40"/>
    <s v="03 Cloudy (40%-90%)"/>
  </r>
  <r>
    <m/>
    <s v="S2A_MSIL1C"/>
    <s v="CDM-MLB-GAN"/>
    <s v="-42.46, 171.20 | Zoom:12"/>
    <b v="1"/>
    <s v="New Zealand"/>
    <s v="Greymouth"/>
    <s v="GM"/>
    <x v="100"/>
    <s v="59GMN"/>
    <s v="22:28:04 UTC"/>
    <n v="98.4"/>
    <s v="2500X1253px"/>
    <s v="PNG"/>
    <s v="32m"/>
    <s v="2022H1"/>
    <n v="98.325000000000003"/>
    <n v="100"/>
    <s v="04 Overcast (100%)"/>
  </r>
  <r>
    <m/>
    <s v="S2A_MSIL1C"/>
    <s v="CDM-MLB-GAN"/>
    <s v="-42.46, 171.20 | Zoom:12"/>
    <b v="1"/>
    <s v="New Zealand"/>
    <s v="Greymouth"/>
    <s v="GM"/>
    <x v="100"/>
    <s v="59GNN"/>
    <s v="22:28:01 UTC"/>
    <n v="96.2"/>
    <s v="2500X1253px"/>
    <s v="PNG"/>
    <s v="32m"/>
    <s v="2022H1"/>
    <n v="98.325000000000003"/>
    <n v="100"/>
    <s v="04 Overcast (100%)"/>
  </r>
  <r>
    <m/>
    <s v="S2A_MSIL1C"/>
    <s v="CDM-MLB-GAN"/>
    <s v="-42.46, 171.20 | Zoom:12"/>
    <b v="1"/>
    <s v="New Zealand"/>
    <s v="Greymouth"/>
    <s v="GM"/>
    <x v="100"/>
    <s v="59GMP"/>
    <s v="22:27:52 UTC"/>
    <n v="99.2"/>
    <s v="2500X1253px"/>
    <s v="PNG"/>
    <s v="32m"/>
    <s v="2022H1"/>
    <n v="98.325000000000003"/>
    <n v="100"/>
    <s v="04 Overcast (100%)"/>
  </r>
  <r>
    <m/>
    <s v="S2A_MSIL1C"/>
    <s v="CDM-MLB-GAN"/>
    <s v="-42.46, 171.20 | Zoom:12"/>
    <b v="1"/>
    <s v="New Zealand"/>
    <s v="Greymouth"/>
    <s v="GM"/>
    <x v="100"/>
    <s v="59GNP"/>
    <s v="22:27:46 UTC"/>
    <n v="99.5"/>
    <s v="2500X1253px"/>
    <s v="PNG"/>
    <s v="32m"/>
    <s v="2022H1"/>
    <n v="98.325000000000003"/>
    <n v="100"/>
    <s v="04 Overcast (100%)"/>
  </r>
  <r>
    <m/>
    <s v="S2A_MSIL1C"/>
    <s v="CDM-MLB-GAN"/>
    <s v="-42.46, 171.20 | Zoom:12"/>
    <b v="1"/>
    <s v="New Zealand"/>
    <s v="Greymouth"/>
    <s v="GM"/>
    <x v="207"/>
    <s v="59GMN"/>
    <s v="22:38:06 UTC"/>
    <n v="90.1"/>
    <s v="2500X1253px"/>
    <s v="PNG"/>
    <s v="32m"/>
    <s v="2022H1"/>
    <n v="80.125"/>
    <n v="90"/>
    <s v="03 Cloudy (40%-90%)"/>
  </r>
  <r>
    <m/>
    <s v="S2A_MSIL1C"/>
    <s v="CDM-MLB-GAN"/>
    <s v="-42.46, 171.20 | Zoom:12"/>
    <b v="1"/>
    <s v="New Zealand"/>
    <s v="Greymouth"/>
    <s v="GM"/>
    <x v="207"/>
    <s v="59GNN"/>
    <s v="22:38:02 UTC"/>
    <n v="53.4"/>
    <s v="2500X1253px"/>
    <s v="PNG"/>
    <s v="32m"/>
    <s v="2022H1"/>
    <n v="80.125"/>
    <n v="90"/>
    <s v="03 Cloudy (40%-90%)"/>
  </r>
  <r>
    <m/>
    <s v="S2A_MSIL1C"/>
    <s v="CDM-MLB-GAN"/>
    <s v="-42.46, 171.20 | Zoom:12"/>
    <b v="1"/>
    <s v="New Zealand"/>
    <s v="Greymouth"/>
    <s v="GM"/>
    <x v="207"/>
    <s v="59GMP"/>
    <s v="22:37:52 UTC"/>
    <n v="99.5"/>
    <s v="2500X1253px"/>
    <s v="PNG"/>
    <s v="32m"/>
    <s v="2022H1"/>
    <n v="80.125"/>
    <n v="90"/>
    <s v="03 Cloudy (40%-90%)"/>
  </r>
  <r>
    <m/>
    <s v="S2A_MSIL1C"/>
    <s v="CDM-MLB-GAN"/>
    <s v="-42.46, 171.20 | Zoom:12"/>
    <b v="1"/>
    <s v="New Zealand"/>
    <s v="Greymouth"/>
    <s v="GM"/>
    <x v="207"/>
    <s v="59GNP"/>
    <s v="22:37:47 UTC"/>
    <n v="77.5"/>
    <s v="2500X1253px"/>
    <s v="PNG"/>
    <s v="32m"/>
    <s v="2022H1"/>
    <n v="80.125"/>
    <n v="90"/>
    <s v="03 Cloudy (40%-90%)"/>
  </r>
  <r>
    <m/>
    <s v="S2A_MSIL1C"/>
    <s v="CDM-MLB-GAN"/>
    <s v="-42.46, 171.20 | Zoom:12"/>
    <b v="1"/>
    <s v="New Zealand"/>
    <s v="Greymouth"/>
    <s v="GM"/>
    <x v="101"/>
    <s v="59GMN"/>
    <s v="22:28:10 UTC"/>
    <n v="0"/>
    <s v="2500X1253px"/>
    <s v="PNG"/>
    <s v="32m"/>
    <s v="2022H1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101"/>
    <s v="59GNN"/>
    <s v="22:28:06 UTC"/>
    <n v="2.2000000000000002"/>
    <s v="2500X1253px"/>
    <s v="PNG"/>
    <s v="32m"/>
    <s v="2022H1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101"/>
    <s v="59GMP"/>
    <s v="22:27:57 UTC"/>
    <n v="3.4"/>
    <s v="2500X1253px"/>
    <s v="PNG"/>
    <s v="32m"/>
    <s v="2022H1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101"/>
    <s v="59GNP"/>
    <s v="22:27:52 UTC"/>
    <n v="3.5"/>
    <s v="2500X1253px"/>
    <s v="PNG"/>
    <s v="32m"/>
    <s v="2022H1"/>
    <n v="2.2749999999999999"/>
    <n v="10"/>
    <s v="02 Sunny (10%-30%)"/>
  </r>
  <r>
    <m/>
    <s v="S2A_MSIL1C"/>
    <s v="CDM-MLB-GAN"/>
    <s v="-42.46, 171.20 | Zoom:12"/>
    <b v="1"/>
    <s v="New Zealand"/>
    <s v="Greymouth"/>
    <s v="GM"/>
    <x v="208"/>
    <s v="59GMN"/>
    <s v="22:38:01 UTC"/>
    <n v="57.8"/>
    <s v="2500X1253px"/>
    <s v="PNG"/>
    <s v="32m"/>
    <s v="2022H1"/>
    <n v="88.575000000000003"/>
    <n v="90"/>
    <s v="03 Cloudy (40%-90%)"/>
  </r>
  <r>
    <m/>
    <s v="S2A_MSIL1C"/>
    <s v="CDM-MLB-GAN"/>
    <s v="-42.46, 171.20 | Zoom:12"/>
    <b v="1"/>
    <s v="New Zealand"/>
    <s v="Greymouth"/>
    <s v="GM"/>
    <x v="208"/>
    <s v="59GNN"/>
    <s v="22:37:57 UTC"/>
    <n v="100"/>
    <s v="2500X1253px"/>
    <s v="PNG"/>
    <s v="32m"/>
    <s v="2022H1"/>
    <n v="88.575000000000003"/>
    <n v="90"/>
    <s v="03 Cloudy (40%-90%)"/>
  </r>
  <r>
    <m/>
    <s v="S2A_MSIL1C"/>
    <s v="CDM-MLB-GAN"/>
    <s v="-42.46, 171.20 | Zoom:12"/>
    <b v="1"/>
    <s v="New Zealand"/>
    <s v="Greymouth"/>
    <s v="GM"/>
    <x v="208"/>
    <s v="59GMP"/>
    <s v="22:37:47 UTC"/>
    <n v="96.5"/>
    <s v="2500X1253px"/>
    <s v="PNG"/>
    <s v="32m"/>
    <s v="2022H1"/>
    <n v="88.575000000000003"/>
    <n v="90"/>
    <s v="03 Cloudy (40%-90%)"/>
  </r>
  <r>
    <m/>
    <s v="S2A_MSIL1C"/>
    <s v="CDM-MLB-GAN"/>
    <s v="-42.46, 171.20 | Zoom:12"/>
    <b v="1"/>
    <s v="New Zealand"/>
    <s v="Greymouth"/>
    <s v="GM"/>
    <x v="208"/>
    <s v="59GNP"/>
    <s v="22:37:43 UTC"/>
    <n v="100"/>
    <s v="2500X1253px"/>
    <s v="PNG"/>
    <s v="32m"/>
    <s v="2022H1"/>
    <n v="88.575000000000003"/>
    <n v="90"/>
    <s v="03 Cloudy (40%-90%)"/>
  </r>
  <r>
    <m/>
    <s v="S2A_MSIL1C"/>
    <s v="CDM-MLB-GAN"/>
    <s v="-42.46, 171.20 | Zoom:12"/>
    <b v="1"/>
    <s v="New Zealand"/>
    <s v="Greymouth"/>
    <s v="GM"/>
    <x v="102"/>
    <s v="59GMN"/>
    <s v="22:28:05 UTC"/>
    <n v="97.1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102"/>
    <s v="59GNN"/>
    <s v="22:28:01 UTC"/>
    <n v="93.1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102"/>
    <s v="59GMP"/>
    <s v="22:27:52 UTC"/>
    <n v="100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102"/>
    <s v="59GNP"/>
    <s v="22:27:47 UTC"/>
    <n v="96.7"/>
    <s v="2500X1253px"/>
    <s v="PNG"/>
    <s v="32m"/>
    <s v="2022H1"/>
    <n v="96.724999999999994"/>
    <n v="100"/>
    <s v="04 Overcast (100%)"/>
  </r>
  <r>
    <m/>
    <s v="S2A_MSIL1C"/>
    <s v="CDM-MLB-GAN"/>
    <s v="-42.46, 171.20 | Zoom:12"/>
    <b v="1"/>
    <s v="New Zealand"/>
    <s v="Greymouth"/>
    <s v="GM"/>
    <x v="209"/>
    <s v="59GMN"/>
    <s v="22:38:07 UTC"/>
    <n v="96.5"/>
    <s v="2500X1253px"/>
    <s v="PNG"/>
    <s v="32m"/>
    <s v="2022H1"/>
    <n v="96.15"/>
    <n v="100"/>
    <s v="04 Overcast (100%)"/>
  </r>
  <r>
    <m/>
    <s v="S2A_MSIL1C"/>
    <s v="CDM-MLB-GAN"/>
    <s v="-42.46, 171.20 | Zoom:12"/>
    <b v="1"/>
    <s v="New Zealand"/>
    <s v="Greymouth"/>
    <s v="GM"/>
    <x v="209"/>
    <s v="59GNN"/>
    <s v="22:38:03 UTC"/>
    <n v="94.6"/>
    <s v="2500X1253px"/>
    <s v="PNG"/>
    <s v="32m"/>
    <s v="2022H1"/>
    <n v="96.15"/>
    <n v="100"/>
    <s v="04 Overcast (100%)"/>
  </r>
  <r>
    <m/>
    <s v="S2A_MSIL1C"/>
    <s v="CDM-MLB-GAN"/>
    <s v="-42.46, 171.20 | Zoom:12"/>
    <b v="1"/>
    <s v="New Zealand"/>
    <s v="Greymouth"/>
    <s v="GM"/>
    <x v="209"/>
    <s v="59GMP"/>
    <s v="22:37:53 UTC"/>
    <n v="94.5"/>
    <s v="2500X1253px"/>
    <s v="PNG"/>
    <s v="32m"/>
    <s v="2022H1"/>
    <n v="96.15"/>
    <n v="100"/>
    <s v="04 Overcast (100%)"/>
  </r>
  <r>
    <m/>
    <s v="S2A_MSIL1C"/>
    <s v="CDM-MLB-GAN"/>
    <s v="-42.46, 171.20 | Zoom:12"/>
    <b v="1"/>
    <s v="New Zealand"/>
    <s v="Greymouth"/>
    <s v="GM"/>
    <x v="209"/>
    <s v="59GNP"/>
    <s v="22:37:49 UTC"/>
    <n v="99"/>
    <s v="2500X1253px"/>
    <s v="PNG"/>
    <s v="32m"/>
    <s v="2022H1"/>
    <n v="96.15"/>
    <n v="100"/>
    <s v="04 Overcast (100%)"/>
  </r>
  <r>
    <m/>
    <s v="S2A_MSIL1C"/>
    <s v="CDM-MLB-GAN"/>
    <s v="-42.46, 171.20 | Zoom:12"/>
    <b v="1"/>
    <s v="New Zealand"/>
    <s v="Greymouth"/>
    <s v="GM"/>
    <x v="103"/>
    <s v="59GMN"/>
    <s v="22:28:11 UTC"/>
    <n v="18.5"/>
    <s v="2500X1253px"/>
    <s v="PNG"/>
    <s v="32m"/>
    <s v="2022H1"/>
    <n v="14.4"/>
    <n v="20"/>
    <s v="02 Sunny (10%-30%)"/>
  </r>
  <r>
    <m/>
    <s v="S2A_MSIL1C"/>
    <s v="CDM-MLB-GAN"/>
    <s v="-42.46, 171.20 | Zoom:12"/>
    <b v="1"/>
    <s v="New Zealand"/>
    <s v="Greymouth"/>
    <s v="GM"/>
    <x v="103"/>
    <s v="59GNN"/>
    <s v="22:28:07 UTC"/>
    <n v="32.200000000000003"/>
    <s v="2500X1253px"/>
    <s v="PNG"/>
    <s v="32m"/>
    <s v="2022H1"/>
    <n v="14.4"/>
    <n v="20"/>
    <s v="02 Sunny (10%-30%)"/>
  </r>
  <r>
    <m/>
    <s v="S2A_MSIL1C"/>
    <s v="CDM-MLB-GAN"/>
    <s v="-42.46, 171.20 | Zoom:12"/>
    <b v="1"/>
    <s v="New Zealand"/>
    <s v="Greymouth"/>
    <s v="GM"/>
    <x v="103"/>
    <s v="59GMP"/>
    <s v="22:27:58 UTC"/>
    <n v="0.6"/>
    <s v="2500X1253px"/>
    <s v="PNG"/>
    <s v="32m"/>
    <s v="2022H1"/>
    <n v="14.4"/>
    <n v="20"/>
    <s v="02 Sunny (10%-30%)"/>
  </r>
  <r>
    <m/>
    <s v="S2A_MSIL1C"/>
    <s v="CDM-MLB-GAN"/>
    <s v="-42.46, 171.20 | Zoom:12"/>
    <b v="1"/>
    <s v="New Zealand"/>
    <s v="Greymouth"/>
    <s v="GM"/>
    <x v="103"/>
    <s v="59GNP"/>
    <s v="22:27:53 UTC"/>
    <n v="6.3"/>
    <s v="2500X1253px"/>
    <s v="PNG"/>
    <s v="32m"/>
    <s v="2022H1"/>
    <n v="14.4"/>
    <n v="20"/>
    <s v="02 Sunny (10%-30%)"/>
  </r>
  <r>
    <m/>
    <s v="S2A_MSIL1C"/>
    <s v="CDM-MLB-GAN"/>
    <s v="-42.46, 171.20 | Zoom:12"/>
    <b v="1"/>
    <s v="New Zealand"/>
    <s v="Greymouth"/>
    <s v="GM"/>
    <x v="210"/>
    <s v="59GMN"/>
    <s v="22:38:01 UTC"/>
    <n v="1.3"/>
    <s v="2500X1253px"/>
    <s v="PNG"/>
    <s v="32m"/>
    <s v="2022H1"/>
    <n v="4.9000000000000004"/>
    <n v="10"/>
    <s v="02 Sunny (10%-30%)"/>
  </r>
  <r>
    <m/>
    <s v="S2A_MSIL1C"/>
    <s v="CDM-MLB-GAN"/>
    <s v="-42.46, 171.20 | Zoom:12"/>
    <b v="1"/>
    <s v="New Zealand"/>
    <s v="Greymouth"/>
    <s v="GM"/>
    <x v="210"/>
    <s v="59GNN"/>
    <s v="22:37:57 UTC"/>
    <n v="14.6"/>
    <s v="2500X1253px"/>
    <s v="PNG"/>
    <s v="32m"/>
    <s v="2022H1"/>
    <n v="4.9000000000000004"/>
    <n v="10"/>
    <s v="02 Sunny (10%-30%)"/>
  </r>
  <r>
    <m/>
    <s v="S2A_MSIL1C"/>
    <s v="CDM-MLB-GAN"/>
    <s v="-42.46, 171.20 | Zoom:12"/>
    <b v="1"/>
    <s v="New Zealand"/>
    <s v="Greymouth"/>
    <s v="GM"/>
    <x v="210"/>
    <s v="59GMP"/>
    <s v="22:37:47 UTC"/>
    <n v="0.6"/>
    <s v="2500X1253px"/>
    <s v="PNG"/>
    <s v="32m"/>
    <s v="2022H1"/>
    <n v="4.9000000000000004"/>
    <n v="10"/>
    <s v="02 Sunny (10%-30%)"/>
  </r>
  <r>
    <m/>
    <s v="S2A_MSIL1C"/>
    <s v="CDM-MLB-GAN"/>
    <s v="-42.46, 171.20 | Zoom:12"/>
    <b v="1"/>
    <s v="New Zealand"/>
    <s v="Greymouth"/>
    <s v="GM"/>
    <x v="210"/>
    <s v="59GNP"/>
    <s v="22:37:42 UTC"/>
    <n v="3.1"/>
    <s v="2500X1253px"/>
    <s v="PNG"/>
    <s v="32m"/>
    <s v="2022H1"/>
    <n v="4.9000000000000004"/>
    <n v="10"/>
    <s v="02 Sunny (10%-30%)"/>
  </r>
  <r>
    <m/>
    <s v="S2A_MSIL1C"/>
    <s v="CDM-MLB-GAN"/>
    <s v="-42.46, 171.20 | Zoom:12"/>
    <b v="1"/>
    <s v="New Zealand"/>
    <s v="Greymouth"/>
    <s v="GM"/>
    <x v="104"/>
    <s v="59GMN"/>
    <s v="22:28:05 UTC"/>
    <n v="60.2"/>
    <s v="2500X1253px"/>
    <s v="PNG"/>
    <s v="32m"/>
    <s v="2022H1"/>
    <n v="63.95"/>
    <n v="70"/>
    <s v="03 Cloudy (40%-90%)"/>
  </r>
  <r>
    <m/>
    <s v="S2A_MSIL1C"/>
    <s v="CDM-MLB-GAN"/>
    <s v="-42.46, 171.20 | Zoom:12"/>
    <b v="1"/>
    <s v="New Zealand"/>
    <s v="Greymouth"/>
    <s v="GM"/>
    <x v="104"/>
    <s v="59GNN"/>
    <s v="22:28:02 UTC"/>
    <n v="59.4"/>
    <s v="2500X1253px"/>
    <s v="PNG"/>
    <s v="32m"/>
    <s v="2022H1"/>
    <n v="63.95"/>
    <n v="70"/>
    <s v="03 Cloudy (40%-90%)"/>
  </r>
  <r>
    <m/>
    <s v="S2A_MSIL1C"/>
    <s v="CDM-MLB-GAN"/>
    <s v="-42.46, 171.20 | Zoom:12"/>
    <b v="1"/>
    <s v="New Zealand"/>
    <s v="Greymouth"/>
    <s v="GM"/>
    <x v="104"/>
    <s v="59GMP"/>
    <s v="22:27:53 UTC"/>
    <n v="75.5"/>
    <s v="2500X1253px"/>
    <s v="PNG"/>
    <s v="32m"/>
    <s v="2022H1"/>
    <n v="63.95"/>
    <n v="70"/>
    <s v="03 Cloudy (40%-90%)"/>
  </r>
  <r>
    <m/>
    <s v="S2A_MSIL1C"/>
    <s v="CDM-MLB-GAN"/>
    <s v="-42.46, 171.20 | Zoom:12"/>
    <b v="1"/>
    <s v="New Zealand"/>
    <s v="Greymouth"/>
    <s v="GM"/>
    <x v="104"/>
    <s v="59GNP"/>
    <s v="22:27:47 UTC"/>
    <n v="60.7"/>
    <s v="2500X1253px"/>
    <s v="PNG"/>
    <s v="32m"/>
    <s v="2022H1"/>
    <n v="63.95"/>
    <n v="70"/>
    <s v="03 Cloudy (40%-90%)"/>
  </r>
  <r>
    <m/>
    <s v="S2A_MSIL1C"/>
    <s v="CDM-MLB-GAN"/>
    <s v="-42.46, 171.20 | Zoom:12"/>
    <b v="1"/>
    <s v="New Zealand"/>
    <s v="Greymouth"/>
    <s v="GM"/>
    <x v="211"/>
    <s v="59GMN"/>
    <s v="22:38:07 UTC"/>
    <n v="1.6"/>
    <s v="2500X1253px"/>
    <s v="PNG"/>
    <s v="32m"/>
    <s v="2022H1"/>
    <n v="1.85"/>
    <n v="10"/>
    <s v="02 Sunny (10%-30%)"/>
  </r>
  <r>
    <m/>
    <s v="S2A_MSIL1C"/>
    <s v="CDM-MLB-GAN"/>
    <s v="-42.46, 171.20 | Zoom:12"/>
    <b v="1"/>
    <s v="New Zealand"/>
    <s v="Greymouth"/>
    <s v="GM"/>
    <x v="211"/>
    <s v="59GNN"/>
    <s v="22:38:03 UTC"/>
    <n v="0"/>
    <s v="2500X1253px"/>
    <s v="PNG"/>
    <s v="32m"/>
    <s v="2022H1"/>
    <n v="1.85"/>
    <n v="10"/>
    <s v="02 Sunny (10%-30%)"/>
  </r>
  <r>
    <m/>
    <s v="S2A_MSIL1C"/>
    <s v="CDM-MLB-GAN"/>
    <s v="-42.46, 171.20 | Zoom:12"/>
    <b v="1"/>
    <s v="New Zealand"/>
    <s v="Greymouth"/>
    <s v="GM"/>
    <x v="211"/>
    <s v="59GMP"/>
    <s v="22:37:53 UTC"/>
    <n v="5.8"/>
    <s v="2500X1253px"/>
    <s v="PNG"/>
    <s v="32m"/>
    <s v="2022H1"/>
    <n v="1.85"/>
    <n v="10"/>
    <s v="02 Sunny (10%-30%)"/>
  </r>
  <r>
    <m/>
    <s v="S2A_MSIL1C"/>
    <s v="CDM-MLB-GAN"/>
    <s v="-42.46, 171.20 | Zoom:12"/>
    <b v="1"/>
    <s v="New Zealand"/>
    <s v="Greymouth"/>
    <s v="GM"/>
    <x v="211"/>
    <s v="59GNP"/>
    <s v="22:37:48 UTC"/>
    <n v="0"/>
    <s v="2500X1253px"/>
    <s v="PNG"/>
    <s v="32m"/>
    <s v="2022H1"/>
    <n v="1.85"/>
    <n v="10"/>
    <s v="02 Sunny (10%-30%)"/>
  </r>
  <r>
    <m/>
    <s v="S2A_MSIL1C"/>
    <s v="CDM-MLB-GAN"/>
    <s v="-42.46, 171.20 | Zoom:12"/>
    <b v="1"/>
    <s v="New Zealand"/>
    <s v="Greymouth"/>
    <s v="GM"/>
    <x v="212"/>
    <s v="59GMN"/>
    <s v="22:38:03 UTC"/>
    <n v="71.2"/>
    <s v="2500X1253px"/>
    <s v="PNG"/>
    <s v="32m"/>
    <s v="2022H1"/>
    <n v="58.425000000000004"/>
    <n v="60"/>
    <s v="03 Cloudy (40%-90%)"/>
  </r>
  <r>
    <m/>
    <s v="S2A_MSIL1C"/>
    <s v="CDM-MLB-GAN"/>
    <s v="-42.46, 171.20 | Zoom:12"/>
    <b v="1"/>
    <s v="New Zealand"/>
    <s v="Greymouth"/>
    <s v="GM"/>
    <x v="212"/>
    <s v="59GNN"/>
    <s v="22:37:59 UTC"/>
    <n v="59.1"/>
    <s v="2500X1253px"/>
    <s v="PNG"/>
    <s v="32m"/>
    <s v="2022H1"/>
    <n v="58.425000000000004"/>
    <n v="60"/>
    <s v="03 Cloudy (40%-90%)"/>
  </r>
  <r>
    <m/>
    <s v="S2A_MSIL1C"/>
    <s v="CDM-MLB-GAN"/>
    <s v="-42.46, 171.20 | Zoom:12"/>
    <b v="1"/>
    <s v="New Zealand"/>
    <s v="Greymouth"/>
    <s v="GM"/>
    <x v="212"/>
    <s v="59GMP"/>
    <s v="22:37:48 UTC"/>
    <n v="71.400000000000006"/>
    <s v="2500X1253px"/>
    <s v="PNG"/>
    <s v="32m"/>
    <s v="2022H1"/>
    <n v="58.425000000000004"/>
    <n v="60"/>
    <s v="03 Cloudy (40%-90%)"/>
  </r>
  <r>
    <m/>
    <s v="S2A_MSIL1C"/>
    <s v="CDM-MLB-GAN"/>
    <s v="-42.46, 171.20 | Zoom:12"/>
    <b v="1"/>
    <s v="New Zealand"/>
    <s v="Greymouth"/>
    <s v="GM"/>
    <x v="212"/>
    <s v="59GNP"/>
    <s v="22:37:44 UTC"/>
    <n v="32"/>
    <s v="2500X1253px"/>
    <s v="PNG"/>
    <s v="32m"/>
    <s v="2022H1"/>
    <n v="58.425000000000004"/>
    <n v="60"/>
    <s v="03 Cloudy (40%-90%)"/>
  </r>
  <r>
    <m/>
    <s v="S2A_MSIL1C"/>
    <s v="CDM-MLB-GAN"/>
    <s v="-42.46, 171.20 | Zoom:12"/>
    <b v="1"/>
    <s v="New Zealand"/>
    <s v="Greymouth"/>
    <s v="GM"/>
    <x v="105"/>
    <s v="59GMN"/>
    <s v="22:28:06 UTC"/>
    <n v="3.9"/>
    <s v="2500X1253px"/>
    <s v="PNG"/>
    <s v="32m"/>
    <s v="2022H1"/>
    <n v="3.4750000000000001"/>
    <n v="10"/>
    <s v="02 Sunny (10%-30%)"/>
  </r>
  <r>
    <m/>
    <s v="S2A_MSIL1C"/>
    <s v="CDM-MLB-GAN"/>
    <s v="-42.46, 171.20 | Zoom:12"/>
    <b v="1"/>
    <s v="New Zealand"/>
    <s v="Greymouth"/>
    <s v="GM"/>
    <x v="105"/>
    <s v="59GNN"/>
    <s v="22:28:03 UTC"/>
    <n v="0.6"/>
    <s v="2500X1253px"/>
    <s v="PNG"/>
    <s v="32m"/>
    <s v="2022H1"/>
    <n v="3.4750000000000001"/>
    <n v="10"/>
    <s v="02 Sunny (10%-30%)"/>
  </r>
  <r>
    <m/>
    <s v="S2A_MSIL1C"/>
    <s v="CDM-MLB-GAN"/>
    <s v="-42.46, 171.20 | Zoom:12"/>
    <b v="1"/>
    <s v="New Zealand"/>
    <s v="Greymouth"/>
    <s v="GM"/>
    <x v="105"/>
    <s v="59GMP"/>
    <s v="22:27:54 UTC"/>
    <n v="0"/>
    <s v="2500X1253px"/>
    <s v="PNG"/>
    <s v="32m"/>
    <s v="2022H1"/>
    <n v="3.4750000000000001"/>
    <n v="10"/>
    <s v="02 Sunny (10%-30%)"/>
  </r>
  <r>
    <m/>
    <s v="S2A_MSIL1C"/>
    <s v="CDM-MLB-GAN"/>
    <s v="-42.46, 171.20 | Zoom:12"/>
    <b v="1"/>
    <s v="New Zealand"/>
    <s v="Greymouth"/>
    <s v="GM"/>
    <x v="105"/>
    <s v="59GNP"/>
    <s v="22:27:48 UTC"/>
    <n v="9.4"/>
    <s v="2500X1253px"/>
    <s v="PNG"/>
    <s v="32m"/>
    <s v="2022H1"/>
    <n v="3.4750000000000001"/>
    <n v="10"/>
    <s v="02 Sunny (10%-30%)"/>
  </r>
  <r>
    <m/>
    <s v="S2A_MSIL1C"/>
    <s v="CDM-MLB-GAN"/>
    <s v="-42.46, 171.20 | Zoom:12"/>
    <b v="1"/>
    <s v="New Zealand"/>
    <s v="Greymouth"/>
    <s v="GM"/>
    <x v="213"/>
    <s v="59GMN"/>
    <s v="22:38:08 UTC"/>
    <n v="25.2"/>
    <s v="2500X1253px"/>
    <s v="PNG"/>
    <s v="32m"/>
    <s v="2022H1"/>
    <n v="37.174999999999997"/>
    <n v="40"/>
    <s v="03 Cloudy (40%-90%)"/>
  </r>
  <r>
    <m/>
    <s v="S2A_MSIL1C"/>
    <s v="CDM-MLB-GAN"/>
    <s v="-42.46, 171.20 | Zoom:12"/>
    <b v="1"/>
    <s v="New Zealand"/>
    <s v="Greymouth"/>
    <s v="GM"/>
    <x v="213"/>
    <s v="59GNN"/>
    <s v="22:38:04 UTC"/>
    <n v="34.6"/>
    <s v="2500X1253px"/>
    <s v="PNG"/>
    <s v="32m"/>
    <s v="2022H1"/>
    <n v="37.174999999999997"/>
    <n v="40"/>
    <s v="03 Cloudy (40%-90%)"/>
  </r>
  <r>
    <m/>
    <s v="S2A_MSIL1C"/>
    <s v="CDM-MLB-GAN"/>
    <s v="-42.46, 171.20 | Zoom:12"/>
    <b v="1"/>
    <s v="New Zealand"/>
    <s v="Greymouth"/>
    <s v="GM"/>
    <x v="213"/>
    <s v="59GMP"/>
    <s v="22:37:54 UTC"/>
    <n v="24.2"/>
    <s v="2500X1253px"/>
    <s v="PNG"/>
    <s v="32m"/>
    <s v="2022H1"/>
    <n v="37.174999999999997"/>
    <n v="40"/>
    <s v="03 Cloudy (40%-90%)"/>
  </r>
  <r>
    <m/>
    <s v="S2A_MSIL1C"/>
    <s v="CDM-MLB-GAN"/>
    <s v="-42.46, 171.20 | Zoom:12"/>
    <b v="1"/>
    <s v="New Zealand"/>
    <s v="Greymouth"/>
    <s v="GM"/>
    <x v="213"/>
    <s v="59GNP"/>
    <s v="22:37:50 UTC"/>
    <n v="64.7"/>
    <s v="2500X1253px"/>
    <s v="PNG"/>
    <s v="32m"/>
    <s v="2022H1"/>
    <n v="37.174999999999997"/>
    <n v="40"/>
    <s v="03 Cloudy (40%-90%)"/>
  </r>
  <r>
    <m/>
    <s v="S2A_MSIL1C"/>
    <s v="CDM-MLB-GAN"/>
    <s v="-42.46, 171.20 | Zoom:12"/>
    <b v="1"/>
    <s v="New Zealand"/>
    <s v="Greymouth"/>
    <s v="GM"/>
    <x v="106"/>
    <s v="59GMN"/>
    <s v="22:28:12 UTC"/>
    <n v="100"/>
    <s v="2500X1253px"/>
    <s v="PNG"/>
    <s v="32m"/>
    <s v="2022H1"/>
    <n v="99.275000000000006"/>
    <n v="100"/>
    <s v="04 Overcast (100%)"/>
  </r>
  <r>
    <m/>
    <s v="S2A_MSIL1C"/>
    <s v="CDM-MLB-GAN"/>
    <s v="-42.46, 171.20 | Zoom:12"/>
    <b v="1"/>
    <s v="New Zealand"/>
    <s v="Greymouth"/>
    <s v="GM"/>
    <x v="106"/>
    <s v="59GNN"/>
    <s v="22:28:08 UTC"/>
    <n v="99.7"/>
    <s v="2500X1253px"/>
    <s v="PNG"/>
    <s v="32m"/>
    <s v="2022H1"/>
    <n v="99.275000000000006"/>
    <n v="100"/>
    <s v="04 Overcast (100%)"/>
  </r>
  <r>
    <m/>
    <s v="S2A_MSIL1C"/>
    <s v="CDM-MLB-GAN"/>
    <s v="-42.46, 171.20 | Zoom:12"/>
    <b v="1"/>
    <s v="New Zealand"/>
    <s v="Greymouth"/>
    <s v="GM"/>
    <x v="106"/>
    <s v="59GMP"/>
    <s v="22:27:59 UTC"/>
    <n v="99.3"/>
    <s v="2500X1253px"/>
    <s v="PNG"/>
    <s v="32m"/>
    <s v="2022H1"/>
    <n v="99.275000000000006"/>
    <n v="100"/>
    <s v="04 Overcast (100%)"/>
  </r>
  <r>
    <m/>
    <s v="S2A_MSIL1C"/>
    <s v="CDM-MLB-GAN"/>
    <s v="-42.46, 171.20 | Zoom:12"/>
    <b v="1"/>
    <s v="New Zealand"/>
    <s v="Greymouth"/>
    <s v="GM"/>
    <x v="106"/>
    <s v="59GNP"/>
    <s v="22:27:54 UTC"/>
    <n v="98.1"/>
    <s v="2500X1253px"/>
    <s v="PNG"/>
    <s v="32m"/>
    <s v="2022H1"/>
    <n v="99.275000000000006"/>
    <n v="100"/>
    <s v="04 Overcast (100%)"/>
  </r>
  <r>
    <m/>
    <s v="S2A_MSIL1C"/>
    <s v="CDM-MLB-GAN"/>
    <s v="-42.46, 171.20 | Zoom:12"/>
    <b v="1"/>
    <s v="New Zealand"/>
    <s v="Greymouth"/>
    <s v="GM"/>
    <x v="214"/>
    <s v="59GMN"/>
    <s v="22:38:03 UTC"/>
    <n v="6"/>
    <s v="2500X1253px"/>
    <s v="PNG"/>
    <s v="32m"/>
    <s v="2022H1"/>
    <n v="15.9"/>
    <n v="20"/>
    <s v="02 Sunny (10%-30%)"/>
  </r>
  <r>
    <m/>
    <s v="S2A_MSIL1C"/>
    <s v="CDM-MLB-GAN"/>
    <s v="-42.46, 171.20 | Zoom:12"/>
    <b v="1"/>
    <s v="New Zealand"/>
    <s v="Greymouth"/>
    <s v="GM"/>
    <x v="214"/>
    <s v="59GNN"/>
    <s v="22:37:59 UTC"/>
    <n v="2.4"/>
    <s v="2500X1253px"/>
    <s v="PNG"/>
    <s v="32m"/>
    <s v="2022H1"/>
    <n v="15.9"/>
    <n v="20"/>
    <s v="02 Sunny (10%-30%)"/>
  </r>
  <r>
    <m/>
    <s v="S2A_MSIL1C"/>
    <s v="CDM-MLB-GAN"/>
    <s v="-42.46, 171.20 | Zoom:12"/>
    <b v="1"/>
    <s v="New Zealand"/>
    <s v="Greymouth"/>
    <s v="GM"/>
    <x v="214"/>
    <s v="59GMP"/>
    <s v="22:37:49 UTC"/>
    <n v="4.2"/>
    <s v="2500X1253px"/>
    <s v="PNG"/>
    <s v="32m"/>
    <s v="2022H1"/>
    <n v="15.9"/>
    <n v="20"/>
    <s v="02 Sunny (10%-30%)"/>
  </r>
  <r>
    <m/>
    <s v="S2A_MSIL1C"/>
    <s v="CDM-MLB-GAN"/>
    <s v="-42.46, 171.20 | Zoom:12"/>
    <b v="1"/>
    <s v="New Zealand"/>
    <s v="Greymouth"/>
    <s v="GM"/>
    <x v="214"/>
    <s v="59GNP"/>
    <s v="22:37:45 UTC"/>
    <n v="51"/>
    <s v="2500X1253px"/>
    <s v="PNG"/>
    <s v="32m"/>
    <s v="2022H1"/>
    <n v="15.9"/>
    <n v="20"/>
    <s v="02 Sunny (10%-30%)"/>
  </r>
  <r>
    <m/>
    <s v="S2A_MSIL1C"/>
    <s v="CDM-MLB-GAN"/>
    <s v="-42.46, 171.20 | Zoom:12"/>
    <b v="1"/>
    <s v="New Zealand"/>
    <s v="Greymouth"/>
    <s v="GM"/>
    <x v="107"/>
    <s v="59GMN"/>
    <s v="22:28:06 UTC"/>
    <n v="99.7"/>
    <s v="2500X1253px"/>
    <s v="PNG"/>
    <s v="32m"/>
    <s v="2022H1"/>
    <n v="91.425000000000011"/>
    <n v="100"/>
    <s v="04 Overcast (100%)"/>
  </r>
  <r>
    <m/>
    <s v="S2A_MSIL1C"/>
    <s v="CDM-MLB-GAN"/>
    <s v="-42.46, 171.20 | Zoom:12"/>
    <b v="1"/>
    <s v="New Zealand"/>
    <s v="Greymouth"/>
    <s v="GM"/>
    <x v="107"/>
    <s v="59GNN"/>
    <s v="22:28:03 UTC"/>
    <n v="71.400000000000006"/>
    <s v="2500X1253px"/>
    <s v="PNG"/>
    <s v="32m"/>
    <s v="2022H1"/>
    <n v="91.425000000000011"/>
    <n v="100"/>
    <s v="04 Overcast (100%)"/>
  </r>
  <r>
    <m/>
    <s v="S2A_MSIL1C"/>
    <s v="CDM-MLB-GAN"/>
    <s v="-42.46, 171.20 | Zoom:12"/>
    <b v="1"/>
    <s v="New Zealand"/>
    <s v="Greymouth"/>
    <s v="GM"/>
    <x v="107"/>
    <s v="59GMP"/>
    <s v="22:27:54 UTC"/>
    <n v="100"/>
    <s v="2500X1253px"/>
    <s v="PNG"/>
    <s v="32m"/>
    <s v="2022H1"/>
    <n v="91.425000000000011"/>
    <n v="100"/>
    <s v="04 Overcast (100%)"/>
  </r>
  <r>
    <m/>
    <s v="S2A_MSIL1C"/>
    <s v="CDM-MLB-GAN"/>
    <s v="-42.46, 171.20 | Zoom:12"/>
    <b v="1"/>
    <s v="New Zealand"/>
    <s v="Greymouth"/>
    <s v="GM"/>
    <x v="107"/>
    <s v="59GNP"/>
    <s v="22:27:49 UTC"/>
    <n v="94.6"/>
    <s v="2500X1253px"/>
    <s v="PNG"/>
    <s v="32m"/>
    <s v="2022H1"/>
    <n v="91.425000000000011"/>
    <n v="100"/>
    <s v="04 Overcast (100%)"/>
  </r>
  <r>
    <m/>
    <s v="S2A_MSIL1C"/>
    <s v="CDM-MLB-GAN"/>
    <s v="-42.46, 171.20 | Zoom:12"/>
    <b v="1"/>
    <s v="New Zealand"/>
    <s v="Greymouth"/>
    <s v="GM"/>
    <x v="215"/>
    <s v="59GMN"/>
    <s v="22:38:09 UTC"/>
    <n v="95.2"/>
    <s v="2500X1253px"/>
    <s v="PNG"/>
    <s v="32m"/>
    <s v="2022H1"/>
    <n v="89.55"/>
    <n v="90"/>
    <s v="03 Cloudy (40%-90%)"/>
  </r>
  <r>
    <m/>
    <s v="S2A_MSIL1C"/>
    <s v="CDM-MLB-GAN"/>
    <s v="-42.46, 171.20 | Zoom:12"/>
    <b v="1"/>
    <s v="New Zealand"/>
    <s v="Greymouth"/>
    <s v="GM"/>
    <x v="215"/>
    <s v="59GNN"/>
    <s v="22:38:05 UTC"/>
    <n v="90.6"/>
    <s v="2500X1253px"/>
    <s v="PNG"/>
    <s v="32m"/>
    <s v="2022H1"/>
    <n v="89.55"/>
    <n v="90"/>
    <s v="03 Cloudy (40%-90%)"/>
  </r>
  <r>
    <m/>
    <s v="S2A_MSIL1C"/>
    <s v="CDM-MLB-GAN"/>
    <s v="-42.46, 171.20 | Zoom:12"/>
    <b v="1"/>
    <s v="New Zealand"/>
    <s v="Greymouth"/>
    <s v="GM"/>
    <x v="215"/>
    <s v="59GMP"/>
    <s v="22:37:54 UTC"/>
    <n v="99.2"/>
    <s v="2500X1253px"/>
    <s v="PNG"/>
    <s v="32m"/>
    <s v="2022H1"/>
    <n v="89.55"/>
    <n v="90"/>
    <s v="03 Cloudy (40%-90%)"/>
  </r>
  <r>
    <m/>
    <s v="S2A_MSIL1C"/>
    <s v="CDM-MLB-GAN"/>
    <s v="-42.46, 171.20 | Zoom:12"/>
    <b v="1"/>
    <s v="New Zealand"/>
    <s v="Greymouth"/>
    <s v="GM"/>
    <x v="215"/>
    <s v="59GNP"/>
    <s v="22:37:50 UTC"/>
    <n v="73.2"/>
    <s v="2500X1253px"/>
    <s v="PNG"/>
    <s v="32m"/>
    <s v="2022H1"/>
    <n v="89.55"/>
    <n v="90"/>
    <s v="03 Cloudy (40%-90%)"/>
  </r>
  <r>
    <m/>
    <s v="S2A_MSIL1C"/>
    <s v="CDM-MLB-CLS"/>
    <s v="-36.83, 174.91 | Zoom: 13"/>
    <b v="1"/>
    <s v="New Zealand"/>
    <s v="Hauraki Gulf"/>
    <s v="HG"/>
    <x v="0"/>
    <s v="60HTE"/>
    <s v="22:26:22 UTC"/>
    <n v="14.8"/>
    <s v="2500X1254px"/>
    <s v="PNG"/>
    <s v="16m"/>
    <s v="2023H1"/>
    <n v="11.600000000000001"/>
    <n v="20"/>
    <s v="02 Sunny (10%-30%)"/>
  </r>
  <r>
    <m/>
    <s v="S2A_MSIL1C"/>
    <s v="CDM-MLB-CLS"/>
    <s v="-36.83, 174.91 | Zoom: 13"/>
    <b v="1"/>
    <s v="New Zealand"/>
    <s v="Hauraki Gulf"/>
    <s v="HG"/>
    <x v="0"/>
    <s v="60HUE"/>
    <s v="22:26:18 UTC"/>
    <n v="8.4"/>
    <s v="2500X1254px"/>
    <s v="PNG"/>
    <s v="16m"/>
    <s v="2023H1"/>
    <n v="11.600000000000001"/>
    <n v="20"/>
    <s v="02 Sunny (10%-30%)"/>
  </r>
  <r>
    <m/>
    <s v="S2A_MSIL1C"/>
    <s v="CDM-MLB-CLS"/>
    <s v="-36.83, 174.91 | Zoom: 13"/>
    <b v="1"/>
    <s v="New Zealand"/>
    <s v="Hauraki Gulf"/>
    <s v="HG"/>
    <x v="1"/>
    <s v="60HTE"/>
    <s v="22:26:20 UTC"/>
    <n v="45.2"/>
    <s v="2500X1254px"/>
    <s v="PNG"/>
    <s v="16m"/>
    <s v="2023H1"/>
    <n v="63.7"/>
    <n v="70"/>
    <s v="03 Cloudy (40%-90%)"/>
  </r>
  <r>
    <m/>
    <s v="S2A_MSIL1C"/>
    <s v="CDM-MLB-CLS"/>
    <s v="-36.83, 174.91 | Zoom: 13"/>
    <b v="1"/>
    <s v="New Zealand"/>
    <s v="Hauraki Gulf"/>
    <s v="HG"/>
    <x v="1"/>
    <s v="60HUE"/>
    <s v="22:26:17 UTC"/>
    <n v="82.2"/>
    <s v="2500X1254px"/>
    <s v="PNG"/>
    <s v="16m"/>
    <s v="2023H1"/>
    <n v="63.7"/>
    <n v="70"/>
    <s v="03 Cloudy (40%-90%)"/>
  </r>
  <r>
    <m/>
    <s v="S2A_MSIL1C"/>
    <s v="CDM-MLB-CLS"/>
    <s v="-36.83, 174.91 | Zoom: 13"/>
    <b v="1"/>
    <s v="New Zealand"/>
    <s v="Hauraki Gulf"/>
    <s v="HG"/>
    <x v="2"/>
    <s v="60HTE"/>
    <s v="22:26:22 UTC"/>
    <n v="10.5"/>
    <s v="2500X1254px"/>
    <s v="PNG"/>
    <s v="16m"/>
    <s v="2023H1"/>
    <n v="45.3"/>
    <n v="50"/>
    <s v="03 Cloudy (40%-90%)"/>
  </r>
  <r>
    <m/>
    <s v="S2A_MSIL1C"/>
    <s v="CDM-MLB-CLS"/>
    <s v="-36.83, 174.91 | Zoom: 13"/>
    <b v="1"/>
    <s v="New Zealand"/>
    <s v="Hauraki Gulf"/>
    <s v="HG"/>
    <x v="2"/>
    <s v="60HUE"/>
    <s v="22:26:18 UTC"/>
    <n v="80.099999999999994"/>
    <s v="2500X1254px"/>
    <s v="PNG"/>
    <s v="16m"/>
    <s v="2023H1"/>
    <n v="45.3"/>
    <n v="50"/>
    <s v="03 Cloudy (40%-90%)"/>
  </r>
  <r>
    <m/>
    <s v="S2A_MSIL1C"/>
    <s v="CDM-MLB-CLS"/>
    <s v="-36.83, 174.91 | Zoom: 13"/>
    <b v="1"/>
    <s v="New Zealand"/>
    <s v="Hauraki Gulf"/>
    <s v="HG"/>
    <x v="3"/>
    <s v="60HTE"/>
    <s v="22:26:21 UTC"/>
    <n v="13.6"/>
    <s v="2500X1254px"/>
    <s v="PNG"/>
    <s v="16m"/>
    <s v="2023H1"/>
    <n v="6.8"/>
    <n v="10"/>
    <s v="02 Sunny (10%-30%)"/>
  </r>
  <r>
    <m/>
    <s v="S2A_MSIL1C"/>
    <s v="CDM-MLB-CLS"/>
    <s v="-36.83, 174.91 | Zoom: 13"/>
    <b v="1"/>
    <s v="New Zealand"/>
    <s v="Hauraki Gulf"/>
    <s v="HG"/>
    <x v="3"/>
    <s v="60HUE"/>
    <s v="22:26:18 UTC"/>
    <n v="0"/>
    <s v="2500X1254px"/>
    <s v="PNG"/>
    <s v="16m"/>
    <s v="2023H1"/>
    <n v="6.8"/>
    <n v="10"/>
    <s v="02 Sunny (10%-30%)"/>
  </r>
  <r>
    <m/>
    <s v="S2A_MSIL1C"/>
    <s v="CDM-MLB-CLS"/>
    <s v="-36.83, 174.91 | Zoom: 13"/>
    <b v="1"/>
    <s v="New Zealand"/>
    <s v="Hauraki Gulf"/>
    <s v="HG"/>
    <x v="4"/>
    <s v="60HTE"/>
    <s v="22:26:22 UTC"/>
    <n v="0"/>
    <s v="2500X1254px"/>
    <s v="PNG"/>
    <s v="16m"/>
    <s v="2023H1"/>
    <n v="4"/>
    <n v="10"/>
    <s v="02 Sunny (10%-30%)"/>
  </r>
  <r>
    <m/>
    <s v="S2A_MSIL1C"/>
    <s v="CDM-MLB-CLS"/>
    <s v="-36.83, 174.91 | Zoom: 13"/>
    <b v="1"/>
    <s v="New Zealand"/>
    <s v="Hauraki Gulf"/>
    <s v="HG"/>
    <x v="4"/>
    <s v="60HUE"/>
    <s v="22:26:18 UTC"/>
    <n v="8"/>
    <s v="2500X1254px"/>
    <s v="PNG"/>
    <s v="16m"/>
    <s v="2023H1"/>
    <n v="4"/>
    <n v="10"/>
    <s v="02 Sunny (10%-30%)"/>
  </r>
  <r>
    <m/>
    <s v="S2A_MSIL1C"/>
    <s v="CDM-MLB-CLS"/>
    <s v="-36.83, 174.91 | Zoom: 13"/>
    <b v="1"/>
    <s v="New Zealand"/>
    <s v="Hauraki Gulf"/>
    <s v="HG"/>
    <x v="5"/>
    <s v="60HTE"/>
    <s v="22:26:21 UTC"/>
    <n v="8.1999999999999993"/>
    <s v="2500X1254px"/>
    <s v="PNG"/>
    <s v="16m"/>
    <s v="2023H1"/>
    <n v="4.8499999999999996"/>
    <n v="10"/>
    <s v="02 Sunny (10%-30%)"/>
  </r>
  <r>
    <m/>
    <s v="S2A_MSIL1C"/>
    <s v="CDM-MLB-CLS"/>
    <s v="-36.83, 174.91 | Zoom: 13"/>
    <b v="1"/>
    <s v="New Zealand"/>
    <s v="Hauraki Gulf"/>
    <s v="HG"/>
    <x v="5"/>
    <s v="60HUE"/>
    <s v="22:26:17 UTC"/>
    <n v="1.5"/>
    <s v="2500X1254px"/>
    <s v="PNG"/>
    <s v="16m"/>
    <s v="2023H1"/>
    <n v="4.8499999999999996"/>
    <n v="10"/>
    <s v="02 Sunny (10%-30%)"/>
  </r>
  <r>
    <m/>
    <s v="S2A_MSIL1C"/>
    <s v="CDM-MLB-CLS"/>
    <s v="-36.83, 174.91 | Zoom: 13"/>
    <b v="1"/>
    <s v="New Zealand"/>
    <s v="Hauraki Gulf"/>
    <s v="HG"/>
    <x v="6"/>
    <s v="60HTE"/>
    <s v="22:26:21 UTC"/>
    <n v="57.1"/>
    <s v="2500X1254px"/>
    <s v="PNG"/>
    <s v="16m"/>
    <s v="2023H1"/>
    <n v="78.55"/>
    <n v="80"/>
    <s v="03 Cloudy (40%-90%)"/>
  </r>
  <r>
    <m/>
    <s v="S2A_MSIL1C"/>
    <s v="CDM-MLB-CLS"/>
    <s v="-36.83, 174.91 | Zoom: 13"/>
    <b v="1"/>
    <s v="New Zealand"/>
    <s v="Hauraki Gulf"/>
    <s v="HG"/>
    <x v="6"/>
    <s v="60HUE"/>
    <s v="22:26:18 UTC"/>
    <n v="100"/>
    <s v="2500X1254px"/>
    <s v="PNG"/>
    <s v="16m"/>
    <s v="2023H1"/>
    <n v="78.55"/>
    <n v="80"/>
    <s v="03 Cloudy (40%-90%)"/>
  </r>
  <r>
    <m/>
    <s v="S2A_MSIL1C"/>
    <s v="CDM-MLB-CLS"/>
    <s v="-36.83, 174.91 | Zoom: 13"/>
    <b v="1"/>
    <s v="New Zealand"/>
    <s v="Hauraki Gulf"/>
    <s v="HG"/>
    <x v="7"/>
    <s v="60HTE"/>
    <s v="22:26:20 UTC"/>
    <n v="29.6"/>
    <s v="2500X1254px"/>
    <s v="PNG"/>
    <s v="16m"/>
    <s v="2023H1"/>
    <n v="16.95"/>
    <n v="20"/>
    <s v="02 Sunny (10%-30%)"/>
  </r>
  <r>
    <m/>
    <s v="S2A_MSIL1C"/>
    <s v="CDM-MLB-CLS"/>
    <s v="-36.83, 174.91 | Zoom: 13"/>
    <b v="1"/>
    <s v="New Zealand"/>
    <s v="Hauraki Gulf"/>
    <s v="HG"/>
    <x v="7"/>
    <s v="60HUE"/>
    <s v="22:26:17 UTC"/>
    <n v="4.3"/>
    <s v="2500X1254px"/>
    <s v="PNG"/>
    <s v="16m"/>
    <s v="2023H1"/>
    <n v="16.95"/>
    <n v="20"/>
    <s v="02 Sunny (10%-30%)"/>
  </r>
  <r>
    <m/>
    <s v="S2A_MSIL1C"/>
    <s v="CDM-MLB-CLS"/>
    <s v="-36.83, 174.91 | Zoom: 13"/>
    <b v="1"/>
    <s v="New Zealand"/>
    <s v="Hauraki Gulf"/>
    <s v="HG"/>
    <x v="8"/>
    <s v="60HTE"/>
    <s v="22:26:22 UTC"/>
    <n v="34.9"/>
    <s v="2500X1254px"/>
    <s v="PNG"/>
    <s v="16m"/>
    <s v="2023H1"/>
    <n v="31.75"/>
    <n v="40"/>
    <s v="03 Cloudy (40%-90%)"/>
  </r>
  <r>
    <m/>
    <s v="S2A_MSIL1C"/>
    <s v="CDM-MLB-CLS"/>
    <s v="-36.83, 174.91 | Zoom: 13"/>
    <b v="1"/>
    <s v="New Zealand"/>
    <s v="Hauraki Gulf"/>
    <s v="HG"/>
    <x v="8"/>
    <s v="60HUE"/>
    <s v="22:26:18 UTC"/>
    <n v="28.6"/>
    <s v="2500X1254px"/>
    <s v="PNG"/>
    <s v="16m"/>
    <s v="2023H1"/>
    <n v="31.75"/>
    <n v="40"/>
    <s v="03 Cloudy (40%-90%)"/>
  </r>
  <r>
    <m/>
    <s v="S2A_MSIL1C"/>
    <s v="CDM-MLB-CLS"/>
    <s v="-36.83, 174.91 | Zoom: 13"/>
    <b v="1"/>
    <s v="New Zealand"/>
    <s v="Hauraki Gulf"/>
    <s v="HG"/>
    <x v="9"/>
    <s v="60HTE"/>
    <s v="22:26:17 UTC"/>
    <n v="8.6"/>
    <s v="2500X1254px"/>
    <s v="PNG"/>
    <s v="16m"/>
    <s v="2023H1"/>
    <n v="6.85"/>
    <n v="10"/>
    <s v="02 Sunny (10%-30%)"/>
  </r>
  <r>
    <m/>
    <s v="S2A_MSIL1C"/>
    <s v="CDM-MLB-CLS"/>
    <s v="-36.83, 174.91 | Zoom: 13"/>
    <b v="1"/>
    <s v="New Zealand"/>
    <s v="Hauraki Gulf"/>
    <s v="HG"/>
    <x v="9"/>
    <s v="60HUE"/>
    <s v="22:26:13 UTC"/>
    <n v="5.0999999999999996"/>
    <s v="2500X1254px"/>
    <s v="PNG"/>
    <s v="16m"/>
    <s v="2023H1"/>
    <n v="6.85"/>
    <n v="10"/>
    <s v="02 Sunny (10%-30%)"/>
  </r>
  <r>
    <m/>
    <s v="S2A_MSIL1C"/>
    <s v="CDM-MLB-CLS"/>
    <s v="-36.83, 174.91 | Zoom: 13"/>
    <b v="1"/>
    <s v="New Zealand"/>
    <s v="Hauraki Gulf"/>
    <s v="HG"/>
    <x v="10"/>
    <s v="60HTE"/>
    <s v="22:26:20 UTC"/>
    <n v="100"/>
    <s v="2500X1254px"/>
    <s v="PNG"/>
    <s v="16m"/>
    <s v="2023H1"/>
    <n v="100"/>
    <n v="100"/>
    <s v="04 Overcast (100%)"/>
  </r>
  <r>
    <m/>
    <s v="S2A_MSIL1C"/>
    <s v="CDM-MLB-CLS"/>
    <s v="-36.83, 174.91 | Zoom: 13"/>
    <b v="1"/>
    <s v="New Zealand"/>
    <s v="Hauraki Gulf"/>
    <s v="HG"/>
    <x v="10"/>
    <s v="60HUE"/>
    <s v="22:26:16 UTC"/>
    <n v="100"/>
    <s v="2500X1254px"/>
    <s v="PNG"/>
    <s v="16m"/>
    <s v="2023H1"/>
    <n v="100"/>
    <n v="100"/>
    <s v="04 Overcast (100%)"/>
  </r>
  <r>
    <m/>
    <s v="S2A_MSIL1C"/>
    <s v="CDM-MLB-CLS"/>
    <s v="-36.83, 174.91 | Zoom: 13"/>
    <b v="1"/>
    <s v="New Zealand"/>
    <s v="Hauraki Gulf"/>
    <s v="HG"/>
    <x v="11"/>
    <s v="60HTE"/>
    <s v="22:26:17 UTC"/>
    <n v="100"/>
    <s v="2500X1254px"/>
    <s v="PNG"/>
    <s v="16m"/>
    <s v="2023H1"/>
    <n v="100"/>
    <n v="100"/>
    <s v="04 Overcast (100%)"/>
  </r>
  <r>
    <m/>
    <s v="S2A_MSIL1C"/>
    <s v="CDM-MLB-CLS"/>
    <s v="-36.83, 174.91 | Zoom: 13"/>
    <b v="1"/>
    <s v="New Zealand"/>
    <s v="Hauraki Gulf"/>
    <s v="HG"/>
    <x v="11"/>
    <s v="60HUE"/>
    <s v="22:26:14 UTC"/>
    <n v="100"/>
    <s v="2500X1254px"/>
    <s v="PNG"/>
    <s v="16m"/>
    <s v="2023H1"/>
    <n v="100"/>
    <n v="100"/>
    <s v="04 Overcast (100%)"/>
  </r>
  <r>
    <m/>
    <s v="S2A_MSIL1C"/>
    <s v="CDM-MLB-CLS"/>
    <s v="-36.83, 174.91 | Zoom: 13"/>
    <b v="1"/>
    <s v="New Zealand"/>
    <s v="Hauraki Gulf"/>
    <s v="HG"/>
    <x v="12"/>
    <s v="60HTE"/>
    <s v="22:26:19 UTC"/>
    <n v="100"/>
    <s v="2500X1254px"/>
    <s v="PNG"/>
    <s v="16m"/>
    <s v="2023H1"/>
    <n v="99.9"/>
    <n v="100"/>
    <s v="04 Overcast (100%)"/>
  </r>
  <r>
    <m/>
    <s v="S2A_MSIL1C"/>
    <s v="CDM-MLB-CLS"/>
    <s v="-36.83, 174.91 | Zoom: 13"/>
    <b v="1"/>
    <s v="New Zealand"/>
    <s v="Hauraki Gulf"/>
    <s v="HG"/>
    <x v="12"/>
    <s v="60HUE"/>
    <s v="22:26:15 UTC"/>
    <n v="99.8"/>
    <s v="2500X1254px"/>
    <s v="PNG"/>
    <s v="16m"/>
    <s v="2023H1"/>
    <n v="99.9"/>
    <n v="100"/>
    <s v="04 Overcast (100%)"/>
  </r>
  <r>
    <m/>
    <s v="S2A_MSIL1C"/>
    <s v="CDM-MLB-CLS"/>
    <s v="-36.83, 174.91 | Zoom: 13"/>
    <b v="1"/>
    <s v="New Zealand"/>
    <s v="Hauraki Gulf"/>
    <s v="HG"/>
    <x v="13"/>
    <s v="60HTE"/>
    <s v="22:26:16 UTC"/>
    <n v="13"/>
    <s v="2500X1254px"/>
    <s v="PNG"/>
    <s v="16m"/>
    <s v="2023H1"/>
    <n v="10"/>
    <n v="10"/>
    <s v="02 Sunny (10%-30%)"/>
  </r>
  <r>
    <m/>
    <s v="S2A_MSIL1C"/>
    <s v="CDM-MLB-CLS"/>
    <s v="-36.83, 174.91 | Zoom: 13"/>
    <b v="1"/>
    <s v="New Zealand"/>
    <s v="Hauraki Gulf"/>
    <s v="HG"/>
    <x v="13"/>
    <s v="60HUE"/>
    <s v="22:26:13 UTC"/>
    <n v="7"/>
    <s v="2500X1254px"/>
    <s v="PNG"/>
    <s v="16m"/>
    <s v="2023H1"/>
    <n v="10"/>
    <n v="10"/>
    <s v="02 Sunny (10%-30%)"/>
  </r>
  <r>
    <m/>
    <s v="S2A_MSIL1C"/>
    <s v="CDM-MLB-CLS"/>
    <s v="-36.83, 174.91 | Zoom: 13"/>
    <b v="1"/>
    <s v="New Zealand"/>
    <s v="Hauraki Gulf"/>
    <s v="HG"/>
    <x v="14"/>
    <s v="60HTE"/>
    <s v="22:26:19 UTC"/>
    <n v="31"/>
    <s v="2500X1254px"/>
    <s v="PNG"/>
    <s v="16m"/>
    <s v="2023H1"/>
    <n v="29.25"/>
    <n v="30"/>
    <s v="02 Sunny (10%-30%)"/>
  </r>
  <r>
    <m/>
    <s v="S2A_MSIL1C"/>
    <s v="CDM-MLB-CLS"/>
    <s v="-36.83, 174.91 | Zoom: 13"/>
    <b v="1"/>
    <s v="New Zealand"/>
    <s v="Hauraki Gulf"/>
    <s v="HG"/>
    <x v="14"/>
    <s v="60HUE"/>
    <s v="22:26:15 UTC"/>
    <n v="27.5"/>
    <s v="2500X1254px"/>
    <s v="PNG"/>
    <s v="16m"/>
    <s v="2023H1"/>
    <n v="29.25"/>
    <n v="30"/>
    <s v="02 Sunny (10%-30%)"/>
  </r>
  <r>
    <m/>
    <s v="S2A_MSIL1C"/>
    <s v="CDM-MLB-CLS"/>
    <s v="-36.83, 174.91 | Zoom: 13"/>
    <b v="1"/>
    <s v="New Zealand"/>
    <s v="Hauraki Gulf"/>
    <s v="HG"/>
    <x v="15"/>
    <s v="60HTE"/>
    <s v="22:26:17 UTC"/>
    <n v="6.8"/>
    <s v="2500X1254px"/>
    <s v="PNG"/>
    <s v="16m"/>
    <s v="2023H1"/>
    <n v="23.599999999999998"/>
    <n v="30"/>
    <s v="02 Sunny (10%-30%)"/>
  </r>
  <r>
    <m/>
    <s v="S2A_MSIL1C"/>
    <s v="CDM-MLB-CLS"/>
    <s v="-36.83, 174.91 | Zoom: 13"/>
    <b v="1"/>
    <s v="New Zealand"/>
    <s v="Hauraki Gulf"/>
    <s v="HG"/>
    <x v="15"/>
    <s v="60HUE"/>
    <s v="22:26:14 UTC"/>
    <n v="40.4"/>
    <s v="2500X1254px"/>
    <s v="PNG"/>
    <s v="16m"/>
    <s v="2023H1"/>
    <n v="23.599999999999998"/>
    <n v="30"/>
    <s v="02 Sunny (10%-30%)"/>
  </r>
  <r>
    <m/>
    <s v="S2A_MSIL1C"/>
    <s v="CDM-MLB-CLS"/>
    <s v="-36.83, 174.91 | Zoom: 13"/>
    <b v="1"/>
    <s v="New Zealand"/>
    <s v="Hauraki Gulf"/>
    <s v="HG"/>
    <x v="16"/>
    <s v="60HTE"/>
    <s v="22:26:19 UTC"/>
    <n v="94"/>
    <s v="2500X1254px"/>
    <s v="PNG"/>
    <s v="16m"/>
    <s v="2023H1"/>
    <n v="76.95"/>
    <n v="80"/>
    <s v="03 Cloudy (40%-90%)"/>
  </r>
  <r>
    <m/>
    <s v="S2A_MSIL1C"/>
    <s v="CDM-MLB-CLS"/>
    <s v="-36.83, 174.91 | Zoom: 13"/>
    <b v="1"/>
    <s v="New Zealand"/>
    <s v="Hauraki Gulf"/>
    <s v="HG"/>
    <x v="16"/>
    <s v="60HUE"/>
    <s v="22:26:16 UTC"/>
    <n v="59.9"/>
    <s v="2500X1254px"/>
    <s v="PNG"/>
    <s v="16m"/>
    <s v="2023H1"/>
    <n v="76.95"/>
    <n v="80"/>
    <s v="03 Cloudy (40%-90%)"/>
  </r>
  <r>
    <m/>
    <s v="S2A_MSIL1C"/>
    <s v="CDM-MLB-CLS"/>
    <s v="-36.83, 174.91 | Zoom: 13"/>
    <b v="1"/>
    <s v="New Zealand"/>
    <s v="Hauraki Gulf"/>
    <s v="HG"/>
    <x v="17"/>
    <s v="60HTE"/>
    <s v="22:26:16 UTC"/>
    <n v="6.2"/>
    <s v="2500X1254px"/>
    <s v="PNG"/>
    <s v="16m"/>
    <s v="2023H1"/>
    <n v="3.1"/>
    <n v="10"/>
    <s v="02 Sunny (10%-30%)"/>
  </r>
  <r>
    <m/>
    <s v="S2A_MSIL1C"/>
    <s v="CDM-MLB-CLS"/>
    <s v="-36.83, 174.91 | Zoom: 13"/>
    <b v="1"/>
    <s v="New Zealand"/>
    <s v="Hauraki Gulf"/>
    <s v="HG"/>
    <x v="17"/>
    <s v="60HUE"/>
    <s v="22:26:13 UTC"/>
    <n v="0"/>
    <s v="2500X1254px"/>
    <s v="PNG"/>
    <s v="16m"/>
    <s v="2023H1"/>
    <n v="3.1"/>
    <n v="10"/>
    <s v="02 Sunny (10%-30%)"/>
  </r>
  <r>
    <m/>
    <s v="S2A_MSIL1C"/>
    <s v="CDM-MLB-CLS"/>
    <s v="-36.83, 174.91 | Zoom: 13"/>
    <b v="1"/>
    <s v="New Zealand"/>
    <s v="Hauraki Gulf"/>
    <s v="HG"/>
    <x v="18"/>
    <s v="60HTE"/>
    <s v="22:26:20 UTC"/>
    <n v="42.3"/>
    <s v="2500X1254px"/>
    <s v="PNG"/>
    <s v="16m"/>
    <s v="2023H1"/>
    <n v="27.95"/>
    <n v="30"/>
    <s v="02 Sunny (10%-30%)"/>
  </r>
  <r>
    <m/>
    <s v="S2A_MSIL1C"/>
    <s v="CDM-MLB-CLS"/>
    <s v="-36.83, 174.91 | Zoom: 13"/>
    <b v="1"/>
    <s v="New Zealand"/>
    <s v="Hauraki Gulf"/>
    <s v="HG"/>
    <x v="18"/>
    <s v="60HUE"/>
    <s v="22:26:17 UTC"/>
    <n v="13.6"/>
    <s v="2500X1254px"/>
    <s v="PNG"/>
    <s v="16m"/>
    <s v="2023H1"/>
    <n v="27.95"/>
    <n v="30"/>
    <s v="02 Sunny (10%-30%)"/>
  </r>
  <r>
    <m/>
    <s v="S2A_MSIL1C"/>
    <s v="CDM-MLB-CLS"/>
    <s v="-36.83, 174.91 | Zoom: 13"/>
    <b v="1"/>
    <s v="New Zealand"/>
    <s v="Hauraki Gulf"/>
    <s v="HG"/>
    <x v="19"/>
    <s v="60HTE"/>
    <s v="22:26:15 UTC"/>
    <n v="23.1"/>
    <s v="2500X1254px"/>
    <s v="PNG"/>
    <s v="16m"/>
    <s v="2023H1"/>
    <n v="13.5"/>
    <n v="20"/>
    <s v="02 Sunny (10%-30%)"/>
  </r>
  <r>
    <m/>
    <s v="S2A_MSIL1C"/>
    <s v="CDM-MLB-CLS"/>
    <s v="-36.83, 174.91 | Zoom: 13"/>
    <b v="1"/>
    <s v="New Zealand"/>
    <s v="Hauraki Gulf"/>
    <s v="HG"/>
    <x v="19"/>
    <s v="60HUE"/>
    <s v="22:26:12 UTC"/>
    <n v="3.9"/>
    <s v="2500X1254px"/>
    <s v="PNG"/>
    <s v="16m"/>
    <s v="2023H1"/>
    <n v="13.5"/>
    <n v="20"/>
    <s v="02 Sunny (10%-30%)"/>
  </r>
  <r>
    <m/>
    <s v="S2A_MSIL1C"/>
    <s v="CDM-MLB-CLS"/>
    <s v="-36.83, 174.91 | Zoom: 13"/>
    <b v="1"/>
    <s v="New Zealand"/>
    <s v="Hauraki Gulf"/>
    <s v="HG"/>
    <x v="20"/>
    <s v="60HTE"/>
    <s v="22:26:20 UTC"/>
    <n v="4.9000000000000004"/>
    <s v="2500X1254px"/>
    <s v="PNG"/>
    <s v="16m"/>
    <s v="2023H1"/>
    <n v="3"/>
    <n v="10"/>
    <s v="02 Sunny (10%-30%)"/>
  </r>
  <r>
    <m/>
    <s v="S2A_MSIL1C"/>
    <s v="CDM-MLB-CLS"/>
    <s v="-36.83, 174.91 | Zoom: 13"/>
    <b v="1"/>
    <s v="New Zealand"/>
    <s v="Hauraki Gulf"/>
    <s v="HG"/>
    <x v="20"/>
    <s v="60HUE"/>
    <s v="22:26:17 UTC"/>
    <n v="1.1000000000000001"/>
    <s v="2500X1254px"/>
    <s v="PNG"/>
    <s v="16m"/>
    <s v="2023H1"/>
    <n v="3"/>
    <n v="10"/>
    <s v="02 Sunny (10%-30%)"/>
  </r>
  <r>
    <m/>
    <s v="S2A_MSIL1C"/>
    <s v="CDM-MLB-CLS"/>
    <s v="-36.83, 174.91 | Zoom: 13"/>
    <b v="1"/>
    <s v="New Zealand"/>
    <s v="Hauraki Gulf"/>
    <s v="HG"/>
    <x v="21"/>
    <s v="60HTE"/>
    <s v="22:26:14 UTC"/>
    <n v="25.1"/>
    <s v="2500X1254px"/>
    <s v="PNG"/>
    <s v="16m"/>
    <s v="2023H1"/>
    <n v="13.8"/>
    <n v="20"/>
    <s v="02 Sunny (10%-30%)"/>
  </r>
  <r>
    <m/>
    <s v="S2A_MSIL1C"/>
    <s v="CDM-MLB-CLS"/>
    <s v="-36.83, 174.91 | Zoom: 13"/>
    <b v="1"/>
    <s v="New Zealand"/>
    <s v="Hauraki Gulf"/>
    <s v="HG"/>
    <x v="21"/>
    <s v="60HUE"/>
    <s v="22:26:11 UTC"/>
    <n v="2.5"/>
    <s v="2500X1254px"/>
    <s v="PNG"/>
    <s v="16m"/>
    <s v="2023H1"/>
    <n v="13.8"/>
    <n v="20"/>
    <s v="02 Sunny (10%-30%)"/>
  </r>
  <r>
    <m/>
    <s v="S2A_MSIL1C"/>
    <s v="CDM-MLB-CLS"/>
    <s v="-36.83, 174.91 | Zoom: 13"/>
    <b v="1"/>
    <s v="New Zealand"/>
    <s v="Hauraki Gulf"/>
    <s v="HG"/>
    <x v="22"/>
    <s v="60HTE"/>
    <s v="22:26:21 UTC"/>
    <n v="65.3"/>
    <s v="2500X1254px"/>
    <s v="PNG"/>
    <s v="16m"/>
    <s v="2023H1"/>
    <n v="82.1"/>
    <n v="90"/>
    <s v="03 Cloudy (40%-90%)"/>
  </r>
  <r>
    <m/>
    <s v="S2A_MSIL1C"/>
    <s v="CDM-MLB-CLS"/>
    <s v="-36.83, 174.91 | Zoom: 13"/>
    <b v="1"/>
    <s v="New Zealand"/>
    <s v="Hauraki Gulf"/>
    <s v="HG"/>
    <x v="22"/>
    <s v="60HUE"/>
    <s v="22:26:18 UTC"/>
    <n v="98.9"/>
    <s v="2500X1254px"/>
    <s v="PNG"/>
    <s v="16m"/>
    <s v="2023H1"/>
    <n v="82.1"/>
    <n v="90"/>
    <s v="03 Cloudy (40%-90%)"/>
  </r>
  <r>
    <m/>
    <s v="S2A_MSIL1C"/>
    <s v="CDM-MLB-CLS"/>
    <s v="-36.83, 174.91 | Zoom: 13"/>
    <b v="1"/>
    <s v="New Zealand"/>
    <s v="Hauraki Gulf"/>
    <s v="HG"/>
    <x v="23"/>
    <s v="60HTE"/>
    <s v="22:26:14 UTC"/>
    <n v="20.8"/>
    <s v="2500X1254px"/>
    <s v="PNG"/>
    <s v="16m"/>
    <s v="2023H1"/>
    <n v="33.700000000000003"/>
    <n v="40"/>
    <s v="03 Cloudy (40%-90%)"/>
  </r>
  <r>
    <m/>
    <s v="S2A_MSIL1C"/>
    <s v="CDM-MLB-CLS"/>
    <s v="-36.83, 174.91 | Zoom: 13"/>
    <b v="1"/>
    <s v="New Zealand"/>
    <s v="Hauraki Gulf"/>
    <s v="HG"/>
    <x v="23"/>
    <s v="60HUE"/>
    <s v="22:26:10 UTC"/>
    <n v="46.6"/>
    <s v="2500X1254px"/>
    <s v="PNG"/>
    <s v="16m"/>
    <s v="2023H1"/>
    <n v="33.700000000000003"/>
    <n v="40"/>
    <s v="03 Cloudy (40%-90%)"/>
  </r>
  <r>
    <m/>
    <s v="S2A_MSIL1C"/>
    <s v="CDM-MLB-CLS"/>
    <s v="-36.83, 174.91 | Zoom: 13"/>
    <b v="1"/>
    <s v="New Zealand"/>
    <s v="Hauraki Gulf"/>
    <s v="HG"/>
    <x v="24"/>
    <s v="60HTE"/>
    <s v="22:26:18 UTC"/>
    <n v="12.6"/>
    <s v="2500X1254px"/>
    <s v="PNG"/>
    <s v="16m"/>
    <s v="2023H1"/>
    <n v="17.399999999999999"/>
    <n v="20"/>
    <s v="02 Sunny (10%-30%)"/>
  </r>
  <r>
    <m/>
    <s v="S2A_MSIL1C"/>
    <s v="CDM-MLB-CLS"/>
    <s v="-36.83, 174.91 | Zoom: 13"/>
    <b v="1"/>
    <s v="New Zealand"/>
    <s v="Hauraki Gulf"/>
    <s v="HG"/>
    <x v="24"/>
    <s v="60HUE"/>
    <s v="22:26:14 UTC"/>
    <n v="22.2"/>
    <s v="2500X1254px"/>
    <s v="PNG"/>
    <s v="16m"/>
    <s v="2023H1"/>
    <n v="17.399999999999999"/>
    <n v="20"/>
    <s v="02 Sunny (10%-30%)"/>
  </r>
  <r>
    <m/>
    <s v="S2A_MSIL1C"/>
    <s v="CDM-MLB-CLS"/>
    <s v="-36.83, 174.91 | Zoom: 13"/>
    <b v="1"/>
    <s v="New Zealand"/>
    <s v="Hauraki Gulf"/>
    <s v="HG"/>
    <x v="25"/>
    <s v="60HTE"/>
    <s v="22:26:14 UTC"/>
    <n v="57.8"/>
    <s v="2500X1254px"/>
    <s v="PNG"/>
    <s v="16m"/>
    <s v="2023H1"/>
    <n v="45.15"/>
    <n v="50"/>
    <s v="03 Cloudy (40%-90%)"/>
  </r>
  <r>
    <m/>
    <s v="S2A_MSIL1C"/>
    <s v="CDM-MLB-CLS"/>
    <s v="-36.83, 174.91 | Zoom: 13"/>
    <b v="1"/>
    <s v="New Zealand"/>
    <s v="Hauraki Gulf"/>
    <s v="HG"/>
    <x v="25"/>
    <s v="60HUE"/>
    <s v="22:26:11 UTC"/>
    <n v="32.5"/>
    <s v="2500X1254px"/>
    <s v="PNG"/>
    <s v="16m"/>
    <s v="2023H1"/>
    <n v="45.15"/>
    <n v="50"/>
    <s v="03 Cloudy (40%-90%)"/>
  </r>
  <r>
    <m/>
    <s v="S2A_MSIL1C"/>
    <s v="CDM-MLB-CLS"/>
    <s v="-36.83, 174.91 | Zoom: 13"/>
    <b v="1"/>
    <s v="New Zealand"/>
    <s v="Hauraki Gulf"/>
    <s v="HG"/>
    <x v="26"/>
    <s v="60HTE"/>
    <s v="22:26:15 UTC"/>
    <n v="43.4"/>
    <s v="2500X1254px"/>
    <s v="PNG"/>
    <s v="16m"/>
    <s v="2023H1"/>
    <n v="33.299999999999997"/>
    <n v="40"/>
    <s v="03 Cloudy (40%-90%)"/>
  </r>
  <r>
    <m/>
    <s v="S2A_MSIL1C"/>
    <s v="CDM-MLB-CLS"/>
    <s v="-36.83, 174.91 | Zoom: 13"/>
    <b v="1"/>
    <s v="New Zealand"/>
    <s v="Hauraki Gulf"/>
    <s v="HG"/>
    <x v="26"/>
    <s v="60HUE"/>
    <s v="22:26:12 UTC"/>
    <n v="23.2"/>
    <s v="2500X1254px"/>
    <s v="PNG"/>
    <s v="16m"/>
    <s v="2023H1"/>
    <n v="33.299999999999997"/>
    <n v="40"/>
    <s v="03 Cloudy (40%-90%)"/>
  </r>
  <r>
    <m/>
    <s v="S2A_MSIL1C"/>
    <s v="CDM-MLB-CLS"/>
    <s v="-36.83, 174.91 | Zoom: 13"/>
    <b v="1"/>
    <s v="New Zealand"/>
    <s v="Hauraki Gulf"/>
    <s v="HG"/>
    <x v="27"/>
    <s v="60HTE"/>
    <s v="22:26:15 UTC"/>
    <n v="99.8"/>
    <s v="2500X1254px"/>
    <s v="PNG"/>
    <s v="16m"/>
    <s v="2023H1"/>
    <n v="98.449999999999989"/>
    <n v="100"/>
    <s v="04 Overcast (100%)"/>
  </r>
  <r>
    <m/>
    <s v="S2A_MSIL1C"/>
    <s v="CDM-MLB-CLS"/>
    <s v="-36.83, 174.91 | Zoom: 13"/>
    <b v="1"/>
    <s v="New Zealand"/>
    <s v="Hauraki Gulf"/>
    <s v="HG"/>
    <x v="27"/>
    <s v="60HUE"/>
    <s v="22:26:12 UTC"/>
    <n v="97.1"/>
    <s v="2500X1254px"/>
    <s v="PNG"/>
    <s v="16m"/>
    <s v="2023H1"/>
    <n v="98.449999999999989"/>
    <n v="100"/>
    <s v="04 Overcast (100%)"/>
  </r>
  <r>
    <m/>
    <s v="S2A_MSIL1C"/>
    <s v="CDM-MLB-CLS"/>
    <s v="-36.83, 174.91 | Zoom: 13"/>
    <b v="1"/>
    <s v="New Zealand"/>
    <s v="Hauraki Gulf"/>
    <s v="HG"/>
    <x v="28"/>
    <s v="60HTE"/>
    <s v="22:26:15 UTC"/>
    <n v="8.4"/>
    <s v="2500X1254px"/>
    <s v="PNG"/>
    <s v="16m"/>
    <s v="2023H1"/>
    <n v="20.849999999999998"/>
    <n v="30"/>
    <s v="02 Sunny (10%-30%)"/>
  </r>
  <r>
    <m/>
    <s v="S2A_MSIL1C"/>
    <s v="CDM-MLB-CLS"/>
    <s v="-36.83, 174.91 | Zoom: 13"/>
    <b v="1"/>
    <s v="New Zealand"/>
    <s v="Hauraki Gulf"/>
    <s v="HG"/>
    <x v="28"/>
    <s v="60HUE"/>
    <s v="22:26:12 UTC"/>
    <n v="33.299999999999997"/>
    <s v="2500X1254px"/>
    <s v="PNG"/>
    <s v="16m"/>
    <s v="2023H1"/>
    <n v="20.849999999999998"/>
    <n v="30"/>
    <s v="02 Sunny (10%-30%)"/>
  </r>
  <r>
    <m/>
    <s v="S2A_MSIL1C"/>
    <s v="CDM-MLB-CLS"/>
    <s v="-36.83, 174.91 | Zoom: 13"/>
    <b v="1"/>
    <s v="New Zealand"/>
    <s v="Hauraki Gulf"/>
    <s v="HG"/>
    <x v="29"/>
    <s v="60HTE"/>
    <s v="22:26:16 UTC"/>
    <n v="83.5"/>
    <s v="2500X1254px"/>
    <s v="PNG"/>
    <s v="16m"/>
    <s v="2023H1"/>
    <n v="89.7"/>
    <n v="90"/>
    <s v="03 Cloudy (40%-90%)"/>
  </r>
  <r>
    <m/>
    <s v="S2A_MSIL1C"/>
    <s v="CDM-MLB-CLS"/>
    <s v="-36.83, 174.91 | Zoom: 13"/>
    <b v="1"/>
    <s v="New Zealand"/>
    <s v="Hauraki Gulf"/>
    <s v="HG"/>
    <x v="29"/>
    <s v="60HUE"/>
    <s v="22:26:12 UTC"/>
    <n v="95.9"/>
    <s v="2500X1254px"/>
    <s v="PNG"/>
    <s v="16m"/>
    <s v="2023H1"/>
    <n v="89.7"/>
    <n v="90"/>
    <s v="03 Cloudy (40%-90%)"/>
  </r>
  <r>
    <m/>
    <s v="S2A_MSIL1C"/>
    <s v="CDM-MLB-CLS"/>
    <s v="-36.83, 174.91 | Zoom: 13"/>
    <b v="1"/>
    <s v="New Zealand"/>
    <s v="Hauraki Gulf"/>
    <s v="HG"/>
    <x v="30"/>
    <s v="60HTE"/>
    <s v="22:26:15 UTC"/>
    <n v="98.9"/>
    <s v="2500X1254px"/>
    <s v="PNG"/>
    <s v="16m"/>
    <s v="2023H1"/>
    <n v="99.45"/>
    <n v="100"/>
    <s v="04 Overcast (100%)"/>
  </r>
  <r>
    <m/>
    <s v="S2A_MSIL1C"/>
    <s v="CDM-MLB-CLS"/>
    <s v="-36.83, 174.91 | Zoom: 13"/>
    <b v="1"/>
    <s v="New Zealand"/>
    <s v="Hauraki Gulf"/>
    <s v="HG"/>
    <x v="30"/>
    <s v="60HUE"/>
    <s v="22:26:11 UTC"/>
    <n v="100"/>
    <s v="2500X1254px"/>
    <s v="PNG"/>
    <s v="16m"/>
    <s v="2023H1"/>
    <n v="99.45"/>
    <n v="100"/>
    <s v="04 Overcast (100%)"/>
  </r>
  <r>
    <m/>
    <s v="S2A_MSIL1C"/>
    <s v="CDM-MLB-CLS"/>
    <s v="-36.83, 174.91 | Zoom: 13"/>
    <b v="1"/>
    <s v="New Zealand"/>
    <s v="Hauraki Gulf"/>
    <s v="HG"/>
    <x v="31"/>
    <s v="60HTE"/>
    <s v="22:26:13 UTC"/>
    <n v="64.5"/>
    <s v="2500X1254px"/>
    <s v="PNG"/>
    <s v="16m"/>
    <s v="2023H1"/>
    <n v="77.349999999999994"/>
    <n v="80"/>
    <s v="03 Cloudy (40%-90%)"/>
  </r>
  <r>
    <m/>
    <s v="S2A_MSIL1C"/>
    <s v="CDM-MLB-CLS"/>
    <s v="-36.83, 174.91 | Zoom: 13"/>
    <b v="1"/>
    <s v="New Zealand"/>
    <s v="Hauraki Gulf"/>
    <s v="HG"/>
    <x v="31"/>
    <s v="60HUE"/>
    <s v="22:26:10 UTC"/>
    <n v="90.2"/>
    <s v="2500X1254px"/>
    <s v="PNG"/>
    <s v="16m"/>
    <s v="2023H1"/>
    <n v="77.349999999999994"/>
    <n v="80"/>
    <s v="03 Cloudy (40%-90%)"/>
  </r>
  <r>
    <m/>
    <s v="S2A_MSIL1C"/>
    <s v="CDM-MLB-CLS"/>
    <s v="-36.83, 174.91 | Zoom: 13"/>
    <b v="1"/>
    <s v="New Zealand"/>
    <s v="Hauraki Gulf"/>
    <s v="HG"/>
    <x v="32"/>
    <s v="60HTE"/>
    <s v="22:26:14 UTC"/>
    <n v="3.6"/>
    <s v="2500X1254px"/>
    <s v="PNG"/>
    <s v="16m"/>
    <s v="2023H1"/>
    <n v="21.2"/>
    <n v="30"/>
    <s v="02 Sunny (10%-30%)"/>
  </r>
  <r>
    <m/>
    <s v="S2A_MSIL1C"/>
    <s v="CDM-MLB-CLS"/>
    <s v="-36.83, 174.91 | Zoom: 13"/>
    <b v="1"/>
    <s v="New Zealand"/>
    <s v="Hauraki Gulf"/>
    <s v="HG"/>
    <x v="32"/>
    <s v="60HUE"/>
    <s v="22:26:11 UTC"/>
    <n v="38.799999999999997"/>
    <s v="2500X1254px"/>
    <s v="PNG"/>
    <s v="16m"/>
    <s v="2023H1"/>
    <n v="21.2"/>
    <n v="30"/>
    <s v="02 Sunny (10%-30%)"/>
  </r>
  <r>
    <m/>
    <s v="S2A_MSIL1C"/>
    <s v="CDM-MLB-CLS"/>
    <s v="-36.83, 174.91 | Zoom: 13"/>
    <b v="1"/>
    <s v="New Zealand"/>
    <s v="Hauraki Gulf"/>
    <s v="HG"/>
    <x v="33"/>
    <s v="60HTE"/>
    <s v="22:26:14 UTC"/>
    <n v="20.6"/>
    <s v="2500X1254px"/>
    <s v="PNG"/>
    <s v="16m"/>
    <s v="2023H1"/>
    <n v="46.25"/>
    <n v="50"/>
    <s v="03 Cloudy (40%-90%)"/>
  </r>
  <r>
    <m/>
    <s v="S2A_MSIL1C"/>
    <s v="CDM-MLB-CLS"/>
    <s v="-36.83, 174.91 | Zoom: 13"/>
    <b v="1"/>
    <s v="New Zealand"/>
    <s v="Hauraki Gulf"/>
    <s v="HG"/>
    <x v="33"/>
    <s v="60HUE"/>
    <s v="22:26:11 UTC"/>
    <n v="71.900000000000006"/>
    <s v="2500X1254px"/>
    <s v="PNG"/>
    <s v="16m"/>
    <s v="2023H1"/>
    <n v="46.25"/>
    <n v="50"/>
    <s v="03 Cloudy (40%-90%)"/>
  </r>
  <r>
    <m/>
    <s v="S2A_MSIL1C"/>
    <s v="CDM-MLB-CLS"/>
    <s v="-36.83, 174.91 | Zoom: 13"/>
    <b v="1"/>
    <s v="New Zealand"/>
    <s v="Hauraki Gulf"/>
    <s v="HG"/>
    <x v="34"/>
    <s v="60HTE"/>
    <s v="22:26:14 UTC"/>
    <n v="90.3"/>
    <s v="2500X1254px"/>
    <s v="PNG"/>
    <s v="16m"/>
    <s v="2023H1"/>
    <n v="84.35"/>
    <n v="90"/>
    <s v="03 Cloudy (40%-90%)"/>
  </r>
  <r>
    <m/>
    <s v="S2A_MSIL1C"/>
    <s v="CDM-MLB-CLS"/>
    <s v="-36.83, 174.91 | Zoom: 13"/>
    <b v="1"/>
    <s v="New Zealand"/>
    <s v="Hauraki Gulf"/>
    <s v="HG"/>
    <x v="34"/>
    <s v="60HUE"/>
    <s v="22:26:11 UTC"/>
    <n v="78.400000000000006"/>
    <s v="2500X1254px"/>
    <s v="PNG"/>
    <s v="16m"/>
    <s v="2023H1"/>
    <n v="84.35"/>
    <n v="90"/>
    <s v="03 Cloudy (40%-90%)"/>
  </r>
  <r>
    <m/>
    <s v="S2A_MSIL1C"/>
    <s v="CDM-MLB-CLS"/>
    <s v="-36.83, 174.91 | Zoom: 13"/>
    <b v="1"/>
    <s v="New Zealand"/>
    <s v="Hauraki Gulf"/>
    <s v="HG"/>
    <x v="35"/>
    <s v="60HTE"/>
    <s v="22:26:16 UTC"/>
    <n v="99.9"/>
    <s v="2500X1254px"/>
    <s v="PNG"/>
    <s v="16m"/>
    <s v="2023H1"/>
    <n v="99.95"/>
    <n v="100"/>
    <s v="04 Overcast (100%)"/>
  </r>
  <r>
    <m/>
    <s v="S2A_MSIL1C"/>
    <s v="CDM-MLB-CLS"/>
    <s v="-36.83, 174.91 | Zoom: 13"/>
    <b v="1"/>
    <s v="New Zealand"/>
    <s v="Hauraki Gulf"/>
    <s v="HG"/>
    <x v="35"/>
    <s v="60HUE"/>
    <s v="22:26:13 UTC"/>
    <n v="100"/>
    <s v="2500X1254px"/>
    <s v="PNG"/>
    <s v="16m"/>
    <s v="2023H1"/>
    <n v="99.95"/>
    <n v="100"/>
    <s v="04 Overcast (100%)"/>
  </r>
  <r>
    <m/>
    <s v="S2A_MSIL1C"/>
    <s v="CDM-MLB-CLS"/>
    <s v="-36.83, 174.91 | Zoom: 13"/>
    <b v="1"/>
    <s v="New Zealand"/>
    <s v="Hauraki Gulf"/>
    <s v="HG"/>
    <x v="36"/>
    <s v="60HTE"/>
    <s v="22:26:16 UTC"/>
    <n v="16.8"/>
    <s v="2500X1254px"/>
    <s v="PNG"/>
    <s v="16m"/>
    <s v="2022H2"/>
    <n v="9.35"/>
    <n v="10"/>
    <s v="02 Sunny (10%-30%)"/>
  </r>
  <r>
    <m/>
    <s v="S2A_MSIL1C"/>
    <s v="CDM-MLB-CLS"/>
    <s v="-36.83, 174.91 | Zoom: 13"/>
    <b v="1"/>
    <s v="New Zealand"/>
    <s v="Hauraki Gulf"/>
    <s v="HG"/>
    <x v="36"/>
    <s v="60HUE"/>
    <s v="22:26:13 UTC"/>
    <n v="1.9"/>
    <s v="2500X1254px"/>
    <s v="PNG"/>
    <s v="16m"/>
    <s v="2022H2"/>
    <n v="9.35"/>
    <n v="10"/>
    <s v="02 Sunny (10%-30%)"/>
  </r>
  <r>
    <m/>
    <s v="S2A_MSIL1C"/>
    <s v="CDM-MLB-CLS"/>
    <s v="-36.83, 174.91 | Zoom: 13"/>
    <b v="1"/>
    <s v="New Zealand"/>
    <s v="Hauraki Gulf"/>
    <s v="HG"/>
    <x v="37"/>
    <s v="60HTE"/>
    <s v="22:26:15 UTC"/>
    <n v="97"/>
    <s v="2500X1254px"/>
    <s v="PNG"/>
    <s v="16m"/>
    <s v="2022H2"/>
    <n v="93.15"/>
    <n v="100"/>
    <s v="04 Overcast (100%)"/>
  </r>
  <r>
    <m/>
    <s v="S2A_MSIL1C"/>
    <s v="CDM-MLB-CLS"/>
    <s v="-36.83, 174.91 | Zoom: 13"/>
    <b v="1"/>
    <s v="New Zealand"/>
    <s v="Hauraki Gulf"/>
    <s v="HG"/>
    <x v="37"/>
    <s v="60HUE"/>
    <s v="22:26:12 UTC"/>
    <n v="89.3"/>
    <s v="2500X1254px"/>
    <s v="PNG"/>
    <s v="16m"/>
    <s v="2022H2"/>
    <n v="93.15"/>
    <n v="100"/>
    <s v="04 Overcast (100%)"/>
  </r>
  <r>
    <m/>
    <s v="S2A_MSIL1C"/>
    <s v="CDM-MLB-CLS"/>
    <s v="-36.83, 174.91 | Zoom: 13"/>
    <b v="1"/>
    <s v="New Zealand"/>
    <s v="Hauraki Gulf"/>
    <s v="HG"/>
    <x v="38"/>
    <s v="60HTE"/>
    <s v="22:26:16 UTC"/>
    <n v="11.5"/>
    <s v="2500X1254px"/>
    <s v="PNG"/>
    <s v="16m"/>
    <s v="2022H2"/>
    <n v="18.05"/>
    <n v="20"/>
    <s v="02 Sunny (10%-30%)"/>
  </r>
  <r>
    <m/>
    <s v="S2A_MSIL1C"/>
    <s v="CDM-MLB-CLS"/>
    <s v="-36.83, 174.91 | Zoom: 13"/>
    <b v="1"/>
    <s v="New Zealand"/>
    <s v="Hauraki Gulf"/>
    <s v="HG"/>
    <x v="38"/>
    <s v="60HUE"/>
    <s v="22:26:13 UTC"/>
    <n v="24.6"/>
    <s v="2500X1254px"/>
    <s v="PNG"/>
    <s v="16m"/>
    <s v="2022H2"/>
    <n v="18.05"/>
    <n v="20"/>
    <s v="02 Sunny (10%-30%)"/>
  </r>
  <r>
    <m/>
    <s v="S2A_MSIL1C"/>
    <s v="CDM-MLB-CLS"/>
    <s v="-36.83, 174.91 | Zoom: 13"/>
    <b v="1"/>
    <s v="New Zealand"/>
    <s v="Hauraki Gulf"/>
    <s v="HG"/>
    <x v="39"/>
    <s v="60HTE"/>
    <s v="22:26:17 UTC"/>
    <n v="45.9"/>
    <s v="2500X1254px"/>
    <s v="PNG"/>
    <s v="16m"/>
    <s v="2022H2"/>
    <n v="62.349999999999994"/>
    <n v="70"/>
    <s v="03 Cloudy (40%-90%)"/>
  </r>
  <r>
    <m/>
    <s v="S2A_MSIL1C"/>
    <s v="CDM-MLB-CLS"/>
    <s v="-36.83, 174.91 | Zoom: 13"/>
    <b v="1"/>
    <s v="New Zealand"/>
    <s v="Hauraki Gulf"/>
    <s v="HG"/>
    <x v="39"/>
    <s v="60HUE"/>
    <s v="22:26:13 UTC"/>
    <n v="78.8"/>
    <s v="2500X1254px"/>
    <s v="PNG"/>
    <s v="16m"/>
    <s v="2022H2"/>
    <n v="62.349999999999994"/>
    <n v="70"/>
    <s v="03 Cloudy (40%-90%)"/>
  </r>
  <r>
    <m/>
    <s v="S2A_MSIL1C"/>
    <s v="CDM-MLB-CLS"/>
    <s v="-36.83, 174.91 | Zoom: 13"/>
    <b v="1"/>
    <s v="New Zealand"/>
    <s v="Hauraki Gulf"/>
    <s v="HG"/>
    <x v="40"/>
    <s v="60HTE"/>
    <s v="22:26:13 UTC"/>
    <n v="89.8"/>
    <s v="2500X1254px"/>
    <s v="PNG"/>
    <s v="16m"/>
    <s v="2022H2"/>
    <n v="90.55"/>
    <n v="100"/>
    <s v="04 Overcast (100%)"/>
  </r>
  <r>
    <m/>
    <s v="S2A_MSIL1C"/>
    <s v="CDM-MLB-CLS"/>
    <s v="-36.83, 174.91 | Zoom: 13"/>
    <b v="1"/>
    <s v="New Zealand"/>
    <s v="Hauraki Gulf"/>
    <s v="HG"/>
    <x v="40"/>
    <s v="60HUE"/>
    <s v="22:26:10 UTC"/>
    <n v="91.3"/>
    <s v="2500X1254px"/>
    <s v="PNG"/>
    <s v="16m"/>
    <s v="2022H2"/>
    <n v="90.55"/>
    <n v="100"/>
    <s v="04 Overcast (100%)"/>
  </r>
  <r>
    <m/>
    <s v="S2A_MSIL1C"/>
    <s v="CDM-MLB-CLS"/>
    <s v="-36.83, 174.91 | Zoom: 13"/>
    <b v="1"/>
    <s v="New Zealand"/>
    <s v="Hauraki Gulf"/>
    <s v="HG"/>
    <x v="41"/>
    <s v="60HTE"/>
    <s v="22:26:17 UTC"/>
    <n v="93"/>
    <s v="2500X1254px"/>
    <s v="PNG"/>
    <s v="16m"/>
    <s v="2022H2"/>
    <n v="75.55"/>
    <n v="80"/>
    <s v="03 Cloudy (40%-90%)"/>
  </r>
  <r>
    <m/>
    <s v="S2A_MSIL1C"/>
    <s v="CDM-MLB-CLS"/>
    <s v="-36.83, 174.91 | Zoom: 13"/>
    <b v="1"/>
    <s v="New Zealand"/>
    <s v="Hauraki Gulf"/>
    <s v="HG"/>
    <x v="41"/>
    <s v="60HUE"/>
    <s v="22:26:14 UTC"/>
    <n v="58.1"/>
    <s v="2500X1254px"/>
    <s v="PNG"/>
    <s v="16m"/>
    <s v="2022H2"/>
    <n v="75.55"/>
    <n v="80"/>
    <s v="03 Cloudy (40%-90%)"/>
  </r>
  <r>
    <m/>
    <s v="S2A_MSIL1C"/>
    <s v="CDM-MLB-CLS"/>
    <s v="-36.83, 174.91 | Zoom: 13"/>
    <b v="1"/>
    <s v="New Zealand"/>
    <s v="Hauraki Gulf"/>
    <s v="HG"/>
    <x v="42"/>
    <s v="60HTE"/>
    <s v="22:26:15 UTC"/>
    <n v="67.900000000000006"/>
    <s v="2500X1254px"/>
    <s v="PNG"/>
    <s v="16m"/>
    <s v="2022H2"/>
    <n v="64.800000000000011"/>
    <n v="70"/>
    <s v="03 Cloudy (40%-90%)"/>
  </r>
  <r>
    <m/>
    <s v="S2A_MSIL1C"/>
    <s v="CDM-MLB-CLS"/>
    <s v="-36.83, 174.91 | Zoom: 13"/>
    <b v="1"/>
    <s v="New Zealand"/>
    <s v="Hauraki Gulf"/>
    <s v="HG"/>
    <x v="42"/>
    <s v="60HUE"/>
    <s v="22:26:12 UTC"/>
    <n v="61.7"/>
    <s v="2500X1254px"/>
    <s v="PNG"/>
    <s v="16m"/>
    <s v="2022H2"/>
    <n v="64.800000000000011"/>
    <n v="70"/>
    <s v="03 Cloudy (40%-90%)"/>
  </r>
  <r>
    <m/>
    <s v="S2A_MSIL1C"/>
    <s v="CDM-MLB-CLS"/>
    <s v="-36.83, 174.91 | Zoom: 13"/>
    <b v="1"/>
    <s v="New Zealand"/>
    <s v="Hauraki Gulf"/>
    <s v="HG"/>
    <x v="43"/>
    <s v="60HTE"/>
    <s v="22:26:16 UTC"/>
    <n v="23.3"/>
    <s v="2500X1254px"/>
    <s v="PNG"/>
    <s v="16m"/>
    <s v="2022H2"/>
    <n v="22.950000000000003"/>
    <n v="30"/>
    <s v="02 Sunny (10%-30%)"/>
  </r>
  <r>
    <m/>
    <s v="S2A_MSIL1C"/>
    <s v="CDM-MLB-CLS"/>
    <s v="-36.83, 174.91 | Zoom: 13"/>
    <b v="1"/>
    <s v="New Zealand"/>
    <s v="Hauraki Gulf"/>
    <s v="HG"/>
    <x v="43"/>
    <s v="60HUE"/>
    <s v="22:26:13 UTC"/>
    <n v="22.6"/>
    <s v="2500X1254px"/>
    <s v="PNG"/>
    <s v="16m"/>
    <s v="2022H2"/>
    <n v="22.950000000000003"/>
    <n v="30"/>
    <s v="02 Sunny (10%-30%)"/>
  </r>
  <r>
    <m/>
    <s v="S2A_MSIL1C"/>
    <s v="CDM-MLB-CLS"/>
    <s v="-36.83, 174.91 | Zoom: 13"/>
    <b v="1"/>
    <s v="New Zealand"/>
    <s v="Hauraki Gulf"/>
    <s v="HG"/>
    <x v="44"/>
    <s v="60HTE"/>
    <s v="22:26:17 UTC"/>
    <n v="44.4"/>
    <s v="2500X1254px"/>
    <s v="PNG"/>
    <s v="16m"/>
    <s v="2022H2"/>
    <n v="32.5"/>
    <n v="40"/>
    <s v="03 Cloudy (40%-90%)"/>
  </r>
  <r>
    <m/>
    <s v="S2A_MSIL1C"/>
    <s v="CDM-MLB-CLS"/>
    <s v="-36.83, 174.91 | Zoom: 13"/>
    <b v="1"/>
    <s v="New Zealand"/>
    <s v="Hauraki Gulf"/>
    <s v="HG"/>
    <x v="44"/>
    <s v="60HUE"/>
    <s v="22:26:13 UTC"/>
    <n v="20.6"/>
    <s v="2500X1254px"/>
    <s v="PNG"/>
    <s v="16m"/>
    <s v="2022H2"/>
    <n v="32.5"/>
    <n v="40"/>
    <s v="03 Cloudy (40%-90%)"/>
  </r>
  <r>
    <m/>
    <s v="S2A_MSIL1C"/>
    <s v="CDM-MLB-CLS"/>
    <s v="-36.83, 174.91 | Zoom: 13"/>
    <b v="1"/>
    <s v="New Zealand"/>
    <s v="Hauraki Gulf"/>
    <s v="HG"/>
    <x v="45"/>
    <s v="60HTE"/>
    <s v="22:26:20 UTC"/>
    <n v="38.6"/>
    <s v="2500X1254px"/>
    <s v="PNG"/>
    <s v="16m"/>
    <s v="2022H2"/>
    <n v="66.45"/>
    <n v="70"/>
    <s v="03 Cloudy (40%-90%)"/>
  </r>
  <r>
    <m/>
    <s v="S2A_MSIL1C"/>
    <s v="CDM-MLB-CLS"/>
    <s v="-36.83, 174.91 | Zoom: 13"/>
    <b v="1"/>
    <s v="New Zealand"/>
    <s v="Hauraki Gulf"/>
    <s v="HG"/>
    <x v="45"/>
    <s v="60HUE"/>
    <s v="22:26:16 UTC"/>
    <n v="94.3"/>
    <s v="2500X1254px"/>
    <s v="PNG"/>
    <s v="16m"/>
    <s v="2022H2"/>
    <n v="66.45"/>
    <n v="70"/>
    <s v="03 Cloudy (40%-90%)"/>
  </r>
  <r>
    <m/>
    <s v="S2A_MSIL1C"/>
    <s v="CDM-MLB-CLS"/>
    <s v="-36.83, 174.91 | Zoom: 13"/>
    <b v="1"/>
    <s v="New Zealand"/>
    <s v="Hauraki Gulf"/>
    <s v="HG"/>
    <x v="46"/>
    <s v="60HTE"/>
    <s v="22:26:16 UTC"/>
    <n v="65.2"/>
    <s v="2500X1254px"/>
    <s v="PNG"/>
    <s v="16m"/>
    <s v="2022H2"/>
    <n v="78.800000000000011"/>
    <n v="80"/>
    <s v="03 Cloudy (40%-90%)"/>
  </r>
  <r>
    <m/>
    <s v="S2A_MSIL1C"/>
    <s v="CDM-MLB-CLS"/>
    <s v="-36.83, 174.91 | Zoom: 13"/>
    <b v="1"/>
    <s v="New Zealand"/>
    <s v="Hauraki Gulf"/>
    <s v="HG"/>
    <x v="46"/>
    <s v="60HUE"/>
    <s v="22:26:13 UTC"/>
    <n v="92.4"/>
    <s v="2500X1254px"/>
    <s v="PNG"/>
    <s v="16m"/>
    <s v="2022H2"/>
    <n v="78.800000000000011"/>
    <n v="80"/>
    <s v="03 Cloudy (40%-90%)"/>
  </r>
  <r>
    <m/>
    <s v="S2A_MSIL1C"/>
    <s v="CDM-MLB-CLS"/>
    <s v="-36.83, 174.91 | Zoom: 13"/>
    <b v="1"/>
    <s v="New Zealand"/>
    <s v="Hauraki Gulf"/>
    <s v="HG"/>
    <x v="47"/>
    <s v="60HTE"/>
    <s v="22:26:21 UTC"/>
    <n v="11.4"/>
    <s v="2500X1254px"/>
    <s v="PNG"/>
    <s v="16m"/>
    <s v="2022H2"/>
    <n v="12.2"/>
    <n v="20"/>
    <s v="02 Sunny (10%-30%)"/>
  </r>
  <r>
    <m/>
    <s v="S2A_MSIL1C"/>
    <s v="CDM-MLB-CLS"/>
    <s v="-36.83, 174.91 | Zoom: 13"/>
    <b v="1"/>
    <s v="New Zealand"/>
    <s v="Hauraki Gulf"/>
    <s v="HG"/>
    <x v="47"/>
    <s v="60HUE"/>
    <s v="22:26:18 UTC"/>
    <n v="13"/>
    <s v="2500X1254px"/>
    <s v="PNG"/>
    <s v="16m"/>
    <s v="2022H2"/>
    <n v="12.2"/>
    <n v="20"/>
    <s v="02 Sunny (10%-30%)"/>
  </r>
  <r>
    <m/>
    <s v="S2A_MSIL1C"/>
    <s v="CDM-MLB-CLS"/>
    <s v="-36.83, 174.91 | Zoom: 13"/>
    <b v="1"/>
    <s v="New Zealand"/>
    <s v="Hauraki Gulf"/>
    <s v="HG"/>
    <x v="48"/>
    <s v="60HTE"/>
    <s v="22:26:15 UTC"/>
    <n v="99.3"/>
    <s v="2500X1254px"/>
    <s v="PNG"/>
    <s v="16m"/>
    <s v="2022H2"/>
    <n v="99.65"/>
    <n v="100"/>
    <s v="04 Overcast (100%)"/>
  </r>
  <r>
    <m/>
    <s v="S2A_MSIL1C"/>
    <s v="CDM-MLB-CLS"/>
    <s v="-36.83, 174.91 | Zoom: 13"/>
    <b v="1"/>
    <s v="New Zealand"/>
    <s v="Hauraki Gulf"/>
    <s v="HG"/>
    <x v="48"/>
    <s v="60HUE"/>
    <s v="22:26:12 UTC"/>
    <n v="100"/>
    <s v="2500X1254px"/>
    <s v="PNG"/>
    <s v="16m"/>
    <s v="2022H2"/>
    <n v="99.65"/>
    <n v="100"/>
    <s v="04 Overcast (100%)"/>
  </r>
  <r>
    <m/>
    <s v="S2A_MSIL1C"/>
    <s v="CDM-MLB-CLS"/>
    <s v="-36.83, 174.91 | Zoom: 13"/>
    <b v="1"/>
    <s v="New Zealand"/>
    <s v="Hauraki Gulf"/>
    <s v="HG"/>
    <x v="49"/>
    <s v="60HTE"/>
    <s v="22:26:20 UTC"/>
    <n v="13.9"/>
    <s v="2500X1254px"/>
    <s v="PNG"/>
    <s v="16m"/>
    <s v="2022H2"/>
    <n v="16.649999999999999"/>
    <n v="20"/>
    <s v="02 Sunny (10%-30%)"/>
  </r>
  <r>
    <m/>
    <s v="S2A_MSIL1C"/>
    <s v="CDM-MLB-CLS"/>
    <s v="-36.83, 174.91 | Zoom: 13"/>
    <b v="1"/>
    <s v="New Zealand"/>
    <s v="Hauraki Gulf"/>
    <s v="HG"/>
    <x v="49"/>
    <s v="60HUE"/>
    <s v="22:26:17 UTC"/>
    <n v="19.399999999999999"/>
    <s v="2500X1254px"/>
    <s v="PNG"/>
    <s v="16m"/>
    <s v="2022H2"/>
    <n v="16.649999999999999"/>
    <n v="20"/>
    <s v="02 Sunny (10%-30%)"/>
  </r>
  <r>
    <m/>
    <s v="S2A_MSIL1C"/>
    <s v="CDM-MLB-CLS"/>
    <s v="-36.83, 174.91 | Zoom: 13"/>
    <b v="1"/>
    <s v="New Zealand"/>
    <s v="Hauraki Gulf"/>
    <s v="HG"/>
    <x v="50"/>
    <s v="60HTE"/>
    <s v="22:26:16 UTC"/>
    <n v="67.2"/>
    <s v="2500X1254px"/>
    <s v="PNG"/>
    <s v="16m"/>
    <s v="2022H2"/>
    <n v="56.75"/>
    <n v="60"/>
    <s v="03 Cloudy (40%-90%)"/>
  </r>
  <r>
    <m/>
    <s v="S2A_MSIL1C"/>
    <s v="CDM-MLB-CLS"/>
    <s v="-36.83, 174.91 | Zoom: 13"/>
    <b v="1"/>
    <s v="New Zealand"/>
    <s v="Hauraki Gulf"/>
    <s v="HG"/>
    <x v="50"/>
    <s v="60HUE"/>
    <s v="22:26:13 UTC"/>
    <n v="46.3"/>
    <s v="2500X1254px"/>
    <s v="PNG"/>
    <s v="16m"/>
    <s v="2022H2"/>
    <n v="56.75"/>
    <n v="60"/>
    <s v="03 Cloudy (40%-90%)"/>
  </r>
  <r>
    <m/>
    <s v="S2A_MSIL1C"/>
    <s v="CDM-MLB-CLS"/>
    <s v="-36.83, 174.91 | Zoom: 13"/>
    <b v="1"/>
    <s v="New Zealand"/>
    <s v="Hauraki Gulf"/>
    <s v="HG"/>
    <x v="51"/>
    <s v="60HTE"/>
    <s v="22:26:21 UTC"/>
    <n v="25.6"/>
    <s v="2500X1254px"/>
    <s v="PNG"/>
    <s v="16m"/>
    <s v="2022H2"/>
    <n v="18.5"/>
    <n v="20"/>
    <s v="02 Sunny (10%-30%)"/>
  </r>
  <r>
    <m/>
    <s v="S2A_MSIL1C"/>
    <s v="CDM-MLB-CLS"/>
    <s v="-36.83, 174.91 | Zoom: 13"/>
    <b v="1"/>
    <s v="New Zealand"/>
    <s v="Hauraki Gulf"/>
    <s v="HG"/>
    <x v="51"/>
    <s v="60HUE"/>
    <s v="22:26:17 UTC"/>
    <n v="11.4"/>
    <s v="2500X1254px"/>
    <s v="PNG"/>
    <s v="16m"/>
    <s v="2022H2"/>
    <n v="18.5"/>
    <n v="20"/>
    <s v="02 Sunny (10%-30%)"/>
  </r>
  <r>
    <m/>
    <s v="S2A_MSIL1C"/>
    <s v="CDM-MLB-CLS"/>
    <s v="-36.83, 174.91 | Zoom: 13"/>
    <b v="1"/>
    <s v="New Zealand"/>
    <s v="Hauraki Gulf"/>
    <s v="HG"/>
    <x v="52"/>
    <s v="60HTE"/>
    <s v="22:26:15 UTC"/>
    <n v="11.7"/>
    <s v="2500X1254px"/>
    <s v="PNG"/>
    <s v="16m"/>
    <s v="2022H2"/>
    <n v="10.95"/>
    <n v="20"/>
    <s v="02 Sunny (10%-30%)"/>
  </r>
  <r>
    <m/>
    <s v="S2A_MSIL1C"/>
    <s v="CDM-MLB-CLS"/>
    <s v="-36.83, 174.91 | Zoom: 13"/>
    <b v="1"/>
    <s v="New Zealand"/>
    <s v="Hauraki Gulf"/>
    <s v="HG"/>
    <x v="52"/>
    <s v="60HUE"/>
    <s v="22:26:12 UTC"/>
    <n v="10.199999999999999"/>
    <s v="2500X1254px"/>
    <s v="PNG"/>
    <s v="16m"/>
    <s v="2022H2"/>
    <n v="10.95"/>
    <n v="20"/>
    <s v="02 Sunny (10%-30%)"/>
  </r>
  <r>
    <m/>
    <s v="S2A_MSIL1C"/>
    <s v="CDM-MLB-CLS"/>
    <s v="-36.83, 174.91 | Zoom: 13"/>
    <b v="1"/>
    <s v="New Zealand"/>
    <s v="Hauraki Gulf"/>
    <s v="HG"/>
    <x v="53"/>
    <s v="60HTE"/>
    <s v="22:26:24 UTC"/>
    <n v="85.1"/>
    <s v="2500X1254px"/>
    <s v="PNG"/>
    <s v="16m"/>
    <s v="2022H2"/>
    <n v="70.199999999999989"/>
    <n v="80"/>
    <s v="03 Cloudy (40%-90%)"/>
  </r>
  <r>
    <m/>
    <s v="S2A_MSIL1C"/>
    <s v="CDM-MLB-CLS"/>
    <s v="-36.83, 174.91 | Zoom: 13"/>
    <b v="1"/>
    <s v="New Zealand"/>
    <s v="Hauraki Gulf"/>
    <s v="HG"/>
    <x v="53"/>
    <s v="60HUE"/>
    <s v="22:26:20 UTC"/>
    <n v="55.3"/>
    <s v="2500X1254px"/>
    <s v="PNG"/>
    <s v="16m"/>
    <s v="2022H2"/>
    <n v="70.199999999999989"/>
    <n v="80"/>
    <s v="03 Cloudy (40%-90%)"/>
  </r>
  <r>
    <m/>
    <s v="S2A_MSIL1C"/>
    <s v="CDM-MLB-CLS"/>
    <s v="-36.83, 174.91 | Zoom: 13"/>
    <b v="1"/>
    <s v="New Zealand"/>
    <s v="Hauraki Gulf"/>
    <s v="HG"/>
    <x v="54"/>
    <s v="60HTE"/>
    <s v="22:26:16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54"/>
    <s v="60HUE"/>
    <s v="22:26:13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55"/>
    <s v="60HTE"/>
    <s v="22:26:24 UTC"/>
    <n v="85"/>
    <s v="2500X1254px"/>
    <s v="PNG"/>
    <s v="16m"/>
    <s v="2022H2"/>
    <n v="85.1"/>
    <n v="90"/>
    <s v="03 Cloudy (40%-90%)"/>
  </r>
  <r>
    <m/>
    <s v="S2A_MSIL1C"/>
    <s v="CDM-MLB-CLS"/>
    <s v="-36.83, 174.91 | Zoom: 13"/>
    <b v="1"/>
    <s v="New Zealand"/>
    <s v="Hauraki Gulf"/>
    <s v="HG"/>
    <x v="55"/>
    <s v="60HUE"/>
    <s v="22:26:25 UTC"/>
    <n v="85.2"/>
    <s v="2500X1254px"/>
    <s v="PNG"/>
    <s v="16m"/>
    <s v="2022H2"/>
    <n v="85.1"/>
    <n v="90"/>
    <s v="03 Cloudy (40%-90%)"/>
  </r>
  <r>
    <m/>
    <s v="S2A_MSIL1C"/>
    <s v="CDM-MLB-CLS"/>
    <s v="-36.83, 174.91 | Zoom: 13"/>
    <b v="1"/>
    <s v="New Zealand"/>
    <s v="Hauraki Gulf"/>
    <s v="HG"/>
    <x v="56"/>
    <s v="60HTE"/>
    <s v="22:26:18 UTC"/>
    <n v="34.4"/>
    <s v="2500X1254px"/>
    <s v="PNG"/>
    <s v="16m"/>
    <s v="2022H2"/>
    <n v="34.15"/>
    <n v="40"/>
    <s v="03 Cloudy (40%-90%)"/>
  </r>
  <r>
    <m/>
    <s v="S2A_MSIL1C"/>
    <s v="CDM-MLB-CLS"/>
    <s v="-36.83, 174.91 | Zoom: 13"/>
    <b v="1"/>
    <s v="New Zealand"/>
    <s v="Hauraki Gulf"/>
    <s v="HG"/>
    <x v="56"/>
    <s v="60HUE"/>
    <s v="22:26:20 UTC"/>
    <n v="33.9"/>
    <s v="2500X1254px"/>
    <s v="PNG"/>
    <s v="16m"/>
    <s v="2022H2"/>
    <n v="34.15"/>
    <n v="40"/>
    <s v="03 Cloudy (40%-90%)"/>
  </r>
  <r>
    <m/>
    <s v="S2A_MSIL1C"/>
    <s v="CDM-MLB-CLS"/>
    <s v="-36.83, 174.91 | Zoom: 13"/>
    <b v="1"/>
    <s v="New Zealand"/>
    <s v="Hauraki Gulf"/>
    <s v="HG"/>
    <x v="57"/>
    <s v="60HTE"/>
    <s v="22:26:26 UTC"/>
    <n v="73.400000000000006"/>
    <s v="2500X1254px"/>
    <s v="PNG"/>
    <s v="16m"/>
    <s v="2022H2"/>
    <n v="67.599999999999994"/>
    <n v="70"/>
    <s v="03 Cloudy (40%-90%)"/>
  </r>
  <r>
    <m/>
    <s v="S2A_MSIL1C"/>
    <s v="CDM-MLB-CLS"/>
    <s v="-36.83, 174.91 | Zoom: 13"/>
    <b v="1"/>
    <s v="New Zealand"/>
    <s v="Hauraki Gulf"/>
    <s v="HG"/>
    <x v="57"/>
    <s v="60HUE"/>
    <s v="22:26:23 UTC"/>
    <n v="61.8"/>
    <s v="2500X1254px"/>
    <s v="PNG"/>
    <s v="16m"/>
    <s v="2022H2"/>
    <n v="67.599999999999994"/>
    <n v="70"/>
    <s v="03 Cloudy (40%-90%)"/>
  </r>
  <r>
    <m/>
    <s v="S2A_MSIL1C"/>
    <s v="CDM-MLB-CLS"/>
    <s v="-36.83, 174.91 | Zoom: 13"/>
    <b v="1"/>
    <s v="New Zealand"/>
    <s v="Hauraki Gulf"/>
    <s v="HG"/>
    <x v="58"/>
    <s v="60HTE"/>
    <s v="22:26:19 UTC"/>
    <n v="43.8"/>
    <s v="2500X1254px"/>
    <s v="PNG"/>
    <s v="16m"/>
    <s v="2022H2"/>
    <n v="54.6"/>
    <n v="60"/>
    <s v="03 Cloudy (40%-90%)"/>
  </r>
  <r>
    <m/>
    <s v="S2A_MSIL1C"/>
    <s v="CDM-MLB-CLS"/>
    <s v="-36.83, 174.91 | Zoom: 13"/>
    <b v="1"/>
    <s v="New Zealand"/>
    <s v="Hauraki Gulf"/>
    <s v="HG"/>
    <x v="58"/>
    <s v="60HUE"/>
    <s v="22:26:16 UTC"/>
    <n v="65.400000000000006"/>
    <s v="2500X1254px"/>
    <s v="PNG"/>
    <s v="16m"/>
    <s v="2022H2"/>
    <n v="54.6"/>
    <n v="60"/>
    <s v="03 Cloudy (40%-90%)"/>
  </r>
  <r>
    <m/>
    <s v="S2A_MSIL1C"/>
    <s v="CDM-MLB-CLS"/>
    <s v="-36.83, 174.91 | Zoom: 13"/>
    <b v="1"/>
    <s v="New Zealand"/>
    <s v="Hauraki Gulf"/>
    <s v="HG"/>
    <x v="59"/>
    <s v="60HTE"/>
    <s v="22:26:29 UTC"/>
    <n v="0.2"/>
    <s v="2500X1254px"/>
    <s v="PNG"/>
    <s v="16m"/>
    <s v="2022H2"/>
    <n v="1.05"/>
    <n v="10"/>
    <s v="02 Sunny (10%-30%)"/>
  </r>
  <r>
    <m/>
    <s v="S2A_MSIL1C"/>
    <s v="CDM-MLB-CLS"/>
    <s v="-36.83, 174.91 | Zoom: 13"/>
    <b v="1"/>
    <s v="New Zealand"/>
    <s v="Hauraki Gulf"/>
    <s v="HG"/>
    <x v="59"/>
    <s v="60HUE"/>
    <s v="22:26:25 UTC"/>
    <n v="1.9"/>
    <s v="2500X1254px"/>
    <s v="PNG"/>
    <s v="16m"/>
    <s v="2022H2"/>
    <n v="1.05"/>
    <n v="10"/>
    <s v="02 Sunny (10%-30%)"/>
  </r>
  <r>
    <m/>
    <s v="S2A_MSIL1C"/>
    <s v="CDM-MLB-CLS"/>
    <s v="-36.83, 174.91 | Zoom: 13"/>
    <b v="1"/>
    <s v="New Zealand"/>
    <s v="Hauraki Gulf"/>
    <s v="HG"/>
    <x v="60"/>
    <s v="60HTE"/>
    <s v="22:26:18 UTC"/>
    <n v="44.6"/>
    <s v="2500X1254px"/>
    <s v="PNG"/>
    <s v="16m"/>
    <s v="2022H2"/>
    <n v="40.200000000000003"/>
    <n v="50"/>
    <s v="03 Cloudy (40%-90%)"/>
  </r>
  <r>
    <m/>
    <s v="S2A_MSIL1C"/>
    <s v="CDM-MLB-CLS"/>
    <s v="-36.83, 174.91 | Zoom: 13"/>
    <b v="1"/>
    <s v="New Zealand"/>
    <s v="Hauraki Gulf"/>
    <s v="HG"/>
    <x v="60"/>
    <s v="60HUE"/>
    <s v="22:26:15 UTC"/>
    <n v="35.799999999999997"/>
    <s v="2500X1254px"/>
    <s v="PNG"/>
    <s v="16m"/>
    <s v="2022H2"/>
    <n v="40.200000000000003"/>
    <n v="50"/>
    <s v="03 Cloudy (40%-90%)"/>
  </r>
  <r>
    <m/>
    <s v="S2A_MSIL1C"/>
    <s v="CDM-MLB-CLS"/>
    <s v="-36.83, 174.91 | Zoom: 13"/>
    <b v="1"/>
    <s v="New Zealand"/>
    <s v="Hauraki Gulf"/>
    <s v="HG"/>
    <x v="61"/>
    <s v="60HTE"/>
    <s v="22:26:29 UTC"/>
    <n v="17.399999999999999"/>
    <s v="2500X1254px"/>
    <s v="PNG"/>
    <s v="16m"/>
    <s v="2022H2"/>
    <n v="19.600000000000001"/>
    <n v="20"/>
    <s v="02 Sunny (10%-30%)"/>
  </r>
  <r>
    <m/>
    <s v="S2A_MSIL1C"/>
    <s v="CDM-MLB-CLS"/>
    <s v="-36.83, 174.91 | Zoom: 13"/>
    <b v="1"/>
    <s v="New Zealand"/>
    <s v="Hauraki Gulf"/>
    <s v="HG"/>
    <x v="61"/>
    <s v="60HUE"/>
    <s v="22:26:26 UTC"/>
    <n v="21.8"/>
    <s v="2500X1254px"/>
    <s v="PNG"/>
    <s v="16m"/>
    <s v="2022H2"/>
    <n v="19.600000000000001"/>
    <n v="20"/>
    <s v="02 Sunny (10%-30%)"/>
  </r>
  <r>
    <m/>
    <s v="S2A_MSIL1C"/>
    <s v="CDM-MLB-CLS"/>
    <s v="-36.83, 174.91 | Zoom: 13"/>
    <b v="1"/>
    <s v="New Zealand"/>
    <s v="Hauraki Gulf"/>
    <s v="HG"/>
    <x v="62"/>
    <s v="60HTE"/>
    <s v="22:26:18 UTC"/>
    <n v="53.3"/>
    <s v="2500X1254px"/>
    <s v="PNG"/>
    <s v="16m"/>
    <s v="2022H2"/>
    <n v="50.75"/>
    <n v="60"/>
    <s v="03 Cloudy (40%-90%)"/>
  </r>
  <r>
    <m/>
    <s v="S2A_MSIL1C"/>
    <s v="CDM-MLB-CLS"/>
    <s v="-36.83, 174.91 | Zoom: 13"/>
    <b v="1"/>
    <s v="New Zealand"/>
    <s v="Hauraki Gulf"/>
    <s v="HG"/>
    <x v="62"/>
    <s v="60HUE"/>
    <s v="22:26:15 UTC"/>
    <n v="48.2"/>
    <s v="2500X1254px"/>
    <s v="PNG"/>
    <s v="16m"/>
    <s v="2022H2"/>
    <n v="50.75"/>
    <n v="60"/>
    <s v="03 Cloudy (40%-90%)"/>
  </r>
  <r>
    <m/>
    <s v="S2A_MSIL1C"/>
    <s v="CDM-MLB-CLS"/>
    <s v="-36.83, 174.91 | Zoom: 13"/>
    <b v="1"/>
    <s v="New Zealand"/>
    <s v="Hauraki Gulf"/>
    <s v="HG"/>
    <x v="63"/>
    <s v="60HTE"/>
    <s v="22:26:29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63"/>
    <s v="60HUE"/>
    <s v="22:26:26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64"/>
    <s v="60HTE"/>
    <s v="22:26:20 UTC"/>
    <n v="1.3"/>
    <s v="2500X1254px"/>
    <s v="PNG"/>
    <s v="16m"/>
    <s v="2022H2"/>
    <n v="0.65"/>
    <n v="10"/>
    <s v="02 Sunny (10%-30%)"/>
  </r>
  <r>
    <m/>
    <s v="S2A_MSIL1C"/>
    <s v="CDM-MLB-CLS"/>
    <s v="-36.83, 174.91 | Zoom: 13"/>
    <b v="1"/>
    <s v="New Zealand"/>
    <s v="Hauraki Gulf"/>
    <s v="HG"/>
    <x v="64"/>
    <s v="60HUE"/>
    <s v="22:26:17 UTC"/>
    <n v="0"/>
    <s v="2500X1254px"/>
    <s v="PNG"/>
    <s v="16m"/>
    <s v="2022H2"/>
    <n v="0.65"/>
    <n v="10"/>
    <s v="02 Sunny (10%-30%)"/>
  </r>
  <r>
    <m/>
    <s v="S2A_MSIL1C"/>
    <s v="CDM-MLB-CLS"/>
    <s v="-36.83, 174.91 | Zoom: 13"/>
    <b v="1"/>
    <s v="New Zealand"/>
    <s v="Hauraki Gulf"/>
    <s v="HG"/>
    <x v="65"/>
    <s v="60HTE"/>
    <s v="22:26:28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65"/>
    <s v="60HUE"/>
    <s v="22:26:25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66"/>
    <s v="60HTE"/>
    <s v="22:26:22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66"/>
    <s v="60HUE"/>
    <s v="22:26:18 UTC"/>
    <n v="100"/>
    <s v="2500X1254px"/>
    <s v="PNG"/>
    <s v="16m"/>
    <s v="2022H2"/>
    <n v="100"/>
    <n v="100"/>
    <s v="04 Overcast (100%)"/>
  </r>
  <r>
    <m/>
    <s v="S2A_MSIL1C"/>
    <s v="CDM-MLB-CLS"/>
    <s v="-36.83, 174.91 | Zoom: 13"/>
    <b v="1"/>
    <s v="New Zealand"/>
    <s v="Hauraki Gulf"/>
    <s v="HG"/>
    <x v="67"/>
    <s v="60HTE"/>
    <s v="22:26:26 UTC"/>
    <n v="28.3"/>
    <s v="2500X1254px"/>
    <s v="PNG"/>
    <s v="16m"/>
    <s v="2022H2"/>
    <n v="42.65"/>
    <n v="50"/>
    <s v="03 Cloudy (40%-90%)"/>
  </r>
  <r>
    <m/>
    <s v="S2A_MSIL1C"/>
    <s v="CDM-MLB-CLS"/>
    <s v="-36.83, 174.91 | Zoom: 13"/>
    <b v="1"/>
    <s v="New Zealand"/>
    <s v="Hauraki Gulf"/>
    <s v="HG"/>
    <x v="67"/>
    <s v="60HUE"/>
    <s v="22:26:23 UTC"/>
    <n v="57"/>
    <s v="2500X1254px"/>
    <s v="PNG"/>
    <s v="16m"/>
    <s v="2022H2"/>
    <n v="42.65"/>
    <n v="50"/>
    <s v="03 Cloudy (40%-90%)"/>
  </r>
  <r>
    <m/>
    <s v="S2A_MSIL1C"/>
    <s v="CDM-MLB-CLS"/>
    <s v="-36.83, 174.91 | Zoom: 13"/>
    <b v="1"/>
    <s v="New Zealand"/>
    <s v="Hauraki Gulf"/>
    <s v="HG"/>
    <x v="68"/>
    <s v="60HTE"/>
    <s v="22:26:22 UTC"/>
    <n v="67.400000000000006"/>
    <s v="2500X1254px"/>
    <s v="PNG"/>
    <s v="16m"/>
    <s v="2022H2"/>
    <n v="75.45"/>
    <n v="80"/>
    <s v="03 Cloudy (40%-90%)"/>
  </r>
  <r>
    <m/>
    <s v="S2A_MSIL1C"/>
    <s v="CDM-MLB-CLS"/>
    <s v="-36.83, 174.91 | Zoom: 13"/>
    <b v="1"/>
    <s v="New Zealand"/>
    <s v="Hauraki Gulf"/>
    <s v="HG"/>
    <x v="68"/>
    <s v="60HUE"/>
    <s v="22:26:19 UTC"/>
    <n v="83.5"/>
    <s v="2500X1254px"/>
    <s v="PNG"/>
    <s v="16m"/>
    <s v="2022H2"/>
    <n v="75.45"/>
    <n v="80"/>
    <s v="03 Cloudy (40%-90%)"/>
  </r>
  <r>
    <m/>
    <s v="S2A_MSIL1C"/>
    <s v="CDM-MLB-CLS"/>
    <s v="-36.83, 174.91 | Zoom: 13"/>
    <b v="1"/>
    <s v="New Zealand"/>
    <s v="Hauraki Gulf"/>
    <s v="HG"/>
    <x v="69"/>
    <s v="60HTE"/>
    <s v="22:26:29 UTC"/>
    <n v="99.3"/>
    <s v="2500X1254px"/>
    <s v="PNG"/>
    <s v="16m"/>
    <s v="2022H2"/>
    <n v="98.4"/>
    <n v="100"/>
    <s v="04 Overcast (100%)"/>
  </r>
  <r>
    <m/>
    <s v="S2A_MSIL1C"/>
    <s v="CDM-MLB-CLS"/>
    <s v="-36.83, 174.91 | Zoom: 13"/>
    <b v="1"/>
    <s v="New Zealand"/>
    <s v="Hauraki Gulf"/>
    <s v="HG"/>
    <x v="69"/>
    <s v="60HUE"/>
    <s v="22:26:26 UTC"/>
    <n v="97.5"/>
    <s v="2500X1254px"/>
    <s v="PNG"/>
    <s v="16m"/>
    <s v="2022H2"/>
    <n v="98.4"/>
    <n v="100"/>
    <s v="04 Overcast (100%)"/>
  </r>
  <r>
    <m/>
    <s v="S2A_MSIL1C"/>
    <s v="CDM-MLB-CLS"/>
    <s v="-36.83, 174.91 | Zoom: 13"/>
    <b v="1"/>
    <s v="New Zealand"/>
    <s v="Hauraki Gulf"/>
    <s v="HG"/>
    <x v="70"/>
    <s v="60HTE"/>
    <s v="22:26:21 UTC"/>
    <n v="99.7"/>
    <s v="2500X1254px"/>
    <s v="PNG"/>
    <s v="16m"/>
    <s v="2022H2"/>
    <n v="87.9"/>
    <n v="90"/>
    <s v="03 Cloudy (40%-90%)"/>
  </r>
  <r>
    <m/>
    <s v="S2A_MSIL1C"/>
    <s v="CDM-MLB-CLS"/>
    <s v="-36.83, 174.91 | Zoom: 13"/>
    <b v="1"/>
    <s v="New Zealand"/>
    <s v="Hauraki Gulf"/>
    <s v="HG"/>
    <x v="70"/>
    <s v="60HUE"/>
    <s v="22:26:18 UTC"/>
    <n v="76.099999999999994"/>
    <s v="2500X1254px"/>
    <s v="PNG"/>
    <s v="16m"/>
    <s v="2022H2"/>
    <n v="87.9"/>
    <n v="90"/>
    <s v="03 Cloudy (40%-90%)"/>
  </r>
  <r>
    <m/>
    <s v="S2A_MSIL1C"/>
    <s v="CDM-MLB-CLS"/>
    <s v="-36.83, 174.91 | Zoom: 13"/>
    <b v="1"/>
    <s v="New Zealand"/>
    <s v="Hauraki Gulf"/>
    <s v="HG"/>
    <x v="71"/>
    <s v="60HTE"/>
    <s v="22:26:30 UTC"/>
    <n v="84"/>
    <s v="2500X1254px"/>
    <s v="PNG"/>
    <s v="16m"/>
    <s v="2022H2"/>
    <n v="91.9"/>
    <n v="100"/>
    <s v="04 Overcast (100%)"/>
  </r>
  <r>
    <m/>
    <s v="S2A_MSIL1C"/>
    <s v="CDM-MLB-CLS"/>
    <s v="-36.83, 174.91 | Zoom: 13"/>
    <b v="1"/>
    <s v="New Zealand"/>
    <s v="Hauraki Gulf"/>
    <s v="HG"/>
    <x v="71"/>
    <s v="60HUE"/>
    <s v="22:26:27 UTC"/>
    <n v="99.8"/>
    <s v="2500X1254px"/>
    <s v="PNG"/>
    <s v="16m"/>
    <s v="2022H2"/>
    <n v="91.9"/>
    <n v="100"/>
    <s v="04 Overcast (100%)"/>
  </r>
  <r>
    <m/>
    <s v="S2A_MSIL1C"/>
    <s v="CDM-MLB-CLS"/>
    <s v="-36.83, 174.91 | Zoom: 13"/>
    <b v="1"/>
    <s v="New Zealand"/>
    <s v="Hauraki Gulf"/>
    <s v="HG"/>
    <x v="72"/>
    <s v="60HTE"/>
    <s v="22:26:22 UTC"/>
    <n v="6.3"/>
    <s v="2500X1254px"/>
    <s v="PNG"/>
    <s v="16m"/>
    <s v="2022H2"/>
    <n v="6.1999999999999993"/>
    <n v="10"/>
    <s v="02 Sunny (10%-30%)"/>
  </r>
  <r>
    <m/>
    <s v="S2A_MSIL1C"/>
    <s v="CDM-MLB-CLS"/>
    <s v="-36.83, 174.91 | Zoom: 13"/>
    <b v="1"/>
    <s v="New Zealand"/>
    <s v="Hauraki Gulf"/>
    <s v="HG"/>
    <x v="72"/>
    <s v="60HUE"/>
    <s v="22:26:19 UTC"/>
    <n v="6.1"/>
    <s v="2500X1254px"/>
    <s v="PNG"/>
    <s v="16m"/>
    <s v="2022H2"/>
    <n v="6.1999999999999993"/>
    <n v="10"/>
    <s v="02 Sunny (10%-30%)"/>
  </r>
  <r>
    <m/>
    <s v="S2A_MSIL1C"/>
    <s v="CDM-MLB-CLS"/>
    <s v="-36.83, 174.91 | Zoom: 13"/>
    <b v="1"/>
    <s v="New Zealand"/>
    <s v="Hauraki Gulf"/>
    <s v="HG"/>
    <x v="73"/>
    <s v="60HUE"/>
    <s v="22:26:30 UTC"/>
    <n v="98.7"/>
    <s v="2500X1254px"/>
    <s v="PNG"/>
    <s v="16m"/>
    <s v="2022H1"/>
    <n v="99.300000000000011"/>
    <n v="100"/>
    <s v="04 Overcast (100%)"/>
  </r>
  <r>
    <m/>
    <s v="S2A_MSIL1C"/>
    <s v="CDM-MLB-CLS"/>
    <s v="-36.83, 174.91 | Zoom: 13"/>
    <b v="1"/>
    <s v="New Zealand"/>
    <s v="Hauraki Gulf"/>
    <s v="HG"/>
    <x v="73"/>
    <s v="60HTE"/>
    <s v="22:26:26 UTC"/>
    <n v="99.9"/>
    <s v="2500X1254px"/>
    <s v="PNG"/>
    <s v="16m"/>
    <s v="2022H1"/>
    <n v="99.300000000000011"/>
    <n v="100"/>
    <s v="04 Overcast (100%)"/>
  </r>
  <r>
    <m/>
    <s v="S2A_MSIL1C"/>
    <s v="CDM-MLB-CLS"/>
    <s v="-36.83, 174.91 | Zoom: 13"/>
    <b v="1"/>
    <s v="New Zealand"/>
    <s v="Hauraki Gulf"/>
    <s v="HG"/>
    <x v="74"/>
    <s v="60HUE"/>
    <s v="22:26:22 UTC"/>
    <n v="8.6999999999999993"/>
    <s v="2500X1254px"/>
    <s v="PNG"/>
    <s v="16m"/>
    <s v="2022H1"/>
    <n v="5.1499999999999995"/>
    <n v="10"/>
    <s v="02 Sunny (10%-30%)"/>
  </r>
  <r>
    <m/>
    <s v="S2A_MSIL1C"/>
    <s v="CDM-MLB-CLS"/>
    <s v="-36.83, 174.91 | Zoom: 13"/>
    <b v="1"/>
    <s v="New Zealand"/>
    <s v="Hauraki Gulf"/>
    <s v="HG"/>
    <x v="74"/>
    <s v="60HTE"/>
    <s v="22:26:18 UTC"/>
    <n v="1.6"/>
    <s v="2500X1254px"/>
    <s v="PNG"/>
    <s v="16m"/>
    <s v="2022H1"/>
    <n v="5.1499999999999995"/>
    <n v="10"/>
    <s v="02 Sunny (10%-30%)"/>
  </r>
  <r>
    <m/>
    <s v="S2A_MSIL1C"/>
    <s v="CDM-MLB-CLS"/>
    <s v="-36.83, 174.91 | Zoom: 13"/>
    <b v="1"/>
    <s v="New Zealand"/>
    <s v="Hauraki Gulf"/>
    <s v="HG"/>
    <x v="75"/>
    <s v="60HUE"/>
    <s v="22:26:28 UTC"/>
    <n v="100"/>
    <s v="2500X1254px"/>
    <s v="PNG"/>
    <s v="16m"/>
    <s v="2022H1"/>
    <n v="100"/>
    <n v="100"/>
    <s v="04 Overcast (100%)"/>
  </r>
  <r>
    <m/>
    <s v="S2A_MSIL1C"/>
    <s v="CDM-MLB-CLS"/>
    <s v="-36.83, 174.91 | Zoom: 13"/>
    <b v="1"/>
    <s v="New Zealand"/>
    <s v="Hauraki Gulf"/>
    <s v="HG"/>
    <x v="75"/>
    <s v="60HTE"/>
    <s v="22:26:25 UTC"/>
    <n v="100"/>
    <s v="2500X1254px"/>
    <s v="PNG"/>
    <s v="16m"/>
    <s v="2022H1"/>
    <n v="100"/>
    <n v="100"/>
    <s v="04 Overcast (100%)"/>
  </r>
  <r>
    <m/>
    <s v="S2A_MSIL1C"/>
    <s v="CDM-MLB-CLS"/>
    <s v="-36.83, 174.91 | Zoom: 13"/>
    <b v="1"/>
    <s v="New Zealand"/>
    <s v="Hauraki Gulf"/>
    <s v="HG"/>
    <x v="76"/>
    <s v="60HUE"/>
    <s v="22:26:20 UTC"/>
    <n v="47.5"/>
    <s v="2500X1254px"/>
    <s v="PNG"/>
    <s v="16m"/>
    <s v="2022H1"/>
    <n v="31.85"/>
    <n v="40"/>
    <s v="03 Cloudy (40%-90%)"/>
  </r>
  <r>
    <m/>
    <s v="S2A_MSIL1C"/>
    <s v="CDM-MLB-CLS"/>
    <s v="-36.83, 174.91 | Zoom: 13"/>
    <b v="1"/>
    <s v="New Zealand"/>
    <s v="Hauraki Gulf"/>
    <s v="HG"/>
    <x v="76"/>
    <s v="60HTE"/>
    <s v="22:26:17 UTC"/>
    <n v="16.2"/>
    <s v="2500X1254px"/>
    <s v="PNG"/>
    <s v="16m"/>
    <s v="2022H1"/>
    <n v="31.85"/>
    <n v="40"/>
    <s v="03 Cloudy (40%-90%)"/>
  </r>
  <r>
    <m/>
    <s v="S2A_MSIL1C"/>
    <s v="CDM-MLB-CLS"/>
    <s v="-36.83, 174.91 | Zoom: 13"/>
    <b v="1"/>
    <s v="New Zealand"/>
    <s v="Hauraki Gulf"/>
    <s v="HG"/>
    <x v="77"/>
    <s v="60HUE"/>
    <s v="22:26:25 UTC"/>
    <n v="3.8"/>
    <s v="2500X1254px"/>
    <s v="PNG"/>
    <s v="16m"/>
    <s v="2022H1"/>
    <n v="6.9499999999999993"/>
    <n v="10"/>
    <s v="02 Sunny (10%-30%)"/>
  </r>
  <r>
    <m/>
    <s v="S2A_MSIL1C"/>
    <s v="CDM-MLB-CLS"/>
    <s v="-36.83, 174.91 | Zoom: 13"/>
    <b v="1"/>
    <s v="New Zealand"/>
    <s v="Hauraki Gulf"/>
    <s v="HG"/>
    <x v="77"/>
    <s v="60HTE"/>
    <s v="22:26:22 UTC"/>
    <n v="10.1"/>
    <s v="2500X1254px"/>
    <s v="PNG"/>
    <s v="16m"/>
    <s v="2022H1"/>
    <n v="6.9499999999999993"/>
    <n v="10"/>
    <s v="02 Sunny (10%-30%)"/>
  </r>
  <r>
    <m/>
    <s v="S2A_MSIL1C"/>
    <s v="CDM-MLB-CLS"/>
    <s v="-36.83, 174.91 | Zoom: 13"/>
    <b v="1"/>
    <s v="New Zealand"/>
    <s v="Hauraki Gulf"/>
    <s v="HG"/>
    <x v="78"/>
    <s v="60HUE"/>
    <s v="22:26:17 UTC"/>
    <n v="21.9"/>
    <s v="2500X1254px"/>
    <s v="PNG"/>
    <s v="16m"/>
    <s v="2022H1"/>
    <n v="20.049999999999997"/>
    <n v="30"/>
    <s v="02 Sunny (10%-30%)"/>
  </r>
  <r>
    <m/>
    <s v="S2A_MSIL1C"/>
    <s v="CDM-MLB-CLS"/>
    <s v="-36.83, 174.91 | Zoom: 13"/>
    <b v="1"/>
    <s v="New Zealand"/>
    <s v="Hauraki Gulf"/>
    <s v="HG"/>
    <x v="78"/>
    <s v="60HUE"/>
    <s v="22:26:13 UTC"/>
    <n v="18.2"/>
    <s v="2500X1254px"/>
    <s v="PNG"/>
    <s v="16m"/>
    <s v="2022H1"/>
    <n v="20.049999999999997"/>
    <n v="30"/>
    <s v="02 Sunny (10%-30%)"/>
  </r>
  <r>
    <m/>
    <s v="S2A_MSIL1C"/>
    <s v="CDM-MLB-CLS"/>
    <s v="-36.83, 174.91 | Zoom: 13"/>
    <b v="1"/>
    <s v="New Zealand"/>
    <s v="Hauraki Gulf"/>
    <s v="HG"/>
    <x v="79"/>
    <s v="60HTE"/>
    <s v="22:26:25 UTC"/>
    <n v="100"/>
    <s v="2500X1254px"/>
    <s v="PNG"/>
    <s v="16m"/>
    <s v="2022H1"/>
    <n v="99.9"/>
    <n v="100"/>
    <s v="04 Overcast (100%)"/>
  </r>
  <r>
    <m/>
    <s v="S2A_MSIL1C"/>
    <s v="CDM-MLB-CLS"/>
    <s v="-36.83, 174.91 | Zoom: 13"/>
    <b v="1"/>
    <s v="New Zealand"/>
    <s v="Hauraki Gulf"/>
    <s v="HG"/>
    <x v="79"/>
    <s v="60HUE"/>
    <s v="22:26:21 UTC"/>
    <n v="99.8"/>
    <s v="2500X1254px"/>
    <s v="PNG"/>
    <s v="16m"/>
    <s v="2022H1"/>
    <n v="99.9"/>
    <n v="100"/>
    <s v="04 Overcast (100%)"/>
  </r>
  <r>
    <m/>
    <s v="S2A_MSIL1C"/>
    <s v="CDM-MLB-CLS"/>
    <s v="-36.83, 174.91 | Zoom: 13"/>
    <b v="1"/>
    <s v="New Zealand"/>
    <s v="Hauraki Gulf"/>
    <s v="HG"/>
    <x v="80"/>
    <s v="60HTE"/>
    <s v="22:26:17 UTC"/>
    <n v="12.6"/>
    <s v="2500X1254px"/>
    <s v="PNG"/>
    <s v="16m"/>
    <s v="2022H1"/>
    <n v="9.6"/>
    <n v="10"/>
    <s v="02 Sunny (10%-30%)"/>
  </r>
  <r>
    <m/>
    <s v="S2A_MSIL1C"/>
    <s v="CDM-MLB-CLS"/>
    <s v="-36.83, 174.91 | Zoom: 13"/>
    <b v="1"/>
    <s v="New Zealand"/>
    <s v="Hauraki Gulf"/>
    <s v="HG"/>
    <x v="80"/>
    <s v="60HUE"/>
    <s v="22:26:14 UTC"/>
    <n v="6.6"/>
    <s v="2500X1254px"/>
    <s v="PNG"/>
    <s v="16m"/>
    <s v="2022H1"/>
    <n v="9.6"/>
    <n v="10"/>
    <s v="02 Sunny (10%-30%)"/>
  </r>
  <r>
    <m/>
    <s v="S2A_MSIL1C"/>
    <s v="CDM-MLB-CLS"/>
    <s v="-36.83, 174.91 | Zoom: 13"/>
    <b v="1"/>
    <s v="New Zealand"/>
    <s v="Hauraki Gulf"/>
    <s v="HG"/>
    <x v="81"/>
    <s v="60HTE"/>
    <s v="22:26:23 UTC"/>
    <n v="100"/>
    <s v="2500X1254px"/>
    <s v="PNG"/>
    <s v="16m"/>
    <s v="2022H1"/>
    <n v="100"/>
    <n v="100"/>
    <s v="04 Overcast (100%)"/>
  </r>
  <r>
    <m/>
    <s v="S2A_MSIL1C"/>
    <s v="CDM-MLB-CLS"/>
    <s v="-36.83, 174.91 | Zoom: 13"/>
    <b v="1"/>
    <s v="New Zealand"/>
    <s v="Hauraki Gulf"/>
    <s v="HG"/>
    <x v="81"/>
    <s v="60HUE"/>
    <s v="22:26:21 UTC"/>
    <n v="100"/>
    <s v="2500X1254px"/>
    <s v="PNG"/>
    <s v="16m"/>
    <s v="2022H1"/>
    <n v="100"/>
    <n v="100"/>
    <s v="04 Overcast (100%)"/>
  </r>
  <r>
    <m/>
    <s v="S2A_MSIL1C"/>
    <s v="CDM-MLB-CLS"/>
    <s v="-36.83, 174.91 | Zoom: 13"/>
    <b v="1"/>
    <s v="New Zealand"/>
    <s v="Hauraki Gulf"/>
    <s v="HG"/>
    <x v="82"/>
    <s v="60HTE"/>
    <s v="22:26:15 UTC"/>
    <n v="99.9"/>
    <s v="2500X1254px"/>
    <s v="PNG"/>
    <s v="16m"/>
    <s v="2022H1"/>
    <n v="99.9"/>
    <n v="100"/>
    <s v="04 Overcast (100%)"/>
  </r>
  <r>
    <m/>
    <s v="S2A_MSIL1C"/>
    <s v="CDM-MLB-CLS"/>
    <s v="-36.83, 174.91 | Zoom: 13"/>
    <b v="1"/>
    <s v="New Zealand"/>
    <s v="Hauraki Gulf"/>
    <s v="HG"/>
    <x v="82"/>
    <s v="60HUE"/>
    <s v="22:26:12 UTC"/>
    <n v="99.9"/>
    <s v="2500X1254px"/>
    <s v="PNG"/>
    <s v="16m"/>
    <s v="2022H1"/>
    <n v="99.9"/>
    <n v="100"/>
    <s v="04 Overcast (100%)"/>
  </r>
  <r>
    <m/>
    <s v="S2A_MSIL1C"/>
    <s v="CDM-MLB-CLS"/>
    <s v="-36.83, 174.91 | Zoom: 13"/>
    <b v="1"/>
    <s v="New Zealand"/>
    <s v="Hauraki Gulf"/>
    <s v="HG"/>
    <x v="83"/>
    <s v="60HTE"/>
    <s v="22:26:21 UTC"/>
    <n v="97.1"/>
    <s v="2500X1254px"/>
    <s v="PNG"/>
    <s v="16m"/>
    <s v="2022H1"/>
    <n v="86.699999999999989"/>
    <n v="90"/>
    <s v="03 Cloudy (40%-90%)"/>
  </r>
  <r>
    <m/>
    <s v="S2A_MSIL1C"/>
    <s v="CDM-MLB-CLS"/>
    <s v="-36.83, 174.91 | Zoom: 13"/>
    <b v="1"/>
    <s v="New Zealand"/>
    <s v="Hauraki Gulf"/>
    <s v="HG"/>
    <x v="83"/>
    <s v="60HUE"/>
    <s v="22:26:18 UTC"/>
    <n v="76.3"/>
    <s v="2500X1254px"/>
    <s v="PNG"/>
    <s v="16m"/>
    <s v="2022H1"/>
    <n v="86.699999999999989"/>
    <n v="90"/>
    <s v="03 Cloudy (40%-90%)"/>
  </r>
  <r>
    <m/>
    <s v="S2A_MSIL1C"/>
    <s v="CDM-MLB-CLS"/>
    <s v="-36.83, 174.91 | Zoom: 13"/>
    <b v="1"/>
    <s v="New Zealand"/>
    <s v="Hauraki Gulf"/>
    <s v="HG"/>
    <x v="84"/>
    <s v="60HTE"/>
    <s v="22:26:12 UTC"/>
    <n v="84.2"/>
    <s v="2500X1254px"/>
    <s v="PNG"/>
    <s v="16m"/>
    <s v="2022H1"/>
    <n v="82"/>
    <n v="90"/>
    <s v="03 Cloudy (40%-90%)"/>
  </r>
  <r>
    <m/>
    <s v="S2A_MSIL1C"/>
    <s v="CDM-MLB-CLS"/>
    <s v="-36.83, 174.91 | Zoom: 13"/>
    <b v="1"/>
    <s v="New Zealand"/>
    <s v="Hauraki Gulf"/>
    <s v="HG"/>
    <x v="84"/>
    <s v="60HUE"/>
    <s v="22:26:09 UTC"/>
    <n v="79.8"/>
    <s v="2500X1254px"/>
    <s v="PNG"/>
    <s v="16m"/>
    <s v="2022H1"/>
    <n v="82"/>
    <n v="90"/>
    <s v="03 Cloudy (40%-90%)"/>
  </r>
  <r>
    <m/>
    <s v="S2A_MSIL1C"/>
    <s v="CDM-MLB-CLS"/>
    <s v="-36.83, 174.91 | Zoom: 13"/>
    <b v="1"/>
    <s v="New Zealand"/>
    <s v="Hauraki Gulf"/>
    <s v="HG"/>
    <x v="85"/>
    <s v="60HUE"/>
    <s v="22:26:22 UTC"/>
    <n v="15.5"/>
    <s v="2500X1254px"/>
    <s v="PNG"/>
    <s v="16m"/>
    <s v="2022H1"/>
    <n v="17.25"/>
    <n v="20"/>
    <s v="02 Sunny (10%-30%)"/>
  </r>
  <r>
    <m/>
    <s v="S2A_MSIL1C"/>
    <s v="CDM-MLB-CLS"/>
    <s v="-36.83, 174.91 | Zoom: 13"/>
    <b v="1"/>
    <s v="New Zealand"/>
    <s v="Hauraki Gulf"/>
    <s v="HG"/>
    <x v="85"/>
    <s v="60HTE"/>
    <s v="22:26:19 UTC"/>
    <n v="19"/>
    <s v="2500X1254px"/>
    <s v="PNG"/>
    <s v="16m"/>
    <s v="2022H1"/>
    <n v="17.25"/>
    <n v="20"/>
    <s v="02 Sunny (10%-30%)"/>
  </r>
  <r>
    <m/>
    <s v="S2A_MSIL1C"/>
    <s v="CDM-MLB-CLS"/>
    <s v="-36.83, 174.91 | Zoom: 13"/>
    <b v="1"/>
    <s v="New Zealand"/>
    <s v="Hauraki Gulf"/>
    <s v="HG"/>
    <x v="86"/>
    <s v="60HUE"/>
    <s v="22:26:11 UTC"/>
    <n v="19.899999999999999"/>
    <s v="2500X1254px"/>
    <s v="PNG"/>
    <s v="16m"/>
    <s v="2022H1"/>
    <n v="15.5"/>
    <n v="20"/>
    <s v="02 Sunny (10%-30%)"/>
  </r>
  <r>
    <m/>
    <s v="S2A_MSIL1C"/>
    <s v="CDM-MLB-CLS"/>
    <s v="-36.83, 174.91 | Zoom: 13"/>
    <b v="1"/>
    <s v="New Zealand"/>
    <s v="Hauraki Gulf"/>
    <s v="HG"/>
    <x v="86"/>
    <s v="60HTE"/>
    <s v="22:26:08 UTC"/>
    <n v="11.1"/>
    <s v="2500X1254px"/>
    <s v="PNG"/>
    <s v="16m"/>
    <s v="2022H1"/>
    <n v="15.5"/>
    <n v="20"/>
    <s v="02 Sunny (10%-30%)"/>
  </r>
  <r>
    <m/>
    <s v="S2A_MSIL1C"/>
    <s v="CDM-MLB-CLS"/>
    <s v="-36.83, 174.91 | Zoom: 13"/>
    <b v="1"/>
    <s v="New Zealand"/>
    <s v="Hauraki Gulf"/>
    <s v="HG"/>
    <x v="87"/>
    <s v="60HUE"/>
    <s v="22:26:21 UTC"/>
    <n v="51.9"/>
    <s v="2500X1254px"/>
    <s v="PNG"/>
    <s v="16m"/>
    <s v="2022H1"/>
    <n v="61.150000000000006"/>
    <n v="70"/>
    <s v="03 Cloudy (40%-90%)"/>
  </r>
  <r>
    <m/>
    <s v="S2A_MSIL1C"/>
    <s v="CDM-MLB-CLS"/>
    <s v="-36.83, 174.91 | Zoom: 13"/>
    <b v="1"/>
    <s v="New Zealand"/>
    <s v="Hauraki Gulf"/>
    <s v="HG"/>
    <x v="87"/>
    <s v="60HTE"/>
    <s v="22:26:18 UTC"/>
    <n v="70.400000000000006"/>
    <s v="2500X1254px"/>
    <s v="PNG"/>
    <s v="16m"/>
    <s v="2022H1"/>
    <n v="61.150000000000006"/>
    <n v="70"/>
    <s v="03 Cloudy (40%-90%)"/>
  </r>
  <r>
    <m/>
    <s v="S2A_MSIL1C"/>
    <s v="CDM-MLB-CLS"/>
    <s v="-36.83, 174.91 | Zoom: 13"/>
    <b v="1"/>
    <s v="New Zealand"/>
    <s v="Hauraki Gulf"/>
    <s v="HG"/>
    <x v="88"/>
    <s v="60HUE"/>
    <s v="22:26:13 UTC"/>
    <n v="0.7"/>
    <s v="2500X1254px"/>
    <s v="PNG"/>
    <s v="16m"/>
    <s v="2022H1"/>
    <n v="0.39999999999999997"/>
    <n v="10"/>
    <s v="02 Sunny (10%-30%)"/>
  </r>
  <r>
    <m/>
    <s v="S2A_MSIL1C"/>
    <s v="CDM-MLB-CLS"/>
    <s v="-36.83, 174.91 | Zoom: 13"/>
    <b v="1"/>
    <s v="New Zealand"/>
    <s v="Hauraki Gulf"/>
    <s v="HG"/>
    <x v="88"/>
    <s v="60HTE"/>
    <s v="22:26:10 UTC"/>
    <n v="0.1"/>
    <s v="2500X1254px"/>
    <s v="PNG"/>
    <s v="16m"/>
    <s v="2022H1"/>
    <n v="0.39999999999999997"/>
    <n v="10"/>
    <s v="02 Sunny (10%-30%)"/>
  </r>
  <r>
    <m/>
    <s v="S2A_MSIL1C"/>
    <s v="CDM-MLB-CLS"/>
    <s v="-36.83, 174.91 | Zoom: 13"/>
    <b v="1"/>
    <s v="New Zealand"/>
    <s v="Hauraki Gulf"/>
    <s v="HG"/>
    <x v="89"/>
    <s v="60HUE"/>
    <s v="22:26:18 UTC"/>
    <n v="8.4"/>
    <s v="2500X1254px"/>
    <s v="PNG"/>
    <s v="16m"/>
    <s v="2022H1"/>
    <n v="7.8000000000000007"/>
    <n v="10"/>
    <s v="02 Sunny (10%-30%)"/>
  </r>
  <r>
    <m/>
    <s v="S2A_MSIL1C"/>
    <s v="CDM-MLB-CLS"/>
    <s v="-36.83, 174.91 | Zoom: 13"/>
    <b v="1"/>
    <s v="New Zealand"/>
    <s v="Hauraki Gulf"/>
    <s v="HG"/>
    <x v="89"/>
    <s v="60HTE"/>
    <s v="22:26:15 UTC"/>
    <n v="7.2"/>
    <s v="2500X1254px"/>
    <s v="PNG"/>
    <s v="16m"/>
    <s v="2022H1"/>
    <n v="7.8000000000000007"/>
    <n v="10"/>
    <s v="02 Sunny (10%-30%)"/>
  </r>
  <r>
    <m/>
    <s v="S2A_MSIL1C"/>
    <s v="CDM-MLB-CLS"/>
    <s v="-36.83, 174.91 | Zoom: 13"/>
    <b v="1"/>
    <s v="New Zealand"/>
    <s v="Hauraki Gulf"/>
    <s v="HG"/>
    <x v="90"/>
    <s v="60HUE"/>
    <s v="22:26:14 UTC"/>
    <n v="8.9"/>
    <s v="2500X1254px"/>
    <s v="PNG"/>
    <s v="16m"/>
    <s v="2022H1"/>
    <n v="7.25"/>
    <n v="10"/>
    <s v="02 Sunny (10%-30%)"/>
  </r>
  <r>
    <m/>
    <s v="S2A_MSIL1C"/>
    <s v="CDM-MLB-CLS"/>
    <s v="-36.83, 174.91 | Zoom: 13"/>
    <b v="1"/>
    <s v="New Zealand"/>
    <s v="Hauraki Gulf"/>
    <s v="HG"/>
    <x v="90"/>
    <s v="60HUE"/>
    <s v="22:26:10 UTC"/>
    <n v="5.6"/>
    <s v="2500X1254px"/>
    <s v="PNG"/>
    <s v="16m"/>
    <s v="2022H1"/>
    <n v="7.25"/>
    <n v="10"/>
    <s v="02 Sunny (10%-30%)"/>
  </r>
  <r>
    <m/>
    <s v="S2A_MSIL1C"/>
    <s v="CDM-MLB-CLS"/>
    <s v="-36.83, 174.91 | Zoom: 13"/>
    <b v="1"/>
    <s v="New Zealand"/>
    <s v="Hauraki Gulf"/>
    <s v="HG"/>
    <x v="91"/>
    <s v="60HTE"/>
    <s v="22:26:19 UTC"/>
    <n v="8.5"/>
    <s v="2500X1254px"/>
    <s v="PNG"/>
    <s v="16m"/>
    <s v="2022H1"/>
    <n v="7.15"/>
    <n v="10"/>
    <s v="02 Sunny (10%-30%)"/>
  </r>
  <r>
    <m/>
    <s v="S2A_MSIL1C"/>
    <s v="CDM-MLB-CLS"/>
    <s v="-36.83, 174.91 | Zoom: 13"/>
    <b v="1"/>
    <s v="New Zealand"/>
    <s v="Hauraki Gulf"/>
    <s v="HG"/>
    <x v="91"/>
    <s v="60HUE"/>
    <s v="22:26:16 UTC"/>
    <n v="5.8"/>
    <s v="2500X1254px"/>
    <s v="PNG"/>
    <s v="16m"/>
    <s v="2022H1"/>
    <n v="7.15"/>
    <n v="10"/>
    <s v="02 Sunny (10%-30%)"/>
  </r>
  <r>
    <m/>
    <s v="S2A_MSIL1C"/>
    <s v="CDM-MLB-CLS"/>
    <s v="-36.83, 174.91 | Zoom: 13"/>
    <b v="1"/>
    <s v="New Zealand"/>
    <s v="Hauraki Gulf"/>
    <s v="HG"/>
    <x v="92"/>
    <s v="60HTE"/>
    <s v="22:26:14 UTC"/>
    <n v="83.8"/>
    <s v="2500X1254px"/>
    <s v="PNG"/>
    <s v="16m"/>
    <s v="2022H1"/>
    <n v="90.4"/>
    <n v="100"/>
    <s v="04 Overcast (100%)"/>
  </r>
  <r>
    <m/>
    <s v="S2A_MSIL1C"/>
    <s v="CDM-MLB-CLS"/>
    <s v="-36.83, 174.91 | Zoom: 13"/>
    <b v="1"/>
    <s v="New Zealand"/>
    <s v="Hauraki Gulf"/>
    <s v="HG"/>
    <x v="92"/>
    <s v="60HUE"/>
    <s v="22:26:11 UTC"/>
    <n v="97"/>
    <s v="2500X1254px"/>
    <s v="PNG"/>
    <s v="16m"/>
    <s v="2022H1"/>
    <n v="90.4"/>
    <n v="100"/>
    <s v="04 Overcast (100%)"/>
  </r>
  <r>
    <m/>
    <s v="S2A_MSIL1C"/>
    <s v="CDM-MLB-CLS"/>
    <s v="-36.83, 174.91 | Zoom: 13"/>
    <b v="1"/>
    <s v="New Zealand"/>
    <s v="Hauraki Gulf"/>
    <s v="HG"/>
    <x v="93"/>
    <s v="60HTE"/>
    <s v="22:26:20 UTC"/>
    <n v="83.3"/>
    <s v="2500X1254px"/>
    <s v="PNG"/>
    <s v="16m"/>
    <s v="2022H1"/>
    <n v="91.65"/>
    <n v="100"/>
    <s v="04 Overcast (100%)"/>
  </r>
  <r>
    <m/>
    <s v="S2A_MSIL1C"/>
    <s v="CDM-MLB-CLS"/>
    <s v="-36.83, 174.91 | Zoom: 13"/>
    <b v="1"/>
    <s v="New Zealand"/>
    <s v="Hauraki Gulf"/>
    <s v="HG"/>
    <x v="93"/>
    <s v="60HUE"/>
    <s v="22:26:17 UTC"/>
    <n v="100"/>
    <s v="2500X1254px"/>
    <s v="PNG"/>
    <s v="16m"/>
    <s v="2022H1"/>
    <n v="91.65"/>
    <n v="100"/>
    <s v="04 Overcast (100%)"/>
  </r>
  <r>
    <m/>
    <s v="S2A_MSIL1C"/>
    <s v="CDM-MLB-CLS"/>
    <s v="-36.83, 174.91 | Zoom: 13"/>
    <b v="1"/>
    <s v="New Zealand"/>
    <s v="Hauraki Gulf"/>
    <s v="HG"/>
    <x v="94"/>
    <s v="60HTE"/>
    <s v="22:26:15 UTC"/>
    <n v="17.8"/>
    <s v="2500X1254px"/>
    <s v="PNG"/>
    <s v="16m"/>
    <s v="2022H1"/>
    <n v="9.5"/>
    <n v="10"/>
    <s v="02 Sunny (10%-30%)"/>
  </r>
  <r>
    <m/>
    <s v="S2A_MSIL1C"/>
    <s v="CDM-MLB-CLS"/>
    <s v="-36.83, 174.91 | Zoom: 13"/>
    <b v="1"/>
    <s v="New Zealand"/>
    <s v="Hauraki Gulf"/>
    <s v="HG"/>
    <x v="94"/>
    <s v="60HUE"/>
    <s v="22:26:12 UTC"/>
    <n v="1.2"/>
    <s v="2500X1254px"/>
    <s v="PNG"/>
    <s v="16m"/>
    <s v="2022H1"/>
    <n v="9.5"/>
    <n v="10"/>
    <s v="02 Sunny (10%-30%)"/>
  </r>
  <r>
    <m/>
    <s v="S2A_MSIL1C"/>
    <s v="CDM-MLB-CLS"/>
    <s v="-36.83, 174.91 | Zoom: 13"/>
    <b v="1"/>
    <s v="New Zealand"/>
    <s v="Hauraki Gulf"/>
    <s v="HG"/>
    <x v="95"/>
    <s v="60HTE"/>
    <s v="22:26:21 UTC"/>
    <n v="23.4"/>
    <s v="2500X1254px"/>
    <s v="PNG"/>
    <s v="16m"/>
    <s v="2022H1"/>
    <n v="31.25"/>
    <n v="40"/>
    <s v="03 Cloudy (40%-90%)"/>
  </r>
  <r>
    <m/>
    <s v="S2A_MSIL1C"/>
    <s v="CDM-MLB-CLS"/>
    <s v="-36.83, 174.91 | Zoom: 13"/>
    <b v="1"/>
    <s v="New Zealand"/>
    <s v="Hauraki Gulf"/>
    <s v="HG"/>
    <x v="95"/>
    <s v="60HUE"/>
    <s v="22:26:18 UTC"/>
    <n v="39.1"/>
    <s v="2500X1254px"/>
    <s v="PNG"/>
    <s v="16m"/>
    <s v="2022H1"/>
    <n v="31.25"/>
    <n v="40"/>
    <s v="03 Cloudy (40%-90%)"/>
  </r>
  <r>
    <m/>
    <s v="S2A_MSIL1C"/>
    <s v="CDM-MLB-CLS"/>
    <s v="-36.83, 174.91 | Zoom: 13"/>
    <b v="1"/>
    <s v="New Zealand"/>
    <s v="Hauraki Gulf"/>
    <s v="HG"/>
    <x v="96"/>
    <s v="60HTE"/>
    <s v="22:26:14 UTC"/>
    <n v="57.6"/>
    <s v="2500X1254px"/>
    <s v="PNG"/>
    <s v="16m"/>
    <s v="2022H1"/>
    <n v="47.95"/>
    <n v="50"/>
    <s v="03 Cloudy (40%-90%)"/>
  </r>
  <r>
    <m/>
    <s v="S2A_MSIL1C"/>
    <s v="CDM-MLB-CLS"/>
    <s v="-36.83, 174.91 | Zoom: 13"/>
    <b v="1"/>
    <s v="New Zealand"/>
    <s v="Hauraki Gulf"/>
    <s v="HG"/>
    <x v="96"/>
    <s v="60HUE"/>
    <s v="22:26:11 UTC"/>
    <n v="38.299999999999997"/>
    <s v="2500X1254px"/>
    <s v="PNG"/>
    <s v="16m"/>
    <s v="2022H1"/>
    <n v="47.95"/>
    <n v="50"/>
    <s v="03 Cloudy (40%-90%)"/>
  </r>
  <r>
    <m/>
    <s v="S2A_MSIL1C"/>
    <s v="CDM-MLB-CLS"/>
    <s v="-36.83, 174.91 | Zoom: 13"/>
    <b v="1"/>
    <s v="New Zealand"/>
    <s v="Hauraki Gulf"/>
    <s v="HG"/>
    <x v="97"/>
    <s v="60HUE"/>
    <s v="22:26:20 UTC"/>
    <n v="55.8"/>
    <s v="2500X1254px"/>
    <s v="PNG"/>
    <s v="16m"/>
    <s v="2022H1"/>
    <n v="38.9"/>
    <n v="40"/>
    <s v="03 Cloudy (40%-90%)"/>
  </r>
  <r>
    <m/>
    <s v="S2A_MSIL1C"/>
    <s v="CDM-MLB-CLS"/>
    <s v="-36.83, 174.91 | Zoom: 13"/>
    <b v="1"/>
    <s v="New Zealand"/>
    <s v="Hauraki Gulf"/>
    <s v="HG"/>
    <x v="97"/>
    <s v="60HTE"/>
    <s v="22:26:17 UTC"/>
    <n v="22"/>
    <s v="2500X1254px"/>
    <s v="PNG"/>
    <s v="16m"/>
    <s v="2022H1"/>
    <n v="38.9"/>
    <n v="40"/>
    <s v="03 Cloudy (40%-90%)"/>
  </r>
  <r>
    <m/>
    <s v="S2A_MSIL1C"/>
    <s v="CDM-MLB-CLS"/>
    <s v="-36.83, 174.91 | Zoom: 13"/>
    <b v="1"/>
    <s v="New Zealand"/>
    <s v="Hauraki Gulf"/>
    <s v="HG"/>
    <x v="98"/>
    <s v="60HUE"/>
    <s v="22:26:12 UTC"/>
    <n v="5.2"/>
    <s v="2500X1254px"/>
    <s v="PNG"/>
    <s v="16m"/>
    <s v="2022H1"/>
    <n v="3.1500000000000004"/>
    <n v="10"/>
    <s v="02 Sunny (10%-30%)"/>
  </r>
  <r>
    <m/>
    <s v="S2A_MSIL1C"/>
    <s v="CDM-MLB-CLS"/>
    <s v="-36.83, 174.91 | Zoom: 13"/>
    <b v="1"/>
    <s v="New Zealand"/>
    <s v="Hauraki Gulf"/>
    <s v="HG"/>
    <x v="98"/>
    <s v="60HTE"/>
    <s v="22:26:09 UTC"/>
    <n v="1.1000000000000001"/>
    <s v="2500X1254px"/>
    <s v="PNG"/>
    <s v="16m"/>
    <s v="2022H1"/>
    <n v="3.1500000000000004"/>
    <n v="10"/>
    <s v="02 Sunny (10%-30%)"/>
  </r>
  <r>
    <m/>
    <s v="S2A_MSIL1C"/>
    <s v="CDM-MLB-CLS"/>
    <s v="-36.83, 174.91 | Zoom: 13"/>
    <b v="1"/>
    <s v="New Zealand"/>
    <s v="Hauraki Gulf"/>
    <s v="HG"/>
    <x v="99"/>
    <s v="60HUE"/>
    <s v="22:26:18 UTC"/>
    <n v="12"/>
    <s v="2500X1254px"/>
    <s v="PNG"/>
    <s v="16m"/>
    <s v="2022H1"/>
    <n v="11.3"/>
    <n v="20"/>
    <s v="02 Sunny (10%-30%)"/>
  </r>
  <r>
    <m/>
    <s v="S2A_MSIL1C"/>
    <s v="CDM-MLB-CLS"/>
    <s v="-36.83, 174.91 | Zoom: 13"/>
    <b v="1"/>
    <s v="New Zealand"/>
    <s v="Hauraki Gulf"/>
    <s v="HG"/>
    <x v="99"/>
    <s v="60HTE"/>
    <s v="22:26:15 UTC"/>
    <n v="10.6"/>
    <s v="2500X1254px"/>
    <s v="PNG"/>
    <s v="16m"/>
    <s v="2022H1"/>
    <n v="11.3"/>
    <n v="20"/>
    <s v="02 Sunny (10%-30%)"/>
  </r>
  <r>
    <m/>
    <s v="S2A_MSIL1C"/>
    <s v="CDM-MLB-CLS"/>
    <s v="-36.83, 174.91 | Zoom: 13"/>
    <b v="1"/>
    <s v="New Zealand"/>
    <s v="Hauraki Gulf"/>
    <s v="HG"/>
    <x v="100"/>
    <s v="60HUE"/>
    <s v="22:26:11 UTC"/>
    <n v="46.7"/>
    <s v="2500X1254px"/>
    <s v="PNG"/>
    <s v="16m"/>
    <s v="2022H1"/>
    <n v="60.800000000000004"/>
    <n v="70"/>
    <s v="03 Cloudy (40%-90%)"/>
  </r>
  <r>
    <m/>
    <s v="S2A_MSIL1C"/>
    <s v="CDM-MLB-CLS"/>
    <s v="-36.83, 174.91 | Zoom: 13"/>
    <b v="1"/>
    <s v="New Zealand"/>
    <s v="Hauraki Gulf"/>
    <s v="HG"/>
    <x v="100"/>
    <s v="60HTE"/>
    <s v="22:26:08 UTC"/>
    <n v="74.900000000000006"/>
    <s v="2500X1254px"/>
    <s v="PNG"/>
    <s v="16m"/>
    <s v="2022H1"/>
    <n v="60.800000000000004"/>
    <n v="70"/>
    <s v="03 Cloudy (40%-90%)"/>
  </r>
  <r>
    <m/>
    <s v="S2A_MSIL1C"/>
    <s v="CDM-MLB-CLS"/>
    <s v="-36.83, 174.91 | Zoom: 13"/>
    <b v="1"/>
    <s v="New Zealand"/>
    <s v="Hauraki Gulf"/>
    <s v="HG"/>
    <x v="101"/>
    <s v="60HUE"/>
    <s v="22:26:16 UTC"/>
    <n v="69.400000000000006"/>
    <s v="2500X1254px"/>
    <s v="PNG"/>
    <s v="16m"/>
    <s v="2022H1"/>
    <n v="70.25"/>
    <n v="80"/>
    <s v="03 Cloudy (40%-90%)"/>
  </r>
  <r>
    <m/>
    <s v="S2A_MSIL1C"/>
    <s v="CDM-MLB-CLS"/>
    <s v="-36.83, 174.91 | Zoom: 13"/>
    <b v="1"/>
    <s v="New Zealand"/>
    <s v="Hauraki Gulf"/>
    <s v="HG"/>
    <x v="101"/>
    <s v="60HTE"/>
    <s v="22:26:13 UTC"/>
    <n v="71.099999999999994"/>
    <s v="2500X1254px"/>
    <s v="PNG"/>
    <s v="16m"/>
    <s v="2022H1"/>
    <n v="70.25"/>
    <n v="80"/>
    <s v="03 Cloudy (40%-90%)"/>
  </r>
  <r>
    <m/>
    <s v="S2A_MSIL1C"/>
    <s v="CDM-MLB-CLS"/>
    <s v="-36.83, 174.91 | Zoom: 13"/>
    <b v="1"/>
    <s v="New Zealand"/>
    <s v="Hauraki Gulf"/>
    <s v="HG"/>
    <x v="102"/>
    <s v="60HUE"/>
    <s v="22:26:11 UTC"/>
    <n v="91.3"/>
    <s v="2500X1254px"/>
    <s v="PNG"/>
    <s v="16m"/>
    <s v="2022H1"/>
    <n v="95.05"/>
    <n v="100"/>
    <s v="04 Overcast (100%)"/>
  </r>
  <r>
    <m/>
    <s v="S2A_MSIL1C"/>
    <s v="CDM-MLB-CLS"/>
    <s v="-36.83, 174.91 | Zoom: 13"/>
    <b v="1"/>
    <s v="New Zealand"/>
    <s v="Hauraki Gulf"/>
    <s v="HG"/>
    <x v="102"/>
    <s v="60HUE"/>
    <s v="22:26:08 UTC"/>
    <n v="98.8"/>
    <s v="2500X1254px"/>
    <s v="PNG"/>
    <s v="16m"/>
    <s v="2022H1"/>
    <n v="95.05"/>
    <n v="100"/>
    <s v="04 Overcast (100%)"/>
  </r>
  <r>
    <m/>
    <s v="S2A_MSIL1C"/>
    <s v="CDM-MLB-CLS"/>
    <s v="-36.83, 174.91 | Zoom: 13"/>
    <b v="1"/>
    <s v="New Zealand"/>
    <s v="Hauraki Gulf"/>
    <s v="HG"/>
    <x v="103"/>
    <s v="60HTE"/>
    <s v="22:26:17 UTC"/>
    <n v="36.9"/>
    <s v="2500X1254px"/>
    <s v="PNG"/>
    <s v="16m"/>
    <s v="2022H1"/>
    <n v="39.25"/>
    <n v="40"/>
    <s v="03 Cloudy (40%-90%)"/>
  </r>
  <r>
    <m/>
    <s v="S2A_MSIL1C"/>
    <s v="CDM-MLB-CLS"/>
    <s v="-36.83, 174.91 | Zoom: 13"/>
    <b v="1"/>
    <s v="New Zealand"/>
    <s v="Hauraki Gulf"/>
    <s v="HG"/>
    <x v="103"/>
    <s v="60HUE"/>
    <s v="22:26:14 UTC"/>
    <n v="41.6"/>
    <s v="2500X1254px"/>
    <s v="PNG"/>
    <s v="16m"/>
    <s v="2022H1"/>
    <n v="39.25"/>
    <n v="40"/>
    <s v="03 Cloudy (40%-90%)"/>
  </r>
  <r>
    <m/>
    <s v="S2A_MSIL1C"/>
    <s v="CDM-MLB-CLS"/>
    <s v="-36.83, 174.91 | Zoom: 13"/>
    <b v="1"/>
    <s v="New Zealand"/>
    <s v="Hauraki Gulf"/>
    <s v="HG"/>
    <x v="104"/>
    <s v="60HTE"/>
    <s v="22:26:11 UTC"/>
    <n v="100"/>
    <s v="2500X1254px"/>
    <s v="PNG"/>
    <s v="16m"/>
    <s v="2022H1"/>
    <n v="100"/>
    <n v="100"/>
    <s v="04 Overcast (100%)"/>
  </r>
  <r>
    <m/>
    <s v="S2A_MSIL1C"/>
    <s v="CDM-MLB-CLS"/>
    <s v="-36.83, 174.91 | Zoom: 13"/>
    <b v="1"/>
    <s v="New Zealand"/>
    <s v="Hauraki Gulf"/>
    <s v="HG"/>
    <x v="104"/>
    <s v="60HUE"/>
    <s v="22:26:08 UTC"/>
    <n v="100"/>
    <s v="2500X1254px"/>
    <s v="PNG"/>
    <s v="16m"/>
    <s v="2022H1"/>
    <n v="100"/>
    <n v="100"/>
    <s v="04 Overcast (100%)"/>
  </r>
  <r>
    <m/>
    <s v="S2A_MSIL1C"/>
    <s v="CDM-MLB-CLS"/>
    <s v="-36.83, 174.91 | Zoom: 13"/>
    <b v="1"/>
    <s v="New Zealand"/>
    <s v="Hauraki Gulf"/>
    <s v="HG"/>
    <x v="105"/>
    <s v="60HTE"/>
    <s v="22:26:13 UTC"/>
    <n v="25.6"/>
    <s v="2500X1254px"/>
    <s v="PNG"/>
    <s v="16m"/>
    <s v="2022H1"/>
    <n v="28.4"/>
    <n v="30"/>
    <s v="02 Sunny (10%-30%)"/>
  </r>
  <r>
    <m/>
    <s v="S2A_MSIL1C"/>
    <s v="CDM-MLB-CLS"/>
    <s v="-36.83, 174.91 | Zoom: 13"/>
    <b v="1"/>
    <s v="New Zealand"/>
    <s v="Hauraki Gulf"/>
    <s v="HG"/>
    <x v="105"/>
    <s v="60HUE"/>
    <s v="22:26:09 UTC"/>
    <n v="31.2"/>
    <s v="2500X1254px"/>
    <s v="PNG"/>
    <s v="16m"/>
    <s v="2022H1"/>
    <n v="28.4"/>
    <n v="30"/>
    <s v="02 Sunny (10%-30%)"/>
  </r>
  <r>
    <m/>
    <s v="S2A_MSIL1C"/>
    <s v="CDM-MLB-CLS"/>
    <s v="-36.83, 174.91 | Zoom: 13"/>
    <b v="1"/>
    <s v="New Zealand"/>
    <s v="Hauraki Gulf"/>
    <s v="HG"/>
    <x v="106"/>
    <s v="60HTE"/>
    <s v="22:26:18 UTC"/>
    <n v="22.8"/>
    <s v="2500X1254px"/>
    <s v="PNG"/>
    <s v="16m"/>
    <s v="2022H1"/>
    <n v="22"/>
    <n v="30"/>
    <s v="02 Sunny (10%-30%)"/>
  </r>
  <r>
    <m/>
    <s v="S2A_MSIL1C"/>
    <s v="CDM-MLB-CLS"/>
    <s v="-36.83, 174.91 | Zoom: 13"/>
    <b v="1"/>
    <s v="New Zealand"/>
    <s v="Hauraki Gulf"/>
    <s v="HG"/>
    <x v="106"/>
    <s v="60HUE"/>
    <s v="22:26:15 UTC"/>
    <n v="21.2"/>
    <s v="2500X1254px"/>
    <s v="PNG"/>
    <s v="16m"/>
    <s v="2022H1"/>
    <n v="22"/>
    <n v="30"/>
    <s v="02 Sunny (10%-30%)"/>
  </r>
  <r>
    <m/>
    <s v="S2A_MSIL1C"/>
    <s v="CDM-MLB-CLS"/>
    <s v="-36.83, 174.91 | Zoom: 13"/>
    <b v="1"/>
    <s v="New Zealand"/>
    <s v="Hauraki Gulf"/>
    <s v="HG"/>
    <x v="107"/>
    <s v="60HTE"/>
    <s v="22:26:13 UTC"/>
    <n v="0.5"/>
    <s v="2500X1254px"/>
    <s v="PNG"/>
    <s v="16m"/>
    <s v="2022H1"/>
    <n v="0.6"/>
    <n v="10"/>
    <s v="02 Sunny (10%-30%)"/>
  </r>
  <r>
    <m/>
    <s v="S2A_MSIL1C"/>
    <s v="CDM-MLB-CLS"/>
    <s v="-36.83, 174.91 | Zoom: 13"/>
    <b v="1"/>
    <s v="New Zealand"/>
    <s v="Hauraki Gulf"/>
    <s v="HG"/>
    <x v="107"/>
    <s v="60HUE"/>
    <s v="22:26:10 UTC"/>
    <n v="0.7"/>
    <s v="2500X1254px"/>
    <s v="PNG"/>
    <s v="16m"/>
    <s v="2022H1"/>
    <n v="0.6"/>
    <n v="10"/>
    <s v="02 Sunny (10%-30%)"/>
  </r>
  <r>
    <n v="18"/>
    <s v="S2A_MSIL1C"/>
    <s v="CDM-MLB-CLS"/>
    <s v="-43.95836, 170.48726 | Zoom: 13"/>
    <b v="1"/>
    <s v="New Zealand"/>
    <s v="Mount John"/>
    <s v="MJ"/>
    <x v="108"/>
    <s v="59GMM"/>
    <s v="22:38:27 UTC"/>
    <n v="36.700000000000003"/>
    <s v="2500X1254px"/>
    <s v="PNG"/>
    <s v="16m"/>
    <s v="2023H1"/>
    <n v="36.700000000000003"/>
    <n v="40"/>
    <s v="03 Cloudy (40%-90%)"/>
  </r>
  <r>
    <n v="19"/>
    <s v="S2A_MSIL1C"/>
    <s v="CDM-MLB-CLS"/>
    <s v="-43.95836, 170.48726 | Zoom: 13"/>
    <b v="1"/>
    <s v="New Zealand"/>
    <s v="Mount John"/>
    <s v="MJ"/>
    <x v="0"/>
    <s v="59GMM"/>
    <s v="22:28:30 UTC"/>
    <n v="46.7"/>
    <s v="2500X1254px"/>
    <s v="PNG"/>
    <s v="16m"/>
    <s v="2023H1"/>
    <n v="46.7"/>
    <n v="50"/>
    <s v="03 Cloudy (40%-90%)"/>
  </r>
  <r>
    <n v="20"/>
    <s v="S2A_MSIL1C"/>
    <s v="CDM-MLB-CLS"/>
    <s v="-43.95836, 170.48726 | Zoom: 13"/>
    <b v="1"/>
    <s v="New Zealand"/>
    <s v="Mount John"/>
    <s v="MJ"/>
    <x v="109"/>
    <s v="59GMM"/>
    <s v="22:38:25 UTC"/>
    <n v="94.6"/>
    <s v="2500X1254px"/>
    <s v="PNG"/>
    <s v="16m"/>
    <s v="2023H1"/>
    <n v="94.6"/>
    <n v="100"/>
    <s v="04 Overcast (100%)"/>
  </r>
  <r>
    <n v="21"/>
    <s v="S2A_MSIL1C"/>
    <s v="CDM-MLB-CLS"/>
    <s v="-43.95836, 170.48726 | Zoom: 13"/>
    <b v="1"/>
    <s v="New Zealand"/>
    <s v="Mount John"/>
    <s v="MJ"/>
    <x v="1"/>
    <s v="59GMM"/>
    <s v="22:28:29 UTC"/>
    <n v="42"/>
    <s v="2500X1254px"/>
    <s v="PNG"/>
    <s v="16m"/>
    <s v="2023H1"/>
    <n v="42"/>
    <n v="50"/>
    <s v="03 Cloudy (40%-90%)"/>
  </r>
  <r>
    <n v="22"/>
    <s v="S2A_MSIL1C"/>
    <s v="CDM-MLB-CLS"/>
    <s v="-43.95836, 170.48726 | Zoom: 13"/>
    <b v="1"/>
    <s v="New Zealand"/>
    <s v="Mount John"/>
    <s v="MJ"/>
    <x v="110"/>
    <s v="59GMM"/>
    <s v="22:38:26 UTC"/>
    <n v="34.9"/>
    <s v="2500X1254px"/>
    <s v="PNG"/>
    <s v="16m"/>
    <s v="2023H1"/>
    <n v="34.9"/>
    <n v="40"/>
    <s v="03 Cloudy (40%-90%)"/>
  </r>
  <r>
    <n v="23"/>
    <s v="S2A_MSIL1C"/>
    <s v="CDM-MLB-CLS"/>
    <s v="-43.95836, 170.48726 | Zoom: 13"/>
    <b v="1"/>
    <s v="New Zealand"/>
    <s v="Mount John"/>
    <s v="MJ"/>
    <x v="2"/>
    <s v="59GMM"/>
    <s v="22:28:30 UTC"/>
    <n v="71.900000000000006"/>
    <s v="2500X1254px"/>
    <s v="PNG"/>
    <s v="16m"/>
    <s v="2023H1"/>
    <n v="71.900000000000006"/>
    <n v="80"/>
    <s v="03 Cloudy (40%-90%)"/>
  </r>
  <r>
    <n v="24"/>
    <s v="S2A_MSIL1C"/>
    <s v="CDM-MLB-CLS"/>
    <s v="-43.95836, 170.48726 | Zoom: 13"/>
    <b v="1"/>
    <s v="New Zealand"/>
    <s v="Mount John"/>
    <s v="MJ"/>
    <x v="111"/>
    <s v="59GMM"/>
    <s v="22:38:26 UTC"/>
    <n v="34"/>
    <s v="2500X1254px"/>
    <s v="PNG"/>
    <s v="16m"/>
    <s v="2023H1"/>
    <n v="34"/>
    <n v="40"/>
    <s v="03 Cloudy (40%-90%)"/>
  </r>
  <r>
    <n v="25"/>
    <s v="S2A_MSIL1C"/>
    <s v="CDM-MLB-CLS"/>
    <s v="-43.95836, 170.48726 | Zoom: 13"/>
    <b v="1"/>
    <s v="New Zealand"/>
    <s v="Mount John"/>
    <s v="MJ"/>
    <x v="3"/>
    <s v="59GMM"/>
    <s v="22:28:29 UTC"/>
    <n v="1.1000000000000001"/>
    <s v="2500X1254px"/>
    <s v="PNG"/>
    <s v="16m"/>
    <s v="2023H1"/>
    <n v="1.1000000000000001"/>
    <n v="10"/>
    <s v="02 Sunny (10%-30%)"/>
  </r>
  <r>
    <n v="26"/>
    <s v="S2A_MSIL1C"/>
    <s v="CDM-MLB-CLS"/>
    <s v="-43.95836, 170.48726 | Zoom: 13"/>
    <b v="1"/>
    <s v="New Zealand"/>
    <s v="Mount John"/>
    <s v="MJ"/>
    <x v="112"/>
    <s v="59GMM"/>
    <s v="22:38:27 UTC"/>
    <n v="98"/>
    <s v="2500X1254px"/>
    <s v="PNG"/>
    <s v="16m"/>
    <s v="2023H1"/>
    <n v="98"/>
    <n v="100"/>
    <s v="04 Overcast (100%)"/>
  </r>
  <r>
    <n v="27"/>
    <s v="S2A_MSIL1C"/>
    <s v="CDM-MLB-CLS"/>
    <s v="-43.95836, 170.48726 | Zoom: 13"/>
    <b v="1"/>
    <s v="New Zealand"/>
    <s v="Mount John"/>
    <s v="MJ"/>
    <x v="4"/>
    <s v="59GMM"/>
    <s v="22:28:30 UTC"/>
    <n v="0.5"/>
    <s v="2500X1254px"/>
    <s v="PNG"/>
    <s v="16m"/>
    <s v="2023H1"/>
    <n v="0.5"/>
    <n v="10"/>
    <s v="02 Sunny (10%-30%)"/>
  </r>
  <r>
    <n v="28"/>
    <s v="S2A_MSIL1C"/>
    <s v="CDM-MLB-CLS"/>
    <s v="-43.95836, 170.48726 | Zoom: 13"/>
    <b v="1"/>
    <s v="New Zealand"/>
    <s v="Mount John"/>
    <s v="MJ"/>
    <x v="113"/>
    <s v="59GMM"/>
    <s v="22:38:25 UTC"/>
    <n v="0"/>
    <s v="2500X1254px"/>
    <s v="PNG"/>
    <s v="16m"/>
    <s v="2023H1"/>
    <n v="0"/>
    <n v="0"/>
    <s v="01 Clear (0%)"/>
  </r>
  <r>
    <n v="29"/>
    <s v="S2A_MSIL1C"/>
    <s v="CDM-MLB-CLS"/>
    <s v="-43.95836, 170.48726 | Zoom: 13"/>
    <b v="1"/>
    <s v="New Zealand"/>
    <s v="Mount John"/>
    <s v="MJ"/>
    <x v="5"/>
    <s v="59GMM"/>
    <s v="22:28:29 UTC"/>
    <n v="0.2"/>
    <s v="2500X1254px"/>
    <s v="PNG"/>
    <s v="16m"/>
    <s v="2023H1"/>
    <n v="0.2"/>
    <n v="10"/>
    <s v="02 Sunny (10%-30%)"/>
  </r>
  <r>
    <n v="30"/>
    <s v="S2A_MSIL1C"/>
    <s v="CDM-MLB-CLS"/>
    <s v="-43.95836, 170.48726 | Zoom: 13"/>
    <b v="1"/>
    <s v="New Zealand"/>
    <s v="Mount John"/>
    <s v="MJ"/>
    <x v="114"/>
    <s v="59GMM"/>
    <s v="22:38:25 UTC"/>
    <n v="50.4"/>
    <s v="2500X1254px"/>
    <s v="PNG"/>
    <s v="16m"/>
    <s v="2023H1"/>
    <n v="50.4"/>
    <n v="60"/>
    <s v="03 Cloudy (40%-90%)"/>
  </r>
  <r>
    <n v="31"/>
    <s v="S2A_MSIL1C"/>
    <s v="CDM-MLB-CLS"/>
    <s v="-43.95836, 170.48726 | Zoom: 13"/>
    <b v="1"/>
    <s v="New Zealand"/>
    <s v="Mount John"/>
    <s v="MJ"/>
    <x v="6"/>
    <s v="59GMM"/>
    <s v="22:28:29 UTC"/>
    <n v="73.2"/>
    <s v="2500X1254px"/>
    <s v="PNG"/>
    <s v="16m"/>
    <s v="2023H1"/>
    <n v="73.2"/>
    <n v="80"/>
    <s v="03 Cloudy (40%-90%)"/>
  </r>
  <r>
    <n v="32"/>
    <s v="S2A_MSIL1C"/>
    <s v="CDM-MLB-CLS"/>
    <s v="-43.95836, 170.48726 | Zoom: 13"/>
    <b v="1"/>
    <s v="New Zealand"/>
    <s v="Mount John"/>
    <s v="MJ"/>
    <x v="115"/>
    <s v="59GMM"/>
    <s v="22:38:25 UTC"/>
    <n v="56.9"/>
    <s v="2500X1254px"/>
    <s v="PNG"/>
    <s v="16m"/>
    <s v="2023H1"/>
    <n v="56.9"/>
    <n v="60"/>
    <s v="03 Cloudy (40%-90%)"/>
  </r>
  <r>
    <n v="33"/>
    <s v="S2A_MSIL1C"/>
    <s v="CDM-MLB-CLS"/>
    <s v="-43.95836, 170.48726 | Zoom: 13"/>
    <b v="1"/>
    <s v="New Zealand"/>
    <s v="Mount John"/>
    <s v="MJ"/>
    <x v="7"/>
    <s v="59GMM"/>
    <s v="22:28:28 UTC"/>
    <n v="48.6"/>
    <s v="2500X1254px"/>
    <s v="PNG"/>
    <s v="16m"/>
    <s v="2023H1"/>
    <n v="48.6"/>
    <n v="50"/>
    <s v="03 Cloudy (40%-90%)"/>
  </r>
  <r>
    <n v="35"/>
    <s v="S2A_MSIL1C"/>
    <s v="CDM-MLB-CLS"/>
    <s v="-43.95836, 170.48726 | Zoom: 13"/>
    <b v="1"/>
    <s v="New Zealand"/>
    <s v="Mount John"/>
    <s v="MJ"/>
    <x v="116"/>
    <s v="59GMM"/>
    <s v="22:38:25 UTC"/>
    <n v="59.7"/>
    <s v="2500X1254px"/>
    <s v="PNG"/>
    <s v="16m"/>
    <s v="2023H1"/>
    <n v="59.7"/>
    <n v="60"/>
    <s v="03 Cloudy (40%-90%)"/>
  </r>
  <r>
    <n v="36"/>
    <s v="S2A_MSIL1C"/>
    <s v="CDM-MLB-CLS"/>
    <s v="-43.95836, 170.48726 | Zoom: 13"/>
    <b v="1"/>
    <s v="New Zealand"/>
    <s v="Mount John"/>
    <s v="MJ"/>
    <x v="8"/>
    <s v="59GMM"/>
    <s v="22:28:30 UTC"/>
    <n v="98.1"/>
    <s v="2500X1254px"/>
    <s v="PNG"/>
    <s v="16m"/>
    <s v="2023H1"/>
    <n v="98.1"/>
    <n v="100"/>
    <s v="04 Overcast (100%)"/>
  </r>
  <r>
    <n v="37"/>
    <s v="S2A_MSIL1C"/>
    <s v="CDM-MLB-CLS"/>
    <s v="-43.95836, 170.48726 | Zoom: 13"/>
    <b v="1"/>
    <s v="New Zealand"/>
    <s v="Mount John"/>
    <s v="MJ"/>
    <x v="117"/>
    <s v="59GMM"/>
    <s v="22:38:23 UTC"/>
    <n v="93.7"/>
    <s v="2500X1254px"/>
    <s v="PNG"/>
    <s v="16m"/>
    <s v="2023H1"/>
    <n v="93.7"/>
    <n v="100"/>
    <s v="04 Overcast (100%)"/>
  </r>
  <r>
    <n v="38"/>
    <s v="S2A_MSIL1C"/>
    <s v="CDM-MLB-CLS"/>
    <s v="-43.95836, 170.48726 | Zoom: 13"/>
    <b v="1"/>
    <s v="New Zealand"/>
    <s v="Mount John"/>
    <s v="MJ"/>
    <x v="9"/>
    <s v="59GMM"/>
    <s v="22:28:25 UTC"/>
    <n v="21.7"/>
    <s v="2500X1254px"/>
    <s v="PNG"/>
    <s v="16m"/>
    <s v="2023H1"/>
    <n v="21.7"/>
    <n v="30"/>
    <s v="02 Sunny (10%-30%)"/>
  </r>
  <r>
    <n v="39"/>
    <s v="S2A_MSIL1C"/>
    <s v="CDM-MLB-CLS"/>
    <s v="-43.95836, 170.48726 | Zoom: 13"/>
    <b v="1"/>
    <s v="New Zealand"/>
    <s v="Mount John"/>
    <s v="MJ"/>
    <x v="118"/>
    <s v="59GMM"/>
    <s v="22:38:24 UTC"/>
    <n v="9.6999999999999993"/>
    <s v="2500X1254px"/>
    <s v="PNG"/>
    <s v="16m"/>
    <s v="2023H1"/>
    <n v="9.6999999999999993"/>
    <n v="10"/>
    <s v="02 Sunny (10%-30%)"/>
  </r>
  <r>
    <n v="40"/>
    <s v="S2A_MSIL1C"/>
    <s v="CDM-MLB-CLS"/>
    <s v="-43.95836, 170.48726 | Zoom: 13"/>
    <b v="1"/>
    <s v="New Zealand"/>
    <s v="Mount John"/>
    <s v="MJ"/>
    <x v="10"/>
    <s v="59GMM"/>
    <s v="22:28:28 UTC"/>
    <n v="91.7"/>
    <s v="2500X1254px"/>
    <s v="PNG"/>
    <s v="16m"/>
    <s v="2023H1"/>
    <n v="91.7"/>
    <n v="100"/>
    <s v="04 Overcast (100%)"/>
  </r>
  <r>
    <n v="41"/>
    <s v="S2A_MSIL1C"/>
    <s v="CDM-MLB-CLS"/>
    <s v="-43.95836, 170.48726 | Zoom: 13"/>
    <b v="1"/>
    <s v="New Zealand"/>
    <s v="Mount John"/>
    <s v="MJ"/>
    <x v="119"/>
    <s v="59GMM"/>
    <s v="22:38:22 UTC"/>
    <n v="89.6"/>
    <s v="2500X1254px"/>
    <s v="PNG"/>
    <s v="16m"/>
    <s v="2023H1"/>
    <n v="89.6"/>
    <n v="90"/>
    <s v="03 Cloudy (40%-90%)"/>
  </r>
  <r>
    <n v="42"/>
    <s v="S2A_MSIL1C"/>
    <s v="CDM-MLB-CLS"/>
    <s v="-43.95836, 170.48726 | Zoom: 13"/>
    <b v="1"/>
    <s v="New Zealand"/>
    <s v="Mount John"/>
    <s v="MJ"/>
    <x v="11"/>
    <s v="59GMM"/>
    <s v="22:28:25 UTC"/>
    <n v="62.4"/>
    <s v="2500X1254px"/>
    <s v="PNG"/>
    <s v="16m"/>
    <s v="2023H1"/>
    <n v="62.4"/>
    <n v="70"/>
    <s v="03 Cloudy (40%-90%)"/>
  </r>
  <r>
    <n v="43"/>
    <s v="S2A_MSIL1C"/>
    <s v="CDM-MLB-CLS"/>
    <s v="-43.95836, 170.48726 | Zoom: 13"/>
    <b v="1"/>
    <s v="New Zealand"/>
    <s v="Mount John"/>
    <s v="MJ"/>
    <x v="120"/>
    <s v="59GMM"/>
    <s v="22:38:24 UTC"/>
    <n v="99"/>
    <s v="2500X1254px"/>
    <s v="PNG"/>
    <s v="16m"/>
    <s v="2023H1"/>
    <n v="99"/>
    <n v="100"/>
    <s v="04 Overcast (100%)"/>
  </r>
  <r>
    <n v="44"/>
    <s v="S2A_MSIL1C"/>
    <s v="CDM-MLB-CLS"/>
    <s v="-43.95836, 170.48726 | Zoom: 13"/>
    <b v="1"/>
    <s v="New Zealand"/>
    <s v="Mount John"/>
    <s v="MJ"/>
    <x v="12"/>
    <s v="59GMM"/>
    <s v="22:28:27 UTC"/>
    <n v="4.4000000000000004"/>
    <s v="2500X1254px"/>
    <s v="PNG"/>
    <s v="16m"/>
    <s v="2023H1"/>
    <n v="4.4000000000000004"/>
    <n v="10"/>
    <s v="02 Sunny (10%-30%)"/>
  </r>
  <r>
    <n v="45"/>
    <s v="S2A_MSIL1C"/>
    <s v="CDM-MLB-CLS"/>
    <s v="-43.95836, 170.48726 | Zoom: 13"/>
    <b v="1"/>
    <s v="New Zealand"/>
    <s v="Mount John"/>
    <s v="MJ"/>
    <x v="121"/>
    <s v="59GMM"/>
    <s v="22:38:22 UTC"/>
    <n v="0"/>
    <s v="2500X1254px"/>
    <s v="PNG"/>
    <s v="16m"/>
    <s v="2023H1"/>
    <n v="0"/>
    <n v="0"/>
    <s v="01 Clear (0%)"/>
  </r>
  <r>
    <n v="46"/>
    <s v="S2A_MSIL1C"/>
    <s v="CDM-MLB-CLS"/>
    <s v="-43.95836, 170.48726 | Zoom: 13"/>
    <b v="1"/>
    <s v="New Zealand"/>
    <s v="Mount John"/>
    <s v="MJ"/>
    <x v="13"/>
    <s v="59GMM"/>
    <s v="22:28:24 UTC"/>
    <n v="12.9"/>
    <s v="2500X1254px"/>
    <s v="PNG"/>
    <s v="16m"/>
    <s v="2023H1"/>
    <n v="12.9"/>
    <n v="20"/>
    <s v="02 Sunny (10%-30%)"/>
  </r>
  <r>
    <n v="47"/>
    <s v="S2A_MSIL1C"/>
    <s v="CDM-MLB-CLS"/>
    <s v="-43.95836, 170.48726 | Zoom: 13"/>
    <b v="1"/>
    <s v="New Zealand"/>
    <s v="Mount John"/>
    <s v="MJ"/>
    <x v="122"/>
    <s v="59GMM"/>
    <s v="22:38:24 UTC"/>
    <n v="16.3"/>
    <s v="2500X1254px"/>
    <s v="PNG"/>
    <s v="16m"/>
    <s v="2023H1"/>
    <n v="16.3"/>
    <n v="20"/>
    <s v="02 Sunny (10%-30%)"/>
  </r>
  <r>
    <n v="48"/>
    <s v="S2A_MSIL1C"/>
    <s v="CDM-MLB-CLS"/>
    <s v="-43.95836, 170.48726 | Zoom: 13"/>
    <b v="1"/>
    <s v="New Zealand"/>
    <s v="Mount John"/>
    <s v="MJ"/>
    <x v="14"/>
    <s v="59GMM"/>
    <s v="22:28:27 UTC"/>
    <n v="47"/>
    <s v="2500X1254px"/>
    <s v="PNG"/>
    <s v="16m"/>
    <s v="2023H1"/>
    <n v="47"/>
    <n v="50"/>
    <s v="03 Cloudy (40%-90%)"/>
  </r>
  <r>
    <n v="49"/>
    <s v="S2A_MSIL1C"/>
    <s v="CDM-MLB-CLS"/>
    <s v="-43.95836, 170.48726 | Zoom: 13"/>
    <b v="1"/>
    <s v="New Zealand"/>
    <s v="Mount John"/>
    <s v="MJ"/>
    <x v="15"/>
    <s v="59GMM"/>
    <s v="22:28:25 UTC"/>
    <n v="51.9"/>
    <s v="2500X1254px"/>
    <s v="PNG"/>
    <s v="16m"/>
    <s v="2023H1"/>
    <n v="51.9"/>
    <n v="60"/>
    <s v="03 Cloudy (40%-90%)"/>
  </r>
  <r>
    <n v="50"/>
    <s v="S2A_MSIL1C"/>
    <s v="CDM-MLB-CLS"/>
    <s v="-43.95836, 170.48726 | Zoom: 13"/>
    <b v="1"/>
    <s v="New Zealand"/>
    <s v="Mount John"/>
    <s v="MJ"/>
    <x v="123"/>
    <s v="59GMM"/>
    <s v="22:38:23 UTC"/>
    <n v="99.7"/>
    <s v="2500X1254px"/>
    <s v="PNG"/>
    <s v="16m"/>
    <s v="2023H1"/>
    <n v="99.7"/>
    <n v="100"/>
    <s v="04 Overcast (100%)"/>
  </r>
  <r>
    <n v="51"/>
    <s v="S2A_MSIL1C"/>
    <s v="CDM-MLB-CLS"/>
    <s v="-43.95836, 170.48726 | Zoom: 13"/>
    <b v="1"/>
    <s v="New Zealand"/>
    <s v="Mount John"/>
    <s v="MJ"/>
    <x v="16"/>
    <s v="59GMM"/>
    <s v="22:28:27 UTC"/>
    <n v="21.9"/>
    <s v="2500X1254px"/>
    <s v="PNG"/>
    <s v="16m"/>
    <s v="2023H1"/>
    <n v="21.9"/>
    <n v="30"/>
    <s v="02 Sunny (10%-30%)"/>
  </r>
  <r>
    <n v="52"/>
    <s v="S2A_MSIL1C"/>
    <s v="CDM-MLB-CLS"/>
    <s v="-43.95836, 170.48726 | Zoom: 13"/>
    <b v="1"/>
    <s v="New Zealand"/>
    <s v="Mount John"/>
    <s v="MJ"/>
    <x v="124"/>
    <s v="59GMM"/>
    <s v="22:38:22 UTC"/>
    <n v="33.1"/>
    <s v="2500X1254px"/>
    <s v="PNG"/>
    <s v="16m"/>
    <s v="2023H1"/>
    <n v="33.1"/>
    <n v="40"/>
    <s v="03 Cloudy (40%-90%)"/>
  </r>
  <r>
    <n v="53"/>
    <s v="S2A_MSIL1C"/>
    <s v="CDM-MLB-CLS"/>
    <s v="-43.95836, 170.48726 | Zoom: 13"/>
    <b v="1"/>
    <s v="New Zealand"/>
    <s v="Mount John"/>
    <s v="MJ"/>
    <x v="17"/>
    <s v="59GMM"/>
    <s v="22:28:24 UTC"/>
    <n v="0"/>
    <s v="2500X1254px"/>
    <s v="PNG"/>
    <s v="16m"/>
    <s v="2023H1"/>
    <n v="0"/>
    <n v="0"/>
    <s v="01 Clear (0%)"/>
  </r>
  <r>
    <n v="54"/>
    <s v="S2A_MSIL1C"/>
    <s v="CDM-MLB-CLS"/>
    <s v="-43.95836, 170.48726 | Zoom: 13"/>
    <b v="1"/>
    <s v="New Zealand"/>
    <s v="Mount John"/>
    <s v="MJ"/>
    <x v="125"/>
    <s v="59GMM"/>
    <s v="22:38:25 UTC"/>
    <n v="41.8"/>
    <s v="2500X1254px"/>
    <s v="PNG"/>
    <s v="16m"/>
    <s v="2023H1"/>
    <n v="41.8"/>
    <n v="50"/>
    <s v="03 Cloudy (40%-90%)"/>
  </r>
  <r>
    <n v="55"/>
    <s v="S2A_MSIL1C"/>
    <s v="CDM-MLB-CLS"/>
    <s v="-43.95836, 170.48726 | Zoom: 13"/>
    <b v="1"/>
    <s v="New Zealand"/>
    <s v="Mount John"/>
    <s v="MJ"/>
    <x v="18"/>
    <s v="59GMM"/>
    <s v="22:28:28 UTC"/>
    <n v="0.4"/>
    <s v="2500X1254px"/>
    <s v="PNG"/>
    <s v="16m"/>
    <s v="2023H1"/>
    <n v="0.4"/>
    <n v="10"/>
    <s v="02 Sunny (10%-30%)"/>
  </r>
  <r>
    <n v="56"/>
    <s v="S2A_MSIL1C"/>
    <s v="CDM-MLB-CLS"/>
    <s v="-43.95836, 170.48726 | Zoom: 13"/>
    <b v="1"/>
    <s v="New Zealand"/>
    <s v="Mount John"/>
    <s v="MJ"/>
    <x v="126"/>
    <s v="59GMM"/>
    <s v="22:38:20 UTC"/>
    <n v="87.9"/>
    <s v="2500X1254px"/>
    <s v="PNG"/>
    <s v="16m"/>
    <s v="2023H1"/>
    <n v="87.9"/>
    <n v="90"/>
    <s v="03 Cloudy (40%-90%)"/>
  </r>
  <r>
    <n v="57"/>
    <s v="S2A_MSIL1C"/>
    <s v="CDM-MLB-CLS"/>
    <s v="-43.95836, 170.48726 | Zoom: 13"/>
    <b v="1"/>
    <s v="New Zealand"/>
    <s v="Mount John"/>
    <s v="MJ"/>
    <x v="19"/>
    <s v="59GMM"/>
    <s v="22:28:24 UTC"/>
    <n v="97.9"/>
    <s v="2500X1254px"/>
    <s v="PNG"/>
    <s v="16m"/>
    <s v="2023H1"/>
    <n v="97.9"/>
    <n v="100"/>
    <s v="04 Overcast (100%)"/>
  </r>
  <r>
    <n v="58"/>
    <s v="S2A_MSIL1C"/>
    <s v="CDM-MLB-CLS"/>
    <s v="-43.95836, 170.48726 | Zoom: 13"/>
    <b v="1"/>
    <s v="New Zealand"/>
    <s v="Mount John"/>
    <s v="MJ"/>
    <x v="127"/>
    <s v="59GMM"/>
    <s v="22:38:24 UTC"/>
    <n v="0"/>
    <s v="2500X1254px"/>
    <s v="PNG"/>
    <s v="16m"/>
    <s v="2023H1"/>
    <n v="0"/>
    <n v="0"/>
    <s v="01 Clear (0%)"/>
  </r>
  <r>
    <n v="59"/>
    <s v="S2A_MSIL1C"/>
    <s v="CDM-MLB-CLS"/>
    <s v="-43.95836, 170.48726 | Zoom: 13"/>
    <b v="1"/>
    <s v="New Zealand"/>
    <s v="Mount John"/>
    <s v="MJ"/>
    <x v="20"/>
    <s v="59GMM"/>
    <s v="22:28:28 UTC"/>
    <n v="83.4"/>
    <s v="2500X1254px"/>
    <s v="PNG"/>
    <s v="16m"/>
    <s v="2023H1"/>
    <n v="83.4"/>
    <n v="90"/>
    <s v="03 Cloudy (40%-90%)"/>
  </r>
  <r>
    <n v="60"/>
    <s v="S2A_MSIL1C"/>
    <s v="CDM-MLB-CLS"/>
    <s v="-43.95836, 170.48726 | Zoom: 13"/>
    <b v="1"/>
    <s v="New Zealand"/>
    <s v="Mount John"/>
    <s v="MJ"/>
    <x v="128"/>
    <s v="59GMM"/>
    <s v="22:38:20 UTC"/>
    <n v="0.1"/>
    <s v="2500X1254px"/>
    <s v="PNG"/>
    <s v="16m"/>
    <s v="2023H1"/>
    <n v="0.1"/>
    <n v="10"/>
    <s v="02 Sunny (10%-30%)"/>
  </r>
  <r>
    <n v="61"/>
    <s v="S2A_MSIL1C"/>
    <s v="CDM-MLB-CLS"/>
    <s v="-43.95836, 170.48726 | Zoom: 13"/>
    <b v="1"/>
    <s v="New Zealand"/>
    <s v="Mount John"/>
    <s v="MJ"/>
    <x v="21"/>
    <s v="59GMM"/>
    <s v="22:28:22 UTC"/>
    <n v="26.4"/>
    <s v="2500X1254px"/>
    <s v="PNG"/>
    <s v="16m"/>
    <s v="2023H1"/>
    <n v="26.4"/>
    <n v="30"/>
    <s v="02 Sunny (10%-30%)"/>
  </r>
  <r>
    <n v="62"/>
    <s v="S2A_MSIL1C"/>
    <s v="CDM-MLB-CLS"/>
    <s v="-43.95836, 170.48726 | Zoom: 13"/>
    <b v="1"/>
    <s v="New Zealand"/>
    <s v="Mount John"/>
    <s v="MJ"/>
    <x v="129"/>
    <s v="59GMM"/>
    <s v="22:38:26 UTC"/>
    <n v="76"/>
    <s v="2500X1254px"/>
    <s v="PNG"/>
    <s v="16m"/>
    <s v="2023H1"/>
    <n v="76"/>
    <n v="80"/>
    <s v="03 Cloudy (40%-90%)"/>
  </r>
  <r>
    <n v="63"/>
    <s v="S2A_MSIL1C"/>
    <s v="CDM-MLB-CLS"/>
    <s v="-43.95836, 170.48726 | Zoom: 13"/>
    <b v="1"/>
    <s v="New Zealand"/>
    <s v="Mount John"/>
    <s v="MJ"/>
    <x v="22"/>
    <s v="59GMM"/>
    <s v="22:28:29 UTC"/>
    <n v="17.100000000000001"/>
    <s v="2500X1254px"/>
    <s v="PNG"/>
    <s v="16m"/>
    <s v="2023H1"/>
    <n v="17.100000000000001"/>
    <n v="20"/>
    <s v="02 Sunny (10%-30%)"/>
  </r>
  <r>
    <n v="64"/>
    <s v="S2A_MSIL1C"/>
    <s v="CDM-MLB-CLS"/>
    <s v="-43.95836, 170.48726 | Zoom: 13"/>
    <b v="1"/>
    <s v="New Zealand"/>
    <s v="Mount John"/>
    <s v="MJ"/>
    <x v="130"/>
    <s v="59GMM"/>
    <s v="22:38:17 UTC"/>
    <n v="41.6"/>
    <s v="2500X1254px"/>
    <s v="PNG"/>
    <s v="16m"/>
    <s v="2023H1"/>
    <n v="41.6"/>
    <n v="50"/>
    <s v="03 Cloudy (40%-90%)"/>
  </r>
  <r>
    <n v="65"/>
    <s v="S2A_MSIL1C"/>
    <s v="CDM-MLB-CLS"/>
    <s v="-43.95836, 170.48726 | Zoom: 13"/>
    <b v="1"/>
    <s v="New Zealand"/>
    <s v="Mount John"/>
    <s v="MJ"/>
    <x v="23"/>
    <s v="59GMM"/>
    <s v="22:28:22 UTC"/>
    <n v="94.7"/>
    <s v="2500X1254px"/>
    <s v="PNG"/>
    <s v="16m"/>
    <s v="2023H1"/>
    <n v="94.7"/>
    <n v="100"/>
    <s v="04 Overcast (100%)"/>
  </r>
  <r>
    <n v="66"/>
    <s v="S2A_MSIL1C"/>
    <s v="CDM-MLB-CLS"/>
    <s v="-43.95836, 170.48726 | Zoom: 13"/>
    <b v="1"/>
    <s v="New Zealand"/>
    <s v="Mount John"/>
    <s v="MJ"/>
    <x v="131"/>
    <s v="59GMM"/>
    <s v="22:38:23 UTC"/>
    <n v="50.7"/>
    <s v="2500X1254px"/>
    <s v="PNG"/>
    <s v="16m"/>
    <s v="2023H1"/>
    <n v="50.7"/>
    <n v="60"/>
    <s v="03 Cloudy (40%-90%)"/>
  </r>
  <r>
    <n v="67"/>
    <s v="S2A_MSIL1C"/>
    <s v="CDM-MLB-CLS"/>
    <s v="-43.95836, 170.48726 | Zoom: 13"/>
    <b v="1"/>
    <s v="New Zealand"/>
    <s v="Mount John"/>
    <s v="MJ"/>
    <x v="24"/>
    <s v="59GMM"/>
    <s v="22:28:26 UTC"/>
    <n v="4"/>
    <s v="2500X1254px"/>
    <s v="PNG"/>
    <s v="16m"/>
    <s v="2023H1"/>
    <n v="4"/>
    <n v="10"/>
    <s v="02 Sunny (10%-30%)"/>
  </r>
  <r>
    <n v="68"/>
    <s v="S2A_MSIL1C"/>
    <s v="CDM-MLB-CLS"/>
    <s v="-43.95836, 170.48726 | Zoom: 13"/>
    <b v="1"/>
    <s v="New Zealand"/>
    <s v="Mount John"/>
    <s v="MJ"/>
    <x v="132"/>
    <s v="59GMM"/>
    <s v="22:38:19 UTC"/>
    <n v="1"/>
    <s v="2500X1254px"/>
    <s v="PNG"/>
    <s v="16m"/>
    <s v="2023H1"/>
    <n v="1"/>
    <n v="10"/>
    <s v="02 Sunny (10%-30%)"/>
  </r>
  <r>
    <n v="69"/>
    <s v="S2A_MSIL1C"/>
    <s v="CDM-MLB-CLS"/>
    <s v="-43.95836, 170.48726 | Zoom: 13"/>
    <b v="1"/>
    <s v="New Zealand"/>
    <s v="Mount John"/>
    <s v="MJ"/>
    <x v="25"/>
    <s v="59GMM"/>
    <s v="22:28:23 UTC"/>
    <n v="83.8"/>
    <s v="2500X1254px"/>
    <s v="PNG"/>
    <s v="16m"/>
    <s v="2023H1"/>
    <n v="83.8"/>
    <n v="90"/>
    <s v="03 Cloudy (40%-90%)"/>
  </r>
  <r>
    <n v="70"/>
    <s v="S2A_MSIL1C"/>
    <s v="CDM-MLB-CLS"/>
    <s v="-43.95836, 170.48726 | Zoom: 13"/>
    <b v="1"/>
    <s v="New Zealand"/>
    <s v="Mount John"/>
    <s v="MJ"/>
    <x v="133"/>
    <s v="59GMM"/>
    <s v="22:38:21 UTC"/>
    <n v="14.4"/>
    <s v="2500X1254px"/>
    <s v="PNG"/>
    <s v="16m"/>
    <s v="2023H1"/>
    <n v="14.4"/>
    <n v="20"/>
    <s v="02 Sunny (10%-30%)"/>
  </r>
  <r>
    <n v="71"/>
    <s v="S2A_MSIL1C"/>
    <s v="CDM-MLB-CLS"/>
    <s v="-43.95836, 170.48726 | Zoom: 13"/>
    <b v="1"/>
    <s v="New Zealand"/>
    <s v="Mount John"/>
    <s v="MJ"/>
    <x v="26"/>
    <s v="59GMM"/>
    <s v="22:28:23 UTC"/>
    <n v="11"/>
    <s v="2500X1254px"/>
    <s v="PNG"/>
    <s v="16m"/>
    <s v="2023H1"/>
    <n v="11"/>
    <n v="20"/>
    <s v="02 Sunny (10%-30%)"/>
  </r>
  <r>
    <n v="72"/>
    <s v="S2A_MSIL1C"/>
    <s v="CDM-MLB-CLS"/>
    <s v="-43.95836, 170.48726 | Zoom: 13"/>
    <b v="1"/>
    <s v="New Zealand"/>
    <s v="Mount John"/>
    <s v="MJ"/>
    <x v="134"/>
    <s v="59GMM"/>
    <s v="22:38:18 UTC"/>
    <n v="12.1"/>
    <s v="2500X1254px"/>
    <s v="PNG"/>
    <s v="16m"/>
    <s v="2023H1"/>
    <n v="12.1"/>
    <n v="20"/>
    <s v="02 Sunny (10%-30%)"/>
  </r>
  <r>
    <n v="73"/>
    <s v="S2A_MSIL1C"/>
    <s v="CDM-MLB-CLS"/>
    <s v="-43.95836, 170.48726 | Zoom: 13"/>
    <b v="1"/>
    <s v="New Zealand"/>
    <s v="Mount John"/>
    <s v="MJ"/>
    <x v="27"/>
    <s v="59GMM"/>
    <s v="22:28:23 UTC"/>
    <n v="1.3"/>
    <s v="2500X1254px"/>
    <s v="PNG"/>
    <s v="16m"/>
    <s v="2023H1"/>
    <n v="1.3"/>
    <n v="10"/>
    <s v="02 Sunny (10%-30%)"/>
  </r>
  <r>
    <n v="74"/>
    <s v="S2A_MSIL1C"/>
    <s v="CDM-MLB-CLS"/>
    <s v="-43.95836, 170.48726 | Zoom: 13"/>
    <b v="1"/>
    <s v="New Zealand"/>
    <s v="Mount John"/>
    <s v="MJ"/>
    <x v="135"/>
    <s v="59GMM"/>
    <s v="22:38:20 UTC"/>
    <n v="37.4"/>
    <s v="2500X1254px"/>
    <s v="PNG"/>
    <s v="16m"/>
    <s v="2023H1"/>
    <n v="37.4"/>
    <n v="40"/>
    <s v="03 Cloudy (40%-90%)"/>
  </r>
  <r>
    <n v="75"/>
    <s v="S2A_MSIL1C"/>
    <s v="CDM-MLB-CLS"/>
    <s v="-43.95836, 170.48726 | Zoom: 13"/>
    <b v="1"/>
    <s v="New Zealand"/>
    <s v="Mount John"/>
    <s v="MJ"/>
    <x v="28"/>
    <s v="59GMM"/>
    <s v="22:28:23 UTC"/>
    <n v="9.8000000000000007"/>
    <s v="2500X1254px"/>
    <s v="PNG"/>
    <s v="16m"/>
    <s v="2023H1"/>
    <n v="9.8000000000000007"/>
    <n v="10"/>
    <s v="02 Sunny (10%-30%)"/>
  </r>
  <r>
    <n v="76"/>
    <s v="S2A_MSIL1C"/>
    <s v="CDM-MLB-CLS"/>
    <s v="-43.95836, 170.48726 | Zoom: 13"/>
    <b v="1"/>
    <s v="New Zealand"/>
    <s v="Mount John"/>
    <s v="MJ"/>
    <x v="136"/>
    <s v="59GMM"/>
    <s v="22:38:21 UTC"/>
    <n v="22.6"/>
    <s v="2500X1254px"/>
    <s v="PNG"/>
    <s v="16m"/>
    <s v="2023H1"/>
    <n v="22.6"/>
    <n v="30"/>
    <s v="02 Sunny (10%-30%)"/>
  </r>
  <r>
    <n v="77"/>
    <s v="S2A_MSIL1C"/>
    <s v="CDM-MLB-CLS"/>
    <s v="-43.95836, 170.48726 | Zoom: 13"/>
    <b v="1"/>
    <s v="New Zealand"/>
    <s v="Mount John"/>
    <s v="MJ"/>
    <x v="29"/>
    <s v="59GMM"/>
    <s v="22:28:24 UTC"/>
    <n v="25.7"/>
    <s v="2500X1254px"/>
    <s v="PNG"/>
    <s v="16m"/>
    <s v="2023H1"/>
    <n v="25.7"/>
    <n v="30"/>
    <s v="02 Sunny (10%-30%)"/>
  </r>
  <r>
    <n v="78"/>
    <s v="S2A_MSIL1C"/>
    <s v="CDM-MLB-CLS"/>
    <s v="-43.95836, 170.48726 | Zoom: 13"/>
    <b v="1"/>
    <s v="New Zealand"/>
    <s v="Mount John"/>
    <s v="MJ"/>
    <x v="137"/>
    <s v="59GMM"/>
    <s v="22:38:19 UTC"/>
    <n v="96.1"/>
    <s v="2500X1254px"/>
    <s v="PNG"/>
    <s v="16m"/>
    <s v="2023H1"/>
    <n v="96.1"/>
    <n v="100"/>
    <s v="04 Overcast (100%)"/>
  </r>
  <r>
    <n v="79"/>
    <s v="S2A_MSIL1C"/>
    <s v="CDM-MLB-CLS"/>
    <s v="-43.95836, 170.48726 | Zoom: 13"/>
    <b v="1"/>
    <s v="New Zealand"/>
    <s v="Mount John"/>
    <s v="MJ"/>
    <x v="30"/>
    <s v="59GMM"/>
    <s v="22:28:23 UTC"/>
    <n v="4.5999999999999996"/>
    <s v="2500X1254px"/>
    <s v="PNG"/>
    <s v="16m"/>
    <s v="2023H1"/>
    <n v="4.5999999999999996"/>
    <n v="10"/>
    <s v="02 Sunny (10%-30%)"/>
  </r>
  <r>
    <n v="80"/>
    <s v="S2A_MSIL1C"/>
    <s v="CDM-MLB-CLS"/>
    <s v="-43.95836, 170.48726 | Zoom: 13"/>
    <b v="1"/>
    <s v="New Zealand"/>
    <s v="Mount John"/>
    <s v="MJ"/>
    <x v="138"/>
    <s v="59GMM"/>
    <s v="22:38:19 UTC"/>
    <n v="85.4"/>
    <s v="2500X1254px"/>
    <s v="PNG"/>
    <s v="16m"/>
    <s v="2023H1"/>
    <n v="85.4"/>
    <n v="90"/>
    <s v="03 Cloudy (40%-90%)"/>
  </r>
  <r>
    <n v="81"/>
    <s v="S2A_MSIL1C"/>
    <s v="CDM-MLB-CLS"/>
    <s v="-43.95836, 170.48726 | Zoom: 13"/>
    <b v="1"/>
    <s v="New Zealand"/>
    <s v="Mount John"/>
    <s v="MJ"/>
    <x v="31"/>
    <s v="59GMM"/>
    <s v="22:28:21 UTC"/>
    <n v="59.1"/>
    <s v="2500X1254px"/>
    <s v="PNG"/>
    <s v="16m"/>
    <s v="2023H1"/>
    <n v="59.1"/>
    <n v="60"/>
    <s v="03 Cloudy (40%-90%)"/>
  </r>
  <r>
    <n v="82"/>
    <s v="S2A_MSIL1C"/>
    <s v="CDM-MLB-CLS"/>
    <s v="-43.95836, 170.48726 | Zoom: 13"/>
    <b v="1"/>
    <s v="New Zealand"/>
    <s v="Mount John"/>
    <s v="MJ"/>
    <x v="139"/>
    <s v="59GMM"/>
    <s v="22:38:20 UTC"/>
    <n v="16.100000000000001"/>
    <s v="2500X1254px"/>
    <s v="PNG"/>
    <s v="16m"/>
    <s v="2023H1"/>
    <n v="16.100000000000001"/>
    <n v="20"/>
    <s v="02 Sunny (10%-30%)"/>
  </r>
  <r>
    <n v="83"/>
    <s v="S2A_MSIL1C"/>
    <s v="CDM-MLB-CLS"/>
    <s v="-43.95836, 170.48726 | Zoom: 13"/>
    <b v="1"/>
    <s v="New Zealand"/>
    <s v="Mount John"/>
    <s v="MJ"/>
    <x v="32"/>
    <s v="59GMM"/>
    <s v="22:28:22 UTC"/>
    <n v="0.7"/>
    <s v="2500X1254px"/>
    <s v="PNG"/>
    <s v="16m"/>
    <s v="2023H1"/>
    <n v="0.7"/>
    <n v="10"/>
    <s v="02 Sunny (10%-30%)"/>
  </r>
  <r>
    <n v="84"/>
    <s v="S2A_MSIL1C"/>
    <s v="CDM-MLB-CLS"/>
    <s v="-43.95836, 170.48726 | Zoom: 13"/>
    <b v="1"/>
    <s v="New Zealand"/>
    <s v="Mount John"/>
    <s v="MJ"/>
    <x v="140"/>
    <s v="59GMM"/>
    <s v="22:38:18 UTC"/>
    <n v="38.6"/>
    <s v="2500X1254px"/>
    <s v="PNG"/>
    <s v="16m"/>
    <s v="2023H1"/>
    <n v="38.6"/>
    <n v="40"/>
    <s v="03 Cloudy (40%-90%)"/>
  </r>
  <r>
    <n v="85"/>
    <s v="S2A_MSIL1C"/>
    <s v="CDM-MLB-CLS"/>
    <s v="-43.95836, 170.48726 | Zoom: 13"/>
    <b v="1"/>
    <s v="New Zealand"/>
    <s v="Mount John"/>
    <s v="MJ"/>
    <x v="33"/>
    <s v="59GMM"/>
    <s v="22:28:22 UTC"/>
    <n v="67.400000000000006"/>
    <s v="2500X1254px"/>
    <s v="PNG"/>
    <s v="16m"/>
    <s v="2023H1"/>
    <n v="67.400000000000006"/>
    <n v="70"/>
    <s v="03 Cloudy (40%-90%)"/>
  </r>
  <r>
    <n v="86"/>
    <s v="S2A_MSIL1C"/>
    <s v="CDM-MLB-CLS"/>
    <s v="-43.95836, 170.48726 | Zoom: 13"/>
    <b v="1"/>
    <s v="New Zealand"/>
    <s v="Mount John"/>
    <s v="MJ"/>
    <x v="141"/>
    <s v="59GMM"/>
    <s v="22:38:17 UTC"/>
    <n v="43.9"/>
    <s v="2500X1254px"/>
    <s v="PNG"/>
    <s v="16m"/>
    <s v="2023H1"/>
    <n v="43.9"/>
    <n v="50"/>
    <s v="03 Cloudy (40%-90%)"/>
  </r>
  <r>
    <n v="87"/>
    <s v="S2A_MSIL1C"/>
    <s v="CDM-MLB-CLS"/>
    <s v="-43.95836, 170.48726 | Zoom: 13"/>
    <b v="1"/>
    <s v="New Zealand"/>
    <s v="Mount John"/>
    <s v="MJ"/>
    <x v="34"/>
    <s v="59GMM"/>
    <s v="22:28:22 UTC"/>
    <n v="0"/>
    <s v="2500X1254px"/>
    <s v="PNG"/>
    <s v="16m"/>
    <s v="2023H1"/>
    <n v="0"/>
    <n v="0"/>
    <s v="01 Clear (0%)"/>
  </r>
  <r>
    <n v="88"/>
    <s v="S2A_MSIL1C"/>
    <s v="CDM-MLB-CLS"/>
    <s v="-43.95836, 170.48726 | Zoom: 13"/>
    <b v="1"/>
    <s v="New Zealand"/>
    <s v="Mount John"/>
    <s v="MJ"/>
    <x v="142"/>
    <s v="59GMM"/>
    <s v="22:38:20 UTC"/>
    <n v="95.5"/>
    <s v="2500X1254px"/>
    <s v="PNG"/>
    <s v="16m"/>
    <s v="2023H1"/>
    <n v="95.5"/>
    <n v="100"/>
    <s v="04 Overcast (100%)"/>
  </r>
  <r>
    <n v="89"/>
    <s v="S2A_MSIL1C"/>
    <s v="CDM-MLB-CLS"/>
    <s v="-43.95836, 170.48726 | Zoom: 13"/>
    <b v="1"/>
    <s v="New Zealand"/>
    <s v="Mount John"/>
    <s v="MJ"/>
    <x v="35"/>
    <s v="59GMM"/>
    <s v="22:28:24 UTC"/>
    <n v="81.8"/>
    <s v="2500X1254px"/>
    <s v="PNG"/>
    <s v="16m"/>
    <s v="2023H1"/>
    <n v="81.8"/>
    <n v="90"/>
    <s v="03 Cloudy (40%-90%)"/>
  </r>
  <r>
    <n v="90"/>
    <s v="S2A_MSIL1C"/>
    <s v="CDM-MLB-CLS"/>
    <s v="-43.95836, 170.48726 | Zoom: 13"/>
    <b v="1"/>
    <s v="New Zealand"/>
    <s v="Mount John"/>
    <s v="MJ"/>
    <x v="143"/>
    <s v="59GMM"/>
    <s v="22:38:20 UTC"/>
    <n v="30.3"/>
    <s v="2500X1254px"/>
    <s v="PNG"/>
    <s v="16m"/>
    <s v="2023H1"/>
    <n v="30.3"/>
    <n v="40"/>
    <s v="03 Cloudy (40%-90%)"/>
  </r>
  <r>
    <m/>
    <s v="S2A_MSIL1C"/>
    <s v="CDM-MLB-CLS"/>
    <s v="-43.95836, 170.48726 | Zoom: 13"/>
    <b v="1"/>
    <s v="New Zealand"/>
    <s v="Mount John"/>
    <s v="MJ"/>
    <x v="36"/>
    <s v="59GMM"/>
    <s v="22:28:24 UTC"/>
    <n v="99.3"/>
    <s v="2500X1254px"/>
    <s v="PNG"/>
    <s v="16m"/>
    <s v="2022H2"/>
    <n v="99.3"/>
    <n v="100"/>
    <s v="04 Overcast (100%)"/>
  </r>
  <r>
    <m/>
    <s v="S2A_MSIL1C"/>
    <s v="CDM-MLB-CLS"/>
    <s v="-43.95836, 170.48726 | Zoom: 13"/>
    <b v="1"/>
    <s v="New Zealand"/>
    <s v="Mount John"/>
    <s v="MJ"/>
    <x v="144"/>
    <s v="59GMM"/>
    <s v="22:38:20 UTC"/>
    <n v="5.3"/>
    <s v="2500X1254px"/>
    <s v="PNG"/>
    <s v="16m"/>
    <s v="2022H2"/>
    <n v="5.3"/>
    <n v="10"/>
    <s v="02 Sunny (10%-30%)"/>
  </r>
  <r>
    <m/>
    <s v="S2A_MSIL1C"/>
    <s v="CDM-MLB-CLS"/>
    <s v="-43.95836, 170.48726 | Zoom: 13"/>
    <b v="1"/>
    <s v="New Zealand"/>
    <s v="Mount John"/>
    <s v="MJ"/>
    <x v="37"/>
    <s v="59GMM"/>
    <s v="22:28:23 UTC"/>
    <n v="76.5"/>
    <s v="2500X1254px"/>
    <s v="PNG"/>
    <s v="16m"/>
    <s v="2022H2"/>
    <n v="76.5"/>
    <n v="80"/>
    <s v="03 Cloudy (40%-90%)"/>
  </r>
  <r>
    <m/>
    <s v="S2A_MSIL1C"/>
    <s v="CDM-MLB-CLS"/>
    <s v="-43.95836, 170.48726 | Zoom: 13"/>
    <b v="1"/>
    <s v="New Zealand"/>
    <s v="Mount John"/>
    <s v="MJ"/>
    <x v="145"/>
    <s v="59GMM"/>
    <s v="22:38:21 UTC"/>
    <n v="70.3"/>
    <s v="2500X1254px"/>
    <s v="PNG"/>
    <s v="16m"/>
    <s v="2022H2"/>
    <n v="70.3"/>
    <n v="80"/>
    <s v="03 Cloudy (40%-90%)"/>
  </r>
  <r>
    <m/>
    <s v="S2A_MSIL1C"/>
    <s v="CDM-MLB-CLS"/>
    <s v="-43.95836, 170.48726 | Zoom: 13"/>
    <b v="1"/>
    <s v="New Zealand"/>
    <s v="Mount John"/>
    <s v="MJ"/>
    <x v="38"/>
    <s v="59GMM"/>
    <s v="22:28:24 UTC"/>
    <n v="83.9"/>
    <s v="2500X1254px"/>
    <s v="PNG"/>
    <s v="16m"/>
    <s v="2022H2"/>
    <n v="83.9"/>
    <n v="90"/>
    <s v="03 Cloudy (40%-90%)"/>
  </r>
  <r>
    <m/>
    <s v="S2A_MSIL1C"/>
    <s v="CDM-MLB-CLS"/>
    <s v="-43.95836, 170.48726 | Zoom: 13"/>
    <b v="1"/>
    <s v="New Zealand"/>
    <s v="Mount John"/>
    <s v="MJ"/>
    <x v="146"/>
    <s v="59GMM"/>
    <s v="22:38:21 UTC"/>
    <n v="97.5"/>
    <s v="2500X1254px"/>
    <s v="PNG"/>
    <s v="16m"/>
    <s v="2022H2"/>
    <n v="97.5"/>
    <n v="100"/>
    <s v="04 Overcast (100%)"/>
  </r>
  <r>
    <m/>
    <s v="S2A_MSIL1C"/>
    <s v="CDM-MLB-CLS"/>
    <s v="-43.95836, 170.48726 | Zoom: 13"/>
    <b v="1"/>
    <s v="New Zealand"/>
    <s v="Mount John"/>
    <s v="MJ"/>
    <x v="39"/>
    <s v="59GMM"/>
    <s v="22:28:25 UTC"/>
    <n v="85.8"/>
    <s v="2500X1254px"/>
    <s v="PNG"/>
    <s v="16m"/>
    <s v="2022H2"/>
    <n v="85.8"/>
    <n v="90"/>
    <s v="03 Cloudy (40%-90%)"/>
  </r>
  <r>
    <m/>
    <s v="S2A_MSIL1C"/>
    <s v="CDM-MLB-CLS"/>
    <s v="-43.95836, 170.48726 | Zoom: 13"/>
    <b v="1"/>
    <s v="New Zealand"/>
    <s v="Mount John"/>
    <s v="MJ"/>
    <x v="40"/>
    <s v="59GMM"/>
    <s v="22:28:22 UTC"/>
    <n v="8.9"/>
    <s v="2500X1254px"/>
    <s v="PNG"/>
    <s v="16m"/>
    <s v="2022H2"/>
    <n v="8.9"/>
    <n v="10"/>
    <s v="02 Sunny (10%-30%)"/>
  </r>
  <r>
    <m/>
    <s v="S2A_MSIL1C"/>
    <s v="CDM-MLB-CLS"/>
    <s v="-43.95836, 170.48726 | Zoom: 13"/>
    <b v="1"/>
    <s v="New Zealand"/>
    <s v="Mount John"/>
    <s v="MJ"/>
    <x v="147"/>
    <s v="59GMM"/>
    <s v="22:38:22 UTC"/>
    <n v="93"/>
    <s v="2500X1254px"/>
    <s v="PNG"/>
    <s v="16m"/>
    <s v="2022H2"/>
    <n v="93"/>
    <n v="100"/>
    <s v="04 Overcast (100%)"/>
  </r>
  <r>
    <m/>
    <s v="S2A_MSIL1C"/>
    <s v="CDM-MLB-CLS"/>
    <s v="-43.95836, 170.48726 | Zoom: 13"/>
    <b v="1"/>
    <s v="New Zealand"/>
    <s v="Mount John"/>
    <s v="MJ"/>
    <x v="41"/>
    <s v="59GMM"/>
    <s v="22:28:26 UTC"/>
    <n v="39"/>
    <s v="2500X1254px"/>
    <s v="PNG"/>
    <s v="16m"/>
    <s v="2022H2"/>
    <n v="39"/>
    <n v="40"/>
    <s v="03 Cloudy (40%-90%)"/>
  </r>
  <r>
    <m/>
    <s v="S2A_MSIL1C"/>
    <s v="CDM-MLB-CLS"/>
    <s v="-43.95836, 170.48726 | Zoom: 13"/>
    <b v="1"/>
    <s v="New Zealand"/>
    <s v="Mount John"/>
    <s v="MJ"/>
    <x v="148"/>
    <s v="59GMM"/>
    <s v="22:38:20 UTC"/>
    <n v="29.6"/>
    <s v="2500X1254px"/>
    <s v="PNG"/>
    <s v="16m"/>
    <s v="2022H2"/>
    <n v="29.6"/>
    <n v="30"/>
    <s v="02 Sunny (10%-30%)"/>
  </r>
  <r>
    <m/>
    <s v="S2A_MSIL1C"/>
    <s v="CDM-MLB-CLS"/>
    <s v="-43.95836, 170.48726 | Zoom: 13"/>
    <b v="1"/>
    <s v="New Zealand"/>
    <s v="Mount John"/>
    <s v="MJ"/>
    <x v="42"/>
    <s v="59GMM"/>
    <s v="22:28:24 UTC"/>
    <n v="99.4"/>
    <s v="2500X1254px"/>
    <s v="PNG"/>
    <s v="16m"/>
    <s v="2022H2"/>
    <n v="99.4"/>
    <n v="100"/>
    <s v="04 Overcast (100%)"/>
  </r>
  <r>
    <m/>
    <s v="S2A_MSIL1C"/>
    <s v="CDM-MLB-CLS"/>
    <s v="-43.95836, 170.48726 | Zoom: 13"/>
    <b v="1"/>
    <s v="New Zealand"/>
    <s v="Mount John"/>
    <s v="MJ"/>
    <x v="149"/>
    <s v="59GMM"/>
    <s v="22:38:21 UTC"/>
    <n v="13.8"/>
    <s v="2500X1254px"/>
    <s v="PNG"/>
    <s v="16m"/>
    <s v="2022H2"/>
    <n v="13.8"/>
    <n v="20"/>
    <s v="02 Sunny (10%-30%)"/>
  </r>
  <r>
    <m/>
    <s v="S2A_MSIL1C"/>
    <s v="CDM-MLB-CLS"/>
    <s v="-43.95836, 170.48726 | Zoom: 13"/>
    <b v="1"/>
    <s v="New Zealand"/>
    <s v="Mount John"/>
    <s v="MJ"/>
    <x v="43"/>
    <s v="59GMM"/>
    <s v="22:28:24 UTC"/>
    <n v="23.8"/>
    <s v="2500X1254px"/>
    <s v="PNG"/>
    <s v="16m"/>
    <s v="2022H2"/>
    <n v="23.8"/>
    <n v="30"/>
    <s v="02 Sunny (10%-30%)"/>
  </r>
  <r>
    <m/>
    <s v="S2A_MSIL1C"/>
    <s v="CDM-MLB-CLS"/>
    <s v="-43.95836, 170.48726 | Zoom: 13"/>
    <b v="1"/>
    <s v="New Zealand"/>
    <s v="Mount John"/>
    <s v="MJ"/>
    <x v="150"/>
    <s v="59GMM"/>
    <s v="22:38:21 UTC"/>
    <n v="26.5"/>
    <s v="2500X1254px"/>
    <s v="PNG"/>
    <s v="16m"/>
    <s v="2022H2"/>
    <n v="26.5"/>
    <n v="30"/>
    <s v="02 Sunny (10%-30%)"/>
  </r>
  <r>
    <m/>
    <s v="S2A_MSIL1C"/>
    <s v="CDM-MLB-CLS"/>
    <s v="-43.95836, 170.48726 | Zoom: 13"/>
    <b v="1"/>
    <s v="New Zealand"/>
    <s v="Mount John"/>
    <s v="MJ"/>
    <x v="44"/>
    <s v="59GMM"/>
    <s v="22:28:25 UTC"/>
    <n v="56"/>
    <s v="2500X1254px"/>
    <s v="PNG"/>
    <s v="16m"/>
    <s v="2022H2"/>
    <n v="56"/>
    <n v="60"/>
    <s v="03 Cloudy (40%-90%)"/>
  </r>
  <r>
    <m/>
    <s v="S2A_MSIL1C"/>
    <s v="CDM-MLB-CLS"/>
    <s v="-43.95836, 170.48726 | Zoom: 13"/>
    <b v="1"/>
    <s v="New Zealand"/>
    <s v="Mount John"/>
    <s v="MJ"/>
    <x v="151"/>
    <s v="59GMM"/>
    <s v="22:38:23 UTC"/>
    <n v="96.8"/>
    <s v="2500X1254px"/>
    <s v="PNG"/>
    <s v="16m"/>
    <s v="2022H2"/>
    <n v="96.8"/>
    <n v="100"/>
    <s v="04 Overcast (100%)"/>
  </r>
  <r>
    <m/>
    <s v="S2A_MSIL1C"/>
    <s v="CDM-MLB-CLS"/>
    <s v="-43.95836, 170.48726 | Zoom: 13"/>
    <b v="1"/>
    <s v="New Zealand"/>
    <s v="Mount John"/>
    <s v="MJ"/>
    <x v="45"/>
    <s v="59GMM"/>
    <s v="22:28:28 UTC"/>
    <n v="25.5"/>
    <s v="2500X1254px"/>
    <s v="PNG"/>
    <s v="16m"/>
    <s v="2022H2"/>
    <n v="25.5"/>
    <n v="30"/>
    <s v="02 Sunny (10%-30%)"/>
  </r>
  <r>
    <m/>
    <s v="S2A_MSIL1C"/>
    <s v="CDM-MLB-CLS"/>
    <s v="-43.95836, 170.48726 | Zoom: 13"/>
    <b v="1"/>
    <s v="New Zealand"/>
    <s v="Mount John"/>
    <s v="MJ"/>
    <x v="152"/>
    <s v="59GMM"/>
    <s v="22:38:21 UTC"/>
    <n v="10.8"/>
    <s v="2500X1254px"/>
    <s v="PNG"/>
    <s v="16m"/>
    <s v="2022H2"/>
    <n v="10.8"/>
    <n v="20"/>
    <s v="02 Sunny (10%-30%)"/>
  </r>
  <r>
    <m/>
    <s v="S2A_MSIL1C"/>
    <s v="CDM-MLB-CLS"/>
    <s v="-43.95836, 170.48726 | Zoom: 13"/>
    <b v="1"/>
    <s v="New Zealand"/>
    <s v="Mount John"/>
    <s v="MJ"/>
    <x v="46"/>
    <s v="59GMM"/>
    <s v="22:28:24 UTC"/>
    <n v="72.2"/>
    <s v="2500X1254px"/>
    <s v="PNG"/>
    <s v="16m"/>
    <s v="2022H2"/>
    <n v="72.2"/>
    <n v="80"/>
    <s v="03 Cloudy (40%-90%)"/>
  </r>
  <r>
    <m/>
    <s v="S2A_MSIL1C"/>
    <s v="CDM-MLB-CLS"/>
    <s v="-43.95836, 170.48726 | Zoom: 13"/>
    <b v="1"/>
    <s v="New Zealand"/>
    <s v="Mount John"/>
    <s v="MJ"/>
    <x v="47"/>
    <s v="59GMM"/>
    <s v="22:28:29 UTC"/>
    <n v="8.4"/>
    <s v="2500X1254px"/>
    <s v="PNG"/>
    <s v="16m"/>
    <s v="2022H2"/>
    <n v="8.4"/>
    <n v="10"/>
    <s v="02 Sunny (10%-30%)"/>
  </r>
  <r>
    <m/>
    <s v="S2A_MSIL1C"/>
    <s v="CDM-MLB-CLS"/>
    <s v="-43.95836, 170.48726 | Zoom: 13"/>
    <b v="1"/>
    <s v="New Zealand"/>
    <s v="Mount John"/>
    <s v="MJ"/>
    <x v="153"/>
    <s v="59GMM"/>
    <s v="22:38:19 UTC"/>
    <n v="36.299999999999997"/>
    <s v="2500X1254px"/>
    <s v="PNG"/>
    <s v="16m"/>
    <s v="2022H2"/>
    <n v="36.299999999999997"/>
    <n v="40"/>
    <s v="03 Cloudy (40%-90%)"/>
  </r>
  <r>
    <m/>
    <s v="S2A_MSIL1C"/>
    <s v="CDM-MLB-CLS"/>
    <s v="-43.95836, 170.48726 | Zoom: 13"/>
    <b v="1"/>
    <s v="New Zealand"/>
    <s v="Mount John"/>
    <s v="MJ"/>
    <x v="48"/>
    <s v="59GMM"/>
    <s v="22:28:23 UTC"/>
    <n v="93.5"/>
    <s v="2500X1254px"/>
    <s v="PNG"/>
    <s v="16m"/>
    <s v="2022H2"/>
    <n v="93.5"/>
    <n v="100"/>
    <s v="04 Overcast (100%)"/>
  </r>
  <r>
    <m/>
    <s v="S2A_MSIL1C"/>
    <s v="CDM-MLB-CLS"/>
    <s v="-43.95836, 170.48726 | Zoom: 13"/>
    <b v="1"/>
    <s v="New Zealand"/>
    <s v="Mount John"/>
    <s v="MJ"/>
    <x v="154"/>
    <s v="59GMM"/>
    <s v="22:38:25 UTC"/>
    <n v="98.7"/>
    <s v="2500X1254px"/>
    <s v="PNG"/>
    <s v="16m"/>
    <s v="2022H2"/>
    <n v="98.7"/>
    <n v="100"/>
    <s v="04 Overcast (100%)"/>
  </r>
  <r>
    <m/>
    <s v="S2A_MSIL1C"/>
    <s v="CDM-MLB-CLS"/>
    <s v="-43.95836, 170.48726 | Zoom: 13"/>
    <b v="1"/>
    <s v="New Zealand"/>
    <s v="Mount John"/>
    <s v="MJ"/>
    <x v="49"/>
    <s v="59GMM"/>
    <s v="22:28:28 UTC"/>
    <n v="88.8"/>
    <s v="2500X1254px"/>
    <s v="PNG"/>
    <s v="16m"/>
    <s v="2022H2"/>
    <n v="88.8"/>
    <n v="90"/>
    <s v="03 Cloudy (40%-90%)"/>
  </r>
  <r>
    <m/>
    <s v="S2A_MSIL1C"/>
    <s v="CDM-MLB-CLS"/>
    <s v="-43.95836, 170.48726 | Zoom: 13"/>
    <b v="1"/>
    <s v="New Zealand"/>
    <s v="Mount John"/>
    <s v="MJ"/>
    <x v="155"/>
    <s v="59GMM"/>
    <s v="22:38:21 UTC"/>
    <n v="98.4"/>
    <s v="2500X1254px"/>
    <s v="PNG"/>
    <s v="16m"/>
    <s v="2022H2"/>
    <n v="98.4"/>
    <n v="100"/>
    <s v="04 Overcast (100%)"/>
  </r>
  <r>
    <m/>
    <s v="S2A_MSIL1C"/>
    <s v="CDM-MLB-CLS"/>
    <s v="-43.95836, 170.48726 | Zoom: 13"/>
    <b v="1"/>
    <s v="New Zealand"/>
    <s v="Mount John"/>
    <s v="MJ"/>
    <x v="50"/>
    <s v="59GMM"/>
    <s v="22:28:24 UTC"/>
    <n v="7.6"/>
    <s v="2500X1254px"/>
    <s v="PNG"/>
    <s v="16m"/>
    <s v="2022H2"/>
    <n v="7.6"/>
    <n v="10"/>
    <s v="02 Sunny (10%-30%)"/>
  </r>
  <r>
    <m/>
    <s v="S2A_MSIL1C"/>
    <s v="CDM-MLB-CLS"/>
    <s v="-43.95836, 170.48726 | Zoom: 13"/>
    <b v="1"/>
    <s v="New Zealand"/>
    <s v="Mount John"/>
    <s v="MJ"/>
    <x v="156"/>
    <s v="59GMM"/>
    <s v="22:38:24 UTC"/>
    <n v="12"/>
    <s v="2500X1254px"/>
    <s v="PNG"/>
    <s v="16m"/>
    <s v="2022H2"/>
    <n v="12"/>
    <n v="20"/>
    <s v="02 Sunny (10%-30%)"/>
  </r>
  <r>
    <m/>
    <s v="S2A_MSIL1C"/>
    <s v="CDM-MLB-CLS"/>
    <s v="-43.95836, 170.48726 | Zoom: 13"/>
    <b v="1"/>
    <s v="New Zealand"/>
    <s v="Mount John"/>
    <s v="MJ"/>
    <x v="51"/>
    <s v="59GMM"/>
    <s v="22:28:29 UTC"/>
    <n v="43.9"/>
    <s v="2500X1254px"/>
    <s v="PNG"/>
    <s v="16m"/>
    <s v="2022H2"/>
    <n v="43.9"/>
    <n v="50"/>
    <s v="03 Cloudy (40%-90%)"/>
  </r>
  <r>
    <m/>
    <s v="S2A_MSIL1C"/>
    <s v="CDM-MLB-CLS"/>
    <s v="-43.95836, 170.48726 | Zoom: 13"/>
    <b v="1"/>
    <s v="New Zealand"/>
    <s v="Mount John"/>
    <s v="MJ"/>
    <x v="157"/>
    <s v="59GMM"/>
    <s v="22:38:21 UTC"/>
    <n v="9.1"/>
    <s v="2500X1254px"/>
    <s v="PNG"/>
    <s v="16m"/>
    <s v="2022H2"/>
    <n v="9.1"/>
    <n v="10"/>
    <s v="02 Sunny (10%-30%)"/>
  </r>
  <r>
    <m/>
    <s v="S2A_MSIL1C"/>
    <s v="CDM-MLB-CLS"/>
    <s v="-43.95836, 170.48726 | Zoom: 13"/>
    <b v="1"/>
    <s v="New Zealand"/>
    <s v="Mount John"/>
    <s v="MJ"/>
    <x v="52"/>
    <s v="59GMM"/>
    <s v="22:28:23 UTC"/>
    <n v="4.4000000000000004"/>
    <s v="2500X1254px"/>
    <s v="PNG"/>
    <s v="16m"/>
    <s v="2022H2"/>
    <n v="4.4000000000000004"/>
    <n v="10"/>
    <s v="02 Sunny (10%-30%)"/>
  </r>
  <r>
    <m/>
    <s v="S2A_MSIL1C"/>
    <s v="CDM-MLB-CLS"/>
    <s v="-43.95836, 170.48726 | Zoom: 13"/>
    <b v="1"/>
    <s v="New Zealand"/>
    <s v="Mount John"/>
    <s v="MJ"/>
    <x v="158"/>
    <s v="59GMM"/>
    <s v="22:38:28 UTC"/>
    <n v="36.4"/>
    <s v="2500X1254px"/>
    <s v="PNG"/>
    <s v="16m"/>
    <s v="2022H2"/>
    <n v="36.4"/>
    <n v="40"/>
    <s v="03 Cloudy (40%-90%)"/>
  </r>
  <r>
    <m/>
    <s v="S2A_MSIL1C"/>
    <s v="CDM-MLB-CLS"/>
    <s v="-43.95836, 170.48726 | Zoom: 13"/>
    <b v="1"/>
    <s v="New Zealand"/>
    <s v="Mount John"/>
    <s v="MJ"/>
    <x v="53"/>
    <s v="59GMM"/>
    <s v="22:28:32 UTC"/>
    <n v="63.6"/>
    <s v="2500X1254px"/>
    <s v="PNG"/>
    <s v="16m"/>
    <s v="2022H2"/>
    <n v="63.6"/>
    <n v="70"/>
    <s v="03 Cloudy (40%-90%)"/>
  </r>
  <r>
    <m/>
    <s v="S2A_MSIL1C"/>
    <s v="CDM-MLB-CLS"/>
    <s v="-43.95836, 170.48726 | Zoom: 13"/>
    <b v="1"/>
    <s v="New Zealand"/>
    <s v="Mount John"/>
    <s v="MJ"/>
    <x v="159"/>
    <s v="59GMM"/>
    <s v="22:38:20 UTC"/>
    <n v="91.4"/>
    <s v="2500X1254px"/>
    <s v="PNG"/>
    <s v="16m"/>
    <s v="2022H2"/>
    <n v="91.4"/>
    <n v="100"/>
    <s v="04 Overcast (100%)"/>
  </r>
  <r>
    <m/>
    <s v="S2A_MSIL1C"/>
    <s v="CDM-MLB-CLS"/>
    <s v="-43.95836, 170.48726 | Zoom: 13"/>
    <b v="1"/>
    <s v="New Zealand"/>
    <s v="Mount John"/>
    <s v="MJ"/>
    <x v="54"/>
    <s v="59GMM"/>
    <s v="22:28:24 UTC"/>
    <n v="78.8"/>
    <s v="2500X1254px"/>
    <s v="PNG"/>
    <s v="16m"/>
    <s v="2022H2"/>
    <n v="78.8"/>
    <n v="80"/>
    <s v="03 Cloudy (40%-90%)"/>
  </r>
  <r>
    <m/>
    <s v="S2A_MSIL1C"/>
    <s v="CDM-MLB-CLS"/>
    <s v="-43.95836, 170.48726 | Zoom: 13"/>
    <b v="1"/>
    <s v="New Zealand"/>
    <s v="Mount John"/>
    <s v="MJ"/>
    <x v="160"/>
    <s v="59GMM"/>
    <s v="22:38:29 UTC"/>
    <n v="95.6"/>
    <s v="2500X1254px"/>
    <s v="PNG"/>
    <s v="16m"/>
    <s v="2022H2"/>
    <n v="95.6"/>
    <n v="100"/>
    <s v="04 Overcast (100%)"/>
  </r>
  <r>
    <m/>
    <s v="S2A_MSIL1C"/>
    <s v="CDM-MLB-CLS"/>
    <s v="-43.95836, 170.48726 | Zoom: 13"/>
    <b v="1"/>
    <s v="New Zealand"/>
    <s v="Mount John"/>
    <s v="MJ"/>
    <x v="55"/>
    <s v="59GMM"/>
    <s v="22:28:32 UTC"/>
    <n v="100"/>
    <s v="2500X1254px"/>
    <s v="PNG"/>
    <s v="16m"/>
    <s v="2022H2"/>
    <n v="100"/>
    <n v="100"/>
    <s v="04 Overcast (100%)"/>
  </r>
  <r>
    <m/>
    <s v="S2A_MSIL1C"/>
    <s v="CDM-MLB-CLS"/>
    <s v="-43.95836, 170.48726 | Zoom: 13"/>
    <b v="1"/>
    <s v="New Zealand"/>
    <s v="Mount John"/>
    <s v="MJ"/>
    <x v="161"/>
    <s v="59GMM"/>
    <s v="22:38:23 UTC"/>
    <n v="0.6"/>
    <s v="2500X1254px"/>
    <s v="PNG"/>
    <s v="16m"/>
    <s v="2022H2"/>
    <n v="0.6"/>
    <n v="10"/>
    <s v="02 Sunny (10%-30%)"/>
  </r>
  <r>
    <m/>
    <s v="S2A_MSIL1C"/>
    <s v="CDM-MLB-CLS"/>
    <s v="-43.95836, 170.48726 | Zoom: 13"/>
    <b v="1"/>
    <s v="New Zealand"/>
    <s v="Mount John"/>
    <s v="MJ"/>
    <x v="56"/>
    <s v="59GMM"/>
    <s v="22:28:26 UTC"/>
    <n v="80.599999999999994"/>
    <s v="2500X1254px"/>
    <s v="PNG"/>
    <s v="16m"/>
    <s v="2022H2"/>
    <n v="80.599999999999994"/>
    <n v="90"/>
    <s v="03 Cloudy (40%-90%)"/>
  </r>
  <r>
    <m/>
    <s v="S2A_MSIL1C"/>
    <s v="CDM-MLB-CLS"/>
    <s v="-43.95836, 170.48726 | Zoom: 13"/>
    <b v="1"/>
    <s v="New Zealand"/>
    <s v="Mount John"/>
    <s v="MJ"/>
    <x v="162"/>
    <s v="59GMM"/>
    <s v="22:38:30 UTC"/>
    <n v="85.4"/>
    <s v="2500X1254px"/>
    <s v="PNG"/>
    <s v="16m"/>
    <s v="2022H2"/>
    <n v="85.4"/>
    <n v="90"/>
    <s v="03 Cloudy (40%-90%)"/>
  </r>
  <r>
    <m/>
    <s v="S2A_MSIL1C"/>
    <s v="CDM-MLB-CLS"/>
    <s v="-43.95836, 170.48726 | Zoom: 13"/>
    <b v="1"/>
    <s v="New Zealand"/>
    <s v="Mount John"/>
    <s v="MJ"/>
    <x v="57"/>
    <s v="59GMM"/>
    <s v="22:28:34 UTC"/>
    <n v="9.5"/>
    <s v="2500X1254px"/>
    <s v="PNG"/>
    <s v="16m"/>
    <s v="2022H2"/>
    <n v="9.5"/>
    <n v="10"/>
    <s v="02 Sunny (10%-30%)"/>
  </r>
  <r>
    <m/>
    <s v="S2A_MSIL1C"/>
    <s v="CDM-MLB-CLS"/>
    <s v="-43.95836, 170.48726 | Zoom: 13"/>
    <b v="1"/>
    <s v="New Zealand"/>
    <s v="Mount John"/>
    <s v="MJ"/>
    <x v="163"/>
    <s v="59GMM"/>
    <s v="22:38:24 UTC"/>
    <n v="7.1"/>
    <s v="2500X1254px"/>
    <s v="PNG"/>
    <s v="16m"/>
    <s v="2022H2"/>
    <n v="7.1"/>
    <n v="10"/>
    <s v="02 Sunny (10%-30%)"/>
  </r>
  <r>
    <m/>
    <s v="S2A_MSIL1C"/>
    <s v="CDM-MLB-CLS"/>
    <s v="-43.95836, 170.48726 | Zoom: 13"/>
    <b v="1"/>
    <s v="New Zealand"/>
    <s v="Mount John"/>
    <s v="MJ"/>
    <x v="58"/>
    <s v="59GMM"/>
    <s v="22:28:27 UTC"/>
    <n v="24.6"/>
    <s v="2500X1254px"/>
    <s v="PNG"/>
    <s v="16m"/>
    <s v="2022H2"/>
    <n v="24.6"/>
    <n v="30"/>
    <s v="02 Sunny (10%-30%)"/>
  </r>
  <r>
    <m/>
    <s v="S2A_MSIL1C"/>
    <s v="CDM-MLB-CLS"/>
    <s v="-43.95836, 170.48726 | Zoom: 13"/>
    <b v="1"/>
    <s v="New Zealand"/>
    <s v="Mount John"/>
    <s v="MJ"/>
    <x v="164"/>
    <s v="59GMM"/>
    <s v="22:38:33 UTC"/>
    <n v="6.5"/>
    <s v="2500X1254px"/>
    <s v="PNG"/>
    <s v="16m"/>
    <s v="2022H2"/>
    <n v="6.5"/>
    <n v="10"/>
    <s v="02 Sunny (10%-30%)"/>
  </r>
  <r>
    <m/>
    <s v="S2A_MSIL1C"/>
    <s v="CDM-MLB-CLS"/>
    <s v="-43.95836, 170.48726 | Zoom: 13"/>
    <b v="1"/>
    <s v="New Zealand"/>
    <s v="Mount John"/>
    <s v="MJ"/>
    <x v="59"/>
    <s v="59GMM"/>
    <s v="22:28:37 UTC"/>
    <n v="3.8"/>
    <s v="2500X1254px"/>
    <s v="PNG"/>
    <s v="16m"/>
    <s v="2022H2"/>
    <n v="3.8"/>
    <n v="10"/>
    <s v="02 Sunny (10%-30%)"/>
  </r>
  <r>
    <m/>
    <s v="S2A_MSIL1C"/>
    <s v="CDM-MLB-CLS"/>
    <s v="-43.95836, 170.48726 | Zoom: 13"/>
    <b v="1"/>
    <s v="New Zealand"/>
    <s v="Mount John"/>
    <s v="MJ"/>
    <x v="165"/>
    <s v="59GMM"/>
    <s v="22:38:23 UTC"/>
    <n v="27"/>
    <s v="2500X1254px"/>
    <s v="PNG"/>
    <s v="16m"/>
    <s v="2022H2"/>
    <n v="27"/>
    <n v="30"/>
    <s v="02 Sunny (10%-30%)"/>
  </r>
  <r>
    <m/>
    <s v="S2A_MSIL1C"/>
    <s v="CDM-MLB-CLS"/>
    <s v="-43.95836, 170.48726 | Zoom: 13"/>
    <b v="1"/>
    <s v="New Zealand"/>
    <s v="Mount John"/>
    <s v="MJ"/>
    <x v="60"/>
    <s v="59GMM"/>
    <s v="22:28:26 UTC"/>
    <n v="96.8"/>
    <s v="2500X1254px"/>
    <s v="PNG"/>
    <s v="16m"/>
    <s v="2022H2"/>
    <n v="96.8"/>
    <n v="100"/>
    <s v="04 Overcast (100%)"/>
  </r>
  <r>
    <m/>
    <s v="S2A_MSIL1C"/>
    <s v="CDM-MLB-CLS"/>
    <s v="-43.95836, 170.48726 | Zoom: 13"/>
    <b v="1"/>
    <s v="New Zealand"/>
    <s v="Mount John"/>
    <s v="MJ"/>
    <x v="166"/>
    <s v="59GMM"/>
    <s v="22:38:34 UTC"/>
    <n v="24.7"/>
    <s v="2500X1254px"/>
    <s v="PNG"/>
    <s v="16m"/>
    <s v="2022H2"/>
    <n v="24.7"/>
    <n v="30"/>
    <s v="02 Sunny (10%-30%)"/>
  </r>
  <r>
    <m/>
    <s v="S2A_MSIL1C"/>
    <s v="CDM-MLB-CLS"/>
    <s v="-43.95836, 170.48726 | Zoom: 13"/>
    <b v="1"/>
    <s v="New Zealand"/>
    <s v="Mount John"/>
    <s v="MJ"/>
    <x v="61"/>
    <s v="59GMM"/>
    <s v="22:28:38 UTC"/>
    <n v="0.4"/>
    <s v="2500X1254px"/>
    <s v="PNG"/>
    <s v="16m"/>
    <s v="2022H2"/>
    <n v="0.4"/>
    <n v="10"/>
    <s v="02 Sunny (10%-30%)"/>
  </r>
  <r>
    <m/>
    <s v="S2A_MSIL1C"/>
    <s v="CDM-MLB-CLS"/>
    <s v="-43.95836, 170.48726 | Zoom: 13"/>
    <b v="1"/>
    <s v="New Zealand"/>
    <s v="Mount John"/>
    <s v="MJ"/>
    <x v="167"/>
    <s v="59GMM"/>
    <s v="22:38:22 UTC"/>
    <n v="81.8"/>
    <s v="2500X1254px"/>
    <s v="PNG"/>
    <s v="16m"/>
    <s v="2022H2"/>
    <n v="81.8"/>
    <n v="90"/>
    <s v="03 Cloudy (40%-90%)"/>
  </r>
  <r>
    <m/>
    <s v="S2A_MSIL1C"/>
    <s v="CDM-MLB-CLS"/>
    <s v="-43.95836, 170.48726 | Zoom: 13"/>
    <b v="1"/>
    <s v="New Zealand"/>
    <s v="Mount John"/>
    <s v="MJ"/>
    <x v="62"/>
    <s v="59GMM"/>
    <s v="22:28:26 UTC"/>
    <n v="27.1"/>
    <s v="2500X1254px"/>
    <s v="PNG"/>
    <s v="16m"/>
    <s v="2022H2"/>
    <n v="27.1"/>
    <n v="30"/>
    <s v="02 Sunny (10%-30%)"/>
  </r>
  <r>
    <m/>
    <s v="S2A_MSIL1C"/>
    <s v="CDM-MLB-CLS"/>
    <s v="-43.95836, 170.48726 | Zoom: 13"/>
    <b v="1"/>
    <s v="New Zealand"/>
    <s v="Mount John"/>
    <s v="MJ"/>
    <x v="168"/>
    <s v="59GMM"/>
    <s v="22:38:34 UTC"/>
    <n v="38.200000000000003"/>
    <s v="2500X1254px"/>
    <s v="PNG"/>
    <s v="16m"/>
    <s v="2022H2"/>
    <n v="38.200000000000003"/>
    <n v="40"/>
    <s v="03 Cloudy (40%-90%)"/>
  </r>
  <r>
    <m/>
    <s v="S2A_MSIL1C"/>
    <s v="CDM-MLB-CLS"/>
    <s v="-43.95836, 170.48726 | Zoom: 13"/>
    <b v="1"/>
    <s v="New Zealand"/>
    <s v="Mount John"/>
    <s v="MJ"/>
    <x v="63"/>
    <s v="59GMM"/>
    <s v="22:28:38 UTC"/>
    <n v="97.1"/>
    <s v="2500X1254px"/>
    <s v="PNG"/>
    <s v="16m"/>
    <s v="2022H2"/>
    <n v="97.1"/>
    <n v="100"/>
    <s v="04 Overcast (100%)"/>
  </r>
  <r>
    <m/>
    <s v="S2A_MSIL1C"/>
    <s v="CDM-MLB-CLS"/>
    <s v="-43.95836, 170.48726 | Zoom: 13"/>
    <b v="1"/>
    <s v="New Zealand"/>
    <s v="Mount John"/>
    <s v="MJ"/>
    <x v="169"/>
    <s v="59GMM"/>
    <s v="22:38:25 UTC"/>
    <n v="99.9"/>
    <s v="2500X1254px"/>
    <s v="PNG"/>
    <s v="16m"/>
    <s v="2022H2"/>
    <n v="99.9"/>
    <n v="100"/>
    <s v="04 Overcast (100%)"/>
  </r>
  <r>
    <m/>
    <s v="S2A_MSIL1C"/>
    <s v="CDM-MLB-CLS"/>
    <s v="-43.95836, 170.48726 | Zoom: 13"/>
    <b v="1"/>
    <s v="New Zealand"/>
    <s v="Mount John"/>
    <s v="MJ"/>
    <x v="64"/>
    <s v="59GMM"/>
    <s v="22:28:29 UTC"/>
    <n v="6.8"/>
    <s v="2500X1254px"/>
    <s v="PNG"/>
    <s v="16m"/>
    <s v="2022H2"/>
    <n v="6.8"/>
    <n v="10"/>
    <s v="02 Sunny (10%-30%)"/>
  </r>
  <r>
    <m/>
    <s v="S2A_MSIL1C"/>
    <s v="CDM-MLB-CLS"/>
    <s v="-43.95836, 170.48726 | Zoom: 13"/>
    <b v="1"/>
    <s v="New Zealand"/>
    <s v="Mount John"/>
    <s v="MJ"/>
    <x v="170"/>
    <s v="59GMM"/>
    <s v="22:38:33 UTC"/>
    <n v="6.2"/>
    <s v="2500X1254px"/>
    <s v="PNG"/>
    <s v="16m"/>
    <s v="2022H2"/>
    <n v="6.2"/>
    <n v="10"/>
    <s v="02 Sunny (10%-30%)"/>
  </r>
  <r>
    <m/>
    <s v="S2A_MSIL1C"/>
    <s v="CDM-MLB-CLS"/>
    <s v="-43.95836, 170.48726 | Zoom: 13"/>
    <b v="1"/>
    <s v="New Zealand"/>
    <s v="Mount John"/>
    <s v="MJ"/>
    <x v="65"/>
    <s v="59GMM"/>
    <s v="22:28:36 UTC"/>
    <n v="37.700000000000003"/>
    <s v="2500X1254px"/>
    <s v="PNG"/>
    <s v="16m"/>
    <s v="2022H2"/>
    <n v="37.700000000000003"/>
    <n v="40"/>
    <s v="03 Cloudy (40%-90%)"/>
  </r>
  <r>
    <m/>
    <s v="S2A_MSIL1C"/>
    <s v="CDM-MLB-CLS"/>
    <s v="-43.95836, 170.48726 | Zoom: 13"/>
    <b v="1"/>
    <s v="New Zealand"/>
    <s v="Mount John"/>
    <s v="MJ"/>
    <x v="171"/>
    <s v="59GMM"/>
    <s v="22:38:26 UTC"/>
    <n v="95.5"/>
    <s v="2500X1254px"/>
    <s v="PNG"/>
    <s v="16m"/>
    <s v="2022H2"/>
    <n v="95.5"/>
    <n v="100"/>
    <s v="04 Overcast (100%)"/>
  </r>
  <r>
    <m/>
    <s v="S2A_MSIL1C"/>
    <s v="CDM-MLB-CLS"/>
    <s v="-43.95836, 170.48726 | Zoom: 13"/>
    <b v="1"/>
    <s v="New Zealand"/>
    <s v="Mount John"/>
    <s v="MJ"/>
    <x v="66"/>
    <s v="59GMM"/>
    <s v="22:28:30 UTC"/>
    <n v="68.599999999999994"/>
    <s v="2500X1254px"/>
    <s v="PNG"/>
    <s v="16m"/>
    <s v="2022H2"/>
    <n v="68.599999999999994"/>
    <n v="70"/>
    <s v="03 Cloudy (40%-90%)"/>
  </r>
  <r>
    <m/>
    <s v="S2A_MSIL1C"/>
    <s v="CDM-MLB-CLS"/>
    <s v="-43.95836, 170.48726 | Zoom: 13"/>
    <b v="1"/>
    <s v="New Zealand"/>
    <s v="Mount John"/>
    <s v="MJ"/>
    <x v="173"/>
    <s v="59GMM"/>
    <s v="22:38:32 UTC"/>
    <n v="29.1"/>
    <s v="2500X1254px"/>
    <s v="PNG"/>
    <s v="16m"/>
    <s v="2022H2"/>
    <n v="29.1"/>
    <n v="30"/>
    <s v="02 Sunny (10%-30%)"/>
  </r>
  <r>
    <m/>
    <s v="S2A_MSIL1C"/>
    <s v="CDM-MLB-CLS"/>
    <s v="-43.95836, 170.48726 | Zoom: 13"/>
    <b v="1"/>
    <s v="New Zealand"/>
    <s v="Mount John"/>
    <s v="MJ"/>
    <x v="67"/>
    <s v="59GMM"/>
    <s v="22:28:35 UTC"/>
    <n v="98.9"/>
    <s v="2500X1254px"/>
    <s v="PNG"/>
    <s v="16m"/>
    <s v="2022H2"/>
    <n v="98.9"/>
    <n v="100"/>
    <s v="04 Overcast (100%)"/>
  </r>
  <r>
    <m/>
    <s v="S2A_MSIL1C"/>
    <s v="CDM-MLB-CLS"/>
    <s v="-43.95836, 170.48726 | Zoom: 13"/>
    <b v="1"/>
    <s v="New Zealand"/>
    <s v="Mount John"/>
    <s v="MJ"/>
    <x v="174"/>
    <s v="59GMM"/>
    <s v="22:38:27 UTC"/>
    <n v="88.3"/>
    <s v="2500X1254px"/>
    <s v="PNG"/>
    <s v="16m"/>
    <s v="2022H2"/>
    <n v="88.3"/>
    <n v="90"/>
    <s v="03 Cloudy (40%-90%)"/>
  </r>
  <r>
    <m/>
    <s v="S2A_MSIL1C"/>
    <s v="CDM-MLB-CLS"/>
    <s v="-43.95836, 170.48726 | Zoom: 13"/>
    <b v="1"/>
    <s v="New Zealand"/>
    <s v="Mount John"/>
    <s v="MJ"/>
    <x v="68"/>
    <s v="59GMM"/>
    <s v="22:28:30 UTC"/>
    <n v="0.3"/>
    <s v="2500X1254px"/>
    <s v="PNG"/>
    <s v="16m"/>
    <s v="2022H2"/>
    <n v="0.3"/>
    <n v="10"/>
    <s v="02 Sunny (10%-30%)"/>
  </r>
  <r>
    <m/>
    <s v="S2A_MSIL1C"/>
    <s v="CDM-MLB-CLS"/>
    <s v="-43.95836, 170.48726 | Zoom: 13"/>
    <b v="1"/>
    <s v="New Zealand"/>
    <s v="Mount John"/>
    <s v="MJ"/>
    <x v="175"/>
    <s v="59GMM"/>
    <s v="22:38:33 UTC"/>
    <n v="28"/>
    <s v="2500X1254px"/>
    <s v="PNG"/>
    <s v="16m"/>
    <s v="2022H2"/>
    <n v="28"/>
    <n v="30"/>
    <s v="02 Sunny (10%-30%)"/>
  </r>
  <r>
    <m/>
    <s v="S2A_MSIL1C"/>
    <s v="CDM-MLB-CLS"/>
    <s v="-43.95836, 170.48726 | Zoom: 13"/>
    <b v="1"/>
    <s v="New Zealand"/>
    <s v="Mount John"/>
    <s v="MJ"/>
    <x v="69"/>
    <s v="59GMM"/>
    <s v="22:28:37 UTC"/>
    <n v="100"/>
    <s v="2500X1254px"/>
    <s v="PNG"/>
    <s v="16m"/>
    <s v="2022H2"/>
    <n v="100"/>
    <n v="100"/>
    <s v="04 Overcast (100%)"/>
  </r>
  <r>
    <m/>
    <s v="S2A_MSIL1C"/>
    <s v="CDM-MLB-CLS"/>
    <s v="-43.95836, 170.48726 | Zoom: 13"/>
    <b v="1"/>
    <s v="New Zealand"/>
    <s v="Mount John"/>
    <s v="MJ"/>
    <x v="176"/>
    <s v="59GMM"/>
    <s v="22:38:26 UTC"/>
    <n v="0.9"/>
    <s v="2500X1254px"/>
    <s v="PNG"/>
    <s v="16m"/>
    <s v="2022H2"/>
    <n v="0.9"/>
    <n v="10"/>
    <s v="02 Sunny (10%-30%)"/>
  </r>
  <r>
    <m/>
    <s v="S2A_MSIL1C"/>
    <s v="CDM-MLB-CLS"/>
    <s v="-43.95836, 170.48726 | Zoom: 13"/>
    <b v="1"/>
    <s v="New Zealand"/>
    <s v="Mount John"/>
    <s v="MJ"/>
    <x v="70"/>
    <s v="59GMM"/>
    <s v="22:28:29 UTC"/>
    <n v="44.1"/>
    <s v="2500X1254px"/>
    <s v="PNG"/>
    <s v="16m"/>
    <s v="2022H2"/>
    <n v="44.1"/>
    <n v="50"/>
    <s v="03 Cloudy (40%-90%)"/>
  </r>
  <r>
    <m/>
    <s v="S2A_MSIL1C"/>
    <s v="CDM-MLB-CLS"/>
    <s v="-43.95836, 170.48726 | Zoom: 13"/>
    <b v="1"/>
    <s v="New Zealand"/>
    <s v="Mount John"/>
    <s v="MJ"/>
    <x v="177"/>
    <s v="59GMM"/>
    <s v="22:38:34 UTC"/>
    <n v="5.4"/>
    <s v="2500X1254px"/>
    <s v="PNG"/>
    <s v="16m"/>
    <s v="2022H2"/>
    <n v="5.4"/>
    <n v="10"/>
    <s v="02 Sunny (10%-30%)"/>
  </r>
  <r>
    <m/>
    <s v="S2A_MSIL1C"/>
    <s v="CDM-MLB-CLS"/>
    <s v="-43.95836, 170.48726 | Zoom: 13"/>
    <b v="1"/>
    <s v="New Zealand"/>
    <s v="Mount John"/>
    <s v="MJ"/>
    <x v="71"/>
    <s v="59GMM"/>
    <s v="22:28:38 UTC"/>
    <n v="94.4"/>
    <s v="2500X1254px"/>
    <s v="PNG"/>
    <s v="16m"/>
    <s v="2022H2"/>
    <n v="94.4"/>
    <n v="100"/>
    <s v="04 Overcast (100%)"/>
  </r>
  <r>
    <m/>
    <s v="S2A_MSIL1C"/>
    <s v="CDM-MLB-CLS"/>
    <s v="-43.95836, 170.48726 | Zoom: 13"/>
    <b v="1"/>
    <s v="New Zealand"/>
    <s v="Mount John"/>
    <s v="MJ"/>
    <x v="178"/>
    <s v="59GMM"/>
    <s v="22:38:27 UTC"/>
    <n v="0.3"/>
    <s v="2500X1254px"/>
    <s v="PNG"/>
    <s v="16m"/>
    <s v="2022H2"/>
    <n v="0.3"/>
    <n v="10"/>
    <s v="02 Sunny (10%-30%)"/>
  </r>
  <r>
    <m/>
    <s v="S2A_MSIL1C"/>
    <s v="CDM-MLB-CLS"/>
    <s v="-43.95836, 170.48726 | Zoom: 13"/>
    <b v="1"/>
    <s v="New Zealand"/>
    <s v="Mount John"/>
    <s v="MJ"/>
    <x v="72"/>
    <s v="59GMM"/>
    <s v="22:28:30 UTC"/>
    <n v="1"/>
    <s v="2500X1254px"/>
    <s v="PNG"/>
    <s v="16m"/>
    <s v="2022H2"/>
    <n v="1"/>
    <n v="10"/>
    <s v="02 Sunny (10%-30%)"/>
  </r>
  <r>
    <m/>
    <s v="S2A_MSIL1C"/>
    <s v="CDM-MLB-CLS"/>
    <s v="-43.95836, 170.48726 | Zoom: 13"/>
    <b v="1"/>
    <s v="New Zealand"/>
    <s v="Mount John"/>
    <s v="MJ"/>
    <x v="179"/>
    <s v="59GMM"/>
    <s v="22:38:35 UTC"/>
    <n v="0"/>
    <s v="2500X1254px"/>
    <s v="PNG"/>
    <s v="16m"/>
    <s v="2022H1"/>
    <n v="0"/>
    <n v="0"/>
    <s v="01 Clear (0%)"/>
  </r>
  <r>
    <m/>
    <s v="S2A_MSIL1C"/>
    <s v="CDM-MLB-CLS"/>
    <s v="-43.95836, 170.48726 | Zoom: 13"/>
    <b v="1"/>
    <s v="New Zealand"/>
    <s v="Mount John"/>
    <s v="MJ"/>
    <x v="73"/>
    <s v="59GMM"/>
    <s v="22:28:38 UTC"/>
    <n v="77.8"/>
    <s v="2500X1254px"/>
    <s v="PNG"/>
    <s v="16m"/>
    <s v="2022H1"/>
    <n v="77.8"/>
    <n v="80"/>
    <s v="03 Cloudy (40%-90%)"/>
  </r>
  <r>
    <m/>
    <s v="S2A_MSIL1C"/>
    <s v="CDM-MLB-CLS"/>
    <s v="-43.95836, 170.48726 | Zoom: 13"/>
    <b v="1"/>
    <s v="New Zealand"/>
    <s v="Mount John"/>
    <s v="MJ"/>
    <x v="180"/>
    <s v="59GMM"/>
    <s v="22:38:27 UTC"/>
    <n v="1.4"/>
    <s v="2500X1254px"/>
    <s v="PNG"/>
    <s v="16m"/>
    <s v="2022H1"/>
    <n v="1.4"/>
    <n v="10"/>
    <s v="02 Sunny (10%-30%)"/>
  </r>
  <r>
    <m/>
    <s v="S2A_MSIL1C"/>
    <s v="CDM-MLB-CLS"/>
    <s v="-43.95836, 170.48726 | Zoom: 13"/>
    <b v="1"/>
    <s v="New Zealand"/>
    <s v="Mount John"/>
    <s v="MJ"/>
    <x v="74"/>
    <s v="59GMM"/>
    <s v="22:28:30 UTC"/>
    <n v="74.5"/>
    <s v="2500X1254px"/>
    <s v="PNG"/>
    <s v="16m"/>
    <s v="2022H1"/>
    <n v="74.5"/>
    <n v="80"/>
    <s v="03 Cloudy (40%-90%)"/>
  </r>
  <r>
    <m/>
    <s v="S2A_MSIL1C"/>
    <s v="CDM-MLB-CLS"/>
    <s v="-43.95836, 170.48726 | Zoom: 13"/>
    <b v="1"/>
    <s v="New Zealand"/>
    <s v="Mount John"/>
    <s v="MJ"/>
    <x v="181"/>
    <s v="59GMM"/>
    <s v="22:38:34 UTC"/>
    <n v="1.3"/>
    <s v="2500X1254px"/>
    <s v="PNG"/>
    <s v="16m"/>
    <s v="2022H1"/>
    <n v="1.3"/>
    <n v="10"/>
    <s v="02 Sunny (10%-30%)"/>
  </r>
  <r>
    <m/>
    <s v="S2A_MSIL1C"/>
    <s v="CDM-MLB-CLS"/>
    <s v="-43.95836, 170.48726 | Zoom: 13"/>
    <b v="1"/>
    <s v="New Zealand"/>
    <s v="Mount John"/>
    <s v="MJ"/>
    <x v="75"/>
    <s v="59GMM"/>
    <s v="22:28:36 UTC"/>
    <n v="29.1"/>
    <s v="2500X1254px"/>
    <s v="PNG"/>
    <s v="16m"/>
    <s v="2022H1"/>
    <n v="29.1"/>
    <n v="30"/>
    <s v="02 Sunny (10%-30%)"/>
  </r>
  <r>
    <m/>
    <s v="S2A_MSIL1C"/>
    <s v="CDM-MLB-CLS"/>
    <s v="-43.95836, 170.48726 | Zoom: 13"/>
    <b v="1"/>
    <s v="New Zealand"/>
    <s v="Mount John"/>
    <s v="MJ"/>
    <x v="182"/>
    <s v="59GMM"/>
    <s v="22:38:25 UTC"/>
    <n v="43.1"/>
    <s v="2500X1254px"/>
    <s v="PNG"/>
    <s v="16m"/>
    <s v="2022H1"/>
    <n v="43.1"/>
    <n v="50"/>
    <s v="03 Cloudy (40%-90%)"/>
  </r>
  <r>
    <m/>
    <s v="S2A_MSIL1C"/>
    <s v="CDM-MLB-CLS"/>
    <s v="-43.95836, 170.48726 | Zoom: 13"/>
    <b v="1"/>
    <s v="New Zealand"/>
    <s v="Mount John"/>
    <s v="MJ"/>
    <x v="76"/>
    <s v="59GMM"/>
    <s v="22:28:28 UTC"/>
    <n v="86.2"/>
    <s v="2500X1254px"/>
    <s v="PNG"/>
    <s v="16m"/>
    <s v="2022H1"/>
    <n v="86.2"/>
    <n v="90"/>
    <s v="03 Cloudy (40%-90%)"/>
  </r>
  <r>
    <m/>
    <s v="S2A_MSIL1C"/>
    <s v="CDM-MLB-CLS"/>
    <s v="-43.95836, 170.48726 | Zoom: 13"/>
    <b v="1"/>
    <s v="New Zealand"/>
    <s v="Mount John"/>
    <s v="MJ"/>
    <x v="183"/>
    <s v="59GMM"/>
    <s v="22:38:31 UTC"/>
    <n v="89.8"/>
    <s v="2500X1254px"/>
    <s v="PNG"/>
    <s v="16m"/>
    <s v="2022H1"/>
    <n v="89.8"/>
    <n v="90"/>
    <s v="03 Cloudy (40%-90%)"/>
  </r>
  <r>
    <m/>
    <s v="S2A_MSIL1C"/>
    <s v="CDM-MLB-CLS"/>
    <s v="-43.95836, 170.48726 | Zoom: 13"/>
    <b v="1"/>
    <s v="New Zealand"/>
    <s v="Mount John"/>
    <s v="MJ"/>
    <x v="77"/>
    <s v="59GMM"/>
    <s v="22:28:33 UTC"/>
    <n v="74.099999999999994"/>
    <s v="2500X1254px"/>
    <s v="PNG"/>
    <s v="16m"/>
    <s v="2022H1"/>
    <n v="74.099999999999994"/>
    <n v="80"/>
    <s v="03 Cloudy (40%-90%)"/>
  </r>
  <r>
    <m/>
    <s v="S2A_MSIL1C"/>
    <s v="CDM-MLB-CLS"/>
    <s v="-43.95836, 170.48726 | Zoom: 13"/>
    <b v="1"/>
    <s v="New Zealand"/>
    <s v="Mount John"/>
    <s v="MJ"/>
    <x v="184"/>
    <s v="59GMM"/>
    <s v="22:38:22 UTC"/>
    <n v="1.6"/>
    <s v="2500X1254px"/>
    <s v="PNG"/>
    <s v="16m"/>
    <s v="2022H1"/>
    <n v="1.6"/>
    <n v="10"/>
    <s v="02 Sunny (10%-30%)"/>
  </r>
  <r>
    <m/>
    <s v="S2A_MSIL1C"/>
    <s v="CDM-MLB-CLS"/>
    <s v="-43.95836, 170.48726 | Zoom: 13"/>
    <b v="1"/>
    <s v="New Zealand"/>
    <s v="Mount John"/>
    <s v="MJ"/>
    <x v="78"/>
    <s v="59GMM"/>
    <s v="22:28:25 UTC"/>
    <n v="43.9"/>
    <s v="2500X1254px"/>
    <s v="PNG"/>
    <s v="16m"/>
    <s v="2022H1"/>
    <n v="43.9"/>
    <n v="50"/>
    <s v="03 Cloudy (40%-90%)"/>
  </r>
  <r>
    <m/>
    <s v="S2A_MSIL1C"/>
    <s v="CDM-MLB-CLS"/>
    <s v="-43.95836, 170.48726 | Zoom: 13"/>
    <b v="1"/>
    <s v="New Zealand"/>
    <s v="Mount John"/>
    <s v="MJ"/>
    <x v="185"/>
    <s v="59GMM"/>
    <s v="22:38:29 UTC"/>
    <n v="70.7"/>
    <s v="2500X1254px"/>
    <s v="PNG"/>
    <s v="16m"/>
    <s v="2022H1"/>
    <n v="70.7"/>
    <n v="80"/>
    <s v="03 Cloudy (40%-90%)"/>
  </r>
  <r>
    <m/>
    <s v="S2A_MSIL1C"/>
    <s v="CDM-MLB-CLS"/>
    <s v="-43.95836, 170.48726 | Zoom: 13"/>
    <b v="1"/>
    <s v="New Zealand"/>
    <s v="Mount John"/>
    <s v="MJ"/>
    <x v="79"/>
    <s v="59GMM"/>
    <s v="22:28:33 UTC"/>
    <n v="46.8"/>
    <s v="2500X1254px"/>
    <s v="PNG"/>
    <s v="16m"/>
    <s v="2022H1"/>
    <n v="46.8"/>
    <n v="50"/>
    <s v="03 Cloudy (40%-90%)"/>
  </r>
  <r>
    <m/>
    <s v="S2A_MSIL1C"/>
    <s v="CDM-MLB-CLS"/>
    <s v="-43.95836, 170.48726 | Zoom: 13"/>
    <b v="1"/>
    <s v="New Zealand"/>
    <s v="Mount John"/>
    <s v="MJ"/>
    <x v="186"/>
    <s v="59GMM"/>
    <s v="22:38:22 UTC"/>
    <n v="0"/>
    <s v="2500X1254px"/>
    <s v="PNG"/>
    <s v="16m"/>
    <s v="2022H1"/>
    <n v="0"/>
    <n v="0"/>
    <s v="01 Clear (0%)"/>
  </r>
  <r>
    <m/>
    <s v="S2A_MSIL1C"/>
    <s v="CDM-MLB-CLS"/>
    <s v="-43.95836, 170.48726 | Zoom: 13"/>
    <b v="1"/>
    <s v="New Zealand"/>
    <s v="Mount John"/>
    <s v="MJ"/>
    <x v="80"/>
    <s v="59GMM"/>
    <s v="22:28:25 UTC"/>
    <n v="0"/>
    <s v="2500X1254px"/>
    <s v="PNG"/>
    <s v="16m"/>
    <s v="2022H1"/>
    <n v="0"/>
    <n v="0"/>
    <s v="01 Clear (0%)"/>
  </r>
  <r>
    <m/>
    <s v="S2A_MSIL1C"/>
    <s v="CDM-MLB-CLS"/>
    <s v="-43.95836, 170.48726 | Zoom: 13"/>
    <b v="1"/>
    <s v="New Zealand"/>
    <s v="Mount John"/>
    <s v="MJ"/>
    <x v="187"/>
    <s v="59GMM"/>
    <s v="22:38:28 UTC"/>
    <n v="37.6"/>
    <s v="2500X1254px"/>
    <s v="PNG"/>
    <s v="16m"/>
    <s v="2022H1"/>
    <n v="37.6"/>
    <n v="40"/>
    <s v="03 Cloudy (40%-90%)"/>
  </r>
  <r>
    <m/>
    <s v="S2A_MSIL1C"/>
    <s v="CDM-MLB-CLS"/>
    <s v="-43.95836, 170.48726 | Zoom: 13"/>
    <b v="1"/>
    <s v="New Zealand"/>
    <s v="Mount John"/>
    <s v="MJ"/>
    <x v="81"/>
    <s v="59GMM"/>
    <s v="22:28:31 UTC"/>
    <n v="83"/>
    <s v="2500X1254px"/>
    <s v="PNG"/>
    <s v="16m"/>
    <s v="2022H1"/>
    <n v="83"/>
    <n v="90"/>
    <s v="03 Cloudy (40%-90%)"/>
  </r>
  <r>
    <m/>
    <s v="S2A_MSIL1C"/>
    <s v="CDM-MLB-CLS"/>
    <s v="-43.95836, 170.48726 | Zoom: 13"/>
    <b v="1"/>
    <s v="New Zealand"/>
    <s v="Mount John"/>
    <s v="MJ"/>
    <x v="188"/>
    <s v="59GMM"/>
    <s v="22:38:21 UTC"/>
    <n v="32.700000000000003"/>
    <s v="2500X1254px"/>
    <s v="PNG"/>
    <s v="16m"/>
    <s v="2022H1"/>
    <n v="32.700000000000003"/>
    <n v="40"/>
    <s v="03 Cloudy (40%-90%)"/>
  </r>
  <r>
    <m/>
    <s v="S2A_MSIL1C"/>
    <s v="CDM-MLB-CLS"/>
    <s v="-43.95836, 170.48726 | Zoom: 13"/>
    <b v="1"/>
    <s v="New Zealand"/>
    <s v="Mount John"/>
    <s v="MJ"/>
    <x v="82"/>
    <s v="59GMM"/>
    <s v="22:28:24 UTC"/>
    <n v="98.2"/>
    <s v="2500X1254px"/>
    <s v="PNG"/>
    <s v="16m"/>
    <s v="2022H1"/>
    <n v="98.2"/>
    <n v="100"/>
    <s v="04 Overcast (100%)"/>
  </r>
  <r>
    <m/>
    <s v="S2A_MSIL1C"/>
    <s v="CDM-MLB-CLS"/>
    <s v="-43.95836, 170.48726 | Zoom: 13"/>
    <b v="1"/>
    <s v="New Zealand"/>
    <s v="Mount John"/>
    <s v="MJ"/>
    <x v="189"/>
    <s v="59GMM"/>
    <s v="22:38:25 UTC"/>
    <n v="13.2"/>
    <s v="2500X1254px"/>
    <s v="PNG"/>
    <s v="16m"/>
    <s v="2022H1"/>
    <n v="13.2"/>
    <n v="20"/>
    <s v="02 Sunny (10%-30%)"/>
  </r>
  <r>
    <m/>
    <s v="S2A_MSIL1C"/>
    <s v="CDM-MLB-CLS"/>
    <s v="-43.95836, 170.48726 | Zoom: 13"/>
    <b v="1"/>
    <s v="New Zealand"/>
    <s v="Mount John"/>
    <s v="MJ"/>
    <x v="83"/>
    <s v="59GMM"/>
    <s v="22:28:29 UTC"/>
    <n v="34.700000000000003"/>
    <s v="2500X1254px"/>
    <s v="PNG"/>
    <s v="16m"/>
    <s v="2022H1"/>
    <n v="34.700000000000003"/>
    <n v="40"/>
    <s v="03 Cloudy (40%-90%)"/>
  </r>
  <r>
    <m/>
    <s v="S2A_MSIL1C"/>
    <s v="CDM-MLB-CLS"/>
    <s v="-43.95836, 170.48726 | Zoom: 13"/>
    <b v="1"/>
    <s v="New Zealand"/>
    <s v="Mount John"/>
    <s v="MJ"/>
    <x v="190"/>
    <s v="59GMM"/>
    <s v="22:38:18 UTC"/>
    <n v="80.5"/>
    <s v="2500X1254px"/>
    <s v="PNG"/>
    <s v="16m"/>
    <s v="2022H1"/>
    <n v="80.5"/>
    <n v="90"/>
    <s v="03 Cloudy (40%-90%)"/>
  </r>
  <r>
    <m/>
    <s v="S2A_MSIL1C"/>
    <s v="CDM-MLB-CLS"/>
    <s v="-43.95836, 170.48726 | Zoom: 13"/>
    <b v="1"/>
    <s v="New Zealand"/>
    <s v="Mount John"/>
    <s v="MJ"/>
    <x v="84"/>
    <s v="59GMM"/>
    <s v="22:28:20 UTC"/>
    <n v="0"/>
    <s v="2500X1254px"/>
    <s v="PNG"/>
    <s v="16m"/>
    <s v="2022H1"/>
    <n v="0"/>
    <n v="0"/>
    <s v="01 Clear (0%)"/>
  </r>
  <r>
    <m/>
    <s v="S2A_MSIL1C"/>
    <s v="CDM-MLB-CLS"/>
    <s v="-43.95836, 170.48726 | Zoom: 13"/>
    <b v="1"/>
    <s v="New Zealand"/>
    <s v="Mount John"/>
    <s v="MJ"/>
    <x v="191"/>
    <s v="59GMM"/>
    <s v="22:38:27 UTC"/>
    <n v="24.3"/>
    <s v="2500X1254px"/>
    <s v="PNG"/>
    <s v="16m"/>
    <s v="2022H1"/>
    <n v="24.3"/>
    <n v="30"/>
    <s v="02 Sunny (10%-30%)"/>
  </r>
  <r>
    <m/>
    <s v="S2A_MSIL1C"/>
    <s v="CDM-MLB-CLS"/>
    <s v="-43.95836, 170.48726 | Zoom: 13"/>
    <b v="1"/>
    <s v="New Zealand"/>
    <s v="Mount John"/>
    <s v="MJ"/>
    <x v="85"/>
    <s v="59GMM"/>
    <s v="22:28:30 UTC"/>
    <n v="12.8"/>
    <s v="2500X1254px"/>
    <s v="PNG"/>
    <s v="16m"/>
    <s v="2022H1"/>
    <n v="12.8"/>
    <n v="20"/>
    <s v="02 Sunny (10%-30%)"/>
  </r>
  <r>
    <m/>
    <s v="S2A_MSIL1C"/>
    <s v="CDM-MLB-CLS"/>
    <s v="-43.95836, 170.48726 | Zoom: 13"/>
    <b v="1"/>
    <s v="New Zealand"/>
    <s v="Mount John"/>
    <s v="MJ"/>
    <x v="192"/>
    <s v="59GMM"/>
    <s v="22:38:15 UTC"/>
    <n v="2.2000000000000002"/>
    <s v="2500X1254px"/>
    <s v="PNG"/>
    <s v="16m"/>
    <s v="2022H1"/>
    <n v="2.2000000000000002"/>
    <n v="10"/>
    <s v="02 Sunny (10%-30%)"/>
  </r>
  <r>
    <m/>
    <s v="S2A_MSIL1C"/>
    <s v="CDM-MLB-CLS"/>
    <s v="-43.95836, 170.48726 | Zoom: 13"/>
    <b v="1"/>
    <s v="New Zealand"/>
    <s v="Mount John"/>
    <s v="MJ"/>
    <x v="86"/>
    <s v="59GMM"/>
    <s v="22:28:19 UTC"/>
    <n v="43"/>
    <s v="2500X1254px"/>
    <s v="PNG"/>
    <s v="16m"/>
    <s v="2022H1"/>
    <n v="43"/>
    <n v="50"/>
    <s v="03 Cloudy (40%-90%)"/>
  </r>
  <r>
    <m/>
    <s v="S2A_MSIL1C"/>
    <s v="CDM-MLB-CLS"/>
    <s v="-43.95836, 170.48726 | Zoom: 13"/>
    <b v="1"/>
    <s v="New Zealand"/>
    <s v="Mount John"/>
    <s v="MJ"/>
    <x v="193"/>
    <s v="59GMM"/>
    <s v="22:38:26 UTC"/>
    <n v="53.6"/>
    <s v="2500X1254px"/>
    <s v="PNG"/>
    <s v="16m"/>
    <s v="2022H1"/>
    <n v="53.6"/>
    <n v="60"/>
    <s v="03 Cloudy (40%-90%)"/>
  </r>
  <r>
    <m/>
    <s v="S2A_MSIL1C"/>
    <s v="CDM-MLB-CLS"/>
    <s v="-43.95836, 170.48726 | Zoom: 13"/>
    <b v="1"/>
    <s v="New Zealand"/>
    <s v="Mount John"/>
    <s v="MJ"/>
    <x v="87"/>
    <s v="59GMM"/>
    <s v="22:28:29 UTC"/>
    <n v="72.900000000000006"/>
    <s v="2500X1254px"/>
    <s v="PNG"/>
    <s v="16m"/>
    <s v="2022H1"/>
    <n v="72.900000000000006"/>
    <n v="80"/>
    <s v="03 Cloudy (40%-90%)"/>
  </r>
  <r>
    <m/>
    <s v="S2A_MSIL1C"/>
    <s v="CDM-MLB-CLS"/>
    <s v="-43.95836, 170.48726 | Zoom: 13"/>
    <b v="1"/>
    <s v="New Zealand"/>
    <s v="Mount John"/>
    <s v="MJ"/>
    <x v="194"/>
    <s v="59GMM"/>
    <s v="22:38:18 UTC"/>
    <n v="76.2"/>
    <s v="2500X1254px"/>
    <s v="PNG"/>
    <s v="16m"/>
    <s v="2022H1"/>
    <n v="76.2"/>
    <n v="80"/>
    <s v="03 Cloudy (40%-90%)"/>
  </r>
  <r>
    <m/>
    <s v="S2A_MSIL1C"/>
    <s v="CDM-MLB-CLS"/>
    <s v="-43.95836, 170.48726 | Zoom: 13"/>
    <b v="1"/>
    <s v="New Zealand"/>
    <s v="Mount John"/>
    <s v="MJ"/>
    <x v="88"/>
    <s v="59GMM"/>
    <s v="22:28:21 UTC"/>
    <n v="9.1"/>
    <s v="2500X1254px"/>
    <s v="PNG"/>
    <s v="16m"/>
    <s v="2022H1"/>
    <n v="9.1"/>
    <n v="10"/>
    <s v="02 Sunny (10%-30%)"/>
  </r>
  <r>
    <m/>
    <s v="S2A_MSIL1C"/>
    <s v="CDM-MLB-CLS"/>
    <s v="-43.95836, 170.48726 | Zoom: 13"/>
    <b v="1"/>
    <s v="New Zealand"/>
    <s v="Mount John"/>
    <s v="MJ"/>
    <x v="195"/>
    <s v="59GMM"/>
    <s v="22:38:24 UTC"/>
    <n v="99.2"/>
    <s v="2500X1254px"/>
    <s v="PNG"/>
    <s v="16m"/>
    <s v="2022H1"/>
    <n v="99.2"/>
    <n v="100"/>
    <s v="04 Overcast (100%)"/>
  </r>
  <r>
    <m/>
    <s v="S2A_MSIL1C"/>
    <s v="CDM-MLB-CLS"/>
    <s v="-43.95836, 170.48726 | Zoom: 13"/>
    <b v="1"/>
    <s v="New Zealand"/>
    <s v="Mount John"/>
    <s v="MJ"/>
    <x v="89"/>
    <s v="59GMM"/>
    <s v="22:28:26 UTC"/>
    <n v="0"/>
    <s v="2500X1254px"/>
    <s v="PNG"/>
    <s v="16m"/>
    <s v="2022H1"/>
    <n v="0"/>
    <n v="0"/>
    <s v="01 Clear (0%)"/>
  </r>
  <r>
    <m/>
    <s v="S2A_MSIL1C"/>
    <s v="CDM-MLB-CLS"/>
    <s v="-43.95836, 170.48726 | Zoom: 13"/>
    <b v="1"/>
    <s v="New Zealand"/>
    <s v="Mount John"/>
    <s v="MJ"/>
    <x v="196"/>
    <s v="59GMM"/>
    <s v="22:38:18 UTC"/>
    <n v="3"/>
    <s v="2500X1254px"/>
    <s v="PNG"/>
    <s v="16m"/>
    <s v="2022H1"/>
    <n v="3"/>
    <n v="10"/>
    <s v="02 Sunny (10%-30%)"/>
  </r>
  <r>
    <m/>
    <s v="S2A_MSIL1C"/>
    <s v="CDM-MLB-CLS"/>
    <s v="-43.95836, 170.48726 | Zoom: 13"/>
    <b v="1"/>
    <s v="New Zealand"/>
    <s v="Mount John"/>
    <s v="MJ"/>
    <x v="90"/>
    <s v="59GMM"/>
    <s v="22:28:22 UTC"/>
    <n v="24.1"/>
    <s v="2500X1254px"/>
    <s v="PNG"/>
    <s v="16m"/>
    <s v="2022H1"/>
    <n v="24.1"/>
    <n v="30"/>
    <s v="02 Sunny (10%-30%)"/>
  </r>
  <r>
    <m/>
    <s v="S2A_MSIL1C"/>
    <s v="CDM-MLB-CLS"/>
    <s v="-43.95836, 170.48726 | Zoom: 13"/>
    <b v="1"/>
    <s v="New Zealand"/>
    <s v="Mount John"/>
    <s v="MJ"/>
    <x v="197"/>
    <s v="59GMM"/>
    <s v="22:38:24 UTC"/>
    <n v="1.9"/>
    <s v="2500X1254px"/>
    <s v="PNG"/>
    <s v="16m"/>
    <s v="2022H1"/>
    <n v="1.9"/>
    <n v="10"/>
    <s v="02 Sunny (10%-30%)"/>
  </r>
  <r>
    <m/>
    <s v="S2A_MSIL1C"/>
    <s v="CDM-MLB-CLS"/>
    <s v="-43.95836, 170.48726 | Zoom: 13"/>
    <b v="1"/>
    <s v="New Zealand"/>
    <s v="Mount John"/>
    <s v="MJ"/>
    <x v="91"/>
    <s v="59GMM"/>
    <s v="22:28:27 UTC"/>
    <n v="5.7"/>
    <s v="2500X1254px"/>
    <s v="PNG"/>
    <s v="16m"/>
    <s v="2022H1"/>
    <n v="5.7"/>
    <n v="10"/>
    <s v="02 Sunny (10%-30%)"/>
  </r>
  <r>
    <m/>
    <s v="S2A_MSIL1C"/>
    <s v="CDM-MLB-CLS"/>
    <s v="-43.95836, 170.48726 | Zoom: 13"/>
    <b v="1"/>
    <s v="New Zealand"/>
    <s v="Mount John"/>
    <s v="MJ"/>
    <x v="198"/>
    <s v="59GMM"/>
    <s v="22:38:19 UTC"/>
    <n v="16.5"/>
    <s v="2500X1254px"/>
    <s v="PNG"/>
    <s v="16m"/>
    <s v="2022H1"/>
    <n v="16.5"/>
    <n v="20"/>
    <s v="02 Sunny (10%-30%)"/>
  </r>
  <r>
    <m/>
    <s v="S2A_MSIL1C"/>
    <s v="CDM-MLB-CLS"/>
    <s v="-43.95836, 170.48726 | Zoom: 13"/>
    <b v="1"/>
    <s v="New Zealand"/>
    <s v="Mount John"/>
    <s v="MJ"/>
    <x v="92"/>
    <s v="59GMM"/>
    <s v="22:28:23 UTC"/>
    <n v="38.1"/>
    <s v="2500X1254px"/>
    <s v="PNG"/>
    <s v="16m"/>
    <s v="2022H1"/>
    <n v="38.1"/>
    <n v="40"/>
    <s v="03 Cloudy (40%-90%)"/>
  </r>
  <r>
    <m/>
    <s v="S2A_MSIL1C"/>
    <s v="CDM-MLB-CLS"/>
    <s v="-43.95836, 170.48726 | Zoom: 13"/>
    <b v="1"/>
    <s v="New Zealand"/>
    <s v="Mount John"/>
    <s v="MJ"/>
    <x v="199"/>
    <s v="59GMM"/>
    <s v="22:38:25 UTC"/>
    <n v="31.2"/>
    <s v="2500X1254px"/>
    <s v="PNG"/>
    <s v="16m"/>
    <s v="2022H1"/>
    <n v="31.2"/>
    <n v="40"/>
    <s v="03 Cloudy (40%-90%)"/>
  </r>
  <r>
    <m/>
    <s v="S2A_MSIL1C"/>
    <s v="CDM-MLB-CLS"/>
    <s v="-43.95836, 170.48726 | Zoom: 13"/>
    <b v="1"/>
    <s v="New Zealand"/>
    <s v="Mount John"/>
    <s v="MJ"/>
    <x v="93"/>
    <s v="59GMM"/>
    <s v="22:28:29 UTC"/>
    <n v="49.7"/>
    <s v="2500X1254px"/>
    <s v="PNG"/>
    <s v="16m"/>
    <s v="2022H1"/>
    <n v="49.7"/>
    <n v="50"/>
    <s v="03 Cloudy (40%-90%)"/>
  </r>
  <r>
    <m/>
    <s v="S2A_MSIL1C"/>
    <s v="CDM-MLB-CLS"/>
    <s v="-43.95836, 170.48726 | Zoom: 13"/>
    <b v="1"/>
    <s v="New Zealand"/>
    <s v="Mount John"/>
    <s v="MJ"/>
    <x v="200"/>
    <s v="59GMM"/>
    <s v="22:38:20 UTC"/>
    <n v="8.4"/>
    <s v="2500X1254px"/>
    <s v="PNG"/>
    <s v="16m"/>
    <s v="2022H1"/>
    <n v="8.4"/>
    <n v="10"/>
    <s v="02 Sunny (10%-30%)"/>
  </r>
  <r>
    <m/>
    <s v="S2A_MSIL1C"/>
    <s v="CDM-MLB-CLS"/>
    <s v="-43.95836, 170.48726 | Zoom: 13"/>
    <b v="1"/>
    <s v="New Zealand"/>
    <s v="Mount John"/>
    <s v="MJ"/>
    <x v="94"/>
    <s v="59GMM"/>
    <s v="22:28:23 UTC"/>
    <n v="87.7"/>
    <s v="2500X1254px"/>
    <s v="PNG"/>
    <s v="16m"/>
    <s v="2022H1"/>
    <n v="87.7"/>
    <n v="90"/>
    <s v="03 Cloudy (40%-90%)"/>
  </r>
  <r>
    <m/>
    <s v="S2A_MSIL1C"/>
    <s v="CDM-MLB-CLS"/>
    <s v="-43.95836, 170.48726 | Zoom: 13"/>
    <b v="1"/>
    <s v="New Zealand"/>
    <s v="Mount John"/>
    <s v="MJ"/>
    <x v="201"/>
    <s v="59GMM"/>
    <s v="22:38:26 UTC"/>
    <n v="30"/>
    <s v="2500X1254px"/>
    <s v="PNG"/>
    <s v="16m"/>
    <s v="2022H1"/>
    <n v="30"/>
    <n v="30"/>
    <s v="02 Sunny (10%-30%)"/>
  </r>
  <r>
    <m/>
    <s v="S2A_MSIL1C"/>
    <s v="CDM-MLB-CLS"/>
    <s v="-43.95836, 170.48726 | Zoom: 13"/>
    <b v="1"/>
    <s v="New Zealand"/>
    <s v="Mount John"/>
    <s v="MJ"/>
    <x v="95"/>
    <s v="59GMM"/>
    <s v="22:28:29 UTC"/>
    <n v="27.6"/>
    <s v="2500X1254px"/>
    <s v="PNG"/>
    <s v="16m"/>
    <s v="2022H1"/>
    <n v="27.6"/>
    <n v="30"/>
    <s v="02 Sunny (10%-30%)"/>
  </r>
  <r>
    <m/>
    <s v="S2A_MSIL1C"/>
    <s v="CDM-MLB-CLS"/>
    <s v="-43.95836, 170.48726 | Zoom: 13"/>
    <b v="1"/>
    <s v="New Zealand"/>
    <s v="Mount John"/>
    <s v="MJ"/>
    <x v="202"/>
    <s v="59GMM"/>
    <s v="22:38:19 UTC"/>
    <n v="28.4"/>
    <s v="2500X1254px"/>
    <s v="PNG"/>
    <s v="16m"/>
    <s v="2022H1"/>
    <n v="28.4"/>
    <n v="30"/>
    <s v="02 Sunny (10%-30%)"/>
  </r>
  <r>
    <m/>
    <s v="S2A_MSIL1C"/>
    <s v="CDM-MLB-CLS"/>
    <s v="-43.95836, 170.48726 | Zoom: 13"/>
    <b v="1"/>
    <s v="New Zealand"/>
    <s v="Mount John"/>
    <s v="MJ"/>
    <x v="96"/>
    <s v="59GMM"/>
    <s v="22:28:22 UTC"/>
    <n v="54.7"/>
    <s v="2500X1254px"/>
    <s v="PNG"/>
    <s v="16m"/>
    <s v="2022H1"/>
    <n v="54.7"/>
    <n v="60"/>
    <s v="03 Cloudy (40%-90%)"/>
  </r>
  <r>
    <m/>
    <s v="S2A_MSIL1C"/>
    <s v="CDM-MLB-CLS"/>
    <s v="-43.95836, 170.48726 | Zoom: 13"/>
    <b v="1"/>
    <s v="New Zealand"/>
    <s v="Mount John"/>
    <s v="MJ"/>
    <x v="203"/>
    <s v="59GMM"/>
    <s v="22:38:25 UTC"/>
    <n v="26.8"/>
    <s v="2500X1254px"/>
    <s v="PNG"/>
    <s v="16m"/>
    <s v="2022H1"/>
    <n v="26.8"/>
    <n v="30"/>
    <s v="02 Sunny (10%-30%)"/>
  </r>
  <r>
    <m/>
    <s v="S2A_MSIL1C"/>
    <s v="CDM-MLB-CLS"/>
    <s v="-43.95836, 170.48726 | Zoom: 13"/>
    <b v="1"/>
    <s v="New Zealand"/>
    <s v="Mount John"/>
    <s v="MJ"/>
    <x v="97"/>
    <s v="59GMM"/>
    <s v="22:28:28 UTC"/>
    <n v="51.4"/>
    <s v="2500X1254px"/>
    <s v="PNG"/>
    <s v="16m"/>
    <s v="2022H1"/>
    <n v="51.4"/>
    <n v="60"/>
    <s v="03 Cloudy (40%-90%)"/>
  </r>
  <r>
    <m/>
    <s v="S2A_MSIL1C"/>
    <s v="CDM-MLB-CLS"/>
    <s v="-43.95836, 170.48726 | Zoom: 13"/>
    <b v="1"/>
    <s v="New Zealand"/>
    <s v="Mount John"/>
    <s v="MJ"/>
    <x v="204"/>
    <s v="59GMM"/>
    <s v="22:38:17 UTC"/>
    <n v="77.7"/>
    <s v="2500X1254px"/>
    <s v="PNG"/>
    <s v="16m"/>
    <s v="2022H1"/>
    <n v="77.7"/>
    <n v="80"/>
    <s v="03 Cloudy (40%-90%)"/>
  </r>
  <r>
    <m/>
    <s v="S2A_MSIL1C"/>
    <s v="CDM-MLB-CLS"/>
    <s v="-43.95836, 170.48726 | Zoom: 13"/>
    <b v="1"/>
    <s v="New Zealand"/>
    <s v="Mount John"/>
    <s v="MJ"/>
    <x v="98"/>
    <s v="59GMM"/>
    <s v="22:28:20 UTC"/>
    <n v="91"/>
    <s v="2500X1254px"/>
    <s v="PNG"/>
    <s v="16m"/>
    <s v="2022H1"/>
    <n v="91"/>
    <n v="100"/>
    <s v="04 Overcast (100%)"/>
  </r>
  <r>
    <m/>
    <s v="S2A_MSIL1C"/>
    <s v="CDM-MLB-CLS"/>
    <s v="-43.95836, 170.48726 | Zoom: 13"/>
    <b v="1"/>
    <s v="New Zealand"/>
    <s v="Mount John"/>
    <s v="MJ"/>
    <x v="205"/>
    <s v="59GMM"/>
    <s v="22:38:23 UTC"/>
    <n v="2.6"/>
    <s v="2500X1254px"/>
    <s v="PNG"/>
    <s v="16m"/>
    <s v="2022H1"/>
    <n v="2.6"/>
    <n v="10"/>
    <s v="02 Sunny (10%-30%)"/>
  </r>
  <r>
    <m/>
    <s v="S2A_MSIL1C"/>
    <s v="CDM-MLB-CLS"/>
    <s v="-43.95836, 170.48726 | Zoom: 13"/>
    <b v="1"/>
    <s v="New Zealand"/>
    <s v="Mount John"/>
    <s v="MJ"/>
    <x v="99"/>
    <s v="59GMM"/>
    <s v="22:28:26 UTC"/>
    <n v="28.6"/>
    <s v="2500X1254px"/>
    <s v="PNG"/>
    <s v="16m"/>
    <s v="2022H1"/>
    <n v="28.6"/>
    <n v="30"/>
    <s v="02 Sunny (10%-30%)"/>
  </r>
  <r>
    <m/>
    <s v="S2A_MSIL1C"/>
    <s v="CDM-MLB-CLS"/>
    <s v="-43.95836, 170.48726 | Zoom: 13"/>
    <b v="1"/>
    <s v="New Zealand"/>
    <s v="Mount John"/>
    <s v="MJ"/>
    <x v="206"/>
    <s v="59GMM"/>
    <s v="22:38:15 UTC"/>
    <n v="24.1"/>
    <s v="2500X1254px"/>
    <s v="PNG"/>
    <s v="16m"/>
    <s v="2022H1"/>
    <n v="24.1"/>
    <n v="30"/>
    <s v="02 Sunny (10%-30%)"/>
  </r>
  <r>
    <m/>
    <s v="S2A_MSIL1C"/>
    <s v="CDM-MLB-CLS"/>
    <s v="-43.95836, 170.48726 | Zoom: 13"/>
    <b v="1"/>
    <s v="New Zealand"/>
    <s v="Mount John"/>
    <s v="MJ"/>
    <x v="100"/>
    <s v="59GMM"/>
    <s v="22:28:19 UTC"/>
    <n v="99"/>
    <s v="2500X1254px"/>
    <s v="PNG"/>
    <s v="16m"/>
    <s v="2022H1"/>
    <n v="99"/>
    <n v="100"/>
    <s v="04 Overcast (100%)"/>
  </r>
  <r>
    <m/>
    <s v="S2A_MSIL1C"/>
    <s v="CDM-MLB-CLS"/>
    <s v="-43.95836, 170.48726 | Zoom: 13"/>
    <b v="1"/>
    <s v="New Zealand"/>
    <s v="Mount John"/>
    <s v="MJ"/>
    <x v="207"/>
    <s v="59GMM"/>
    <s v="22:38:21 UTC"/>
    <n v="57.1"/>
    <s v="2500X1254px"/>
    <s v="PNG"/>
    <s v="16m"/>
    <s v="2022H1"/>
    <n v="57.1"/>
    <n v="60"/>
    <s v="03 Cloudy (40%-90%)"/>
  </r>
  <r>
    <m/>
    <s v="S2A_MSIL1C"/>
    <s v="CDM-MLB-CLS"/>
    <s v="-43.95836, 170.48726 | Zoom: 13"/>
    <b v="1"/>
    <s v="New Zealand"/>
    <s v="Mount John"/>
    <s v="MJ"/>
    <x v="101"/>
    <s v="59GMM"/>
    <s v="22:28:24 UTC"/>
    <n v="8.4"/>
    <s v="2500X1254px"/>
    <s v="PNG"/>
    <s v="16m"/>
    <s v="2022H1"/>
    <n v="8.4"/>
    <n v="10"/>
    <s v="02 Sunny (10%-30%)"/>
  </r>
  <r>
    <m/>
    <s v="S2A_MSIL1C"/>
    <s v="CDM-MLB-CLS"/>
    <s v="-43.95836, 170.48726 | Zoom: 13"/>
    <b v="1"/>
    <s v="New Zealand"/>
    <s v="Mount John"/>
    <s v="MJ"/>
    <x v="208"/>
    <s v="59GMM"/>
    <s v="22:38:16 UTC"/>
    <n v="71.7"/>
    <s v="2500X1254px"/>
    <s v="PNG"/>
    <s v="16m"/>
    <s v="2022H1"/>
    <n v="71.7"/>
    <n v="80"/>
    <s v="03 Cloudy (40%-90%)"/>
  </r>
  <r>
    <m/>
    <s v="S2A_MSIL1C"/>
    <s v="CDM-MLB-CLS"/>
    <s v="-43.95836, 170.48726 | Zoom: 13"/>
    <b v="1"/>
    <s v="New Zealand"/>
    <s v="Mount John"/>
    <s v="MJ"/>
    <x v="102"/>
    <s v="59GMM"/>
    <s v="22:28:19 UTC"/>
    <n v="94.7"/>
    <s v="2500X1254px"/>
    <s v="PNG"/>
    <s v="16m"/>
    <s v="2022H1"/>
    <n v="94.7"/>
    <n v="100"/>
    <s v="04 Overcast (100%)"/>
  </r>
  <r>
    <m/>
    <s v="S2A_MSIL1C"/>
    <s v="CDM-MLB-CLS"/>
    <s v="-43.95836, 170.48726 | Zoom: 13"/>
    <b v="1"/>
    <s v="New Zealand"/>
    <s v="Mount John"/>
    <s v="MJ"/>
    <x v="209"/>
    <s v="59GMM"/>
    <s v="22:38:22 UTC"/>
    <n v="75"/>
    <s v="2500X1254px"/>
    <s v="PNG"/>
    <s v="16m"/>
    <s v="2022H1"/>
    <n v="75"/>
    <n v="80"/>
    <s v="03 Cloudy (40%-90%)"/>
  </r>
  <r>
    <m/>
    <s v="S2A_MSIL1C"/>
    <s v="CDM-MLB-CLS"/>
    <s v="-43.95836, 170.48726 | Zoom: 13"/>
    <b v="1"/>
    <s v="New Zealand"/>
    <s v="Mount John"/>
    <s v="MJ"/>
    <x v="103"/>
    <s v="59GMM"/>
    <s v="22:28:25 UTC"/>
    <n v="23.2"/>
    <s v="2500X1254px"/>
    <s v="PNG"/>
    <s v="16m"/>
    <s v="2022H1"/>
    <n v="23.2"/>
    <n v="30"/>
    <s v="02 Sunny (10%-30%)"/>
  </r>
  <r>
    <m/>
    <s v="S2A_MSIL1C"/>
    <s v="CDM-MLB-CLS"/>
    <s v="-43.95836, 170.48726 | Zoom: 13"/>
    <b v="1"/>
    <s v="New Zealand"/>
    <s v="Mount John"/>
    <s v="MJ"/>
    <x v="210"/>
    <s v="59GMM"/>
    <s v="22:38:16 UTC"/>
    <n v="20.399999999999999"/>
    <s v="2500X1254px"/>
    <s v="PNG"/>
    <s v="16m"/>
    <s v="2022H1"/>
    <n v="20.399999999999999"/>
    <n v="30"/>
    <s v="02 Sunny (10%-30%)"/>
  </r>
  <r>
    <m/>
    <s v="S2A_MSIL1C"/>
    <s v="CDM-MLB-CLS"/>
    <s v="-43.95836, 170.48726 | Zoom: 13"/>
    <b v="1"/>
    <s v="New Zealand"/>
    <s v="Mount John"/>
    <s v="MJ"/>
    <x v="104"/>
    <s v="59GMM"/>
    <s v="22:28:20 UTC"/>
    <n v="70.099999999999994"/>
    <s v="2500X1254px"/>
    <s v="PNG"/>
    <s v="16m"/>
    <s v="2022H1"/>
    <n v="70.099999999999994"/>
    <n v="80"/>
    <s v="03 Cloudy (40%-90%)"/>
  </r>
  <r>
    <m/>
    <s v="S2A_MSIL1C"/>
    <s v="CDM-MLB-CLS"/>
    <s v="-43.95836, 170.48726 | Zoom: 13"/>
    <b v="1"/>
    <s v="New Zealand"/>
    <s v="Mount John"/>
    <s v="MJ"/>
    <x v="211"/>
    <s v="59GMM"/>
    <s v="22:38:22 UTC"/>
    <n v="12.7"/>
    <s v="2500X1254px"/>
    <s v="PNG"/>
    <s v="16m"/>
    <s v="2022H1"/>
    <n v="12.7"/>
    <n v="20"/>
    <s v="02 Sunny (10%-30%)"/>
  </r>
  <r>
    <m/>
    <s v="S2A_MSIL1C"/>
    <s v="CDM-MLB-CLS"/>
    <s v="-43.95836, 170.48726 | Zoom: 13"/>
    <b v="1"/>
    <s v="New Zealand"/>
    <s v="Mount John"/>
    <s v="MJ"/>
    <x v="212"/>
    <s v="59GMM"/>
    <s v="22:38:17 UTC"/>
    <n v="59.5"/>
    <s v="2500X1254px"/>
    <s v="PNG"/>
    <s v="16m"/>
    <s v="2022H1"/>
    <n v="59.5"/>
    <n v="60"/>
    <s v="03 Cloudy (40%-90%)"/>
  </r>
  <r>
    <m/>
    <s v="S2A_MSIL1C"/>
    <s v="CDM-MLB-CLS"/>
    <s v="-43.95836, 170.48726 | Zoom: 13"/>
    <b v="1"/>
    <s v="New Zealand"/>
    <s v="Mount John"/>
    <s v="MJ"/>
    <x v="105"/>
    <s v="59GMM"/>
    <s v="22:28:21 UTC"/>
    <n v="1.6"/>
    <s v="2500X1254px"/>
    <s v="PNG"/>
    <s v="16m"/>
    <s v="2022H1"/>
    <n v="1.6"/>
    <n v="10"/>
    <s v="02 Sunny (10%-30%)"/>
  </r>
  <r>
    <m/>
    <s v="S2A_MSIL1C"/>
    <s v="CDM-MLB-CLS"/>
    <s v="-43.95836, 170.48726 | Zoom: 13"/>
    <b v="1"/>
    <s v="New Zealand"/>
    <s v="Mount John"/>
    <s v="MJ"/>
    <x v="213"/>
    <s v="59GMM"/>
    <s v="22:38:23 UTC"/>
    <n v="24.3"/>
    <s v="2500X1254px"/>
    <s v="PNG"/>
    <s v="16m"/>
    <s v="2022H1"/>
    <n v="24.3"/>
    <n v="30"/>
    <s v="02 Sunny (10%-30%)"/>
  </r>
  <r>
    <m/>
    <s v="S2A_MSIL1C"/>
    <s v="CDM-MLB-CLS"/>
    <s v="-43.95836, 170.48726 | Zoom: 13"/>
    <b v="1"/>
    <s v="New Zealand"/>
    <s v="Mount John"/>
    <s v="MJ"/>
    <x v="106"/>
    <s v="59GMM"/>
    <s v="22:28:26 UTC"/>
    <n v="100"/>
    <s v="2500X1254px"/>
    <s v="PNG"/>
    <s v="16m"/>
    <s v="2022H1"/>
    <n v="100"/>
    <n v="100"/>
    <s v="04 Overcast (100%)"/>
  </r>
  <r>
    <m/>
    <s v="S2A_MSIL1C"/>
    <s v="CDM-MLB-CLS"/>
    <s v="-43.95836, 170.48726 | Zoom: 13"/>
    <b v="1"/>
    <s v="New Zealand"/>
    <s v="Mount John"/>
    <s v="MJ"/>
    <x v="214"/>
    <s v="59GMM"/>
    <s v="22:38:18 UTC"/>
    <n v="4.3"/>
    <s v="2500X1254px"/>
    <s v="PNG"/>
    <s v="16m"/>
    <s v="2022H1"/>
    <n v="4.3"/>
    <n v="10"/>
    <s v="02 Sunny (10%-30%)"/>
  </r>
  <r>
    <m/>
    <s v="S2A_MSIL1C"/>
    <s v="CDM-MLB-CLS"/>
    <s v="-43.95836, 170.48726 | Zoom: 13"/>
    <b v="1"/>
    <s v="New Zealand"/>
    <s v="Mount John"/>
    <s v="MJ"/>
    <x v="107"/>
    <s v="59GMM"/>
    <s v="22:28:21 UTC"/>
    <n v="100"/>
    <s v="2500X1254px"/>
    <s v="PNG"/>
    <s v="16m"/>
    <s v="2022H1"/>
    <n v="100"/>
    <n v="100"/>
    <s v="04 Overcast (100%)"/>
  </r>
  <r>
    <m/>
    <s v="S2A_MSIL1C"/>
    <s v="CDM-MLB-CLS"/>
    <s v="-43.95836, 170.48726 | Zoom: 13"/>
    <b v="1"/>
    <s v="New Zealand"/>
    <s v="Mount John"/>
    <s v="MJ"/>
    <x v="215"/>
    <s v="59GMM"/>
    <s v="22:38:23 UTC"/>
    <n v="72.8"/>
    <s v="2500X1254px"/>
    <s v="PNG"/>
    <s v="16m"/>
    <s v="2022H1"/>
    <n v="72.8"/>
    <n v="80"/>
    <s v="03 Cloudy (40%-90%)"/>
  </r>
  <r>
    <m/>
    <s v="L8-9_L1"/>
    <s v="CDM-MLB-GAN"/>
    <s v="-39.18, 175.58 | Zoom:13"/>
    <b v="1"/>
    <s v="New Zealand"/>
    <s v="National Park"/>
    <s v="NP"/>
    <x v="0"/>
    <n v="19.899999999999999"/>
    <s v="21:59:38 UTC"/>
    <n v="22.1"/>
    <s v="2500X1254px"/>
    <s v="PNG"/>
    <s v="16m"/>
    <s v="2023H1"/>
    <n v="22.1"/>
    <n v="30"/>
    <s v="02 Sunny (10%-30%)"/>
  </r>
  <r>
    <m/>
    <s v="L8-9_L1"/>
    <s v="CDM-MLB-GAN"/>
    <s v="-39.18, 175.58 | Zoom:13"/>
    <b v="1"/>
    <s v="New Zealand"/>
    <s v="National Park"/>
    <s v="NP"/>
    <x v="216"/>
    <n v="19.899999999999999"/>
    <s v="22:05:58 UTC"/>
    <n v="69.599999999999994"/>
    <s v="2500X1254px"/>
    <s v="PNG"/>
    <s v="16m"/>
    <s v="2023H1"/>
    <n v="69.599999999999994"/>
    <n v="70"/>
    <s v="03 Cloudy (40%-90%)"/>
  </r>
  <r>
    <m/>
    <s v="L8-9_L1"/>
    <s v="CDM-MLB-GAN"/>
    <s v="-39.18, 175.58 | Zoom:13"/>
    <b v="1"/>
    <s v="New Zealand"/>
    <s v="National Park"/>
    <s v="NP"/>
    <x v="217"/>
    <n v="20"/>
    <s v="21:59:43 UTC"/>
    <n v="15.2"/>
    <s v="2500X1254px"/>
    <s v="PNG"/>
    <s v="16m"/>
    <s v="2023H1"/>
    <n v="15.2"/>
    <n v="20"/>
    <s v="02 Sunny (10%-30%)"/>
  </r>
  <r>
    <m/>
    <s v="L8-9_L1"/>
    <s v="CDM-MLB-GAN"/>
    <s v="-39.18, 175.58 | Zoom:13"/>
    <b v="1"/>
    <s v="New Zealand"/>
    <s v="National Park"/>
    <s v="NP"/>
    <x v="218"/>
    <n v="20"/>
    <s v="22:05:45 UTC"/>
    <n v="74.900000000000006"/>
    <s v="2500X1254px"/>
    <s v="PNG"/>
    <s v="16m"/>
    <s v="2023H1"/>
    <n v="74.900000000000006"/>
    <n v="80"/>
    <s v="03 Cloudy (40%-90%)"/>
  </r>
  <r>
    <m/>
    <s v="L8-9_L1"/>
    <s v="CDM-MLB-GAN"/>
    <s v="-39.18, 175.58 | Zoom:13"/>
    <b v="1"/>
    <s v="New Zealand"/>
    <s v="National Park"/>
    <s v="NP"/>
    <x v="219"/>
    <n v="20.399999999999999"/>
    <s v="21:59:37 UTC"/>
    <n v="43.3"/>
    <s v="2500X1254px"/>
    <s v="PNG"/>
    <s v="16m"/>
    <s v="2023H1"/>
    <n v="43.3"/>
    <n v="50"/>
    <s v="03 Cloudy (40%-90%)"/>
  </r>
  <r>
    <m/>
    <s v="L8-9_L1"/>
    <s v="CDM-MLB-GAN"/>
    <s v="-39.18, 175.58 | Zoom:13"/>
    <b v="1"/>
    <s v="New Zealand"/>
    <s v="National Park"/>
    <s v="NP"/>
    <x v="112"/>
    <n v="20.5"/>
    <s v="22:05:51 UTC"/>
    <n v="4.9000000000000004"/>
    <s v="2500X1254px"/>
    <s v="PNG"/>
    <s v="16m"/>
    <s v="2023H1"/>
    <n v="4.9000000000000004"/>
    <n v="10"/>
    <s v="02 Sunny (10%-30%)"/>
  </r>
  <r>
    <m/>
    <s v="L8-9_L1"/>
    <s v="CDM-MLB-GAN"/>
    <s v="-39.18, 175.58 | Zoom:13"/>
    <b v="1"/>
    <s v="New Zealand"/>
    <s v="National Park"/>
    <s v="NP"/>
    <x v="220"/>
    <n v="21.3"/>
    <s v="21:59:35 UTC"/>
    <n v="62.9"/>
    <s v="2500X1254px"/>
    <s v="PNG"/>
    <s v="16m"/>
    <s v="2023H1"/>
    <n v="62.9"/>
    <n v="70"/>
    <s v="03 Cloudy (40%-90%)"/>
  </r>
  <r>
    <m/>
    <s v="L8-9_L1"/>
    <s v="CDM-MLB-GAN"/>
    <s v="-39.18, 175.58 | Zoom:13"/>
    <b v="1"/>
    <s v="New Zealand"/>
    <s v="National Park"/>
    <s v="NP"/>
    <x v="5"/>
    <n v="21.4"/>
    <s v="22:05:53 UTC"/>
    <n v="35.5"/>
    <s v="2500X1254px"/>
    <s v="PNG"/>
    <s v="16m"/>
    <s v="2023H1"/>
    <n v="35.5"/>
    <n v="40"/>
    <s v="03 Cloudy (40%-90%)"/>
  </r>
  <r>
    <m/>
    <s v="L8-9_L1"/>
    <s v="CDM-MLB-GAN"/>
    <s v="-39.18, 175.58 | Zoom:13"/>
    <b v="1"/>
    <s v="New Zealand"/>
    <s v="National Park"/>
    <s v="NP"/>
    <x v="115"/>
    <n v="22.4"/>
    <s v="21:59:43 UTC"/>
    <n v="82.4"/>
    <s v="2500X1254px"/>
    <s v="PNG"/>
    <s v="16m"/>
    <s v="2023H1"/>
    <n v="82.4"/>
    <n v="90"/>
    <s v="03 Cloudy (40%-90%)"/>
  </r>
  <r>
    <m/>
    <s v="L8-9_L1"/>
    <s v="CDM-MLB-GAN"/>
    <s v="-39.18, 175.58 | Zoom:13"/>
    <b v="1"/>
    <s v="New Zealand"/>
    <s v="National Park"/>
    <s v="NP"/>
    <x v="221"/>
    <n v="22.6"/>
    <s v="22:05:44 UTC"/>
    <n v="34.700000000000003"/>
    <s v="2500X1254px"/>
    <s v="PNG"/>
    <s v="16m"/>
    <s v="2023H1"/>
    <n v="34.700000000000003"/>
    <n v="40"/>
    <s v="03 Cloudy (40%-90%)"/>
  </r>
  <r>
    <m/>
    <s v="L8-9_L1"/>
    <s v="CDM-MLB-GAN"/>
    <s v="-39.18, 175.58 | Zoom:13"/>
    <b v="1"/>
    <s v="New Zealand"/>
    <s v="National Park"/>
    <s v="NP"/>
    <x v="8"/>
    <n v="23.8"/>
    <s v="21:59:31 UTC"/>
    <n v="78.400000000000006"/>
    <s v="2500X1254px"/>
    <s v="PNG"/>
    <s v="16m"/>
    <s v="2023H1"/>
    <n v="78.400000000000006"/>
    <n v="80"/>
    <s v="03 Cloudy (40%-90%)"/>
  </r>
  <r>
    <m/>
    <s v="L8-9_L1"/>
    <s v="CDM-MLB-GAN"/>
    <s v="-39.18, 175.58 | Zoom:13"/>
    <b v="1"/>
    <s v="New Zealand"/>
    <s v="National Park"/>
    <s v="NP"/>
    <x v="222"/>
    <n v="24.1"/>
    <s v="22:06:00 UTC"/>
    <n v="79.599999999999994"/>
    <s v="2500X1254px"/>
    <s v="PNG"/>
    <s v="16m"/>
    <s v="2023H1"/>
    <n v="79.599999999999994"/>
    <n v="80"/>
    <s v="03 Cloudy (40%-90%)"/>
  </r>
  <r>
    <m/>
    <s v="L8-9_L1"/>
    <s v="CDM-MLB-GAN"/>
    <s v="-39.18, 175.58 | Zoom:13"/>
    <b v="1"/>
    <s v="New Zealand"/>
    <s v="National Park"/>
    <s v="NP"/>
    <x v="223"/>
    <n v="25.6"/>
    <s v="21:59:53 UTC"/>
    <n v="71.7"/>
    <s v="2500X1254px"/>
    <s v="PNG"/>
    <s v="16m"/>
    <s v="2023H1"/>
    <n v="71.7"/>
    <n v="80"/>
    <s v="03 Cloudy (40%-90%)"/>
  </r>
  <r>
    <m/>
    <s v="L8-9_L1"/>
    <s v="CDM-MLB-GAN"/>
    <s v="-39.18, 175.58 | Zoom:13"/>
    <b v="1"/>
    <s v="New Zealand"/>
    <s v="National Park"/>
    <s v="NP"/>
    <x v="224"/>
    <n v="25.8"/>
    <s v="22:05:46 UTC"/>
    <n v="64"/>
    <s v="2500X1254px"/>
    <s v="PNG"/>
    <s v="16m"/>
    <s v="2023H1"/>
    <n v="64"/>
    <n v="70"/>
    <s v="03 Cloudy (40%-90%)"/>
  </r>
  <r>
    <m/>
    <s v="L8-9_L1"/>
    <s v="CDM-MLB-GAN"/>
    <s v="-39.18, 175.58 | Zoom:13"/>
    <b v="1"/>
    <s v="New Zealand"/>
    <s v="National Park"/>
    <s v="NP"/>
    <x v="225"/>
    <n v="27.5"/>
    <s v="21:59:42 UTC"/>
    <n v="95.1"/>
    <s v="2500X1254px"/>
    <s v="PNG"/>
    <s v="16m"/>
    <s v="2023H1"/>
    <n v="95.1"/>
    <n v="100"/>
    <s v="04 Overcast (100%)"/>
  </r>
  <r>
    <m/>
    <s v="L8-9_L1"/>
    <s v="CDM-MLB-GAN"/>
    <s v="-39.18, 175.58 | Zoom:13"/>
    <b v="1"/>
    <s v="New Zealand"/>
    <s v="National Park"/>
    <s v="NP"/>
    <x v="120"/>
    <n v="27.8"/>
    <s v="22:06:08 UTC"/>
    <n v="83"/>
    <s v="2500X1254px"/>
    <s v="PNG"/>
    <s v="16m"/>
    <s v="2023H1"/>
    <n v="83"/>
    <n v="90"/>
    <s v="03 Cloudy (40%-90%)"/>
  </r>
  <r>
    <m/>
    <s v="L8-9_L1"/>
    <s v="CDM-MLB-GAN"/>
    <s v="-39.18, 175.58 | Zoom:13"/>
    <b v="1"/>
    <s v="New Zealand"/>
    <s v="National Park"/>
    <s v="NP"/>
    <x v="226"/>
    <n v="29.6"/>
    <s v="22:00:04 UTC"/>
    <n v="19.899999999999999"/>
    <s v="2500X1254px"/>
    <s v="PNG"/>
    <s v="16m"/>
    <s v="2023H1"/>
    <n v="19.899999999999999"/>
    <n v="20"/>
    <s v="02 Sunny (10%-30%)"/>
  </r>
  <r>
    <m/>
    <s v="L8-9_L1"/>
    <s v="CDM-MLB-GAN"/>
    <s v="-39.18, 175.58 | Zoom:13"/>
    <b v="1"/>
    <s v="New Zealand"/>
    <s v="National Park"/>
    <s v="NP"/>
    <x v="13"/>
    <n v="29.8"/>
    <s v="22:05:57 UTC"/>
    <n v="36.5"/>
    <s v="2500X1254px"/>
    <s v="PNG"/>
    <s v="16m"/>
    <s v="2023H1"/>
    <n v="36.5"/>
    <n v="40"/>
    <s v="03 Cloudy (40%-90%)"/>
  </r>
  <r>
    <m/>
    <s v="L8-9_L1"/>
    <s v="CDM-MLB-GAN"/>
    <s v="-39.18, 175.58 | Zoom:13"/>
    <b v="1"/>
    <s v="New Zealand"/>
    <s v="National Park"/>
    <s v="NP"/>
    <x v="227"/>
    <n v="31.7"/>
    <s v="21:59:47 UTC"/>
    <n v="60.8"/>
    <s v="2500X1254px"/>
    <s v="PNG"/>
    <s v="16m"/>
    <s v="2023H1"/>
    <n v="60.8"/>
    <n v="70"/>
    <s v="03 Cloudy (40%-90%)"/>
  </r>
  <r>
    <m/>
    <s v="L8-9_L1"/>
    <s v="CDM-MLB-GAN"/>
    <s v="-39.18, 175.58 | Zoom:13"/>
    <b v="1"/>
    <s v="New Zealand"/>
    <s v="National Park"/>
    <s v="NP"/>
    <x v="228"/>
    <n v="32"/>
    <s v="22:06:16 UTC"/>
    <n v="49.6"/>
    <s v="2500X1254px"/>
    <s v="PNG"/>
    <s v="16m"/>
    <s v="2023H1"/>
    <n v="49.6"/>
    <n v="50"/>
    <s v="03 Cloudy (40%-90%)"/>
  </r>
  <r>
    <m/>
    <s v="L8-9_L1"/>
    <s v="CDM-MLB-GAN"/>
    <s v="-39.18, 175.58 | Zoom:13"/>
    <b v="1"/>
    <s v="New Zealand"/>
    <s v="National Park"/>
    <s v="NP"/>
    <x v="16"/>
    <n v="34"/>
    <s v="22:00:10 UTC"/>
    <n v="26.6"/>
    <s v="2500X1254px"/>
    <s v="PNG"/>
    <s v="16m"/>
    <s v="2023H1"/>
    <n v="26.6"/>
    <n v="30"/>
    <s v="02 Sunny (10%-30%)"/>
  </r>
  <r>
    <m/>
    <s v="L8-9_L1"/>
    <s v="CDM-MLB-GAN"/>
    <s v="-39.18, 175.58 | Zoom:13"/>
    <b v="1"/>
    <s v="New Zealand"/>
    <s v="National Park"/>
    <s v="NP"/>
    <x v="229"/>
    <n v="34.299999999999997"/>
    <s v="22:06:04 UTC"/>
    <n v="42.3"/>
    <s v="2500X1254px"/>
    <s v="PNG"/>
    <s v="16m"/>
    <s v="2023H1"/>
    <n v="42.3"/>
    <n v="50"/>
    <s v="03 Cloudy (40%-90%)"/>
  </r>
  <r>
    <m/>
    <s v="L8-9_L1"/>
    <s v="CDM-MLB-GAN"/>
    <s v="-39.18, 175.58 | Zoom:13"/>
    <b v="1"/>
    <s v="New Zealand"/>
    <s v="National Park"/>
    <s v="NP"/>
    <x v="230"/>
    <n v="36.200000000000003"/>
    <s v="22:00:01 UTC"/>
    <n v="83.1"/>
    <s v="2500X1254px"/>
    <s v="PNG"/>
    <s v="16m"/>
    <s v="2023H1"/>
    <n v="83.1"/>
    <n v="90"/>
    <s v="03 Cloudy (40%-90%)"/>
  </r>
  <r>
    <m/>
    <s v="L8-9_L1"/>
    <s v="CDM-MLB-GAN"/>
    <s v="-39.18, 175.58 | Zoom:13"/>
    <b v="1"/>
    <s v="New Zealand"/>
    <s v="National Park"/>
    <s v="NP"/>
    <x v="231"/>
    <n v="36.6"/>
    <s v="22:06:23 UTC"/>
    <n v="20"/>
    <s v="2500X1254px"/>
    <s v="PNG"/>
    <s v="16m"/>
    <s v="2023H1"/>
    <n v="20"/>
    <n v="20"/>
    <s v="02 Sunny (10%-30%)"/>
  </r>
  <r>
    <m/>
    <s v="L8-9_L1"/>
    <s v="CDM-MLB-GAN"/>
    <s v="-39.18, 175.58 | Zoom:13"/>
    <b v="1"/>
    <s v="New Zealand"/>
    <s v="National Park"/>
    <s v="NP"/>
    <x v="232"/>
    <n v="38.5"/>
    <s v="22:00:19 UTC"/>
    <n v="3.9"/>
    <s v="2500X1254px"/>
    <s v="PNG"/>
    <s v="16m"/>
    <s v="2023H1"/>
    <n v="3.9"/>
    <n v="10"/>
    <s v="02 Sunny (10%-30%)"/>
  </r>
  <r>
    <m/>
    <s v="L8-9_L1"/>
    <s v="CDM-MLB-GAN"/>
    <s v="-39.18, 175.58 | Zoom:13"/>
    <b v="1"/>
    <s v="New Zealand"/>
    <s v="National Park"/>
    <s v="NP"/>
    <x v="127"/>
    <n v="38.799999999999997"/>
    <s v="22:06:16 UTC"/>
    <n v="2.6"/>
    <s v="2500X1254px"/>
    <s v="PNG"/>
    <s v="16m"/>
    <s v="2023H1"/>
    <n v="2.6"/>
    <n v="10"/>
    <s v="02 Sunny (10%-30%)"/>
  </r>
  <r>
    <m/>
    <s v="L8-9_L1"/>
    <s v="CDM-MLB-GAN"/>
    <s v="-39.18, 175.58 | Zoom:13"/>
    <b v="1"/>
    <s v="New Zealand"/>
    <s v="National Park"/>
    <s v="NP"/>
    <x v="233"/>
    <n v="40.700000000000003"/>
    <s v="22:00:12 UTC"/>
    <n v="23.1"/>
    <s v="2500X1254px"/>
    <s v="PNG"/>
    <s v="16m"/>
    <s v="2023H1"/>
    <n v="23.1"/>
    <n v="30"/>
    <s v="02 Sunny (10%-30%)"/>
  </r>
  <r>
    <m/>
    <s v="L8-9_L1"/>
    <s v="CDM-MLB-GAN"/>
    <s v="-39.18, 175.58 | Zoom:13"/>
    <b v="1"/>
    <s v="New Zealand"/>
    <s v="National Park"/>
    <s v="NP"/>
    <x v="21"/>
    <n v="41"/>
    <s v="22:06:35 UTC"/>
    <n v="1.4"/>
    <s v="2500X1254px"/>
    <s v="PNG"/>
    <s v="16m"/>
    <s v="2023H1"/>
    <n v="1.4"/>
    <n v="10"/>
    <s v="02 Sunny (10%-30%)"/>
  </r>
  <r>
    <m/>
    <s v="L8-9_L1"/>
    <s v="CDM-MLB-GAN"/>
    <s v="-39.18, 175.58 | Zoom:13"/>
    <b v="1"/>
    <s v="New Zealand"/>
    <s v="National Park"/>
    <s v="NP"/>
    <x v="130"/>
    <n v="42.9"/>
    <s v="22:00:25 UTC"/>
    <n v="6.7"/>
    <s v="2500X1254px"/>
    <s v="PNG"/>
    <s v="16m"/>
    <s v="2023H1"/>
    <n v="6.7"/>
    <n v="10"/>
    <s v="02 Sunny (10%-30%)"/>
  </r>
  <r>
    <m/>
    <s v="L8-9_L1"/>
    <s v="CDM-MLB-GAN"/>
    <s v="-39.18, 175.58 | Zoom:13"/>
    <b v="1"/>
    <s v="New Zealand"/>
    <s v="National Park"/>
    <s v="NP"/>
    <x v="234"/>
    <n v="43.2"/>
    <s v="22:06:26 UTC"/>
    <n v="5.3"/>
    <s v="2500X1254px"/>
    <s v="PNG"/>
    <s v="16m"/>
    <s v="2023H1"/>
    <n v="5.3"/>
    <n v="10"/>
    <s v="02 Sunny (10%-30%)"/>
  </r>
  <r>
    <m/>
    <s v="L8-9_L1"/>
    <s v="CDM-MLB-GAN"/>
    <s v="-39.18, 175.58 | Zoom:13"/>
    <b v="1"/>
    <s v="New Zealand"/>
    <s v="National Park"/>
    <s v="NP"/>
    <x v="24"/>
    <n v="45"/>
    <s v="22:00:18 UTC"/>
    <n v="75.8"/>
    <s v="2500X1254px"/>
    <s v="PNG"/>
    <s v="16m"/>
    <s v="2023H1"/>
    <n v="75.8"/>
    <n v="80"/>
    <s v="03 Cloudy (40%-90%)"/>
  </r>
  <r>
    <m/>
    <s v="L8-9_L1"/>
    <s v="CDM-MLB-GAN"/>
    <s v="-39.18, 175.58 | Zoom:13"/>
    <b v="1"/>
    <s v="New Zealand"/>
    <s v="National Park"/>
    <s v="NP"/>
    <x v="235"/>
    <n v="45.3"/>
    <s v="22:06:42 UTC"/>
    <n v="84"/>
    <s v="2500X1254px"/>
    <s v="PNG"/>
    <s v="16m"/>
    <s v="2023H1"/>
    <n v="84"/>
    <n v="90"/>
    <s v="03 Cloudy (40%-90%)"/>
  </r>
  <r>
    <m/>
    <s v="L8-9_L1"/>
    <s v="CDM-MLB-GAN"/>
    <s v="-39.18, 175.58 | Zoom:13"/>
    <b v="1"/>
    <s v="New Zealand"/>
    <s v="National Park"/>
    <s v="NP"/>
    <x v="236"/>
    <n v="47"/>
    <s v="22:00:37 UTC"/>
    <n v="4.8"/>
    <s v="2500X1254px"/>
    <s v="PNG"/>
    <s v="16m"/>
    <s v="2023H1"/>
    <n v="4.8"/>
    <n v="10"/>
    <s v="02 Sunny (10%-30%)"/>
  </r>
  <r>
    <m/>
    <s v="L8-9_L1"/>
    <s v="CDM-MLB-GAN"/>
    <s v="-39.18, 175.58 | Zoom:13"/>
    <b v="1"/>
    <s v="New Zealand"/>
    <s v="National Park"/>
    <s v="NP"/>
    <x v="237"/>
    <n v="47.2"/>
    <s v="22:06:37 UTC"/>
    <n v="8.1999999999999993"/>
    <s v="2500X1254px"/>
    <s v="PNG"/>
    <s v="16m"/>
    <s v="2023H1"/>
    <n v="8.1999999999999993"/>
    <n v="10"/>
    <s v="02 Sunny (10%-30%)"/>
  </r>
  <r>
    <m/>
    <s v="L8-9_L1"/>
    <s v="CDM-MLB-GAN"/>
    <s v="-39.18, 175.58 | Zoom:13"/>
    <b v="1"/>
    <s v="New Zealand"/>
    <s v="National Park"/>
    <s v="NP"/>
    <x v="238"/>
    <n v="48.9"/>
    <s v="22:00:33 UTC"/>
    <n v="63.7"/>
    <s v="2500X1254px"/>
    <s v="PNG"/>
    <s v="16m"/>
    <s v="2023H1"/>
    <n v="63.7"/>
    <n v="70"/>
    <s v="03 Cloudy (40%-90%)"/>
  </r>
  <r>
    <m/>
    <s v="L8-9_L1"/>
    <s v="CDM-MLB-GAN"/>
    <s v="-39.18, 175.58 | Zoom:13"/>
    <b v="1"/>
    <s v="New Zealand"/>
    <s v="National Park"/>
    <s v="NP"/>
    <x v="135"/>
    <n v="49.2"/>
    <s v="22:06:56 UTC"/>
    <n v="89.6"/>
    <s v="2500X1254px"/>
    <s v="PNG"/>
    <s v="16m"/>
    <s v="2023H1"/>
    <n v="89.6"/>
    <n v="90"/>
    <s v="03 Cloudy (40%-90%)"/>
  </r>
  <r>
    <m/>
    <s v="L8-9_L1"/>
    <s v="CDM-MLB-GAN"/>
    <s v="-39.18, 175.58 | Zoom:13"/>
    <b v="1"/>
    <s v="New Zealand"/>
    <s v="National Park"/>
    <s v="NP"/>
    <x v="239"/>
    <n v="50.7"/>
    <s v="22:00:44 UTC"/>
    <n v="41.4"/>
    <s v="2500X1254px"/>
    <s v="PNG"/>
    <s v="16m"/>
    <s v="2023H1"/>
    <n v="41.4"/>
    <n v="50"/>
    <s v="03 Cloudy (40%-90%)"/>
  </r>
  <r>
    <m/>
    <s v="L8-9_L1"/>
    <s v="CDM-MLB-GAN"/>
    <s v="-39.18, 175.58 | Zoom:13"/>
    <b v="1"/>
    <s v="New Zealand"/>
    <s v="National Park"/>
    <s v="NP"/>
    <x v="29"/>
    <n v="50.9"/>
    <s v="22:06:48 UTC"/>
    <n v="86.9"/>
    <s v="2500X1254px"/>
    <s v="PNG"/>
    <s v="16m"/>
    <s v="2023H1"/>
    <n v="86.9"/>
    <n v="90"/>
    <s v="03 Cloudy (40%-90%)"/>
  </r>
  <r>
    <m/>
    <s v="L8-9_L1"/>
    <s v="CDM-MLB-GAN"/>
    <s v="-39.18, 175.58 | Zoom:13"/>
    <b v="1"/>
    <s v="New Zealand"/>
    <s v="National Park"/>
    <s v="NP"/>
    <x v="240"/>
    <n v="52.6"/>
    <s v="22:06:49 UTC"/>
    <n v="51.9"/>
    <s v="2500X1254px"/>
    <s v="PNG"/>
    <s v="16m"/>
    <s v="2023H1"/>
    <n v="51.9"/>
    <n v="60"/>
    <s v="03 Cloudy (40%-90%)"/>
  </r>
  <r>
    <m/>
    <s v="L8-9_L1"/>
    <s v="CDM-MLB-GAN"/>
    <s v="-39.18, 175.58 | Zoom:13"/>
    <b v="1"/>
    <s v="New Zealand"/>
    <s v="National Park"/>
    <s v="NP"/>
    <x v="32"/>
    <n v="54"/>
    <s v="22:00:34 UTC"/>
    <n v="72.8"/>
    <s v="2500X1254px"/>
    <s v="PNG"/>
    <s v="16m"/>
    <s v="2023H1"/>
    <n v="72.8"/>
    <n v="80"/>
    <s v="03 Cloudy (40%-90%)"/>
  </r>
  <r>
    <m/>
    <s v="L8-9_L1"/>
    <s v="CDM-MLB-GAN"/>
    <s v="-39.18, 175.58 | Zoom:13"/>
    <b v="1"/>
    <s v="New Zealand"/>
    <s v="National Park"/>
    <s v="NP"/>
    <x v="241"/>
    <n v="54.2"/>
    <s v="22:06:42 UTC"/>
    <n v="16.5"/>
    <s v="2500X1254px"/>
    <s v="PNG"/>
    <s v="16m"/>
    <s v="2023H1"/>
    <n v="16.5"/>
    <n v="20"/>
    <s v="02 Sunny (10%-30%)"/>
  </r>
  <r>
    <m/>
    <s v="L8-9_L1"/>
    <s v="CDM-MLB-GAN"/>
    <s v="-39.18, 175.58 | Zoom:13"/>
    <b v="1"/>
    <s v="New Zealand"/>
    <s v="National Park"/>
    <s v="NP"/>
    <x v="242"/>
    <n v="55.4"/>
    <s v="22:00:37 UTC"/>
    <n v="94.7"/>
    <s v="2500X1254px"/>
    <s v="PNG"/>
    <s v="16m"/>
    <s v="2023H1"/>
    <n v="94.7"/>
    <n v="100"/>
    <s v="04 Overcast (100%)"/>
  </r>
  <r>
    <m/>
    <s v="L8-9_L1"/>
    <s v="CDM-MLB-GAN"/>
    <s v="-39.18, 175.58 | Zoom:13"/>
    <b v="1"/>
    <s v="New Zealand"/>
    <s v="National Park"/>
    <s v="NP"/>
    <x v="243"/>
    <n v="55.6"/>
    <s v="22:06:52 UTC"/>
    <n v="100"/>
    <s v="2500X1254px"/>
    <s v="PNG"/>
    <s v="16m"/>
    <s v="2023H1"/>
    <n v="100"/>
    <n v="100"/>
    <s v="04 Overcast (100%)"/>
  </r>
  <r>
    <m/>
    <s v="L8-9_L1"/>
    <s v="CDM-MLB-GAN"/>
    <s v="-39.18, 175.58 | Zoom:13"/>
    <b v="1"/>
    <s v="New Zealand"/>
    <s v="National Park"/>
    <s v="NP"/>
    <x v="244"/>
    <n v="56.6"/>
    <s v="22:00:42 UTC"/>
    <n v="84.5"/>
    <s v="2500X1254px"/>
    <s v="PNG"/>
    <s v="16m"/>
    <s v="2023H1"/>
    <n v="84.5"/>
    <n v="90"/>
    <s v="03 Cloudy (40%-90%)"/>
  </r>
  <r>
    <m/>
    <s v="L8-9_L1"/>
    <s v="CDM-MLB-GAN"/>
    <s v="-39.18, 175.58 | Zoom:13"/>
    <b v="1"/>
    <s v="New Zealand"/>
    <s v="National Park"/>
    <s v="NP"/>
    <x v="143"/>
    <n v="56.8"/>
    <s v="22:06:51 UT"/>
    <n v="73.7"/>
    <s v="2500X1254px"/>
    <s v="PNG"/>
    <s v="16m"/>
    <s v="2023H1"/>
    <n v="73.7"/>
    <n v="80"/>
    <s v="03 Cloudy (40%-90%)"/>
  </r>
  <r>
    <m/>
    <s v="L8-9_L1"/>
    <s v="CDM-MLB-GAN"/>
    <s v="-39.18, 175.58 | Zoom:13"/>
    <b v="1"/>
    <s v="New Zealand"/>
    <s v="National Park"/>
    <s v="NP"/>
    <x v="245"/>
    <n v="57.7"/>
    <s v="22:00:39 UTC"/>
    <n v="41.4"/>
    <s v="2500X1254px"/>
    <s v="PNG"/>
    <s v="16m"/>
    <s v="2022H2"/>
    <n v="41.4"/>
    <n v="50"/>
    <s v="03 Cloudy (40%-90%)"/>
  </r>
  <r>
    <m/>
    <s v="L8-9_L1"/>
    <s v="CDM-MLB-GAN"/>
    <s v="-39.18, 175.58 | Zoom:13"/>
    <b v="1"/>
    <s v="New Zealand"/>
    <s v="National Park"/>
    <s v="NP"/>
    <x v="37"/>
    <n v="57.8"/>
    <s v="22:06:50 UTC"/>
    <n v="14.9"/>
    <s v="2500X1254px"/>
    <s v="PNG"/>
    <s v="16m"/>
    <s v="2022H2"/>
    <n v="14.9"/>
    <n v="20"/>
    <s v="02 Sunny (10%-30%)"/>
  </r>
  <r>
    <m/>
    <s v="L8-9_L1"/>
    <s v="CDM-MLB-GAN"/>
    <s v="-39.18, 175.58 | Zoom:13"/>
    <b v="1"/>
    <s v="New Zealand"/>
    <s v="National Park"/>
    <s v="NP"/>
    <x v="146"/>
    <n v="58.4"/>
    <s v="22:00:41 UTC"/>
    <n v="94.1"/>
    <s v="2500X1254px"/>
    <s v="PNG"/>
    <s v="16m"/>
    <s v="2022H2"/>
    <n v="94.1"/>
    <n v="100"/>
    <s v="04 Overcast (100%)"/>
  </r>
  <r>
    <m/>
    <s v="L8-9_L1"/>
    <s v="CDM-MLB-GAN"/>
    <s v="-39.18, 175.58 | Zoom:13"/>
    <b v="1"/>
    <s v="New Zealand"/>
    <s v="National Park"/>
    <s v="NP"/>
    <x v="246"/>
    <n v="58.5"/>
    <s v="22:06:53 UTC"/>
    <n v="100"/>
    <s v="2500X1254px"/>
    <s v="PNG"/>
    <s v="16m"/>
    <s v="2022H2"/>
    <n v="100"/>
    <n v="100"/>
    <s v="04 Overcast (100%)"/>
  </r>
  <r>
    <m/>
    <s v="L8-9_L1"/>
    <s v="CDM-MLB-GAN"/>
    <s v="-39.18, 175.58 | Zoom:13"/>
    <b v="1"/>
    <s v="New Zealand"/>
    <s v="National Park"/>
    <s v="NP"/>
    <x v="40"/>
    <n v="58.5"/>
    <s v="22:00:47 UTC"/>
    <n v="85.7"/>
    <s v="2500X1254px"/>
    <s v="PNG"/>
    <s v="16m"/>
    <s v="2022H2"/>
    <n v="85.7"/>
    <n v="90"/>
    <s v="03 Cloudy (40%-90%)"/>
  </r>
  <r>
    <m/>
    <s v="L8-9_L1"/>
    <s v="CDM-MLB-GAN"/>
    <s v="-39.18, 175.58 | Zoom:13"/>
    <b v="1"/>
    <s v="New Zealand"/>
    <s v="National Park"/>
    <s v="NP"/>
    <x v="247"/>
    <n v="58.8"/>
    <s v="22:06:52 UTC"/>
    <n v="100"/>
    <s v="2500X1254px"/>
    <s v="PNG"/>
    <s v="16m"/>
    <s v="2022H2"/>
    <n v="100"/>
    <n v="100"/>
    <s v="04 Overcast (100%)"/>
  </r>
  <r>
    <m/>
    <s v="L8-9_L1"/>
    <s v="CDM-MLB-GAN"/>
    <s v="-39.18, 175.58 | Zoom:13"/>
    <b v="1"/>
    <s v="New Zealand"/>
    <s v="National Park"/>
    <s v="NP"/>
    <x v="248"/>
    <n v="58.7"/>
    <s v="22:00:39 UTC"/>
    <n v="30.1"/>
    <s v="2500X1254px"/>
    <s v="PNG"/>
    <s v="16m"/>
    <s v="2022H2"/>
    <n v="30.1"/>
    <n v="40"/>
    <s v="03 Cloudy (40%-90%)"/>
  </r>
  <r>
    <m/>
    <s v="L8-9_L1"/>
    <s v="CDM-MLB-GAN"/>
    <s v="-39.18, 175.58 | Zoom:13"/>
    <b v="1"/>
    <s v="New Zealand"/>
    <s v="National Park"/>
    <s v="NP"/>
    <x v="249"/>
    <n v="58.7"/>
    <s v="22:06:59 UTC"/>
    <n v="67.400000000000006"/>
    <s v="2500X1254px"/>
    <s v="PNG"/>
    <s v="16m"/>
    <s v="2022H2"/>
    <n v="67.400000000000006"/>
    <n v="70"/>
    <s v="03 Cloudy (40%-90%)"/>
  </r>
  <r>
    <m/>
    <s v="L8-9_L1"/>
    <s v="CDM-MLB-GAN"/>
    <s v="-39.18, 175.58 | Zoom:13"/>
    <b v="1"/>
    <s v="New Zealand"/>
    <s v="National Park"/>
    <s v="NP"/>
    <x v="250"/>
    <n v="58.3"/>
    <s v="22:00:48 UTC"/>
    <n v="90"/>
    <s v="2500X1254px"/>
    <s v="PNG"/>
    <s v="16m"/>
    <s v="2022H2"/>
    <n v="90"/>
    <n v="90"/>
    <s v="03 Cloudy (40%-90%)"/>
  </r>
  <r>
    <m/>
    <s v="L8-9_L1"/>
    <s v="CDM-MLB-GAN"/>
    <s v="-39.18, 175.58 | Zoom:13"/>
    <b v="1"/>
    <s v="New Zealand"/>
    <s v="National Park"/>
    <s v="NP"/>
    <x v="150"/>
    <n v="58.2"/>
    <s v="22:06:53 UTC"/>
    <n v="50.5"/>
    <s v="2500X1254px"/>
    <s v="PNG"/>
    <s v="16m"/>
    <s v="2022H2"/>
    <n v="50.5"/>
    <n v="60"/>
    <s v="03 Cloudy (40%-90%)"/>
  </r>
  <r>
    <m/>
    <s v="L8-9_L1"/>
    <s v="CDM-MLB-GAN"/>
    <s v="-39.18, 175.58 | Zoom:13"/>
    <b v="1"/>
    <s v="New Zealand"/>
    <s v="National Park"/>
    <s v="NP"/>
    <x v="251"/>
    <n v="57.3"/>
    <s v="22:00:43 UTC"/>
    <n v="50.4"/>
    <s v="2500X1254px"/>
    <s v="PNG"/>
    <s v="16m"/>
    <s v="2022H2"/>
    <n v="50.4"/>
    <n v="60"/>
    <s v="03 Cloudy (40%-90%)"/>
  </r>
  <r>
    <m/>
    <s v="L8-9_L1"/>
    <s v="CDM-MLB-GAN"/>
    <s v="-39.18, 175.58 | Zoom:13"/>
    <b v="1"/>
    <s v="New Zealand"/>
    <s v="National Park"/>
    <s v="NP"/>
    <x v="45"/>
    <n v="57.2"/>
    <s v="22:06:59 UTC"/>
    <n v="30.4"/>
    <s v="2500X1254px"/>
    <s v="PNG"/>
    <s v="16m"/>
    <s v="2022H2"/>
    <n v="30.4"/>
    <n v="40"/>
    <s v="03 Cloudy (40%-90%)"/>
  </r>
  <r>
    <m/>
    <s v="L8-9_L1"/>
    <s v="CDM-MLB-GAN"/>
    <s v="-39.18, 175.58 | Zoom:13"/>
    <b v="1"/>
    <s v="New Zealand"/>
    <s v="National Park"/>
    <s v="NP"/>
    <x v="252"/>
    <n v="56"/>
    <s v="22:00:52 UTC"/>
    <n v="36.9"/>
    <s v="2500X1254px"/>
    <s v="PNG"/>
    <s v="16m"/>
    <s v="2022H2"/>
    <n v="36.9"/>
    <n v="40"/>
    <s v="03 Cloudy (40%-90%)"/>
  </r>
  <r>
    <m/>
    <s v="L8-9_L1"/>
    <s v="CDM-MLB-GAN"/>
    <s v="-39.18, 175.58 | Zoom:13"/>
    <b v="1"/>
    <s v="New Zealand"/>
    <s v="National Park"/>
    <s v="NP"/>
    <x v="253"/>
    <n v="55.7"/>
    <s v="22:06:52 UTC"/>
    <n v="95.4"/>
    <s v="2500X1254px"/>
    <s v="PNG"/>
    <s v="16m"/>
    <s v="2022H2"/>
    <n v="95.4"/>
    <n v="100"/>
    <s v="04 Overcast (100%)"/>
  </r>
  <r>
    <m/>
    <s v="L8-9_L1"/>
    <s v="CDM-MLB-GAN"/>
    <s v="-39.18, 175.58 | Zoom:13"/>
    <b v="1"/>
    <s v="New Zealand"/>
    <s v="National Park"/>
    <s v="NP"/>
    <x v="48"/>
    <n v="54.1"/>
    <s v="22:00:41 UTC"/>
    <n v="87.4"/>
    <s v="2500X1254px"/>
    <s v="PNG"/>
    <s v="16m"/>
    <s v="2022H2"/>
    <n v="87.4"/>
    <n v="90"/>
    <s v="03 Cloudy (40%-90%)"/>
  </r>
  <r>
    <m/>
    <s v="L8-9_L1"/>
    <s v="CDM-MLB-GAN"/>
    <s v="-39.18, 175.58 | Zoom:13"/>
    <b v="1"/>
    <s v="New Zealand"/>
    <s v="National Park"/>
    <s v="NP"/>
    <x v="254"/>
    <n v="53.9"/>
    <s v="22:07:04 UTC"/>
    <n v="94.2"/>
    <s v="2500X1254px"/>
    <s v="PNG"/>
    <s v="16m"/>
    <s v="2022H2"/>
    <n v="94.2"/>
    <n v="100"/>
    <s v="04 Overcast (100%)"/>
  </r>
  <r>
    <m/>
    <s v="L8-9_L1"/>
    <s v="CDM-MLB-GAN"/>
    <s v="-39.18, 175.58 | Zoom:13"/>
    <b v="1"/>
    <s v="New Zealand"/>
    <s v="National Park"/>
    <s v="NP"/>
    <x v="255"/>
    <n v="51.9"/>
    <s v="22:00:51 UTC"/>
    <n v="0"/>
    <s v="2500X1254px"/>
    <s v="PNG"/>
    <s v="16m"/>
    <s v="2022H2"/>
    <n v="0"/>
    <n v="0"/>
    <s v="01 Clear (0%)"/>
  </r>
  <r>
    <m/>
    <s v="L8-9_L1"/>
    <s v="CDM-MLB-GAN"/>
    <s v="-39.18, 175.58 | Zoom:13"/>
    <b v="1"/>
    <s v="New Zealand"/>
    <s v="National Park"/>
    <s v="NP"/>
    <x v="256"/>
    <n v="51.6"/>
    <s v="22:06:53 UTC"/>
    <n v="0.1"/>
    <s v="2500X1254px"/>
    <s v="PNG"/>
    <s v="16m"/>
    <s v="2022H2"/>
    <n v="0.1"/>
    <n v="10"/>
    <s v="02 Sunny (10%-30%)"/>
  </r>
  <r>
    <m/>
    <s v="L8-9_L1"/>
    <s v="CDM-MLB-GAN"/>
    <s v="-39.18, 175.58 | Zoom:13"/>
    <b v="1"/>
    <s v="New Zealand"/>
    <s v="National Park"/>
    <s v="NP"/>
    <x v="257"/>
    <n v="49.4"/>
    <s v="22:00:41 UTC"/>
    <n v="100"/>
    <s v="2500X1254px"/>
    <s v="PNG"/>
    <s v="16m"/>
    <s v="2022H2"/>
    <n v="100"/>
    <n v="100"/>
    <s v="04 Overcast (100%)"/>
  </r>
  <r>
    <m/>
    <s v="L8-9_L1"/>
    <s v="CDM-MLB-GAN"/>
    <s v="-39.18, 175.58 | Zoom:13"/>
    <b v="1"/>
    <s v="New Zealand"/>
    <s v="National Park"/>
    <s v="NP"/>
    <x v="157"/>
    <n v="49.1"/>
    <s v="22:06:55 UTC"/>
    <n v="67.099999999999994"/>
    <s v="2500X1254px"/>
    <s v="PNG"/>
    <s v="16m"/>
    <s v="2022H2"/>
    <n v="67.099999999999994"/>
    <n v="70"/>
    <s v="03 Cloudy (40%-90%)"/>
  </r>
  <r>
    <m/>
    <s v="L8-9_L1"/>
    <s v="CDM-MLB-GAN"/>
    <s v="-39.18, 175.58 | Zoom:13"/>
    <b v="1"/>
    <s v="New Zealand"/>
    <s v="National Park"/>
    <s v="NP"/>
    <x v="258"/>
    <n v="46.6"/>
    <s v="22:00:50 UTC"/>
    <n v="11.9"/>
    <s v="2500X1254px"/>
    <s v="PNG"/>
    <s v="16m"/>
    <s v="2022H2"/>
    <n v="11.9"/>
    <n v="20"/>
    <s v="02 Sunny (10%-30%)"/>
  </r>
  <r>
    <m/>
    <s v="L8-9_L1"/>
    <s v="CDM-MLB-GAN"/>
    <s v="-39.18, 175.58 | Zoom:13"/>
    <b v="1"/>
    <s v="New Zealand"/>
    <s v="National Park"/>
    <s v="NP"/>
    <x v="53"/>
    <n v="46.2"/>
    <s v="22:06:46 UTC"/>
    <n v="42.3"/>
    <s v="2500X1254px"/>
    <s v="PNG"/>
    <s v="16m"/>
    <s v="2022H2"/>
    <n v="42.3"/>
    <n v="50"/>
    <s v="03 Cloudy (40%-90%)"/>
  </r>
  <r>
    <m/>
    <s v="L8-9_L1"/>
    <s v="CDM-MLB-GAN"/>
    <s v="-39.18, 175.58 | Zoom:13"/>
    <b v="1"/>
    <s v="New Zealand"/>
    <s v="National Park"/>
    <s v="NP"/>
    <x v="160"/>
    <n v="43.7"/>
    <s v="22:00:36 UTC"/>
    <n v="100"/>
    <s v="2500X1254px"/>
    <s v="PNG"/>
    <s v="16m"/>
    <s v="2022H2"/>
    <n v="100"/>
    <n v="100"/>
    <s v="04 Overcast (100%)"/>
  </r>
  <r>
    <m/>
    <s v="L8-9_L1"/>
    <s v="CDM-MLB-GAN"/>
    <s v="-39.18, 175.58 | Zoom:13"/>
    <b v="1"/>
    <s v="New Zealand"/>
    <s v="National Park"/>
    <s v="NP"/>
    <x v="259"/>
    <n v="43.4"/>
    <s v="22:07:04 UTC"/>
    <n v="70.7"/>
    <s v="2500X1254px"/>
    <s v="PNG"/>
    <s v="16m"/>
    <s v="2022H2"/>
    <n v="70.7"/>
    <n v="80"/>
    <s v="03 Cloudy (40%-90%)"/>
  </r>
  <r>
    <m/>
    <s v="L8-9_L1"/>
    <s v="CDM-MLB-GAN"/>
    <s v="-39.18, 175.58 | Zoom:13"/>
    <b v="1"/>
    <s v="New Zealand"/>
    <s v="National Park"/>
    <s v="NP"/>
    <x v="56"/>
    <n v="40.700000000000003"/>
    <s v="22:00:54 UTC"/>
    <n v="85.8"/>
    <s v="2500X1254px"/>
    <s v="PNG"/>
    <s v="16m"/>
    <s v="2022H2"/>
    <n v="85.8"/>
    <n v="90"/>
    <s v="03 Cloudy (40%-90%)"/>
  </r>
  <r>
    <m/>
    <s v="L8-9_L1"/>
    <s v="CDM-MLB-GAN"/>
    <s v="-39.18, 175.58 | Zoom:13"/>
    <b v="1"/>
    <s v="New Zealand"/>
    <s v="National Park"/>
    <s v="NP"/>
    <x v="260"/>
    <n v="40.299999999999997"/>
    <s v="22:06:45 UTC"/>
    <n v="53.3"/>
    <s v="2500X1254px"/>
    <s v="PNG"/>
    <s v="16m"/>
    <s v="2022H2"/>
    <n v="53.3"/>
    <n v="60"/>
    <s v="03 Cloudy (40%-90%)"/>
  </r>
  <r>
    <m/>
    <s v="L8-9_L1"/>
    <s v="CDM-MLB-GAN"/>
    <s v="-39.18, 175.58 | Zoom:13"/>
    <b v="1"/>
    <s v="New Zealand"/>
    <s v="National Park"/>
    <s v="NP"/>
    <x v="261"/>
    <n v="37.700000000000003"/>
    <s v="22:00:31 UTC"/>
    <n v="41.5"/>
    <s v="2500X1254px"/>
    <s v="PNG"/>
    <s v="16m"/>
    <s v="2022H2"/>
    <n v="41.5"/>
    <n v="50"/>
    <s v="03 Cloudy (40%-90%)"/>
  </r>
  <r>
    <m/>
    <s v="L8-9_L1"/>
    <s v="CDM-MLB-GAN"/>
    <s v="-39.18, 175.58 | Zoom:13"/>
    <b v="1"/>
    <s v="New Zealand"/>
    <s v="National Park"/>
    <s v="NP"/>
    <x v="262"/>
    <n v="37.4"/>
    <s v="22:07:02 UTC"/>
    <n v="82.3"/>
    <s v="2500X1254px"/>
    <s v="PNG"/>
    <s v="16m"/>
    <s v="2022H2"/>
    <n v="82.3"/>
    <n v="90"/>
    <s v="03 Cloudy (40%-90%)"/>
  </r>
  <r>
    <m/>
    <s v="L8-9_L1"/>
    <s v="CDM-MLB-GAN"/>
    <s v="-39.18, 175.58 | Zoom:13"/>
    <b v="1"/>
    <s v="New Zealand"/>
    <s v="National Park"/>
    <s v="NP"/>
    <x v="263"/>
    <n v="34.799999999999997"/>
    <s v="22:00:48 UTC"/>
    <n v="100"/>
    <s v="2500X1254px"/>
    <s v="PNG"/>
    <s v="16m"/>
    <s v="2022H2"/>
    <n v="100"/>
    <n v="100"/>
    <s v="04 Overcast (100%)"/>
  </r>
  <r>
    <m/>
    <s v="L8-9_L1"/>
    <s v="CDM-MLB-GAN"/>
    <s v="-39.18, 175.58 | Zoom:13"/>
    <b v="1"/>
    <s v="New Zealand"/>
    <s v="National Park"/>
    <s v="NP"/>
    <x v="165"/>
    <n v="34.4"/>
    <s v="22:06:40 UTC"/>
    <n v="45.1"/>
    <s v="2500X1254px"/>
    <s v="PNG"/>
    <s v="16m"/>
    <s v="2022H2"/>
    <n v="45.1"/>
    <n v="50"/>
    <s v="03 Cloudy (40%-90%)"/>
  </r>
  <r>
    <m/>
    <s v="L8-9_L1"/>
    <s v="CDM-MLB-GAN"/>
    <s v="-39.18, 175.58 | Zoom:13"/>
    <b v="1"/>
    <s v="New Zealand"/>
    <s v="National Park"/>
    <s v="NP"/>
    <x v="264"/>
    <n v="32"/>
    <s v="22:00:29 UTC"/>
    <n v="38.4"/>
    <s v="2500X1254px"/>
    <s v="PNG"/>
    <s v="16m"/>
    <s v="2022H2"/>
    <n v="38.4"/>
    <n v="40"/>
    <s v="03 Cloudy (40%-90%)"/>
  </r>
  <r>
    <m/>
    <s v="L8-9_L1"/>
    <s v="CDM-MLB-GAN"/>
    <s v="-39.18, 175.58 | Zoom:13"/>
    <b v="1"/>
    <s v="New Zealand"/>
    <s v="National Park"/>
    <s v="NP"/>
    <x v="61"/>
    <n v="31.7"/>
    <s v="22:06:58 UTC"/>
    <n v="43.9"/>
    <s v="2500X1254px"/>
    <s v="PNG"/>
    <s v="16m"/>
    <s v="2022H2"/>
    <n v="43.9"/>
    <n v="50"/>
    <s v="03 Cloudy (40%-90%)"/>
  </r>
  <r>
    <m/>
    <s v="L8-9_L1"/>
    <s v="CDM-MLB-GAN"/>
    <s v="-39.18, 175.58 | Zoom:13"/>
    <b v="1"/>
    <s v="New Zealand"/>
    <s v="National Park"/>
    <s v="NP"/>
    <x v="168"/>
    <n v="29.4"/>
    <s v="22:00:47 UTC"/>
    <n v="68.7"/>
    <s v="2500X1254px"/>
    <s v="PNG"/>
    <s v="16m"/>
    <s v="2022H2"/>
    <n v="68.7"/>
    <n v="70"/>
    <s v="03 Cloudy (40%-90%)"/>
  </r>
  <r>
    <m/>
    <s v="L8-9_L1"/>
    <s v="CDM-MLB-GAN"/>
    <s v="-39.18, 175.58 | Zoom:13"/>
    <b v="1"/>
    <s v="New Zealand"/>
    <s v="National Park"/>
    <s v="NP"/>
    <x v="265"/>
    <n v="29"/>
    <s v="22:06:39 UTC"/>
    <n v="100"/>
    <s v="2500X1254px"/>
    <s v="PNG"/>
    <s v="16m"/>
    <s v="2022H2"/>
    <n v="100"/>
    <n v="100"/>
    <s v="04 Overcast (100%)"/>
  </r>
  <r>
    <m/>
    <s v="L8-9_L1"/>
    <s v="CDM-MLB-GAN"/>
    <s v="-39.18, 175.58 | Zoom:13"/>
    <b v="1"/>
    <s v="New Zealand"/>
    <s v="National Park"/>
    <s v="NP"/>
    <x v="64"/>
    <n v="27"/>
    <s v="22:00:25 UTC"/>
    <n v="24.1"/>
    <s v="2500X1254px"/>
    <s v="PNG"/>
    <s v="16m"/>
    <s v="2022H2"/>
    <n v="24.1"/>
    <n v="30"/>
    <s v="02 Sunny (10%-30%)"/>
  </r>
  <r>
    <m/>
    <s v="L8-9_L1"/>
    <s v="CDM-MLB-GAN"/>
    <s v="-39.18, 175.58 | Zoom:13"/>
    <b v="1"/>
    <s v="New Zealand"/>
    <s v="National Park"/>
    <s v="NP"/>
    <x v="266"/>
    <n v="26.7"/>
    <s v="22:06:56 UTC"/>
    <n v="11.5"/>
    <s v="2500X1254px"/>
    <s v="PNG"/>
    <s v="16m"/>
    <s v="2022H2"/>
    <n v="11.5"/>
    <n v="20"/>
    <s v="02 Sunny (10%-30%)"/>
  </r>
  <r>
    <m/>
    <s v="L8-9_L1"/>
    <s v="CDM-MLB-GAN"/>
    <s v="-39.18, 175.58 | Zoom:13"/>
    <b v="1"/>
    <s v="New Zealand"/>
    <s v="National Park"/>
    <s v="NP"/>
    <x v="267"/>
    <n v="24.9"/>
    <s v="22:00:42 UTC"/>
    <n v="17.100000000000001"/>
    <s v="2500X1254px"/>
    <s v="PNG"/>
    <s v="16m"/>
    <s v="2022H2"/>
    <n v="17.100000000000001"/>
    <n v="20"/>
    <s v="02 Sunny (10%-30%)"/>
  </r>
  <r>
    <m/>
    <s v="L8-9_L1"/>
    <s v="CDM-MLB-GAN"/>
    <s v="-39.18, 175.58 | Zoom:13"/>
    <b v="1"/>
    <s v="New Zealand"/>
    <s v="National Park"/>
    <s v="NP"/>
    <x v="172"/>
    <n v="24.6"/>
    <s v="22:06:31 UTC"/>
    <n v="89.2"/>
    <s v="2500X1254px"/>
    <s v="PNG"/>
    <s v="16m"/>
    <s v="2022H2"/>
    <n v="89.2"/>
    <n v="90"/>
    <s v="03 Cloudy (40%-90%)"/>
  </r>
  <r>
    <m/>
    <s v="L8-9_L1"/>
    <s v="CDM-MLB-GAN"/>
    <s v="-39.18, 175.58 | Zoom:13"/>
    <b v="1"/>
    <s v="New Zealand"/>
    <s v="National Park"/>
    <s v="NP"/>
    <x v="268"/>
    <n v="23.1"/>
    <s v="22:00:15 UTC"/>
    <n v="77.8"/>
    <s v="2500X1254px"/>
    <s v="PNG"/>
    <s v="16m"/>
    <s v="2022H2"/>
    <n v="77.8"/>
    <n v="80"/>
    <s v="03 Cloudy (40%-90%)"/>
  </r>
  <r>
    <m/>
    <s v="L8-9_L1"/>
    <s v="CDM-MLB-GAN"/>
    <s v="-39.18, 175.58 | Zoom:13"/>
    <b v="1"/>
    <s v="New Zealand"/>
    <s v="National Park"/>
    <s v="NP"/>
    <x v="174"/>
    <n v="23"/>
    <s v="22:06:47 UTC"/>
    <n v="49.7"/>
    <s v="2500X1254px"/>
    <s v="PNG"/>
    <s v="16m"/>
    <s v="2022H2"/>
    <n v="49.7"/>
    <n v="50"/>
    <s v="03 Cloudy (40%-90%)"/>
  </r>
  <r>
    <m/>
    <s v="L8-9_L1"/>
    <s v="CDM-MLB-GAN"/>
    <s v="-39.18, 175.58 | Zoom:13"/>
    <b v="1"/>
    <s v="New Zealand"/>
    <s v="National Park"/>
    <s v="NP"/>
    <x v="269"/>
    <n v="21.8"/>
    <s v="22:00:31 UTC"/>
    <n v="93.3"/>
    <s v="2500X1254px"/>
    <s v="PNG"/>
    <s v="16m"/>
    <s v="2022H2"/>
    <n v="93.3"/>
    <n v="100"/>
    <s v="04 Overcast (100%)"/>
  </r>
  <r>
    <m/>
    <s v="L8-9_L1"/>
    <s v="CDM-MLB-GAN"/>
    <s v="-39.18, 175.58 | Zoom:13"/>
    <b v="1"/>
    <s v="New Zealand"/>
    <s v="National Park"/>
    <s v="NP"/>
    <x v="69"/>
    <n v="21.6"/>
    <s v="22:06:17 UTC"/>
    <n v="78.3"/>
    <s v="2500X1254px"/>
    <s v="PNG"/>
    <s v="16m"/>
    <s v="2022H2"/>
    <n v="78.3"/>
    <n v="80"/>
    <s v="03 Cloudy (40%-90%)"/>
  </r>
  <r>
    <m/>
    <s v="L8-9_L1"/>
    <s v="CDM-MLB-GAN"/>
    <s v="-39.18, 175.58 | Zoom:13"/>
    <b v="1"/>
    <s v="New Zealand"/>
    <s v="National Park"/>
    <s v="NP"/>
    <x v="177"/>
    <n v="20.7"/>
    <s v="22:00:04 UTC"/>
    <n v="79.900000000000006"/>
    <s v="2500X1254px"/>
    <s v="PNG"/>
    <s v="16m"/>
    <s v="2022H2"/>
    <n v="79.900000000000006"/>
    <n v="80"/>
    <s v="03 Cloudy (40%-90%)"/>
  </r>
  <r>
    <m/>
    <s v="L8-9_L1"/>
    <s v="CDM-MLB-GAN"/>
    <s v="-39.18, 175.58 | Zoom:13"/>
    <b v="1"/>
    <s v="New Zealand"/>
    <s v="National Park"/>
    <s v="NP"/>
    <x v="270"/>
    <n v="20.7"/>
    <s v="22:06:40 UTC"/>
    <n v="58.9"/>
    <s v="2500X1254px"/>
    <s v="PNG"/>
    <s v="16m"/>
    <s v="2022H2"/>
    <n v="58.9"/>
    <n v="60"/>
    <s v="03 Cloudy (40%-90%)"/>
  </r>
  <r>
    <m/>
    <s v="L8-9_L1"/>
    <s v="CDM-MLB-GAN"/>
    <s v="-39.18, 175.58 | Zoom:13"/>
    <b v="1"/>
    <s v="New Zealand"/>
    <s v="National Park"/>
    <s v="NP"/>
    <x v="72"/>
    <n v="20.2"/>
    <s v="22:00:29 UTC"/>
    <n v="48.7"/>
    <s v="2500X1254px"/>
    <s v="PNG"/>
    <s v="16m"/>
    <s v="2022H2"/>
    <n v="48.7"/>
    <n v="50"/>
    <s v="03 Cloudy (40%-90%)"/>
  </r>
  <r>
    <m/>
    <s v="L8-9_L1"/>
    <s v="CDM-MLB-GAN"/>
    <s v="-39.18, 175.58 | Zoom:13"/>
    <b v="1"/>
    <s v="New Zealand"/>
    <s v="National Park"/>
    <s v="NP"/>
    <x v="271"/>
    <n v="20.100000000000001"/>
    <s v="22:06:18 UTC"/>
    <n v="7.8"/>
    <s v="2500X1254px"/>
    <s v="PNG"/>
    <s v="16m"/>
    <s v="2022H2"/>
    <n v="7.8"/>
    <n v="10"/>
    <s v="02 Sunny (10%-30%)"/>
  </r>
  <r>
    <m/>
    <s v="L8-9_L1"/>
    <s v="CDM-MLB-GAN"/>
    <s v="-39.18, 175.58 | Zoom:13"/>
    <b v="1"/>
    <s v="New Zealand"/>
    <s v="National Park"/>
    <s v="NP"/>
    <x v="272"/>
    <n v="19.899999999999999"/>
    <s v="22:00:08 UTC"/>
    <n v="83.1"/>
    <s v="2500X1254px"/>
    <s v="PNG"/>
    <s v="16m"/>
    <s v="2022H1"/>
    <n v="83.1"/>
    <n v="90"/>
    <s v="03 Cloudy (40%-90%)"/>
  </r>
  <r>
    <m/>
    <s v="L8-9_L1"/>
    <s v="CDM-MLB-GAN"/>
    <s v="-39.18, 175.58 | Zoom:13"/>
    <b v="1"/>
    <s v="New Zealand"/>
    <s v="National Park"/>
    <s v="NP"/>
    <x v="273"/>
    <n v="20"/>
    <s v="22:06:39 UTC"/>
    <n v="83.3"/>
    <s v="2500X1254px"/>
    <s v="PNG"/>
    <s v="16m"/>
    <s v="2022H1"/>
    <n v="83.3"/>
    <n v="90"/>
    <s v="03 Cloudy (40%-90%)"/>
  </r>
  <r>
    <m/>
    <s v="L8-9_L1"/>
    <s v="CDM-MLB-GAN"/>
    <s v="-39.18, 175.58 | Zoom:13"/>
    <b v="1"/>
    <s v="New Zealand"/>
    <s v="National Park"/>
    <s v="NP"/>
    <x v="274"/>
    <n v="20.2"/>
    <s v="22:00:26 UTC"/>
    <n v="95.3"/>
    <s v="2500X1254px"/>
    <s v="PNG"/>
    <s v="16m"/>
    <s v="2022H1"/>
    <n v="95.3"/>
    <n v="100"/>
    <s v="04 Overcast (100%)"/>
  </r>
  <r>
    <m/>
    <s v="L8-9_L1"/>
    <s v="CDM-MLB-GAN"/>
    <s v="-39.18, 175.58 | Zoom:13"/>
    <b v="1"/>
    <s v="New Zealand"/>
    <s v="National Park"/>
    <s v="NP"/>
    <x v="182"/>
    <n v="20.2"/>
    <s v="22:06:03 UTC"/>
    <n v="49.6"/>
    <s v="2500X1254px"/>
    <s v="PNG"/>
    <s v="16m"/>
    <s v="2022H1"/>
    <n v="49.6"/>
    <n v="50"/>
    <s v="03 Cloudy (40%-90%)"/>
  </r>
  <r>
    <m/>
    <s v="L8-9_L1"/>
    <s v="CDM-MLB-GAN"/>
    <s v="-39.18, 175.58 | Zoom:13"/>
    <b v="1"/>
    <s v="New Zealand"/>
    <s v="National Park"/>
    <s v="NP"/>
    <x v="275"/>
    <n v="20.7"/>
    <s v="21:59:47 UTC"/>
    <n v="98.8"/>
    <s v="2500X1254px"/>
    <s v="PNG"/>
    <s v="16m"/>
    <s v="2022H1"/>
    <n v="98.8"/>
    <n v="100"/>
    <s v="04 Overcast (100%)"/>
  </r>
  <r>
    <m/>
    <s v="L8-9_L1"/>
    <s v="CDM-MLB-GAN"/>
    <s v="-39.18, 175.58 | Zoom:13"/>
    <b v="1"/>
    <s v="New Zealand"/>
    <s v="National Park"/>
    <s v="NP"/>
    <x v="77"/>
    <n v="20.9"/>
    <s v="22:06:31 UTC"/>
    <n v="32.1"/>
    <s v="2500X1254px"/>
    <s v="PNG"/>
    <s v="16m"/>
    <s v="2022H1"/>
    <n v="32.1"/>
    <n v="40"/>
    <s v="03 Cloudy (40%-90%)"/>
  </r>
  <r>
    <m/>
    <s v="L8-9_L1"/>
    <s v="CDM-MLB-GAN"/>
    <s v="-39.18, 175.58 | Zoom:13"/>
    <b v="1"/>
    <s v="New Zealand"/>
    <s v="National Park"/>
    <s v="NP"/>
    <x v="185"/>
    <n v="21.7"/>
    <s v="22:00:14 UTC"/>
    <n v="59.4"/>
    <s v="2500X1254px"/>
    <s v="PNG"/>
    <s v="16m"/>
    <s v="2022H1"/>
    <n v="59.4"/>
    <n v="60"/>
    <s v="03 Cloudy (40%-90%)"/>
  </r>
  <r>
    <m/>
    <s v="L8-9_L1"/>
    <s v="CDM-MLB-GAN"/>
    <s v="-39.18, 175.58 | Zoom:13"/>
    <b v="1"/>
    <s v="New Zealand"/>
    <s v="National Park"/>
    <s v="NP"/>
    <x v="276"/>
    <n v="21.8"/>
    <s v="22:05:57 UTC"/>
    <n v="61.6"/>
    <s v="2500X1254px"/>
    <s v="PNG"/>
    <s v="16m"/>
    <s v="2022H1"/>
    <n v="61.6"/>
    <n v="70"/>
    <s v="03 Cloudy (40%-90%)"/>
  </r>
  <r>
    <m/>
    <s v="L8-9_L1"/>
    <s v="CDM-MLB-GAN"/>
    <s v="-39.18, 175.58 | Zoom:13"/>
    <b v="1"/>
    <s v="New Zealand"/>
    <s v="National Park"/>
    <s v="NP"/>
    <x v="80"/>
    <n v="22.9"/>
    <s v="21:59:45 UTC"/>
    <n v="38.1"/>
    <s v="2500X1254px"/>
    <s v="PNG"/>
    <s v="16m"/>
    <s v="2022H1"/>
    <n v="38.1"/>
    <n v="40"/>
    <s v="03 Cloudy (40%-90%)"/>
  </r>
  <r>
    <m/>
    <s v="L8-9_L1"/>
    <s v="CDM-MLB-GAN"/>
    <s v="-39.18, 175.58 | Zoom:13"/>
    <b v="1"/>
    <s v="New Zealand"/>
    <s v="National Park"/>
    <s v="NP"/>
    <x v="277"/>
    <n v="23.1"/>
    <s v="22:06:22 UTC"/>
    <n v="15.6"/>
    <s v="2500X1254px"/>
    <s v="PNG"/>
    <s v="16m"/>
    <s v="2022H1"/>
    <n v="15.6"/>
    <n v="20"/>
    <s v="02 Sunny (10%-30%)"/>
  </r>
  <r>
    <m/>
    <s v="L8-9_L1"/>
    <s v="CDM-MLB-GAN"/>
    <s v="-39.18, 175.58 | Zoom:13"/>
    <b v="1"/>
    <s v="New Zealand"/>
    <s v="National Park"/>
    <s v="NP"/>
    <x v="278"/>
    <n v="24.5"/>
    <s v="22:00:11 UTC"/>
    <n v="95.3"/>
    <s v="2500X1254px"/>
    <s v="PNG"/>
    <s v="16m"/>
    <s v="2022H1"/>
    <n v="95.3"/>
    <n v="100"/>
    <s v="04 Overcast (100%)"/>
  </r>
  <r>
    <m/>
    <s v="L8-9_L1"/>
    <s v="CDM-MLB-GAN"/>
    <s v="-39.18, 175.58 | Zoom:13"/>
    <b v="1"/>
    <s v="New Zealand"/>
    <s v="National Park"/>
    <s v="NP"/>
    <x v="279"/>
    <n v="24.7"/>
    <s v="22:06:01 UTC"/>
    <n v="68.099999999999994"/>
    <s v="2500X1254px"/>
    <s v="PNG"/>
    <s v="16m"/>
    <s v="2022H1"/>
    <n v="68.099999999999994"/>
    <n v="70"/>
    <s v="03 Cloudy (40%-90%)"/>
  </r>
  <r>
    <m/>
    <s v="L8-9_L1"/>
    <s v="CDM-MLB-GAN"/>
    <s v="-39.18, 175.58 | Zoom:13"/>
    <b v="1"/>
    <s v="New Zealand"/>
    <s v="National Park"/>
    <s v="NP"/>
    <x v="280"/>
    <n v="26.2"/>
    <s v="21:59:56 UTC"/>
    <n v="41.1"/>
    <s v="2500X1254px"/>
    <s v="PNG"/>
    <s v="16m"/>
    <s v="2022H1"/>
    <n v="41.1"/>
    <n v="50"/>
    <s v="03 Cloudy (40%-90%)"/>
  </r>
  <r>
    <m/>
    <s v="L8-9_L1"/>
    <s v="CDM-MLB-GAN"/>
    <s v="-39.18, 175.58 | Zoom:13"/>
    <b v="1"/>
    <s v="New Zealand"/>
    <s v="National Park"/>
    <s v="NP"/>
    <x v="190"/>
    <n v="26.5"/>
    <s v="22:06:17 UTC"/>
    <n v="12.9"/>
    <s v="2500X1254px"/>
    <s v="PNG"/>
    <s v="16m"/>
    <s v="2022H1"/>
    <n v="12.9"/>
    <n v="20"/>
    <s v="02 Sunny (10%-30%)"/>
  </r>
  <r>
    <m/>
    <s v="L8-9_L1"/>
    <s v="CDM-MLB-GAN"/>
    <s v="-39.18, 175.58 | Zoom:13"/>
    <b v="1"/>
    <s v="New Zealand"/>
    <s v="National Park"/>
    <s v="NP"/>
    <x v="281"/>
    <n v="28.2"/>
    <s v="22:00:01 UTC"/>
    <n v="6.5"/>
    <s v="2500X1254px"/>
    <s v="PNG"/>
    <s v="16m"/>
    <s v="2022H1"/>
    <n v="6.5"/>
    <n v="10"/>
    <s v="02 Sunny (10%-30%)"/>
  </r>
  <r>
    <m/>
    <s v="L8-9_L1"/>
    <s v="CDM-MLB-GAN"/>
    <s v="-39.18, 175.58 | Zoom:13"/>
    <b v="1"/>
    <s v="New Zealand"/>
    <s v="National Park"/>
    <s v="NP"/>
    <x v="85"/>
    <n v="28.5"/>
    <s v="22:06:11 UTC"/>
    <n v="8.6999999999999993"/>
    <s v="2500X1254px"/>
    <s v="PNG"/>
    <s v="16m"/>
    <s v="2022H1"/>
    <n v="8.6999999999999993"/>
    <n v="10"/>
    <s v="02 Sunny (10%-30%)"/>
  </r>
  <r>
    <m/>
    <s v="L8-9_L1"/>
    <s v="CDM-MLB-GAN"/>
    <s v="-39.18, 175.58 | Zoom:13"/>
    <b v="1"/>
    <s v="New Zealand"/>
    <s v="National Park"/>
    <s v="NP"/>
    <x v="193"/>
    <n v="30.3"/>
    <s v="22:00:00 UTC"/>
    <n v="52.5"/>
    <s v="2500X1254px"/>
    <s v="PNG"/>
    <s v="16m"/>
    <s v="2022H1"/>
    <n v="52.5"/>
    <n v="60"/>
    <s v="03 Cloudy (40%-90%)"/>
  </r>
  <r>
    <m/>
    <s v="L8-9_L1"/>
    <s v="CDM-MLB-GAN"/>
    <s v="-39.18, 175.58 | Zoom:13"/>
    <b v="1"/>
    <s v="New Zealand"/>
    <s v="National Park"/>
    <s v="NP"/>
    <x v="282"/>
    <n v="30.6"/>
    <s v="22:06:15 UTC"/>
    <n v="83.1"/>
    <s v="2500X1254px"/>
    <s v="PNG"/>
    <s v="16m"/>
    <s v="2022H1"/>
    <n v="83.1"/>
    <n v="90"/>
    <s v="03 Cloudy (40%-90%)"/>
  </r>
  <r>
    <m/>
    <s v="L8-9_L1"/>
    <s v="CDM-MLB-GAN"/>
    <s v="-39.18, 175.58 | Zoom:13"/>
    <b v="1"/>
    <s v="New Zealand"/>
    <s v="National Park"/>
    <s v="NP"/>
    <x v="88"/>
    <n v="32.5"/>
    <s v="22:00:05 UTC"/>
    <n v="3"/>
    <s v="2500X1254px"/>
    <s v="PNG"/>
    <s v="16m"/>
    <s v="2022H1"/>
    <n v="3"/>
    <n v="10"/>
    <s v="02 Sunny (10%-30%)"/>
  </r>
  <r>
    <m/>
    <s v="L8-9_L1"/>
    <s v="CDM-MLB-GAN"/>
    <s v="-39.18, 175.58 | Zoom:13"/>
    <b v="1"/>
    <s v="New Zealand"/>
    <s v="National Park"/>
    <s v="NP"/>
    <x v="283"/>
    <n v="32.799999999999997"/>
    <s v="22:06:18 UTC"/>
    <n v="96"/>
    <s v="2500X1254px"/>
    <s v="PNG"/>
    <s v="16m"/>
    <s v="2022H1"/>
    <n v="96"/>
    <n v="100"/>
    <s v="04 Overcast (100%)"/>
  </r>
  <r>
    <m/>
    <s v="L8-9_L1"/>
    <s v="CDM-MLB-GAN"/>
    <s v="-39.18, 175.58 | Zoom:13"/>
    <b v="1"/>
    <s v="New Zealand"/>
    <s v="National Park"/>
    <s v="NP"/>
    <x v="284"/>
    <n v="34.799999999999997"/>
    <s v="22:00:11 UTC"/>
    <n v="75.5"/>
    <s v="2500X1254px"/>
    <s v="PNG"/>
    <s v="16m"/>
    <s v="2022H1"/>
    <n v="75.5"/>
    <n v="80"/>
    <s v="03 Cloudy (40%-90%)"/>
  </r>
  <r>
    <m/>
    <s v="L8-9_L1"/>
    <s v="CDM-MLB-GAN"/>
    <s v="-39.18, 175.58 | Zoom:13"/>
    <b v="1"/>
    <s v="New Zealand"/>
    <s v="National Park"/>
    <s v="NP"/>
    <x v="285"/>
    <n v="35"/>
    <s v="22:06:11 UTC"/>
    <n v="69.3"/>
    <s v="2500X1254px"/>
    <s v="PNG"/>
    <s v="16m"/>
    <s v="2022H1"/>
    <n v="69.3"/>
    <n v="70"/>
    <s v="03 Cloudy (40%-90%)"/>
  </r>
  <r>
    <m/>
    <s v="L8-9_L1"/>
    <s v="CDM-MLB-GAN"/>
    <s v="-39.18, 175.58 | Zoom:13"/>
    <b v="1"/>
    <s v="New Zealand"/>
    <s v="National Park"/>
    <s v="NP"/>
    <x v="286"/>
    <n v="37"/>
    <s v="22:00:00 UTC"/>
    <n v="69.5"/>
    <s v="2500X1254px"/>
    <s v="PNG"/>
    <s v="16m"/>
    <s v="2022H1"/>
    <n v="69.5"/>
    <n v="70"/>
    <s v="03 Cloudy (40%-90%)"/>
  </r>
  <r>
    <m/>
    <s v="L8-9_L1"/>
    <s v="CDM-MLB-GAN"/>
    <s v="-39.18, 175.58 | Zoom:13"/>
    <b v="1"/>
    <s v="New Zealand"/>
    <s v="National Park"/>
    <s v="NP"/>
    <x v="198"/>
    <n v="37.299999999999997"/>
    <s v="22:06:22 UTC"/>
    <n v="19.899999999999999"/>
    <s v="2500X1254px"/>
    <s v="PNG"/>
    <s v="16m"/>
    <s v="2022H1"/>
    <n v="19.899999999999999"/>
    <n v="20"/>
    <s v="02 Sunny (10%-30%)"/>
  </r>
  <r>
    <m/>
    <s v="L8-9_L1"/>
    <s v="CDM-MLB-GAN"/>
    <s v="-39.18, 175.58 | Zoom:13"/>
    <b v="1"/>
    <s v="New Zealand"/>
    <s v="National Park"/>
    <s v="NP"/>
    <x v="287"/>
    <n v="39.299999999999997"/>
    <s v="22:00:14 UTC"/>
    <n v="100"/>
    <s v="2500X1254px"/>
    <s v="PNG"/>
    <s v="16m"/>
    <s v="2022H1"/>
    <n v="100"/>
    <n v="100"/>
    <s v="04 Overcast (100%)"/>
  </r>
  <r>
    <m/>
    <s v="L8-9_L1"/>
    <s v="CDM-MLB-GAN"/>
    <s v="-39.18, 175.58 | Zoom:13"/>
    <b v="1"/>
    <s v="New Zealand"/>
    <s v="National Park"/>
    <s v="NP"/>
    <x v="93"/>
    <n v="39.6"/>
    <s v="22:06:18 UTC"/>
    <n v="96.8"/>
    <s v="2500X1254px"/>
    <s v="PNG"/>
    <s v="16m"/>
    <s v="2022H1"/>
    <n v="96.8"/>
    <n v="100"/>
    <s v="04 Overcast (100%)"/>
  </r>
  <r>
    <m/>
    <s v="L8-9_L1"/>
    <s v="CDM-MLB-GAN"/>
    <s v="-39.18, 175.58 | Zoom:13"/>
    <b v="1"/>
    <s v="New Zealand"/>
    <s v="National Park"/>
    <s v="NP"/>
    <x v="201"/>
    <n v="41.5"/>
    <s v="22:00:12 UTC"/>
    <n v="87"/>
    <s v="2500X1254px"/>
    <s v="PNG"/>
    <s v="16m"/>
    <s v="2022H1"/>
    <n v="87"/>
    <n v="90"/>
    <s v="03 Cloudy (40%-90%)"/>
  </r>
  <r>
    <m/>
    <s v="L8-9_L1"/>
    <s v="CDM-MLB-GAN"/>
    <s v="-39.18, 175.58 | Zoom:13"/>
    <b v="1"/>
    <s v="New Zealand"/>
    <s v="National Park"/>
    <s v="NP"/>
    <x v="288"/>
    <n v="41.8"/>
    <s v="22:06:27 UTC"/>
    <n v="82.8"/>
    <s v="2500X1254px"/>
    <s v="PNG"/>
    <s v="16m"/>
    <s v="2022H1"/>
    <n v="82.8"/>
    <n v="90"/>
    <s v="03 Cloudy (40%-90%)"/>
  </r>
  <r>
    <m/>
    <s v="L8-9_L1"/>
    <s v="CDM-MLB-GAN"/>
    <s v="-39.18, 175.58 | Zoom:13"/>
    <b v="1"/>
    <s v="New Zealand"/>
    <s v="National Park"/>
    <s v="NP"/>
    <x v="96"/>
    <n v="43.6"/>
    <s v="22:00:16 UTC"/>
    <n v="73.8"/>
    <s v="2500X1254px"/>
    <s v="PNG"/>
    <s v="16m"/>
    <s v="2022H1"/>
    <n v="73.8"/>
    <n v="80"/>
    <s v="03 Cloudy (40%-90%)"/>
  </r>
  <r>
    <m/>
    <s v="L8-9_L1"/>
    <s v="CDM-MLB-GAN"/>
    <s v="-39.18, 175.58 | Zoom:13"/>
    <b v="1"/>
    <s v="New Zealand"/>
    <s v="National Park"/>
    <s v="NP"/>
    <x v="289"/>
    <n v="43.9"/>
    <s v="22:06:26 UTC"/>
    <n v="96.4"/>
    <s v="2500X1254px"/>
    <s v="PNG"/>
    <s v="16m"/>
    <s v="2022H1"/>
    <n v="96.4"/>
    <n v="100"/>
    <s v="04 Overcast (100%)"/>
  </r>
  <r>
    <m/>
    <s v="L8-9_L1"/>
    <s v="CDM-MLB-GAN"/>
    <s v="-39.18, 175.58 | Zoom:13"/>
    <b v="1"/>
    <s v="New Zealand"/>
    <s v="National Park"/>
    <s v="NP"/>
    <x v="290"/>
    <n v="45.7"/>
    <s v="22:00:16 UTC"/>
    <n v="40.299999999999997"/>
    <s v="2500X1254px"/>
    <s v="PNG"/>
    <s v="16m"/>
    <s v="2022H1"/>
    <n v="40.299999999999997"/>
    <n v="50"/>
    <s v="03 Cloudy (40%-90%)"/>
  </r>
  <r>
    <m/>
    <s v="L8-9_L1"/>
    <s v="CDM-MLB-GAN"/>
    <s v="-39.18, 175.58 | Zoom:13"/>
    <b v="1"/>
    <s v="New Zealand"/>
    <s v="National Park"/>
    <s v="NP"/>
    <x v="291"/>
    <n v="45.9"/>
    <s v="22:06:32 UTC"/>
    <n v="2.1"/>
    <s v="2500X1254px"/>
    <s v="PNG"/>
    <s v="16m"/>
    <s v="2022H1"/>
    <n v="2.1"/>
    <n v="10"/>
    <s v="02 Sunny (10%-30%)"/>
  </r>
  <r>
    <m/>
    <s v="L8-9_L1"/>
    <s v="CDM-MLB-GAN"/>
    <s v="-39.18, 175.58 | Zoom:13"/>
    <b v="1"/>
    <s v="New Zealand"/>
    <s v="National Park"/>
    <s v="NP"/>
    <x v="292"/>
    <n v="47.7"/>
    <s v="22:00:26 UTC"/>
    <n v="28.4"/>
    <s v="2500X1254px"/>
    <s v="PNG"/>
    <s v="16m"/>
    <s v="2022H1"/>
    <n v="28.4"/>
    <n v="30"/>
    <s v="02 Sunny (10%-30%)"/>
  </r>
  <r>
    <m/>
    <s v="L8-9_L1"/>
    <s v="CDM-MLB-GAN"/>
    <s v="-39.18, 175.58 | Zoom:13"/>
    <b v="1"/>
    <s v="New Zealand"/>
    <s v="National Park"/>
    <s v="NP"/>
    <x v="206"/>
    <n v="47.9"/>
    <s v="22:06:30 UTC"/>
    <n v="62.4"/>
    <s v="2500X1254px"/>
    <s v="PNG"/>
    <s v="16m"/>
    <s v="2022H1"/>
    <n v="62.4"/>
    <n v="70"/>
    <s v="03 Cloudy (40%-90%)"/>
  </r>
  <r>
    <m/>
    <s v="L8-9_L1"/>
    <s v="CDM-MLB-GAN"/>
    <s v="-39.18, 175.58 | Zoom:13"/>
    <b v="1"/>
    <s v="New Zealand"/>
    <s v="National Park"/>
    <s v="NP"/>
    <x v="293"/>
    <n v="49.5"/>
    <s v="22:00:22 UTC"/>
    <n v="64.5"/>
    <s v="2500X1254px"/>
    <s v="PNG"/>
    <s v="16m"/>
    <s v="2022H1"/>
    <n v="64.5"/>
    <n v="70"/>
    <s v="03 Cloudy (40%-90%)"/>
  </r>
  <r>
    <m/>
    <s v="L8-9_L1"/>
    <s v="CDM-MLB-GAN"/>
    <s v="-39.18, 175.58 | Zoom:13"/>
    <b v="1"/>
    <s v="New Zealand"/>
    <s v="National Park"/>
    <s v="NP"/>
    <x v="101"/>
    <n v="49.8"/>
    <s v="22:06:41 UTC"/>
    <n v="66.099999999999994"/>
    <s v="2500X1254px"/>
    <s v="PNG"/>
    <s v="16m"/>
    <s v="2022H1"/>
    <n v="66.099999999999994"/>
    <n v="70"/>
    <s v="03 Cloudy (40%-90%)"/>
  </r>
  <r>
    <m/>
    <s v="L8-9_L1"/>
    <s v="CDM-MLB-GAN"/>
    <s v="-39.18, 175.58 | Zoom:13"/>
    <b v="1"/>
    <s v="New Zealand"/>
    <s v="National Park"/>
    <s v="NP"/>
    <x v="209"/>
    <n v="51.3"/>
    <s v="22:00:31 UTC"/>
    <n v="45.9"/>
    <s v="2500X1254px"/>
    <s v="PNG"/>
    <s v="16m"/>
    <s v="2022H1"/>
    <n v="45.9"/>
    <n v="50"/>
    <s v="03 Cloudy (40%-90%)"/>
  </r>
  <r>
    <m/>
    <s v="L8-9_L1"/>
    <s v="CDM-MLB-GAN"/>
    <s v="-39.18, 175.58 | Zoom:13"/>
    <b v="1"/>
    <s v="New Zealand"/>
    <s v="National Park"/>
    <s v="NP"/>
    <x v="294"/>
    <n v="51.5"/>
    <s v="22:06:34 UTC"/>
    <n v="4.8"/>
    <s v="2500X1254px"/>
    <s v="PNG"/>
    <s v="16m"/>
    <s v="2022H1"/>
    <n v="4.8"/>
    <n v="10"/>
    <s v="02 Sunny (10%-30%)"/>
  </r>
  <r>
    <m/>
    <s v="L8-9_L1"/>
    <s v="CDM-MLB-GAN"/>
    <s v="-39.18, 175.58 | Zoom:13"/>
    <b v="1"/>
    <s v="New Zealand"/>
    <s v="National Park"/>
    <s v="NP"/>
    <x v="104"/>
    <n v="53"/>
    <s v="22:00:25 UTC"/>
    <n v="100"/>
    <s v="2500X1254px"/>
    <s v="PNG"/>
    <s v="16m"/>
    <s v="2022H1"/>
    <n v="100"/>
    <n v="100"/>
    <s v="04 Overcast (100%)"/>
  </r>
  <r>
    <m/>
    <s v="L8-9_L1"/>
    <s v="CDM-MLB-GAN"/>
    <s v="-39.18, 175.58 | Zoom:13"/>
    <b v="1"/>
    <s v="New Zealand"/>
    <s v="National Park"/>
    <s v="NP"/>
    <x v="295"/>
    <n v="53.1"/>
    <s v="22:06:42 UTC"/>
    <n v="33.5"/>
    <s v="2500X1254px"/>
    <s v="PNG"/>
    <s v="16m"/>
    <s v="2022H1"/>
    <n v="33.5"/>
    <n v="40"/>
    <s v="03 Cloudy (40%-90%)"/>
  </r>
  <r>
    <m/>
    <s v="L8-9_L1"/>
    <s v="CDM-MLB-GAN"/>
    <s v="-39.18, 175.58 | Zoom:13"/>
    <b v="1"/>
    <s v="New Zealand"/>
    <s v="National Park"/>
    <s v="NP"/>
    <x v="296"/>
    <n v="54.5"/>
    <s v="22:00:29 UTC"/>
    <n v="53"/>
    <s v="2500X1254px"/>
    <s v="PNG"/>
    <s v="16m"/>
    <s v="2022H1"/>
    <n v="53"/>
    <n v="60"/>
    <s v="03 Cloudy (40%-90%)"/>
  </r>
  <r>
    <m/>
    <s v="L8-9_L1"/>
    <s v="CDM-MLB-GAN"/>
    <s v="-39.18, 175.58 | Zoom:13"/>
    <b v="1"/>
    <s v="New Zealand"/>
    <s v="National Park"/>
    <s v="NP"/>
    <x v="297"/>
    <n v="54.6"/>
    <s v="22:06:39 UTC"/>
    <n v="12.9"/>
    <s v="2500X1254px"/>
    <s v="PNG"/>
    <s v="16m"/>
    <s v="2022H1"/>
    <n v="12.9"/>
    <n v="20"/>
    <s v="02 Sunny (10%-30%)"/>
  </r>
  <r>
    <m/>
    <s v="L8-9_L1"/>
    <s v="CDM-MLB-GAN"/>
    <s v="-39.18, 175.58 | Zoom:13"/>
    <b v="1"/>
    <s v="New Zealand"/>
    <s v="National Park"/>
    <s v="NP"/>
    <x v="298"/>
    <n v="55.8"/>
    <s v="22:00:29 UTC"/>
    <n v="5.0999999999999996"/>
    <s v="2500X1254px"/>
    <s v="PNG"/>
    <s v="16m"/>
    <s v="2022H1"/>
    <n v="5.0999999999999996"/>
    <n v="10"/>
    <s v="02 Sunny (10%-30%)"/>
  </r>
  <r>
    <m/>
    <s v="L8-9_L1"/>
    <s v="CDM-MLB-GAN"/>
    <s v="-39.18, 175.58 | Zoom:13"/>
    <b v="1"/>
    <s v="New Zealand"/>
    <s v="National Park"/>
    <s v="NP"/>
    <x v="214"/>
    <n v="56"/>
    <s v="22:06:41 UTC"/>
    <n v="30.3"/>
    <s v="2500X1254px"/>
    <s v="PNG"/>
    <s v="16m"/>
    <s v="2022H1"/>
    <n v="30.3"/>
    <n v="40"/>
    <s v="03 Cloudy (40%-90%)"/>
  </r>
  <r>
    <m/>
    <s v="L8-9_L1"/>
    <s v="CDM-MLB-GAN"/>
    <s v="-45.03, 168.66 | Zoom:13"/>
    <b v="1"/>
    <s v="New Zealand"/>
    <s v="Queenstown"/>
    <s v="QT"/>
    <x v="299"/>
    <n v="13.2"/>
    <s v="22:20:18 UTC"/>
    <n v="33.5"/>
    <s v="2500X1254px"/>
    <s v="PNG"/>
    <s v="16m"/>
    <s v="2023H1"/>
    <n v="57.6"/>
    <n v="60"/>
    <s v="03 Cloudy (40%-90%)"/>
  </r>
  <r>
    <m/>
    <s v="L8-9_L1"/>
    <s v="CDM-MLB-GAN"/>
    <s v="-45.03, 168.66 | Zoom:13"/>
    <b v="1"/>
    <s v="New Zealand"/>
    <s v="Queenstown"/>
    <s v="QT"/>
    <x v="299"/>
    <n v="14.5"/>
    <s v="22:19:54 UTC"/>
    <n v="81.7"/>
    <s v="2500X1254px"/>
    <s v="PNG"/>
    <s v="16m"/>
    <s v="2023H1"/>
    <n v="57.6"/>
    <n v="60"/>
    <s v="03 Cloudy (40%-90%)"/>
  </r>
  <r>
    <m/>
    <s v="L8-9_L1"/>
    <s v="CDM-MLB-GAN"/>
    <s v="-45.03, 168.66 | Zoom:13"/>
    <b v="1"/>
    <s v="New Zealand"/>
    <s v="Queenstown"/>
    <s v="QT"/>
    <x v="300"/>
    <n v="14.5"/>
    <s v="22:25:53 UTC"/>
    <n v="12.6"/>
    <s v="2500X1254px"/>
    <s v="PNG"/>
    <s v="16m"/>
    <s v="2023H1"/>
    <n v="12.6"/>
    <n v="20"/>
    <s v="02 Sunny (10%-30%)"/>
  </r>
  <r>
    <m/>
    <s v="L8-9_L1"/>
    <s v="CDM-MLB-GAN"/>
    <s v="-45.03, 168.66 | Zoom:13"/>
    <b v="1"/>
    <s v="New Zealand"/>
    <s v="Queenstown"/>
    <s v="QT"/>
    <x v="301"/>
    <n v="13.4"/>
    <s v="22:20:06 UTC"/>
    <n v="5.3"/>
    <s v="2500X1254px"/>
    <s v="PNG"/>
    <s v="16m"/>
    <s v="2023H1"/>
    <n v="10.6"/>
    <n v="20"/>
    <s v="02 Sunny (10%-30%)"/>
  </r>
  <r>
    <m/>
    <s v="L8-9_L1"/>
    <s v="CDM-MLB-GAN"/>
    <s v="-45.03, 168.66 | Zoom:13"/>
    <b v="1"/>
    <s v="New Zealand"/>
    <s v="Queenstown"/>
    <s v="QT"/>
    <x v="301"/>
    <n v="14.7"/>
    <s v="22:19:42 UTC"/>
    <n v="15.9"/>
    <s v="2500X1254px"/>
    <s v="PNG"/>
    <s v="16m"/>
    <s v="2023H1"/>
    <n v="10.6"/>
    <n v="20"/>
    <s v="02 Sunny (10%-30%)"/>
  </r>
  <r>
    <m/>
    <s v="L8-9_L1"/>
    <s v="CDM-MLB-GAN"/>
    <s v="-45.03, 168.66 | Zoom:13"/>
    <b v="1"/>
    <s v="New Zealand"/>
    <s v="Queenstown"/>
    <s v="QT"/>
    <x v="111"/>
    <n v="14.8"/>
    <s v="22:26:02 UTC"/>
    <n v="90.9"/>
    <s v="2500X1254px"/>
    <s v="PNG"/>
    <s v="16m"/>
    <s v="2023H1"/>
    <n v="90.9"/>
    <n v="100"/>
    <s v="04 Overcast (100%)"/>
  </r>
  <r>
    <m/>
    <s v="L8-9_L1"/>
    <s v="CDM-MLB-GAN"/>
    <s v="-45.03, 168.66 | Zoom:13"/>
    <b v="1"/>
    <s v="New Zealand"/>
    <s v="Queenstown"/>
    <s v="QT"/>
    <x v="302"/>
    <n v="14"/>
    <s v="22:20:12 UTC"/>
    <n v="37.799999999999997"/>
    <s v="2500X1254px"/>
    <s v="PNG"/>
    <s v="16m"/>
    <s v="2023H1"/>
    <n v="29.549999999999997"/>
    <n v="30"/>
    <s v="02 Sunny (10%-30%)"/>
  </r>
  <r>
    <m/>
    <s v="L8-9_L1"/>
    <s v="CDM-MLB-GAN"/>
    <s v="-45.03, 168.66 | Zoom:13"/>
    <b v="1"/>
    <s v="New Zealand"/>
    <s v="Queenstown"/>
    <s v="QT"/>
    <x v="302"/>
    <n v="15.3"/>
    <s v="22:19:48 UTC"/>
    <n v="21.3"/>
    <s v="2500X1254px"/>
    <s v="PNG"/>
    <s v="16m"/>
    <s v="2023H1"/>
    <n v="29.549999999999997"/>
    <n v="30"/>
    <s v="02 Sunny (10%-30%)"/>
  </r>
  <r>
    <m/>
    <s v="L8-9_L1"/>
    <s v="CDM-MLB-GAN"/>
    <s v="-45.03, 168.66 | Zoom:13"/>
    <b v="1"/>
    <s v="New Zealand"/>
    <s v="Queenstown"/>
    <s v="QT"/>
    <x v="4"/>
    <n v="15.4"/>
    <s v="22:25:59 UTC"/>
    <n v="10.199999999999999"/>
    <s v="2500X1254px"/>
    <s v="PNG"/>
    <s v="16m"/>
    <s v="2023H1"/>
    <n v="10.199999999999999"/>
    <n v="20"/>
    <s v="02 Sunny (10%-30%)"/>
  </r>
  <r>
    <m/>
    <s v="L8-9_L1"/>
    <s v="CDM-MLB-GAN"/>
    <s v="-45.03, 168.66 | Zoom:13"/>
    <b v="1"/>
    <s v="New Zealand"/>
    <s v="Queenstown"/>
    <s v="QT"/>
    <x v="114"/>
    <n v="14.9"/>
    <s v="22:20:15 UTC"/>
    <n v="45.6"/>
    <s v="2500X1254px"/>
    <s v="PNG"/>
    <s v="16m"/>
    <s v="2023H1"/>
    <n v="52.900000000000006"/>
    <n v="60"/>
    <s v="03 Cloudy (40%-90%)"/>
  </r>
  <r>
    <m/>
    <s v="L8-9_L1"/>
    <s v="CDM-MLB-GAN"/>
    <s v="-45.03, 168.66 | Zoom:13"/>
    <b v="1"/>
    <s v="New Zealand"/>
    <s v="Queenstown"/>
    <s v="QT"/>
    <x v="114"/>
    <n v="16.3"/>
    <s v="22:19:51 UTC"/>
    <n v="60.2"/>
    <s v="2500X1254px"/>
    <s v="PNG"/>
    <s v="16m"/>
    <s v="2023H1"/>
    <n v="52.900000000000006"/>
    <n v="60"/>
    <s v="03 Cloudy (40%-90%)"/>
  </r>
  <r>
    <m/>
    <s v="L8-9_L1"/>
    <s v="CDM-MLB-GAN"/>
    <s v="-45.03, 168.66 | Zoom:13"/>
    <b v="1"/>
    <s v="New Zealand"/>
    <s v="Queenstown"/>
    <s v="QT"/>
    <x v="303"/>
    <n v="16.399999999999999"/>
    <s v="22:25:52 UTC"/>
    <n v="83"/>
    <s v="2500X1254px"/>
    <s v="PNG"/>
    <s v="16m"/>
    <s v="2023H1"/>
    <n v="83"/>
    <n v="90"/>
    <s v="03 Cloudy (40%-90%)"/>
  </r>
  <r>
    <m/>
    <s v="L8-9_L1"/>
    <s v="CDM-MLB-GAN"/>
    <s v="-45.03, 168.66 | Zoom:13"/>
    <b v="1"/>
    <s v="New Zealand"/>
    <s v="Queenstown"/>
    <s v="QT"/>
    <x v="7"/>
    <n v="16.2"/>
    <s v="22:20:05 UTC"/>
    <n v="21.4"/>
    <s v="2500X1254px"/>
    <s v="PNG"/>
    <s v="16m"/>
    <s v="2023H1"/>
    <n v="20.65"/>
    <n v="30"/>
    <s v="02 Sunny (10%-30%)"/>
  </r>
  <r>
    <m/>
    <s v="L8-9_L1"/>
    <s v="CDM-MLB-GAN"/>
    <s v="-45.03, 168.66 | Zoom:13"/>
    <b v="1"/>
    <s v="New Zealand"/>
    <s v="Queenstown"/>
    <s v="QT"/>
    <x v="7"/>
    <n v="17.5"/>
    <s v="22:19:41 UTC"/>
    <n v="19.899999999999999"/>
    <s v="2500X1254px"/>
    <s v="PNG"/>
    <s v="16m"/>
    <s v="2023H1"/>
    <n v="20.65"/>
    <n v="30"/>
    <s v="02 Sunny (10%-30%)"/>
  </r>
  <r>
    <m/>
    <s v="L8-9_L1"/>
    <s v="CDM-MLB-GAN"/>
    <s v="-45.03, 168.66 | Zoom:13"/>
    <b v="1"/>
    <s v="New Zealand"/>
    <s v="Queenstown"/>
    <s v="QT"/>
    <x v="304"/>
    <n v="17.8"/>
    <s v="22:26:04 UTC"/>
    <n v="38.299999999999997"/>
    <s v="2500X1254px"/>
    <s v="PNG"/>
    <s v="16m"/>
    <s v="2023H1"/>
    <n v="38.299999999999997"/>
    <n v="40"/>
    <s v="03 Cloudy (40%-90%)"/>
  </r>
  <r>
    <m/>
    <s v="L8-9_L1"/>
    <s v="CDM-MLB-GAN"/>
    <s v="-45.03, 168.66 | Zoom:13"/>
    <b v="1"/>
    <s v="New Zealand"/>
    <s v="Queenstown"/>
    <s v="QT"/>
    <x v="305"/>
    <n v="17.8"/>
    <s v="22:20:23 UTC"/>
    <n v="44.3"/>
    <s v="2500X1254px"/>
    <s v="PNG"/>
    <s v="16m"/>
    <s v="2023H1"/>
    <n v="33.700000000000003"/>
    <n v="40"/>
    <s v="03 Cloudy (40%-90%)"/>
  </r>
  <r>
    <m/>
    <s v="L8-9_L1"/>
    <s v="CDM-MLB-GAN"/>
    <s v="-45.03, 168.66 | Zoom:13"/>
    <b v="1"/>
    <s v="New Zealand"/>
    <s v="Queenstown"/>
    <s v="QT"/>
    <x v="305"/>
    <n v="19.2"/>
    <s v="22:19:59 UTC"/>
    <n v="23.1"/>
    <s v="2500X1254px"/>
    <s v="PNG"/>
    <s v="16m"/>
    <s v="2023H1"/>
    <n v="33.700000000000003"/>
    <n v="40"/>
    <s v="03 Cloudy (40%-90%)"/>
  </r>
  <r>
    <m/>
    <s v="L8-9_L1"/>
    <s v="CDM-MLB-GAN"/>
    <s v="-45.03, 168.66 | Zoom:13"/>
    <b v="1"/>
    <s v="New Zealand"/>
    <s v="Queenstown"/>
    <s v="QT"/>
    <x v="306"/>
    <n v="19.399999999999999"/>
    <s v="22:25:50 UTC"/>
    <n v="23.7"/>
    <s v="2500X1254px"/>
    <s v="PNG"/>
    <s v="16m"/>
    <s v="2023H1"/>
    <n v="23.7"/>
    <n v="30"/>
    <s v="02 Sunny (10%-30%)"/>
  </r>
  <r>
    <m/>
    <s v="L8-9_L1"/>
    <s v="CDM-MLB-GAN"/>
    <s v="-45.03, 168.66 | Zoom:13"/>
    <b v="1"/>
    <s v="New Zealand"/>
    <s v="Queenstown"/>
    <s v="QT"/>
    <x v="307"/>
    <n v="19.600000000000001"/>
    <s v="22:20:10 UTC"/>
    <n v="78.5"/>
    <s v="2500X1254px"/>
    <s v="PNG"/>
    <s v="16m"/>
    <s v="2023H1"/>
    <n v="77.8"/>
    <n v="80"/>
    <s v="03 Cloudy (40%-90%)"/>
  </r>
  <r>
    <m/>
    <s v="L8-9_L1"/>
    <s v="CDM-MLB-GAN"/>
    <s v="-45.03, 168.66 | Zoom:13"/>
    <b v="1"/>
    <s v="New Zealand"/>
    <s v="Queenstown"/>
    <s v="QT"/>
    <x v="307"/>
    <n v="21"/>
    <s v="22:19:46 UTC"/>
    <n v="77.099999999999994"/>
    <s v="2500X1254px"/>
    <s v="PNG"/>
    <s v="16m"/>
    <s v="2023H1"/>
    <n v="77.8"/>
    <n v="80"/>
    <s v="03 Cloudy (40%-90%)"/>
  </r>
  <r>
    <m/>
    <s v="L8-9_L1"/>
    <s v="CDM-MLB-GAN"/>
    <s v="-45.03, 168.66 | Zoom:13"/>
    <b v="1"/>
    <s v="New Zealand"/>
    <s v="Queenstown"/>
    <s v="QT"/>
    <x v="119"/>
    <n v="21.2"/>
    <s v="22:26:13 UTC"/>
    <n v="4"/>
    <s v="2500X1254px"/>
    <s v="PNG"/>
    <s v="16m"/>
    <s v="2023H1"/>
    <n v="4"/>
    <n v="10"/>
    <s v="02 Sunny (10%-30%)"/>
  </r>
  <r>
    <m/>
    <s v="L8-9_L1"/>
    <s v="CDM-MLB-GAN"/>
    <s v="-45.03, 168.66 | Zoom:13"/>
    <b v="1"/>
    <s v="New Zealand"/>
    <s v="Queenstown"/>
    <s v="QT"/>
    <x v="308"/>
    <n v="21.7"/>
    <s v="22:20:31 UTC"/>
    <n v="3.7"/>
    <s v="2500X1254px"/>
    <s v="PNG"/>
    <s v="16m"/>
    <s v="2023H1"/>
    <n v="2.35"/>
    <n v="10"/>
    <s v="02 Sunny (10%-30%)"/>
  </r>
  <r>
    <m/>
    <s v="L8-9_L1"/>
    <s v="CDM-MLB-GAN"/>
    <s v="-45.03, 168.66 | Zoom:13"/>
    <b v="1"/>
    <s v="New Zealand"/>
    <s v="Queenstown"/>
    <s v="QT"/>
    <x v="308"/>
    <n v="23"/>
    <s v="22:20:07 UTC"/>
    <n v="1"/>
    <s v="2500X1254px"/>
    <s v="PNG"/>
    <s v="16m"/>
    <s v="2023H1"/>
    <n v="2.35"/>
    <n v="10"/>
    <s v="02 Sunny (10%-30%)"/>
  </r>
  <r>
    <m/>
    <s v="L8-9_L1"/>
    <s v="CDM-MLB-GAN"/>
    <s v="-45.03, 168.66 | Zoom:13"/>
    <b v="1"/>
    <s v="New Zealand"/>
    <s v="Queenstown"/>
    <s v="QT"/>
    <x v="12"/>
    <n v="23.3"/>
    <s v="22:26:03 UTC"/>
    <n v="52.8"/>
    <s v="2500X1254px"/>
    <s v="PNG"/>
    <s v="16m"/>
    <s v="2023H1"/>
    <n v="52.8"/>
    <n v="60"/>
    <s v="03 Cloudy (40%-90%)"/>
  </r>
  <r>
    <m/>
    <s v="L8-9_L1"/>
    <s v="CDM-MLB-GAN"/>
    <s v="-45.03, 168.66 | Zoom:13"/>
    <b v="1"/>
    <s v="New Zealand"/>
    <s v="Queenstown"/>
    <s v="QT"/>
    <x v="309"/>
    <n v="25.5"/>
    <s v="22:26:25 UTC"/>
    <n v="93.4"/>
    <s v="2500X1254px"/>
    <s v="PNG"/>
    <s v="16m"/>
    <s v="2023H1"/>
    <n v="93.4"/>
    <n v="100"/>
    <s v="04 Overcast (100%)"/>
  </r>
  <r>
    <m/>
    <s v="L8-9_L1"/>
    <s v="CDM-MLB-GAN"/>
    <s v="-45.03, 168.66 | Zoom:13"/>
    <b v="1"/>
    <s v="New Zealand"/>
    <s v="Queenstown"/>
    <s v="QT"/>
    <x v="15"/>
    <n v="26.2"/>
    <s v="22:20:38 UTC"/>
    <n v="30.9"/>
    <s v="2500X1254px"/>
    <s v="PNG"/>
    <s v="16m"/>
    <s v="2023H1"/>
    <n v="40.9"/>
    <n v="50"/>
    <s v="03 Cloudy (40%-90%)"/>
  </r>
  <r>
    <m/>
    <s v="L8-9_L1"/>
    <s v="CDM-MLB-GAN"/>
    <s v="-45.03, 168.66 | Zoom:13"/>
    <b v="1"/>
    <s v="New Zealand"/>
    <s v="Queenstown"/>
    <s v="QT"/>
    <x v="15"/>
    <n v="27.5"/>
    <s v="22:20:14 UTC"/>
    <n v="50.9"/>
    <s v="2500X1254px"/>
    <s v="PNG"/>
    <s v="16m"/>
    <s v="2023H1"/>
    <n v="40.9"/>
    <n v="50"/>
    <s v="03 Cloudy (40%-90%)"/>
  </r>
  <r>
    <m/>
    <s v="L8-9_L1"/>
    <s v="CDM-MLB-GAN"/>
    <s v="-45.03, 168.66 | Zoom:13"/>
    <b v="1"/>
    <s v="New Zealand"/>
    <s v="Queenstown"/>
    <s v="QT"/>
    <x v="310"/>
    <n v="27.8"/>
    <s v="22:26:07 UTC"/>
    <n v="75.599999999999994"/>
    <s v="2500X1254px"/>
    <s v="PNG"/>
    <s v="16m"/>
    <s v="2023H1"/>
    <n v="75.599999999999994"/>
    <n v="80"/>
    <s v="03 Cloudy (40%-90%)"/>
  </r>
  <r>
    <m/>
    <s v="L8-9_L1"/>
    <s v="CDM-MLB-GAN"/>
    <s v="-45.03, 168.66 | Zoom:13"/>
    <b v="1"/>
    <s v="New Zealand"/>
    <s v="Queenstown"/>
    <s v="QT"/>
    <x v="311"/>
    <n v="28.6"/>
    <s v="22:20:28 UTC"/>
    <n v="74"/>
    <s v="2500X1254px"/>
    <s v="PNG"/>
    <s v="16m"/>
    <s v="2023H1"/>
    <n v="50.5"/>
    <n v="60"/>
    <s v="03 Cloudy (40%-90%)"/>
  </r>
  <r>
    <m/>
    <s v="L8-9_L1"/>
    <s v="CDM-MLB-GAN"/>
    <s v="-45.03, 168.66 | Zoom:13"/>
    <b v="1"/>
    <s v="New Zealand"/>
    <s v="Queenstown"/>
    <s v="QT"/>
    <x v="311"/>
    <n v="29.9"/>
    <s v="22:20:04 UTC"/>
    <n v="27"/>
    <s v="2500X1254px"/>
    <s v="PNG"/>
    <s v="16m"/>
    <s v="2023H1"/>
    <n v="50.5"/>
    <n v="60"/>
    <s v="03 Cloudy (40%-90%)"/>
  </r>
  <r>
    <m/>
    <s v="L8-9_L1"/>
    <s v="CDM-MLB-GAN"/>
    <s v="-45.03, 168.66 | Zoom:13"/>
    <b v="1"/>
    <s v="New Zealand"/>
    <s v="Queenstown"/>
    <s v="QT"/>
    <x v="312"/>
    <n v="30.2"/>
    <s v="22:26:31 UTC"/>
    <n v="91.6"/>
    <s v="2500X1254px"/>
    <s v="PNG"/>
    <s v="16m"/>
    <s v="2023H1"/>
    <n v="91.6"/>
    <n v="100"/>
    <s v="04 Overcast (100%)"/>
  </r>
  <r>
    <m/>
    <s v="L8-9_L1"/>
    <s v="CDM-MLB-GAN"/>
    <s v="-45.03, 168.66 | Zoom:13"/>
    <b v="1"/>
    <s v="New Zealand"/>
    <s v="Queenstown"/>
    <s v="QT"/>
    <x v="313"/>
    <n v="31.1"/>
    <s v="22:20:45 UTC"/>
    <n v="66.400000000000006"/>
    <s v="2500X1254px"/>
    <s v="PNG"/>
    <s v="16m"/>
    <s v="2023H1"/>
    <n v="72.2"/>
    <n v="80"/>
    <s v="03 Cloudy (40%-90%)"/>
  </r>
  <r>
    <m/>
    <s v="L8-9_L1"/>
    <s v="CDM-MLB-GAN"/>
    <s v="-45.03, 168.66 | Zoom:13"/>
    <b v="1"/>
    <s v="New Zealand"/>
    <s v="Queenstown"/>
    <s v="QT"/>
    <x v="313"/>
    <n v="32.299999999999997"/>
    <s v="22:20:21 UTC"/>
    <n v="78"/>
    <s v="2500X1254px"/>
    <s v="PNG"/>
    <s v="16m"/>
    <s v="2023H1"/>
    <n v="72.2"/>
    <n v="80"/>
    <s v="03 Cloudy (40%-90%)"/>
  </r>
  <r>
    <m/>
    <s v="L8-9_L1"/>
    <s v="CDM-MLB-GAN"/>
    <s v="-45.03, 168.66 | Zoom:13"/>
    <b v="1"/>
    <s v="New Zealand"/>
    <s v="Queenstown"/>
    <s v="QT"/>
    <x v="126"/>
    <n v="32.6"/>
    <s v="22:26:23 UTC"/>
    <n v="45.4"/>
    <s v="2500X1254px"/>
    <s v="PNG"/>
    <s v="16m"/>
    <s v="2023H1"/>
    <n v="45.4"/>
    <n v="50"/>
    <s v="03 Cloudy (40%-90%)"/>
  </r>
  <r>
    <m/>
    <s v="L8-9_L1"/>
    <s v="CDM-MLB-GAN"/>
    <s v="-45.03, 168.66 | Zoom:13"/>
    <b v="1"/>
    <s v="New Zealand"/>
    <s v="Queenstown"/>
    <s v="QT"/>
    <x v="314"/>
    <n v="33.5"/>
    <s v="22:20:40 UTC"/>
    <n v="89.3"/>
    <s v="2500X1254px"/>
    <s v="PNG"/>
    <s v="16m"/>
    <s v="2023H1"/>
    <n v="90.15"/>
    <n v="100"/>
    <s v="04 Overcast (100%)"/>
  </r>
  <r>
    <m/>
    <s v="L8-9_L1"/>
    <s v="CDM-MLB-GAN"/>
    <s v="-45.03, 168.66 | Zoom:13"/>
    <b v="1"/>
    <s v="New Zealand"/>
    <s v="Queenstown"/>
    <s v="QT"/>
    <x v="314"/>
    <n v="34.700000000000003"/>
    <s v="22:20:16 UTC"/>
    <n v="91"/>
    <s v="2500X1254px"/>
    <s v="PNG"/>
    <s v="16m"/>
    <s v="2023H1"/>
    <n v="90.15"/>
    <n v="100"/>
    <s v="04 Overcast (100%)"/>
  </r>
  <r>
    <m/>
    <s v="L8-9_L1"/>
    <s v="CDM-MLB-GAN"/>
    <s v="-45.03, 168.66 | Zoom:13"/>
    <b v="1"/>
    <s v="New Zealand"/>
    <s v="Queenstown"/>
    <s v="QT"/>
    <x v="20"/>
    <n v="35"/>
    <s v="22:26:41 UTC"/>
    <n v="98.2"/>
    <s v="2500X1254px"/>
    <s v="PNG"/>
    <s v="16m"/>
    <s v="2023H1"/>
    <n v="98.2"/>
    <n v="100"/>
    <s v="04 Overcast (100%)"/>
  </r>
  <r>
    <m/>
    <s v="L8-9_L1"/>
    <s v="CDM-MLB-GAN"/>
    <s v="-45.03, 168.66 | Zoom:13"/>
    <b v="1"/>
    <s v="New Zealand"/>
    <s v="Queenstown"/>
    <s v="QT"/>
    <x v="129"/>
    <n v="35.9"/>
    <s v="22:20:56 UTC"/>
    <n v="44.4"/>
    <s v="2500X1254px"/>
    <s v="PNG"/>
    <s v="16m"/>
    <s v="2023H1"/>
    <n v="47.8"/>
    <n v="50"/>
    <s v="03 Cloudy (40%-90%)"/>
  </r>
  <r>
    <m/>
    <s v="L8-9_L1"/>
    <s v="CDM-MLB-GAN"/>
    <s v="-45.03, 168.66 | Zoom:13"/>
    <b v="1"/>
    <s v="New Zealand"/>
    <s v="Queenstown"/>
    <s v="QT"/>
    <x v="129"/>
    <n v="37.1"/>
    <s v="22:20:32 UTC"/>
    <n v="51.2"/>
    <s v="2500X1254px"/>
    <s v="PNG"/>
    <s v="16m"/>
    <s v="2023H1"/>
    <n v="47.8"/>
    <n v="50"/>
    <s v="03 Cloudy (40%-90%)"/>
  </r>
  <r>
    <m/>
    <s v="L8-9_L1"/>
    <s v="CDM-MLB-GAN"/>
    <s v="-45.03, 168.66 | Zoom:13"/>
    <b v="1"/>
    <s v="New Zealand"/>
    <s v="Queenstown"/>
    <s v="QT"/>
    <x v="315"/>
    <n v="37.4"/>
    <s v="22:26:32 UTC"/>
    <n v="71.2"/>
    <s v="2500X1254px"/>
    <s v="PNG"/>
    <s v="16m"/>
    <s v="2023H1"/>
    <n v="71.2"/>
    <n v="80"/>
    <s v="03 Cloudy (40%-90%)"/>
  </r>
  <r>
    <m/>
    <s v="L8-9_L1"/>
    <s v="CDM-MLB-GAN"/>
    <s v="-45.03, 168.66 | Zoom:13"/>
    <b v="1"/>
    <s v="New Zealand"/>
    <s v="Queenstown"/>
    <s v="QT"/>
    <x v="23"/>
    <n v="38.299999999999997"/>
    <s v="22:20:49 UTC"/>
    <n v="60.3"/>
    <s v="2500X1254px"/>
    <s v="PNG"/>
    <s v="16m"/>
    <s v="2023H1"/>
    <n v="74.150000000000006"/>
    <n v="80"/>
    <s v="03 Cloudy (40%-90%)"/>
  </r>
  <r>
    <m/>
    <s v="L8-9_L1"/>
    <s v="CDM-MLB-GAN"/>
    <s v="-45.03, 168.66 | Zoom:13"/>
    <b v="1"/>
    <s v="New Zealand"/>
    <s v="Queenstown"/>
    <s v="QT"/>
    <x v="23"/>
    <n v="39.4"/>
    <s v="22:20:25 UTC"/>
    <n v="88"/>
    <s v="2500X1254px"/>
    <s v="PNG"/>
    <s v="16m"/>
    <s v="2023H1"/>
    <n v="74.150000000000006"/>
    <n v="80"/>
    <s v="03 Cloudy (40%-90%)"/>
  </r>
  <r>
    <m/>
    <s v="L8-9_L1"/>
    <s v="CDM-MLB-GAN"/>
    <s v="-45.03, 168.66 | Zoom:13"/>
    <b v="1"/>
    <s v="New Zealand"/>
    <s v="Queenstown"/>
    <s v="QT"/>
    <x v="316"/>
    <n v="39.700000000000003"/>
    <s v="22:26:48 UTC"/>
    <n v="35.799999999999997"/>
    <s v="2500X1254px"/>
    <s v="PNG"/>
    <s v="16m"/>
    <s v="2023H1"/>
    <n v="35.799999999999997"/>
    <n v="40"/>
    <s v="03 Cloudy (40%-90%)"/>
  </r>
  <r>
    <m/>
    <s v="L8-9_L1"/>
    <s v="CDM-MLB-GAN"/>
    <s v="-45.03, 168.66 | Zoom:13"/>
    <b v="1"/>
    <s v="New Zealand"/>
    <s v="Queenstown"/>
    <s v="QT"/>
    <x v="317"/>
    <n v="40.6"/>
    <s v="22:21:03 UTC"/>
    <n v="0.1"/>
    <s v="2500X1254px"/>
    <s v="PNG"/>
    <s v="16m"/>
    <s v="2023H1"/>
    <n v="0.65"/>
    <n v="10"/>
    <s v="02 Sunny (10%-30%)"/>
  </r>
  <r>
    <m/>
    <s v="L8-9_L1"/>
    <s v="CDM-MLB-GAN"/>
    <s v="-45.03, 168.66 | Zoom:13"/>
    <b v="1"/>
    <s v="New Zealand"/>
    <s v="Queenstown"/>
    <s v="QT"/>
    <x v="317"/>
    <n v="41.7"/>
    <s v="22:20:39 UTC"/>
    <n v="1.2"/>
    <s v="2500X1254px"/>
    <s v="PNG"/>
    <s v="16m"/>
    <s v="2023H1"/>
    <n v="0.65"/>
    <n v="10"/>
    <s v="02 Sunny (10%-30%)"/>
  </r>
  <r>
    <m/>
    <s v="L8-9_L1"/>
    <s v="CDM-MLB-GAN"/>
    <s v="-45.03, 168.66 | Zoom:13"/>
    <b v="1"/>
    <s v="New Zealand"/>
    <s v="Queenstown"/>
    <s v="QT"/>
    <x v="318"/>
    <n v="42"/>
    <s v="22:26:38 UTC"/>
    <n v="6.4"/>
    <s v="2500X1254px"/>
    <s v="PNG"/>
    <s v="16m"/>
    <s v="2023H1"/>
    <n v="6.4"/>
    <n v="10"/>
    <s v="02 Sunny (10%-30%)"/>
  </r>
  <r>
    <m/>
    <s v="L8-9_L1"/>
    <s v="CDM-MLB-GAN"/>
    <s v="-45.03, 168.66 | Zoom:13"/>
    <b v="1"/>
    <s v="New Zealand"/>
    <s v="Queenstown"/>
    <s v="QT"/>
    <x v="319"/>
    <n v="42.8"/>
    <s v="22:21:01 UTC"/>
    <n v="63.4"/>
    <s v="2500X1254px"/>
    <s v="PNG"/>
    <s v="16m"/>
    <s v="2023H1"/>
    <n v="39.1"/>
    <n v="40"/>
    <s v="03 Cloudy (40%-90%)"/>
  </r>
  <r>
    <m/>
    <s v="L8-9_L1"/>
    <s v="CDM-MLB-GAN"/>
    <s v="-45.03, 168.66 | Zoom:13"/>
    <b v="1"/>
    <s v="New Zealand"/>
    <s v="Queenstown"/>
    <s v="QT"/>
    <x v="319"/>
    <n v="43.9"/>
    <s v="22:20:37 UTC"/>
    <n v="14.8"/>
    <s v="2500X1254px"/>
    <s v="PNG"/>
    <s v="16m"/>
    <s v="2023H1"/>
    <n v="39.1"/>
    <n v="40"/>
    <s v="03 Cloudy (40%-90%)"/>
  </r>
  <r>
    <m/>
    <s v="L8-9_L1"/>
    <s v="CDM-MLB-GAN"/>
    <s v="-45.03, 168.66 | Zoom:13"/>
    <b v="1"/>
    <s v="New Zealand"/>
    <s v="Queenstown"/>
    <s v="QT"/>
    <x v="134"/>
    <n v="44.1"/>
    <s v="22:27:01 UTC"/>
    <n v="26.4"/>
    <s v="2500X1254px"/>
    <s v="PNG"/>
    <s v="16m"/>
    <s v="2023H1"/>
    <n v="26.4"/>
    <n v="30"/>
    <s v="02 Sunny (10%-30%)"/>
  </r>
  <r>
    <m/>
    <s v="L8-9_L1"/>
    <s v="CDM-MLB-GAN"/>
    <s v="-45.03, 168.66 | Zoom:13"/>
    <b v="1"/>
    <s v="New Zealand"/>
    <s v="Queenstown"/>
    <s v="QT"/>
    <x v="320"/>
    <n v="45"/>
    <s v="22:21:18 UTC"/>
    <n v="62.9"/>
    <s v="2500X1254px"/>
    <s v="PNG"/>
    <s v="16m"/>
    <s v="2023H1"/>
    <n v="36.4"/>
    <n v="40"/>
    <s v="03 Cloudy (40%-90%)"/>
  </r>
  <r>
    <m/>
    <s v="L8-9_L1"/>
    <s v="CDM-MLB-GAN"/>
    <s v="-45.03, 168.66 | Zoom:13"/>
    <b v="1"/>
    <s v="New Zealand"/>
    <s v="Queenstown"/>
    <s v="QT"/>
    <x v="320"/>
    <n v="45.9"/>
    <s v="22:20:54 UTC"/>
    <n v="9.9"/>
    <s v="2500X1254px"/>
    <s v="PNG"/>
    <s v="16m"/>
    <s v="2023H1"/>
    <n v="36.4"/>
    <n v="40"/>
    <s v="03 Cloudy (40%-90%)"/>
  </r>
  <r>
    <m/>
    <s v="L8-9_L1"/>
    <s v="CDM-MLB-GAN"/>
    <s v="-45.03, 168.66 | Zoom:13"/>
    <b v="1"/>
    <s v="New Zealand"/>
    <s v="Queenstown"/>
    <s v="QT"/>
    <x v="28"/>
    <n v="46.2"/>
    <s v="22:26:55 UTC"/>
    <n v="61.7"/>
    <s v="2500X1254px"/>
    <s v="PNG"/>
    <s v="16m"/>
    <s v="2023H1"/>
    <n v="61.7"/>
    <n v="70"/>
    <s v="03 Cloudy (40%-90%)"/>
  </r>
  <r>
    <m/>
    <s v="L8-9_L1"/>
    <s v="CDM-MLB-GAN"/>
    <s v="-45.03, 168.66 | Zoom:13"/>
    <b v="1"/>
    <s v="New Zealand"/>
    <s v="Queenstown"/>
    <s v="QT"/>
    <x v="137"/>
    <n v="46.9"/>
    <s v="22:21:10 UTC"/>
    <n v="96.9"/>
    <s v="2500X1254px"/>
    <s v="PNG"/>
    <s v="16m"/>
    <s v="2023H1"/>
    <n v="98.45"/>
    <n v="100"/>
    <s v="04 Overcast (100%)"/>
  </r>
  <r>
    <m/>
    <s v="L8-9_L1"/>
    <s v="CDM-MLB-GAN"/>
    <s v="-45.03, 168.66 | Zoom:13"/>
    <b v="1"/>
    <s v="New Zealand"/>
    <s v="Queenstown"/>
    <s v="QT"/>
    <x v="137"/>
    <n v="47.9"/>
    <s v="22:20:46 UTC"/>
    <n v="100"/>
    <s v="2500X1254px"/>
    <s v="PNG"/>
    <s v="16m"/>
    <s v="2023H1"/>
    <n v="98.45"/>
    <n v="100"/>
    <s v="04 Overcast (100%)"/>
  </r>
  <r>
    <m/>
    <s v="L8-9_L1"/>
    <s v="CDM-MLB-GAN"/>
    <s v="-45.03, 168.66 | Zoom:13"/>
    <b v="1"/>
    <s v="New Zealand"/>
    <s v="Queenstown"/>
    <s v="QT"/>
    <x v="321"/>
    <n v="48.1"/>
    <s v="22:27:01 UTC"/>
    <n v="55.4"/>
    <s v="2500X1254px"/>
    <s v="PNG"/>
    <s v="16m"/>
    <s v="2023H1"/>
    <n v="55.4"/>
    <n v="60"/>
    <s v="03 Cloudy (40%-90%)"/>
  </r>
  <r>
    <m/>
    <s v="L8-9_L1"/>
    <s v="CDM-MLB-GAN"/>
    <s v="-45.03, 168.66 | Zoom:13"/>
    <b v="1"/>
    <s v="New Zealand"/>
    <s v="Queenstown"/>
    <s v="QT"/>
    <x v="31"/>
    <n v="48.8"/>
    <s v="22:21:08 UTC"/>
    <n v="88.2"/>
    <s v="2500X1254px"/>
    <s v="PNG"/>
    <s v="16m"/>
    <s v="2023H1"/>
    <n v="74.650000000000006"/>
    <n v="80"/>
    <s v="03 Cloudy (40%-90%)"/>
  </r>
  <r>
    <m/>
    <s v="L8-9_L1"/>
    <s v="CDM-MLB-GAN"/>
    <s v="-45.03, 168.66 | Zoom:13"/>
    <b v="1"/>
    <s v="New Zealand"/>
    <s v="Queenstown"/>
    <s v="QT"/>
    <x v="31"/>
    <n v="49.7"/>
    <s v="22:20:44 UTC"/>
    <n v="61.1"/>
    <s v="2500X1254px"/>
    <s v="PNG"/>
    <s v="16m"/>
    <s v="2023H1"/>
    <n v="74.650000000000006"/>
    <n v="80"/>
    <s v="03 Cloudy (40%-90%)"/>
  </r>
  <r>
    <m/>
    <s v="L8-9_L1"/>
    <s v="CDM-MLB-GAN"/>
    <s v="-45.03, 168.66 | Zoom:13"/>
    <b v="1"/>
    <s v="New Zealand"/>
    <s v="Queenstown"/>
    <s v="QT"/>
    <x v="322"/>
    <n v="49.9"/>
    <s v="22:26:55 UTC"/>
    <n v="23.4"/>
    <s v="2500X1254px"/>
    <s v="PNG"/>
    <s v="16m"/>
    <s v="2023H1"/>
    <n v="23.4"/>
    <n v="30"/>
    <s v="02 Sunny (10%-30%)"/>
  </r>
  <r>
    <m/>
    <s v="L8-9_L1"/>
    <s v="CDM-MLB-GAN"/>
    <s v="-45.03, 168.66 | Zoom:13"/>
    <b v="1"/>
    <s v="New Zealand"/>
    <s v="Queenstown"/>
    <s v="QT"/>
    <x v="323"/>
    <n v="50.4"/>
    <s v="22:21:05 UTC"/>
    <n v="8.6"/>
    <s v="2500X1254px"/>
    <s v="PNG"/>
    <s v="16m"/>
    <s v="2023H1"/>
    <n v="8"/>
    <n v="10"/>
    <s v="02 Sunny (10%-30%)"/>
  </r>
  <r>
    <m/>
    <s v="L8-9_L1"/>
    <s v="CDM-MLB-GAN"/>
    <s v="-45.03, 168.66 | Zoom:13"/>
    <b v="1"/>
    <s v="New Zealand"/>
    <s v="Queenstown"/>
    <s v="QT"/>
    <x v="323"/>
    <n v="51.3"/>
    <s v="22:20:41 UTC"/>
    <n v="7.4"/>
    <s v="2500X1254px"/>
    <s v="PNG"/>
    <s v="16m"/>
    <s v="2023H1"/>
    <n v="8"/>
    <n v="10"/>
    <s v="02 Sunny (10%-30%)"/>
  </r>
  <r>
    <m/>
    <s v="L8-9_L1"/>
    <s v="CDM-MLB-GAN"/>
    <s v="-45.03, 168.66 | Zoom:13"/>
    <b v="1"/>
    <s v="New Zealand"/>
    <s v="Queenstown"/>
    <s v="QT"/>
    <x v="324"/>
    <n v="51.5"/>
    <s v="22:26:57 UTC"/>
    <n v="26.4"/>
    <s v="2500X1254px"/>
    <s v="PNG"/>
    <s v="16m"/>
    <s v="2023H1"/>
    <n v="26.4"/>
    <n v="30"/>
    <s v="02 Sunny (10%-30%)"/>
  </r>
  <r>
    <m/>
    <s v="L8-9_L1"/>
    <s v="CDM-MLB-GAN"/>
    <s v="-45.03, 168.66 | Zoom:13"/>
    <b v="1"/>
    <s v="New Zealand"/>
    <s v="Queenstown"/>
    <s v="QT"/>
    <x v="325"/>
    <n v="51.9"/>
    <s v="22:21:14 UTC"/>
    <n v="0.7"/>
    <s v="2500X1254px"/>
    <s v="PNG"/>
    <s v="16m"/>
    <s v="2023H1"/>
    <n v="5.25"/>
    <n v="10"/>
    <s v="02 Sunny (10%-30%)"/>
  </r>
  <r>
    <m/>
    <s v="L8-9_L1"/>
    <s v="CDM-MLB-GAN"/>
    <s v="-45.03, 168.66 | Zoom:13"/>
    <b v="1"/>
    <s v="New Zealand"/>
    <s v="Queenstown"/>
    <s v="QT"/>
    <x v="325"/>
    <n v="52.7"/>
    <s v="22:20:50 UTC"/>
    <n v="9.8000000000000007"/>
    <s v="2500X1254px"/>
    <s v="PNG"/>
    <s v="16m"/>
    <s v="2023H1"/>
    <n v="5.25"/>
    <n v="10"/>
    <s v="02 Sunny (10%-30%)"/>
  </r>
  <r>
    <m/>
    <s v="L8-9_L1"/>
    <s v="CDM-MLB-GAN"/>
    <s v="-45.03, 168.66 | Zoom:13"/>
    <b v="1"/>
    <s v="New Zealand"/>
    <s v="Queenstown"/>
    <s v="QT"/>
    <x v="142"/>
    <n v="52.9"/>
    <s v="22:26:58 UTC"/>
    <n v="79"/>
    <s v="2500X1254px"/>
    <s v="PNG"/>
    <s v="16m"/>
    <s v="2023H1"/>
    <n v="79"/>
    <n v="80"/>
    <s v="03 Cloudy (40%-90%)"/>
  </r>
  <r>
    <m/>
    <s v="L8-9_L1"/>
    <s v="CDM-MLB-GAN"/>
    <s v="-45.03, 168.66 | Zoom:13"/>
    <b v="1"/>
    <s v="New Zealand"/>
    <s v="Queenstown"/>
    <s v="QT"/>
    <x v="326"/>
    <n v="53"/>
    <s v="22:21:12 UTC"/>
    <n v="10"/>
    <s v="2500X1254px"/>
    <s v="PNG"/>
    <s v="16m"/>
    <s v="2022H2"/>
    <n v="14.55"/>
    <n v="20"/>
    <s v="02 Sunny (10%-30%)"/>
  </r>
  <r>
    <m/>
    <s v="L8-9_L1"/>
    <s v="CDM-MLB-GAN"/>
    <s v="-45.03, 168.66 | Zoom:13"/>
    <b v="1"/>
    <s v="New Zealand"/>
    <s v="Queenstown"/>
    <s v="QT"/>
    <x v="326"/>
    <n v="53.9"/>
    <s v="22:20:48 UTC"/>
    <n v="19.100000000000001"/>
    <s v="2500X1254px"/>
    <s v="PNG"/>
    <s v="16m"/>
    <s v="2022H2"/>
    <n v="14.55"/>
    <n v="20"/>
    <s v="02 Sunny (10%-30%)"/>
  </r>
  <r>
    <m/>
    <s v="L8-9_L1"/>
    <s v="CDM-MLB-GAN"/>
    <s v="-45.03, 168.66 | Zoom:13"/>
    <b v="1"/>
    <s v="New Zealand"/>
    <s v="Queenstown"/>
    <s v="QT"/>
    <x v="36"/>
    <n v="54"/>
    <s v="22:27:00 UTC"/>
    <n v="44.4"/>
    <s v="2500X1254px"/>
    <s v="PNG"/>
    <s v="16m"/>
    <s v="2022H2"/>
    <n v="44.4"/>
    <n v="50"/>
    <s v="03 Cloudy (40%-90%)"/>
  </r>
  <r>
    <m/>
    <s v="L8-9_L1"/>
    <s v="CDM-MLB-GAN"/>
    <s v="-45.03, 168.66 | Zoom:13"/>
    <b v="1"/>
    <s v="New Zealand"/>
    <s v="Queenstown"/>
    <s v="QT"/>
    <x v="145"/>
    <n v="53.9"/>
    <s v="22:21:11 UTC"/>
    <n v="69.099999999999994"/>
    <s v="2500X1254px"/>
    <s v="PNG"/>
    <s v="16m"/>
    <s v="2022H2"/>
    <n v="61.699999999999996"/>
    <n v="70"/>
    <s v="03 Cloudy (40%-90%)"/>
  </r>
  <r>
    <m/>
    <s v="L8-9_L1"/>
    <s v="CDM-MLB-GAN"/>
    <s v="-45.03, 168.66 | Zoom:13"/>
    <b v="1"/>
    <s v="New Zealand"/>
    <s v="Queenstown"/>
    <s v="QT"/>
    <x v="145"/>
    <n v="54.8"/>
    <s v="22:20:47 UTC"/>
    <n v="54.3"/>
    <s v="2500X1254px"/>
    <s v="PNG"/>
    <s v="16m"/>
    <s v="2022H2"/>
    <n v="61.699999999999996"/>
    <n v="70"/>
    <s v="03 Cloudy (40%-90%)"/>
  </r>
  <r>
    <m/>
    <s v="L8-9_L1"/>
    <s v="CDM-MLB-GAN"/>
    <s v="-45.03, 168.66 | Zoom:13"/>
    <b v="1"/>
    <s v="New Zealand"/>
    <s v="Queenstown"/>
    <s v="QT"/>
    <x v="327"/>
    <n v="54.9"/>
    <s v="22:26:57 UTC"/>
    <n v="41"/>
    <s v="2500X1254px"/>
    <s v="PNG"/>
    <s v="16m"/>
    <s v="2022H2"/>
    <n v="41"/>
    <n v="50"/>
    <s v="03 Cloudy (40%-90%)"/>
  </r>
  <r>
    <m/>
    <s v="L8-9_L1"/>
    <s v="CDM-MLB-GAN"/>
    <s v="-45.03, 168.66 | Zoom:13"/>
    <b v="1"/>
    <s v="New Zealand"/>
    <s v="Queenstown"/>
    <s v="QT"/>
    <x v="39"/>
    <n v="54.4"/>
    <s v="22:21:16 UTC"/>
    <n v="41.5"/>
    <s v="2500X1254px"/>
    <s v="PNG"/>
    <s v="16m"/>
    <s v="2022H2"/>
    <n v="61.25"/>
    <n v="70"/>
    <s v="03 Cloudy (40%-90%)"/>
  </r>
  <r>
    <m/>
    <s v="L8-9_L1"/>
    <s v="CDM-MLB-GAN"/>
    <s v="-45.03, 168.66 | Zoom:13"/>
    <b v="1"/>
    <s v="New Zealand"/>
    <s v="Queenstown"/>
    <s v="QT"/>
    <x v="39"/>
    <n v="55.3"/>
    <s v="22:20:52 UTC"/>
    <n v="81"/>
    <s v="2500X1254px"/>
    <s v="PNG"/>
    <s v="16m"/>
    <s v="2022H2"/>
    <n v="61.25"/>
    <n v="70"/>
    <s v="03 Cloudy (40%-90%)"/>
  </r>
  <r>
    <m/>
    <s v="L8-9_L1"/>
    <s v="CDM-MLB-GAN"/>
    <s v="-45.03, 168.66 | Zoom:13"/>
    <b v="1"/>
    <s v="New Zealand"/>
    <s v="Queenstown"/>
    <s v="QT"/>
    <x v="328"/>
    <n v="55.3"/>
    <s v="22:27:01 UTC"/>
    <n v="69.5"/>
    <s v="2500X1254px"/>
    <s v="PNG"/>
    <s v="16m"/>
    <s v="2022H2"/>
    <n v="69.5"/>
    <n v="70"/>
    <s v="03 Cloudy (40%-90%)"/>
  </r>
  <r>
    <m/>
    <s v="L8-9_L1"/>
    <s v="CDM-MLB-GAN"/>
    <s v="-45.03, 168.66 | Zoom:13"/>
    <b v="1"/>
    <s v="New Zealand"/>
    <s v="Queenstown"/>
    <s v="QT"/>
    <x v="329"/>
    <n v="54.4"/>
    <s v="22:21:13 UTC"/>
    <n v="33.200000000000003"/>
    <s v="2500X1254px"/>
    <s v="PNG"/>
    <s v="16m"/>
    <s v="2022H2"/>
    <n v="53.800000000000004"/>
    <n v="60"/>
    <s v="03 Cloudy (40%-90%)"/>
  </r>
  <r>
    <m/>
    <s v="L8-9_L1"/>
    <s v="CDM-MLB-GAN"/>
    <s v="-45.03, 168.66 | Zoom:13"/>
    <b v="1"/>
    <s v="New Zealand"/>
    <s v="Queenstown"/>
    <s v="QT"/>
    <x v="329"/>
    <n v="55.3"/>
    <s v="22:20:49 UTC"/>
    <n v="74.400000000000006"/>
    <s v="2500X1254px"/>
    <s v="PNG"/>
    <s v="16m"/>
    <s v="2022H2"/>
    <n v="53.800000000000004"/>
    <n v="60"/>
    <s v="03 Cloudy (40%-90%)"/>
  </r>
  <r>
    <m/>
    <s v="L8-9_L1"/>
    <s v="CDM-MLB-GAN"/>
    <s v="-45.03, 168.66 | Zoom:13"/>
    <b v="1"/>
    <s v="New Zealand"/>
    <s v="Queenstown"/>
    <s v="QT"/>
    <x v="330"/>
    <n v="55.3"/>
    <s v="22:27:07 UTC"/>
    <n v="97.3"/>
    <s v="2500X1254px"/>
    <s v="PNG"/>
    <s v="16m"/>
    <s v="2022H2"/>
    <n v="97.3"/>
    <n v="100"/>
    <s v="04 Overcast (100%)"/>
  </r>
  <r>
    <m/>
    <s v="L8-9_L1"/>
    <s v="CDM-MLB-GAN"/>
    <s v="-45.03, 168.66 | Zoom:13"/>
    <b v="1"/>
    <s v="New Zealand"/>
    <s v="Queenstown"/>
    <s v="QT"/>
    <x v="331"/>
    <n v="54"/>
    <s v="22:21:21 UTC"/>
    <n v="82.3"/>
    <s v="2500X1254px"/>
    <s v="PNG"/>
    <s v="16m"/>
    <s v="2022H2"/>
    <n v="84.6"/>
    <n v="90"/>
    <s v="03 Cloudy (40%-90%)"/>
  </r>
  <r>
    <m/>
    <s v="L8-9_L1"/>
    <s v="CDM-MLB-GAN"/>
    <s v="-45.03, 168.66 | Zoom:13"/>
    <b v="1"/>
    <s v="New Zealand"/>
    <s v="Queenstown"/>
    <s v="QT"/>
    <x v="331"/>
    <n v="55"/>
    <s v="22:20:57 UTC"/>
    <n v="86.9"/>
    <s v="2500X1254px"/>
    <s v="PNG"/>
    <s v="16m"/>
    <s v="2022H2"/>
    <n v="84.6"/>
    <n v="90"/>
    <s v="03 Cloudy (40%-90%)"/>
  </r>
  <r>
    <m/>
    <s v="L8-9_L1"/>
    <s v="CDM-MLB-GAN"/>
    <s v="-45.03, 168.66 | Zoom:13"/>
    <b v="1"/>
    <s v="New Zealand"/>
    <s v="Queenstown"/>
    <s v="QT"/>
    <x v="149"/>
    <n v="54.9"/>
    <s v="22:27:00 UTC"/>
    <n v="53.4"/>
    <s v="2500X1254px"/>
    <s v="PNG"/>
    <s v="16m"/>
    <s v="2022H2"/>
    <n v="53.4"/>
    <n v="60"/>
    <s v="03 Cloudy (40%-90%)"/>
  </r>
  <r>
    <m/>
    <s v="L8-9_L1"/>
    <s v="CDM-MLB-GAN"/>
    <s v="-45.03, 168.66 | Zoom:13"/>
    <b v="1"/>
    <s v="New Zealand"/>
    <s v="Queenstown"/>
    <s v="QT"/>
    <x v="332"/>
    <n v="53.1"/>
    <s v="22:21:15 UTC"/>
    <n v="69.2"/>
    <s v="2500X1254px"/>
    <s v="PNG"/>
    <s v="16m"/>
    <s v="2022H2"/>
    <n v="79.650000000000006"/>
    <n v="80"/>
    <s v="03 Cloudy (40%-90%)"/>
  </r>
  <r>
    <m/>
    <s v="L8-9_L1"/>
    <s v="CDM-MLB-GAN"/>
    <s v="-45.03, 168.66 | Zoom:13"/>
    <b v="1"/>
    <s v="New Zealand"/>
    <s v="Queenstown"/>
    <s v="QT"/>
    <x v="332"/>
    <n v="54.1"/>
    <s v="22:20:51 UTC"/>
    <n v="90.1"/>
    <s v="2500X1254px"/>
    <s v="PNG"/>
    <s v="16m"/>
    <s v="2022H2"/>
    <n v="79.650000000000006"/>
    <n v="80"/>
    <s v="03 Cloudy (40%-90%)"/>
  </r>
  <r>
    <m/>
    <s v="L8-9_L1"/>
    <s v="CDM-MLB-GAN"/>
    <s v="-45.03, 168.66 | Zoom:13"/>
    <b v="1"/>
    <s v="New Zealand"/>
    <s v="Queenstown"/>
    <s v="QT"/>
    <x v="44"/>
    <n v="54"/>
    <s v="22:27:05 UTC"/>
    <n v="72.7"/>
    <s v="2500X1254px"/>
    <s v="PNG"/>
    <s v="16m"/>
    <s v="2022H2"/>
    <n v="72.7"/>
    <n v="80"/>
    <s v="03 Cloudy (40%-90%)"/>
  </r>
  <r>
    <m/>
    <s v="L8-9_L1"/>
    <s v="CDM-MLB-GAN"/>
    <s v="-45.03, 168.66 | Zoom:13"/>
    <b v="1"/>
    <s v="New Zealand"/>
    <s v="Queenstown"/>
    <s v="QT"/>
    <x v="152"/>
    <n v="51.7"/>
    <s v="22:21:22 UTC"/>
    <n v="95.9"/>
    <s v="2500X1254px"/>
    <s v="PNG"/>
    <s v="16m"/>
    <s v="2022H2"/>
    <n v="74.2"/>
    <n v="80"/>
    <s v="03 Cloudy (40%-90%)"/>
  </r>
  <r>
    <m/>
    <s v="L8-9_L1"/>
    <s v="CDM-MLB-GAN"/>
    <s v="-45.03, 168.66 | Zoom:13"/>
    <b v="1"/>
    <s v="New Zealand"/>
    <s v="Queenstown"/>
    <s v="QT"/>
    <x v="152"/>
    <n v="52.8"/>
    <s v="22:20:58 UTC"/>
    <n v="52.5"/>
    <s v="2500X1254px"/>
    <s v="PNG"/>
    <s v="16m"/>
    <s v="2022H2"/>
    <n v="74.2"/>
    <n v="80"/>
    <s v="03 Cloudy (40%-90%)"/>
  </r>
  <r>
    <m/>
    <s v="L8-9_L1"/>
    <s v="CDM-MLB-GAN"/>
    <s v="-45.03, 168.66 | Zoom:13"/>
    <b v="1"/>
    <s v="New Zealand"/>
    <s v="Queenstown"/>
    <s v="QT"/>
    <x v="333"/>
    <n v="52.6"/>
    <s v="22:27:02 UTC"/>
    <n v="93.5"/>
    <s v="2500X1254px"/>
    <s v="PNG"/>
    <s v="16m"/>
    <s v="2022H2"/>
    <n v="93.5"/>
    <n v="100"/>
    <s v="04 Overcast (100%)"/>
  </r>
  <r>
    <m/>
    <s v="L8-9_L1"/>
    <s v="CDM-MLB-GAN"/>
    <s v="-45.03, 168.66 | Zoom:13"/>
    <b v="1"/>
    <s v="New Zealand"/>
    <s v="Queenstown"/>
    <s v="QT"/>
    <x v="47"/>
    <n v="49.9"/>
    <s v="22:21:12 UTC"/>
    <n v="50.8"/>
    <s v="2500X1254px"/>
    <s v="PNG"/>
    <s v="16m"/>
    <s v="2022H2"/>
    <n v="30.75"/>
    <n v="40"/>
    <s v="03 Cloudy (40%-90%)"/>
  </r>
  <r>
    <m/>
    <s v="L8-9_L1"/>
    <s v="CDM-MLB-GAN"/>
    <s v="-45.03, 168.66 | Zoom:13"/>
    <b v="1"/>
    <s v="New Zealand"/>
    <s v="Queenstown"/>
    <s v="QT"/>
    <x v="47"/>
    <n v="51"/>
    <s v="22:20:48 UTC"/>
    <n v="10.7"/>
    <s v="2500X1254px"/>
    <s v="PNG"/>
    <s v="16m"/>
    <s v="2022H2"/>
    <n v="30.75"/>
    <n v="40"/>
    <s v="03 Cloudy (40%-90%)"/>
  </r>
  <r>
    <m/>
    <s v="L8-9_L1"/>
    <s v="CDM-MLB-GAN"/>
    <s v="-45.03, 168.66 | Zoom:13"/>
    <b v="1"/>
    <s v="New Zealand"/>
    <s v="Queenstown"/>
    <s v="QT"/>
    <x v="334"/>
    <n v="50.8"/>
    <s v="22:27:12 UTC"/>
    <n v="65.400000000000006"/>
    <s v="2500X1254px"/>
    <s v="PNG"/>
    <s v="16m"/>
    <s v="2022H2"/>
    <n v="65.400000000000006"/>
    <n v="70"/>
    <s v="03 Cloudy (40%-90%)"/>
  </r>
  <r>
    <m/>
    <s v="L8-9_L1"/>
    <s v="CDM-MLB-GAN"/>
    <s v="-45.03, 168.66 | Zoom:13"/>
    <b v="1"/>
    <s v="New Zealand"/>
    <s v="Queenstown"/>
    <s v="QT"/>
    <x v="335"/>
    <n v="47.7"/>
    <s v="22:21:25 UTC"/>
    <n v="90.1"/>
    <s v="2500X1254px"/>
    <s v="PNG"/>
    <s v="16m"/>
    <s v="2022H2"/>
    <n v="85.85"/>
    <n v="90"/>
    <s v="03 Cloudy (40%-90%)"/>
  </r>
  <r>
    <m/>
    <s v="L8-9_L1"/>
    <s v="CDM-MLB-GAN"/>
    <s v="-45.03, 168.66 | Zoom:13"/>
    <b v="1"/>
    <s v="New Zealand"/>
    <s v="Queenstown"/>
    <s v="QT"/>
    <x v="335"/>
    <n v="48.9"/>
    <s v="22:21:01 UTC"/>
    <n v="81.599999999999994"/>
    <s v="2500X1254px"/>
    <s v="PNG"/>
    <s v="16m"/>
    <s v="2022H2"/>
    <n v="85.85"/>
    <n v="90"/>
    <s v="03 Cloudy (40%-90%)"/>
  </r>
  <r>
    <m/>
    <s v="L8-9_L1"/>
    <s v="CDM-MLB-GAN"/>
    <s v="-45.03, 168.66 | Zoom:13"/>
    <b v="1"/>
    <s v="New Zealand"/>
    <s v="Queenstown"/>
    <s v="QT"/>
    <x v="336"/>
    <n v="48.6"/>
    <s v="22:27:01 UTC"/>
    <n v="100"/>
    <s v="2500X1254px"/>
    <s v="PNG"/>
    <s v="16m"/>
    <s v="2022H2"/>
    <n v="100"/>
    <n v="100"/>
    <s v="04 Overcast (100%)"/>
  </r>
  <r>
    <m/>
    <s v="L8-9_L1"/>
    <s v="CDM-MLB-GAN"/>
    <s v="-45.03, 168.66 | Zoom:13"/>
    <b v="1"/>
    <s v="New Zealand"/>
    <s v="Queenstown"/>
    <s v="QT"/>
    <x v="337"/>
    <n v="45.2"/>
    <s v="22:21:14 UTC"/>
    <n v="45.4"/>
    <s v="2500X1254px"/>
    <s v="PNG"/>
    <s v="16m"/>
    <s v="2022H2"/>
    <n v="35.049999999999997"/>
    <n v="40"/>
    <s v="03 Cloudy (40%-90%)"/>
  </r>
  <r>
    <m/>
    <s v="L8-9_L1"/>
    <s v="CDM-MLB-GAN"/>
    <s v="-45.03, 168.66 | Zoom:13"/>
    <b v="1"/>
    <s v="New Zealand"/>
    <s v="Queenstown"/>
    <s v="QT"/>
    <x v="337"/>
    <n v="46.4"/>
    <s v="22:20:50 UTC"/>
    <n v="24.7"/>
    <s v="2500X1254px"/>
    <s v="PNG"/>
    <s v="16m"/>
    <s v="2022H2"/>
    <n v="35.049999999999997"/>
    <n v="40"/>
    <s v="03 Cloudy (40%-90%)"/>
  </r>
  <r>
    <m/>
    <s v="L8-9_L1"/>
    <s v="CDM-MLB-GAN"/>
    <s v="-45.03, 168.66 | Zoom:13"/>
    <b v="1"/>
    <s v="New Zealand"/>
    <s v="Queenstown"/>
    <s v="QT"/>
    <x v="156"/>
    <n v="46.1"/>
    <s v="22:27:07 UTC"/>
    <n v="64.8"/>
    <s v="2500X1254px"/>
    <s v="PNG"/>
    <s v="16m"/>
    <s v="2022H2"/>
    <n v="64.8"/>
    <n v="70"/>
    <s v="03 Cloudy (40%-90%)"/>
  </r>
  <r>
    <m/>
    <s v="L8-9_L1"/>
    <s v="CDM-MLB-GAN"/>
    <s v="-45.03, 168.66 | Zoom:13"/>
    <b v="1"/>
    <s v="New Zealand"/>
    <s v="Queenstown"/>
    <s v="QT"/>
    <x v="338"/>
    <n v="42.5"/>
    <s v="22:21:18 UTC"/>
    <n v="73.900000000000006"/>
    <s v="2500X1254px"/>
    <s v="PNG"/>
    <s v="16m"/>
    <s v="2022H2"/>
    <n v="67.150000000000006"/>
    <n v="70"/>
    <s v="03 Cloudy (40%-90%)"/>
  </r>
  <r>
    <m/>
    <s v="L8-9_L1"/>
    <s v="CDM-MLB-GAN"/>
    <s v="-45.03, 168.66 | Zoom:13"/>
    <b v="1"/>
    <s v="New Zealand"/>
    <s v="Queenstown"/>
    <s v="QT"/>
    <x v="338"/>
    <n v="43.7"/>
    <s v="22:20:54 UTC"/>
    <n v="60.4"/>
    <s v="2500X1254px"/>
    <s v="PNG"/>
    <s v="16m"/>
    <s v="2022H2"/>
    <n v="67.150000000000006"/>
    <n v="70"/>
    <s v="03 Cloudy (40%-90%)"/>
  </r>
  <r>
    <m/>
    <s v="L8-9_L1"/>
    <s v="CDM-MLB-GAN"/>
    <s v="-45.03, 168.66 | Zoom:13"/>
    <b v="1"/>
    <s v="New Zealand"/>
    <s v="Queenstown"/>
    <s v="QT"/>
    <x v="52"/>
    <n v="43.3"/>
    <s v="22:26:58 UTC"/>
    <n v="44.8"/>
    <s v="2500X1254px"/>
    <s v="PNG"/>
    <s v="16m"/>
    <s v="2022H2"/>
    <n v="44.8"/>
    <n v="50"/>
    <s v="03 Cloudy (40%-90%)"/>
  </r>
  <r>
    <m/>
    <s v="L8-9_L1"/>
    <s v="CDM-MLB-GAN"/>
    <s v="-45.03, 168.66 | Zoom:13"/>
    <b v="1"/>
    <s v="New Zealand"/>
    <s v="Queenstown"/>
    <s v="QT"/>
    <x v="159"/>
    <n v="39.5"/>
    <s v="22:21:08 UTC"/>
    <n v="51.3"/>
    <s v="2500X1254px"/>
    <s v="PNG"/>
    <s v="16m"/>
    <s v="2022H2"/>
    <n v="59.6"/>
    <n v="60"/>
    <s v="03 Cloudy (40%-90%)"/>
  </r>
  <r>
    <m/>
    <s v="L8-9_L1"/>
    <s v="CDM-MLB-GAN"/>
    <s v="-45.03, 168.66 | Zoom:13"/>
    <b v="1"/>
    <s v="New Zealand"/>
    <s v="Queenstown"/>
    <s v="QT"/>
    <x v="159"/>
    <n v="40.700000000000003"/>
    <s v="22:20:44 UTC"/>
    <n v="67.900000000000006"/>
    <s v="2500X1254px"/>
    <s v="PNG"/>
    <s v="16m"/>
    <s v="2022H2"/>
    <n v="59.6"/>
    <n v="60"/>
    <s v="03 Cloudy (40%-90%)"/>
  </r>
  <r>
    <m/>
    <s v="L8-9_L1"/>
    <s v="CDM-MLB-GAN"/>
    <s v="-45.03, 168.66 | Zoom:13"/>
    <b v="1"/>
    <s v="New Zealand"/>
    <s v="Queenstown"/>
    <s v="QT"/>
    <x v="339"/>
    <n v="40.4"/>
    <s v="22:27:11 UTC"/>
    <n v="26"/>
    <s v="2500X1254px"/>
    <s v="PNG"/>
    <s v="16m"/>
    <s v="2022H2"/>
    <n v="26"/>
    <n v="30"/>
    <s v="02 Sunny (10%-30%)"/>
  </r>
  <r>
    <m/>
    <s v="L8-9_L1"/>
    <s v="CDM-MLB-GAN"/>
    <s v="-45.03, 168.66 | Zoom:13"/>
    <b v="1"/>
    <s v="New Zealand"/>
    <s v="Queenstown"/>
    <s v="QT"/>
    <x v="55"/>
    <n v="36.5"/>
    <s v="22:21:26 UTC"/>
    <n v="79.5"/>
    <s v="2500X1254px"/>
    <s v="PNG"/>
    <s v="16m"/>
    <s v="2022H2"/>
    <n v="88.5"/>
    <n v="90"/>
    <s v="03 Cloudy (40%-90%)"/>
  </r>
  <r>
    <m/>
    <s v="L8-9_L1"/>
    <s v="CDM-MLB-GAN"/>
    <s v="-45.03, 168.66 | Zoom:13"/>
    <b v="1"/>
    <s v="New Zealand"/>
    <s v="Queenstown"/>
    <s v="QT"/>
    <x v="55"/>
    <n v="37.700000000000003"/>
    <s v="22:21:02 UTC"/>
    <n v="97.5"/>
    <s v="2500X1254px"/>
    <s v="PNG"/>
    <s v="16m"/>
    <s v="2022H2"/>
    <n v="88.5"/>
    <n v="90"/>
    <s v="03 Cloudy (40%-90%)"/>
  </r>
  <r>
    <m/>
    <s v="L8-9_L1"/>
    <s v="CDM-MLB-GAN"/>
    <s v="-45.03, 168.66 | Zoom:13"/>
    <b v="1"/>
    <s v="New Zealand"/>
    <s v="Queenstown"/>
    <s v="QT"/>
    <x v="340"/>
    <n v="37.299999999999997"/>
    <s v="22:26:55 UT"/>
    <n v="100"/>
    <s v="2500X1254px"/>
    <s v="PNG"/>
    <s v="16m"/>
    <s v="2022H2"/>
    <n v="100"/>
    <n v="100"/>
    <s v="04 Overcast (100%)"/>
  </r>
  <r>
    <m/>
    <s v="L8-9_L1"/>
    <s v="CDM-MLB-GAN"/>
    <s v="-45.03, 168.66 | Zoom:13"/>
    <b v="1"/>
    <s v="New Zealand"/>
    <s v="Queenstown"/>
    <s v="QT"/>
    <x v="341"/>
    <n v="33.4"/>
    <s v="22:21:06 UTC"/>
    <n v="41.9"/>
    <s v="2500X1254px"/>
    <s v="PNG"/>
    <s v="16m"/>
    <s v="2022H2"/>
    <n v="36.85"/>
    <n v="40"/>
    <s v="03 Cloudy (40%-90%)"/>
  </r>
  <r>
    <m/>
    <s v="L8-9_L1"/>
    <s v="CDM-MLB-GAN"/>
    <s v="-45.03, 168.66 | Zoom:13"/>
    <b v="1"/>
    <s v="New Zealand"/>
    <s v="Queenstown"/>
    <s v="QT"/>
    <x v="341"/>
    <n v="34.6"/>
    <s v="22:20:42 UTC"/>
    <n v="31.8"/>
    <s v="2500X1254px"/>
    <s v="PNG"/>
    <s v="16m"/>
    <s v="2022H2"/>
    <n v="36.85"/>
    <n v="40"/>
    <s v="03 Cloudy (40%-90%)"/>
  </r>
  <r>
    <m/>
    <s v="L8-9_L1"/>
    <s v="CDM-MLB-GAN"/>
    <s v="-45.03, 168.66 | Zoom:13"/>
    <b v="1"/>
    <s v="New Zealand"/>
    <s v="Queenstown"/>
    <s v="QT"/>
    <x v="342"/>
    <n v="34.299999999999997"/>
    <s v="22:27:12 UTC"/>
    <n v="36.700000000000003"/>
    <s v="2500X1254px"/>
    <s v="PNG"/>
    <s v="16m"/>
    <s v="2022H2"/>
    <n v="36.700000000000003"/>
    <n v="40"/>
    <s v="03 Cloudy (40%-90%)"/>
  </r>
  <r>
    <m/>
    <s v="L8-9_L1"/>
    <s v="CDM-MLB-GAN"/>
    <s v="-45.03, 168.66 | Zoom:13"/>
    <b v="1"/>
    <s v="New Zealand"/>
    <s v="Queenstown"/>
    <s v="QT"/>
    <x v="343"/>
    <n v="30.4"/>
    <s v="22:21:23 UTC"/>
    <n v="13.4"/>
    <s v="2500X1254px"/>
    <s v="PNG"/>
    <s v="16m"/>
    <s v="2022H2"/>
    <n v="11.100000000000001"/>
    <n v="20"/>
    <s v="02 Sunny (10%-30%)"/>
  </r>
  <r>
    <m/>
    <s v="L8-9_L1"/>
    <s v="CDM-MLB-GAN"/>
    <s v="-45.03, 168.66 | Zoom:13"/>
    <b v="1"/>
    <s v="New Zealand"/>
    <s v="Queenstown"/>
    <s v="QT"/>
    <x v="343"/>
    <n v="31.6"/>
    <s v="22:20:59 UTC"/>
    <n v="8.8000000000000007"/>
    <s v="2500X1254px"/>
    <s v="PNG"/>
    <s v="16m"/>
    <s v="2022H2"/>
    <n v="11.100000000000001"/>
    <n v="20"/>
    <s v="02 Sunny (10%-30%)"/>
  </r>
  <r>
    <m/>
    <s v="L8-9_L1"/>
    <s v="CDM-MLB-GAN"/>
    <s v="-45.03, 168.66 | Zoom:13"/>
    <b v="1"/>
    <s v="New Zealand"/>
    <s v="Queenstown"/>
    <s v="QT"/>
    <x v="164"/>
    <n v="31.2"/>
    <s v="22:26:47 UTC"/>
    <n v="3.6"/>
    <s v="2500X1254px"/>
    <s v="PNG"/>
    <s v="16m"/>
    <s v="2022H2"/>
    <n v="3.6"/>
    <n v="10"/>
    <s v="02 Sunny (10%-30%)"/>
  </r>
  <r>
    <m/>
    <s v="L8-9_L1"/>
    <s v="CDM-MLB-GAN"/>
    <s v="-45.03, 168.66 | Zoom:13"/>
    <b v="1"/>
    <s v="New Zealand"/>
    <s v="Queenstown"/>
    <s v="QT"/>
    <x v="344"/>
    <n v="27.4"/>
    <s v="22:21:01 UTC"/>
    <n v="89.3"/>
    <s v="2500X1254px"/>
    <s v="PNG"/>
    <s v="16m"/>
    <s v="2022H2"/>
    <n v="89.949999999999989"/>
    <n v="90"/>
    <s v="03 Cloudy (40%-90%)"/>
  </r>
  <r>
    <m/>
    <s v="L8-9_L1"/>
    <s v="CDM-MLB-GAN"/>
    <s v="-45.03, 168.66 | Zoom:13"/>
    <b v="1"/>
    <s v="New Zealand"/>
    <s v="Queenstown"/>
    <s v="QT"/>
    <x v="344"/>
    <n v="28.7"/>
    <s v="22:20:37 UTC"/>
    <n v="90.6"/>
    <s v="2500X1254px"/>
    <s v="PNG"/>
    <s v="16m"/>
    <s v="2022H2"/>
    <n v="89.949999999999989"/>
    <n v="90"/>
    <s v="03 Cloudy (40%-90%)"/>
  </r>
  <r>
    <m/>
    <s v="L8-9_L1"/>
    <s v="CDM-MLB-GAN"/>
    <s v="-45.03, 168.66 | Zoom:13"/>
    <b v="1"/>
    <s v="New Zealand"/>
    <s v="Queenstown"/>
    <s v="QT"/>
    <x v="60"/>
    <n v="28.3"/>
    <s v="22:27:06 UTC"/>
    <n v="53"/>
    <s v="2500X1254px"/>
    <s v="PNG"/>
    <s v="16m"/>
    <s v="2022H2"/>
    <n v="53"/>
    <n v="60"/>
    <s v="03 Cloudy (40%-90%)"/>
  </r>
  <r>
    <m/>
    <s v="L8-9_L1"/>
    <s v="CDM-MLB-GAN"/>
    <s v="-45.03, 168.66 | Zoom:13"/>
    <b v="1"/>
    <s v="New Zealand"/>
    <s v="Queenstown"/>
    <s v="QT"/>
    <x v="167"/>
    <n v="24.6"/>
    <s v="22:21:19 UTC"/>
    <n v="28.9"/>
    <s v="2500X1254px"/>
    <s v="PNG"/>
    <s v="16m"/>
    <s v="2022H2"/>
    <n v="53.5"/>
    <n v="60"/>
    <s v="03 Cloudy (40%-90%)"/>
  </r>
  <r>
    <m/>
    <s v="L8-9_L1"/>
    <s v="CDM-MLB-GAN"/>
    <s v="-45.03, 168.66 | Zoom:13"/>
    <b v="1"/>
    <s v="New Zealand"/>
    <s v="Queenstown"/>
    <s v="QT"/>
    <x v="167"/>
    <n v="25.9"/>
    <s v="22:20:55 UTC"/>
    <n v="78.099999999999994"/>
    <s v="2500X1254px"/>
    <s v="PNG"/>
    <s v="16m"/>
    <s v="2022H2"/>
    <n v="53.5"/>
    <n v="60"/>
    <s v="03 Cloudy (40%-90%)"/>
  </r>
  <r>
    <m/>
    <s v="L8-9_L1"/>
    <s v="CDM-MLB-GAN"/>
    <s v="-45.03, 168.66 | Zoom:13"/>
    <b v="1"/>
    <s v="New Zealand"/>
    <s v="Queenstown"/>
    <s v="QT"/>
    <x v="345"/>
    <n v="25.5"/>
    <s v="22:26:48 UTC"/>
    <n v="57"/>
    <s v="2500X1254px"/>
    <s v="PNG"/>
    <s v="16m"/>
    <s v="2022H2"/>
    <n v="57"/>
    <n v="60"/>
    <s v="03 Cloudy (40%-90%)"/>
  </r>
  <r>
    <m/>
    <s v="L8-9_L1"/>
    <s v="CDM-MLB-GAN"/>
    <s v="-45.03, 168.66 | Zoom:13"/>
    <b v="1"/>
    <s v="New Zealand"/>
    <s v="Queenstown"/>
    <s v="QT"/>
    <x v="63"/>
    <n v="22"/>
    <s v="22:20:59 UTC"/>
    <n v="64.7"/>
    <s v="2500X1254px"/>
    <s v="PNG"/>
    <s v="16m"/>
    <s v="2022H2"/>
    <n v="80.25"/>
    <n v="90"/>
    <s v="03 Cloudy (40%-90%)"/>
  </r>
  <r>
    <m/>
    <s v="L8-9_L1"/>
    <s v="CDM-MLB-GAN"/>
    <s v="-45.03, 168.66 | Zoom:13"/>
    <b v="1"/>
    <s v="New Zealand"/>
    <s v="Queenstown"/>
    <s v="QT"/>
    <x v="63"/>
    <n v="23.3"/>
    <s v="22:20:35 UTC"/>
    <n v="95.8"/>
    <s v="2500X1254px"/>
    <s v="PNG"/>
    <s v="16m"/>
    <s v="2022H2"/>
    <n v="80.25"/>
    <n v="90"/>
    <s v="03 Cloudy (40%-90%)"/>
  </r>
  <r>
    <m/>
    <s v="L8-9_L1"/>
    <s v="CDM-MLB-GAN"/>
    <s v="-45.03, 168.66 | Zoom:13"/>
    <b v="1"/>
    <s v="New Zealand"/>
    <s v="Queenstown"/>
    <s v="QT"/>
    <x v="346"/>
    <n v="23"/>
    <s v="22:27:05 UTC"/>
    <n v="21.9"/>
    <s v="2500X1254px"/>
    <s v="PNG"/>
    <s v="16m"/>
    <s v="2022H2"/>
    <n v="21.9"/>
    <n v="30"/>
    <s v="02 Sunny (10%-30%)"/>
  </r>
  <r>
    <m/>
    <s v="L8-9_L1"/>
    <s v="CDM-MLB-GAN"/>
    <s v="-45.03, 168.66 | Zoom:13"/>
    <b v="1"/>
    <s v="New Zealand"/>
    <s v="Queenstown"/>
    <s v="QT"/>
    <x v="347"/>
    <n v="19.7"/>
    <s v="22:21:16 UTC"/>
    <n v="10.6"/>
    <s v="2500X1254px"/>
    <s v="PNG"/>
    <s v="16m"/>
    <s v="2022H2"/>
    <n v="10.899999999999999"/>
    <n v="20"/>
    <s v="02 Sunny (10%-30%)"/>
  </r>
  <r>
    <m/>
    <s v="L8-9_L1"/>
    <s v="CDM-MLB-GAN"/>
    <s v="-45.03, 168.66 | Zoom:13"/>
    <b v="1"/>
    <s v="New Zealand"/>
    <s v="Queenstown"/>
    <s v="QT"/>
    <x v="347"/>
    <n v="21"/>
    <s v="22:20:52 UTC"/>
    <n v="11.2"/>
    <s v="2500X1254px"/>
    <s v="PNG"/>
    <s v="16m"/>
    <s v="2022H2"/>
    <n v="10.899999999999999"/>
    <n v="20"/>
    <s v="02 Sunny (10%-30%)"/>
  </r>
  <r>
    <m/>
    <s v="L8-9_L1"/>
    <s v="CDM-MLB-GAN"/>
    <s v="-45.03, 168.66 | Zoom:13"/>
    <b v="1"/>
    <s v="New Zealand"/>
    <s v="Queenstown"/>
    <s v="QT"/>
    <x v="348"/>
    <n v="20.7"/>
    <s v="22:26:42 UTC"/>
    <n v="42"/>
    <s v="2500X1254px"/>
    <s v="PNG"/>
    <s v="16m"/>
    <s v="2022H2"/>
    <n v="42"/>
    <n v="50"/>
    <s v="03 Cloudy (40%-90%)"/>
  </r>
  <r>
    <m/>
    <s v="L8-9_L1"/>
    <s v="CDM-MLB-GAN"/>
    <s v="-45.03, 168.66 | Zoom:13"/>
    <b v="1"/>
    <s v="New Zealand"/>
    <s v="Queenstown"/>
    <s v="QT"/>
    <x v="349"/>
    <n v="17.600000000000001"/>
    <s v="22:20:51 UTC"/>
    <n v="34.5"/>
    <s v="2500X1254px"/>
    <s v="PNG"/>
    <s v="16m"/>
    <s v="2022H2"/>
    <n v="27.2"/>
    <n v="30"/>
    <s v="02 Sunny (10%-30%)"/>
  </r>
  <r>
    <m/>
    <s v="L8-9_L1"/>
    <s v="CDM-MLB-GAN"/>
    <s v="-45.03, 168.66 | Zoom:13"/>
    <b v="1"/>
    <s v="New Zealand"/>
    <s v="Queenstown"/>
    <s v="QT"/>
    <x v="349"/>
    <n v="18.899999999999999"/>
    <s v="22:20:27 UTC"/>
    <n v="19.899999999999999"/>
    <s v="2500X1254px"/>
    <s v="PNG"/>
    <s v="16m"/>
    <s v="2022H2"/>
    <n v="27.2"/>
    <n v="30"/>
    <s v="02 Sunny (10%-30%)"/>
  </r>
  <r>
    <m/>
    <s v="L8-9_L1"/>
    <s v="CDM-MLB-GAN"/>
    <s v="-45.03, 168.66 | Zoom:13"/>
    <b v="1"/>
    <s v="New Zealand"/>
    <s v="Queenstown"/>
    <s v="QT"/>
    <x v="173"/>
    <n v="18.8"/>
    <s v="22:26:59 UTC"/>
    <n v="72.400000000000006"/>
    <s v="2500X1254px"/>
    <s v="PNG"/>
    <s v="16m"/>
    <s v="2022H2"/>
    <n v="72.400000000000006"/>
    <n v="80"/>
    <s v="03 Cloudy (40%-90%)"/>
  </r>
  <r>
    <m/>
    <s v="L8-9_L1"/>
    <s v="CDM-MLB-GAN"/>
    <s v="-45.03, 168.66 | Zoom:13"/>
    <b v="1"/>
    <s v="New Zealand"/>
    <s v="Queenstown"/>
    <s v="QT"/>
    <x v="350"/>
    <n v="16"/>
    <s v="22:21:07 UTC"/>
    <n v="7.8"/>
    <s v="2500X1254px"/>
    <s v="PNG"/>
    <s v="16m"/>
    <s v="2022H2"/>
    <n v="13"/>
    <n v="20"/>
    <s v="02 Sunny (10%-30%)"/>
  </r>
  <r>
    <m/>
    <s v="L8-9_L1"/>
    <s v="CDM-MLB-GAN"/>
    <s v="-45.03, 168.66 | Zoom:13"/>
    <b v="1"/>
    <s v="New Zealand"/>
    <s v="Queenstown"/>
    <s v="QT"/>
    <x v="350"/>
    <n v="17.3"/>
    <s v="22:20:43 UTC"/>
    <n v="18.2"/>
    <s v="2500X1254px"/>
    <s v="PNG"/>
    <s v="16m"/>
    <s v="2022H2"/>
    <n v="13"/>
    <n v="20"/>
    <s v="02 Sunny (10%-30%)"/>
  </r>
  <r>
    <m/>
    <s v="L8-9_L1"/>
    <s v="CDM-MLB-GAN"/>
    <s v="-45.03, 168.66 | Zoom:13"/>
    <b v="1"/>
    <s v="New Zealand"/>
    <s v="Queenstown"/>
    <s v="QT"/>
    <x v="68"/>
    <n v="17.100000000000001"/>
    <s v="22:26:30 UTC"/>
    <n v="30.7"/>
    <s v="2500X1254px"/>
    <s v="PNG"/>
    <s v="16m"/>
    <s v="2022H2"/>
    <n v="30.7"/>
    <n v="40"/>
    <s v="03 Cloudy (40%-90%)"/>
  </r>
  <r>
    <m/>
    <s v="L8-9_L1"/>
    <s v="CDM-MLB-GAN"/>
    <s v="-45.03, 168.66 | Zoom:13"/>
    <b v="1"/>
    <s v="New Zealand"/>
    <s v="Queenstown"/>
    <s v="QT"/>
    <x v="176"/>
    <n v="14.7"/>
    <s v="22:20:36 UTC"/>
    <n v="15.5"/>
    <s v="2500X1254px"/>
    <s v="PNG"/>
    <s v="16m"/>
    <s v="2022H2"/>
    <n v="8.65"/>
    <n v="10"/>
    <s v="02 Sunny (10%-30%)"/>
  </r>
  <r>
    <m/>
    <s v="L8-9_L1"/>
    <s v="CDM-MLB-GAN"/>
    <s v="-45.03, 168.66 | Zoom:13"/>
    <b v="1"/>
    <s v="New Zealand"/>
    <s v="Queenstown"/>
    <s v="QT"/>
    <x v="176"/>
    <n v="16"/>
    <s v="22:20:12 UTC"/>
    <n v="1.8"/>
    <s v="2500X1254px"/>
    <s v="PNG"/>
    <s v="16m"/>
    <s v="2022H2"/>
    <n v="8.65"/>
    <n v="10"/>
    <s v="02 Sunny (10%-30%)"/>
  </r>
  <r>
    <m/>
    <s v="L8-9_L1"/>
    <s v="CDM-MLB-GAN"/>
    <s v="-45.03, 168.66 | Zoom:13"/>
    <b v="1"/>
    <s v="New Zealand"/>
    <s v="Queenstown"/>
    <s v="QT"/>
    <x v="351"/>
    <n v="15.9"/>
    <s v="22:26:47 UTC"/>
    <n v="58.3"/>
    <s v="2500X1254px"/>
    <s v="PNG"/>
    <s v="16m"/>
    <s v="2022H2"/>
    <n v="58.3"/>
    <n v="60"/>
    <s v="03 Cloudy (40%-90%)"/>
  </r>
  <r>
    <m/>
    <s v="L8-9_L1"/>
    <s v="CDM-MLB-GAN"/>
    <s v="-45.03, 168.66 | Zoom:13"/>
    <b v="1"/>
    <s v="New Zealand"/>
    <s v="Queenstown"/>
    <s v="QT"/>
    <x v="71"/>
    <n v="13.8"/>
    <s v="22:21:02 UTC"/>
    <n v="95.6"/>
    <s v="2500X1254px"/>
    <s v="PNG"/>
    <s v="16m"/>
    <s v="2022H2"/>
    <n v="88.6"/>
    <n v="90"/>
    <s v="03 Cloudy (40%-90%)"/>
  </r>
  <r>
    <m/>
    <s v="L8-9_L1"/>
    <s v="CDM-MLB-GAN"/>
    <s v="-45.03, 168.66 | Zoom:13"/>
    <b v="1"/>
    <s v="New Zealand"/>
    <s v="Queenstown"/>
    <s v="QT"/>
    <x v="71"/>
    <n v="15.2"/>
    <s v="22:20:38 UTC"/>
    <n v="81.599999999999994"/>
    <s v="2500X1254px"/>
    <s v="PNG"/>
    <s v="16m"/>
    <s v="2022H2"/>
    <n v="88.6"/>
    <n v="90"/>
    <s v="03 Cloudy (40%-90%)"/>
  </r>
  <r>
    <m/>
    <s v="L8-9_L1"/>
    <s v="CDM-MLB-GAN"/>
    <s v="-45.03, 168.66 | Zoom:13"/>
    <b v="1"/>
    <s v="New Zealand"/>
    <s v="Queenstown"/>
    <s v="QT"/>
    <x v="352"/>
    <n v="15"/>
    <s v="22:26:25 UTC"/>
    <n v="60.5"/>
    <s v="2500X1254px"/>
    <s v="PNG"/>
    <s v="16m"/>
    <s v="2022H2"/>
    <n v="60.5"/>
    <n v="70"/>
    <s v="03 Cloudy (40%-90%)"/>
  </r>
  <r>
    <m/>
    <s v="L8-9_L1"/>
    <s v="CDM-MLB-GAN"/>
    <s v="-45.03, 168.66 | Zoom:13"/>
    <b v="1"/>
    <s v="New Zealand"/>
    <s v="Queenstown"/>
    <s v="QT"/>
    <x v="353"/>
    <n v="13.3"/>
    <s v="22:20:40 UTC"/>
    <n v="71.900000000000006"/>
    <s v="2500X1254px"/>
    <s v="PNG"/>
    <s v="16m"/>
    <s v="2022H1"/>
    <n v="80.800000000000011"/>
    <n v="90"/>
    <s v="03 Cloudy (40%-90%)"/>
  </r>
  <r>
    <m/>
    <s v="L8-9_L1"/>
    <s v="CDM-MLB-GAN"/>
    <s v="-45.03, 168.66 | Zoom:13"/>
    <b v="1"/>
    <s v="New Zealand"/>
    <s v="Queenstown"/>
    <s v="QT"/>
    <x v="353"/>
    <n v="14.6"/>
    <s v="22:20:16 UTC"/>
    <n v="89.7"/>
    <s v="2500X1254px"/>
    <s v="PNG"/>
    <s v="16m"/>
    <s v="2022H1"/>
    <n v="80.800000000000011"/>
    <n v="90"/>
    <s v="03 Cloudy (40%-90%)"/>
  </r>
  <r>
    <m/>
    <s v="L8-9_L1"/>
    <s v="CDM-MLB-GAN"/>
    <s v="-45.03, 168.66 | Zoom:13"/>
    <b v="1"/>
    <s v="New Zealand"/>
    <s v="Queenstown"/>
    <s v="QT"/>
    <x v="354"/>
    <n v="14.7"/>
    <s v="22:26:48 UTC"/>
    <n v="48.9"/>
    <s v="2500X1254px"/>
    <s v="PNG"/>
    <s v="16m"/>
    <s v="2022H1"/>
    <n v="48.9"/>
    <n v="50"/>
    <s v="03 Cloudy (40%-90%)"/>
  </r>
  <r>
    <m/>
    <s v="L8-9_L1"/>
    <s v="CDM-MLB-GAN"/>
    <s v="-45.03, 168.66 | Zoom:13"/>
    <b v="1"/>
    <s v="New Zealand"/>
    <s v="Queenstown"/>
    <s v="QT"/>
    <x v="355"/>
    <n v="13.3"/>
    <s v="22:21:00 UTC"/>
    <n v="4.2"/>
    <s v="2500X1254px"/>
    <s v="PNG"/>
    <s v="16m"/>
    <s v="2022H1"/>
    <n v="6.75"/>
    <n v="10"/>
    <s v="02 Sunny (10%-30%)"/>
  </r>
  <r>
    <m/>
    <s v="L8-9_L1"/>
    <s v="CDM-MLB-GAN"/>
    <s v="-45.03, 168.66 | Zoom:13"/>
    <b v="1"/>
    <s v="New Zealand"/>
    <s v="Queenstown"/>
    <s v="QT"/>
    <x v="355"/>
    <n v="14.6"/>
    <s v="22:20:36 UTC"/>
    <n v="9.3000000000000007"/>
    <s v="2500X1254px"/>
    <s v="PNG"/>
    <s v="16m"/>
    <s v="2022H1"/>
    <n v="6.75"/>
    <n v="10"/>
    <s v="02 Sunny (10%-30%)"/>
  </r>
  <r>
    <m/>
    <s v="L8-9_L1"/>
    <s v="CDM-MLB-GAN"/>
    <s v="-45.03, 168.66 | Zoom:13"/>
    <b v="1"/>
    <s v="New Zealand"/>
    <s v="Queenstown"/>
    <s v="QT"/>
    <x v="181"/>
    <n v="14.6"/>
    <s v="22:26:20 UTC"/>
    <n v="4.5999999999999996"/>
    <s v="2500X1254px"/>
    <s v="PNG"/>
    <s v="16m"/>
    <s v="2022H1"/>
    <n v="4.5999999999999996"/>
    <n v="10"/>
    <s v="02 Sunny (10%-30%)"/>
  </r>
  <r>
    <m/>
    <s v="L8-9_L1"/>
    <s v="CDM-MLB-GAN"/>
    <s v="-45.03, 168.66 | Zoom:13"/>
    <b v="1"/>
    <s v="New Zealand"/>
    <s v="Queenstown"/>
    <s v="QT"/>
    <x v="356"/>
    <n v="13.6"/>
    <s v="22:20:23 UTC"/>
    <n v="45"/>
    <s v="2500X1254px"/>
    <s v="PNG"/>
    <s v="16m"/>
    <s v="2022H1"/>
    <n v="44.9"/>
    <n v="50"/>
    <s v="03 Cloudy (40%-90%)"/>
  </r>
  <r>
    <m/>
    <s v="L8-9_L1"/>
    <s v="CDM-MLB-GAN"/>
    <s v="-45.03, 168.66 | Zoom:13"/>
    <b v="1"/>
    <s v="New Zealand"/>
    <s v="Queenstown"/>
    <s v="QT"/>
    <x v="356"/>
    <n v="14.9"/>
    <s v="22:19:59 UTC"/>
    <n v="44.8"/>
    <s v="2500X1254px"/>
    <s v="PNG"/>
    <s v="16m"/>
    <s v="2022H1"/>
    <n v="44.9"/>
    <n v="50"/>
    <s v="03 Cloudy (40%-90%)"/>
  </r>
  <r>
    <m/>
    <s v="L8-9_L1"/>
    <s v="CDM-MLB-GAN"/>
    <s v="-45.03, 168.66 | Zoom:13"/>
    <b v="1"/>
    <s v="New Zealand"/>
    <s v="Queenstown"/>
    <s v="QT"/>
    <x v="76"/>
    <n v="15"/>
    <s v="22:26:43 UTC"/>
    <n v="72.599999999999994"/>
    <s v="2500X1254px"/>
    <s v="PNG"/>
    <s v="16m"/>
    <s v="2022H1"/>
    <n v="72.599999999999994"/>
    <n v="80"/>
    <s v="03 Cloudy (40%-90%)"/>
  </r>
  <r>
    <m/>
    <s v="L8-9_L1"/>
    <s v="CDM-MLB-GAN"/>
    <s v="-45.03, 168.66 | Zoom:13"/>
    <b v="1"/>
    <s v="New Zealand"/>
    <s v="Queenstown"/>
    <s v="QT"/>
    <x v="184"/>
    <n v="14.3"/>
    <s v="22:20:51 UTC"/>
    <n v="4.8"/>
    <s v="2500X1254px"/>
    <s v="PNG"/>
    <s v="16m"/>
    <s v="2022H1"/>
    <n v="4.0999999999999996"/>
    <n v="10"/>
    <s v="02 Sunny (10%-30%)"/>
  </r>
  <r>
    <m/>
    <s v="L8-9_L1"/>
    <s v="CDM-MLB-GAN"/>
    <s v="-45.03, 168.66 | Zoom:13"/>
    <b v="1"/>
    <s v="New Zealand"/>
    <s v="Queenstown"/>
    <s v="QT"/>
    <x v="184"/>
    <n v="15.7"/>
    <s v="22:20:27 UTC"/>
    <n v="3.4"/>
    <s v="2500X1254px"/>
    <s v="PNG"/>
    <s v="16m"/>
    <s v="2022H1"/>
    <n v="4.0999999999999996"/>
    <n v="10"/>
    <s v="02 Sunny (10%-30%)"/>
  </r>
  <r>
    <m/>
    <s v="L8-9_L1"/>
    <s v="CDM-MLB-GAN"/>
    <s v="-45.03, 168.66 | Zoom:13"/>
    <b v="1"/>
    <s v="New Zealand"/>
    <s v="Queenstown"/>
    <s v="QT"/>
    <x v="357"/>
    <n v="15.7"/>
    <s v="22:26:06 UTC"/>
    <n v="97.8"/>
    <s v="2500X1254px"/>
    <s v="PNG"/>
    <s v="16m"/>
    <s v="2022H1"/>
    <n v="97.8"/>
    <n v="100"/>
    <s v="04 Overcast (100%)"/>
  </r>
  <r>
    <m/>
    <s v="L8-9_L1"/>
    <s v="CDM-MLB-GAN"/>
    <s v="-45.03, 168.66 | Zoom:13"/>
    <b v="1"/>
    <s v="New Zealand"/>
    <s v="Queenstown"/>
    <s v="QT"/>
    <x v="79"/>
    <n v="15.3"/>
    <s v="22:20:18 UTC"/>
    <n v="17.399999999999999"/>
    <s v="2500X1254px"/>
    <s v="PNG"/>
    <s v="16m"/>
    <s v="2022H1"/>
    <n v="21.95"/>
    <n v="30"/>
    <s v="02 Sunny (10%-30%)"/>
  </r>
  <r>
    <m/>
    <s v="L8-9_L1"/>
    <s v="CDM-MLB-GAN"/>
    <s v="-45.03, 168.66 | Zoom:13"/>
    <b v="1"/>
    <s v="New Zealand"/>
    <s v="Queenstown"/>
    <s v="QT"/>
    <x v="79"/>
    <n v="16.7"/>
    <s v="22:19:54 UTC"/>
    <n v="26.5"/>
    <s v="2500X1254px"/>
    <s v="PNG"/>
    <s v="16m"/>
    <s v="2022H1"/>
    <n v="21.95"/>
    <n v="30"/>
    <s v="02 Sunny (10%-30%)"/>
  </r>
  <r>
    <m/>
    <s v="L8-9_L1"/>
    <s v="CDM-MLB-GAN"/>
    <s v="-45.03, 168.66 | Zoom:13"/>
    <b v="1"/>
    <s v="New Zealand"/>
    <s v="Queenstown"/>
    <s v="QT"/>
    <x v="358"/>
    <n v="16.899999999999999"/>
    <s v="22:26:29 UTC"/>
    <n v="58.6"/>
    <s v="2500X1254px"/>
    <s v="PNG"/>
    <s v="16m"/>
    <s v="2022H1"/>
    <n v="58.6"/>
    <n v="60"/>
    <s v="03 Cloudy (40%-90%)"/>
  </r>
  <r>
    <m/>
    <s v="L8-9_L1"/>
    <s v="CDM-MLB-GAN"/>
    <s v="-45.03, 168.66 | Zoom:13"/>
    <b v="1"/>
    <s v="New Zealand"/>
    <s v="Queenstown"/>
    <s v="QT"/>
    <x v="359"/>
    <n v="16.8"/>
    <s v="22:20:44 UTC"/>
    <n v="59.5"/>
    <s v="2500X1254px"/>
    <s v="PNG"/>
    <s v="16m"/>
    <s v="2022H1"/>
    <n v="38.450000000000003"/>
    <n v="40"/>
    <s v="03 Cloudy (40%-90%)"/>
  </r>
  <r>
    <m/>
    <s v="L8-9_L1"/>
    <s v="CDM-MLB-GAN"/>
    <s v="-45.03, 168.66 | Zoom:13"/>
    <b v="1"/>
    <s v="New Zealand"/>
    <s v="Queenstown"/>
    <s v="QT"/>
    <x v="359"/>
    <n v="18.100000000000001"/>
    <s v="22:20:20 UTC"/>
    <n v="17.399999999999999"/>
    <s v="2500X1254px"/>
    <s v="PNG"/>
    <s v="16m"/>
    <s v="2022H1"/>
    <n v="38.450000000000003"/>
    <n v="40"/>
    <s v="03 Cloudy (40%-90%)"/>
  </r>
  <r>
    <m/>
    <s v="L8-9_L1"/>
    <s v="CDM-MLB-GAN"/>
    <s v="-45.03, 168.66 | Zoom:13"/>
    <b v="1"/>
    <s v="New Zealand"/>
    <s v="Queenstown"/>
    <s v="QT"/>
    <x v="360"/>
    <n v="18.399999999999999"/>
    <s v="22:20:24 UTC"/>
    <n v="68.5"/>
    <s v="2500X1254px"/>
    <s v="PNG"/>
    <s v="16m"/>
    <s v="2022H1"/>
    <n v="57.2"/>
    <n v="60"/>
    <s v="03 Cloudy (40%-90%)"/>
  </r>
  <r>
    <m/>
    <s v="L8-9_L1"/>
    <s v="CDM-MLB-GAN"/>
    <s v="-45.03, 168.66 | Zoom:13"/>
    <b v="1"/>
    <s v="New Zealand"/>
    <s v="Queenstown"/>
    <s v="QT"/>
    <x v="360"/>
    <n v="19.8"/>
    <s v="22:20:00 UTC"/>
    <n v="45.9"/>
    <s v="2500X1254px"/>
    <s v="PNG"/>
    <s v="16m"/>
    <s v="2022H1"/>
    <n v="57.2"/>
    <n v="60"/>
    <s v="03 Cloudy (40%-90%)"/>
  </r>
  <r>
    <m/>
    <s v="L8-9_L1"/>
    <s v="CDM-MLB-GAN"/>
    <s v="-45.03, 168.66 | Zoom:13"/>
    <b v="1"/>
    <s v="New Zealand"/>
    <s v="Queenstown"/>
    <s v="QT"/>
    <x v="189"/>
    <n v="20"/>
    <s v="22:26:28 UTC"/>
    <n v="43.4"/>
    <s v="2500X1254px"/>
    <s v="PNG"/>
    <s v="16m"/>
    <s v="2022H1"/>
    <n v="43.4"/>
    <n v="50"/>
    <s v="03 Cloudy (40%-90%)"/>
  </r>
  <r>
    <m/>
    <s v="L8-9_L1"/>
    <s v="CDM-MLB-GAN"/>
    <s v="-45.03, 168.66 | Zoom:13"/>
    <b v="1"/>
    <s v="New Zealand"/>
    <s v="Queenstown"/>
    <s v="QT"/>
    <x v="361"/>
    <n v="20.3"/>
    <s v="22:20:37 UTC"/>
    <n v="35.799999999999997"/>
    <s v="2500X1254px"/>
    <s v="PNG"/>
    <s v="16m"/>
    <s v="2022H1"/>
    <n v="38.5"/>
    <n v="40"/>
    <s v="03 Cloudy (40%-90%)"/>
  </r>
  <r>
    <m/>
    <s v="L8-9_L1"/>
    <s v="CDM-MLB-GAN"/>
    <s v="-45.03, 168.66 | Zoom:13"/>
    <b v="1"/>
    <s v="New Zealand"/>
    <s v="Queenstown"/>
    <s v="QT"/>
    <x v="361"/>
    <n v="21.7"/>
    <s v="22:20:13 UTC"/>
    <n v="41.2"/>
    <s v="2500X1254px"/>
    <s v="PNG"/>
    <s v="16m"/>
    <s v="2022H1"/>
    <n v="38.5"/>
    <n v="40"/>
    <s v="03 Cloudy (40%-90%)"/>
  </r>
  <r>
    <m/>
    <s v="L8-9_L1"/>
    <s v="CDM-MLB-GAN"/>
    <s v="-45.03, 168.66 | Zoom:13"/>
    <b v="1"/>
    <s v="New Zealand"/>
    <s v="Queenstown"/>
    <s v="QT"/>
    <x v="84"/>
    <n v="21.9"/>
    <s v="22:26:17 UTC"/>
    <n v="5.3"/>
    <s v="2500X1254px"/>
    <s v="PNG"/>
    <s v="16m"/>
    <s v="2022H1"/>
    <n v="5.3"/>
    <n v="10"/>
    <s v="02 Sunny (10%-30%)"/>
  </r>
  <r>
    <m/>
    <s v="L8-9_L1"/>
    <s v="CDM-MLB-GAN"/>
    <s v="-45.03, 168.66 | Zoom:13"/>
    <b v="1"/>
    <s v="New Zealand"/>
    <s v="Queenstown"/>
    <s v="QT"/>
    <x v="192"/>
    <n v="22.4"/>
    <s v="22:20:32 UTC"/>
    <n v="62.3"/>
    <s v="2500X1254px"/>
    <s v="PNG"/>
    <s v="16m"/>
    <s v="2022H1"/>
    <n v="52.25"/>
    <n v="60"/>
    <s v="03 Cloudy (40%-90%)"/>
  </r>
  <r>
    <m/>
    <s v="L8-9_L1"/>
    <s v="CDM-MLB-GAN"/>
    <s v="-45.03, 168.66 | Zoom:13"/>
    <b v="1"/>
    <s v="New Zealand"/>
    <s v="Queenstown"/>
    <s v="QT"/>
    <x v="192"/>
    <n v="23.8"/>
    <s v="22:20:08 UTC"/>
    <n v="42.2"/>
    <s v="2500X1254px"/>
    <s v="PNG"/>
    <s v="16m"/>
    <s v="2022H1"/>
    <n v="52.25"/>
    <n v="60"/>
    <s v="03 Cloudy (40%-90%)"/>
  </r>
  <r>
    <m/>
    <s v="L8-9_L1"/>
    <s v="CDM-MLB-GAN"/>
    <s v="-45.03, 168.66 | Zoom:13"/>
    <b v="1"/>
    <s v="New Zealand"/>
    <s v="Queenstown"/>
    <s v="QT"/>
    <x v="362"/>
    <n v="24"/>
    <s v="22:26:21 UTC"/>
    <n v="12.3"/>
    <s v="2500X1254px"/>
    <s v="PNG"/>
    <s v="16m"/>
    <s v="2022H1"/>
    <n v="12.3"/>
    <n v="20"/>
    <s v="02 Sunny (10%-30%)"/>
  </r>
  <r>
    <m/>
    <s v="L8-9_L1"/>
    <s v="CDM-MLB-GAN"/>
    <s v="-45.03, 168.66 | Zoom:13"/>
    <b v="1"/>
    <s v="New Zealand"/>
    <s v="Queenstown"/>
    <s v="QT"/>
    <x v="87"/>
    <n v="24.7"/>
    <s v="22:20:37 UTC"/>
    <n v="90.3"/>
    <s v="2500X1254px"/>
    <s v="PNG"/>
    <s v="16m"/>
    <s v="2022H1"/>
    <n v="74.900000000000006"/>
    <n v="80"/>
    <s v="03 Cloudy (40%-90%)"/>
  </r>
  <r>
    <m/>
    <s v="L8-9_L1"/>
    <s v="CDM-MLB-GAN"/>
    <s v="-45.03, 168.66 | Zoom:13"/>
    <b v="1"/>
    <s v="New Zealand"/>
    <s v="Queenstown"/>
    <s v="QT"/>
    <x v="87"/>
    <n v="26"/>
    <s v="22:20:13 UTC"/>
    <n v="59.5"/>
    <s v="2500X1254px"/>
    <s v="PNG"/>
    <s v="16m"/>
    <s v="2022H1"/>
    <n v="74.900000000000006"/>
    <n v="80"/>
    <s v="03 Cloudy (40%-90%)"/>
  </r>
  <r>
    <m/>
    <s v="L8-9_L1"/>
    <s v="CDM-MLB-GAN"/>
    <s v="-45.03, 168.66 | Zoom:13"/>
    <b v="1"/>
    <s v="New Zealand"/>
    <s v="Queenstown"/>
    <s v="QT"/>
    <x v="363"/>
    <n v="26.3"/>
    <s v="22:26:22 UTC"/>
    <n v="29"/>
    <s v="2500X1254px"/>
    <s v="PNG"/>
    <s v="16m"/>
    <s v="2022H1"/>
    <n v="29"/>
    <n v="30"/>
    <s v="02 Sunny (10%-30%)"/>
  </r>
  <r>
    <m/>
    <s v="L8-9_L1"/>
    <s v="CDM-MLB-GAN"/>
    <s v="-45.03, 168.66 | Zoom:13"/>
    <b v="1"/>
    <s v="New Zealand"/>
    <s v="Queenstown"/>
    <s v="QT"/>
    <x v="364"/>
    <n v="27"/>
    <s v="22:20:41 UTC"/>
    <n v="1.1000000000000001"/>
    <s v="2500X1254px"/>
    <s v="PNG"/>
    <s v="16m"/>
    <s v="2022H1"/>
    <n v="8.9"/>
    <n v="10"/>
    <s v="02 Sunny (10%-30%)"/>
  </r>
  <r>
    <m/>
    <s v="L8-9_L1"/>
    <s v="CDM-MLB-GAN"/>
    <s v="-45.03, 168.66 | Zoom:13"/>
    <b v="1"/>
    <s v="New Zealand"/>
    <s v="Queenstown"/>
    <s v="QT"/>
    <x v="364"/>
    <n v="28.3"/>
    <s v="22:20:17 UTC"/>
    <n v="16.7"/>
    <s v="2500X1254px"/>
    <s v="PNG"/>
    <s v="16m"/>
    <s v="2022H1"/>
    <n v="8.9"/>
    <n v="10"/>
    <s v="02 Sunny (10%-30%)"/>
  </r>
  <r>
    <m/>
    <s v="L8-9_L1"/>
    <s v="CDM-MLB-GAN"/>
    <s v="-45.03, 168.66 | Zoom:13"/>
    <b v="1"/>
    <s v="New Zealand"/>
    <s v="Queenstown"/>
    <s v="QT"/>
    <x v="365"/>
    <n v="28.6"/>
    <s v="22:26:22 UTC"/>
    <n v="36.1"/>
    <s v="2500X1254px"/>
    <s v="PNG"/>
    <s v="16m"/>
    <s v="2022H1"/>
    <n v="36.1"/>
    <n v="40"/>
    <s v="03 Cloudy (40%-90%)"/>
  </r>
  <r>
    <m/>
    <s v="L8-9_L1"/>
    <s v="CDM-MLB-GAN"/>
    <s v="-45.03, 168.66 | Zoom:13"/>
    <b v="1"/>
    <s v="New Zealand"/>
    <s v="Queenstown"/>
    <s v="QT"/>
    <x v="366"/>
    <n v="29.5"/>
    <s v="22:20:31 UTC"/>
    <n v="47.2"/>
    <s v="2500X1254px"/>
    <s v="PNG"/>
    <s v="16m"/>
    <s v="2022H1"/>
    <n v="29.75"/>
    <n v="30"/>
    <s v="02 Sunny (10%-30%)"/>
  </r>
  <r>
    <m/>
    <s v="L8-9_L1"/>
    <s v="CDM-MLB-GAN"/>
    <s v="-45.03, 168.66 | Zoom:13"/>
    <b v="1"/>
    <s v="New Zealand"/>
    <s v="Queenstown"/>
    <s v="QT"/>
    <x v="366"/>
    <n v="30.7"/>
    <s v="22:20:07 UTC"/>
    <n v="12.3"/>
    <s v="2500X1254px"/>
    <s v="PNG"/>
    <s v="16m"/>
    <s v="2022H1"/>
    <n v="29.75"/>
    <n v="30"/>
    <s v="02 Sunny (10%-30%)"/>
  </r>
  <r>
    <m/>
    <s v="L8-9_L1"/>
    <s v="CDM-MLB-GAN"/>
    <s v="-45.03, 168.66 | Zoom:13"/>
    <b v="1"/>
    <s v="New Zealand"/>
    <s v="Queenstown"/>
    <s v="QT"/>
    <x v="197"/>
    <n v="31"/>
    <s v="22:26:31 UTC"/>
    <n v="6.9"/>
    <s v="2500X1254px"/>
    <s v="PNG"/>
    <s v="16m"/>
    <s v="2022H1"/>
    <n v="6.9"/>
    <n v="10"/>
    <s v="02 Sunny (10%-30%)"/>
  </r>
  <r>
    <m/>
    <s v="L8-9_L1"/>
    <s v="CDM-MLB-GAN"/>
    <s v="-45.03, 168.66 | Zoom:13"/>
    <b v="1"/>
    <s v="New Zealand"/>
    <s v="Queenstown"/>
    <s v="QT"/>
    <x v="367"/>
    <n v="31.9"/>
    <s v="22:20:44 UTC"/>
    <n v="51"/>
    <s v="2500X1254px"/>
    <s v="PNG"/>
    <s v="16m"/>
    <s v="2022H1"/>
    <n v="26.3"/>
    <n v="30"/>
    <s v="02 Sunny (10%-30%)"/>
  </r>
  <r>
    <m/>
    <s v="L8-9_L1"/>
    <s v="CDM-MLB-GAN"/>
    <s v="-45.03, 168.66 | Zoom:13"/>
    <b v="1"/>
    <s v="New Zealand"/>
    <s v="Queenstown"/>
    <s v="QT"/>
    <x v="367"/>
    <n v="33.1"/>
    <s v="22:20:20 UTC"/>
    <n v="1.6"/>
    <s v="2500X1254px"/>
    <s v="PNG"/>
    <s v="16m"/>
    <s v="2022H1"/>
    <n v="26.3"/>
    <n v="30"/>
    <s v="02 Sunny (10%-30%)"/>
  </r>
  <r>
    <m/>
    <s v="L8-9_L1"/>
    <s v="CDM-MLB-GAN"/>
    <s v="-45.03, 168.66 | Zoom:13"/>
    <b v="1"/>
    <s v="New Zealand"/>
    <s v="Queenstown"/>
    <s v="QT"/>
    <x v="92"/>
    <n v="33.4"/>
    <s v="22:26:23 UTC"/>
    <n v="8.1"/>
    <s v="2500X1254px"/>
    <s v="PNG"/>
    <s v="16m"/>
    <s v="2022H1"/>
    <n v="8.1"/>
    <n v="10"/>
    <s v="02 Sunny (10%-30%)"/>
  </r>
  <r>
    <m/>
    <s v="L8-9_L1"/>
    <s v="CDM-MLB-GAN"/>
    <s v="-45.03, 168.66 | Zoom:13"/>
    <b v="1"/>
    <s v="New Zealand"/>
    <s v="Queenstown"/>
    <s v="QT"/>
    <x v="200"/>
    <n v="34.299999999999997"/>
    <s v="22:20:41 UTC"/>
    <n v="33.200000000000003"/>
    <s v="2500X1254px"/>
    <s v="PNG"/>
    <s v="16m"/>
    <s v="2022H1"/>
    <n v="30.1"/>
    <n v="40"/>
    <s v="03 Cloudy (40%-90%)"/>
  </r>
  <r>
    <m/>
    <s v="L8-9_L1"/>
    <s v="CDM-MLB-GAN"/>
    <s v="-45.03, 168.66 | Zoom:13"/>
    <b v="1"/>
    <s v="New Zealand"/>
    <s v="Queenstown"/>
    <s v="QT"/>
    <x v="200"/>
    <n v="35.5"/>
    <s v="22:20:17 UTC"/>
    <n v="27"/>
    <s v="2500X1254px"/>
    <s v="PNG"/>
    <s v="16m"/>
    <s v="2022H1"/>
    <n v="30.1"/>
    <n v="40"/>
    <s v="03 Cloudy (40%-90%)"/>
  </r>
  <r>
    <m/>
    <s v="L8-9_L1"/>
    <s v="CDM-MLB-GAN"/>
    <s v="-45.03, 168.66 | Zoom:13"/>
    <b v="1"/>
    <s v="New Zealand"/>
    <s v="Queenstown"/>
    <s v="QT"/>
    <x v="95"/>
    <n v="36.799999999999997"/>
    <s v="22:20:49 UTC"/>
    <n v="38.799999999999997"/>
    <s v="2500X1254px"/>
    <s v="PNG"/>
    <s v="16m"/>
    <s v="2022H1"/>
    <n v="33.549999999999997"/>
    <n v="40"/>
    <s v="03 Cloudy (40%-90%)"/>
  </r>
  <r>
    <m/>
    <s v="L8-9_L1"/>
    <s v="CDM-MLB-GAN"/>
    <s v="-45.03, 168.66 | Zoom:13"/>
    <b v="1"/>
    <s v="New Zealand"/>
    <s v="Queenstown"/>
    <s v="QT"/>
    <x v="95"/>
    <n v="37.9"/>
    <s v="22:20:25 UTC"/>
    <n v="28.3"/>
    <s v="2500X1254px"/>
    <s v="PNG"/>
    <s v="16m"/>
    <s v="2022H1"/>
    <n v="33.549999999999997"/>
    <n v="40"/>
    <s v="03 Cloudy (40%-90%)"/>
  </r>
  <r>
    <m/>
    <s v="L8-9_L1"/>
    <s v="CDM-MLB-GAN"/>
    <s v="-45.03, 168.66 | Zoom:13"/>
    <b v="1"/>
    <s v="New Zealand"/>
    <s v="Queenstown"/>
    <s v="QT"/>
    <x v="368"/>
    <n v="38.200000000000003"/>
    <s v="22:26:33 UTC"/>
    <n v="39.9"/>
    <s v="2500X1254px"/>
    <s v="PNG"/>
    <s v="16m"/>
    <s v="2022H1"/>
    <n v="39.9"/>
    <n v="40"/>
    <s v="03 Cloudy (40%-90%)"/>
  </r>
  <r>
    <m/>
    <s v="L8-9_L1"/>
    <s v="CDM-MLB-GAN"/>
    <s v="-45.03, 168.66 | Zoom:13"/>
    <b v="1"/>
    <s v="New Zealand"/>
    <s v="Queenstown"/>
    <s v="QT"/>
    <x v="369"/>
    <n v="39.1"/>
    <s v="22:20:48 UTC"/>
    <n v="24.4"/>
    <s v="2500X1254px"/>
    <s v="PNG"/>
    <s v="16m"/>
    <s v="2022H1"/>
    <n v="39.549999999999997"/>
    <n v="40"/>
    <s v="03 Cloudy (40%-90%)"/>
  </r>
  <r>
    <m/>
    <s v="L8-9_L1"/>
    <s v="CDM-MLB-GAN"/>
    <s v="-45.03, 168.66 | Zoom:13"/>
    <b v="1"/>
    <s v="New Zealand"/>
    <s v="Queenstown"/>
    <s v="QT"/>
    <x v="369"/>
    <n v="40.200000000000003"/>
    <s v="22:20:24 UTC"/>
    <n v="54.7"/>
    <s v="2500X1254px"/>
    <s v="PNG"/>
    <s v="16m"/>
    <s v="2022H1"/>
    <n v="39.549999999999997"/>
    <n v="40"/>
    <s v="03 Cloudy (40%-90%)"/>
  </r>
  <r>
    <m/>
    <s v="L8-9_L1"/>
    <s v="CDM-MLB-GAN"/>
    <s v="-45.03, 168.66 | Zoom:13"/>
    <b v="1"/>
    <s v="New Zealand"/>
    <s v="Queenstown"/>
    <s v="QT"/>
    <x v="370"/>
    <n v="40.5"/>
    <s v="22:26:36 UTC"/>
    <n v="77.3"/>
    <s v="2500X1254px"/>
    <s v="PNG"/>
    <s v="16m"/>
    <s v="2022H1"/>
    <n v="77.3"/>
    <n v="80"/>
    <s v="03 Cloudy (40%-90%)"/>
  </r>
  <r>
    <m/>
    <s v="L8-9_L1"/>
    <s v="CDM-MLB-GAN"/>
    <s v="-45.03, 168.66 | Zoom:13"/>
    <b v="1"/>
    <s v="New Zealand"/>
    <s v="Queenstown"/>
    <s v="QT"/>
    <x v="371"/>
    <n v="41.4"/>
    <s v="22:20:54 UTC"/>
    <n v="96"/>
    <s v="2500X1254px"/>
    <s v="PNG"/>
    <s v="16m"/>
    <s v="2022H1"/>
    <n v="91.85"/>
    <n v="100"/>
    <s v="04 Overcast (100%)"/>
  </r>
  <r>
    <m/>
    <s v="L8-9_L1"/>
    <s v="CDM-MLB-GAN"/>
    <s v="-45.03, 168.66 | Zoom:13"/>
    <b v="1"/>
    <s v="New Zealand"/>
    <s v="Queenstown"/>
    <s v="QT"/>
    <x v="371"/>
    <n v="42.4"/>
    <s v="22:20:31 UTC"/>
    <n v="87.7"/>
    <s v="2500X1254px"/>
    <s v="PNG"/>
    <s v="16m"/>
    <s v="2022H1"/>
    <n v="91.85"/>
    <n v="100"/>
    <s v="04 Overcast (100%)"/>
  </r>
  <r>
    <m/>
    <s v="L8-9_L1"/>
    <s v="CDM-MLB-GAN"/>
    <s v="-45.03, 168.66 | Zoom:13"/>
    <b v="1"/>
    <s v="New Zealand"/>
    <s v="Queenstown"/>
    <s v="QT"/>
    <x v="205"/>
    <n v="42.7"/>
    <s v="22:26:35 UTC"/>
    <n v="9.3000000000000007"/>
    <s v="2500X1254px"/>
    <s v="PNG"/>
    <s v="16m"/>
    <s v="2022H1"/>
    <n v="9.3000000000000007"/>
    <n v="10"/>
    <s v="02 Sunny (10%-30%)"/>
  </r>
  <r>
    <m/>
    <s v="L8-9_L1"/>
    <s v="CDM-MLB-GAN"/>
    <s v="-45.03, 168.66 | Zoom:13"/>
    <b v="1"/>
    <s v="New Zealand"/>
    <s v="Queenstown"/>
    <s v="QT"/>
    <x v="372"/>
    <n v="43.6"/>
    <s v="22:20:52 UTC"/>
    <n v="0.8"/>
    <s v="2500X1254px"/>
    <s v="PNG"/>
    <s v="16m"/>
    <s v="2022H1"/>
    <n v="1.35"/>
    <n v="10"/>
    <s v="02 Sunny (10%-30%)"/>
  </r>
  <r>
    <m/>
    <s v="L8-9_L1"/>
    <s v="CDM-MLB-GAN"/>
    <s v="-45.03, 168.66 | Zoom:13"/>
    <b v="1"/>
    <s v="New Zealand"/>
    <s v="Queenstown"/>
    <s v="QT"/>
    <x v="372"/>
    <n v="44.6"/>
    <s v="22:20:28 UTC"/>
    <n v="1.9"/>
    <s v="2500X1254px"/>
    <s v="PNG"/>
    <s v="16m"/>
    <s v="2022H1"/>
    <n v="1.35"/>
    <n v="10"/>
    <s v="02 Sunny (10%-30%)"/>
  </r>
  <r>
    <m/>
    <s v="L8-9_L1"/>
    <s v="CDM-MLB-GAN"/>
    <s v="-45.03, 168.66 | Zoom:13"/>
    <b v="1"/>
    <s v="New Zealand"/>
    <s v="Queenstown"/>
    <s v="QT"/>
    <x v="100"/>
    <n v="44.8"/>
    <s v="22:26:47 UTC"/>
    <n v="54"/>
    <s v="2500X1254px"/>
    <s v="PNG"/>
    <s v="16m"/>
    <s v="2022H1"/>
    <n v="54"/>
    <n v="60"/>
    <s v="03 Cloudy (40%-90%)"/>
  </r>
  <r>
    <m/>
    <s v="L8-9_L1"/>
    <s v="CDM-MLB-GAN"/>
    <s v="-45.03, 168.66 | Zoom:13"/>
    <b v="1"/>
    <s v="New Zealand"/>
    <s v="Queenstown"/>
    <s v="QT"/>
    <x v="208"/>
    <n v="45.6"/>
    <s v="22:21:03 UTC"/>
    <n v="82.3"/>
    <s v="2500X1254px"/>
    <s v="PNG"/>
    <s v="16m"/>
    <s v="2022H1"/>
    <n v="81.8"/>
    <n v="90"/>
    <s v="03 Cloudy (40%-90%)"/>
  </r>
  <r>
    <m/>
    <s v="L8-9_L1"/>
    <s v="CDM-MLB-GAN"/>
    <s v="-45.03, 168.66 | Zoom:13"/>
    <b v="1"/>
    <s v="New Zealand"/>
    <s v="Queenstown"/>
    <s v="QT"/>
    <x v="208"/>
    <n v="46.6"/>
    <s v="22:20:39 UTC"/>
    <n v="81.3"/>
    <s v="2500X1254px"/>
    <s v="PNG"/>
    <s v="16m"/>
    <s v="2022H1"/>
    <n v="81.8"/>
    <n v="90"/>
    <s v="03 Cloudy (40%-90%)"/>
  </r>
  <r>
    <m/>
    <s v="L8-9_L1"/>
    <s v="CDM-MLB-GAN"/>
    <s v="-45.03, 168.66 | Zoom:13"/>
    <b v="1"/>
    <s v="New Zealand"/>
    <s v="Queenstown"/>
    <s v="QT"/>
    <x v="373"/>
    <n v="46.8"/>
    <s v="22:26:42 UTC"/>
    <n v="70.7"/>
    <s v="2500X1254px"/>
    <s v="PNG"/>
    <s v="16m"/>
    <s v="2022H1"/>
    <n v="70.7"/>
    <n v="80"/>
    <s v="03 Cloudy (40%-90%)"/>
  </r>
  <r>
    <m/>
    <s v="L8-9_L1"/>
    <s v="CDM-MLB-GAN"/>
    <s v="-45.03, 168.66 | Zoom:13"/>
    <b v="1"/>
    <s v="New Zealand"/>
    <s v="Queenstown"/>
    <s v="QT"/>
    <x v="103"/>
    <n v="47.6"/>
    <s v="22:20:55 UTC"/>
    <n v="27.8"/>
    <s v="2500X1254px"/>
    <s v="PNG"/>
    <s v="16m"/>
    <s v="2022H1"/>
    <n v="29.450000000000003"/>
    <n v="30"/>
    <s v="02 Sunny (10%-30%)"/>
  </r>
  <r>
    <m/>
    <s v="L8-9_L1"/>
    <s v="CDM-MLB-GAN"/>
    <s v="-45.03, 168.66 | Zoom:13"/>
    <b v="1"/>
    <s v="New Zealand"/>
    <s v="Queenstown"/>
    <s v="QT"/>
    <x v="103"/>
    <n v="48.5"/>
    <s v="22:20:31 UTC"/>
    <n v="31.1"/>
    <s v="2500X1254px"/>
    <s v="PNG"/>
    <s v="16m"/>
    <s v="2022H1"/>
    <n v="29.450000000000003"/>
    <n v="30"/>
    <s v="02 Sunny (10%-30%)"/>
  </r>
  <r>
    <m/>
    <s v="L8-9_L1"/>
    <s v="CDM-MLB-GAN"/>
    <s v="-45.03, 168.66 | Zoom:13"/>
    <b v="1"/>
    <s v="New Zealand"/>
    <s v="Queenstown"/>
    <s v="QT"/>
    <x v="374"/>
    <n v="48.7"/>
    <s v="22:26:50 UTC"/>
    <n v="6.5"/>
    <s v="2500X1254px"/>
    <s v="PNG"/>
    <s v="16m"/>
    <s v="2022H1"/>
    <n v="6.5"/>
    <n v="10"/>
    <s v="02 Sunny (10%-30%)"/>
  </r>
  <r>
    <m/>
    <s v="L8-9_L1"/>
    <s v="CDM-MLB-GAN"/>
    <s v="-45.03, 168.66 | Zoom:13"/>
    <b v="1"/>
    <s v="New Zealand"/>
    <s v="Queenstown"/>
    <s v="QT"/>
    <x v="375"/>
    <n v="49.4"/>
    <s v="22:21:03 UTC"/>
    <n v="84.8"/>
    <s v="2500X1254px"/>
    <s v="PNG"/>
    <s v="16m"/>
    <s v="2022H1"/>
    <n v="56.95"/>
    <n v="60"/>
    <s v="03 Cloudy (40%-90%)"/>
  </r>
  <r>
    <m/>
    <s v="L8-9_L1"/>
    <s v="CDM-MLB-GAN"/>
    <s v="-45.03, 168.66 | Zoom:13"/>
    <b v="1"/>
    <s v="New Zealand"/>
    <s v="Queenstown"/>
    <s v="QT"/>
    <x v="375"/>
    <n v="50.3"/>
    <s v="22:20:39 UTC"/>
    <n v="29.1"/>
    <s v="2500X1254px"/>
    <s v="PNG"/>
    <s v="16m"/>
    <s v="2022H1"/>
    <n v="56.95"/>
    <n v="60"/>
    <s v="03 Cloudy (40%-90%)"/>
  </r>
  <r>
    <m/>
    <s v="L8-9_L1"/>
    <s v="CDM-MLB-GAN"/>
    <s v="-45.03, 168.66 | Zoom:13"/>
    <b v="1"/>
    <s v="New Zealand"/>
    <s v="Queenstown"/>
    <s v="QT"/>
    <x v="376"/>
    <n v="50.5"/>
    <s v="22:26:46 UTC"/>
    <n v="45.8"/>
    <s v="2500X1254px"/>
    <s v="PNG"/>
    <s v="16m"/>
    <s v="2022H1"/>
    <n v="45.8"/>
    <n v="50"/>
    <s v="03 Cloudy (40%-90%)"/>
  </r>
  <r>
    <m/>
    <s v="L8-9_L1"/>
    <s v="CDM-MLB-GAN"/>
    <s v="-45.03, 168.66 | Zoom:13"/>
    <b v="1"/>
    <s v="New Zealand"/>
    <s v="Queenstown"/>
    <s v="QT"/>
    <x v="377"/>
    <n v="50.9"/>
    <s v="22:21:01 UTC"/>
    <n v="78.8"/>
    <s v="2500X1254px"/>
    <s v="PNG"/>
    <s v="16m"/>
    <s v="2022H1"/>
    <n v="45.15"/>
    <n v="50"/>
    <s v="03 Cloudy (40%-90%)"/>
  </r>
  <r>
    <m/>
    <s v="L8-9_L1"/>
    <s v="CDM-MLB-GAN"/>
    <s v="-45.03, 168.66 | Zoom:13"/>
    <b v="1"/>
    <s v="New Zealand"/>
    <s v="Queenstown"/>
    <s v="QT"/>
    <x v="377"/>
    <n v="51.8"/>
    <s v="22:20:37 UTC"/>
    <n v="11.5"/>
    <s v="2500X1254px"/>
    <s v="PNG"/>
    <s v="16m"/>
    <s v="2022H1"/>
    <n v="45.15"/>
    <n v="50"/>
    <s v="03 Cloudy (40%-90%)"/>
  </r>
  <r>
    <m/>
    <s v="L8-9_L1"/>
    <s v="CDM-MLB-GAN"/>
    <s v="-45.03, 168.66 | Zoom:13"/>
    <b v="1"/>
    <s v="New Zealand"/>
    <s v="Queenstown"/>
    <s v="QT"/>
    <x v="213"/>
    <n v="52"/>
    <s v="22:26:48 UTC"/>
    <n v="65.8"/>
    <s v="2500X1254px"/>
    <s v="PNG"/>
    <s v="16m"/>
    <s v="2022H1"/>
    <n v="65.8"/>
    <n v="70"/>
    <s v="03 Cloudy (40%-90%)"/>
  </r>
  <r>
    <m/>
    <s v="L8-9_L1"/>
    <s v="CDM-MLB-GAN"/>
    <s v="-45.03, 168.66 | Zoom:13"/>
    <b v="1"/>
    <s v="New Zealand"/>
    <s v="Queenstown"/>
    <s v="QT"/>
    <x v="378"/>
    <n v="52.3"/>
    <s v="22:21:03 UTC"/>
    <n v="72.5"/>
    <s v="2500X1254px"/>
    <s v="PNG"/>
    <s v="16m"/>
    <s v="2022H1"/>
    <n v="45.65"/>
    <n v="50"/>
    <s v="03 Cloudy (40%-90%)"/>
  </r>
  <r>
    <m/>
    <s v="L8-9_L1"/>
    <s v="CDM-MLB-GAN"/>
    <s v="-45.03, 168.66 | Zoom:13"/>
    <b v="1"/>
    <s v="New Zealand"/>
    <s v="Queenstown"/>
    <s v="QT"/>
    <x v="378"/>
    <n v="53.1"/>
    <s v="22:20:39 UTC"/>
    <n v="18.8"/>
    <s v="2500X1254px"/>
    <s v="PNG"/>
    <s v="16m"/>
    <s v="2022H1"/>
    <n v="45.65"/>
    <n v="50"/>
    <s v="03 Cloudy (40%-90%)"/>
  </r>
  <r>
    <m/>
    <s v="L8-9_L1"/>
    <s v="CDM-MLB-GAN"/>
    <s v="-45.03, 168.66 | Zoom:13"/>
    <b v="1"/>
    <s v="New Zealand"/>
    <s v="Queenstown"/>
    <s v="QT"/>
    <x v="107"/>
    <n v="53.3"/>
    <s v="22:26:49 UTC"/>
    <n v="100"/>
    <s v="2500X1254px"/>
    <s v="PNG"/>
    <s v="16m"/>
    <s v="2022H1"/>
    <n v="100"/>
    <n v="100"/>
    <s v="04 Overcast (100%)"/>
  </r>
  <r>
    <m/>
    <s v="S2A_MSIL1C"/>
    <s v="CDM-MLB-CLS"/>
    <s v="-39.06, 120.02 | Zoom: 11"/>
    <b v="1"/>
    <s v="United States"/>
    <s v="Lake Tahoe"/>
    <s v="TA"/>
    <x v="108"/>
    <s v="10SFH"/>
    <s v="18:54:00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08"/>
    <s v="10SGH"/>
    <s v="18:53:57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08"/>
    <s v="11SKC"/>
    <s v="18:53:56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08"/>
    <s v="10SFJ"/>
    <s v="18:53:49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08"/>
    <s v="10SGJ"/>
    <s v="18:53:42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08"/>
    <s v="11SKD"/>
    <s v="18:53:41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379"/>
    <s v="10SFH"/>
    <s v="19:03:55 UTC"/>
    <n v="0"/>
    <s v="2500X1254px"/>
    <s v="PNG"/>
    <s v="65m"/>
    <s v="2023H1"/>
    <n v="4.666666666666667"/>
    <n v="10"/>
    <s v="02 Sunny (10%-30%)"/>
  </r>
  <r>
    <m/>
    <s v="S2A_MSIL1C"/>
    <s v="CDM-MLB-CLS"/>
    <s v="-39.06, 120.02 | Zoom: 11"/>
    <b v="1"/>
    <s v="United States"/>
    <s v="Lake Tahoe"/>
    <s v="TA"/>
    <x v="379"/>
    <s v="10SGH"/>
    <s v="19:03:52 UTC"/>
    <n v="4.9000000000000004"/>
    <s v="2500X1254px"/>
    <s v="PNG"/>
    <s v="65m"/>
    <s v="2023H1"/>
    <n v="4.666666666666667"/>
    <n v="10"/>
    <s v="02 Sunny (10%-30%)"/>
  </r>
  <r>
    <m/>
    <s v="S2A_MSIL1C"/>
    <s v="CDM-MLB-CLS"/>
    <s v="-39.06, 120.02 | Zoom: 11"/>
    <b v="1"/>
    <s v="United States"/>
    <s v="Lake Tahoe"/>
    <s v="TA"/>
    <x v="379"/>
    <s v="11SKC"/>
    <s v="19:03:51 UTC"/>
    <n v="7.4"/>
    <s v="2500X1254px"/>
    <s v="PNG"/>
    <s v="65m"/>
    <s v="2023H1"/>
    <n v="4.666666666666667"/>
    <n v="10"/>
    <s v="02 Sunny (10%-30%)"/>
  </r>
  <r>
    <m/>
    <s v="S2A_MSIL1C"/>
    <s v="CDM-MLB-CLS"/>
    <s v="-39.06, 120.02 | Zoom: 11"/>
    <b v="1"/>
    <s v="United States"/>
    <s v="Lake Tahoe"/>
    <s v="TA"/>
    <x v="379"/>
    <s v="10SFJ"/>
    <s v="19:03:41 UTC"/>
    <n v="3.6"/>
    <s v="2500X1254px"/>
    <s v="PNG"/>
    <s v="65m"/>
    <s v="2023H1"/>
    <n v="4.666666666666667"/>
    <n v="10"/>
    <s v="02 Sunny (10%-30%)"/>
  </r>
  <r>
    <m/>
    <s v="S2A_MSIL1C"/>
    <s v="CDM-MLB-CLS"/>
    <s v="-39.06, 120.02 | Zoom: 11"/>
    <b v="1"/>
    <s v="United States"/>
    <s v="Lake Tahoe"/>
    <s v="TA"/>
    <x v="379"/>
    <s v="10SGJ"/>
    <s v="19:03:37 UTC"/>
    <n v="7.5"/>
    <s v="2500X1254px"/>
    <s v="PNG"/>
    <s v="65m"/>
    <s v="2023H1"/>
    <n v="4.666666666666667"/>
    <n v="10"/>
    <s v="02 Sunny (10%-30%)"/>
  </r>
  <r>
    <m/>
    <s v="S2A_MSIL1C"/>
    <s v="CDM-MLB-CLS"/>
    <s v="-39.06, 120.02 | Zoom: 11"/>
    <b v="1"/>
    <s v="United States"/>
    <s v="Lake Tahoe"/>
    <s v="TA"/>
    <x v="379"/>
    <s v="11SKD"/>
    <s v="19:03:36 UTC"/>
    <n v="4.5999999999999996"/>
    <s v="2500X1254px"/>
    <s v="PNG"/>
    <s v="65m"/>
    <s v="2023H1"/>
    <n v="4.666666666666667"/>
    <n v="10"/>
    <s v="02 Sunny (10%-30%)"/>
  </r>
  <r>
    <m/>
    <s v="S2A_MSIL1C"/>
    <s v="CDM-MLB-CLS"/>
    <s v="-39.06, 120.02 | Zoom: 11"/>
    <b v="1"/>
    <s v="United States"/>
    <s v="Lake Tahoe"/>
    <s v="TA"/>
    <x v="109"/>
    <s v="10SFH"/>
    <s v="18:53:58 UTC"/>
    <n v="0"/>
    <s v="2500X1254px"/>
    <s v="PNG"/>
    <s v="65m"/>
    <s v="2023H1"/>
    <n v="12.15"/>
    <n v="20"/>
    <s v="02 Sunny (10%-30%)"/>
  </r>
  <r>
    <m/>
    <s v="S2A_MSIL1C"/>
    <s v="CDM-MLB-CLS"/>
    <s v="-39.06, 120.02 | Zoom: 11"/>
    <b v="1"/>
    <s v="United States"/>
    <s v="Lake Tahoe"/>
    <s v="TA"/>
    <x v="109"/>
    <s v="10SGH"/>
    <s v="18:53:55 UTC"/>
    <n v="12.5"/>
    <s v="2500X1254px"/>
    <s v="PNG"/>
    <s v="65m"/>
    <s v="2023H1"/>
    <n v="12.15"/>
    <n v="20"/>
    <s v="02 Sunny (10%-30%)"/>
  </r>
  <r>
    <m/>
    <s v="S2A_MSIL1C"/>
    <s v="CDM-MLB-CLS"/>
    <s v="-39.06, 120.02 | Zoom: 11"/>
    <b v="1"/>
    <s v="United States"/>
    <s v="Lake Tahoe"/>
    <s v="TA"/>
    <x v="109"/>
    <s v="11SKC"/>
    <s v="18:53:54 UTC"/>
    <n v="16.2"/>
    <s v="2500X1254px"/>
    <s v="PNG"/>
    <s v="65m"/>
    <s v="2023H1"/>
    <n v="12.15"/>
    <n v="20"/>
    <s v="02 Sunny (10%-30%)"/>
  </r>
  <r>
    <m/>
    <s v="S2A_MSIL1C"/>
    <s v="CDM-MLB-CLS"/>
    <s v="-39.06, 120.02 | Zoom: 11"/>
    <b v="1"/>
    <s v="United States"/>
    <s v="Lake Tahoe"/>
    <s v="TA"/>
    <x v="109"/>
    <s v="10SFJ"/>
    <s v="18:53:47 UTC"/>
    <n v="2.9"/>
    <s v="2500X1254px"/>
    <s v="PNG"/>
    <s v="65m"/>
    <s v="2023H1"/>
    <n v="12.15"/>
    <n v="20"/>
    <s v="02 Sunny (10%-30%)"/>
  </r>
  <r>
    <m/>
    <s v="S2A_MSIL1C"/>
    <s v="CDM-MLB-CLS"/>
    <s v="-39.06, 120.02 | Zoom: 11"/>
    <b v="1"/>
    <s v="United States"/>
    <s v="Lake Tahoe"/>
    <s v="TA"/>
    <x v="109"/>
    <s v="10SGJ"/>
    <s v="18:53:40 UTC"/>
    <n v="21.4"/>
    <s v="2500X1254px"/>
    <s v="PNG"/>
    <s v="65m"/>
    <s v="2023H1"/>
    <n v="12.15"/>
    <n v="20"/>
    <s v="02 Sunny (10%-30%)"/>
  </r>
  <r>
    <m/>
    <s v="S2A_MSIL1C"/>
    <s v="CDM-MLB-CLS"/>
    <s v="-39.06, 120.02 | Zoom: 11"/>
    <b v="1"/>
    <s v="United States"/>
    <s v="Lake Tahoe"/>
    <s v="TA"/>
    <x v="109"/>
    <s v="11SKD"/>
    <s v="18:53:40 UTC"/>
    <n v="19.899999999999999"/>
    <s v="2500X1254px"/>
    <s v="PNG"/>
    <s v="65m"/>
    <s v="2023H1"/>
    <n v="12.15"/>
    <n v="20"/>
    <s v="02 Sunny (10%-30%)"/>
  </r>
  <r>
    <m/>
    <s v="S2A_MSIL1C"/>
    <s v="CDM-MLB-CLS"/>
    <s v="-39.06, 120.02 | Zoom: 11"/>
    <b v="1"/>
    <s v="United States"/>
    <s v="Lake Tahoe"/>
    <s v="TA"/>
    <x v="300"/>
    <s v="10SFH"/>
    <s v="19:03:55 UTC"/>
    <n v="0"/>
    <s v="2500X1254px"/>
    <s v="PNG"/>
    <s v="65m"/>
    <s v="2023H1"/>
    <n v="7.1333333333333329"/>
    <n v="10"/>
    <s v="02 Sunny (10%-30%)"/>
  </r>
  <r>
    <m/>
    <s v="S2A_MSIL1C"/>
    <s v="CDM-MLB-CLS"/>
    <s v="-39.06, 120.02 | Zoom: 11"/>
    <b v="1"/>
    <s v="United States"/>
    <s v="Lake Tahoe"/>
    <s v="TA"/>
    <x v="300"/>
    <s v="10SGH"/>
    <s v="19:03:52 UTC"/>
    <n v="10.3"/>
    <s v="2500X1254px"/>
    <s v="PNG"/>
    <s v="65m"/>
    <s v="2023H1"/>
    <n v="7.1333333333333329"/>
    <n v="10"/>
    <s v="02 Sunny (10%-30%)"/>
  </r>
  <r>
    <m/>
    <s v="S2A_MSIL1C"/>
    <s v="CDM-MLB-CLS"/>
    <s v="-39.06, 120.02 | Zoom: 11"/>
    <b v="1"/>
    <s v="United States"/>
    <s v="Lake Tahoe"/>
    <s v="TA"/>
    <x v="300"/>
    <s v="11SKC"/>
    <s v="19:03:51 UTC"/>
    <n v="15.8"/>
    <s v="2500X1254px"/>
    <s v="PNG"/>
    <s v="65m"/>
    <s v="2023H1"/>
    <n v="7.1333333333333329"/>
    <n v="10"/>
    <s v="02 Sunny (10%-30%)"/>
  </r>
  <r>
    <m/>
    <s v="S2A_MSIL1C"/>
    <s v="CDM-MLB-CLS"/>
    <s v="-39.06, 120.02 | Zoom: 11"/>
    <b v="1"/>
    <s v="United States"/>
    <s v="Lake Tahoe"/>
    <s v="TA"/>
    <x v="300"/>
    <s v="10SFJ"/>
    <s v="19:03:41 UTC"/>
    <n v="0.8"/>
    <s v="2500X1254px"/>
    <s v="PNG"/>
    <s v="65m"/>
    <s v="2023H1"/>
    <n v="7.1333333333333329"/>
    <n v="10"/>
    <s v="02 Sunny (10%-30%)"/>
  </r>
  <r>
    <m/>
    <s v="S2A_MSIL1C"/>
    <s v="CDM-MLB-CLS"/>
    <s v="-39.06, 120.02 | Zoom: 11"/>
    <b v="1"/>
    <s v="United States"/>
    <s v="Lake Tahoe"/>
    <s v="TA"/>
    <x v="300"/>
    <s v="10SGJ"/>
    <s v="19:03:37 UTC"/>
    <n v="7.6"/>
    <s v="2500X1254px"/>
    <s v="PNG"/>
    <s v="65m"/>
    <s v="2023H1"/>
    <n v="7.1333333333333329"/>
    <n v="10"/>
    <s v="02 Sunny (10%-30%)"/>
  </r>
  <r>
    <m/>
    <s v="S2A_MSIL1C"/>
    <s v="CDM-MLB-CLS"/>
    <s v="-39.06, 120.02 | Zoom: 11"/>
    <b v="1"/>
    <s v="United States"/>
    <s v="Lake Tahoe"/>
    <s v="TA"/>
    <x v="300"/>
    <s v="11SKD"/>
    <s v="19:03:36 UTC"/>
    <n v="8.3000000000000007"/>
    <s v="2500X1254px"/>
    <s v="PNG"/>
    <s v="65m"/>
    <s v="2023H1"/>
    <n v="7.1333333333333329"/>
    <n v="10"/>
    <s v="02 Sunny (10%-30%)"/>
  </r>
  <r>
    <m/>
    <s v="S2A_MSIL1C"/>
    <s v="CDM-MLB-CLS"/>
    <s v="-39.06, 120.02 | Zoom: 11"/>
    <b v="1"/>
    <s v="United States"/>
    <s v="Lake Tahoe"/>
    <s v="TA"/>
    <x v="110"/>
    <s v="10SFH"/>
    <s v="18:53:59 UTC"/>
    <n v="0"/>
    <s v="2500X1254px"/>
    <s v="PNG"/>
    <s v="65m"/>
    <s v="2023H1"/>
    <n v="0.41666666666666669"/>
    <n v="10"/>
    <s v="02 Sunny (10%-30%)"/>
  </r>
  <r>
    <m/>
    <s v="S2A_MSIL1C"/>
    <s v="CDM-MLB-CLS"/>
    <s v="-39.06, 120.02 | Zoom: 11"/>
    <b v="1"/>
    <s v="United States"/>
    <s v="Lake Tahoe"/>
    <s v="TA"/>
    <x v="110"/>
    <s v="10SGH"/>
    <s v="18:53:56 UTC"/>
    <n v="0"/>
    <s v="2500X1254px"/>
    <s v="PNG"/>
    <s v="65m"/>
    <s v="2023H1"/>
    <n v="0.41666666666666669"/>
    <n v="10"/>
    <s v="02 Sunny (10%-30%)"/>
  </r>
  <r>
    <m/>
    <s v="S2A_MSIL1C"/>
    <s v="CDM-MLB-CLS"/>
    <s v="-39.06, 120.02 | Zoom: 11"/>
    <b v="1"/>
    <s v="United States"/>
    <s v="Lake Tahoe"/>
    <s v="TA"/>
    <x v="110"/>
    <s v="11SKC"/>
    <s v="18:53:55 UTC"/>
    <n v="0"/>
    <s v="2500X1254px"/>
    <s v="PNG"/>
    <s v="65m"/>
    <s v="2023H1"/>
    <n v="0.41666666666666669"/>
    <n v="10"/>
    <s v="02 Sunny (10%-30%)"/>
  </r>
  <r>
    <m/>
    <s v="S2A_MSIL1C"/>
    <s v="CDM-MLB-CLS"/>
    <s v="-39.06, 120.02 | Zoom: 11"/>
    <b v="1"/>
    <s v="United States"/>
    <s v="Lake Tahoe"/>
    <s v="TA"/>
    <x v="110"/>
    <s v="10SFJ"/>
    <s v="18:53:48 UTC"/>
    <n v="0.3"/>
    <s v="2500X1254px"/>
    <s v="PNG"/>
    <s v="65m"/>
    <s v="2023H1"/>
    <n v="0.41666666666666669"/>
    <n v="10"/>
    <s v="02 Sunny (10%-30%)"/>
  </r>
  <r>
    <m/>
    <s v="S2A_MSIL1C"/>
    <s v="CDM-MLB-CLS"/>
    <s v="-39.06, 120.02 | Zoom: 11"/>
    <b v="1"/>
    <s v="United States"/>
    <s v="Lake Tahoe"/>
    <s v="TA"/>
    <x v="110"/>
    <s v="10SGJ"/>
    <s v="18:53:41 UTC"/>
    <n v="1.1000000000000001"/>
    <s v="2500X1254px"/>
    <s v="PNG"/>
    <s v="65m"/>
    <s v="2023H1"/>
    <n v="0.41666666666666669"/>
    <n v="10"/>
    <s v="02 Sunny (10%-30%)"/>
  </r>
  <r>
    <m/>
    <s v="S2A_MSIL1C"/>
    <s v="CDM-MLB-CLS"/>
    <s v="-39.06, 120.02 | Zoom: 11"/>
    <b v="1"/>
    <s v="United States"/>
    <s v="Lake Tahoe"/>
    <s v="TA"/>
    <x v="110"/>
    <s v="11SKD"/>
    <s v="18:53:40 UTC"/>
    <n v="1.1000000000000001"/>
    <s v="2500X1254px"/>
    <s v="PNG"/>
    <s v="65m"/>
    <s v="2023H1"/>
    <n v="0.41666666666666669"/>
    <n v="10"/>
    <s v="02 Sunny (10%-30%)"/>
  </r>
  <r>
    <m/>
    <s v="S2A_MSIL1C"/>
    <s v="CDM-MLB-CLS"/>
    <s v="-39.06, 120.02 | Zoom: 11"/>
    <b v="1"/>
    <s v="United States"/>
    <s v="Lake Tahoe"/>
    <s v="TA"/>
    <x v="218"/>
    <s v="10SFH"/>
    <s v="19:03:55 UTC"/>
    <n v="0"/>
    <s v="2500X1254px"/>
    <s v="PNG"/>
    <s v="65m"/>
    <s v="2023H1"/>
    <n v="8.7166666666666668"/>
    <n v="10"/>
    <s v="02 Sunny (10%-30%)"/>
  </r>
  <r>
    <m/>
    <s v="S2A_MSIL1C"/>
    <s v="CDM-MLB-CLS"/>
    <s v="-39.06, 120.02 | Zoom: 11"/>
    <b v="1"/>
    <s v="United States"/>
    <s v="Lake Tahoe"/>
    <s v="TA"/>
    <x v="218"/>
    <s v="10SGH"/>
    <s v="19:03:52 UTC"/>
    <n v="4.8"/>
    <s v="2500X1254px"/>
    <s v="PNG"/>
    <s v="65m"/>
    <s v="2023H1"/>
    <n v="8.7166666666666668"/>
    <n v="10"/>
    <s v="02 Sunny (10%-30%)"/>
  </r>
  <r>
    <m/>
    <s v="S2A_MSIL1C"/>
    <s v="CDM-MLB-CLS"/>
    <s v="-39.06, 120.02 | Zoom: 11"/>
    <b v="1"/>
    <s v="United States"/>
    <s v="Lake Tahoe"/>
    <s v="TA"/>
    <x v="218"/>
    <s v="11SKC"/>
    <s v="19:03:51 UTC"/>
    <n v="7.3"/>
    <s v="2500X1254px"/>
    <s v="PNG"/>
    <s v="65m"/>
    <s v="2023H1"/>
    <n v="8.7166666666666668"/>
    <n v="10"/>
    <s v="02 Sunny (10%-30%)"/>
  </r>
  <r>
    <m/>
    <s v="S2A_MSIL1C"/>
    <s v="CDM-MLB-CLS"/>
    <s v="-39.06, 120.02 | Zoom: 11"/>
    <b v="1"/>
    <s v="United States"/>
    <s v="Lake Tahoe"/>
    <s v="TA"/>
    <x v="218"/>
    <s v="10SFJ"/>
    <s v="19:03:41 UTC"/>
    <n v="12.1"/>
    <s v="2500X1254px"/>
    <s v="PNG"/>
    <s v="65m"/>
    <s v="2023H1"/>
    <n v="8.7166666666666668"/>
    <n v="10"/>
    <s v="02 Sunny (10%-30%)"/>
  </r>
  <r>
    <m/>
    <s v="S2A_MSIL1C"/>
    <s v="CDM-MLB-CLS"/>
    <s v="-39.06, 120.02 | Zoom: 11"/>
    <b v="1"/>
    <s v="United States"/>
    <s v="Lake Tahoe"/>
    <s v="TA"/>
    <x v="218"/>
    <s v="10SGJ"/>
    <s v="19:03:37 UTC"/>
    <n v="15.7"/>
    <s v="2500X1254px"/>
    <s v="PNG"/>
    <s v="65m"/>
    <s v="2023H1"/>
    <n v="8.7166666666666668"/>
    <n v="10"/>
    <s v="02 Sunny (10%-30%)"/>
  </r>
  <r>
    <m/>
    <s v="S2A_MSIL1C"/>
    <s v="CDM-MLB-CLS"/>
    <s v="-39.06, 120.02 | Zoom: 11"/>
    <b v="1"/>
    <s v="United States"/>
    <s v="Lake Tahoe"/>
    <s v="TA"/>
    <x v="218"/>
    <s v="11SKD"/>
    <s v="19:03:36 UTC"/>
    <n v="12.4"/>
    <s v="2500X1254px"/>
    <s v="PNG"/>
    <s v="65m"/>
    <s v="2023H1"/>
    <n v="8.7166666666666668"/>
    <n v="10"/>
    <s v="02 Sunny (10%-30%)"/>
  </r>
  <r>
    <m/>
    <s v="S2A_MSIL1C"/>
    <s v="CDM-MLB-CLS"/>
    <s v="-39.06, 120.02 | Zoom: 11"/>
    <b v="1"/>
    <s v="United States"/>
    <s v="Lake Tahoe"/>
    <s v="TA"/>
    <x v="111"/>
    <s v="10SFH"/>
    <s v="18:53:59 UTC"/>
    <n v="43.3"/>
    <s v="2500X1254px"/>
    <s v="PNG"/>
    <s v="65m"/>
    <s v="2023H1"/>
    <n v="19.833333333333332"/>
    <n v="20"/>
    <s v="02 Sunny (10%-30%)"/>
  </r>
  <r>
    <m/>
    <s v="S2A_MSIL1C"/>
    <s v="CDM-MLB-CLS"/>
    <s v="-39.06, 120.02 | Zoom: 11"/>
    <b v="1"/>
    <s v="United States"/>
    <s v="Lake Tahoe"/>
    <s v="TA"/>
    <x v="111"/>
    <s v="10SGH"/>
    <s v="18:53:56 UTC"/>
    <n v="27.9"/>
    <s v="2500X1254px"/>
    <s v="PNG"/>
    <s v="65m"/>
    <s v="2023H1"/>
    <n v="19.833333333333332"/>
    <n v="20"/>
    <s v="02 Sunny (10%-30%)"/>
  </r>
  <r>
    <m/>
    <s v="S2A_MSIL1C"/>
    <s v="CDM-MLB-CLS"/>
    <s v="-39.06, 120.02 | Zoom: 11"/>
    <b v="1"/>
    <s v="United States"/>
    <s v="Lake Tahoe"/>
    <s v="TA"/>
    <x v="111"/>
    <s v="11SKC"/>
    <s v="18:53:55 UTC"/>
    <n v="18.2"/>
    <s v="2500X1254px"/>
    <s v="PNG"/>
    <s v="65m"/>
    <s v="2023H1"/>
    <n v="19.833333333333332"/>
    <n v="20"/>
    <s v="02 Sunny (10%-30%)"/>
  </r>
  <r>
    <m/>
    <s v="S2A_MSIL1C"/>
    <s v="CDM-MLB-CLS"/>
    <s v="-39.06, 120.02 | Zoom: 11"/>
    <b v="1"/>
    <s v="United States"/>
    <s v="Lake Tahoe"/>
    <s v="TA"/>
    <x v="111"/>
    <s v="10SFJ"/>
    <s v="18:53:48 UTC"/>
    <n v="25.4"/>
    <s v="2500X1254px"/>
    <s v="PNG"/>
    <s v="65m"/>
    <s v="2023H1"/>
    <n v="19.833333333333332"/>
    <n v="20"/>
    <s v="02 Sunny (10%-30%)"/>
  </r>
  <r>
    <m/>
    <s v="S2A_MSIL1C"/>
    <s v="CDM-MLB-CLS"/>
    <s v="-39.06, 120.02 | Zoom: 11"/>
    <b v="1"/>
    <s v="United States"/>
    <s v="Lake Tahoe"/>
    <s v="TA"/>
    <x v="111"/>
    <s v="10SGJ"/>
    <s v="18:53:41 UTC"/>
    <n v="2.5"/>
    <s v="2500X1254px"/>
    <s v="PNG"/>
    <s v="65m"/>
    <s v="2023H1"/>
    <n v="19.833333333333332"/>
    <n v="20"/>
    <s v="02 Sunny (10%-30%)"/>
  </r>
  <r>
    <m/>
    <s v="S2A_MSIL1C"/>
    <s v="CDM-MLB-CLS"/>
    <s v="-39.06, 120.02 | Zoom: 11"/>
    <b v="1"/>
    <s v="United States"/>
    <s v="Lake Tahoe"/>
    <s v="TA"/>
    <x v="111"/>
    <s v="11SKD"/>
    <s v="18:53:41 UTC"/>
    <n v="1.7"/>
    <s v="2500X1254px"/>
    <s v="PNG"/>
    <s v="65m"/>
    <s v="2023H1"/>
    <n v="19.833333333333332"/>
    <n v="20"/>
    <s v="02 Sunny (10%-30%)"/>
  </r>
  <r>
    <m/>
    <s v="S2A_MSIL1C"/>
    <s v="CDM-MLB-CLS"/>
    <s v="-39.06, 120.02 | Zoom: 11"/>
    <b v="1"/>
    <s v="United States"/>
    <s v="Lake Tahoe"/>
    <s v="TA"/>
    <x v="380"/>
    <s v="10SFH"/>
    <s v="19:03:56 UTC"/>
    <n v="0"/>
    <s v="2500X1254px"/>
    <s v="PNG"/>
    <s v="65m"/>
    <s v="2023H1"/>
    <n v="24.466666666666669"/>
    <n v="30"/>
    <s v="02 Sunny (10%-30%)"/>
  </r>
  <r>
    <m/>
    <s v="S2A_MSIL1C"/>
    <s v="CDM-MLB-CLS"/>
    <s v="-39.06, 120.02 | Zoom: 11"/>
    <b v="1"/>
    <s v="United States"/>
    <s v="Lake Tahoe"/>
    <s v="TA"/>
    <x v="380"/>
    <s v="10SGH"/>
    <s v="19:03:53 UTC"/>
    <n v="28.2"/>
    <s v="2500X1254px"/>
    <s v="PNG"/>
    <s v="65m"/>
    <s v="2023H1"/>
    <n v="24.466666666666669"/>
    <n v="30"/>
    <s v="02 Sunny (10%-30%)"/>
  </r>
  <r>
    <m/>
    <s v="S2A_MSIL1C"/>
    <s v="CDM-MLB-CLS"/>
    <s v="-39.06, 120.02 | Zoom: 11"/>
    <b v="1"/>
    <s v="United States"/>
    <s v="Lake Tahoe"/>
    <s v="TA"/>
    <x v="380"/>
    <s v="11SKC"/>
    <s v="19:03:52 UTC"/>
    <n v="41"/>
    <s v="2500X1254px"/>
    <s v="PNG"/>
    <s v="65m"/>
    <s v="2023H1"/>
    <n v="24.466666666666669"/>
    <n v="30"/>
    <s v="02 Sunny (10%-30%)"/>
  </r>
  <r>
    <m/>
    <s v="S2A_MSIL1C"/>
    <s v="CDM-MLB-CLS"/>
    <s v="-39.06, 120.02 | Zoom: 11"/>
    <b v="1"/>
    <s v="United States"/>
    <s v="Lake Tahoe"/>
    <s v="TA"/>
    <x v="380"/>
    <s v="10SFJ"/>
    <s v="19:03:42 UTC"/>
    <n v="8.3000000000000007"/>
    <s v="2500X1254px"/>
    <s v="PNG"/>
    <s v="65m"/>
    <s v="2023H1"/>
    <n v="24.466666666666669"/>
    <n v="30"/>
    <s v="02 Sunny (10%-30%)"/>
  </r>
  <r>
    <m/>
    <s v="S2A_MSIL1C"/>
    <s v="CDM-MLB-CLS"/>
    <s v="-39.06, 120.02 | Zoom: 11"/>
    <b v="1"/>
    <s v="United States"/>
    <s v="Lake Tahoe"/>
    <s v="TA"/>
    <x v="380"/>
    <s v="10SGJ"/>
    <s v="19:03:38 UTC"/>
    <n v="33.799999999999997"/>
    <s v="2500X1254px"/>
    <s v="PNG"/>
    <s v="65m"/>
    <s v="2023H1"/>
    <n v="24.466666666666669"/>
    <n v="30"/>
    <s v="02 Sunny (10%-30%)"/>
  </r>
  <r>
    <m/>
    <s v="S2A_MSIL1C"/>
    <s v="CDM-MLB-CLS"/>
    <s v="-39.06, 120.02 | Zoom: 11"/>
    <b v="1"/>
    <s v="United States"/>
    <s v="Lake Tahoe"/>
    <s v="TA"/>
    <x v="380"/>
    <s v="11SKD"/>
    <s v="19:03:37 UTC"/>
    <n v="35.5"/>
    <s v="2500X1254px"/>
    <s v="PNG"/>
    <s v="65m"/>
    <s v="2023H1"/>
    <n v="24.466666666666669"/>
    <n v="30"/>
    <s v="02 Sunny (10%-30%)"/>
  </r>
  <r>
    <m/>
    <s v="S2A_MSIL1C"/>
    <s v="CDM-MLB-CLS"/>
    <s v="-39.06, 120.02 | Zoom: 11"/>
    <b v="1"/>
    <s v="United States"/>
    <s v="Lake Tahoe"/>
    <s v="TA"/>
    <x v="112"/>
    <s v="10SFH"/>
    <s v="18:54:00 UTC"/>
    <n v="100"/>
    <s v="2500X1254px"/>
    <s v="PNG"/>
    <s v="65m"/>
    <s v="2023H1"/>
    <n v="77.716666666666669"/>
    <n v="80"/>
    <s v="03 Cloudy (40%-90%)"/>
  </r>
  <r>
    <m/>
    <s v="S2A_MSIL1C"/>
    <s v="CDM-MLB-CLS"/>
    <s v="-39.06, 120.02 | Zoom: 11"/>
    <b v="1"/>
    <s v="United States"/>
    <s v="Lake Tahoe"/>
    <s v="TA"/>
    <x v="112"/>
    <s v="10SGH"/>
    <s v="18:53:57 UTC"/>
    <n v="91.1"/>
    <s v="2500X1254px"/>
    <s v="PNG"/>
    <s v="65m"/>
    <s v="2023H1"/>
    <n v="77.716666666666669"/>
    <n v="80"/>
    <s v="03 Cloudy (40%-90%)"/>
  </r>
  <r>
    <m/>
    <s v="S2A_MSIL1C"/>
    <s v="CDM-MLB-CLS"/>
    <s v="-39.06, 120.02 | Zoom: 11"/>
    <b v="1"/>
    <s v="United States"/>
    <s v="Lake Tahoe"/>
    <s v="TA"/>
    <x v="112"/>
    <s v="11SKC"/>
    <s v="18:53:56 UTC"/>
    <n v="90.4"/>
    <s v="2500X1254px"/>
    <s v="PNG"/>
    <s v="65m"/>
    <s v="2023H1"/>
    <n v="77.716666666666669"/>
    <n v="80"/>
    <s v="03 Cloudy (40%-90%)"/>
  </r>
  <r>
    <m/>
    <s v="S2A_MSIL1C"/>
    <s v="CDM-MLB-CLS"/>
    <s v="-39.06, 120.02 | Zoom: 11"/>
    <b v="1"/>
    <s v="United States"/>
    <s v="Lake Tahoe"/>
    <s v="TA"/>
    <x v="112"/>
    <s v="10SFJ"/>
    <s v="18:53:49 UTC"/>
    <n v="89.5"/>
    <s v="2500X1254px"/>
    <s v="PNG"/>
    <s v="65m"/>
    <s v="2023H1"/>
    <n v="77.716666666666669"/>
    <n v="80"/>
    <s v="03 Cloudy (40%-90%)"/>
  </r>
  <r>
    <m/>
    <s v="S2A_MSIL1C"/>
    <s v="CDM-MLB-CLS"/>
    <s v="-39.06, 120.02 | Zoom: 11"/>
    <b v="1"/>
    <s v="United States"/>
    <s v="Lake Tahoe"/>
    <s v="TA"/>
    <x v="112"/>
    <s v="10SGJ"/>
    <s v="18:53:41 UTC"/>
    <n v="51.6"/>
    <s v="2500X1254px"/>
    <s v="PNG"/>
    <s v="65m"/>
    <s v="2023H1"/>
    <n v="77.716666666666669"/>
    <n v="80"/>
    <s v="03 Cloudy (40%-90%)"/>
  </r>
  <r>
    <m/>
    <s v="S2A_MSIL1C"/>
    <s v="CDM-MLB-CLS"/>
    <s v="-39.06, 120.02 | Zoom: 11"/>
    <b v="1"/>
    <s v="United States"/>
    <s v="Lake Tahoe"/>
    <s v="TA"/>
    <x v="112"/>
    <s v="11SKD"/>
    <s v="18:53:40 UTC"/>
    <n v="43.7"/>
    <s v="2500X1254px"/>
    <s v="PNG"/>
    <s v="65m"/>
    <s v="2023H1"/>
    <n v="77.716666666666669"/>
    <n v="80"/>
    <s v="03 Cloudy (40%-90%)"/>
  </r>
  <r>
    <m/>
    <s v="S2A_MSIL1C"/>
    <s v="CDM-MLB-CLS"/>
    <s v="-39.06, 120.02 | Zoom: 11"/>
    <b v="1"/>
    <s v="United States"/>
    <s v="Lake Tahoe"/>
    <s v="TA"/>
    <x v="302"/>
    <s v="10SFH"/>
    <s v="19:03:55 UTC"/>
    <n v="11.4"/>
    <s v="2500X1254px"/>
    <s v="PNG"/>
    <s v="65m"/>
    <s v="2023H1"/>
    <n v="35.433333333333337"/>
    <n v="40"/>
    <s v="03 Cloudy (40%-90%)"/>
  </r>
  <r>
    <m/>
    <s v="S2A_MSIL1C"/>
    <s v="CDM-MLB-CLS"/>
    <s v="-39.06, 120.02 | Zoom: 11"/>
    <b v="1"/>
    <s v="United States"/>
    <s v="Lake Tahoe"/>
    <s v="TA"/>
    <x v="302"/>
    <s v="10SGH"/>
    <s v="19:03:51 UTC"/>
    <n v="51.2"/>
    <s v="2500X1254px"/>
    <s v="PNG"/>
    <s v="65m"/>
    <s v="2023H1"/>
    <n v="35.433333333333337"/>
    <n v="40"/>
    <s v="03 Cloudy (40%-90%)"/>
  </r>
  <r>
    <m/>
    <s v="S2A_MSIL1C"/>
    <s v="CDM-MLB-CLS"/>
    <s v="-39.06, 120.02 | Zoom: 11"/>
    <b v="1"/>
    <s v="United States"/>
    <s v="Lake Tahoe"/>
    <s v="TA"/>
    <x v="302"/>
    <s v="11SKC"/>
    <s v="19:03:50 UTC"/>
    <n v="50.4"/>
    <s v="2500X1254px"/>
    <s v="PNG"/>
    <s v="65m"/>
    <s v="2023H1"/>
    <n v="35.433333333333337"/>
    <n v="40"/>
    <s v="03 Cloudy (40%-90%)"/>
  </r>
  <r>
    <m/>
    <s v="S2A_MSIL1C"/>
    <s v="CDM-MLB-CLS"/>
    <s v="-39.06, 120.02 | Zoom: 11"/>
    <b v="1"/>
    <s v="United States"/>
    <s v="Lake Tahoe"/>
    <s v="TA"/>
    <x v="302"/>
    <s v="10SFJ"/>
    <s v="19:03:40 UTC"/>
    <n v="46.3"/>
    <s v="2500X1254px"/>
    <s v="PNG"/>
    <s v="65m"/>
    <s v="2023H1"/>
    <n v="35.433333333333337"/>
    <n v="40"/>
    <s v="03 Cloudy (40%-90%)"/>
  </r>
  <r>
    <m/>
    <s v="S2A_MSIL1C"/>
    <s v="CDM-MLB-CLS"/>
    <s v="-39.06, 120.02 | Zoom: 11"/>
    <b v="1"/>
    <s v="United States"/>
    <s v="Lake Tahoe"/>
    <s v="TA"/>
    <x v="302"/>
    <s v="10SGJ"/>
    <s v="19:03:37 UTC"/>
    <n v="27.8"/>
    <s v="2500X1254px"/>
    <s v="PNG"/>
    <s v="65m"/>
    <s v="2023H1"/>
    <n v="35.433333333333337"/>
    <n v="40"/>
    <s v="03 Cloudy (40%-90%)"/>
  </r>
  <r>
    <m/>
    <s v="S2A_MSIL1C"/>
    <s v="CDM-MLB-CLS"/>
    <s v="-39.06, 120.02 | Zoom: 11"/>
    <b v="1"/>
    <s v="United States"/>
    <s v="Lake Tahoe"/>
    <s v="TA"/>
    <x v="302"/>
    <s v="11SKD"/>
    <s v="19:03:36 UTC"/>
    <n v="25.5"/>
    <s v="2500X1254px"/>
    <s v="PNG"/>
    <s v="65m"/>
    <s v="2023H1"/>
    <n v="35.433333333333337"/>
    <n v="40"/>
    <s v="03 Cloudy (40%-90%)"/>
  </r>
  <r>
    <m/>
    <s v="S2A_MSIL1C"/>
    <s v="CDM-MLB-CLS"/>
    <s v="-39.06, 120.02 | Zoom: 11"/>
    <b v="1"/>
    <s v="United States"/>
    <s v="Lake Tahoe"/>
    <s v="TA"/>
    <x v="113"/>
    <s v="10SFH"/>
    <s v="18:53:59 UTC"/>
    <n v="43.3"/>
    <s v="2500X1254px"/>
    <s v="PNG"/>
    <s v="65m"/>
    <s v="2023H1"/>
    <n v="25.316666666666666"/>
    <n v="30"/>
    <s v="02 Sunny (10%-30%)"/>
  </r>
  <r>
    <m/>
    <s v="S2A_MSIL1C"/>
    <s v="CDM-MLB-CLS"/>
    <s v="-39.06, 120.02 | Zoom: 11"/>
    <b v="1"/>
    <s v="United States"/>
    <s v="Lake Tahoe"/>
    <s v="TA"/>
    <x v="113"/>
    <s v="10SGH"/>
    <s v="18:53:55 UTC"/>
    <n v="29.9"/>
    <s v="2500X1254px"/>
    <s v="PNG"/>
    <s v="65m"/>
    <s v="2023H1"/>
    <n v="25.316666666666666"/>
    <n v="30"/>
    <s v="02 Sunny (10%-30%)"/>
  </r>
  <r>
    <m/>
    <s v="S2A_MSIL1C"/>
    <s v="CDM-MLB-CLS"/>
    <s v="-39.06, 120.02 | Zoom: 11"/>
    <b v="1"/>
    <s v="United States"/>
    <s v="Lake Tahoe"/>
    <s v="TA"/>
    <x v="113"/>
    <s v="11SKC"/>
    <s v="18:53:54 UTC"/>
    <n v="34.1"/>
    <s v="2500X1254px"/>
    <s v="PNG"/>
    <s v="65m"/>
    <s v="2023H1"/>
    <n v="25.316666666666666"/>
    <n v="30"/>
    <s v="02 Sunny (10%-30%)"/>
  </r>
  <r>
    <m/>
    <s v="S2A_MSIL1C"/>
    <s v="CDM-MLB-CLS"/>
    <s v="-39.06, 120.02 | Zoom: 11"/>
    <b v="1"/>
    <s v="United States"/>
    <s v="Lake Tahoe"/>
    <s v="TA"/>
    <x v="113"/>
    <s v="10SFJ"/>
    <s v="18:53:47 UTC"/>
    <n v="28.4"/>
    <s v="2500X1254px"/>
    <s v="PNG"/>
    <s v="65m"/>
    <s v="2023H1"/>
    <n v="25.316666666666666"/>
    <n v="30"/>
    <s v="02 Sunny (10%-30%)"/>
  </r>
  <r>
    <m/>
    <s v="S2A_MSIL1C"/>
    <s v="CDM-MLB-CLS"/>
    <s v="-39.06, 120.02 | Zoom: 11"/>
    <b v="1"/>
    <s v="United States"/>
    <s v="Lake Tahoe"/>
    <s v="TA"/>
    <x v="113"/>
    <s v="10SGJ"/>
    <s v="18:53:41 UTC"/>
    <n v="8.4"/>
    <s v="2500X1254px"/>
    <s v="PNG"/>
    <s v="65m"/>
    <s v="2023H1"/>
    <n v="25.316666666666666"/>
    <n v="30"/>
    <s v="02 Sunny (10%-30%)"/>
  </r>
  <r>
    <m/>
    <s v="S2A_MSIL1C"/>
    <s v="CDM-MLB-CLS"/>
    <s v="-39.06, 120.02 | Zoom: 11"/>
    <b v="1"/>
    <s v="United States"/>
    <s v="Lake Tahoe"/>
    <s v="TA"/>
    <x v="113"/>
    <s v="11SKD"/>
    <s v="18:53:40 UTC"/>
    <n v="7.8"/>
    <s v="2500X1254px"/>
    <s v="PNG"/>
    <s v="65m"/>
    <s v="2023H1"/>
    <n v="25.316666666666666"/>
    <n v="30"/>
    <s v="02 Sunny (10%-30%)"/>
  </r>
  <r>
    <m/>
    <s v="S2A_MSIL1C"/>
    <s v="CDM-MLB-CLS"/>
    <s v="-39.06, 120.02 | Zoom: 11"/>
    <b v="1"/>
    <s v="United States"/>
    <s v="Lake Tahoe"/>
    <s v="TA"/>
    <x v="220"/>
    <s v="10SFH"/>
    <s v="19:03:55 UTC"/>
    <n v="0"/>
    <s v="2500X1254px"/>
    <s v="PNG"/>
    <s v="65m"/>
    <s v="2023H1"/>
    <n v="6.6666666666666666E-2"/>
    <n v="10"/>
    <s v="02 Sunny (10%-30%)"/>
  </r>
  <r>
    <m/>
    <s v="S2A_MSIL1C"/>
    <s v="CDM-MLB-CLS"/>
    <s v="-39.06, 120.02 | Zoom: 11"/>
    <b v="1"/>
    <s v="United States"/>
    <s v="Lake Tahoe"/>
    <s v="TA"/>
    <x v="220"/>
    <s v="10SGH"/>
    <s v="19:03:52 UTC"/>
    <n v="0"/>
    <s v="2500X1254px"/>
    <s v="PNG"/>
    <s v="65m"/>
    <s v="2023H1"/>
    <n v="6.6666666666666666E-2"/>
    <n v="10"/>
    <s v="02 Sunny (10%-30%)"/>
  </r>
  <r>
    <m/>
    <s v="S2A_MSIL1C"/>
    <s v="CDM-MLB-CLS"/>
    <s v="-39.06, 120.02 | Zoom: 11"/>
    <b v="1"/>
    <s v="United States"/>
    <s v="Lake Tahoe"/>
    <s v="TA"/>
    <x v="220"/>
    <s v="11SKC"/>
    <s v="19:03:51 UTC"/>
    <n v="0"/>
    <s v="2500X1254px"/>
    <s v="PNG"/>
    <s v="65m"/>
    <s v="2023H1"/>
    <n v="6.6666666666666666E-2"/>
    <n v="10"/>
    <s v="02 Sunny (10%-30%)"/>
  </r>
  <r>
    <m/>
    <s v="S2A_MSIL1C"/>
    <s v="CDM-MLB-CLS"/>
    <s v="-39.06, 120.02 | Zoom: 11"/>
    <b v="1"/>
    <s v="United States"/>
    <s v="Lake Tahoe"/>
    <s v="TA"/>
    <x v="220"/>
    <s v="10SFJ"/>
    <s v="19:03:41 UTC"/>
    <n v="0.4"/>
    <s v="2500X1254px"/>
    <s v="PNG"/>
    <s v="65m"/>
    <s v="2023H1"/>
    <n v="6.6666666666666666E-2"/>
    <n v="10"/>
    <s v="02 Sunny (10%-30%)"/>
  </r>
  <r>
    <m/>
    <s v="S2A_MSIL1C"/>
    <s v="CDM-MLB-CLS"/>
    <s v="-39.06, 120.02 | Zoom: 11"/>
    <b v="1"/>
    <s v="United States"/>
    <s v="Lake Tahoe"/>
    <s v="TA"/>
    <x v="220"/>
    <s v="10SGJ"/>
    <s v="19:03:37 UTC"/>
    <n v="0"/>
    <s v="2500X1254px"/>
    <s v="PNG"/>
    <s v="65m"/>
    <s v="2023H1"/>
    <n v="6.6666666666666666E-2"/>
    <n v="10"/>
    <s v="02 Sunny (10%-30%)"/>
  </r>
  <r>
    <m/>
    <s v="S2A_MSIL1C"/>
    <s v="CDM-MLB-CLS"/>
    <s v="-39.06, 120.02 | Zoom: 11"/>
    <b v="1"/>
    <s v="United States"/>
    <s v="Lake Tahoe"/>
    <s v="TA"/>
    <x v="220"/>
    <s v="11SKD"/>
    <s v="19:03:36 UTC"/>
    <n v="0"/>
    <s v="2500X1254px"/>
    <s v="PNG"/>
    <s v="65m"/>
    <s v="2023H1"/>
    <n v="6.6666666666666666E-2"/>
    <n v="10"/>
    <s v="02 Sunny (10%-30%)"/>
  </r>
  <r>
    <m/>
    <s v="S2A_MSIL1C"/>
    <s v="CDM-MLB-CLS"/>
    <s v="-39.06, 120.02 | Zoom: 11"/>
    <b v="1"/>
    <s v="United States"/>
    <s v="Lake Tahoe"/>
    <s v="TA"/>
    <x v="114"/>
    <s v="10SFH"/>
    <s v="18:53:59 UTC"/>
    <n v="0"/>
    <s v="2500X1254px"/>
    <s v="PNG"/>
    <s v="65m"/>
    <s v="2023H1"/>
    <n v="8.5333333333333332"/>
    <n v="10"/>
    <s v="02 Sunny (10%-30%)"/>
  </r>
  <r>
    <m/>
    <s v="S2A_MSIL1C"/>
    <s v="CDM-MLB-CLS"/>
    <s v="-39.06, 120.02 | Zoom: 11"/>
    <b v="1"/>
    <s v="United States"/>
    <s v="Lake Tahoe"/>
    <s v="TA"/>
    <x v="114"/>
    <s v="10SGH"/>
    <s v="18:53:55 UTC"/>
    <n v="7.5"/>
    <s v="2500X1254px"/>
    <s v="PNG"/>
    <s v="65m"/>
    <s v="2023H1"/>
    <n v="8.5333333333333332"/>
    <n v="10"/>
    <s v="02 Sunny (10%-30%)"/>
  </r>
  <r>
    <m/>
    <s v="S2A_MSIL1C"/>
    <s v="CDM-MLB-CLS"/>
    <s v="-39.06, 120.02 | Zoom: 11"/>
    <b v="1"/>
    <s v="United States"/>
    <s v="Lake Tahoe"/>
    <s v="TA"/>
    <x v="114"/>
    <s v="11SKC"/>
    <s v="18:53:54 UTC"/>
    <n v="15.3"/>
    <s v="2500X1254px"/>
    <s v="PNG"/>
    <s v="65m"/>
    <s v="2023H1"/>
    <n v="8.5333333333333332"/>
    <n v="10"/>
    <s v="02 Sunny (10%-30%)"/>
  </r>
  <r>
    <m/>
    <s v="S2A_MSIL1C"/>
    <s v="CDM-MLB-CLS"/>
    <s v="-39.06, 120.02 | Zoom: 11"/>
    <b v="1"/>
    <s v="United States"/>
    <s v="Lake Tahoe"/>
    <s v="TA"/>
    <x v="114"/>
    <s v="10SFJ"/>
    <s v="18:53:48 UTC"/>
    <n v="2.6"/>
    <s v="2500X1254px"/>
    <s v="PNG"/>
    <s v="65m"/>
    <s v="2023H1"/>
    <n v="8.5333333333333332"/>
    <n v="10"/>
    <s v="02 Sunny (10%-30%)"/>
  </r>
  <r>
    <m/>
    <s v="S2A_MSIL1C"/>
    <s v="CDM-MLB-CLS"/>
    <s v="-39.06, 120.02 | Zoom: 11"/>
    <b v="1"/>
    <s v="United States"/>
    <s v="Lake Tahoe"/>
    <s v="TA"/>
    <x v="114"/>
    <s v="10SGJ"/>
    <s v="18:53:41 UTC"/>
    <n v="13.4"/>
    <s v="2500X1254px"/>
    <s v="PNG"/>
    <s v="65m"/>
    <s v="2023H1"/>
    <n v="8.5333333333333332"/>
    <n v="10"/>
    <s v="02 Sunny (10%-30%)"/>
  </r>
  <r>
    <m/>
    <s v="S2A_MSIL1C"/>
    <s v="CDM-MLB-CLS"/>
    <s v="-39.06, 120.02 | Zoom: 11"/>
    <b v="1"/>
    <s v="United States"/>
    <s v="Lake Tahoe"/>
    <s v="TA"/>
    <x v="114"/>
    <s v="11SKD"/>
    <s v="18:53:40 UTC"/>
    <n v="12.4"/>
    <s v="2500X1254px"/>
    <s v="PNG"/>
    <s v="65m"/>
    <s v="2023H1"/>
    <n v="8.5333333333333332"/>
    <n v="10"/>
    <s v="02 Sunny (10%-30%)"/>
  </r>
  <r>
    <m/>
    <s v="S2A_MSIL1C"/>
    <s v="CDM-MLB-CLS"/>
    <s v="-39.06, 120.02 | Zoom: 11"/>
    <b v="1"/>
    <s v="United States"/>
    <s v="Lake Tahoe"/>
    <s v="TA"/>
    <x v="381"/>
    <s v="10SFH"/>
    <s v="19:03:55 UTC"/>
    <n v="1"/>
    <s v="2500X1254px"/>
    <s v="PNG"/>
    <s v="65m"/>
    <s v="2023H1"/>
    <n v="22.55"/>
    <n v="30"/>
    <s v="02 Sunny (10%-30%)"/>
  </r>
  <r>
    <m/>
    <s v="S2A_MSIL1C"/>
    <s v="CDM-MLB-CLS"/>
    <s v="-39.06, 120.02 | Zoom: 11"/>
    <b v="1"/>
    <s v="United States"/>
    <s v="Lake Tahoe"/>
    <s v="TA"/>
    <x v="381"/>
    <s v="10SGH"/>
    <s v="19:03:51 UTC"/>
    <n v="27"/>
    <s v="2500X1254px"/>
    <s v="PNG"/>
    <s v="65m"/>
    <s v="2023H1"/>
    <n v="22.55"/>
    <n v="30"/>
    <s v="02 Sunny (10%-30%)"/>
  </r>
  <r>
    <m/>
    <s v="S2A_MSIL1C"/>
    <s v="CDM-MLB-CLS"/>
    <s v="-39.06, 120.02 | Zoom: 11"/>
    <b v="1"/>
    <s v="United States"/>
    <s v="Lake Tahoe"/>
    <s v="TA"/>
    <x v="381"/>
    <s v="11SKC"/>
    <s v="19:03:50 UTC"/>
    <n v="37.299999999999997"/>
    <s v="2500X1254px"/>
    <s v="PNG"/>
    <s v="65m"/>
    <s v="2023H1"/>
    <n v="22.55"/>
    <n v="30"/>
    <s v="02 Sunny (10%-30%)"/>
  </r>
  <r>
    <m/>
    <s v="S2A_MSIL1C"/>
    <s v="CDM-MLB-CLS"/>
    <s v="-39.06, 120.02 | Zoom: 11"/>
    <b v="1"/>
    <s v="United States"/>
    <s v="Lake Tahoe"/>
    <s v="TA"/>
    <x v="381"/>
    <s v="10SFJ"/>
    <s v="19:03:41 UTC"/>
    <n v="4.2"/>
    <s v="2500X1254px"/>
    <s v="PNG"/>
    <s v="65m"/>
    <s v="2023H1"/>
    <n v="22.55"/>
    <n v="30"/>
    <s v="02 Sunny (10%-30%)"/>
  </r>
  <r>
    <m/>
    <s v="S2A_MSIL1C"/>
    <s v="CDM-MLB-CLS"/>
    <s v="-39.06, 120.02 | Zoom: 11"/>
    <b v="1"/>
    <s v="United States"/>
    <s v="Lake Tahoe"/>
    <s v="TA"/>
    <x v="381"/>
    <s v="10SGJ"/>
    <s v="19:03:37 UTC"/>
    <n v="32.4"/>
    <s v="2500X1254px"/>
    <s v="PNG"/>
    <s v="65m"/>
    <s v="2023H1"/>
    <n v="22.55"/>
    <n v="30"/>
    <s v="02 Sunny (10%-30%)"/>
  </r>
  <r>
    <m/>
    <s v="S2A_MSIL1C"/>
    <s v="CDM-MLB-CLS"/>
    <s v="-39.06, 120.02 | Zoom: 11"/>
    <b v="1"/>
    <s v="United States"/>
    <s v="Lake Tahoe"/>
    <s v="TA"/>
    <x v="381"/>
    <s v="11SKD"/>
    <s v="19:03:36 UTC"/>
    <n v="33.4"/>
    <s v="2500X1254px"/>
    <s v="PNG"/>
    <s v="65m"/>
    <s v="2023H1"/>
    <n v="22.55"/>
    <n v="30"/>
    <s v="02 Sunny (10%-30%)"/>
  </r>
  <r>
    <m/>
    <s v="S2A_MSIL1C"/>
    <s v="CDM-MLB-CLS"/>
    <s v="-39.06, 120.02 | Zoom: 11"/>
    <b v="1"/>
    <s v="United States"/>
    <s v="Lake Tahoe"/>
    <s v="TA"/>
    <x v="115"/>
    <s v="10SFH"/>
    <s v="18:53:59 UTC"/>
    <n v="0"/>
    <s v="2500X1254px"/>
    <s v="PNG"/>
    <s v="65m"/>
    <s v="2023H1"/>
    <n v="35.416666666666664"/>
    <n v="40"/>
    <s v="03 Cloudy (40%-90%)"/>
  </r>
  <r>
    <m/>
    <s v="S2A_MSIL1C"/>
    <s v="CDM-MLB-CLS"/>
    <s v="-39.06, 120.02 | Zoom: 11"/>
    <b v="1"/>
    <s v="United States"/>
    <s v="Lake Tahoe"/>
    <s v="TA"/>
    <x v="115"/>
    <s v="10SGH"/>
    <s v="18:53:55 UTC"/>
    <n v="39.5"/>
    <s v="2500X1254px"/>
    <s v="PNG"/>
    <s v="65m"/>
    <s v="2023H1"/>
    <n v="35.416666666666664"/>
    <n v="40"/>
    <s v="03 Cloudy (40%-90%)"/>
  </r>
  <r>
    <m/>
    <s v="S2A_MSIL1C"/>
    <s v="CDM-MLB-CLS"/>
    <s v="-39.06, 120.02 | Zoom: 11"/>
    <b v="1"/>
    <s v="United States"/>
    <s v="Lake Tahoe"/>
    <s v="TA"/>
    <x v="115"/>
    <s v="11SKC"/>
    <s v="18:53:54 UTC"/>
    <n v="47"/>
    <s v="2500X1254px"/>
    <s v="PNG"/>
    <s v="65m"/>
    <s v="2023H1"/>
    <n v="35.416666666666664"/>
    <n v="40"/>
    <s v="03 Cloudy (40%-90%)"/>
  </r>
  <r>
    <m/>
    <s v="S2A_MSIL1C"/>
    <s v="CDM-MLB-CLS"/>
    <s v="-39.06, 120.02 | Zoom: 11"/>
    <b v="1"/>
    <s v="United States"/>
    <s v="Lake Tahoe"/>
    <s v="TA"/>
    <x v="115"/>
    <s v="10SFJ"/>
    <s v="18:53:47 UTC"/>
    <n v="13.4"/>
    <s v="2500X1254px"/>
    <s v="PNG"/>
    <s v="65m"/>
    <s v="2023H1"/>
    <n v="35.416666666666664"/>
    <n v="40"/>
    <s v="03 Cloudy (40%-90%)"/>
  </r>
  <r>
    <m/>
    <s v="S2A_MSIL1C"/>
    <s v="CDM-MLB-CLS"/>
    <s v="-39.06, 120.02 | Zoom: 11"/>
    <b v="1"/>
    <s v="United States"/>
    <s v="Lake Tahoe"/>
    <s v="TA"/>
    <x v="115"/>
    <s v="10SGJ"/>
    <s v="18:53:41 UTC"/>
    <n v="55.3"/>
    <s v="2500X1254px"/>
    <s v="PNG"/>
    <s v="65m"/>
    <s v="2023H1"/>
    <n v="35.416666666666664"/>
    <n v="40"/>
    <s v="03 Cloudy (40%-90%)"/>
  </r>
  <r>
    <m/>
    <s v="S2A_MSIL1C"/>
    <s v="CDM-MLB-CLS"/>
    <s v="-39.06, 120.02 | Zoom: 11"/>
    <b v="1"/>
    <s v="United States"/>
    <s v="Lake Tahoe"/>
    <s v="TA"/>
    <x v="115"/>
    <s v="11SKD"/>
    <s v="18:53:40 UTC"/>
    <n v="57.3"/>
    <s v="2500X1254px"/>
    <s v="PNG"/>
    <s v="65m"/>
    <s v="2023H1"/>
    <n v="35.416666666666664"/>
    <n v="40"/>
    <s v="03 Cloudy (40%-90%)"/>
  </r>
  <r>
    <m/>
    <s v="S2A_MSIL1C"/>
    <s v="CDM-MLB-CLS"/>
    <s v="-39.06, 120.02 | Zoom: 11"/>
    <b v="1"/>
    <s v="United States"/>
    <s v="Lake Tahoe"/>
    <s v="TA"/>
    <x v="382"/>
    <s v="10SFH"/>
    <s v="19:03:56 UTC"/>
    <n v="0"/>
    <s v="2500X1254px"/>
    <s v="PNG"/>
    <s v="65m"/>
    <s v="2023H1"/>
    <n v="9.8666666666666654"/>
    <n v="10"/>
    <s v="02 Sunny (10%-30%)"/>
  </r>
  <r>
    <m/>
    <s v="S2A_MSIL1C"/>
    <s v="CDM-MLB-CLS"/>
    <s v="-39.06, 120.02 | Zoom: 11"/>
    <b v="1"/>
    <s v="United States"/>
    <s v="Lake Tahoe"/>
    <s v="TA"/>
    <x v="382"/>
    <s v="10SGH"/>
    <s v="19:03:52 UTC"/>
    <n v="4.2"/>
    <s v="2500X1254px"/>
    <s v="PNG"/>
    <s v="65m"/>
    <s v="2023H1"/>
    <n v="9.8666666666666654"/>
    <n v="10"/>
    <s v="02 Sunny (10%-30%)"/>
  </r>
  <r>
    <m/>
    <s v="S2A_MSIL1C"/>
    <s v="CDM-MLB-CLS"/>
    <s v="-39.06, 120.02 | Zoom: 11"/>
    <b v="1"/>
    <s v="United States"/>
    <s v="Lake Tahoe"/>
    <s v="TA"/>
    <x v="382"/>
    <s v="11SKC"/>
    <s v="19:03:51 UTC"/>
    <n v="6.3"/>
    <s v="2500X1254px"/>
    <s v="PNG"/>
    <s v="65m"/>
    <s v="2023H1"/>
    <n v="9.8666666666666654"/>
    <n v="10"/>
    <s v="02 Sunny (10%-30%)"/>
  </r>
  <r>
    <m/>
    <s v="S2A_MSIL1C"/>
    <s v="CDM-MLB-CLS"/>
    <s v="-39.06, 120.02 | Zoom: 11"/>
    <b v="1"/>
    <s v="United States"/>
    <s v="Lake Tahoe"/>
    <s v="TA"/>
    <x v="382"/>
    <s v="10SFJ"/>
    <s v="19:03:42 UTC"/>
    <n v="1.7"/>
    <s v="2500X1254px"/>
    <s v="PNG"/>
    <s v="65m"/>
    <s v="2023H1"/>
    <n v="9.8666666666666654"/>
    <n v="10"/>
    <s v="02 Sunny (10%-30%)"/>
  </r>
  <r>
    <m/>
    <s v="S2A_MSIL1C"/>
    <s v="CDM-MLB-CLS"/>
    <s v="-39.06, 120.02 | Zoom: 11"/>
    <b v="1"/>
    <s v="United States"/>
    <s v="Lake Tahoe"/>
    <s v="TA"/>
    <x v="382"/>
    <s v="10SGJ"/>
    <s v="19:03:38 UTC"/>
    <n v="21.9"/>
    <s v="2500X1254px"/>
    <s v="PNG"/>
    <s v="65m"/>
    <s v="2023H1"/>
    <n v="9.8666666666666654"/>
    <n v="10"/>
    <s v="02 Sunny (10%-30%)"/>
  </r>
  <r>
    <m/>
    <s v="S2A_MSIL1C"/>
    <s v="CDM-MLB-CLS"/>
    <s v="-39.06, 120.02 | Zoom: 11"/>
    <b v="1"/>
    <s v="United States"/>
    <s v="Lake Tahoe"/>
    <s v="TA"/>
    <x v="382"/>
    <s v="11SKD"/>
    <s v="19:03:37 UTC"/>
    <n v="25.1"/>
    <s v="2500X1254px"/>
    <s v="PNG"/>
    <s v="65m"/>
    <s v="2023H1"/>
    <n v="9.8666666666666654"/>
    <n v="10"/>
    <s v="02 Sunny (10%-30%)"/>
  </r>
  <r>
    <m/>
    <s v="S2A_MSIL1C"/>
    <s v="CDM-MLB-CLS"/>
    <s v="-39.06, 120.02 | Zoom: 11"/>
    <b v="1"/>
    <s v="United States"/>
    <s v="Lake Tahoe"/>
    <s v="TA"/>
    <x v="116"/>
    <s v="10SFH"/>
    <s v="18:5:00 UTC"/>
    <n v="0.1"/>
    <s v="2500X1254px"/>
    <s v="PNG"/>
    <s v="65m"/>
    <s v="2023H1"/>
    <n v="3.9499999999999997"/>
    <n v="10"/>
    <s v="02 Sunny (10%-30%)"/>
  </r>
  <r>
    <m/>
    <s v="S2A_MSIL1C"/>
    <s v="CDM-MLB-CLS"/>
    <s v="-39.06, 120.02 | Zoom: 11"/>
    <b v="1"/>
    <s v="United States"/>
    <s v="Lake Tahoe"/>
    <s v="TA"/>
    <x v="116"/>
    <s v="10SGH"/>
    <s v="18:53:57 UTC"/>
    <n v="4.8"/>
    <s v="2500X1254px"/>
    <s v="PNG"/>
    <s v="65m"/>
    <s v="2023H1"/>
    <n v="3.9499999999999997"/>
    <n v="10"/>
    <s v="02 Sunny (10%-30%)"/>
  </r>
  <r>
    <m/>
    <s v="S2A_MSIL1C"/>
    <s v="CDM-MLB-CLS"/>
    <s v="-39.06, 120.02 | Zoom: 11"/>
    <b v="1"/>
    <s v="United States"/>
    <s v="Lake Tahoe"/>
    <s v="TA"/>
    <x v="116"/>
    <s v="11SKC"/>
    <s v="18:53:56 UTC"/>
    <n v="10.3"/>
    <s v="2500X1254px"/>
    <s v="PNG"/>
    <s v="65m"/>
    <s v="2023H1"/>
    <n v="3.9499999999999997"/>
    <n v="10"/>
    <s v="02 Sunny (10%-30%)"/>
  </r>
  <r>
    <m/>
    <s v="S2A_MSIL1C"/>
    <s v="CDM-MLB-CLS"/>
    <s v="-39.06, 120.02 | Zoom: 11"/>
    <b v="1"/>
    <s v="United States"/>
    <s v="Lake Tahoe"/>
    <s v="TA"/>
    <x v="116"/>
    <s v="10SFJ"/>
    <s v="18:53:49 UTC"/>
    <n v="0"/>
    <s v="2500X1254px"/>
    <s v="PNG"/>
    <s v="65m"/>
    <s v="2023H1"/>
    <n v="3.9499999999999997"/>
    <n v="10"/>
    <s v="02 Sunny (10%-30%)"/>
  </r>
  <r>
    <m/>
    <s v="S2A_MSIL1C"/>
    <s v="CDM-MLB-CLS"/>
    <s v="-39.06, 120.02 | Zoom: 11"/>
    <b v="1"/>
    <s v="United States"/>
    <s v="Lake Tahoe"/>
    <s v="TA"/>
    <x v="116"/>
    <s v="10SGJ"/>
    <s v="18:53:42 UTC"/>
    <n v="4.5"/>
    <s v="2500X1254px"/>
    <s v="PNG"/>
    <s v="65m"/>
    <s v="2023H1"/>
    <n v="3.9499999999999997"/>
    <n v="10"/>
    <s v="02 Sunny (10%-30%)"/>
  </r>
  <r>
    <m/>
    <s v="S2A_MSIL1C"/>
    <s v="CDM-MLB-CLS"/>
    <s v="-39.06, 120.02 | Zoom: 11"/>
    <b v="1"/>
    <s v="United States"/>
    <s v="Lake Tahoe"/>
    <s v="TA"/>
    <x v="116"/>
    <s v="11SKD"/>
    <s v="18:53:41 UTC"/>
    <n v="4"/>
    <s v="2500X1254px"/>
    <s v="PNG"/>
    <s v="65m"/>
    <s v="2023H1"/>
    <n v="3.9499999999999997"/>
    <n v="10"/>
    <s v="02 Sunny (10%-30%)"/>
  </r>
  <r>
    <m/>
    <s v="S2A_MSIL1C"/>
    <s v="CDM-MLB-CLS"/>
    <s v="-39.06, 120.02 | Zoom: 11"/>
    <b v="1"/>
    <s v="United States"/>
    <s v="Lake Tahoe"/>
    <s v="TA"/>
    <x v="383"/>
    <s v="10SFH"/>
    <s v="19:03:53 UTC"/>
    <n v="0.1"/>
    <s v="2500X1254px"/>
    <s v="PNG"/>
    <s v="65m"/>
    <s v="2023H1"/>
    <n v="8.3333333333333329E-2"/>
    <n v="10"/>
    <s v="02 Sunny (10%-30%)"/>
  </r>
  <r>
    <m/>
    <s v="S2A_MSIL1C"/>
    <s v="CDM-MLB-CLS"/>
    <s v="-39.06, 120.02 | Zoom: 11"/>
    <b v="1"/>
    <s v="United States"/>
    <s v="Lake Tahoe"/>
    <s v="TA"/>
    <x v="383"/>
    <s v="10SGH"/>
    <s v="19:03:50 UTC"/>
    <n v="0"/>
    <s v="2500X1254px"/>
    <s v="PNG"/>
    <s v="65m"/>
    <s v="2023H1"/>
    <n v="8.3333333333333329E-2"/>
    <n v="10"/>
    <s v="02 Sunny (10%-30%)"/>
  </r>
  <r>
    <m/>
    <s v="S2A_MSIL1C"/>
    <s v="CDM-MLB-CLS"/>
    <s v="-39.06, 120.02 | Zoom: 11"/>
    <b v="1"/>
    <s v="United States"/>
    <s v="Lake Tahoe"/>
    <s v="TA"/>
    <x v="383"/>
    <s v="11SKC"/>
    <s v="19:03:49 UTC"/>
    <n v="0"/>
    <s v="2500X1254px"/>
    <s v="PNG"/>
    <s v="65m"/>
    <s v="2023H1"/>
    <n v="8.3333333333333329E-2"/>
    <n v="10"/>
    <s v="02 Sunny (10%-30%)"/>
  </r>
  <r>
    <m/>
    <s v="S2A_MSIL1C"/>
    <s v="CDM-MLB-CLS"/>
    <s v="-39.06, 120.02 | Zoom: 11"/>
    <b v="1"/>
    <s v="United States"/>
    <s v="Lake Tahoe"/>
    <s v="TA"/>
    <x v="383"/>
    <s v="10SFJ"/>
    <s v="19:03:39 UTC"/>
    <n v="0.3"/>
    <s v="2500X1254px"/>
    <s v="PNG"/>
    <s v="65m"/>
    <s v="2023H1"/>
    <n v="8.3333333333333329E-2"/>
    <n v="10"/>
    <s v="02 Sunny (10%-30%)"/>
  </r>
  <r>
    <m/>
    <s v="S2A_MSIL1C"/>
    <s v="CDM-MLB-CLS"/>
    <s v="-39.06, 120.02 | Zoom: 11"/>
    <b v="1"/>
    <s v="United States"/>
    <s v="Lake Tahoe"/>
    <s v="TA"/>
    <x v="383"/>
    <s v="10SGJ"/>
    <s v="19:03:35 UTC"/>
    <n v="0"/>
    <s v="2500X1254px"/>
    <s v="PNG"/>
    <s v="65m"/>
    <s v="2023H1"/>
    <n v="8.3333333333333329E-2"/>
    <n v="10"/>
    <s v="02 Sunny (10%-30%)"/>
  </r>
  <r>
    <m/>
    <s v="S2A_MSIL1C"/>
    <s v="CDM-MLB-CLS"/>
    <s v="-39.06, 120.02 | Zoom: 11"/>
    <b v="1"/>
    <s v="United States"/>
    <s v="Lake Tahoe"/>
    <s v="TA"/>
    <x v="383"/>
    <s v="11SKD"/>
    <s v="19:03:34 UTC"/>
    <n v="0.1"/>
    <s v="2500X1254px"/>
    <s v="PNG"/>
    <s v="65m"/>
    <s v="2023H1"/>
    <n v="8.3333333333333329E-2"/>
    <n v="10"/>
    <s v="02 Sunny (10%-30%)"/>
  </r>
  <r>
    <m/>
    <s v="S2A_MSIL1C"/>
    <s v="CDM-MLB-CLS"/>
    <s v="-39.06, 120.02 | Zoom: 11"/>
    <b v="1"/>
    <s v="United States"/>
    <s v="Lake Tahoe"/>
    <s v="TA"/>
    <x v="117"/>
    <s v="10SFH"/>
    <s v="18:53:56 UTC"/>
    <n v="0"/>
    <s v="2500X1254px"/>
    <s v="PNG"/>
    <s v="65m"/>
    <s v="2023H1"/>
    <n v="0.11666666666666665"/>
    <n v="10"/>
    <s v="02 Sunny (10%-30%)"/>
  </r>
  <r>
    <m/>
    <s v="S2A_MSIL1C"/>
    <s v="CDM-MLB-CLS"/>
    <s v="-39.06, 120.02 | Zoom: 11"/>
    <b v="1"/>
    <s v="United States"/>
    <s v="Lake Tahoe"/>
    <s v="TA"/>
    <x v="117"/>
    <s v="10SGH"/>
    <s v="18:53:55 UTC3"/>
    <n v="0"/>
    <s v="2500X1254px"/>
    <s v="PNG"/>
    <s v="65m"/>
    <s v="2023H1"/>
    <n v="0.11666666666666665"/>
    <n v="10"/>
    <s v="02 Sunny (10%-30%)"/>
  </r>
  <r>
    <m/>
    <s v="S2A_MSIL1C"/>
    <s v="CDM-MLB-CLS"/>
    <s v="-39.06, 120.02 | Zoom: 11"/>
    <b v="1"/>
    <s v="United States"/>
    <s v="Lake Tahoe"/>
    <s v="TA"/>
    <x v="117"/>
    <s v="11SKC"/>
    <s v="18:53:52 UTC"/>
    <n v="0.7"/>
    <s v="2500X1254px"/>
    <s v="PNG"/>
    <s v="65m"/>
    <s v="2023H1"/>
    <n v="0.11666666666666665"/>
    <n v="10"/>
    <s v="02 Sunny (10%-30%)"/>
  </r>
  <r>
    <m/>
    <s v="S2A_MSIL1C"/>
    <s v="CDM-MLB-CLS"/>
    <s v="-39.06, 120.02 | Zoom: 11"/>
    <b v="1"/>
    <s v="United States"/>
    <s v="Lake Tahoe"/>
    <s v="TA"/>
    <x v="117"/>
    <s v="10SFJ"/>
    <s v="18:53:45 UTC"/>
    <n v="0"/>
    <s v="2500X1254px"/>
    <s v="PNG"/>
    <s v="65m"/>
    <s v="2023H1"/>
    <n v="0.11666666666666665"/>
    <n v="10"/>
    <s v="02 Sunny (10%-30%)"/>
  </r>
  <r>
    <m/>
    <s v="S2A_MSIL1C"/>
    <s v="CDM-MLB-CLS"/>
    <s v="-39.06, 120.02 | Zoom: 11"/>
    <b v="1"/>
    <s v="United States"/>
    <s v="Lake Tahoe"/>
    <s v="TA"/>
    <x v="117"/>
    <s v="10SGJ"/>
    <s v="18:53:38 UTC"/>
    <n v="0"/>
    <s v="2500X1254px"/>
    <s v="PNG"/>
    <s v="65m"/>
    <s v="2023H1"/>
    <n v="0.11666666666666665"/>
    <n v="10"/>
    <s v="02 Sunny (10%-30%)"/>
  </r>
  <r>
    <m/>
    <s v="S2A_MSIL1C"/>
    <s v="CDM-MLB-CLS"/>
    <s v="-39.06, 120.02 | Zoom: 11"/>
    <b v="1"/>
    <s v="United States"/>
    <s v="Lake Tahoe"/>
    <s v="TA"/>
    <x v="117"/>
    <s v="11SKD"/>
    <s v="18:53:38 UTC"/>
    <n v="0"/>
    <s v="2500X1254px"/>
    <s v="PNG"/>
    <s v="65m"/>
    <s v="2023H1"/>
    <n v="0.11666666666666665"/>
    <n v="10"/>
    <s v="02 Sunny (10%-30%)"/>
  </r>
  <r>
    <m/>
    <s v="S2A_MSIL1C"/>
    <s v="CDM-MLB-CLS"/>
    <s v="-39.06, 120.02 | Zoom: 11"/>
    <b v="1"/>
    <s v="United States"/>
    <s v="Lake Tahoe"/>
    <s v="TA"/>
    <x v="306"/>
    <s v="10SFH"/>
    <s v="19:03:55 UTC"/>
    <n v="6.8"/>
    <s v="2500X1254px"/>
    <s v="PNG"/>
    <s v="65m"/>
    <s v="2023H1"/>
    <n v="21.25"/>
    <n v="30"/>
    <s v="02 Sunny (10%-30%)"/>
  </r>
  <r>
    <m/>
    <s v="S2A_MSIL1C"/>
    <s v="CDM-MLB-CLS"/>
    <s v="-39.06, 120.02 | Zoom: 11"/>
    <b v="1"/>
    <s v="United States"/>
    <s v="Lake Tahoe"/>
    <s v="TA"/>
    <x v="306"/>
    <s v="10SGH"/>
    <s v="19:03:51 UTC"/>
    <n v="31.9"/>
    <s v="2500X1254px"/>
    <s v="PNG"/>
    <s v="65m"/>
    <s v="2023H1"/>
    <n v="21.25"/>
    <n v="30"/>
    <s v="02 Sunny (10%-30%)"/>
  </r>
  <r>
    <m/>
    <s v="S2A_MSIL1C"/>
    <s v="CDM-MLB-CLS"/>
    <s v="-39.06, 120.02 | Zoom: 11"/>
    <b v="1"/>
    <s v="United States"/>
    <s v="Lake Tahoe"/>
    <s v="TA"/>
    <x v="306"/>
    <s v="11SKC"/>
    <s v="19:03:50 UTC"/>
    <n v="40"/>
    <s v="2500X1254px"/>
    <s v="PNG"/>
    <s v="65m"/>
    <s v="2023H1"/>
    <n v="21.25"/>
    <n v="30"/>
    <s v="02 Sunny (10%-30%)"/>
  </r>
  <r>
    <m/>
    <s v="S2A_MSIL1C"/>
    <s v="CDM-MLB-CLS"/>
    <s v="-39.06, 120.02 | Zoom: 11"/>
    <b v="1"/>
    <s v="United States"/>
    <s v="Lake Tahoe"/>
    <s v="TA"/>
    <x v="306"/>
    <s v="10SFJ"/>
    <s v="19:03:40 UTC"/>
    <n v="1.5"/>
    <s v="2500X1254px"/>
    <s v="PNG"/>
    <s v="65m"/>
    <s v="2023H1"/>
    <n v="21.25"/>
    <n v="30"/>
    <s v="02 Sunny (10%-30%)"/>
  </r>
  <r>
    <m/>
    <s v="S2A_MSIL1C"/>
    <s v="CDM-MLB-CLS"/>
    <s v="-39.06, 120.02 | Zoom: 11"/>
    <b v="1"/>
    <s v="United States"/>
    <s v="Lake Tahoe"/>
    <s v="TA"/>
    <x v="306"/>
    <s v="10SGJ"/>
    <s v="19:03:37 UTC"/>
    <n v="22.2"/>
    <s v="2500X1254px"/>
    <s v="PNG"/>
    <s v="65m"/>
    <s v="2023H1"/>
    <n v="21.25"/>
    <n v="30"/>
    <s v="02 Sunny (10%-30%)"/>
  </r>
  <r>
    <m/>
    <s v="S2A_MSIL1C"/>
    <s v="CDM-MLB-CLS"/>
    <s v="-39.06, 120.02 | Zoom: 11"/>
    <b v="1"/>
    <s v="United States"/>
    <s v="Lake Tahoe"/>
    <s v="TA"/>
    <x v="306"/>
    <s v="11SKD"/>
    <s v="19:03:36 UTC"/>
    <n v="25.1"/>
    <s v="2500X1254px"/>
    <s v="PNG"/>
    <s v="65m"/>
    <s v="2023H1"/>
    <n v="21.25"/>
    <n v="30"/>
    <s v="02 Sunny (10%-30%)"/>
  </r>
  <r>
    <m/>
    <s v="S2A_MSIL1C"/>
    <s v="CDM-MLB-CLS"/>
    <s v="-39.06, 120.02 | Zoom: 11"/>
    <b v="1"/>
    <s v="United States"/>
    <s v="Lake Tahoe"/>
    <s v="TA"/>
    <x v="118"/>
    <s v="10SFH"/>
    <s v="18:53:58 UTC"/>
    <n v="51.3"/>
    <s v="2500X1254px"/>
    <s v="PNG"/>
    <s v="65m"/>
    <s v="2023H1"/>
    <n v="10.55"/>
    <n v="20"/>
    <s v="02 Sunny (10%-30%)"/>
  </r>
  <r>
    <m/>
    <s v="S2A_MSIL1C"/>
    <s v="CDM-MLB-CLS"/>
    <s v="-39.06, 120.02 | Zoom: 11"/>
    <b v="1"/>
    <s v="United States"/>
    <s v="Lake Tahoe"/>
    <s v="TA"/>
    <x v="118"/>
    <s v="10SGH"/>
    <s v="18:53:54 UTC"/>
    <n v="10.1"/>
    <s v="2500X1254px"/>
    <s v="PNG"/>
    <s v="65m"/>
    <s v="2023H1"/>
    <n v="10.55"/>
    <n v="20"/>
    <s v="02 Sunny (10%-30%)"/>
  </r>
  <r>
    <m/>
    <s v="S2A_MSIL1C"/>
    <s v="CDM-MLB-CLS"/>
    <s v="-39.06, 120.02 | Zoom: 11"/>
    <b v="1"/>
    <s v="United States"/>
    <s v="Lake Tahoe"/>
    <s v="TA"/>
    <x v="118"/>
    <s v="11SKC"/>
    <s v="18:53:53 UTC"/>
    <n v="1.7"/>
    <s v="2500X1254px"/>
    <s v="PNG"/>
    <s v="65m"/>
    <s v="2023H1"/>
    <n v="10.55"/>
    <n v="20"/>
    <s v="02 Sunny (10%-30%)"/>
  </r>
  <r>
    <m/>
    <s v="S2A_MSIL1C"/>
    <s v="CDM-MLB-CLS"/>
    <s v="-39.06, 120.02 | Zoom: 11"/>
    <b v="1"/>
    <s v="United States"/>
    <s v="Lake Tahoe"/>
    <s v="TA"/>
    <x v="118"/>
    <s v="10SFJ"/>
    <s v="18:53:46 UTC"/>
    <n v="0"/>
    <s v="2500X1254px"/>
    <s v="PNG"/>
    <s v="65m"/>
    <s v="2023H1"/>
    <n v="10.55"/>
    <n v="20"/>
    <s v="02 Sunny (10%-30%)"/>
  </r>
  <r>
    <m/>
    <s v="S2A_MSIL1C"/>
    <s v="CDM-MLB-CLS"/>
    <s v="-39.06, 120.02 | Zoom: 11"/>
    <b v="1"/>
    <s v="United States"/>
    <s v="Lake Tahoe"/>
    <s v="TA"/>
    <x v="118"/>
    <s v="10SGJ"/>
    <s v="18:53:40 UTC"/>
    <n v="0.1"/>
    <s v="2500X1254px"/>
    <s v="PNG"/>
    <s v="65m"/>
    <s v="2023H1"/>
    <n v="10.55"/>
    <n v="20"/>
    <s v="02 Sunny (10%-30%)"/>
  </r>
  <r>
    <m/>
    <s v="S2A_MSIL1C"/>
    <s v="CDM-MLB-CLS"/>
    <s v="-39.06, 120.02 | Zoom: 11"/>
    <b v="1"/>
    <s v="United States"/>
    <s v="Lake Tahoe"/>
    <s v="TA"/>
    <x v="118"/>
    <s v="11SKD"/>
    <s v="18:53:39 UTC"/>
    <n v="0.1"/>
    <s v="2500X1254px"/>
    <s v="PNG"/>
    <s v="65m"/>
    <s v="2023H1"/>
    <n v="10.55"/>
    <n v="20"/>
    <s v="02 Sunny (10%-30%)"/>
  </r>
  <r>
    <m/>
    <s v="S2A_MSIL1C"/>
    <s v="CDM-MLB-CLS"/>
    <s v="-39.06, 120.02 | Zoom: 11"/>
    <b v="1"/>
    <s v="United States"/>
    <s v="Lake Tahoe"/>
    <s v="TA"/>
    <x v="224"/>
    <s v="10SFH"/>
    <s v="19:03:51 UTC"/>
    <n v="68.400000000000006"/>
    <s v="2500X1254px"/>
    <s v="PNG"/>
    <s v="65m"/>
    <s v="2023H1"/>
    <n v="36.4"/>
    <n v="40"/>
    <s v="03 Cloudy (40%-90%)"/>
  </r>
  <r>
    <m/>
    <s v="S2A_MSIL1C"/>
    <s v="CDM-MLB-CLS"/>
    <s v="-39.06, 120.02 | Zoom: 11"/>
    <b v="1"/>
    <s v="United States"/>
    <s v="Lake Tahoe"/>
    <s v="TA"/>
    <x v="224"/>
    <s v="10SGH"/>
    <s v="19:03:47 UTC"/>
    <n v="49.7"/>
    <s v="2500X1254px"/>
    <s v="PNG"/>
    <s v="65m"/>
    <s v="2023H1"/>
    <n v="36.4"/>
    <n v="40"/>
    <s v="03 Cloudy (40%-90%)"/>
  </r>
  <r>
    <m/>
    <s v="S2A_MSIL1C"/>
    <s v="CDM-MLB-CLS"/>
    <s v="-39.06, 120.02 | Zoom: 11"/>
    <b v="1"/>
    <s v="United States"/>
    <s v="Lake Tahoe"/>
    <s v="TA"/>
    <x v="224"/>
    <s v="11SKC"/>
    <s v="19:03:46 UTC"/>
    <n v="27.6"/>
    <s v="2500X1254px"/>
    <s v="PNG"/>
    <s v="65m"/>
    <s v="2023H1"/>
    <n v="36.4"/>
    <n v="40"/>
    <s v="03 Cloudy (40%-90%)"/>
  </r>
  <r>
    <m/>
    <s v="S2A_MSIL1C"/>
    <s v="CDM-MLB-CLS"/>
    <s v="-39.06, 120.02 | Zoom: 11"/>
    <b v="1"/>
    <s v="United States"/>
    <s v="Lake Tahoe"/>
    <s v="TA"/>
    <x v="224"/>
    <s v="10SFJ"/>
    <s v="19:03:36 UTC"/>
    <n v="65.5"/>
    <s v="2500X1254px"/>
    <s v="PNG"/>
    <s v="65m"/>
    <s v="2023H1"/>
    <n v="36.4"/>
    <n v="40"/>
    <s v="03 Cloudy (40%-90%)"/>
  </r>
  <r>
    <m/>
    <s v="S2A_MSIL1C"/>
    <s v="CDM-MLB-CLS"/>
    <s v="-39.06, 120.02 | Zoom: 11"/>
    <b v="1"/>
    <s v="United States"/>
    <s v="Lake Tahoe"/>
    <s v="TA"/>
    <x v="224"/>
    <s v="11SKD"/>
    <s v="19:03:32 UTC"/>
    <n v="1.7"/>
    <s v="2500X1254px"/>
    <s v="PNG"/>
    <s v="65m"/>
    <s v="2023H1"/>
    <n v="36.4"/>
    <n v="40"/>
    <s v="03 Cloudy (40%-90%)"/>
  </r>
  <r>
    <m/>
    <s v="S2A_MSIL1C"/>
    <s v="CDM-MLB-CLS"/>
    <s v="-39.06, 120.02 | Zoom: 11"/>
    <b v="1"/>
    <s v="United States"/>
    <s v="Lake Tahoe"/>
    <s v="TA"/>
    <x v="224"/>
    <s v="10SGJ"/>
    <s v="19:03:32 UTC"/>
    <n v="5.5"/>
    <s v="2500X1254px"/>
    <s v="PNG"/>
    <s v="65m"/>
    <s v="2023H1"/>
    <n v="36.4"/>
    <n v="40"/>
    <s v="03 Cloudy (40%-90%)"/>
  </r>
  <r>
    <m/>
    <s v="S2A_MSIL1C"/>
    <s v="CDM-MLB-CLS"/>
    <s v="-39.06, 120.02 | Zoom: 11"/>
    <b v="1"/>
    <s v="United States"/>
    <s v="Lake Tahoe"/>
    <s v="TA"/>
    <x v="119"/>
    <s v="10SFH"/>
    <s v="18:53:55 UTC"/>
    <n v="88.3"/>
    <s v="2500X1254px"/>
    <s v="PNG"/>
    <s v="65m"/>
    <s v="2023H1"/>
    <n v="81.98333333333332"/>
    <n v="90"/>
    <s v="03 Cloudy (40%-90%)"/>
  </r>
  <r>
    <m/>
    <s v="S2A_MSIL1C"/>
    <s v="CDM-MLB-CLS"/>
    <s v="-39.06, 120.02 | Zoom: 11"/>
    <b v="1"/>
    <s v="United States"/>
    <s v="Lake Tahoe"/>
    <s v="TA"/>
    <x v="119"/>
    <s v="10SGH"/>
    <s v="18:53:52 UTC"/>
    <n v="92.6"/>
    <s v="2500X1254px"/>
    <s v="PNG"/>
    <s v="65m"/>
    <s v="2023H1"/>
    <n v="81.98333333333332"/>
    <n v="90"/>
    <s v="03 Cloudy (40%-90%)"/>
  </r>
  <r>
    <m/>
    <s v="S2A_MSIL1C"/>
    <s v="CDM-MLB-CLS"/>
    <s v="-39.06, 120.02 | Zoom: 11"/>
    <b v="1"/>
    <s v="United States"/>
    <s v="Lake Tahoe"/>
    <s v="TA"/>
    <x v="119"/>
    <s v="11SKC"/>
    <s v="18:53:51 UTC"/>
    <n v="84.7"/>
    <s v="2500X1254px"/>
    <s v="PNG"/>
    <s v="65m"/>
    <s v="2023H1"/>
    <n v="81.98333333333332"/>
    <n v="90"/>
    <s v="03 Cloudy (40%-90%)"/>
  </r>
  <r>
    <m/>
    <s v="S2A_MSIL1C"/>
    <s v="CDM-MLB-CLS"/>
    <s v="-39.06, 120.02 | Zoom: 11"/>
    <b v="1"/>
    <s v="United States"/>
    <s v="Lake Tahoe"/>
    <s v="TA"/>
    <x v="119"/>
    <s v="10SFJ"/>
    <s v="18:53:44 UTC"/>
    <n v="99.7"/>
    <s v="2500X1254px"/>
    <s v="PNG"/>
    <s v="65m"/>
    <s v="2023H1"/>
    <n v="81.98333333333332"/>
    <n v="90"/>
    <s v="03 Cloudy (40%-90%)"/>
  </r>
  <r>
    <m/>
    <s v="S2A_MSIL1C"/>
    <s v="CDM-MLB-CLS"/>
    <s v="-39.06, 120.02 | Zoom: 11"/>
    <b v="1"/>
    <s v="United States"/>
    <s v="Lake Tahoe"/>
    <s v="TA"/>
    <x v="119"/>
    <s v="10SGJ"/>
    <s v="18:53:37 UTC"/>
    <n v="64.7"/>
    <s v="2500X1254px"/>
    <s v="PNG"/>
    <s v="65m"/>
    <s v="2023H1"/>
    <n v="81.98333333333332"/>
    <n v="90"/>
    <s v="03 Cloudy (40%-90%)"/>
  </r>
  <r>
    <m/>
    <s v="S2A_MSIL1C"/>
    <s v="CDM-MLB-CLS"/>
    <s v="-39.06, 120.02 | Zoom: 11"/>
    <b v="1"/>
    <s v="United States"/>
    <s v="Lake Tahoe"/>
    <s v="TA"/>
    <x v="119"/>
    <s v="11SKD"/>
    <s v="18:53:36 UTC"/>
    <n v="61.9"/>
    <s v="2500X1254px"/>
    <s v="PNG"/>
    <s v="65m"/>
    <s v="2023H1"/>
    <n v="81.98333333333332"/>
    <n v="90"/>
    <s v="03 Cloudy (40%-90%)"/>
  </r>
  <r>
    <m/>
    <s v="S2A_MSIL1C"/>
    <s v="CDM-MLB-CLS"/>
    <s v="-39.06, 120.02 | Zoom: 11"/>
    <b v="1"/>
    <s v="United States"/>
    <s v="Lake Tahoe"/>
    <s v="TA"/>
    <x v="384"/>
    <s v="10SFH"/>
    <s v="19:03:54 UTC"/>
    <n v="93.4"/>
    <s v="2500X1254px"/>
    <s v="PNG"/>
    <s v="65m"/>
    <s v="2023H1"/>
    <n v="94.850000000000009"/>
    <n v="100"/>
    <s v="04 Overcast (100%)"/>
  </r>
  <r>
    <m/>
    <s v="S2A_MSIL1C"/>
    <s v="CDM-MLB-CLS"/>
    <s v="-39.06, 120.02 | Zoom: 11"/>
    <b v="1"/>
    <s v="United States"/>
    <s v="Lake Tahoe"/>
    <s v="TA"/>
    <x v="384"/>
    <s v="10SGH"/>
    <s v="19:03:50 UTC"/>
    <n v="99.9"/>
    <s v="2500X1254px"/>
    <s v="PNG"/>
    <s v="65m"/>
    <s v="2023H1"/>
    <n v="94.850000000000009"/>
    <n v="100"/>
    <s v="04 Overcast (100%)"/>
  </r>
  <r>
    <m/>
    <s v="S2A_MSIL1C"/>
    <s v="CDM-MLB-CLS"/>
    <s v="-39.06, 120.02 | Zoom: 11"/>
    <b v="1"/>
    <s v="United States"/>
    <s v="Lake Tahoe"/>
    <s v="TA"/>
    <x v="384"/>
    <s v="11SKC"/>
    <s v="19:03:49 UTC"/>
    <n v="99.8"/>
    <s v="2500X1254px"/>
    <s v="PNG"/>
    <s v="65m"/>
    <s v="2023H1"/>
    <n v="94.850000000000009"/>
    <n v="100"/>
    <s v="04 Overcast (100%)"/>
  </r>
  <r>
    <m/>
    <s v="S2A_MSIL1C"/>
    <s v="CDM-MLB-CLS"/>
    <s v="-39.06, 120.02 | Zoom: 11"/>
    <b v="1"/>
    <s v="United States"/>
    <s v="Lake Tahoe"/>
    <s v="TA"/>
    <x v="384"/>
    <s v="10SFJ"/>
    <s v="19:03:39 UTC"/>
    <n v="99.8"/>
    <s v="2500X1254px"/>
    <s v="PNG"/>
    <s v="65m"/>
    <s v="2023H1"/>
    <n v="94.850000000000009"/>
    <n v="100"/>
    <s v="04 Overcast (100%)"/>
  </r>
  <r>
    <m/>
    <s v="S2A_MSIL1C"/>
    <s v="CDM-MLB-CLS"/>
    <s v="-39.06, 120.02 | Zoom: 11"/>
    <b v="1"/>
    <s v="United States"/>
    <s v="Lake Tahoe"/>
    <s v="TA"/>
    <x v="384"/>
    <s v="10SGJ"/>
    <s v="19:03:35 UTC"/>
    <n v="89.2"/>
    <s v="2500X1254px"/>
    <s v="PNG"/>
    <s v="65m"/>
    <s v="2023H1"/>
    <n v="94.850000000000009"/>
    <n v="100"/>
    <s v="04 Overcast (100%)"/>
  </r>
  <r>
    <m/>
    <s v="S2A_MSIL1C"/>
    <s v="CDM-MLB-CLS"/>
    <s v="-39.06, 120.02 | Zoom: 11"/>
    <b v="1"/>
    <s v="United States"/>
    <s v="Lake Tahoe"/>
    <s v="TA"/>
    <x v="384"/>
    <s v="11SKD"/>
    <s v="19:03:35 UTC"/>
    <n v="87"/>
    <s v="2500X1254px"/>
    <s v="PNG"/>
    <s v="65m"/>
    <s v="2023H1"/>
    <n v="94.850000000000009"/>
    <n v="100"/>
    <s v="04 Overcast (100%)"/>
  </r>
  <r>
    <m/>
    <s v="S2A_MSIL1C"/>
    <s v="CDM-MLB-CLS"/>
    <s v="-39.06, 120.02 | Zoom: 11"/>
    <b v="1"/>
    <s v="United States"/>
    <s v="Lake Tahoe"/>
    <s v="TA"/>
    <x v="120"/>
    <s v="10SFH"/>
    <s v="18:53:57 UTC"/>
    <n v="76.2"/>
    <s v="2500X1254px"/>
    <s v="PNG"/>
    <s v="65m"/>
    <s v="2023H1"/>
    <n v="35.35"/>
    <n v="40"/>
    <s v="03 Cloudy (40%-90%)"/>
  </r>
  <r>
    <m/>
    <s v="S2A_MSIL1C"/>
    <s v="CDM-MLB-CLS"/>
    <s v="-39.06, 120.02 | Zoom: 11"/>
    <b v="1"/>
    <s v="United States"/>
    <s v="Lake Tahoe"/>
    <s v="TA"/>
    <x v="120"/>
    <s v="10SGH"/>
    <s v="18:53:54 UTC"/>
    <n v="33.299999999999997"/>
    <s v="2500X1254px"/>
    <s v="PNG"/>
    <s v="65m"/>
    <s v="2023H1"/>
    <n v="35.35"/>
    <n v="40"/>
    <s v="03 Cloudy (40%-90%)"/>
  </r>
  <r>
    <m/>
    <s v="S2A_MSIL1C"/>
    <s v="CDM-MLB-CLS"/>
    <s v="-39.06, 120.02 | Zoom: 11"/>
    <b v="1"/>
    <s v="United States"/>
    <s v="Lake Tahoe"/>
    <s v="TA"/>
    <x v="120"/>
    <s v="11SKC"/>
    <s v="18:53:53 UTC"/>
    <n v="25.4"/>
    <s v="2500X1254px"/>
    <s v="PNG"/>
    <s v="65m"/>
    <s v="2023H1"/>
    <n v="35.35"/>
    <n v="40"/>
    <s v="03 Cloudy (40%-90%)"/>
  </r>
  <r>
    <m/>
    <s v="S2A_MSIL1C"/>
    <s v="CDM-MLB-CLS"/>
    <s v="-39.06, 120.02 | Zoom: 11"/>
    <b v="1"/>
    <s v="United States"/>
    <s v="Lake Tahoe"/>
    <s v="TA"/>
    <x v="120"/>
    <s v="10SFJ"/>
    <s v="18:53:46 UTC"/>
    <n v="23.6"/>
    <s v="2500X1254px"/>
    <s v="PNG"/>
    <s v="65m"/>
    <s v="2023H1"/>
    <n v="35.35"/>
    <n v="40"/>
    <s v="03 Cloudy (40%-90%)"/>
  </r>
  <r>
    <m/>
    <s v="S2A_MSIL1C"/>
    <s v="CDM-MLB-CLS"/>
    <s v="-39.06, 120.02 | Zoom: 11"/>
    <b v="1"/>
    <s v="United States"/>
    <s v="Lake Tahoe"/>
    <s v="TA"/>
    <x v="120"/>
    <s v="11SKD"/>
    <s v="18:53:39 UTC"/>
    <n v="32.4"/>
    <s v="2500X1254px"/>
    <s v="PNG"/>
    <s v="65m"/>
    <s v="2023H1"/>
    <n v="35.35"/>
    <n v="40"/>
    <s v="03 Cloudy (40%-90%)"/>
  </r>
  <r>
    <m/>
    <s v="S2A_MSIL1C"/>
    <s v="CDM-MLB-CLS"/>
    <s v="-39.06, 120.02 | Zoom: 11"/>
    <b v="1"/>
    <s v="United States"/>
    <s v="Lake Tahoe"/>
    <s v="TA"/>
    <x v="120"/>
    <s v="10SGJ"/>
    <s v="18:53:39 UTC"/>
    <n v="21.2"/>
    <s v="2500X1254px"/>
    <s v="PNG"/>
    <s v="65m"/>
    <s v="2023H1"/>
    <n v="35.35"/>
    <n v="40"/>
    <s v="03 Cloudy (40%-90%)"/>
  </r>
  <r>
    <m/>
    <s v="S2A_MSIL1C"/>
    <s v="CDM-MLB-CLS"/>
    <s v="-39.06, 120.02 | Zoom: 11"/>
    <b v="1"/>
    <s v="United States"/>
    <s v="Lake Tahoe"/>
    <s v="TA"/>
    <x v="308"/>
    <s v="10SFH"/>
    <s v="19:03:51 UTC"/>
    <n v="27.3"/>
    <s v="2500X1254px"/>
    <s v="PNG"/>
    <s v="65m"/>
    <s v="2023H1"/>
    <n v="15.966666666666667"/>
    <n v="20"/>
    <s v="02 Sunny (10%-30%)"/>
  </r>
  <r>
    <m/>
    <s v="S2A_MSIL1C"/>
    <s v="CDM-MLB-CLS"/>
    <s v="-39.06, 120.02 | Zoom: 11"/>
    <b v="1"/>
    <s v="United States"/>
    <s v="Lake Tahoe"/>
    <s v="TA"/>
    <x v="308"/>
    <s v="10SGH"/>
    <s v="19:03:48 UTC"/>
    <n v="21.5"/>
    <s v="2500X1254px"/>
    <s v="PNG"/>
    <s v="65m"/>
    <s v="2023H1"/>
    <n v="15.966666666666667"/>
    <n v="20"/>
    <s v="02 Sunny (10%-30%)"/>
  </r>
  <r>
    <m/>
    <s v="S2A_MSIL1C"/>
    <s v="CDM-MLB-CLS"/>
    <s v="-39.06, 120.02 | Zoom: 11"/>
    <b v="1"/>
    <s v="United States"/>
    <s v="Lake Tahoe"/>
    <s v="TA"/>
    <x v="308"/>
    <s v="11SKC"/>
    <s v="19:03:47 UTC"/>
    <n v="18.8"/>
    <s v="2500X1254px"/>
    <s v="PNG"/>
    <s v="65m"/>
    <s v="2023H1"/>
    <n v="15.966666666666667"/>
    <n v="20"/>
    <s v="02 Sunny (10%-30%)"/>
  </r>
  <r>
    <m/>
    <s v="S2A_MSIL1C"/>
    <s v="CDM-MLB-CLS"/>
    <s v="-39.06, 120.02 | Zoom: 11"/>
    <b v="1"/>
    <s v="United States"/>
    <s v="Lake Tahoe"/>
    <s v="TA"/>
    <x v="308"/>
    <s v="10SFJ"/>
    <s v="19:03:37 UTC"/>
    <n v="25.9"/>
    <s v="2500X1254px"/>
    <s v="PNG"/>
    <s v="65m"/>
    <s v="2023H1"/>
    <n v="15.966666666666667"/>
    <n v="20"/>
    <s v="02 Sunny (10%-30%)"/>
  </r>
  <r>
    <m/>
    <s v="S2A_MSIL1C"/>
    <s v="CDM-MLB-CLS"/>
    <s v="-39.06, 120.02 | Zoom: 11"/>
    <b v="1"/>
    <s v="United States"/>
    <s v="Lake Tahoe"/>
    <s v="TA"/>
    <x v="308"/>
    <s v="10SGJ"/>
    <s v="19:03:33 UTC"/>
    <n v="1.3"/>
    <s v="2500X1254px"/>
    <s v="PNG"/>
    <s v="65m"/>
    <s v="2023H1"/>
    <n v="15.966666666666667"/>
    <n v="20"/>
    <s v="02 Sunny (10%-30%)"/>
  </r>
  <r>
    <m/>
    <s v="S2A_MSIL1C"/>
    <s v="CDM-MLB-CLS"/>
    <s v="-39.06, 120.02 | Zoom: 11"/>
    <b v="1"/>
    <s v="United States"/>
    <s v="Lake Tahoe"/>
    <s v="TA"/>
    <x v="308"/>
    <s v="11SKD"/>
    <s v="19:03:33 UTC"/>
    <n v="1"/>
    <s v="2500X1254px"/>
    <s v="PNG"/>
    <s v="65m"/>
    <s v="2023H1"/>
    <n v="15.966666666666667"/>
    <n v="20"/>
    <s v="02 Sunny (10%-30%)"/>
  </r>
  <r>
    <m/>
    <s v="S2A_MSIL1C"/>
    <s v="CDM-MLB-CLS"/>
    <s v="-39.06, 120.02 | Zoom: 11"/>
    <b v="1"/>
    <s v="United States"/>
    <s v="Lake Tahoe"/>
    <s v="TA"/>
    <x v="121"/>
    <s v="10SFH"/>
    <s v="18:53:55 UTC"/>
    <n v="1.4"/>
    <s v="2500X1254px"/>
    <s v="PNG"/>
    <s v="65m"/>
    <s v="2023H1"/>
    <n v="0.26666666666666666"/>
    <n v="10"/>
    <s v="02 Sunny (10%-30%)"/>
  </r>
  <r>
    <m/>
    <s v="S2A_MSIL1C"/>
    <s v="CDM-MLB-CLS"/>
    <s v="-39.06, 120.02 | Zoom: 11"/>
    <b v="1"/>
    <s v="United States"/>
    <s v="Lake Tahoe"/>
    <s v="TA"/>
    <x v="121"/>
    <s v="10SGH"/>
    <s v="18:53:52 UTC"/>
    <n v="0"/>
    <s v="2500X1254px"/>
    <s v="PNG"/>
    <s v="65m"/>
    <s v="2023H1"/>
    <n v="0.26666666666666666"/>
    <n v="10"/>
    <s v="02 Sunny (10%-30%)"/>
  </r>
  <r>
    <m/>
    <s v="S2A_MSIL1C"/>
    <s v="CDM-MLB-CLS"/>
    <s v="-39.06, 120.02 | Zoom: 11"/>
    <b v="1"/>
    <s v="United States"/>
    <s v="Lake Tahoe"/>
    <s v="TA"/>
    <x v="121"/>
    <s v="11SKC"/>
    <s v="18:53:51 UTC"/>
    <n v="0"/>
    <s v="2500X1254px"/>
    <s v="PNG"/>
    <s v="65m"/>
    <s v="2023H1"/>
    <n v="0.26666666666666666"/>
    <n v="10"/>
    <s v="02 Sunny (10%-30%)"/>
  </r>
  <r>
    <m/>
    <s v="S2A_MSIL1C"/>
    <s v="CDM-MLB-CLS"/>
    <s v="-39.06, 120.02 | Zoom: 11"/>
    <b v="1"/>
    <s v="United States"/>
    <s v="Lake Tahoe"/>
    <s v="TA"/>
    <x v="121"/>
    <s v="10SFJ"/>
    <s v="18:53:44 UTC"/>
    <n v="0.2"/>
    <s v="2500X1254px"/>
    <s v="PNG"/>
    <s v="65m"/>
    <s v="2023H1"/>
    <n v="0.26666666666666666"/>
    <n v="10"/>
    <s v="02 Sunny (10%-30%)"/>
  </r>
  <r>
    <m/>
    <s v="S2A_MSIL1C"/>
    <s v="CDM-MLB-CLS"/>
    <s v="-39.06, 120.02 | Zoom: 11"/>
    <b v="1"/>
    <s v="United States"/>
    <s v="Lake Tahoe"/>
    <s v="TA"/>
    <x v="121"/>
    <s v="10SGJ"/>
    <s v="18:53:37 UTC"/>
    <n v="0"/>
    <s v="2500X1254px"/>
    <s v="PNG"/>
    <s v="65m"/>
    <s v="2023H1"/>
    <n v="0.26666666666666666"/>
    <n v="10"/>
    <s v="02 Sunny (10%-30%)"/>
  </r>
  <r>
    <m/>
    <s v="S2A_MSIL1C"/>
    <s v="CDM-MLB-CLS"/>
    <s v="-39.06, 120.02 | Zoom: 11"/>
    <b v="1"/>
    <s v="United States"/>
    <s v="Lake Tahoe"/>
    <s v="TA"/>
    <x v="121"/>
    <s v="11SKD"/>
    <s v="18:53:36 UTC"/>
    <n v="0"/>
    <s v="2500X1254px"/>
    <s v="PNG"/>
    <s v="65m"/>
    <s v="2023H1"/>
    <n v="0.26666666666666666"/>
    <n v="10"/>
    <s v="02 Sunny (10%-30%)"/>
  </r>
  <r>
    <m/>
    <s v="S2A_MSIL1C"/>
    <s v="CDM-MLB-CLS"/>
    <s v="-39.06, 120.02 | Zoom: 11"/>
    <b v="1"/>
    <s v="United States"/>
    <s v="Lake Tahoe"/>
    <s v="TA"/>
    <x v="226"/>
    <s v="10SFH"/>
    <s v="19:03:53 UTC"/>
    <n v="0"/>
    <s v="2500X1254px"/>
    <s v="PNG"/>
    <s v="65m"/>
    <s v="2023H1"/>
    <n v="0.63333333333333341"/>
    <n v="10"/>
    <s v="02 Sunny (10%-30%)"/>
  </r>
  <r>
    <m/>
    <s v="S2A_MSIL1C"/>
    <s v="CDM-MLB-CLS"/>
    <s v="-39.06, 120.02 | Zoom: 11"/>
    <b v="1"/>
    <s v="United States"/>
    <s v="Lake Tahoe"/>
    <s v="TA"/>
    <x v="226"/>
    <s v="11SKC"/>
    <s v="19:03:49 UTC"/>
    <n v="0"/>
    <s v="2500X1254px"/>
    <s v="PNG"/>
    <s v="65m"/>
    <s v="2023H1"/>
    <n v="0.63333333333333341"/>
    <n v="10"/>
    <s v="02 Sunny (10%-30%)"/>
  </r>
  <r>
    <m/>
    <s v="S2A_MSIL1C"/>
    <s v="CDM-MLB-CLS"/>
    <s v="-39.06, 120.02 | Zoom: 11"/>
    <b v="1"/>
    <s v="United States"/>
    <s v="Lake Tahoe"/>
    <s v="TA"/>
    <x v="226"/>
    <s v="10SGH"/>
    <s v="19:03:49 UTC"/>
    <n v="0.2"/>
    <s v="2500X1254px"/>
    <s v="PNG"/>
    <s v="65m"/>
    <s v="2023H1"/>
    <n v="0.63333333333333341"/>
    <n v="10"/>
    <s v="02 Sunny (10%-30%)"/>
  </r>
  <r>
    <m/>
    <s v="S2A_MSIL1C"/>
    <s v="CDM-MLB-CLS"/>
    <s v="-39.06, 120.02 | Zoom: 11"/>
    <b v="1"/>
    <s v="United States"/>
    <s v="Lake Tahoe"/>
    <s v="TA"/>
    <x v="226"/>
    <s v="10SFJ"/>
    <s v="19:03:39 UTC"/>
    <n v="3.6"/>
    <s v="2500X1254px"/>
    <s v="PNG"/>
    <s v="65m"/>
    <s v="2023H1"/>
    <n v="0.63333333333333341"/>
    <n v="10"/>
    <s v="02 Sunny (10%-30%)"/>
  </r>
  <r>
    <m/>
    <s v="S2A_MSIL1C"/>
    <s v="CDM-MLB-CLS"/>
    <s v="-39.06, 120.02 | Zoom: 11"/>
    <b v="1"/>
    <s v="United States"/>
    <s v="Lake Tahoe"/>
    <s v="TA"/>
    <x v="226"/>
    <s v="10SGJ"/>
    <s v="19:03:35 UTC"/>
    <n v="0"/>
    <s v="2500X1254px"/>
    <s v="PNG"/>
    <s v="65m"/>
    <s v="2023H1"/>
    <n v="0.63333333333333341"/>
    <n v="10"/>
    <s v="02 Sunny (10%-30%)"/>
  </r>
  <r>
    <m/>
    <s v="S2A_MSIL1C"/>
    <s v="CDM-MLB-CLS"/>
    <s v="-39.06, 120.02 | Zoom: 11"/>
    <b v="1"/>
    <s v="United States"/>
    <s v="Lake Tahoe"/>
    <s v="TA"/>
    <x v="226"/>
    <s v="11SKD"/>
    <s v="19:03:34 UTC"/>
    <n v="0"/>
    <s v="2500X1254px"/>
    <s v="PNG"/>
    <s v="65m"/>
    <s v="2023H1"/>
    <n v="0.63333333333333341"/>
    <n v="10"/>
    <s v="02 Sunny (10%-30%)"/>
  </r>
  <r>
    <m/>
    <s v="S2A_MSIL1C"/>
    <s v="CDM-MLB-CLS"/>
    <s v="-39.06, 120.02 | Zoom: 11"/>
    <b v="1"/>
    <s v="United States"/>
    <s v="Lake Tahoe"/>
    <s v="TA"/>
    <x v="122"/>
    <s v="10SFH"/>
    <s v="18:53:57 UTC"/>
    <n v="90.1"/>
    <s v="2500X1254px"/>
    <s v="PNG"/>
    <s v="65m"/>
    <s v="2023H1"/>
    <n v="32.583333333333336"/>
    <n v="40"/>
    <s v="03 Cloudy (40%-90%)"/>
  </r>
  <r>
    <m/>
    <s v="S2A_MSIL1C"/>
    <s v="CDM-MLB-CLS"/>
    <s v="-39.06, 120.02 | Zoom: 11"/>
    <b v="1"/>
    <s v="United States"/>
    <s v="Lake Tahoe"/>
    <s v="TA"/>
    <x v="122"/>
    <s v="10SGH"/>
    <s v="18:53:54 UTC"/>
    <n v="28.4"/>
    <s v="2500X1254px"/>
    <s v="PNG"/>
    <s v="65m"/>
    <s v="2023H1"/>
    <n v="32.583333333333336"/>
    <n v="40"/>
    <s v="03 Cloudy (40%-90%)"/>
  </r>
  <r>
    <m/>
    <s v="S2A_MSIL1C"/>
    <s v="CDM-MLB-CLS"/>
    <s v="-39.06, 120.02 | Zoom: 11"/>
    <b v="1"/>
    <s v="United States"/>
    <s v="Lake Tahoe"/>
    <s v="TA"/>
    <x v="122"/>
    <s v="11SKC"/>
    <s v="18:53:53 UTC"/>
    <n v="13.9"/>
    <s v="2500X1254px"/>
    <s v="PNG"/>
    <s v="65m"/>
    <s v="2023H1"/>
    <n v="32.583333333333336"/>
    <n v="40"/>
    <s v="03 Cloudy (40%-90%)"/>
  </r>
  <r>
    <m/>
    <s v="S2A_MSIL1C"/>
    <s v="CDM-MLB-CLS"/>
    <s v="-39.06, 120.02 | Zoom: 11"/>
    <b v="1"/>
    <s v="United States"/>
    <s v="Lake Tahoe"/>
    <s v="TA"/>
    <x v="122"/>
    <s v="10SFJ"/>
    <s v="18:53:46 UTC"/>
    <n v="41.4"/>
    <s v="2500X1254px"/>
    <s v="PNG"/>
    <s v="65m"/>
    <s v="2023H1"/>
    <n v="32.583333333333336"/>
    <n v="40"/>
    <s v="03 Cloudy (40%-90%)"/>
  </r>
  <r>
    <m/>
    <s v="S2A_MSIL1C"/>
    <s v="CDM-MLB-CLS"/>
    <s v="-39.06, 120.02 | Zoom: 11"/>
    <b v="1"/>
    <s v="United States"/>
    <s v="Lake Tahoe"/>
    <s v="TA"/>
    <x v="122"/>
    <s v="10SGJ"/>
    <s v="18:53:39 UTC"/>
    <n v="9.3000000000000007"/>
    <s v="2500X1254px"/>
    <s v="PNG"/>
    <s v="65m"/>
    <s v="2023H1"/>
    <n v="32.583333333333336"/>
    <n v="40"/>
    <s v="03 Cloudy (40%-90%)"/>
  </r>
  <r>
    <m/>
    <s v="S2A_MSIL1C"/>
    <s v="CDM-MLB-CLS"/>
    <s v="-39.06, 120.02 | Zoom: 11"/>
    <b v="1"/>
    <s v="United States"/>
    <s v="Lake Tahoe"/>
    <s v="TA"/>
    <x v="122"/>
    <s v="11SKD"/>
    <s v="18:53:38 UTC"/>
    <n v="12.4"/>
    <s v="2500X1254px"/>
    <s v="PNG"/>
    <s v="65m"/>
    <s v="2023H1"/>
    <n v="32.583333333333336"/>
    <n v="40"/>
    <s v="03 Cloudy (40%-90%)"/>
  </r>
  <r>
    <m/>
    <s v="S2A_MSIL1C"/>
    <s v="CDM-MLB-CLS"/>
    <s v="-39.06, 120.02 | Zoom: 11"/>
    <b v="1"/>
    <s v="United States"/>
    <s v="Lake Tahoe"/>
    <s v="TA"/>
    <x v="385"/>
    <s v="10SFH"/>
    <s v="19:03:50 UTC"/>
    <n v="0.4"/>
    <s v="2500X1254px"/>
    <s v="PNG"/>
    <s v="65m"/>
    <s v="2023H1"/>
    <n v="3.7333333333333338"/>
    <n v="10"/>
    <s v="02 Sunny (10%-30%)"/>
  </r>
  <r>
    <m/>
    <s v="S2A_MSIL1C"/>
    <s v="CDM-MLB-CLS"/>
    <s v="-39.06, 120.02 | Zoom: 11"/>
    <b v="1"/>
    <s v="United States"/>
    <s v="Lake Tahoe"/>
    <s v="TA"/>
    <x v="385"/>
    <s v="10SGH"/>
    <s v="19:03:46 UTC"/>
    <n v="0.5"/>
    <s v="2500X1254px"/>
    <s v="PNG"/>
    <s v="65m"/>
    <s v="2023H1"/>
    <n v="3.7333333333333338"/>
    <n v="10"/>
    <s v="02 Sunny (10%-30%)"/>
  </r>
  <r>
    <m/>
    <s v="S2A_MSIL1C"/>
    <s v="CDM-MLB-CLS"/>
    <s v="-39.06, 120.02 | Zoom: 11"/>
    <b v="1"/>
    <s v="United States"/>
    <s v="Lake Tahoe"/>
    <s v="TA"/>
    <x v="385"/>
    <s v="11SKC"/>
    <s v="19:03:45 UTC"/>
    <n v="0.2"/>
    <s v="2500X1254px"/>
    <s v="PNG"/>
    <s v="65m"/>
    <s v="2023H1"/>
    <n v="3.7333333333333338"/>
    <n v="10"/>
    <s v="02 Sunny (10%-30%)"/>
  </r>
  <r>
    <m/>
    <s v="S2A_MSIL1C"/>
    <s v="CDM-MLB-CLS"/>
    <s v="-39.06, 120.02 | Zoom: 11"/>
    <b v="1"/>
    <s v="United States"/>
    <s v="Lake Tahoe"/>
    <s v="TA"/>
    <x v="385"/>
    <s v="10SFJ"/>
    <s v="19:03:35 UTC"/>
    <n v="14.9"/>
    <s v="2500X1254px"/>
    <s v="PNG"/>
    <s v="65m"/>
    <s v="2023H1"/>
    <n v="3.7333333333333338"/>
    <n v="10"/>
    <s v="02 Sunny (10%-30%)"/>
  </r>
  <r>
    <m/>
    <s v="S2A_MSIL1C"/>
    <s v="CDM-MLB-CLS"/>
    <s v="-39.06, 120.02 | Zoom: 11"/>
    <b v="1"/>
    <s v="United States"/>
    <s v="Lake Tahoe"/>
    <s v="TA"/>
    <x v="385"/>
    <s v="10SGJ"/>
    <s v="19:03:32 UTC"/>
    <n v="4.0999999999999996"/>
    <s v="2500X1254px"/>
    <s v="PNG"/>
    <s v="65m"/>
    <s v="2023H1"/>
    <n v="3.7333333333333338"/>
    <n v="10"/>
    <s v="02 Sunny (10%-30%)"/>
  </r>
  <r>
    <m/>
    <s v="S2A_MSIL1C"/>
    <s v="CDM-MLB-CLS"/>
    <s v="-39.06, 120.02 | Zoom: 11"/>
    <b v="1"/>
    <s v="United States"/>
    <s v="Lake Tahoe"/>
    <s v="TA"/>
    <x v="385"/>
    <s v="11SKD"/>
    <s v="19:03:31 UTC"/>
    <n v="2.2999999999999998"/>
    <s v="2500X1254px"/>
    <s v="PNG"/>
    <s v="65m"/>
    <s v="2023H1"/>
    <n v="3.7333333333333338"/>
    <n v="10"/>
    <s v="02 Sunny (10%-30%)"/>
  </r>
  <r>
    <m/>
    <s v="S2A_MSIL1C"/>
    <s v="CDM-MLB-CLS"/>
    <s v="-39.06, 120.02 | Zoom: 11"/>
    <b v="1"/>
    <s v="United States"/>
    <s v="Lake Tahoe"/>
    <s v="TA"/>
    <x v="386"/>
    <s v="10SFH"/>
    <s v="19:03:52 UTC"/>
    <n v="2.1"/>
    <s v="2500X1254px"/>
    <s v="PNG"/>
    <s v="65m"/>
    <s v="2023H1"/>
    <n v="1.1000000000000001"/>
    <n v="10"/>
    <s v="02 Sunny (10%-30%)"/>
  </r>
  <r>
    <m/>
    <s v="S2A_MSIL1C"/>
    <s v="CDM-MLB-CLS"/>
    <s v="-39.06, 120.02 | Zoom: 11"/>
    <b v="1"/>
    <s v="United States"/>
    <s v="Lake Tahoe"/>
    <s v="TA"/>
    <x v="386"/>
    <s v="10SGH"/>
    <s v="19:03:48 UTC"/>
    <n v="1.3"/>
    <s v="2500X1254px"/>
    <s v="PNG"/>
    <s v="65m"/>
    <s v="2023H1"/>
    <n v="1.1000000000000001"/>
    <n v="10"/>
    <s v="02 Sunny (10%-30%)"/>
  </r>
  <r>
    <m/>
    <s v="S2A_MSIL1C"/>
    <s v="CDM-MLB-CLS"/>
    <s v="-39.06, 120.02 | Zoom: 11"/>
    <b v="1"/>
    <s v="United States"/>
    <s v="Lake Tahoe"/>
    <s v="TA"/>
    <x v="386"/>
    <s v="11SKC"/>
    <s v="19:03:47 UTC"/>
    <n v="0.1"/>
    <s v="2500X1254px"/>
    <s v="PNG"/>
    <s v="65m"/>
    <s v="2023H1"/>
    <n v="1.1000000000000001"/>
    <n v="10"/>
    <s v="02 Sunny (10%-30%)"/>
  </r>
  <r>
    <m/>
    <s v="S2A_MSIL1C"/>
    <s v="CDM-MLB-CLS"/>
    <s v="-39.06, 120.02 | Zoom: 11"/>
    <b v="1"/>
    <s v="United States"/>
    <s v="Lake Tahoe"/>
    <s v="TA"/>
    <x v="386"/>
    <s v="10SFJ"/>
    <s v="19:03:38 UTC"/>
    <n v="3.1"/>
    <s v="2500X1254px"/>
    <s v="PNG"/>
    <s v="65m"/>
    <s v="2023H1"/>
    <n v="1.1000000000000001"/>
    <n v="10"/>
    <s v="02 Sunny (10%-30%)"/>
  </r>
  <r>
    <m/>
    <s v="S2A_MSIL1C"/>
    <s v="CDM-MLB-CLS"/>
    <s v="-39.06, 120.02 | Zoom: 11"/>
    <b v="1"/>
    <s v="United States"/>
    <s v="Lake Tahoe"/>
    <s v="TA"/>
    <x v="386"/>
    <s v="10SGJ"/>
    <s v="19:03:34 UTC"/>
    <n v="0"/>
    <s v="2500X1254px"/>
    <s v="PNG"/>
    <s v="65m"/>
    <s v="2023H1"/>
    <n v="1.1000000000000001"/>
    <n v="10"/>
    <s v="02 Sunny (10%-30%)"/>
  </r>
  <r>
    <m/>
    <s v="S2A_MSIL1C"/>
    <s v="CDM-MLB-CLS"/>
    <s v="-39.06, 120.02 | Zoom: 11"/>
    <b v="1"/>
    <s v="United States"/>
    <s v="Lake Tahoe"/>
    <s v="TA"/>
    <x v="386"/>
    <s v="11SKD"/>
    <s v="19:03:33 UTC"/>
    <n v="0"/>
    <s v="2500X1254px"/>
    <s v="PNG"/>
    <s v="65m"/>
    <s v="2023H1"/>
    <n v="1.1000000000000001"/>
    <n v="10"/>
    <s v="02 Sunny (10%-30%)"/>
  </r>
  <r>
    <m/>
    <s v="S2A_MSIL1C"/>
    <s v="CDM-MLB-CLS"/>
    <s v="-39.06, 120.02 | Zoom: 11"/>
    <b v="1"/>
    <s v="United States"/>
    <s v="Lake Tahoe"/>
    <s v="TA"/>
    <x v="123"/>
    <s v="10SFH"/>
    <s v="18:53:56 UTC"/>
    <n v="92.9"/>
    <s v="2500X1254px"/>
    <s v="PNG"/>
    <s v="65m"/>
    <s v="2023H1"/>
    <n v="47.816666666666663"/>
    <n v="50"/>
    <s v="03 Cloudy (40%-90%)"/>
  </r>
  <r>
    <m/>
    <s v="S2A_MSIL1C"/>
    <s v="CDM-MLB-CLS"/>
    <s v="-39.06, 120.02 | Zoom: 11"/>
    <b v="1"/>
    <s v="United States"/>
    <s v="Lake Tahoe"/>
    <s v="TA"/>
    <x v="123"/>
    <s v="10SGH"/>
    <s v="18:53:53 UTC"/>
    <n v="33.799999999999997"/>
    <s v="2500X1254px"/>
    <s v="PNG"/>
    <s v="65m"/>
    <s v="2023H1"/>
    <n v="47.816666666666663"/>
    <n v="50"/>
    <s v="03 Cloudy (40%-90%)"/>
  </r>
  <r>
    <m/>
    <s v="S2A_MSIL1C"/>
    <s v="CDM-MLB-CLS"/>
    <s v="-39.06, 120.02 | Zoom: 11"/>
    <b v="1"/>
    <s v="United States"/>
    <s v="Lake Tahoe"/>
    <s v="TA"/>
    <x v="123"/>
    <s v="11SKC"/>
    <s v="18:53:52 UTC"/>
    <n v="26.7"/>
    <s v="2500X1254px"/>
    <s v="PNG"/>
    <s v="65m"/>
    <s v="2023H1"/>
    <n v="47.816666666666663"/>
    <n v="50"/>
    <s v="03 Cloudy (40%-90%)"/>
  </r>
  <r>
    <m/>
    <s v="S2A_MSIL1C"/>
    <s v="CDM-MLB-CLS"/>
    <s v="-39.06, 120.02 | Zoom: 11"/>
    <b v="1"/>
    <s v="United States"/>
    <s v="Lake Tahoe"/>
    <s v="TA"/>
    <x v="123"/>
    <s v="10SFJ"/>
    <s v="18:53:45 UTC"/>
    <n v="36.5"/>
    <s v="2500X1254px"/>
    <s v="PNG"/>
    <s v="65m"/>
    <s v="2023H1"/>
    <n v="47.816666666666663"/>
    <n v="50"/>
    <s v="03 Cloudy (40%-90%)"/>
  </r>
  <r>
    <m/>
    <s v="S2A_MSIL1C"/>
    <s v="CDM-MLB-CLS"/>
    <s v="-39.06, 120.02 | Zoom: 11"/>
    <b v="1"/>
    <s v="United States"/>
    <s v="Lake Tahoe"/>
    <s v="TA"/>
    <x v="123"/>
    <s v="11SKD"/>
    <s v="18:53:38 UTC"/>
    <n v="52"/>
    <s v="2500X1254px"/>
    <s v="PNG"/>
    <s v="65m"/>
    <s v="2023H1"/>
    <n v="47.816666666666663"/>
    <n v="50"/>
    <s v="03 Cloudy (40%-90%)"/>
  </r>
  <r>
    <m/>
    <s v="S2A_MSIL1C"/>
    <s v="CDM-MLB-CLS"/>
    <s v="-39.06, 120.02 | Zoom: 11"/>
    <b v="1"/>
    <s v="United States"/>
    <s v="Lake Tahoe"/>
    <s v="TA"/>
    <x v="123"/>
    <s v="10SGJ"/>
    <s v="18:53:38 UTC"/>
    <n v="45"/>
    <s v="2500X1254px"/>
    <s v="PNG"/>
    <s v="65m"/>
    <s v="2023H1"/>
    <n v="47.816666666666663"/>
    <n v="50"/>
    <s v="03 Cloudy (40%-90%)"/>
  </r>
  <r>
    <m/>
    <s v="S2A_MSIL1C"/>
    <s v="CDM-MLB-CLS"/>
    <s v="-39.06, 120.02 | Zoom: 11"/>
    <b v="1"/>
    <s v="United States"/>
    <s v="Lake Tahoe"/>
    <s v="TA"/>
    <x v="387"/>
    <s v="10SFH"/>
    <s v="19:03:51 UTC"/>
    <n v="1.7"/>
    <s v="2500X1254px"/>
    <s v="PNG"/>
    <s v="65m"/>
    <s v="2023H1"/>
    <n v="0.58333333333333337"/>
    <n v="10"/>
    <s v="02 Sunny (10%-30%)"/>
  </r>
  <r>
    <m/>
    <s v="S2A_MSIL1C"/>
    <s v="CDM-MLB-CLS"/>
    <s v="-39.06, 120.02 | Zoom: 11"/>
    <b v="1"/>
    <s v="United States"/>
    <s v="Lake Tahoe"/>
    <s v="TA"/>
    <x v="387"/>
    <s v="10SGH"/>
    <s v="19:03:48 UTC"/>
    <n v="0.1"/>
    <s v="2500X1254px"/>
    <s v="PNG"/>
    <s v="65m"/>
    <s v="2023H1"/>
    <n v="0.58333333333333337"/>
    <n v="10"/>
    <s v="02 Sunny (10%-30%)"/>
  </r>
  <r>
    <m/>
    <s v="S2A_MSIL1C"/>
    <s v="CDM-MLB-CLS"/>
    <s v="-39.06, 120.02 | Zoom: 11"/>
    <b v="1"/>
    <s v="United States"/>
    <s v="Lake Tahoe"/>
    <s v="TA"/>
    <x v="387"/>
    <s v="11SKC"/>
    <s v="19:03:47 UTC"/>
    <n v="0"/>
    <s v="2500X1254px"/>
    <s v="PNG"/>
    <s v="65m"/>
    <s v="2023H1"/>
    <n v="0.58333333333333337"/>
    <n v="10"/>
    <s v="02 Sunny (10%-30%)"/>
  </r>
  <r>
    <m/>
    <s v="S2A_MSIL1C"/>
    <s v="CDM-MLB-CLS"/>
    <s v="-39.06, 120.02 | Zoom: 11"/>
    <b v="1"/>
    <s v="United States"/>
    <s v="Lake Tahoe"/>
    <s v="TA"/>
    <x v="387"/>
    <s v="10SFJ"/>
    <s v="19:03:37 UTC"/>
    <n v="1.7"/>
    <s v="2500X1254px"/>
    <s v="PNG"/>
    <s v="65m"/>
    <s v="2023H1"/>
    <n v="0.58333333333333337"/>
    <n v="10"/>
    <s v="02 Sunny (10%-30%)"/>
  </r>
  <r>
    <m/>
    <s v="S2A_MSIL1C"/>
    <s v="CDM-MLB-CLS"/>
    <s v="-39.06, 120.02 | Zoom: 11"/>
    <b v="1"/>
    <s v="United States"/>
    <s v="Lake Tahoe"/>
    <s v="TA"/>
    <x v="387"/>
    <s v="10SGJ"/>
    <s v="19:03:33 UTC"/>
    <n v="0"/>
    <s v="2500X1254px"/>
    <s v="PNG"/>
    <s v="65m"/>
    <s v="2023H1"/>
    <n v="0.58333333333333337"/>
    <n v="10"/>
    <s v="02 Sunny (10%-30%)"/>
  </r>
  <r>
    <m/>
    <s v="S2A_MSIL1C"/>
    <s v="CDM-MLB-CLS"/>
    <s v="-39.06, 120.02 | Zoom: 11"/>
    <b v="1"/>
    <s v="United States"/>
    <s v="Lake Tahoe"/>
    <s v="TA"/>
    <x v="387"/>
    <s v="11SKD"/>
    <s v="19:03:32 UTC"/>
    <n v="0"/>
    <s v="2500X1254px"/>
    <s v="PNG"/>
    <s v="65m"/>
    <s v="2023H1"/>
    <n v="0.58333333333333337"/>
    <n v="10"/>
    <s v="02 Sunny (10%-30%)"/>
  </r>
  <r>
    <m/>
    <s v="S2A_MSIL1C"/>
    <s v="CDM-MLB-CLS"/>
    <s v="-39.06, 120.02 | Zoom: 11"/>
    <b v="1"/>
    <s v="United States"/>
    <s v="Lake Tahoe"/>
    <s v="TA"/>
    <x v="124"/>
    <s v="10SFH"/>
    <s v="18:53:55 UTC"/>
    <n v="0.5"/>
    <s v="2500X1254px"/>
    <s v="PNG"/>
    <s v="65m"/>
    <s v="2023H1"/>
    <n v="0.53333333333333333"/>
    <n v="10"/>
    <s v="02 Sunny (10%-30%)"/>
  </r>
  <r>
    <m/>
    <s v="S2A_MSIL1C"/>
    <s v="CDM-MLB-CLS"/>
    <s v="-39.06, 120.02 | Zoom: 11"/>
    <b v="1"/>
    <s v="United States"/>
    <s v="Lake Tahoe"/>
    <s v="TA"/>
    <x v="124"/>
    <s v="10SGH"/>
    <s v="18:53:51 UTC"/>
    <n v="0"/>
    <s v="2500X1254px"/>
    <s v="PNG"/>
    <s v="65m"/>
    <s v="2023H1"/>
    <n v="0.53333333333333333"/>
    <n v="10"/>
    <s v="02 Sunny (10%-30%)"/>
  </r>
  <r>
    <m/>
    <s v="S2A_MSIL1C"/>
    <s v="CDM-MLB-CLS"/>
    <s v="-39.06, 120.02 | Zoom: 11"/>
    <b v="1"/>
    <s v="United States"/>
    <s v="Lake Tahoe"/>
    <s v="TA"/>
    <x v="124"/>
    <s v="11SKC"/>
    <s v="18:53:51 UTC"/>
    <n v="0"/>
    <s v="2500X1254px"/>
    <s v="PNG"/>
    <s v="65m"/>
    <s v="2023H1"/>
    <n v="0.53333333333333333"/>
    <n v="10"/>
    <s v="02 Sunny (10%-30%)"/>
  </r>
  <r>
    <m/>
    <s v="S2A_MSIL1C"/>
    <s v="CDM-MLB-CLS"/>
    <s v="-39.06, 120.02 | Zoom: 11"/>
    <b v="1"/>
    <s v="United States"/>
    <s v="Lake Tahoe"/>
    <s v="TA"/>
    <x v="124"/>
    <s v="10SFJ"/>
    <s v="18:53:43 UTC"/>
    <n v="0"/>
    <s v="2500X1254px"/>
    <s v="PNG"/>
    <s v="65m"/>
    <s v="2023H1"/>
    <n v="0.53333333333333333"/>
    <n v="10"/>
    <s v="02 Sunny (10%-30%)"/>
  </r>
  <r>
    <m/>
    <s v="S2A_MSIL1C"/>
    <s v="CDM-MLB-CLS"/>
    <s v="-39.06, 120.02 | Zoom: 11"/>
    <b v="1"/>
    <s v="United States"/>
    <s v="Lake Tahoe"/>
    <s v="TA"/>
    <x v="124"/>
    <s v="10SGJ"/>
    <s v="18:53:37 UTC"/>
    <n v="1.4"/>
    <s v="2500X1254px"/>
    <s v="PNG"/>
    <s v="65m"/>
    <s v="2023H1"/>
    <n v="0.53333333333333333"/>
    <n v="10"/>
    <s v="02 Sunny (10%-30%)"/>
  </r>
  <r>
    <m/>
    <s v="S2A_MSIL1C"/>
    <s v="CDM-MLB-CLS"/>
    <s v="-39.06, 120.02 | Zoom: 11"/>
    <b v="1"/>
    <s v="United States"/>
    <s v="Lake Tahoe"/>
    <s v="TA"/>
    <x v="124"/>
    <s v="11SKD"/>
    <s v="18:53:36 UTC"/>
    <n v="1.3"/>
    <s v="2500X1254px"/>
    <s v="PNG"/>
    <s v="65m"/>
    <s v="2023H1"/>
    <n v="0.53333333333333333"/>
    <n v="10"/>
    <s v="02 Sunny (10%-30%)"/>
  </r>
  <r>
    <m/>
    <s v="S2A_MSIL1C"/>
    <s v="CDM-MLB-CLS"/>
    <s v="-39.06, 120.02 | Zoom: 11"/>
    <b v="1"/>
    <s v="United States"/>
    <s v="Lake Tahoe"/>
    <s v="TA"/>
    <x v="312"/>
    <s v="10SFH"/>
    <s v="19:03:54 UTC"/>
    <n v="0.2"/>
    <s v="2500X1254px"/>
    <s v="PNG"/>
    <s v="65m"/>
    <s v="2023H1"/>
    <n v="4"/>
    <n v="10"/>
    <s v="02 Sunny (10%-30%)"/>
  </r>
  <r>
    <m/>
    <s v="S2A_MSIL1C"/>
    <s v="CDM-MLB-CLS"/>
    <s v="-39.06, 120.02 | Zoom: 11"/>
    <b v="1"/>
    <s v="United States"/>
    <s v="Lake Tahoe"/>
    <s v="TA"/>
    <x v="312"/>
    <s v="10SGH"/>
    <s v="19:03:51 UTC"/>
    <n v="1.2"/>
    <s v="2500X1254px"/>
    <s v="PNG"/>
    <s v="65m"/>
    <s v="2023H1"/>
    <n v="4"/>
    <n v="10"/>
    <s v="02 Sunny (10%-30%)"/>
  </r>
  <r>
    <m/>
    <s v="S2A_MSIL1C"/>
    <s v="CDM-MLB-CLS"/>
    <s v="-39.06, 120.02 | Zoom: 11"/>
    <b v="1"/>
    <s v="United States"/>
    <s v="Lake Tahoe"/>
    <s v="TA"/>
    <x v="312"/>
    <s v="11SKC"/>
    <s v="19:03:50 UTC"/>
    <n v="0.7"/>
    <s v="2500X1254px"/>
    <s v="PNG"/>
    <s v="65m"/>
    <s v="2023H1"/>
    <n v="4"/>
    <n v="10"/>
    <s v="02 Sunny (10%-30%)"/>
  </r>
  <r>
    <m/>
    <s v="S2A_MSIL1C"/>
    <s v="CDM-MLB-CLS"/>
    <s v="-39.06, 120.02 | Zoom: 11"/>
    <b v="1"/>
    <s v="United States"/>
    <s v="Lake Tahoe"/>
    <s v="TA"/>
    <x v="312"/>
    <s v="10SFJ"/>
    <s v="19:03:40 UTC"/>
    <n v="3.1"/>
    <s v="2500X1254px"/>
    <s v="PNG"/>
    <s v="65m"/>
    <s v="2023H1"/>
    <n v="4"/>
    <n v="10"/>
    <s v="02 Sunny (10%-30%)"/>
  </r>
  <r>
    <m/>
    <s v="S2A_MSIL1C"/>
    <s v="CDM-MLB-CLS"/>
    <s v="-39.06, 120.02 | Zoom: 11"/>
    <b v="1"/>
    <s v="United States"/>
    <s v="Lake Tahoe"/>
    <s v="TA"/>
    <x v="312"/>
    <s v="10SGJ"/>
    <s v="19:03:36 UTC"/>
    <n v="8.6"/>
    <s v="2500X1254px"/>
    <s v="PNG"/>
    <s v="65m"/>
    <s v="2023H1"/>
    <n v="4"/>
    <n v="10"/>
    <s v="02 Sunny (10%-30%)"/>
  </r>
  <r>
    <m/>
    <s v="S2A_MSIL1C"/>
    <s v="CDM-MLB-CLS"/>
    <s v="-39.06, 120.02 | Zoom: 11"/>
    <b v="1"/>
    <s v="United States"/>
    <s v="Lake Tahoe"/>
    <s v="TA"/>
    <x v="312"/>
    <s v="11SKD"/>
    <s v="19:03:35 UTC"/>
    <n v="10.199999999999999"/>
    <s v="2500X1254px"/>
    <s v="PNG"/>
    <s v="65m"/>
    <s v="2023H1"/>
    <n v="4"/>
    <n v="10"/>
    <s v="02 Sunny (10%-30%)"/>
  </r>
  <r>
    <m/>
    <s v="S2A_MSIL1C"/>
    <s v="CDM-MLB-CLS"/>
    <s v="-39.06, 120.02 | Zoom: 11"/>
    <b v="1"/>
    <s v="United States"/>
    <s v="Lake Tahoe"/>
    <s v="TA"/>
    <x v="125"/>
    <s v="10SFH"/>
    <s v="18:53:59 UTC"/>
    <n v="0"/>
    <s v="2500X1254px"/>
    <s v="PNG"/>
    <s v="65m"/>
    <s v="2023H1"/>
    <n v="14.949999999999998"/>
    <n v="20"/>
    <s v="02 Sunny (10%-30%)"/>
  </r>
  <r>
    <m/>
    <s v="S2A_MSIL1C"/>
    <s v="CDM-MLB-CLS"/>
    <s v="-39.06, 120.02 | Zoom: 11"/>
    <b v="1"/>
    <s v="United States"/>
    <s v="Lake Tahoe"/>
    <s v="TA"/>
    <x v="125"/>
    <s v="10SGH"/>
    <s v="18:53:55 UTC"/>
    <n v="1.3"/>
    <s v="2500X1254px"/>
    <s v="PNG"/>
    <s v="65m"/>
    <s v="2023H1"/>
    <n v="14.949999999999998"/>
    <n v="20"/>
    <s v="02 Sunny (10%-30%)"/>
  </r>
  <r>
    <m/>
    <s v="S2A_MSIL1C"/>
    <s v="CDM-MLB-CLS"/>
    <s v="-39.06, 120.02 | Zoom: 11"/>
    <b v="1"/>
    <s v="United States"/>
    <s v="Lake Tahoe"/>
    <s v="TA"/>
    <x v="125"/>
    <s v="11SKC"/>
    <s v="18:53:54 UTC"/>
    <n v="1.2"/>
    <s v="2500X1254px"/>
    <s v="PNG"/>
    <s v="65m"/>
    <s v="2023H1"/>
    <n v="14.949999999999998"/>
    <n v="20"/>
    <s v="02 Sunny (10%-30%)"/>
  </r>
  <r>
    <m/>
    <s v="S2A_MSIL1C"/>
    <s v="CDM-MLB-CLS"/>
    <s v="-39.06, 120.02 | Zoom: 11"/>
    <b v="1"/>
    <s v="United States"/>
    <s v="Lake Tahoe"/>
    <s v="TA"/>
    <x v="125"/>
    <s v="10SFJ"/>
    <s v="18:53:47 UTC"/>
    <n v="40.5"/>
    <s v="2500X1254px"/>
    <s v="PNG"/>
    <s v="65m"/>
    <s v="2023H1"/>
    <n v="14.949999999999998"/>
    <n v="20"/>
    <s v="02 Sunny (10%-30%)"/>
  </r>
  <r>
    <m/>
    <s v="S2A_MSIL1C"/>
    <s v="CDM-MLB-CLS"/>
    <s v="-39.06, 120.02 | Zoom: 11"/>
    <b v="1"/>
    <s v="United States"/>
    <s v="Lake Tahoe"/>
    <s v="TA"/>
    <x v="125"/>
    <s v="10SGJ"/>
    <s v="18:53:40 UTC"/>
    <n v="26.8"/>
    <s v="2500X1254px"/>
    <s v="PNG"/>
    <s v="65m"/>
    <s v="2023H1"/>
    <n v="14.949999999999998"/>
    <n v="20"/>
    <s v="02 Sunny (10%-30%)"/>
  </r>
  <r>
    <m/>
    <s v="S2A_MSIL1C"/>
    <s v="CDM-MLB-CLS"/>
    <s v="-39.06, 120.02 | Zoom: 11"/>
    <b v="1"/>
    <s v="United States"/>
    <s v="Lake Tahoe"/>
    <s v="TA"/>
    <x v="125"/>
    <s v="11SKD"/>
    <s v="18:53:40 UTC"/>
    <n v="19.899999999999999"/>
    <s v="2500X1254px"/>
    <s v="PNG"/>
    <s v="65m"/>
    <s v="2023H1"/>
    <n v="14.949999999999998"/>
    <n v="20"/>
    <s v="02 Sunny (10%-30%)"/>
  </r>
  <r>
    <m/>
    <s v="S2A_MSIL1C"/>
    <s v="CDM-MLB-CLS"/>
    <s v="-39.06, 120.02 | Zoom: 11"/>
    <b v="1"/>
    <s v="United States"/>
    <s v="Lake Tahoe"/>
    <s v="TA"/>
    <x v="231"/>
    <s v="10SFH"/>
    <s v="19:03:49 UTC"/>
    <n v="33.799999999999997"/>
    <s v="2500X1254px"/>
    <s v="PNG"/>
    <s v="65m"/>
    <s v="2023H1"/>
    <n v="34.833333333333336"/>
    <n v="40"/>
    <s v="03 Cloudy (40%-90%)"/>
  </r>
  <r>
    <m/>
    <s v="S2A_MSIL1C"/>
    <s v="CDM-MLB-CLS"/>
    <s v="-39.06, 120.02 | Zoom: 11"/>
    <b v="1"/>
    <s v="United States"/>
    <s v="Lake Tahoe"/>
    <s v="TA"/>
    <x v="231"/>
    <s v="10SGH"/>
    <s v="19:03:46 UTC"/>
    <n v="60.1"/>
    <s v="2500X1254px"/>
    <s v="PNG"/>
    <s v="65m"/>
    <s v="2023H1"/>
    <n v="34.833333333333336"/>
    <n v="40"/>
    <s v="03 Cloudy (40%-90%)"/>
  </r>
  <r>
    <m/>
    <s v="S2A_MSIL1C"/>
    <s v="CDM-MLB-CLS"/>
    <s v="-39.06, 120.02 | Zoom: 11"/>
    <b v="1"/>
    <s v="United States"/>
    <s v="Lake Tahoe"/>
    <s v="TA"/>
    <x v="231"/>
    <s v="11SKC"/>
    <s v="19:03:45 UTC"/>
    <n v="54.2"/>
    <s v="2500X1254px"/>
    <s v="PNG"/>
    <s v="65m"/>
    <s v="2023H1"/>
    <n v="34.833333333333336"/>
    <n v="40"/>
    <s v="03 Cloudy (40%-90%)"/>
  </r>
  <r>
    <m/>
    <s v="S2A_MSIL1C"/>
    <s v="CDM-MLB-CLS"/>
    <s v="-39.06, 120.02 | Zoom: 11"/>
    <b v="1"/>
    <s v="United States"/>
    <s v="Lake Tahoe"/>
    <s v="TA"/>
    <x v="231"/>
    <s v="10SFJ"/>
    <s v="19:03:35 UTC"/>
    <n v="27.7"/>
    <s v="2500X1254px"/>
    <s v="PNG"/>
    <s v="65m"/>
    <s v="2023H1"/>
    <n v="34.833333333333336"/>
    <n v="40"/>
    <s v="03 Cloudy (40%-90%)"/>
  </r>
  <r>
    <m/>
    <s v="S2A_MSIL1C"/>
    <s v="CDM-MLB-CLS"/>
    <s v="-39.06, 120.02 | Zoom: 11"/>
    <b v="1"/>
    <s v="United States"/>
    <s v="Lake Tahoe"/>
    <s v="TA"/>
    <x v="231"/>
    <s v="10SGJ"/>
    <s v="19:03:30 UTC"/>
    <n v="17.600000000000001"/>
    <s v="2500X1254px"/>
    <s v="PNG"/>
    <s v="65m"/>
    <s v="2023H1"/>
    <n v="34.833333333333336"/>
    <n v="40"/>
    <s v="03 Cloudy (40%-90%)"/>
  </r>
  <r>
    <m/>
    <s v="S2A_MSIL1C"/>
    <s v="CDM-MLB-CLS"/>
    <s v="-39.06, 120.02 | Zoom: 11"/>
    <b v="1"/>
    <s v="United States"/>
    <s v="Lake Tahoe"/>
    <s v="TA"/>
    <x v="231"/>
    <s v="11SKD"/>
    <s v="19:03:30 UTC"/>
    <n v="15.6"/>
    <s v="2500X1254px"/>
    <s v="PNG"/>
    <s v="65m"/>
    <s v="2023H1"/>
    <n v="34.833333333333336"/>
    <n v="40"/>
    <s v="03 Cloudy (40%-90%)"/>
  </r>
  <r>
    <m/>
    <s v="S2A_MSIL1C"/>
    <s v="CDM-MLB-CLS"/>
    <s v="-39.06, 120.02 | Zoom: 11"/>
    <b v="1"/>
    <s v="United States"/>
    <s v="Lake Tahoe"/>
    <s v="TA"/>
    <x v="126"/>
    <s v="10SFH"/>
    <s v="18:53:53 UTC"/>
    <n v="59"/>
    <s v="2500X1254px"/>
    <s v="PNG"/>
    <s v="65m"/>
    <s v="2023H1"/>
    <n v="13.950000000000001"/>
    <n v="20"/>
    <s v="02 Sunny (10%-30%)"/>
  </r>
  <r>
    <m/>
    <s v="S2A_MSIL1C"/>
    <s v="CDM-MLB-CLS"/>
    <s v="-39.06, 120.02 | Zoom: 11"/>
    <b v="1"/>
    <s v="United States"/>
    <s v="Lake Tahoe"/>
    <s v="TA"/>
    <x v="126"/>
    <s v="10SGH"/>
    <s v="18:53:50 UTC"/>
    <n v="12.7"/>
    <s v="2500X1254px"/>
    <s v="PNG"/>
    <s v="65m"/>
    <s v="2023H1"/>
    <n v="13.950000000000001"/>
    <n v="20"/>
    <s v="02 Sunny (10%-30%)"/>
  </r>
  <r>
    <m/>
    <s v="S2A_MSIL1C"/>
    <s v="CDM-MLB-CLS"/>
    <s v="-39.06, 120.02 | Zoom: 11"/>
    <b v="1"/>
    <s v="United States"/>
    <s v="Lake Tahoe"/>
    <s v="TA"/>
    <x v="126"/>
    <s v="11SKC"/>
    <s v="18:53:49 UTC"/>
    <n v="4.9000000000000004"/>
    <s v="2500X1254px"/>
    <s v="PNG"/>
    <s v="65m"/>
    <s v="2023H1"/>
    <n v="13.950000000000001"/>
    <n v="20"/>
    <s v="02 Sunny (10%-30%)"/>
  </r>
  <r>
    <m/>
    <s v="S2A_MSIL1C"/>
    <s v="CDM-MLB-CLS"/>
    <s v="-39.06, 120.02 | Zoom: 11"/>
    <b v="1"/>
    <s v="United States"/>
    <s v="Lake Tahoe"/>
    <s v="TA"/>
    <x v="126"/>
    <s v="10SFJ"/>
    <s v="18:53:42 UTC"/>
    <n v="6.8"/>
    <s v="2500X1254px"/>
    <s v="PNG"/>
    <s v="65m"/>
    <s v="2023H1"/>
    <n v="13.950000000000001"/>
    <n v="20"/>
    <s v="02 Sunny (10%-30%)"/>
  </r>
  <r>
    <m/>
    <s v="S2A_MSIL1C"/>
    <s v="CDM-MLB-CLS"/>
    <s v="-39.06, 120.02 | Zoom: 11"/>
    <b v="1"/>
    <s v="United States"/>
    <s v="Lake Tahoe"/>
    <s v="TA"/>
    <x v="126"/>
    <s v="10SGJ"/>
    <s v="18:53:35 UTC"/>
    <n v="0.3"/>
    <s v="2500X1254px"/>
    <s v="PNG"/>
    <s v="65m"/>
    <s v="2023H1"/>
    <n v="13.950000000000001"/>
    <n v="20"/>
    <s v="02 Sunny (10%-30%)"/>
  </r>
  <r>
    <m/>
    <s v="S2A_MSIL1C"/>
    <s v="CDM-MLB-CLS"/>
    <s v="-39.06, 120.02 | Zoom: 11"/>
    <b v="1"/>
    <s v="United States"/>
    <s v="Lake Tahoe"/>
    <s v="TA"/>
    <x v="126"/>
    <s v="11SKD"/>
    <s v="18:53:34 UTC"/>
    <n v="0"/>
    <s v="2500X1254px"/>
    <s v="PNG"/>
    <s v="65m"/>
    <s v="2023H1"/>
    <n v="13.950000000000001"/>
    <n v="20"/>
    <s v="02 Sunny (10%-30%)"/>
  </r>
  <r>
    <m/>
    <s v="S2A_MSIL1C"/>
    <s v="CDM-MLB-CLS"/>
    <s v="-39.06, 120.02 | Zoom: 11"/>
    <b v="1"/>
    <s v="United States"/>
    <s v="Lake Tahoe"/>
    <s v="TA"/>
    <x v="388"/>
    <s v="10SFH"/>
    <s v="19:03:54 UTC"/>
    <n v="24.2"/>
    <s v="2500X1254px"/>
    <s v="PNG"/>
    <s v="65m"/>
    <s v="2023H1"/>
    <n v="20.383333333333336"/>
    <n v="30"/>
    <s v="02 Sunny (10%-30%)"/>
  </r>
  <r>
    <m/>
    <s v="S2A_MSIL1C"/>
    <s v="CDM-MLB-CLS"/>
    <s v="-39.06, 120.02 | Zoom: 11"/>
    <b v="1"/>
    <s v="United States"/>
    <s v="Lake Tahoe"/>
    <s v="TA"/>
    <x v="388"/>
    <s v="10SGH"/>
    <s v="19:03:50 UTC"/>
    <n v="7.5"/>
    <s v="2500X1254px"/>
    <s v="PNG"/>
    <s v="65m"/>
    <s v="2023H1"/>
    <n v="20.383333333333336"/>
    <n v="30"/>
    <s v="02 Sunny (10%-30%)"/>
  </r>
  <r>
    <m/>
    <s v="S2A_MSIL1C"/>
    <s v="CDM-MLB-CLS"/>
    <s v="-39.06, 120.02 | Zoom: 11"/>
    <b v="1"/>
    <s v="United States"/>
    <s v="Lake Tahoe"/>
    <s v="TA"/>
    <x v="388"/>
    <s v="11SKC"/>
    <s v="19:03:49 UTC"/>
    <n v="5.8"/>
    <s v="2500X1254px"/>
    <s v="PNG"/>
    <s v="65m"/>
    <s v="2023H1"/>
    <n v="20.383333333333336"/>
    <n v="30"/>
    <s v="02 Sunny (10%-30%)"/>
  </r>
  <r>
    <m/>
    <s v="S2A_MSIL1C"/>
    <s v="CDM-MLB-CLS"/>
    <s v="-39.06, 120.02 | Zoom: 11"/>
    <b v="1"/>
    <s v="United States"/>
    <s v="Lake Tahoe"/>
    <s v="TA"/>
    <x v="388"/>
    <s v="10SFJ"/>
    <s v="19:03:39 UTC"/>
    <n v="51.9"/>
    <s v="2500X1254px"/>
    <s v="PNG"/>
    <s v="65m"/>
    <s v="2023H1"/>
    <n v="20.383333333333336"/>
    <n v="30"/>
    <s v="02 Sunny (10%-30%)"/>
  </r>
  <r>
    <m/>
    <s v="S2A_MSIL1C"/>
    <s v="CDM-MLB-CLS"/>
    <s v="-39.06, 120.02 | Zoom: 11"/>
    <b v="1"/>
    <s v="United States"/>
    <s v="Lake Tahoe"/>
    <s v="TA"/>
    <x v="388"/>
    <s v="10SGJ"/>
    <s v="19:03:36 UTC"/>
    <n v="17"/>
    <s v="2500X1254px"/>
    <s v="PNG"/>
    <s v="65m"/>
    <s v="2023H1"/>
    <n v="20.383333333333336"/>
    <n v="30"/>
    <s v="02 Sunny (10%-30%)"/>
  </r>
  <r>
    <m/>
    <s v="S2A_MSIL1C"/>
    <s v="CDM-MLB-CLS"/>
    <s v="-39.06, 120.02 | Zoom: 11"/>
    <b v="1"/>
    <s v="United States"/>
    <s v="Lake Tahoe"/>
    <s v="TA"/>
    <x v="388"/>
    <s v="11SKD"/>
    <s v="19:03:35 UTC"/>
    <n v="15.9"/>
    <s v="2500X1254px"/>
    <s v="PNG"/>
    <s v="65m"/>
    <s v="2023H1"/>
    <n v="20.383333333333336"/>
    <n v="30"/>
    <s v="02 Sunny (10%-30%)"/>
  </r>
  <r>
    <m/>
    <s v="S2A_MSIL1C"/>
    <s v="CDM-MLB-CLS"/>
    <s v="-39.06, 120.02 | Zoom: 11"/>
    <b v="1"/>
    <s v="United States"/>
    <s v="Lake Tahoe"/>
    <s v="TA"/>
    <x v="127"/>
    <s v="10SFH"/>
    <s v="18:53:58 UTC"/>
    <n v="97.4"/>
    <s v="2500X1254px"/>
    <s v="PNG"/>
    <s v="65m"/>
    <s v="2023H1"/>
    <n v="74.433333333333323"/>
    <n v="80"/>
    <s v="03 Cloudy (40%-90%)"/>
  </r>
  <r>
    <m/>
    <s v="S2A_MSIL1C"/>
    <s v="CDM-MLB-CLS"/>
    <s v="-39.06, 120.02 | Zoom: 11"/>
    <b v="1"/>
    <s v="United States"/>
    <s v="Lake Tahoe"/>
    <s v="TA"/>
    <x v="127"/>
    <s v="10SGH"/>
    <s v="18:53:54 UTC"/>
    <n v="73.3"/>
    <s v="2500X1254px"/>
    <s v="PNG"/>
    <s v="65m"/>
    <s v="2023H1"/>
    <n v="74.433333333333323"/>
    <n v="80"/>
    <s v="03 Cloudy (40%-90%)"/>
  </r>
  <r>
    <m/>
    <s v="S2A_MSIL1C"/>
    <s v="CDM-MLB-CLS"/>
    <s v="-39.06, 120.02 | Zoom: 11"/>
    <b v="1"/>
    <s v="United States"/>
    <s v="Lake Tahoe"/>
    <s v="TA"/>
    <x v="127"/>
    <s v="11SKC"/>
    <s v="18:53:53 UTC"/>
    <n v="62.4"/>
    <s v="2500X1254px"/>
    <s v="PNG"/>
    <s v="65m"/>
    <s v="2023H1"/>
    <n v="74.433333333333323"/>
    <n v="80"/>
    <s v="03 Cloudy (40%-90%)"/>
  </r>
  <r>
    <m/>
    <s v="S2A_MSIL1C"/>
    <s v="CDM-MLB-CLS"/>
    <s v="-39.06, 120.02 | Zoom: 11"/>
    <b v="1"/>
    <s v="United States"/>
    <s v="Lake Tahoe"/>
    <s v="TA"/>
    <x v="127"/>
    <s v="10SFJ"/>
    <s v="18:53:46 UTC"/>
    <n v="92.1"/>
    <s v="2500X1254px"/>
    <s v="PNG"/>
    <s v="65m"/>
    <s v="2023H1"/>
    <n v="74.433333333333323"/>
    <n v="80"/>
    <s v="03 Cloudy (40%-90%)"/>
  </r>
  <r>
    <m/>
    <s v="S2A_MSIL1C"/>
    <s v="CDM-MLB-CLS"/>
    <s v="-39.06, 120.02 | Zoom: 11"/>
    <b v="1"/>
    <s v="United States"/>
    <s v="Lake Tahoe"/>
    <s v="TA"/>
    <x v="127"/>
    <s v="10SGJ"/>
    <s v="18:53:39 UTC"/>
    <n v="65.099999999999994"/>
    <s v="2500X1254px"/>
    <s v="PNG"/>
    <s v="65m"/>
    <s v="2023H1"/>
    <n v="74.433333333333323"/>
    <n v="80"/>
    <s v="03 Cloudy (40%-90%)"/>
  </r>
  <r>
    <m/>
    <s v="S2A_MSIL1C"/>
    <s v="CDM-MLB-CLS"/>
    <s v="-39.06, 120.02 | Zoom: 11"/>
    <b v="1"/>
    <s v="United States"/>
    <s v="Lake Tahoe"/>
    <s v="TA"/>
    <x v="127"/>
    <s v="11SKD"/>
    <s v="18:53:39 UTC"/>
    <n v="56.3"/>
    <s v="2500X1254px"/>
    <s v="PNG"/>
    <s v="65m"/>
    <s v="2023H1"/>
    <n v="74.433333333333323"/>
    <n v="80"/>
    <s v="03 Cloudy (40%-90%)"/>
  </r>
  <r>
    <m/>
    <s v="S2A_MSIL1C"/>
    <s v="CDM-MLB-CLS"/>
    <s v="-39.06, 120.02 | Zoom: 11"/>
    <b v="1"/>
    <s v="United States"/>
    <s v="Lake Tahoe"/>
    <s v="TA"/>
    <x v="314"/>
    <s v="10SFH"/>
    <s v="19:03:49 UTC"/>
    <n v="29"/>
    <s v="2500X1254px"/>
    <s v="PNG"/>
    <s v="65m"/>
    <s v="2023H1"/>
    <n v="23.45"/>
    <n v="30"/>
    <s v="02 Sunny (10%-30%)"/>
  </r>
  <r>
    <m/>
    <s v="S2A_MSIL1C"/>
    <s v="CDM-MLB-CLS"/>
    <s v="-39.06, 120.02 | Zoom: 11"/>
    <b v="1"/>
    <s v="United States"/>
    <s v="Lake Tahoe"/>
    <s v="TA"/>
    <x v="314"/>
    <s v="10SGH"/>
    <s v="19:03:46 UTC"/>
    <n v="25.8"/>
    <s v="2500X1254px"/>
    <s v="PNG"/>
    <s v="65m"/>
    <s v="2023H1"/>
    <n v="23.45"/>
    <n v="30"/>
    <s v="02 Sunny (10%-30%)"/>
  </r>
  <r>
    <m/>
    <s v="S2A_MSIL1C"/>
    <s v="CDM-MLB-CLS"/>
    <s v="-39.06, 120.02 | Zoom: 11"/>
    <b v="1"/>
    <s v="United States"/>
    <s v="Lake Tahoe"/>
    <s v="TA"/>
    <x v="314"/>
    <s v="11SKC"/>
    <s v="19:03:45 UTC"/>
    <n v="18.899999999999999"/>
    <s v="2500X1254px"/>
    <s v="PNG"/>
    <s v="65m"/>
    <s v="2023H1"/>
    <n v="23.45"/>
    <n v="30"/>
    <s v="02 Sunny (10%-30%)"/>
  </r>
  <r>
    <m/>
    <s v="S2A_MSIL1C"/>
    <s v="CDM-MLB-CLS"/>
    <s v="-39.06, 120.02 | Zoom: 11"/>
    <b v="1"/>
    <s v="United States"/>
    <s v="Lake Tahoe"/>
    <s v="TA"/>
    <x v="314"/>
    <s v="10SFJ"/>
    <s v="19:03:35 UTC"/>
    <n v="46.3"/>
    <s v="2500X1254px"/>
    <s v="PNG"/>
    <s v="65m"/>
    <s v="2023H1"/>
    <n v="23.45"/>
    <n v="30"/>
    <s v="02 Sunny (10%-30%)"/>
  </r>
  <r>
    <m/>
    <s v="S2A_MSIL1C"/>
    <s v="CDM-MLB-CLS"/>
    <s v="-39.06, 120.02 | Zoom: 11"/>
    <b v="1"/>
    <s v="United States"/>
    <s v="Lake Tahoe"/>
    <s v="TA"/>
    <x v="314"/>
    <s v="11SKD"/>
    <s v="19:03:31 UTC"/>
    <n v="6.2"/>
    <s v="2500X1254px"/>
    <s v="PNG"/>
    <s v="65m"/>
    <s v="2023H1"/>
    <n v="23.45"/>
    <n v="30"/>
    <s v="02 Sunny (10%-30%)"/>
  </r>
  <r>
    <m/>
    <s v="S2A_MSIL1C"/>
    <s v="CDM-MLB-CLS"/>
    <s v="-39.06, 120.02 | Zoom: 11"/>
    <b v="1"/>
    <s v="United States"/>
    <s v="Lake Tahoe"/>
    <s v="TA"/>
    <x v="314"/>
    <s v="10SGJ"/>
    <s v="19:03:31 UTC"/>
    <n v="14.5"/>
    <s v="2500X1254px"/>
    <s v="PNG"/>
    <s v="65m"/>
    <s v="2023H1"/>
    <n v="23.45"/>
    <n v="30"/>
    <s v="02 Sunny (10%-30%)"/>
  </r>
  <r>
    <m/>
    <s v="S2A_MSIL1C"/>
    <s v="CDM-MLB-CLS"/>
    <s v="-39.06, 120.02 | Zoom: 11"/>
    <b v="1"/>
    <s v="United States"/>
    <s v="Lake Tahoe"/>
    <s v="TA"/>
    <x v="128"/>
    <s v="10SFH"/>
    <s v="18:53:53 UTC"/>
    <n v="3.7"/>
    <s v="2500X1254px"/>
    <s v="PNG"/>
    <s v="65m"/>
    <s v="2023H1"/>
    <n v="0.6166666666666667"/>
    <n v="10"/>
    <s v="02 Sunny (10%-30%)"/>
  </r>
  <r>
    <m/>
    <s v="S2A_MSIL1C"/>
    <s v="CDM-MLB-CLS"/>
    <s v="-39.06, 120.02 | Zoom: 11"/>
    <b v="1"/>
    <s v="United States"/>
    <s v="Lake Tahoe"/>
    <s v="TA"/>
    <x v="128"/>
    <s v="10SGH"/>
    <s v="18:53:49 UTC"/>
    <n v="0"/>
    <s v="2500X1254px"/>
    <s v="PNG"/>
    <s v="65m"/>
    <s v="2023H1"/>
    <n v="0.6166666666666667"/>
    <n v="10"/>
    <s v="02 Sunny (10%-30%)"/>
  </r>
  <r>
    <m/>
    <s v="S2A_MSIL1C"/>
    <s v="CDM-MLB-CLS"/>
    <s v="-39.06, 120.02 | Zoom: 11"/>
    <b v="1"/>
    <s v="United States"/>
    <s v="Lake Tahoe"/>
    <s v="TA"/>
    <x v="128"/>
    <s v="11SKC"/>
    <s v="18:53:48 UTC"/>
    <n v="0"/>
    <s v="2500X1254px"/>
    <s v="PNG"/>
    <s v="65m"/>
    <s v="2023H1"/>
    <n v="0.6166666666666667"/>
    <n v="10"/>
    <s v="02 Sunny (10%-30%)"/>
  </r>
  <r>
    <m/>
    <s v="S2A_MSIL1C"/>
    <s v="CDM-MLB-CLS"/>
    <s v="-39.06, 120.02 | Zoom: 11"/>
    <b v="1"/>
    <s v="United States"/>
    <s v="Lake Tahoe"/>
    <s v="TA"/>
    <x v="128"/>
    <s v="10SFJ"/>
    <s v="18:53:42 UTC"/>
    <n v="0"/>
    <s v="2500X1254px"/>
    <s v="PNG"/>
    <s v="65m"/>
    <s v="2023H1"/>
    <n v="0.6166666666666667"/>
    <n v="10"/>
    <s v="02 Sunny (10%-30%)"/>
  </r>
  <r>
    <m/>
    <s v="S2A_MSIL1C"/>
    <s v="CDM-MLB-CLS"/>
    <s v="-39.06, 120.02 | Zoom: 11"/>
    <b v="1"/>
    <s v="United States"/>
    <s v="Lake Tahoe"/>
    <s v="TA"/>
    <x v="128"/>
    <s v="10SGJ"/>
    <s v="18:53:35 UTC"/>
    <n v="0"/>
    <s v="2500X1254px"/>
    <s v="PNG"/>
    <s v="65m"/>
    <s v="2023H1"/>
    <n v="0.6166666666666667"/>
    <n v="10"/>
    <s v="02 Sunny (10%-30%)"/>
  </r>
  <r>
    <m/>
    <s v="S2A_MSIL1C"/>
    <s v="CDM-MLB-CLS"/>
    <s v="-39.06, 120.02 | Zoom: 11"/>
    <b v="1"/>
    <s v="United States"/>
    <s v="Lake Tahoe"/>
    <s v="TA"/>
    <x v="128"/>
    <s v="11SKD"/>
    <s v="18:53:34 UTC"/>
    <n v="0"/>
    <s v="2500X1254px"/>
    <s v="PNG"/>
    <s v="65m"/>
    <s v="2023H1"/>
    <n v="0.6166666666666667"/>
    <n v="10"/>
    <s v="02 Sunny (10%-30%)"/>
  </r>
  <r>
    <m/>
    <s v="S2A_MSIL1C"/>
    <s v="CDM-MLB-CLS"/>
    <s v="-39.06, 120.02 | Zoom: 11"/>
    <b v="1"/>
    <s v="United States"/>
    <s v="Lake Tahoe"/>
    <s v="TA"/>
    <x v="233"/>
    <s v="10SFH"/>
    <s v="19:03:55 UTC"/>
    <n v="39"/>
    <s v="2500X1254px"/>
    <s v="PNG"/>
    <s v="65m"/>
    <s v="2023H1"/>
    <n v="16.683333333333334"/>
    <n v="20"/>
    <s v="02 Sunny (10%-30%)"/>
  </r>
  <r>
    <m/>
    <s v="S2A_MSIL1C"/>
    <s v="CDM-MLB-CLS"/>
    <s v="-39.06, 120.02 | Zoom: 11"/>
    <b v="1"/>
    <s v="United States"/>
    <s v="Lake Tahoe"/>
    <s v="TA"/>
    <x v="233"/>
    <s v="10SGH"/>
    <s v="19:03:52 UTC"/>
    <n v="27.7"/>
    <s v="2500X1254px"/>
    <s v="PNG"/>
    <s v="65m"/>
    <s v="2023H1"/>
    <n v="16.683333333333334"/>
    <n v="20"/>
    <s v="02 Sunny (10%-30%)"/>
  </r>
  <r>
    <m/>
    <s v="S2A_MSIL1C"/>
    <s v="CDM-MLB-CLS"/>
    <s v="-39.06, 120.02 | Zoom: 11"/>
    <b v="1"/>
    <s v="United States"/>
    <s v="Lake Tahoe"/>
    <s v="TA"/>
    <x v="233"/>
    <s v="11SKC"/>
    <s v="19:03:51 UTC"/>
    <n v="19"/>
    <s v="2500X1254px"/>
    <s v="PNG"/>
    <s v="65m"/>
    <s v="2023H1"/>
    <n v="16.683333333333334"/>
    <n v="20"/>
    <s v="02 Sunny (10%-30%)"/>
  </r>
  <r>
    <m/>
    <s v="S2A_MSIL1C"/>
    <s v="CDM-MLB-CLS"/>
    <s v="-39.06, 120.02 | Zoom: 11"/>
    <b v="1"/>
    <s v="United States"/>
    <s v="Lake Tahoe"/>
    <s v="TA"/>
    <x v="233"/>
    <s v="10SFJ"/>
    <s v="19:03:41 UTC"/>
    <n v="0.3"/>
    <s v="2500X1254px"/>
    <s v="PNG"/>
    <s v="65m"/>
    <s v="2023H1"/>
    <n v="16.683333333333334"/>
    <n v="20"/>
    <s v="02 Sunny (10%-30%)"/>
  </r>
  <r>
    <m/>
    <s v="S2A_MSIL1C"/>
    <s v="CDM-MLB-CLS"/>
    <s v="-39.06, 120.02 | Zoom: 11"/>
    <b v="1"/>
    <s v="United States"/>
    <s v="Lake Tahoe"/>
    <s v="TA"/>
    <x v="233"/>
    <s v="10SGJ"/>
    <s v="19:03:37 UTC"/>
    <n v="6.4"/>
    <s v="2500X1254px"/>
    <s v="PNG"/>
    <s v="65m"/>
    <s v="2023H1"/>
    <n v="16.683333333333334"/>
    <n v="20"/>
    <s v="02 Sunny (10%-30%)"/>
  </r>
  <r>
    <m/>
    <s v="S2A_MSIL1C"/>
    <s v="CDM-MLB-CLS"/>
    <s v="-39.06, 120.02 | Zoom: 11"/>
    <b v="1"/>
    <s v="United States"/>
    <s v="Lake Tahoe"/>
    <s v="TA"/>
    <x v="233"/>
    <s v="11SKD"/>
    <s v="19:03:36 UTC"/>
    <n v="7.7"/>
    <s v="2500X1254px"/>
    <s v="PNG"/>
    <s v="65m"/>
    <s v="2023H1"/>
    <n v="16.683333333333334"/>
    <n v="20"/>
    <s v="02 Sunny (10%-30%)"/>
  </r>
  <r>
    <m/>
    <s v="S2A_MSIL1C"/>
    <s v="CDM-MLB-CLS"/>
    <s v="-39.06, 120.02 | Zoom: 11"/>
    <b v="1"/>
    <s v="United States"/>
    <s v="Lake Tahoe"/>
    <s v="TA"/>
    <x v="129"/>
    <s v="10SFH"/>
    <s v="18:53:59 UTC"/>
    <n v="100"/>
    <s v="2500X1254px"/>
    <s v="PNG"/>
    <s v="65m"/>
    <s v="2023H1"/>
    <n v="94.483333333333348"/>
    <n v="100"/>
    <s v="04 Overcast (100%)"/>
  </r>
  <r>
    <m/>
    <s v="S2A_MSIL1C"/>
    <s v="CDM-MLB-CLS"/>
    <s v="-39.06, 120.02 | Zoom: 11"/>
    <b v="1"/>
    <s v="United States"/>
    <s v="Lake Tahoe"/>
    <s v="TA"/>
    <x v="129"/>
    <s v="10SGH"/>
    <s v="18:53:56 UTC"/>
    <n v="96"/>
    <s v="2500X1254px"/>
    <s v="PNG"/>
    <s v="65m"/>
    <s v="2023H1"/>
    <n v="94.483333333333348"/>
    <n v="100"/>
    <s v="04 Overcast (100%)"/>
  </r>
  <r>
    <m/>
    <s v="S2A_MSIL1C"/>
    <s v="CDM-MLB-CLS"/>
    <s v="-39.06, 120.02 | Zoom: 11"/>
    <b v="1"/>
    <s v="United States"/>
    <s v="Lake Tahoe"/>
    <s v="TA"/>
    <x v="129"/>
    <s v="11SKC"/>
    <s v="18:53:55 UTC"/>
    <n v="89.3"/>
    <s v="2500X1254px"/>
    <s v="PNG"/>
    <s v="65m"/>
    <s v="2023H1"/>
    <n v="94.483333333333348"/>
    <n v="100"/>
    <s v="04 Overcast (100%)"/>
  </r>
  <r>
    <m/>
    <s v="S2A_MSIL1C"/>
    <s v="CDM-MLB-CLS"/>
    <s v="-39.06, 120.02 | Zoom: 11"/>
    <b v="1"/>
    <s v="United States"/>
    <s v="Lake Tahoe"/>
    <s v="TA"/>
    <x v="129"/>
    <s v="10SFJ"/>
    <s v="18:53:48 UTC"/>
    <n v="99.9"/>
    <s v="2500X1254px"/>
    <s v="PNG"/>
    <s v="65m"/>
    <s v="2023H1"/>
    <n v="94.483333333333348"/>
    <n v="100"/>
    <s v="04 Overcast (100%)"/>
  </r>
  <r>
    <m/>
    <s v="S2A_MSIL1C"/>
    <s v="CDM-MLB-CLS"/>
    <s v="-39.06, 120.02 | Zoom: 11"/>
    <b v="1"/>
    <s v="United States"/>
    <s v="Lake Tahoe"/>
    <s v="TA"/>
    <x v="129"/>
    <s v="11SKD"/>
    <s v="18:53:41 UTC"/>
    <n v="89.8"/>
    <s v="2500X1254px"/>
    <s v="PNG"/>
    <s v="65m"/>
    <s v="2023H1"/>
    <n v="94.483333333333348"/>
    <n v="100"/>
    <s v="04 Overcast (100%)"/>
  </r>
  <r>
    <m/>
    <s v="S2A_MSIL1C"/>
    <s v="CDM-MLB-CLS"/>
    <s v="-39.06, 120.02 | Zoom: 11"/>
    <b v="1"/>
    <s v="United States"/>
    <s v="Lake Tahoe"/>
    <s v="TA"/>
    <x v="129"/>
    <s v="10SGJ"/>
    <s v="18:53:41 UTC"/>
    <n v="91.9"/>
    <s v="2500X1254px"/>
    <s v="PNG"/>
    <s v="65m"/>
    <s v="2023H1"/>
    <n v="94.483333333333348"/>
    <n v="100"/>
    <s v="04 Overcast (100%)"/>
  </r>
  <r>
    <m/>
    <s v="S2A_MSIL1C"/>
    <s v="CDM-MLB-CLS"/>
    <s v="-39.06, 120.02 | Zoom: 11"/>
    <b v="1"/>
    <s v="United States"/>
    <s v="Lake Tahoe"/>
    <s v="TA"/>
    <x v="389"/>
    <s v="10SFH"/>
    <s v="19:03:46 UTC"/>
    <n v="100"/>
    <s v="2500X1254px"/>
    <s v="PNG"/>
    <s v="65m"/>
    <s v="2023H1"/>
    <n v="95.75"/>
    <n v="100"/>
    <s v="04 Overcast (100%)"/>
  </r>
  <r>
    <m/>
    <s v="S2A_MSIL1C"/>
    <s v="CDM-MLB-CLS"/>
    <s v="-39.06, 120.02 | Zoom: 11"/>
    <b v="1"/>
    <s v="United States"/>
    <s v="Lake Tahoe"/>
    <s v="TA"/>
    <x v="389"/>
    <s v="10SGH"/>
    <s v="19:03:43 UTC"/>
    <n v="98.9"/>
    <s v="2500X1254px"/>
    <s v="PNG"/>
    <s v="65m"/>
    <s v="2023H1"/>
    <n v="95.75"/>
    <n v="100"/>
    <s v="04 Overcast (100%)"/>
  </r>
  <r>
    <m/>
    <s v="S2A_MSIL1C"/>
    <s v="CDM-MLB-CLS"/>
    <s v="-39.06, 120.02 | Zoom: 11"/>
    <b v="1"/>
    <s v="United States"/>
    <s v="Lake Tahoe"/>
    <s v="TA"/>
    <x v="389"/>
    <s v="11SKC"/>
    <s v="19:03:42 UTC"/>
    <n v="98.3"/>
    <s v="2500X1254px"/>
    <s v="PNG"/>
    <s v="65m"/>
    <s v="2023H1"/>
    <n v="95.75"/>
    <n v="100"/>
    <s v="04 Overcast (100%)"/>
  </r>
  <r>
    <m/>
    <s v="S2A_MSIL1C"/>
    <s v="CDM-MLB-CLS"/>
    <s v="-39.06, 120.02 | Zoom: 11"/>
    <b v="1"/>
    <s v="United States"/>
    <s v="Lake Tahoe"/>
    <s v="TA"/>
    <x v="389"/>
    <s v="10SFJ"/>
    <s v="19:03:32 UTC"/>
    <n v="98.3"/>
    <s v="2500X1254px"/>
    <s v="PNG"/>
    <s v="65m"/>
    <s v="2023H1"/>
    <n v="95.75"/>
    <n v="100"/>
    <s v="04 Overcast (100%)"/>
  </r>
  <r>
    <m/>
    <s v="S2A_MSIL1C"/>
    <s v="CDM-MLB-CLS"/>
    <s v="-39.06, 120.02 | Zoom: 11"/>
    <b v="1"/>
    <s v="United States"/>
    <s v="Lake Tahoe"/>
    <s v="TA"/>
    <x v="389"/>
    <s v="10SGJ"/>
    <s v="19:03:28 UTC"/>
    <n v="90.3"/>
    <s v="2500X1254px"/>
    <s v="PNG"/>
    <s v="65m"/>
    <s v="2023H1"/>
    <n v="95.75"/>
    <n v="100"/>
    <s v="04 Overcast (100%)"/>
  </r>
  <r>
    <m/>
    <s v="S2A_MSIL1C"/>
    <s v="CDM-MLB-CLS"/>
    <s v="-39.06, 120.02 | Zoom: 11"/>
    <b v="1"/>
    <s v="United States"/>
    <s v="Lake Tahoe"/>
    <s v="TA"/>
    <x v="389"/>
    <s v="11SKD"/>
    <s v="19:03:27 UTC"/>
    <n v="88.7"/>
    <s v="2500X1254px"/>
    <s v="PNG"/>
    <s v="65m"/>
    <s v="2023H1"/>
    <n v="95.75"/>
    <n v="100"/>
    <s v="04 Overcast (100%)"/>
  </r>
  <r>
    <m/>
    <s v="S2A_MSIL1C"/>
    <s v="CDM-MLB-CLS"/>
    <s v="-39.06, 120.02 | Zoom: 11"/>
    <b v="1"/>
    <s v="United States"/>
    <s v="Lake Tahoe"/>
    <s v="TA"/>
    <x v="130"/>
    <s v="10SFH"/>
    <s v="18:53:51 UTC"/>
    <n v="59.8"/>
    <s v="2500X1254px"/>
    <s v="PNG"/>
    <s v="65m"/>
    <s v="2023H1"/>
    <n v="55.566666666666663"/>
    <n v="60"/>
    <s v="03 Cloudy (40%-90%)"/>
  </r>
  <r>
    <m/>
    <s v="S2A_MSIL1C"/>
    <s v="CDM-MLB-CLS"/>
    <s v="-39.06, 120.02 | Zoom: 11"/>
    <b v="1"/>
    <s v="United States"/>
    <s v="Lake Tahoe"/>
    <s v="TA"/>
    <x v="130"/>
    <s v="10SGH"/>
    <s v="18:53:47 UTC"/>
    <n v="41.2"/>
    <s v="2500X1254px"/>
    <s v="PNG"/>
    <s v="65m"/>
    <s v="2023H1"/>
    <n v="55.566666666666663"/>
    <n v="60"/>
    <s v="03 Cloudy (40%-90%)"/>
  </r>
  <r>
    <m/>
    <s v="S2A_MSIL1C"/>
    <s v="CDM-MLB-CLS"/>
    <s v="-39.06, 120.02 | Zoom: 11"/>
    <b v="1"/>
    <s v="United States"/>
    <s v="Lake Tahoe"/>
    <s v="TA"/>
    <x v="130"/>
    <s v="11SKC"/>
    <s v="18:53:46 UTC"/>
    <n v="28.5"/>
    <s v="2500X1254px"/>
    <s v="PNG"/>
    <s v="65m"/>
    <s v="2023H1"/>
    <n v="55.566666666666663"/>
    <n v="60"/>
    <s v="03 Cloudy (40%-90%)"/>
  </r>
  <r>
    <m/>
    <s v="S2A_MSIL1C"/>
    <s v="CDM-MLB-CLS"/>
    <s v="-39.06, 120.02 | Zoom: 11"/>
    <b v="1"/>
    <s v="United States"/>
    <s v="Lake Tahoe"/>
    <s v="TA"/>
    <x v="130"/>
    <s v="10SFJ"/>
    <s v="18:53:39 UTC"/>
    <n v="84.2"/>
    <s v="2500X1254px"/>
    <s v="PNG"/>
    <s v="65m"/>
    <s v="2023H1"/>
    <n v="55.566666666666663"/>
    <n v="60"/>
    <s v="03 Cloudy (40%-90%)"/>
  </r>
  <r>
    <m/>
    <s v="S2A_MSIL1C"/>
    <s v="CDM-MLB-CLS"/>
    <s v="-39.06, 120.02 | Zoom: 11"/>
    <b v="1"/>
    <s v="United States"/>
    <s v="Lake Tahoe"/>
    <s v="TA"/>
    <x v="130"/>
    <s v="10SGJ"/>
    <s v="18:53:33 UTC"/>
    <n v="63.4"/>
    <s v="2500X1254px"/>
    <s v="PNG"/>
    <s v="65m"/>
    <s v="2023H1"/>
    <n v="55.566666666666663"/>
    <n v="60"/>
    <s v="03 Cloudy (40%-90%)"/>
  </r>
  <r>
    <m/>
    <s v="S2A_MSIL1C"/>
    <s v="CDM-MLB-CLS"/>
    <s v="-39.06, 120.02 | Zoom: 11"/>
    <b v="1"/>
    <s v="United States"/>
    <s v="Lake Tahoe"/>
    <s v="TA"/>
    <x v="130"/>
    <s v="11SKD"/>
    <s v="18:53:32 UTC"/>
    <n v="56.3"/>
    <s v="2500X1254px"/>
    <s v="PNG"/>
    <s v="65m"/>
    <s v="2023H1"/>
    <n v="55.566666666666663"/>
    <n v="60"/>
    <s v="03 Cloudy (40%-90%)"/>
  </r>
  <r>
    <m/>
    <s v="S2A_MSIL1C"/>
    <s v="CDM-MLB-CLS"/>
    <s v="-39.06, 120.02 | Zoom: 11"/>
    <b v="1"/>
    <s v="United States"/>
    <s v="Lake Tahoe"/>
    <s v="TA"/>
    <x v="390"/>
    <s v="10SFH"/>
    <s v="19:03:54 UTC"/>
    <n v="55.7"/>
    <s v="2500X1254px"/>
    <s v="PNG"/>
    <s v="65m"/>
    <s v="2023H1"/>
    <n v="78.183333333333323"/>
    <n v="80"/>
    <s v="03 Cloudy (40%-90%)"/>
  </r>
  <r>
    <m/>
    <s v="S2A_MSIL1C"/>
    <s v="CDM-MLB-CLS"/>
    <s v="-39.06, 120.02 | Zoom: 11"/>
    <b v="1"/>
    <s v="United States"/>
    <s v="Lake Tahoe"/>
    <s v="TA"/>
    <x v="390"/>
    <s v="10SGH"/>
    <s v="19:03:50 UTC"/>
    <n v="89.7"/>
    <s v="2500X1254px"/>
    <s v="PNG"/>
    <s v="65m"/>
    <s v="2023H1"/>
    <n v="78.183333333333323"/>
    <n v="80"/>
    <s v="03 Cloudy (40%-90%)"/>
  </r>
  <r>
    <m/>
    <s v="S2A_MSIL1C"/>
    <s v="CDM-MLB-CLS"/>
    <s v="-39.06, 120.02 | Zoom: 11"/>
    <b v="1"/>
    <s v="United States"/>
    <s v="Lake Tahoe"/>
    <s v="TA"/>
    <x v="390"/>
    <s v="11SKC"/>
    <s v="19:03:49 UTC"/>
    <n v="98.5"/>
    <s v="2500X1254px"/>
    <s v="PNG"/>
    <s v="65m"/>
    <s v="2023H1"/>
    <n v="78.183333333333323"/>
    <n v="80"/>
    <s v="03 Cloudy (40%-90%)"/>
  </r>
  <r>
    <m/>
    <s v="S2A_MSIL1C"/>
    <s v="CDM-MLB-CLS"/>
    <s v="-39.06, 120.02 | Zoom: 11"/>
    <b v="1"/>
    <s v="United States"/>
    <s v="Lake Tahoe"/>
    <s v="TA"/>
    <x v="390"/>
    <s v="10SFJ"/>
    <s v="19:03:40 UTC"/>
    <n v="64.5"/>
    <s v="2500X1254px"/>
    <s v="PNG"/>
    <s v="65m"/>
    <s v="2023H1"/>
    <n v="78.183333333333323"/>
    <n v="80"/>
    <s v="03 Cloudy (40%-90%)"/>
  </r>
  <r>
    <m/>
    <s v="S2A_MSIL1C"/>
    <s v="CDM-MLB-CLS"/>
    <s v="-39.06, 120.02 | Zoom: 11"/>
    <b v="1"/>
    <s v="United States"/>
    <s v="Lake Tahoe"/>
    <s v="TA"/>
    <x v="390"/>
    <s v="10SGJ"/>
    <s v="19:03:36 UTC"/>
    <n v="80.5"/>
    <s v="2500X1254px"/>
    <s v="PNG"/>
    <s v="65m"/>
    <s v="2023H1"/>
    <n v="78.183333333333323"/>
    <n v="80"/>
    <s v="03 Cloudy (40%-90%)"/>
  </r>
  <r>
    <m/>
    <s v="S2A_MSIL1C"/>
    <s v="CDM-MLB-CLS"/>
    <s v="-39.06, 120.02 | Zoom: 11"/>
    <b v="1"/>
    <s v="United States"/>
    <s v="Lake Tahoe"/>
    <s v="TA"/>
    <x v="390"/>
    <s v="11SKD"/>
    <s v="19:03:35 UTC"/>
    <n v="80.2"/>
    <s v="2500X1254px"/>
    <s v="PNG"/>
    <s v="65m"/>
    <s v="2023H1"/>
    <n v="78.183333333333323"/>
    <n v="80"/>
    <s v="03 Cloudy (40%-90%)"/>
  </r>
  <r>
    <m/>
    <s v="S2A_MSIL1C"/>
    <s v="CDM-MLB-CLS"/>
    <s v="-39.06, 120.02 | Zoom: 11"/>
    <b v="1"/>
    <s v="United States"/>
    <s v="Lake Tahoe"/>
    <s v="TA"/>
    <x v="131"/>
    <s v="10SFH"/>
    <s v="18:53:56 UTC"/>
    <n v="6.8"/>
    <s v="2500X1254px"/>
    <s v="PNG"/>
    <s v="65m"/>
    <s v="2023H1"/>
    <n v="3.9833333333333338"/>
    <n v="10"/>
    <s v="02 Sunny (10%-30%)"/>
  </r>
  <r>
    <m/>
    <s v="S2A_MSIL1C"/>
    <s v="CDM-MLB-CLS"/>
    <s v="-39.06, 120.02 | Zoom: 11"/>
    <b v="1"/>
    <s v="United States"/>
    <s v="Lake Tahoe"/>
    <s v="TA"/>
    <x v="131"/>
    <s v="10SGH"/>
    <s v="18:53:53 UTC"/>
    <n v="0.7"/>
    <s v="2500X1254px"/>
    <s v="PNG"/>
    <s v="65m"/>
    <s v="2023H1"/>
    <n v="3.9833333333333338"/>
    <n v="10"/>
    <s v="02 Sunny (10%-30%)"/>
  </r>
  <r>
    <m/>
    <s v="S2A_MSIL1C"/>
    <s v="CDM-MLB-CLS"/>
    <s v="-39.06, 120.02 | Zoom: 11"/>
    <b v="1"/>
    <s v="United States"/>
    <s v="Lake Tahoe"/>
    <s v="TA"/>
    <x v="131"/>
    <s v="11SKC"/>
    <s v="18:53:52 UTC"/>
    <n v="0"/>
    <s v="2500X1254px"/>
    <s v="PNG"/>
    <s v="65m"/>
    <s v="2023H1"/>
    <n v="3.9833333333333338"/>
    <n v="10"/>
    <s v="02 Sunny (10%-30%)"/>
  </r>
  <r>
    <m/>
    <s v="S2A_MSIL1C"/>
    <s v="CDM-MLB-CLS"/>
    <s v="-39.06, 120.02 | Zoom: 11"/>
    <b v="1"/>
    <s v="United States"/>
    <s v="Lake Tahoe"/>
    <s v="TA"/>
    <x v="131"/>
    <s v="10SFJ"/>
    <s v="18:53:45 UTC"/>
    <n v="15.7"/>
    <s v="2500X1254px"/>
    <s v="PNG"/>
    <s v="65m"/>
    <s v="2023H1"/>
    <n v="3.9833333333333338"/>
    <n v="10"/>
    <s v="02 Sunny (10%-30%)"/>
  </r>
  <r>
    <m/>
    <s v="S2A_MSIL1C"/>
    <s v="CDM-MLB-CLS"/>
    <s v="-39.06, 120.02 | Zoom: 11"/>
    <b v="1"/>
    <s v="United States"/>
    <s v="Lake Tahoe"/>
    <s v="TA"/>
    <x v="131"/>
    <s v="10SGJ"/>
    <s v="18:53:38 UTC"/>
    <n v="0.6"/>
    <s v="2500X1254px"/>
    <s v="PNG"/>
    <s v="65m"/>
    <s v="2023H1"/>
    <n v="3.9833333333333338"/>
    <n v="10"/>
    <s v="02 Sunny (10%-30%)"/>
  </r>
  <r>
    <m/>
    <s v="S2A_MSIL1C"/>
    <s v="CDM-MLB-CLS"/>
    <s v="-39.06, 120.02 | Zoom: 11"/>
    <b v="1"/>
    <s v="United States"/>
    <s v="Lake Tahoe"/>
    <s v="TA"/>
    <x v="131"/>
    <s v="11SKD"/>
    <s v="18:53:37 UTC"/>
    <n v="0.1"/>
    <s v="2500X1254px"/>
    <s v="PNG"/>
    <s v="65m"/>
    <s v="2023H1"/>
    <n v="3.9833333333333338"/>
    <n v="10"/>
    <s v="02 Sunny (10%-30%)"/>
  </r>
  <r>
    <m/>
    <s v="S2A_MSIL1C"/>
    <s v="CDM-MLB-CLS"/>
    <s v="-39.06, 120.02 | Zoom: 11"/>
    <b v="1"/>
    <s v="United States"/>
    <s v="Lake Tahoe"/>
    <s v="TA"/>
    <x v="391"/>
    <s v="10SFH"/>
    <s v="19:03:48 UTC"/>
    <n v="100"/>
    <s v="2500X1254px"/>
    <s v="PNG"/>
    <s v="65m"/>
    <s v="2023H1"/>
    <n v="99.899999999999991"/>
    <n v="100"/>
    <s v="04 Overcast (100%)"/>
  </r>
  <r>
    <m/>
    <s v="S2A_MSIL1C"/>
    <s v="CDM-MLB-CLS"/>
    <s v="-39.06, 120.02 | Zoom: 11"/>
    <b v="1"/>
    <s v="United States"/>
    <s v="Lake Tahoe"/>
    <s v="TA"/>
    <x v="391"/>
    <s v="10SGH"/>
    <s v="19:03:45 UTC"/>
    <n v="100"/>
    <s v="2500X1254px"/>
    <s v="PNG"/>
    <s v="65m"/>
    <s v="2023H1"/>
    <n v="99.899999999999991"/>
    <n v="100"/>
    <s v="04 Overcast (100%)"/>
  </r>
  <r>
    <m/>
    <s v="S2A_MSIL1C"/>
    <s v="CDM-MLB-CLS"/>
    <s v="-39.06, 120.02 | Zoom: 11"/>
    <b v="1"/>
    <s v="United States"/>
    <s v="Lake Tahoe"/>
    <s v="TA"/>
    <x v="391"/>
    <s v="11SKC"/>
    <s v="19:03:44 UTC"/>
    <n v="100"/>
    <s v="2500X1254px"/>
    <s v="PNG"/>
    <s v="65m"/>
    <s v="2023H1"/>
    <n v="99.899999999999991"/>
    <n v="100"/>
    <s v="04 Overcast (100%)"/>
  </r>
  <r>
    <m/>
    <s v="S2A_MSIL1C"/>
    <s v="CDM-MLB-CLS"/>
    <s v="-39.06, 120.02 | Zoom: 11"/>
    <b v="1"/>
    <s v="United States"/>
    <s v="Lake Tahoe"/>
    <s v="TA"/>
    <x v="391"/>
    <s v="10SFJ"/>
    <s v="19:03:34 UTC"/>
    <n v="99.6"/>
    <s v="2500X1254px"/>
    <s v="PNG"/>
    <s v="65m"/>
    <s v="2023H1"/>
    <n v="99.899999999999991"/>
    <n v="100"/>
    <s v="04 Overcast (100%)"/>
  </r>
  <r>
    <m/>
    <s v="S2A_MSIL1C"/>
    <s v="CDM-MLB-CLS"/>
    <s v="-39.06, 120.02 | Zoom: 11"/>
    <b v="1"/>
    <s v="United States"/>
    <s v="Lake Tahoe"/>
    <s v="TA"/>
    <x v="391"/>
    <s v="10SGJ"/>
    <s v="19:03:30 UTC"/>
    <n v="99.9"/>
    <s v="2500X1254px"/>
    <s v="PNG"/>
    <s v="65m"/>
    <s v="2023H1"/>
    <n v="99.899999999999991"/>
    <n v="100"/>
    <s v="04 Overcast (100%)"/>
  </r>
  <r>
    <m/>
    <s v="S2A_MSIL1C"/>
    <s v="CDM-MLB-CLS"/>
    <s v="-39.06, 120.02 | Zoom: 11"/>
    <b v="1"/>
    <s v="United States"/>
    <s v="Lake Tahoe"/>
    <s v="TA"/>
    <x v="391"/>
    <s v="11SKD"/>
    <s v="19:03:30 UTC"/>
    <n v="99.9"/>
    <s v="2500X1254px"/>
    <s v="PNG"/>
    <s v="65m"/>
    <s v="2023H1"/>
    <n v="99.899999999999991"/>
    <n v="100"/>
    <s v="04 Overcast (100%)"/>
  </r>
  <r>
    <m/>
    <s v="S2A_MSIL1C"/>
    <s v="CDM-MLB-CLS"/>
    <s v="-39.06, 120.02 | Zoom: 11"/>
    <b v="1"/>
    <s v="United States"/>
    <s v="Lake Tahoe"/>
    <s v="TA"/>
    <x v="132"/>
    <s v="10SFH"/>
    <s v="18:53:53 UTC"/>
    <n v="100"/>
    <s v="2500X1254px"/>
    <s v="PNG"/>
    <s v="65m"/>
    <s v="2023H1"/>
    <n v="99.166666666666671"/>
    <n v="100"/>
    <s v="04 Overcast (100%)"/>
  </r>
  <r>
    <m/>
    <s v="S2A_MSIL1C"/>
    <s v="CDM-MLB-CLS"/>
    <s v="-39.06, 120.02 | Zoom: 11"/>
    <b v="1"/>
    <s v="United States"/>
    <s v="Lake Tahoe"/>
    <s v="TA"/>
    <x v="132"/>
    <s v="10SGH"/>
    <s v="18:53:49 UTC"/>
    <n v="100"/>
    <s v="2500X1254px"/>
    <s v="PNG"/>
    <s v="65m"/>
    <s v="2023H1"/>
    <n v="99.166666666666671"/>
    <n v="100"/>
    <s v="04 Overcast (100%)"/>
  </r>
  <r>
    <m/>
    <s v="S2A_MSIL1C"/>
    <s v="CDM-MLB-CLS"/>
    <s v="-39.06, 120.02 | Zoom: 11"/>
    <b v="1"/>
    <s v="United States"/>
    <s v="Lake Tahoe"/>
    <s v="TA"/>
    <x v="132"/>
    <s v="11SKC"/>
    <s v="18:53:48 UTC"/>
    <n v="100"/>
    <s v="2500X1254px"/>
    <s v="PNG"/>
    <s v="65m"/>
    <s v="2023H1"/>
    <n v="99.166666666666671"/>
    <n v="100"/>
    <s v="04 Overcast (100%)"/>
  </r>
  <r>
    <m/>
    <s v="S2A_MSIL1C"/>
    <s v="CDM-MLB-CLS"/>
    <s v="-39.06, 120.02 | Zoom: 11"/>
    <b v="1"/>
    <s v="United States"/>
    <s v="Lake Tahoe"/>
    <s v="TA"/>
    <x v="132"/>
    <s v="10SFJ"/>
    <s v="18:53:41 UTC"/>
    <n v="100"/>
    <s v="2500X1254px"/>
    <s v="PNG"/>
    <s v="65m"/>
    <s v="2023H1"/>
    <n v="99.166666666666671"/>
    <n v="100"/>
    <s v="04 Overcast (100%)"/>
  </r>
  <r>
    <m/>
    <s v="S2A_MSIL1C"/>
    <s v="CDM-MLB-CLS"/>
    <s v="-39.06, 120.02 | Zoom: 11"/>
    <b v="1"/>
    <s v="United States"/>
    <s v="Lake Tahoe"/>
    <s v="TA"/>
    <x v="132"/>
    <s v="10SGJ"/>
    <s v="18:53:35 UTC"/>
    <n v="97.4"/>
    <s v="2500X1254px"/>
    <s v="PNG"/>
    <s v="65m"/>
    <s v="2023H1"/>
    <n v="99.166666666666671"/>
    <n v="100"/>
    <s v="04 Overcast (100%)"/>
  </r>
  <r>
    <m/>
    <s v="S2A_MSIL1C"/>
    <s v="CDM-MLB-CLS"/>
    <s v="-39.06, 120.02 | Zoom: 11"/>
    <b v="1"/>
    <s v="United States"/>
    <s v="Lake Tahoe"/>
    <s v="TA"/>
    <x v="132"/>
    <s v="11SKD"/>
    <s v="18:53:34 UTC"/>
    <n v="97.6"/>
    <s v="2500X1254px"/>
    <s v="PNG"/>
    <s v="65m"/>
    <s v="2023H1"/>
    <n v="99.166666666666671"/>
    <n v="100"/>
    <s v="04 Overcast (100%)"/>
  </r>
  <r>
    <m/>
    <s v="S2A_MSIL1C"/>
    <s v="CDM-MLB-CLS"/>
    <s v="-39.06, 120.02 | Zoom: 11"/>
    <b v="1"/>
    <s v="United States"/>
    <s v="Lake Tahoe"/>
    <s v="TA"/>
    <x v="318"/>
    <s v="10SFH"/>
    <s v="19:03:51 UTC"/>
    <n v="96.3"/>
    <s v="2500X1254px"/>
    <s v="PNG"/>
    <s v="65m"/>
    <s v="2023H1"/>
    <n v="96.133333333333326"/>
    <n v="100"/>
    <s v="04 Overcast (100%)"/>
  </r>
  <r>
    <m/>
    <s v="S2A_MSIL1C"/>
    <s v="CDM-MLB-CLS"/>
    <s v="-39.06, 120.02 | Zoom: 11"/>
    <b v="1"/>
    <s v="United States"/>
    <s v="Lake Tahoe"/>
    <s v="TA"/>
    <x v="318"/>
    <s v="10SGH"/>
    <s v="19:03:48 UTC"/>
    <n v="99.6"/>
    <s v="2500X1254px"/>
    <s v="PNG"/>
    <s v="65m"/>
    <s v="2023H1"/>
    <n v="96.133333333333326"/>
    <n v="100"/>
    <s v="04 Overcast (100%)"/>
  </r>
  <r>
    <m/>
    <s v="S2A_MSIL1C"/>
    <s v="CDM-MLB-CLS"/>
    <s v="-39.06, 120.02 | Zoom: 11"/>
    <b v="1"/>
    <s v="United States"/>
    <s v="Lake Tahoe"/>
    <s v="TA"/>
    <x v="318"/>
    <s v="11SKC"/>
    <s v="19:03:47 UTC"/>
    <n v="99.5"/>
    <s v="2500X1254px"/>
    <s v="PNG"/>
    <s v="65m"/>
    <s v="2023H1"/>
    <n v="96.133333333333326"/>
    <n v="100"/>
    <s v="04 Overcast (100%)"/>
  </r>
  <r>
    <m/>
    <s v="S2A_MSIL1C"/>
    <s v="CDM-MLB-CLS"/>
    <s v="-39.06, 120.02 | Zoom: 11"/>
    <b v="1"/>
    <s v="United States"/>
    <s v="Lake Tahoe"/>
    <s v="TA"/>
    <x v="318"/>
    <s v="10SFJ"/>
    <s v="19:03:37 UTC"/>
    <n v="96.1"/>
    <s v="2500X1254px"/>
    <s v="PNG"/>
    <s v="65m"/>
    <s v="2023H1"/>
    <n v="96.133333333333326"/>
    <n v="100"/>
    <s v="04 Overcast (100%)"/>
  </r>
  <r>
    <m/>
    <s v="S2A_MSIL1C"/>
    <s v="CDM-MLB-CLS"/>
    <s v="-39.06, 120.02 | Zoom: 11"/>
    <b v="1"/>
    <s v="United States"/>
    <s v="Lake Tahoe"/>
    <s v="TA"/>
    <x v="318"/>
    <s v="10SGJ"/>
    <s v="19:03:33 UTC"/>
    <n v="93"/>
    <s v="2500X1254px"/>
    <s v="PNG"/>
    <s v="65m"/>
    <s v="2023H1"/>
    <n v="96.133333333333326"/>
    <n v="100"/>
    <s v="04 Overcast (100%)"/>
  </r>
  <r>
    <m/>
    <s v="S2A_MSIL1C"/>
    <s v="CDM-MLB-CLS"/>
    <s v="-39.06, 120.02 | Zoom: 11"/>
    <b v="1"/>
    <s v="United States"/>
    <s v="Lake Tahoe"/>
    <s v="TA"/>
    <x v="318"/>
    <s v="11SKD"/>
    <s v="19:03:32 UTC"/>
    <n v="92.3"/>
    <s v="2500X1254px"/>
    <s v="PNG"/>
    <s v="65m"/>
    <s v="2023H1"/>
    <n v="96.133333333333326"/>
    <n v="100"/>
    <s v="04 Overcast (100%)"/>
  </r>
  <r>
    <m/>
    <s v="S2A_MSIL1C"/>
    <s v="CDM-MLB-CLS"/>
    <s v="-39.06, 120.02 | Zoom: 11"/>
    <b v="1"/>
    <s v="United States"/>
    <s v="Lake Tahoe"/>
    <s v="TA"/>
    <x v="133"/>
    <s v="10SFH"/>
    <s v="18:53:55 UTC"/>
    <n v="100"/>
    <s v="2500X1254px"/>
    <s v="PNG"/>
    <s v="65m"/>
    <s v="2023H1"/>
    <n v="42.266666666666673"/>
    <n v="50"/>
    <s v="03 Cloudy (40%-90%)"/>
  </r>
  <r>
    <m/>
    <s v="S2A_MSIL1C"/>
    <s v="CDM-MLB-CLS"/>
    <s v="-39.06, 120.02 | Zoom: 11"/>
    <b v="1"/>
    <s v="United States"/>
    <s v="Lake Tahoe"/>
    <s v="TA"/>
    <x v="133"/>
    <s v="10SGH"/>
    <s v="18:53:51 UTC"/>
    <n v="31.6"/>
    <s v="2500X1254px"/>
    <s v="PNG"/>
    <s v="65m"/>
    <s v="2023H1"/>
    <n v="42.266666666666673"/>
    <n v="50"/>
    <s v="03 Cloudy (40%-90%)"/>
  </r>
  <r>
    <m/>
    <s v="S2A_MSIL1C"/>
    <s v="CDM-MLB-CLS"/>
    <s v="-39.06, 120.02 | Zoom: 11"/>
    <b v="1"/>
    <s v="United States"/>
    <s v="Lake Tahoe"/>
    <s v="TA"/>
    <x v="133"/>
    <s v="11SKC"/>
    <s v="18:53:50 UTC"/>
    <n v="11.8"/>
    <s v="2500X1254px"/>
    <s v="PNG"/>
    <s v="65m"/>
    <s v="2023H1"/>
    <n v="42.266666666666673"/>
    <n v="50"/>
    <s v="03 Cloudy (40%-90%)"/>
  </r>
  <r>
    <m/>
    <s v="S2A_MSIL1C"/>
    <s v="CDM-MLB-CLS"/>
    <s v="-39.06, 120.02 | Zoom: 11"/>
    <b v="1"/>
    <s v="United States"/>
    <s v="Lake Tahoe"/>
    <s v="TA"/>
    <x v="133"/>
    <s v="10SFJ"/>
    <s v="18:53:43 UTC"/>
    <n v="75"/>
    <s v="2500X1254px"/>
    <s v="PNG"/>
    <s v="65m"/>
    <s v="2023H1"/>
    <n v="42.266666666666673"/>
    <n v="50"/>
    <s v="03 Cloudy (40%-90%)"/>
  </r>
  <r>
    <m/>
    <s v="S2A_MSIL1C"/>
    <s v="CDM-MLB-CLS"/>
    <s v="-39.06, 120.02 | Zoom: 11"/>
    <b v="1"/>
    <s v="United States"/>
    <s v="Lake Tahoe"/>
    <s v="TA"/>
    <x v="133"/>
    <s v="10SGJ"/>
    <s v="18:53:36 UTC"/>
    <n v="19.8"/>
    <s v="2500X1254px"/>
    <s v="PNG"/>
    <s v="65m"/>
    <s v="2023H1"/>
    <n v="42.266666666666673"/>
    <n v="50"/>
    <s v="03 Cloudy (40%-90%)"/>
  </r>
  <r>
    <m/>
    <s v="S2A_MSIL1C"/>
    <s v="CDM-MLB-CLS"/>
    <s v="-39.06, 120.02 | Zoom: 11"/>
    <b v="1"/>
    <s v="United States"/>
    <s v="Lake Tahoe"/>
    <s v="TA"/>
    <x v="133"/>
    <s v="11SKD"/>
    <s v="18:53:36 UTC"/>
    <n v="15.4"/>
    <s v="2500X1254px"/>
    <s v="PNG"/>
    <s v="65m"/>
    <s v="2023H1"/>
    <n v="42.266666666666673"/>
    <n v="50"/>
    <s v="03 Cloudy (40%-90%)"/>
  </r>
  <r>
    <m/>
    <s v="S2A_MSIL1C"/>
    <s v="CDM-MLB-CLS"/>
    <s v="-39.06, 120.02 | Zoom: 11"/>
    <b v="1"/>
    <s v="United States"/>
    <s v="Lake Tahoe"/>
    <s v="TA"/>
    <x v="237"/>
    <s v="10SFH"/>
    <s v="19:03:48 UTC"/>
    <n v="16.399999999999999"/>
    <s v="2500X1254px"/>
    <s v="PNG"/>
    <s v="65m"/>
    <s v="2023H1"/>
    <n v="14.633333333333335"/>
    <n v="20"/>
    <s v="02 Sunny (10%-30%)"/>
  </r>
  <r>
    <m/>
    <s v="S2A_MSIL1C"/>
    <s v="CDM-MLB-CLS"/>
    <s v="-39.06, 120.02 | Zoom: 11"/>
    <b v="1"/>
    <s v="United States"/>
    <s v="Lake Tahoe"/>
    <s v="TA"/>
    <x v="237"/>
    <s v="11SKC"/>
    <s v="19:03:44 UTC"/>
    <n v="0"/>
    <s v="2500X1254px"/>
    <s v="PNG"/>
    <s v="65m"/>
    <s v="2023H1"/>
    <n v="14.633333333333335"/>
    <n v="20"/>
    <s v="02 Sunny (10%-30%)"/>
  </r>
  <r>
    <m/>
    <s v="S2A_MSIL1C"/>
    <s v="CDM-MLB-CLS"/>
    <s v="-39.06, 120.02 | Zoom: 11"/>
    <b v="1"/>
    <s v="United States"/>
    <s v="Lake Tahoe"/>
    <s v="TA"/>
    <x v="237"/>
    <s v="10SGH"/>
    <s v="19:03:44 UTC"/>
    <n v="0.1"/>
    <s v="2500X1254px"/>
    <s v="PNG"/>
    <s v="65m"/>
    <s v="2023H1"/>
    <n v="14.633333333333335"/>
    <n v="20"/>
    <s v="02 Sunny (10%-30%)"/>
  </r>
  <r>
    <m/>
    <s v="S2A_MSIL1C"/>
    <s v="CDM-MLB-CLS"/>
    <s v="-39.06, 120.02 | Zoom: 11"/>
    <b v="1"/>
    <s v="United States"/>
    <s v="Lake Tahoe"/>
    <s v="TA"/>
    <x v="237"/>
    <s v="10SFJ"/>
    <s v="19:03:34 UTC"/>
    <n v="70.400000000000006"/>
    <s v="2500X1254px"/>
    <s v="PNG"/>
    <s v="65m"/>
    <s v="2023H1"/>
    <n v="14.633333333333335"/>
    <n v="20"/>
    <s v="02 Sunny (10%-30%)"/>
  </r>
  <r>
    <m/>
    <s v="S2A_MSIL1C"/>
    <s v="CDM-MLB-CLS"/>
    <s v="-39.06, 120.02 | Zoom: 11"/>
    <b v="1"/>
    <s v="United States"/>
    <s v="Lake Tahoe"/>
    <s v="TA"/>
    <x v="237"/>
    <s v="10SGJ"/>
    <s v="19:03:30 UTC"/>
    <n v="0.9"/>
    <s v="2500X1254px"/>
    <s v="PNG"/>
    <s v="65m"/>
    <s v="2023H1"/>
    <n v="14.633333333333335"/>
    <n v="20"/>
    <s v="02 Sunny (10%-30%)"/>
  </r>
  <r>
    <m/>
    <s v="S2A_MSIL1C"/>
    <s v="CDM-MLB-CLS"/>
    <s v="-39.06, 120.02 | Zoom: 11"/>
    <b v="1"/>
    <s v="United States"/>
    <s v="Lake Tahoe"/>
    <s v="TA"/>
    <x v="237"/>
    <s v="11SKD"/>
    <s v="19:03:29 UTC"/>
    <n v="0"/>
    <s v="2500X1254px"/>
    <s v="PNG"/>
    <s v="65m"/>
    <s v="2023H1"/>
    <n v="14.633333333333335"/>
    <n v="20"/>
    <s v="02 Sunny (10%-30%)"/>
  </r>
  <r>
    <m/>
    <s v="S2A_MSIL1C"/>
    <s v="CDM-MLB-CLS"/>
    <s v="-39.06, 120.02 | Zoom: 11"/>
    <b v="1"/>
    <s v="United States"/>
    <s v="Lake Tahoe"/>
    <s v="TA"/>
    <x v="134"/>
    <s v="10SFH"/>
    <s v="18:53:52 UTC"/>
    <n v="31"/>
    <s v="2500X1254px"/>
    <s v="PNG"/>
    <s v="65m"/>
    <s v="2023H1"/>
    <n v="12.850000000000001"/>
    <n v="20"/>
    <s v="02 Sunny (10%-30%)"/>
  </r>
  <r>
    <m/>
    <s v="S2A_MSIL1C"/>
    <s v="CDM-MLB-CLS"/>
    <s v="-39.06, 120.02 | Zoom: 11"/>
    <b v="1"/>
    <s v="United States"/>
    <s v="Lake Tahoe"/>
    <s v="TA"/>
    <x v="134"/>
    <s v="10SGH"/>
    <s v="18:53:48 UTC"/>
    <n v="16.2"/>
    <s v="2500X1254px"/>
    <s v="PNG"/>
    <s v="65m"/>
    <s v="2023H1"/>
    <n v="12.850000000000001"/>
    <n v="20"/>
    <s v="02 Sunny (10%-30%)"/>
  </r>
  <r>
    <m/>
    <s v="S2A_MSIL1C"/>
    <s v="CDM-MLB-CLS"/>
    <s v="-39.06, 120.02 | Zoom: 11"/>
    <b v="1"/>
    <s v="United States"/>
    <s v="Lake Tahoe"/>
    <s v="TA"/>
    <x v="134"/>
    <s v="11SKC"/>
    <s v="18:53:47 UTC"/>
    <n v="6.1"/>
    <s v="2500X1254px"/>
    <s v="PNG"/>
    <s v="65m"/>
    <s v="2023H1"/>
    <n v="12.850000000000001"/>
    <n v="20"/>
    <s v="02 Sunny (10%-30%)"/>
  </r>
  <r>
    <m/>
    <s v="S2A_MSIL1C"/>
    <s v="CDM-MLB-CLS"/>
    <s v="-39.06, 120.02 | Zoom: 11"/>
    <b v="1"/>
    <s v="United States"/>
    <s v="Lake Tahoe"/>
    <s v="TA"/>
    <x v="134"/>
    <s v="10SFJ"/>
    <s v="18:53:41 UTC"/>
    <n v="22.4"/>
    <s v="2500X1254px"/>
    <s v="PNG"/>
    <s v="65m"/>
    <s v="2023H1"/>
    <n v="12.850000000000001"/>
    <n v="20"/>
    <s v="02 Sunny (10%-30%)"/>
  </r>
  <r>
    <m/>
    <s v="S2A_MSIL1C"/>
    <s v="CDM-MLB-CLS"/>
    <s v="-39.06, 120.02 | Zoom: 11"/>
    <b v="1"/>
    <s v="United States"/>
    <s v="Lake Tahoe"/>
    <s v="TA"/>
    <x v="134"/>
    <s v="10SGJ"/>
    <s v="18:53:34 UTC"/>
    <n v="1"/>
    <s v="2500X1254px"/>
    <s v="PNG"/>
    <s v="65m"/>
    <s v="2023H1"/>
    <n v="12.850000000000001"/>
    <n v="20"/>
    <s v="02 Sunny (10%-30%)"/>
  </r>
  <r>
    <m/>
    <s v="S2A_MSIL1C"/>
    <s v="CDM-MLB-CLS"/>
    <s v="-39.06, 120.02 | Zoom: 11"/>
    <b v="1"/>
    <s v="United States"/>
    <s v="Lake Tahoe"/>
    <s v="TA"/>
    <x v="134"/>
    <s v="11SKD"/>
    <s v="18:53:33 UTC"/>
    <n v="0.4"/>
    <s v="2500X1254px"/>
    <s v="PNG"/>
    <s v="65m"/>
    <s v="2023H1"/>
    <n v="12.850000000000001"/>
    <n v="20"/>
    <s v="02 Sunny (10%-30%)"/>
  </r>
  <r>
    <m/>
    <s v="S2A_MSIL1C"/>
    <s v="CDM-MLB-CLS"/>
    <s v="-39.06, 120.02 | Zoom: 11"/>
    <b v="1"/>
    <s v="United States"/>
    <s v="Lake Tahoe"/>
    <s v="TA"/>
    <x v="392"/>
    <s v="10SFH"/>
    <s v="19:03:50 UTC"/>
    <n v="0"/>
    <s v="2500X1254px"/>
    <s v="PNG"/>
    <s v="65m"/>
    <s v="2023H1"/>
    <n v="4.9999999999999996E-2"/>
    <n v="10"/>
    <s v="02 Sunny (10%-30%)"/>
  </r>
  <r>
    <m/>
    <s v="S2A_MSIL1C"/>
    <s v="CDM-MLB-CLS"/>
    <s v="-39.06, 120.02 | Zoom: 11"/>
    <b v="1"/>
    <s v="United States"/>
    <s v="Lake Tahoe"/>
    <s v="TA"/>
    <x v="392"/>
    <s v="10SGH"/>
    <s v="19:03:46 UTC"/>
    <n v="0"/>
    <s v="2500X1254px"/>
    <s v="PNG"/>
    <s v="65m"/>
    <s v="2023H1"/>
    <n v="4.9999999999999996E-2"/>
    <n v="10"/>
    <s v="02 Sunny (10%-30%)"/>
  </r>
  <r>
    <m/>
    <s v="S2A_MSIL1C"/>
    <s v="CDM-MLB-CLS"/>
    <s v="-39.06, 120.02 | Zoom: 11"/>
    <b v="1"/>
    <s v="United States"/>
    <s v="Lake Tahoe"/>
    <s v="TA"/>
    <x v="392"/>
    <s v="11SKC"/>
    <s v="19:03:45 UTC"/>
    <n v="0"/>
    <s v="2500X1254px"/>
    <s v="PNG"/>
    <s v="65m"/>
    <s v="2023H1"/>
    <n v="4.9999999999999996E-2"/>
    <n v="10"/>
    <s v="02 Sunny (10%-30%)"/>
  </r>
  <r>
    <m/>
    <s v="S2A_MSIL1C"/>
    <s v="CDM-MLB-CLS"/>
    <s v="-39.06, 120.02 | Zoom: 11"/>
    <b v="1"/>
    <s v="United States"/>
    <s v="Lake Tahoe"/>
    <s v="TA"/>
    <x v="392"/>
    <s v="10SFJ"/>
    <s v="19:03:35 UTC"/>
    <n v="0.3"/>
    <s v="2500X1254px"/>
    <s v="PNG"/>
    <s v="65m"/>
    <s v="2023H1"/>
    <n v="4.9999999999999996E-2"/>
    <n v="10"/>
    <s v="02 Sunny (10%-30%)"/>
  </r>
  <r>
    <m/>
    <s v="S2A_MSIL1C"/>
    <s v="CDM-MLB-CLS"/>
    <s v="-39.06, 120.02 | Zoom: 11"/>
    <b v="1"/>
    <s v="United States"/>
    <s v="Lake Tahoe"/>
    <s v="TA"/>
    <x v="392"/>
    <s v="11SKD"/>
    <s v="19:03:31 UTC"/>
    <n v="0"/>
    <s v="2500X1254px"/>
    <s v="PNG"/>
    <s v="65m"/>
    <s v="2023H1"/>
    <n v="4.9999999999999996E-2"/>
    <n v="10"/>
    <s v="02 Sunny (10%-30%)"/>
  </r>
  <r>
    <m/>
    <s v="S2A_MSIL1C"/>
    <s v="CDM-MLB-CLS"/>
    <s v="-39.06, 120.02 | Zoom: 11"/>
    <b v="1"/>
    <s v="United States"/>
    <s v="Lake Tahoe"/>
    <s v="TA"/>
    <x v="392"/>
    <s v="10SGJ"/>
    <s v="19:03:31 UTC"/>
    <n v="0"/>
    <s v="2500X1254px"/>
    <s v="PNG"/>
    <s v="65m"/>
    <s v="2023H1"/>
    <n v="4.9999999999999996E-2"/>
    <n v="10"/>
    <s v="02 Sunny (10%-30%)"/>
  </r>
  <r>
    <m/>
    <s v="S2A_MSIL1C"/>
    <s v="CDM-MLB-CLS"/>
    <s v="-39.06, 120.02 | Zoom: 11"/>
    <b v="1"/>
    <s v="United States"/>
    <s v="Lake Tahoe"/>
    <s v="TA"/>
    <x v="135"/>
    <s v="10SFH"/>
    <s v="18:53:54 UTC"/>
    <n v="28.4"/>
    <s v="2500X1254px"/>
    <s v="PNG"/>
    <s v="65m"/>
    <s v="2023H1"/>
    <n v="19.25"/>
    <n v="20"/>
    <s v="02 Sunny (10%-30%)"/>
  </r>
  <r>
    <m/>
    <s v="S2A_MSIL1C"/>
    <s v="CDM-MLB-CLS"/>
    <s v="-39.06, 120.02 | Zoom: 11"/>
    <b v="1"/>
    <s v="United States"/>
    <s v="Lake Tahoe"/>
    <s v="TA"/>
    <x v="135"/>
    <s v="10SGH"/>
    <s v="18:53:50 UTC"/>
    <n v="15.4"/>
    <s v="2500X1254px"/>
    <s v="PNG"/>
    <s v="65m"/>
    <s v="2023H1"/>
    <n v="19.25"/>
    <n v="20"/>
    <s v="02 Sunny (10%-30%)"/>
  </r>
  <r>
    <m/>
    <s v="S2A_MSIL1C"/>
    <s v="CDM-MLB-CLS"/>
    <s v="-39.06, 120.02 | Zoom: 11"/>
    <b v="1"/>
    <s v="United States"/>
    <s v="Lake Tahoe"/>
    <s v="TA"/>
    <x v="135"/>
    <s v="11SKC"/>
    <s v="18:53:49 UTC"/>
    <n v="15.7"/>
    <s v="2500X1254px"/>
    <s v="PNG"/>
    <s v="65m"/>
    <s v="2023H1"/>
    <n v="19.25"/>
    <n v="20"/>
    <s v="02 Sunny (10%-30%)"/>
  </r>
  <r>
    <m/>
    <s v="S2A_MSIL1C"/>
    <s v="CDM-MLB-CLS"/>
    <s v="-39.06, 120.02 | Zoom: 11"/>
    <b v="1"/>
    <s v="United States"/>
    <s v="Lake Tahoe"/>
    <s v="TA"/>
    <x v="135"/>
    <s v="10SFJ"/>
    <s v="18:53:42 UTC"/>
    <n v="0"/>
    <s v="2500X1254px"/>
    <s v="PNG"/>
    <s v="65m"/>
    <s v="2023H1"/>
    <n v="19.25"/>
    <n v="20"/>
    <s v="02 Sunny (10%-30%)"/>
  </r>
  <r>
    <m/>
    <s v="S2A_MSIL1C"/>
    <s v="CDM-MLB-CLS"/>
    <s v="-39.06, 120.02 | Zoom: 11"/>
    <b v="1"/>
    <s v="United States"/>
    <s v="Lake Tahoe"/>
    <s v="TA"/>
    <x v="135"/>
    <s v="10SGJ"/>
    <s v="18:53:36 UTC"/>
    <n v="21.2"/>
    <s v="2500X1254px"/>
    <s v="PNG"/>
    <s v="65m"/>
    <s v="2023H1"/>
    <n v="19.25"/>
    <n v="20"/>
    <s v="02 Sunny (10%-30%)"/>
  </r>
  <r>
    <m/>
    <s v="S2A_MSIL1C"/>
    <s v="CDM-MLB-CLS"/>
    <s v="-39.06, 120.02 | Zoom: 11"/>
    <b v="1"/>
    <s v="United States"/>
    <s v="Lake Tahoe"/>
    <s v="TA"/>
    <x v="135"/>
    <s v="11SKD"/>
    <s v="18:53:35 UTC"/>
    <n v="34.799999999999997"/>
    <s v="2500X1254px"/>
    <s v="PNG"/>
    <s v="65m"/>
    <s v="2023H1"/>
    <n v="19.25"/>
    <n v="20"/>
    <s v="02 Sunny (10%-30%)"/>
  </r>
  <r>
    <m/>
    <s v="S2A_MSIL1C"/>
    <s v="CDM-MLB-CLS"/>
    <s v="-39.06, 120.02 | Zoom: 11"/>
    <b v="1"/>
    <s v="United States"/>
    <s v="Lake Tahoe"/>
    <s v="TA"/>
    <x v="320"/>
    <s v="10SFH"/>
    <s v="19:03:50 UTC"/>
    <n v="0.2"/>
    <s v="2500X1254px"/>
    <s v="PNG"/>
    <s v="65m"/>
    <s v="2023H1"/>
    <n v="2"/>
    <n v="10"/>
    <s v="02 Sunny (10%-30%)"/>
  </r>
  <r>
    <m/>
    <s v="S2A_MSIL1C"/>
    <s v="CDM-MLB-CLS"/>
    <s v="-39.06, 120.02 | Zoom: 11"/>
    <b v="1"/>
    <s v="United States"/>
    <s v="Lake Tahoe"/>
    <s v="TA"/>
    <x v="320"/>
    <s v="10SGH"/>
    <s v="19:03:46 UTC"/>
    <n v="0"/>
    <s v="2500X1254px"/>
    <s v="PNG"/>
    <s v="65m"/>
    <s v="2023H1"/>
    <n v="2"/>
    <n v="10"/>
    <s v="02 Sunny (10%-30%)"/>
  </r>
  <r>
    <m/>
    <s v="S2A_MSIL1C"/>
    <s v="CDM-MLB-CLS"/>
    <s v="-39.06, 120.02 | Zoom: 11"/>
    <b v="1"/>
    <s v="United States"/>
    <s v="Lake Tahoe"/>
    <s v="TA"/>
    <x v="320"/>
    <s v="11SKC"/>
    <s v="19:03:45 UTC"/>
    <n v="0"/>
    <s v="2500X1254px"/>
    <s v="PNG"/>
    <s v="65m"/>
    <s v="2023H1"/>
    <n v="2"/>
    <n v="10"/>
    <s v="02 Sunny (10%-30%)"/>
  </r>
  <r>
    <m/>
    <s v="S2A_MSIL1C"/>
    <s v="CDM-MLB-CLS"/>
    <s v="-39.06, 120.02 | Zoom: 11"/>
    <b v="1"/>
    <s v="United States"/>
    <s v="Lake Tahoe"/>
    <s v="TA"/>
    <x v="320"/>
    <s v="10SFJ"/>
    <s v="19:03:36 UTC"/>
    <n v="11.8"/>
    <s v="2500X1254px"/>
    <s v="PNG"/>
    <s v="65m"/>
    <s v="2023H1"/>
    <n v="2"/>
    <n v="10"/>
    <s v="02 Sunny (10%-30%)"/>
  </r>
  <r>
    <m/>
    <s v="S2A_MSIL1C"/>
    <s v="CDM-MLB-CLS"/>
    <s v="-39.06, 120.02 | Zoom: 11"/>
    <b v="1"/>
    <s v="United States"/>
    <s v="Lake Tahoe"/>
    <s v="TA"/>
    <x v="320"/>
    <s v="10SGJ"/>
    <s v="19:03:32 UTC"/>
    <n v="0"/>
    <s v="2500X1254px"/>
    <s v="PNG"/>
    <s v="65m"/>
    <s v="2023H1"/>
    <n v="2"/>
    <n v="10"/>
    <s v="02 Sunny (10%-30%)"/>
  </r>
  <r>
    <m/>
    <s v="S2A_MSIL1C"/>
    <s v="CDM-MLB-CLS"/>
    <s v="-39.06, 120.02 | Zoom: 11"/>
    <b v="1"/>
    <s v="United States"/>
    <s v="Lake Tahoe"/>
    <s v="TA"/>
    <x v="320"/>
    <s v="11SKD"/>
    <s v="19:03:31 UTC"/>
    <n v="0"/>
    <s v="2500X1254px"/>
    <s v="PNG"/>
    <s v="65m"/>
    <s v="2023H1"/>
    <n v="2"/>
    <n v="10"/>
    <s v="02 Sunny (10%-30%)"/>
  </r>
  <r>
    <m/>
    <s v="S2A_MSIL1C"/>
    <s v="CDM-MLB-CLS"/>
    <s v="-39.06, 120.02 | Zoom: 11"/>
    <b v="1"/>
    <s v="United States"/>
    <s v="Lake Tahoe"/>
    <s v="TA"/>
    <x v="136"/>
    <s v="10SFH"/>
    <s v="18:53:54 UTC"/>
    <n v="53.8"/>
    <s v="2500X1254px"/>
    <s v="PNG"/>
    <s v="65m"/>
    <s v="2023H1"/>
    <n v="58.033333333333339"/>
    <n v="60"/>
    <s v="03 Cloudy (40%-90%)"/>
  </r>
  <r>
    <m/>
    <s v="S2A_MSIL1C"/>
    <s v="CDM-MLB-CLS"/>
    <s v="-39.06, 120.02 | Zoom: 11"/>
    <b v="1"/>
    <s v="United States"/>
    <s v="Lake Tahoe"/>
    <s v="TA"/>
    <x v="136"/>
    <s v="10SGH"/>
    <s v="18:53:50 UTC"/>
    <n v="62.4"/>
    <s v="2500X1254px"/>
    <s v="PNG"/>
    <s v="65m"/>
    <s v="2023H1"/>
    <n v="58.033333333333339"/>
    <n v="60"/>
    <s v="03 Cloudy (40%-90%)"/>
  </r>
  <r>
    <m/>
    <s v="S2A_MSIL1C"/>
    <s v="CDM-MLB-CLS"/>
    <s v="-39.06, 120.02 | Zoom: 11"/>
    <b v="1"/>
    <s v="United States"/>
    <s v="Lake Tahoe"/>
    <s v="TA"/>
    <x v="136"/>
    <s v="11SKC"/>
    <s v="18:53:50 UTC"/>
    <n v="60.9"/>
    <s v="2500X1254px"/>
    <s v="PNG"/>
    <s v="65m"/>
    <s v="2023H1"/>
    <n v="58.033333333333339"/>
    <n v="60"/>
    <s v="03 Cloudy (40%-90%)"/>
  </r>
  <r>
    <m/>
    <s v="S2A_MSIL1C"/>
    <s v="CDM-MLB-CLS"/>
    <s v="-39.06, 120.02 | Zoom: 11"/>
    <b v="1"/>
    <s v="United States"/>
    <s v="Lake Tahoe"/>
    <s v="TA"/>
    <x v="136"/>
    <s v="10SFJ"/>
    <s v="18:53:43 UTC"/>
    <n v="69.400000000000006"/>
    <s v="2500X1254px"/>
    <s v="PNG"/>
    <s v="65m"/>
    <s v="2023H1"/>
    <n v="58.033333333333339"/>
    <n v="60"/>
    <s v="03 Cloudy (40%-90%)"/>
  </r>
  <r>
    <m/>
    <s v="S2A_MSIL1C"/>
    <s v="CDM-MLB-CLS"/>
    <s v="-39.06, 120.02 | Zoom: 11"/>
    <b v="1"/>
    <s v="United States"/>
    <s v="Lake Tahoe"/>
    <s v="TA"/>
    <x v="136"/>
    <s v="10SGJ"/>
    <s v="18:53:36 UTC"/>
    <n v="54.6"/>
    <s v="2500X1254px"/>
    <s v="PNG"/>
    <s v="65m"/>
    <s v="2023H1"/>
    <n v="58.033333333333339"/>
    <n v="60"/>
    <s v="03 Cloudy (40%-90%)"/>
  </r>
  <r>
    <m/>
    <s v="S2A_MSIL1C"/>
    <s v="CDM-MLB-CLS"/>
    <s v="-39.06, 120.02 | Zoom: 11"/>
    <b v="1"/>
    <s v="United States"/>
    <s v="Lake Tahoe"/>
    <s v="TA"/>
    <x v="136"/>
    <s v="11SKD"/>
    <s v="18:53:35 UTC"/>
    <n v="47.1"/>
    <s v="2500X1254px"/>
    <s v="PNG"/>
    <s v="65m"/>
    <s v="2023H1"/>
    <n v="58.033333333333339"/>
    <n v="60"/>
    <s v="03 Cloudy (40%-90%)"/>
  </r>
  <r>
    <m/>
    <s v="S2A_MSIL1C"/>
    <s v="CDM-MLB-CLS"/>
    <s v="-39.06, 120.02 | Zoom: 11"/>
    <b v="1"/>
    <s v="United States"/>
    <s v="Lake Tahoe"/>
    <s v="TA"/>
    <x v="239"/>
    <s v="10SFH"/>
    <s v="19:03:48 UTC"/>
    <n v="99.2"/>
    <s v="2500X1254px"/>
    <s v="PNG"/>
    <s v="65m"/>
    <s v="2023H1"/>
    <n v="85.983333333333348"/>
    <n v="90"/>
    <s v="03 Cloudy (40%-90%)"/>
  </r>
  <r>
    <m/>
    <s v="S2A_MSIL1C"/>
    <s v="CDM-MLB-CLS"/>
    <s v="-39.06, 120.02 | Zoom: 11"/>
    <b v="1"/>
    <s v="United States"/>
    <s v="Lake Tahoe"/>
    <s v="TA"/>
    <x v="239"/>
    <s v="11SKC"/>
    <s v="19:03:44 UTC"/>
    <n v="93.9"/>
    <s v="2500X1254px"/>
    <s v="PNG"/>
    <s v="65m"/>
    <s v="2023H1"/>
    <n v="85.983333333333348"/>
    <n v="90"/>
    <s v="03 Cloudy (40%-90%)"/>
  </r>
  <r>
    <m/>
    <s v="S2A_MSIL1C"/>
    <s v="CDM-MLB-CLS"/>
    <s v="-39.06, 120.02 | Zoom: 11"/>
    <b v="1"/>
    <s v="United States"/>
    <s v="Lake Tahoe"/>
    <s v="TA"/>
    <x v="239"/>
    <s v="10SGH"/>
    <s v="19:03:44 UTC"/>
    <n v="96.2"/>
    <s v="2500X1254px"/>
    <s v="PNG"/>
    <s v="65m"/>
    <s v="2023H1"/>
    <n v="85.983333333333348"/>
    <n v="90"/>
    <s v="03 Cloudy (40%-90%)"/>
  </r>
  <r>
    <m/>
    <s v="S2A_MSIL1C"/>
    <s v="CDM-MLB-CLS"/>
    <s v="-39.06, 120.02 | Zoom: 11"/>
    <b v="1"/>
    <s v="United States"/>
    <s v="Lake Tahoe"/>
    <s v="TA"/>
    <x v="239"/>
    <s v="10SFJ"/>
    <s v="19:03:34 UTC"/>
    <n v="87"/>
    <s v="2500X1254px"/>
    <s v="PNG"/>
    <s v="65m"/>
    <s v="2023H1"/>
    <n v="85.983333333333348"/>
    <n v="90"/>
    <s v="03 Cloudy (40%-90%)"/>
  </r>
  <r>
    <m/>
    <s v="S2A_MSIL1C"/>
    <s v="CDM-MLB-CLS"/>
    <s v="-39.06, 120.02 | Zoom: 11"/>
    <b v="1"/>
    <s v="United States"/>
    <s v="Lake Tahoe"/>
    <s v="TA"/>
    <x v="239"/>
    <s v="10SGJ"/>
    <s v="19:03:30 UTC"/>
    <n v="71.900000000000006"/>
    <s v="2500X1254px"/>
    <s v="PNG"/>
    <s v="65m"/>
    <s v="2023H1"/>
    <n v="85.983333333333348"/>
    <n v="90"/>
    <s v="03 Cloudy (40%-90%)"/>
  </r>
  <r>
    <m/>
    <s v="S2A_MSIL1C"/>
    <s v="CDM-MLB-CLS"/>
    <s v="-39.06, 120.02 | Zoom: 11"/>
    <b v="1"/>
    <s v="United States"/>
    <s v="Lake Tahoe"/>
    <s v="TA"/>
    <x v="239"/>
    <s v="11SKD"/>
    <s v="19:03:29 UTC"/>
    <n v="67.7"/>
    <s v="2500X1254px"/>
    <s v="PNG"/>
    <s v="65m"/>
    <s v="2023H1"/>
    <n v="85.983333333333348"/>
    <n v="90"/>
    <s v="03 Cloudy (40%-90%)"/>
  </r>
  <r>
    <m/>
    <s v="S2A_MSIL1C"/>
    <s v="CDM-MLB-CLS"/>
    <s v="-39.06, 120.02 | Zoom: 11"/>
    <b v="1"/>
    <s v="United States"/>
    <s v="Lake Tahoe"/>
    <s v="TA"/>
    <x v="137"/>
    <s v="10SFH"/>
    <s v="18:53:52 UTC"/>
    <n v="0"/>
    <s v="2500X1254px"/>
    <s v="PNG"/>
    <s v="65m"/>
    <s v="2023H1"/>
    <n v="3.3333333333333333E-2"/>
    <n v="10"/>
    <s v="02 Sunny (10%-30%)"/>
  </r>
  <r>
    <m/>
    <s v="S2A_MSIL1C"/>
    <s v="CDM-MLB-CLS"/>
    <s v="-39.06, 120.02 | Zoom: 11"/>
    <b v="1"/>
    <s v="United States"/>
    <s v="Lake Tahoe"/>
    <s v="TA"/>
    <x v="137"/>
    <s v="10SGH"/>
    <s v="18:53:49 UTC"/>
    <n v="0"/>
    <s v="2500X1254px"/>
    <s v="PNG"/>
    <s v="65m"/>
    <s v="2023H1"/>
    <n v="3.3333333333333333E-2"/>
    <n v="10"/>
    <s v="02 Sunny (10%-30%)"/>
  </r>
  <r>
    <m/>
    <s v="S2A_MSIL1C"/>
    <s v="CDM-MLB-CLS"/>
    <s v="-39.06, 120.02 | Zoom: 11"/>
    <b v="1"/>
    <s v="United States"/>
    <s v="Lake Tahoe"/>
    <s v="TA"/>
    <x v="137"/>
    <s v="11SKC"/>
    <s v="18:53:48 UTC"/>
    <n v="0.1"/>
    <s v="2500X1254px"/>
    <s v="PNG"/>
    <s v="65m"/>
    <s v="2023H1"/>
    <n v="3.3333333333333333E-2"/>
    <n v="10"/>
    <s v="02 Sunny (10%-30%)"/>
  </r>
  <r>
    <m/>
    <s v="S2A_MSIL1C"/>
    <s v="CDM-MLB-CLS"/>
    <s v="-39.06, 120.02 | Zoom: 11"/>
    <b v="1"/>
    <s v="United States"/>
    <s v="Lake Tahoe"/>
    <s v="TA"/>
    <x v="137"/>
    <s v="10SFJ"/>
    <s v="18:53:41 UTC"/>
    <n v="0"/>
    <s v="2500X1254px"/>
    <s v="PNG"/>
    <s v="65m"/>
    <s v="2023H1"/>
    <n v="3.3333333333333333E-2"/>
    <n v="10"/>
    <s v="02 Sunny (10%-30%)"/>
  </r>
  <r>
    <m/>
    <s v="S2A_MSIL1C"/>
    <s v="CDM-MLB-CLS"/>
    <s v="-39.06, 120.02 | Zoom: 11"/>
    <b v="1"/>
    <s v="United States"/>
    <s v="Lake Tahoe"/>
    <s v="TA"/>
    <x v="137"/>
    <s v="10SGJ"/>
    <s v="18:53:34 UTC"/>
    <n v="0"/>
    <s v="2500X1254px"/>
    <s v="PNG"/>
    <s v="65m"/>
    <s v="2023H1"/>
    <n v="3.3333333333333333E-2"/>
    <n v="10"/>
    <s v="02 Sunny (10%-30%)"/>
  </r>
  <r>
    <m/>
    <s v="S2A_MSIL1C"/>
    <s v="CDM-MLB-CLS"/>
    <s v="-39.06, 120.02 | Zoom: 11"/>
    <b v="1"/>
    <s v="United States"/>
    <s v="Lake Tahoe"/>
    <s v="TA"/>
    <x v="137"/>
    <s v="11SKD"/>
    <s v="18:53:33 UTC"/>
    <n v="0.1"/>
    <s v="2500X1254px"/>
    <s v="PNG"/>
    <s v="65m"/>
    <s v="2023H1"/>
    <n v="3.3333333333333333E-2"/>
    <n v="10"/>
    <s v="02 Sunny (10%-30%)"/>
  </r>
  <r>
    <m/>
    <s v="S2A_MSIL1C"/>
    <s v="CDM-MLB-CLS"/>
    <s v="-39.06, 120.02 | Zoom: 11"/>
    <b v="1"/>
    <s v="United States"/>
    <s v="Lake Tahoe"/>
    <s v="TA"/>
    <x v="393"/>
    <s v="10SFH"/>
    <s v="19:03:49 UTC"/>
    <n v="88.6"/>
    <s v="2500X1254px"/>
    <s v="PNG"/>
    <s v="65m"/>
    <s v="2023H1"/>
    <n v="93.75"/>
    <n v="100"/>
    <s v="04 Overcast (100%)"/>
  </r>
  <r>
    <m/>
    <s v="S2A_MSIL1C"/>
    <s v="CDM-MLB-CLS"/>
    <s v="-39.06, 120.02 | Zoom: 11"/>
    <b v="1"/>
    <s v="United States"/>
    <s v="Lake Tahoe"/>
    <s v="TA"/>
    <x v="393"/>
    <s v="10SGH"/>
    <s v="19:03:46 UTC"/>
    <n v="96.8"/>
    <s v="2500X1254px"/>
    <s v="PNG"/>
    <s v="65m"/>
    <s v="2023H1"/>
    <n v="93.75"/>
    <n v="100"/>
    <s v="04 Overcast (100%)"/>
  </r>
  <r>
    <m/>
    <s v="S2A_MSIL1C"/>
    <s v="CDM-MLB-CLS"/>
    <s v="-39.06, 120.02 | Zoom: 11"/>
    <b v="1"/>
    <s v="United States"/>
    <s v="Lake Tahoe"/>
    <s v="TA"/>
    <x v="393"/>
    <s v="11SKC"/>
    <s v="19:03:45 UTC"/>
    <n v="95.6"/>
    <s v="2500X1254px"/>
    <s v="PNG"/>
    <s v="65m"/>
    <s v="2023H1"/>
    <n v="93.75"/>
    <n v="100"/>
    <s v="04 Overcast (100%)"/>
  </r>
  <r>
    <m/>
    <s v="S2A_MSIL1C"/>
    <s v="CDM-MLB-CLS"/>
    <s v="-39.06, 120.02 | Zoom: 11"/>
    <b v="1"/>
    <s v="United States"/>
    <s v="Lake Tahoe"/>
    <s v="TA"/>
    <x v="393"/>
    <s v="10SFJ"/>
    <s v="19:03:35 UTC"/>
    <n v="99"/>
    <s v="2500X1254px"/>
    <s v="PNG"/>
    <s v="65m"/>
    <s v="2023H1"/>
    <n v="93.75"/>
    <n v="100"/>
    <s v="04 Overcast (100%)"/>
  </r>
  <r>
    <m/>
    <s v="S2A_MSIL1C"/>
    <s v="CDM-MLB-CLS"/>
    <s v="-39.06, 120.02 | Zoom: 11"/>
    <b v="1"/>
    <s v="United States"/>
    <s v="Lake Tahoe"/>
    <s v="TA"/>
    <x v="393"/>
    <s v="10SGJ"/>
    <s v="19:03:31 UTC"/>
    <n v="91.6"/>
    <s v="2500X1254px"/>
    <s v="PNG"/>
    <s v="65m"/>
    <s v="2023H1"/>
    <n v="93.75"/>
    <n v="100"/>
    <s v="04 Overcast (100%)"/>
  </r>
  <r>
    <m/>
    <s v="S2A_MSIL1C"/>
    <s v="CDM-MLB-CLS"/>
    <s v="-39.06, 120.02 | Zoom: 11"/>
    <b v="1"/>
    <s v="United States"/>
    <s v="Lake Tahoe"/>
    <s v="TA"/>
    <x v="393"/>
    <s v="11SKD"/>
    <s v="19:03:30 UTC"/>
    <n v="90.9"/>
    <s v="2500X1254px"/>
    <s v="PNG"/>
    <s v="65m"/>
    <s v="2023H1"/>
    <n v="93.75"/>
    <n v="100"/>
    <s v="04 Overcast (100%)"/>
  </r>
  <r>
    <m/>
    <s v="S2A_MSIL1C"/>
    <s v="CDM-MLB-CLS"/>
    <s v="-39.06, 120.02 | Zoom: 11"/>
    <b v="1"/>
    <s v="United States"/>
    <s v="Lake Tahoe"/>
    <s v="TA"/>
    <x v="138"/>
    <s v="10SFH"/>
    <s v="18:53:53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38"/>
    <s v="10SGH"/>
    <s v="18:53:49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38"/>
    <s v="11SKC"/>
    <s v="18:53:48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38"/>
    <s v="10SFJ"/>
    <s v="18:53:41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38"/>
    <s v="10SGJ"/>
    <s v="18:53:34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138"/>
    <s v="11SKD"/>
    <s v="18:53:34 UTC"/>
    <n v="0"/>
    <s v="2500X1254px"/>
    <s v="PNG"/>
    <s v="65m"/>
    <s v="2023H1"/>
    <n v="0"/>
    <n v="0"/>
    <s v="01 Clear (0%)"/>
  </r>
  <r>
    <m/>
    <s v="S2A_MSIL1C"/>
    <s v="CDM-MLB-CLS"/>
    <s v="-39.06, 120.02 | Zoom: 11"/>
    <b v="1"/>
    <s v="United States"/>
    <s v="Lake Tahoe"/>
    <s v="TA"/>
    <x v="394"/>
    <s v="10SFH"/>
    <s v="19:03:49 UTC"/>
    <n v="0.1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394"/>
    <s v="10SGH"/>
    <s v="19:03:45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394"/>
    <s v="11SKC"/>
    <s v="19:03:45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394"/>
    <s v="10SFJ"/>
    <s v="19:03:35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394"/>
    <s v="10SGJ"/>
    <s v="19:03:31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394"/>
    <s v="11SKD"/>
    <s v="19:03:30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139"/>
    <s v="10SFH"/>
    <s v="18:53:51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139"/>
    <s v="11SKC"/>
    <s v="18:53:48 UTC"/>
    <n v="0.1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139"/>
    <s v="10SGH"/>
    <s v="18:53:48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139"/>
    <s v="10SFJ"/>
    <s v="18:53:42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139"/>
    <s v="10SGJ"/>
    <s v="18:53:35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139"/>
    <s v="11SKD"/>
    <s v="18:53:34 UTC"/>
    <n v="0"/>
    <s v="2500X1254px"/>
    <s v="PNG"/>
    <s v="65m"/>
    <s v="2023H1"/>
    <n v="1.6666666666666666E-2"/>
    <n v="10"/>
    <s v="02 Sunny (10%-30%)"/>
  </r>
  <r>
    <m/>
    <s v="S2A_MSIL1C"/>
    <s v="CDM-MLB-CLS"/>
    <s v="-39.06, 120.02 | Zoom: 11"/>
    <b v="1"/>
    <s v="United States"/>
    <s v="Lake Tahoe"/>
    <s v="TA"/>
    <x v="395"/>
    <s v="10SFH"/>
    <s v="19:03:46 UTC"/>
    <n v="70.900000000000006"/>
    <s v="2500X1254px"/>
    <s v="PNG"/>
    <s v="65m"/>
    <s v="2023H1"/>
    <n v="31.983333333333331"/>
    <n v="40"/>
    <s v="03 Cloudy (40%-90%)"/>
  </r>
  <r>
    <m/>
    <s v="S2A_MSIL1C"/>
    <s v="CDM-MLB-CLS"/>
    <s v="-39.06, 120.02 | Zoom: 11"/>
    <b v="1"/>
    <s v="United States"/>
    <s v="Lake Tahoe"/>
    <s v="TA"/>
    <x v="395"/>
    <s v="10SGH"/>
    <s v="19:03:42 UTC"/>
    <n v="47.2"/>
    <s v="2500X1254px"/>
    <s v="PNG"/>
    <s v="65m"/>
    <s v="2023H1"/>
    <n v="31.983333333333331"/>
    <n v="40"/>
    <s v="03 Cloudy (40%-90%)"/>
  </r>
  <r>
    <m/>
    <s v="S2A_MSIL1C"/>
    <s v="CDM-MLB-CLS"/>
    <s v="-39.06, 120.02 | Zoom: 11"/>
    <b v="1"/>
    <s v="United States"/>
    <s v="Lake Tahoe"/>
    <s v="TA"/>
    <x v="395"/>
    <s v="11SKC"/>
    <s v="19:03:41 UTC"/>
    <n v="24.1"/>
    <s v="2500X1254px"/>
    <s v="PNG"/>
    <s v="65m"/>
    <s v="2023H1"/>
    <n v="31.983333333333331"/>
    <n v="40"/>
    <s v="03 Cloudy (40%-90%)"/>
  </r>
  <r>
    <m/>
    <s v="S2A_MSIL1C"/>
    <s v="CDM-MLB-CLS"/>
    <s v="-39.06, 120.02 | Zoom: 11"/>
    <b v="1"/>
    <s v="United States"/>
    <s v="Lake Tahoe"/>
    <s v="TA"/>
    <x v="395"/>
    <s v="10SFJ"/>
    <s v="19:03:31 UTC"/>
    <n v="35.799999999999997"/>
    <s v="2500X1254px"/>
    <s v="PNG"/>
    <s v="65m"/>
    <s v="2023H1"/>
    <n v="31.983333333333331"/>
    <n v="40"/>
    <s v="03 Cloudy (40%-90%)"/>
  </r>
  <r>
    <m/>
    <s v="S2A_MSIL1C"/>
    <s v="CDM-MLB-CLS"/>
    <s v="-39.06, 120.02 | Zoom: 11"/>
    <b v="1"/>
    <s v="United States"/>
    <s v="Lake Tahoe"/>
    <s v="TA"/>
    <x v="395"/>
    <s v="10SGJ"/>
    <s v="19:03:27 UTC"/>
    <n v="8.1999999999999993"/>
    <s v="2500X1254px"/>
    <s v="PNG"/>
    <s v="65m"/>
    <s v="2023H1"/>
    <n v="31.983333333333331"/>
    <n v="40"/>
    <s v="03 Cloudy (40%-90%)"/>
  </r>
  <r>
    <m/>
    <s v="S2A_MSIL1C"/>
    <s v="CDM-MLB-CLS"/>
    <s v="-39.06, 120.02 | Zoom: 11"/>
    <b v="1"/>
    <s v="United States"/>
    <s v="Lake Tahoe"/>
    <s v="TA"/>
    <x v="395"/>
    <s v="11SKD"/>
    <s v="19:03:27 UTC"/>
    <n v="5.7"/>
    <s v="2500X1254px"/>
    <s v="PNG"/>
    <s v="65m"/>
    <s v="2023H1"/>
    <n v="31.983333333333331"/>
    <n v="40"/>
    <s v="03 Cloudy (40%-90%)"/>
  </r>
  <r>
    <m/>
    <s v="S2A_MSIL1C"/>
    <s v="CDM-MLB-CLS"/>
    <s v="-39.06, 120.02 | Zoom: 11"/>
    <b v="1"/>
    <s v="United States"/>
    <s v="Lake Tahoe"/>
    <s v="TA"/>
    <x v="140"/>
    <s v="10SFH"/>
    <s v="18:53:51 UTC"/>
    <n v="100"/>
    <s v="2500X1254px"/>
    <s v="PNG"/>
    <s v="65m"/>
    <s v="2023H1"/>
    <n v="95.333333333333329"/>
    <n v="100"/>
    <s v="04 Overcast (100%)"/>
  </r>
  <r>
    <m/>
    <s v="S2A_MSIL1C"/>
    <s v="CDM-MLB-CLS"/>
    <s v="-39.06, 120.02 | Zoom: 11"/>
    <b v="1"/>
    <s v="United States"/>
    <s v="Lake Tahoe"/>
    <s v="TA"/>
    <x v="140"/>
    <s v="10SGH"/>
    <s v="18:53:48 UTC"/>
    <n v="91.1"/>
    <s v="2500X1254px"/>
    <s v="PNG"/>
    <s v="65m"/>
    <s v="2023H1"/>
    <n v="95.333333333333329"/>
    <n v="100"/>
    <s v="04 Overcast (100%)"/>
  </r>
  <r>
    <m/>
    <s v="S2A_MSIL1C"/>
    <s v="CDM-MLB-CLS"/>
    <s v="-39.06, 120.02 | Zoom: 11"/>
    <b v="1"/>
    <s v="United States"/>
    <s v="Lake Tahoe"/>
    <s v="TA"/>
    <x v="140"/>
    <s v="11SKC"/>
    <s v="18:53:47 UTC"/>
    <n v="85.4"/>
    <s v="2500X1254px"/>
    <s v="PNG"/>
    <s v="65m"/>
    <s v="2023H1"/>
    <n v="95.333333333333329"/>
    <n v="100"/>
    <s v="04 Overcast (100%)"/>
  </r>
  <r>
    <m/>
    <s v="S2A_MSIL1C"/>
    <s v="CDM-MLB-CLS"/>
    <s v="-39.06, 120.02 | Zoom: 11"/>
    <b v="1"/>
    <s v="United States"/>
    <s v="Lake Tahoe"/>
    <s v="TA"/>
    <x v="140"/>
    <s v="10SFJ"/>
    <s v="18:53:40 UTC"/>
    <n v="100"/>
    <s v="2500X1254px"/>
    <s v="PNG"/>
    <s v="65m"/>
    <s v="2023H1"/>
    <n v="95.333333333333329"/>
    <n v="100"/>
    <s v="04 Overcast (100%)"/>
  </r>
  <r>
    <m/>
    <s v="S2A_MSIL1C"/>
    <s v="CDM-MLB-CLS"/>
    <s v="-39.06, 120.02 | Zoom: 11"/>
    <b v="1"/>
    <s v="United States"/>
    <s v="Lake Tahoe"/>
    <s v="TA"/>
    <x v="140"/>
    <s v="10SGJ"/>
    <s v="18:53:33 UTC"/>
    <n v="97.7"/>
    <s v="2500X1254px"/>
    <s v="PNG"/>
    <s v="65m"/>
    <s v="2023H1"/>
    <n v="95.333333333333329"/>
    <n v="100"/>
    <s v="04 Overcast (100%)"/>
  </r>
  <r>
    <m/>
    <s v="S2A_MSIL1C"/>
    <s v="CDM-MLB-CLS"/>
    <s v="-39.06, 120.02 | Zoom: 11"/>
    <b v="1"/>
    <s v="United States"/>
    <s v="Lake Tahoe"/>
    <s v="TA"/>
    <x v="140"/>
    <s v="11SKD"/>
    <s v="18:53:32 UTC"/>
    <n v="97.8"/>
    <s v="2500X1254px"/>
    <s v="PNG"/>
    <s v="65m"/>
    <s v="2023H1"/>
    <n v="95.333333333333329"/>
    <n v="100"/>
    <s v="04 Overcast (100%)"/>
  </r>
  <r>
    <m/>
    <s v="S2A_MSIL1C"/>
    <s v="CDM-MLB-CLS"/>
    <s v="-39.06, 120.02 | Zoom: 11"/>
    <b v="1"/>
    <s v="United States"/>
    <s v="Lake Tahoe"/>
    <s v="TA"/>
    <x v="324"/>
    <s v="10SGH"/>
    <s v="19:03:47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324"/>
    <s v="11SKC"/>
    <s v="19:03:44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324"/>
    <s v="10SGH"/>
    <s v="19:03:43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324"/>
    <s v="10SFJ"/>
    <s v="19:03:33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324"/>
    <s v="10SGJ"/>
    <s v="19:03:29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324"/>
    <s v="11SKD"/>
    <s v="19:03:28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141"/>
    <s v="10SFH"/>
    <s v="18:53:51 UTC"/>
    <n v="100"/>
    <s v="2500X1254px"/>
    <s v="PNG"/>
    <s v="65m"/>
    <s v="2023H1"/>
    <n v="99.316666666666663"/>
    <n v="100"/>
    <s v="04 Overcast (100%)"/>
  </r>
  <r>
    <m/>
    <s v="S2A_MSIL1C"/>
    <s v="CDM-MLB-CLS"/>
    <s v="-39.06, 120.02 | Zoom: 11"/>
    <b v="1"/>
    <s v="United States"/>
    <s v="Lake Tahoe"/>
    <s v="TA"/>
    <x v="141"/>
    <s v="10SGH"/>
    <s v="18:53:47 UTC"/>
    <n v="100"/>
    <s v="2500X1254px"/>
    <s v="PNG"/>
    <s v="65m"/>
    <s v="2023H1"/>
    <n v="99.316666666666663"/>
    <n v="100"/>
    <s v="04 Overcast (100%)"/>
  </r>
  <r>
    <m/>
    <s v="S2A_MSIL1C"/>
    <s v="CDM-MLB-CLS"/>
    <s v="-39.06, 120.02 | Zoom: 11"/>
    <b v="1"/>
    <s v="United States"/>
    <s v="Lake Tahoe"/>
    <s v="TA"/>
    <x v="141"/>
    <s v="11SKC"/>
    <s v="18:53:46 UTC"/>
    <n v="99.3"/>
    <s v="2500X1254px"/>
    <s v="PNG"/>
    <s v="65m"/>
    <s v="2023H1"/>
    <n v="99.316666666666663"/>
    <n v="100"/>
    <s v="04 Overcast (100%)"/>
  </r>
  <r>
    <m/>
    <s v="S2A_MSIL1C"/>
    <s v="CDM-MLB-CLS"/>
    <s v="-39.06, 120.02 | Zoom: 11"/>
    <b v="1"/>
    <s v="United States"/>
    <s v="Lake Tahoe"/>
    <s v="TA"/>
    <x v="141"/>
    <s v="10SFJ"/>
    <s v="18:53:40 UTC"/>
    <n v="99.3"/>
    <s v="2500X1254px"/>
    <s v="PNG"/>
    <s v="65m"/>
    <s v="2023H1"/>
    <n v="99.316666666666663"/>
    <n v="100"/>
    <s v="04 Overcast (100%)"/>
  </r>
  <r>
    <m/>
    <s v="S2A_MSIL1C"/>
    <s v="CDM-MLB-CLS"/>
    <s v="-39.06, 120.02 | Zoom: 11"/>
    <b v="1"/>
    <s v="United States"/>
    <s v="Lake Tahoe"/>
    <s v="TA"/>
    <x v="141"/>
    <s v="10SGJ"/>
    <s v="18:53:33 UTC"/>
    <n v="98.7"/>
    <s v="2500X1254px"/>
    <s v="PNG"/>
    <s v="65m"/>
    <s v="2023H1"/>
    <n v="99.316666666666663"/>
    <n v="100"/>
    <s v="04 Overcast (100%)"/>
  </r>
  <r>
    <m/>
    <s v="S2A_MSIL1C"/>
    <s v="CDM-MLB-CLS"/>
    <s v="-39.06, 120.02 | Zoom: 11"/>
    <b v="1"/>
    <s v="United States"/>
    <s v="Lake Tahoe"/>
    <s v="TA"/>
    <x v="141"/>
    <s v="11SKD"/>
    <s v="18:53:32 UTC"/>
    <n v="98.6"/>
    <s v="2500X1254px"/>
    <s v="PNG"/>
    <s v="65m"/>
    <s v="2023H1"/>
    <n v="99.316666666666663"/>
    <n v="100"/>
    <s v="04 Overcast (100%)"/>
  </r>
  <r>
    <m/>
    <s v="S2A_MSIL1C"/>
    <s v="CDM-MLB-CLS"/>
    <s v="-39.06, 120.02 | Zoom: 11"/>
    <b v="1"/>
    <s v="United States"/>
    <s v="Lake Tahoe"/>
    <s v="TA"/>
    <x v="243"/>
    <s v="10SFH"/>
    <s v="19:03:49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243"/>
    <s v="10SGH"/>
    <s v="19:03:46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243"/>
    <s v="11SKC"/>
    <s v="19:03:45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243"/>
    <s v="10SFJ"/>
    <s v="19:03:35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243"/>
    <s v="11SKD"/>
    <s v="19:03:31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243"/>
    <s v="10SGJ"/>
    <s v="19:03:31 UTC"/>
    <n v="100"/>
    <s v="2500X1254px"/>
    <s v="PNG"/>
    <s v="65m"/>
    <s v="2023H1"/>
    <n v="100"/>
    <n v="100"/>
    <s v="04 Overcast (100%)"/>
  </r>
  <r>
    <m/>
    <s v="S2A_MSIL1C"/>
    <s v="CDM-MLB-CLS"/>
    <s v="-39.06, 120.02 | Zoom: 11"/>
    <b v="1"/>
    <s v="United States"/>
    <s v="Lake Tahoe"/>
    <s v="TA"/>
    <x v="142"/>
    <s v="10SFH"/>
    <s v="18:53:54 UTC"/>
    <n v="100"/>
    <s v="2500X1254px"/>
    <s v="PNG"/>
    <s v="65m"/>
    <s v="2023H1"/>
    <n v="60.883333333333333"/>
    <n v="70"/>
    <s v="03 Cloudy (40%-90%)"/>
  </r>
  <r>
    <m/>
    <s v="S2A_MSIL1C"/>
    <s v="CDM-MLB-CLS"/>
    <s v="-39.06, 120.02 | Zoom: 11"/>
    <b v="1"/>
    <s v="United States"/>
    <s v="Lake Tahoe"/>
    <s v="TA"/>
    <x v="142"/>
    <s v="10SGH"/>
    <s v="18:53:50 UTC"/>
    <n v="39.299999999999997"/>
    <s v="2500X1254px"/>
    <s v="PNG"/>
    <s v="65m"/>
    <s v="2023H1"/>
    <n v="60.883333333333333"/>
    <n v="70"/>
    <s v="03 Cloudy (40%-90%)"/>
  </r>
  <r>
    <m/>
    <s v="S2A_MSIL1C"/>
    <s v="CDM-MLB-CLS"/>
    <s v="-39.06, 120.02 | Zoom: 11"/>
    <b v="1"/>
    <s v="United States"/>
    <s v="Lake Tahoe"/>
    <s v="TA"/>
    <x v="142"/>
    <s v="11SKC"/>
    <s v="18:53:49 UTC"/>
    <n v="16.899999999999999"/>
    <s v="2500X1254px"/>
    <s v="PNG"/>
    <s v="65m"/>
    <s v="2023H1"/>
    <n v="60.883333333333333"/>
    <n v="70"/>
    <s v="03 Cloudy (40%-90%)"/>
  </r>
  <r>
    <m/>
    <s v="S2A_MSIL1C"/>
    <s v="CDM-MLB-CLS"/>
    <s v="-39.06, 120.02 | Zoom: 11"/>
    <b v="1"/>
    <s v="United States"/>
    <s v="Lake Tahoe"/>
    <s v="TA"/>
    <x v="142"/>
    <s v="10SFJ"/>
    <s v="18:53:43 UTC"/>
    <n v="99.9"/>
    <s v="2500X1254px"/>
    <s v="PNG"/>
    <s v="65m"/>
    <s v="2023H1"/>
    <n v="60.883333333333333"/>
    <n v="70"/>
    <s v="03 Cloudy (40%-90%)"/>
  </r>
  <r>
    <m/>
    <s v="S2A_MSIL1C"/>
    <s v="CDM-MLB-CLS"/>
    <s v="-39.06, 120.02 | Zoom: 11"/>
    <b v="1"/>
    <s v="United States"/>
    <s v="Lake Tahoe"/>
    <s v="TA"/>
    <x v="142"/>
    <s v="10SGJ"/>
    <s v="18:53:36 UTC"/>
    <n v="59.7"/>
    <s v="2500X1254px"/>
    <s v="PNG"/>
    <s v="65m"/>
    <s v="2023H1"/>
    <n v="60.883333333333333"/>
    <n v="70"/>
    <s v="03 Cloudy (40%-90%)"/>
  </r>
  <r>
    <m/>
    <s v="S2A_MSIL1C"/>
    <s v="CDM-MLB-CLS"/>
    <s v="-39.06, 120.02 | Zoom: 11"/>
    <b v="1"/>
    <s v="United States"/>
    <s v="Lake Tahoe"/>
    <s v="TA"/>
    <x v="142"/>
    <s v="11SKD"/>
    <s v="18:53:35 UTC"/>
    <n v="49.5"/>
    <s v="2500X1254px"/>
    <s v="PNG"/>
    <s v="65m"/>
    <s v="2023H1"/>
    <n v="60.883333333333333"/>
    <n v="70"/>
    <s v="03 Cloudy (40%-90%)"/>
  </r>
  <r>
    <m/>
    <s v="S2A_MSIL1C"/>
    <s v="CDM-MLB-CLS"/>
    <s v="-39.06, 120.02 | Zoom: 11"/>
    <b v="1"/>
    <s v="United States"/>
    <s v="Lake Tahoe"/>
    <s v="TA"/>
    <x v="396"/>
    <s v="10SGH"/>
    <s v="19:03:49 UTC"/>
    <n v="100"/>
    <s v="2500X1254px"/>
    <s v="PNG"/>
    <s v="65m"/>
    <s v="2023H1"/>
    <n v="98.5"/>
    <n v="100"/>
    <s v="04 Overcast (100%)"/>
  </r>
  <r>
    <m/>
    <s v="S2A_MSIL1C"/>
    <s v="CDM-MLB-CLS"/>
    <s v="-39.06, 120.02 | Zoom: 11"/>
    <b v="1"/>
    <s v="United States"/>
    <s v="Lake Tahoe"/>
    <s v="TA"/>
    <x v="396"/>
    <s v="10SGH"/>
    <s v="19:03:46 UTC"/>
    <n v="98.7"/>
    <s v="2500X1254px"/>
    <s v="PNG"/>
    <s v="65m"/>
    <s v="2023H1"/>
    <n v="98.5"/>
    <n v="100"/>
    <s v="04 Overcast (100%)"/>
  </r>
  <r>
    <m/>
    <s v="S2A_MSIL1C"/>
    <s v="CDM-MLB-CLS"/>
    <s v="-39.06, 120.02 | Zoom: 11"/>
    <b v="1"/>
    <s v="United States"/>
    <s v="Lake Tahoe"/>
    <s v="TA"/>
    <x v="396"/>
    <s v="11SKC"/>
    <s v="19:03:45 UTC"/>
    <n v="98.3"/>
    <s v="2500X1254px"/>
    <s v="PNG"/>
    <s v="65m"/>
    <s v="2023H1"/>
    <n v="98.5"/>
    <n v="100"/>
    <s v="04 Overcast (100%)"/>
  </r>
  <r>
    <m/>
    <s v="S2A_MSIL1C"/>
    <s v="CDM-MLB-CLS"/>
    <s v="-39.06, 120.02 | Zoom: 11"/>
    <b v="1"/>
    <s v="United States"/>
    <s v="Lake Tahoe"/>
    <s v="TA"/>
    <x v="396"/>
    <s v="10SFJ"/>
    <s v="19:03:35 UTC"/>
    <n v="100"/>
    <s v="2500X1254px"/>
    <s v="PNG"/>
    <s v="65m"/>
    <s v="2023H1"/>
    <n v="98.5"/>
    <n v="100"/>
    <s v="04 Overcast (100%)"/>
  </r>
  <r>
    <m/>
    <s v="S2A_MSIL1C"/>
    <s v="CDM-MLB-CLS"/>
    <s v="-39.06, 120.02 | Zoom: 11"/>
    <b v="1"/>
    <s v="United States"/>
    <s v="Lake Tahoe"/>
    <s v="TA"/>
    <x v="396"/>
    <s v="10SGJ"/>
    <s v="19:03:31 UTC"/>
    <n v="97.3"/>
    <s v="2500X1254px"/>
    <s v="PNG"/>
    <s v="65m"/>
    <s v="2023H1"/>
    <n v="98.5"/>
    <n v="100"/>
    <s v="04 Overcast (100%)"/>
  </r>
  <r>
    <m/>
    <s v="S2A_MSIL1C"/>
    <s v="CDM-MLB-CLS"/>
    <s v="-39.06, 120.02 | Zoom: 11"/>
    <b v="1"/>
    <s v="United States"/>
    <s v="Lake Tahoe"/>
    <s v="TA"/>
    <x v="396"/>
    <s v="11SKD"/>
    <s v="19:03:30 UTC"/>
    <n v="96.7"/>
    <s v="2500X1254px"/>
    <s v="PNG"/>
    <s v="65m"/>
    <s v="2023H1"/>
    <n v="98.5"/>
    <n v="100"/>
    <s v="04 Overcast (100%)"/>
  </r>
  <r>
    <m/>
    <s v="S2A_MSIL1C"/>
    <s v="CDM-MLB-CLS"/>
    <s v="-39.06, 120.02 | Zoom: 11"/>
    <b v="1"/>
    <s v="United States"/>
    <s v="Lake Tahoe"/>
    <s v="TA"/>
    <x v="143"/>
    <s v="10SFH"/>
    <s v="18:53:54 UTC"/>
    <n v="3.7"/>
    <s v="2500X1254px"/>
    <s v="PNG"/>
    <s v="65m"/>
    <s v="2023H1"/>
    <n v="15.483333333333334"/>
    <n v="20"/>
    <s v="02 Sunny (10%-30%)"/>
  </r>
  <r>
    <m/>
    <s v="S2A_MSIL1C"/>
    <s v="CDM-MLB-CLS"/>
    <s v="-39.06, 120.02 | Zoom: 11"/>
    <b v="1"/>
    <s v="United States"/>
    <s v="Lake Tahoe"/>
    <s v="TA"/>
    <x v="143"/>
    <s v="10SGH"/>
    <s v="18:53:50 UTC"/>
    <n v="19.8"/>
    <s v="2500X1254px"/>
    <s v="PNG"/>
    <s v="65m"/>
    <s v="2023H1"/>
    <n v="15.483333333333334"/>
    <n v="20"/>
    <s v="02 Sunny (10%-30%)"/>
  </r>
  <r>
    <m/>
    <s v="S2A_MSIL1C"/>
    <s v="CDM-MLB-CLS"/>
    <s v="-39.06, 120.02 | Zoom: 11"/>
    <b v="1"/>
    <s v="United States"/>
    <s v="Lake Tahoe"/>
    <s v="TA"/>
    <x v="143"/>
    <s v="11SKC"/>
    <s v="18:53:49 UTC"/>
    <n v="33.5"/>
    <s v="2500X1254px"/>
    <s v="PNG"/>
    <s v="65m"/>
    <s v="2023H1"/>
    <n v="15.483333333333334"/>
    <n v="20"/>
    <s v="02 Sunny (10%-30%)"/>
  </r>
  <r>
    <m/>
    <s v="S2A_MSIL1C"/>
    <s v="CDM-MLB-CLS"/>
    <s v="-39.06, 120.02 | Zoom: 11"/>
    <b v="1"/>
    <s v="United States"/>
    <s v="Lake Tahoe"/>
    <s v="TA"/>
    <x v="143"/>
    <s v="10SFJ"/>
    <s v="18:53:43 UTC"/>
    <n v="0"/>
    <s v="2500X1254px"/>
    <s v="PNG"/>
    <s v="65m"/>
    <s v="2023H1"/>
    <n v="15.483333333333334"/>
    <n v="20"/>
    <s v="02 Sunny (10%-30%)"/>
  </r>
  <r>
    <m/>
    <s v="S2A_MSIL1C"/>
    <s v="CDM-MLB-CLS"/>
    <s v="-39.06, 120.02 | Zoom: 11"/>
    <b v="1"/>
    <s v="United States"/>
    <s v="Lake Tahoe"/>
    <s v="TA"/>
    <x v="143"/>
    <s v="10SGJ"/>
    <s v="18:53:36 UTC"/>
    <n v="18.3"/>
    <s v="2500X1254px"/>
    <s v="PNG"/>
    <s v="65m"/>
    <s v="2023H1"/>
    <n v="15.483333333333334"/>
    <n v="20"/>
    <s v="02 Sunny (10%-30%)"/>
  </r>
  <r>
    <m/>
    <s v="S2A_MSIL1C"/>
    <s v="CDM-MLB-CLS"/>
    <s v="-39.06, 120.02 | Zoom: 11"/>
    <b v="1"/>
    <s v="United States"/>
    <s v="Lake Tahoe"/>
    <s v="TA"/>
    <x v="143"/>
    <s v="11SKD"/>
    <s v="18:53:35 UTC"/>
    <n v="17.600000000000001"/>
    <s v="2500X1254px"/>
    <s v="PNG"/>
    <s v="65m"/>
    <s v="2023H1"/>
    <n v="15.483333333333334"/>
    <n v="20"/>
    <s v="02 Sunny (10%-30%)"/>
  </r>
  <r>
    <m/>
    <s v="S2A_MSIL1C"/>
    <s v="CDM-MLB-CLS"/>
    <s v="-35.41, 149.06 | Zoom: 15"/>
    <b v="1"/>
    <s v="Australia"/>
    <s v="Lake Tuggeranong"/>
    <s v="TU"/>
    <x v="379"/>
    <s v="55HFA"/>
    <s v="00:06:51 UTC"/>
    <n v="99.2"/>
    <s v="2038X1022px"/>
    <s v="PNG"/>
    <s v="10m"/>
    <s v="2023H1"/>
    <n v="99.2"/>
    <n v="100"/>
    <s v="04 Overcast (100%)"/>
  </r>
  <r>
    <m/>
    <s v="S2A_MSIL1C"/>
    <s v="CDM-MLB-CLS"/>
    <s v="-35.41, 149.06 | Zoom: 15"/>
    <b v="1"/>
    <s v="Australia"/>
    <s v="Lake Tuggeranong"/>
    <s v="TU"/>
    <x v="300"/>
    <s v="55HFA"/>
    <s v="00:06:49 UTC"/>
    <n v="54.9"/>
    <s v="2038X1022px"/>
    <s v="PNG"/>
    <s v="10m"/>
    <s v="2023H1"/>
    <n v="54.9"/>
    <n v="60"/>
    <s v="03 Cloudy (40%-90%)"/>
  </r>
  <r>
    <m/>
    <s v="S2A_MSIL1C"/>
    <s v="CDM-MLB-CLS"/>
    <s v="-35.41, 149.06 | Zoom: 15"/>
    <b v="1"/>
    <s v="Australia"/>
    <s v="Lake Tuggeranong"/>
    <s v="TU"/>
    <x v="218"/>
    <s v="55HFA"/>
    <s v="00:06:50 UTC"/>
    <n v="90.6"/>
    <s v="2038X1022px"/>
    <s v="PNG"/>
    <s v="10m"/>
    <s v="2023H1"/>
    <n v="90.6"/>
    <n v="100"/>
    <s v="04 Overcast (100%)"/>
  </r>
  <r>
    <m/>
    <s v="S2A_MSIL1C"/>
    <s v="CDM-MLB-CLS"/>
    <s v="-35.41, 149.06 | Zoom: 15"/>
    <b v="1"/>
    <s v="Australia"/>
    <s v="Lake Tuggeranong"/>
    <s v="TU"/>
    <x v="380"/>
    <s v="55HFA"/>
    <s v="00:06:50 UTC"/>
    <n v="65.5"/>
    <s v="2038X1022px"/>
    <s v="PNG"/>
    <s v="10m"/>
    <s v="2023H1"/>
    <n v="65.5"/>
    <n v="70"/>
    <s v="03 Cloudy (40%-90%)"/>
  </r>
  <r>
    <m/>
    <s v="S2A_MSIL1C"/>
    <s v="CDM-MLB-CLS"/>
    <s v="-35.41, 149.06 | Zoom: 15"/>
    <b v="1"/>
    <s v="Australia"/>
    <s v="Lake Tuggeranong"/>
    <s v="TU"/>
    <x v="302"/>
    <s v="55HFA"/>
    <s v="00:06:51 UTC"/>
    <n v="99.4"/>
    <s v="2038X1022px"/>
    <s v="PNG"/>
    <s v="10m"/>
    <s v="2023H1"/>
    <n v="99.4"/>
    <n v="100"/>
    <s v="04 Overcast (100%)"/>
  </r>
  <r>
    <m/>
    <s v="S2A_MSIL1C"/>
    <s v="CDM-MLB-CLS"/>
    <s v="-35.41, 149.06 | Zoom: 15"/>
    <b v="1"/>
    <s v="Australia"/>
    <s v="Lake Tuggeranong"/>
    <s v="TU"/>
    <x v="220"/>
    <s v="55HFA"/>
    <s v="00:06:50 UTC"/>
    <n v="65.2"/>
    <s v="2038X1022px"/>
    <s v="PNG"/>
    <s v="10m"/>
    <s v="2023H1"/>
    <n v="65.2"/>
    <n v="70"/>
    <s v="03 Cloudy (40%-90%)"/>
  </r>
  <r>
    <m/>
    <s v="S2A_MSIL1C"/>
    <s v="CDM-MLB-CLS"/>
    <s v="-35.41, 149.06 | Zoom: 15"/>
    <b v="1"/>
    <s v="Australia"/>
    <s v="Lake Tuggeranong"/>
    <s v="TU"/>
    <x v="381"/>
    <s v="55HFA"/>
    <s v="00:06:50 UTC"/>
    <n v="48.7"/>
    <s v="2038X1022px"/>
    <s v="PNG"/>
    <s v="10m"/>
    <s v="2023H1"/>
    <n v="48.7"/>
    <n v="50"/>
    <s v="03 Cloudy (40%-90%)"/>
  </r>
  <r>
    <m/>
    <s v="S2A_MSIL1C"/>
    <s v="CDM-MLB-CLS"/>
    <s v="-35.41, 149.06 | Zoom: 15"/>
    <b v="1"/>
    <s v="Australia"/>
    <s v="Lake Tuggeranong"/>
    <s v="TU"/>
    <x v="382"/>
    <s v="55HFA"/>
    <s v="00:06:49 UTC"/>
    <n v="5.8"/>
    <s v="2038X1022px"/>
    <s v="PNG"/>
    <s v="10m"/>
    <s v="2023H1"/>
    <n v="5.8"/>
    <n v="10"/>
    <s v="02 Sunny (10%-30%)"/>
  </r>
  <r>
    <m/>
    <s v="S2A_MSIL1C"/>
    <s v="CDM-MLB-CLS"/>
    <s v="-35.41, 149.06 | Zoom: 15"/>
    <b v="1"/>
    <s v="Australia"/>
    <s v="Lake Tuggeranong"/>
    <s v="TU"/>
    <x v="383"/>
    <s v="55HFA"/>
    <s v="00:06:50 UTC"/>
    <n v="0"/>
    <s v="2038X1022px"/>
    <s v="PNG"/>
    <s v="10m"/>
    <s v="2023H1"/>
    <n v="0"/>
    <n v="0"/>
    <s v="01 Clear (0%)"/>
  </r>
  <r>
    <m/>
    <s v="S2A_MSIL1C"/>
    <s v="CDM-MLB-CLS"/>
    <s v="-35.41, 149.06 | Zoom: 15"/>
    <b v="1"/>
    <s v="Australia"/>
    <s v="Lake Tuggeranong"/>
    <s v="TU"/>
    <x v="306"/>
    <s v="55HFA"/>
    <s v="00:06:46 UTC"/>
    <n v="2.8"/>
    <s v="2038X1022px"/>
    <s v="PNG"/>
    <s v="10m"/>
    <s v="2023H1"/>
    <n v="2.8"/>
    <n v="10"/>
    <s v="02 Sunny (10%-30%)"/>
  </r>
  <r>
    <m/>
    <s v="S2A_MSIL1C"/>
    <s v="CDM-MLB-CLS"/>
    <s v="-35.41, 149.06 | Zoom: 15"/>
    <b v="1"/>
    <s v="Australia"/>
    <s v="Lake Tuggeranong"/>
    <s v="TU"/>
    <x v="224"/>
    <s v="55HFA"/>
    <s v="00:06:48 UTC"/>
    <n v="9.9"/>
    <s v="2038X1022px"/>
    <s v="PNG"/>
    <s v="10m"/>
    <s v="2023H1"/>
    <n v="9.9"/>
    <n v="10"/>
    <s v="02 Sunny (10%-30%)"/>
  </r>
  <r>
    <m/>
    <s v="S2A_MSIL1C"/>
    <s v="CDM-MLB-CLS"/>
    <s v="-35.41, 149.06 | Zoom: 15"/>
    <b v="1"/>
    <s v="Australia"/>
    <s v="Lake Tuggeranong"/>
    <s v="TU"/>
    <x v="384"/>
    <s v="55HFA"/>
    <s v="00:06:46 UTC"/>
    <n v="0.1"/>
    <s v="2038X1022px"/>
    <s v="PNG"/>
    <s v="10m"/>
    <s v="2023H1"/>
    <n v="0.1"/>
    <n v="10"/>
    <s v="02 Sunny (10%-30%)"/>
  </r>
  <r>
    <m/>
    <s v="S2A_MSIL1C"/>
    <s v="CDM-MLB-CLS"/>
    <s v="-35.41, 149.06 | Zoom: 15"/>
    <b v="1"/>
    <s v="Australia"/>
    <s v="Lake Tuggeranong"/>
    <s v="TU"/>
    <x v="308"/>
    <s v="55HFA"/>
    <s v="00:06:48 UTC"/>
    <n v="100"/>
    <s v="2038X1022px"/>
    <s v="PNG"/>
    <s v="10m"/>
    <s v="2023H1"/>
    <n v="100"/>
    <n v="100"/>
    <s v="04 Overcast (100%)"/>
  </r>
  <r>
    <m/>
    <s v="S2A_MSIL1C"/>
    <s v="CDM-MLB-CLS"/>
    <s v="-35.41, 149.06 | Zoom: 15"/>
    <b v="1"/>
    <s v="Australia"/>
    <s v="Lake Tuggeranong"/>
    <s v="TU"/>
    <x v="226"/>
    <s v="55HFA"/>
    <s v="00:06:45 UTC"/>
    <n v="0"/>
    <s v="2038X1022px"/>
    <s v="PNG"/>
    <s v="10m"/>
    <s v="2023H1"/>
    <n v="0"/>
    <n v="0"/>
    <s v="01 Clear (0%)"/>
  </r>
  <r>
    <m/>
    <s v="S2A_MSIL1C"/>
    <s v="CDM-MLB-CLS"/>
    <s v="-35.41, 149.06 | Zoom: 15"/>
    <b v="1"/>
    <s v="Australia"/>
    <s v="Lake Tuggeranong"/>
    <s v="TU"/>
    <x v="385"/>
    <s v="55HFA"/>
    <s v="00:06:48 UTC"/>
    <n v="1.8"/>
    <s v="2038X1022px"/>
    <s v="PNG"/>
    <s v="10m"/>
    <s v="2023H1"/>
    <n v="1.8"/>
    <n v="10"/>
    <s v="02 Sunny (10%-30%)"/>
  </r>
  <r>
    <m/>
    <s v="S2A_MSIL1C"/>
    <s v="CDM-MLB-CLS"/>
    <s v="-35.41, 149.06 | Zoom: 15"/>
    <b v="1"/>
    <s v="Australia"/>
    <s v="Lake Tuggeranong"/>
    <s v="TU"/>
    <x v="386"/>
    <s v="55HFA"/>
    <s v="00:06:46 UTC"/>
    <n v="18.3"/>
    <s v="2038X1022px"/>
    <s v="PNG"/>
    <s v="10m"/>
    <s v="2023H1"/>
    <n v="18.3"/>
    <n v="20"/>
    <s v="02 Sunny (10%-30%)"/>
  </r>
  <r>
    <m/>
    <s v="S2A_MSIL1C"/>
    <s v="CDM-MLB-CLS"/>
    <s v="-35.41, 149.06 | Zoom: 15"/>
    <b v="1"/>
    <s v="Australia"/>
    <s v="Lake Tuggeranong"/>
    <s v="TU"/>
    <x v="387"/>
    <s v="55HFA"/>
    <s v="00:06:48 UTC"/>
    <n v="35.200000000000003"/>
    <s v="2038X1022px"/>
    <s v="PNG"/>
    <s v="10m"/>
    <s v="2023H1"/>
    <n v="35.200000000000003"/>
    <n v="40"/>
    <s v="03 Cloudy (40%-90%)"/>
  </r>
  <r>
    <m/>
    <s v="S2A_MSIL1C"/>
    <s v="CDM-MLB-CLS"/>
    <s v="-35.41, 149.06 | Zoom: 15"/>
    <b v="1"/>
    <s v="Australia"/>
    <s v="Lake Tuggeranong"/>
    <s v="TU"/>
    <x v="312"/>
    <s v="55HFA"/>
    <s v="00:06:45 UTC"/>
    <n v="12.6"/>
    <s v="2038X1022px"/>
    <s v="PNG"/>
    <s v="10m"/>
    <s v="2023H1"/>
    <n v="12.6"/>
    <n v="20"/>
    <s v="02 Sunny (10%-30%)"/>
  </r>
  <r>
    <m/>
    <s v="S2A_MSIL1C"/>
    <s v="CDM-MLB-CLS"/>
    <s v="-35.41, 149.06 | Zoom: 15"/>
    <b v="1"/>
    <s v="Australia"/>
    <s v="Lake Tuggeranong"/>
    <s v="TU"/>
    <x v="231"/>
    <s v="55HFA"/>
    <s v="00:06:49 UTC"/>
    <n v="49.9"/>
    <s v="2038X1022px"/>
    <s v="PNG"/>
    <s v="10m"/>
    <s v="2023H1"/>
    <n v="49.9"/>
    <n v="50"/>
    <s v="03 Cloudy (40%-90%)"/>
  </r>
  <r>
    <m/>
    <s v="S2A_MSIL1C"/>
    <s v="CDM-MLB-CLS"/>
    <s v="-35.41, 149.06 | Zoom: 15"/>
    <b v="1"/>
    <s v="Australia"/>
    <s v="Lake Tuggeranong"/>
    <s v="TU"/>
    <x v="388"/>
    <s v="55HFA"/>
    <s v="00:06:44 UTC"/>
    <n v="90.1"/>
    <s v="2038X1022px"/>
    <s v="PNG"/>
    <s v="10m"/>
    <s v="2023H1"/>
    <n v="90.1"/>
    <n v="100"/>
    <s v="04 Overcast (100%)"/>
  </r>
  <r>
    <m/>
    <s v="S2A_MSIL1C"/>
    <s v="CDM-MLB-CLS"/>
    <s v="-35.41, 149.06 | Zoom: 15"/>
    <b v="1"/>
    <s v="Australia"/>
    <s v="Lake Tuggeranong"/>
    <s v="TU"/>
    <x v="314"/>
    <s v="55HFA"/>
    <s v="00:06:49 UTC"/>
    <n v="47.9"/>
    <s v="2038X1022px"/>
    <s v="PNG"/>
    <s v="10m"/>
    <s v="2023H1"/>
    <n v="47.9"/>
    <n v="50"/>
    <s v="03 Cloudy (40%-90%)"/>
  </r>
  <r>
    <m/>
    <s v="S2A_MSIL1C"/>
    <s v="CDM-MLB-CLS"/>
    <s v="-35.41, 149.06 | Zoom: 15"/>
    <b v="1"/>
    <s v="Australia"/>
    <s v="Lake Tuggeranong"/>
    <s v="TU"/>
    <x v="233"/>
    <s v="55HFA"/>
    <s v="00:06:43 UTC"/>
    <n v="11.9"/>
    <s v="2038X1022px"/>
    <s v="PNG"/>
    <s v="10m"/>
    <s v="2023H1"/>
    <n v="11.9"/>
    <n v="20"/>
    <s v="02 Sunny (10%-30%)"/>
  </r>
  <r>
    <m/>
    <s v="S2A_MSIL1C"/>
    <s v="CDM-MLB-CLS"/>
    <s v="-35.41, 149.06 | Zoom: 15"/>
    <b v="1"/>
    <s v="Australia"/>
    <s v="Lake Tuggeranong"/>
    <s v="TU"/>
    <x v="389"/>
    <s v="55HFA"/>
    <s v="00:06:50 UTC"/>
    <n v="5.4"/>
    <s v="2038X1022px"/>
    <s v="PNG"/>
    <s v="10m"/>
    <s v="2023H1"/>
    <n v="5.4"/>
    <n v="10"/>
    <s v="02 Sunny (10%-30%)"/>
  </r>
  <r>
    <m/>
    <s v="S2A_MSIL1C"/>
    <s v="CDM-MLB-CLS"/>
    <s v="-35.41, 149.06 | Zoom: 15"/>
    <b v="1"/>
    <s v="Australia"/>
    <s v="Lake Tuggeranong"/>
    <s v="TU"/>
    <x v="390"/>
    <s v="55HFA"/>
    <s v="00:06:43 UTC"/>
    <n v="34.1"/>
    <s v="2038X1022px"/>
    <s v="PNG"/>
    <s v="10m"/>
    <s v="2023H1"/>
    <n v="34.1"/>
    <n v="40"/>
    <s v="03 Cloudy (40%-90%)"/>
  </r>
  <r>
    <m/>
    <s v="S2A_MSIL1C"/>
    <s v="CDM-MLB-CLS"/>
    <s v="-35.41, 149.06 | Zoom: 15"/>
    <b v="1"/>
    <s v="Australia"/>
    <s v="Lake Tuggeranong"/>
    <s v="TU"/>
    <x v="391"/>
    <s v="55HFA"/>
    <s v="00:06:46 UTC"/>
    <n v="30"/>
    <s v="2038X1022px"/>
    <s v="PNG"/>
    <s v="10m"/>
    <s v="2023H1"/>
    <n v="30"/>
    <n v="30"/>
    <s v="02 Sunny (10%-30%)"/>
  </r>
  <r>
    <m/>
    <s v="S2A_MSIL1C"/>
    <s v="CDM-MLB-CLS"/>
    <s v="-35.41, 149.06 | Zoom: 15"/>
    <b v="1"/>
    <s v="Australia"/>
    <s v="Lake Tuggeranong"/>
    <s v="TU"/>
    <x v="318"/>
    <s v="55HFA"/>
    <s v="00:06:43 UTC"/>
    <n v="34"/>
    <s v="2038X1022px"/>
    <s v="PNG"/>
    <s v="10m"/>
    <s v="2023H1"/>
    <n v="34"/>
    <n v="40"/>
    <s v="03 Cloudy (40%-90%)"/>
  </r>
  <r>
    <m/>
    <s v="S2A_MSIL1C"/>
    <s v="CDM-MLB-CLS"/>
    <s v="-35.41, 149.06 | Zoom: 15"/>
    <b v="1"/>
    <s v="Australia"/>
    <s v="Lake Tuggeranong"/>
    <s v="TU"/>
    <x v="237"/>
    <s v="55HFA"/>
    <s v="00:06:44 UTC"/>
    <n v="4.0999999999999996"/>
    <s v="2038X1022px"/>
    <s v="PNG"/>
    <s v="10m"/>
    <s v="2023H1"/>
    <n v="4.0999999999999996"/>
    <n v="10"/>
    <s v="02 Sunny (10%-30%)"/>
  </r>
  <r>
    <m/>
    <s v="S2A_MSIL1C"/>
    <s v="CDM-MLB-CLS"/>
    <s v="-35.41, 149.06 | Zoom: 15"/>
    <b v="1"/>
    <s v="Australia"/>
    <s v="Lake Tuggeranong"/>
    <s v="TU"/>
    <x v="392"/>
    <s v="55HFA"/>
    <s v="00:06:44 UTC"/>
    <n v="76.8"/>
    <s v="2038X1022px"/>
    <s v="PNG"/>
    <s v="10m"/>
    <s v="2023H1"/>
    <n v="76.8"/>
    <n v="80"/>
    <s v="03 Cloudy (40%-90%)"/>
  </r>
  <r>
    <m/>
    <s v="S2A_MSIL1C"/>
    <s v="CDM-MLB-CLS"/>
    <s v="-35.41, 149.06 | Zoom: 15"/>
    <b v="1"/>
    <s v="Australia"/>
    <s v="Lake Tuggeranong"/>
    <s v="TU"/>
    <x v="320"/>
    <s v="55HFA"/>
    <s v="00:06:44 UTC"/>
    <n v="56.2"/>
    <s v="2038X1022px"/>
    <s v="PNG"/>
    <s v="10m"/>
    <s v="2023H1"/>
    <n v="56.2"/>
    <n v="60"/>
    <s v="03 Cloudy (40%-90%)"/>
  </r>
  <r>
    <m/>
    <s v="S2A_MSIL1C"/>
    <s v="CDM-MLB-CLS"/>
    <s v="-35.41, 149.06 | Zoom: 15"/>
    <b v="1"/>
    <s v="Australia"/>
    <s v="Lake Tuggeranong"/>
    <s v="TU"/>
    <x v="239"/>
    <s v="55HFA"/>
    <s v="00:06:44 UTC"/>
    <n v="56.4"/>
    <s v="2038X1022px"/>
    <s v="PNG"/>
    <s v="10m"/>
    <s v="2023H1"/>
    <n v="56.4"/>
    <n v="60"/>
    <s v="03 Cloudy (40%-90%)"/>
  </r>
  <r>
    <m/>
    <s v="S2A_MSIL1C"/>
    <s v="CDM-MLB-CLS"/>
    <s v="-35.41, 149.06 | Zoom: 15"/>
    <b v="1"/>
    <s v="Australia"/>
    <s v="Lake Tuggeranong"/>
    <s v="TU"/>
    <x v="393"/>
    <s v="55HFA"/>
    <s v="00:06:43 UTC"/>
    <n v="100"/>
    <s v="2038X1022px"/>
    <s v="PNG"/>
    <s v="10m"/>
    <s v="2023H1"/>
    <n v="100"/>
    <n v="100"/>
    <s v="04 Overcast (100%)"/>
  </r>
  <r>
    <m/>
    <s v="S2A_MSIL1C"/>
    <s v="CDM-MLB-CLS"/>
    <s v="-35.41, 149.06 | Zoom: 15"/>
    <b v="1"/>
    <s v="Australia"/>
    <s v="Lake Tuggeranong"/>
    <s v="TU"/>
    <x v="394"/>
    <s v="55HFA"/>
    <s v="00:06:42 UTC"/>
    <n v="20.9"/>
    <s v="2038X1022px"/>
    <s v="PNG"/>
    <s v="10m"/>
    <s v="2023H1"/>
    <n v="20.9"/>
    <n v="30"/>
    <s v="02 Sunny (10%-30%)"/>
  </r>
  <r>
    <m/>
    <s v="S2A_MSIL1C"/>
    <s v="CDM-MLB-CLS"/>
    <s v="-35.41, 149.06 | Zoom: 15"/>
    <b v="1"/>
    <s v="Australia"/>
    <s v="Lake Tuggeranong"/>
    <s v="TU"/>
    <x v="395"/>
    <s v="55HFA"/>
    <s v="00:06:43 UTC"/>
    <n v="71.400000000000006"/>
    <s v="2038X1022px"/>
    <s v="PNG"/>
    <s v="10m"/>
    <s v="2023H1"/>
    <n v="71.400000000000006"/>
    <n v="80"/>
    <s v="03 Cloudy (40%-90%)"/>
  </r>
  <r>
    <m/>
    <s v="S2A_MSIL1C"/>
    <s v="CDM-MLB-CLS"/>
    <s v="-35.41, 149.06 | Zoom: 15"/>
    <b v="1"/>
    <s v="Australia"/>
    <s v="Lake Tuggeranong"/>
    <s v="TU"/>
    <x v="324"/>
    <s v="55HFA"/>
    <s v="00:06:43 UTC"/>
    <n v="1.7"/>
    <s v="2038X1022px"/>
    <s v="PNG"/>
    <s v="10m"/>
    <s v="2023H1"/>
    <n v="1.7"/>
    <n v="10"/>
    <s v="02 Sunny (10%-30%)"/>
  </r>
  <r>
    <m/>
    <s v="S2A_MSIL1C"/>
    <s v="CDM-MLB-CLS"/>
    <s v="-35.41, 149.06 | Zoom: 15"/>
    <b v="1"/>
    <s v="Australia"/>
    <s v="Lake Tuggeranong"/>
    <s v="TU"/>
    <x v="243"/>
    <s v="55HFA"/>
    <s v="00:06:43 UTC"/>
    <n v="0"/>
    <s v="2038X1022px"/>
    <s v="PNG"/>
    <s v="10m"/>
    <s v="2023H1"/>
    <n v="0"/>
    <n v="0"/>
    <s v="01 Clear (0%)"/>
  </r>
  <r>
    <m/>
    <s v="S2A_MSIL1C"/>
    <s v="CDM-MLB-CLS"/>
    <s v="-35.41, 149.06 | Zoom: 15"/>
    <b v="1"/>
    <s v="Australia"/>
    <s v="Lake Tuggeranong"/>
    <s v="TU"/>
    <x v="396"/>
    <s v="55HFA"/>
    <s v="00:06:45 UTC"/>
    <n v="71"/>
    <s v="2038X1022px"/>
    <s v="PNG"/>
    <s v="10m"/>
    <s v="2023H1"/>
    <n v="71"/>
    <n v="80"/>
    <s v="03 Cloudy (40%-90%)"/>
  </r>
  <r>
    <m/>
    <s v="S2A_MSIL1C"/>
    <s v="CDM-MLB-CLS"/>
    <s v="-35.41, 149.06 | Zoom: 15"/>
    <b v="1"/>
    <s v="Australia"/>
    <s v="Lake Tuggeranong"/>
    <s v="TU"/>
    <x v="326"/>
    <s v="55HFA"/>
    <s v="00:06:45 UTC"/>
    <n v="44.8"/>
    <s v="2038X1022px"/>
    <s v="PNG"/>
    <s v="10m"/>
    <s v="2022H2"/>
    <n v="44.8"/>
    <n v="50"/>
    <s v="03 Cloudy (40%-90%)"/>
  </r>
  <r>
    <m/>
    <s v="S2A_MSIL1C"/>
    <s v="CDM-MLB-CLS"/>
    <s v="-35.41, 149.06 | Zoom: 15"/>
    <b v="1"/>
    <s v="Australia"/>
    <s v="Lake Tuggeranong"/>
    <s v="TU"/>
    <x v="397"/>
    <s v="55HFA"/>
    <s v="00:06:45 UTC"/>
    <n v="1"/>
    <s v="2038X1022px"/>
    <s v="PNG"/>
    <s v="10m"/>
    <s v="2022H2"/>
    <n v="1"/>
    <n v="10"/>
    <s v="02 Sunny (10%-30%)"/>
  </r>
  <r>
    <m/>
    <s v="S2A_MSIL1C"/>
    <s v="CDM-MLB-CLS"/>
    <s v="-35.41, 149.06 | Zoom: 15"/>
    <b v="1"/>
    <s v="Australia"/>
    <s v="Lake Tuggeranong"/>
    <s v="TU"/>
    <x v="398"/>
    <s v="55HFA"/>
    <s v="00:06:45 UTC"/>
    <n v="28.7"/>
    <s v="2038X1022px"/>
    <s v="PNG"/>
    <s v="10m"/>
    <s v="2022H2"/>
    <n v="28.7"/>
    <n v="30"/>
    <s v="02 Sunny (10%-30%)"/>
  </r>
  <r>
    <m/>
    <s v="S2A_MSIL1C"/>
    <s v="CDM-MLB-CLS"/>
    <s v="-35.41, 149.06 | Zoom: 15"/>
    <b v="1"/>
    <s v="Australia"/>
    <s v="Lake Tuggeranong"/>
    <s v="TU"/>
    <x v="399"/>
    <s v="55HFA"/>
    <s v="00:06:42 UTC"/>
    <n v="2.1"/>
    <s v="2038X1022px"/>
    <s v="PNG"/>
    <s v="10m"/>
    <s v="2022H2"/>
    <n v="2.1"/>
    <n v="10"/>
    <s v="02 Sunny (10%-30%)"/>
  </r>
  <r>
    <m/>
    <s v="S2A_MSIL1C"/>
    <s v="CDM-MLB-CLS"/>
    <s v="-35.41, 149.06 | Zoom: 15"/>
    <b v="1"/>
    <s v="Australia"/>
    <s v="Lake Tuggeranong"/>
    <s v="TU"/>
    <x v="330"/>
    <s v="55HFA"/>
    <s v="00:06:46 UTC"/>
    <n v="88.3"/>
    <s v="2038X1022px"/>
    <s v="PNG"/>
    <s v="10m"/>
    <s v="2022H2"/>
    <n v="88.3"/>
    <n v="90"/>
    <s v="03 Cloudy (40%-90%)"/>
  </r>
  <r>
    <m/>
    <s v="S2A_MSIL1C"/>
    <s v="CDM-MLB-CLS"/>
    <s v="-35.41, 149.06 | Zoom: 15"/>
    <b v="1"/>
    <s v="Australia"/>
    <s v="Lake Tuggeranong"/>
    <s v="TU"/>
    <x v="249"/>
    <s v="55HFA"/>
    <s v="00:06:44 UTC"/>
    <n v="16.8"/>
    <s v="2038X1022px"/>
    <s v="PNG"/>
    <s v="10m"/>
    <s v="2022H2"/>
    <n v="16.8"/>
    <n v="20"/>
    <s v="02 Sunny (10%-30%)"/>
  </r>
  <r>
    <m/>
    <s v="S2A_MSIL1C"/>
    <s v="CDM-MLB-CLS"/>
    <s v="-35.41, 149.06 | Zoom: 15"/>
    <b v="1"/>
    <s v="Australia"/>
    <s v="Lake Tuggeranong"/>
    <s v="TU"/>
    <x v="400"/>
    <s v="55HFA"/>
    <s v="00:06:45 UTC"/>
    <n v="1.3"/>
    <s v="2038X1022px"/>
    <s v="PNG"/>
    <s v="10m"/>
    <s v="2022H2"/>
    <n v="1.3"/>
    <n v="10"/>
    <s v="02 Sunny (10%-30%)"/>
  </r>
  <r>
    <m/>
    <s v="S2A_MSIL1C"/>
    <s v="CDM-MLB-CLS"/>
    <s v="-35.41, 149.06 | Zoom: 15"/>
    <b v="1"/>
    <s v="Australia"/>
    <s v="Lake Tuggeranong"/>
    <s v="TU"/>
    <x v="332"/>
    <s v="55HFA"/>
    <s v="00:06:45 UTC"/>
    <n v="62.9"/>
    <s v="2038X1022px"/>
    <s v="PNG"/>
    <s v="10m"/>
    <s v="2022H2"/>
    <n v="62.9"/>
    <n v="70"/>
    <s v="03 Cloudy (40%-90%)"/>
  </r>
  <r>
    <m/>
    <s v="S2A_MSIL1C"/>
    <s v="CDM-MLB-CLS"/>
    <s v="-35.41, 149.06 | Zoom: 15"/>
    <b v="1"/>
    <s v="Australia"/>
    <s v="Lake Tuggeranong"/>
    <s v="TU"/>
    <x v="251"/>
    <s v="55HFA"/>
    <s v="00:06:48 UTC"/>
    <n v="46.5"/>
    <s v="2038X1022px"/>
    <s v="PNG"/>
    <s v="10m"/>
    <s v="2022H2"/>
    <n v="46.5"/>
    <n v="50"/>
    <s v="03 Cloudy (40%-90%)"/>
  </r>
  <r>
    <m/>
    <s v="S2A_MSIL1C"/>
    <s v="CDM-MLB-CLS"/>
    <s v="-35.41, 149.06 | Zoom: 15"/>
    <b v="1"/>
    <s v="Australia"/>
    <s v="Lake Tuggeranong"/>
    <s v="TU"/>
    <x v="401"/>
    <s v="55HFA"/>
    <s v="00:06:45 UTC"/>
    <n v="5.7"/>
    <s v="2038X1022px"/>
    <s v="PNG"/>
    <s v="10m"/>
    <s v="2022H2"/>
    <n v="5.7"/>
    <n v="10"/>
    <s v="02 Sunny (10%-30%)"/>
  </r>
  <r>
    <m/>
    <s v="S2A_MSIL1C"/>
    <s v="CDM-MLB-CLS"/>
    <s v="-35.41, 149.06 | Zoom: 15"/>
    <b v="1"/>
    <s v="Australia"/>
    <s v="Lake Tuggeranong"/>
    <s v="TU"/>
    <x v="402"/>
    <s v="55HFA"/>
    <s v="00:06:50 UTC"/>
    <n v="87.6"/>
    <s v="2038X1022px"/>
    <s v="PNG"/>
    <s v="10m"/>
    <s v="2022H2"/>
    <n v="87.6"/>
    <n v="90"/>
    <s v="03 Cloudy (40%-90%)"/>
  </r>
  <r>
    <m/>
    <s v="S2A_MSIL1C"/>
    <s v="CDM-MLB-CLS"/>
    <s v="-35.41, 149.06 | Zoom: 15"/>
    <b v="1"/>
    <s v="Australia"/>
    <s v="Lake Tuggeranong"/>
    <s v="TU"/>
    <x v="403"/>
    <s v="55HFA"/>
    <s v="00:06:44 UTC"/>
    <n v="73.5"/>
    <s v="2038X1022px"/>
    <s v="PNG"/>
    <s v="10m"/>
    <s v="2022H2"/>
    <n v="73.5"/>
    <n v="80"/>
    <s v="03 Cloudy (40%-90%)"/>
  </r>
  <r>
    <m/>
    <s v="S2A_MSIL1C"/>
    <s v="CDM-MLB-CLS"/>
    <s v="-35.41, 149.06 | Zoom: 15"/>
    <b v="1"/>
    <s v="Australia"/>
    <s v="Lake Tuggeranong"/>
    <s v="TU"/>
    <x v="336"/>
    <s v="55HFA"/>
    <s v="00:06:49 UTC"/>
    <n v="88.2"/>
    <s v="2038X1022px"/>
    <s v="PNG"/>
    <s v="10m"/>
    <s v="2022H2"/>
    <n v="88.2"/>
    <n v="90"/>
    <s v="03 Cloudy (40%-90%)"/>
  </r>
  <r>
    <m/>
    <s v="S2A_MSIL1C"/>
    <s v="CDM-MLB-CLS"/>
    <s v="-35.41, 149.06 | Zoom: 15"/>
    <b v="1"/>
    <s v="Australia"/>
    <s v="Lake Tuggeranong"/>
    <s v="TU"/>
    <x v="256"/>
    <s v="55HFA"/>
    <s v="00:06:45 UTC"/>
    <n v="99.7"/>
    <s v="2038X1022px"/>
    <s v="PNG"/>
    <s v="10m"/>
    <s v="2022H2"/>
    <n v="99.7"/>
    <n v="100"/>
    <s v="04 Overcast (100%)"/>
  </r>
  <r>
    <m/>
    <s v="S2A_MSIL1C"/>
    <s v="CDM-MLB-CLS"/>
    <s v="-35.41, 149.06 | Zoom: 15"/>
    <b v="1"/>
    <s v="Australia"/>
    <s v="Lake Tuggeranong"/>
    <s v="TU"/>
    <x v="404"/>
    <s v="55HFA"/>
    <s v="00:06:50 UTC"/>
    <n v="51.4"/>
    <s v="2038X1022px"/>
    <s v="PNG"/>
    <s v="10m"/>
    <s v="2022H2"/>
    <n v="51.4"/>
    <n v="60"/>
    <s v="03 Cloudy (40%-90%)"/>
  </r>
  <r>
    <m/>
    <s v="S2A_MSIL1C"/>
    <s v="CDM-MLB-CLS"/>
    <s v="-35.41, 149.06 | Zoom: 15"/>
    <b v="1"/>
    <s v="Australia"/>
    <s v="Lake Tuggeranong"/>
    <s v="TU"/>
    <x v="338"/>
    <s v="55HFA"/>
    <s v="00:06:44 UTC"/>
    <n v="40.1"/>
    <s v="2038X1022px"/>
    <s v="PNG"/>
    <s v="10m"/>
    <s v="2022H2"/>
    <n v="40.1"/>
    <n v="50"/>
    <s v="03 Cloudy (40%-90%)"/>
  </r>
  <r>
    <m/>
    <s v="S2A_MSIL1C"/>
    <s v="CDM-MLB-CLS"/>
    <s v="-35.41, 149.06 | Zoom: 15"/>
    <b v="1"/>
    <s v="Australia"/>
    <s v="Lake Tuggeranong"/>
    <s v="TU"/>
    <x v="258"/>
    <s v="55HFA"/>
    <s v="00:06:53 UTC"/>
    <n v="98.8"/>
    <s v="2038X1022px"/>
    <s v="PNG"/>
    <s v="10m"/>
    <s v="2022H2"/>
    <n v="98.8"/>
    <n v="100"/>
    <s v="04 Overcast (100%)"/>
  </r>
  <r>
    <m/>
    <s v="S2A_MSIL1C"/>
    <s v="CDM-MLB-CLS"/>
    <s v="-35.41, 149.06 | Zoom: 15"/>
    <b v="1"/>
    <s v="Australia"/>
    <s v="Lake Tuggeranong"/>
    <s v="TU"/>
    <x v="405"/>
    <s v="55HFA"/>
    <s v="00:06:45 UTC"/>
    <n v="87.9"/>
    <s v="2038X1022px"/>
    <s v="PNG"/>
    <s v="10m"/>
    <s v="2022H2"/>
    <n v="87.9"/>
    <n v="90"/>
    <s v="03 Cloudy (40%-90%)"/>
  </r>
  <r>
    <m/>
    <s v="S2A_MSIL1C"/>
    <s v="CDM-MLB-CLS"/>
    <s v="-35.41, 149.06 | Zoom: 15"/>
    <b v="1"/>
    <s v="Australia"/>
    <s v="Lake Tuggeranong"/>
    <s v="TU"/>
    <x v="406"/>
    <s v="55HFA"/>
    <s v="00:06:53 UTC"/>
    <n v="26.3"/>
    <s v="2038X1022px"/>
    <s v="PNG"/>
    <s v="10m"/>
    <s v="2022H2"/>
    <n v="26.3"/>
    <n v="30"/>
    <s v="02 Sunny (10%-30%)"/>
  </r>
  <r>
    <m/>
    <s v="S2A_MSIL1C"/>
    <s v="CDM-MLB-CLS"/>
    <s v="-35.41, 149.06 | Zoom: 15"/>
    <b v="1"/>
    <s v="Australia"/>
    <s v="Lake Tuggeranong"/>
    <s v="TU"/>
    <x v="407"/>
    <s v="55HFA"/>
    <s v="00:06:47 UTC"/>
    <n v="100"/>
    <s v="2038X1022px"/>
    <s v="PNG"/>
    <s v="10m"/>
    <s v="2022H2"/>
    <n v="100"/>
    <n v="100"/>
    <s v="04 Overcast (100%)"/>
  </r>
  <r>
    <m/>
    <s v="S2A_MSIL1C"/>
    <s v="CDM-MLB-CLS"/>
    <s v="-35.41, 149.06 | Zoom: 15"/>
    <b v="1"/>
    <s v="Australia"/>
    <s v="Lake Tuggeranong"/>
    <s v="TU"/>
    <x v="342"/>
    <s v="55HFA"/>
    <s v="00:06:55 UTC"/>
    <n v="7.2"/>
    <s v="2038X1022px"/>
    <s v="PNG"/>
    <s v="10m"/>
    <s v="2022H2"/>
    <n v="7.2"/>
    <n v="10"/>
    <s v="02 Sunny (10%-30%)"/>
  </r>
  <r>
    <m/>
    <s v="S2A_MSIL1C"/>
    <s v="CDM-MLB-CLS"/>
    <s v="-35.41, 149.06 | Zoom: 15"/>
    <b v="1"/>
    <s v="Australia"/>
    <s v="Lake Tuggeranong"/>
    <s v="TU"/>
    <x v="262"/>
    <s v="55HFA"/>
    <s v="00:06:48 UTC"/>
    <n v="2.2000000000000002"/>
    <s v="2038X1022px"/>
    <s v="PNG"/>
    <s v="10m"/>
    <s v="2022H2"/>
    <n v="2.2000000000000002"/>
    <n v="10"/>
    <s v="02 Sunny (10%-30%)"/>
  </r>
  <r>
    <m/>
    <s v="S2A_MSIL1C"/>
    <s v="CDM-MLB-CLS"/>
    <s v="-35.41, 149.06 | Zoom: 15"/>
    <b v="1"/>
    <s v="Australia"/>
    <s v="Lake Tuggeranong"/>
    <s v="TU"/>
    <x v="408"/>
    <s v="55HFA"/>
    <s v="00:06:57 UTC"/>
    <n v="62.4"/>
    <s v="2038X1022px"/>
    <s v="PNG"/>
    <s v="10m"/>
    <s v="2022H2"/>
    <n v="62.4"/>
    <n v="70"/>
    <s v="03 Cloudy (40%-90%)"/>
  </r>
  <r>
    <m/>
    <s v="S2A_MSIL1C"/>
    <s v="CDM-MLB-CLS"/>
    <s v="-35.41, 149.06 | Zoom: 15"/>
    <b v="1"/>
    <s v="Australia"/>
    <s v="Lake Tuggeranong"/>
    <s v="TU"/>
    <x v="344"/>
    <s v="55HFA"/>
    <s v="00:06:47 UTC"/>
    <n v="46.1"/>
    <s v="2038X1022px"/>
    <s v="PNG"/>
    <s v="10m"/>
    <s v="2022H2"/>
    <n v="46.1"/>
    <n v="50"/>
    <s v="03 Cloudy (40%-90%)"/>
  </r>
  <r>
    <m/>
    <s v="S2A_MSIL1C"/>
    <s v="CDM-MLB-CLS"/>
    <s v="-35.41, 149.06 | Zoom: 15"/>
    <b v="1"/>
    <s v="Australia"/>
    <s v="Lake Tuggeranong"/>
    <s v="TU"/>
    <x v="264"/>
    <s v="55HFA"/>
    <s v="00:06:58 UTC"/>
    <n v="1.3"/>
    <s v="2038X1022px"/>
    <s v="PNG"/>
    <s v="10m"/>
    <s v="2022H2"/>
    <n v="1.3"/>
    <n v="10"/>
    <s v="02 Sunny (10%-30%)"/>
  </r>
  <r>
    <m/>
    <s v="S2A_MSIL1C"/>
    <s v="CDM-MLB-CLS"/>
    <s v="-35.41, 149.06 | Zoom: 15"/>
    <b v="1"/>
    <s v="Australia"/>
    <s v="Lake Tuggeranong"/>
    <s v="TU"/>
    <x v="409"/>
    <s v="55HFA"/>
    <s v="00:06:47 UTC"/>
    <n v="52.5"/>
    <s v="2038X1022px"/>
    <s v="PNG"/>
    <s v="10m"/>
    <s v="2022H2"/>
    <n v="52.5"/>
    <n v="60"/>
    <s v="03 Cloudy (40%-90%)"/>
  </r>
  <r>
    <m/>
    <s v="S2A_MSIL1C"/>
    <s v="CDM-MLB-CLS"/>
    <s v="-35.41, 149.06 | Zoom: 15"/>
    <b v="1"/>
    <s v="Australia"/>
    <s v="Lake Tuggeranong"/>
    <s v="TU"/>
    <x v="410"/>
    <s v="55HFA"/>
    <s v="00:06:58 UTC"/>
    <n v="26"/>
    <s v="2038X1022px"/>
    <s v="PNG"/>
    <s v="10m"/>
    <s v="2022H2"/>
    <n v="26"/>
    <n v="30"/>
    <s v="02 Sunny (10%-30%)"/>
  </r>
  <r>
    <m/>
    <s v="S2A_MSIL1C"/>
    <s v="CDM-MLB-CLS"/>
    <s v="-35.41, 149.06 | Zoom: 15"/>
    <b v="1"/>
    <s v="Australia"/>
    <s v="Lake Tuggeranong"/>
    <s v="TU"/>
    <x v="411"/>
    <s v="55HFA"/>
    <s v="00:06:49 UTC"/>
    <n v="29.5"/>
    <s v="2038X1022px"/>
    <s v="PNG"/>
    <s v="10m"/>
    <s v="2022H2"/>
    <n v="29.5"/>
    <n v="30"/>
    <s v="02 Sunny (10%-30%)"/>
  </r>
  <r>
    <m/>
    <s v="S2A_MSIL1C"/>
    <s v="CDM-MLB-CLS"/>
    <s v="-35.41, 149.06 | Zoom: 15"/>
    <b v="1"/>
    <s v="Australia"/>
    <s v="Lake Tuggeranong"/>
    <s v="TU"/>
    <x v="348"/>
    <s v="55HFA"/>
    <s v="00:06:57 UTC"/>
    <n v="48.2"/>
    <s v="2038X1022px"/>
    <s v="PNG"/>
    <s v="10m"/>
    <s v="2022H2"/>
    <n v="48.2"/>
    <n v="50"/>
    <s v="03 Cloudy (40%-90%)"/>
  </r>
  <r>
    <m/>
    <s v="S2A_MSIL1C"/>
    <s v="CDM-MLB-CLS"/>
    <s v="-35.41, 149.06 | Zoom: 15"/>
    <b v="1"/>
    <s v="Australia"/>
    <s v="Lake Tuggeranong"/>
    <s v="TU"/>
    <x v="172"/>
    <s v="55HFA"/>
    <s v="00:06:50 UTC"/>
    <n v="0.9"/>
    <s v="2038X1022px"/>
    <s v="PNG"/>
    <s v="10m"/>
    <s v="2022H2"/>
    <n v="0.9"/>
    <n v="10"/>
    <s v="02 Sunny (10%-30%)"/>
  </r>
  <r>
    <m/>
    <s v="S2A_MSIL1C"/>
    <s v="CDM-MLB-CLS"/>
    <s v="-35.41, 149.06 | Zoom: 15"/>
    <b v="1"/>
    <s v="Australia"/>
    <s v="Lake Tuggeranong"/>
    <s v="TU"/>
    <x v="412"/>
    <s v="55HFA"/>
    <s v="00:06:55 UTC"/>
    <n v="57.3"/>
    <s v="2038X1022px"/>
    <s v="PNG"/>
    <s v="10m"/>
    <s v="2022H2"/>
    <n v="57.3"/>
    <n v="60"/>
    <s v="03 Cloudy (40%-90%)"/>
  </r>
  <r>
    <m/>
    <s v="S2A_MSIL1C"/>
    <s v="CDM-MLB-CLS"/>
    <s v="-35.41, 149.06 | Zoom: 15"/>
    <b v="1"/>
    <s v="Australia"/>
    <s v="Lake Tuggeranong"/>
    <s v="TU"/>
    <x v="350"/>
    <s v="55HFA"/>
    <s v="00:06:51 UTC"/>
    <n v="33.299999999999997"/>
    <s v="2038X1022px"/>
    <s v="PNG"/>
    <s v="10m"/>
    <s v="2022H2"/>
    <n v="33.299999999999997"/>
    <n v="40"/>
    <s v="03 Cloudy (40%-90%)"/>
  </r>
  <r>
    <m/>
    <s v="S2A_MSIL1C"/>
    <s v="CDM-MLB-CLS"/>
    <s v="-35.41, 149.06 | Zoom: 15"/>
    <b v="1"/>
    <s v="Australia"/>
    <s v="Lake Tuggeranong"/>
    <s v="TU"/>
    <x v="269"/>
    <s v="55HFA"/>
    <s v="00:06:58 UTC"/>
    <n v="31.1"/>
    <s v="2038X1022px"/>
    <s v="PNG"/>
    <s v="10m"/>
    <s v="2022H2"/>
    <n v="25.4"/>
    <n v="30"/>
    <s v="02 Sunny (10%-30%)"/>
  </r>
  <r>
    <m/>
    <s v="S2A_MSIL1C"/>
    <s v="CDM-MLB-CLS"/>
    <s v="-35.41, 149.06 | Zoom: 15"/>
    <b v="1"/>
    <s v="Australia"/>
    <s v="Lake Tuggeranong"/>
    <s v="TU"/>
    <x v="269"/>
    <s v="55HFA"/>
    <s v="00:06:51 UTC"/>
    <n v="19.7"/>
    <s v="2038X1022px"/>
    <s v="PNG"/>
    <s v="10m"/>
    <s v="2022H2"/>
    <n v="25.4"/>
    <n v="30"/>
    <s v="02 Sunny (10%-30%)"/>
  </r>
  <r>
    <m/>
    <s v="S2A_MSIL1C"/>
    <s v="CDM-MLB-CLS"/>
    <s v="-35.41, 149.06 | Zoom: 15"/>
    <b v="1"/>
    <s v="Australia"/>
    <s v="Lake Tuggeranong"/>
    <s v="TU"/>
    <x v="413"/>
    <s v="55HFA"/>
    <s v="00:06:50 UTC"/>
    <n v="36.5"/>
    <s v="2038X1022px"/>
    <s v="PNG"/>
    <s v="10m"/>
    <s v="2022H2"/>
    <n v="36.5"/>
    <n v="40"/>
    <s v="03 Cloudy (40%-90%)"/>
  </r>
  <r>
    <m/>
    <s v="S2A_MSIL1C"/>
    <s v="CDM-MLB-CLS"/>
    <s v="-35.41, 149.06 | Zoom: 15"/>
    <b v="1"/>
    <s v="Australia"/>
    <s v="Lake Tuggeranong"/>
    <s v="TU"/>
    <x v="414"/>
    <s v="55HFA"/>
    <s v="00:06:59 UTC"/>
    <n v="50.9"/>
    <s v="2038X1022px"/>
    <s v="PNG"/>
    <s v="10m"/>
    <s v="2022H2"/>
    <n v="50.9"/>
    <n v="60"/>
    <s v="03 Cloudy (40%-90%)"/>
  </r>
  <r>
    <m/>
    <s v="S2A_MSIL1C"/>
    <s v="CDM-MLB-CLS"/>
    <s v="-35.41, 149.06 | Zoom: 15"/>
    <b v="1"/>
    <s v="Australia"/>
    <s v="Lake Tuggeranong"/>
    <s v="TU"/>
    <x v="415"/>
    <s v="55HFA"/>
    <s v="00:06:51 UTC"/>
    <n v="76"/>
    <s v="2038X1022px"/>
    <s v="PNG"/>
    <s v="10m"/>
    <s v="2022H2"/>
    <n v="76"/>
    <n v="80"/>
    <s v="03 Cloudy (40%-90%)"/>
  </r>
  <r>
    <m/>
    <s v="S2A_MSIL1C"/>
    <s v="CDM-MLB-CLS"/>
    <s v="-35.41, 149.06 | Zoom: 15"/>
    <b v="1"/>
    <s v="Australia"/>
    <s v="Lake Tuggeranong"/>
    <s v="TU"/>
    <x v="354"/>
    <s v="55HFA"/>
    <s v="00:06:58 UTC"/>
    <n v="39.799999999999997"/>
    <s v="2038X1022px"/>
    <s v="PNG"/>
    <s v="10m"/>
    <s v="2022H1"/>
    <n v="39.799999999999997"/>
    <n v="40"/>
    <s v="03 Cloudy (40%-90%)"/>
  </r>
  <r>
    <m/>
    <s v="S2A_MSIL1C"/>
    <s v="CDM-MLB-CLS"/>
    <s v="-35.41, 149.06 | Zoom: 15"/>
    <b v="1"/>
    <s v="Australia"/>
    <s v="Lake Tuggeranong"/>
    <s v="TU"/>
    <x v="273"/>
    <s v="55HFA"/>
    <s v="00:06:50 UTC"/>
    <n v="64.3"/>
    <s v="2038X1022px"/>
    <s v="PNG"/>
    <s v="10m"/>
    <s v="2022H1"/>
    <n v="64.3"/>
    <n v="70"/>
    <s v="03 Cloudy (40%-90%)"/>
  </r>
  <r>
    <m/>
    <s v="S2A_MSIL1C"/>
    <s v="CDM-MLB-CLS"/>
    <s v="-35.41, 149.06 | Zoom: 15"/>
    <b v="1"/>
    <s v="Australia"/>
    <s v="Lake Tuggeranong"/>
    <s v="TU"/>
    <x v="416"/>
    <s v="55HFA"/>
    <s v="00:06:57 UTC"/>
    <n v="3.5"/>
    <s v="2038X1022px"/>
    <s v="PNG"/>
    <s v="10m"/>
    <s v="2022H1"/>
    <n v="3.5"/>
    <n v="10"/>
    <s v="02 Sunny (10%-30%)"/>
  </r>
  <r>
    <m/>
    <s v="S2A_MSIL1C"/>
    <s v="CDM-MLB-CLS"/>
    <s v="-35.41, 149.06 | Zoom: 15"/>
    <b v="1"/>
    <s v="Australia"/>
    <s v="Lake Tuggeranong"/>
    <s v="TU"/>
    <x v="356"/>
    <s v="55HFA"/>
    <s v="00:06:49 UTC"/>
    <n v="10"/>
    <s v="2038X1022px"/>
    <s v="PNG"/>
    <s v="10m"/>
    <s v="2022H1"/>
    <n v="10"/>
    <n v="10"/>
    <s v="02 Sunny (10%-30%)"/>
  </r>
  <r>
    <m/>
    <s v="S2A_MSIL1C"/>
    <s v="CDM-MLB-CLS"/>
    <s v="-35.41, 149.06 | Zoom: 15"/>
    <b v="1"/>
    <s v="Australia"/>
    <s v="Lake Tuggeranong"/>
    <s v="TU"/>
    <x v="275"/>
    <s v="55HFA"/>
    <s v="00:06:54 UTC"/>
    <n v="36.9"/>
    <s v="2038X1022px"/>
    <s v="PNG"/>
    <s v="10m"/>
    <s v="2022H1"/>
    <n v="36.9"/>
    <n v="40"/>
    <s v="03 Cloudy (40%-90%)"/>
  </r>
  <r>
    <m/>
    <s v="S2A_MSIL1C"/>
    <s v="CDM-MLB-CLS"/>
    <s v="-35.41, 149.06 | Zoom: 15"/>
    <b v="1"/>
    <s v="Australia"/>
    <s v="Lake Tuggeranong"/>
    <s v="TU"/>
    <x v="417"/>
    <s v="55HFA"/>
    <s v="00:06:45 UTC"/>
    <n v="88.8"/>
    <s v="2038X1022px"/>
    <s v="PNG"/>
    <s v="10m"/>
    <s v="2022H1"/>
    <n v="88.8"/>
    <n v="90"/>
    <s v="03 Cloudy (40%-90%)"/>
  </r>
  <r>
    <m/>
    <s v="S2A_MSIL1C"/>
    <s v="CDM-MLB-CLS"/>
    <s v="-35.41, 149.06 | Zoom: 15"/>
    <b v="1"/>
    <s v="Australia"/>
    <s v="Lake Tuggeranong"/>
    <s v="TU"/>
    <x v="418"/>
    <s v="55HFA"/>
    <s v="00:06:53 UTC"/>
    <n v="30.3"/>
    <s v="2038X1022px"/>
    <s v="PNG"/>
    <s v="10m"/>
    <s v="2022H1"/>
    <n v="30.3"/>
    <n v="40"/>
    <s v="03 Cloudy (40%-90%)"/>
  </r>
  <r>
    <m/>
    <s v="S2A_MSIL1C"/>
    <s v="CDM-MLB-CLS"/>
    <s v="-35.41, 149.06 | Zoom: 15"/>
    <b v="1"/>
    <s v="Australia"/>
    <s v="Lake Tuggeranong"/>
    <s v="TU"/>
    <x v="419"/>
    <s v="55HFA"/>
    <s v="00:06:46 UTC"/>
    <n v="3.7"/>
    <s v="2038X1022px"/>
    <s v="PNG"/>
    <s v="10m"/>
    <s v="2022H1"/>
    <n v="3.7"/>
    <n v="10"/>
    <s v="02 Sunny (10%-30%)"/>
  </r>
  <r>
    <m/>
    <s v="S2A_MSIL1C"/>
    <s v="CDM-MLB-CLS"/>
    <s v="-35.41, 149.06 | Zoom: 15"/>
    <b v="1"/>
    <s v="Australia"/>
    <s v="Lake Tuggeranong"/>
    <s v="TU"/>
    <x v="420"/>
    <s v="55HFA"/>
    <s v="00:06:52 UTC"/>
    <n v="4.0999999999999996"/>
    <s v="2038X1022px"/>
    <s v="PNG"/>
    <s v="10m"/>
    <s v="2022H1"/>
    <n v="4.0999999999999996"/>
    <n v="10"/>
    <s v="02 Sunny (10%-30%)"/>
  </r>
  <r>
    <m/>
    <s v="S2A_MSIL1C"/>
    <s v="CDM-MLB-CLS"/>
    <s v="-35.41, 149.06 | Zoom: 15"/>
    <b v="1"/>
    <s v="Australia"/>
    <s v="Lake Tuggeranong"/>
    <s v="TU"/>
    <x v="279"/>
    <s v="55HFA"/>
    <s v="00:06:44 UTC"/>
    <n v="87.8"/>
    <s v="2038X1022px"/>
    <s v="PNG"/>
    <s v="10m"/>
    <s v="2022H1"/>
    <n v="87.8"/>
    <n v="90"/>
    <s v="03 Cloudy (40%-90%)"/>
  </r>
  <r>
    <m/>
    <s v="S2A_MSIL1C"/>
    <s v="CDM-MLB-CLS"/>
    <s v="-35.41, 149.06 | Zoom: 15"/>
    <b v="1"/>
    <s v="Australia"/>
    <s v="Lake Tuggeranong"/>
    <s v="TU"/>
    <x v="421"/>
    <s v="55HFA"/>
    <s v="00:06:50 UTC"/>
    <n v="0"/>
    <s v="2038X1022px"/>
    <s v="PNG"/>
    <s v="10m"/>
    <s v="2022H1"/>
    <n v="0"/>
    <n v="0"/>
    <s v="01 Clear (0%)"/>
  </r>
  <r>
    <m/>
    <s v="S2A_MSIL1C"/>
    <s v="CDM-MLB-CLS"/>
    <s v="-35.41, 149.06 | Zoom: 15"/>
    <b v="1"/>
    <s v="Australia"/>
    <s v="Lake Tuggeranong"/>
    <s v="TU"/>
    <x v="361"/>
    <s v="55HFA"/>
    <s v="00:06:41 UTC"/>
    <n v="85.6"/>
    <s v="2038X1022px"/>
    <s v="PNG"/>
    <s v="10m"/>
    <s v="2022H1"/>
    <n v="85.6"/>
    <n v="90"/>
    <s v="03 Cloudy (40%-90%)"/>
  </r>
  <r>
    <m/>
    <s v="S2A_MSIL1C"/>
    <s v="CDM-MLB-CLS"/>
    <s v="-35.41, 149.06 | Zoom: 15"/>
    <b v="1"/>
    <s v="Australia"/>
    <s v="Lake Tuggeranong"/>
    <s v="TU"/>
    <x v="281"/>
    <s v="55HFA"/>
    <s v="00:06:51 UTC"/>
    <n v="30.9"/>
    <s v="2038X1022px"/>
    <s v="PNG"/>
    <s v="10m"/>
    <s v="2022H1"/>
    <n v="30.9"/>
    <n v="40"/>
    <s v="03 Cloudy (40%-90%)"/>
  </r>
  <r>
    <m/>
    <s v="S2A_MSIL1C"/>
    <s v="CDM-MLB-CLS"/>
    <s v="-35.41, 149.06 | Zoom: 15"/>
    <b v="1"/>
    <s v="Australia"/>
    <s v="Lake Tuggeranong"/>
    <s v="TU"/>
    <x v="422"/>
    <s v="55HFA"/>
    <s v="00:06:40 UTC"/>
    <n v="8"/>
    <s v="2038X1022px"/>
    <s v="PNG"/>
    <s v="10m"/>
    <s v="2022H1"/>
    <n v="8"/>
    <n v="10"/>
    <s v="02 Sunny (10%-30%)"/>
  </r>
  <r>
    <m/>
    <s v="S2A_MSIL1C"/>
    <s v="CDM-MLB-CLS"/>
    <s v="-35.41, 149.06 | Zoom: 15"/>
    <b v="1"/>
    <s v="Australia"/>
    <s v="Lake Tuggeranong"/>
    <s v="TU"/>
    <x v="423"/>
    <s v="55HFA"/>
    <s v="00:06:50 UTC"/>
    <n v="100"/>
    <s v="2038X1022px"/>
    <s v="PNG"/>
    <s v="10m"/>
    <s v="2022H1"/>
    <n v="100"/>
    <n v="100"/>
    <s v="04 Overcast (100%)"/>
  </r>
  <r>
    <m/>
    <s v="S2A_MSIL1C"/>
    <s v="CDM-MLB-CLS"/>
    <s v="-35.41, 149.06 | Zoom: 15"/>
    <b v="1"/>
    <s v="Australia"/>
    <s v="Lake Tuggeranong"/>
    <s v="TU"/>
    <x v="424"/>
    <s v="55HFA"/>
    <s v="00:06:42 UTC"/>
    <n v="0.1"/>
    <s v="2038X1022px"/>
    <s v="PNG"/>
    <s v="10m"/>
    <s v="2022H1"/>
    <n v="0.1"/>
    <n v="10"/>
    <s v="02 Sunny (10%-30%)"/>
  </r>
  <r>
    <m/>
    <s v="S2A_MSIL1C"/>
    <s v="CDM-MLB-CLS"/>
    <s v="-35.41, 149.06 | Zoom: 15"/>
    <b v="1"/>
    <s v="Australia"/>
    <s v="Lake Tuggeranong"/>
    <s v="TU"/>
    <x v="365"/>
    <s v="55HFA"/>
    <s v="00:06:47 UTC"/>
    <n v="82.2"/>
    <s v="2038X1022px"/>
    <s v="PNG"/>
    <s v="10m"/>
    <s v="2022H1"/>
    <n v="82.2"/>
    <n v="90"/>
    <s v="03 Cloudy (40%-90%)"/>
  </r>
  <r>
    <m/>
    <s v="S2A_MSIL1C"/>
    <s v="CDM-MLB-CLS"/>
    <s v="-35.41, 149.06 | Zoom: 15"/>
    <b v="1"/>
    <s v="Australia"/>
    <s v="Lake Tuggeranong"/>
    <s v="TU"/>
    <x v="285"/>
    <s v="55HFA"/>
    <s v="00:06:42 UTC"/>
    <n v="96.2"/>
    <s v="2038X1022px"/>
    <s v="PNG"/>
    <s v="10m"/>
    <s v="2022H1"/>
    <n v="96.2"/>
    <n v="100"/>
    <s v="04 Overcast (100%)"/>
  </r>
  <r>
    <m/>
    <s v="S2A_MSIL1C"/>
    <s v="CDM-MLB-CLS"/>
    <s v="-35.41, 149.06 | Zoom: 15"/>
    <b v="1"/>
    <s v="Australia"/>
    <s v="Lake Tuggeranong"/>
    <s v="TU"/>
    <x v="425"/>
    <s v="55HFA"/>
    <s v="00:06:48 UTC"/>
    <n v="19.899999999999999"/>
    <s v="2038X1022px"/>
    <s v="PNG"/>
    <s v="10m"/>
    <s v="2022H1"/>
    <n v="19.899999999999999"/>
    <n v="20"/>
    <s v="02 Sunny (10%-30%)"/>
  </r>
  <r>
    <m/>
    <s v="S2A_MSIL1C"/>
    <s v="CDM-MLB-CLS"/>
    <s v="-35.41, 149.06 | Zoom: 15"/>
    <b v="1"/>
    <s v="Australia"/>
    <s v="Lake Tuggeranong"/>
    <s v="TU"/>
    <x v="367"/>
    <s v="55HFA"/>
    <s v="00:06:43 UTC"/>
    <n v="18.8"/>
    <s v="2038X1022px"/>
    <s v="PNG"/>
    <s v="10m"/>
    <s v="2022H1"/>
    <n v="18.8"/>
    <n v="20"/>
    <s v="02 Sunny (10%-30%)"/>
  </r>
  <r>
    <m/>
    <s v="S2A_MSIL1C"/>
    <s v="CDM-MLB-CLS"/>
    <s v="-35.41, 149.06 | Zoom: 15"/>
    <b v="1"/>
    <s v="Australia"/>
    <s v="Lake Tuggeranong"/>
    <s v="TU"/>
    <x v="287"/>
    <s v="55HFA"/>
    <s v="00:06:49 UTC"/>
    <n v="7.6"/>
    <s v="2038X1022px"/>
    <s v="PNG"/>
    <s v="10m"/>
    <s v="2022H1"/>
    <n v="7.6"/>
    <n v="10"/>
    <s v="02 Sunny (10%-30%)"/>
  </r>
  <r>
    <m/>
    <s v="S2A_MSIL1C"/>
    <s v="CDM-MLB-CLS"/>
    <s v="-35.41, 149.06 | Zoom: 15"/>
    <b v="1"/>
    <s v="Australia"/>
    <s v="Lake Tuggeranong"/>
    <s v="TU"/>
    <x v="426"/>
    <s v="55HFA"/>
    <s v="00:06:44 UTC"/>
    <n v="59.2"/>
    <s v="2038X1022px"/>
    <s v="PNG"/>
    <s v="10m"/>
    <s v="2022H1"/>
    <n v="59.2"/>
    <n v="60"/>
    <s v="03 Cloudy (40%-90%)"/>
  </r>
  <r>
    <m/>
    <s v="S2A_MSIL1C"/>
    <s v="CDM-MLB-CLS"/>
    <s v="-35.41, 149.06 | Zoom: 15"/>
    <b v="1"/>
    <s v="Australia"/>
    <s v="Lake Tuggeranong"/>
    <s v="TU"/>
    <x v="427"/>
    <s v="55HFA"/>
    <s v="00:06:50 UTC"/>
    <n v="40"/>
    <s v="2038X1022px"/>
    <s v="PNG"/>
    <s v="10m"/>
    <s v="2022H1"/>
    <n v="40"/>
    <n v="40"/>
    <s v="03 Cloudy (40%-90%)"/>
  </r>
  <r>
    <m/>
    <s v="S2A_MSIL1C"/>
    <s v="CDM-MLB-CLS"/>
    <s v="-35.41, 149.06 | Zoom: 15"/>
    <b v="1"/>
    <s v="Australia"/>
    <s v="Lake Tuggeranong"/>
    <s v="TU"/>
    <x v="428"/>
    <s v="55HFA"/>
    <s v="00:06:43 UTC"/>
    <n v="93.2"/>
    <s v="2038X1022px"/>
    <s v="PNG"/>
    <s v="10m"/>
    <s v="2022H1"/>
    <n v="93.2"/>
    <n v="100"/>
    <s v="04 Overcast (100%)"/>
  </r>
  <r>
    <m/>
    <s v="S2A_MSIL1C"/>
    <s v="CDM-MLB-CLS"/>
    <s v="-35.41, 149.06 | Zoom: 15"/>
    <b v="1"/>
    <s v="Australia"/>
    <s v="Lake Tuggeranong"/>
    <s v="TU"/>
    <x v="370"/>
    <s v="55HFA"/>
    <s v="00:06:49 UTC"/>
    <n v="50"/>
    <s v="2038X1022px"/>
    <s v="PNG"/>
    <s v="10m"/>
    <s v="2022H1"/>
    <n v="50"/>
    <n v="50"/>
    <s v="03 Cloudy (40%-90%)"/>
  </r>
  <r>
    <m/>
    <s v="S2A_MSIL1C"/>
    <s v="CDM-MLB-CLS"/>
    <s v="-35.41, 149.06 | Zoom: 15"/>
    <b v="1"/>
    <s v="Australia"/>
    <s v="Lake Tuggeranong"/>
    <s v="TU"/>
    <x v="291"/>
    <s v="55HFA"/>
    <s v="00:06:41 UTC"/>
    <n v="68.5"/>
    <s v="2038X1022px"/>
    <s v="PNG"/>
    <s v="10m"/>
    <s v="2022H1"/>
    <n v="68.5"/>
    <n v="70"/>
    <s v="03 Cloudy (40%-90%)"/>
  </r>
  <r>
    <m/>
    <s v="S2A_MSIL1C"/>
    <s v="CDM-MLB-CLS"/>
    <s v="-35.41, 149.06 | Zoom: 15"/>
    <b v="1"/>
    <s v="Australia"/>
    <s v="Lake Tuggeranong"/>
    <s v="TU"/>
    <x v="429"/>
    <s v="55HFA"/>
    <s v="00:06:47 UTC"/>
    <n v="0"/>
    <s v="2038X1022px"/>
    <s v="PNG"/>
    <s v="10m"/>
    <s v="2022H1"/>
    <n v="0"/>
    <n v="0"/>
    <s v="01 Clear (0%)"/>
  </r>
  <r>
    <m/>
    <s v="S2A_MSIL1C"/>
    <s v="CDM-MLB-CLS"/>
    <s v="-35.41, 149.06 | Zoom: 15"/>
    <b v="1"/>
    <s v="Australia"/>
    <s v="Lake Tuggeranong"/>
    <s v="TU"/>
    <x v="372"/>
    <s v="55HFA"/>
    <s v="00:06:40 UTC"/>
    <n v="11.9"/>
    <s v="2038X1022px"/>
    <s v="PNG"/>
    <s v="10m"/>
    <s v="2022H1"/>
    <n v="11.9"/>
    <n v="20"/>
    <s v="02 Sunny (10%-30%)"/>
  </r>
  <r>
    <m/>
    <s v="S2A_MSIL1C"/>
    <s v="CDM-MLB-CLS"/>
    <s v="-35.41, 149.06 | Zoom: 15"/>
    <b v="1"/>
    <s v="Australia"/>
    <s v="Lake Tuggeranong"/>
    <s v="TU"/>
    <x v="293"/>
    <s v="55HFA"/>
    <s v="00:06:45 UTC"/>
    <n v="21"/>
    <s v="2038X1022px"/>
    <s v="PNG"/>
    <s v="10m"/>
    <s v="2022H1"/>
    <n v="21"/>
    <n v="30"/>
    <s v="02 Sunny (10%-30%)"/>
  </r>
  <r>
    <m/>
    <s v="S2A_MSIL1C"/>
    <s v="CDM-MLB-CLS"/>
    <s v="-35.41, 149.06 | Zoom: 15"/>
    <b v="1"/>
    <s v="Australia"/>
    <s v="Lake Tuggeranong"/>
    <s v="TU"/>
    <x v="430"/>
    <s v="55HFA"/>
    <s v="00:06:40 UTC"/>
    <n v="36"/>
    <s v="2038X1022px"/>
    <s v="PNG"/>
    <s v="10m"/>
    <s v="2022H1"/>
    <n v="36"/>
    <n v="40"/>
    <s v="03 Cloudy (40%-90%)"/>
  </r>
  <r>
    <m/>
    <s v="S2A_MSIL1C"/>
    <s v="CDM-MLB-CLS"/>
    <s v="-35.41, 149.06 | Zoom: 15"/>
    <b v="1"/>
    <s v="Australia"/>
    <s v="Lake Tuggeranong"/>
    <s v="TU"/>
    <x v="431"/>
    <s v="55HFA"/>
    <s v="00:06:46 UTC"/>
    <n v="99.7"/>
    <s v="2038X1022px"/>
    <s v="PNG"/>
    <s v="10m"/>
    <s v="2022H1"/>
    <n v="99.7"/>
    <n v="100"/>
    <s v="04 Overcast (100%)"/>
  </r>
  <r>
    <m/>
    <s v="S2A_MSIL1C"/>
    <s v="CDM-MLB-CLS"/>
    <s v="-35.41, 149.06 | Zoom: 15"/>
    <b v="1"/>
    <s v="Australia"/>
    <s v="Lake Tuggeranong"/>
    <s v="TU"/>
    <x v="432"/>
    <s v="55HFA"/>
    <s v="00:06:40 UTC"/>
    <n v="77.599999999999994"/>
    <s v="2038X1022px"/>
    <s v="PNG"/>
    <s v="10m"/>
    <s v="2022H1"/>
    <n v="77.599999999999994"/>
    <n v="80"/>
    <s v="03 Cloudy (40%-90%)"/>
  </r>
  <r>
    <m/>
    <s v="S2A_MSIL1C"/>
    <s v="CDM-MLB-CLS"/>
    <s v="-35.41, 149.06 | Zoom: 15"/>
    <b v="1"/>
    <s v="Australia"/>
    <s v="Lake Tuggeranong"/>
    <s v="TU"/>
    <x v="297"/>
    <s v="55HFA"/>
    <s v="00:06:42 UTC"/>
    <n v="69.3"/>
    <s v="2038X1022px"/>
    <s v="PNG"/>
    <s v="10m"/>
    <s v="2022H1"/>
    <n v="69.3"/>
    <n v="70"/>
    <s v="03 Cloudy (40%-90%)"/>
  </r>
  <r>
    <m/>
    <s v="S2A_MSIL1C"/>
    <s v="CDM-MLB-CLS"/>
    <s v="-35.41, 149.06 | Zoom: 15"/>
    <b v="1"/>
    <s v="Australia"/>
    <s v="Lake Tuggeranong"/>
    <s v="TU"/>
    <x v="433"/>
    <s v="55HFA"/>
    <s v="00:06:47 UTC"/>
    <n v="50.5"/>
    <s v="2038X1022px"/>
    <s v="PNG"/>
    <s v="10m"/>
    <s v="2022H1"/>
    <n v="50.5"/>
    <n v="60"/>
    <s v="03 Cloudy (40%-90%)"/>
  </r>
  <r>
    <m/>
    <s v="S2A_MSIL1C"/>
    <s v="CDM-MLB-CLS"/>
    <s v="-35.41, 149.06 | Zoom: 15"/>
    <b v="1"/>
    <s v="Australia"/>
    <s v="Lake Tuggeranong"/>
    <s v="TU"/>
    <x v="378"/>
    <s v="55HFA"/>
    <s v="00:06:42 UTC"/>
    <n v="21.7"/>
    <s v="2038X1022px"/>
    <s v="PNG"/>
    <s v="10m"/>
    <s v="2022H1"/>
    <n v="21.7"/>
    <n v="30"/>
    <s v="02 Sunny (10%-30%)"/>
  </r>
  <r>
    <m/>
    <s v="S2A_MSIL1C"/>
    <s v="CDM-MLB-CLS"/>
    <s v="-39.10, 120.03 | Zoom: 11"/>
    <b v="1"/>
    <s v="United States"/>
    <s v="Lake Tahoe"/>
    <s v="TA"/>
    <x v="326"/>
    <s v="10SFH"/>
    <s v="19:03:50 UTC"/>
    <n v="97.5"/>
    <s v="2500X1254px"/>
    <s v="PNG"/>
    <s v="65m"/>
    <s v="2022H2"/>
    <n v="93.11666666666666"/>
    <n v="100"/>
    <s v="04 Overcast (100%)"/>
  </r>
  <r>
    <m/>
    <s v="S2A_MSIL1C"/>
    <s v="CDM-MLB-CLS"/>
    <s v="-39.10, 120.03 | Zoom: 11"/>
    <b v="1"/>
    <s v="United States"/>
    <s v="Lake Tahoe"/>
    <s v="TA"/>
    <x v="326"/>
    <s v="10SGH"/>
    <s v="19:03:46 UTC"/>
    <n v="98.4"/>
    <s v="2500X1254px"/>
    <s v="PNG"/>
    <s v="65m"/>
    <s v="2022H2"/>
    <n v="93.11666666666666"/>
    <n v="100"/>
    <s v="04 Overcast (100%)"/>
  </r>
  <r>
    <m/>
    <s v="S2A_MSIL1C"/>
    <s v="CDM-MLB-CLS"/>
    <s v="-39.10, 120.03 | Zoom: 11"/>
    <b v="1"/>
    <s v="United States"/>
    <s v="Lake Tahoe"/>
    <s v="TA"/>
    <x v="326"/>
    <s v="11SKC"/>
    <s v="19:03:45 UTC"/>
    <n v="97.5"/>
    <s v="2500X1254px"/>
    <s v="PNG"/>
    <s v="65m"/>
    <s v="2022H2"/>
    <n v="93.11666666666666"/>
    <n v="100"/>
    <s v="04 Overcast (100%)"/>
  </r>
  <r>
    <m/>
    <s v="S2A_MSIL1C"/>
    <s v="CDM-MLB-CLS"/>
    <s v="-39.10, 120.03 | Zoom: 11"/>
    <b v="1"/>
    <s v="United States"/>
    <s v="Lake Tahoe"/>
    <s v="TA"/>
    <x v="326"/>
    <s v="10SFJ"/>
    <s v="19:03:36 UTC"/>
    <n v="99.2"/>
    <s v="2500X1254px"/>
    <s v="PNG"/>
    <s v="65m"/>
    <s v="2022H2"/>
    <n v="93.11666666666666"/>
    <n v="100"/>
    <s v="04 Overcast (100%)"/>
  </r>
  <r>
    <m/>
    <s v="S2A_MSIL1C"/>
    <s v="CDM-MLB-CLS"/>
    <s v="-39.10, 120.03 | Zoom: 11"/>
    <b v="1"/>
    <s v="United States"/>
    <s v="Lake Tahoe"/>
    <s v="TA"/>
    <x v="326"/>
    <s v="10SGJ"/>
    <s v="19:03:32 UTC"/>
    <n v="84.3"/>
    <s v="2500X1254px"/>
    <s v="PNG"/>
    <s v="65m"/>
    <s v="2022H2"/>
    <n v="93.11666666666666"/>
    <n v="100"/>
    <s v="04 Overcast (100%)"/>
  </r>
  <r>
    <m/>
    <s v="S2A_MSIL1C"/>
    <s v="CDM-MLB-CLS"/>
    <s v="-39.10, 120.03 | Zoom: 11"/>
    <b v="1"/>
    <s v="United States"/>
    <s v="Lake Tahoe"/>
    <s v="TA"/>
    <x v="326"/>
    <s v="11SKD"/>
    <s v="19:03:31 UTC"/>
    <n v="81.8"/>
    <s v="2500X1254px"/>
    <s v="PNG"/>
    <s v="65m"/>
    <s v="2022H2"/>
    <n v="93.11666666666666"/>
    <n v="100"/>
    <s v="04 Overcast (100%)"/>
  </r>
  <r>
    <m/>
    <s v="S2A_MSIL1C"/>
    <s v="CDM-MLB-CLS"/>
    <s v="-39.10, 120.03 | Zoom: 11"/>
    <b v="1"/>
    <s v="United States"/>
    <s v="Lake Tahoe"/>
    <s v="TA"/>
    <x v="144"/>
    <s v="10SFH"/>
    <s v="18:53:54 UTC"/>
    <n v="100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144"/>
    <s v="10SGH"/>
    <s v="18:53:50 UTC"/>
    <n v="100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144"/>
    <s v="11SKC"/>
    <s v="18:53:49 UTC"/>
    <n v="99.9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144"/>
    <s v="11SLC"/>
    <s v="18:53:45 UTC"/>
    <n v="99.8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144"/>
    <s v="10SFJ"/>
    <s v="18:53:42 UTC"/>
    <n v="100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144"/>
    <s v="10SGJ"/>
    <s v="18:53:36 UTC"/>
    <n v="96.6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144"/>
    <s v="11SKD"/>
    <s v="18:53:35 UTC"/>
    <n v="96.7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144"/>
    <s v="11SLD"/>
    <s v="18:53:31 UTC"/>
    <n v="100"/>
    <s v="2500X1254px"/>
    <s v="PNG"/>
    <s v="65m"/>
    <s v="2022H2"/>
    <n v="99.125"/>
    <n v="100"/>
    <s v="04 Overcast (100%)"/>
  </r>
  <r>
    <m/>
    <s v="S2A_MSIL1C"/>
    <s v="CDM-MLB-CLS"/>
    <s v="-39.10, 120.03 | Zoom: 11"/>
    <b v="1"/>
    <s v="United States"/>
    <s v="Lake Tahoe"/>
    <s v="TA"/>
    <x v="245"/>
    <s v="10SFH"/>
    <s v="19:03:50 UTC"/>
    <n v="100"/>
    <s v="2500X1254px"/>
    <s v="PNG"/>
    <s v="65m"/>
    <s v="2022H2"/>
    <n v="44.366666666666667"/>
    <n v="50"/>
    <s v="03 Cloudy (40%-90%)"/>
  </r>
  <r>
    <m/>
    <s v="S2A_MSIL1C"/>
    <s v="CDM-MLB-CLS"/>
    <s v="-39.10, 120.03 | Zoom: 11"/>
    <b v="1"/>
    <s v="United States"/>
    <s v="Lake Tahoe"/>
    <s v="TA"/>
    <x v="245"/>
    <s v="10SGH"/>
    <s v="19:03:47 UTC"/>
    <n v="49.5"/>
    <s v="2500X1254px"/>
    <s v="PNG"/>
    <s v="65m"/>
    <s v="2022H2"/>
    <n v="44.366666666666667"/>
    <n v="50"/>
    <s v="03 Cloudy (40%-90%)"/>
  </r>
  <r>
    <m/>
    <s v="S2A_MSIL1C"/>
    <s v="CDM-MLB-CLS"/>
    <s v="-39.10, 120.03 | Zoom: 11"/>
    <b v="1"/>
    <s v="United States"/>
    <s v="Lake Tahoe"/>
    <s v="TA"/>
    <x v="245"/>
    <s v="11SKC"/>
    <s v="19:03:46 UTC"/>
    <n v="25.8"/>
    <s v="2500X1254px"/>
    <s v="PNG"/>
    <s v="65m"/>
    <s v="2022H2"/>
    <n v="44.366666666666667"/>
    <n v="50"/>
    <s v="03 Cloudy (40%-90%)"/>
  </r>
  <r>
    <m/>
    <s v="S2A_MSIL1C"/>
    <s v="CDM-MLB-CLS"/>
    <s v="-39.10, 120.03 | Zoom: 11"/>
    <b v="1"/>
    <s v="United States"/>
    <s v="Lake Tahoe"/>
    <s v="TA"/>
    <x v="245"/>
    <s v="10SFJ"/>
    <s v="19:03:36 UTC"/>
    <n v="84.5"/>
    <s v="2500X1254px"/>
    <s v="PNG"/>
    <s v="65m"/>
    <s v="2022H2"/>
    <n v="44.366666666666667"/>
    <n v="50"/>
    <s v="03 Cloudy (40%-90%)"/>
  </r>
  <r>
    <m/>
    <s v="S2A_MSIL1C"/>
    <s v="CDM-MLB-CLS"/>
    <s v="-39.10, 120.03 | Zoom: 11"/>
    <b v="1"/>
    <s v="United States"/>
    <s v="Lake Tahoe"/>
    <s v="TA"/>
    <x v="245"/>
    <s v="11SKD"/>
    <s v="19:03:32 UTC"/>
    <n v="0.4"/>
    <s v="2500X1254px"/>
    <s v="PNG"/>
    <s v="65m"/>
    <s v="2022H2"/>
    <n v="44.366666666666667"/>
    <n v="50"/>
    <s v="03 Cloudy (40%-90%)"/>
  </r>
  <r>
    <m/>
    <s v="S2A_MSIL1C"/>
    <s v="CDM-MLB-CLS"/>
    <s v="-39.10, 120.03 | Zoom: 11"/>
    <b v="1"/>
    <s v="United States"/>
    <s v="Lake Tahoe"/>
    <s v="TA"/>
    <x v="245"/>
    <s v="10SGJ"/>
    <s v="19:03:32 UTC"/>
    <n v="6"/>
    <s v="2500X1254px"/>
    <s v="PNG"/>
    <s v="65m"/>
    <s v="2022H2"/>
    <n v="44.366666666666667"/>
    <n v="50"/>
    <s v="03 Cloudy (40%-90%)"/>
  </r>
  <r>
    <m/>
    <s v="S2A_MSIL1C"/>
    <s v="CDM-MLB-CLS"/>
    <s v="-39.10, 120.03 | Zoom: 11"/>
    <b v="1"/>
    <s v="United States"/>
    <s v="Lake Tahoe"/>
    <s v="TA"/>
    <x v="145"/>
    <s v="10SFH"/>
    <s v="18:53:54 UTC"/>
    <n v="99.9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145"/>
    <s v="10SGH"/>
    <s v="18:53:51 UTC"/>
    <n v="77.099999999999994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145"/>
    <s v="11SKC"/>
    <s v="18:53:50 UTC"/>
    <n v="77.900000000000006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145"/>
    <s v="11SLC"/>
    <s v="18:53:46 UTC"/>
    <n v="100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145"/>
    <s v="10SFJ"/>
    <s v="18:53:43 UTC"/>
    <n v="98.2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145"/>
    <s v="10SGJ"/>
    <s v="18:53:36 UTC"/>
    <n v="83.6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145"/>
    <s v="11SKD"/>
    <s v="18:53:35 UTC"/>
    <n v="84.6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145"/>
    <s v="11SLD"/>
    <s v="18:53:32 UTC"/>
    <n v="99.7"/>
    <s v="2500X1254px"/>
    <s v="PNG"/>
    <s v="65m"/>
    <s v="2022H2"/>
    <n v="90.125"/>
    <n v="100"/>
    <s v="04 Overcast (100%)"/>
  </r>
  <r>
    <m/>
    <s v="S2A_MSIL1C"/>
    <s v="CDM-MLB-CLS"/>
    <s v="-39.10, 120.03 | Zoom: 11"/>
    <b v="1"/>
    <s v="United States"/>
    <s v="Lake Tahoe"/>
    <s v="TA"/>
    <x v="397"/>
    <s v="10SFH"/>
    <s v="19:03:49 UTC"/>
    <n v="54.4"/>
    <s v="2500X1254px"/>
    <s v="PNG"/>
    <s v="65m"/>
    <s v="2022H2"/>
    <n v="72.850000000000009"/>
    <n v="80"/>
    <s v="03 Cloudy (40%-90%)"/>
  </r>
  <r>
    <m/>
    <s v="S2A_MSIL1C"/>
    <s v="CDM-MLB-CLS"/>
    <s v="-39.10, 120.03 | Zoom: 11"/>
    <b v="1"/>
    <s v="United States"/>
    <s v="Lake Tahoe"/>
    <s v="TA"/>
    <x v="397"/>
    <s v="10SGH"/>
    <s v="19:03:46 UTC"/>
    <n v="92.5"/>
    <s v="2500X1254px"/>
    <s v="PNG"/>
    <s v="65m"/>
    <s v="2022H2"/>
    <n v="72.850000000000009"/>
    <n v="80"/>
    <s v="03 Cloudy (40%-90%)"/>
  </r>
  <r>
    <m/>
    <s v="S2A_MSIL1C"/>
    <s v="CDM-MLB-CLS"/>
    <s v="-39.10, 120.03 | Zoom: 11"/>
    <b v="1"/>
    <s v="United States"/>
    <s v="Lake Tahoe"/>
    <s v="TA"/>
    <x v="397"/>
    <s v="11SKC"/>
    <s v="19:03:45 UTC"/>
    <n v="94"/>
    <s v="2500X1254px"/>
    <s v="PNG"/>
    <s v="65m"/>
    <s v="2022H2"/>
    <n v="72.850000000000009"/>
    <n v="80"/>
    <s v="03 Cloudy (40%-90%)"/>
  </r>
  <r>
    <m/>
    <s v="S2A_MSIL1C"/>
    <s v="CDM-MLB-CLS"/>
    <s v="-39.10, 120.03 | Zoom: 11"/>
    <b v="1"/>
    <s v="United States"/>
    <s v="Lake Tahoe"/>
    <s v="TA"/>
    <x v="397"/>
    <s v="10SFJ"/>
    <s v="19:03:35 UTC"/>
    <n v="52.9"/>
    <s v="2500X1254px"/>
    <s v="PNG"/>
    <s v="65m"/>
    <s v="2022H2"/>
    <n v="72.850000000000009"/>
    <n v="80"/>
    <s v="03 Cloudy (40%-90%)"/>
  </r>
  <r>
    <m/>
    <s v="S2A_MSIL1C"/>
    <s v="CDM-MLB-CLS"/>
    <s v="-39.10, 120.03 | Zoom: 11"/>
    <b v="1"/>
    <s v="United States"/>
    <s v="Lake Tahoe"/>
    <s v="TA"/>
    <x v="397"/>
    <s v="10SGJ"/>
    <s v="19:03:31 UTC"/>
    <n v="71.7"/>
    <s v="2500X1254px"/>
    <s v="PNG"/>
    <s v="65m"/>
    <s v="2022H2"/>
    <n v="72.850000000000009"/>
    <n v="80"/>
    <s v="03 Cloudy (40%-90%)"/>
  </r>
  <r>
    <m/>
    <s v="S2A_MSIL1C"/>
    <s v="CDM-MLB-CLS"/>
    <s v="-39.10, 120.03 | Zoom: 11"/>
    <b v="1"/>
    <s v="United States"/>
    <s v="Lake Tahoe"/>
    <s v="TA"/>
    <x v="397"/>
    <s v="11SKD"/>
    <s v="19:03:30 UTC"/>
    <n v="71.599999999999994"/>
    <s v="2500X1254px"/>
    <s v="PNG"/>
    <s v="65m"/>
    <s v="2022H2"/>
    <n v="72.850000000000009"/>
    <n v="80"/>
    <s v="03 Cloudy (40%-90%)"/>
  </r>
  <r>
    <m/>
    <s v="S2A_MSIL1C"/>
    <s v="CDM-MLB-CLS"/>
    <s v="-39.10, 120.03 | Zoom: 11"/>
    <b v="1"/>
    <s v="United States"/>
    <s v="Lake Tahoe"/>
    <s v="TA"/>
    <x v="146"/>
    <s v="10SFH"/>
    <s v="18:53:54 UTC"/>
    <n v="0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146"/>
    <s v="10SGH"/>
    <s v="18:53:51 UTC"/>
    <n v="1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146"/>
    <s v="11SKC"/>
    <s v="18:53:50 UTC"/>
    <n v="3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146"/>
    <s v="11SLC"/>
    <s v="18:53:46 UTC"/>
    <n v="18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146"/>
    <s v="10SFJ"/>
    <s v="18:53:43 UTC"/>
    <n v="0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146"/>
    <s v="10SGJ"/>
    <s v="18:53:36 UTC"/>
    <n v="30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146"/>
    <s v="11SKD"/>
    <s v="18:53:35 UTC"/>
    <n v="43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146"/>
    <s v="11SLD"/>
    <s v="18:53:32 UTC"/>
    <n v="85"/>
    <s v="2500X1254px"/>
    <s v="PNG"/>
    <s v="65m"/>
    <s v="2022H2"/>
    <n v="22.5"/>
    <n v="30"/>
    <s v="02 Sunny (10%-30%)"/>
  </r>
  <r>
    <m/>
    <s v="S2A_MSIL1C"/>
    <s v="CDM-MLB-CLS"/>
    <s v="-39.10, 120.03 | Zoom: 11"/>
    <b v="1"/>
    <s v="United States"/>
    <s v="Lake Tahoe"/>
    <s v="TA"/>
    <x v="398"/>
    <s v="10SFH"/>
    <s v="19:03:49 UTC"/>
    <n v="20.2"/>
    <s v="2500X1254px"/>
    <s v="PNG"/>
    <s v="65m"/>
    <s v="2022H2"/>
    <n v="5.7666666666666666"/>
    <n v="10"/>
    <s v="02 Sunny (10%-30%)"/>
  </r>
  <r>
    <m/>
    <s v="S2A_MSIL1C"/>
    <s v="CDM-MLB-CLS"/>
    <s v="-39.10, 120.03 | Zoom: 11"/>
    <b v="1"/>
    <s v="United States"/>
    <s v="Lake Tahoe"/>
    <s v="TA"/>
    <x v="398"/>
    <s v="10SGH"/>
    <s v="19:03:46 UTC"/>
    <n v="3.8"/>
    <s v="2500X1254px"/>
    <s v="PNG"/>
    <s v="65m"/>
    <s v="2022H2"/>
    <n v="5.7666666666666666"/>
    <n v="10"/>
    <s v="02 Sunny (10%-30%)"/>
  </r>
  <r>
    <m/>
    <s v="S2A_MSIL1C"/>
    <s v="CDM-MLB-CLS"/>
    <s v="-39.10, 120.03 | Zoom: 11"/>
    <b v="1"/>
    <s v="United States"/>
    <s v="Lake Tahoe"/>
    <s v="TA"/>
    <x v="398"/>
    <s v="11SKC"/>
    <s v="19:03:45 UTC"/>
    <n v="3"/>
    <s v="2500X1254px"/>
    <s v="PNG"/>
    <s v="65m"/>
    <s v="2022H2"/>
    <n v="5.7666666666666666"/>
    <n v="10"/>
    <s v="02 Sunny (10%-30%)"/>
  </r>
  <r>
    <m/>
    <s v="S2A_MSIL1C"/>
    <s v="CDM-MLB-CLS"/>
    <s v="-39.10, 120.03 | Zoom: 11"/>
    <b v="1"/>
    <s v="United States"/>
    <s v="Lake Tahoe"/>
    <s v="TA"/>
    <x v="398"/>
    <s v="10SFJ"/>
    <s v="19:03:35 UTC"/>
    <n v="3"/>
    <s v="2500X1254px"/>
    <s v="PNG"/>
    <s v="65m"/>
    <s v="2022H2"/>
    <n v="5.7666666666666666"/>
    <n v="10"/>
    <s v="02 Sunny (10%-30%)"/>
  </r>
  <r>
    <m/>
    <s v="S2A_MSIL1C"/>
    <s v="CDM-MLB-CLS"/>
    <s v="-39.10, 120.03 | Zoom: 11"/>
    <b v="1"/>
    <s v="United States"/>
    <s v="Lake Tahoe"/>
    <s v="TA"/>
    <x v="398"/>
    <s v="10SGJ"/>
    <s v="19:03:31 UTC"/>
    <n v="2.1"/>
    <s v="2500X1254px"/>
    <s v="PNG"/>
    <s v="65m"/>
    <s v="2022H2"/>
    <n v="5.7666666666666666"/>
    <n v="10"/>
    <s v="02 Sunny (10%-30%)"/>
  </r>
  <r>
    <m/>
    <s v="S2A_MSIL1C"/>
    <s v="CDM-MLB-CLS"/>
    <s v="-39.10, 120.03 | Zoom: 11"/>
    <b v="1"/>
    <s v="United States"/>
    <s v="Lake Tahoe"/>
    <s v="TA"/>
    <x v="398"/>
    <s v="11SKD"/>
    <s v="19:03:30 UTC"/>
    <n v="2.5"/>
    <s v="2500X1254px"/>
    <s v="PNG"/>
    <s v="65m"/>
    <s v="2022H2"/>
    <n v="5.7666666666666666"/>
    <n v="10"/>
    <s v="02 Sunny (10%-30%)"/>
  </r>
  <r>
    <m/>
    <s v="S2A_MSIL1C"/>
    <s v="CDM-MLB-CLS"/>
    <s v="-39.10, 120.03 | Zoom: 11"/>
    <b v="1"/>
    <s v="United States"/>
    <s v="Lake Tahoe"/>
    <s v="TA"/>
    <x v="399"/>
    <s v="10SFH"/>
    <s v="19:03:51 UTC"/>
    <n v="99.3"/>
    <s v="2500X1254px"/>
    <s v="PNG"/>
    <s v="65m"/>
    <s v="2022H2"/>
    <n v="99.466666666666654"/>
    <n v="100"/>
    <s v="04 Overcast (100%)"/>
  </r>
  <r>
    <m/>
    <s v="S2A_MSIL1C"/>
    <s v="CDM-MLB-CLS"/>
    <s v="-39.10, 120.03 | Zoom: 11"/>
    <b v="1"/>
    <s v="United States"/>
    <s v="Lake Tahoe"/>
    <s v="TA"/>
    <x v="399"/>
    <s v="10SGH"/>
    <s v="19:03:48 UTC"/>
    <n v="99.8"/>
    <s v="2500X1254px"/>
    <s v="PNG"/>
    <s v="65m"/>
    <s v="2022H2"/>
    <n v="99.466666666666654"/>
    <n v="100"/>
    <s v="04 Overcast (100%)"/>
  </r>
  <r>
    <m/>
    <s v="S2A_MSIL1C"/>
    <s v="CDM-MLB-CLS"/>
    <s v="-39.10, 120.03 | Zoom: 11"/>
    <b v="1"/>
    <s v="United States"/>
    <s v="Lake Tahoe"/>
    <s v="TA"/>
    <x v="399"/>
    <s v="11SKC"/>
    <s v="19:03:47 UTC"/>
    <n v="100"/>
    <s v="2500X1254px"/>
    <s v="PNG"/>
    <s v="65m"/>
    <s v="2022H2"/>
    <n v="99.466666666666654"/>
    <n v="100"/>
    <s v="04 Overcast (100%)"/>
  </r>
  <r>
    <m/>
    <s v="S2A_MSIL1C"/>
    <s v="CDM-MLB-CLS"/>
    <s v="-39.10, 120.03 | Zoom: 11"/>
    <b v="1"/>
    <s v="United States"/>
    <s v="Lake Tahoe"/>
    <s v="TA"/>
    <x v="399"/>
    <s v="10SFJ"/>
    <s v="19:03:37 UTC"/>
    <n v="99.9"/>
    <s v="2500X1254px"/>
    <s v="PNG"/>
    <s v="65m"/>
    <s v="2022H2"/>
    <n v="99.466666666666654"/>
    <n v="100"/>
    <s v="04 Overcast (100%)"/>
  </r>
  <r>
    <m/>
    <s v="S2A_MSIL1C"/>
    <s v="CDM-MLB-CLS"/>
    <s v="-39.10, 120.03 | Zoom: 11"/>
    <b v="1"/>
    <s v="United States"/>
    <s v="Lake Tahoe"/>
    <s v="TA"/>
    <x v="399"/>
    <s v="11SKD"/>
    <s v="19:03:33 UTC"/>
    <n v="98.8"/>
    <s v="2500X1254px"/>
    <s v="PNG"/>
    <s v="65m"/>
    <s v="2022H2"/>
    <n v="99.466666666666654"/>
    <n v="100"/>
    <s v="04 Overcast (100%)"/>
  </r>
  <r>
    <m/>
    <s v="S2A_MSIL1C"/>
    <s v="CDM-MLB-CLS"/>
    <s v="-39.10, 120.03 | Zoom: 11"/>
    <b v="1"/>
    <s v="United States"/>
    <s v="Lake Tahoe"/>
    <s v="TA"/>
    <x v="399"/>
    <s v="10SGJ"/>
    <s v="19:03:33 UTC"/>
    <n v="99"/>
    <s v="2500X1254px"/>
    <s v="PNG"/>
    <s v="65m"/>
    <s v="2022H2"/>
    <n v="99.466666666666654"/>
    <n v="100"/>
    <s v="04 Overcast (100%)"/>
  </r>
  <r>
    <m/>
    <s v="S2A_MSIL1C"/>
    <s v="CDM-MLB-CLS"/>
    <s v="-39.10, 120.03 | Zoom: 11"/>
    <b v="1"/>
    <s v="United States"/>
    <s v="Lake Tahoe"/>
    <s v="TA"/>
    <x v="147"/>
    <s v="10SFH"/>
    <s v="18:53:56 UTC"/>
    <n v="0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147"/>
    <s v="10SGH"/>
    <s v="18:53:52 UTC"/>
    <n v="0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147"/>
    <s v="11SKC"/>
    <s v="18:53:51 UTC"/>
    <n v="0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147"/>
    <s v="11SLC"/>
    <s v="18:53:47 UTC"/>
    <n v="2.2999999999999998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147"/>
    <s v="10SFJ"/>
    <s v="18:53:44 UTC"/>
    <n v="0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147"/>
    <s v="10SGJ"/>
    <s v="18:53:38 UTC"/>
    <n v="0.3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147"/>
    <s v="11SKD"/>
    <s v="18:53:37 UTC"/>
    <n v="0.3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147"/>
    <s v="11SLD"/>
    <s v="18:53:33 UTC"/>
    <n v="0"/>
    <s v="2500X1254px"/>
    <s v="PNG"/>
    <s v="65m"/>
    <s v="2022H2"/>
    <n v="0.36249999999999993"/>
    <n v="10"/>
    <s v="02 Sunny (10%-30%)"/>
  </r>
  <r>
    <m/>
    <s v="S2A_MSIL1C"/>
    <s v="CDM-MLB-CLS"/>
    <s v="-39.10, 120.03 | Zoom: 11"/>
    <b v="1"/>
    <s v="United States"/>
    <s v="Lake Tahoe"/>
    <s v="TA"/>
    <x v="330"/>
    <s v="10SFH"/>
    <s v="19:03:48 UTC"/>
    <n v="22.7"/>
    <s v="2500X1254px"/>
    <s v="PNG"/>
    <s v="65m"/>
    <s v="2022H2"/>
    <n v="54.600000000000016"/>
    <n v="60"/>
    <s v="03 Cloudy (40%-90%)"/>
  </r>
  <r>
    <m/>
    <s v="S2A_MSIL1C"/>
    <s v="CDM-MLB-CLS"/>
    <s v="-39.10, 120.03 | Zoom: 11"/>
    <b v="1"/>
    <s v="United States"/>
    <s v="Lake Tahoe"/>
    <s v="TA"/>
    <x v="330"/>
    <s v="10SGH"/>
    <s v="19:03:45 UTC"/>
    <n v="57.7"/>
    <s v="2500X1254px"/>
    <s v="PNG"/>
    <s v="65m"/>
    <s v="2022H2"/>
    <n v="54.600000000000016"/>
    <n v="60"/>
    <s v="03 Cloudy (40%-90%)"/>
  </r>
  <r>
    <m/>
    <s v="S2A_MSIL1C"/>
    <s v="CDM-MLB-CLS"/>
    <s v="-39.10, 120.03 | Zoom: 11"/>
    <b v="1"/>
    <s v="United States"/>
    <s v="Lake Tahoe"/>
    <s v="TA"/>
    <x v="330"/>
    <s v="11SKC"/>
    <s v="19:03:44 UTC"/>
    <n v="59.7"/>
    <s v="2500X1254px"/>
    <s v="PNG"/>
    <s v="65m"/>
    <s v="2022H2"/>
    <n v="54.600000000000016"/>
    <n v="60"/>
    <s v="03 Cloudy (40%-90%)"/>
  </r>
  <r>
    <m/>
    <s v="S2A_MSIL1C"/>
    <s v="CDM-MLB-CLS"/>
    <s v="-39.10, 120.03 | Zoom: 11"/>
    <b v="1"/>
    <s v="United States"/>
    <s v="Lake Tahoe"/>
    <s v="TA"/>
    <x v="330"/>
    <s v="10SFJ"/>
    <s v="19:03:34 UTC"/>
    <n v="70.8"/>
    <s v="2500X1254px"/>
    <s v="PNG"/>
    <s v="65m"/>
    <s v="2022H2"/>
    <n v="54.600000000000016"/>
    <n v="60"/>
    <s v="03 Cloudy (40%-90%)"/>
  </r>
  <r>
    <m/>
    <s v="S2A_MSIL1C"/>
    <s v="CDM-MLB-CLS"/>
    <s v="-39.10, 120.03 | Zoom: 11"/>
    <b v="1"/>
    <s v="United States"/>
    <s v="Lake Tahoe"/>
    <s v="TA"/>
    <x v="330"/>
    <s v="10SGJ"/>
    <s v="19:03:30 UTC"/>
    <n v="58.6"/>
    <s v="2500X1254px"/>
    <s v="PNG"/>
    <s v="65m"/>
    <s v="2022H2"/>
    <n v="54.600000000000016"/>
    <n v="60"/>
    <s v="03 Cloudy (40%-90%)"/>
  </r>
  <r>
    <m/>
    <s v="S2A_MSIL1C"/>
    <s v="CDM-MLB-CLS"/>
    <s v="-39.10, 120.03 | Zoom: 11"/>
    <b v="1"/>
    <s v="United States"/>
    <s v="Lake Tahoe"/>
    <s v="TA"/>
    <x v="330"/>
    <s v="11SKD"/>
    <s v="19:03:29 UTC"/>
    <n v="58.1"/>
    <s v="2500X1254px"/>
    <s v="PNG"/>
    <s v="65m"/>
    <s v="2022H2"/>
    <n v="54.600000000000016"/>
    <n v="60"/>
    <s v="03 Cloudy (40%-90%)"/>
  </r>
  <r>
    <m/>
    <s v="S2A_MSIL1C"/>
    <s v="CDM-MLB-CLS"/>
    <s v="-39.10, 120.03 | Zoom: 11"/>
    <b v="1"/>
    <s v="United States"/>
    <s v="Lake Tahoe"/>
    <s v="TA"/>
    <x v="148"/>
    <s v="10SFH"/>
    <s v="18:53:53 UTC"/>
    <n v="4.9000000000000004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148"/>
    <s v="10SGH"/>
    <s v="18:53:50 UTC"/>
    <n v="0.4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148"/>
    <s v="11SKC"/>
    <s v="18:53:49 UTC"/>
    <n v="0.5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148"/>
    <s v="11SLC"/>
    <s v="18:53:45 UTC"/>
    <n v="4.2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148"/>
    <s v="10SFJ"/>
    <s v="18:53:42 UTC"/>
    <n v="4.5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148"/>
    <s v="10SGJ"/>
    <s v="18:53:35 UTC"/>
    <n v="0.3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148"/>
    <s v="11SKD"/>
    <s v="18:53:34 UTC"/>
    <n v="0.6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148"/>
    <s v="11SLD"/>
    <s v="18:53:30 UTC"/>
    <n v="2.1"/>
    <s v="2500X1254px"/>
    <s v="PNG"/>
    <s v="65m"/>
    <s v="2022H2"/>
    <n v="2.1875"/>
    <n v="10"/>
    <s v="02 Sunny (10%-30%)"/>
  </r>
  <r>
    <m/>
    <s v="S2A_MSIL1C"/>
    <s v="CDM-MLB-CLS"/>
    <s v="-39.10, 120.03 | Zoom: 11"/>
    <b v="1"/>
    <s v="United States"/>
    <s v="Lake Tahoe"/>
    <s v="TA"/>
    <x v="249"/>
    <s v="10SFH"/>
    <s v="19:03:51 UTC"/>
    <n v="16.100000000000001"/>
    <s v="2500X1254px"/>
    <s v="PNG"/>
    <s v="65m"/>
    <s v="2022H2"/>
    <n v="12.566666666666665"/>
    <n v="20"/>
    <s v="02 Sunny (10%-30%)"/>
  </r>
  <r>
    <m/>
    <s v="S2A_MSIL1C"/>
    <s v="CDM-MLB-CLS"/>
    <s v="-39.10, 120.03 | Zoom: 11"/>
    <b v="1"/>
    <s v="United States"/>
    <s v="Lake Tahoe"/>
    <s v="TA"/>
    <x v="249"/>
    <s v="10SGH"/>
    <s v="19:03:48 UTC"/>
    <n v="10.6"/>
    <s v="2500X1254px"/>
    <s v="PNG"/>
    <s v="65m"/>
    <s v="2022H2"/>
    <n v="12.566666666666665"/>
    <n v="20"/>
    <s v="02 Sunny (10%-30%)"/>
  </r>
  <r>
    <m/>
    <s v="S2A_MSIL1C"/>
    <s v="CDM-MLB-CLS"/>
    <s v="-39.10, 120.03 | Zoom: 11"/>
    <b v="1"/>
    <s v="United States"/>
    <s v="Lake Tahoe"/>
    <s v="TA"/>
    <x v="249"/>
    <s v="11SKC"/>
    <s v="19:03:47 UTC"/>
    <n v="9.5"/>
    <s v="2500X1254px"/>
    <s v="PNG"/>
    <s v="65m"/>
    <s v="2022H2"/>
    <n v="12.566666666666665"/>
    <n v="20"/>
    <s v="02 Sunny (10%-30%)"/>
  </r>
  <r>
    <m/>
    <s v="S2A_MSIL1C"/>
    <s v="CDM-MLB-CLS"/>
    <s v="-39.10, 120.03 | Zoom: 11"/>
    <b v="1"/>
    <s v="United States"/>
    <s v="Lake Tahoe"/>
    <s v="TA"/>
    <x v="249"/>
    <s v="10SFJ"/>
    <s v="19:03:37 UTC"/>
    <n v="38"/>
    <s v="2500X1254px"/>
    <s v="PNG"/>
    <s v="65m"/>
    <s v="2022H2"/>
    <n v="12.566666666666665"/>
    <n v="20"/>
    <s v="02 Sunny (10%-30%)"/>
  </r>
  <r>
    <m/>
    <s v="S2A_MSIL1C"/>
    <s v="CDM-MLB-CLS"/>
    <s v="-39.10, 120.03 | Zoom: 11"/>
    <b v="1"/>
    <s v="United States"/>
    <s v="Lake Tahoe"/>
    <s v="TA"/>
    <x v="249"/>
    <s v="10SGJ"/>
    <s v="19:03:33 UTC"/>
    <n v="0.6"/>
    <s v="2500X1254px"/>
    <s v="PNG"/>
    <s v="65m"/>
    <s v="2022H2"/>
    <n v="12.566666666666665"/>
    <n v="20"/>
    <s v="02 Sunny (10%-30%)"/>
  </r>
  <r>
    <m/>
    <s v="S2A_MSIL1C"/>
    <s v="CDM-MLB-CLS"/>
    <s v="-39.10, 120.03 | Zoom: 11"/>
    <b v="1"/>
    <s v="United States"/>
    <s v="Lake Tahoe"/>
    <s v="TA"/>
    <x v="249"/>
    <s v="11SKD"/>
    <s v="19:03:32 UTC"/>
    <n v="0.6"/>
    <s v="2500X1254px"/>
    <s v="PNG"/>
    <s v="65m"/>
    <s v="2022H2"/>
    <n v="12.566666666666665"/>
    <n v="20"/>
    <s v="02 Sunny (10%-30%)"/>
  </r>
  <r>
    <m/>
    <s v="S2A_MSIL1C"/>
    <s v="CDM-MLB-CLS"/>
    <s v="-39.10, 120.03 | Zoom: 11"/>
    <b v="1"/>
    <s v="United States"/>
    <s v="Lake Tahoe"/>
    <s v="TA"/>
    <x v="149"/>
    <s v="10SFH"/>
    <s v="18:53:55 UTC"/>
    <n v="23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149"/>
    <s v="10SGH"/>
    <s v="18:53:51 UTC"/>
    <n v="8.5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149"/>
    <s v="11SKC"/>
    <s v="18:53:50 UTC"/>
    <n v="4.0999999999999996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149"/>
    <s v="11SLC"/>
    <s v="18:53:46 UTC"/>
    <n v="3.7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149"/>
    <s v="10SFJ"/>
    <s v="18:53:43 UTC"/>
    <n v="0.3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149"/>
    <s v="10SGJ"/>
    <s v="18:53:37 UTC"/>
    <n v="0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149"/>
    <s v="11SKD"/>
    <s v="18:53:36 UTC"/>
    <n v="0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149"/>
    <s v="11SLD"/>
    <s v="18:53:32 UTC"/>
    <n v="0.2"/>
    <s v="2500X1254px"/>
    <s v="PNG"/>
    <s v="65m"/>
    <s v="2022H2"/>
    <n v="4.9750000000000005"/>
    <n v="10"/>
    <s v="02 Sunny (10%-30%)"/>
  </r>
  <r>
    <m/>
    <s v="S2A_MSIL1C"/>
    <s v="CDM-MLB-CLS"/>
    <s v="-39.10, 120.03 | Zoom: 11"/>
    <b v="1"/>
    <s v="United States"/>
    <s v="Lake Tahoe"/>
    <s v="TA"/>
    <x v="400"/>
    <s v="10SFH"/>
    <s v="19:03:50 UTC"/>
    <n v="33.200000000000003"/>
    <s v="2500X1254px"/>
    <s v="PNG"/>
    <s v="65m"/>
    <s v="2022H2"/>
    <n v="41.816666666666663"/>
    <n v="50"/>
    <s v="03 Cloudy (40%-90%)"/>
  </r>
  <r>
    <m/>
    <s v="S2A_MSIL1C"/>
    <s v="CDM-MLB-CLS"/>
    <s v="-39.10, 120.03 | Zoom: 11"/>
    <b v="1"/>
    <s v="United States"/>
    <s v="Lake Tahoe"/>
    <s v="TA"/>
    <x v="400"/>
    <s v="10SGH"/>
    <s v="19:03:47 UTC"/>
    <n v="57.4"/>
    <s v="2500X1254px"/>
    <s v="PNG"/>
    <s v="65m"/>
    <s v="2022H2"/>
    <n v="41.816666666666663"/>
    <n v="50"/>
    <s v="03 Cloudy (40%-90%)"/>
  </r>
  <r>
    <m/>
    <s v="S2A_MSIL1C"/>
    <s v="CDM-MLB-CLS"/>
    <s v="-39.10, 120.03 | Zoom: 11"/>
    <b v="1"/>
    <s v="United States"/>
    <s v="Lake Tahoe"/>
    <s v="TA"/>
    <x v="400"/>
    <s v="11SKC"/>
    <s v="19:03:46 UTC"/>
    <n v="46"/>
    <s v="2500X1254px"/>
    <s v="PNG"/>
    <s v="65m"/>
    <s v="2022H2"/>
    <n v="41.816666666666663"/>
    <n v="50"/>
    <s v="03 Cloudy (40%-90%)"/>
  </r>
  <r>
    <m/>
    <s v="S2A_MSIL1C"/>
    <s v="CDM-MLB-CLS"/>
    <s v="-39.10, 120.03 | Zoom: 11"/>
    <b v="1"/>
    <s v="United States"/>
    <s v="Lake Tahoe"/>
    <s v="TA"/>
    <x v="400"/>
    <s v="10SFJ"/>
    <s v="19:03:36 UTC"/>
    <n v="36.9"/>
    <s v="2500X1254px"/>
    <s v="PNG"/>
    <s v="65m"/>
    <s v="2022H2"/>
    <n v="41.816666666666663"/>
    <n v="50"/>
    <s v="03 Cloudy (40%-90%)"/>
  </r>
  <r>
    <m/>
    <s v="S2A_MSIL1C"/>
    <s v="CDM-MLB-CLS"/>
    <s v="-39.10, 120.03 | Zoom: 11"/>
    <b v="1"/>
    <s v="United States"/>
    <s v="Lake Tahoe"/>
    <s v="TA"/>
    <x v="400"/>
    <s v="11SKD"/>
    <s v="19:03:32 UTC"/>
    <n v="33.6"/>
    <s v="2500X1254px"/>
    <s v="PNG"/>
    <s v="65m"/>
    <s v="2022H2"/>
    <n v="41.816666666666663"/>
    <n v="50"/>
    <s v="03 Cloudy (40%-90%)"/>
  </r>
  <r>
    <m/>
    <s v="S2A_MSIL1C"/>
    <s v="CDM-MLB-CLS"/>
    <s v="-39.10, 120.03 | Zoom: 11"/>
    <b v="1"/>
    <s v="United States"/>
    <s v="Lake Tahoe"/>
    <s v="TA"/>
    <x v="400"/>
    <s v="10SGJ"/>
    <s v="19:03:32 UTC"/>
    <n v="43.8"/>
    <s v="2500X1254px"/>
    <s v="PNG"/>
    <s v="65m"/>
    <s v="2022H2"/>
    <n v="41.816666666666663"/>
    <n v="50"/>
    <s v="03 Cloudy (40%-90%)"/>
  </r>
  <r>
    <m/>
    <s v="S2A_MSIL1C"/>
    <s v="CDM-MLB-CLS"/>
    <s v="-39.10, 120.03 | Zoom: 11"/>
    <b v="1"/>
    <s v="United States"/>
    <s v="Lake Tahoe"/>
    <s v="TA"/>
    <x v="150"/>
    <s v="10SFH"/>
    <s v="18:53:55 UTC"/>
    <n v="87.9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150"/>
    <s v="10SGH"/>
    <s v="18:53:51 UTC"/>
    <n v="23.9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150"/>
    <s v="11SKC"/>
    <s v="18:53:50 UTC"/>
    <n v="7.5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150"/>
    <s v="11SLC"/>
    <s v="18:53:46 UTC"/>
    <n v="5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150"/>
    <s v="10SFJ"/>
    <s v="18:53:43 UTC"/>
    <n v="13.5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150"/>
    <s v="10SGJ"/>
    <s v="18:53:37 UTC"/>
    <n v="2.2999999999999998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150"/>
    <s v="11SKD"/>
    <s v="18:53:36 UTC"/>
    <n v="1.5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150"/>
    <s v="11SLD"/>
    <s v="18:53:32 UTC"/>
    <n v="6"/>
    <s v="2500X1254px"/>
    <s v="PNG"/>
    <s v="65m"/>
    <s v="2022H2"/>
    <n v="18.450000000000003"/>
    <n v="20"/>
    <s v="02 Sunny (10%-30%)"/>
  </r>
  <r>
    <m/>
    <s v="S2A_MSIL1C"/>
    <s v="CDM-MLB-CLS"/>
    <s v="-39.10, 120.03 | Zoom: 11"/>
    <b v="1"/>
    <s v="United States"/>
    <s v="Lake Tahoe"/>
    <s v="TA"/>
    <x v="332"/>
    <s v="10SFH"/>
    <s v="19:03:52 UTC"/>
    <n v="0"/>
    <s v="2500X1254px"/>
    <s v="PNG"/>
    <s v="65m"/>
    <s v="2022H2"/>
    <n v="0.53333333333333333"/>
    <n v="10"/>
    <s v="02 Sunny (10%-30%)"/>
  </r>
  <r>
    <m/>
    <s v="S2A_MSIL1C"/>
    <s v="CDM-MLB-CLS"/>
    <s v="-39.10, 120.03 | Zoom: 11"/>
    <b v="1"/>
    <s v="United States"/>
    <s v="Lake Tahoe"/>
    <s v="TA"/>
    <x v="332"/>
    <s v="10SGH"/>
    <s v="19:03:48 UTC"/>
    <n v="0.3"/>
    <s v="2500X1254px"/>
    <s v="PNG"/>
    <s v="65m"/>
    <s v="2022H2"/>
    <n v="0.53333333333333333"/>
    <n v="10"/>
    <s v="02 Sunny (10%-30%)"/>
  </r>
  <r>
    <m/>
    <s v="S2A_MSIL1C"/>
    <s v="CDM-MLB-CLS"/>
    <s v="-39.10, 120.03 | Zoom: 11"/>
    <b v="1"/>
    <s v="United States"/>
    <s v="Lake Tahoe"/>
    <s v="TA"/>
    <x v="332"/>
    <s v="11SKC"/>
    <s v="19:03:47 UTC"/>
    <n v="0.5"/>
    <s v="2500X1254px"/>
    <s v="PNG"/>
    <s v="65m"/>
    <s v="2022H2"/>
    <n v="0.53333333333333333"/>
    <n v="10"/>
    <s v="02 Sunny (10%-30%)"/>
  </r>
  <r>
    <m/>
    <s v="S2A_MSIL1C"/>
    <s v="CDM-MLB-CLS"/>
    <s v="-39.10, 120.03 | Zoom: 11"/>
    <b v="1"/>
    <s v="United States"/>
    <s v="Lake Tahoe"/>
    <s v="TA"/>
    <x v="332"/>
    <s v="10SFJ"/>
    <s v="19:03:37 UTC"/>
    <n v="2.4"/>
    <s v="2500X1254px"/>
    <s v="PNG"/>
    <s v="65m"/>
    <s v="2022H2"/>
    <n v="0.53333333333333333"/>
    <n v="10"/>
    <s v="02 Sunny (10%-30%)"/>
  </r>
  <r>
    <m/>
    <s v="S2A_MSIL1C"/>
    <s v="CDM-MLB-CLS"/>
    <s v="-39.10, 120.03 | Zoom: 11"/>
    <b v="1"/>
    <s v="United States"/>
    <s v="Lake Tahoe"/>
    <s v="TA"/>
    <x v="332"/>
    <s v="10SGJ"/>
    <s v="19:03:34 UTC"/>
    <n v="0"/>
    <s v="2500X1254px"/>
    <s v="PNG"/>
    <s v="65m"/>
    <s v="2022H2"/>
    <n v="0.53333333333333333"/>
    <n v="10"/>
    <s v="02 Sunny (10%-30%)"/>
  </r>
  <r>
    <m/>
    <s v="S2A_MSIL1C"/>
    <s v="CDM-MLB-CLS"/>
    <s v="-39.10, 120.03 | Zoom: 11"/>
    <b v="1"/>
    <s v="United States"/>
    <s v="Lake Tahoe"/>
    <s v="TA"/>
    <x v="332"/>
    <s v="11SKD"/>
    <s v="19:03:33 UTC"/>
    <n v="0"/>
    <s v="2500X1254px"/>
    <s v="PNG"/>
    <s v="65m"/>
    <s v="2022H2"/>
    <n v="0.53333333333333333"/>
    <n v="10"/>
    <s v="02 Sunny (10%-30%)"/>
  </r>
  <r>
    <m/>
    <s v="S2A_MSIL1C"/>
    <s v="CDM-MLB-CLS"/>
    <s v="-39.10, 120.03 | Zoom: 11"/>
    <b v="1"/>
    <s v="United States"/>
    <s v="Lake Tahoe"/>
    <s v="TA"/>
    <x v="151"/>
    <s v="10SFH"/>
    <s v="18:53:57 UTC"/>
    <n v="45.2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151"/>
    <s v="10SGH"/>
    <s v="18:53:53 UTC"/>
    <n v="11.5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151"/>
    <s v="11SKC"/>
    <s v="18:53:52 UTC"/>
    <n v="4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151"/>
    <s v="11SLC"/>
    <s v="18:53:48 UTC"/>
    <n v="8.6999999999999993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151"/>
    <s v="10SFJ"/>
    <s v="18:53:45 UTC"/>
    <n v="34.5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151"/>
    <s v="10SGJ"/>
    <s v="18:53:39 UTC"/>
    <n v="1.9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151"/>
    <s v="11SKD"/>
    <s v="18:53:38 UTC"/>
    <n v="0.3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151"/>
    <s v="11SLD"/>
    <s v="18:53:34 UTC"/>
    <n v="4.5999999999999996"/>
    <s v="2500X1254px"/>
    <s v="PNG"/>
    <s v="65m"/>
    <s v="2022H2"/>
    <n v="13.8375"/>
    <n v="20"/>
    <s v="02 Sunny (10%-30%)"/>
  </r>
  <r>
    <m/>
    <s v="S2A_MSIL1C"/>
    <s v="CDM-MLB-CLS"/>
    <s v="-39.10, 120.03 | Zoom: 11"/>
    <b v="1"/>
    <s v="United States"/>
    <s v="Lake Tahoe"/>
    <s v="TA"/>
    <x v="251"/>
    <s v="10SFH"/>
    <s v="19:03:51 UTC"/>
    <n v="0"/>
    <s v="2500X1254px"/>
    <s v="PNG"/>
    <s v="65m"/>
    <s v="2022H2"/>
    <n v="0.46666666666666673"/>
    <n v="10"/>
    <s v="02 Sunny (10%-30%)"/>
  </r>
  <r>
    <m/>
    <s v="S2A_MSIL1C"/>
    <s v="CDM-MLB-CLS"/>
    <s v="-39.10, 120.03 | Zoom: 11"/>
    <b v="1"/>
    <s v="United States"/>
    <s v="Lake Tahoe"/>
    <s v="TA"/>
    <x v="251"/>
    <s v="10SGH"/>
    <s v="19:03:47 UTC"/>
    <n v="1"/>
    <s v="2500X1254px"/>
    <s v="PNG"/>
    <s v="65m"/>
    <s v="2022H2"/>
    <n v="0.46666666666666673"/>
    <n v="10"/>
    <s v="02 Sunny (10%-30%)"/>
  </r>
  <r>
    <m/>
    <s v="S2A_MSIL1C"/>
    <s v="CDM-MLB-CLS"/>
    <s v="-39.10, 120.03 | Zoom: 11"/>
    <b v="1"/>
    <s v="United States"/>
    <s v="Lake Tahoe"/>
    <s v="TA"/>
    <x v="251"/>
    <s v="11SKC"/>
    <s v="19:03:46 UTC"/>
    <n v="1.6"/>
    <s v="2500X1254px"/>
    <s v="PNG"/>
    <s v="65m"/>
    <s v="2022H2"/>
    <n v="0.46666666666666673"/>
    <n v="10"/>
    <s v="02 Sunny (10%-30%)"/>
  </r>
  <r>
    <m/>
    <s v="S2A_MSIL1C"/>
    <s v="CDM-MLB-CLS"/>
    <s v="-39.10, 120.03 | Zoom: 11"/>
    <b v="1"/>
    <s v="United States"/>
    <s v="Lake Tahoe"/>
    <s v="TA"/>
    <x v="251"/>
    <s v="10SFJ"/>
    <s v="19:03:36 UTC"/>
    <n v="0"/>
    <s v="2500X1254px"/>
    <s v="PNG"/>
    <s v="65m"/>
    <s v="2022H2"/>
    <n v="0.46666666666666673"/>
    <n v="10"/>
    <s v="02 Sunny (10%-30%)"/>
  </r>
  <r>
    <m/>
    <s v="S2A_MSIL1C"/>
    <s v="CDM-MLB-CLS"/>
    <s v="-39.10, 120.03 | Zoom: 11"/>
    <b v="1"/>
    <s v="United States"/>
    <s v="Lake Tahoe"/>
    <s v="TA"/>
    <x v="251"/>
    <s v="10SGJ"/>
    <s v="19:03:33 UTC"/>
    <n v="0.1"/>
    <s v="2500X1254px"/>
    <s v="PNG"/>
    <s v="65m"/>
    <s v="2022H2"/>
    <n v="0.46666666666666673"/>
    <n v="10"/>
    <s v="02 Sunny (10%-30%)"/>
  </r>
  <r>
    <m/>
    <s v="S2A_MSIL1C"/>
    <s v="CDM-MLB-CLS"/>
    <s v="-39.10, 120.03 | Zoom: 11"/>
    <b v="1"/>
    <s v="United States"/>
    <s v="Lake Tahoe"/>
    <s v="TA"/>
    <x v="251"/>
    <s v="11SKD"/>
    <s v="19:03:32 UTC"/>
    <n v="0.1"/>
    <s v="2500X1254px"/>
    <s v="PNG"/>
    <s v="65m"/>
    <s v="2022H2"/>
    <n v="0.46666666666666673"/>
    <n v="10"/>
    <s v="02 Sunny (10%-30%)"/>
  </r>
  <r>
    <m/>
    <s v="S2A_MSIL1C"/>
    <s v="CDM-MLB-CLS"/>
    <s v="-39.10, 120.03 | Zoom: 11"/>
    <b v="1"/>
    <s v="United States"/>
    <s v="Lake Tahoe"/>
    <s v="TA"/>
    <x v="152"/>
    <s v="10SFH"/>
    <s v="18:53:55 UTC"/>
    <n v="30.9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152"/>
    <s v="10SGH"/>
    <s v="18:53:51 UTC"/>
    <n v="31.2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152"/>
    <s v="11SKC"/>
    <s v="18:53:50 UTC"/>
    <n v="22.6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152"/>
    <s v="11SLC"/>
    <s v="18:53:46 UTC"/>
    <n v="0.7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152"/>
    <s v="10SFJ"/>
    <s v="18:53:43 UTC"/>
    <n v="100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152"/>
    <s v="10SGJ"/>
    <s v="18:53:37 UTC"/>
    <n v="77.400000000000006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152"/>
    <s v="11SKD"/>
    <s v="18:53:36 UTC"/>
    <n v="69.599999999999994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152"/>
    <s v="11SLD"/>
    <s v="18:53:32 UTC"/>
    <n v="25.7"/>
    <s v="2500X1254px"/>
    <s v="PNG"/>
    <s v="65m"/>
    <s v="2022H2"/>
    <n v="44.762499999999996"/>
    <n v="50"/>
    <s v="03 Cloudy (40%-90%)"/>
  </r>
  <r>
    <m/>
    <s v="S2A_MSIL1C"/>
    <s v="CDM-MLB-CLS"/>
    <s v="-39.10, 120.03 | Zoom: 11"/>
    <b v="1"/>
    <s v="United States"/>
    <s v="Lake Tahoe"/>
    <s v="TA"/>
    <x v="401"/>
    <s v="10SFH"/>
    <s v="19:03:55 UTC"/>
    <n v="0"/>
    <s v="2500X1254px"/>
    <s v="PNG"/>
    <s v="65m"/>
    <s v="2022H2"/>
    <n v="3.3333333333333333E-2"/>
    <n v="10"/>
    <s v="02 Sunny (10%-30%)"/>
  </r>
  <r>
    <m/>
    <s v="S2A_MSIL1C"/>
    <s v="CDM-MLB-CLS"/>
    <s v="-39.10, 120.03 | Zoom: 11"/>
    <b v="1"/>
    <s v="United States"/>
    <s v="Lake Tahoe"/>
    <s v="TA"/>
    <x v="401"/>
    <s v="10SGH"/>
    <s v="19:03:51 UTC"/>
    <n v="0"/>
    <s v="2500X1254px"/>
    <s v="PNG"/>
    <s v="65m"/>
    <s v="2022H2"/>
    <n v="3.3333333333333333E-2"/>
    <n v="10"/>
    <s v="02 Sunny (10%-30%)"/>
  </r>
  <r>
    <m/>
    <s v="S2A_MSIL1C"/>
    <s v="CDM-MLB-CLS"/>
    <s v="-39.10, 120.03 | Zoom: 11"/>
    <b v="1"/>
    <s v="United States"/>
    <s v="Lake Tahoe"/>
    <s v="TA"/>
    <x v="401"/>
    <s v="11SKC"/>
    <s v="19:03:50 UTC"/>
    <n v="0"/>
    <s v="2500X1254px"/>
    <s v="PNG"/>
    <s v="65m"/>
    <s v="2022H2"/>
    <n v="3.3333333333333333E-2"/>
    <n v="10"/>
    <s v="02 Sunny (10%-30%)"/>
  </r>
  <r>
    <m/>
    <s v="S2A_MSIL1C"/>
    <s v="CDM-MLB-CLS"/>
    <s v="-39.10, 120.03 | Zoom: 11"/>
    <b v="1"/>
    <s v="United States"/>
    <s v="Lake Tahoe"/>
    <s v="TA"/>
    <x v="401"/>
    <s v="10SFJ"/>
    <s v="19:03:40 UTC"/>
    <n v="0"/>
    <s v="2500X1254px"/>
    <s v="PNG"/>
    <s v="65m"/>
    <s v="2022H2"/>
    <n v="3.3333333333333333E-2"/>
    <n v="10"/>
    <s v="02 Sunny (10%-30%)"/>
  </r>
  <r>
    <m/>
    <s v="S2A_MSIL1C"/>
    <s v="CDM-MLB-CLS"/>
    <s v="-39.10, 120.03 | Zoom: 11"/>
    <b v="1"/>
    <s v="United States"/>
    <s v="Lake Tahoe"/>
    <s v="TA"/>
    <x v="401"/>
    <s v="10SGJ"/>
    <s v="19:03:36 UTC"/>
    <n v="0.1"/>
    <s v="2500X1254px"/>
    <s v="PNG"/>
    <s v="65m"/>
    <s v="2022H2"/>
    <n v="3.3333333333333333E-2"/>
    <n v="10"/>
    <s v="02 Sunny (10%-30%)"/>
  </r>
  <r>
    <m/>
    <s v="S2A_MSIL1C"/>
    <s v="CDM-MLB-CLS"/>
    <s v="-39.10, 120.03 | Zoom: 11"/>
    <b v="1"/>
    <s v="United States"/>
    <s v="Lake Tahoe"/>
    <s v="TA"/>
    <x v="401"/>
    <s v="11SKD"/>
    <s v="19:03:36 UTC"/>
    <n v="0.1"/>
    <s v="2500X1254px"/>
    <s v="PNG"/>
    <s v="65m"/>
    <s v="2022H2"/>
    <n v="3.3333333333333333E-2"/>
    <n v="10"/>
    <s v="02 Sunny (10%-30%)"/>
  </r>
  <r>
    <m/>
    <s v="S2A_MSIL1C"/>
    <s v="CDM-MLB-CLS"/>
    <s v="-39.10, 120.03 | Zoom: 11"/>
    <b v="1"/>
    <s v="United States"/>
    <s v="Lake Tahoe"/>
    <s v="TA"/>
    <x v="402"/>
    <s v="10SFH"/>
    <s v="19:03:49 UTC"/>
    <n v="95.4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0SGH"/>
    <s v="19:03:46 UTC"/>
    <n v="97.8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1SKC"/>
    <s v="19:03:45 UTC"/>
    <n v="98.7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1SLC"/>
    <s v="19:03:37 UTC"/>
    <n v="99.2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0SGJ"/>
    <s v="19:03:35 UTC"/>
    <n v="91.9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1SKD"/>
    <s v="19:03:34 UTC"/>
    <n v="89.4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0SFJ"/>
    <s v="19:03:30 UTC"/>
    <n v="99.4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1SKD"/>
    <s v="19:03:28 UTC"/>
    <n v="69.400000000000006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402"/>
    <s v="10SGJ"/>
    <s v="19:03:28 UTC"/>
    <n v="72.7"/>
    <s v="2500X1254px"/>
    <s v="PNG"/>
    <s v="65m"/>
    <s v="2022H2"/>
    <n v="90.433333333333337"/>
    <n v="100"/>
    <s v="04 Overcast (100%)"/>
  </r>
  <r>
    <m/>
    <s v="S2A_MSIL1C"/>
    <s v="CDM-MLB-CLS"/>
    <s v="-39.10, 120.03 | Zoom: 11"/>
    <b v="1"/>
    <s v="United States"/>
    <s v="Lake Tahoe"/>
    <s v="TA"/>
    <x v="153"/>
    <s v="10SFH"/>
    <s v="18:53:53 UTC"/>
    <n v="58.9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153"/>
    <s v="10SGH"/>
    <s v="18:53:49 UTC"/>
    <n v="78.3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153"/>
    <s v="11SKC"/>
    <s v="18:53:48 UTC"/>
    <n v="75.599999999999994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153"/>
    <s v="11SLC"/>
    <s v="18:53:45 UTC"/>
    <n v="29.9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153"/>
    <s v="10SFJ"/>
    <s v="18:53:42 UTC"/>
    <n v="89.3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153"/>
    <s v="10SGJ"/>
    <s v="18:53:35 UTC"/>
    <n v="60.5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153"/>
    <s v="11SKD"/>
    <s v="18:53:34 UTC"/>
    <n v="55.6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153"/>
    <s v="11SLD"/>
    <s v="18:53:30 UTC"/>
    <n v="30.4"/>
    <s v="2500X1254px"/>
    <s v="PNG"/>
    <s v="65m"/>
    <s v="2022H2"/>
    <n v="59.8125"/>
    <n v="60"/>
    <s v="03 Cloudy (40%-90%)"/>
  </r>
  <r>
    <m/>
    <s v="S2A_MSIL1C"/>
    <s v="CDM-MLB-CLS"/>
    <s v="-39.10, 120.03 | Zoom: 11"/>
    <b v="1"/>
    <s v="United States"/>
    <s v="Lake Tahoe"/>
    <s v="TA"/>
    <x v="403"/>
    <s v="10SGH"/>
    <s v="19:03:51 UTC"/>
    <n v="42.5"/>
    <s v="2500X1254px"/>
    <s v="PNG"/>
    <s v="65m"/>
    <s v="2022H2"/>
    <n v="45.574999999999996"/>
    <n v="50"/>
    <s v="03 Cloudy (40%-90%)"/>
  </r>
  <r>
    <m/>
    <s v="S2A_MSIL1C"/>
    <s v="CDM-MLB-CLS"/>
    <s v="-39.10, 120.03 | Zoom: 11"/>
    <b v="1"/>
    <s v="United States"/>
    <s v="Lake Tahoe"/>
    <s v="TA"/>
    <x v="403"/>
    <s v="11SKC"/>
    <s v="19:03:51 UTC"/>
    <n v="61.5"/>
    <s v="2500X1254px"/>
    <s v="PNG"/>
    <s v="65m"/>
    <s v="2022H2"/>
    <n v="45.574999999999996"/>
    <n v="50"/>
    <s v="03 Cloudy (40%-90%)"/>
  </r>
  <r>
    <m/>
    <s v="S2A_MSIL1C"/>
    <s v="CDM-MLB-CLS"/>
    <s v="-39.10, 120.03 | Zoom: 11"/>
    <b v="1"/>
    <s v="United States"/>
    <s v="Lake Tahoe"/>
    <s v="TA"/>
    <x v="403"/>
    <s v="10SGJ"/>
    <s v="19:03:37 UTC"/>
    <n v="38.200000000000003"/>
    <s v="2500X1254px"/>
    <s v="PNG"/>
    <s v="65m"/>
    <s v="2022H2"/>
    <n v="45.574999999999996"/>
    <n v="50"/>
    <s v="03 Cloudy (40%-90%)"/>
  </r>
  <r>
    <m/>
    <s v="S2A_MSIL1C"/>
    <s v="CDM-MLB-CLS"/>
    <s v="-39.10, 120.03 | Zoom: 11"/>
    <b v="1"/>
    <s v="United States"/>
    <s v="Lake Tahoe"/>
    <s v="TA"/>
    <x v="403"/>
    <s v="11SKD"/>
    <s v="19:03:36 UTC"/>
    <n v="40.1"/>
    <s v="2500X1254px"/>
    <s v="PNG"/>
    <s v="65m"/>
    <s v="2022H2"/>
    <n v="45.574999999999996"/>
    <n v="50"/>
    <s v="03 Cloudy (40%-90%)"/>
  </r>
  <r>
    <m/>
    <s v="S2A_MSIL1C"/>
    <s v="CDM-MLB-CLS"/>
    <s v="-39.10, 120.03 | Zoom: 11"/>
    <b v="1"/>
    <s v="United States"/>
    <s v="Lake Tahoe"/>
    <s v="TA"/>
    <x v="154"/>
    <s v="10SGH"/>
    <s v="18:53:55 UTC"/>
    <n v="28.2"/>
    <s v="2500X1254px"/>
    <s v="PNG"/>
    <s v="65m"/>
    <s v="2022H2"/>
    <n v="9.8250000000000011"/>
    <n v="10"/>
    <s v="02 Sunny (10%-30%)"/>
  </r>
  <r>
    <m/>
    <s v="S2A_MSIL1C"/>
    <s v="CDM-MLB-CLS"/>
    <s v="-39.10, 120.03 | Zoom: 11"/>
    <b v="1"/>
    <s v="United States"/>
    <s v="Lake Tahoe"/>
    <s v="TA"/>
    <x v="154"/>
    <s v="11SKC"/>
    <s v="18:53:54 UTC"/>
    <n v="9.4"/>
    <s v="2500X1254px"/>
    <s v="PNG"/>
    <s v="65m"/>
    <s v="2022H2"/>
    <n v="9.8250000000000011"/>
    <n v="10"/>
    <s v="02 Sunny (10%-30%)"/>
  </r>
  <r>
    <m/>
    <s v="S2A_MSIL1C"/>
    <s v="CDM-MLB-CLS"/>
    <s v="-39.10, 120.03 | Zoom: 11"/>
    <b v="1"/>
    <s v="United States"/>
    <s v="Lake Tahoe"/>
    <s v="TA"/>
    <x v="154"/>
    <s v="10SGJ"/>
    <s v="18:53:41 UTC"/>
    <n v="1.6"/>
    <s v="2500X1254px"/>
    <s v="PNG"/>
    <s v="65m"/>
    <s v="2022H2"/>
    <n v="9.8250000000000011"/>
    <n v="10"/>
    <s v="02 Sunny (10%-30%)"/>
  </r>
  <r>
    <m/>
    <s v="S2A_MSIL1C"/>
    <s v="CDM-MLB-CLS"/>
    <s v="-39.10, 120.03 | Zoom: 11"/>
    <b v="1"/>
    <s v="United States"/>
    <s v="Lake Tahoe"/>
    <s v="TA"/>
    <x v="154"/>
    <s v="11SKD"/>
    <s v="18:53:40 UTC"/>
    <n v="0.1"/>
    <s v="2500X1254px"/>
    <s v="PNG"/>
    <s v="65m"/>
    <s v="2022H2"/>
    <n v="9.8250000000000011"/>
    <n v="10"/>
    <s v="02 Sunny (10%-30%)"/>
  </r>
  <r>
    <m/>
    <s v="S2A_MSIL1C"/>
    <s v="CDM-MLB-CLS"/>
    <s v="-39.10, 120.03 | Zoom: 11"/>
    <b v="1"/>
    <s v="United States"/>
    <s v="Lake Tahoe"/>
    <s v="TA"/>
    <x v="336"/>
    <s v="10SGH"/>
    <s v="19:03:47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36"/>
    <s v="11SKC"/>
    <s v="19:03:46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36"/>
    <s v="10SGJ"/>
    <s v="19:03:32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36"/>
    <s v="11SKD"/>
    <s v="19:03:31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5"/>
    <s v="10SGH"/>
    <s v="18:53:51 UTC"/>
    <n v="2.8"/>
    <s v="2500X1254px"/>
    <s v="PNG"/>
    <s v="65m"/>
    <s v="2022H2"/>
    <n v="16.95"/>
    <n v="20"/>
    <s v="02 Sunny (10%-30%)"/>
  </r>
  <r>
    <m/>
    <s v="S2A_MSIL1C"/>
    <s v="CDM-MLB-CLS"/>
    <s v="-39.10, 120.03 | Zoom: 11"/>
    <b v="1"/>
    <s v="United States"/>
    <s v="Lake Tahoe"/>
    <s v="TA"/>
    <x v="155"/>
    <s v="11SKC"/>
    <s v="18:53:50 UTC"/>
    <n v="7.9"/>
    <s v="2500X1254px"/>
    <s v="PNG"/>
    <s v="65m"/>
    <s v="2022H2"/>
    <n v="16.95"/>
    <n v="20"/>
    <s v="02 Sunny (10%-30%)"/>
  </r>
  <r>
    <m/>
    <s v="S2A_MSIL1C"/>
    <s v="CDM-MLB-CLS"/>
    <s v="-39.10, 120.03 | Zoom: 11"/>
    <b v="1"/>
    <s v="United States"/>
    <s v="Lake Tahoe"/>
    <s v="TA"/>
    <x v="155"/>
    <s v="10SGJ"/>
    <s v="18:53:36 UTC"/>
    <n v="23.8"/>
    <s v="2500X1254px"/>
    <s v="PNG"/>
    <s v="65m"/>
    <s v="2022H2"/>
    <n v="16.95"/>
    <n v="20"/>
    <s v="02 Sunny (10%-30%)"/>
  </r>
  <r>
    <m/>
    <s v="S2A_MSIL1C"/>
    <s v="CDM-MLB-CLS"/>
    <s v="-39.10, 120.03 | Zoom: 11"/>
    <b v="1"/>
    <s v="United States"/>
    <s v="Lake Tahoe"/>
    <s v="TA"/>
    <x v="155"/>
    <s v="11SKD"/>
    <s v="18:53:36 UTC"/>
    <n v="33.299999999999997"/>
    <s v="2500X1254px"/>
    <s v="PNG"/>
    <s v="65m"/>
    <s v="2022H2"/>
    <n v="16.95"/>
    <n v="20"/>
    <s v="02 Sunny (10%-30%)"/>
  </r>
  <r>
    <m/>
    <s v="S2A_MSIL1C"/>
    <s v="CDM-MLB-CLS"/>
    <s v="-39.10, 120.03 | Zoom: 11"/>
    <b v="1"/>
    <s v="United States"/>
    <s v="Lake Tahoe"/>
    <s v="TA"/>
    <x v="256"/>
    <s v="10SGH"/>
    <s v="19:03:4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56"/>
    <s v="11SKC"/>
    <s v="19:03:48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56"/>
    <s v="10SGJ"/>
    <s v="19:03:3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56"/>
    <s v="11SKD"/>
    <s v="19:03:3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6"/>
    <s v="10SGH"/>
    <s v="18:53:54 UTC"/>
    <n v="37.200000000000003"/>
    <s v="2500X1254px"/>
    <s v="PNG"/>
    <s v="65m"/>
    <s v="2022H2"/>
    <n v="21.8"/>
    <n v="30"/>
    <s v="02 Sunny (10%-30%)"/>
  </r>
  <r>
    <m/>
    <s v="S2A_MSIL1C"/>
    <s v="CDM-MLB-CLS"/>
    <s v="-39.10, 120.03 | Zoom: 11"/>
    <b v="1"/>
    <s v="United States"/>
    <s v="Lake Tahoe"/>
    <s v="TA"/>
    <x v="156"/>
    <s v="11SKC"/>
    <s v="18:53:53 UTC"/>
    <n v="19.600000000000001"/>
    <s v="2500X1254px"/>
    <s v="PNG"/>
    <s v="65m"/>
    <s v="2022H2"/>
    <n v="21.8"/>
    <n v="30"/>
    <s v="02 Sunny (10%-30%)"/>
  </r>
  <r>
    <m/>
    <s v="S2A_MSIL1C"/>
    <s v="CDM-MLB-CLS"/>
    <s v="-39.10, 120.03 | Zoom: 11"/>
    <b v="1"/>
    <s v="United States"/>
    <s v="Lake Tahoe"/>
    <s v="TA"/>
    <x v="156"/>
    <s v="10SGJ"/>
    <s v="18:53:39 UTC"/>
    <n v="15.9"/>
    <s v="2500X1254px"/>
    <s v="PNG"/>
    <s v="65m"/>
    <s v="2022H2"/>
    <n v="21.8"/>
    <n v="30"/>
    <s v="02 Sunny (10%-30%)"/>
  </r>
  <r>
    <m/>
    <s v="S2A_MSIL1C"/>
    <s v="CDM-MLB-CLS"/>
    <s v="-39.10, 120.03 | Zoom: 11"/>
    <b v="1"/>
    <s v="United States"/>
    <s v="Lake Tahoe"/>
    <s v="TA"/>
    <x v="156"/>
    <s v="11SKD"/>
    <s v="18:53:39 UTC"/>
    <n v="14.5"/>
    <s v="2500X1254px"/>
    <s v="PNG"/>
    <s v="65m"/>
    <s v="2022H2"/>
    <n v="21.8"/>
    <n v="30"/>
    <s v="02 Sunny (10%-30%)"/>
  </r>
  <r>
    <m/>
    <s v="S2A_MSIL1C"/>
    <s v="CDM-MLB-CLS"/>
    <s v="-39.10, 120.03 | Zoom: 11"/>
    <b v="1"/>
    <s v="United States"/>
    <s v="Lake Tahoe"/>
    <s v="TA"/>
    <x v="404"/>
    <s v="10SGH"/>
    <s v="19:03:47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4"/>
    <s v="11SKC"/>
    <s v="19:03:46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4"/>
    <s v="10SGJ"/>
    <s v="19:03:32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4"/>
    <s v="11SKD"/>
    <s v="19:03:32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7"/>
    <s v="10SGH"/>
    <s v="18:53:51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7"/>
    <s v="11SKC"/>
    <s v="18:53:5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7"/>
    <s v="10SGJ"/>
    <s v="18:53:36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7"/>
    <s v="11SKD"/>
    <s v="18:53:3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38"/>
    <s v="10SGH"/>
    <s v="19:03:53 UTC"/>
    <n v="0.9"/>
    <s v="2500X1254px"/>
    <s v="PNG"/>
    <s v="65m"/>
    <s v="2022H2"/>
    <n v="0.57499999999999996"/>
    <n v="10"/>
    <s v="02 Sunny (10%-30%)"/>
  </r>
  <r>
    <m/>
    <s v="S2A_MSIL1C"/>
    <s v="CDM-MLB-CLS"/>
    <s v="-39.10, 120.03 | Zoom: 11"/>
    <b v="1"/>
    <s v="United States"/>
    <s v="Lake Tahoe"/>
    <s v="TA"/>
    <x v="338"/>
    <s v="11SKC"/>
    <s v="19:03:52 UTC"/>
    <n v="1.4"/>
    <s v="2500X1254px"/>
    <s v="PNG"/>
    <s v="65m"/>
    <s v="2022H2"/>
    <n v="0.57499999999999996"/>
    <n v="10"/>
    <s v="02 Sunny (10%-30%)"/>
  </r>
  <r>
    <m/>
    <s v="S2A_MSIL1C"/>
    <s v="CDM-MLB-CLS"/>
    <s v="-39.10, 120.03 | Zoom: 11"/>
    <b v="1"/>
    <s v="United States"/>
    <s v="Lake Tahoe"/>
    <s v="TA"/>
    <x v="338"/>
    <s v="10SGJ"/>
    <s v="19:03:38 UTC"/>
    <n v="0"/>
    <s v="2500X1254px"/>
    <s v="PNG"/>
    <s v="65m"/>
    <s v="2022H2"/>
    <n v="0.57499999999999996"/>
    <n v="10"/>
    <s v="02 Sunny (10%-30%)"/>
  </r>
  <r>
    <m/>
    <s v="S2A_MSIL1C"/>
    <s v="CDM-MLB-CLS"/>
    <s v="-39.10, 120.03 | Zoom: 11"/>
    <b v="1"/>
    <s v="United States"/>
    <s v="Lake Tahoe"/>
    <s v="TA"/>
    <x v="338"/>
    <s v="11SKD"/>
    <s v="19:03:38 UTC"/>
    <n v="0"/>
    <s v="2500X1254px"/>
    <s v="PNG"/>
    <s v="65m"/>
    <s v="2022H2"/>
    <n v="0.57499999999999996"/>
    <n v="10"/>
    <s v="02 Sunny (10%-30%)"/>
  </r>
  <r>
    <m/>
    <s v="S2A_MSIL1C"/>
    <s v="CDM-MLB-CLS"/>
    <s v="-39.10, 120.03 | Zoom: 11"/>
    <b v="1"/>
    <s v="United States"/>
    <s v="Lake Tahoe"/>
    <s v="TA"/>
    <x v="158"/>
    <s v="10SGH"/>
    <s v="18:53:58 UTC"/>
    <n v="1.9"/>
    <s v="2500X1254px"/>
    <s v="PNG"/>
    <s v="65m"/>
    <s v="2022H2"/>
    <n v="1.0249999999999999"/>
    <n v="10"/>
    <s v="02 Sunny (10%-30%)"/>
  </r>
  <r>
    <m/>
    <s v="S2A_MSIL1C"/>
    <s v="CDM-MLB-CLS"/>
    <s v="-39.10, 120.03 | Zoom: 11"/>
    <b v="1"/>
    <s v="United States"/>
    <s v="Lake Tahoe"/>
    <s v="TA"/>
    <x v="158"/>
    <s v="11SKC"/>
    <s v="18:53:57 UTC"/>
    <n v="2.2000000000000002"/>
    <s v="2500X1254px"/>
    <s v="PNG"/>
    <s v="65m"/>
    <s v="2022H2"/>
    <n v="1.0249999999999999"/>
    <n v="10"/>
    <s v="02 Sunny (10%-30%)"/>
  </r>
  <r>
    <m/>
    <s v="S2A_MSIL1C"/>
    <s v="CDM-MLB-CLS"/>
    <s v="-39.10, 120.03 | Zoom: 11"/>
    <b v="1"/>
    <s v="United States"/>
    <s v="Lake Tahoe"/>
    <s v="TA"/>
    <x v="158"/>
    <s v="11SKD"/>
    <s v="18:53:43 UTC"/>
    <n v="0"/>
    <s v="2500X1254px"/>
    <s v="PNG"/>
    <s v="65m"/>
    <s v="2022H2"/>
    <n v="1.0249999999999999"/>
    <n v="10"/>
    <s v="02 Sunny (10%-30%)"/>
  </r>
  <r>
    <m/>
    <s v="S2A_MSIL1C"/>
    <s v="CDM-MLB-CLS"/>
    <s v="-39.10, 120.03 | Zoom: 11"/>
    <b v="1"/>
    <s v="United States"/>
    <s v="Lake Tahoe"/>
    <s v="TA"/>
    <x v="158"/>
    <s v="10SGJ"/>
    <s v="18:53:43 UTC"/>
    <n v="0"/>
    <s v="2500X1254px"/>
    <s v="PNG"/>
    <s v="65m"/>
    <s v="2022H2"/>
    <n v="1.0249999999999999"/>
    <n v="10"/>
    <s v="02 Sunny (10%-30%)"/>
  </r>
  <r>
    <m/>
    <s v="S2A_MSIL1C"/>
    <s v="CDM-MLB-CLS"/>
    <s v="-39.10, 120.03 | Zoom: 11"/>
    <b v="1"/>
    <s v="United States"/>
    <s v="Lake Tahoe"/>
    <s v="TA"/>
    <x v="258"/>
    <s v="10SGH"/>
    <s v="19:03:4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58"/>
    <s v="11SKC"/>
    <s v="19:03:4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58"/>
    <s v="10SGJ"/>
    <s v="19:03:3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58"/>
    <s v="11SKD"/>
    <s v="19:03:2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9"/>
    <s v="10SGH"/>
    <s v="18:53:5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9"/>
    <s v="11SKC"/>
    <s v="18:53:4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9"/>
    <s v="10SGJ"/>
    <s v="18:53:3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59"/>
    <s v="11SKD"/>
    <s v="18:53:3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5"/>
    <s v="10SGH"/>
    <s v="19:03:5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5"/>
    <s v="11SKC"/>
    <s v="19:03:5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5"/>
    <s v="10SGJ"/>
    <s v="19:03:4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5"/>
    <s v="11SKD"/>
    <s v="19:03:3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0"/>
    <s v="10SFH"/>
    <s v="18:54:02 UTC"/>
    <n v="0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160"/>
    <s v="10SGH"/>
    <s v="18:53:59 UTC"/>
    <n v="0.1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160"/>
    <s v="11SKC"/>
    <s v="18:53:58 UTC"/>
    <n v="0.2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160"/>
    <s v="11SLC"/>
    <s v="18:53:54 UTC"/>
    <n v="0.1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160"/>
    <s v="10SFJ"/>
    <s v="18:53:51 UTC"/>
    <n v="0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160"/>
    <s v="10SGJ"/>
    <s v="18:53:44 UTC"/>
    <n v="12.4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160"/>
    <s v="11SKD"/>
    <s v="18:53:44 UTC"/>
    <n v="11.9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160"/>
    <s v="11SLD"/>
    <s v="18:53:40 UTC"/>
    <n v="0.1"/>
    <s v="2500X1254px"/>
    <s v="PNG"/>
    <s v="65m"/>
    <s v="2022H2"/>
    <n v="3.1000000000000005"/>
    <n v="10"/>
    <s v="02 Sunny (10%-30%)"/>
  </r>
  <r>
    <m/>
    <s v="S2A_MSIL1C"/>
    <s v="CDM-MLB-CLS"/>
    <s v="-39.10, 120.03 | Zoom: 11"/>
    <b v="1"/>
    <s v="United States"/>
    <s v="Lake Tahoe"/>
    <s v="TA"/>
    <x v="406"/>
    <s v="10SFH"/>
    <s v="19:03:51 UTC"/>
    <n v="0"/>
    <s v="2500X1254px"/>
    <s v="PNG"/>
    <s v="65m"/>
    <s v="2022H2"/>
    <n v="2.8833333333333333"/>
    <n v="10"/>
    <s v="02 Sunny (10%-30%)"/>
  </r>
  <r>
    <m/>
    <s v="S2A_MSIL1C"/>
    <s v="CDM-MLB-CLS"/>
    <s v="-39.10, 120.03 | Zoom: 11"/>
    <b v="1"/>
    <s v="United States"/>
    <s v="Lake Tahoe"/>
    <s v="TA"/>
    <x v="406"/>
    <s v="10SGH"/>
    <s v="19:03:48 UTC"/>
    <n v="2.9"/>
    <s v="2500X1254px"/>
    <s v="PNG"/>
    <s v="65m"/>
    <s v="2022H2"/>
    <n v="2.8833333333333333"/>
    <n v="10"/>
    <s v="02 Sunny (10%-30%)"/>
  </r>
  <r>
    <m/>
    <s v="S2A_MSIL1C"/>
    <s v="CDM-MLB-CLS"/>
    <s v="-39.10, 120.03 | Zoom: 11"/>
    <b v="1"/>
    <s v="United States"/>
    <s v="Lake Tahoe"/>
    <s v="TA"/>
    <x v="406"/>
    <s v="11SKC"/>
    <s v="19:03:47 UTC"/>
    <n v="4.5"/>
    <s v="2500X1254px"/>
    <s v="PNG"/>
    <s v="65m"/>
    <s v="2022H2"/>
    <n v="2.8833333333333333"/>
    <n v="10"/>
    <s v="02 Sunny (10%-30%)"/>
  </r>
  <r>
    <m/>
    <s v="S2A_MSIL1C"/>
    <s v="CDM-MLB-CLS"/>
    <s v="-39.10, 120.03 | Zoom: 11"/>
    <b v="1"/>
    <s v="United States"/>
    <s v="Lake Tahoe"/>
    <s v="TA"/>
    <x v="406"/>
    <s v="10SFJ"/>
    <s v="19:03:37 UTC"/>
    <n v="0"/>
    <s v="2500X1254px"/>
    <s v="PNG"/>
    <s v="65m"/>
    <s v="2022H2"/>
    <n v="2.8833333333333333"/>
    <n v="10"/>
    <s v="02 Sunny (10%-30%)"/>
  </r>
  <r>
    <m/>
    <s v="S2A_MSIL1C"/>
    <s v="CDM-MLB-CLS"/>
    <s v="-39.10, 120.03 | Zoom: 11"/>
    <b v="1"/>
    <s v="United States"/>
    <s v="Lake Tahoe"/>
    <s v="TA"/>
    <x v="406"/>
    <s v="11SKD"/>
    <s v="19:03:33 UTC"/>
    <n v="5.5"/>
    <s v="2500X1254px"/>
    <s v="PNG"/>
    <s v="65m"/>
    <s v="2022H2"/>
    <n v="2.8833333333333333"/>
    <n v="10"/>
    <s v="02 Sunny (10%-30%)"/>
  </r>
  <r>
    <m/>
    <s v="S2A_MSIL1C"/>
    <s v="CDM-MLB-CLS"/>
    <s v="-39.10, 120.03 | Zoom: 11"/>
    <b v="1"/>
    <s v="United States"/>
    <s v="Lake Tahoe"/>
    <s v="TA"/>
    <x v="406"/>
    <s v="10SGJ"/>
    <s v="19:03:33 UTC"/>
    <n v="4.4000000000000004"/>
    <s v="2500X1254px"/>
    <s v="PNG"/>
    <s v="65m"/>
    <s v="2022H2"/>
    <n v="2.8833333333333333"/>
    <n v="10"/>
    <s v="02 Sunny (10%-30%)"/>
  </r>
  <r>
    <m/>
    <s v="S2A_MSIL1C"/>
    <s v="CDM-MLB-CLS"/>
    <s v="-39.10, 120.03 | Zoom: 11"/>
    <b v="1"/>
    <s v="United States"/>
    <s v="Lake Tahoe"/>
    <s v="TA"/>
    <x v="161"/>
    <s v="10SFH"/>
    <s v="18:53:56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1"/>
    <s v="10SGH"/>
    <s v="18:53:53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1"/>
    <s v="11SKC"/>
    <s v="18:53:52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1"/>
    <s v="11SLC"/>
    <s v="18:53:48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1"/>
    <s v="10SFJ"/>
    <s v="18:53:4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1"/>
    <s v="10SGJ"/>
    <s v="18:53:38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1"/>
    <s v="11SKD"/>
    <s v="18:53:37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1"/>
    <s v="11SLD"/>
    <s v="18:53:33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7"/>
    <s v="10SFH"/>
    <s v="19:03:58 UTC"/>
    <n v="57.7"/>
    <s v="2500X1254px"/>
    <s v="PNG"/>
    <s v="65m"/>
    <s v="2022H2"/>
    <n v="74.966666666666669"/>
    <n v="80"/>
    <s v="03 Cloudy (40%-90%)"/>
  </r>
  <r>
    <m/>
    <s v="S2A_MSIL1C"/>
    <s v="CDM-MLB-CLS"/>
    <s v="-39.10, 120.03 | Zoom: 11"/>
    <b v="1"/>
    <s v="United States"/>
    <s v="Lake Tahoe"/>
    <s v="TA"/>
    <x v="407"/>
    <s v="10SGH"/>
    <s v="19:03:55 UTC"/>
    <n v="64.7"/>
    <s v="2500X1254px"/>
    <s v="PNG"/>
    <s v="65m"/>
    <s v="2022H2"/>
    <n v="74.966666666666669"/>
    <n v="80"/>
    <s v="03 Cloudy (40%-90%)"/>
  </r>
  <r>
    <m/>
    <s v="S2A_MSIL1C"/>
    <s v="CDM-MLB-CLS"/>
    <s v="-39.10, 120.03 | Zoom: 11"/>
    <b v="1"/>
    <s v="United States"/>
    <s v="Lake Tahoe"/>
    <s v="TA"/>
    <x v="407"/>
    <s v="11SKC"/>
    <s v="19:03:54 UTC"/>
    <n v="73.099999999999994"/>
    <s v="2500X1254px"/>
    <s v="PNG"/>
    <s v="65m"/>
    <s v="2022H2"/>
    <n v="74.966666666666669"/>
    <n v="80"/>
    <s v="03 Cloudy (40%-90%)"/>
  </r>
  <r>
    <m/>
    <s v="S2A_MSIL1C"/>
    <s v="CDM-MLB-CLS"/>
    <s v="-39.10, 120.03 | Zoom: 11"/>
    <b v="1"/>
    <s v="United States"/>
    <s v="Lake Tahoe"/>
    <s v="TA"/>
    <x v="407"/>
    <s v="10SFJ"/>
    <s v="19:03:44 UTC"/>
    <n v="70.5"/>
    <s v="2500X1254px"/>
    <s v="PNG"/>
    <s v="65m"/>
    <s v="2022H2"/>
    <n v="74.966666666666669"/>
    <n v="80"/>
    <s v="03 Cloudy (40%-90%)"/>
  </r>
  <r>
    <m/>
    <s v="S2A_MSIL1C"/>
    <s v="CDM-MLB-CLS"/>
    <s v="-39.10, 120.03 | Zoom: 11"/>
    <b v="1"/>
    <s v="United States"/>
    <s v="Lake Tahoe"/>
    <s v="TA"/>
    <x v="407"/>
    <s v="11SKD"/>
    <s v="19:03:39 UTC"/>
    <n v="91.5"/>
    <s v="2500X1254px"/>
    <s v="PNG"/>
    <s v="65m"/>
    <s v="2022H2"/>
    <n v="74.966666666666669"/>
    <n v="80"/>
    <s v="03 Cloudy (40%-90%)"/>
  </r>
  <r>
    <m/>
    <s v="S2A_MSIL1C"/>
    <s v="CDM-MLB-CLS"/>
    <s v="-39.10, 120.03 | Zoom: 11"/>
    <b v="1"/>
    <s v="United States"/>
    <s v="Lake Tahoe"/>
    <s v="TA"/>
    <x v="407"/>
    <s v="10SGJ"/>
    <s v="19:03:40 UTC"/>
    <n v="92.3"/>
    <s v="2500X1254px"/>
    <s v="PNG"/>
    <s v="65m"/>
    <s v="2022H2"/>
    <n v="74.966666666666669"/>
    <n v="80"/>
    <s v="03 Cloudy (40%-90%)"/>
  </r>
  <r>
    <m/>
    <s v="S2A_MSIL1C"/>
    <s v="CDM-MLB-CLS"/>
    <s v="-39.10, 120.03 | Zoom: 11"/>
    <b v="1"/>
    <s v="United States"/>
    <s v="Lake Tahoe"/>
    <s v="TA"/>
    <x v="162"/>
    <s v="10SFH"/>
    <s v="18:54:04 UTC"/>
    <n v="91.9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162"/>
    <s v="10SGH"/>
    <s v="18:54:00 UTC"/>
    <n v="77.099999999999994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162"/>
    <s v="11SKC"/>
    <s v="18:53:59 UTC"/>
    <n v="62.2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162"/>
    <s v="11SLC"/>
    <s v="18:53:55 UTC"/>
    <n v="8.9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162"/>
    <s v="10SFJ"/>
    <s v="18:53:52 UTC"/>
    <n v="64.5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162"/>
    <s v="10SGJ"/>
    <s v="18:53:45 UTC"/>
    <n v="54.2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162"/>
    <s v="11SKD"/>
    <s v="18:53:45 UTC"/>
    <n v="47.2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162"/>
    <s v="11SLD"/>
    <s v="18:53:41 UTC"/>
    <n v="37.1"/>
    <s v="2500X1254px"/>
    <s v="PNG"/>
    <s v="65m"/>
    <s v="2022H2"/>
    <n v="55.387500000000003"/>
    <n v="60"/>
    <s v="03 Cloudy (40%-90%)"/>
  </r>
  <r>
    <m/>
    <s v="S2A_MSIL1C"/>
    <s v="CDM-MLB-CLS"/>
    <s v="-39.10, 120.03 | Zoom: 11"/>
    <b v="1"/>
    <s v="United States"/>
    <s v="Lake Tahoe"/>
    <s v="TA"/>
    <x v="342"/>
    <s v="10SFH"/>
    <s v="19:03:53 UTC"/>
    <n v="0"/>
    <s v="2500X1254px"/>
    <s v="PNG"/>
    <s v="65m"/>
    <s v="2022H2"/>
    <n v="1.6666666666666666E-2"/>
    <n v="10"/>
    <s v="02 Sunny (10%-30%)"/>
  </r>
  <r>
    <m/>
    <s v="S2A_MSIL1C"/>
    <s v="CDM-MLB-CLS"/>
    <s v="-39.10, 120.03 | Zoom: 11"/>
    <b v="1"/>
    <s v="United States"/>
    <s v="Lake Tahoe"/>
    <s v="TA"/>
    <x v="342"/>
    <s v="10SGH"/>
    <s v="19:03:49 UTC"/>
    <n v="0"/>
    <s v="2500X1254px"/>
    <s v="PNG"/>
    <s v="65m"/>
    <s v="2022H2"/>
    <n v="1.6666666666666666E-2"/>
    <n v="10"/>
    <s v="02 Sunny (10%-30%)"/>
  </r>
  <r>
    <m/>
    <s v="S2A_MSIL1C"/>
    <s v="CDM-MLB-CLS"/>
    <s v="-39.10, 120.03 | Zoom: 11"/>
    <b v="1"/>
    <s v="United States"/>
    <s v="Lake Tahoe"/>
    <s v="TA"/>
    <x v="342"/>
    <s v="11SKC"/>
    <s v="19:03:48 UTC"/>
    <n v="0"/>
    <s v="2500X1254px"/>
    <s v="PNG"/>
    <s v="65m"/>
    <s v="2022H2"/>
    <n v="1.6666666666666666E-2"/>
    <n v="10"/>
    <s v="02 Sunny (10%-30%)"/>
  </r>
  <r>
    <m/>
    <s v="S2A_MSIL1C"/>
    <s v="CDM-MLB-CLS"/>
    <s v="-39.10, 120.03 | Zoom: 11"/>
    <b v="1"/>
    <s v="United States"/>
    <s v="Lake Tahoe"/>
    <s v="TA"/>
    <x v="342"/>
    <s v="10SFJ"/>
    <s v="19:03:39 UTC"/>
    <n v="0"/>
    <s v="2500X1254px"/>
    <s v="PNG"/>
    <s v="65m"/>
    <s v="2022H2"/>
    <n v="1.6666666666666666E-2"/>
    <n v="10"/>
    <s v="02 Sunny (10%-30%)"/>
  </r>
  <r>
    <m/>
    <s v="S2A_MSIL1C"/>
    <s v="CDM-MLB-CLS"/>
    <s v="-39.10, 120.03 | Zoom: 11"/>
    <b v="1"/>
    <s v="United States"/>
    <s v="Lake Tahoe"/>
    <s v="TA"/>
    <x v="342"/>
    <s v="11SKD"/>
    <s v="19:03:35 UTC"/>
    <n v="0.1"/>
    <s v="2500X1254px"/>
    <s v="PNG"/>
    <s v="65m"/>
    <s v="2022H2"/>
    <n v="1.6666666666666666E-2"/>
    <n v="10"/>
    <s v="02 Sunny (10%-30%)"/>
  </r>
  <r>
    <m/>
    <s v="S2A_MSIL1C"/>
    <s v="CDM-MLB-CLS"/>
    <s v="-39.10, 120.03 | Zoom: 11"/>
    <b v="1"/>
    <s v="United States"/>
    <s v="Lake Tahoe"/>
    <s v="TA"/>
    <x v="342"/>
    <s v="10SGJ"/>
    <s v="19:03:34 UTC"/>
    <n v="0"/>
    <s v="2500X1254px"/>
    <s v="PNG"/>
    <s v="65m"/>
    <s v="2022H2"/>
    <n v="1.6666666666666666E-2"/>
    <n v="10"/>
    <s v="02 Sunny (10%-30%)"/>
  </r>
  <r>
    <m/>
    <s v="S2A_MSIL1C"/>
    <s v="CDM-MLB-CLS"/>
    <s v="-39.10, 120.03 | Zoom: 11"/>
    <b v="1"/>
    <s v="United States"/>
    <s v="Lake Tahoe"/>
    <s v="TA"/>
    <x v="163"/>
    <s v="10SFH"/>
    <s v="18:53:57 UTC"/>
    <n v="2.7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163"/>
    <s v="10SGH"/>
    <s v="18:53:54 UTC"/>
    <n v="41.1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163"/>
    <s v="11SKC"/>
    <s v="18:53:53 UTC"/>
    <n v="50.2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163"/>
    <s v="11SLC"/>
    <s v="18:53:49 UTC"/>
    <n v="47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163"/>
    <s v="10SFJ"/>
    <s v="18:53:46 UTC"/>
    <n v="0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163"/>
    <s v="10SGJ"/>
    <s v="18:53:39 UTC"/>
    <n v="20.7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163"/>
    <s v="11SKD"/>
    <s v="18:53:38 UTC"/>
    <n v="25.4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163"/>
    <s v="11SLD"/>
    <s v="18:53:34 UTC"/>
    <n v="36.6"/>
    <s v="2500X1254px"/>
    <s v="PNG"/>
    <s v="65m"/>
    <s v="2022H2"/>
    <n v="27.962499999999999"/>
    <n v="30"/>
    <s v="02 Sunny (10%-30%)"/>
  </r>
  <r>
    <m/>
    <s v="S2A_MSIL1C"/>
    <s v="CDM-MLB-CLS"/>
    <s v="-39.10, 120.03 | Zoom: 11"/>
    <b v="1"/>
    <s v="United States"/>
    <s v="Lake Tahoe"/>
    <s v="TA"/>
    <x v="262"/>
    <s v="10SFH"/>
    <s v="19:04:02 UTC"/>
    <n v="34.4"/>
    <s v="2500X1254px"/>
    <s v="PNG"/>
    <s v="65m"/>
    <s v="2022H2"/>
    <n v="34.116666666666667"/>
    <n v="40"/>
    <s v="03 Cloudy (40%-90%)"/>
  </r>
  <r>
    <m/>
    <s v="S2A_MSIL1C"/>
    <s v="CDM-MLB-CLS"/>
    <s v="-39.10, 120.03 | Zoom: 11"/>
    <b v="1"/>
    <s v="United States"/>
    <s v="Lake Tahoe"/>
    <s v="TA"/>
    <x v="262"/>
    <s v="10SGH"/>
    <s v="19:03:58 UTC"/>
    <n v="41.2"/>
    <s v="2500X1254px"/>
    <s v="PNG"/>
    <s v="65m"/>
    <s v="2022H2"/>
    <n v="34.116666666666667"/>
    <n v="40"/>
    <s v="03 Cloudy (40%-90%)"/>
  </r>
  <r>
    <m/>
    <s v="S2A_MSIL1C"/>
    <s v="CDM-MLB-CLS"/>
    <s v="-39.10, 120.03 | Zoom: 11"/>
    <b v="1"/>
    <s v="United States"/>
    <s v="Lake Tahoe"/>
    <s v="TA"/>
    <x v="262"/>
    <s v="11SKC"/>
    <s v="19:03:57 UTC"/>
    <n v="34.1"/>
    <s v="2500X1254px"/>
    <s v="PNG"/>
    <s v="65m"/>
    <s v="2022H2"/>
    <n v="34.116666666666667"/>
    <n v="40"/>
    <s v="03 Cloudy (40%-90%)"/>
  </r>
  <r>
    <m/>
    <s v="S2A_MSIL1C"/>
    <s v="CDM-MLB-CLS"/>
    <s v="-39.10, 120.03 | Zoom: 11"/>
    <b v="1"/>
    <s v="United States"/>
    <s v="Lake Tahoe"/>
    <s v="TA"/>
    <x v="262"/>
    <s v="10SFJ"/>
    <s v="19:03:47 UTC"/>
    <n v="65.099999999999994"/>
    <s v="2500X1254px"/>
    <s v="PNG"/>
    <s v="65m"/>
    <s v="2022H2"/>
    <n v="34.116666666666667"/>
    <n v="40"/>
    <s v="03 Cloudy (40%-90%)"/>
  </r>
  <r>
    <m/>
    <s v="S2A_MSIL1C"/>
    <s v="CDM-MLB-CLS"/>
    <s v="-39.10, 120.03 | Zoom: 11"/>
    <b v="1"/>
    <s v="United States"/>
    <s v="Lake Tahoe"/>
    <s v="TA"/>
    <x v="262"/>
    <s v="11SKD"/>
    <s v="19:03:43 UTC"/>
    <n v="15.5"/>
    <s v="2500X1254px"/>
    <s v="PNG"/>
    <s v="65m"/>
    <s v="2022H2"/>
    <n v="34.116666666666667"/>
    <n v="40"/>
    <s v="03 Cloudy (40%-90%)"/>
  </r>
  <r>
    <m/>
    <s v="S2A_MSIL1C"/>
    <s v="CDM-MLB-CLS"/>
    <s v="-39.10, 120.03 | Zoom: 11"/>
    <b v="1"/>
    <s v="United States"/>
    <s v="Lake Tahoe"/>
    <s v="TA"/>
    <x v="262"/>
    <s v="10SGJ"/>
    <s v="19:03:43 UTC"/>
    <n v="14.4"/>
    <s v="2500X1254px"/>
    <s v="PNG"/>
    <s v="65m"/>
    <s v="2022H2"/>
    <n v="34.116666666666667"/>
    <n v="40"/>
    <s v="03 Cloudy (40%-90%)"/>
  </r>
  <r>
    <m/>
    <s v="S2A_MSIL1C"/>
    <s v="CDM-MLB-CLS"/>
    <s v="-39.10, 120.03 | Zoom: 11"/>
    <b v="1"/>
    <s v="United States"/>
    <s v="Lake Tahoe"/>
    <s v="TA"/>
    <x v="164"/>
    <s v="10SFH"/>
    <s v="18:54:06 UTC"/>
    <n v="0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164"/>
    <s v="10SGH"/>
    <s v="18:54:03 UTC"/>
    <n v="0.7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164"/>
    <s v="11SKC"/>
    <s v="18:54:02 UTC"/>
    <n v="1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164"/>
    <s v="11SLC"/>
    <s v="18:53:58 UTC"/>
    <n v="0.5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164"/>
    <s v="10SFJ"/>
    <s v="18:53:55 UTC"/>
    <n v="0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164"/>
    <s v="10SGJ"/>
    <s v="18:53:48 UTC"/>
    <n v="0.1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164"/>
    <s v="11SKD"/>
    <s v="18:53:47 UTC"/>
    <n v="0.1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164"/>
    <s v="11SLD"/>
    <s v="18:53:44 UTC"/>
    <n v="0"/>
    <s v="2500X1254px"/>
    <s v="PNG"/>
    <s v="65m"/>
    <s v="2022H2"/>
    <n v="0.30000000000000004"/>
    <n v="10"/>
    <s v="02 Sunny (10%-30%)"/>
  </r>
  <r>
    <m/>
    <s v="S2A_MSIL1C"/>
    <s v="CDM-MLB-CLS"/>
    <s v="-39.10, 120.03 | Zoom: 11"/>
    <b v="1"/>
    <s v="United States"/>
    <s v="Lake Tahoe"/>
    <s v="TA"/>
    <x v="408"/>
    <s v="10SFH"/>
    <s v="19:03:53 UTC"/>
    <n v="0"/>
    <s v="2500X1254px"/>
    <s v="PNG"/>
    <s v="65m"/>
    <s v="2022H2"/>
    <n v="0.8833333333333333"/>
    <n v="10"/>
    <s v="02 Sunny (10%-30%)"/>
  </r>
  <r>
    <m/>
    <s v="S2A_MSIL1C"/>
    <s v="CDM-MLB-CLS"/>
    <s v="-39.10, 120.03 | Zoom: 11"/>
    <b v="1"/>
    <s v="United States"/>
    <s v="Lake Tahoe"/>
    <s v="TA"/>
    <x v="408"/>
    <s v="10SGH"/>
    <s v="19:03:49 UTC"/>
    <n v="1.2"/>
    <s v="2500X1254px"/>
    <s v="PNG"/>
    <s v="65m"/>
    <s v="2022H2"/>
    <n v="0.8833333333333333"/>
    <n v="10"/>
    <s v="02 Sunny (10%-30%)"/>
  </r>
  <r>
    <m/>
    <s v="S2A_MSIL1C"/>
    <s v="CDM-MLB-CLS"/>
    <s v="-39.10, 120.03 | Zoom: 11"/>
    <b v="1"/>
    <s v="United States"/>
    <s v="Lake Tahoe"/>
    <s v="TA"/>
    <x v="408"/>
    <s v="11SKC"/>
    <s v="19:03:48 UTC"/>
    <n v="1.8"/>
    <s v="2500X1254px"/>
    <s v="PNG"/>
    <s v="65m"/>
    <s v="2022H2"/>
    <n v="0.8833333333333333"/>
    <n v="10"/>
    <s v="02 Sunny (10%-30%)"/>
  </r>
  <r>
    <m/>
    <s v="S2A_MSIL1C"/>
    <s v="CDM-MLB-CLS"/>
    <s v="-39.10, 120.03 | Zoom: 11"/>
    <b v="1"/>
    <s v="United States"/>
    <s v="Lake Tahoe"/>
    <s v="TA"/>
    <x v="408"/>
    <s v="10SFJ"/>
    <s v="19:03:39 UTC"/>
    <n v="0.1"/>
    <s v="2500X1254px"/>
    <s v="PNG"/>
    <s v="65m"/>
    <s v="2022H2"/>
    <n v="0.8833333333333333"/>
    <n v="10"/>
    <s v="02 Sunny (10%-30%)"/>
  </r>
  <r>
    <m/>
    <s v="S2A_MSIL1C"/>
    <s v="CDM-MLB-CLS"/>
    <s v="-39.10, 120.03 | Zoom: 11"/>
    <b v="1"/>
    <s v="United States"/>
    <s v="Lake Tahoe"/>
    <s v="TA"/>
    <x v="408"/>
    <s v="11SKD"/>
    <s v="19:03:35 UTC"/>
    <n v="1"/>
    <s v="2500X1254px"/>
    <s v="PNG"/>
    <s v="65m"/>
    <s v="2022H2"/>
    <n v="0.8833333333333333"/>
    <n v="10"/>
    <s v="02 Sunny (10%-30%)"/>
  </r>
  <r>
    <m/>
    <s v="S2A_MSIL1C"/>
    <s v="CDM-MLB-CLS"/>
    <s v="-39.10, 120.03 | Zoom: 11"/>
    <b v="1"/>
    <s v="United States"/>
    <s v="Lake Tahoe"/>
    <s v="TA"/>
    <x v="408"/>
    <s v="10SGJ"/>
    <s v="19:03:34 UTC"/>
    <n v="1.2"/>
    <s v="2500X1254px"/>
    <s v="PNG"/>
    <s v="65m"/>
    <s v="2022H2"/>
    <n v="0.8833333333333333"/>
    <n v="10"/>
    <s v="02 Sunny (10%-30%)"/>
  </r>
  <r>
    <m/>
    <s v="S2A_MSIL1C"/>
    <s v="CDM-MLB-CLS"/>
    <s v="-39.10, 120.03 | Zoom: 11"/>
    <b v="1"/>
    <s v="United States"/>
    <s v="Lake Tahoe"/>
    <s v="TA"/>
    <x v="165"/>
    <s v="10SFH"/>
    <s v="18:53:57 UTC"/>
    <n v="0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165"/>
    <s v="10SGH"/>
    <s v="18:53:53 UTC"/>
    <n v="0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165"/>
    <s v="11SKC"/>
    <s v="18:53:52 UTC"/>
    <n v="0.3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165"/>
    <s v="11SLC"/>
    <s v="18:53:48 UTC"/>
    <n v="3.8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165"/>
    <s v="10SFJ"/>
    <s v="18:53:45 UTC"/>
    <n v="0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165"/>
    <s v="10SGJ"/>
    <s v="18:53:38 UTC"/>
    <n v="0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165"/>
    <s v="11SKD"/>
    <s v="18:53:38 UTC"/>
    <n v="0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165"/>
    <s v="11SLD"/>
    <s v="18:53:34 UTC"/>
    <n v="0"/>
    <s v="2500X1254px"/>
    <s v="PNG"/>
    <s v="65m"/>
    <s v="2022H2"/>
    <n v="0.51249999999999996"/>
    <n v="10"/>
    <s v="02 Sunny (10%-30%)"/>
  </r>
  <r>
    <m/>
    <s v="S2A_MSIL1C"/>
    <s v="CDM-MLB-CLS"/>
    <s v="-39.10, 120.03 | Zoom: 11"/>
    <b v="1"/>
    <s v="United States"/>
    <s v="Lake Tahoe"/>
    <s v="TA"/>
    <x v="344"/>
    <s v="10SFH"/>
    <s v="19:04:03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44"/>
    <s v="10SGH"/>
    <s v="19:04:0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44"/>
    <s v="11SKC"/>
    <s v="19:03:5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44"/>
    <s v="10SFJ"/>
    <s v="19:03:4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44"/>
    <s v="11SKD"/>
    <s v="19:03:4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44"/>
    <s v="10SGJ"/>
    <s v="19:03:4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6"/>
    <s v="10SGH"/>
    <s v="18:54:04 UTC"/>
    <n v="1.6"/>
    <s v="2500X1254px"/>
    <s v="PNG"/>
    <s v="65m"/>
    <s v="2022H2"/>
    <n v="1.7999999999999998"/>
    <n v="10"/>
    <s v="02 Sunny (10%-30%)"/>
  </r>
  <r>
    <m/>
    <s v="S2A_MSIL1C"/>
    <s v="CDM-MLB-CLS"/>
    <s v="-39.10, 120.03 | Zoom: 11"/>
    <b v="1"/>
    <s v="United States"/>
    <s v="Lake Tahoe"/>
    <s v="TA"/>
    <x v="166"/>
    <s v="11SKC"/>
    <s v="18:54:03 UTC"/>
    <n v="5.4"/>
    <s v="2500X1254px"/>
    <s v="PNG"/>
    <s v="65m"/>
    <s v="2022H2"/>
    <n v="1.7999999999999998"/>
    <n v="10"/>
    <s v="02 Sunny (10%-30%)"/>
  </r>
  <r>
    <m/>
    <s v="S2A_MSIL1C"/>
    <s v="CDM-MLB-CLS"/>
    <s v="-39.10, 120.03 | Zoom: 11"/>
    <b v="1"/>
    <s v="United States"/>
    <s v="Lake Tahoe"/>
    <s v="TA"/>
    <x v="166"/>
    <s v="10SGJ"/>
    <s v="18:53:49 UTC"/>
    <n v="0.1"/>
    <s v="2500X1254px"/>
    <s v="PNG"/>
    <s v="65m"/>
    <s v="2022H2"/>
    <n v="1.7999999999999998"/>
    <n v="10"/>
    <s v="02 Sunny (10%-30%)"/>
  </r>
  <r>
    <m/>
    <s v="S2A_MSIL1C"/>
    <s v="CDM-MLB-CLS"/>
    <s v="-39.10, 120.03 | Zoom: 11"/>
    <b v="1"/>
    <s v="United States"/>
    <s v="Lake Tahoe"/>
    <s v="TA"/>
    <x v="166"/>
    <s v="11SKD"/>
    <s v="18:53:49 UTC"/>
    <n v="0.1"/>
    <s v="2500X1254px"/>
    <s v="PNG"/>
    <s v="65m"/>
    <s v="2022H2"/>
    <n v="1.7999999999999998"/>
    <n v="10"/>
    <s v="02 Sunny (10%-30%)"/>
  </r>
  <r>
    <m/>
    <s v="S2A_MSIL1C"/>
    <s v="CDM-MLB-CLS"/>
    <s v="-39.10, 120.03 | Zoom: 11"/>
    <b v="1"/>
    <s v="United States"/>
    <s v="Lake Tahoe"/>
    <s v="TA"/>
    <x v="264"/>
    <s v="10SGH"/>
    <s v="19:03:48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64"/>
    <s v="11SKC"/>
    <s v="19:03:47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64"/>
    <s v="10SGJ"/>
    <s v="19:03:33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264"/>
    <s v="11SKD"/>
    <s v="19:03:33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7"/>
    <s v="10SGH"/>
    <s v="18:53:52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7"/>
    <s v="11SKC"/>
    <s v="18:53:51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7"/>
    <s v="10SGJ"/>
    <s v="18:53:37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7"/>
    <s v="11SKD"/>
    <s v="18:53:36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9"/>
    <s v="10SGH"/>
    <s v="19:04:0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9"/>
    <s v="11SKC"/>
    <s v="19:03:5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9"/>
    <s v="10SGJ"/>
    <s v="19:03:46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09"/>
    <s v="11SKD"/>
    <s v="19:03:4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0"/>
    <s v="10SGH"/>
    <s v="19:03:50 UTC"/>
    <n v="51.8"/>
    <s v="2500X1254px"/>
    <s v="PNG"/>
    <s v="65m"/>
    <s v="2022H2"/>
    <n v="55.366666666666667"/>
    <n v="60"/>
    <s v="03 Cloudy (40%-90%)"/>
  </r>
  <r>
    <m/>
    <s v="S2A_MSIL1C"/>
    <s v="CDM-MLB-CLS"/>
    <s v="-39.10, 120.03 | Zoom: 11"/>
    <b v="1"/>
    <s v="United States"/>
    <s v="Lake Tahoe"/>
    <s v="TA"/>
    <x v="410"/>
    <s v="11SKC"/>
    <s v="19:03:49 UTC"/>
    <n v="36.1"/>
    <s v="2500X1254px"/>
    <s v="PNG"/>
    <s v="65m"/>
    <s v="2022H2"/>
    <n v="55.366666666666667"/>
    <n v="60"/>
    <s v="03 Cloudy (40%-90%)"/>
  </r>
  <r>
    <m/>
    <s v="S2A_MSIL1C"/>
    <s v="CDM-MLB-CLS"/>
    <s v="-39.10, 120.03 | Zoom: 11"/>
    <b v="1"/>
    <s v="United States"/>
    <s v="Lake Tahoe"/>
    <s v="TA"/>
    <x v="410"/>
    <s v="11SKD"/>
    <s v="19:03:37 UTC"/>
    <n v="65.7"/>
    <s v="2500X1254px"/>
    <s v="PNG"/>
    <s v="65m"/>
    <s v="2022H2"/>
    <n v="55.366666666666667"/>
    <n v="60"/>
    <s v="03 Cloudy (40%-90%)"/>
  </r>
  <r>
    <m/>
    <s v="S2A_MSIL1C"/>
    <s v="CDM-MLB-CLS"/>
    <s v="-39.10, 120.03 | Zoom: 11"/>
    <b v="1"/>
    <s v="United States"/>
    <s v="Lake Tahoe"/>
    <s v="TA"/>
    <x v="410"/>
    <s v="10SGJ"/>
    <s v="19:03:37 UTC"/>
    <n v="68"/>
    <s v="2500X1254px"/>
    <s v="PNG"/>
    <s v="65m"/>
    <s v="2022H2"/>
    <n v="55.366666666666667"/>
    <n v="60"/>
    <s v="03 Cloudy (40%-90%)"/>
  </r>
  <r>
    <m/>
    <s v="S2A_MSIL1C"/>
    <s v="CDM-MLB-CLS"/>
    <s v="-39.10, 120.03 | Zoom: 11"/>
    <b v="1"/>
    <s v="United States"/>
    <s v="Lake Tahoe"/>
    <s v="TA"/>
    <x v="410"/>
    <s v="11SKD"/>
    <s v="19:03:30 UTC"/>
    <n v="54.4"/>
    <s v="2500X1254px"/>
    <s v="PNG"/>
    <s v="65m"/>
    <s v="2022H2"/>
    <n v="55.366666666666667"/>
    <n v="60"/>
    <s v="03 Cloudy (40%-90%)"/>
  </r>
  <r>
    <m/>
    <s v="S2A_MSIL1C"/>
    <s v="CDM-MLB-CLS"/>
    <s v="-39.10, 120.03 | Zoom: 11"/>
    <b v="1"/>
    <s v="United States"/>
    <s v="Lake Tahoe"/>
    <s v="TA"/>
    <x v="410"/>
    <s v="10SGJ"/>
    <s v="19:03:30 UTC"/>
    <n v="56.2"/>
    <s v="2500X1254px"/>
    <s v="PNG"/>
    <s v="65m"/>
    <s v="2022H2"/>
    <n v="55.366666666666667"/>
    <n v="60"/>
    <s v="03 Cloudy (40%-90%)"/>
  </r>
  <r>
    <m/>
    <s v="S2A_MSIL1C"/>
    <s v="CDM-MLB-CLS"/>
    <s v="-39.10, 120.03 | Zoom: 11"/>
    <b v="1"/>
    <s v="United States"/>
    <s v="Lake Tahoe"/>
    <s v="TA"/>
    <x v="169"/>
    <s v="10SGH"/>
    <s v="18:53:5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9"/>
    <s v="11SKC"/>
    <s v="18:53:5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9"/>
    <s v="10SGJ"/>
    <s v="18:53:4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69"/>
    <s v="11SKD"/>
    <s v="18:53:3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64"/>
    <s v="10SGH"/>
    <s v="19:04:0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64"/>
    <s v="11SKC"/>
    <s v="19:03:5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64"/>
    <s v="10SGJ"/>
    <s v="19:03:4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64"/>
    <s v="11SKD"/>
    <s v="19:03:4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70"/>
    <s v="10SGH"/>
    <s v="18:54:043 UTC"/>
    <n v="20.9"/>
    <s v="2500X1254px"/>
    <s v="PNG"/>
    <s v="65m"/>
    <s v="2022H2"/>
    <n v="27.325000000000003"/>
    <n v="30"/>
    <s v="02 Sunny (10%-30%)"/>
  </r>
  <r>
    <m/>
    <s v="S2A_MSIL1C"/>
    <s v="CDM-MLB-CLS"/>
    <s v="-39.10, 120.03 | Zoom: 11"/>
    <b v="1"/>
    <s v="United States"/>
    <s v="Lake Tahoe"/>
    <s v="TA"/>
    <x v="170"/>
    <s v="11SKC"/>
    <s v="18:54:02 UTC"/>
    <n v="27.3"/>
    <s v="2500X1254px"/>
    <s v="PNG"/>
    <s v="65m"/>
    <s v="2022H2"/>
    <n v="27.325000000000003"/>
    <n v="30"/>
    <s v="02 Sunny (10%-30%)"/>
  </r>
  <r>
    <m/>
    <s v="S2A_MSIL1C"/>
    <s v="CDM-MLB-CLS"/>
    <s v="-39.10, 120.03 | Zoom: 11"/>
    <b v="1"/>
    <s v="United States"/>
    <s v="Lake Tahoe"/>
    <s v="TA"/>
    <x v="170"/>
    <s v="10SGJ"/>
    <s v="18:53:49 UTC"/>
    <n v="30.1"/>
    <s v="2500X1254px"/>
    <s v="PNG"/>
    <s v="65m"/>
    <s v="2022H2"/>
    <n v="27.325000000000003"/>
    <n v="30"/>
    <s v="02 Sunny (10%-30%)"/>
  </r>
  <r>
    <m/>
    <s v="S2A_MSIL1C"/>
    <s v="CDM-MLB-CLS"/>
    <s v="-39.10, 120.03 | Zoom: 11"/>
    <b v="1"/>
    <s v="United States"/>
    <s v="Lake Tahoe"/>
    <s v="TA"/>
    <x v="170"/>
    <s v="11SKD"/>
    <s v="18:53:48 UTC"/>
    <n v="31"/>
    <s v="2500X1254px"/>
    <s v="PNG"/>
    <s v="65m"/>
    <s v="2022H2"/>
    <n v="27.325000000000003"/>
    <n v="30"/>
    <s v="02 Sunny (10%-30%)"/>
  </r>
  <r>
    <m/>
    <s v="S2A_MSIL1C"/>
    <s v="CDM-MLB-CLS"/>
    <s v="-39.10, 120.03 | Zoom: 11"/>
    <b v="1"/>
    <s v="United States"/>
    <s v="Lake Tahoe"/>
    <s v="TA"/>
    <x v="348"/>
    <s v="10SGH"/>
    <s v="18:53:52 UTC"/>
    <n v="0"/>
    <s v="2500X1254px"/>
    <s v="PNG"/>
    <s v="65m"/>
    <s v="2022H2"/>
    <n v="0.17499999999999999"/>
    <n v="10"/>
    <s v="02 Sunny (10%-30%)"/>
  </r>
  <r>
    <m/>
    <s v="S2A_MSIL1C"/>
    <s v="CDM-MLB-CLS"/>
    <s v="-39.10, 120.03 | Zoom: 11"/>
    <b v="1"/>
    <s v="United States"/>
    <s v="Lake Tahoe"/>
    <s v="TA"/>
    <x v="348"/>
    <s v="11SKC"/>
    <s v="18:53:51 UTC"/>
    <n v="0"/>
    <s v="2500X1254px"/>
    <s v="PNG"/>
    <s v="65m"/>
    <s v="2022H2"/>
    <n v="0.17499999999999999"/>
    <n v="10"/>
    <s v="02 Sunny (10%-30%)"/>
  </r>
  <r>
    <m/>
    <s v="S2A_MSIL1C"/>
    <s v="CDM-MLB-CLS"/>
    <s v="-39.10, 120.03 | Zoom: 11"/>
    <b v="1"/>
    <s v="United States"/>
    <s v="Lake Tahoe"/>
    <s v="TA"/>
    <x v="348"/>
    <s v="10SGJ"/>
    <s v="18:53:37 UTC"/>
    <n v="0.3"/>
    <s v="2500X1254px"/>
    <s v="PNG"/>
    <s v="65m"/>
    <s v="2022H2"/>
    <n v="0.17499999999999999"/>
    <n v="10"/>
    <s v="02 Sunny (10%-30%)"/>
  </r>
  <r>
    <m/>
    <s v="S2A_MSIL1C"/>
    <s v="CDM-MLB-CLS"/>
    <s v="-39.10, 120.03 | Zoom: 11"/>
    <b v="1"/>
    <s v="United States"/>
    <s v="Lake Tahoe"/>
    <s v="TA"/>
    <x v="348"/>
    <s v="11SKD"/>
    <s v="18:53:36 UTC"/>
    <n v="0.4"/>
    <s v="2500X1254px"/>
    <s v="PNG"/>
    <s v="65m"/>
    <s v="2022H2"/>
    <n v="0.17499999999999999"/>
    <n v="10"/>
    <s v="02 Sunny (10%-30%)"/>
  </r>
  <r>
    <m/>
    <s v="S2A_MSIL1C"/>
    <s v="CDM-MLB-CLS"/>
    <s v="-39.10, 120.03 | Zoom: 11"/>
    <b v="1"/>
    <s v="United States"/>
    <s v="Lake Tahoe"/>
    <s v="TA"/>
    <x v="171"/>
    <s v="10SGH"/>
    <s v="18:53:56 UTC"/>
    <n v="17.399999999999999"/>
    <s v="2500X1254px"/>
    <s v="PNG"/>
    <s v="65m"/>
    <s v="2022H2"/>
    <n v="14.95"/>
    <n v="20"/>
    <s v="02 Sunny (10%-30%)"/>
  </r>
  <r>
    <m/>
    <s v="S2A_MSIL1C"/>
    <s v="CDM-MLB-CLS"/>
    <s v="-39.10, 120.03 | Zoom: 11"/>
    <b v="1"/>
    <s v="United States"/>
    <s v="Lake Tahoe"/>
    <s v="TA"/>
    <x v="171"/>
    <s v="11SKC"/>
    <s v="18:53:55 UTC"/>
    <n v="26.4"/>
    <s v="2500X1254px"/>
    <s v="PNG"/>
    <s v="65m"/>
    <s v="2022H2"/>
    <n v="14.95"/>
    <n v="20"/>
    <s v="02 Sunny (10%-30%)"/>
  </r>
  <r>
    <m/>
    <s v="S2A_MSIL1C"/>
    <s v="CDM-MLB-CLS"/>
    <s v="-39.10, 120.03 | Zoom: 11"/>
    <b v="1"/>
    <s v="United States"/>
    <s v="Lake Tahoe"/>
    <s v="TA"/>
    <x v="171"/>
    <s v="10SGJ"/>
    <s v="18:53:42 UTC"/>
    <n v="8.4"/>
    <s v="2500X1254px"/>
    <s v="PNG"/>
    <s v="65m"/>
    <s v="2022H2"/>
    <n v="14.95"/>
    <n v="20"/>
    <s v="02 Sunny (10%-30%)"/>
  </r>
  <r>
    <m/>
    <s v="S2A_MSIL1C"/>
    <s v="CDM-MLB-CLS"/>
    <s v="-39.10, 120.03 | Zoom: 11"/>
    <b v="1"/>
    <s v="United States"/>
    <s v="Lake Tahoe"/>
    <s v="TA"/>
    <x v="171"/>
    <s v="11SKD"/>
    <s v="18:53:41 UTC"/>
    <n v="7.6"/>
    <s v="2500X1254px"/>
    <s v="PNG"/>
    <s v="65m"/>
    <s v="2022H2"/>
    <n v="14.95"/>
    <n v="20"/>
    <s v="02 Sunny (10%-30%)"/>
  </r>
  <r>
    <m/>
    <s v="S2A_MSIL1C"/>
    <s v="CDM-MLB-CLS"/>
    <s v="-39.10, 120.03 | Zoom: 11"/>
    <b v="1"/>
    <s v="United States"/>
    <s v="Lake Tahoe"/>
    <s v="TA"/>
    <x v="172"/>
    <s v="10SGH"/>
    <s v="19:03:58 UTC"/>
    <n v="7.3"/>
    <s v="2500X1254px"/>
    <s v="PNG"/>
    <s v="65m"/>
    <s v="2022H2"/>
    <n v="7.0000000000000009"/>
    <n v="10"/>
    <s v="02 Sunny (10%-30%)"/>
  </r>
  <r>
    <m/>
    <s v="S2A_MSIL1C"/>
    <s v="CDM-MLB-CLS"/>
    <s v="-39.10, 120.03 | Zoom: 11"/>
    <b v="1"/>
    <s v="United States"/>
    <s v="Lake Tahoe"/>
    <s v="TA"/>
    <x v="172"/>
    <s v="11SKC"/>
    <s v="19:03:57 UTC"/>
    <n v="8"/>
    <s v="2500X1254px"/>
    <s v="PNG"/>
    <s v="65m"/>
    <s v="2022H2"/>
    <n v="7.0000000000000009"/>
    <n v="10"/>
    <s v="02 Sunny (10%-30%)"/>
  </r>
  <r>
    <m/>
    <s v="S2A_MSIL1C"/>
    <s v="CDM-MLB-CLS"/>
    <s v="-39.10, 120.03 | Zoom: 11"/>
    <b v="1"/>
    <s v="United States"/>
    <s v="Lake Tahoe"/>
    <s v="TA"/>
    <x v="172"/>
    <s v="11SKD"/>
    <s v="19:03:43 UTC"/>
    <n v="6.9"/>
    <s v="2500X1254px"/>
    <s v="PNG"/>
    <s v="65m"/>
    <s v="2022H2"/>
    <n v="7.0000000000000009"/>
    <n v="10"/>
    <s v="02 Sunny (10%-30%)"/>
  </r>
  <r>
    <m/>
    <s v="S2A_MSIL1C"/>
    <s v="CDM-MLB-CLS"/>
    <s v="-39.10, 120.03 | Zoom: 11"/>
    <b v="1"/>
    <s v="United States"/>
    <s v="Lake Tahoe"/>
    <s v="TA"/>
    <x v="172"/>
    <s v="10SGJ"/>
    <s v="19:03:43 UTC"/>
    <n v="5.8"/>
    <s v="2500X1254px"/>
    <s v="PNG"/>
    <s v="65m"/>
    <s v="2022H2"/>
    <n v="7.0000000000000009"/>
    <n v="10"/>
    <s v="02 Sunny (10%-30%)"/>
  </r>
  <r>
    <m/>
    <s v="S2A_MSIL1C"/>
    <s v="CDM-MLB-CLS"/>
    <s v="-39.10, 120.03 | Zoom: 11"/>
    <b v="1"/>
    <s v="United States"/>
    <s v="Lake Tahoe"/>
    <s v="TA"/>
    <x v="173"/>
    <s v="10SGH"/>
    <s v="18:54:01 UTC"/>
    <n v="18.600000000000001"/>
    <s v="2500X1254px"/>
    <s v="PNG"/>
    <s v="65m"/>
    <s v="2022H2"/>
    <n v="13.050000000000002"/>
    <n v="20"/>
    <s v="02 Sunny (10%-30%)"/>
  </r>
  <r>
    <m/>
    <s v="S2A_MSIL1C"/>
    <s v="CDM-MLB-CLS"/>
    <s v="-39.10, 120.03 | Zoom: 11"/>
    <b v="1"/>
    <s v="United States"/>
    <s v="Lake Tahoe"/>
    <s v="TA"/>
    <x v="173"/>
    <s v="11SKC"/>
    <s v="18:54:00 UTC"/>
    <n v="25.8"/>
    <s v="2500X1254px"/>
    <s v="PNG"/>
    <s v="65m"/>
    <s v="2022H2"/>
    <n v="13.050000000000002"/>
    <n v="20"/>
    <s v="02 Sunny (10%-30%)"/>
  </r>
  <r>
    <m/>
    <s v="S2A_MSIL1C"/>
    <s v="CDM-MLB-CLS"/>
    <s v="-39.10, 120.03 | Zoom: 11"/>
    <b v="1"/>
    <s v="United States"/>
    <s v="Lake Tahoe"/>
    <s v="TA"/>
    <x v="173"/>
    <s v="10SGJ"/>
    <s v="18:53:47 UTC"/>
    <n v="4.0999999999999996"/>
    <s v="2500X1254px"/>
    <s v="PNG"/>
    <s v="65m"/>
    <s v="2022H2"/>
    <n v="13.050000000000002"/>
    <n v="20"/>
    <s v="02 Sunny (10%-30%)"/>
  </r>
  <r>
    <m/>
    <s v="S2A_MSIL1C"/>
    <s v="CDM-MLB-CLS"/>
    <s v="-39.10, 120.03 | Zoom: 11"/>
    <b v="1"/>
    <s v="United States"/>
    <s v="Lake Tahoe"/>
    <s v="TA"/>
    <x v="173"/>
    <s v="11SKD"/>
    <s v="18:53:46 UTC"/>
    <n v="3.7"/>
    <s v="2500X1254px"/>
    <s v="PNG"/>
    <s v="65m"/>
    <s v="2022H2"/>
    <n v="13.050000000000002"/>
    <n v="20"/>
    <s v="02 Sunny (10%-30%)"/>
  </r>
  <r>
    <m/>
    <s v="S2A_MSIL1C"/>
    <s v="CDM-MLB-CLS"/>
    <s v="-39.10, 120.03 | Zoom: 11"/>
    <b v="1"/>
    <s v="United States"/>
    <s v="Lake Tahoe"/>
    <s v="TA"/>
    <x v="412"/>
    <s v="10SGH"/>
    <s v="19:03:52 UTC"/>
    <n v="17.5"/>
    <s v="2500X1254px"/>
    <s v="PNG"/>
    <s v="65m"/>
    <s v="2022H2"/>
    <n v="7.2"/>
    <n v="10"/>
    <s v="02 Sunny (10%-30%)"/>
  </r>
  <r>
    <m/>
    <s v="S2A_MSIL1C"/>
    <s v="CDM-MLB-CLS"/>
    <s v="-39.10, 120.03 | Zoom: 11"/>
    <b v="1"/>
    <s v="United States"/>
    <s v="Lake Tahoe"/>
    <s v="TA"/>
    <x v="412"/>
    <s v="11SKC"/>
    <s v="19:03:52 UTC"/>
    <n v="10"/>
    <s v="2500X1254px"/>
    <s v="PNG"/>
    <s v="65m"/>
    <s v="2022H2"/>
    <n v="7.2"/>
    <n v="10"/>
    <s v="02 Sunny (10%-30%)"/>
  </r>
  <r>
    <m/>
    <s v="S2A_MSIL1C"/>
    <s v="CDM-MLB-CLS"/>
    <s v="-39.10, 120.03 | Zoom: 11"/>
    <b v="1"/>
    <s v="United States"/>
    <s v="Lake Tahoe"/>
    <s v="TA"/>
    <x v="412"/>
    <s v="10SGJ"/>
    <s v="19:03:38 UTC"/>
    <n v="0.6"/>
    <s v="2500X1254px"/>
    <s v="PNG"/>
    <s v="65m"/>
    <s v="2022H2"/>
    <n v="7.2"/>
    <n v="10"/>
    <s v="02 Sunny (10%-30%)"/>
  </r>
  <r>
    <m/>
    <s v="S2A_MSIL1C"/>
    <s v="CDM-MLB-CLS"/>
    <s v="-39.10, 120.03 | Zoom: 11"/>
    <b v="1"/>
    <s v="United States"/>
    <s v="Lake Tahoe"/>
    <s v="TA"/>
    <x v="412"/>
    <s v="11SKD"/>
    <s v="19:03:37 UTC"/>
    <n v="0.7"/>
    <s v="2500X1254px"/>
    <s v="PNG"/>
    <s v="65m"/>
    <s v="2022H2"/>
    <n v="7.2"/>
    <n v="10"/>
    <s v="02 Sunny (10%-30%)"/>
  </r>
  <r>
    <m/>
    <s v="S2A_MSIL1C"/>
    <s v="CDM-MLB-CLS"/>
    <s v="-39.10, 120.03 | Zoom: 11"/>
    <b v="1"/>
    <s v="United States"/>
    <s v="Lake Tahoe"/>
    <s v="TA"/>
    <x v="174"/>
    <s v="10SGH"/>
    <s v="18:53:57 UTC"/>
    <n v="0.1"/>
    <s v="2500X1254px"/>
    <s v="PNG"/>
    <s v="65m"/>
    <s v="2022H2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174"/>
    <s v="11SKC"/>
    <s v="18:53:56 UTC"/>
    <n v="1"/>
    <s v="2500X1254px"/>
    <s v="PNG"/>
    <s v="65m"/>
    <s v="2022H2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174"/>
    <s v="10SGJ"/>
    <s v="18:53:42 UTC"/>
    <n v="0.5"/>
    <s v="2500X1254px"/>
    <s v="PNG"/>
    <s v="65m"/>
    <s v="2022H2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174"/>
    <s v="11SKD"/>
    <s v="18:53:41 UTC"/>
    <n v="0.5"/>
    <s v="2500X1254px"/>
    <s v="PNG"/>
    <s v="65m"/>
    <s v="2022H2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350"/>
    <s v="10SGH"/>
    <s v="19:03:58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50"/>
    <s v="11SKC"/>
    <s v="19:03:57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50"/>
    <s v="11SKD"/>
    <s v="19:03:4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350"/>
    <s v="10SGJ"/>
    <s v="19:03:43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75"/>
    <s v="10SGH"/>
    <s v="18:54:03 UTC"/>
    <n v="2.8"/>
    <s v="2500X1254px"/>
    <s v="PNG"/>
    <s v="65m"/>
    <s v="2022H2"/>
    <n v="4.4749999999999996"/>
    <n v="10"/>
    <s v="02 Sunny (10%-30%)"/>
  </r>
  <r>
    <m/>
    <s v="S2A_MSIL1C"/>
    <s v="CDM-MLB-CLS"/>
    <s v="-39.10, 120.03 | Zoom: 11"/>
    <b v="1"/>
    <s v="United States"/>
    <s v="Lake Tahoe"/>
    <s v="TA"/>
    <x v="175"/>
    <s v="11SKC"/>
    <s v="18:54:02 UTC"/>
    <n v="9.1999999999999993"/>
    <s v="2500X1254px"/>
    <s v="PNG"/>
    <s v="65m"/>
    <s v="2022H2"/>
    <n v="4.4749999999999996"/>
    <n v="10"/>
    <s v="02 Sunny (10%-30%)"/>
  </r>
  <r>
    <m/>
    <s v="S2A_MSIL1C"/>
    <s v="CDM-MLB-CLS"/>
    <s v="-39.10, 120.03 | Zoom: 11"/>
    <b v="1"/>
    <s v="United States"/>
    <s v="Lake Tahoe"/>
    <s v="TA"/>
    <x v="175"/>
    <s v="10SGJ"/>
    <s v="18:53:49 UTC"/>
    <n v="3"/>
    <s v="2500X1254px"/>
    <s v="PNG"/>
    <s v="65m"/>
    <s v="2022H2"/>
    <n v="4.4749999999999996"/>
    <n v="10"/>
    <s v="02 Sunny (10%-30%)"/>
  </r>
  <r>
    <m/>
    <s v="S2A_MSIL1C"/>
    <s v="CDM-MLB-CLS"/>
    <s v="-39.10, 120.03 | Zoom: 11"/>
    <b v="1"/>
    <s v="United States"/>
    <s v="Lake Tahoe"/>
    <s v="TA"/>
    <x v="175"/>
    <s v="11SKD"/>
    <s v="18:53:48 UTC"/>
    <n v="2.9"/>
    <s v="2500X1254px"/>
    <s v="PNG"/>
    <s v="65m"/>
    <s v="2022H2"/>
    <n v="4.4749999999999996"/>
    <n v="10"/>
    <s v="02 Sunny (10%-30%)"/>
  </r>
  <r>
    <m/>
    <s v="S2A_MSIL1C"/>
    <s v="CDM-MLB-CLS"/>
    <s v="-39.10, 120.03 | Zoom: 11"/>
    <b v="1"/>
    <s v="United States"/>
    <s v="Lake Tahoe"/>
    <s v="TA"/>
    <x v="269"/>
    <s v="10SGH"/>
    <s v="19:03:52 UTC"/>
    <n v="12.7"/>
    <s v="2500X1254px"/>
    <s v="PNG"/>
    <s v="65m"/>
    <s v="2022H2"/>
    <n v="11.774999999999999"/>
    <n v="20"/>
    <s v="02 Sunny (10%-30%)"/>
  </r>
  <r>
    <m/>
    <s v="S2A_MSIL1C"/>
    <s v="CDM-MLB-CLS"/>
    <s v="-39.10, 120.03 | Zoom: 11"/>
    <b v="1"/>
    <s v="United States"/>
    <s v="Lake Tahoe"/>
    <s v="TA"/>
    <x v="269"/>
    <s v="11SKC"/>
    <s v="19:03:51 UTC"/>
    <n v="15.9"/>
    <s v="2500X1254px"/>
    <s v="PNG"/>
    <s v="65m"/>
    <s v="2022H2"/>
    <n v="11.774999999999999"/>
    <n v="20"/>
    <s v="02 Sunny (10%-30%)"/>
  </r>
  <r>
    <m/>
    <s v="S2A_MSIL1C"/>
    <s v="CDM-MLB-CLS"/>
    <s v="-39.10, 120.03 | Zoom: 11"/>
    <b v="1"/>
    <s v="United States"/>
    <s v="Lake Tahoe"/>
    <s v="TA"/>
    <x v="269"/>
    <s v="11SKD"/>
    <s v="19:03:38 UTC"/>
    <n v="8.1999999999999993"/>
    <s v="2500X1254px"/>
    <s v="PNG"/>
    <s v="65m"/>
    <s v="2022H2"/>
    <n v="11.774999999999999"/>
    <n v="20"/>
    <s v="02 Sunny (10%-30%)"/>
  </r>
  <r>
    <m/>
    <s v="S2A_MSIL1C"/>
    <s v="CDM-MLB-CLS"/>
    <s v="-39.10, 120.03 | Zoom: 11"/>
    <b v="1"/>
    <s v="United States"/>
    <s v="Lake Tahoe"/>
    <s v="TA"/>
    <x v="269"/>
    <s v="10SGJ"/>
    <s v="19:03:37 UTC"/>
    <n v="10.3"/>
    <s v="2500X1254px"/>
    <s v="PNG"/>
    <s v="65m"/>
    <s v="2022H2"/>
    <n v="11.774999999999999"/>
    <n v="20"/>
    <s v="02 Sunny (10%-30%)"/>
  </r>
  <r>
    <m/>
    <s v="S2A_MSIL1C"/>
    <s v="CDM-MLB-CLS"/>
    <s v="-39.10, 120.03 | Zoom: 11"/>
    <b v="1"/>
    <s v="United States"/>
    <s v="Lake Tahoe"/>
    <s v="TA"/>
    <x v="176"/>
    <s v="10SGH"/>
    <s v="18:53:56 UTC"/>
    <n v="1.5"/>
    <s v="2500X1254px"/>
    <s v="PNG"/>
    <s v="65m"/>
    <s v="2022H2"/>
    <n v="2.4249999999999998"/>
    <n v="10"/>
    <s v="02 Sunny (10%-30%)"/>
  </r>
  <r>
    <m/>
    <s v="S2A_MSIL1C"/>
    <s v="CDM-MLB-CLS"/>
    <s v="-39.10, 120.03 | Zoom: 11"/>
    <b v="1"/>
    <s v="United States"/>
    <s v="Lake Tahoe"/>
    <s v="TA"/>
    <x v="176"/>
    <s v="11SKC"/>
    <s v="18:53:55 UTC"/>
    <n v="6.1"/>
    <s v="2500X1254px"/>
    <s v="PNG"/>
    <s v="65m"/>
    <s v="2022H2"/>
    <n v="2.4249999999999998"/>
    <n v="10"/>
    <s v="02 Sunny (10%-30%)"/>
  </r>
  <r>
    <m/>
    <s v="S2A_MSIL1C"/>
    <s v="CDM-MLB-CLS"/>
    <s v="-39.10, 120.03 | Zoom: 11"/>
    <b v="1"/>
    <s v="United States"/>
    <s v="Lake Tahoe"/>
    <s v="TA"/>
    <x v="176"/>
    <s v="10SGJ"/>
    <s v="18:53:42 UTC"/>
    <n v="1"/>
    <s v="2500X1254px"/>
    <s v="PNG"/>
    <s v="65m"/>
    <s v="2022H2"/>
    <n v="2.4249999999999998"/>
    <n v="10"/>
    <s v="02 Sunny (10%-30%)"/>
  </r>
  <r>
    <m/>
    <s v="S2A_MSIL1C"/>
    <s v="CDM-MLB-CLS"/>
    <s v="-39.10, 120.03 | Zoom: 11"/>
    <b v="1"/>
    <s v="United States"/>
    <s v="Lake Tahoe"/>
    <s v="TA"/>
    <x v="176"/>
    <s v="11SKD"/>
    <s v="18:53:41 UTC"/>
    <n v="1.1000000000000001"/>
    <s v="2500X1254px"/>
    <s v="PNG"/>
    <s v="65m"/>
    <s v="2022H2"/>
    <n v="2.4249999999999998"/>
    <n v="10"/>
    <s v="02 Sunny (10%-30%)"/>
  </r>
  <r>
    <m/>
    <s v="S2A_MSIL1C"/>
    <s v="CDM-MLB-CLS"/>
    <s v="-39.10, 120.03 | Zoom: 11"/>
    <b v="1"/>
    <s v="United States"/>
    <s v="Lake Tahoe"/>
    <s v="TA"/>
    <x v="413"/>
    <s v="10SGH"/>
    <s v="19:04:0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3"/>
    <s v="11SKC"/>
    <s v="19:03:5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3"/>
    <s v="11SKD"/>
    <s v="19:03:46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3"/>
    <s v="10SGJ"/>
    <s v="19:03:45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77"/>
    <s v="10SGH"/>
    <s v="18:54:0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77"/>
    <s v="11SKC"/>
    <s v="18:54:04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77"/>
    <s v="10SGJ"/>
    <s v="18:53:50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77"/>
    <s v="11SKD"/>
    <s v="18:53:49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4"/>
    <s v="10SGH"/>
    <s v="19:03:52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4"/>
    <s v="11SKC"/>
    <s v="19:03:51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4"/>
    <s v="11SKD"/>
    <s v="19:03:38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414"/>
    <s v="10SGJ"/>
    <s v="19:03:37 UTC"/>
    <n v="0"/>
    <s v="2500X1254px"/>
    <s v="PNG"/>
    <s v="65m"/>
    <s v="2022H2"/>
    <n v="0"/>
    <n v="0"/>
    <s v="01 Clear (0%)"/>
  </r>
  <r>
    <m/>
    <s v="S2A_MSIL1C"/>
    <s v="CDM-MLB-CLS"/>
    <s v="-39.10, 120.03 | Zoom: 11"/>
    <b v="1"/>
    <s v="United States"/>
    <s v="Lake Tahoe"/>
    <s v="TA"/>
    <x v="178"/>
    <s v="10SGH"/>
    <s v="18:53:57 UTC"/>
    <n v="16.8"/>
    <s v="2500X1254px"/>
    <s v="PNG"/>
    <s v="65m"/>
    <s v="2022H2"/>
    <n v="21.65"/>
    <n v="30"/>
    <s v="02 Sunny (10%-30%)"/>
  </r>
  <r>
    <m/>
    <s v="S2A_MSIL1C"/>
    <s v="CDM-MLB-CLS"/>
    <s v="-39.10, 120.03 | Zoom: 11"/>
    <b v="1"/>
    <s v="United States"/>
    <s v="Lake Tahoe"/>
    <s v="TA"/>
    <x v="178"/>
    <s v="11SKC"/>
    <s v="18:53:56 UTC"/>
    <n v="15.6"/>
    <s v="2500X1254px"/>
    <s v="PNG"/>
    <s v="65m"/>
    <s v="2022H2"/>
    <n v="21.65"/>
    <n v="30"/>
    <s v="02 Sunny (10%-30%)"/>
  </r>
  <r>
    <m/>
    <s v="S2A_MSIL1C"/>
    <s v="CDM-MLB-CLS"/>
    <s v="-39.10, 120.03 | Zoom: 11"/>
    <b v="1"/>
    <s v="United States"/>
    <s v="Lake Tahoe"/>
    <s v="TA"/>
    <x v="178"/>
    <s v="10SGJ"/>
    <s v="18:53:42 UTC"/>
    <n v="30"/>
    <s v="2500X1254px"/>
    <s v="PNG"/>
    <s v="65m"/>
    <s v="2022H2"/>
    <n v="21.65"/>
    <n v="30"/>
    <s v="02 Sunny (10%-30%)"/>
  </r>
  <r>
    <m/>
    <s v="S2A_MSIL1C"/>
    <s v="CDM-MLB-CLS"/>
    <s v="-39.10, 120.03 | Zoom: 11"/>
    <b v="1"/>
    <s v="United States"/>
    <s v="Lake Tahoe"/>
    <s v="TA"/>
    <x v="178"/>
    <s v="11SKD"/>
    <s v="18:53:41 UTC"/>
    <n v="24.2"/>
    <s v="2500X1254px"/>
    <s v="PNG"/>
    <s v="65m"/>
    <s v="2022H2"/>
    <n v="21.65"/>
    <n v="30"/>
    <s v="02 Sunny (10%-30%)"/>
  </r>
  <r>
    <m/>
    <s v="S2A_MSIL1C"/>
    <s v="CDM-MLB-CLS"/>
    <s v="-39.10, 120.03 | Zoom: 11"/>
    <b v="1"/>
    <s v="United States"/>
    <s v="Lake Tahoe"/>
    <s v="TA"/>
    <x v="415"/>
    <s v="10SGH"/>
    <s v="19:04:01 UTC"/>
    <n v="16"/>
    <s v="2500X1254px"/>
    <s v="PNG"/>
    <s v="65m"/>
    <s v="2022H2"/>
    <n v="17.824999999999999"/>
    <n v="20"/>
    <s v="02 Sunny (10%-30%)"/>
  </r>
  <r>
    <m/>
    <s v="S2A_MSIL1C"/>
    <s v="CDM-MLB-CLS"/>
    <s v="-39.10, 120.03 | Zoom: 11"/>
    <b v="1"/>
    <s v="United States"/>
    <s v="Lake Tahoe"/>
    <s v="TA"/>
    <x v="415"/>
    <s v="11SKC"/>
    <s v="19:04:00 UTC"/>
    <n v="3.3"/>
    <s v="2500X1254px"/>
    <s v="PNG"/>
    <s v="65m"/>
    <s v="2022H2"/>
    <n v="17.824999999999999"/>
    <n v="20"/>
    <s v="02 Sunny (10%-30%)"/>
  </r>
  <r>
    <m/>
    <s v="S2A_MSIL1C"/>
    <s v="CDM-MLB-CLS"/>
    <s v="-39.10, 120.03 | Zoom: 11"/>
    <b v="1"/>
    <s v="United States"/>
    <s v="Lake Tahoe"/>
    <s v="TA"/>
    <x v="415"/>
    <s v="11SKD"/>
    <s v="19:03:46 UTC"/>
    <n v="24.8"/>
    <s v="2500X1254px"/>
    <s v="PNG"/>
    <s v="65m"/>
    <s v="2022H2"/>
    <n v="17.824999999999999"/>
    <n v="20"/>
    <s v="02 Sunny (10%-30%)"/>
  </r>
  <r>
    <m/>
    <s v="S2A_MSIL1C"/>
    <s v="CDM-MLB-CLS"/>
    <s v="-39.10, 120.03 | Zoom: 11"/>
    <b v="1"/>
    <s v="United States"/>
    <s v="Lake Tahoe"/>
    <s v="TA"/>
    <x v="415"/>
    <s v="10SGJ"/>
    <s v="19:03:45 UTC"/>
    <n v="27.2"/>
    <s v="2500X1254px"/>
    <s v="PNG"/>
    <s v="65m"/>
    <s v="2022H2"/>
    <n v="17.824999999999999"/>
    <n v="20"/>
    <s v="02 Sunny (10%-30%)"/>
  </r>
  <r>
    <m/>
    <s v="S2A_MSIL1C"/>
    <s v="CDM-MLB-CLS"/>
    <s v="-39.10, 120.03 | Zoom: 11"/>
    <b v="1"/>
    <s v="United States"/>
    <s v="Lake Tahoe"/>
    <s v="TA"/>
    <x v="179"/>
    <s v="10SFH"/>
    <s v="18:54:08 UTC"/>
    <n v="0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179"/>
    <s v="10SGH"/>
    <s v="18:54:05 UTC"/>
    <n v="0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179"/>
    <s v="11SKC"/>
    <s v="18:54:04 UTC"/>
    <n v="0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179"/>
    <s v="11SLC"/>
    <s v="18:54:00 UTC"/>
    <n v="0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179"/>
    <s v="10SFJ"/>
    <s v="18:53:56 UTC"/>
    <n v="0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179"/>
    <s v="10SGJ"/>
    <s v="18:53:50 UTC"/>
    <n v="0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179"/>
    <s v="11SKD"/>
    <s v="18:53:49 UTC"/>
    <n v="0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179"/>
    <s v="11SLD"/>
    <s v="18:53:45 UTC"/>
    <n v="0.1"/>
    <s v="2500X1254px"/>
    <s v="PNG"/>
    <s v="65m"/>
    <s v="2022H1"/>
    <n v="1.2500000000000001E-2"/>
    <n v="10"/>
    <s v="02 Sunny (10%-30%)"/>
  </r>
  <r>
    <m/>
    <s v="S2A_MSIL1C"/>
    <s v="CDM-MLB-CLS"/>
    <s v="-39.10, 120.03 | Zoom: 11"/>
    <b v="1"/>
    <s v="United States"/>
    <s v="Lake Tahoe"/>
    <s v="TA"/>
    <x v="354"/>
    <s v="10SFH"/>
    <s v="19:03:56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54"/>
    <s v="10SGH"/>
    <s v="19:03:5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54"/>
    <s v="11SKC"/>
    <s v="19:03:52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54"/>
    <s v="10SFJ"/>
    <s v="19:03:42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54"/>
    <s v="10SGJ"/>
    <s v="19:03:3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54"/>
    <s v="11SKD"/>
    <s v="19:03:3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80"/>
    <s v="10SFH"/>
    <s v="18:54:00 UTC"/>
    <n v="0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180"/>
    <s v="10SGH"/>
    <s v="18:53:57 UTC"/>
    <n v="12.4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180"/>
    <s v="11SKC"/>
    <s v="18:53:56 UTC"/>
    <n v="18.2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180"/>
    <s v="11SLC"/>
    <s v="18:53:52 UTC"/>
    <n v="7.7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180"/>
    <s v="10SFJ"/>
    <s v="18:53:49 UTC"/>
    <n v="0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180"/>
    <s v="10SGJ"/>
    <s v="18:53:42 UTC"/>
    <n v="1.2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180"/>
    <s v="11SKD"/>
    <s v="18:53:41 UTC"/>
    <n v="1.2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180"/>
    <s v="11SLD"/>
    <s v="18:53:37 UTC"/>
    <n v="3.2"/>
    <s v="2500X1254px"/>
    <s v="PNG"/>
    <s v="65m"/>
    <s v="2022H1"/>
    <n v="5.4875000000000016"/>
    <n v="10"/>
    <s v="02 Sunny (10%-30%)"/>
  </r>
  <r>
    <m/>
    <s v="S2A_MSIL1C"/>
    <s v="CDM-MLB-CLS"/>
    <s v="-39.10, 120.03 | Zoom: 11"/>
    <b v="1"/>
    <s v="United States"/>
    <s v="Lake Tahoe"/>
    <s v="TA"/>
    <x v="273"/>
    <s v="10SFH"/>
    <s v="19:04:03 UTC"/>
    <n v="0"/>
    <s v="2500X1254px"/>
    <s v="PNG"/>
    <s v="65m"/>
    <s v="2022H1"/>
    <n v="20.150000000000002"/>
    <n v="30"/>
    <s v="02 Sunny (10%-30%)"/>
  </r>
  <r>
    <m/>
    <s v="S2A_MSIL1C"/>
    <s v="CDM-MLB-CLS"/>
    <s v="-39.10, 120.03 | Zoom: 11"/>
    <b v="1"/>
    <s v="United States"/>
    <s v="Lake Tahoe"/>
    <s v="TA"/>
    <x v="273"/>
    <s v="10SGH"/>
    <s v="19:04:00 UTC"/>
    <n v="21.1"/>
    <s v="2500X1254px"/>
    <s v="PNG"/>
    <s v="65m"/>
    <s v="2022H1"/>
    <n v="20.150000000000002"/>
    <n v="30"/>
    <s v="02 Sunny (10%-30%)"/>
  </r>
  <r>
    <m/>
    <s v="S2A_MSIL1C"/>
    <s v="CDM-MLB-CLS"/>
    <s v="-39.10, 120.03 | Zoom: 11"/>
    <b v="1"/>
    <s v="United States"/>
    <s v="Lake Tahoe"/>
    <s v="TA"/>
    <x v="273"/>
    <s v="11SKC"/>
    <s v="19:03:59 UTC"/>
    <n v="32.6"/>
    <s v="2500X1254px"/>
    <s v="PNG"/>
    <s v="65m"/>
    <s v="2022H1"/>
    <n v="20.150000000000002"/>
    <n v="30"/>
    <s v="02 Sunny (10%-30%)"/>
  </r>
  <r>
    <m/>
    <s v="S2A_MSIL1C"/>
    <s v="CDM-MLB-CLS"/>
    <s v="-39.10, 120.03 | Zoom: 11"/>
    <b v="1"/>
    <s v="United States"/>
    <s v="Lake Tahoe"/>
    <s v="TA"/>
    <x v="273"/>
    <s v="10SFJ"/>
    <s v="19:03:49 UTC"/>
    <n v="0.7"/>
    <s v="2500X1254px"/>
    <s v="PNG"/>
    <s v="65m"/>
    <s v="2022H1"/>
    <n v="20.150000000000002"/>
    <n v="30"/>
    <s v="02 Sunny (10%-30%)"/>
  </r>
  <r>
    <m/>
    <s v="S2A_MSIL1C"/>
    <s v="CDM-MLB-CLS"/>
    <s v="-39.10, 120.03 | Zoom: 11"/>
    <b v="1"/>
    <s v="United States"/>
    <s v="Lake Tahoe"/>
    <s v="TA"/>
    <x v="273"/>
    <s v="10SGJ"/>
    <s v="19:03:45 UTC"/>
    <n v="30.2"/>
    <s v="2500X1254px"/>
    <s v="PNG"/>
    <s v="65m"/>
    <s v="2022H1"/>
    <n v="20.150000000000002"/>
    <n v="30"/>
    <s v="02 Sunny (10%-30%)"/>
  </r>
  <r>
    <m/>
    <s v="S2A_MSIL1C"/>
    <s v="CDM-MLB-CLS"/>
    <s v="-39.10, 120.03 | Zoom: 11"/>
    <b v="1"/>
    <s v="United States"/>
    <s v="Lake Tahoe"/>
    <s v="TA"/>
    <x v="273"/>
    <s v="11SKD"/>
    <s v="19:03:45 UTC"/>
    <n v="36.299999999999997"/>
    <s v="2500X1254px"/>
    <s v="PNG"/>
    <s v="65m"/>
    <s v="2022H1"/>
    <n v="20.150000000000002"/>
    <n v="30"/>
    <s v="02 Sunny (10%-30%)"/>
  </r>
  <r>
    <m/>
    <s v="S2A_MSIL1C"/>
    <s v="CDM-MLB-CLS"/>
    <s v="-39.10, 120.03 | Zoom: 11"/>
    <b v="1"/>
    <s v="United States"/>
    <s v="Lake Tahoe"/>
    <s v="TA"/>
    <x v="181"/>
    <s v="10SFH"/>
    <s v="18:54:07 UTC"/>
    <n v="56.3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181"/>
    <s v="10SGH"/>
    <s v="18:54:03 UTC"/>
    <n v="26.8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181"/>
    <s v="11SKC"/>
    <s v="18:54:03 UTC"/>
    <n v="13.8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181"/>
    <s v="11SLC"/>
    <s v="18:53:59 UTC"/>
    <n v="6.9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181"/>
    <s v="10SFJ"/>
    <s v="18:53:55 UTC"/>
    <n v="65.599999999999994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181"/>
    <s v="10SGJ"/>
    <s v="18:53:49 UTC"/>
    <n v="36.4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181"/>
    <s v="11SKD"/>
    <s v="18:53:48 UTC"/>
    <n v="32.700000000000003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181"/>
    <s v="11SLD"/>
    <s v="18:53:44 UTC"/>
    <n v="16.5"/>
    <s v="2500X1254px"/>
    <s v="PNG"/>
    <s v="65m"/>
    <s v="2022H1"/>
    <n v="31.875"/>
    <n v="40"/>
    <s v="03 Cloudy (40%-90%)"/>
  </r>
  <r>
    <m/>
    <s v="S2A_MSIL1C"/>
    <s v="CDM-MLB-CLS"/>
    <s v="-39.10, 120.03 | Zoom: 11"/>
    <b v="1"/>
    <s v="United States"/>
    <s v="Lake Tahoe"/>
    <s v="TA"/>
    <x v="416"/>
    <s v="10SFH"/>
    <s v="19:03:55 UTC"/>
    <n v="2.2000000000000002"/>
    <s v="2500X1254px"/>
    <s v="PNG"/>
    <s v="65m"/>
    <s v="2022H1"/>
    <n v="41.25"/>
    <n v="50"/>
    <s v="03 Cloudy (40%-90%)"/>
  </r>
  <r>
    <m/>
    <s v="S2A_MSIL1C"/>
    <s v="CDM-MLB-CLS"/>
    <s v="-39.10, 120.03 | Zoom: 11"/>
    <b v="1"/>
    <s v="United States"/>
    <s v="Lake Tahoe"/>
    <s v="TA"/>
    <x v="416"/>
    <s v="10SGH"/>
    <s v="19:03:55 UTC"/>
    <n v="30.8"/>
    <s v="2500X1254px"/>
    <s v="PNG"/>
    <s v="65m"/>
    <s v="2022H1"/>
    <n v="41.25"/>
    <n v="50"/>
    <s v="03 Cloudy (40%-90%)"/>
  </r>
  <r>
    <m/>
    <s v="S2A_MSIL1C"/>
    <s v="CDM-MLB-CLS"/>
    <s v="-39.10, 120.03 | Zoom: 11"/>
    <b v="1"/>
    <s v="United States"/>
    <s v="Lake Tahoe"/>
    <s v="TA"/>
    <x v="416"/>
    <s v="11SKC"/>
    <s v="19:03:55 UTC"/>
    <n v="42.3"/>
    <s v="2500X1254px"/>
    <s v="PNG"/>
    <s v="65m"/>
    <s v="2022H1"/>
    <n v="41.25"/>
    <n v="50"/>
    <s v="03 Cloudy (40%-90%)"/>
  </r>
  <r>
    <m/>
    <s v="S2A_MSIL1C"/>
    <s v="CDM-MLB-CLS"/>
    <s v="-39.10, 120.03 | Zoom: 11"/>
    <b v="1"/>
    <s v="United States"/>
    <s v="Lake Tahoe"/>
    <s v="TA"/>
    <x v="416"/>
    <s v="10SFJ"/>
    <s v="19:03:55 UTC"/>
    <n v="27.4"/>
    <s v="2500X1254px"/>
    <s v="PNG"/>
    <s v="65m"/>
    <s v="2022H1"/>
    <n v="41.25"/>
    <n v="50"/>
    <s v="03 Cloudy (40%-90%)"/>
  </r>
  <r>
    <m/>
    <s v="S2A_MSIL1C"/>
    <s v="CDM-MLB-CLS"/>
    <s v="-39.10, 120.03 | Zoom: 11"/>
    <b v="1"/>
    <s v="United States"/>
    <s v="Lake Tahoe"/>
    <s v="TA"/>
    <x v="416"/>
    <s v="10SGJ"/>
    <s v="19:03:37 UTC"/>
    <n v="70.5"/>
    <s v="2500X1254px"/>
    <s v="PNG"/>
    <s v="65m"/>
    <s v="2022H1"/>
    <n v="41.25"/>
    <n v="50"/>
    <s v="03 Cloudy (40%-90%)"/>
  </r>
  <r>
    <m/>
    <s v="S2A_MSIL1C"/>
    <s v="CDM-MLB-CLS"/>
    <s v="-39.10, 120.03 | Zoom: 11"/>
    <b v="1"/>
    <s v="United States"/>
    <s v="Lake Tahoe"/>
    <s v="TA"/>
    <x v="416"/>
    <s v="11SKD"/>
    <s v="19:03:36 UTC"/>
    <n v="74.3"/>
    <s v="2500X1254px"/>
    <s v="PNG"/>
    <s v="65m"/>
    <s v="2022H1"/>
    <n v="41.25"/>
    <n v="50"/>
    <s v="03 Cloudy (40%-90%)"/>
  </r>
  <r>
    <m/>
    <s v="S2A_MSIL1C"/>
    <s v="CDM-MLB-CLS"/>
    <s v="-39.10, 120.03 | Zoom: 11"/>
    <b v="1"/>
    <s v="United States"/>
    <s v="Lake Tahoe"/>
    <s v="TA"/>
    <x v="182"/>
    <s v="10SFH"/>
    <s v="18:53:59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2"/>
    <s v="10SGH"/>
    <s v="18:53:55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2"/>
    <s v="11SKC"/>
    <s v="18:53:54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2"/>
    <s v="11SLC"/>
    <s v="18:53:50 UTC"/>
    <n v="0.1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2"/>
    <s v="10SFJ"/>
    <s v="18:53:47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2"/>
    <s v="10SGJ"/>
    <s v="18:53:41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2"/>
    <s v="11SKD"/>
    <s v="18:53:40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2"/>
    <s v="11SLD"/>
    <s v="18:53:36 UTC"/>
    <n v="0.1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356"/>
    <s v="10SFH"/>
    <s v="19:04:01 UTC"/>
    <n v="0.2"/>
    <s v="2500X1254px"/>
    <s v="PNG"/>
    <s v="65m"/>
    <s v="2022H1"/>
    <n v="3"/>
    <n v="10"/>
    <s v="02 Sunny (10%-30%)"/>
  </r>
  <r>
    <m/>
    <s v="S2A_MSIL1C"/>
    <s v="CDM-MLB-CLS"/>
    <s v="-39.10, 120.03 | Zoom: 11"/>
    <b v="1"/>
    <s v="United States"/>
    <s v="Lake Tahoe"/>
    <s v="TA"/>
    <x v="356"/>
    <s v="10SGH"/>
    <s v="19:03:58 UTC"/>
    <n v="0.7"/>
    <s v="2500X1254px"/>
    <s v="PNG"/>
    <s v="65m"/>
    <s v="2022H1"/>
    <n v="3"/>
    <n v="10"/>
    <s v="02 Sunny (10%-30%)"/>
  </r>
  <r>
    <m/>
    <s v="S2A_MSIL1C"/>
    <s v="CDM-MLB-CLS"/>
    <s v="-39.10, 120.03 | Zoom: 11"/>
    <b v="1"/>
    <s v="United States"/>
    <s v="Lake Tahoe"/>
    <s v="TA"/>
    <x v="356"/>
    <s v="11SKC"/>
    <s v="19:03:57 UTC"/>
    <n v="0.3"/>
    <s v="2500X1254px"/>
    <s v="PNG"/>
    <s v="65m"/>
    <s v="2022H1"/>
    <n v="3"/>
    <n v="10"/>
    <s v="02 Sunny (10%-30%)"/>
  </r>
  <r>
    <m/>
    <s v="S2A_MSIL1C"/>
    <s v="CDM-MLB-CLS"/>
    <s v="-39.10, 120.03 | Zoom: 11"/>
    <b v="1"/>
    <s v="United States"/>
    <s v="Lake Tahoe"/>
    <s v="TA"/>
    <x v="356"/>
    <s v="10SFJ"/>
    <s v="19:03:47 UTC"/>
    <n v="4.5"/>
    <s v="2500X1254px"/>
    <s v="PNG"/>
    <s v="65m"/>
    <s v="2022H1"/>
    <n v="3"/>
    <n v="10"/>
    <s v="02 Sunny (10%-30%)"/>
  </r>
  <r>
    <m/>
    <s v="S2A_MSIL1C"/>
    <s v="CDM-MLB-CLS"/>
    <s v="-39.10, 120.03 | Zoom: 11"/>
    <b v="1"/>
    <s v="United States"/>
    <s v="Lake Tahoe"/>
    <s v="TA"/>
    <x v="356"/>
    <s v="10SGJ"/>
    <s v="19:03:43 UTC"/>
    <n v="7.2"/>
    <s v="2500X1254px"/>
    <s v="PNG"/>
    <s v="65m"/>
    <s v="2022H1"/>
    <n v="3"/>
    <n v="10"/>
    <s v="02 Sunny (10%-30%)"/>
  </r>
  <r>
    <m/>
    <s v="S2A_MSIL1C"/>
    <s v="CDM-MLB-CLS"/>
    <s v="-39.10, 120.03 | Zoom: 11"/>
    <b v="1"/>
    <s v="United States"/>
    <s v="Lake Tahoe"/>
    <s v="TA"/>
    <x v="356"/>
    <s v="11SKD"/>
    <s v="19:03:43 UTC"/>
    <n v="5.0999999999999996"/>
    <s v="2500X1254px"/>
    <s v="PNG"/>
    <s v="65m"/>
    <s v="2022H1"/>
    <n v="3"/>
    <n v="10"/>
    <s v="02 Sunny (10%-30%)"/>
  </r>
  <r>
    <m/>
    <s v="S2A_MSIL1C"/>
    <s v="CDM-MLB-CLS"/>
    <s v="-39.10, 120.03 | Zoom: 11"/>
    <b v="1"/>
    <s v="United States"/>
    <s v="Lake Tahoe"/>
    <s v="TA"/>
    <x v="183"/>
    <s v="10SFH"/>
    <s v="18:54:05 UTC"/>
    <n v="0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183"/>
    <s v="10SGH"/>
    <s v="18:54:01 UTC"/>
    <n v="0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183"/>
    <s v="11SKC"/>
    <s v="18:54:00 UTC"/>
    <n v="0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183"/>
    <s v="11SLC"/>
    <s v="18:53:56 UTC"/>
    <n v="0.3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183"/>
    <s v="10SFJ"/>
    <s v="18:53:53 UTC"/>
    <n v="0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183"/>
    <s v="10SGJ"/>
    <s v="18:53:46 UTC"/>
    <n v="0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183"/>
    <s v="11SKD"/>
    <s v="18:53:46 UTC"/>
    <n v="0.3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183"/>
    <s v="11SLD"/>
    <s v="18:53:42 UTC"/>
    <n v="0.5"/>
    <s v="2500X1254px"/>
    <s v="PNG"/>
    <s v="65m"/>
    <s v="2022H1"/>
    <n v="0.13750000000000001"/>
    <n v="10"/>
    <s v="02 Sunny (10%-30%)"/>
  </r>
  <r>
    <m/>
    <s v="S2A_MSIL1C"/>
    <s v="CDM-MLB-CLS"/>
    <s v="-39.10, 120.03 | Zoom: 11"/>
    <b v="1"/>
    <s v="United States"/>
    <s v="Lake Tahoe"/>
    <s v="TA"/>
    <x v="275"/>
    <s v="10SFH"/>
    <s v="19:03:53 UTC"/>
    <n v="11.8"/>
    <s v="2500X1254px"/>
    <s v="PNG"/>
    <s v="65m"/>
    <s v="2022H1"/>
    <n v="28.966666666666665"/>
    <n v="30"/>
    <s v="02 Sunny (10%-30%)"/>
  </r>
  <r>
    <m/>
    <s v="S2A_MSIL1C"/>
    <s v="CDM-MLB-CLS"/>
    <s v="-39.10, 120.03 | Zoom: 11"/>
    <b v="1"/>
    <s v="United States"/>
    <s v="Lake Tahoe"/>
    <s v="TA"/>
    <x v="275"/>
    <s v="10SGH"/>
    <s v="19:03:49 UTC"/>
    <n v="55.5"/>
    <s v="2500X1254px"/>
    <s v="PNG"/>
    <s v="65m"/>
    <s v="2022H1"/>
    <n v="28.966666666666665"/>
    <n v="30"/>
    <s v="02 Sunny (10%-30%)"/>
  </r>
  <r>
    <m/>
    <s v="S2A_MSIL1C"/>
    <s v="CDM-MLB-CLS"/>
    <s v="-39.10, 120.03 | Zoom: 11"/>
    <b v="1"/>
    <s v="United States"/>
    <s v="Lake Tahoe"/>
    <s v="TA"/>
    <x v="275"/>
    <s v="11SKC"/>
    <s v="19:03:48 UTC"/>
    <n v="55.9"/>
    <s v="2500X1254px"/>
    <s v="PNG"/>
    <s v="65m"/>
    <s v="2022H1"/>
    <n v="28.966666666666665"/>
    <n v="30"/>
    <s v="02 Sunny (10%-30%)"/>
  </r>
  <r>
    <m/>
    <s v="S2A_MSIL1C"/>
    <s v="CDM-MLB-CLS"/>
    <s v="-39.10, 120.03 | Zoom: 11"/>
    <b v="1"/>
    <s v="United States"/>
    <s v="Lake Tahoe"/>
    <s v="TA"/>
    <x v="275"/>
    <s v="10SFJ"/>
    <s v="19:03:39 UTC"/>
    <n v="37.5"/>
    <s v="2500X1254px"/>
    <s v="PNG"/>
    <s v="65m"/>
    <s v="2022H1"/>
    <n v="28.966666666666665"/>
    <n v="30"/>
    <s v="02 Sunny (10%-30%)"/>
  </r>
  <r>
    <m/>
    <s v="S2A_MSIL1C"/>
    <s v="CDM-MLB-CLS"/>
    <s v="-39.10, 120.03 | Zoom: 11"/>
    <b v="1"/>
    <s v="United States"/>
    <s v="Lake Tahoe"/>
    <s v="TA"/>
    <x v="275"/>
    <s v="10SGJ"/>
    <s v="19:03:35 UTC"/>
    <n v="5.9"/>
    <s v="2500X1254px"/>
    <s v="PNG"/>
    <s v="65m"/>
    <s v="2022H1"/>
    <n v="28.966666666666665"/>
    <n v="30"/>
    <s v="02 Sunny (10%-30%)"/>
  </r>
  <r>
    <m/>
    <s v="S2A_MSIL1C"/>
    <s v="CDM-MLB-CLS"/>
    <s v="-39.10, 120.03 | Zoom: 11"/>
    <b v="1"/>
    <s v="United States"/>
    <s v="Lake Tahoe"/>
    <s v="TA"/>
    <x v="275"/>
    <s v="11SKD"/>
    <s v="19:03:34 UTC"/>
    <n v="7.2"/>
    <s v="2500X1254px"/>
    <s v="PNG"/>
    <s v="65m"/>
    <s v="2022H1"/>
    <n v="28.966666666666665"/>
    <n v="30"/>
    <s v="02 Sunny (10%-30%)"/>
  </r>
  <r>
    <m/>
    <s v="S2A_MSIL1C"/>
    <s v="CDM-MLB-CLS"/>
    <s v="-39.10, 120.03 | Zoom: 11"/>
    <b v="1"/>
    <s v="United States"/>
    <s v="Lake Tahoe"/>
    <s v="TA"/>
    <x v="184"/>
    <s v="10SFH"/>
    <s v="18:53:56 UTC"/>
    <n v="95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184"/>
    <s v="10SGH"/>
    <s v="18:53:52 UTC"/>
    <n v="86.5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184"/>
    <s v="11SKC"/>
    <s v="18:53:51 UTC"/>
    <n v="77.5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184"/>
    <s v="11SLC"/>
    <s v="18:53:48 UTC"/>
    <n v="45.2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184"/>
    <s v="10SFJ"/>
    <s v="18:53:44 UTC"/>
    <n v="95.8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184"/>
    <s v="10SGJ"/>
    <s v="18:53:38 UTC"/>
    <n v="66.7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184"/>
    <s v="11SKD"/>
    <s v="18:53:37 UTC"/>
    <n v="66.099999999999994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184"/>
    <s v="11SLD"/>
    <s v="18:53:33 UTC"/>
    <n v="72.400000000000006"/>
    <s v="2500X1254px"/>
    <s v="PNG"/>
    <s v="65m"/>
    <s v="2022H1"/>
    <n v="75.649999999999991"/>
    <n v="80"/>
    <s v="03 Cloudy (40%-90%)"/>
  </r>
  <r>
    <m/>
    <s v="S2A_MSIL1C"/>
    <s v="CDM-MLB-CLS"/>
    <s v="-39.10, 120.03 | Zoom: 11"/>
    <b v="1"/>
    <s v="United States"/>
    <s v="Lake Tahoe"/>
    <s v="TA"/>
    <x v="417"/>
    <s v="10SFH"/>
    <s v="19:03:59 UTC"/>
    <n v="99.9"/>
    <s v="2500X1254px"/>
    <s v="PNG"/>
    <s v="65m"/>
    <s v="2022H1"/>
    <n v="41.916666666666671"/>
    <n v="50"/>
    <s v="03 Cloudy (40%-90%)"/>
  </r>
  <r>
    <m/>
    <s v="S2A_MSIL1C"/>
    <s v="CDM-MLB-CLS"/>
    <s v="-39.10, 120.03 | Zoom: 11"/>
    <b v="1"/>
    <s v="United States"/>
    <s v="Lake Tahoe"/>
    <s v="TA"/>
    <x v="417"/>
    <s v="10SGH"/>
    <s v="19:03:55 UTC"/>
    <n v="44.3"/>
    <s v="2500X1254px"/>
    <s v="PNG"/>
    <s v="65m"/>
    <s v="2022H1"/>
    <n v="41.916666666666671"/>
    <n v="50"/>
    <s v="03 Cloudy (40%-90%)"/>
  </r>
  <r>
    <m/>
    <s v="S2A_MSIL1C"/>
    <s v="CDM-MLB-CLS"/>
    <s v="-39.10, 120.03 | Zoom: 11"/>
    <b v="1"/>
    <s v="United States"/>
    <s v="Lake Tahoe"/>
    <s v="TA"/>
    <x v="417"/>
    <s v="11SKC"/>
    <s v="19:03:54 UTC"/>
    <n v="20.9"/>
    <s v="2500X1254px"/>
    <s v="PNG"/>
    <s v="65m"/>
    <s v="2022H1"/>
    <n v="41.916666666666671"/>
    <n v="50"/>
    <s v="03 Cloudy (40%-90%)"/>
  </r>
  <r>
    <m/>
    <s v="S2A_MSIL1C"/>
    <s v="CDM-MLB-CLS"/>
    <s v="-39.10, 120.03 | Zoom: 11"/>
    <b v="1"/>
    <s v="United States"/>
    <s v="Lake Tahoe"/>
    <s v="TA"/>
    <x v="417"/>
    <s v="10SFJ"/>
    <s v="19:03:45 UTC"/>
    <n v="80.2"/>
    <s v="2500X1254px"/>
    <s v="PNG"/>
    <s v="65m"/>
    <s v="2022H1"/>
    <n v="41.916666666666671"/>
    <n v="50"/>
    <s v="03 Cloudy (40%-90%)"/>
  </r>
  <r>
    <m/>
    <s v="S2A_MSIL1C"/>
    <s v="CDM-MLB-CLS"/>
    <s v="-39.10, 120.03 | Zoom: 11"/>
    <b v="1"/>
    <s v="United States"/>
    <s v="Lake Tahoe"/>
    <s v="TA"/>
    <x v="417"/>
    <s v="10SGJ"/>
    <s v="19:03:41 UTC"/>
    <n v="4.8"/>
    <s v="2500X1254px"/>
    <s v="PNG"/>
    <s v="65m"/>
    <s v="2022H1"/>
    <n v="41.916666666666671"/>
    <n v="50"/>
    <s v="03 Cloudy (40%-90%)"/>
  </r>
  <r>
    <m/>
    <s v="S2A_MSIL1C"/>
    <s v="CDM-MLB-CLS"/>
    <s v="-39.10, 120.03 | Zoom: 11"/>
    <b v="1"/>
    <s v="United States"/>
    <s v="Lake Tahoe"/>
    <s v="TA"/>
    <x v="417"/>
    <s v="11SKD"/>
    <s v="19:03:40 UTC"/>
    <n v="1.4"/>
    <s v="2500X1254px"/>
    <s v="PNG"/>
    <s v="65m"/>
    <s v="2022H1"/>
    <n v="41.916666666666671"/>
    <n v="50"/>
    <s v="03 Cloudy (40%-90%)"/>
  </r>
  <r>
    <m/>
    <s v="S2A_MSIL1C"/>
    <s v="CDM-MLB-CLS"/>
    <s v="-39.10, 120.03 | Zoom: 11"/>
    <b v="1"/>
    <s v="United States"/>
    <s v="Lake Tahoe"/>
    <s v="TA"/>
    <x v="185"/>
    <s v="10SGH"/>
    <s v="18:53:59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85"/>
    <s v="11SKC"/>
    <s v="18:53:59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85"/>
    <s v="10SGJ"/>
    <s v="18:53:59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85"/>
    <s v="11SKD"/>
    <s v="18:53:44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18"/>
    <s v="10SGH"/>
    <s v="19:03:47 UTC"/>
    <n v="3.9"/>
    <s v="2500X1254px"/>
    <s v="PNG"/>
    <s v="65m"/>
    <s v="2022H1"/>
    <n v="4.1749999999999998"/>
    <n v="10"/>
    <s v="02 Sunny (10%-30%)"/>
  </r>
  <r>
    <m/>
    <s v="S2A_MSIL1C"/>
    <s v="CDM-MLB-CLS"/>
    <s v="-39.10, 120.03 | Zoom: 11"/>
    <b v="1"/>
    <s v="United States"/>
    <s v="Lake Tahoe"/>
    <s v="TA"/>
    <x v="418"/>
    <s v="11SKC"/>
    <s v="19:03:47 UTC"/>
    <n v="5.5"/>
    <s v="2500X1254px"/>
    <s v="PNG"/>
    <s v="65m"/>
    <s v="2022H1"/>
    <n v="4.1749999999999998"/>
    <n v="10"/>
    <s v="02 Sunny (10%-30%)"/>
  </r>
  <r>
    <m/>
    <s v="S2A_MSIL1C"/>
    <s v="CDM-MLB-CLS"/>
    <s v="-39.10, 120.03 | Zoom: 11"/>
    <b v="1"/>
    <s v="United States"/>
    <s v="Lake Tahoe"/>
    <s v="TA"/>
    <x v="418"/>
    <s v="10SGJ"/>
    <s v="19:03:33 UTC"/>
    <n v="4.5"/>
    <s v="2500X1254px"/>
    <s v="PNG"/>
    <s v="65m"/>
    <s v="2022H1"/>
    <n v="4.1749999999999998"/>
    <n v="10"/>
    <s v="02 Sunny (10%-30%)"/>
  </r>
  <r>
    <m/>
    <s v="S2A_MSIL1C"/>
    <s v="CDM-MLB-CLS"/>
    <s v="-39.10, 120.03 | Zoom: 11"/>
    <b v="1"/>
    <s v="United States"/>
    <s v="Lake Tahoe"/>
    <s v="TA"/>
    <x v="418"/>
    <s v="11SKD"/>
    <s v="19:03:32 UTC"/>
    <n v="2.8"/>
    <s v="2500X1254px"/>
    <s v="PNG"/>
    <s v="65m"/>
    <s v="2022H1"/>
    <n v="4.1749999999999998"/>
    <n v="10"/>
    <s v="02 Sunny (10%-30%)"/>
  </r>
  <r>
    <m/>
    <s v="S2A_MSIL1C"/>
    <s v="CDM-MLB-CLS"/>
    <s v="-39.10, 120.03 | Zoom: 11"/>
    <b v="1"/>
    <s v="United States"/>
    <s v="Lake Tahoe"/>
    <s v="TA"/>
    <x v="186"/>
    <s v="10SGH"/>
    <s v="18:53:52 UTC"/>
    <n v="9.5"/>
    <s v="2500X1254px"/>
    <s v="PNG"/>
    <s v="65m"/>
    <s v="2022H1"/>
    <n v="4.1750000000000007"/>
    <n v="10"/>
    <s v="02 Sunny (10%-30%)"/>
  </r>
  <r>
    <m/>
    <s v="S2A_MSIL1C"/>
    <s v="CDM-MLB-CLS"/>
    <s v="-39.10, 120.03 | Zoom: 11"/>
    <b v="1"/>
    <s v="United States"/>
    <s v="Lake Tahoe"/>
    <s v="TA"/>
    <x v="186"/>
    <s v="11SKC"/>
    <s v="18:53:51 UTC"/>
    <n v="1.9"/>
    <s v="2500X1254px"/>
    <s v="PNG"/>
    <s v="65m"/>
    <s v="2022H1"/>
    <n v="4.1750000000000007"/>
    <n v="10"/>
    <s v="02 Sunny (10%-30%)"/>
  </r>
  <r>
    <m/>
    <s v="S2A_MSIL1C"/>
    <s v="CDM-MLB-CLS"/>
    <s v="-39.10, 120.03 | Zoom: 11"/>
    <b v="1"/>
    <s v="United States"/>
    <s v="Lake Tahoe"/>
    <s v="TA"/>
    <x v="186"/>
    <s v="10SGJ"/>
    <s v="18:53:37 UTC"/>
    <n v="2.7"/>
    <s v="2500X1254px"/>
    <s v="PNG"/>
    <s v="65m"/>
    <s v="2022H1"/>
    <n v="4.1750000000000007"/>
    <n v="10"/>
    <s v="02 Sunny (10%-30%)"/>
  </r>
  <r>
    <m/>
    <s v="S2A_MSIL1C"/>
    <s v="CDM-MLB-CLS"/>
    <s v="-39.10, 120.03 | Zoom: 11"/>
    <b v="1"/>
    <s v="United States"/>
    <s v="Lake Tahoe"/>
    <s v="TA"/>
    <x v="186"/>
    <s v="11SKD"/>
    <s v="18:53:36 UTC"/>
    <n v="2.6"/>
    <s v="2500X1254px"/>
    <s v="PNG"/>
    <s v="65m"/>
    <s v="2022H1"/>
    <n v="4.1750000000000007"/>
    <n v="10"/>
    <s v="02 Sunny (10%-30%)"/>
  </r>
  <r>
    <m/>
    <s v="S2A_MSIL1C"/>
    <s v="CDM-MLB-CLS"/>
    <s v="-39.10, 120.03 | Zoom: 11"/>
    <b v="1"/>
    <s v="United States"/>
    <s v="Lake Tahoe"/>
    <s v="TA"/>
    <x v="419"/>
    <s v="10SGH"/>
    <s v="19:03:55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19"/>
    <s v="11SKC"/>
    <s v="19:03:54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19"/>
    <s v="10SGJ"/>
    <s v="19:03:40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19"/>
    <s v="11SKD"/>
    <s v="19:03:39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87"/>
    <s v="10SGH"/>
    <s v="18:53:58 UTC"/>
    <n v="0.1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7"/>
    <s v="11SKC"/>
    <s v="18:53:57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7"/>
    <s v="10SGJ"/>
    <s v="18:53:44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187"/>
    <s v="11SKD"/>
    <s v="18:53:43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420"/>
    <s v="10SGH"/>
    <s v="19:03:47 UTC"/>
    <n v="49.3"/>
    <s v="2500X1254px"/>
    <s v="PNG"/>
    <s v="65m"/>
    <s v="2022H1"/>
    <n v="20.024999999999999"/>
    <n v="30"/>
    <s v="02 Sunny (10%-30%)"/>
  </r>
  <r>
    <m/>
    <s v="S2A_MSIL1C"/>
    <s v="CDM-MLB-CLS"/>
    <s v="-39.10, 120.03 | Zoom: 11"/>
    <b v="1"/>
    <s v="United States"/>
    <s v="Lake Tahoe"/>
    <s v="TA"/>
    <x v="420"/>
    <s v="11SKC"/>
    <s v="19:03:46 UTC"/>
    <n v="28.2"/>
    <s v="2500X1254px"/>
    <s v="PNG"/>
    <s v="65m"/>
    <s v="2022H1"/>
    <n v="20.024999999999999"/>
    <n v="30"/>
    <s v="02 Sunny (10%-30%)"/>
  </r>
  <r>
    <m/>
    <s v="S2A_MSIL1C"/>
    <s v="CDM-MLB-CLS"/>
    <s v="-39.10, 120.03 | Zoom: 11"/>
    <b v="1"/>
    <s v="United States"/>
    <s v="Lake Tahoe"/>
    <s v="TA"/>
    <x v="420"/>
    <s v="10SGJ"/>
    <s v="19:03:33 UTC"/>
    <n v="2.1"/>
    <s v="2500X1254px"/>
    <s v="PNG"/>
    <s v="65m"/>
    <s v="2022H1"/>
    <n v="20.024999999999999"/>
    <n v="30"/>
    <s v="02 Sunny (10%-30%)"/>
  </r>
  <r>
    <m/>
    <s v="S2A_MSIL1C"/>
    <s v="CDM-MLB-CLS"/>
    <s v="-39.10, 120.03 | Zoom: 11"/>
    <b v="1"/>
    <s v="United States"/>
    <s v="Lake Tahoe"/>
    <s v="TA"/>
    <x v="420"/>
    <s v="11SKD"/>
    <s v="19:03:32 UTC"/>
    <n v="0.5"/>
    <s v="2500X1254px"/>
    <s v="PNG"/>
    <s v="65m"/>
    <s v="2022H1"/>
    <n v="20.024999999999999"/>
    <n v="30"/>
    <s v="02 Sunny (10%-30%)"/>
  </r>
  <r>
    <m/>
    <s v="S2A_MSIL1C"/>
    <s v="CDM-MLB-CLS"/>
    <s v="-39.10, 120.03 | Zoom: 11"/>
    <b v="1"/>
    <s v="United States"/>
    <s v="Lake Tahoe"/>
    <s v="TA"/>
    <x v="188"/>
    <s v="10SGH"/>
    <s v="18:53:51 UTC"/>
    <n v="0.1"/>
    <s v="2500X1254px"/>
    <s v="PNG"/>
    <s v="65m"/>
    <s v="2022H1"/>
    <n v="0.05"/>
    <n v="10"/>
    <s v="02 Sunny (10%-30%)"/>
  </r>
  <r>
    <m/>
    <s v="S2A_MSIL1C"/>
    <s v="CDM-MLB-CLS"/>
    <s v="-39.10, 120.03 | Zoom: 11"/>
    <b v="1"/>
    <s v="United States"/>
    <s v="Lake Tahoe"/>
    <s v="TA"/>
    <x v="188"/>
    <s v="11SKC"/>
    <s v="18:53:50 UTC"/>
    <n v="0"/>
    <s v="2500X1254px"/>
    <s v="PNG"/>
    <s v="65m"/>
    <s v="2022H1"/>
    <n v="0.05"/>
    <n v="10"/>
    <s v="02 Sunny (10%-30%)"/>
  </r>
  <r>
    <m/>
    <s v="S2A_MSIL1C"/>
    <s v="CDM-MLB-CLS"/>
    <s v="-39.10, 120.03 | Zoom: 11"/>
    <b v="1"/>
    <s v="United States"/>
    <s v="Lake Tahoe"/>
    <s v="TA"/>
    <x v="188"/>
    <s v="10SGJ"/>
    <s v="18:53:36 UTC"/>
    <n v="0.1"/>
    <s v="2500X1254px"/>
    <s v="PNG"/>
    <s v="65m"/>
    <s v="2022H1"/>
    <n v="0.05"/>
    <n v="10"/>
    <s v="02 Sunny (10%-30%)"/>
  </r>
  <r>
    <m/>
    <s v="S2A_MSIL1C"/>
    <s v="CDM-MLB-CLS"/>
    <s v="-39.10, 120.03 | Zoom: 11"/>
    <b v="1"/>
    <s v="United States"/>
    <s v="Lake Tahoe"/>
    <s v="TA"/>
    <x v="188"/>
    <s v="11SKD"/>
    <s v="18:53:36 UTC"/>
    <n v="0"/>
    <s v="2500X1254px"/>
    <s v="PNG"/>
    <s v="65m"/>
    <s v="2022H1"/>
    <n v="0.05"/>
    <n v="10"/>
    <s v="02 Sunny (10%-30%)"/>
  </r>
  <r>
    <m/>
    <s v="S2A_MSIL1C"/>
    <s v="CDM-MLB-CLS"/>
    <s v="-39.10, 120.03 | Zoom: 11"/>
    <b v="1"/>
    <s v="United States"/>
    <s v="Lake Tahoe"/>
    <s v="TA"/>
    <x v="279"/>
    <s v="10SGH"/>
    <s v="19:03:52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79"/>
    <s v="11SKC"/>
    <s v="19:03:51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79"/>
    <s v="10SGJ"/>
    <s v="19:03:3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79"/>
    <s v="11SKD"/>
    <s v="19:03:36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89"/>
    <s v="10SGH"/>
    <s v="18:53:55 UTC"/>
    <n v="37.200000000000003"/>
    <s v="2500X1254px"/>
    <s v="PNG"/>
    <s v="65m"/>
    <s v="2022H1"/>
    <n v="42.5"/>
    <n v="50"/>
    <s v="03 Cloudy (40%-90%)"/>
  </r>
  <r>
    <m/>
    <s v="S2A_MSIL1C"/>
    <s v="CDM-MLB-CLS"/>
    <s v="-39.10, 120.03 | Zoom: 11"/>
    <b v="1"/>
    <s v="United States"/>
    <s v="Lake Tahoe"/>
    <s v="TA"/>
    <x v="189"/>
    <s v="11SKC"/>
    <s v="18:53:54 UTC"/>
    <n v="43"/>
    <s v="2500X1254px"/>
    <s v="PNG"/>
    <s v="65m"/>
    <s v="2022H1"/>
    <n v="42.5"/>
    <n v="50"/>
    <s v="03 Cloudy (40%-90%)"/>
  </r>
  <r>
    <m/>
    <s v="S2A_MSIL1C"/>
    <s v="CDM-MLB-CLS"/>
    <s v="-39.10, 120.03 | Zoom: 11"/>
    <b v="1"/>
    <s v="United States"/>
    <s v="Lake Tahoe"/>
    <s v="TA"/>
    <x v="189"/>
    <s v="10SGJ"/>
    <s v="18:53:41 UTC"/>
    <n v="44.8"/>
    <s v="2500X1254px"/>
    <s v="PNG"/>
    <s v="65m"/>
    <s v="2022H1"/>
    <n v="42.5"/>
    <n v="50"/>
    <s v="03 Cloudy (40%-90%)"/>
  </r>
  <r>
    <m/>
    <s v="S2A_MSIL1C"/>
    <s v="CDM-MLB-CLS"/>
    <s v="-39.10, 120.03 | Zoom: 11"/>
    <b v="1"/>
    <s v="United States"/>
    <s v="Lake Tahoe"/>
    <s v="TA"/>
    <x v="189"/>
    <s v="11SKD"/>
    <s v="18:53:40 UTC"/>
    <n v="45"/>
    <s v="2500X1254px"/>
    <s v="PNG"/>
    <s v="65m"/>
    <s v="2022H1"/>
    <n v="42.5"/>
    <n v="50"/>
    <s v="03 Cloudy (40%-90%)"/>
  </r>
  <r>
    <m/>
    <s v="S2A_MSIL1C"/>
    <s v="CDM-MLB-CLS"/>
    <s v="-39.10, 120.03 | Zoom: 11"/>
    <b v="1"/>
    <s v="United States"/>
    <s v="Lake Tahoe"/>
    <s v="TA"/>
    <x v="421"/>
    <s v="10SGH"/>
    <s v="19:03:45 UTC"/>
    <n v="64.2"/>
    <s v="2500X1254px"/>
    <s v="PNG"/>
    <s v="65m"/>
    <s v="2022H1"/>
    <n v="66.675000000000011"/>
    <n v="70"/>
    <s v="03 Cloudy (40%-90%)"/>
  </r>
  <r>
    <m/>
    <s v="S2A_MSIL1C"/>
    <s v="CDM-MLB-CLS"/>
    <s v="-39.10, 120.03 | Zoom: 11"/>
    <b v="1"/>
    <s v="United States"/>
    <s v="Lake Tahoe"/>
    <s v="TA"/>
    <x v="421"/>
    <s v="11SKC"/>
    <s v="19:03:44 UTC"/>
    <n v="67.099999999999994"/>
    <s v="2500X1254px"/>
    <s v="PNG"/>
    <s v="65m"/>
    <s v="2022H1"/>
    <n v="66.675000000000011"/>
    <n v="70"/>
    <s v="03 Cloudy (40%-90%)"/>
  </r>
  <r>
    <m/>
    <s v="S2A_MSIL1C"/>
    <s v="CDM-MLB-CLS"/>
    <s v="-39.10, 120.03 | Zoom: 11"/>
    <b v="1"/>
    <s v="United States"/>
    <s v="Lake Tahoe"/>
    <s v="TA"/>
    <x v="421"/>
    <s v="10SGJ"/>
    <s v="19:03:30 UTC"/>
    <n v="69.5"/>
    <s v="2500X1254px"/>
    <s v="PNG"/>
    <s v="65m"/>
    <s v="2022H1"/>
    <n v="66.675000000000011"/>
    <n v="70"/>
    <s v="03 Cloudy (40%-90%)"/>
  </r>
  <r>
    <m/>
    <s v="S2A_MSIL1C"/>
    <s v="CDM-MLB-CLS"/>
    <s v="-39.10, 120.03 | Zoom: 11"/>
    <b v="1"/>
    <s v="United States"/>
    <s v="Lake Tahoe"/>
    <s v="TA"/>
    <x v="421"/>
    <s v="11SKD"/>
    <s v="19:03:29 UTC"/>
    <n v="65.900000000000006"/>
    <s v="2500X1254px"/>
    <s v="PNG"/>
    <s v="65m"/>
    <s v="2022H1"/>
    <n v="66.675000000000011"/>
    <n v="70"/>
    <s v="03 Cloudy (40%-90%)"/>
  </r>
  <r>
    <m/>
    <s v="S2A_MSIL1C"/>
    <s v="CDM-MLB-CLS"/>
    <s v="-39.10, 120.03 | Zoom: 11"/>
    <b v="1"/>
    <s v="United States"/>
    <s v="Lake Tahoe"/>
    <s v="TA"/>
    <x v="190"/>
    <s v="10SGH"/>
    <s v="18:53:48 UTC"/>
    <n v="17.899999999999999"/>
    <s v="2500X1254px"/>
    <s v="PNG"/>
    <s v="65m"/>
    <s v="2022H1"/>
    <n v="18.675000000000001"/>
    <n v="20"/>
    <s v="02 Sunny (10%-30%)"/>
  </r>
  <r>
    <m/>
    <s v="S2A_MSIL1C"/>
    <s v="CDM-MLB-CLS"/>
    <s v="-39.10, 120.03 | Zoom: 11"/>
    <b v="1"/>
    <s v="United States"/>
    <s v="Lake Tahoe"/>
    <s v="TA"/>
    <x v="190"/>
    <s v="11SKC"/>
    <s v="18:53:47 UTC"/>
    <n v="7.6"/>
    <s v="2500X1254px"/>
    <s v="PNG"/>
    <s v="65m"/>
    <s v="2022H1"/>
    <n v="18.675000000000001"/>
    <n v="20"/>
    <s v="02 Sunny (10%-30%)"/>
  </r>
  <r>
    <m/>
    <s v="S2A_MSIL1C"/>
    <s v="CDM-MLB-CLS"/>
    <s v="-39.10, 120.03 | Zoom: 11"/>
    <b v="1"/>
    <s v="United States"/>
    <s v="Lake Tahoe"/>
    <s v="TA"/>
    <x v="190"/>
    <s v="10SGJ"/>
    <s v="18:53:33 UTC"/>
    <n v="25.4"/>
    <s v="2500X1254px"/>
    <s v="PNG"/>
    <s v="65m"/>
    <s v="2022H1"/>
    <n v="18.675000000000001"/>
    <n v="20"/>
    <s v="02 Sunny (10%-30%)"/>
  </r>
  <r>
    <m/>
    <s v="S2A_MSIL1C"/>
    <s v="CDM-MLB-CLS"/>
    <s v="-39.10, 120.03 | Zoom: 11"/>
    <b v="1"/>
    <s v="United States"/>
    <s v="Lake Tahoe"/>
    <s v="TA"/>
    <x v="190"/>
    <s v="11SKD"/>
    <s v="18:53:32 UTC"/>
    <n v="23.8"/>
    <s v="2500X1254px"/>
    <s v="PNG"/>
    <s v="65m"/>
    <s v="2022H1"/>
    <n v="18.675000000000001"/>
    <n v="20"/>
    <s v="02 Sunny (10%-30%)"/>
  </r>
  <r>
    <m/>
    <s v="S2A_MSIL1C"/>
    <s v="CDM-MLB-CLS"/>
    <s v="-39.10, 120.03 | Zoom: 11"/>
    <b v="1"/>
    <s v="United States"/>
    <s v="Lake Tahoe"/>
    <s v="TA"/>
    <x v="361"/>
    <s v="10SGH"/>
    <s v="19:03:52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61"/>
    <s v="11SKC"/>
    <s v="19:03:51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61"/>
    <s v="10SGJ"/>
    <s v="19:03:3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61"/>
    <s v="11SKD"/>
    <s v="19:03:3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91"/>
    <s v="10SGH"/>
    <s v="18:53:57 UTC"/>
    <n v="0.7"/>
    <s v="2500X1254px"/>
    <s v="PNG"/>
    <s v="65m"/>
    <s v="2022H1"/>
    <n v="0.95"/>
    <n v="10"/>
    <s v="02 Sunny (10%-30%)"/>
  </r>
  <r>
    <m/>
    <s v="S2A_MSIL1C"/>
    <s v="CDM-MLB-CLS"/>
    <s v="-39.10, 120.03 | Zoom: 11"/>
    <b v="1"/>
    <s v="United States"/>
    <s v="Lake Tahoe"/>
    <s v="TA"/>
    <x v="191"/>
    <s v="11SKC"/>
    <s v="18:53:56 UTC"/>
    <n v="1.2"/>
    <s v="2500X1254px"/>
    <s v="PNG"/>
    <s v="65m"/>
    <s v="2022H1"/>
    <n v="0.95"/>
    <n v="10"/>
    <s v="02 Sunny (10%-30%)"/>
  </r>
  <r>
    <m/>
    <s v="S2A_MSIL1C"/>
    <s v="CDM-MLB-CLS"/>
    <s v="-39.10, 120.03 | Zoom: 11"/>
    <b v="1"/>
    <s v="United States"/>
    <s v="Lake Tahoe"/>
    <s v="TA"/>
    <x v="191"/>
    <s v="10SGJ"/>
    <s v="18:53:42 UTC"/>
    <n v="0.7"/>
    <s v="2500X1254px"/>
    <s v="PNG"/>
    <s v="65m"/>
    <s v="2022H1"/>
    <n v="0.95"/>
    <n v="10"/>
    <s v="02 Sunny (10%-30%)"/>
  </r>
  <r>
    <m/>
    <s v="S2A_MSIL1C"/>
    <s v="CDM-MLB-CLS"/>
    <s v="-39.10, 120.03 | Zoom: 11"/>
    <b v="1"/>
    <s v="United States"/>
    <s v="Lake Tahoe"/>
    <s v="TA"/>
    <x v="191"/>
    <s v="11SKD"/>
    <s v="18:53:41 UTC"/>
    <n v="1.2"/>
    <s v="2500X1254px"/>
    <s v="PNG"/>
    <s v="65m"/>
    <s v="2022H1"/>
    <n v="0.95"/>
    <n v="10"/>
    <s v="02 Sunny (10%-30%)"/>
  </r>
  <r>
    <m/>
    <s v="S2A_MSIL1C"/>
    <s v="CDM-MLB-CLS"/>
    <s v="-39.10, 120.03 | Zoom: 11"/>
    <b v="1"/>
    <s v="United States"/>
    <s v="Lake Tahoe"/>
    <s v="TA"/>
    <x v="281"/>
    <s v="10SGH"/>
    <s v="19:03:41 UTC"/>
    <n v="20.3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281"/>
    <s v="11SKC"/>
    <s v="19:03:40 UTC"/>
    <n v="4.3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281"/>
    <s v="10SGJ"/>
    <s v="19:03:26 UTC"/>
    <n v="0.2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281"/>
    <s v="11SKD"/>
    <s v="19:03:25 UTC"/>
    <n v="0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192"/>
    <s v="10SGH"/>
    <s v="18:53:45 UTC"/>
    <n v="16.399999999999999"/>
    <s v="2500X1254px"/>
    <s v="PNG"/>
    <s v="65m"/>
    <s v="2022H1"/>
    <n v="13.674999999999999"/>
    <n v="20"/>
    <s v="02 Sunny (10%-30%)"/>
  </r>
  <r>
    <m/>
    <s v="S2A_MSIL1C"/>
    <s v="CDM-MLB-CLS"/>
    <s v="-39.10, 120.03 | Zoom: 11"/>
    <b v="1"/>
    <s v="United States"/>
    <s v="Lake Tahoe"/>
    <s v="TA"/>
    <x v="192"/>
    <s v="11SKC"/>
    <s v="18:53:44 UTC"/>
    <n v="10.6"/>
    <s v="2500X1254px"/>
    <s v="PNG"/>
    <s v="65m"/>
    <s v="2022H1"/>
    <n v="13.674999999999999"/>
    <n v="20"/>
    <s v="02 Sunny (10%-30%)"/>
  </r>
  <r>
    <m/>
    <s v="S2A_MSIL1C"/>
    <s v="CDM-MLB-CLS"/>
    <s v="-39.10, 120.03 | Zoom: 11"/>
    <b v="1"/>
    <s v="United States"/>
    <s v="Lake Tahoe"/>
    <s v="TA"/>
    <x v="192"/>
    <s v="11SKD"/>
    <s v="18:53:30 UTC"/>
    <n v="15.3"/>
    <s v="2500X1254px"/>
    <s v="PNG"/>
    <s v="65m"/>
    <s v="2022H1"/>
    <n v="13.674999999999999"/>
    <n v="20"/>
    <s v="02 Sunny (10%-30%)"/>
  </r>
  <r>
    <m/>
    <s v="S2A_MSIL1C"/>
    <s v="CDM-MLB-CLS"/>
    <s v="-39.10, 120.03 | Zoom: 11"/>
    <b v="1"/>
    <s v="United States"/>
    <s v="Lake Tahoe"/>
    <s v="TA"/>
    <x v="192"/>
    <s v="10SGJ"/>
    <s v="18:53:30 UTC"/>
    <n v="12.4"/>
    <s v="2500X1254px"/>
    <s v="PNG"/>
    <s v="65m"/>
    <s v="2022H1"/>
    <n v="13.674999999999999"/>
    <n v="20"/>
    <s v="02 Sunny (10%-30%)"/>
  </r>
  <r>
    <m/>
    <s v="S2A_MSIL1C"/>
    <s v="CDM-MLB-CLS"/>
    <s v="-39.10, 120.03 | Zoom: 11"/>
    <b v="1"/>
    <s v="United States"/>
    <s v="Lake Tahoe"/>
    <s v="TA"/>
    <x v="422"/>
    <s v="10SGH"/>
    <s v="19:03:52 UTC"/>
    <n v="3.5"/>
    <s v="2500X1254px"/>
    <s v="PNG"/>
    <s v="65m"/>
    <s v="2022H1"/>
    <n v="1.4749999999999999"/>
    <n v="10"/>
    <s v="02 Sunny (10%-30%)"/>
  </r>
  <r>
    <m/>
    <s v="S2A_MSIL1C"/>
    <s v="CDM-MLB-CLS"/>
    <s v="-39.10, 120.03 | Zoom: 11"/>
    <b v="1"/>
    <s v="United States"/>
    <s v="Lake Tahoe"/>
    <s v="TA"/>
    <x v="422"/>
    <s v="11SKC"/>
    <s v="19:03:52 UTC"/>
    <n v="2.2000000000000002"/>
    <s v="2500X1254px"/>
    <s v="PNG"/>
    <s v="65m"/>
    <s v="2022H1"/>
    <n v="1.4749999999999999"/>
    <n v="10"/>
    <s v="02 Sunny (10%-30%)"/>
  </r>
  <r>
    <m/>
    <s v="S2A_MSIL1C"/>
    <s v="CDM-MLB-CLS"/>
    <s v="-39.10, 120.03 | Zoom: 11"/>
    <b v="1"/>
    <s v="United States"/>
    <s v="Lake Tahoe"/>
    <s v="TA"/>
    <x v="422"/>
    <s v="10SGJ"/>
    <s v="19:03:38 UTC"/>
    <n v="0.1"/>
    <s v="2500X1254px"/>
    <s v="PNG"/>
    <s v="65m"/>
    <s v="2022H1"/>
    <n v="1.4749999999999999"/>
    <n v="10"/>
    <s v="02 Sunny (10%-30%)"/>
  </r>
  <r>
    <m/>
    <s v="S2A_MSIL1C"/>
    <s v="CDM-MLB-CLS"/>
    <s v="-39.10, 120.03 | Zoom: 11"/>
    <b v="1"/>
    <s v="United States"/>
    <s v="Lake Tahoe"/>
    <s v="TA"/>
    <x v="422"/>
    <s v="11SKD"/>
    <s v="19:03:37 UTC"/>
    <n v="0.1"/>
    <s v="2500X1254px"/>
    <s v="PNG"/>
    <s v="65m"/>
    <s v="2022H1"/>
    <n v="1.4749999999999999"/>
    <n v="10"/>
    <s v="02 Sunny (10%-30%)"/>
  </r>
  <r>
    <m/>
    <s v="S2A_MSIL1C"/>
    <s v="CDM-MLB-CLS"/>
    <s v="-39.10, 120.03 | Zoom: 11"/>
    <b v="1"/>
    <s v="United States"/>
    <s v="Lake Tahoe"/>
    <s v="TA"/>
    <x v="193"/>
    <s v="10SGH"/>
    <s v="18:53:56 UTC"/>
    <n v="94.5"/>
    <s v="2500X1254px"/>
    <s v="PNG"/>
    <s v="65m"/>
    <s v="2022H1"/>
    <n v="73.924999999999997"/>
    <n v="80"/>
    <s v="03 Cloudy (40%-90%)"/>
  </r>
  <r>
    <m/>
    <s v="S2A_MSIL1C"/>
    <s v="CDM-MLB-CLS"/>
    <s v="-39.10, 120.03 | Zoom: 11"/>
    <b v="1"/>
    <s v="United States"/>
    <s v="Lake Tahoe"/>
    <s v="TA"/>
    <x v="193"/>
    <s v="11SKC"/>
    <s v="18:53:55 UTC"/>
    <n v="81.400000000000006"/>
    <s v="2500X1254px"/>
    <s v="PNG"/>
    <s v="65m"/>
    <s v="2022H1"/>
    <n v="73.924999999999997"/>
    <n v="80"/>
    <s v="03 Cloudy (40%-90%)"/>
  </r>
  <r>
    <m/>
    <s v="S2A_MSIL1C"/>
    <s v="CDM-MLB-CLS"/>
    <s v="-39.10, 120.03 | Zoom: 11"/>
    <b v="1"/>
    <s v="United States"/>
    <s v="Lake Tahoe"/>
    <s v="TA"/>
    <x v="193"/>
    <s v="10SGJ"/>
    <s v="18:53:42 UTC"/>
    <n v="65"/>
    <s v="2500X1254px"/>
    <s v="PNG"/>
    <s v="65m"/>
    <s v="2022H1"/>
    <n v="73.924999999999997"/>
    <n v="80"/>
    <s v="03 Cloudy (40%-90%)"/>
  </r>
  <r>
    <m/>
    <s v="S2A_MSIL1C"/>
    <s v="CDM-MLB-CLS"/>
    <s v="-39.10, 120.03 | Zoom: 11"/>
    <b v="1"/>
    <s v="United States"/>
    <s v="Lake Tahoe"/>
    <s v="TA"/>
    <x v="193"/>
    <s v="11SKD"/>
    <s v="18:53:41 UTC"/>
    <n v="54.8"/>
    <s v="2500X1254px"/>
    <s v="PNG"/>
    <s v="65m"/>
    <s v="2022H1"/>
    <n v="73.924999999999997"/>
    <n v="80"/>
    <s v="03 Cloudy (40%-90%)"/>
  </r>
  <r>
    <m/>
    <s v="S2A_MSIL1C"/>
    <s v="CDM-MLB-CLS"/>
    <s v="-39.10, 120.03 | Zoom: 11"/>
    <b v="1"/>
    <s v="United States"/>
    <s v="Lake Tahoe"/>
    <s v="TA"/>
    <x v="423"/>
    <s v="10SGH"/>
    <s v="19:03:43 UTC"/>
    <n v="90.6"/>
    <s v="2500X1254px"/>
    <s v="PNG"/>
    <s v="65m"/>
    <s v="2022H1"/>
    <n v="77.850000000000009"/>
    <n v="80"/>
    <s v="03 Cloudy (40%-90%)"/>
  </r>
  <r>
    <m/>
    <s v="S2A_MSIL1C"/>
    <s v="CDM-MLB-CLS"/>
    <s v="-39.10, 120.03 | Zoom: 11"/>
    <b v="1"/>
    <s v="United States"/>
    <s v="Lake Tahoe"/>
    <s v="TA"/>
    <x v="423"/>
    <s v="11SKC"/>
    <s v="19:03:42 UTC"/>
    <n v="85.7"/>
    <s v="2500X1254px"/>
    <s v="PNG"/>
    <s v="65m"/>
    <s v="2022H1"/>
    <n v="77.850000000000009"/>
    <n v="80"/>
    <s v="03 Cloudy (40%-90%)"/>
  </r>
  <r>
    <m/>
    <s v="S2A_MSIL1C"/>
    <s v="CDM-MLB-CLS"/>
    <s v="-39.10, 120.03 | Zoom: 11"/>
    <b v="1"/>
    <s v="United States"/>
    <s v="Lake Tahoe"/>
    <s v="TA"/>
    <x v="423"/>
    <s v="10SGJ"/>
    <s v="19:03:28 UTC"/>
    <n v="70.8"/>
    <s v="2500X1254px"/>
    <s v="PNG"/>
    <s v="65m"/>
    <s v="2022H1"/>
    <n v="77.850000000000009"/>
    <n v="80"/>
    <s v="03 Cloudy (40%-90%)"/>
  </r>
  <r>
    <m/>
    <s v="S2A_MSIL1C"/>
    <s v="CDM-MLB-CLS"/>
    <s v="-39.10, 120.03 | Zoom: 11"/>
    <b v="1"/>
    <s v="United States"/>
    <s v="Lake Tahoe"/>
    <s v="TA"/>
    <x v="423"/>
    <s v="11SKD"/>
    <s v="19:03:28 UTC"/>
    <n v="64.3"/>
    <s v="2500X1254px"/>
    <s v="PNG"/>
    <s v="65m"/>
    <s v="2022H1"/>
    <n v="77.850000000000009"/>
    <n v="80"/>
    <s v="03 Cloudy (40%-90%)"/>
  </r>
  <r>
    <m/>
    <s v="S2A_MSIL1C"/>
    <s v="CDM-MLB-CLS"/>
    <s v="-39.10, 120.03 | Zoom: 11"/>
    <b v="1"/>
    <s v="United States"/>
    <s v="Lake Tahoe"/>
    <s v="TA"/>
    <x v="194"/>
    <s v="10SGH"/>
    <s v="18:53:48 UTC"/>
    <n v="74"/>
    <s v="2500X1254px"/>
    <s v="PNG"/>
    <s v="65m"/>
    <s v="2022H1"/>
    <n v="61.074999999999996"/>
    <n v="70"/>
    <s v="03 Cloudy (40%-90%)"/>
  </r>
  <r>
    <m/>
    <s v="S2A_MSIL1C"/>
    <s v="CDM-MLB-CLS"/>
    <s v="-39.10, 120.03 | Zoom: 11"/>
    <b v="1"/>
    <s v="United States"/>
    <s v="Lake Tahoe"/>
    <s v="TA"/>
    <x v="194"/>
    <s v="11SKC"/>
    <s v="18:53:47 UTC"/>
    <n v="65.7"/>
    <s v="2500X1254px"/>
    <s v="PNG"/>
    <s v="65m"/>
    <s v="2022H1"/>
    <n v="61.074999999999996"/>
    <n v="70"/>
    <s v="03 Cloudy (40%-90%)"/>
  </r>
  <r>
    <m/>
    <s v="S2A_MSIL1C"/>
    <s v="CDM-MLB-CLS"/>
    <s v="-39.10, 120.03 | Zoom: 11"/>
    <b v="1"/>
    <s v="United States"/>
    <s v="Lake Tahoe"/>
    <s v="TA"/>
    <x v="194"/>
    <s v="10SGJ"/>
    <s v="18:53:33 UTC"/>
    <n v="57"/>
    <s v="2500X1254px"/>
    <s v="PNG"/>
    <s v="65m"/>
    <s v="2022H1"/>
    <n v="61.074999999999996"/>
    <n v="70"/>
    <s v="03 Cloudy (40%-90%)"/>
  </r>
  <r>
    <m/>
    <s v="S2A_MSIL1C"/>
    <s v="CDM-MLB-CLS"/>
    <s v="-39.10, 120.03 | Zoom: 11"/>
    <b v="1"/>
    <s v="United States"/>
    <s v="Lake Tahoe"/>
    <s v="TA"/>
    <x v="194"/>
    <s v="11SKD"/>
    <s v="18:53:32 UTC"/>
    <n v="47.6"/>
    <s v="2500X1254px"/>
    <s v="PNG"/>
    <s v="65m"/>
    <s v="2022H1"/>
    <n v="61.074999999999996"/>
    <n v="70"/>
    <s v="03 Cloudy (40%-90%)"/>
  </r>
  <r>
    <m/>
    <s v="S2A_MSIL1C"/>
    <s v="CDM-MLB-CLS"/>
    <s v="-39.10, 120.03 | Zoom: 11"/>
    <b v="1"/>
    <s v="United States"/>
    <s v="Lake Tahoe"/>
    <s v="TA"/>
    <x v="424"/>
    <s v="10SGH"/>
    <s v="19:03:51 UTC"/>
    <n v="85.7"/>
    <s v="2500X1254px"/>
    <s v="PNG"/>
    <s v="65m"/>
    <s v="2022H1"/>
    <n v="66.25"/>
    <n v="70"/>
    <s v="03 Cloudy (40%-90%)"/>
  </r>
  <r>
    <m/>
    <s v="S2A_MSIL1C"/>
    <s v="CDM-MLB-CLS"/>
    <s v="-39.10, 120.03 | Zoom: 11"/>
    <b v="1"/>
    <s v="United States"/>
    <s v="Lake Tahoe"/>
    <s v="TA"/>
    <x v="424"/>
    <s v="11SKC"/>
    <s v="19:03:50 UTC"/>
    <n v="82.6"/>
    <s v="2500X1254px"/>
    <s v="PNG"/>
    <s v="65m"/>
    <s v="2022H1"/>
    <n v="66.25"/>
    <n v="70"/>
    <s v="03 Cloudy (40%-90%)"/>
  </r>
  <r>
    <m/>
    <s v="S2A_MSIL1C"/>
    <s v="CDM-MLB-CLS"/>
    <s v="-39.10, 120.03 | Zoom: 11"/>
    <b v="1"/>
    <s v="United States"/>
    <s v="Lake Tahoe"/>
    <s v="TA"/>
    <x v="424"/>
    <s v="10SGJ"/>
    <s v="19:03:36 UTC"/>
    <n v="48.1"/>
    <s v="2500X1254px"/>
    <s v="PNG"/>
    <s v="65m"/>
    <s v="2022H1"/>
    <n v="66.25"/>
    <n v="70"/>
    <s v="03 Cloudy (40%-90%)"/>
  </r>
  <r>
    <m/>
    <s v="S2A_MSIL1C"/>
    <s v="CDM-MLB-CLS"/>
    <s v="-39.10, 120.03 | Zoom: 11"/>
    <b v="1"/>
    <s v="United States"/>
    <s v="Lake Tahoe"/>
    <s v="TA"/>
    <x v="424"/>
    <s v="11SKD"/>
    <s v="19:03:35 UTC"/>
    <n v="48.6"/>
    <s v="2500X1254px"/>
    <s v="PNG"/>
    <s v="65m"/>
    <s v="2022H1"/>
    <n v="66.25"/>
    <n v="70"/>
    <s v="03 Cloudy (40%-90%)"/>
  </r>
  <r>
    <m/>
    <s v="S2A_MSIL1C"/>
    <s v="CDM-MLB-CLS"/>
    <s v="-39.10, 120.03 | Zoom: 11"/>
    <b v="1"/>
    <s v="United States"/>
    <s v="Lake Tahoe"/>
    <s v="TA"/>
    <x v="195"/>
    <s v="10SGH"/>
    <s v="18:53:54 UTC"/>
    <n v="93.7"/>
    <s v="2500X1254px"/>
    <s v="PNG"/>
    <s v="65m"/>
    <s v="2022H1"/>
    <n v="75.850000000000009"/>
    <n v="80"/>
    <s v="03 Cloudy (40%-90%)"/>
  </r>
  <r>
    <m/>
    <s v="S2A_MSIL1C"/>
    <s v="CDM-MLB-CLS"/>
    <s v="-39.10, 120.03 | Zoom: 11"/>
    <b v="1"/>
    <s v="United States"/>
    <s v="Lake Tahoe"/>
    <s v="TA"/>
    <x v="195"/>
    <s v="11SKC"/>
    <s v="18:53:53 UTC"/>
    <n v="90.4"/>
    <s v="2500X1254px"/>
    <s v="PNG"/>
    <s v="65m"/>
    <s v="2022H1"/>
    <n v="75.850000000000009"/>
    <n v="80"/>
    <s v="03 Cloudy (40%-90%)"/>
  </r>
  <r>
    <m/>
    <s v="S2A_MSIL1C"/>
    <s v="CDM-MLB-CLS"/>
    <s v="-39.10, 120.03 | Zoom: 11"/>
    <b v="1"/>
    <s v="United States"/>
    <s v="Lake Tahoe"/>
    <s v="TA"/>
    <x v="195"/>
    <s v="10SGJ"/>
    <s v="18:53:39 UTC"/>
    <n v="63"/>
    <s v="2500X1254px"/>
    <s v="PNG"/>
    <s v="65m"/>
    <s v="2022H1"/>
    <n v="75.850000000000009"/>
    <n v="80"/>
    <s v="03 Cloudy (40%-90%)"/>
  </r>
  <r>
    <m/>
    <s v="S2A_MSIL1C"/>
    <s v="CDM-MLB-CLS"/>
    <s v="-39.10, 120.03 | Zoom: 11"/>
    <b v="1"/>
    <s v="United States"/>
    <s v="Lake Tahoe"/>
    <s v="TA"/>
    <x v="195"/>
    <s v="11SKD"/>
    <s v="18:53:38 UTC"/>
    <n v="56.3"/>
    <s v="2500X1254px"/>
    <s v="PNG"/>
    <s v="65m"/>
    <s v="2022H1"/>
    <n v="75.850000000000009"/>
    <n v="80"/>
    <s v="03 Cloudy (40%-90%)"/>
  </r>
  <r>
    <m/>
    <s v="S2A_MSIL1C"/>
    <s v="CDM-MLB-CLS"/>
    <s v="-39.10, 120.03 | Zoom: 11"/>
    <b v="1"/>
    <s v="United States"/>
    <s v="Lake Tahoe"/>
    <s v="TA"/>
    <x v="365"/>
    <s v="10SGH"/>
    <s v="19:03:44 UTC"/>
    <n v="0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365"/>
    <s v="11SKC"/>
    <s v="19:03:43 UTC"/>
    <n v="0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365"/>
    <s v="10SGJ"/>
    <s v="19:03:30 UTC"/>
    <n v="0.2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365"/>
    <s v="11SKD"/>
    <s v="19:03:29 UTC"/>
    <n v="0.1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196"/>
    <s v="10SGH"/>
    <s v="18:53:4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96"/>
    <s v="11SKC"/>
    <s v="18:53:4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96"/>
    <s v="10SGJ"/>
    <s v="18:53:34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96"/>
    <s v="11SKD"/>
    <s v="18:53:3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85"/>
    <s v="10SGH"/>
    <s v="19:03:49 UTC"/>
    <n v="54.3"/>
    <s v="2500X1254px"/>
    <s v="PNG"/>
    <s v="65m"/>
    <s v="2022H1"/>
    <n v="53.524999999999999"/>
    <n v="60"/>
    <s v="03 Cloudy (40%-90%)"/>
  </r>
  <r>
    <m/>
    <s v="S2A_MSIL1C"/>
    <s v="CDM-MLB-CLS"/>
    <s v="-39.10, 120.03 | Zoom: 11"/>
    <b v="1"/>
    <s v="United States"/>
    <s v="Lake Tahoe"/>
    <s v="TA"/>
    <x v="285"/>
    <s v="11SKC"/>
    <s v="19:03:48 UTC"/>
    <n v="40.4"/>
    <s v="2500X1254px"/>
    <s v="PNG"/>
    <s v="65m"/>
    <s v="2022H1"/>
    <n v="53.524999999999999"/>
    <n v="60"/>
    <s v="03 Cloudy (40%-90%)"/>
  </r>
  <r>
    <m/>
    <s v="S2A_MSIL1C"/>
    <s v="CDM-MLB-CLS"/>
    <s v="-39.10, 120.03 | Zoom: 11"/>
    <b v="1"/>
    <s v="United States"/>
    <s v="Lake Tahoe"/>
    <s v="TA"/>
    <x v="285"/>
    <s v="10SGJ"/>
    <s v="19:03:34 UTC"/>
    <n v="60.9"/>
    <s v="2500X1254px"/>
    <s v="PNG"/>
    <s v="65m"/>
    <s v="2022H1"/>
    <n v="53.524999999999999"/>
    <n v="60"/>
    <s v="03 Cloudy (40%-90%)"/>
  </r>
  <r>
    <m/>
    <s v="S2A_MSIL1C"/>
    <s v="CDM-MLB-CLS"/>
    <s v="-39.10, 120.03 | Zoom: 11"/>
    <b v="1"/>
    <s v="United States"/>
    <s v="Lake Tahoe"/>
    <s v="TA"/>
    <x v="285"/>
    <s v="11SKD"/>
    <s v="19:03:34 UTC"/>
    <n v="58.5"/>
    <s v="2500X1254px"/>
    <s v="PNG"/>
    <s v="65m"/>
    <s v="2022H1"/>
    <n v="53.524999999999999"/>
    <n v="60"/>
    <s v="03 Cloudy (40%-90%)"/>
  </r>
  <r>
    <m/>
    <s v="S2A_MSIL1C"/>
    <s v="CDM-MLB-CLS"/>
    <s v="-39.10, 120.03 | Zoom: 11"/>
    <b v="1"/>
    <s v="United States"/>
    <s v="Lake Tahoe"/>
    <s v="TA"/>
    <x v="197"/>
    <s v="10SGH"/>
    <s v="18:53:54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97"/>
    <s v="11SKC"/>
    <s v="18:53:5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97"/>
    <s v="10SGJ"/>
    <s v="18:53:39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197"/>
    <s v="11SKD"/>
    <s v="18:53:3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25"/>
    <s v="10SGH"/>
    <s v="19:03:44 UTC"/>
    <n v="74.099999999999994"/>
    <s v="2500X1254px"/>
    <s v="PNG"/>
    <s v="65m"/>
    <s v="2022H1"/>
    <n v="69.525000000000006"/>
    <n v="70"/>
    <s v="03 Cloudy (40%-90%)"/>
  </r>
  <r>
    <m/>
    <s v="S2A_MSIL1C"/>
    <s v="CDM-MLB-CLS"/>
    <s v="-39.10, 120.03 | Zoom: 11"/>
    <b v="1"/>
    <s v="United States"/>
    <s v="Lake Tahoe"/>
    <s v="TA"/>
    <x v="425"/>
    <s v="11SKC"/>
    <s v="19:03:43 UTC"/>
    <n v="61.1"/>
    <s v="2500X1254px"/>
    <s v="PNG"/>
    <s v="65m"/>
    <s v="2022H1"/>
    <n v="69.525000000000006"/>
    <n v="70"/>
    <s v="03 Cloudy (40%-90%)"/>
  </r>
  <r>
    <m/>
    <s v="S2A_MSIL1C"/>
    <s v="CDM-MLB-CLS"/>
    <s v="-39.10, 120.03 | Zoom: 11"/>
    <b v="1"/>
    <s v="United States"/>
    <s v="Lake Tahoe"/>
    <s v="TA"/>
    <x v="425"/>
    <s v="10SGJ"/>
    <s v="19:03:30 UTC"/>
    <n v="74.400000000000006"/>
    <s v="2500X1254px"/>
    <s v="PNG"/>
    <s v="65m"/>
    <s v="2022H1"/>
    <n v="69.525000000000006"/>
    <n v="70"/>
    <s v="03 Cloudy (40%-90%)"/>
  </r>
  <r>
    <m/>
    <s v="S2A_MSIL1C"/>
    <s v="CDM-MLB-CLS"/>
    <s v="-39.10, 120.03 | Zoom: 11"/>
    <b v="1"/>
    <s v="United States"/>
    <s v="Lake Tahoe"/>
    <s v="TA"/>
    <x v="425"/>
    <s v="11SKD"/>
    <s v="19:03:29 UTC"/>
    <n v="68.5"/>
    <s v="2500X1254px"/>
    <s v="PNG"/>
    <s v="65m"/>
    <s v="2022H1"/>
    <n v="69.525000000000006"/>
    <n v="70"/>
    <s v="03 Cloudy (40%-90%)"/>
  </r>
  <r>
    <m/>
    <s v="S2A_MSIL1C"/>
    <s v="CDM-MLB-CLS"/>
    <s v="-39.10, 120.03 | Zoom: 11"/>
    <b v="1"/>
    <s v="United States"/>
    <s v="Lake Tahoe"/>
    <s v="TA"/>
    <x v="198"/>
    <s v="10SGH"/>
    <s v="18:53:49 UTC"/>
    <n v="12.1"/>
    <s v="2500X1254px"/>
    <s v="PNG"/>
    <s v="65m"/>
    <s v="2022H1"/>
    <n v="8.85"/>
    <n v="10"/>
    <s v="02 Sunny (10%-30%)"/>
  </r>
  <r>
    <m/>
    <s v="S2A_MSIL1C"/>
    <s v="CDM-MLB-CLS"/>
    <s v="-39.10, 120.03 | Zoom: 11"/>
    <b v="1"/>
    <s v="United States"/>
    <s v="Lake Tahoe"/>
    <s v="TA"/>
    <x v="198"/>
    <s v="11SKC"/>
    <s v="18:53:48 UTC"/>
    <n v="6.7"/>
    <s v="2500X1254px"/>
    <s v="PNG"/>
    <s v="65m"/>
    <s v="2022H1"/>
    <n v="8.85"/>
    <n v="10"/>
    <s v="02 Sunny (10%-30%)"/>
  </r>
  <r>
    <m/>
    <s v="S2A_MSIL1C"/>
    <s v="CDM-MLB-CLS"/>
    <s v="-39.10, 120.03 | Zoom: 11"/>
    <b v="1"/>
    <s v="United States"/>
    <s v="Lake Tahoe"/>
    <s v="TA"/>
    <x v="198"/>
    <s v="10SGJ"/>
    <s v="18:53:34 UTC"/>
    <n v="7.1"/>
    <s v="2500X1254px"/>
    <s v="PNG"/>
    <s v="65m"/>
    <s v="2022H1"/>
    <n v="8.85"/>
    <n v="10"/>
    <s v="02 Sunny (10%-30%)"/>
  </r>
  <r>
    <m/>
    <s v="S2A_MSIL1C"/>
    <s v="CDM-MLB-CLS"/>
    <s v="-39.10, 120.03 | Zoom: 11"/>
    <b v="1"/>
    <s v="United States"/>
    <s v="Lake Tahoe"/>
    <s v="TA"/>
    <x v="198"/>
    <s v="11SKD"/>
    <s v="18:53:33 UTC"/>
    <n v="9.5"/>
    <s v="2500X1254px"/>
    <s v="PNG"/>
    <s v="65m"/>
    <s v="2022H1"/>
    <n v="8.85"/>
    <n v="10"/>
    <s v="02 Sunny (10%-30%)"/>
  </r>
  <r>
    <m/>
    <s v="S2A_MSIL1C"/>
    <s v="CDM-MLB-CLS"/>
    <s v="-39.10, 120.03 | Zoom: 11"/>
    <b v="1"/>
    <s v="United States"/>
    <s v="Lake Tahoe"/>
    <s v="TA"/>
    <x v="367"/>
    <s v="10SGH"/>
    <s v="19:03:50 UTC"/>
    <n v="1.8"/>
    <s v="2500X1254px"/>
    <s v="PNG"/>
    <s v="65m"/>
    <s v="2022H1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367"/>
    <s v="11SKC"/>
    <s v="19:03:49 UTC"/>
    <n v="0.3"/>
    <s v="2500X1254px"/>
    <s v="PNG"/>
    <s v="65m"/>
    <s v="2022H1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367"/>
    <s v="10SGJ"/>
    <s v="19:03:36 UTC"/>
    <n v="0"/>
    <s v="2500X1254px"/>
    <s v="PNG"/>
    <s v="65m"/>
    <s v="2022H1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367"/>
    <s v="11SKD"/>
    <s v="19:03:35 UTC"/>
    <n v="0"/>
    <s v="2500X1254px"/>
    <s v="PNG"/>
    <s v="65m"/>
    <s v="2022H1"/>
    <n v="0.52500000000000002"/>
    <n v="10"/>
    <s v="02 Sunny (10%-30%)"/>
  </r>
  <r>
    <m/>
    <s v="S2A_MSIL1C"/>
    <s v="CDM-MLB-CLS"/>
    <s v="-39.10, 120.03 | Zoom: 11"/>
    <b v="1"/>
    <s v="United States"/>
    <s v="Lake Tahoe"/>
    <s v="TA"/>
    <x v="199"/>
    <s v="10SGH"/>
    <s v="18:53:55 UTC"/>
    <n v="0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199"/>
    <s v="11SKC"/>
    <s v="18:53:54 UTC"/>
    <n v="0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199"/>
    <s v="10SGJ"/>
    <s v="18:53:40 UTC"/>
    <n v="0.1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199"/>
    <s v="11SKD"/>
    <s v="18:53:39 UTC"/>
    <n v="0.2"/>
    <s v="2500X1254px"/>
    <s v="PNG"/>
    <s v="65m"/>
    <s v="2022H1"/>
    <n v="7.5000000000000011E-2"/>
    <n v="10"/>
    <s v="02 Sunny (10%-30%)"/>
  </r>
  <r>
    <m/>
    <s v="S2A_MSIL1C"/>
    <s v="CDM-MLB-CLS"/>
    <s v="-39.10, 120.03 | Zoom: 11"/>
    <b v="1"/>
    <s v="United States"/>
    <s v="Lake Tahoe"/>
    <s v="TA"/>
    <x v="287"/>
    <s v="10SGH"/>
    <s v="19:03:45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87"/>
    <s v="11SKC"/>
    <s v="19:03:45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87"/>
    <s v="10SGJ"/>
    <s v="19:03:31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87"/>
    <s v="11SKD"/>
    <s v="19:03:30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00"/>
    <s v="10SGH"/>
    <s v="18:53:50 UTC"/>
    <n v="92.3"/>
    <s v="2500X1254px"/>
    <s v="PNG"/>
    <s v="65m"/>
    <s v="2022H1"/>
    <n v="87.45"/>
    <n v="90"/>
    <s v="03 Cloudy (40%-90%)"/>
  </r>
  <r>
    <m/>
    <s v="S2A_MSIL1C"/>
    <s v="CDM-MLB-CLS"/>
    <s v="-39.10, 120.03 | Zoom: 11"/>
    <b v="1"/>
    <s v="United States"/>
    <s v="Lake Tahoe"/>
    <s v="TA"/>
    <x v="200"/>
    <s v="11SKC"/>
    <s v="18:53:49 UTC"/>
    <n v="95.8"/>
    <s v="2500X1254px"/>
    <s v="PNG"/>
    <s v="65m"/>
    <s v="2022H1"/>
    <n v="87.45"/>
    <n v="90"/>
    <s v="03 Cloudy (40%-90%)"/>
  </r>
  <r>
    <m/>
    <s v="S2A_MSIL1C"/>
    <s v="CDM-MLB-CLS"/>
    <s v="-39.10, 120.03 | Zoom: 11"/>
    <b v="1"/>
    <s v="United States"/>
    <s v="Lake Tahoe"/>
    <s v="TA"/>
    <x v="200"/>
    <s v="10SGJ"/>
    <s v="18:53:35 UTC"/>
    <n v="79.400000000000006"/>
    <s v="2500X1254px"/>
    <s v="PNG"/>
    <s v="65m"/>
    <s v="2022H1"/>
    <n v="87.45"/>
    <n v="90"/>
    <s v="03 Cloudy (40%-90%)"/>
  </r>
  <r>
    <m/>
    <s v="S2A_MSIL1C"/>
    <s v="CDM-MLB-CLS"/>
    <s v="-39.10, 120.03 | Zoom: 11"/>
    <b v="1"/>
    <s v="United States"/>
    <s v="Lake Tahoe"/>
    <s v="TA"/>
    <x v="200"/>
    <s v="11SKD"/>
    <s v="18:53:34 UTC"/>
    <n v="82.3"/>
    <s v="2500X1254px"/>
    <s v="PNG"/>
    <s v="65m"/>
    <s v="2022H1"/>
    <n v="87.45"/>
    <n v="90"/>
    <s v="03 Cloudy (40%-90%)"/>
  </r>
  <r>
    <m/>
    <s v="S2A_MSIL1C"/>
    <s v="CDM-MLB-CLS"/>
    <s v="-39.10, 120.03 | Zoom: 11"/>
    <b v="1"/>
    <s v="United States"/>
    <s v="Lake Tahoe"/>
    <s v="TA"/>
    <x v="426"/>
    <s v="10SGH"/>
    <s v="19:03:51 UTC"/>
    <n v="83.3"/>
    <s v="2500X1254px"/>
    <s v="PNG"/>
    <s v="65m"/>
    <s v="2022H1"/>
    <n v="75.650000000000006"/>
    <n v="80"/>
    <s v="03 Cloudy (40%-90%)"/>
  </r>
  <r>
    <m/>
    <s v="S2A_MSIL1C"/>
    <s v="CDM-MLB-CLS"/>
    <s v="-39.10, 120.03 | Zoom: 11"/>
    <b v="1"/>
    <s v="United States"/>
    <s v="Lake Tahoe"/>
    <s v="TA"/>
    <x v="426"/>
    <s v="11SKC"/>
    <s v="19:03:51 UTC"/>
    <n v="86.2"/>
    <s v="2500X1254px"/>
    <s v="PNG"/>
    <s v="65m"/>
    <s v="2022H1"/>
    <n v="75.650000000000006"/>
    <n v="80"/>
    <s v="03 Cloudy (40%-90%)"/>
  </r>
  <r>
    <m/>
    <s v="S2A_MSIL1C"/>
    <s v="CDM-MLB-CLS"/>
    <s v="-39.10, 120.03 | Zoom: 11"/>
    <b v="1"/>
    <s v="United States"/>
    <s v="Lake Tahoe"/>
    <s v="TA"/>
    <x v="426"/>
    <s v="10SGJ"/>
    <s v="19:03:37 UTC"/>
    <n v="67.7"/>
    <s v="2500X1254px"/>
    <s v="PNG"/>
    <s v="65m"/>
    <s v="2022H1"/>
    <n v="75.650000000000006"/>
    <n v="80"/>
    <s v="03 Cloudy (40%-90%)"/>
  </r>
  <r>
    <m/>
    <s v="S2A_MSIL1C"/>
    <s v="CDM-MLB-CLS"/>
    <s v="-39.10, 120.03 | Zoom: 11"/>
    <b v="1"/>
    <s v="United States"/>
    <s v="Lake Tahoe"/>
    <s v="TA"/>
    <x v="426"/>
    <s v="11SKD"/>
    <s v="19:03:36 UTC"/>
    <n v="65.400000000000006"/>
    <s v="2500X1254px"/>
    <s v="PNG"/>
    <s v="65m"/>
    <s v="2022H1"/>
    <n v="75.650000000000006"/>
    <n v="80"/>
    <s v="03 Cloudy (40%-90%)"/>
  </r>
  <r>
    <m/>
    <s v="S2A_MSIL1C"/>
    <s v="CDM-MLB-CLS"/>
    <s v="-39.10, 120.03 | Zoom: 11"/>
    <b v="1"/>
    <s v="United States"/>
    <s v="Lake Tahoe"/>
    <s v="TA"/>
    <x v="201"/>
    <s v="10SGH"/>
    <s v="18:53:56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01"/>
    <s v="11SKC"/>
    <s v="18:53:55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01"/>
    <s v="10SGJ"/>
    <s v="18:53:41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01"/>
    <s v="11SKD"/>
    <s v="18:53:40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27"/>
    <s v="10SGH"/>
    <s v="19:03:45 UTC"/>
    <n v="17.399999999999999"/>
    <s v="2500X1254px"/>
    <s v="PNG"/>
    <s v="65m"/>
    <s v="2022H1"/>
    <n v="11.600000000000001"/>
    <n v="20"/>
    <s v="02 Sunny (10%-30%)"/>
  </r>
  <r>
    <m/>
    <s v="S2A_MSIL1C"/>
    <s v="CDM-MLB-CLS"/>
    <s v="-39.10, 120.03 | Zoom: 11"/>
    <b v="1"/>
    <s v="United States"/>
    <s v="Lake Tahoe"/>
    <s v="TA"/>
    <x v="427"/>
    <s v="11SKC"/>
    <s v="19:03:45 UTC"/>
    <n v="26.8"/>
    <s v="2500X1254px"/>
    <s v="PNG"/>
    <s v="65m"/>
    <s v="2022H1"/>
    <n v="11.600000000000001"/>
    <n v="20"/>
    <s v="02 Sunny (10%-30%)"/>
  </r>
  <r>
    <m/>
    <s v="S2A_MSIL1C"/>
    <s v="CDM-MLB-CLS"/>
    <s v="-39.10, 120.03 | Zoom: 11"/>
    <b v="1"/>
    <s v="United States"/>
    <s v="Lake Tahoe"/>
    <s v="TA"/>
    <x v="427"/>
    <s v="10SGJ"/>
    <s v="19:03:31 UTC"/>
    <n v="2"/>
    <s v="2500X1254px"/>
    <s v="PNG"/>
    <s v="65m"/>
    <s v="2022H1"/>
    <n v="11.600000000000001"/>
    <n v="20"/>
    <s v="02 Sunny (10%-30%)"/>
  </r>
  <r>
    <m/>
    <s v="S2A_MSIL1C"/>
    <s v="CDM-MLB-CLS"/>
    <s v="-39.10, 120.03 | Zoom: 11"/>
    <b v="1"/>
    <s v="United States"/>
    <s v="Lake Tahoe"/>
    <s v="TA"/>
    <x v="427"/>
    <s v="11SKD"/>
    <s v="19:03:30 UTC"/>
    <n v="0.2"/>
    <s v="2500X1254px"/>
    <s v="PNG"/>
    <s v="65m"/>
    <s v="2022H1"/>
    <n v="11.600000000000001"/>
    <n v="20"/>
    <s v="02 Sunny (10%-30%)"/>
  </r>
  <r>
    <m/>
    <s v="S2A_MSIL1C"/>
    <s v="CDM-MLB-CLS"/>
    <s v="-39.10, 120.03 | Zoom: 11"/>
    <b v="1"/>
    <s v="United States"/>
    <s v="Lake Tahoe"/>
    <s v="TA"/>
    <x v="202"/>
    <s v="10SGH"/>
    <s v="18:53:49 UTC"/>
    <n v="9.1"/>
    <s v="2500X1254px"/>
    <s v="PNG"/>
    <s v="65m"/>
    <s v="2022H1"/>
    <n v="9.5749999999999993"/>
    <n v="10"/>
    <s v="02 Sunny (10%-30%)"/>
  </r>
  <r>
    <m/>
    <s v="S2A_MSIL1C"/>
    <s v="CDM-MLB-CLS"/>
    <s v="-39.10, 120.03 | Zoom: 11"/>
    <b v="1"/>
    <s v="United States"/>
    <s v="Lake Tahoe"/>
    <s v="TA"/>
    <x v="202"/>
    <s v="11SKC"/>
    <s v="18:53:48 UTC"/>
    <n v="4.4000000000000004"/>
    <s v="2500X1254px"/>
    <s v="PNG"/>
    <s v="65m"/>
    <s v="2022H1"/>
    <n v="9.5749999999999993"/>
    <n v="10"/>
    <s v="02 Sunny (10%-30%)"/>
  </r>
  <r>
    <m/>
    <s v="S2A_MSIL1C"/>
    <s v="CDM-MLB-CLS"/>
    <s v="-39.10, 120.03 | Zoom: 11"/>
    <b v="1"/>
    <s v="United States"/>
    <s v="Lake Tahoe"/>
    <s v="TA"/>
    <x v="202"/>
    <s v="10SGJ"/>
    <s v="18:53:35 UTC"/>
    <n v="16.399999999999999"/>
    <s v="2500X1254px"/>
    <s v="PNG"/>
    <s v="65m"/>
    <s v="2022H1"/>
    <n v="9.5749999999999993"/>
    <n v="10"/>
    <s v="02 Sunny (10%-30%)"/>
  </r>
  <r>
    <m/>
    <s v="S2A_MSIL1C"/>
    <s v="CDM-MLB-CLS"/>
    <s v="-39.10, 120.03 | Zoom: 11"/>
    <b v="1"/>
    <s v="United States"/>
    <s v="Lake Tahoe"/>
    <s v="TA"/>
    <x v="202"/>
    <s v="11SKD"/>
    <s v="18:53:34 UTC"/>
    <n v="8.4"/>
    <s v="2500X1254px"/>
    <s v="PNG"/>
    <s v="65m"/>
    <s v="2022H1"/>
    <n v="9.5749999999999993"/>
    <n v="10"/>
    <s v="02 Sunny (10%-30%)"/>
  </r>
  <r>
    <m/>
    <s v="S2A_MSIL1C"/>
    <s v="CDM-MLB-CLS"/>
    <s v="-39.10, 120.03 | Zoom: 11"/>
    <b v="1"/>
    <s v="United States"/>
    <s v="Lake Tahoe"/>
    <s v="TA"/>
    <x v="428"/>
    <s v="10SGH"/>
    <s v="19:03:51 UTC"/>
    <n v="84.5"/>
    <s v="2500X1254px"/>
    <s v="PNG"/>
    <s v="65m"/>
    <s v="2022H1"/>
    <n v="89.224999999999994"/>
    <n v="90"/>
    <s v="03 Cloudy (40%-90%)"/>
  </r>
  <r>
    <m/>
    <s v="S2A_MSIL1C"/>
    <s v="CDM-MLB-CLS"/>
    <s v="-39.10, 120.03 | Zoom: 11"/>
    <b v="1"/>
    <s v="United States"/>
    <s v="Lake Tahoe"/>
    <s v="TA"/>
    <x v="428"/>
    <s v="11SKC"/>
    <s v="19:03:50 UTC"/>
    <n v="91.2"/>
    <s v="2500X1254px"/>
    <s v="PNG"/>
    <s v="65m"/>
    <s v="2022H1"/>
    <n v="89.224999999999994"/>
    <n v="90"/>
    <s v="03 Cloudy (40%-90%)"/>
  </r>
  <r>
    <m/>
    <s v="S2A_MSIL1C"/>
    <s v="CDM-MLB-CLS"/>
    <s v="-39.10, 120.03 | Zoom: 11"/>
    <b v="1"/>
    <s v="United States"/>
    <s v="Lake Tahoe"/>
    <s v="TA"/>
    <x v="428"/>
    <s v="10SGJ"/>
    <s v="19:03:37 UTC"/>
    <n v="91.5"/>
    <s v="2500X1254px"/>
    <s v="PNG"/>
    <s v="65m"/>
    <s v="2022H1"/>
    <n v="89.224999999999994"/>
    <n v="90"/>
    <s v="03 Cloudy (40%-90%)"/>
  </r>
  <r>
    <m/>
    <s v="S2A_MSIL1C"/>
    <s v="CDM-MLB-CLS"/>
    <s v="-39.10, 120.03 | Zoom: 11"/>
    <b v="1"/>
    <s v="United States"/>
    <s v="Lake Tahoe"/>
    <s v="TA"/>
    <x v="428"/>
    <s v="11SKD"/>
    <s v="19:03:36 UTC"/>
    <n v="89.7"/>
    <s v="2500X1254px"/>
    <s v="PNG"/>
    <s v="65m"/>
    <s v="2022H1"/>
    <n v="89.224999999999994"/>
    <n v="90"/>
    <s v="03 Cloudy (40%-90%)"/>
  </r>
  <r>
    <m/>
    <s v="S2A_MSIL1C"/>
    <s v="CDM-MLB-CLS"/>
    <s v="-39.10, 120.03 | Zoom: 11"/>
    <b v="1"/>
    <s v="United States"/>
    <s v="Lake Tahoe"/>
    <s v="TA"/>
    <x v="203"/>
    <s v="10SGH"/>
    <s v="18:53:55 UTC"/>
    <n v="36.5"/>
    <s v="2500X1254px"/>
    <s v="PNG"/>
    <s v="65m"/>
    <s v="2022H1"/>
    <n v="16.650000000000002"/>
    <n v="20"/>
    <s v="02 Sunny (10%-30%)"/>
  </r>
  <r>
    <m/>
    <s v="S2A_MSIL1C"/>
    <s v="CDM-MLB-CLS"/>
    <s v="-39.10, 120.03 | Zoom: 11"/>
    <b v="1"/>
    <s v="United States"/>
    <s v="Lake Tahoe"/>
    <s v="TA"/>
    <x v="203"/>
    <s v="11SKC"/>
    <s v="18:53:54 UTC"/>
    <n v="17.2"/>
    <s v="2500X1254px"/>
    <s v="PNG"/>
    <s v="65m"/>
    <s v="2022H1"/>
    <n v="16.650000000000002"/>
    <n v="20"/>
    <s v="02 Sunny (10%-30%)"/>
  </r>
  <r>
    <m/>
    <s v="S2A_MSIL1C"/>
    <s v="CDM-MLB-CLS"/>
    <s v="-39.10, 120.03 | Zoom: 11"/>
    <b v="1"/>
    <s v="United States"/>
    <s v="Lake Tahoe"/>
    <s v="TA"/>
    <x v="203"/>
    <s v="10SGJ"/>
    <s v="18:53:41 UTC"/>
    <n v="8.1"/>
    <s v="2500X1254px"/>
    <s v="PNG"/>
    <s v="65m"/>
    <s v="2022H1"/>
    <n v="16.650000000000002"/>
    <n v="20"/>
    <s v="02 Sunny (10%-30%)"/>
  </r>
  <r>
    <m/>
    <s v="S2A_MSIL1C"/>
    <s v="CDM-MLB-CLS"/>
    <s v="-39.10, 120.03 | Zoom: 11"/>
    <b v="1"/>
    <s v="United States"/>
    <s v="Lake Tahoe"/>
    <s v="TA"/>
    <x v="203"/>
    <s v="11SKD"/>
    <s v="18:53:40 UTC"/>
    <n v="4.8"/>
    <s v="2500X1254px"/>
    <s v="PNG"/>
    <s v="65m"/>
    <s v="2022H1"/>
    <n v="16.650000000000002"/>
    <n v="20"/>
    <s v="02 Sunny (10%-30%)"/>
  </r>
  <r>
    <m/>
    <s v="S2A_MSIL1C"/>
    <s v="CDM-MLB-CLS"/>
    <s v="-39.10, 120.03 | Zoom: 11"/>
    <b v="1"/>
    <s v="United States"/>
    <s v="Lake Tahoe"/>
    <s v="TA"/>
    <x v="370"/>
    <s v="10SGH"/>
    <s v="19:03:44 UTC"/>
    <n v="0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370"/>
    <s v="11SKC"/>
    <s v="19:03:43 UTC"/>
    <n v="0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370"/>
    <s v="10SGJ"/>
    <s v="19:03:29 UTC"/>
    <n v="0.4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370"/>
    <s v="11SKD"/>
    <s v="19:03:29 UTC"/>
    <n v="0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204"/>
    <s v="10SGH"/>
    <s v="18:53:47 UTC"/>
    <n v="0.2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204"/>
    <s v="11SKC"/>
    <s v="18:53:46 UTC"/>
    <n v="0.1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204"/>
    <s v="10SGJ"/>
    <s v="18:53:33 UTC"/>
    <n v="0.1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204"/>
    <s v="11SKD"/>
    <s v="18:53:32 UTC"/>
    <n v="0"/>
    <s v="2500X1254px"/>
    <s v="PNG"/>
    <s v="65m"/>
    <s v="2022H1"/>
    <n v="0.1"/>
    <n v="10"/>
    <s v="02 Sunny (10%-30%)"/>
  </r>
  <r>
    <m/>
    <s v="S2A_MSIL1C"/>
    <s v="CDM-MLB-CLS"/>
    <s v="-39.10, 120.03 | Zoom: 11"/>
    <b v="1"/>
    <s v="United States"/>
    <s v="Lake Tahoe"/>
    <s v="TA"/>
    <x v="291"/>
    <s v="10SGH"/>
    <s v="19:03:50 UTC"/>
    <n v="8.6999999999999993"/>
    <s v="2500X1254px"/>
    <s v="PNG"/>
    <s v="65m"/>
    <s v="2022H1"/>
    <n v="20.924999999999997"/>
    <n v="30"/>
    <s v="02 Sunny (10%-30%)"/>
  </r>
  <r>
    <m/>
    <s v="S2A_MSIL1C"/>
    <s v="CDM-MLB-CLS"/>
    <s v="-39.10, 120.03 | Zoom: 11"/>
    <b v="1"/>
    <s v="United States"/>
    <s v="Lake Tahoe"/>
    <s v="TA"/>
    <x v="291"/>
    <s v="11SKC"/>
    <s v="19:03:49 UTC"/>
    <n v="12.1"/>
    <s v="2500X1254px"/>
    <s v="PNG"/>
    <s v="65m"/>
    <s v="2022H1"/>
    <n v="20.924999999999997"/>
    <n v="30"/>
    <s v="02 Sunny (10%-30%)"/>
  </r>
  <r>
    <m/>
    <s v="S2A_MSIL1C"/>
    <s v="CDM-MLB-CLS"/>
    <s v="-39.10, 120.03 | Zoom: 11"/>
    <b v="1"/>
    <s v="United States"/>
    <s v="Lake Tahoe"/>
    <s v="TA"/>
    <x v="291"/>
    <s v="10SGJ"/>
    <s v="19:03:35 UTC"/>
    <n v="34.9"/>
    <s v="2500X1254px"/>
    <s v="PNG"/>
    <s v="65m"/>
    <s v="2022H1"/>
    <n v="20.924999999999997"/>
    <n v="30"/>
    <s v="02 Sunny (10%-30%)"/>
  </r>
  <r>
    <m/>
    <s v="S2A_MSIL1C"/>
    <s v="CDM-MLB-CLS"/>
    <s v="-39.10, 120.03 | Zoom: 11"/>
    <b v="1"/>
    <s v="United States"/>
    <s v="Lake Tahoe"/>
    <s v="TA"/>
    <x v="291"/>
    <s v="11SKD"/>
    <s v="19:03:35 UTC"/>
    <n v="28"/>
    <s v="2500X1254px"/>
    <s v="PNG"/>
    <s v="65m"/>
    <s v="2022H1"/>
    <n v="20.924999999999997"/>
    <n v="30"/>
    <s v="02 Sunny (10%-30%)"/>
  </r>
  <r>
    <m/>
    <s v="S2A_MSIL1C"/>
    <s v="CDM-MLB-CLS"/>
    <s v="-39.10, 120.03 | Zoom: 11"/>
    <b v="1"/>
    <s v="United States"/>
    <s v="Lake Tahoe"/>
    <s v="TA"/>
    <x v="205"/>
    <s v="10SGH"/>
    <s v="18:53:53 UTC"/>
    <n v="45.8"/>
    <s v="2500X1254px"/>
    <s v="PNG"/>
    <s v="65m"/>
    <s v="2022H1"/>
    <n v="52.4"/>
    <n v="60"/>
    <s v="03 Cloudy (40%-90%)"/>
  </r>
  <r>
    <m/>
    <s v="S2A_MSIL1C"/>
    <s v="CDM-MLB-CLS"/>
    <s v="-39.10, 120.03 | Zoom: 11"/>
    <b v="1"/>
    <s v="United States"/>
    <s v="Lake Tahoe"/>
    <s v="TA"/>
    <x v="205"/>
    <s v="11SKC"/>
    <s v="18:53:52 UTC"/>
    <n v="44.3"/>
    <s v="2500X1254px"/>
    <s v="PNG"/>
    <s v="65m"/>
    <s v="2022H1"/>
    <n v="52.4"/>
    <n v="60"/>
    <s v="03 Cloudy (40%-90%)"/>
  </r>
  <r>
    <m/>
    <s v="S2A_MSIL1C"/>
    <s v="CDM-MLB-CLS"/>
    <s v="-39.10, 120.03 | Zoom: 11"/>
    <b v="1"/>
    <s v="United States"/>
    <s v="Lake Tahoe"/>
    <s v="TA"/>
    <x v="205"/>
    <s v="10SGJ"/>
    <s v="18:53:39 UTC"/>
    <n v="54"/>
    <s v="2500X1254px"/>
    <s v="PNG"/>
    <s v="65m"/>
    <s v="2022H1"/>
    <n v="52.4"/>
    <n v="60"/>
    <s v="03 Cloudy (40%-90%)"/>
  </r>
  <r>
    <m/>
    <s v="S2A_MSIL1C"/>
    <s v="CDM-MLB-CLS"/>
    <s v="-39.10, 120.03 | Zoom: 11"/>
    <b v="1"/>
    <s v="United States"/>
    <s v="Lake Tahoe"/>
    <s v="TA"/>
    <x v="205"/>
    <s v="11SKD"/>
    <s v="18:53:38 UTC"/>
    <n v="65.5"/>
    <s v="2500X1254px"/>
    <s v="PNG"/>
    <s v="65m"/>
    <s v="2022H1"/>
    <n v="52.4"/>
    <n v="60"/>
    <s v="03 Cloudy (40%-90%)"/>
  </r>
  <r>
    <m/>
    <s v="S2A_MSIL1C"/>
    <s v="CDM-MLB-CLS"/>
    <s v="-39.10, 120.03 | Zoom: 11"/>
    <b v="1"/>
    <s v="United States"/>
    <s v="Lake Tahoe"/>
    <s v="TA"/>
    <x v="429"/>
    <s v="10SGH"/>
    <s v="19:03:41 UTC"/>
    <n v="4.5"/>
    <s v="2500X1254px"/>
    <s v="PNG"/>
    <s v="65m"/>
    <s v="2022H1"/>
    <n v="1.5249999999999999"/>
    <n v="10"/>
    <s v="02 Sunny (10%-30%)"/>
  </r>
  <r>
    <m/>
    <s v="S2A_MSIL1C"/>
    <s v="CDM-MLB-CLS"/>
    <s v="-39.10, 120.03 | Zoom: 11"/>
    <b v="1"/>
    <s v="United States"/>
    <s v="Lake Tahoe"/>
    <s v="TA"/>
    <x v="429"/>
    <s v="11SKC"/>
    <s v="19:03:40 UTC"/>
    <n v="1.6"/>
    <s v="2500X1254px"/>
    <s v="PNG"/>
    <s v="65m"/>
    <s v="2022H1"/>
    <n v="1.5249999999999999"/>
    <n v="10"/>
    <s v="02 Sunny (10%-30%)"/>
  </r>
  <r>
    <m/>
    <s v="S2A_MSIL1C"/>
    <s v="CDM-MLB-CLS"/>
    <s v="-39.10, 120.03 | Zoom: 11"/>
    <b v="1"/>
    <s v="United States"/>
    <s v="Lake Tahoe"/>
    <s v="TA"/>
    <x v="429"/>
    <s v="10SGJ"/>
    <s v="19:03:27 UTC"/>
    <n v="0"/>
    <s v="2500X1254px"/>
    <s v="PNG"/>
    <s v="65m"/>
    <s v="2022H1"/>
    <n v="1.5249999999999999"/>
    <n v="10"/>
    <s v="02 Sunny (10%-30%)"/>
  </r>
  <r>
    <m/>
    <s v="S2A_MSIL1C"/>
    <s v="CDM-MLB-CLS"/>
    <s v="-39.10, 120.03 | Zoom: 11"/>
    <b v="1"/>
    <s v="United States"/>
    <s v="Lake Tahoe"/>
    <s v="TA"/>
    <x v="429"/>
    <s v="11SKD"/>
    <s v="19:03:26 UTC"/>
    <n v="0"/>
    <s v="2500X1254px"/>
    <s v="PNG"/>
    <s v="65m"/>
    <s v="2022H1"/>
    <n v="1.5249999999999999"/>
    <n v="10"/>
    <s v="02 Sunny (10%-30%)"/>
  </r>
  <r>
    <m/>
    <s v="S2A_MSIL1C"/>
    <s v="CDM-MLB-CLS"/>
    <s v="-39.10, 120.03 | Zoom: 11"/>
    <b v="1"/>
    <s v="United States"/>
    <s v="Lake Tahoe"/>
    <s v="TA"/>
    <x v="206"/>
    <s v="10SGH"/>
    <s v="18:53:45 UTC"/>
    <n v="38.700000000000003"/>
    <s v="2500X1254px"/>
    <s v="PNG"/>
    <s v="65m"/>
    <s v="2022H1"/>
    <n v="62.349999999999994"/>
    <n v="70"/>
    <s v="03 Cloudy (40%-90%)"/>
  </r>
  <r>
    <m/>
    <s v="S2A_MSIL1C"/>
    <s v="CDM-MLB-CLS"/>
    <s v="-39.10, 120.03 | Zoom: 11"/>
    <b v="1"/>
    <s v="United States"/>
    <s v="Lake Tahoe"/>
    <s v="TA"/>
    <x v="206"/>
    <s v="11SKC"/>
    <s v="18:53:44 UTC"/>
    <n v="55.9"/>
    <s v="2500X1254px"/>
    <s v="PNG"/>
    <s v="65m"/>
    <s v="2022H1"/>
    <n v="62.349999999999994"/>
    <n v="70"/>
    <s v="03 Cloudy (40%-90%)"/>
  </r>
  <r>
    <m/>
    <s v="S2A_MSIL1C"/>
    <s v="CDM-MLB-CLS"/>
    <s v="-39.10, 120.03 | Zoom: 11"/>
    <b v="1"/>
    <s v="United States"/>
    <s v="Lake Tahoe"/>
    <s v="TA"/>
    <x v="206"/>
    <s v="10SGJ"/>
    <s v="18:53:31 UTC"/>
    <n v="72.099999999999994"/>
    <s v="2500X1254px"/>
    <s v="PNG"/>
    <s v="65m"/>
    <s v="2022H1"/>
    <n v="62.349999999999994"/>
    <n v="70"/>
    <s v="03 Cloudy (40%-90%)"/>
  </r>
  <r>
    <m/>
    <s v="S2A_MSIL1C"/>
    <s v="CDM-MLB-CLS"/>
    <s v="-39.10, 120.03 | Zoom: 11"/>
    <b v="1"/>
    <s v="United States"/>
    <s v="Lake Tahoe"/>
    <s v="TA"/>
    <x v="206"/>
    <s v="11SKD"/>
    <s v="18:53:30 UTC"/>
    <n v="82.7"/>
    <s v="2500X1254px"/>
    <s v="PNG"/>
    <s v="65m"/>
    <s v="2022H1"/>
    <n v="62.349999999999994"/>
    <n v="70"/>
    <s v="03 Cloudy (40%-90%)"/>
  </r>
  <r>
    <m/>
    <s v="S2A_MSIL1C"/>
    <s v="CDM-MLB-CLS"/>
    <s v="-39.10, 120.03 | Zoom: 11"/>
    <b v="1"/>
    <s v="United States"/>
    <s v="Lake Tahoe"/>
    <s v="TA"/>
    <x v="372"/>
    <s v="10SGH"/>
    <s v="19:03:47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372"/>
    <s v="11SKC"/>
    <s v="19:03:47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372"/>
    <s v="10SGJ"/>
    <s v="19:03:33 UTC"/>
    <n v="0.1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372"/>
    <s v="11SKD"/>
    <s v="19:03:32 UTC"/>
    <n v="0"/>
    <s v="2500X1254px"/>
    <s v="PNG"/>
    <s v="65m"/>
    <s v="2022H1"/>
    <n v="2.5000000000000001E-2"/>
    <n v="10"/>
    <s v="02 Sunny (10%-30%)"/>
  </r>
  <r>
    <m/>
    <s v="S2A_MSIL1C"/>
    <s v="CDM-MLB-CLS"/>
    <s v="-39.10, 120.03 | Zoom: 11"/>
    <b v="1"/>
    <s v="United States"/>
    <s v="Lake Tahoe"/>
    <s v="TA"/>
    <x v="207"/>
    <s v="10SGH"/>
    <s v="18:53:51 UTC"/>
    <n v="0.6"/>
    <s v="2500X1254px"/>
    <s v="PNG"/>
    <s v="65m"/>
    <s v="2022H1"/>
    <n v="0.3"/>
    <n v="10"/>
    <s v="02 Sunny (10%-30%)"/>
  </r>
  <r>
    <m/>
    <s v="S2A_MSIL1C"/>
    <s v="CDM-MLB-CLS"/>
    <s v="-39.10, 120.03 | Zoom: 11"/>
    <b v="1"/>
    <s v="United States"/>
    <s v="Lake Tahoe"/>
    <s v="TA"/>
    <x v="207"/>
    <s v="11SKC"/>
    <s v="18:53:50 UTC"/>
    <n v="0"/>
    <s v="2500X1254px"/>
    <s v="PNG"/>
    <s v="65m"/>
    <s v="2022H1"/>
    <n v="0.3"/>
    <n v="10"/>
    <s v="02 Sunny (10%-30%)"/>
  </r>
  <r>
    <m/>
    <s v="S2A_MSIL1C"/>
    <s v="CDM-MLB-CLS"/>
    <s v="-39.10, 120.03 | Zoom: 11"/>
    <b v="1"/>
    <s v="United States"/>
    <s v="Lake Tahoe"/>
    <s v="TA"/>
    <x v="207"/>
    <s v="10SGJ"/>
    <s v="18:53:36 UTC"/>
    <n v="0.6"/>
    <s v="2500X1254px"/>
    <s v="PNG"/>
    <s v="65m"/>
    <s v="2022H1"/>
    <n v="0.3"/>
    <n v="10"/>
    <s v="02 Sunny (10%-30%)"/>
  </r>
  <r>
    <m/>
    <s v="S2A_MSIL1C"/>
    <s v="CDM-MLB-CLS"/>
    <s v="-39.10, 120.03 | Zoom: 11"/>
    <b v="1"/>
    <s v="United States"/>
    <s v="Lake Tahoe"/>
    <s v="TA"/>
    <x v="207"/>
    <s v="11SKD"/>
    <s v="18:53:35 UTC"/>
    <n v="0"/>
    <s v="2500X1254px"/>
    <s v="PNG"/>
    <s v="65m"/>
    <s v="2022H1"/>
    <n v="0.3"/>
    <n v="10"/>
    <s v="02 Sunny (10%-30%)"/>
  </r>
  <r>
    <m/>
    <s v="S2A_MSIL1C"/>
    <s v="CDM-MLB-CLS"/>
    <s v="-39.10, 120.03 | Zoom: 11"/>
    <b v="1"/>
    <s v="United States"/>
    <s v="Lake Tahoe"/>
    <s v="TA"/>
    <x v="293"/>
    <s v="10SGH"/>
    <s v="19:03:42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93"/>
    <s v="11SKC"/>
    <s v="19:03:41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93"/>
    <s v="10SGJ"/>
    <s v="19:03:2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93"/>
    <s v="11SKD"/>
    <s v="19:03:2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08"/>
    <s v="10SGH"/>
    <s v="18:53:46 UTC"/>
    <n v="32.6"/>
    <s v="2500X1254px"/>
    <s v="PNG"/>
    <s v="65m"/>
    <s v="2022H1"/>
    <n v="11.975"/>
    <n v="20"/>
    <s v="02 Sunny (10%-30%)"/>
  </r>
  <r>
    <m/>
    <s v="S2A_MSIL1C"/>
    <s v="CDM-MLB-CLS"/>
    <s v="-39.10, 120.03 | Zoom: 11"/>
    <b v="1"/>
    <s v="United States"/>
    <s v="Lake Tahoe"/>
    <s v="TA"/>
    <x v="208"/>
    <s v="11SKC"/>
    <s v="18:53:45 UTC"/>
    <n v="14"/>
    <s v="2500X1254px"/>
    <s v="PNG"/>
    <s v="65m"/>
    <s v="2022H1"/>
    <n v="11.975"/>
    <n v="20"/>
    <s v="02 Sunny (10%-30%)"/>
  </r>
  <r>
    <m/>
    <s v="S2A_MSIL1C"/>
    <s v="CDM-MLB-CLS"/>
    <s v="-39.10, 120.03 | Zoom: 11"/>
    <b v="1"/>
    <s v="United States"/>
    <s v="Lake Tahoe"/>
    <s v="TA"/>
    <x v="208"/>
    <s v="10SGJ"/>
    <s v="18:53:31 UTC"/>
    <n v="0"/>
    <s v="2500X1254px"/>
    <s v="PNG"/>
    <s v="65m"/>
    <s v="2022H1"/>
    <n v="11.975"/>
    <n v="20"/>
    <s v="02 Sunny (10%-30%)"/>
  </r>
  <r>
    <m/>
    <s v="S2A_MSIL1C"/>
    <s v="CDM-MLB-CLS"/>
    <s v="-39.10, 120.03 | Zoom: 11"/>
    <b v="1"/>
    <s v="United States"/>
    <s v="Lake Tahoe"/>
    <s v="TA"/>
    <x v="208"/>
    <s v="11SKD"/>
    <s v="18:53:31 UTC"/>
    <n v="1.3"/>
    <s v="2500X1254px"/>
    <s v="PNG"/>
    <s v="65m"/>
    <s v="2022H1"/>
    <n v="11.975"/>
    <n v="20"/>
    <s v="02 Sunny (10%-30%)"/>
  </r>
  <r>
    <m/>
    <s v="S2A_MSIL1C"/>
    <s v="CDM-MLB-CLS"/>
    <s v="-39.10, 120.03 | Zoom: 11"/>
    <b v="1"/>
    <s v="United States"/>
    <s v="Lake Tahoe"/>
    <s v="TA"/>
    <x v="430"/>
    <s v="10SGH"/>
    <s v="19:03:47 UTC"/>
    <n v="34.6"/>
    <s v="2500X1254px"/>
    <s v="PNG"/>
    <s v="65m"/>
    <s v="2022H1"/>
    <n v="13.65"/>
    <n v="20"/>
    <s v="02 Sunny (10%-30%)"/>
  </r>
  <r>
    <m/>
    <s v="S2A_MSIL1C"/>
    <s v="CDM-MLB-CLS"/>
    <s v="-39.10, 120.03 | Zoom: 11"/>
    <b v="1"/>
    <s v="United States"/>
    <s v="Lake Tahoe"/>
    <s v="TA"/>
    <x v="430"/>
    <s v="11SKC"/>
    <s v="19:03:46 UTC"/>
    <n v="18.5"/>
    <s v="2500X1254px"/>
    <s v="PNG"/>
    <s v="65m"/>
    <s v="2022H1"/>
    <n v="13.65"/>
    <n v="20"/>
    <s v="02 Sunny (10%-30%)"/>
  </r>
  <r>
    <m/>
    <s v="S2A_MSIL1C"/>
    <s v="CDM-MLB-CLS"/>
    <s v="-39.10, 120.03 | Zoom: 11"/>
    <b v="1"/>
    <s v="United States"/>
    <s v="Lake Tahoe"/>
    <s v="TA"/>
    <x v="430"/>
    <s v="10SGJ"/>
    <s v="19:03:33 UTC"/>
    <n v="1.4"/>
    <s v="2500X1254px"/>
    <s v="PNG"/>
    <s v="65m"/>
    <s v="2022H1"/>
    <n v="13.65"/>
    <n v="20"/>
    <s v="02 Sunny (10%-30%)"/>
  </r>
  <r>
    <m/>
    <s v="S2A_MSIL1C"/>
    <s v="CDM-MLB-CLS"/>
    <s v="-39.10, 120.03 | Zoom: 11"/>
    <b v="1"/>
    <s v="United States"/>
    <s v="Lake Tahoe"/>
    <s v="TA"/>
    <x v="430"/>
    <s v="11SKD"/>
    <s v="19:03:32 UTC"/>
    <n v="0.1"/>
    <s v="2500X1254px"/>
    <s v="PNG"/>
    <s v="65m"/>
    <s v="2022H1"/>
    <n v="13.65"/>
    <n v="20"/>
    <s v="02 Sunny (10%-30%)"/>
  </r>
  <r>
    <m/>
    <s v="S2A_MSIL1C"/>
    <s v="CDM-MLB-CLS"/>
    <s v="-39.10, 120.03 | Zoom: 11"/>
    <b v="1"/>
    <s v="United States"/>
    <s v="Lake Tahoe"/>
    <s v="TA"/>
    <x v="209"/>
    <s v="10SGH"/>
    <s v="18:53:52 UTC"/>
    <n v="26.9"/>
    <s v="2500X1254px"/>
    <s v="PNG"/>
    <s v="65m"/>
    <s v="2022H1"/>
    <n v="9.5"/>
    <n v="10"/>
    <s v="02 Sunny (10%-30%)"/>
  </r>
  <r>
    <m/>
    <s v="S2A_MSIL1C"/>
    <s v="CDM-MLB-CLS"/>
    <s v="-39.10, 120.03 | Zoom: 11"/>
    <b v="1"/>
    <s v="United States"/>
    <s v="Lake Tahoe"/>
    <s v="TA"/>
    <x v="209"/>
    <s v="11SKC"/>
    <s v="18:53:51 UTC"/>
    <n v="8.6"/>
    <s v="2500X1254px"/>
    <s v="PNG"/>
    <s v="65m"/>
    <s v="2022H1"/>
    <n v="9.5"/>
    <n v="10"/>
    <s v="02 Sunny (10%-30%)"/>
  </r>
  <r>
    <m/>
    <s v="S2A_MSIL1C"/>
    <s v="CDM-MLB-CLS"/>
    <s v="-39.10, 120.03 | Zoom: 11"/>
    <b v="1"/>
    <s v="United States"/>
    <s v="Lake Tahoe"/>
    <s v="TA"/>
    <x v="209"/>
    <s v="10SGJ"/>
    <s v="18:53:37 UTC"/>
    <n v="2.4"/>
    <s v="2500X1254px"/>
    <s v="PNG"/>
    <s v="65m"/>
    <s v="2022H1"/>
    <n v="9.5"/>
    <n v="10"/>
    <s v="02 Sunny (10%-30%)"/>
  </r>
  <r>
    <m/>
    <s v="S2A_MSIL1C"/>
    <s v="CDM-MLB-CLS"/>
    <s v="-39.10, 120.03 | Zoom: 11"/>
    <b v="1"/>
    <s v="United States"/>
    <s v="Lake Tahoe"/>
    <s v="TA"/>
    <x v="209"/>
    <s v="11SKD"/>
    <s v="18:53:36 UTC"/>
    <n v="0.1"/>
    <s v="2500X1254px"/>
    <s v="PNG"/>
    <s v="65m"/>
    <s v="2022H1"/>
    <n v="9.5"/>
    <n v="10"/>
    <s v="02 Sunny (10%-30%)"/>
  </r>
  <r>
    <m/>
    <s v="S2A_MSIL1C"/>
    <s v="CDM-MLB-CLS"/>
    <s v="-39.10, 120.03 | Zoom: 11"/>
    <b v="1"/>
    <s v="United States"/>
    <s v="Lake Tahoe"/>
    <s v="TA"/>
    <x v="431"/>
    <s v="10SGH"/>
    <s v="19:03:41 UTC"/>
    <n v="36.9"/>
    <s v="2500X1254px"/>
    <s v="PNG"/>
    <s v="65m"/>
    <s v="2022H1"/>
    <n v="14.975"/>
    <n v="20"/>
    <s v="02 Sunny (10%-30%)"/>
  </r>
  <r>
    <m/>
    <s v="S2A_MSIL1C"/>
    <s v="CDM-MLB-CLS"/>
    <s v="-39.10, 120.03 | Zoom: 11"/>
    <b v="1"/>
    <s v="United States"/>
    <s v="Lake Tahoe"/>
    <s v="TA"/>
    <x v="431"/>
    <s v="11SKC"/>
    <s v="19:03:41 UTC"/>
    <n v="23"/>
    <s v="2500X1254px"/>
    <s v="PNG"/>
    <s v="65m"/>
    <s v="2022H1"/>
    <n v="14.975"/>
    <n v="20"/>
    <s v="02 Sunny (10%-30%)"/>
  </r>
  <r>
    <m/>
    <s v="S2A_MSIL1C"/>
    <s v="CDM-MLB-CLS"/>
    <s v="-39.10, 120.03 | Zoom: 11"/>
    <b v="1"/>
    <s v="United States"/>
    <s v="Lake Tahoe"/>
    <s v="TA"/>
    <x v="431"/>
    <s v="10SGJ"/>
    <s v="19:03:27 UTC"/>
    <n v="0"/>
    <s v="2500X1254px"/>
    <s v="PNG"/>
    <s v="65m"/>
    <s v="2022H1"/>
    <n v="14.975"/>
    <n v="20"/>
    <s v="02 Sunny (10%-30%)"/>
  </r>
  <r>
    <m/>
    <s v="S2A_MSIL1C"/>
    <s v="CDM-MLB-CLS"/>
    <s v="-39.10, 120.03 | Zoom: 11"/>
    <b v="1"/>
    <s v="United States"/>
    <s v="Lake Tahoe"/>
    <s v="TA"/>
    <x v="431"/>
    <s v="11SKD"/>
    <s v="19:03:26 UTC"/>
    <n v="0"/>
    <s v="2500X1254px"/>
    <s v="PNG"/>
    <s v="65m"/>
    <s v="2022H1"/>
    <n v="14.975"/>
    <n v="20"/>
    <s v="02 Sunny (10%-30%)"/>
  </r>
  <r>
    <m/>
    <s v="S2A_MSIL1C"/>
    <s v="CDM-MLB-CLS"/>
    <s v="-39.10, 120.03 | Zoom: 11"/>
    <b v="1"/>
    <s v="United States"/>
    <s v="Lake Tahoe"/>
    <s v="TA"/>
    <x v="210"/>
    <s v="10SGH"/>
    <s v="18:53:46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10"/>
    <s v="11SKC"/>
    <s v="18:53:45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10"/>
    <s v="10SGJ"/>
    <s v="18:53:31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10"/>
    <s v="11SKD"/>
    <s v="18:53:30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32"/>
    <s v="10SGH"/>
    <s v="19:03:4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32"/>
    <s v="11SKC"/>
    <s v="19:03:4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32"/>
    <s v="10SGJ"/>
    <s v="19:03:3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32"/>
    <s v="11SKD"/>
    <s v="19:03:32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11"/>
    <s v="10SGH"/>
    <s v="18:53:52 UTC"/>
    <n v="40.6"/>
    <s v="2500X1254px"/>
    <s v="PNG"/>
    <s v="65m"/>
    <s v="2022H1"/>
    <n v="19.05"/>
    <n v="20"/>
    <s v="02 Sunny (10%-30%)"/>
  </r>
  <r>
    <m/>
    <s v="S2A_MSIL1C"/>
    <s v="CDM-MLB-CLS"/>
    <s v="-39.10, 120.03 | Zoom: 11"/>
    <b v="1"/>
    <s v="United States"/>
    <s v="Lake Tahoe"/>
    <s v="TA"/>
    <x v="211"/>
    <s v="11SKC"/>
    <s v="18:53:51 UTC"/>
    <n v="24.3"/>
    <s v="2500X1254px"/>
    <s v="PNG"/>
    <s v="65m"/>
    <s v="2022H1"/>
    <n v="19.05"/>
    <n v="20"/>
    <s v="02 Sunny (10%-30%)"/>
  </r>
  <r>
    <m/>
    <s v="S2A_MSIL1C"/>
    <s v="CDM-MLB-CLS"/>
    <s v="-39.10, 120.03 | Zoom: 11"/>
    <b v="1"/>
    <s v="United States"/>
    <s v="Lake Tahoe"/>
    <s v="TA"/>
    <x v="211"/>
    <s v="10SGJ"/>
    <s v="18:53:37 UTC"/>
    <n v="6"/>
    <s v="2500X1254px"/>
    <s v="PNG"/>
    <s v="65m"/>
    <s v="2022H1"/>
    <n v="19.05"/>
    <n v="20"/>
    <s v="02 Sunny (10%-30%)"/>
  </r>
  <r>
    <m/>
    <s v="S2A_MSIL1C"/>
    <s v="CDM-MLB-CLS"/>
    <s v="-39.10, 120.03 | Zoom: 11"/>
    <b v="1"/>
    <s v="United States"/>
    <s v="Lake Tahoe"/>
    <s v="TA"/>
    <x v="211"/>
    <s v="11SKD"/>
    <s v="18:53:36 UTC"/>
    <n v="5.3"/>
    <s v="2500X1254px"/>
    <s v="PNG"/>
    <s v="65m"/>
    <s v="2022H1"/>
    <n v="19.05"/>
    <n v="20"/>
    <s v="02 Sunny (10%-30%)"/>
  </r>
  <r>
    <m/>
    <s v="S2A_MSIL1C"/>
    <s v="CDM-MLB-CLS"/>
    <s v="-39.10, 120.03 | Zoom: 11"/>
    <b v="1"/>
    <s v="United States"/>
    <s v="Lake Tahoe"/>
    <s v="TA"/>
    <x v="376"/>
    <s v="10SGH"/>
    <s v="19:03:4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76"/>
    <s v="11SKC"/>
    <s v="19:03:42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76"/>
    <s v="10SGJ"/>
    <s v="19:03:2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376"/>
    <s v="11SKD"/>
    <s v="19:03:2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12"/>
    <s v="10SGH"/>
    <s v="18:53:45 UTC"/>
    <n v="8.5"/>
    <s v="2500X1254px"/>
    <s v="PNG"/>
    <s v="65m"/>
    <s v="2022H1"/>
    <n v="4.375"/>
    <n v="10"/>
    <s v="02 Sunny (10%-30%)"/>
  </r>
  <r>
    <m/>
    <s v="S2A_MSIL1C"/>
    <s v="CDM-MLB-CLS"/>
    <s v="-39.10, 120.03 | Zoom: 11"/>
    <b v="1"/>
    <s v="United States"/>
    <s v="Lake Tahoe"/>
    <s v="TA"/>
    <x v="212"/>
    <s v="11SKC"/>
    <s v="18:53:44 UTC"/>
    <n v="6.3"/>
    <s v="2500X1254px"/>
    <s v="PNG"/>
    <s v="65m"/>
    <s v="2022H1"/>
    <n v="4.375"/>
    <n v="10"/>
    <s v="02 Sunny (10%-30%)"/>
  </r>
  <r>
    <m/>
    <s v="S2A_MSIL1C"/>
    <s v="CDM-MLB-CLS"/>
    <s v="-39.10, 120.03 | Zoom: 11"/>
    <b v="1"/>
    <s v="United States"/>
    <s v="Lake Tahoe"/>
    <s v="TA"/>
    <x v="212"/>
    <s v="10SGJ"/>
    <s v="18:53:33 UTC"/>
    <n v="1.5"/>
    <s v="2500X1254px"/>
    <s v="PNG"/>
    <s v="65m"/>
    <s v="2022H1"/>
    <n v="4.375"/>
    <n v="10"/>
    <s v="02 Sunny (10%-30%)"/>
  </r>
  <r>
    <m/>
    <s v="S2A_MSIL1C"/>
    <s v="CDM-MLB-CLS"/>
    <s v="-39.10, 120.03 | Zoom: 11"/>
    <b v="1"/>
    <s v="United States"/>
    <s v="Lake Tahoe"/>
    <s v="TA"/>
    <x v="212"/>
    <s v="11SKD"/>
    <s v="18:53:32 UTC"/>
    <n v="1.2"/>
    <s v="2500X1254px"/>
    <s v="PNG"/>
    <s v="65m"/>
    <s v="2022H1"/>
    <n v="4.375"/>
    <n v="10"/>
    <s v="02 Sunny (10%-30%)"/>
  </r>
  <r>
    <m/>
    <s v="S2A_MSIL1C"/>
    <s v="CDM-MLB-CLS"/>
    <s v="-39.10, 120.03 | Zoom: 11"/>
    <b v="1"/>
    <s v="United States"/>
    <s v="Lake Tahoe"/>
    <s v="TA"/>
    <x v="297"/>
    <s v="10SGH"/>
    <s v="19:03:4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97"/>
    <s v="11SKC"/>
    <s v="19:03:47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97"/>
    <s v="10SGJ"/>
    <s v="19:03:34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97"/>
    <s v="11SKD"/>
    <s v="19:03:3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13"/>
    <s v="10SGH"/>
    <s v="18:53:53 UTC"/>
    <n v="17.7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213"/>
    <s v="11SKC"/>
    <s v="18:53:52 UTC"/>
    <n v="4.5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213"/>
    <s v="10SGJ"/>
    <s v="18:53:38 UTC"/>
    <n v="1.1000000000000001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213"/>
    <s v="11SKD"/>
    <s v="18:53:37 UTC"/>
    <n v="1.5"/>
    <s v="2500X1254px"/>
    <s v="PNG"/>
    <s v="65m"/>
    <s v="2022H1"/>
    <n v="6.2"/>
    <n v="10"/>
    <s v="02 Sunny (10%-30%)"/>
  </r>
  <r>
    <m/>
    <s v="S2A_MSIL1C"/>
    <s v="CDM-MLB-CLS"/>
    <s v="-39.10, 120.03 | Zoom: 11"/>
    <b v="1"/>
    <s v="United States"/>
    <s v="Lake Tahoe"/>
    <s v="TA"/>
    <x v="433"/>
    <s v="10SGH"/>
    <s v="19:03:4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33"/>
    <s v="11SKC"/>
    <s v="19:03:43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33"/>
    <s v="10SGJ"/>
    <s v="19:03:29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433"/>
    <s v="11SKD"/>
    <s v="19:03:28 UTC"/>
    <n v="0"/>
    <s v="2500X1254px"/>
    <s v="PNG"/>
    <s v="65m"/>
    <s v="2022H1"/>
    <n v="0"/>
    <n v="0"/>
    <s v="01 Clear (0%)"/>
  </r>
  <r>
    <m/>
    <s v="S2A_MSIL1C"/>
    <s v="CDM-MLB-CLS"/>
    <s v="-39.10, 120.03 | Zoom: 11"/>
    <b v="1"/>
    <s v="United States"/>
    <s v="Lake Tahoe"/>
    <s v="TA"/>
    <x v="214"/>
    <s v="10SGH"/>
    <s v="18:53:48 UTC"/>
    <n v="1.3"/>
    <s v="2500X1254px"/>
    <s v="PNG"/>
    <s v="65m"/>
    <s v="2022H1"/>
    <n v="0.85000000000000009"/>
    <n v="10"/>
    <s v="02 Sunny (10%-30%)"/>
  </r>
  <r>
    <m/>
    <s v="S2A_MSIL1C"/>
    <s v="CDM-MLB-CLS"/>
    <s v="-39.10, 120.03 | Zoom: 11"/>
    <b v="1"/>
    <s v="United States"/>
    <s v="Lake Tahoe"/>
    <s v="TA"/>
    <x v="214"/>
    <s v="11SKC"/>
    <s v="18:53:47 UTC"/>
    <n v="0"/>
    <s v="2500X1254px"/>
    <s v="PNG"/>
    <s v="65m"/>
    <s v="2022H1"/>
    <n v="0.85000000000000009"/>
    <n v="10"/>
    <s v="02 Sunny (10%-30%)"/>
  </r>
  <r>
    <m/>
    <s v="S2A_MSIL1C"/>
    <s v="CDM-MLB-CLS"/>
    <s v="-39.10, 120.03 | Zoom: 11"/>
    <b v="1"/>
    <s v="United States"/>
    <s v="Lake Tahoe"/>
    <s v="TA"/>
    <x v="214"/>
    <s v="10SGJ"/>
    <s v="18:53:33 UTC"/>
    <n v="1.1000000000000001"/>
    <s v="2500X1254px"/>
    <s v="PNG"/>
    <s v="65m"/>
    <s v="2022H1"/>
    <n v="0.85000000000000009"/>
    <n v="10"/>
    <s v="02 Sunny (10%-30%)"/>
  </r>
  <r>
    <m/>
    <s v="S2A_MSIL1C"/>
    <s v="CDM-MLB-CLS"/>
    <s v="-39.10, 120.03 | Zoom: 11"/>
    <b v="1"/>
    <s v="United States"/>
    <s v="Lake Tahoe"/>
    <s v="TA"/>
    <x v="214"/>
    <s v="11SKD"/>
    <s v="18:53:32 UTC"/>
    <n v="1"/>
    <s v="2500X1254px"/>
    <s v="PNG"/>
    <s v="65m"/>
    <s v="2022H1"/>
    <n v="0.85000000000000009"/>
    <n v="10"/>
    <s v="02 Sunny (10%-30%)"/>
  </r>
  <r>
    <m/>
    <s v="S2A_MSIL1C"/>
    <s v="CDM-MLB-CLS"/>
    <s v="-39.10, 120.03 | Zoom: 11"/>
    <b v="1"/>
    <s v="United States"/>
    <s v="Lake Tahoe"/>
    <s v="TA"/>
    <x v="378"/>
    <s v="10SGH"/>
    <s v="19:03:49 UTC"/>
    <n v="87.4"/>
    <s v="2500X1254px"/>
    <s v="PNG"/>
    <s v="65m"/>
    <s v="2022H1"/>
    <n v="85.324999999999989"/>
    <n v="90"/>
    <s v="03 Cloudy (40%-90%)"/>
  </r>
  <r>
    <m/>
    <s v="S2A_MSIL1C"/>
    <s v="CDM-MLB-CLS"/>
    <s v="-39.10, 120.03 | Zoom: 11"/>
    <b v="1"/>
    <s v="United States"/>
    <s v="Lake Tahoe"/>
    <s v="TA"/>
    <x v="378"/>
    <s v="11SKC"/>
    <s v="19:03:48 UTC"/>
    <n v="81.3"/>
    <s v="2500X1254px"/>
    <s v="PNG"/>
    <s v="65m"/>
    <s v="2022H1"/>
    <n v="85.324999999999989"/>
    <n v="90"/>
    <s v="03 Cloudy (40%-90%)"/>
  </r>
  <r>
    <m/>
    <s v="S2A_MSIL1C"/>
    <s v="CDM-MLB-CLS"/>
    <s v="-39.10, 120.03 | Zoom: 11"/>
    <b v="1"/>
    <s v="United States"/>
    <s v="Lake Tahoe"/>
    <s v="TA"/>
    <x v="378"/>
    <s v="10SGJ"/>
    <s v="19:03:35 UTC"/>
    <n v="87.6"/>
    <s v="2500X1254px"/>
    <s v="PNG"/>
    <s v="65m"/>
    <s v="2022H1"/>
    <n v="85.324999999999989"/>
    <n v="90"/>
    <s v="03 Cloudy (40%-90%)"/>
  </r>
  <r>
    <m/>
    <s v="S2A_MSIL1C"/>
    <s v="CDM-MLB-CLS"/>
    <s v="-39.10, 120.03 | Zoom: 11"/>
    <b v="1"/>
    <s v="United States"/>
    <s v="Lake Tahoe"/>
    <s v="TA"/>
    <x v="378"/>
    <s v="11SKD"/>
    <s v="19:03:34 UTC"/>
    <n v="85"/>
    <s v="2500X1254px"/>
    <s v="PNG"/>
    <s v="65m"/>
    <s v="2022H1"/>
    <n v="85.324999999999989"/>
    <n v="90"/>
    <s v="03 Cloudy (40%-90%)"/>
  </r>
  <r>
    <m/>
    <s v="S2A_MSIL1C"/>
    <s v="CDM-MLB-CLS"/>
    <s v="-39.10, 120.03 | Zoom: 11"/>
    <b v="1"/>
    <s v="United States"/>
    <s v="Lake Tahoe"/>
    <s v="TA"/>
    <x v="215"/>
    <s v="10SGH"/>
    <s v="18:53:53 UTC"/>
    <n v="1.1000000000000001"/>
    <s v="2500X1254px"/>
    <s v="PNG"/>
    <s v="65m"/>
    <s v="2022H1"/>
    <n v="0.45000000000000007"/>
    <n v="10"/>
    <s v="02 Sunny (10%-30%)"/>
  </r>
  <r>
    <m/>
    <s v="S2A_MSIL1C"/>
    <s v="CDM-MLB-CLS"/>
    <s v="-39.10, 120.03 | Zoom: 11"/>
    <b v="1"/>
    <s v="United States"/>
    <s v="Lake Tahoe"/>
    <s v="TA"/>
    <x v="215"/>
    <s v="11SKC"/>
    <s v="18:53:52 UTC"/>
    <n v="0.1"/>
    <s v="2500X1254px"/>
    <s v="PNG"/>
    <s v="65m"/>
    <s v="2022H1"/>
    <n v="0.45000000000000007"/>
    <n v="10"/>
    <s v="02 Sunny (10%-30%)"/>
  </r>
  <r>
    <m/>
    <s v="S2A_MSIL1C"/>
    <s v="CDM-MLB-CLS"/>
    <s v="-39.10, 120.03 | Zoom: 11"/>
    <b v="1"/>
    <s v="United States"/>
    <s v="Lake Tahoe"/>
    <s v="TA"/>
    <x v="215"/>
    <s v="10SGJ"/>
    <s v="18:53:39 UTC"/>
    <n v="0.5"/>
    <s v="2500X1254px"/>
    <s v="PNG"/>
    <s v="65m"/>
    <s v="2022H1"/>
    <n v="0.45000000000000007"/>
    <n v="10"/>
    <s v="02 Sunny (10%-30%)"/>
  </r>
  <r>
    <m/>
    <s v="S2A_MSIL1C"/>
    <s v="CDM-MLB-CLS"/>
    <s v="-39.10, 120.03 | Zoom: 11"/>
    <b v="1"/>
    <s v="United States"/>
    <s v="Lake Tahoe"/>
    <s v="TA"/>
    <x v="215"/>
    <s v="11SKD"/>
    <s v="18:53:38 UTC"/>
    <n v="0.1"/>
    <s v="2500X1254px"/>
    <s v="PNG"/>
    <s v="65m"/>
    <s v="2022H1"/>
    <n v="0.45000000000000007"/>
    <n v="10"/>
    <s v="02 Sunny (10%-30%)"/>
  </r>
  <r>
    <m/>
    <s v="L8-9_L1"/>
    <s v="CDM-MLB-CLS"/>
    <s v="-43.98333, 170.46678 | Zoom: 14"/>
    <b v="1"/>
    <s v="New Zealand"/>
    <s v="Mount John"/>
    <s v="MJ"/>
    <x v="109"/>
    <s v="14.5°"/>
    <s v="22:13:31 UTC"/>
    <n v="98.2"/>
    <s v="2500X1254px"/>
    <s v="PNG"/>
    <s v="16m"/>
    <s v="2023H1"/>
    <n v="98.2"/>
    <n v="100"/>
    <s v="04 Overcast (100%)"/>
  </r>
  <r>
    <m/>
    <s v="L8-9_L1"/>
    <s v="CDM-MLB-CLS"/>
    <s v="-43.98333, 170.46678 | Zoom: 14"/>
    <b v="1"/>
    <s v="New Zealand"/>
    <s v="Mount John"/>
    <s v="MJ"/>
    <x v="299"/>
    <s v="14.5°"/>
    <s v="22:19:54 UTC"/>
    <n v="98.2"/>
    <s v="2500X1254px"/>
    <s v="PNG"/>
    <s v="16m"/>
    <s v="2023H1"/>
    <n v="89.95"/>
    <n v="90"/>
    <s v="03 Cloudy (40%-90%)"/>
  </r>
  <r>
    <m/>
    <s v="L8-9_L1"/>
    <s v="CDM-MLB-CLS"/>
    <s v="-43.98333, 170.46678 | Zoom: 14"/>
    <b v="1"/>
    <s v="New Zealand"/>
    <s v="Mount John"/>
    <s v="MJ"/>
    <x v="299"/>
    <n v="15.9"/>
    <s v="22:19:54 UTC"/>
    <n v="81.7"/>
    <s v="2500X1254px"/>
    <s v="PNG"/>
    <s v="16m"/>
    <s v="2023H1"/>
    <n v="89.95"/>
    <n v="90"/>
    <s v="03 Cloudy (40%-90%)"/>
  </r>
  <r>
    <m/>
    <s v="L8-9_L1"/>
    <s v="CDM-MLB-CLS"/>
    <s v="-43.98333, 170.46678 | Zoom: 14"/>
    <b v="1"/>
    <s v="New Zealand"/>
    <s v="Mount John"/>
    <s v="MJ"/>
    <x v="2"/>
    <n v="14.7"/>
    <s v="22:19:54 UTC"/>
    <n v="57.9"/>
    <s v="2500X1254px"/>
    <s v="PNG"/>
    <s v="16m"/>
    <s v="2023H1"/>
    <n v="57.9"/>
    <n v="60"/>
    <s v="03 Cloudy (40%-90%)"/>
  </r>
  <r>
    <m/>
    <s v="L8-9_L1"/>
    <s v="CDM-MLB-CLS"/>
    <s v="-43.98333, 170.46678 | Zoom: 14"/>
    <b v="1"/>
    <s v="New Zealand"/>
    <s v="Mount John"/>
    <s v="MJ"/>
    <x v="301"/>
    <n v="14.7"/>
    <s v="22:19:42 UTC"/>
    <n v="34.9"/>
    <s v="2500X1254px"/>
    <s v="PNG"/>
    <s v="16m"/>
    <s v="2023H1"/>
    <n v="25.4"/>
    <n v="30"/>
    <s v="02 Sunny (10%-30%)"/>
  </r>
  <r>
    <m/>
    <s v="L8-9_L1"/>
    <s v="CDM-MLB-CLS"/>
    <s v="-43.98333, 170.46678 | Zoom: 14"/>
    <b v="1"/>
    <s v="New Zealand"/>
    <s v="Mount John"/>
    <s v="MJ"/>
    <x v="301"/>
    <n v="16.100000000000001"/>
    <s v="22:19:42 UTC"/>
    <n v="15.9"/>
    <s v="2500X1254px"/>
    <s v="PNG"/>
    <s v="16m"/>
    <s v="2023H1"/>
    <n v="25.4"/>
    <n v="30"/>
    <s v="02 Sunny (10%-30%)"/>
  </r>
  <r>
    <m/>
    <s v="L8-9_L1"/>
    <s v="CDM-MLB-CLS"/>
    <s v="-43.98333, 170.46678 | Zoom: 14"/>
    <b v="1"/>
    <s v="New Zealand"/>
    <s v="Mount John"/>
    <s v="MJ"/>
    <x v="434"/>
    <n v="15.2"/>
    <s v="22:13:36 UTC"/>
    <n v="19.3"/>
    <s v="2500X1254px"/>
    <s v="PNG"/>
    <s v="16m"/>
    <s v="2023H1"/>
    <n v="19.3"/>
    <n v="20"/>
    <s v="02 Sunny (10%-30%)"/>
  </r>
  <r>
    <m/>
    <s v="L8-9_L1"/>
    <s v="CDM-MLB-CLS"/>
    <s v="-43.98333, 170.46678 | Zoom: 14"/>
    <b v="1"/>
    <s v="New Zealand"/>
    <s v="Mount John"/>
    <s v="MJ"/>
    <x v="302"/>
    <n v="15.3"/>
    <s v="22:19:48 UTC"/>
    <n v="21.3"/>
    <s v="2500X1254px"/>
    <s v="PNG"/>
    <s v="16m"/>
    <s v="2023H1"/>
    <n v="13.9"/>
    <n v="20"/>
    <s v="02 Sunny (10%-30%)"/>
  </r>
  <r>
    <m/>
    <s v="L8-9_L1"/>
    <s v="CDM-MLB-CLS"/>
    <s v="-43.98333, 170.46678 | Zoom: 14"/>
    <b v="1"/>
    <s v="New Zealand"/>
    <s v="Mount John"/>
    <s v="MJ"/>
    <x v="302"/>
    <n v="16.7"/>
    <s v="22:19:24 UTC"/>
    <n v="6.5"/>
    <s v="2500X1254px"/>
    <s v="PNG"/>
    <s v="16m"/>
    <s v="2023H1"/>
    <n v="13.9"/>
    <n v="20"/>
    <s v="02 Sunny (10%-30%)"/>
  </r>
  <r>
    <m/>
    <s v="L8-9_L1"/>
    <s v="CDM-MLB-CLS"/>
    <s v="-43.98333, 170.46678 | Zoom: 14"/>
    <b v="1"/>
    <s v="New Zealand"/>
    <s v="Mount John"/>
    <s v="MJ"/>
    <x v="435"/>
    <n v="16.100000000000001"/>
    <s v="22:13:31 UTC"/>
    <n v="2.1"/>
    <s v="2500X1254px"/>
    <s v="PNG"/>
    <s v="16m"/>
    <s v="2023H1"/>
    <n v="2.1"/>
    <n v="10"/>
    <s v="02 Sunny (10%-30%)"/>
  </r>
  <r>
    <m/>
    <s v="L8-9_L1"/>
    <s v="CDM-MLB-CLS"/>
    <s v="-43.98333, 170.46678 | Zoom: 14"/>
    <b v="1"/>
    <s v="New Zealand"/>
    <s v="Mount John"/>
    <s v="MJ"/>
    <x v="114"/>
    <n v="16.3"/>
    <s v="22:19:51 UTC"/>
    <n v="60.2"/>
    <s v="2500X1254px"/>
    <s v="PNG"/>
    <s v="16m"/>
    <s v="2023H1"/>
    <n v="73.7"/>
    <n v="80"/>
    <s v="03 Cloudy (40%-90%)"/>
  </r>
  <r>
    <m/>
    <s v="L8-9_L1"/>
    <s v="CDM-MLB-CLS"/>
    <s v="-43.98333, 170.46678 | Zoom: 14"/>
    <b v="1"/>
    <s v="New Zealand"/>
    <s v="Mount John"/>
    <s v="MJ"/>
    <x v="114"/>
    <n v="17.600000000000001"/>
    <s v="22:19:27 UTC"/>
    <n v="87.2"/>
    <s v="2500X1254px"/>
    <s v="PNG"/>
    <s v="16m"/>
    <s v="2023H1"/>
    <n v="73.7"/>
    <n v="80"/>
    <s v="03 Cloudy (40%-90%)"/>
  </r>
  <r>
    <m/>
    <s v="L8-9_L1"/>
    <s v="CDM-MLB-CLS"/>
    <s v="-43.98333, 170.46678 | Zoom: 14"/>
    <b v="1"/>
    <s v="New Zealand"/>
    <s v="Mount John"/>
    <s v="MJ"/>
    <x v="382"/>
    <n v="17.399999999999999"/>
    <s v="22:13:40 UTC"/>
    <n v="4.7"/>
    <s v="2500X1254px"/>
    <s v="PNG"/>
    <s v="16m"/>
    <s v="2023H1"/>
    <n v="4.7"/>
    <n v="10"/>
    <s v="02 Sunny (10%-30%)"/>
  </r>
  <r>
    <m/>
    <s v="L8-9_L1"/>
    <s v="CDM-MLB-CLS"/>
    <s v="-43.98333, 170.46678 | Zoom: 14"/>
    <b v="1"/>
    <s v="New Zealand"/>
    <s v="Mount John"/>
    <s v="MJ"/>
    <x v="7"/>
    <n v="17.5"/>
    <s v="22:19:41 UTC"/>
    <n v="19.899999999999999"/>
    <s v="2500X1254px"/>
    <s v="PNG"/>
    <s v="16m"/>
    <s v="2023H1"/>
    <n v="20.100000000000001"/>
    <n v="30"/>
    <s v="02 Sunny (10%-30%)"/>
  </r>
  <r>
    <m/>
    <s v="L8-9_L1"/>
    <s v="CDM-MLB-CLS"/>
    <s v="-43.98333, 170.46678 | Zoom: 14"/>
    <b v="1"/>
    <s v="New Zealand"/>
    <s v="Mount John"/>
    <s v="MJ"/>
    <x v="7"/>
    <n v="18.899999999999999"/>
    <s v="22:19:17 UTC"/>
    <n v="20.3"/>
    <s v="2500X1254px"/>
    <s v="PNG"/>
    <s v="16m"/>
    <s v="2023H1"/>
    <n v="20.100000000000001"/>
    <n v="30"/>
    <s v="02 Sunny (10%-30%)"/>
  </r>
  <r>
    <m/>
    <s v="L8-9_L1"/>
    <s v="CDM-MLB-CLS"/>
    <s v="-43.98333, 170.46678 | Zoom: 14"/>
    <b v="1"/>
    <s v="New Zealand"/>
    <s v="Mount John"/>
    <s v="MJ"/>
    <x v="117"/>
    <n v="18.899999999999999"/>
    <s v="22:13:28 UTC"/>
    <n v="67.599999999999994"/>
    <s v="2500X1254px"/>
    <s v="PNG"/>
    <s v="16m"/>
    <s v="2023H1"/>
    <n v="67.599999999999994"/>
    <n v="70"/>
    <s v="03 Cloudy (40%-90%)"/>
  </r>
  <r>
    <m/>
    <s v="L8-9_L1"/>
    <s v="CDM-MLB-CLS"/>
    <s v="-43.98333, 170.46678 | Zoom: 14"/>
    <b v="1"/>
    <s v="New Zealand"/>
    <s v="Mount John"/>
    <s v="MJ"/>
    <x v="305"/>
    <n v="19.2"/>
    <s v="22:19:59 UTC"/>
    <n v="23.1"/>
    <s v="2500X1254px"/>
    <s v="PNG"/>
    <s v="16m"/>
    <s v="2023H1"/>
    <n v="29.7"/>
    <n v="30"/>
    <s v="02 Sunny (10%-30%)"/>
  </r>
  <r>
    <m/>
    <s v="L8-9_L1"/>
    <s v="CDM-MLB-CLS"/>
    <s v="-43.98333, 170.46678 | Zoom: 14"/>
    <b v="1"/>
    <s v="New Zealand"/>
    <s v="Mount John"/>
    <s v="MJ"/>
    <x v="305"/>
    <n v="20.5"/>
    <s v="22:19:35 UTC"/>
    <n v="36.299999999999997"/>
    <s v="2500X1254px"/>
    <s v="PNG"/>
    <s v="16m"/>
    <s v="2023H1"/>
    <n v="29.7"/>
    <n v="30"/>
    <s v="02 Sunny (10%-30%)"/>
  </r>
  <r>
    <m/>
    <s v="L8-9_L1"/>
    <s v="CDM-MLB-CLS"/>
    <s v="-43.98333, 170.46678 | Zoom: 14"/>
    <b v="1"/>
    <s v="New Zealand"/>
    <s v="Mount John"/>
    <s v="MJ"/>
    <x v="10"/>
    <n v="20.8"/>
    <s v="22:13:51 UTC"/>
    <n v="88.2"/>
    <s v="2500X1254px"/>
    <s v="PNG"/>
    <s v="16m"/>
    <s v="2023H1"/>
    <n v="88.2"/>
    <n v="90"/>
    <s v="03 Cloudy (40%-90%)"/>
  </r>
  <r>
    <m/>
    <s v="L8-9_L1"/>
    <s v="CDM-MLB-CLS"/>
    <s v="-43.98333, 170.46678 | Zoom: 14"/>
    <b v="1"/>
    <s v="New Zealand"/>
    <s v="Mount John"/>
    <s v="MJ"/>
    <x v="307"/>
    <n v="21"/>
    <s v="22:19:46 UTC"/>
    <n v="77.099999999999994"/>
    <s v="2500X1254px"/>
    <s v="PNG"/>
    <s v="16m"/>
    <s v="2023H1"/>
    <n v="77.75"/>
    <n v="80"/>
    <s v="03 Cloudy (40%-90%)"/>
  </r>
  <r>
    <m/>
    <s v="L8-9_L1"/>
    <s v="CDM-MLB-CLS"/>
    <s v="-43.98333, 170.46678 | Zoom: 14"/>
    <b v="1"/>
    <s v="New Zealand"/>
    <s v="Mount John"/>
    <s v="MJ"/>
    <x v="307"/>
    <n v="22.3"/>
    <s v="22:19:22 UTC"/>
    <n v="78.400000000000006"/>
    <s v="2500X1254px"/>
    <s v="PNG"/>
    <s v="16m"/>
    <s v="2023H1"/>
    <n v="77.75"/>
    <n v="80"/>
    <s v="03 Cloudy (40%-90%)"/>
  </r>
  <r>
    <m/>
    <s v="L8-9_L1"/>
    <s v="CDM-MLB-CLS"/>
    <s v="-43.98333, 170.46678 | Zoom: 14"/>
    <b v="1"/>
    <s v="New Zealand"/>
    <s v="Mount John"/>
    <s v="MJ"/>
    <x v="436"/>
    <n v="22.7"/>
    <s v="22:13:41 UTC"/>
    <n v="39"/>
    <s v="2500X1254px"/>
    <s v="PNG"/>
    <s v="16m"/>
    <s v="2023H1"/>
    <n v="39"/>
    <n v="40"/>
    <s v="03 Cloudy (40%-90%)"/>
  </r>
  <r>
    <m/>
    <s v="L8-9_L1"/>
    <s v="CDM-MLB-CLS"/>
    <s v="-43.98333, 170.46678 | Zoom: 14"/>
    <b v="1"/>
    <s v="New Zealand"/>
    <s v="Mount John"/>
    <s v="MJ"/>
    <x v="308"/>
    <n v="23"/>
    <s v="22:20:07 UTC"/>
    <n v="1"/>
    <s v="2500X1254px"/>
    <s v="PNG"/>
    <s v="16m"/>
    <s v="2023H1"/>
    <n v="25.85"/>
    <n v="30"/>
    <s v="02 Sunny (10%-30%)"/>
  </r>
  <r>
    <m/>
    <s v="L8-9_L1"/>
    <s v="CDM-MLB-CLS"/>
    <s v="-43.98333, 170.46678 | Zoom: 14"/>
    <b v="1"/>
    <s v="New Zealand"/>
    <s v="Mount John"/>
    <s v="MJ"/>
    <x v="308"/>
    <n v="24.3"/>
    <s v="22:19:43 UTC"/>
    <n v="50.7"/>
    <s v="2500X1254px"/>
    <s v="PNG"/>
    <s v="16m"/>
    <s v="2023H1"/>
    <n v="25.85"/>
    <n v="30"/>
    <s v="02 Sunny (10%-30%)"/>
  </r>
  <r>
    <m/>
    <s v="L8-9_L1"/>
    <s v="CDM-MLB-CLS"/>
    <s v="-43.98333, 170.46678 | Zoom: 14"/>
    <b v="1"/>
    <s v="New Zealand"/>
    <s v="Mount John"/>
    <s v="MJ"/>
    <x v="437"/>
    <n v="24.9"/>
    <s v="22:14:02 UTC"/>
    <n v="33.200000000000003"/>
    <s v="2500X1254px"/>
    <s v="PNG"/>
    <s v="16m"/>
    <s v="2023H1"/>
    <n v="33.200000000000003"/>
    <n v="40"/>
    <s v="03 Cloudy (40%-90%)"/>
  </r>
  <r>
    <m/>
    <s v="L8-9_L1"/>
    <s v="CDM-MLB-CLS"/>
    <s v="-43.98333, 170.46678 | Zoom: 14"/>
    <b v="1"/>
    <s v="New Zealand"/>
    <s v="Mount John"/>
    <s v="MJ"/>
    <x v="386"/>
    <n v="27.2"/>
    <s v="22:13:45 UTC"/>
    <n v="63.4"/>
    <s v="2500X1254px"/>
    <s v="PNG"/>
    <s v="16m"/>
    <s v="2023H1"/>
    <n v="63.4"/>
    <n v="70"/>
    <s v="03 Cloudy (40%-90%)"/>
  </r>
  <r>
    <m/>
    <s v="L8-9_L1"/>
    <s v="CDM-MLB-CLS"/>
    <s v="-43.98333, 170.46678 | Zoom: 14"/>
    <b v="1"/>
    <s v="New Zealand"/>
    <s v="Mount John"/>
    <s v="MJ"/>
    <x v="15"/>
    <n v="27.5"/>
    <s v="22:20:14 UTC"/>
    <n v="50.9"/>
    <s v="2500X1254px"/>
    <s v="PNG"/>
    <s v="16m"/>
    <s v="2023H1"/>
    <n v="41.1"/>
    <n v="50"/>
    <s v="03 Cloudy (40%-90%)"/>
  </r>
  <r>
    <m/>
    <s v="L8-9_L1"/>
    <s v="CDM-MLB-CLS"/>
    <s v="-43.98333, 170.46678 | Zoom: 14"/>
    <b v="1"/>
    <s v="New Zealand"/>
    <s v="Mount John"/>
    <s v="MJ"/>
    <x v="15"/>
    <n v="28.8"/>
    <s v="22:19:50 UTC"/>
    <n v="31.3"/>
    <s v="2500X1254px"/>
    <s v="PNG"/>
    <s v="16m"/>
    <s v="2023H1"/>
    <n v="41.1"/>
    <n v="50"/>
    <s v="03 Cloudy (40%-90%)"/>
  </r>
  <r>
    <m/>
    <s v="L8-9_L1"/>
    <s v="CDM-MLB-CLS"/>
    <s v="-43.98333, 170.46678 | Zoom: 14"/>
    <b v="1"/>
    <s v="New Zealand"/>
    <s v="Mount John"/>
    <s v="MJ"/>
    <x v="124"/>
    <n v="29.6"/>
    <s v="22:14:09 UTC"/>
    <n v="53.9"/>
    <s v="2500X1254px"/>
    <s v="PNG"/>
    <s v="16m"/>
    <s v="2023H1"/>
    <n v="53.9"/>
    <n v="60"/>
    <s v="03 Cloudy (40%-90%)"/>
  </r>
  <r>
    <m/>
    <s v="L8-9_L1"/>
    <s v="CDM-MLB-CLS"/>
    <s v="-43.98333, 170.46678 | Zoom: 14"/>
    <b v="1"/>
    <s v="New Zealand"/>
    <s v="Mount John"/>
    <s v="MJ"/>
    <x v="311"/>
    <n v="29.9"/>
    <s v="22:20:04 UTC"/>
    <n v="27"/>
    <s v="2500X1254px"/>
    <s v="PNG"/>
    <s v="16m"/>
    <s v="2023H1"/>
    <n v="37.1"/>
    <n v="40"/>
    <s v="03 Cloudy (40%-90%)"/>
  </r>
  <r>
    <m/>
    <s v="L8-9_L1"/>
    <s v="CDM-MLB-CLS"/>
    <s v="-43.98333, 170.46678 | Zoom: 14"/>
    <b v="1"/>
    <s v="New Zealand"/>
    <s v="Mount John"/>
    <s v="MJ"/>
    <x v="311"/>
    <n v="31.1"/>
    <s v="22:19:40 UTC"/>
    <n v="47.2"/>
    <s v="2500X1254px"/>
    <s v="PNG"/>
    <s v="16m"/>
    <s v="2023H1"/>
    <n v="37.1"/>
    <n v="40"/>
    <s v="03 Cloudy (40%-90%)"/>
  </r>
  <r>
    <m/>
    <s v="L8-9_L1"/>
    <s v="CDM-MLB-CLS"/>
    <s v="-43.98333, 170.46678 | Zoom: 14"/>
    <b v="1"/>
    <s v="New Zealand"/>
    <s v="Mount John"/>
    <s v="MJ"/>
    <x v="18"/>
    <s v="32.0°"/>
    <s v="22:14:00 UTC"/>
    <n v="68"/>
    <s v="2500X1254px"/>
    <s v="PNG"/>
    <s v="16m"/>
    <s v="2023H1"/>
    <n v="68"/>
    <n v="70"/>
    <s v="03 Cloudy (40%-90%)"/>
  </r>
  <r>
    <m/>
    <s v="L8-9_L1"/>
    <s v="CDM-MLB-CLS"/>
    <s v="-43.98333, 170.46678 | Zoom: 14"/>
    <b v="1"/>
    <s v="New Zealand"/>
    <s v="Mount John"/>
    <s v="MJ"/>
    <x v="313"/>
    <n v="32.299999999999997"/>
    <s v="22:20:21 UTC"/>
    <n v="78"/>
    <s v="2500X1254px"/>
    <s v="PNG"/>
    <s v="16m"/>
    <s v="2023H1"/>
    <n v="58.2"/>
    <n v="60"/>
    <s v="03 Cloudy (40%-90%)"/>
  </r>
  <r>
    <m/>
    <s v="L8-9_L1"/>
    <s v="CDM-MLB-CLS"/>
    <s v="-43.98333, 170.46678 | Zoom: 14"/>
    <b v="1"/>
    <s v="New Zealand"/>
    <s v="Mount John"/>
    <s v="MJ"/>
    <x v="313"/>
    <n v="33.5"/>
    <s v="22:19:57 UTC"/>
    <n v="38.4"/>
    <s v="2500X1254px"/>
    <s v="PNG"/>
    <s v="16m"/>
    <s v="2023H1"/>
    <n v="58.2"/>
    <n v="60"/>
    <s v="03 Cloudy (40%-90%)"/>
  </r>
  <r>
    <m/>
    <s v="L8-9_L1"/>
    <s v="CDM-MLB-CLS"/>
    <s v="-43.98333, 170.46678 | Zoom: 14"/>
    <b v="1"/>
    <s v="New Zealand"/>
    <s v="Mount John"/>
    <s v="MJ"/>
    <x v="438"/>
    <n v="34.4"/>
    <s v="22:14:18 UTC"/>
    <n v="54.8"/>
    <s v="2500X1254px"/>
    <s v="PNG"/>
    <s v="16m"/>
    <s v="2023H1"/>
    <n v="54.8"/>
    <n v="60"/>
    <s v="03 Cloudy (40%-90%)"/>
  </r>
  <r>
    <m/>
    <s v="L8-9_L1"/>
    <s v="CDM-MLB-CLS"/>
    <s v="-43.98333, 170.46678 | Zoom: 14"/>
    <b v="1"/>
    <s v="New Zealand"/>
    <s v="Mount John"/>
    <s v="MJ"/>
    <x v="314"/>
    <n v="34.700000000000003"/>
    <s v="22:20:16 UTC"/>
    <n v="91"/>
    <s v="2500X1254px"/>
    <s v="PNG"/>
    <s v="16m"/>
    <s v="2023H1"/>
    <n v="95.45"/>
    <n v="100"/>
    <s v="04 Overcast (100%)"/>
  </r>
  <r>
    <m/>
    <s v="L8-9_L1"/>
    <s v="CDM-MLB-CLS"/>
    <s v="-43.98333, 170.46678 | Zoom: 14"/>
    <b v="1"/>
    <s v="New Zealand"/>
    <s v="Mount John"/>
    <s v="MJ"/>
    <x v="314"/>
    <n v="35.9"/>
    <s v="22:19:52 UTC"/>
    <n v="99.9"/>
    <s v="2500X1254px"/>
    <s v="PNG"/>
    <s v="16m"/>
    <s v="2023H1"/>
    <n v="95.45"/>
    <n v="100"/>
    <s v="04 Overcast (100%)"/>
  </r>
  <r>
    <m/>
    <s v="L8-9_L1"/>
    <s v="CDM-MLB-CLS"/>
    <s v="-43.98333, 170.46678 | Zoom: 14"/>
    <b v="1"/>
    <s v="New Zealand"/>
    <s v="Mount John"/>
    <s v="MJ"/>
    <x v="439"/>
    <n v="36.799999999999997"/>
    <s v="22:14:10 UTC"/>
    <n v="25.8"/>
    <s v="2500X1254px"/>
    <s v="PNG"/>
    <s v="16m"/>
    <s v="2023H1"/>
    <n v="25.8"/>
    <n v="30"/>
    <s v="02 Sunny (10%-30%)"/>
  </r>
  <r>
    <m/>
    <s v="L8-9_L1"/>
    <s v="CDM-MLB-CLS"/>
    <s v="-43.98333, 170.46678 | Zoom: 14"/>
    <b v="1"/>
    <s v="New Zealand"/>
    <s v="Mount John"/>
    <s v="MJ"/>
    <x v="129"/>
    <n v="37.1"/>
    <s v="22:20:32 UTC"/>
    <n v="51.2"/>
    <s v="2500X1254px"/>
    <s v="PNG"/>
    <s v="16m"/>
    <s v="2023H1"/>
    <n v="48.55"/>
    <n v="50"/>
    <s v="03 Cloudy (40%-90%)"/>
  </r>
  <r>
    <m/>
    <s v="L8-9_L1"/>
    <s v="CDM-MLB-CLS"/>
    <s v="-43.98333, 170.46678 | Zoom: 14"/>
    <b v="1"/>
    <s v="New Zealand"/>
    <s v="Mount John"/>
    <s v="MJ"/>
    <x v="129"/>
    <n v="38.200000000000003"/>
    <s v="22:20:08 UTC"/>
    <n v="45.9"/>
    <s v="2500X1254px"/>
    <s v="PNG"/>
    <s v="16m"/>
    <s v="2023H1"/>
    <n v="48.55"/>
    <n v="50"/>
    <s v="03 Cloudy (40%-90%)"/>
  </r>
  <r>
    <m/>
    <s v="L8-9_L1"/>
    <s v="CDM-MLB-CLS"/>
    <s v="-43.98333, 170.46678 | Zoom: 14"/>
    <b v="1"/>
    <s v="New Zealand"/>
    <s v="Mount John"/>
    <s v="MJ"/>
    <x v="390"/>
    <n v="39.1"/>
    <s v="22:14:25 UTC"/>
    <n v="19.2"/>
    <s v="2500X1254px"/>
    <s v="PNG"/>
    <s v="16m"/>
    <s v="2023H1"/>
    <n v="19.2"/>
    <n v="20"/>
    <s v="02 Sunny (10%-30%)"/>
  </r>
  <r>
    <m/>
    <s v="L8-9_L1"/>
    <s v="CDM-MLB-CLS"/>
    <s v="-43.98333, 170.46678 | Zoom: 14"/>
    <b v="1"/>
    <s v="New Zealand"/>
    <s v="Mount John"/>
    <s v="MJ"/>
    <x v="23"/>
    <n v="39.4"/>
    <s v="22:20:25 UTC"/>
    <n v="88"/>
    <s v="2500X1254px"/>
    <s v="PNG"/>
    <s v="16m"/>
    <s v="2023H1"/>
    <n v="71.599999999999994"/>
    <n v="80"/>
    <s v="03 Cloudy (40%-90%)"/>
  </r>
  <r>
    <m/>
    <s v="L8-9_L1"/>
    <s v="CDM-MLB-CLS"/>
    <s v="-43.98333, 170.46678 | Zoom: 14"/>
    <b v="1"/>
    <s v="New Zealand"/>
    <s v="Mount John"/>
    <s v="MJ"/>
    <x v="23"/>
    <n v="40.5"/>
    <s v="22:20:01 UTC"/>
    <n v="55.2"/>
    <s v="2500X1254px"/>
    <s v="PNG"/>
    <s v="16m"/>
    <s v="2023H1"/>
    <n v="71.599999999999994"/>
    <n v="80"/>
    <s v="03 Cloudy (40%-90%)"/>
  </r>
  <r>
    <m/>
    <s v="L8-9_L1"/>
    <s v="CDM-MLB-CLS"/>
    <s v="-43.98333, 170.46678 | Zoom: 14"/>
    <b v="1"/>
    <s v="New Zealand"/>
    <s v="Mount John"/>
    <s v="MJ"/>
    <x v="132"/>
    <n v="41.4"/>
    <s v="22:14:16 UTC"/>
    <n v="17.3"/>
    <s v="2500X1254px"/>
    <s v="PNG"/>
    <s v="16m"/>
    <s v="2023H1"/>
    <n v="17.3"/>
    <n v="20"/>
    <s v="02 Sunny (10%-30%)"/>
  </r>
  <r>
    <m/>
    <s v="L8-9_L1"/>
    <s v="CDM-MLB-CLS"/>
    <s v="-43.98333, 170.46678 | Zoom: 14"/>
    <b v="1"/>
    <s v="New Zealand"/>
    <s v="Mount John"/>
    <s v="MJ"/>
    <x v="317"/>
    <n v="41.7"/>
    <s v="22:20:39 UTC"/>
    <n v="1.2"/>
    <s v="2500X1254px"/>
    <s v="PNG"/>
    <s v="16m"/>
    <s v="2023H1"/>
    <n v="2.9"/>
    <n v="10"/>
    <s v="02 Sunny (10%-30%)"/>
  </r>
  <r>
    <m/>
    <s v="L8-9_L1"/>
    <s v="CDM-MLB-CLS"/>
    <s v="-43.98333, 170.46678 | Zoom: 14"/>
    <b v="1"/>
    <s v="New Zealand"/>
    <s v="Mount John"/>
    <s v="MJ"/>
    <x v="317"/>
    <n v="42.7"/>
    <s v="22:20:15 UTC"/>
    <n v="4.5999999999999996"/>
    <s v="2500X1254px"/>
    <s v="PNG"/>
    <s v="16m"/>
    <s v="2023H1"/>
    <n v="2.9"/>
    <n v="10"/>
    <s v="02 Sunny (10%-30%)"/>
  </r>
  <r>
    <m/>
    <s v="L8-9_L1"/>
    <s v="CDM-MLB-CLS"/>
    <s v="-43.98333, 170.46678 | Zoom: 14"/>
    <b v="1"/>
    <s v="New Zealand"/>
    <s v="Mount John"/>
    <s v="MJ"/>
    <x v="26"/>
    <n v="43.6"/>
    <s v="22:14:37 UTC"/>
    <n v="4"/>
    <s v="2500X1254px"/>
    <s v="PNG"/>
    <s v="16m"/>
    <s v="2023H1"/>
    <n v="4"/>
    <n v="10"/>
    <s v="02 Sunny (10%-30%)"/>
  </r>
  <r>
    <m/>
    <s v="L8-9_L1"/>
    <s v="CDM-MLB-CLS"/>
    <s v="-43.98333, 170.46678 | Zoom: 14"/>
    <b v="1"/>
    <s v="New Zealand"/>
    <s v="Mount John"/>
    <s v="MJ"/>
    <x v="319"/>
    <n v="43.9"/>
    <s v="22:20:37 UTC"/>
    <n v="14.8"/>
    <s v="2500X1254px"/>
    <s v="PNG"/>
    <s v="16m"/>
    <s v="2023H1"/>
    <n v="10.350000000000001"/>
    <n v="20"/>
    <s v="02 Sunny (10%-30%)"/>
  </r>
  <r>
    <m/>
    <s v="L8-9_L1"/>
    <s v="CDM-MLB-CLS"/>
    <s v="-43.98333, 170.46678 | Zoom: 14"/>
    <b v="1"/>
    <s v="New Zealand"/>
    <s v="Mount John"/>
    <s v="MJ"/>
    <x v="319"/>
    <n v="44.9"/>
    <s v="22:20:13 UTC"/>
    <n v="5.9"/>
    <s v="2500X1254px"/>
    <s v="PNG"/>
    <s v="16m"/>
    <s v="2023H1"/>
    <n v="10.350000000000001"/>
    <n v="20"/>
    <s v="02 Sunny (10%-30%)"/>
  </r>
  <r>
    <m/>
    <s v="L8-9_L1"/>
    <s v="CDM-MLB-CLS"/>
    <s v="-43.98333, 170.46678 | Zoom: 14"/>
    <b v="1"/>
    <s v="New Zealand"/>
    <s v="Mount John"/>
    <s v="MJ"/>
    <x v="440"/>
    <n v="45.7"/>
    <s v="22:14:32 UTC"/>
    <n v="76.400000000000006"/>
    <s v="2500X1254px"/>
    <s v="PNG"/>
    <s v="16m"/>
    <s v="2023H1"/>
    <n v="76.400000000000006"/>
    <n v="80"/>
    <s v="03 Cloudy (40%-90%)"/>
  </r>
  <r>
    <m/>
    <s v="L8-9_L1"/>
    <s v="CDM-MLB-CLS"/>
    <s v="-43.98333, 170.46678 | Zoom: 14"/>
    <b v="1"/>
    <s v="New Zealand"/>
    <s v="Mount John"/>
    <s v="MJ"/>
    <x v="320"/>
    <n v="45.9"/>
    <s v="22:20:54 UTC"/>
    <n v="9.9"/>
    <s v="2500X1254px"/>
    <s v="PNG"/>
    <s v="16m"/>
    <s v="2023H1"/>
    <n v="11.95"/>
    <n v="20"/>
    <s v="02 Sunny (10%-30%)"/>
  </r>
  <r>
    <m/>
    <s v="L8-9_L1"/>
    <s v="CDM-MLB-CLS"/>
    <s v="-43.98333, 170.46678 | Zoom: 14"/>
    <b v="1"/>
    <s v="New Zealand"/>
    <s v="Mount John"/>
    <s v="MJ"/>
    <x v="320"/>
    <n v="46.9"/>
    <s v="22:20:30 UTC"/>
    <n v="14"/>
    <s v="2500X1254px"/>
    <s v="PNG"/>
    <s v="16m"/>
    <s v="2023H1"/>
    <n v="11.95"/>
    <n v="20"/>
    <s v="02 Sunny (10%-30%)"/>
  </r>
  <r>
    <m/>
    <s v="L8-9_L1"/>
    <s v="CDM-MLB-CLS"/>
    <s v="-43.98333, 170.46678 | Zoom: 14"/>
    <b v="1"/>
    <s v="New Zealand"/>
    <s v="Mount John"/>
    <s v="MJ"/>
    <x v="441"/>
    <n v="47.6"/>
    <s v="22:14:41 UTC"/>
    <n v="84.5"/>
    <s v="2500X1254px"/>
    <s v="PNG"/>
    <s v="16m"/>
    <s v="2023H1"/>
    <n v="84.5"/>
    <n v="90"/>
    <s v="03 Cloudy (40%-90%)"/>
  </r>
  <r>
    <m/>
    <s v="L8-9_L1"/>
    <s v="CDM-MLB-CLS"/>
    <s v="-43.98333, 170.46678 | Zoom: 14"/>
    <b v="1"/>
    <s v="New Zealand"/>
    <s v="Mount John"/>
    <s v="MJ"/>
    <x v="137"/>
    <n v="47.9"/>
    <s v="22:20:46 UTC"/>
    <n v="100"/>
    <s v="2500X1254px"/>
    <s v="PNG"/>
    <s v="16m"/>
    <s v="2023H1"/>
    <n v="99.6"/>
    <n v="100"/>
    <s v="04 Overcast (100%)"/>
  </r>
  <r>
    <m/>
    <s v="L8-9_L1"/>
    <s v="CDM-MLB-CLS"/>
    <s v="-43.98333, 170.46678 | Zoom: 14"/>
    <b v="1"/>
    <s v="New Zealand"/>
    <s v="Mount John"/>
    <s v="MJ"/>
    <x v="137"/>
    <n v="48.8"/>
    <s v="22:20:22 UTC"/>
    <n v="99.2"/>
    <s v="2500X1254px"/>
    <s v="PNG"/>
    <s v="16m"/>
    <s v="2023H1"/>
    <n v="99.6"/>
    <n v="100"/>
    <s v="04 Overcast (100%)"/>
  </r>
  <r>
    <m/>
    <s v="L8-9_L1"/>
    <s v="CDM-MLB-CLS"/>
    <s v="-43.98333, 170.46678 | Zoom: 14"/>
    <b v="1"/>
    <s v="New Zealand"/>
    <s v="Mount John"/>
    <s v="MJ"/>
    <x v="394"/>
    <n v="49.5"/>
    <s v="22:14:34 UTC"/>
    <n v="70"/>
    <s v="2500X1254px"/>
    <s v="PNG"/>
    <s v="16m"/>
    <s v="2023H1"/>
    <n v="70"/>
    <n v="70"/>
    <s v="03 Cloudy (40%-90%)"/>
  </r>
  <r>
    <m/>
    <s v="L8-9_L1"/>
    <s v="CDM-MLB-CLS"/>
    <s v="-43.98333, 170.46678 | Zoom: 14"/>
    <b v="1"/>
    <s v="New Zealand"/>
    <s v="Mount John"/>
    <s v="MJ"/>
    <x v="31"/>
    <n v="49.7"/>
    <s v="22:20:44 UTC"/>
    <n v="61"/>
    <s v="2500X1254px"/>
    <s v="PNG"/>
    <s v="16m"/>
    <s v="2023H1"/>
    <n v="48"/>
    <n v="50"/>
    <s v="03 Cloudy (40%-90%)"/>
  </r>
  <r>
    <m/>
    <s v="L8-9_L1"/>
    <s v="CDM-MLB-CLS"/>
    <s v="-43.98333, 170.46678 | Zoom: 14"/>
    <b v="1"/>
    <s v="New Zealand"/>
    <s v="Mount John"/>
    <s v="MJ"/>
    <x v="31"/>
    <n v="50.6"/>
    <s v="22:20:20 UTC"/>
    <n v="35"/>
    <s v="2500X1254px"/>
    <s v="PNG"/>
    <s v="16m"/>
    <s v="2023H1"/>
    <n v="48"/>
    <n v="50"/>
    <s v="03 Cloudy (40%-90%)"/>
  </r>
  <r>
    <m/>
    <s v="L8-9_L1"/>
    <s v="CDM-MLB-CLS"/>
    <s v="-43.98333, 170.46678 | Zoom: 14"/>
    <b v="1"/>
    <s v="New Zealand"/>
    <s v="Mount John"/>
    <s v="MJ"/>
    <x v="140"/>
    <n v="51.1"/>
    <s v="22:14:33 UTC"/>
    <n v="73.900000000000006"/>
    <s v="2500X1254px"/>
    <s v="PNG"/>
    <s v="16m"/>
    <s v="2023H1"/>
    <n v="73.900000000000006"/>
    <n v="80"/>
    <s v="03 Cloudy (40%-90%)"/>
  </r>
  <r>
    <m/>
    <s v="L8-9_L1"/>
    <s v="CDM-MLB-CLS"/>
    <s v="-43.98333, 170.46678 | Zoom: 14"/>
    <b v="1"/>
    <s v="New Zealand"/>
    <s v="Mount John"/>
    <s v="MJ"/>
    <x v="323"/>
    <n v="51.3"/>
    <s v="22:20:41 UTC"/>
    <n v="7.4"/>
    <s v="2500X1254px"/>
    <s v="PNG"/>
    <s v="16m"/>
    <s v="2023H1"/>
    <n v="8.1000000000000014"/>
    <n v="10"/>
    <s v="02 Sunny (10%-30%)"/>
  </r>
  <r>
    <m/>
    <s v="L8-9_L1"/>
    <s v="CDM-MLB-CLS"/>
    <s v="-43.98333, 170.46678 | Zoom: 14"/>
    <b v="1"/>
    <s v="New Zealand"/>
    <s v="Mount John"/>
    <s v="MJ"/>
    <x v="323"/>
    <n v="52.2"/>
    <s v="22:20:17 UTC"/>
    <n v="8.8000000000000007"/>
    <s v="2500X1254px"/>
    <s v="PNG"/>
    <s v="16m"/>
    <s v="2023H1"/>
    <n v="8.1000000000000014"/>
    <n v="10"/>
    <s v="02 Sunny (10%-30%)"/>
  </r>
  <r>
    <m/>
    <s v="L8-9_L1"/>
    <s v="CDM-MLB-CLS"/>
    <s v="-43.98333, 170.46678 | Zoom: 14"/>
    <b v="1"/>
    <s v="New Zealand"/>
    <s v="Mount John"/>
    <s v="MJ"/>
    <x v="34"/>
    <n v="52.6"/>
    <s v="22:14:36 UTC"/>
    <n v="1.8"/>
    <s v="2500X1254px"/>
    <s v="PNG"/>
    <s v="16m"/>
    <s v="2023H1"/>
    <n v="1.8"/>
    <n v="10"/>
    <s v="02 Sunny (10%-30%)"/>
  </r>
  <r>
    <m/>
    <s v="L8-9_L1"/>
    <s v="CDM-MLB-CLS"/>
    <s v="-43.98333, 170.46678 | Zoom: 14"/>
    <b v="1"/>
    <s v="New Zealand"/>
    <s v="Mount John"/>
    <s v="MJ"/>
    <x v="325"/>
    <n v="52.7"/>
    <s v="22:20:50 UTC"/>
    <n v="9.8000000000000007"/>
    <s v="2500X1254px"/>
    <s v="PNG"/>
    <s v="16m"/>
    <s v="2023H1"/>
    <n v="14.15"/>
    <n v="20"/>
    <s v="02 Sunny (10%-30%)"/>
  </r>
  <r>
    <m/>
    <s v="L8-9_L1"/>
    <s v="CDM-MLB-CLS"/>
    <s v="-43.98333, 170.46678 | Zoom: 14"/>
    <b v="1"/>
    <s v="New Zealand"/>
    <s v="Mount John"/>
    <s v="MJ"/>
    <x v="325"/>
    <n v="53.6"/>
    <s v="22:20:26 UTC"/>
    <n v="18.5"/>
    <s v="2500X1254px"/>
    <s v="PNG"/>
    <s v="16m"/>
    <s v="2023H1"/>
    <n v="14.15"/>
    <n v="20"/>
    <s v="02 Sunny (10%-30%)"/>
  </r>
  <r>
    <m/>
    <s v="L8-9_L1"/>
    <s v="CDM-MLB-CLS"/>
    <s v="-43.98333, 170.46678 | Zoom: 14"/>
    <b v="1"/>
    <s v="New Zealand"/>
    <s v="Mount John"/>
    <s v="MJ"/>
    <x v="442"/>
    <n v="53.8"/>
    <s v="22:14:39 UTC"/>
    <n v="75.099999999999994"/>
    <s v="2500X1254px"/>
    <s v="PNG"/>
    <s v="16m"/>
    <s v="2022H2"/>
    <n v="75.099999999999994"/>
    <n v="80"/>
    <s v="03 Cloudy (40%-90%)"/>
  </r>
  <r>
    <m/>
    <s v="L8-9_L1"/>
    <s v="CDM-MLB-CLS"/>
    <s v="-43.98333, 170.46678 | Zoom: 14"/>
    <b v="1"/>
    <s v="New Zealand"/>
    <s v="Mount John"/>
    <s v="MJ"/>
    <x v="326"/>
    <n v="53.9"/>
    <s v="22:20:48 UTC"/>
    <n v="19.100000000000001"/>
    <s v="2500X1254px"/>
    <s v="PNG"/>
    <s v="16m"/>
    <s v="2022H2"/>
    <n v="15.9"/>
    <n v="20"/>
    <s v="02 Sunny (10%-30%)"/>
  </r>
  <r>
    <m/>
    <s v="L8-9_L1"/>
    <s v="CDM-MLB-CLS"/>
    <s v="-43.98333, 170.46678 | Zoom: 14"/>
    <b v="1"/>
    <s v="New Zealand"/>
    <s v="Mount John"/>
    <s v="MJ"/>
    <x v="326"/>
    <n v="54.8"/>
    <s v="22:20:24 UTC"/>
    <n v="12.7"/>
    <s v="2500X1254px"/>
    <s v="PNG"/>
    <s v="16m"/>
    <s v="2022H2"/>
    <n v="15.9"/>
    <n v="20"/>
    <s v="02 Sunny (10%-30%)"/>
  </r>
  <r>
    <m/>
    <s v="L8-9_L1"/>
    <s v="CDM-MLB-CLS"/>
    <s v="-43.98333, 170.46678 | Zoom: 14"/>
    <b v="1"/>
    <s v="New Zealand"/>
    <s v="Mount John"/>
    <s v="MJ"/>
    <x v="443"/>
    <n v="54.7"/>
    <s v="22:14:35 UTC"/>
    <n v="66.099999999999994"/>
    <s v="2500X1254px"/>
    <s v="PNG"/>
    <s v="16m"/>
    <s v="2022H2"/>
    <n v="66.099999999999994"/>
    <n v="70"/>
    <s v="03 Cloudy (40%-90%)"/>
  </r>
  <r>
    <m/>
    <s v="L8-9_L1"/>
    <s v="CDM-MLB-CLS"/>
    <s v="-43.98333, 170.46678 | Zoom: 14"/>
    <b v="1"/>
    <s v="New Zealand"/>
    <s v="Mount John"/>
    <s v="MJ"/>
    <x v="145"/>
    <n v="54.8"/>
    <s v="22:20:47 UTC"/>
    <n v="54.3"/>
    <s v="2500X1254px"/>
    <s v="PNG"/>
    <s v="16m"/>
    <s v="2022H2"/>
    <n v="51.3"/>
    <n v="60"/>
    <s v="03 Cloudy (40%-90%)"/>
  </r>
  <r>
    <m/>
    <s v="L8-9_L1"/>
    <s v="CDM-MLB-CLS"/>
    <s v="-43.98333, 170.46678 | Zoom: 14"/>
    <b v="1"/>
    <s v="New Zealand"/>
    <s v="Mount John"/>
    <s v="MJ"/>
    <x v="145"/>
    <n v="55.6"/>
    <s v="22:20:23 UTC"/>
    <n v="48.3"/>
    <s v="2500X1254px"/>
    <s v="PNG"/>
    <s v="16m"/>
    <s v="2022H2"/>
    <n v="51.3"/>
    <n v="60"/>
    <s v="03 Cloudy (40%-90%)"/>
  </r>
  <r>
    <m/>
    <s v="L8-9_L1"/>
    <s v="CDM-MLB-CLS"/>
    <s v="-43.98333, 170.46678 | Zoom: 14"/>
    <b v="1"/>
    <s v="New Zealand"/>
    <s v="Mount John"/>
    <s v="MJ"/>
    <x v="398"/>
    <n v="55.2"/>
    <s v="22:14:39 UTC"/>
    <n v="100"/>
    <s v="2500X1254px"/>
    <s v="PNG"/>
    <s v="16m"/>
    <s v="2022H2"/>
    <n v="100"/>
    <n v="100"/>
    <s v="04 Overcast (100%)"/>
  </r>
  <r>
    <m/>
    <s v="L8-9_L1"/>
    <s v="CDM-MLB-CLS"/>
    <s v="-43.98333, 170.46678 | Zoom: 14"/>
    <b v="1"/>
    <s v="New Zealand"/>
    <s v="Mount John"/>
    <s v="MJ"/>
    <x v="39"/>
    <n v="55.3"/>
    <s v="22:20:52 UTC"/>
    <n v="81"/>
    <s v="2500X1254px"/>
    <s v="PNG"/>
    <s v="16m"/>
    <s v="2022H2"/>
    <n v="74.8"/>
    <n v="80"/>
    <s v="03 Cloudy (40%-90%)"/>
  </r>
  <r>
    <m/>
    <s v="L8-9_L1"/>
    <s v="CDM-MLB-CLS"/>
    <s v="-43.98333, 170.46678 | Zoom: 14"/>
    <b v="1"/>
    <s v="New Zealand"/>
    <s v="Mount John"/>
    <s v="MJ"/>
    <x v="39"/>
    <n v="56.2"/>
    <s v="22:20:28 UTC"/>
    <n v="68.599999999999994"/>
    <s v="2500X1254px"/>
    <s v="PNG"/>
    <s v="16m"/>
    <s v="2022H2"/>
    <n v="74.8"/>
    <n v="80"/>
    <s v="03 Cloudy (40%-90%)"/>
  </r>
  <r>
    <m/>
    <s v="L8-9_L1"/>
    <s v="CDM-MLB-CLS"/>
    <s v="-43.98333, 170.46678 | Zoom: 14"/>
    <b v="1"/>
    <s v="New Zealand"/>
    <s v="Mount John"/>
    <s v="MJ"/>
    <x v="147"/>
    <n v="55.4"/>
    <s v="22:14:45 UTC"/>
    <n v="97.4"/>
    <s v="2500X1254px"/>
    <s v="PNG"/>
    <s v="16m"/>
    <s v="2022H2"/>
    <n v="97.4"/>
    <n v="100"/>
    <s v="04 Overcast (100%)"/>
  </r>
  <r>
    <m/>
    <s v="L8-9_L1"/>
    <s v="CDM-MLB-CLS"/>
    <s v="-43.98333, 170.46678 | Zoom: 14"/>
    <b v="1"/>
    <s v="New Zealand"/>
    <s v="Mount John"/>
    <s v="MJ"/>
    <x v="329"/>
    <n v="55.3"/>
    <s v="22:20:49 UTC"/>
    <n v="74.400000000000006"/>
    <s v="2500X1254px"/>
    <s v="PNG"/>
    <s v="16m"/>
    <s v="2022H2"/>
    <n v="71.45"/>
    <n v="80"/>
    <s v="03 Cloudy (40%-90%)"/>
  </r>
  <r>
    <m/>
    <s v="L8-9_L1"/>
    <s v="CDM-MLB-CLS"/>
    <s v="-43.98333, 170.46678 | Zoom: 14"/>
    <b v="1"/>
    <s v="New Zealand"/>
    <s v="Mount John"/>
    <s v="MJ"/>
    <x v="329"/>
    <n v="56.3"/>
    <s v="22:20:25 UTC"/>
    <n v="68.5"/>
    <s v="2500X1254px"/>
    <s v="PNG"/>
    <s v="16m"/>
    <s v="2022H2"/>
    <n v="71.45"/>
    <n v="80"/>
    <s v="03 Cloudy (40%-90%)"/>
  </r>
  <r>
    <m/>
    <s v="L8-9_L1"/>
    <s v="CDM-MLB-CLS"/>
    <s v="-43.98333, 170.46678 | Zoom: 14"/>
    <b v="1"/>
    <s v="New Zealand"/>
    <s v="Mount John"/>
    <s v="MJ"/>
    <x v="42"/>
    <n v="55"/>
    <s v="22:14:37 UTC"/>
    <n v="100"/>
    <s v="2500X1254px"/>
    <s v="PNG"/>
    <s v="16m"/>
    <s v="2022H2"/>
    <n v="100"/>
    <n v="100"/>
    <s v="04 Overcast (100%)"/>
  </r>
  <r>
    <m/>
    <s v="L8-9_L1"/>
    <s v="CDM-MLB-CLS"/>
    <s v="-43.98333, 170.46678 | Zoom: 14"/>
    <b v="1"/>
    <s v="New Zealand"/>
    <s v="Mount John"/>
    <s v="MJ"/>
    <x v="331"/>
    <n v="55"/>
    <s v="22:20:57 UTC"/>
    <n v="86.9"/>
    <s v="2500X1254px"/>
    <s v="PNG"/>
    <s v="16m"/>
    <s v="2022H2"/>
    <n v="89.15"/>
    <n v="90"/>
    <s v="03 Cloudy (40%-90%)"/>
  </r>
  <r>
    <m/>
    <s v="L8-9_L1"/>
    <s v="CDM-MLB-CLS"/>
    <s v="-43.98333, 170.46678 | Zoom: 14"/>
    <b v="1"/>
    <s v="New Zealand"/>
    <s v="Mount John"/>
    <s v="MJ"/>
    <x v="331"/>
    <n v="55.9"/>
    <s v="22:20:33 UTC"/>
    <n v="91.4"/>
    <s v="2500X1254px"/>
    <s v="PNG"/>
    <s v="16m"/>
    <s v="2022H2"/>
    <n v="89.15"/>
    <n v="90"/>
    <s v="03 Cloudy (40%-90%)"/>
  </r>
  <r>
    <m/>
    <s v="L8-9_L1"/>
    <s v="CDM-MLB-CLS"/>
    <s v="-43.98333, 170.46678 | Zoom: 14"/>
    <b v="1"/>
    <s v="New Zealand"/>
    <s v="Mount John"/>
    <s v="MJ"/>
    <x v="444"/>
    <n v="49.5"/>
    <s v="22:14:44 UTC"/>
    <n v="49.5"/>
    <s v="2500X1254px"/>
    <s v="PNG"/>
    <s v="16m"/>
    <s v="2022H2"/>
    <n v="49.5"/>
    <n v="50"/>
    <s v="03 Cloudy (40%-90%)"/>
  </r>
  <r>
    <m/>
    <s v="L8-9_L1"/>
    <s v="CDM-MLB-CLS"/>
    <s v="-43.98333, 170.46678 | Zoom: 14"/>
    <b v="1"/>
    <s v="New Zealand"/>
    <s v="Mount John"/>
    <s v="MJ"/>
    <x v="332"/>
    <n v="54.1"/>
    <s v="22:20:51 UTC"/>
    <n v="90.1"/>
    <s v="2500X1254px"/>
    <s v="PNG"/>
    <s v="16m"/>
    <s v="2022H2"/>
    <n v="91.699999999999989"/>
    <n v="100"/>
    <s v="04 Overcast (100%)"/>
  </r>
  <r>
    <m/>
    <s v="L8-9_L1"/>
    <s v="CDM-MLB-CLS"/>
    <s v="-43.98333, 170.46678 | Zoom: 14"/>
    <b v="1"/>
    <s v="New Zealand"/>
    <s v="Mount John"/>
    <s v="MJ"/>
    <x v="332"/>
    <n v="55.1"/>
    <s v="22:20:27 UTC"/>
    <n v="93.3"/>
    <s v="2500X1254px"/>
    <s v="PNG"/>
    <s v="16m"/>
    <s v="2022H2"/>
    <n v="91.699999999999989"/>
    <n v="100"/>
    <s v="04 Overcast (100%)"/>
  </r>
  <r>
    <m/>
    <s v="L8-9_L1"/>
    <s v="CDM-MLB-CLS"/>
    <s v="-43.98333, 170.46678 | Zoom: 14"/>
    <b v="1"/>
    <s v="New Zealand"/>
    <s v="Mount John"/>
    <s v="MJ"/>
    <x v="445"/>
    <n v="53"/>
    <s v="22:14:40 UTC"/>
    <n v="79.8"/>
    <s v="2500X1254px"/>
    <s v="PNG"/>
    <s v="16m"/>
    <s v="2022H2"/>
    <n v="79.8"/>
    <n v="80"/>
    <s v="03 Cloudy (40%-90%)"/>
  </r>
  <r>
    <m/>
    <s v="L8-9_L1"/>
    <s v="CDM-MLB-CLS"/>
    <s v="-43.98333, 170.46678 | Zoom: 14"/>
    <b v="1"/>
    <s v="New Zealand"/>
    <s v="Mount John"/>
    <s v="MJ"/>
    <x v="152"/>
    <n v="52.8"/>
    <s v="22:20:58 UTC"/>
    <n v="52.5"/>
    <s v="2500X1254px"/>
    <s v="PNG"/>
    <s v="16m"/>
    <s v="2022H2"/>
    <n v="43.75"/>
    <n v="50"/>
    <s v="03 Cloudy (40%-90%)"/>
  </r>
  <r>
    <m/>
    <s v="L8-9_L1"/>
    <s v="CDM-MLB-CLS"/>
    <s v="-43.98333, 170.46678 | Zoom: 14"/>
    <b v="1"/>
    <s v="New Zealand"/>
    <s v="Mount John"/>
    <s v="MJ"/>
    <x v="152"/>
    <n v="53.9"/>
    <s v="22:20:34 UTC"/>
    <n v="35"/>
    <s v="2500X1254px"/>
    <s v="PNG"/>
    <s v="16m"/>
    <s v="2022H2"/>
    <n v="43.75"/>
    <n v="50"/>
    <s v="03 Cloudy (40%-90%)"/>
  </r>
  <r>
    <m/>
    <s v="L8-9_L1"/>
    <s v="CDM-MLB-CLS"/>
    <s v="-43.98333, 170.46678 | Zoom: 14"/>
    <b v="1"/>
    <s v="New Zealand"/>
    <s v="Mount John"/>
    <s v="MJ"/>
    <x v="402"/>
    <n v="51.3"/>
    <s v="22:14:50 UTC"/>
    <n v="84.9"/>
    <s v="2500X1254px"/>
    <s v="PNG"/>
    <s v="16m"/>
    <s v="2022H2"/>
    <n v="84.9"/>
    <n v="90"/>
    <s v="03 Cloudy (40%-90%)"/>
  </r>
  <r>
    <m/>
    <s v="L8-9_L1"/>
    <s v="CDM-MLB-CLS"/>
    <s v="-43.98333, 170.46678 | Zoom: 14"/>
    <b v="1"/>
    <s v="New Zealand"/>
    <s v="Mount John"/>
    <s v="MJ"/>
    <x v="47"/>
    <n v="51"/>
    <s v="22:20:48 UTC"/>
    <n v="10.7"/>
    <s v="2500X1254px"/>
    <s v="PNG"/>
    <s v="16m"/>
    <s v="2022H2"/>
    <n v="18.600000000000001"/>
    <n v="20"/>
    <s v="02 Sunny (10%-30%)"/>
  </r>
  <r>
    <m/>
    <s v="L8-9_L1"/>
    <s v="CDM-MLB-CLS"/>
    <s v="-43.98333, 170.46678 | Zoom: 14"/>
    <b v="1"/>
    <s v="New Zealand"/>
    <s v="Mount John"/>
    <s v="MJ"/>
    <x v="47"/>
    <n v="52.1"/>
    <s v="22:20:24 UTC"/>
    <n v="26.5"/>
    <s v="2500X1254px"/>
    <s v="PNG"/>
    <s v="16m"/>
    <s v="2022H2"/>
    <n v="18.600000000000001"/>
    <n v="20"/>
    <s v="02 Sunny (10%-30%)"/>
  </r>
  <r>
    <m/>
    <s v="L8-9_L1"/>
    <s v="CDM-MLB-CLS"/>
    <s v="-43.98333, 170.46678 | Zoom: 14"/>
    <b v="1"/>
    <s v="New Zealand"/>
    <s v="Mount John"/>
    <s v="MJ"/>
    <x v="154"/>
    <n v="49.2"/>
    <s v="22:14:39 UTC"/>
    <n v="86.5"/>
    <s v="2500X1254px"/>
    <s v="PNG"/>
    <s v="16m"/>
    <s v="2022H2"/>
    <n v="86.5"/>
    <n v="90"/>
    <s v="03 Cloudy (40%-90%)"/>
  </r>
  <r>
    <m/>
    <s v="L8-9_L1"/>
    <s v="CDM-MLB-CLS"/>
    <s v="-43.98333, 170.46678 | Zoom: 14"/>
    <b v="1"/>
    <s v="New Zealand"/>
    <s v="Mount John"/>
    <s v="MJ"/>
    <x v="335"/>
    <n v="48.9"/>
    <s v="22:21:01 UTC"/>
    <n v="81.599999999999994"/>
    <s v="2500X1254px"/>
    <s v="PNG"/>
    <s v="16m"/>
    <s v="2022H2"/>
    <n v="87.35"/>
    <n v="90"/>
    <s v="03 Cloudy (40%-90%)"/>
  </r>
  <r>
    <m/>
    <s v="L8-9_L1"/>
    <s v="CDM-MLB-CLS"/>
    <s v="-43.98333, 170.46678 | Zoom: 14"/>
    <b v="1"/>
    <s v="New Zealand"/>
    <s v="Mount John"/>
    <s v="MJ"/>
    <x v="335"/>
    <n v="50"/>
    <s v="22:20:37 UTC"/>
    <n v="93.1"/>
    <s v="2500X1254px"/>
    <s v="PNG"/>
    <s v="16m"/>
    <s v="2022H2"/>
    <n v="87.35"/>
    <n v="90"/>
    <s v="03 Cloudy (40%-90%)"/>
  </r>
  <r>
    <m/>
    <s v="L8-9_L1"/>
    <s v="CDM-MLB-CLS"/>
    <s v="-43.98333, 170.46678 | Zoom: 14"/>
    <b v="1"/>
    <s v="New Zealand"/>
    <s v="Mount John"/>
    <s v="MJ"/>
    <x v="50"/>
    <n v="46.7"/>
    <s v="22:14:47 UTC"/>
    <n v="45.9"/>
    <s v="2500X1254px"/>
    <s v="PNG"/>
    <s v="16m"/>
    <s v="2022H2"/>
    <n v="45.9"/>
    <n v="50"/>
    <s v="03 Cloudy (40%-90%)"/>
  </r>
  <r>
    <m/>
    <s v="L8-9_L1"/>
    <s v="CDM-MLB-CLS"/>
    <s v="-43.98333, 170.46678 | Zoom: 14"/>
    <b v="1"/>
    <s v="New Zealand"/>
    <s v="Mount John"/>
    <s v="MJ"/>
    <x v="337"/>
    <n v="46.4"/>
    <s v="22:20:50 UTC"/>
    <n v="24.7"/>
    <s v="2500X1254px"/>
    <s v="PNG"/>
    <s v="16m"/>
    <s v="2022H2"/>
    <n v="38.65"/>
    <n v="40"/>
    <s v="03 Cloudy (40%-90%)"/>
  </r>
  <r>
    <m/>
    <s v="L8-9_L1"/>
    <s v="CDM-MLB-CLS"/>
    <s v="-43.98333, 170.46678 | Zoom: 14"/>
    <b v="1"/>
    <s v="New Zealand"/>
    <s v="Mount John"/>
    <s v="MJ"/>
    <x v="337"/>
    <n v="47.6"/>
    <s v="22:20:26 UTC"/>
    <n v="52.6"/>
    <s v="2500X1254px"/>
    <s v="PNG"/>
    <s v="16m"/>
    <s v="2022H2"/>
    <n v="38.65"/>
    <n v="40"/>
    <s v="03 Cloudy (40%-90%)"/>
  </r>
  <r>
    <m/>
    <s v="L8-9_L1"/>
    <s v="CDM-MLB-CLS"/>
    <s v="-43.98333, 170.46678 | Zoom: 14"/>
    <b v="1"/>
    <s v="New Zealand"/>
    <s v="Mount John"/>
    <s v="MJ"/>
    <x v="446"/>
    <n v="44"/>
    <s v="22:14:37 UTC"/>
    <n v="72.400000000000006"/>
    <s v="2500X1254px"/>
    <s v="PNG"/>
    <s v="16m"/>
    <s v="2022H2"/>
    <n v="72.400000000000006"/>
    <n v="80"/>
    <s v="03 Cloudy (40%-90%)"/>
  </r>
  <r>
    <m/>
    <s v="L8-9_L1"/>
    <s v="CDM-MLB-CLS"/>
    <s v="-43.98333, 170.46678 | Zoom: 14"/>
    <b v="1"/>
    <s v="New Zealand"/>
    <s v="Mount John"/>
    <s v="MJ"/>
    <x v="338"/>
    <n v="43.7"/>
    <s v="22:20:54 UTC"/>
    <n v="60.4"/>
    <s v="2500X1254px"/>
    <s v="PNG"/>
    <s v="16m"/>
    <s v="2022H2"/>
    <n v="53.25"/>
    <n v="60"/>
    <s v="03 Cloudy (40%-90%)"/>
  </r>
  <r>
    <m/>
    <s v="L8-9_L1"/>
    <s v="CDM-MLB-CLS"/>
    <s v="-43.98333, 170.46678 | Zoom: 14"/>
    <b v="1"/>
    <s v="New Zealand"/>
    <s v="Mount John"/>
    <s v="MJ"/>
    <x v="338"/>
    <n v="44.9"/>
    <s v="22:20:30 UTC"/>
    <n v="46.1"/>
    <s v="2500X1254px"/>
    <s v="PNG"/>
    <s v="16m"/>
    <s v="2022H2"/>
    <n v="53.25"/>
    <n v="60"/>
    <s v="03 Cloudy (40%-90%)"/>
  </r>
  <r>
    <m/>
    <s v="L8-9_L1"/>
    <s v="CDM-MLB-CLS"/>
    <s v="-43.98333, 170.46678 | Zoom: 14"/>
    <b v="1"/>
    <s v="New Zealand"/>
    <s v="Mount John"/>
    <s v="MJ"/>
    <x v="447"/>
    <n v="41.1"/>
    <s v="22:14:49 UTC"/>
    <n v="79.599999999999994"/>
    <s v="2500X1254px"/>
    <s v="PNG"/>
    <s v="16m"/>
    <s v="2022H2"/>
    <n v="79.599999999999994"/>
    <n v="80"/>
    <s v="03 Cloudy (40%-90%)"/>
  </r>
  <r>
    <m/>
    <s v="L8-9_L1"/>
    <s v="CDM-MLB-CLS"/>
    <s v="-43.98333, 170.46678 | Zoom: 14"/>
    <b v="1"/>
    <s v="New Zealand"/>
    <s v="Mount John"/>
    <s v="MJ"/>
    <x v="159"/>
    <n v="40.700000000000003"/>
    <s v="22:20:44 UTC"/>
    <n v="67.900000000000006"/>
    <s v="2500X1254px"/>
    <s v="PNG"/>
    <s v="16m"/>
    <s v="2022H2"/>
    <n v="72.400000000000006"/>
    <n v="80"/>
    <s v="03 Cloudy (40%-90%)"/>
  </r>
  <r>
    <m/>
    <s v="L8-9_L1"/>
    <s v="CDM-MLB-CLS"/>
    <s v="-43.98333, 170.46678 | Zoom: 14"/>
    <b v="1"/>
    <s v="New Zealand"/>
    <s v="Mount John"/>
    <s v="MJ"/>
    <x v="159"/>
    <n v="41.9"/>
    <s v="22:20:20 UTC"/>
    <n v="76.900000000000006"/>
    <s v="2500X1254px"/>
    <s v="PNG"/>
    <s v="16m"/>
    <s v="2022H2"/>
    <n v="72.400000000000006"/>
    <n v="80"/>
    <s v="03 Cloudy (40%-90%)"/>
  </r>
  <r>
    <m/>
    <s v="L8-9_L1"/>
    <s v="CDM-MLB-CLS"/>
    <s v="-43.98333, 170.46678 | Zoom: 14"/>
    <b v="1"/>
    <s v="New Zealand"/>
    <s v="Mount John"/>
    <s v="MJ"/>
    <x v="406"/>
    <n v="38.1"/>
    <s v="22:14:34 UTC"/>
    <n v="48.3"/>
    <s v="2500X1254px"/>
    <s v="PNG"/>
    <s v="16m"/>
    <s v="2022H2"/>
    <n v="48.3"/>
    <n v="50"/>
    <s v="03 Cloudy (40%-90%)"/>
  </r>
  <r>
    <m/>
    <s v="L8-9_L1"/>
    <s v="CDM-MLB-CLS"/>
    <s v="-43.98333, 170.46678 | Zoom: 14"/>
    <b v="1"/>
    <s v="New Zealand"/>
    <s v="Mount John"/>
    <s v="MJ"/>
    <x v="55"/>
    <n v="37.700000000000003"/>
    <s v="22:21:02 UTC"/>
    <n v="97.5"/>
    <s v="2500X1254px"/>
    <s v="PNG"/>
    <s v="16m"/>
    <s v="2022H2"/>
    <n v="97.8"/>
    <n v="100"/>
    <s v="04 Overcast (100%)"/>
  </r>
  <r>
    <m/>
    <s v="L8-9_L1"/>
    <s v="CDM-MLB-CLS"/>
    <s v="-43.98333, 170.46678 | Zoom: 14"/>
    <b v="1"/>
    <s v="New Zealand"/>
    <s v="Mount John"/>
    <s v="MJ"/>
    <x v="55"/>
    <n v="39"/>
    <s v="22:20:38 UTC"/>
    <n v="98.1"/>
    <s v="2500X1254px"/>
    <s v="PNG"/>
    <s v="16m"/>
    <s v="2022H2"/>
    <n v="97.8"/>
    <n v="100"/>
    <s v="04 Overcast (100%)"/>
  </r>
  <r>
    <m/>
    <s v="L8-9_L1"/>
    <s v="CDM-MLB-CLS"/>
    <s v="-43.98333, 170.46678 | Zoom: 14"/>
    <b v="1"/>
    <s v="New Zealand"/>
    <s v="Mount John"/>
    <s v="MJ"/>
    <x v="162"/>
    <n v="35.1"/>
    <s v="22:14:51 UTC"/>
    <n v="93.5"/>
    <s v="2500X1254px"/>
    <s v="PNG"/>
    <s v="16m"/>
    <s v="2022H2"/>
    <n v="93.5"/>
    <n v="100"/>
    <s v="04 Overcast (100%)"/>
  </r>
  <r>
    <m/>
    <s v="L8-9_L1"/>
    <s v="CDM-MLB-CLS"/>
    <s v="-43.98333, 170.46678 | Zoom: 14"/>
    <b v="1"/>
    <s v="New Zealand"/>
    <s v="Mount John"/>
    <s v="MJ"/>
    <x v="341"/>
    <n v="34.6"/>
    <s v="22:20:42 UTC"/>
    <n v="31.8"/>
    <s v="2500X1254px"/>
    <s v="PNG"/>
    <s v="16m"/>
    <s v="2022H2"/>
    <n v="41.05"/>
    <n v="50"/>
    <s v="03 Cloudy (40%-90%)"/>
  </r>
  <r>
    <m/>
    <s v="L8-9_L1"/>
    <s v="CDM-MLB-CLS"/>
    <s v="-43.98333, 170.46678 | Zoom: 14"/>
    <b v="1"/>
    <s v="New Zealand"/>
    <s v="Mount John"/>
    <s v="MJ"/>
    <x v="341"/>
    <n v="35.9"/>
    <s v="22:20:18 UTC"/>
    <n v="50.3"/>
    <s v="2500X1254px"/>
    <s v="PNG"/>
    <s v="16m"/>
    <s v="2022H2"/>
    <n v="41.05"/>
    <n v="50"/>
    <s v="03 Cloudy (40%-90%)"/>
  </r>
  <r>
    <m/>
    <s v="L8-9_L1"/>
    <s v="CDM-MLB-CLS"/>
    <s v="-43.98333, 170.46678 | Zoom: 14"/>
    <b v="1"/>
    <s v="New Zealand"/>
    <s v="Mount John"/>
    <s v="MJ"/>
    <x v="58"/>
    <n v="32"/>
    <s v="22:14:27 UTC"/>
    <n v="35.799999999999997"/>
    <s v="2500X1254px"/>
    <s v="PNG"/>
    <s v="16m"/>
    <s v="2022H2"/>
    <n v="35.799999999999997"/>
    <n v="40"/>
    <s v="03 Cloudy (40%-90%)"/>
  </r>
  <r>
    <m/>
    <s v="L8-9_L1"/>
    <s v="CDM-MLB-CLS"/>
    <s v="-43.98333, 170.46678 | Zoom: 14"/>
    <b v="1"/>
    <s v="New Zealand"/>
    <s v="Mount John"/>
    <s v="MJ"/>
    <x v="343"/>
    <n v="31.6"/>
    <s v="22:20:59 UTC"/>
    <n v="8.8000000000000007"/>
    <s v="2500X1254px"/>
    <s v="PNG"/>
    <s v="16m"/>
    <s v="2022H2"/>
    <n v="5.3500000000000005"/>
    <n v="10"/>
    <s v="02 Sunny (10%-30%)"/>
  </r>
  <r>
    <m/>
    <s v="L8-9_L1"/>
    <s v="CDM-MLB-CLS"/>
    <s v="-43.98333, 170.46678 | Zoom: 14"/>
    <b v="1"/>
    <s v="New Zealand"/>
    <s v="Mount John"/>
    <s v="MJ"/>
    <x v="343"/>
    <n v="32.9"/>
    <s v="22:20:35 UTC"/>
    <n v="1.9"/>
    <s v="2500X1254px"/>
    <s v="PNG"/>
    <s v="16m"/>
    <s v="2022H2"/>
    <n v="5.3500000000000005"/>
    <n v="10"/>
    <s v="02 Sunny (10%-30%)"/>
  </r>
  <r>
    <m/>
    <s v="L8-9_L1"/>
    <s v="CDM-MLB-CLS"/>
    <s v="-43.98333, 170.46678 | Zoom: 14"/>
    <b v="1"/>
    <s v="New Zealand"/>
    <s v="Mount John"/>
    <s v="MJ"/>
    <x v="448"/>
    <n v="29.1"/>
    <s v="22:14:44 UTC"/>
    <n v="63.6"/>
    <s v="2500X1254px"/>
    <s v="PNG"/>
    <s v="16m"/>
    <s v="2022H2"/>
    <n v="63.6"/>
    <n v="70"/>
    <s v="03 Cloudy (40%-90%)"/>
  </r>
  <r>
    <m/>
    <s v="L8-9_L1"/>
    <s v="CDM-MLB-CLS"/>
    <s v="-43.98333, 170.46678 | Zoom: 14"/>
    <b v="1"/>
    <s v="New Zealand"/>
    <s v="Mount John"/>
    <s v="MJ"/>
    <x v="344"/>
    <n v="28.7"/>
    <s v="22:20:37 UTC"/>
    <n v="90.6"/>
    <s v="2500X1254px"/>
    <s v="PNG"/>
    <s v="16m"/>
    <s v="2022H2"/>
    <n v="89.4"/>
    <n v="90"/>
    <s v="03 Cloudy (40%-90%)"/>
  </r>
  <r>
    <m/>
    <s v="L8-9_L1"/>
    <s v="CDM-MLB-CLS"/>
    <s v="-43.98333, 170.46678 | Zoom: 14"/>
    <b v="1"/>
    <s v="New Zealand"/>
    <s v="Mount John"/>
    <s v="MJ"/>
    <x v="344"/>
    <n v="29.9"/>
    <s v="22:20:13 UTC"/>
    <n v="88.2"/>
    <s v="2500X1254px"/>
    <s v="PNG"/>
    <s v="16m"/>
    <s v="2022H2"/>
    <n v="89.4"/>
    <n v="90"/>
    <s v="03 Cloudy (40%-90%)"/>
  </r>
  <r>
    <m/>
    <s v="L8-9_L1"/>
    <s v="CDM-MLB-CLS"/>
    <s v="-43.98333, 170.46678 | Zoom: 14"/>
    <b v="1"/>
    <s v="New Zealand"/>
    <s v="Mount John"/>
    <s v="MJ"/>
    <x v="449"/>
    <n v="26.2"/>
    <s v="22:14:26 UTC"/>
    <n v="59.4"/>
    <s v="2500X1254px"/>
    <s v="PNG"/>
    <s v="16m"/>
    <s v="2022H2"/>
    <n v="59.4"/>
    <n v="60"/>
    <s v="03 Cloudy (40%-90%)"/>
  </r>
  <r>
    <m/>
    <s v="L8-9_L1"/>
    <s v="CDM-MLB-CLS"/>
    <s v="-43.98333, 170.46678 | Zoom: 14"/>
    <b v="1"/>
    <s v="New Zealand"/>
    <s v="Mount John"/>
    <s v="MJ"/>
    <x v="167"/>
    <n v="25.9"/>
    <s v="22:20:55 UTC"/>
    <n v="78.099999999999994"/>
    <s v="2500X1254px"/>
    <s v="PNG"/>
    <s v="16m"/>
    <s v="2022H2"/>
    <n v="86.75"/>
    <n v="90"/>
    <s v="03 Cloudy (40%-90%)"/>
  </r>
  <r>
    <m/>
    <s v="L8-9_L1"/>
    <s v="CDM-MLB-CLS"/>
    <s v="-43.98333, 170.46678 | Zoom: 14"/>
    <b v="1"/>
    <s v="New Zealand"/>
    <s v="Mount John"/>
    <s v="MJ"/>
    <x v="167"/>
    <n v="27.2"/>
    <s v="22:20:31 UTC"/>
    <n v="95.4"/>
    <s v="2500X1254px"/>
    <s v="PNG"/>
    <s v="16m"/>
    <s v="2022H2"/>
    <n v="86.75"/>
    <n v="90"/>
    <s v="03 Cloudy (40%-90%)"/>
  </r>
  <r>
    <m/>
    <s v="L8-9_L1"/>
    <s v="CDM-MLB-CLS"/>
    <s v="-43.98333, 170.46678 | Zoom: 14"/>
    <b v="1"/>
    <s v="New Zealand"/>
    <s v="Mount John"/>
    <s v="MJ"/>
    <x v="410"/>
    <n v="23.6"/>
    <s v="22:14:44 UTC"/>
    <n v="100"/>
    <s v="2500X1254px"/>
    <s v="PNG"/>
    <s v="16m"/>
    <s v="2022H2"/>
    <n v="100"/>
    <n v="100"/>
    <s v="04 Overcast (100%)"/>
  </r>
  <r>
    <m/>
    <s v="L8-9_L1"/>
    <s v="CDM-MLB-CLS"/>
    <s v="-43.98333, 170.46678 | Zoom: 14"/>
    <b v="1"/>
    <s v="New Zealand"/>
    <s v="Mount John"/>
    <s v="MJ"/>
    <x v="63"/>
    <n v="23.3"/>
    <s v="22:20:35 UTC"/>
    <n v="95.8"/>
    <s v="2500X1254px"/>
    <s v="PNG"/>
    <s v="16m"/>
    <s v="2022H2"/>
    <n v="97.9"/>
    <n v="100"/>
    <s v="04 Overcast (100%)"/>
  </r>
  <r>
    <m/>
    <s v="L8-9_L1"/>
    <s v="CDM-MLB-CLS"/>
    <s v="-43.98333, 170.46678 | Zoom: 14"/>
    <b v="1"/>
    <s v="New Zealand"/>
    <s v="Mount John"/>
    <s v="MJ"/>
    <x v="63"/>
    <n v="24.6"/>
    <s v="22:20:11 UTC"/>
    <n v="100"/>
    <s v="2500X1254px"/>
    <s v="PNG"/>
    <s v="16m"/>
    <s v="2022H2"/>
    <n v="97.9"/>
    <n v="100"/>
    <s v="04 Overcast (100%)"/>
  </r>
  <r>
    <m/>
    <s v="L8-9_L1"/>
    <s v="CDM-MLB-CLS"/>
    <s v="-43.98333, 170.46678 | Zoom: 14"/>
    <b v="1"/>
    <s v="New Zealand"/>
    <s v="Mount John"/>
    <s v="MJ"/>
    <x v="170"/>
    <n v="21.2"/>
    <s v="22:14:22 UTC"/>
    <n v="6"/>
    <s v="2500X1254px"/>
    <s v="PNG"/>
    <s v="16m"/>
    <s v="2022H2"/>
    <n v="6"/>
    <n v="10"/>
    <s v="02 Sunny (10%-30%)"/>
  </r>
  <r>
    <m/>
    <s v="L8-9_L1"/>
    <s v="CDM-MLB-CLS"/>
    <s v="-43.98333, 170.46678 | Zoom: 14"/>
    <b v="1"/>
    <s v="New Zealand"/>
    <s v="Mount John"/>
    <s v="MJ"/>
    <x v="347"/>
    <n v="21"/>
    <s v="22:20:52 UTC"/>
    <n v="11.2"/>
    <s v="2500X1254px"/>
    <s v="PNG"/>
    <s v="16m"/>
    <s v="2022H2"/>
    <n v="24.299999999999997"/>
    <n v="30"/>
    <s v="02 Sunny (10%-30%)"/>
  </r>
  <r>
    <m/>
    <s v="L8-9_L1"/>
    <s v="CDM-MLB-CLS"/>
    <s v="-43.98333, 170.46678 | Zoom: 14"/>
    <b v="1"/>
    <s v="New Zealand"/>
    <s v="Mount John"/>
    <s v="MJ"/>
    <x v="347"/>
    <n v="22.3"/>
    <s v="22:20:28 UTC"/>
    <n v="37.4"/>
    <s v="2500X1254px"/>
    <s v="PNG"/>
    <s v="16m"/>
    <s v="2022H2"/>
    <n v="24.299999999999997"/>
    <n v="30"/>
    <s v="02 Sunny (10%-30%)"/>
  </r>
  <r>
    <m/>
    <s v="L8-9_L1"/>
    <s v="CDM-MLB-CLS"/>
    <s v="-43.98333, 170.46678 | Zoom: 14"/>
    <b v="1"/>
    <s v="New Zealand"/>
    <s v="Mount John"/>
    <s v="MJ"/>
    <x v="66"/>
    <n v="19.2"/>
    <s v="22:14:38 UTC"/>
    <n v="53.4"/>
    <s v="2500X1254px"/>
    <s v="PNG"/>
    <s v="16m"/>
    <s v="2022H2"/>
    <n v="53.4"/>
    <n v="60"/>
    <s v="03 Cloudy (40%-90%)"/>
  </r>
  <r>
    <m/>
    <s v="L8-9_L1"/>
    <s v="CDM-MLB-CLS"/>
    <s v="-43.98333, 170.46678 | Zoom: 14"/>
    <b v="1"/>
    <s v="New Zealand"/>
    <s v="Mount John"/>
    <s v="MJ"/>
    <x v="349"/>
    <n v="18.899999999999999"/>
    <s v="22:20:27 UTC"/>
    <n v="19.899999999999999"/>
    <s v="2500X1254px"/>
    <s v="PNG"/>
    <s v="16m"/>
    <s v="2022H2"/>
    <n v="18.100000000000001"/>
    <n v="20"/>
    <s v="02 Sunny (10%-30%)"/>
  </r>
  <r>
    <m/>
    <s v="L8-9_L1"/>
    <s v="CDM-MLB-CLS"/>
    <s v="-43.98333, 170.46678 | Zoom: 14"/>
    <b v="1"/>
    <s v="New Zealand"/>
    <s v="Mount John"/>
    <s v="MJ"/>
    <x v="349"/>
    <n v="20.3"/>
    <s v="22:20:03 UTC"/>
    <n v="16.3"/>
    <s v="2500X1254px"/>
    <s v="PNG"/>
    <s v="16m"/>
    <s v="2022H2"/>
    <n v="18.100000000000001"/>
    <n v="20"/>
    <s v="02 Sunny (10%-30%)"/>
  </r>
  <r>
    <m/>
    <s v="L8-9_L1"/>
    <s v="CDM-MLB-CLS"/>
    <s v="-43.98333, 170.46678 | Zoom: 14"/>
    <b v="1"/>
    <s v="New Zealand"/>
    <s v="Mount John"/>
    <s v="MJ"/>
    <x v="450"/>
    <n v="17.5"/>
    <s v="22:14:10 UTC"/>
    <n v="39"/>
    <s v="2500X1254px"/>
    <s v="PNG"/>
    <s v="16m"/>
    <s v="2022H2"/>
    <n v="39"/>
    <n v="40"/>
    <s v="03 Cloudy (40%-90%)"/>
  </r>
  <r>
    <m/>
    <s v="L8-9_L1"/>
    <s v="CDM-MLB-CLS"/>
    <s v="-43.98333, 170.46678 | Zoom: 14"/>
    <b v="1"/>
    <s v="New Zealand"/>
    <s v="Mount John"/>
    <s v="MJ"/>
    <x v="350"/>
    <n v="17.3"/>
    <s v="22:20:43 UTC"/>
    <n v="18.2"/>
    <s v="2500X1254px"/>
    <s v="PNG"/>
    <s v="16m"/>
    <s v="2022H2"/>
    <n v="35.049999999999997"/>
    <n v="40"/>
    <s v="03 Cloudy (40%-90%)"/>
  </r>
  <r>
    <m/>
    <s v="L8-9_L1"/>
    <s v="CDM-MLB-CLS"/>
    <s v="-43.98333, 170.46678 | Zoom: 14"/>
    <b v="1"/>
    <s v="New Zealand"/>
    <s v="Mount John"/>
    <s v="MJ"/>
    <x v="350"/>
    <n v="18.7"/>
    <s v="22:20:19 UTC"/>
    <n v="51.9"/>
    <s v="2500X1254px"/>
    <s v="PNG"/>
    <s v="16m"/>
    <s v="2022H2"/>
    <n v="35.049999999999997"/>
    <n v="40"/>
    <s v="03 Cloudy (40%-90%)"/>
  </r>
  <r>
    <m/>
    <s v="L8-9_L1"/>
    <s v="CDM-MLB-CLS"/>
    <s v="-43.98333, 170.46678 | Zoom: 14"/>
    <b v="1"/>
    <s v="New Zealand"/>
    <s v="Mount John"/>
    <s v="MJ"/>
    <x v="451"/>
    <n v="16.2"/>
    <s v="22:14:26 UTC"/>
    <n v="87.9"/>
    <s v="2500X1254px"/>
    <s v="PNG"/>
    <s v="16m"/>
    <s v="2022H2"/>
    <n v="87.9"/>
    <n v="90"/>
    <s v="03 Cloudy (40%-90%)"/>
  </r>
  <r>
    <m/>
    <s v="L8-9_L1"/>
    <s v="CDM-MLB-CLS"/>
    <s v="-43.98333, 170.46678 | Zoom: 14"/>
    <b v="1"/>
    <s v="New Zealand"/>
    <s v="Mount John"/>
    <s v="MJ"/>
    <x v="176"/>
    <n v="16"/>
    <s v="22:20:12 UTC"/>
    <n v="1.8"/>
    <s v="2500X1254px"/>
    <s v="PNG"/>
    <s v="16m"/>
    <s v="2022H2"/>
    <n v="3.05"/>
    <n v="10"/>
    <s v="02 Sunny (10%-30%)"/>
  </r>
  <r>
    <m/>
    <s v="L8-9_L1"/>
    <s v="CDM-MLB-CLS"/>
    <s v="-43.98333, 170.46678 | Zoom: 14"/>
    <b v="1"/>
    <s v="New Zealand"/>
    <s v="Mount John"/>
    <s v="MJ"/>
    <x v="176"/>
    <n v="17.3"/>
    <s v="22:19:48 UTC"/>
    <n v="4.3"/>
    <s v="2500X1254px"/>
    <s v="PNG"/>
    <s v="16m"/>
    <s v="2022H2"/>
    <n v="3.05"/>
    <n v="10"/>
    <s v="02 Sunny (10%-30%)"/>
  </r>
  <r>
    <m/>
    <s v="L8-9_L1"/>
    <s v="CDM-MLB-CLS"/>
    <s v="-43.98333, 170.46678 | Zoom: 14"/>
    <b v="1"/>
    <s v="New Zealand"/>
    <s v="Mount John"/>
    <s v="MJ"/>
    <x v="414"/>
    <n v="15.2"/>
    <s v="22:14:02 UTC"/>
    <n v="73.3"/>
    <s v="2500X1254px"/>
    <s v="PNG"/>
    <s v="16m"/>
    <s v="2022H2"/>
    <n v="73.3"/>
    <n v="80"/>
    <s v="03 Cloudy (40%-90%)"/>
  </r>
  <r>
    <m/>
    <s v="L8-9_L1"/>
    <s v="CDM-MLB-CLS"/>
    <s v="-43.98333, 170.46678 | Zoom: 14"/>
    <b v="1"/>
    <s v="New Zealand"/>
    <s v="Mount John"/>
    <s v="MJ"/>
    <x v="71"/>
    <n v="15.2"/>
    <s v="22:20:38 UTC"/>
    <n v="81.599999999999994"/>
    <s v="2500X1254px"/>
    <s v="PNG"/>
    <s v="16m"/>
    <s v="2022H2"/>
    <n v="78.849999999999994"/>
    <n v="80"/>
    <s v="03 Cloudy (40%-90%)"/>
  </r>
  <r>
    <m/>
    <s v="L8-9_L1"/>
    <s v="CDM-MLB-CLS"/>
    <s v="-43.98333, 170.46678 | Zoom: 14"/>
    <b v="1"/>
    <s v="New Zealand"/>
    <s v="Mount John"/>
    <s v="MJ"/>
    <x v="71"/>
    <n v="16.5"/>
    <s v="22:20:14 UTC"/>
    <n v="76.099999999999994"/>
    <s v="2500X1254px"/>
    <s v="PNG"/>
    <s v="16m"/>
    <s v="2022H2"/>
    <n v="78.849999999999994"/>
    <n v="80"/>
    <s v="03 Cloudy (40%-90%)"/>
  </r>
  <r>
    <m/>
    <s v="L8-9_L1"/>
    <s v="CDM-MLB-CLS"/>
    <s v="-43.98333, 170.46678 | Zoom: 14"/>
    <b v="1"/>
    <s v="New Zealand"/>
    <s v="Mount John"/>
    <s v="MJ"/>
    <x v="179"/>
    <n v="14.7"/>
    <s v="22:14:27 UTC"/>
    <n v="4.2"/>
    <s v="2500X1254px"/>
    <s v="PNG"/>
    <s v="16m"/>
    <s v="2022H1"/>
    <n v="4.2"/>
    <n v="10"/>
    <s v="02 Sunny (10%-30%)"/>
  </r>
  <r>
    <m/>
    <s v="L8-9_L1"/>
    <s v="CDM-MLB-CLS"/>
    <s v="-43.98333, 170.46678 | Zoom: 14"/>
    <b v="1"/>
    <s v="New Zealand"/>
    <s v="Mount John"/>
    <s v="MJ"/>
    <x v="353"/>
    <n v="14.6"/>
    <s v="22:20:16 UTC"/>
    <n v="89.7"/>
    <s v="2500X1254px"/>
    <s v="PNG"/>
    <s v="16m"/>
    <s v="2022H1"/>
    <n v="75.900000000000006"/>
    <n v="80"/>
    <s v="03 Cloudy (40%-90%)"/>
  </r>
  <r>
    <m/>
    <s v="L8-9_L1"/>
    <s v="CDM-MLB-CLS"/>
    <s v="-43.98333, 170.46678 | Zoom: 14"/>
    <b v="1"/>
    <s v="New Zealand"/>
    <s v="Mount John"/>
    <s v="MJ"/>
    <x v="353"/>
    <n v="16"/>
    <s v="22:19:52 UTC"/>
    <n v="62.1"/>
    <s v="2500X1254px"/>
    <s v="PNG"/>
    <s v="16m"/>
    <s v="2022H1"/>
    <n v="75.900000000000006"/>
    <n v="80"/>
    <s v="03 Cloudy (40%-90%)"/>
  </r>
  <r>
    <m/>
    <s v="L8-9_L1"/>
    <s v="CDM-MLB-CLS"/>
    <s v="-43.98333, 170.46678 | Zoom: 14"/>
    <b v="1"/>
    <s v="New Zealand"/>
    <s v="Mount John"/>
    <s v="MJ"/>
    <x v="74"/>
    <n v="14.6"/>
    <s v="22:14:02 UTC"/>
    <n v="43.5"/>
    <s v="2500X1254px"/>
    <s v="PNG"/>
    <s v="16m"/>
    <s v="2022H1"/>
    <n v="43.5"/>
    <n v="50"/>
    <s v="03 Cloudy (40%-90%)"/>
  </r>
  <r>
    <m/>
    <s v="L8-9_L1"/>
    <s v="CDM-MLB-CLS"/>
    <s v="-43.98333, 170.46678 | Zoom: 14"/>
    <b v="1"/>
    <s v="New Zealand"/>
    <s v="Mount John"/>
    <s v="MJ"/>
    <x v="355"/>
    <n v="14.6"/>
    <s v="22:20:36 UTC"/>
    <n v="9.3000000000000007"/>
    <s v="2500X1254px"/>
    <s v="PNG"/>
    <s v="16m"/>
    <s v="2022H1"/>
    <n v="5.8500000000000005"/>
    <n v="10"/>
    <s v="02 Sunny (10%-30%)"/>
  </r>
  <r>
    <m/>
    <s v="L8-9_L1"/>
    <s v="CDM-MLB-CLS"/>
    <s v="-43.98333, 170.46678 | Zoom: 14"/>
    <b v="1"/>
    <s v="New Zealand"/>
    <s v="Mount John"/>
    <s v="MJ"/>
    <x v="355"/>
    <n v="16"/>
    <s v="22:20:12 UTC"/>
    <n v="2.4"/>
    <s v="2500X1254px"/>
    <s v="PNG"/>
    <s v="16m"/>
    <s v="2022H1"/>
    <n v="5.8500000000000005"/>
    <n v="10"/>
    <s v="02 Sunny (10%-30%)"/>
  </r>
  <r>
    <m/>
    <s v="L8-9_L1"/>
    <s v="CDM-MLB-CLS"/>
    <s v="-43.98333, 170.46678 | Zoom: 14"/>
    <b v="1"/>
    <s v="New Zealand"/>
    <s v="Mount John"/>
    <s v="MJ"/>
    <x v="452"/>
    <n v="14.9"/>
    <s v="22:14:22 UTC"/>
    <n v="20.8"/>
    <s v="2500X1254px"/>
    <s v="PNG"/>
    <s v="16m"/>
    <s v="2022H1"/>
    <n v="20.8"/>
    <n v="30"/>
    <s v="02 Sunny (10%-30%)"/>
  </r>
  <r>
    <m/>
    <s v="L8-9_L1"/>
    <s v="CDM-MLB-CLS"/>
    <s v="-43.98333, 170.46678 | Zoom: 14"/>
    <b v="1"/>
    <s v="New Zealand"/>
    <s v="Mount John"/>
    <s v="MJ"/>
    <x v="356"/>
    <n v="14.9"/>
    <s v="22:19:59 UTC"/>
    <n v="44.8"/>
    <s v="2500X1254px"/>
    <s v="PNG"/>
    <s v="16m"/>
    <s v="2022H1"/>
    <n v="46.95"/>
    <n v="50"/>
    <s v="03 Cloudy (40%-90%)"/>
  </r>
  <r>
    <m/>
    <s v="L8-9_L1"/>
    <s v="CDM-MLB-CLS"/>
    <s v="-43.98333, 170.46678 | Zoom: 14"/>
    <b v="1"/>
    <s v="New Zealand"/>
    <s v="Mount John"/>
    <s v="MJ"/>
    <x v="356"/>
    <n v="16.3"/>
    <s v="22:19:35 UTC"/>
    <n v="49.1"/>
    <s v="2500X1254px"/>
    <s v="PNG"/>
    <s v="16m"/>
    <s v="2022H1"/>
    <n v="46.95"/>
    <n v="50"/>
    <s v="03 Cloudy (40%-90%)"/>
  </r>
  <r>
    <m/>
    <s v="L8-9_L1"/>
    <s v="CDM-MLB-CLS"/>
    <s v="-43.98333, 170.46678 | Zoom: 14"/>
    <b v="1"/>
    <s v="New Zealand"/>
    <s v="Mount John"/>
    <s v="MJ"/>
    <x v="453"/>
    <n v="15.5"/>
    <s v="22:13:44 UTC"/>
    <n v="52.1"/>
    <s v="2500X1254px"/>
    <s v="PNG"/>
    <s v="16m"/>
    <s v="2022H1"/>
    <n v="52.1"/>
    <n v="60"/>
    <s v="03 Cloudy (40%-90%)"/>
  </r>
  <r>
    <m/>
    <s v="L8-9_L1"/>
    <s v="CDM-MLB-CLS"/>
    <s v="-43.98333, 170.46678 | Zoom: 14"/>
    <b v="1"/>
    <s v="New Zealand"/>
    <s v="Mount John"/>
    <s v="MJ"/>
    <x v="184"/>
    <n v="15.7"/>
    <s v="22:20:27 UTC"/>
    <n v="3.4"/>
    <s v="2500X1254px"/>
    <s v="PNG"/>
    <s v="16m"/>
    <s v="2022H1"/>
    <n v="8.4"/>
    <n v="10"/>
    <s v="02 Sunny (10%-30%)"/>
  </r>
  <r>
    <m/>
    <s v="L8-9_L1"/>
    <s v="CDM-MLB-CLS"/>
    <s v="-43.98333, 170.46678 | Zoom: 14"/>
    <b v="1"/>
    <s v="New Zealand"/>
    <s v="Mount John"/>
    <s v="MJ"/>
    <x v="184"/>
    <n v="17"/>
    <s v="22:20:03 UTC"/>
    <n v="13.4"/>
    <s v="2500X1254px"/>
    <s v="PNG"/>
    <s v="16m"/>
    <s v="2022H1"/>
    <n v="8.4"/>
    <n v="10"/>
    <s v="02 Sunny (10%-30%)"/>
  </r>
  <r>
    <m/>
    <s v="L8-9_L1"/>
    <s v="CDM-MLB-CLS"/>
    <s v="-43.98333, 170.46678 | Zoom: 14"/>
    <b v="1"/>
    <s v="New Zealand"/>
    <s v="Mount John"/>
    <s v="MJ"/>
    <x v="418"/>
    <n v="16.600000000000001"/>
    <s v="22:14:10 UTC"/>
    <n v="97.5"/>
    <s v="2500X1254px"/>
    <s v="PNG"/>
    <s v="16m"/>
    <s v="2022H1"/>
    <n v="97.5"/>
    <n v="100"/>
    <s v="04 Overcast (100%)"/>
  </r>
  <r>
    <m/>
    <s v="L8-9_L1"/>
    <s v="CDM-MLB-CLS"/>
    <s v="-43.98333, 170.46678 | Zoom: 14"/>
    <b v="1"/>
    <s v="New Zealand"/>
    <s v="Mount John"/>
    <s v="MJ"/>
    <x v="79"/>
    <n v="16.7"/>
    <s v="22:19:54 UTC"/>
    <n v="26.5"/>
    <s v="2500X1254px"/>
    <s v="PNG"/>
    <s v="16m"/>
    <s v="2022H1"/>
    <n v="22.65"/>
    <n v="30"/>
    <s v="02 Sunny (10%-30%)"/>
  </r>
  <r>
    <m/>
    <s v="L8-9_L1"/>
    <s v="CDM-MLB-CLS"/>
    <s v="-43.98333, 170.46678 | Zoom: 14"/>
    <b v="1"/>
    <s v="New Zealand"/>
    <s v="Mount John"/>
    <s v="MJ"/>
    <x v="79"/>
    <n v="18"/>
    <s v="22:19:30 UTC"/>
    <n v="18.8"/>
    <s v="2500X1254px"/>
    <s v="PNG"/>
    <s v="16m"/>
    <s v="2022H1"/>
    <n v="22.65"/>
    <n v="30"/>
    <s v="02 Sunny (10%-30%)"/>
  </r>
  <r>
    <m/>
    <s v="L8-9_L1"/>
    <s v="CDM-MLB-CLS"/>
    <s v="-43.98333, 170.46678 | Zoom: 14"/>
    <b v="1"/>
    <s v="New Zealand"/>
    <s v="Mount John"/>
    <s v="MJ"/>
    <x v="187"/>
    <n v="17.899999999999999"/>
    <s v="22:13:43 UTC"/>
    <n v="53.5"/>
    <s v="2500X1254px"/>
    <s v="PNG"/>
    <s v="16m"/>
    <s v="2022H1"/>
    <n v="53.5"/>
    <n v="60"/>
    <s v="03 Cloudy (40%-90%)"/>
  </r>
  <r>
    <m/>
    <s v="L8-9_L1"/>
    <s v="CDM-MLB-CLS"/>
    <s v="-43.98333, 170.46678 | Zoom: 14"/>
    <b v="1"/>
    <s v="New Zealand"/>
    <s v="Mount John"/>
    <s v="MJ"/>
    <x v="359"/>
    <n v="18.100000000000001"/>
    <s v="22:20:20 UTC"/>
    <n v="17.399999999999999"/>
    <s v="2500X1254px"/>
    <s v="PNG"/>
    <s v="16m"/>
    <s v="2022H1"/>
    <n v="23.5"/>
    <n v="30"/>
    <s v="02 Sunny (10%-30%)"/>
  </r>
  <r>
    <m/>
    <s v="L8-9_L1"/>
    <s v="CDM-MLB-CLS"/>
    <s v="-43.98333, 170.46678 | Zoom: 14"/>
    <b v="1"/>
    <s v="New Zealand"/>
    <s v="Mount John"/>
    <s v="MJ"/>
    <x v="359"/>
    <n v="19.5"/>
    <s v="22:19:56 UTC"/>
    <n v="29.6"/>
    <s v="2500X1254px"/>
    <s v="PNG"/>
    <s v="16m"/>
    <s v="2022H1"/>
    <n v="23.5"/>
    <n v="30"/>
    <s v="02 Sunny (10%-30%)"/>
  </r>
  <r>
    <m/>
    <s v="L8-9_L1"/>
    <s v="CDM-MLB-CLS"/>
    <s v="-43.98333, 170.46678 | Zoom: 14"/>
    <b v="1"/>
    <s v="New Zealand"/>
    <s v="Mount John"/>
    <s v="MJ"/>
    <x v="82"/>
    <n v="19.600000000000001"/>
    <s v="22:14:08 UTC"/>
    <n v="100"/>
    <s v="2500X1254px"/>
    <s v="PNG"/>
    <s v="16m"/>
    <s v="2022H1"/>
    <n v="100"/>
    <n v="100"/>
    <s v="04 Overcast (100%)"/>
  </r>
  <r>
    <m/>
    <s v="L8-9_L1"/>
    <s v="CDM-MLB-CLS"/>
    <s v="-43.98333, 170.46678 | Zoom: 14"/>
    <b v="1"/>
    <s v="New Zealand"/>
    <s v="Mount John"/>
    <s v="MJ"/>
    <x v="360"/>
    <n v="19.8"/>
    <s v="22:20:00 UTC"/>
    <n v="45.9"/>
    <s v="2500X1254px"/>
    <s v="PNG"/>
    <s v="16m"/>
    <s v="2022H1"/>
    <n v="48.25"/>
    <n v="50"/>
    <s v="03 Cloudy (40%-90%)"/>
  </r>
  <r>
    <m/>
    <s v="L8-9_L1"/>
    <s v="CDM-MLB-CLS"/>
    <s v="-43.98333, 170.46678 | Zoom: 14"/>
    <b v="1"/>
    <s v="New Zealand"/>
    <s v="Mount John"/>
    <s v="MJ"/>
    <x v="360"/>
    <n v="21.1"/>
    <s v="22:19:36 UTC"/>
    <n v="50.6"/>
    <s v="2500X1254px"/>
    <s v="PNG"/>
    <s v="16m"/>
    <s v="2022H1"/>
    <n v="48.25"/>
    <n v="50"/>
    <s v="03 Cloudy (40%-90%)"/>
  </r>
  <r>
    <m/>
    <s v="L8-9_L1"/>
    <s v="CDM-MLB-CLS"/>
    <s v="-43.98333, 170.46678 | Zoom: 14"/>
    <b v="1"/>
    <s v="New Zealand"/>
    <s v="Mount John"/>
    <s v="MJ"/>
    <x v="454"/>
    <n v="21.4"/>
    <s v="22:13:54 UTC"/>
    <n v="21.6"/>
    <s v="2500X1254px"/>
    <s v="PNG"/>
    <s v="16m"/>
    <s v="2022H1"/>
    <n v="21.6"/>
    <n v="30"/>
    <s v="02 Sunny (10%-30%)"/>
  </r>
  <r>
    <m/>
    <s v="L8-9_L1"/>
    <s v="CDM-MLB-CLS"/>
    <s v="-43.98333, 170.46678 | Zoom: 14"/>
    <b v="1"/>
    <s v="New Zealand"/>
    <s v="Mount John"/>
    <s v="MJ"/>
    <x v="361"/>
    <n v="21.7"/>
    <s v="22:20:13 UTC"/>
    <n v="41.2"/>
    <s v="2500X1254px"/>
    <s v="PNG"/>
    <s v="16m"/>
    <s v="2022H1"/>
    <n v="50.55"/>
    <n v="60"/>
    <s v="03 Cloudy (40%-90%)"/>
  </r>
  <r>
    <m/>
    <s v="L8-9_L1"/>
    <s v="CDM-MLB-CLS"/>
    <s v="-43.98333, 170.46678 | Zoom: 14"/>
    <b v="1"/>
    <s v="New Zealand"/>
    <s v="Mount John"/>
    <s v="MJ"/>
    <x v="361"/>
    <n v="23"/>
    <s v="22:19:49 UTC"/>
    <n v="59.9"/>
    <s v="2500X1254px"/>
    <s v="PNG"/>
    <s v="16m"/>
    <s v="2022H1"/>
    <n v="50.55"/>
    <n v="60"/>
    <s v="03 Cloudy (40%-90%)"/>
  </r>
  <r>
    <m/>
    <s v="L8-9_L1"/>
    <s v="CDM-MLB-CLS"/>
    <s v="-43.98333, 170.46678 | Zoom: 14"/>
    <b v="1"/>
    <s v="New Zealand"/>
    <s v="Mount John"/>
    <s v="MJ"/>
    <x v="455"/>
    <n v="23.5"/>
    <s v="22:13:58 UTC"/>
    <n v="29.1"/>
    <s v="2500X1254px"/>
    <s v="PNG"/>
    <s v="16m"/>
    <s v="2022H1"/>
    <n v="29.1"/>
    <n v="30"/>
    <s v="02 Sunny (10%-30%)"/>
  </r>
  <r>
    <m/>
    <s v="L8-9_L1"/>
    <s v="CDM-MLB-CLS"/>
    <s v="-43.98333, 170.46678 | Zoom: 14"/>
    <b v="1"/>
    <s v="New Zealand"/>
    <s v="Mount John"/>
    <s v="MJ"/>
    <x v="192"/>
    <n v="23.8"/>
    <s v="22:20:08 UTC"/>
    <n v="42.2"/>
    <s v="2500X1254px"/>
    <s v="PNG"/>
    <s v="16m"/>
    <s v="2022H1"/>
    <n v="29.3"/>
    <n v="30"/>
    <s v="02 Sunny (10%-30%)"/>
  </r>
  <r>
    <m/>
    <s v="L8-9_L1"/>
    <s v="CDM-MLB-CLS"/>
    <s v="-43.98333, 170.46678 | Zoom: 14"/>
    <b v="1"/>
    <s v="New Zealand"/>
    <s v="Mount John"/>
    <s v="MJ"/>
    <x v="192"/>
    <n v="25.1"/>
    <s v="22:19:44 UTC"/>
    <n v="16.399999999999999"/>
    <s v="2500X1254px"/>
    <s v="PNG"/>
    <s v="16m"/>
    <s v="2022H1"/>
    <n v="29.3"/>
    <n v="30"/>
    <s v="02 Sunny (10%-30%)"/>
  </r>
  <r>
    <m/>
    <s v="L8-9_L1"/>
    <s v="CDM-MLB-CLS"/>
    <s v="-43.98333, 170.46678 | Zoom: 14"/>
    <b v="1"/>
    <s v="New Zealand"/>
    <s v="Mount John"/>
    <s v="MJ"/>
    <x v="423"/>
    <n v="25.7"/>
    <s v="22:13:59 UTC"/>
    <n v="71.2"/>
    <s v="2500X1254px"/>
    <s v="PNG"/>
    <s v="16m"/>
    <s v="2022H1"/>
    <n v="71.2"/>
    <n v="80"/>
    <s v="03 Cloudy (40%-90%)"/>
  </r>
  <r>
    <m/>
    <s v="L8-9_L1"/>
    <s v="CDM-MLB-CLS"/>
    <s v="-43.98333, 170.46678 | Zoom: 14"/>
    <b v="1"/>
    <s v="New Zealand"/>
    <s v="Mount John"/>
    <s v="MJ"/>
    <x v="87"/>
    <n v="26"/>
    <s v="22:20:13 UTC"/>
    <n v="59.5"/>
    <s v="2500X1254px"/>
    <s v="PNG"/>
    <s v="16m"/>
    <s v="2022H1"/>
    <n v="64.150000000000006"/>
    <n v="70"/>
    <s v="03 Cloudy (40%-90%)"/>
  </r>
  <r>
    <m/>
    <s v="L8-9_L1"/>
    <s v="CDM-MLB-CLS"/>
    <s v="-43.98333, 170.46678 | Zoom: 14"/>
    <b v="1"/>
    <s v="New Zealand"/>
    <s v="Mount John"/>
    <s v="MJ"/>
    <x v="87"/>
    <n v="27.3"/>
    <s v="22:19:49 UTC"/>
    <n v="68.8"/>
    <s v="2500X1254px"/>
    <s v="PNG"/>
    <s v="16m"/>
    <s v="2022H1"/>
    <n v="64.150000000000006"/>
    <n v="70"/>
    <s v="03 Cloudy (40%-90%)"/>
  </r>
  <r>
    <m/>
    <s v="L8-9_L1"/>
    <s v="CDM-MLB-CLS"/>
    <s v="-43.98333, 170.46678 | Zoom: 14"/>
    <b v="1"/>
    <s v="New Zealand"/>
    <s v="Mount John"/>
    <s v="MJ"/>
    <x v="195"/>
    <n v="28"/>
    <s v="22:14:02 UTC"/>
    <n v="84"/>
    <s v="2500X1254px"/>
    <s v="PNG"/>
    <s v="16m"/>
    <s v="2022H1"/>
    <n v="84"/>
    <n v="90"/>
    <s v="03 Cloudy (40%-90%)"/>
  </r>
  <r>
    <m/>
    <s v="L8-9_L1"/>
    <s v="CDM-MLB-CLS"/>
    <s v="-43.98333, 170.46678 | Zoom: 14"/>
    <b v="1"/>
    <s v="New Zealand"/>
    <s v="Mount John"/>
    <s v="MJ"/>
    <x v="364"/>
    <n v="28.3"/>
    <s v="22:20:17 UTC"/>
    <n v="16.7"/>
    <s v="2500X1254px"/>
    <s v="PNG"/>
    <s v="16m"/>
    <s v="2022H1"/>
    <n v="42.95"/>
    <n v="50"/>
    <s v="03 Cloudy (40%-90%)"/>
  </r>
  <r>
    <m/>
    <s v="L8-9_L1"/>
    <s v="CDM-MLB-CLS"/>
    <s v="-43.98333, 170.46678 | Zoom: 14"/>
    <b v="1"/>
    <s v="New Zealand"/>
    <s v="Mount John"/>
    <s v="MJ"/>
    <x v="364"/>
    <n v="29.6"/>
    <s v="22:19:53 UTC"/>
    <n v="69.2"/>
    <s v="2500X1254px"/>
    <s v="PNG"/>
    <s v="16m"/>
    <s v="2022H1"/>
    <n v="42.95"/>
    <n v="50"/>
    <s v="03 Cloudy (40%-90%)"/>
  </r>
  <r>
    <m/>
    <s v="L8-9_L1"/>
    <s v="CDM-MLB-CLS"/>
    <s v="-43.98333, 170.46678 | Zoom: 14"/>
    <b v="1"/>
    <s v="New Zealand"/>
    <s v="Mount John"/>
    <s v="MJ"/>
    <x v="90"/>
    <n v="30.4"/>
    <s v="22:14:09 UTC"/>
    <n v="85.9"/>
    <s v="2500X1254px"/>
    <s v="PNG"/>
    <s v="16m"/>
    <s v="2022H1"/>
    <n v="85.9"/>
    <n v="90"/>
    <s v="03 Cloudy (40%-90%)"/>
  </r>
  <r>
    <m/>
    <s v="L8-9_L1"/>
    <s v="CDM-MLB-CLS"/>
    <s v="-43.98333, 170.46678 | Zoom: 14"/>
    <b v="1"/>
    <s v="New Zealand"/>
    <s v="Mount John"/>
    <s v="MJ"/>
    <x v="366"/>
    <n v="30.7"/>
    <s v="22:20:07 UTC"/>
    <n v="12.3"/>
    <s v="2500X1254px"/>
    <s v="PNG"/>
    <s v="16m"/>
    <s v="2022H1"/>
    <n v="10.65"/>
    <n v="20"/>
    <s v="02 Sunny (10%-30%)"/>
  </r>
  <r>
    <m/>
    <s v="L8-9_L1"/>
    <s v="CDM-MLB-CLS"/>
    <s v="-43.98333, 170.46678 | Zoom: 14"/>
    <b v="1"/>
    <s v="New Zealand"/>
    <s v="Mount John"/>
    <s v="MJ"/>
    <x v="366"/>
    <n v="31.9"/>
    <s v="22:19:43 UTC"/>
    <n v="9"/>
    <s v="2500X1254px"/>
    <s v="PNG"/>
    <s v="16m"/>
    <s v="2022H1"/>
    <n v="10.65"/>
    <n v="20"/>
    <s v="02 Sunny (10%-30%)"/>
  </r>
  <r>
    <m/>
    <s v="L8-9_L1"/>
    <s v="CDM-MLB-CLS"/>
    <s v="-43.98333, 170.46678 | Zoom: 14"/>
    <b v="1"/>
    <s v="New Zealand"/>
    <s v="Mount John"/>
    <s v="MJ"/>
    <x v="456"/>
    <n v="32.799999999999997"/>
    <s v="22:13:59 UTC"/>
    <n v="52"/>
    <s v="2500X1254px"/>
    <s v="PNG"/>
    <s v="16m"/>
    <s v="2022H1"/>
    <n v="52"/>
    <n v="60"/>
    <s v="03 Cloudy (40%-90%)"/>
  </r>
  <r>
    <m/>
    <s v="L8-9_L1"/>
    <s v="CDM-MLB-CLS"/>
    <s v="-43.98333, 170.46678 | Zoom: 14"/>
    <b v="1"/>
    <s v="New Zealand"/>
    <s v="Mount John"/>
    <s v="MJ"/>
    <x v="367"/>
    <n v="33.1"/>
    <s v="22:20:20 UTC"/>
    <n v="1.6"/>
    <s v="2500X1254px"/>
    <s v="PNG"/>
    <s v="16m"/>
    <s v="2022H1"/>
    <n v="3.1500000000000004"/>
    <n v="10"/>
    <s v="02 Sunny (10%-30%)"/>
  </r>
  <r>
    <m/>
    <s v="L8-9_L1"/>
    <s v="CDM-MLB-CLS"/>
    <s v="-43.98333, 170.46678 | Zoom: 14"/>
    <b v="1"/>
    <s v="New Zealand"/>
    <s v="Mount John"/>
    <s v="MJ"/>
    <x v="367"/>
    <n v="34.299999999999997"/>
    <s v="22:19:56 UTC"/>
    <n v="4.7"/>
    <s v="2500X1254px"/>
    <s v="PNG"/>
    <s v="16m"/>
    <s v="2022H1"/>
    <n v="3.1500000000000004"/>
    <n v="10"/>
    <s v="02 Sunny (10%-30%)"/>
  </r>
  <r>
    <m/>
    <s v="L8-9_L1"/>
    <s v="CDM-MLB-CLS"/>
    <s v="-43.98333, 170.46678 | Zoom: 14"/>
    <b v="1"/>
    <s v="New Zealand"/>
    <s v="Mount John"/>
    <s v="MJ"/>
    <x v="200"/>
    <n v="35.5"/>
    <s v="22:20:17 UTC"/>
    <n v="27"/>
    <s v="2500X1254px"/>
    <s v="PNG"/>
    <s v="16m"/>
    <s v="2022H1"/>
    <n v="27.95"/>
    <n v="30"/>
    <s v="02 Sunny (10%-30%)"/>
  </r>
  <r>
    <m/>
    <s v="L8-9_L1"/>
    <s v="CDM-MLB-CLS"/>
    <s v="-43.98333, 170.46678 | Zoom: 14"/>
    <b v="1"/>
    <s v="New Zealand"/>
    <s v="Mount John"/>
    <s v="MJ"/>
    <x v="200"/>
    <n v="36.700000000000003"/>
    <s v="22:19:53 UTC"/>
    <n v="28.9"/>
    <s v="2500X1254px"/>
    <s v="PNG"/>
    <s v="16m"/>
    <s v="2022H1"/>
    <n v="27.95"/>
    <n v="30"/>
    <s v="02 Sunny (10%-30%)"/>
  </r>
  <r>
    <m/>
    <s v="L8-9_L1"/>
    <s v="CDM-MLB-CLS"/>
    <s v="-43.98333, 170.46678 | Zoom: 14"/>
    <b v="1"/>
    <s v="New Zealand"/>
    <s v="Mount John"/>
    <s v="MJ"/>
    <x v="427"/>
    <n v="37.6"/>
    <s v="22:14:11 UTC"/>
    <n v="79.5"/>
    <s v="2500X1254px"/>
    <s v="PNG"/>
    <s v="16m"/>
    <s v="2022H1"/>
    <n v="79.5"/>
    <n v="80"/>
    <s v="03 Cloudy (40%-90%)"/>
  </r>
  <r>
    <m/>
    <s v="L8-9_L1"/>
    <s v="CDM-MLB-CLS"/>
    <s v="-43.98333, 170.46678 | Zoom: 14"/>
    <b v="1"/>
    <s v="New Zealand"/>
    <s v="Mount John"/>
    <s v="MJ"/>
    <x v="95"/>
    <n v="37.9"/>
    <s v="22:20:25 UTC"/>
    <n v="28.3"/>
    <s v="2500X1254px"/>
    <s v="PNG"/>
    <s v="16m"/>
    <s v="2022H1"/>
    <n v="20.65"/>
    <n v="30"/>
    <s v="02 Sunny (10%-30%)"/>
  </r>
  <r>
    <m/>
    <s v="L8-9_L1"/>
    <s v="CDM-MLB-CLS"/>
    <s v="-43.98333, 170.46678 | Zoom: 14"/>
    <b v="1"/>
    <s v="New Zealand"/>
    <s v="Mount John"/>
    <s v="MJ"/>
    <x v="95"/>
    <n v="39"/>
    <s v="22:20:01 UTC"/>
    <n v="13"/>
    <s v="2500X1254px"/>
    <s v="PNG"/>
    <s v="16m"/>
    <s v="2022H1"/>
    <n v="20.65"/>
    <n v="30"/>
    <s v="02 Sunny (10%-30%)"/>
  </r>
  <r>
    <m/>
    <s v="L8-9_L1"/>
    <s v="CDM-MLB-CLS"/>
    <s v="-43.98333, 170.46678 | Zoom: 14"/>
    <b v="1"/>
    <s v="New Zealand"/>
    <s v="Mount John"/>
    <s v="MJ"/>
    <x v="203"/>
    <n v="39.9"/>
    <s v="22:14:13 UTC"/>
    <n v="39.9"/>
    <s v="2500X1254px"/>
    <s v="PNG"/>
    <s v="16m"/>
    <s v="2022H1"/>
    <n v="39.9"/>
    <n v="40"/>
    <s v="03 Cloudy (40%-90%)"/>
  </r>
  <r>
    <m/>
    <s v="L8-9_L1"/>
    <s v="CDM-MLB-CLS"/>
    <s v="-43.98333, 170.46678 | Zoom: 14"/>
    <b v="1"/>
    <s v="New Zealand"/>
    <s v="Mount John"/>
    <s v="MJ"/>
    <x v="369"/>
    <n v="40.200000000000003"/>
    <s v="22:20:24 UTC"/>
    <n v="54.7"/>
    <s v="2500X1254px"/>
    <s v="PNG"/>
    <s v="16m"/>
    <s v="2022H1"/>
    <n v="40.549999999999997"/>
    <n v="50"/>
    <s v="03 Cloudy (40%-90%)"/>
  </r>
  <r>
    <m/>
    <s v="L8-9_L1"/>
    <s v="CDM-MLB-CLS"/>
    <s v="-43.98333, 170.46678 | Zoom: 14"/>
    <b v="1"/>
    <s v="New Zealand"/>
    <s v="Mount John"/>
    <s v="MJ"/>
    <x v="369"/>
    <n v="41.3"/>
    <s v="22:20:00 UTC"/>
    <n v="26.4"/>
    <s v="2500X1254px"/>
    <s v="PNG"/>
    <s v="16m"/>
    <s v="2022H1"/>
    <n v="40.549999999999997"/>
    <n v="50"/>
    <s v="03 Cloudy (40%-90%)"/>
  </r>
  <r>
    <m/>
    <s v="L8-9_L1"/>
    <s v="CDM-MLB-CLS"/>
    <s v="-43.98333, 170.46678 | Zoom: 14"/>
    <b v="1"/>
    <s v="New Zealand"/>
    <s v="Mount John"/>
    <s v="MJ"/>
    <x v="98"/>
    <n v="42.2"/>
    <s v="22:14:14 UTC"/>
    <n v="78.8"/>
    <s v="2500X1254px"/>
    <s v="PNG"/>
    <s v="16m"/>
    <s v="2022H1"/>
    <n v="78.8"/>
    <n v="80"/>
    <s v="03 Cloudy (40%-90%)"/>
  </r>
  <r>
    <m/>
    <s v="L8-9_L1"/>
    <s v="CDM-MLB-CLS"/>
    <s v="-43.98333, 170.46678 | Zoom: 14"/>
    <b v="1"/>
    <s v="New Zealand"/>
    <s v="Mount John"/>
    <s v="MJ"/>
    <x v="371"/>
    <n v="42.4"/>
    <s v="22:20:31 UTC"/>
    <n v="87.7"/>
    <s v="2500X1254px"/>
    <s v="PNG"/>
    <s v="16m"/>
    <s v="2022H1"/>
    <n v="87.300000000000011"/>
    <n v="90"/>
    <s v="03 Cloudy (40%-90%)"/>
  </r>
  <r>
    <m/>
    <s v="L8-9_L1"/>
    <s v="CDM-MLB-CLS"/>
    <s v="-43.98333, 170.46678 | Zoom: 14"/>
    <b v="1"/>
    <s v="New Zealand"/>
    <s v="Mount John"/>
    <s v="MJ"/>
    <x v="371"/>
    <n v="43.5"/>
    <s v="22:20:07 UTC"/>
    <n v="86.9"/>
    <s v="2500X1254px"/>
    <s v="PNG"/>
    <s v="16m"/>
    <s v="2022H1"/>
    <n v="87.300000000000011"/>
    <n v="90"/>
    <s v="03 Cloudy (40%-90%)"/>
  </r>
  <r>
    <m/>
    <s v="L8-9_L1"/>
    <s v="CDM-MLB-CLS"/>
    <s v="-43.98333, 170.46678 | Zoom: 14"/>
    <b v="1"/>
    <s v="New Zealand"/>
    <s v="Mount John"/>
    <s v="MJ"/>
    <x v="457"/>
    <n v="44.3"/>
    <s v="22:14:24 UTC"/>
    <n v="58.3"/>
    <s v="2500X1254px"/>
    <s v="PNG"/>
    <s v="16m"/>
    <s v="2022H1"/>
    <n v="58.3"/>
    <n v="60"/>
    <s v="03 Cloudy (40%-90%)"/>
  </r>
  <r>
    <m/>
    <s v="L8-9_L1"/>
    <s v="CDM-MLB-CLS"/>
    <s v="-43.98333, 170.46678 | Zoom: 14"/>
    <b v="1"/>
    <s v="New Zealand"/>
    <s v="Mount John"/>
    <s v="MJ"/>
    <x v="372"/>
    <n v="44.6"/>
    <s v="22:20:28 UTC"/>
    <n v="1.9"/>
    <s v="2500X1254px"/>
    <s v="PNG"/>
    <s v="16m"/>
    <s v="2022H1"/>
    <n v="3.45"/>
    <n v="10"/>
    <s v="02 Sunny (10%-30%)"/>
  </r>
  <r>
    <m/>
    <s v="L8-9_L1"/>
    <s v="CDM-MLB-CLS"/>
    <s v="-43.98333, 170.46678 | Zoom: 14"/>
    <b v="1"/>
    <s v="New Zealand"/>
    <s v="Mount John"/>
    <s v="MJ"/>
    <x v="372"/>
    <n v="45.6"/>
    <s v="22:20:04 UTC"/>
    <n v="5"/>
    <s v="2500X1254px"/>
    <s v="PNG"/>
    <s v="16m"/>
    <s v="2022H1"/>
    <n v="3.45"/>
    <n v="10"/>
    <s v="02 Sunny (10%-30%)"/>
  </r>
  <r>
    <m/>
    <s v="L8-9_L1"/>
    <s v="CDM-MLB-CLS"/>
    <s v="-43.98333, 170.46678 | Zoom: 14"/>
    <b v="1"/>
    <s v="New Zealand"/>
    <s v="Mount John"/>
    <s v="MJ"/>
    <x v="458"/>
    <n v="46.4"/>
    <s v="22:14:20 UTC"/>
    <n v="57.6"/>
    <s v="2500X1254px"/>
    <s v="PNG"/>
    <s v="16m"/>
    <s v="2022H1"/>
    <n v="57.6"/>
    <n v="60"/>
    <s v="03 Cloudy (40%-90%)"/>
  </r>
  <r>
    <m/>
    <s v="L8-9_L1"/>
    <s v="CDM-MLB-CLS"/>
    <s v="-43.98333, 170.46678 | Zoom: 14"/>
    <b v="1"/>
    <s v="New Zealand"/>
    <s v="Mount John"/>
    <s v="MJ"/>
    <x v="208"/>
    <n v="46.6"/>
    <s v="22:20:39 UTC"/>
    <n v="81.3"/>
    <s v="2500X1254px"/>
    <s v="PNG"/>
    <s v="16m"/>
    <s v="2022H1"/>
    <n v="69.45"/>
    <n v="70"/>
    <s v="03 Cloudy (40%-90%)"/>
  </r>
  <r>
    <m/>
    <s v="L8-9_L1"/>
    <s v="CDM-MLB-CLS"/>
    <s v="-43.98333, 170.46678 | Zoom: 14"/>
    <b v="1"/>
    <s v="New Zealand"/>
    <s v="Mount John"/>
    <s v="MJ"/>
    <x v="208"/>
    <n v="47.5"/>
    <s v="22:20:15 UTC"/>
    <n v="57.6"/>
    <s v="2500X1254px"/>
    <s v="PNG"/>
    <s v="16m"/>
    <s v="2022H1"/>
    <n v="69.45"/>
    <n v="70"/>
    <s v="03 Cloudy (40%-90%)"/>
  </r>
  <r>
    <m/>
    <s v="L8-9_L1"/>
    <s v="CDM-MLB-CLS"/>
    <s v="-43.98333, 170.46678 | Zoom: 14"/>
    <b v="1"/>
    <s v="New Zealand"/>
    <s v="Mount John"/>
    <s v="MJ"/>
    <x v="431"/>
    <n v="48.3"/>
    <s v="22:14:29 UTC"/>
    <n v="70.5"/>
    <s v="2500X1254px"/>
    <s v="PNG"/>
    <s v="16m"/>
    <s v="2022H1"/>
    <n v="70.5"/>
    <n v="80"/>
    <s v="03 Cloudy (40%-90%)"/>
  </r>
  <r>
    <m/>
    <s v="L8-9_L1"/>
    <s v="CDM-MLB-CLS"/>
    <s v="-43.98333, 170.46678 | Zoom: 14"/>
    <b v="1"/>
    <s v="New Zealand"/>
    <s v="Mount John"/>
    <s v="MJ"/>
    <x v="103"/>
    <n v="48.5"/>
    <s v="22:20:31 UTC"/>
    <n v="31.1"/>
    <s v="2500X1254px"/>
    <s v="PNG"/>
    <s v="16m"/>
    <s v="2022H1"/>
    <n v="19.850000000000001"/>
    <n v="20"/>
    <s v="02 Sunny (10%-30%)"/>
  </r>
  <r>
    <m/>
    <s v="L8-9_L1"/>
    <s v="CDM-MLB-CLS"/>
    <s v="-43.98333, 170.46678 | Zoom: 14"/>
    <b v="1"/>
    <s v="New Zealand"/>
    <s v="Mount John"/>
    <s v="MJ"/>
    <x v="103"/>
    <n v="49.4"/>
    <s v="22:20:07 UTC"/>
    <n v="8.6"/>
    <s v="2500X1254px"/>
    <s v="PNG"/>
    <s v="16m"/>
    <s v="2022H1"/>
    <n v="19.850000000000001"/>
    <n v="20"/>
    <s v="02 Sunny (10%-30%)"/>
  </r>
  <r>
    <m/>
    <s v="L8-9_L1"/>
    <s v="CDM-MLB-CLS"/>
    <s v="-43.98333, 170.46678 | Zoom: 14"/>
    <b v="1"/>
    <s v="New Zealand"/>
    <s v="Mount John"/>
    <s v="MJ"/>
    <x v="211"/>
    <n v="50"/>
    <s v="22:14:23 UTC"/>
    <n v="73.3"/>
    <s v="2500X1254px"/>
    <s v="PNG"/>
    <s v="16m"/>
    <s v="2022H1"/>
    <n v="73.3"/>
    <n v="80"/>
    <s v="03 Cloudy (40%-90%)"/>
  </r>
  <r>
    <m/>
    <s v="L8-9_L1"/>
    <s v="CDM-MLB-CLS"/>
    <s v="-43.98333, 170.46678 | Zoom: 14"/>
    <b v="1"/>
    <s v="New Zealand"/>
    <s v="Mount John"/>
    <s v="MJ"/>
    <x v="375"/>
    <n v="50.3"/>
    <s v="22:20:39 UTC"/>
    <n v="29.1"/>
    <s v="2500X1254px"/>
    <s v="PNG"/>
    <s v="16m"/>
    <s v="2022H1"/>
    <n v="22.35"/>
    <n v="30"/>
    <s v="02 Sunny (10%-30%)"/>
  </r>
  <r>
    <m/>
    <s v="L8-9_L1"/>
    <s v="CDM-MLB-CLS"/>
    <s v="-43.98333, 170.46678 | Zoom: 14"/>
    <b v="1"/>
    <s v="New Zealand"/>
    <s v="Mount John"/>
    <s v="MJ"/>
    <x v="375"/>
    <n v="51.1"/>
    <s v="22:20:15 UT"/>
    <n v="15.6"/>
    <s v="2500X1254px"/>
    <s v="PNG"/>
    <s v="16m"/>
    <s v="2022H1"/>
    <n v="22.35"/>
    <n v="30"/>
    <s v="02 Sunny (10%-30%)"/>
  </r>
  <r>
    <m/>
    <s v="L8-9_L1"/>
    <s v="CDM-MLB-CLS"/>
    <s v="-43.98333, 170.46678 | Zoom: 14"/>
    <b v="1"/>
    <s v="New Zealand"/>
    <s v="Mount John"/>
    <s v="MJ"/>
    <x v="105"/>
    <n v="51.6"/>
    <s v="22:14:26 UTC"/>
    <n v="2.1"/>
    <s v="2500X1254px"/>
    <s v="PNG"/>
    <s v="16m"/>
    <s v="2022H1"/>
    <n v="2.1"/>
    <n v="10"/>
    <s v="02 Sunny (10%-30%)"/>
  </r>
  <r>
    <m/>
    <s v="L8-9_L1"/>
    <s v="CDM-MLB-CLS"/>
    <s v="-43.98333, 170.46678 | Zoom: 14"/>
    <b v="1"/>
    <s v="New Zealand"/>
    <s v="Mount John"/>
    <s v="MJ"/>
    <x v="377"/>
    <n v="51.8"/>
    <s v="22:20:37 UTC"/>
    <n v="11.5"/>
    <s v="2500X1254px"/>
    <s v="PNG"/>
    <s v="16m"/>
    <s v="2022H1"/>
    <n v="14.35"/>
    <n v="20"/>
    <s v="02 Sunny (10%-30%)"/>
  </r>
  <r>
    <m/>
    <s v="L8-9_L1"/>
    <s v="CDM-MLB-CLS"/>
    <s v="-43.98333, 170.46678 | Zoom: 14"/>
    <b v="1"/>
    <s v="New Zealand"/>
    <s v="Mount John"/>
    <s v="MJ"/>
    <x v="377"/>
    <n v="52.7"/>
    <s v="22:20:13 UTC"/>
    <n v="17.2"/>
    <s v="2500X1254px"/>
    <s v="PNG"/>
    <s v="16m"/>
    <s v="2022H1"/>
    <n v="14.35"/>
    <n v="20"/>
    <s v="02 Sunny (10%-30%)"/>
  </r>
  <r>
    <m/>
    <s v="L8-9_L1"/>
    <s v="CDM-MLB-CLS"/>
    <s v="-43.98333, 170.46678 | Zoom: 14"/>
    <b v="1"/>
    <s v="New Zealand"/>
    <s v="Mount John"/>
    <s v="MJ"/>
    <x v="459"/>
    <n v="53"/>
    <s v="22:14:27 UTC"/>
    <n v="76.900000000000006"/>
    <s v="2500X1254px"/>
    <s v="PNG"/>
    <s v="16m"/>
    <s v="2022H1"/>
    <n v="76.900000000000006"/>
    <n v="80"/>
    <s v="03 Cloudy (40%-90%)"/>
  </r>
  <r>
    <m/>
    <s v="L8-9_L1"/>
    <s v="CDM-MLB-CLS"/>
    <s v="-43.98333, 170.46678 | Zoom: 14"/>
    <b v="1"/>
    <s v="New Zealand"/>
    <s v="Mount John"/>
    <s v="MJ"/>
    <x v="378"/>
    <n v="53.1"/>
    <s v="22:20:39 UTC"/>
    <n v="18.8"/>
    <s v="2500X1254px"/>
    <s v="PNG"/>
    <s v="16m"/>
    <s v="2022H1"/>
    <n v="27.15"/>
    <n v="30"/>
    <s v="02 Sunny (10%-30%)"/>
  </r>
  <r>
    <m/>
    <s v="L8-9_L1"/>
    <s v="CDM-MLB-CLS"/>
    <s v="-43.98333, 170.46678 | Zoom: 14"/>
    <b v="1"/>
    <s v="New Zealand"/>
    <s v="Mount John"/>
    <s v="MJ"/>
    <x v="378"/>
    <n v="54"/>
    <s v="22:20:15 UTC"/>
    <n v="35.5"/>
    <s v="2500X1254px"/>
    <s v="PNG"/>
    <s v="16m"/>
    <s v="2022H1"/>
    <n v="27.15"/>
    <n v="30"/>
    <s v="02 Sunny (10%-30%)"/>
  </r>
  <r>
    <m/>
    <s v="L8-9_L1"/>
    <s v="CDM-MLB-CLS"/>
    <s v="-36.36.829, 174.91007 | Zoom: 13"/>
    <b v="1"/>
    <s v="New Zealand"/>
    <s v="Hauraki Gulf"/>
    <s v="HG"/>
    <x v="216"/>
    <n v="21.2"/>
    <s v="22:05:34 UTC"/>
    <n v="65.400000000000006"/>
    <s v="2500X1254px"/>
    <s v="PNG"/>
    <s v="16m"/>
    <s v="2023H1"/>
    <n v="74.95"/>
    <n v="80"/>
    <s v="03 Cloudy (40%-90%)"/>
  </r>
  <r>
    <m/>
    <s v="L8-9_L1"/>
    <s v="CDM-MLB-CLS"/>
    <s v="-36.36.829, 174.91007 | Zoom: 13"/>
    <b v="1"/>
    <s v="New Zealand"/>
    <s v="Hauraki Gulf"/>
    <s v="HG"/>
    <x v="216"/>
    <n v="22.6"/>
    <s v="22:05:10 UTC"/>
    <n v="84.5"/>
    <s v="2500X1254px"/>
    <s v="PNG"/>
    <s v="16m"/>
    <s v="2023H1"/>
    <n v="74.95"/>
    <n v="80"/>
    <s v="03 Cloudy (40%-90%)"/>
  </r>
  <r>
    <m/>
    <s v="L8-9_L1"/>
    <s v="CDM-MLB-CLS"/>
    <s v="-36.36.829, 174.91007 | Zoom: 13"/>
    <b v="1"/>
    <s v="New Zealand"/>
    <s v="Hauraki Gulf"/>
    <s v="HG"/>
    <x v="109"/>
    <n v="21.2"/>
    <s v="22:11:32 UTC"/>
    <n v="42"/>
    <s v="2500X1254px"/>
    <s v="PNG"/>
    <s v="16m"/>
    <s v="2023H1"/>
    <n v="37.25"/>
    <n v="40"/>
    <s v="03 Cloudy (40%-90%)"/>
  </r>
  <r>
    <m/>
    <s v="L8-9_L1"/>
    <s v="CDM-MLB-CLS"/>
    <s v="-36.36.829, 174.91007 | Zoom: 13"/>
    <b v="1"/>
    <s v="New Zealand"/>
    <s v="Hauraki Gulf"/>
    <s v="HG"/>
    <x v="109"/>
    <n v="22.6"/>
    <s v="22:11:08 UTC"/>
    <n v="32.5"/>
    <s v="2500X1254px"/>
    <s v="PNG"/>
    <s v="16m"/>
    <s v="2023H1"/>
    <n v="37.25"/>
    <n v="40"/>
    <s v="03 Cloudy (40%-90%)"/>
  </r>
  <r>
    <m/>
    <s v="L8-9_L1"/>
    <s v="CDM-MLB-CLS"/>
    <s v="-36.36.829, 174.91007 | Zoom: 13"/>
    <b v="1"/>
    <s v="New Zealand"/>
    <s v="Hauraki Gulf"/>
    <s v="HG"/>
    <x v="218"/>
    <n v="21.3"/>
    <s v="22:05:21 UTC"/>
    <n v="35.799999999999997"/>
    <s v="2500X1254px"/>
    <s v="PNG"/>
    <s v="16m"/>
    <s v="2023H1"/>
    <n v="29.299999999999997"/>
    <n v="30"/>
    <s v="02 Sunny (10%-30%)"/>
  </r>
  <r>
    <m/>
    <s v="L8-9_L1"/>
    <s v="CDM-MLB-CLS"/>
    <s v="-36.36.829, 174.91007 | Zoom: 13"/>
    <b v="1"/>
    <s v="New Zealand"/>
    <s v="Hauraki Gulf"/>
    <s v="HG"/>
    <x v="218"/>
    <n v="22.7"/>
    <s v="22:04:57 UTC"/>
    <n v="22.8"/>
    <s v="2500X1254px"/>
    <s v="PNG"/>
    <s v="16m"/>
    <s v="2023H1"/>
    <n v="29.299999999999997"/>
    <n v="30"/>
    <s v="02 Sunny (10%-30%)"/>
  </r>
  <r>
    <m/>
    <s v="L8-9_L1"/>
    <s v="CDM-MLB-CLS"/>
    <s v="-36.36.829, 174.91007 | Zoom: 13"/>
    <b v="1"/>
    <s v="New Zealand"/>
    <s v="Hauraki Gulf"/>
    <s v="HG"/>
    <x v="2"/>
    <n v="21.4"/>
    <s v="22:11:41 UTC"/>
    <n v="19.3"/>
    <s v="2500X1254px"/>
    <s v="PNG"/>
    <s v="16m"/>
    <s v="2023H1"/>
    <n v="26.200000000000003"/>
    <n v="30"/>
    <s v="02 Sunny (10%-30%)"/>
  </r>
  <r>
    <m/>
    <s v="L8-9_L1"/>
    <s v="CDM-MLB-CLS"/>
    <s v="-36.36.829, 174.91007 | Zoom: 13"/>
    <b v="1"/>
    <s v="New Zealand"/>
    <s v="Hauraki Gulf"/>
    <s v="HG"/>
    <x v="2"/>
    <n v="22.7"/>
    <s v="22:11:17 UT"/>
    <n v="33.1"/>
    <s v="2500X1254px"/>
    <s v="PNG"/>
    <s v="16m"/>
    <s v="2023H1"/>
    <n v="26.200000000000003"/>
    <n v="30"/>
    <s v="02 Sunny (10%-30%)"/>
  </r>
  <r>
    <m/>
    <s v="L8-9_L1"/>
    <s v="CDM-MLB-CLS"/>
    <s v="-36.36.829, 174.91007 | Zoom: 13"/>
    <b v="1"/>
    <s v="New Zealand"/>
    <s v="Hauraki Gulf"/>
    <s v="HG"/>
    <x v="112"/>
    <n v="21.9"/>
    <s v="22:05:27 UTC"/>
    <n v="3.8"/>
    <s v="2500X1254px"/>
    <s v="PNG"/>
    <s v="16m"/>
    <s v="2023H1"/>
    <n v="3.5999999999999996"/>
    <n v="10"/>
    <s v="02 Sunny (10%-30%)"/>
  </r>
  <r>
    <m/>
    <s v="L8-9_L1"/>
    <s v="CDM-MLB-CLS"/>
    <s v="-36.36.829, 174.91007 | Zoom: 13"/>
    <b v="1"/>
    <s v="New Zealand"/>
    <s v="Hauraki Gulf"/>
    <s v="HG"/>
    <x v="112"/>
    <n v="23.2"/>
    <s v="22:05:03 UTC"/>
    <n v="3.4"/>
    <s v="2500X1254px"/>
    <s v="PNG"/>
    <s v="16m"/>
    <s v="2023H1"/>
    <n v="3.5999999999999996"/>
    <n v="10"/>
    <s v="02 Sunny (10%-30%)"/>
  </r>
  <r>
    <m/>
    <s v="L8-9_L1"/>
    <s v="CDM-MLB-CLS"/>
    <s v="-36.36.829, 174.91007 | Zoom: 13"/>
    <b v="1"/>
    <s v="New Zealand"/>
    <s v="Hauraki Gulf"/>
    <s v="HG"/>
    <x v="434"/>
    <n v="22"/>
    <s v="22:11:36 UTC"/>
    <n v="1.7"/>
    <s v="2500X1254px"/>
    <s v="PNG"/>
    <s v="16m"/>
    <s v="2023H1"/>
    <n v="2.85"/>
    <n v="10"/>
    <s v="02 Sunny (10%-30%)"/>
  </r>
  <r>
    <m/>
    <s v="L8-9_L1"/>
    <s v="CDM-MLB-CLS"/>
    <s v="-36.36.829, 174.91007 | Zoom: 13"/>
    <b v="1"/>
    <s v="New Zealand"/>
    <s v="Hauraki Gulf"/>
    <s v="HG"/>
    <x v="434"/>
    <n v="23.3"/>
    <s v="22:11:12 UTC"/>
    <n v="4"/>
    <s v="2500X1254px"/>
    <s v="PNG"/>
    <s v="16m"/>
    <s v="2023H1"/>
    <n v="2.85"/>
    <n v="10"/>
    <s v="02 Sunny (10%-30%)"/>
  </r>
  <r>
    <m/>
    <s v="L8-9_L1"/>
    <s v="CDM-MLB-CLS"/>
    <s v="-36.36.829, 174.91007 | Zoom: 13"/>
    <b v="1"/>
    <s v="New Zealand"/>
    <s v="Hauraki Gulf"/>
    <s v="HG"/>
    <x v="5"/>
    <n v="22.7"/>
    <s v="22:05:29 UTC"/>
    <n v="14.8"/>
    <s v="2500X1254px"/>
    <s v="PNG"/>
    <s v="16m"/>
    <s v="2023H1"/>
    <n v="11.8"/>
    <n v="20"/>
    <s v="02 Sunny (10%-30%)"/>
  </r>
  <r>
    <m/>
    <s v="L8-9_L1"/>
    <s v="CDM-MLB-CLS"/>
    <s v="-36.36.829, 174.91007 | Zoom: 13"/>
    <b v="1"/>
    <s v="New Zealand"/>
    <s v="Hauraki Gulf"/>
    <s v="HG"/>
    <x v="5"/>
    <n v="24.1"/>
    <s v="22:05:05 UTC"/>
    <n v="8.8000000000000007"/>
    <s v="2500X1254px"/>
    <s v="PNG"/>
    <s v="16m"/>
    <s v="2023H1"/>
    <n v="11.8"/>
    <n v="20"/>
    <s v="02 Sunny (10%-30%)"/>
  </r>
  <r>
    <m/>
    <s v="L8-9_L1"/>
    <s v="CDM-MLB-CLS"/>
    <s v="-36.36.829, 174.91007 | Zoom: 13"/>
    <b v="1"/>
    <s v="New Zealand"/>
    <s v="Hauraki Gulf"/>
    <s v="HG"/>
    <x v="435"/>
    <n v="22.9"/>
    <s v="22:11:31 UTC"/>
    <n v="52.4"/>
    <s v="2500X1254px"/>
    <s v="PNG"/>
    <s v="16m"/>
    <s v="2023H1"/>
    <n v="49.4"/>
    <n v="50"/>
    <s v="03 Cloudy (40%-90%)"/>
  </r>
  <r>
    <m/>
    <s v="L8-9_L1"/>
    <s v="CDM-MLB-CLS"/>
    <s v="-36.36.829, 174.91007 | Zoom: 13"/>
    <b v="1"/>
    <s v="New Zealand"/>
    <s v="Hauraki Gulf"/>
    <s v="HG"/>
    <x v="435"/>
    <n v="24.2"/>
    <s v="22:11:07 UTC"/>
    <n v="46.4"/>
    <s v="2500X1254px"/>
    <s v="PNG"/>
    <s v="16m"/>
    <s v="2023H1"/>
    <n v="49.4"/>
    <n v="50"/>
    <s v="03 Cloudy (40%-90%)"/>
  </r>
  <r>
    <m/>
    <s v="L8-9_L1"/>
    <s v="CDM-MLB-CLS"/>
    <s v="-36.36.829, 174.91007 | Zoom: 13"/>
    <b v="1"/>
    <s v="New Zealand"/>
    <s v="Hauraki Gulf"/>
    <s v="HG"/>
    <x v="221"/>
    <n v="23.9"/>
    <s v="22:05:20 UTC"/>
    <n v="13.3"/>
    <s v="2500X1254px"/>
    <s v="PNG"/>
    <s v="16m"/>
    <s v="2023H1"/>
    <n v="10.9"/>
    <n v="20"/>
    <s v="02 Sunny (10%-30%)"/>
  </r>
  <r>
    <m/>
    <s v="L8-9_L1"/>
    <s v="CDM-MLB-CLS"/>
    <s v="-36.36.829, 174.91007 | Zoom: 13"/>
    <b v="1"/>
    <s v="New Zealand"/>
    <s v="Hauraki Gulf"/>
    <s v="HG"/>
    <x v="221"/>
    <n v="25.2"/>
    <s v="22:04:56 UTC"/>
    <n v="8.5"/>
    <s v="2500X1254px"/>
    <s v="PNG"/>
    <s v="16m"/>
    <s v="2023H1"/>
    <n v="10.9"/>
    <n v="20"/>
    <s v="02 Sunny (10%-30%)"/>
  </r>
  <r>
    <m/>
    <s v="L8-9_L1"/>
    <s v="CDM-MLB-CLS"/>
    <s v="-36.36.829, 174.91007 | Zoom: 13"/>
    <b v="1"/>
    <s v="New Zealand"/>
    <s v="Hauraki Gulf"/>
    <s v="HG"/>
    <x v="382"/>
    <n v="24.1"/>
    <s v="22:11:41 UTC"/>
    <n v="4.7"/>
    <s v="2500X1254px"/>
    <s v="PNG"/>
    <s v="16m"/>
    <s v="2023H1"/>
    <n v="3.6500000000000004"/>
    <n v="10"/>
    <s v="02 Sunny (10%-30%)"/>
  </r>
  <r>
    <m/>
    <s v="L8-9_L1"/>
    <s v="CDM-MLB-CLS"/>
    <s v="-36.36.829, 174.91007 | Zoom: 13"/>
    <b v="1"/>
    <s v="New Zealand"/>
    <s v="Hauraki Gulf"/>
    <s v="HG"/>
    <x v="382"/>
    <n v="25.4"/>
    <s v="22:11:17 UTC"/>
    <n v="2.6"/>
    <s v="2500X1254px"/>
    <s v="PNG"/>
    <s v="16m"/>
    <s v="2023H1"/>
    <n v="3.6500000000000004"/>
    <n v="10"/>
    <s v="02 Sunny (10%-30%)"/>
  </r>
  <r>
    <m/>
    <s v="L8-9_L1"/>
    <s v="CDM-MLB-CLS"/>
    <s v="-36.36.829, 174.91007 | Zoom: 13"/>
    <b v="1"/>
    <s v="New Zealand"/>
    <s v="Hauraki Gulf"/>
    <s v="HG"/>
    <x v="222"/>
    <n v="25.4"/>
    <s v="22:05:36 UTC"/>
    <n v="90.4"/>
    <s v="2500X1254px"/>
    <s v="PNG"/>
    <s v="16m"/>
    <s v="2023H1"/>
    <n v="85.45"/>
    <n v="90"/>
    <s v="03 Cloudy (40%-90%)"/>
  </r>
  <r>
    <m/>
    <s v="L8-9_L1"/>
    <s v="CDM-MLB-CLS"/>
    <s v="-36.36.829, 174.91007 | Zoom: 13"/>
    <b v="1"/>
    <s v="New Zealand"/>
    <s v="Hauraki Gulf"/>
    <s v="HG"/>
    <x v="222"/>
    <n v="26.8"/>
    <s v="22:05:13 UTC"/>
    <n v="80.5"/>
    <s v="2500X1254px"/>
    <s v="PNG"/>
    <s v="16m"/>
    <s v="2023H1"/>
    <n v="85.45"/>
    <n v="90"/>
    <s v="03 Cloudy (40%-90%)"/>
  </r>
  <r>
    <m/>
    <s v="L8-9_L1"/>
    <s v="CDM-MLB-CLS"/>
    <s v="-36.36.829, 174.91007 | Zoom: 13"/>
    <b v="1"/>
    <s v="New Zealand"/>
    <s v="Hauraki Gulf"/>
    <s v="HG"/>
    <x v="117"/>
    <n v="25.6"/>
    <s v="22:11:28 UTC"/>
    <n v="21"/>
    <s v="2500X1254px"/>
    <s v="PNG"/>
    <s v="16m"/>
    <s v="2023H1"/>
    <n v="16.25"/>
    <n v="20"/>
    <s v="02 Sunny (10%-30%)"/>
  </r>
  <r>
    <m/>
    <s v="L8-9_L1"/>
    <s v="CDM-MLB-CLS"/>
    <s v="-36.36.829, 174.91007 | Zoom: 13"/>
    <b v="1"/>
    <s v="New Zealand"/>
    <s v="Hauraki Gulf"/>
    <s v="HG"/>
    <x v="117"/>
    <n v="26.9"/>
    <s v="22:11:04 UTC"/>
    <n v="11.5"/>
    <s v="2500X1254px"/>
    <s v="PNG"/>
    <s v="16m"/>
    <s v="2023H1"/>
    <n v="16.25"/>
    <n v="20"/>
    <s v="02 Sunny (10%-30%)"/>
  </r>
  <r>
    <m/>
    <s v="L8-9_L1"/>
    <s v="CDM-MLB-CLS"/>
    <s v="-36.36.829, 174.91007 | Zoom: 13"/>
    <b v="1"/>
    <s v="New Zealand"/>
    <s v="Hauraki Gulf"/>
    <s v="HG"/>
    <x v="224"/>
    <n v="27.1"/>
    <s v="22:05:22 UTC"/>
    <n v="43.1"/>
    <s v="2500X1254px"/>
    <s v="PNG"/>
    <s v="16m"/>
    <s v="2023H1"/>
    <n v="34.700000000000003"/>
    <n v="40"/>
    <s v="03 Cloudy (40%-90%)"/>
  </r>
  <r>
    <m/>
    <s v="L8-9_L1"/>
    <s v="CDM-MLB-CLS"/>
    <s v="-36.36.829, 174.91007 | Zoom: 13"/>
    <b v="1"/>
    <s v="New Zealand"/>
    <s v="Hauraki Gulf"/>
    <s v="HG"/>
    <x v="224"/>
    <n v="28.4"/>
    <s v="22:04:58 UTC"/>
    <n v="26.3"/>
    <s v="2500X1254px"/>
    <s v="PNG"/>
    <s v="16m"/>
    <s v="2023H1"/>
    <n v="34.700000000000003"/>
    <n v="40"/>
    <s v="03 Cloudy (40%-90%)"/>
  </r>
  <r>
    <m/>
    <s v="L8-9_L1"/>
    <s v="CDM-MLB-CLS"/>
    <s v="-36.36.829, 174.91007 | Zoom: 13"/>
    <b v="1"/>
    <s v="New Zealand"/>
    <s v="Hauraki Gulf"/>
    <s v="HG"/>
    <x v="10"/>
    <n v="27.4"/>
    <s v="22:11:51 UTC"/>
    <n v="100"/>
    <s v="2500X1254px"/>
    <s v="PNG"/>
    <s v="16m"/>
    <s v="2023H1"/>
    <n v="100"/>
    <n v="100"/>
    <s v="04 Overcast (100%)"/>
  </r>
  <r>
    <m/>
    <s v="L8-9_L1"/>
    <s v="CDM-MLB-CLS"/>
    <s v="-36.36.829, 174.91007 | Zoom: 13"/>
    <b v="1"/>
    <s v="New Zealand"/>
    <s v="Hauraki Gulf"/>
    <s v="HG"/>
    <x v="10"/>
    <n v="28.7"/>
    <s v="22:11:28 UTC"/>
    <n v="100"/>
    <s v="2500X1254px"/>
    <s v="PNG"/>
    <s v="16m"/>
    <s v="2023H1"/>
    <n v="100"/>
    <n v="100"/>
    <s v="04 Overcast (100%)"/>
  </r>
  <r>
    <m/>
    <s v="L8-9_L1"/>
    <s v="CDM-MLB-CLS"/>
    <s v="-36.36.829, 174.91007 | Zoom: 13"/>
    <b v="1"/>
    <s v="New Zealand"/>
    <s v="Hauraki Gulf"/>
    <s v="HG"/>
    <x v="120"/>
    <n v="29.1"/>
    <s v="22:05:44 UTC"/>
    <n v="76.3"/>
    <s v="2500X1254px"/>
    <s v="PNG"/>
    <s v="16m"/>
    <s v="2023H1"/>
    <n v="65.05"/>
    <n v="70"/>
    <s v="03 Cloudy (40%-90%)"/>
  </r>
  <r>
    <m/>
    <s v="L8-9_L1"/>
    <s v="CDM-MLB-CLS"/>
    <s v="-36.36.829, 174.91007 | Zoom: 13"/>
    <b v="1"/>
    <s v="New Zealand"/>
    <s v="Hauraki Gulf"/>
    <s v="HG"/>
    <x v="120"/>
    <n v="30.4"/>
    <s v="22:05:20 UTC"/>
    <n v="53.8"/>
    <s v="2500X1254px"/>
    <s v="PNG"/>
    <s v="16m"/>
    <s v="2023H1"/>
    <n v="65.05"/>
    <n v="70"/>
    <s v="03 Cloudy (40%-90%)"/>
  </r>
  <r>
    <m/>
    <s v="L8-9_L1"/>
    <s v="CDM-MLB-CLS"/>
    <s v="-36.36.829, 174.91007 | Zoom: 13"/>
    <b v="1"/>
    <s v="New Zealand"/>
    <s v="Hauraki Gulf"/>
    <s v="HG"/>
    <x v="436"/>
    <n v="29.3"/>
    <s v="22:11:41 UTC"/>
    <n v="41.5"/>
    <s v="2500X1254px"/>
    <s v="PNG"/>
    <s v="16m"/>
    <s v="2023H1"/>
    <n v="68"/>
    <n v="70"/>
    <s v="03 Cloudy (40%-90%)"/>
  </r>
  <r>
    <m/>
    <s v="L8-9_L1"/>
    <s v="CDM-MLB-CLS"/>
    <s v="-36.36.829, 174.91007 | Zoom: 13"/>
    <b v="1"/>
    <s v="New Zealand"/>
    <s v="Hauraki Gulf"/>
    <s v="HG"/>
    <x v="436"/>
    <n v="30.6"/>
    <s v="22:11:17 UTC"/>
    <n v="94.5"/>
    <s v="2500X1254px"/>
    <s v="PNG"/>
    <s v="16m"/>
    <s v="2023H1"/>
    <n v="68"/>
    <n v="70"/>
    <s v="03 Cloudy (40%-90%)"/>
  </r>
  <r>
    <m/>
    <s v="L8-9_L1"/>
    <s v="CDM-MLB-CLS"/>
    <s v="-36.36.829, 174.91007 | Zoom: 13"/>
    <b v="1"/>
    <s v="New Zealand"/>
    <s v="Hauraki Gulf"/>
    <s v="HG"/>
    <x v="13"/>
    <n v="31.1"/>
    <s v="22:05:33 UTC"/>
    <n v="22.9"/>
    <s v="2500X1254px"/>
    <s v="PNG"/>
    <s v="16m"/>
    <s v="2023H1"/>
    <n v="31.95"/>
    <n v="40"/>
    <s v="03 Cloudy (40%-90%)"/>
  </r>
  <r>
    <m/>
    <s v="L8-9_L1"/>
    <s v="CDM-MLB-CLS"/>
    <s v="-36.36.829, 174.91007 | Zoom: 13"/>
    <b v="1"/>
    <s v="New Zealand"/>
    <s v="Hauraki Gulf"/>
    <s v="HG"/>
    <x v="13"/>
    <n v="32.4"/>
    <s v="22:05:09 UTC"/>
    <n v="41"/>
    <s v="2500X1254px"/>
    <s v="PNG"/>
    <s v="16m"/>
    <s v="2023H1"/>
    <n v="31.95"/>
    <n v="40"/>
    <s v="03 Cloudy (40%-90%)"/>
  </r>
  <r>
    <m/>
    <s v="L8-9_L1"/>
    <s v="CDM-MLB-CLS"/>
    <s v="-36.36.829, 174.91007 | Zoom: 13"/>
    <b v="1"/>
    <s v="New Zealand"/>
    <s v="Hauraki Gulf"/>
    <s v="HG"/>
    <x v="437"/>
    <n v="31.4"/>
    <s v="22:12:03 UTC"/>
    <n v="89.5"/>
    <s v="2500X1254px"/>
    <s v="PNG"/>
    <s v="16m"/>
    <s v="2023H1"/>
    <n v="91.65"/>
    <n v="100"/>
    <s v="04 Overcast (100%)"/>
  </r>
  <r>
    <m/>
    <s v="L8-9_L1"/>
    <s v="CDM-MLB-CLS"/>
    <s v="-36.36.829, 174.91007 | Zoom: 13"/>
    <b v="1"/>
    <s v="New Zealand"/>
    <s v="Hauraki Gulf"/>
    <s v="HG"/>
    <x v="437"/>
    <n v="32.700000000000003"/>
    <s v="22:11:39 UTC"/>
    <n v="93.8"/>
    <s v="2500X1254px"/>
    <s v="PNG"/>
    <s v="16m"/>
    <s v="2023H1"/>
    <n v="91.65"/>
    <n v="100"/>
    <s v="04 Overcast (100%)"/>
  </r>
  <r>
    <m/>
    <s v="L8-9_L1"/>
    <s v="CDM-MLB-CLS"/>
    <s v="-36.36.829, 174.91007 | Zoom: 13"/>
    <b v="1"/>
    <s v="New Zealand"/>
    <s v="Hauraki Gulf"/>
    <s v="HG"/>
    <x v="228"/>
    <n v="33.299999999999997"/>
    <s v="22:05:52 UTC"/>
    <n v="100"/>
    <s v="2500X1254px"/>
    <s v="PNG"/>
    <s v="16m"/>
    <s v="2023H1"/>
    <n v="100"/>
    <n v="100"/>
    <s v="04 Overcast (100%)"/>
  </r>
  <r>
    <m/>
    <s v="L8-9_L1"/>
    <s v="CDM-MLB-CLS"/>
    <s v="-36.36.829, 174.91007 | Zoom: 13"/>
    <b v="1"/>
    <s v="New Zealand"/>
    <s v="Hauraki Gulf"/>
    <s v="HG"/>
    <x v="228"/>
    <n v="34.6"/>
    <s v="22:05:28 UTC"/>
    <n v="100"/>
    <s v="2500X1254px"/>
    <s v="PNG"/>
    <s v="16m"/>
    <s v="2023H1"/>
    <n v="100"/>
    <n v="100"/>
    <s v="04 Overcast (100%)"/>
  </r>
  <r>
    <m/>
    <s v="L8-9_L1"/>
    <s v="CDM-MLB-CLS"/>
    <s v="-36.36.829, 174.91007 | Zoom: 13"/>
    <b v="1"/>
    <s v="New Zealand"/>
    <s v="Hauraki Gulf"/>
    <s v="HG"/>
    <x v="386"/>
    <n v="33.5"/>
    <s v="22:11:46 UTC"/>
    <n v="53.6"/>
    <s v="2500X1254px"/>
    <s v="PNG"/>
    <s v="16m"/>
    <s v="2023H1"/>
    <n v="76.8"/>
    <n v="80"/>
    <s v="03 Cloudy (40%-90%)"/>
  </r>
  <r>
    <m/>
    <s v="L8-9_L1"/>
    <s v="CDM-MLB-CLS"/>
    <s v="-36.36.829, 174.91007 | Zoom: 13"/>
    <b v="1"/>
    <s v="New Zealand"/>
    <s v="Hauraki Gulf"/>
    <s v="HG"/>
    <x v="386"/>
    <n v="34.799999999999997"/>
    <s v="22:11:22 UTC"/>
    <n v="100"/>
    <s v="2500X1254px"/>
    <s v="PNG"/>
    <s v="16m"/>
    <s v="2023H1"/>
    <n v="76.8"/>
    <n v="80"/>
    <s v="03 Cloudy (40%-90%)"/>
  </r>
  <r>
    <m/>
    <s v="L8-9_L1"/>
    <s v="CDM-MLB-CLS"/>
    <s v="-36.36.829, 174.91007 | Zoom: 13"/>
    <b v="1"/>
    <s v="New Zealand"/>
    <s v="Hauraki Gulf"/>
    <s v="HG"/>
    <x v="229"/>
    <n v="35.5"/>
    <s v="22:05:40 UTC"/>
    <n v="28.6"/>
    <s v="2500X1254px"/>
    <s v="PNG"/>
    <s v="16m"/>
    <s v="2023H1"/>
    <n v="28.6"/>
    <n v="30"/>
    <s v="02 Sunny (10%-30%)"/>
  </r>
  <r>
    <m/>
    <s v="L8-9_L1"/>
    <s v="CDM-MLB-CLS"/>
    <s v="-36.36.829, 174.91007 | Zoom: 13"/>
    <b v="1"/>
    <s v="New Zealand"/>
    <s v="Hauraki Gulf"/>
    <s v="HG"/>
    <x v="124"/>
    <n v="35.799999999999997"/>
    <s v="22:12:09 UTC"/>
    <n v="22.9"/>
    <s v="2500X1254px"/>
    <s v="PNG"/>
    <s v="16m"/>
    <s v="2023H1"/>
    <n v="51.8"/>
    <n v="60"/>
    <s v="03 Cloudy (40%-90%)"/>
  </r>
  <r>
    <m/>
    <s v="L8-9_L1"/>
    <s v="CDM-MLB-CLS"/>
    <s v="-36.36.829, 174.91007 | Zoom: 13"/>
    <b v="1"/>
    <s v="New Zealand"/>
    <s v="Hauraki Gulf"/>
    <s v="HG"/>
    <x v="124"/>
    <n v="37"/>
    <s v="22:11:45 UTC"/>
    <n v="80.7"/>
    <s v="2500X1254px"/>
    <s v="PNG"/>
    <s v="16m"/>
    <s v="2023H1"/>
    <n v="51.8"/>
    <n v="60"/>
    <s v="03 Cloudy (40%-90%)"/>
  </r>
  <r>
    <m/>
    <s v="L8-9_L1"/>
    <s v="CDM-MLB-CLS"/>
    <s v="-36.36.829, 174.91007 | Zoom: 13"/>
    <b v="1"/>
    <s v="New Zealand"/>
    <s v="Hauraki Gulf"/>
    <s v="HG"/>
    <x v="231"/>
    <n v="37.700000000000003"/>
    <s v="22:05:59 UTC"/>
    <n v="11.1"/>
    <s v="2500X1254px"/>
    <s v="PNG"/>
    <s v="16m"/>
    <s v="2023H1"/>
    <n v="17.45"/>
    <n v="20"/>
    <s v="02 Sunny (10%-30%)"/>
  </r>
  <r>
    <m/>
    <s v="L8-9_L1"/>
    <s v="CDM-MLB-CLS"/>
    <s v="-36.36.829, 174.91007 | Zoom: 13"/>
    <b v="1"/>
    <s v="New Zealand"/>
    <s v="Hauraki Gulf"/>
    <s v="HG"/>
    <x v="231"/>
    <n v="38.9"/>
    <s v="22:05:35 UTC"/>
    <n v="23.8"/>
    <s v="2500X1254px"/>
    <s v="PNG"/>
    <s v="16m"/>
    <s v="2023H1"/>
    <n v="17.45"/>
    <n v="20"/>
    <s v="02 Sunny (10%-30%)"/>
  </r>
  <r>
    <m/>
    <s v="L8-9_L1"/>
    <s v="CDM-MLB-CLS"/>
    <s v="-36.36.829, 174.91007 | Zoom: 13"/>
    <b v="1"/>
    <s v="New Zealand"/>
    <s v="Hauraki Gulf"/>
    <s v="HG"/>
    <x v="18"/>
    <n v="38"/>
    <s v="22:12:01 UTC"/>
    <n v="17.899999999999999"/>
    <s v="2500X1254px"/>
    <s v="PNG"/>
    <s v="16m"/>
    <s v="2023H1"/>
    <n v="24.299999999999997"/>
    <n v="30"/>
    <s v="02 Sunny (10%-30%)"/>
  </r>
  <r>
    <m/>
    <s v="L8-9_L1"/>
    <s v="CDM-MLB-CLS"/>
    <s v="-36.36.829, 174.91007 | Zoom: 13"/>
    <b v="1"/>
    <s v="New Zealand"/>
    <s v="Hauraki Gulf"/>
    <s v="HG"/>
    <x v="18"/>
    <n v="39.200000000000003"/>
    <s v="22:11:37 UTC"/>
    <n v="30.7"/>
    <s v="2500X1254px"/>
    <s v="PNG"/>
    <s v="16m"/>
    <s v="2023H1"/>
    <n v="24.299999999999997"/>
    <n v="30"/>
    <s v="02 Sunny (10%-30%)"/>
  </r>
  <r>
    <m/>
    <s v="L8-9_L1"/>
    <s v="CDM-MLB-CLS"/>
    <s v="-36.36.829, 174.91007 | Zoom: 13"/>
    <b v="1"/>
    <s v="New Zealand"/>
    <s v="Hauraki Gulf"/>
    <s v="HG"/>
    <x v="127"/>
    <n v="39.9"/>
    <s v="22:05:52 UTC"/>
    <n v="4.2"/>
    <s v="2500X1254px"/>
    <s v="PNG"/>
    <s v="16m"/>
    <s v="2023H1"/>
    <n v="6.5500000000000007"/>
    <n v="10"/>
    <s v="02 Sunny (10%-30%)"/>
  </r>
  <r>
    <m/>
    <s v="L8-9_L1"/>
    <s v="CDM-MLB-CLS"/>
    <s v="-36.36.829, 174.91007 | Zoom: 13"/>
    <b v="1"/>
    <s v="New Zealand"/>
    <s v="Hauraki Gulf"/>
    <s v="HG"/>
    <x v="127"/>
    <n v="41.1"/>
    <s v="22:05:28 UTC"/>
    <n v="8.9"/>
    <s v="2500X1254px"/>
    <s v="PNG"/>
    <s v="16m"/>
    <s v="2023H1"/>
    <n v="6.5500000000000007"/>
    <n v="10"/>
    <s v="02 Sunny (10%-30%)"/>
  </r>
  <r>
    <m/>
    <s v="L8-9_L1"/>
    <s v="CDM-MLB-CLS"/>
    <s v="-36.36.829, 174.91007 | Zoom: 13"/>
    <b v="1"/>
    <s v="New Zealand"/>
    <s v="Hauraki Gulf"/>
    <s v="HG"/>
    <x v="438"/>
    <n v="40.200000000000003"/>
    <s v="22:12:19 UTC"/>
    <n v="3.5"/>
    <s v="2500X1254px"/>
    <s v="PNG"/>
    <s v="16m"/>
    <s v="2023H1"/>
    <n v="7.9"/>
    <n v="10"/>
    <s v="02 Sunny (10%-30%)"/>
  </r>
  <r>
    <m/>
    <s v="L8-9_L1"/>
    <s v="CDM-MLB-CLS"/>
    <s v="-36.36.829, 174.91007 | Zoom: 13"/>
    <b v="1"/>
    <s v="New Zealand"/>
    <s v="Hauraki Gulf"/>
    <s v="HG"/>
    <x v="438"/>
    <n v="41.4"/>
    <s v="22:11:55 UTC"/>
    <n v="12.3"/>
    <s v="2500X1254px"/>
    <s v="PNG"/>
    <s v="16m"/>
    <s v="2023H1"/>
    <n v="7.9"/>
    <n v="10"/>
    <s v="02 Sunny (10%-30%)"/>
  </r>
  <r>
    <m/>
    <s v="L8-9_L1"/>
    <s v="CDM-MLB-CLS"/>
    <s v="-36.36.829, 174.91007 | Zoom: 13"/>
    <b v="1"/>
    <s v="New Zealand"/>
    <s v="Hauraki Gulf"/>
    <s v="HG"/>
    <x v="21"/>
    <n v="42.1"/>
    <s v="22:06:11 UTC"/>
    <n v="2.1"/>
    <s v="2500X1254px"/>
    <s v="PNG"/>
    <s v="16m"/>
    <s v="2023H1"/>
    <n v="17.150000000000002"/>
    <n v="20"/>
    <s v="02 Sunny (10%-30%)"/>
  </r>
  <r>
    <m/>
    <s v="L8-9_L1"/>
    <s v="CDM-MLB-CLS"/>
    <s v="-36.36.829, 174.91007 | Zoom: 13"/>
    <b v="1"/>
    <s v="New Zealand"/>
    <s v="Hauraki Gulf"/>
    <s v="HG"/>
    <x v="21"/>
    <n v="43.2"/>
    <s v="22:05:47 UTC"/>
    <n v="32.200000000000003"/>
    <s v="2500X1254px"/>
    <s v="PNG"/>
    <s v="16m"/>
    <s v="2023H1"/>
    <n v="17.150000000000002"/>
    <n v="20"/>
    <s v="02 Sunny (10%-30%)"/>
  </r>
  <r>
    <m/>
    <s v="L8-9_L1"/>
    <s v="CDM-MLB-CLS"/>
    <s v="-36.36.829, 174.91007 | Zoom: 13"/>
    <b v="1"/>
    <s v="New Zealand"/>
    <s v="Hauraki Gulf"/>
    <s v="HG"/>
    <x v="439"/>
    <n v="42.4"/>
    <s v="22:12:11 UTC"/>
    <n v="10.4"/>
    <s v="2500X1254px"/>
    <s v="PNG"/>
    <s v="16m"/>
    <s v="2023H1"/>
    <n v="11"/>
    <n v="20"/>
    <s v="02 Sunny (10%-30%)"/>
  </r>
  <r>
    <m/>
    <s v="L8-9_L1"/>
    <s v="CDM-MLB-CLS"/>
    <s v="-36.36.829, 174.91007 | Zoom: 13"/>
    <b v="1"/>
    <s v="New Zealand"/>
    <s v="Hauraki Gulf"/>
    <s v="HG"/>
    <x v="439"/>
    <n v="43.5"/>
    <s v="22:11:47 UTC"/>
    <n v="11.6"/>
    <s v="2500X1254px"/>
    <s v="PNG"/>
    <s v="16m"/>
    <s v="2023H1"/>
    <n v="11"/>
    <n v="20"/>
    <s v="02 Sunny (10%-30%)"/>
  </r>
  <r>
    <m/>
    <s v="L8-9_L1"/>
    <s v="CDM-MLB-CLS"/>
    <s v="-36.36.829, 174.91007 | Zoom: 13"/>
    <b v="1"/>
    <s v="New Zealand"/>
    <s v="Hauraki Gulf"/>
    <s v="HG"/>
    <x v="234"/>
    <n v="44.2"/>
    <s v="22:06:02 UTC"/>
    <n v="16.8"/>
    <s v="2500X1254px"/>
    <s v="PNG"/>
    <s v="16m"/>
    <s v="2023H1"/>
    <n v="14.850000000000001"/>
    <n v="20"/>
    <s v="02 Sunny (10%-30%)"/>
  </r>
  <r>
    <m/>
    <s v="L8-9_L1"/>
    <s v="CDM-MLB-CLS"/>
    <s v="-36.36.829, 174.91007 | Zoom: 13"/>
    <b v="1"/>
    <s v="New Zealand"/>
    <s v="Hauraki Gulf"/>
    <s v="HG"/>
    <x v="234"/>
    <n v="45.2"/>
    <s v="22:05:38 UTC"/>
    <n v="12.9"/>
    <s v="2500X1254px"/>
    <s v="PNG"/>
    <s v="16m"/>
    <s v="2023H1"/>
    <n v="14.850000000000001"/>
    <n v="20"/>
    <s v="02 Sunny (10%-30%)"/>
  </r>
  <r>
    <m/>
    <s v="L8-9_L1"/>
    <s v="CDM-MLB-CLS"/>
    <s v="-36.36.829, 174.91007 | Zoom: 13"/>
    <b v="1"/>
    <s v="New Zealand"/>
    <s v="Hauraki Gulf"/>
    <s v="HG"/>
    <x v="390"/>
    <n v="44.5"/>
    <s v="22:12:25 UTC"/>
    <n v="21.7"/>
    <s v="2500X1254px"/>
    <s v="PNG"/>
    <s v="16m"/>
    <s v="2023H1"/>
    <n v="25.45"/>
    <n v="30"/>
    <s v="02 Sunny (10%-30%)"/>
  </r>
  <r>
    <m/>
    <s v="L8-9_L1"/>
    <s v="CDM-MLB-CLS"/>
    <s v="-36.36.829, 174.91007 | Zoom: 13"/>
    <b v="1"/>
    <s v="New Zealand"/>
    <s v="Hauraki Gulf"/>
    <s v="HG"/>
    <x v="390"/>
    <n v="45.5"/>
    <s v="22:12:01 UTC"/>
    <n v="29.2"/>
    <s v="2500X1254px"/>
    <s v="PNG"/>
    <s v="16m"/>
    <s v="2023H1"/>
    <n v="25.45"/>
    <n v="30"/>
    <s v="02 Sunny (10%-30%)"/>
  </r>
  <r>
    <m/>
    <s v="L8-9_L1"/>
    <s v="CDM-MLB-CLS"/>
    <s v="-36.36.829, 174.91007 | Zoom: 13"/>
    <b v="1"/>
    <s v="New Zealand"/>
    <s v="Hauraki Gulf"/>
    <s v="HG"/>
    <x v="235"/>
    <n v="46.3"/>
    <s v="22:06:18 UTC"/>
    <n v="97"/>
    <s v="2500X1254px"/>
    <s v="PNG"/>
    <s v="16m"/>
    <s v="2023H1"/>
    <n v="58.2"/>
    <n v="60"/>
    <s v="03 Cloudy (40%-90%)"/>
  </r>
  <r>
    <m/>
    <s v="L8-9_L1"/>
    <s v="CDM-MLB-CLS"/>
    <s v="-36.36.829, 174.91007 | Zoom: 13"/>
    <b v="1"/>
    <s v="New Zealand"/>
    <s v="Hauraki Gulf"/>
    <s v="HG"/>
    <x v="235"/>
    <n v="47.2"/>
    <s v="22:05:54 UTC"/>
    <n v="19.399999999999999"/>
    <s v="2500X1254px"/>
    <s v="PNG"/>
    <s v="16m"/>
    <s v="2023H1"/>
    <n v="58.2"/>
    <n v="60"/>
    <s v="03 Cloudy (40%-90%)"/>
  </r>
  <r>
    <m/>
    <s v="L8-9_L1"/>
    <s v="CDM-MLB-CLS"/>
    <s v="-36.36.829, 174.91007 | Zoom: 13"/>
    <b v="1"/>
    <s v="New Zealand"/>
    <s v="Hauraki Gulf"/>
    <s v="HG"/>
    <x v="132"/>
    <n v="46.5"/>
    <s v="22:12:16 UTC"/>
    <n v="36.4"/>
    <s v="2500X1254px"/>
    <s v="PNG"/>
    <s v="16m"/>
    <s v="2023H1"/>
    <n v="34.4"/>
    <n v="40"/>
    <s v="03 Cloudy (40%-90%)"/>
  </r>
  <r>
    <m/>
    <s v="L8-9_L1"/>
    <s v="CDM-MLB-CLS"/>
    <s v="-36.36.829, 174.91007 | Zoom: 13"/>
    <b v="1"/>
    <s v="New Zealand"/>
    <s v="Hauraki Gulf"/>
    <s v="HG"/>
    <x v="132"/>
    <n v="47.4"/>
    <s v="22:11:52 UTC"/>
    <n v="32.4"/>
    <s v="2500X1254px"/>
    <s v="PNG"/>
    <s v="16m"/>
    <s v="2023H1"/>
    <n v="34.4"/>
    <n v="40"/>
    <s v="03 Cloudy (40%-90%)"/>
  </r>
  <r>
    <m/>
    <s v="L8-9_L1"/>
    <s v="CDM-MLB-CLS"/>
    <s v="-36.36.829, 174.91007 | Zoom: 13"/>
    <b v="1"/>
    <s v="New Zealand"/>
    <s v="Hauraki Gulf"/>
    <s v="HG"/>
    <x v="237"/>
    <n v="48.2"/>
    <s v="22:06:13 UTC"/>
    <n v="28.8"/>
    <s v="2500X1254px"/>
    <s v="PNG"/>
    <s v="16m"/>
    <s v="2023H1"/>
    <n v="18.75"/>
    <n v="20"/>
    <s v="02 Sunny (10%-30%)"/>
  </r>
  <r>
    <m/>
    <s v="L8-9_L1"/>
    <s v="CDM-MLB-CLS"/>
    <s v="-36.36.829, 174.91007 | Zoom: 13"/>
    <b v="1"/>
    <s v="New Zealand"/>
    <s v="Hauraki Gulf"/>
    <s v="HG"/>
    <x v="237"/>
    <n v="49.1"/>
    <s v="22:05:50 UTC"/>
    <n v="8.6999999999999993"/>
    <s v="2500X1254px"/>
    <s v="PNG"/>
    <s v="16m"/>
    <s v="2023H1"/>
    <n v="18.75"/>
    <n v="20"/>
    <s v="02 Sunny (10%-30%)"/>
  </r>
  <r>
    <m/>
    <s v="L8-9_L1"/>
    <s v="CDM-MLB-CLS"/>
    <s v="-36.36.829, 174.91007 | Zoom: 13"/>
    <b v="1"/>
    <s v="New Zealand"/>
    <s v="Hauraki Gulf"/>
    <s v="HG"/>
    <x v="26"/>
    <n v="48.4"/>
    <s v="22:12:37 UTC"/>
    <n v="26.9"/>
    <s v="2500X1254px"/>
    <s v="PNG"/>
    <s v="16m"/>
    <s v="2023H1"/>
    <n v="28.6"/>
    <n v="30"/>
    <s v="02 Sunny (10%-30%)"/>
  </r>
  <r>
    <m/>
    <s v="L8-9_L1"/>
    <s v="CDM-MLB-CLS"/>
    <s v="-36.36.829, 174.91007 | Zoom: 13"/>
    <b v="1"/>
    <s v="New Zealand"/>
    <s v="Hauraki Gulf"/>
    <s v="HG"/>
    <x v="26"/>
    <n v="49.3"/>
    <s v="22:12:13 UTC"/>
    <n v="30.3"/>
    <s v="2500X1254px"/>
    <s v="PNG"/>
    <s v="16m"/>
    <s v="2023H1"/>
    <n v="28.6"/>
    <n v="30"/>
    <s v="02 Sunny (10%-30%)"/>
  </r>
  <r>
    <m/>
    <s v="L8-9_L1"/>
    <s v="CDM-MLB-CLS"/>
    <s v="-36.36.829, 174.91007 | Zoom: 13"/>
    <b v="1"/>
    <s v="New Zealand"/>
    <s v="Hauraki Gulf"/>
    <s v="HG"/>
    <x v="135"/>
    <n v="50"/>
    <s v="22:06:32 UTC"/>
    <n v="91.1"/>
    <s v="2500X1254px"/>
    <s v="PNG"/>
    <s v="16m"/>
    <s v="2023H1"/>
    <n v="95.55"/>
    <n v="100"/>
    <s v="04 Overcast (100%)"/>
  </r>
  <r>
    <m/>
    <s v="L8-9_L1"/>
    <s v="CDM-MLB-CLS"/>
    <s v="-36.36.829, 174.91007 | Zoom: 13"/>
    <b v="1"/>
    <s v="New Zealand"/>
    <s v="Hauraki Gulf"/>
    <s v="HG"/>
    <x v="135"/>
    <n v="50.9"/>
    <s v="22:06:08 UTC"/>
    <n v="100"/>
    <s v="2500X1254px"/>
    <s v="PNG"/>
    <s v="16m"/>
    <s v="2023H1"/>
    <n v="95.55"/>
    <n v="100"/>
    <s v="04 Overcast (100%)"/>
  </r>
  <r>
    <m/>
    <s v="L8-9_L1"/>
    <s v="CDM-MLB-CLS"/>
    <s v="-36.36.829, 174.91007 | Zoom: 13"/>
    <b v="1"/>
    <s v="New Zealand"/>
    <s v="Hauraki Gulf"/>
    <s v="HG"/>
    <x v="440"/>
    <n v="50.2"/>
    <s v="22:12:32 UTC"/>
    <n v="8.1"/>
    <s v="2500X1254px"/>
    <s v="PNG"/>
    <s v="16m"/>
    <s v="2023H1"/>
    <n v="15.149999999999999"/>
    <n v="20"/>
    <s v="02 Sunny (10%-30%)"/>
  </r>
  <r>
    <m/>
    <s v="L8-9_L1"/>
    <s v="CDM-MLB-CLS"/>
    <s v="-36.36.829, 174.91007 | Zoom: 13"/>
    <b v="1"/>
    <s v="New Zealand"/>
    <s v="Hauraki Gulf"/>
    <s v="HG"/>
    <x v="440"/>
    <n v="51.1"/>
    <s v="22:12:09 UTC"/>
    <n v="22.2"/>
    <s v="2500X1254px"/>
    <s v="PNG"/>
    <s v="16m"/>
    <s v="2023H1"/>
    <n v="15.149999999999999"/>
    <n v="20"/>
    <s v="02 Sunny (10%-30%)"/>
  </r>
  <r>
    <m/>
    <s v="L8-9_L1"/>
    <s v="CDM-MLB-CLS"/>
    <s v="-36.36.829, 174.91007 | Zoom: 13"/>
    <b v="1"/>
    <s v="New Zealand"/>
    <s v="Hauraki Gulf"/>
    <s v="HG"/>
    <x v="29"/>
    <n v="51.7"/>
    <s v="22:06:24 UTC"/>
    <n v="56.8"/>
    <s v="2500X1254px"/>
    <s v="PNG"/>
    <s v="16m"/>
    <s v="2023H1"/>
    <n v="46.2"/>
    <n v="50"/>
    <s v="03 Cloudy (40%-90%)"/>
  </r>
  <r>
    <m/>
    <s v="L8-9_L1"/>
    <s v="CDM-MLB-CLS"/>
    <s v="-36.36.829, 174.91007 | Zoom: 13"/>
    <b v="1"/>
    <s v="New Zealand"/>
    <s v="Hauraki Gulf"/>
    <s v="HG"/>
    <x v="29"/>
    <n v="52.5"/>
    <s v="22:06:01 UTC"/>
    <n v="35.6"/>
    <s v="2500X1254px"/>
    <s v="PNG"/>
    <s v="16m"/>
    <s v="2023H1"/>
    <n v="46.2"/>
    <n v="50"/>
    <s v="03 Cloudy (40%-90%)"/>
  </r>
  <r>
    <m/>
    <s v="L8-9_L1"/>
    <s v="CDM-MLB-CLS"/>
    <s v="-36.36.829, 174.91007 | Zoom: 13"/>
    <b v="1"/>
    <s v="New Zealand"/>
    <s v="Hauraki Gulf"/>
    <s v="HG"/>
    <x v="441"/>
    <n v="52"/>
    <s v="22:12:41 UTC"/>
    <n v="72"/>
    <s v="2500X1254px"/>
    <s v="PNG"/>
    <s v="16m"/>
    <s v="2023H1"/>
    <n v="77.8"/>
    <n v="80"/>
    <s v="03 Cloudy (40%-90%)"/>
  </r>
  <r>
    <m/>
    <s v="L8-9_L1"/>
    <s v="CDM-MLB-CLS"/>
    <s v="-36.36.829, 174.91007 | Zoom: 13"/>
    <b v="1"/>
    <s v="New Zealand"/>
    <s v="Hauraki Gulf"/>
    <s v="HG"/>
    <x v="441"/>
    <n v="52.7"/>
    <s v="22:12:17 UTC"/>
    <n v="83.6"/>
    <s v="2500X1254px"/>
    <s v="PNG"/>
    <s v="16m"/>
    <s v="2023H1"/>
    <n v="77.8"/>
    <n v="80"/>
    <s v="03 Cloudy (40%-90%)"/>
  </r>
  <r>
    <m/>
    <s v="L8-9_L1"/>
    <s v="CDM-MLB-CLS"/>
    <s v="-36.36.829, 174.91007 | Zoom: 13"/>
    <b v="1"/>
    <s v="New Zealand"/>
    <s v="Hauraki Gulf"/>
    <s v="HG"/>
    <x v="240"/>
    <n v="53.4"/>
    <s v="22:06:25 UTC"/>
    <n v="64.400000000000006"/>
    <s v="2500X1254px"/>
    <s v="PNG"/>
    <s v="16m"/>
    <s v="2023H1"/>
    <n v="45.25"/>
    <n v="50"/>
    <s v="03 Cloudy (40%-90%)"/>
  </r>
  <r>
    <m/>
    <s v="L8-9_L1"/>
    <s v="CDM-MLB-CLS"/>
    <s v="-36.36.829, 174.91007 | Zoom: 13"/>
    <b v="1"/>
    <s v="New Zealand"/>
    <s v="Hauraki Gulf"/>
    <s v="HG"/>
    <x v="240"/>
    <n v="54.1"/>
    <s v="22:06:01 UTC"/>
    <n v="26.1"/>
    <s v="2500X1254px"/>
    <s v="PNG"/>
    <s v="16m"/>
    <s v="2023H1"/>
    <n v="45.25"/>
    <n v="50"/>
    <s v="03 Cloudy (40%-90%)"/>
  </r>
  <r>
    <m/>
    <s v="L8-9_L1"/>
    <s v="CDM-MLB-CLS"/>
    <s v="-36.36.829, 174.91007 | Zoom: 13"/>
    <b v="1"/>
    <s v="New Zealand"/>
    <s v="Hauraki Gulf"/>
    <s v="HG"/>
    <x v="394"/>
    <n v="53.6"/>
    <s v="22:12:34 UTC"/>
    <n v="19"/>
    <s v="2500X1254px"/>
    <s v="PNG"/>
    <s v="16m"/>
    <s v="2023H1"/>
    <n v="31"/>
    <n v="40"/>
    <s v="03 Cloudy (40%-90%)"/>
  </r>
  <r>
    <m/>
    <s v="L8-9_L1"/>
    <s v="CDM-MLB-CLS"/>
    <s v="-36.36.829, 174.91007 | Zoom: 13"/>
    <b v="1"/>
    <s v="New Zealand"/>
    <s v="Hauraki Gulf"/>
    <s v="HG"/>
    <x v="394"/>
    <n v="54.3"/>
    <s v="22:12:10 UTC"/>
    <n v="43"/>
    <s v="2500X1254px"/>
    <s v="PNG"/>
    <s v="16m"/>
    <s v="2023H1"/>
    <n v="31"/>
    <n v="40"/>
    <s v="03 Cloudy (40%-90%)"/>
  </r>
  <r>
    <m/>
    <s v="L8-9_L1"/>
    <s v="CDM-MLB-CLS"/>
    <s v="-36.36.829, 174.91007 | Zoom: 13"/>
    <b v="1"/>
    <s v="New Zealand"/>
    <s v="Hauraki Gulf"/>
    <s v="HG"/>
    <x v="241"/>
    <n v="54.9"/>
    <s v="22:06:18 UTC"/>
    <n v="18.2"/>
    <s v="2500X1254px"/>
    <s v="PNG"/>
    <s v="16m"/>
    <s v="2023H1"/>
    <n v="35"/>
    <n v="40"/>
    <s v="03 Cloudy (40%-90%)"/>
  </r>
  <r>
    <m/>
    <s v="L8-9_L1"/>
    <s v="CDM-MLB-CLS"/>
    <s v="-36.36.829, 174.91007 | Zoom: 13"/>
    <b v="1"/>
    <s v="New Zealand"/>
    <s v="Hauraki Gulf"/>
    <s v="HG"/>
    <x v="241"/>
    <n v="55.6"/>
    <s v="22:05:54 UTC"/>
    <n v="51.8"/>
    <s v="2500X1254px"/>
    <s v="PNG"/>
    <s v="16m"/>
    <s v="2023H1"/>
    <n v="35"/>
    <n v="40"/>
    <s v="03 Cloudy (40%-90%)"/>
  </r>
  <r>
    <m/>
    <s v="L8-9_L1"/>
    <s v="CDM-MLB-CLS"/>
    <s v="-36.36.829, 174.91007 | Zoom: 13"/>
    <b v="1"/>
    <s v="New Zealand"/>
    <s v="Hauraki Gulf"/>
    <s v="HG"/>
    <x v="140"/>
    <n v="55.1"/>
    <s v="22:12:34 UTC"/>
    <n v="18.7"/>
    <s v="2500X1254px"/>
    <s v="PNG"/>
    <s v="16m"/>
    <s v="2023H1"/>
    <n v="33.85"/>
    <n v="40"/>
    <s v="03 Cloudy (40%-90%)"/>
  </r>
  <r>
    <m/>
    <s v="L8-9_L1"/>
    <s v="CDM-MLB-CLS"/>
    <s v="-36.36.829, 174.91007 | Zoom: 13"/>
    <b v="1"/>
    <s v="New Zealand"/>
    <s v="Hauraki Gulf"/>
    <s v="HG"/>
    <x v="140"/>
    <n v="55.7"/>
    <s v="22:12:10 UTC"/>
    <n v="49"/>
    <s v="2500X1254px"/>
    <s v="PNG"/>
    <s v="16m"/>
    <s v="2023H1"/>
    <n v="33.85"/>
    <n v="40"/>
    <s v="03 Cloudy (40%-90%)"/>
  </r>
  <r>
    <m/>
    <s v="L8-9_L1"/>
    <s v="CDM-MLB-CLS"/>
    <s v="-36.36.829, 174.91007 | Zoom: 13"/>
    <b v="1"/>
    <s v="New Zealand"/>
    <s v="Hauraki Gulf"/>
    <s v="HG"/>
    <x v="243"/>
    <n v="56.3"/>
    <s v="22:06:28 UTC"/>
    <n v="100"/>
    <s v="2500X1254px"/>
    <s v="PNG"/>
    <s v="16m"/>
    <s v="2023H1"/>
    <n v="100"/>
    <n v="100"/>
    <s v="04 Overcast (100%)"/>
  </r>
  <r>
    <m/>
    <s v="L8-9_L1"/>
    <s v="CDM-MLB-CLS"/>
    <s v="-36.36.829, 174.91007 | Zoom: 13"/>
    <b v="1"/>
    <s v="New Zealand"/>
    <s v="Hauraki Gulf"/>
    <s v="HG"/>
    <x v="243"/>
    <n v="56.9"/>
    <s v="22:06:04 UTC"/>
    <n v="100"/>
    <s v="2500X1254px"/>
    <s v="PNG"/>
    <s v="16m"/>
    <s v="2023H1"/>
    <n v="100"/>
    <n v="100"/>
    <s v="04 Overcast (100%)"/>
  </r>
  <r>
    <m/>
    <s v="L8-9_L1"/>
    <s v="CDM-MLB-CLS"/>
    <s v="-36.36.829, 174.91007 | Zoom: 13"/>
    <b v="1"/>
    <s v="New Zealand"/>
    <s v="Hauraki Gulf"/>
    <s v="HG"/>
    <x v="34"/>
    <n v="56.4"/>
    <s v="22:12:36 UTC"/>
    <n v="67"/>
    <s v="2500X1254px"/>
    <s v="PNG"/>
    <s v="16m"/>
    <s v="2023H1"/>
    <n v="78.150000000000006"/>
    <n v="80"/>
    <s v="03 Cloudy (40%-90%)"/>
  </r>
  <r>
    <m/>
    <s v="L8-9_L1"/>
    <s v="CDM-MLB-CLS"/>
    <s v="-36.36.829, 174.91007 | Zoom: 13"/>
    <b v="1"/>
    <s v="New Zealand"/>
    <s v="Hauraki Gulf"/>
    <s v="HG"/>
    <x v="34"/>
    <n v="57.1"/>
    <s v="22:12:12 UTC"/>
    <n v="89.3"/>
    <s v="2500X1254px"/>
    <s v="PNG"/>
    <s v="16m"/>
    <s v="2023H1"/>
    <n v="78.150000000000006"/>
    <n v="80"/>
    <s v="03 Cloudy (40%-90%)"/>
  </r>
  <r>
    <m/>
    <s v="L8-9_L1"/>
    <s v="CDM-MLB-CLS"/>
    <s v="-36.36.829, 174.91007 | Zoom: 13"/>
    <b v="1"/>
    <s v="New Zealand"/>
    <s v="Hauraki Gulf"/>
    <s v="HG"/>
    <x v="143"/>
    <n v="57.5"/>
    <s v="22:06:27 UTC"/>
    <n v="94.7"/>
    <s v="2500X1254px"/>
    <s v="PNG"/>
    <s v="16m"/>
    <s v="2023H1"/>
    <n v="96.300000000000011"/>
    <n v="100"/>
    <s v="04 Overcast (100%)"/>
  </r>
  <r>
    <m/>
    <s v="L8-9_L1"/>
    <s v="CDM-MLB-CLS"/>
    <s v="-36.36.829, 174.91007 | Zoom: 13"/>
    <b v="1"/>
    <s v="New Zealand"/>
    <s v="Hauraki Gulf"/>
    <s v="HG"/>
    <x v="143"/>
    <n v="58.1"/>
    <s v="22:06:03 UTC"/>
    <n v="97.9"/>
    <s v="2500X1254px"/>
    <s v="PNG"/>
    <s v="16m"/>
    <s v="2023H1"/>
    <n v="96.300000000000011"/>
    <n v="100"/>
    <s v="04 Overcast (100%)"/>
  </r>
  <r>
    <m/>
    <s v="L8-9_L1"/>
    <s v="CDM-MLB-CLS"/>
    <s v="-36.36.829, 174.91007 | Zoom: 13"/>
    <b v="1"/>
    <s v="New Zealand"/>
    <s v="Hauraki Gulf"/>
    <s v="HG"/>
    <x v="442"/>
    <n v="57.6"/>
    <s v="22:12:39 UTC"/>
    <n v="62.1"/>
    <s v="2500X1254px"/>
    <s v="PNG"/>
    <s v="16m"/>
    <s v="2022H2"/>
    <n v="60.150000000000006"/>
    <n v="70"/>
    <s v="03 Cloudy (40%-90%)"/>
  </r>
  <r>
    <m/>
    <s v="L8-9_L1"/>
    <s v="CDM-MLB-CLS"/>
    <s v="-36.36.829, 174.91007 | Zoom: 13"/>
    <b v="1"/>
    <s v="New Zealand"/>
    <s v="Hauraki Gulf"/>
    <s v="HG"/>
    <x v="442"/>
    <n v="58.2"/>
    <s v="22:12:15 UTC"/>
    <n v="58.2"/>
    <s v="2500X1254px"/>
    <s v="PNG"/>
    <s v="16m"/>
    <s v="2022H2"/>
    <n v="60.150000000000006"/>
    <n v="70"/>
    <s v="03 Cloudy (40%-90%)"/>
  </r>
  <r>
    <m/>
    <s v="L8-9_L1"/>
    <s v="CDM-MLB-CLS"/>
    <s v="-36.36.829, 174.91007 | Zoom: 13"/>
    <b v="1"/>
    <s v="New Zealand"/>
    <s v="Hauraki Gulf"/>
    <s v="HG"/>
    <x v="37"/>
    <n v="58.4"/>
    <s v="22:06:26 UTC"/>
    <n v="58.4"/>
    <s v="2500X1254px"/>
    <s v="PNG"/>
    <s v="16m"/>
    <s v="2022H2"/>
    <n v="68.7"/>
    <n v="70"/>
    <s v="03 Cloudy (40%-90%)"/>
  </r>
  <r>
    <m/>
    <s v="L8-9_L1"/>
    <s v="CDM-MLB-CLS"/>
    <s v="-36.36.829, 174.91007 | Zoom: 13"/>
    <b v="1"/>
    <s v="New Zealand"/>
    <s v="Hauraki Gulf"/>
    <s v="HG"/>
    <x v="37"/>
    <n v="59.1"/>
    <s v="22:06:02 UTC"/>
    <n v="79"/>
    <s v="2500X1254px"/>
    <s v="PNG"/>
    <s v="16m"/>
    <s v="2022H2"/>
    <n v="68.7"/>
    <n v="70"/>
    <s v="03 Cloudy (40%-90%)"/>
  </r>
  <r>
    <m/>
    <s v="L8-9_L1"/>
    <s v="CDM-MLB-CLS"/>
    <s v="-36.36.829, 174.91007 | Zoom: 13"/>
    <b v="1"/>
    <s v="New Zealand"/>
    <s v="Hauraki Gulf"/>
    <s v="HG"/>
    <x v="443"/>
    <n v="58.6"/>
    <s v="22:12:35 UTC"/>
    <n v="66.5"/>
    <s v="2500X1254px"/>
    <s v="PNG"/>
    <s v="16m"/>
    <s v="2022H2"/>
    <n v="82.1"/>
    <n v="90"/>
    <s v="03 Cloudy (40%-90%)"/>
  </r>
  <r>
    <m/>
    <s v="L8-9_L1"/>
    <s v="CDM-MLB-CLS"/>
    <s v="-36.36.829, 174.91007 | Zoom: 13"/>
    <b v="1"/>
    <s v="New Zealand"/>
    <s v="Hauraki Gulf"/>
    <s v="HG"/>
    <x v="443"/>
    <n v="59.2"/>
    <s v="22:12:11 UTC"/>
    <n v="97.7"/>
    <s v="2500X1254px"/>
    <s v="PNG"/>
    <s v="16m"/>
    <s v="2022H2"/>
    <n v="82.1"/>
    <n v="90"/>
    <s v="03 Cloudy (40%-90%)"/>
  </r>
  <r>
    <m/>
    <s v="L8-9_L1"/>
    <s v="CDM-MLB-CLS"/>
    <s v="-36.36.829, 174.91007 | Zoom: 13"/>
    <b v="1"/>
    <s v="New Zealand"/>
    <s v="Hauraki Gulf"/>
    <s v="HG"/>
    <x v="246"/>
    <n v="59.2"/>
    <s v="22:06:29 UTC"/>
    <n v="97.6"/>
    <s v="2500X1254px"/>
    <s v="PNG"/>
    <s v="16m"/>
    <s v="2022H2"/>
    <n v="94.8"/>
    <n v="100"/>
    <s v="04 Overcast (100%)"/>
  </r>
  <r>
    <m/>
    <s v="L8-9_L1"/>
    <s v="CDM-MLB-CLS"/>
    <s v="-36.36.829, 174.91007 | Zoom: 13"/>
    <b v="1"/>
    <s v="New Zealand"/>
    <s v="Hauraki Gulf"/>
    <s v="HG"/>
    <x v="246"/>
    <n v="59.8"/>
    <s v="22:06:05 UTC"/>
    <n v="92"/>
    <s v="2500X1254px"/>
    <s v="PNG"/>
    <s v="16m"/>
    <s v="2022H2"/>
    <n v="94.8"/>
    <n v="100"/>
    <s v="04 Overcast (100%)"/>
  </r>
  <r>
    <m/>
    <s v="L8-9_L1"/>
    <s v="CDM-MLB-CLS"/>
    <s v="-36.36.829, 174.91007 | Zoom: 13"/>
    <b v="1"/>
    <s v="New Zealand"/>
    <s v="Hauraki Gulf"/>
    <s v="HG"/>
    <x v="398"/>
    <n v="59.2"/>
    <s v="22:12:39 UTC"/>
    <n v="80.599999999999994"/>
    <s v="2500X1254px"/>
    <s v="PNG"/>
    <s v="16m"/>
    <s v="2022H2"/>
    <n v="87.9"/>
    <n v="90"/>
    <s v="03 Cloudy (40%-90%)"/>
  </r>
  <r>
    <m/>
    <s v="L8-9_L1"/>
    <s v="CDM-MLB-CLS"/>
    <s v="-36.36.829, 174.91007 | Zoom: 13"/>
    <b v="1"/>
    <s v="New Zealand"/>
    <s v="Hauraki Gulf"/>
    <s v="HG"/>
    <x v="398"/>
    <n v="59.9"/>
    <s v="22:12:15 UTC"/>
    <n v="95.2"/>
    <s v="2500X1254px"/>
    <s v="PNG"/>
    <s v="16m"/>
    <s v="2022H2"/>
    <n v="87.9"/>
    <n v="90"/>
    <s v="03 Cloudy (40%-90%)"/>
  </r>
  <r>
    <m/>
    <s v="L8-9_L1"/>
    <s v="CDM-MLB-CLS"/>
    <s v="-36.36.829, 174.91007 | Zoom: 13"/>
    <b v="1"/>
    <s v="New Zealand"/>
    <s v="Hauraki Gulf"/>
    <s v="HG"/>
    <x v="247"/>
    <n v="59.5"/>
    <s v="22:06:28 UTC"/>
    <n v="100"/>
    <s v="2500X1254px"/>
    <s v="PNG"/>
    <s v="16m"/>
    <s v="2022H2"/>
    <n v="99.95"/>
    <n v="100"/>
    <s v="04 Overcast (100%)"/>
  </r>
  <r>
    <m/>
    <s v="L8-9_L1"/>
    <s v="CDM-MLB-CLS"/>
    <s v="-36.36.829, 174.91007 | Zoom: 13"/>
    <b v="1"/>
    <s v="New Zealand"/>
    <s v="Hauraki Gulf"/>
    <s v="HG"/>
    <x v="247"/>
    <n v="60.2"/>
    <s v="22:06:05 UTC"/>
    <n v="99.9"/>
    <s v="2500X1254px"/>
    <s v="PNG"/>
    <s v="16m"/>
    <s v="2022H2"/>
    <n v="99.95"/>
    <n v="100"/>
    <s v="04 Overcast (100%)"/>
  </r>
  <r>
    <m/>
    <s v="L8-9_L1"/>
    <s v="CDM-MLB-CLS"/>
    <s v="-36.36.829, 174.91007 | Zoom: 13"/>
    <b v="1"/>
    <s v="New Zealand"/>
    <s v="Hauraki Gulf"/>
    <s v="HG"/>
    <x v="147"/>
    <n v="59.6"/>
    <s v="22:12:45 UTC"/>
    <n v="88.1"/>
    <s v="2500X1254px"/>
    <s v="PNG"/>
    <s v="16m"/>
    <s v="2022H2"/>
    <n v="93.5"/>
    <n v="100"/>
    <s v="04 Overcast (100%)"/>
  </r>
  <r>
    <m/>
    <s v="L8-9_L1"/>
    <s v="CDM-MLB-CLS"/>
    <s v="-36.36.829, 174.91007 | Zoom: 13"/>
    <b v="1"/>
    <s v="New Zealand"/>
    <s v="Hauraki Gulf"/>
    <s v="HG"/>
    <x v="147"/>
    <n v="60.3"/>
    <s v="22:12:21 UTC"/>
    <n v="98.9"/>
    <s v="2500X1254px"/>
    <s v="PNG"/>
    <s v="16m"/>
    <s v="2022H2"/>
    <n v="93.5"/>
    <n v="100"/>
    <s v="04 Overcast (100%)"/>
  </r>
  <r>
    <m/>
    <s v="L8-9_L1"/>
    <s v="CDM-MLB-CLS"/>
    <s v="-36.36.829, 174.91007 | Zoom: 13"/>
    <b v="1"/>
    <s v="New Zealand"/>
    <s v="Hauraki Gulf"/>
    <s v="HG"/>
    <x v="249"/>
    <n v="59.5"/>
    <s v="22:06:35 UTC"/>
    <n v="43.1"/>
    <s v="2500X1254px"/>
    <s v="PNG"/>
    <s v="16m"/>
    <s v="2022H2"/>
    <n v="43.35"/>
    <n v="50"/>
    <s v="03 Cloudy (40%-90%)"/>
  </r>
  <r>
    <m/>
    <s v="L8-9_L1"/>
    <s v="CDM-MLB-CLS"/>
    <s v="-36.36.829, 174.91007 | Zoom: 13"/>
    <b v="1"/>
    <s v="New Zealand"/>
    <s v="Hauraki Gulf"/>
    <s v="HG"/>
    <x v="249"/>
    <n v="60.3"/>
    <s v="22:06:11 UTC"/>
    <n v="43.6"/>
    <s v="2500X1254px"/>
    <s v="PNG"/>
    <s v="16m"/>
    <s v="2022H2"/>
    <n v="43.35"/>
    <n v="50"/>
    <s v="03 Cloudy (40%-90%)"/>
  </r>
  <r>
    <m/>
    <s v="L8-9_L1"/>
    <s v="CDM-MLB-CLS"/>
    <s v="-36.36.829, 174.91007 | Zoom: 13"/>
    <b v="1"/>
    <s v="New Zealand"/>
    <s v="Hauraki Gulf"/>
    <s v="HG"/>
    <x v="42"/>
    <n v="59.5"/>
    <s v="22:12:37 UTC"/>
    <n v="67.3"/>
    <s v="2500X1254px"/>
    <s v="PNG"/>
    <s v="16m"/>
    <s v="2022H2"/>
    <n v="62.849999999999994"/>
    <n v="70"/>
    <s v="03 Cloudy (40%-90%)"/>
  </r>
  <r>
    <m/>
    <s v="L8-9_L1"/>
    <s v="CDM-MLB-CLS"/>
    <s v="-36.36.829, 174.91007 | Zoom: 13"/>
    <b v="1"/>
    <s v="New Zealand"/>
    <s v="Hauraki Gulf"/>
    <s v="HG"/>
    <x v="42"/>
    <n v="60.3"/>
    <s v="22:12:13 UTC"/>
    <n v="58.4"/>
    <s v="2500X1254px"/>
    <s v="PNG"/>
    <s v="16m"/>
    <s v="2022H2"/>
    <n v="62.849999999999994"/>
    <n v="70"/>
    <s v="03 Cloudy (40%-90%)"/>
  </r>
  <r>
    <m/>
    <s v="L8-9_L1"/>
    <s v="CDM-MLB-CLS"/>
    <s v="-36.36.829, 174.91007 | Zoom: 13"/>
    <b v="1"/>
    <s v="New Zealand"/>
    <s v="Hauraki Gulf"/>
    <s v="HG"/>
    <x v="150"/>
    <n v="59.1"/>
    <s v="22:06:29 UTC"/>
    <n v="43.5"/>
    <s v="2500X1254px"/>
    <s v="PNG"/>
    <s v="16m"/>
    <s v="2022H2"/>
    <n v="31.4"/>
    <n v="40"/>
    <s v="03 Cloudy (40%-90%)"/>
  </r>
  <r>
    <m/>
    <s v="L8-9_L1"/>
    <s v="CDM-MLB-CLS"/>
    <s v="-36.36.829, 174.91007 | Zoom: 13"/>
    <b v="1"/>
    <s v="New Zealand"/>
    <s v="Hauraki Gulf"/>
    <s v="HG"/>
    <x v="150"/>
    <n v="59.9"/>
    <s v="22:06:05 UTC"/>
    <n v="19.3"/>
    <s v="2500X1254px"/>
    <s v="PNG"/>
    <s v="16m"/>
    <s v="2022H2"/>
    <n v="31.4"/>
    <n v="40"/>
    <s v="03 Cloudy (40%-90%)"/>
  </r>
  <r>
    <m/>
    <s v="L8-9_L1"/>
    <s v="CDM-MLB-CLS"/>
    <s v="-36.36.829, 174.91007 | Zoom: 13"/>
    <b v="1"/>
    <s v="New Zealand"/>
    <s v="Hauraki Gulf"/>
    <s v="HG"/>
    <x v="444"/>
    <n v="59"/>
    <s v="22:12:45 UTC"/>
    <n v="46"/>
    <s v="2500X1254px"/>
    <s v="PNG"/>
    <s v="16m"/>
    <s v="2022H2"/>
    <n v="73"/>
    <n v="80"/>
    <s v="03 Cloudy (40%-90%)"/>
  </r>
  <r>
    <m/>
    <s v="L8-9_L1"/>
    <s v="CDM-MLB-CLS"/>
    <s v="-36.36.829, 174.91007 | Zoom: 13"/>
    <b v="1"/>
    <s v="New Zealand"/>
    <s v="Hauraki Gulf"/>
    <s v="HG"/>
    <x v="444"/>
    <n v="59.8"/>
    <s v="22:12:21 UTC"/>
    <n v="100"/>
    <s v="2500X1254px"/>
    <s v="PNG"/>
    <s v="16m"/>
    <s v="2022H2"/>
    <n v="73"/>
    <n v="80"/>
    <s v="03 Cloudy (40%-90%)"/>
  </r>
  <r>
    <m/>
    <s v="L8-9_L1"/>
    <s v="CDM-MLB-CLS"/>
    <s v="-36.36.829, 174.91007 | Zoom: 13"/>
    <b v="1"/>
    <s v="New Zealand"/>
    <s v="Hauraki Gulf"/>
    <s v="HG"/>
    <x v="45"/>
    <n v="58.1"/>
    <s v="22:06:35 UTC"/>
    <n v="64.400000000000006"/>
    <s v="2500X1254px"/>
    <s v="PNG"/>
    <s v="16m"/>
    <s v="2022H2"/>
    <n v="69.95"/>
    <n v="70"/>
    <s v="03 Cloudy (40%-90%)"/>
  </r>
  <r>
    <m/>
    <s v="L8-9_L1"/>
    <s v="CDM-MLB-CLS"/>
    <s v="-36.36.829, 174.91007 | Zoom: 13"/>
    <b v="1"/>
    <s v="New Zealand"/>
    <s v="Hauraki Gulf"/>
    <s v="HG"/>
    <x v="45"/>
    <n v="59"/>
    <s v="22:06:11 UTC"/>
    <n v="75.5"/>
    <s v="2500X1254px"/>
    <s v="PNG"/>
    <s v="16m"/>
    <s v="2022H2"/>
    <n v="69.95"/>
    <n v="70"/>
    <s v="03 Cloudy (40%-90%)"/>
  </r>
  <r>
    <m/>
    <s v="L8-9_L1"/>
    <s v="CDM-MLB-CLS"/>
    <s v="-36.36.829, 174.91007 | Zoom: 13"/>
    <b v="1"/>
    <s v="New Zealand"/>
    <s v="Hauraki Gulf"/>
    <s v="HG"/>
    <x v="445"/>
    <n v="58"/>
    <s v="22:12:41 UTC"/>
    <n v="14.2"/>
    <s v="2500X1254px"/>
    <s v="PNG"/>
    <s v="16m"/>
    <s v="2022H2"/>
    <n v="22.25"/>
    <n v="30"/>
    <s v="02 Sunny (10%-30%)"/>
  </r>
  <r>
    <m/>
    <s v="L8-9_L1"/>
    <s v="CDM-MLB-CLS"/>
    <s v="-36.36.829, 174.91007 | Zoom: 13"/>
    <b v="1"/>
    <s v="New Zealand"/>
    <s v="Hauraki Gulf"/>
    <s v="HG"/>
    <x v="445"/>
    <n v="58.9"/>
    <s v="22:12:17 UTC"/>
    <n v="30.3"/>
    <s v="2500X1254px"/>
    <s v="PNG"/>
    <s v="16m"/>
    <s v="2022H2"/>
    <n v="22.25"/>
    <n v="30"/>
    <s v="02 Sunny (10%-30%)"/>
  </r>
  <r>
    <m/>
    <s v="L8-9_L1"/>
    <s v="CDM-MLB-CLS"/>
    <s v="-36.36.829, 174.91007 | Zoom: 13"/>
    <b v="1"/>
    <s v="New Zealand"/>
    <s v="Hauraki Gulf"/>
    <s v="HG"/>
    <x v="253"/>
    <n v="56.7"/>
    <s v="22:06:28 UTC"/>
    <n v="82"/>
    <s v="2500X1254px"/>
    <s v="PNG"/>
    <s v="16m"/>
    <s v="2022H2"/>
    <n v="78"/>
    <n v="80"/>
    <s v="03 Cloudy (40%-90%)"/>
  </r>
  <r>
    <m/>
    <s v="L8-9_L1"/>
    <s v="CDM-MLB-CLS"/>
    <s v="-36.36.829, 174.91007 | Zoom: 13"/>
    <b v="1"/>
    <s v="New Zealand"/>
    <s v="Hauraki Gulf"/>
    <s v="HG"/>
    <x v="253"/>
    <n v="57.7"/>
    <s v="22:06:04 UTC"/>
    <n v="74"/>
    <s v="2500X1254px"/>
    <s v="PNG"/>
    <s v="16m"/>
    <s v="2022H2"/>
    <n v="78"/>
    <n v="80"/>
    <s v="03 Cloudy (40%-90%)"/>
  </r>
  <r>
    <m/>
    <s v="L8-9_L1"/>
    <s v="CDM-MLB-CLS"/>
    <s v="-36.36.829, 174.91007 | Zoom: 13"/>
    <b v="1"/>
    <s v="New Zealand"/>
    <s v="Hauraki Gulf"/>
    <s v="HG"/>
    <x v="402"/>
    <n v="56.5"/>
    <s v="22:12:51 UTC"/>
    <n v="41.4"/>
    <s v="2500X1254px"/>
    <s v="PNG"/>
    <s v="16m"/>
    <s v="2022H2"/>
    <n v="56.45"/>
    <n v="60"/>
    <s v="03 Cloudy (40%-90%)"/>
  </r>
  <r>
    <m/>
    <s v="L8-9_L1"/>
    <s v="CDM-MLB-CLS"/>
    <s v="-36.36.829, 174.91007 | Zoom: 13"/>
    <b v="1"/>
    <s v="New Zealand"/>
    <s v="Hauraki Gulf"/>
    <s v="HG"/>
    <x v="402"/>
    <n v="57.5"/>
    <s v="22:12:27 UTC"/>
    <n v="71.5"/>
    <s v="2500X1254px"/>
    <s v="PNG"/>
    <s v="16m"/>
    <s v="2022H2"/>
    <n v="56.45"/>
    <n v="60"/>
    <s v="03 Cloudy (40%-90%)"/>
  </r>
  <r>
    <m/>
    <s v="L8-9_L1"/>
    <s v="CDM-MLB-CLS"/>
    <s v="-36.36.829, 174.91007 | Zoom: 13"/>
    <b v="1"/>
    <s v="New Zealand"/>
    <s v="Hauraki Gulf"/>
    <s v="HG"/>
    <x v="254"/>
    <n v="54.9"/>
    <s v="22:06:40 UTC"/>
    <n v="100"/>
    <s v="2500X1254px"/>
    <s v="PNG"/>
    <s v="16m"/>
    <s v="2022H2"/>
    <n v="100"/>
    <n v="100"/>
    <s v="04 Overcast (100%)"/>
  </r>
  <r>
    <m/>
    <s v="L8-9_L1"/>
    <s v="CDM-MLB-CLS"/>
    <s v="-36.36.829, 174.91007 | Zoom: 13"/>
    <b v="1"/>
    <s v="New Zealand"/>
    <s v="Hauraki Gulf"/>
    <s v="HG"/>
    <x v="254"/>
    <n v="55.9"/>
    <s v="22:06:16 UTC"/>
    <n v="100"/>
    <s v="2500X1254px"/>
    <s v="PNG"/>
    <s v="16m"/>
    <s v="2022H2"/>
    <n v="100"/>
    <n v="100"/>
    <s v="04 Overcast (100%)"/>
  </r>
  <r>
    <m/>
    <s v="L8-9_L1"/>
    <s v="CDM-MLB-CLS"/>
    <s v="-36.36.829, 174.91007 | Zoom: 13"/>
    <b v="1"/>
    <s v="New Zealand"/>
    <s v="Hauraki Gulf"/>
    <s v="HG"/>
    <x v="154"/>
    <n v="54.6"/>
    <s v="22:12:39 UTC"/>
    <n v="86.8"/>
    <s v="2500X1254px"/>
    <s v="PNG"/>
    <s v="16m"/>
    <s v="2022H2"/>
    <n v="86.4"/>
    <n v="90"/>
    <s v="03 Cloudy (40%-90%)"/>
  </r>
  <r>
    <m/>
    <s v="L8-9_L1"/>
    <s v="CDM-MLB-CLS"/>
    <s v="-36.36.829, 174.91007 | Zoom: 13"/>
    <b v="1"/>
    <s v="New Zealand"/>
    <s v="Hauraki Gulf"/>
    <s v="HG"/>
    <x v="154"/>
    <n v="55.6"/>
    <s v="22:12:15 UTC"/>
    <n v="86"/>
    <s v="2500X1254px"/>
    <s v="PNG"/>
    <s v="16m"/>
    <s v="2022H2"/>
    <n v="86.4"/>
    <n v="90"/>
    <s v="03 Cloudy (40%-90%)"/>
  </r>
  <r>
    <m/>
    <s v="L8-9_L1"/>
    <s v="CDM-MLB-CLS"/>
    <s v="-36.36.829, 174.91007 | Zoom: 13"/>
    <b v="1"/>
    <s v="New Zealand"/>
    <s v="Hauraki Gulf"/>
    <s v="HG"/>
    <x v="256"/>
    <n v="52.7"/>
    <s v="22:06:29 UTC"/>
    <n v="11"/>
    <s v="2500X1254px"/>
    <s v="PNG"/>
    <s v="16m"/>
    <s v="2022H2"/>
    <n v="17.899999999999999"/>
    <n v="20"/>
    <s v="02 Sunny (10%-30%)"/>
  </r>
  <r>
    <m/>
    <s v="L8-9_L1"/>
    <s v="CDM-MLB-CLS"/>
    <s v="-36.36.829, 174.91007 | Zoom: 13"/>
    <b v="1"/>
    <s v="New Zealand"/>
    <s v="Hauraki Gulf"/>
    <s v="HG"/>
    <x v="256"/>
    <n v="53.7"/>
    <s v="22:06:05 UTC"/>
    <n v="24.8"/>
    <s v="2500X1254px"/>
    <s v="PNG"/>
    <s v="16m"/>
    <s v="2022H2"/>
    <n v="17.899999999999999"/>
    <n v="20"/>
    <s v="02 Sunny (10%-30%)"/>
  </r>
  <r>
    <m/>
    <s v="L8-9_L1"/>
    <s v="CDM-MLB-CLS"/>
    <s v="-36.36.829, 174.91007 | Zoom: 13"/>
    <b v="1"/>
    <s v="New Zealand"/>
    <s v="Hauraki Gulf"/>
    <s v="HG"/>
    <x v="50"/>
    <n v="52.4"/>
    <s v="22:12:47 UTC"/>
    <n v="53.4"/>
    <s v="2500X1254px"/>
    <s v="PNG"/>
    <s v="16m"/>
    <s v="2022H2"/>
    <n v="54"/>
    <n v="60"/>
    <s v="03 Cloudy (40%-90%)"/>
  </r>
  <r>
    <m/>
    <s v="L8-9_L1"/>
    <s v="CDM-MLB-CLS"/>
    <s v="-36.36.829, 174.91007 | Zoom: 13"/>
    <b v="1"/>
    <s v="New Zealand"/>
    <s v="Hauraki Gulf"/>
    <s v="HG"/>
    <x v="50"/>
    <n v="53.5"/>
    <s v="22:12:23 UT"/>
    <n v="54.6"/>
    <s v="2500X1254px"/>
    <s v="PNG"/>
    <s v="16m"/>
    <s v="2022H2"/>
    <n v="54"/>
    <n v="60"/>
    <s v="03 Cloudy (40%-90%)"/>
  </r>
  <r>
    <m/>
    <s v="L8-9_L1"/>
    <s v="CDM-MLB-CLS"/>
    <s v="-36.36.829, 174.91007 | Zoom: 13"/>
    <b v="1"/>
    <s v="New Zealand"/>
    <s v="Hauraki Gulf"/>
    <s v="HG"/>
    <x v="157"/>
    <n v="50.2"/>
    <s v="22:06:31 UT"/>
    <n v="98.2"/>
    <s v="2500X1254px"/>
    <s v="PNG"/>
    <s v="16m"/>
    <s v="2022H2"/>
    <n v="96.1"/>
    <n v="100"/>
    <s v="04 Overcast (100%)"/>
  </r>
  <r>
    <m/>
    <s v="L8-9_L1"/>
    <s v="CDM-MLB-CLS"/>
    <s v="-36.36.829, 174.91007 | Zoom: 13"/>
    <b v="1"/>
    <s v="New Zealand"/>
    <s v="Hauraki Gulf"/>
    <s v="HG"/>
    <x v="157"/>
    <n v="51.3"/>
    <s v="22:06:07 UTC"/>
    <n v="94"/>
    <s v="2500X1254px"/>
    <s v="PNG"/>
    <s v="16m"/>
    <s v="2022H2"/>
    <n v="96.1"/>
    <n v="100"/>
    <s v="04 Overcast (100%)"/>
  </r>
  <r>
    <m/>
    <s v="L8-9_L1"/>
    <s v="CDM-MLB-CLS"/>
    <s v="-36.36.829, 174.91007 | Zoom: 13"/>
    <b v="1"/>
    <s v="New Zealand"/>
    <s v="Hauraki Gulf"/>
    <s v="HG"/>
    <x v="446"/>
    <n v="49.8"/>
    <s v="22:12:38 UTC"/>
    <n v="77.400000000000006"/>
    <s v="2500X1254px"/>
    <s v="PNG"/>
    <s v="16m"/>
    <s v="2022H2"/>
    <n v="83.95"/>
    <n v="90"/>
    <s v="03 Cloudy (40%-90%)"/>
  </r>
  <r>
    <m/>
    <s v="L8-9_L1"/>
    <s v="CDM-MLB-CLS"/>
    <s v="-36.36.829, 174.91007 | Zoom: 13"/>
    <b v="1"/>
    <s v="New Zealand"/>
    <s v="Hauraki Gulf"/>
    <s v="HG"/>
    <x v="446"/>
    <n v="50.9"/>
    <s v="22:12:14 UTC"/>
    <n v="90.5"/>
    <s v="2500X1254px"/>
    <s v="PNG"/>
    <s v="16m"/>
    <s v="2022H2"/>
    <n v="83.95"/>
    <n v="90"/>
    <s v="03 Cloudy (40%-90%)"/>
  </r>
  <r>
    <m/>
    <s v="L8-9_L1"/>
    <s v="CDM-MLB-CLS"/>
    <s v="-36.36.829, 174.91007 | Zoom: 13"/>
    <b v="1"/>
    <s v="New Zealand"/>
    <s v="Hauraki Gulf"/>
    <s v="HG"/>
    <x v="53"/>
    <n v="47.4"/>
    <s v="22:06:22 UTC"/>
    <n v="61.7"/>
    <s v="2500X1254px"/>
    <s v="PNG"/>
    <s v="16m"/>
    <s v="2022H2"/>
    <n v="54.5"/>
    <n v="60"/>
    <s v="03 Cloudy (40%-90%)"/>
  </r>
  <r>
    <m/>
    <s v="L8-9_L1"/>
    <s v="CDM-MLB-CLS"/>
    <s v="-36.36.829, 174.91007 | Zoom: 13"/>
    <b v="1"/>
    <s v="New Zealand"/>
    <s v="Hauraki Gulf"/>
    <s v="HG"/>
    <x v="53"/>
    <n v="47.3"/>
    <s v="22:05:58 UTC"/>
    <n v="47.3"/>
    <s v="2500X1254px"/>
    <s v="PNG"/>
    <s v="16m"/>
    <s v="2022H2"/>
    <n v="54.5"/>
    <n v="60"/>
    <s v="03 Cloudy (40%-90%)"/>
  </r>
  <r>
    <m/>
    <s v="L8-9_L1"/>
    <s v="CDM-MLB-CLS"/>
    <s v="-36.36.829, 174.91007 | Zoom: 13"/>
    <b v="1"/>
    <s v="New Zealand"/>
    <s v="Hauraki Gulf"/>
    <s v="HG"/>
    <x v="447"/>
    <n v="47.1"/>
    <s v="22:12:49 UTC"/>
    <n v="69.900000000000006"/>
    <s v="2500X1254px"/>
    <s v="PNG"/>
    <s v="16m"/>
    <s v="2022H2"/>
    <n v="73.45"/>
    <n v="80"/>
    <s v="03 Cloudy (40%-90%)"/>
  </r>
  <r>
    <m/>
    <s v="L8-9_L1"/>
    <s v="CDM-MLB-CLS"/>
    <s v="-36.36.829, 174.91007 | Zoom: 13"/>
    <b v="1"/>
    <s v="New Zealand"/>
    <s v="Hauraki Gulf"/>
    <s v="HG"/>
    <x v="447"/>
    <n v="48.2"/>
    <s v="22:12:25 UTC"/>
    <n v="77"/>
    <s v="2500X1254px"/>
    <s v="PNG"/>
    <s v="16m"/>
    <s v="2022H2"/>
    <n v="73.45"/>
    <n v="80"/>
    <s v="03 Cloudy (40%-90%)"/>
  </r>
  <r>
    <m/>
    <s v="L8-9_L1"/>
    <s v="CDM-MLB-CLS"/>
    <s v="-36.36.829, 174.91007 | Zoom: 13"/>
    <b v="1"/>
    <s v="New Zealand"/>
    <s v="Hauraki Gulf"/>
    <s v="HG"/>
    <x v="259"/>
    <n v="44.5"/>
    <s v="22:06:40 UTC"/>
    <n v="65.599999999999994"/>
    <s v="2500X1254px"/>
    <s v="PNG"/>
    <s v="16m"/>
    <s v="2022H2"/>
    <n v="70.449999999999989"/>
    <n v="80"/>
    <s v="03 Cloudy (40%-90%)"/>
  </r>
  <r>
    <m/>
    <s v="L8-9_L1"/>
    <s v="CDM-MLB-CLS"/>
    <s v="-36.36.829, 174.91007 | Zoom: 13"/>
    <b v="1"/>
    <s v="New Zealand"/>
    <s v="Hauraki Gulf"/>
    <s v="HG"/>
    <x v="259"/>
    <n v="45.7"/>
    <s v="22:06:16 UTC"/>
    <n v="75.3"/>
    <s v="2500X1254px"/>
    <s v="PNG"/>
    <s v="16m"/>
    <s v="2022H2"/>
    <n v="70.449999999999989"/>
    <n v="80"/>
    <s v="03 Cloudy (40%-90%)"/>
  </r>
  <r>
    <m/>
    <s v="L8-9_L1"/>
    <s v="CDM-MLB-CLS"/>
    <s v="-36.36.829, 174.91007 | Zoom: 13"/>
    <b v="1"/>
    <s v="New Zealand"/>
    <s v="Hauraki Gulf"/>
    <s v="HG"/>
    <x v="406"/>
    <n v="44.1"/>
    <s v="22:12:34 UTC"/>
    <n v="51.4"/>
    <s v="2500X1254px"/>
    <s v="PNG"/>
    <s v="16m"/>
    <s v="2022H2"/>
    <n v="54.45"/>
    <n v="60"/>
    <s v="03 Cloudy (40%-90%)"/>
  </r>
  <r>
    <m/>
    <s v="L8-9_L1"/>
    <s v="CDM-MLB-CLS"/>
    <s v="-36.36.829, 174.91007 | Zoom: 13"/>
    <b v="1"/>
    <s v="New Zealand"/>
    <s v="Hauraki Gulf"/>
    <s v="HG"/>
    <x v="406"/>
    <n v="45.3"/>
    <s v="22:12:10 UTC"/>
    <n v="57.5"/>
    <s v="2500X1254px"/>
    <s v="PNG"/>
    <s v="16m"/>
    <s v="2022H2"/>
    <n v="54.45"/>
    <n v="60"/>
    <s v="03 Cloudy (40%-90%)"/>
  </r>
  <r>
    <m/>
    <s v="L8-9_L1"/>
    <s v="CDM-MLB-CLS"/>
    <s v="-36.36.829, 174.91007 | Zoom: 13"/>
    <b v="1"/>
    <s v="New Zealand"/>
    <s v="Hauraki Gulf"/>
    <s v="HG"/>
    <x v="260"/>
    <n v="41.5"/>
    <s v="22:06:21 UTC"/>
    <n v="72.400000000000006"/>
    <s v="2500X1254px"/>
    <s v="PNG"/>
    <s v="16m"/>
    <s v="2022H2"/>
    <n v="83.550000000000011"/>
    <n v="90"/>
    <s v="03 Cloudy (40%-90%)"/>
  </r>
  <r>
    <m/>
    <s v="L8-9_L1"/>
    <s v="CDM-MLB-CLS"/>
    <s v="-36.36.829, 174.91007 | Zoom: 13"/>
    <b v="1"/>
    <s v="New Zealand"/>
    <s v="Hauraki Gulf"/>
    <s v="HG"/>
    <x v="260"/>
    <n v="42.7"/>
    <s v="22:05:57 UTC"/>
    <n v="94.7"/>
    <s v="2500X1254px"/>
    <s v="PNG"/>
    <s v="16m"/>
    <s v="2022H2"/>
    <n v="83.550000000000011"/>
    <n v="90"/>
    <s v="03 Cloudy (40%-90%)"/>
  </r>
  <r>
    <m/>
    <s v="L8-9_L1"/>
    <s v="CDM-MLB-CLS"/>
    <s v="-36.36.829, 174.91007 | Zoom: 13"/>
    <b v="1"/>
    <s v="New Zealand"/>
    <s v="Hauraki Gulf"/>
    <s v="HG"/>
    <x v="162"/>
    <n v="41.2"/>
    <s v="22:12:51 UTC"/>
    <n v="10.3"/>
    <s v="2500X1254px"/>
    <s v="PNG"/>
    <s v="16m"/>
    <s v="2022H2"/>
    <n v="54.75"/>
    <n v="60"/>
    <s v="03 Cloudy (40%-90%)"/>
  </r>
  <r>
    <m/>
    <s v="L8-9_L1"/>
    <s v="CDM-MLB-CLS"/>
    <s v="-36.36.829, 174.91007 | Zoom: 13"/>
    <b v="1"/>
    <s v="New Zealand"/>
    <s v="Hauraki Gulf"/>
    <s v="HG"/>
    <x v="162"/>
    <n v="42.4"/>
    <s v="22:12:27 UTC"/>
    <n v="99.2"/>
    <s v="2500X1254px"/>
    <s v="PNG"/>
    <s v="16m"/>
    <s v="2022H2"/>
    <n v="54.75"/>
    <n v="60"/>
    <s v="03 Cloudy (40%-90%)"/>
  </r>
  <r>
    <m/>
    <s v="L8-9_L1"/>
    <s v="CDM-MLB-CLS"/>
    <s v="-36.36.829, 174.91007 | Zoom: 13"/>
    <b v="1"/>
    <s v="New Zealand"/>
    <s v="Hauraki Gulf"/>
    <s v="HG"/>
    <x v="262"/>
    <n v="38.6"/>
    <s v="22:06:38 UTC"/>
    <n v="62.9"/>
    <s v="2500X1254px"/>
    <s v="PNG"/>
    <s v="16m"/>
    <s v="2022H2"/>
    <n v="40.299999999999997"/>
    <n v="50"/>
    <s v="03 Cloudy (40%-90%)"/>
  </r>
  <r>
    <m/>
    <s v="L8-9_L1"/>
    <s v="CDM-MLB-CLS"/>
    <s v="-36.36.829, 174.91007 | Zoom: 13"/>
    <b v="1"/>
    <s v="New Zealand"/>
    <s v="Hauraki Gulf"/>
    <s v="HG"/>
    <x v="262"/>
    <n v="39.799999999999997"/>
    <s v="22:06:14 UTC"/>
    <n v="17.7"/>
    <s v="2500X1254px"/>
    <s v="PNG"/>
    <s v="16m"/>
    <s v="2022H2"/>
    <n v="40.299999999999997"/>
    <n v="50"/>
    <s v="03 Cloudy (40%-90%)"/>
  </r>
  <r>
    <m/>
    <s v="L8-9_L1"/>
    <s v="CDM-MLB-CLS"/>
    <s v="-36.36.829, 174.91007 | Zoom: 13"/>
    <b v="1"/>
    <s v="New Zealand"/>
    <s v="Hauraki Gulf"/>
    <s v="HG"/>
    <x v="58"/>
    <n v="38.200000000000003"/>
    <s v="22:12:27 UTC"/>
    <n v="21.1"/>
    <s v="2500X1254px"/>
    <s v="PNG"/>
    <s v="16m"/>
    <s v="2022H2"/>
    <n v="31.05"/>
    <n v="40"/>
    <s v="03 Cloudy (40%-90%)"/>
  </r>
  <r>
    <m/>
    <s v="L8-9_L1"/>
    <s v="CDM-MLB-CLS"/>
    <s v="-36.36.829, 174.91007 | Zoom: 13"/>
    <b v="1"/>
    <s v="New Zealand"/>
    <s v="Hauraki Gulf"/>
    <s v="HG"/>
    <x v="58"/>
    <n v="39.4"/>
    <s v="22:12:03 UTC"/>
    <n v="41"/>
    <s v="2500X1254px"/>
    <s v="PNG"/>
    <s v="16m"/>
    <s v="2022H2"/>
    <n v="31.05"/>
    <n v="40"/>
    <s v="03 Cloudy (40%-90%)"/>
  </r>
  <r>
    <m/>
    <s v="L8-9_L1"/>
    <s v="CDM-MLB-CLS"/>
    <s v="-36.36.829, 174.91007 | Zoom: 13"/>
    <b v="1"/>
    <s v="New Zealand"/>
    <s v="Hauraki Gulf"/>
    <s v="HG"/>
    <x v="165"/>
    <n v="35.700000000000003"/>
    <s v="22:06:16 UTC"/>
    <n v="48.4"/>
    <s v="2500X1254px"/>
    <s v="PNG"/>
    <s v="16m"/>
    <s v="2022H2"/>
    <n v="58.5"/>
    <n v="60"/>
    <s v="03 Cloudy (40%-90%)"/>
  </r>
  <r>
    <m/>
    <s v="L8-9_L1"/>
    <s v="CDM-MLB-CLS"/>
    <s v="-36.36.829, 174.91007 | Zoom: 13"/>
    <b v="1"/>
    <s v="New Zealand"/>
    <s v="Hauraki Gulf"/>
    <s v="HG"/>
    <x v="165"/>
    <n v="36.9"/>
    <s v="22:05:52 UTC"/>
    <n v="68.599999999999994"/>
    <s v="2500X1254px"/>
    <s v="PNG"/>
    <s v="16m"/>
    <s v="2022H2"/>
    <n v="58.5"/>
    <n v="60"/>
    <s v="03 Cloudy (40%-90%)"/>
  </r>
  <r>
    <m/>
    <s v="L8-9_L1"/>
    <s v="CDM-MLB-CLS"/>
    <s v="-36.36.829, 174.91007 | Zoom: 13"/>
    <b v="1"/>
    <s v="New Zealand"/>
    <s v="Hauraki Gulf"/>
    <s v="HG"/>
    <x v="448"/>
    <n v="35.4"/>
    <s v="22:12:44 UTC"/>
    <n v="96"/>
    <s v="2500X1254px"/>
    <s v="PNG"/>
    <s v="16m"/>
    <s v="2022H2"/>
    <n v="84.75"/>
    <n v="90"/>
    <s v="03 Cloudy (40%-90%)"/>
  </r>
  <r>
    <m/>
    <s v="L8-9_L1"/>
    <s v="CDM-MLB-CLS"/>
    <s v="-36.36.829, 174.91007 | Zoom: 13"/>
    <b v="1"/>
    <s v="New Zealand"/>
    <s v="Hauraki Gulf"/>
    <s v="HG"/>
    <x v="448"/>
    <n v="36.6"/>
    <s v="22:12:20 UTC"/>
    <n v="73.5"/>
    <s v="2500X1254px"/>
    <s v="PNG"/>
    <s v="16m"/>
    <s v="2022H2"/>
    <n v="84.75"/>
    <n v="90"/>
    <s v="03 Cloudy (40%-90%)"/>
  </r>
  <r>
    <m/>
    <s v="L8-9_L1"/>
    <s v="CDM-MLB-CLS"/>
    <s v="-36.36.829, 174.91007 | Zoom: 13"/>
    <b v="1"/>
    <s v="New Zealand"/>
    <s v="Hauraki Gulf"/>
    <s v="HG"/>
    <x v="61"/>
    <n v="32.9"/>
    <s v="22:06:34 UTC"/>
    <n v="44.3"/>
    <s v="2500X1254px"/>
    <s v="PNG"/>
    <s v="16m"/>
    <s v="2022H2"/>
    <n v="44.3"/>
    <n v="50"/>
    <s v="03 Cloudy (40%-90%)"/>
  </r>
  <r>
    <m/>
    <s v="L8-9_L1"/>
    <s v="CDM-MLB-CLS"/>
    <s v="-36.36.829, 174.91007 | Zoom: 13"/>
    <b v="1"/>
    <s v="New Zealand"/>
    <s v="Hauraki Gulf"/>
    <s v="HG"/>
    <x v="61"/>
    <n v="34.200000000000003"/>
    <s v="22:06:10 UTC"/>
    <n v="44.3"/>
    <s v="2500X1254px"/>
    <s v="PNG"/>
    <s v="16m"/>
    <s v="2022H2"/>
    <n v="44.3"/>
    <n v="50"/>
    <s v="03 Cloudy (40%-90%)"/>
  </r>
  <r>
    <m/>
    <s v="L8-9_L1"/>
    <s v="CDM-MLB-CLS"/>
    <s v="-36.36.829, 174.91007 | Zoom: 13"/>
    <b v="1"/>
    <s v="New Zealand"/>
    <s v="Hauraki Gulf"/>
    <s v="HG"/>
    <x v="449"/>
    <n v="32.6"/>
    <s v="22:12:26 UTC"/>
    <n v="17"/>
    <s v="2500X1254px"/>
    <s v="PNG"/>
    <s v="16m"/>
    <s v="2022H2"/>
    <n v="36.299999999999997"/>
    <n v="40"/>
    <s v="03 Cloudy (40%-90%)"/>
  </r>
  <r>
    <m/>
    <s v="L8-9_L1"/>
    <s v="CDM-MLB-CLS"/>
    <s v="-36.36.829, 174.91007 | Zoom: 13"/>
    <b v="1"/>
    <s v="New Zealand"/>
    <s v="Hauraki Gulf"/>
    <s v="HG"/>
    <x v="449"/>
    <n v="33.799999999999997"/>
    <s v="22:12:02 UTC"/>
    <n v="55.6"/>
    <s v="2500X1254px"/>
    <s v="PNG"/>
    <s v="16m"/>
    <s v="2022H2"/>
    <n v="36.299999999999997"/>
    <n v="40"/>
    <s v="03 Cloudy (40%-90%)"/>
  </r>
  <r>
    <m/>
    <s v="L8-9_L1"/>
    <s v="CDM-MLB-CLS"/>
    <s v="-36.36.829, 174.91007 | Zoom: 13"/>
    <b v="1"/>
    <s v="New Zealand"/>
    <s v="Hauraki Gulf"/>
    <s v="HG"/>
    <x v="265"/>
    <n v="30.3"/>
    <s v="22:06:15 UTC"/>
    <n v="100"/>
    <s v="2500X1254px"/>
    <s v="PNG"/>
    <s v="16m"/>
    <s v="2022H2"/>
    <n v="84.7"/>
    <n v="90"/>
    <s v="03 Cloudy (40%-90%)"/>
  </r>
  <r>
    <m/>
    <s v="L8-9_L1"/>
    <s v="CDM-MLB-CLS"/>
    <s v="-36.36.829, 174.91007 | Zoom: 13"/>
    <b v="1"/>
    <s v="New Zealand"/>
    <s v="Hauraki Gulf"/>
    <s v="HG"/>
    <x v="265"/>
    <n v="31.6"/>
    <s v="22:05:51 UTC"/>
    <n v="69.400000000000006"/>
    <s v="2500X1254px"/>
    <s v="PNG"/>
    <s v="16m"/>
    <s v="2022H2"/>
    <n v="84.7"/>
    <n v="90"/>
    <s v="03 Cloudy (40%-90%)"/>
  </r>
  <r>
    <m/>
    <s v="L8-9_L1"/>
    <s v="CDM-MLB-CLS"/>
    <s v="-36.36.829, 174.91007 | Zoom: 13"/>
    <b v="1"/>
    <s v="New Zealand"/>
    <s v="Hauraki Gulf"/>
    <s v="HG"/>
    <x v="410"/>
    <n v="30.1"/>
    <s v="22:12:44 UTC"/>
    <n v="92"/>
    <s v="2500X1254px"/>
    <s v="PNG"/>
    <s v="16m"/>
    <s v="2022H2"/>
    <n v="96"/>
    <n v="100"/>
    <s v="04 Overcast (100%)"/>
  </r>
  <r>
    <m/>
    <s v="L8-9_L1"/>
    <s v="CDM-MLB-CLS"/>
    <s v="-36.36.829, 174.91007 | Zoom: 13"/>
    <b v="1"/>
    <s v="New Zealand"/>
    <s v="Hauraki Gulf"/>
    <s v="HG"/>
    <x v="410"/>
    <n v="31.3"/>
    <s v="22:12:20 UTC"/>
    <n v="100"/>
    <s v="2500X1254px"/>
    <s v="PNG"/>
    <s v="16m"/>
    <s v="2022H2"/>
    <n v="96"/>
    <n v="100"/>
    <s v="04 Overcast (100%)"/>
  </r>
  <r>
    <m/>
    <s v="L8-9_L1"/>
    <s v="CDM-MLB-CLS"/>
    <s v="-36.36.829, 174.91007 | Zoom: 13"/>
    <b v="1"/>
    <s v="New Zealand"/>
    <s v="Hauraki Gulf"/>
    <s v="HG"/>
    <x v="266"/>
    <n v="28"/>
    <s v="22:06:32 UTC"/>
    <n v="2.7"/>
    <s v="2500X1254px"/>
    <s v="PNG"/>
    <s v="16m"/>
    <s v="2022H2"/>
    <n v="24.55"/>
    <n v="30"/>
    <s v="02 Sunny (10%-30%)"/>
  </r>
  <r>
    <m/>
    <s v="L8-9_L1"/>
    <s v="CDM-MLB-CLS"/>
    <s v="-36.36.829, 174.91007 | Zoom: 13"/>
    <b v="1"/>
    <s v="New Zealand"/>
    <s v="Hauraki Gulf"/>
    <s v="HG"/>
    <x v="266"/>
    <n v="29.3"/>
    <s v="22:06:08 UTC"/>
    <n v="46.4"/>
    <s v="2500X1254px"/>
    <s v="PNG"/>
    <s v="16m"/>
    <s v="2022H2"/>
    <n v="24.55"/>
    <n v="30"/>
    <s v="02 Sunny (10%-30%)"/>
  </r>
  <r>
    <m/>
    <s v="L8-9_L1"/>
    <s v="CDM-MLB-CLS"/>
    <s v="-36.36.829, 174.91007 | Zoom: 13"/>
    <b v="1"/>
    <s v="New Zealand"/>
    <s v="Hauraki Gulf"/>
    <s v="HG"/>
    <x v="170"/>
    <n v="27.7"/>
    <s v="22:12:22 UTC"/>
    <n v="58.9"/>
    <s v="2500X1254px"/>
    <s v="PNG"/>
    <s v="16m"/>
    <s v="2022H2"/>
    <n v="51.2"/>
    <n v="60"/>
    <s v="03 Cloudy (40%-90%)"/>
  </r>
  <r>
    <m/>
    <s v="L8-9_L1"/>
    <s v="CDM-MLB-CLS"/>
    <s v="-36.36.829, 174.91007 | Zoom: 13"/>
    <b v="1"/>
    <s v="New Zealand"/>
    <s v="Hauraki Gulf"/>
    <s v="HG"/>
    <x v="170"/>
    <n v="29"/>
    <s v="22:11:58 UTC"/>
    <n v="43.5"/>
    <s v="2500X1254px"/>
    <s v="PNG"/>
    <s v="16m"/>
    <s v="2022H2"/>
    <n v="51.2"/>
    <n v="60"/>
    <s v="03 Cloudy (40%-90%)"/>
  </r>
  <r>
    <m/>
    <s v="L8-9_L1"/>
    <s v="CDM-MLB-CLS"/>
    <s v="-36.36.829, 174.91007 | Zoom: 13"/>
    <b v="1"/>
    <s v="New Zealand"/>
    <s v="Hauraki Gulf"/>
    <s v="HG"/>
    <x v="172"/>
    <n v="25.9"/>
    <s v="22:06:07 UTC"/>
    <n v="29.9"/>
    <s v="2500X1254px"/>
    <s v="PNG"/>
    <s v="16m"/>
    <s v="2022H2"/>
    <n v="51"/>
    <n v="60"/>
    <s v="03 Cloudy (40%-90%)"/>
  </r>
  <r>
    <m/>
    <s v="L8-9_L1"/>
    <s v="CDM-MLB-CLS"/>
    <s v="-36.36.829, 174.91007 | Zoom: 13"/>
    <b v="1"/>
    <s v="New Zealand"/>
    <s v="Hauraki Gulf"/>
    <s v="HG"/>
    <x v="172"/>
    <n v="27.2"/>
    <s v="22:05:43 UTC"/>
    <n v="72.099999999999994"/>
    <s v="2500X1254px"/>
    <s v="PNG"/>
    <s v="16m"/>
    <s v="2022H2"/>
    <n v="51"/>
    <n v="60"/>
    <s v="03 Cloudy (40%-90%)"/>
  </r>
  <r>
    <m/>
    <s v="L8-9_L1"/>
    <s v="CDM-MLB-CLS"/>
    <s v="-36.36.829, 174.91007 | Zoom: 13"/>
    <b v="1"/>
    <s v="New Zealand"/>
    <s v="Hauraki Gulf"/>
    <s v="HG"/>
    <x v="66"/>
    <n v="25.8"/>
    <s v="22:12:38 UTC"/>
    <n v="92"/>
    <s v="2500X1254px"/>
    <s v="PNG"/>
    <s v="16m"/>
    <s v="2022H2"/>
    <n v="94.95"/>
    <n v="100"/>
    <s v="04 Overcast (100%)"/>
  </r>
  <r>
    <m/>
    <s v="L8-9_L1"/>
    <s v="CDM-MLB-CLS"/>
    <s v="-36.36.829, 174.91007 | Zoom: 13"/>
    <b v="1"/>
    <s v="New Zealand"/>
    <s v="Hauraki Gulf"/>
    <s v="HG"/>
    <x v="66"/>
    <n v="27.1"/>
    <s v="22:12:14 UTC"/>
    <n v="97.9"/>
    <s v="2500X1254px"/>
    <s v="PNG"/>
    <s v="16m"/>
    <s v="2022H2"/>
    <n v="94.95"/>
    <n v="100"/>
    <s v="04 Overcast (100%)"/>
  </r>
  <r>
    <m/>
    <s v="L8-9_L1"/>
    <s v="CDM-MLB-CLS"/>
    <s v="-36.36.829, 174.91007 | Zoom: 13"/>
    <b v="1"/>
    <s v="New Zealand"/>
    <s v="Hauraki Gulf"/>
    <s v="HG"/>
    <x v="174"/>
    <n v="24.3"/>
    <s v="22:06:23 UTC"/>
    <n v="28.4"/>
    <s v="2500X1254px"/>
    <s v="PNG"/>
    <s v="16m"/>
    <s v="2022H2"/>
    <n v="20.65"/>
    <n v="30"/>
    <s v="02 Sunny (10%-30%)"/>
  </r>
  <r>
    <m/>
    <s v="L8-9_L1"/>
    <s v="CDM-MLB-CLS"/>
    <s v="-36.36.829, 174.91007 | Zoom: 13"/>
    <b v="1"/>
    <s v="New Zealand"/>
    <s v="Hauraki Gulf"/>
    <s v="HG"/>
    <x v="174"/>
    <n v="25.6"/>
    <s v="22:05:59 UTC"/>
    <n v="12.9"/>
    <s v="2500X1254px"/>
    <s v="PNG"/>
    <s v="16m"/>
    <s v="2022H2"/>
    <n v="20.65"/>
    <n v="30"/>
    <s v="02 Sunny (10%-30%)"/>
  </r>
  <r>
    <m/>
    <s v="L8-9_L1"/>
    <s v="CDM-MLB-CLS"/>
    <s v="-36.36.829, 174.91007 | Zoom: 13"/>
    <b v="1"/>
    <s v="New Zealand"/>
    <s v="Hauraki Gulf"/>
    <s v="HG"/>
    <x v="450"/>
    <n v="24"/>
    <s v="22:12:11 UTC"/>
    <n v="92.6"/>
    <s v="2500X1254px"/>
    <s v="PNG"/>
    <s v="16m"/>
    <s v="2022H2"/>
    <n v="86.15"/>
    <n v="90"/>
    <s v="03 Cloudy (40%-90%)"/>
  </r>
  <r>
    <m/>
    <s v="L8-9_L1"/>
    <s v="CDM-MLB-CLS"/>
    <s v="-36.36.829, 174.91007 | Zoom: 13"/>
    <b v="1"/>
    <s v="New Zealand"/>
    <s v="Hauraki Gulf"/>
    <s v="HG"/>
    <x v="450"/>
    <n v="25.4"/>
    <s v="22:11:47 UTC"/>
    <n v="79.7"/>
    <s v="2500X1254px"/>
    <s v="PNG"/>
    <s v="16m"/>
    <s v="2022H2"/>
    <n v="86.15"/>
    <n v="90"/>
    <s v="03 Cloudy (40%-90%)"/>
  </r>
  <r>
    <m/>
    <s v="L8-9_L1"/>
    <s v="CDM-MLB-CLS"/>
    <s v="-36.36.829, 174.91007 | Zoom: 13"/>
    <b v="1"/>
    <s v="New Zealand"/>
    <s v="Hauraki Gulf"/>
    <s v="HG"/>
    <x v="69"/>
    <n v="22.9"/>
    <s v="22:05:53 UTC"/>
    <n v="99.1"/>
    <s v="2500X1254px"/>
    <s v="PNG"/>
    <s v="16m"/>
    <s v="2022H2"/>
    <n v="91.8"/>
    <n v="100"/>
    <s v="04 Overcast (100%)"/>
  </r>
  <r>
    <m/>
    <s v="L8-9_L1"/>
    <s v="CDM-MLB-CLS"/>
    <s v="-36.36.829, 174.91007 | Zoom: 13"/>
    <b v="1"/>
    <s v="New Zealand"/>
    <s v="Hauraki Gulf"/>
    <s v="HG"/>
    <x v="69"/>
    <n v="24.2"/>
    <s v="22:05:29 UTC"/>
    <n v="84.5"/>
    <s v="2500X1254px"/>
    <s v="PNG"/>
    <s v="16m"/>
    <s v="2022H2"/>
    <n v="91.8"/>
    <n v="100"/>
    <s v="04 Overcast (100%)"/>
  </r>
  <r>
    <m/>
    <s v="L8-9_L1"/>
    <s v="CDM-MLB-CLS"/>
    <s v="-36.36.829, 174.91007 | Zoom: 13"/>
    <b v="1"/>
    <s v="New Zealand"/>
    <s v="Hauraki Gulf"/>
    <s v="HG"/>
    <x v="451"/>
    <n v="22.8"/>
    <s v="22:12:26 UTC"/>
    <n v="30.7"/>
    <s v="2500X1254px"/>
    <s v="PNG"/>
    <s v="16m"/>
    <s v="2022H2"/>
    <n v="24.049999999999997"/>
    <n v="30"/>
    <s v="02 Sunny (10%-30%)"/>
  </r>
  <r>
    <m/>
    <s v="L8-9_L1"/>
    <s v="CDM-MLB-CLS"/>
    <s v="-36.36.829, 174.91007 | Zoom: 13"/>
    <b v="1"/>
    <s v="New Zealand"/>
    <s v="Hauraki Gulf"/>
    <s v="HG"/>
    <x v="451"/>
    <n v="24.1"/>
    <s v="22:12:03 UTC"/>
    <n v="17.399999999999999"/>
    <s v="2500X1254px"/>
    <s v="PNG"/>
    <s v="16m"/>
    <s v="2022H2"/>
    <n v="24.049999999999997"/>
    <n v="30"/>
    <s v="02 Sunny (10%-30%)"/>
  </r>
  <r>
    <m/>
    <s v="L8-9_L1"/>
    <s v="CDM-MLB-CLS"/>
    <s v="-36.36.829, 174.91007 | Zoom: 13"/>
    <b v="1"/>
    <s v="New Zealand"/>
    <s v="Hauraki Gulf"/>
    <s v="HG"/>
    <x v="270"/>
    <n v="22"/>
    <s v="22:06:16 UTC"/>
    <n v="47.5"/>
    <s v="2500X1254px"/>
    <s v="PNG"/>
    <s v="16m"/>
    <s v="2022H2"/>
    <n v="69.650000000000006"/>
    <n v="70"/>
    <s v="03 Cloudy (40%-90%)"/>
  </r>
  <r>
    <m/>
    <s v="L8-9_L1"/>
    <s v="CDM-MLB-CLS"/>
    <s v="-36.36.829, 174.91007 | Zoom: 13"/>
    <b v="1"/>
    <s v="New Zealand"/>
    <s v="Hauraki Gulf"/>
    <s v="HG"/>
    <x v="270"/>
    <n v="23.3"/>
    <s v="22:05:52 UTC"/>
    <n v="91.8"/>
    <s v="2500X1254px"/>
    <s v="PNG"/>
    <s v="16m"/>
    <s v="2022H2"/>
    <n v="69.650000000000006"/>
    <n v="70"/>
    <s v="03 Cloudy (40%-90%)"/>
  </r>
  <r>
    <m/>
    <s v="L8-9_L1"/>
    <s v="CDM-MLB-CLS"/>
    <s v="-36.36.829, 174.91007 | Zoom: 13"/>
    <b v="1"/>
    <s v="New Zealand"/>
    <s v="Hauraki Gulf"/>
    <s v="HG"/>
    <x v="414"/>
    <n v="21.9"/>
    <s v="22:12:03 UTC"/>
    <n v="7.3"/>
    <s v="2500X1254px"/>
    <s v="PNG"/>
    <s v="16m"/>
    <s v="2022H2"/>
    <n v="9.4"/>
    <n v="10"/>
    <s v="02 Sunny (10%-30%)"/>
  </r>
  <r>
    <m/>
    <s v="L8-9_L1"/>
    <s v="CDM-MLB-CLS"/>
    <s v="-36.36.829, 174.91007 | Zoom: 13"/>
    <b v="1"/>
    <s v="New Zealand"/>
    <s v="Hauraki Gulf"/>
    <s v="HG"/>
    <x v="414"/>
    <n v="23.2"/>
    <s v="22:11:39 UTC"/>
    <n v="11.5"/>
    <s v="2500X1254px"/>
    <s v="PNG"/>
    <s v="16m"/>
    <s v="2022H2"/>
    <n v="9.4"/>
    <n v="10"/>
    <s v="02 Sunny (10%-30%)"/>
  </r>
  <r>
    <m/>
    <s v="L8-9_L1"/>
    <s v="CDM-MLB-CLS"/>
    <s v="-36.36.829, 174.91007 | Zoom: 13"/>
    <b v="1"/>
    <s v="New Zealand"/>
    <s v="Hauraki Gulf"/>
    <s v="HG"/>
    <x v="271"/>
    <n v="21.4"/>
    <s v="22:05:54 UTC"/>
    <n v="15.1"/>
    <s v="2500X1254px"/>
    <s v="PNG"/>
    <s v="16m"/>
    <s v="2022H2"/>
    <n v="33.75"/>
    <n v="40"/>
    <s v="03 Cloudy (40%-90%)"/>
  </r>
  <r>
    <m/>
    <s v="L8-9_L1"/>
    <s v="CDM-MLB-CLS"/>
    <s v="-36.36.829, 174.91007 | Zoom: 13"/>
    <b v="1"/>
    <s v="New Zealand"/>
    <s v="Hauraki Gulf"/>
    <s v="HG"/>
    <x v="271"/>
    <n v="22.7"/>
    <s v="22:05:30 UTC"/>
    <n v="52.4"/>
    <s v="2500X1254px"/>
    <s v="PNG"/>
    <s v="16m"/>
    <s v="2022H2"/>
    <n v="33.75"/>
    <n v="40"/>
    <s v="03 Cloudy (40%-90%)"/>
  </r>
  <r>
    <m/>
    <s v="L8-9_L1"/>
    <s v="CDM-MLB-CLS"/>
    <s v="-36.36.829, 174.91007 | Zoom: 13"/>
    <b v="1"/>
    <s v="New Zealand"/>
    <s v="Hauraki Gulf"/>
    <s v="HG"/>
    <x v="179"/>
    <n v="21.4"/>
    <s v="22:12:27 UTC"/>
    <n v="48.6"/>
    <s v="2500X1254px"/>
    <s v="PNG"/>
    <s v="16m"/>
    <s v="2022H1"/>
    <n v="48.35"/>
    <n v="50"/>
    <s v="03 Cloudy (40%-90%)"/>
  </r>
  <r>
    <m/>
    <s v="L8-9_L1"/>
    <s v="CDM-MLB-CLS"/>
    <s v="-36.36.829, 174.91007 | Zoom: 13"/>
    <b v="1"/>
    <s v="New Zealand"/>
    <s v="Hauraki Gulf"/>
    <s v="HG"/>
    <x v="179"/>
    <n v="22.7"/>
    <s v="22:12:03 UTC"/>
    <n v="48.1"/>
    <s v="2500X1254px"/>
    <s v="PNG"/>
    <s v="16m"/>
    <s v="2022H1"/>
    <n v="48.35"/>
    <n v="50"/>
    <s v="03 Cloudy (40%-90%)"/>
  </r>
  <r>
    <m/>
    <s v="L8-9_L1"/>
    <s v="CDM-MLB-CLS"/>
    <s v="-36.36.829, 174.91007 | Zoom: 13"/>
    <b v="1"/>
    <s v="New Zealand"/>
    <s v="Hauraki Gulf"/>
    <s v="HG"/>
    <x v="273"/>
    <n v="21.3"/>
    <s v="22:06:15 UTC"/>
    <n v="75.5"/>
    <s v="2500X1254px"/>
    <s v="PNG"/>
    <s v="16m"/>
    <s v="2022H1"/>
    <n v="54.8"/>
    <n v="60"/>
    <s v="03 Cloudy (40%-90%)"/>
  </r>
  <r>
    <m/>
    <s v="L8-9_L1"/>
    <s v="CDM-MLB-CLS"/>
    <s v="-36.36.829, 174.91007 | Zoom: 13"/>
    <b v="1"/>
    <s v="New Zealand"/>
    <s v="Hauraki Gulf"/>
    <s v="HG"/>
    <x v="273"/>
    <n v="22.7"/>
    <s v="22:05:51 UTC"/>
    <n v="34.1"/>
    <s v="2500X1254px"/>
    <s v="PNG"/>
    <s v="16m"/>
    <s v="2022H1"/>
    <n v="54.8"/>
    <n v="60"/>
    <s v="03 Cloudy (40%-90%)"/>
  </r>
  <r>
    <m/>
    <s v="L8-9_L1"/>
    <s v="CDM-MLB-CLS"/>
    <s v="-36.36.829, 174.91007 | Zoom: 13"/>
    <b v="1"/>
    <s v="New Zealand"/>
    <s v="Hauraki Gulf"/>
    <s v="HG"/>
    <x v="74"/>
    <n v="21.3"/>
    <s v="22:12:02 UTC"/>
    <n v="9.6"/>
    <s v="2500X1254px"/>
    <s v="PNG"/>
    <s v="16m"/>
    <s v="2022H1"/>
    <n v="15.95"/>
    <n v="20"/>
    <s v="02 Sunny (10%-30%)"/>
  </r>
  <r>
    <m/>
    <s v="L8-9_L1"/>
    <s v="CDM-MLB-CLS"/>
    <s v="-36.36.829, 174.91007 | Zoom: 13"/>
    <b v="1"/>
    <s v="New Zealand"/>
    <s v="Hauraki Gulf"/>
    <s v="HG"/>
    <x v="74"/>
    <n v="22.6"/>
    <s v="22:11:38 UTC"/>
    <n v="22.3"/>
    <s v="2500X1254px"/>
    <s v="PNG"/>
    <s v="16m"/>
    <s v="2022H1"/>
    <n v="15.95"/>
    <n v="20"/>
    <s v="02 Sunny (10%-30%)"/>
  </r>
  <r>
    <m/>
    <s v="L8-9_L1"/>
    <s v="CDM-MLB-CLS"/>
    <s v="-36.36.829, 174.91007 | Zoom: 13"/>
    <b v="1"/>
    <s v="New Zealand"/>
    <s v="Hauraki Gulf"/>
    <s v="HG"/>
    <x v="182"/>
    <n v="21.5"/>
    <s v="22:05:39 UTC"/>
    <n v="27.8"/>
    <s v="2500X1254px"/>
    <s v="PNG"/>
    <s v="16m"/>
    <s v="2022H1"/>
    <n v="21.85"/>
    <n v="30"/>
    <s v="02 Sunny (10%-30%)"/>
  </r>
  <r>
    <m/>
    <s v="L8-9_L1"/>
    <s v="CDM-MLB-CLS"/>
    <s v="-36.36.829, 174.91007 | Zoom: 13"/>
    <b v="1"/>
    <s v="New Zealand"/>
    <s v="Hauraki Gulf"/>
    <s v="HG"/>
    <x v="182"/>
    <n v="22.9"/>
    <s v="22:05:16 UTC"/>
    <n v="15.9"/>
    <s v="2500X1254px"/>
    <s v="PNG"/>
    <s v="16m"/>
    <s v="2022H1"/>
    <n v="21.85"/>
    <n v="30"/>
    <s v="02 Sunny (10%-30%)"/>
  </r>
  <r>
    <m/>
    <s v="L8-9_L1"/>
    <s v="CDM-MLB-CLS"/>
    <s v="-36.36.829, 174.91007 | Zoom: 13"/>
    <b v="1"/>
    <s v="New Zealand"/>
    <s v="Hauraki Gulf"/>
    <s v="HG"/>
    <x v="452"/>
    <n v="21.6"/>
    <s v="22:12:23 UTC"/>
    <n v="13"/>
    <s v="2500X1254px"/>
    <s v="PNG"/>
    <s v="16m"/>
    <s v="2022H1"/>
    <n v="16"/>
    <n v="20"/>
    <s v="02 Sunny (10%-30%)"/>
  </r>
  <r>
    <m/>
    <s v="L8-9_L1"/>
    <s v="CDM-MLB-CLS"/>
    <s v="-36.36.829, 174.91007 | Zoom: 13"/>
    <b v="1"/>
    <s v="New Zealand"/>
    <s v="Hauraki Gulf"/>
    <s v="HG"/>
    <x v="452"/>
    <n v="23"/>
    <s v="22:11:59 UTC"/>
    <n v="19"/>
    <s v="2500X1254px"/>
    <s v="PNG"/>
    <s v="16m"/>
    <s v="2022H1"/>
    <n v="16"/>
    <n v="20"/>
    <s v="02 Sunny (10%-30%)"/>
  </r>
  <r>
    <m/>
    <s v="L8-9_L1"/>
    <s v="CDM-MLB-CLS"/>
    <s v="-36.36.829, 174.91007 | Zoom: 13"/>
    <b v="1"/>
    <s v="New Zealand"/>
    <s v="Hauraki Gulf"/>
    <s v="HG"/>
    <x v="77"/>
    <n v="22.2"/>
    <s v="22:06:07 UTC"/>
    <n v="6.5"/>
    <s v="2500X1254px"/>
    <s v="PNG"/>
    <s v="16m"/>
    <s v="2022H1"/>
    <n v="16.7"/>
    <n v="20"/>
    <s v="02 Sunny (10%-30%)"/>
  </r>
  <r>
    <m/>
    <s v="L8-9_L1"/>
    <s v="CDM-MLB-CLS"/>
    <s v="-36.36.829, 174.91007 | Zoom: 13"/>
    <b v="1"/>
    <s v="New Zealand"/>
    <s v="Hauraki Gulf"/>
    <s v="HG"/>
    <x v="77"/>
    <n v="23.5"/>
    <s v="22:05:43 UTC"/>
    <n v="26.9"/>
    <s v="2500X1254px"/>
    <s v="PNG"/>
    <s v="16m"/>
    <s v="2022H1"/>
    <n v="16.7"/>
    <n v="20"/>
    <s v="02 Sunny (10%-30%)"/>
  </r>
  <r>
    <m/>
    <s v="L8-9_L1"/>
    <s v="CDM-MLB-CLS"/>
    <s v="-36.36.829, 174.91007 | Zoom: 13"/>
    <b v="1"/>
    <s v="New Zealand"/>
    <s v="Hauraki Gulf"/>
    <s v="HG"/>
    <x v="453"/>
    <n v="22.2"/>
    <s v="22:11:45 UTC"/>
    <n v="55.6"/>
    <s v="2500X1254px"/>
    <s v="PNG"/>
    <s v="16m"/>
    <s v="2022H1"/>
    <n v="67.25"/>
    <n v="70"/>
    <s v="03 Cloudy (40%-90%)"/>
  </r>
  <r>
    <m/>
    <s v="L8-9_L1"/>
    <s v="CDM-MLB-CLS"/>
    <s v="-36.36.829, 174.91007 | Zoom: 13"/>
    <b v="1"/>
    <s v="New Zealand"/>
    <s v="Hauraki Gulf"/>
    <s v="HG"/>
    <x v="453"/>
    <n v="23.6"/>
    <s v="22:11:21 UTC"/>
    <n v="78.900000000000006"/>
    <s v="2500X1254px"/>
    <s v="PNG"/>
    <s v="16m"/>
    <s v="2022H1"/>
    <n v="67.25"/>
    <n v="70"/>
    <s v="03 Cloudy (40%-90%)"/>
  </r>
  <r>
    <m/>
    <s v="L8-9_L1"/>
    <s v="CDM-MLB-CLS"/>
    <s v="-36.36.829, 174.91007 | Zoom: 13"/>
    <b v="1"/>
    <s v="New Zealand"/>
    <s v="Hauraki Gulf"/>
    <s v="HG"/>
    <x v="276"/>
    <n v="23.1"/>
    <s v="22:05:33 UTC"/>
    <n v="73.900000000000006"/>
    <s v="2500X1254px"/>
    <s v="PNG"/>
    <s v="16m"/>
    <s v="2022H1"/>
    <n v="64.599999999999994"/>
    <n v="70"/>
    <s v="03 Cloudy (40%-90%)"/>
  </r>
  <r>
    <m/>
    <s v="L8-9_L1"/>
    <s v="CDM-MLB-CLS"/>
    <s v="-36.36.829, 174.91007 | Zoom: 13"/>
    <b v="1"/>
    <s v="New Zealand"/>
    <s v="Hauraki Gulf"/>
    <s v="HG"/>
    <x v="276"/>
    <n v="24.5"/>
    <s v="22:05:09 UTC"/>
    <n v="55.3"/>
    <s v="2500X1254px"/>
    <s v="PNG"/>
    <s v="16m"/>
    <s v="2022H1"/>
    <n v="64.599999999999994"/>
    <n v="70"/>
    <s v="03 Cloudy (40%-90%)"/>
  </r>
  <r>
    <m/>
    <s v="L8-9_L1"/>
    <s v="CDM-MLB-CLS"/>
    <s v="-36.36.829, 174.91007 | Zoom: 13"/>
    <b v="1"/>
    <s v="New Zealand"/>
    <s v="Hauraki Gulf"/>
    <s v="HG"/>
    <x v="418"/>
    <n v="23.3"/>
    <s v="22:12:10 UTC"/>
    <n v="79.8"/>
    <s v="2500X1254px"/>
    <s v="PNG"/>
    <s v="16m"/>
    <s v="2022H1"/>
    <n v="78.699999999999989"/>
    <n v="80"/>
    <s v="03 Cloudy (40%-90%)"/>
  </r>
  <r>
    <m/>
    <s v="L8-9_L1"/>
    <s v="CDM-MLB-CLS"/>
    <s v="-36.36.829, 174.91007 | Zoom: 13"/>
    <b v="1"/>
    <s v="New Zealand"/>
    <s v="Hauraki Gulf"/>
    <s v="HG"/>
    <x v="418"/>
    <n v="24.7"/>
    <s v="22:11:46 UTC"/>
    <n v="77.599999999999994"/>
    <s v="2500X1254px"/>
    <s v="PNG"/>
    <s v="16m"/>
    <s v="2022H1"/>
    <n v="78.699999999999989"/>
    <n v="80"/>
    <s v="03 Cloudy (40%-90%)"/>
  </r>
  <r>
    <m/>
    <s v="L8-9_L1"/>
    <s v="CDM-MLB-CLS"/>
    <s v="-36.36.829, 174.91007 | Zoom: 13"/>
    <b v="1"/>
    <s v="New Zealand"/>
    <s v="Hauraki Gulf"/>
    <s v="HG"/>
    <x v="277"/>
    <n v="24.5"/>
    <s v="22:05:58 UTC"/>
    <n v="24.8"/>
    <s v="2500X1254px"/>
    <s v="PNG"/>
    <s v="16m"/>
    <s v="2022H1"/>
    <n v="30.35"/>
    <n v="40"/>
    <s v="03 Cloudy (40%-90%)"/>
  </r>
  <r>
    <m/>
    <s v="L8-9_L1"/>
    <s v="CDM-MLB-CLS"/>
    <s v="-36.36.829, 174.91007 | Zoom: 13"/>
    <b v="1"/>
    <s v="New Zealand"/>
    <s v="Hauraki Gulf"/>
    <s v="HG"/>
    <x v="277"/>
    <n v="25.8"/>
    <s v="22:05:34 UTC"/>
    <n v="35.9"/>
    <s v="2500X1254px"/>
    <s v="PNG"/>
    <s v="16m"/>
    <s v="2022H1"/>
    <n v="30.35"/>
    <n v="40"/>
    <s v="03 Cloudy (40%-90%)"/>
  </r>
  <r>
    <m/>
    <s v="L8-9_L1"/>
    <s v="CDM-MLB-CLS"/>
    <s v="-36.36.829, 174.91007 | Zoom: 13"/>
    <b v="1"/>
    <s v="New Zealand"/>
    <s v="Hauraki Gulf"/>
    <s v="HG"/>
    <x v="187"/>
    <n v="24.6"/>
    <s v="22:11:43 UTC"/>
    <n v="23.6"/>
    <s v="2500X1254px"/>
    <s v="PNG"/>
    <s v="16m"/>
    <s v="2022H1"/>
    <n v="24.05"/>
    <n v="30"/>
    <s v="02 Sunny (10%-30%)"/>
  </r>
  <r>
    <m/>
    <s v="L8-9_L1"/>
    <s v="CDM-MLB-CLS"/>
    <s v="-36.36.829, 174.91007 | Zoom: 13"/>
    <b v="1"/>
    <s v="New Zealand"/>
    <s v="Hauraki Gulf"/>
    <s v="HG"/>
    <x v="187"/>
    <n v="25.9"/>
    <s v="22:11:19 UTC"/>
    <n v="24.5"/>
    <s v="2500X1254px"/>
    <s v="PNG"/>
    <s v="16m"/>
    <s v="2022H1"/>
    <n v="24.05"/>
    <n v="30"/>
    <s v="02 Sunny (10%-30%)"/>
  </r>
  <r>
    <m/>
    <s v="L8-9_L1"/>
    <s v="CDM-MLB-CLS"/>
    <s v="-36.36.829, 174.91007 | Zoom: 13"/>
    <b v="1"/>
    <s v="New Zealand"/>
    <s v="Hauraki Gulf"/>
    <s v="HG"/>
    <x v="279"/>
    <n v="26"/>
    <s v="22:05:37 UTC"/>
    <n v="77.8"/>
    <s v="2500X1254px"/>
    <s v="PNG"/>
    <s v="16m"/>
    <s v="2022H1"/>
    <n v="75.699999999999989"/>
    <n v="80"/>
    <s v="03 Cloudy (40%-90%)"/>
  </r>
  <r>
    <m/>
    <s v="L8-9_L1"/>
    <s v="CDM-MLB-CLS"/>
    <s v="-36.36.829, 174.91007 | Zoom: 13"/>
    <b v="1"/>
    <s v="New Zealand"/>
    <s v="Hauraki Gulf"/>
    <s v="HG"/>
    <x v="279"/>
    <n v="27.3"/>
    <s v="22:05:13 UTC"/>
    <n v="73.599999999999994"/>
    <s v="2500X1254px"/>
    <s v="PNG"/>
    <s v="16m"/>
    <s v="2022H1"/>
    <n v="75.699999999999989"/>
    <n v="80"/>
    <s v="03 Cloudy (40%-90%)"/>
  </r>
  <r>
    <m/>
    <s v="L8-9_L1"/>
    <s v="CDM-MLB-CLS"/>
    <s v="-36.36.829, 174.91007 | Zoom: 13"/>
    <b v="1"/>
    <s v="New Zealand"/>
    <s v="Hauraki Gulf"/>
    <s v="HG"/>
    <x v="82"/>
    <n v="26.2"/>
    <s v="22:12:08 UTC"/>
    <n v="97.2"/>
    <s v="2500X1254px"/>
    <s v="PNG"/>
    <s v="16m"/>
    <s v="2022H1"/>
    <n v="98.6"/>
    <n v="100"/>
    <s v="04 Overcast (100%)"/>
  </r>
  <r>
    <m/>
    <s v="L8-9_L1"/>
    <s v="CDM-MLB-CLS"/>
    <s v="-36.36.829, 174.91007 | Zoom: 13"/>
    <b v="1"/>
    <s v="New Zealand"/>
    <s v="Hauraki Gulf"/>
    <s v="HG"/>
    <x v="82"/>
    <n v="27.6"/>
    <s v="22:11:44 UTC"/>
    <n v="100"/>
    <s v="2500X1254px"/>
    <s v="PNG"/>
    <s v="16m"/>
    <s v="2022H1"/>
    <n v="98.6"/>
    <n v="100"/>
    <s v="04 Overcast (100%)"/>
  </r>
  <r>
    <m/>
    <s v="L8-9_L1"/>
    <s v="CDM-MLB-CLS"/>
    <s v="-36.36.829, 174.91007 | Zoom: 13"/>
    <b v="1"/>
    <s v="New Zealand"/>
    <s v="Hauraki Gulf"/>
    <s v="HG"/>
    <x v="190"/>
    <n v="27.8"/>
    <s v="22:05:53 UTC"/>
    <n v="15.3"/>
    <s v="2500X1254px"/>
    <s v="PNG"/>
    <s v="16m"/>
    <s v="2022H1"/>
    <n v="19.149999999999999"/>
    <n v="20"/>
    <s v="02 Sunny (10%-30%)"/>
  </r>
  <r>
    <m/>
    <s v="L8-9_L1"/>
    <s v="CDM-MLB-CLS"/>
    <s v="-36.36.829, 174.91007 | Zoom: 13"/>
    <b v="1"/>
    <s v="New Zealand"/>
    <s v="Hauraki Gulf"/>
    <s v="HG"/>
    <x v="190"/>
    <n v="29.1"/>
    <s v="22:05:29 UTC"/>
    <n v="23"/>
    <s v="2500X1254px"/>
    <s v="PNG"/>
    <s v="16m"/>
    <s v="2022H1"/>
    <n v="19.149999999999999"/>
    <n v="20"/>
    <s v="02 Sunny (10%-30%)"/>
  </r>
  <r>
    <m/>
    <s v="L8-9_L1"/>
    <s v="CDM-MLB-CLS"/>
    <s v="-36.36.829, 174.91007 | Zoom: 13"/>
    <b v="1"/>
    <s v="New Zealand"/>
    <s v="Hauraki Gulf"/>
    <s v="HG"/>
    <x v="454"/>
    <n v="28"/>
    <s v="22:11:55 UTC"/>
    <n v="1.6"/>
    <s v="2500X1254px"/>
    <s v="PNG"/>
    <s v="16m"/>
    <s v="2022H1"/>
    <n v="2.7"/>
    <n v="10"/>
    <s v="02 Sunny (10%-30%)"/>
  </r>
  <r>
    <m/>
    <s v="L8-9_L1"/>
    <s v="CDM-MLB-CLS"/>
    <s v="-36.36.829, 174.91007 | Zoom: 13"/>
    <b v="1"/>
    <s v="New Zealand"/>
    <s v="Hauraki Gulf"/>
    <s v="HG"/>
    <x v="454"/>
    <n v="29.3"/>
    <s v="22:11:31 UTC"/>
    <n v="3.8"/>
    <s v="2500X1254px"/>
    <s v="PNG"/>
    <s v="16m"/>
    <s v="2022H1"/>
    <n v="2.7"/>
    <n v="10"/>
    <s v="02 Sunny (10%-30%)"/>
  </r>
  <r>
    <m/>
    <s v="L8-9_L1"/>
    <s v="CDM-MLB-CLS"/>
    <s v="-36.36.829, 174.91007 | Zoom: 13"/>
    <b v="1"/>
    <s v="New Zealand"/>
    <s v="Hauraki Gulf"/>
    <s v="HG"/>
    <x v="85"/>
    <n v="29.8"/>
    <s v="22:05:47 UTC"/>
    <n v="38.1"/>
    <s v="2500X1254px"/>
    <s v="PNG"/>
    <s v="16m"/>
    <s v="2022H1"/>
    <n v="38.450000000000003"/>
    <n v="40"/>
    <s v="03 Cloudy (40%-90%)"/>
  </r>
  <r>
    <m/>
    <s v="L8-9_L1"/>
    <s v="CDM-MLB-CLS"/>
    <s v="-36.36.829, 174.91007 | Zoom: 13"/>
    <b v="1"/>
    <s v="New Zealand"/>
    <s v="Hauraki Gulf"/>
    <s v="HG"/>
    <x v="85"/>
    <n v="31.1"/>
    <s v="22:05:23 UTC"/>
    <n v="38.799999999999997"/>
    <s v="2500X1254px"/>
    <s v="PNG"/>
    <s v="16m"/>
    <s v="2022H1"/>
    <n v="38.450000000000003"/>
    <n v="40"/>
    <s v="03 Cloudy (40%-90%)"/>
  </r>
  <r>
    <m/>
    <s v="L8-9_L1"/>
    <s v="CDM-MLB-CLS"/>
    <s v="-36.36.829, 174.91007 | Zoom: 13"/>
    <b v="1"/>
    <s v="New Zealand"/>
    <s v="Hauraki Gulf"/>
    <s v="HG"/>
    <x v="455"/>
    <n v="30"/>
    <s v="22:11:58 UTC"/>
    <n v="45.2"/>
    <s v="2500X1254px"/>
    <s v="PNG"/>
    <s v="16m"/>
    <s v="2022H1"/>
    <n v="61.75"/>
    <n v="70"/>
    <s v="03 Cloudy (40%-90%)"/>
  </r>
  <r>
    <m/>
    <s v="L8-9_L1"/>
    <s v="CDM-MLB-CLS"/>
    <s v="-36.36.829, 174.91007 | Zoom: 13"/>
    <b v="1"/>
    <s v="New Zealand"/>
    <s v="Hauraki Gulf"/>
    <s v="HG"/>
    <x v="455"/>
    <n v="31.3"/>
    <s v="22:11:34 UTC"/>
    <n v="78.3"/>
    <s v="2500X1254px"/>
    <s v="PNG"/>
    <s v="16m"/>
    <s v="2022H1"/>
    <n v="61.75"/>
    <n v="70"/>
    <s v="03 Cloudy (40%-90%)"/>
  </r>
  <r>
    <m/>
    <s v="L8-9_L1"/>
    <s v="CDM-MLB-CLS"/>
    <s v="-36.36.829, 174.91007 | Zoom: 13"/>
    <b v="1"/>
    <s v="New Zealand"/>
    <s v="Hauraki Gulf"/>
    <s v="HG"/>
    <x v="282"/>
    <n v="31.8"/>
    <s v="22:05:51 UT"/>
    <n v="73.7"/>
    <s v="2500X1254px"/>
    <s v="PNG"/>
    <s v="16m"/>
    <s v="2022H1"/>
    <n v="58.5"/>
    <n v="60"/>
    <s v="03 Cloudy (40%-90%)"/>
  </r>
  <r>
    <m/>
    <s v="L8-9_L1"/>
    <s v="CDM-MLB-CLS"/>
    <s v="-36.36.829, 174.91007 | Zoom: 13"/>
    <b v="1"/>
    <s v="New Zealand"/>
    <s v="Hauraki Gulf"/>
    <s v="HG"/>
    <x v="282"/>
    <n v="33.1"/>
    <s v="22:05:27 UTC"/>
    <n v="43.3"/>
    <s v="2500X1254px"/>
    <s v="PNG"/>
    <s v="16m"/>
    <s v="2022H1"/>
    <n v="58.5"/>
    <n v="60"/>
    <s v="03 Cloudy (40%-90%)"/>
  </r>
  <r>
    <m/>
    <s v="L8-9_L1"/>
    <s v="CDM-MLB-CLS"/>
    <s v="-36.36.829, 174.91007 | Zoom: 13"/>
    <b v="1"/>
    <s v="New Zealand"/>
    <s v="Hauraki Gulf"/>
    <s v="HG"/>
    <x v="423"/>
    <n v="32.1"/>
    <s v="22:11:59 UTC"/>
    <n v="41.7"/>
    <s v="2500X1254px"/>
    <s v="PNG"/>
    <s v="16m"/>
    <s v="2022H1"/>
    <n v="49.75"/>
    <n v="50"/>
    <s v="03 Cloudy (40%-90%)"/>
  </r>
  <r>
    <m/>
    <s v="L8-9_L1"/>
    <s v="CDM-MLB-CLS"/>
    <s v="-36.36.829, 174.91007 | Zoom: 13"/>
    <b v="1"/>
    <s v="New Zealand"/>
    <s v="Hauraki Gulf"/>
    <s v="HG"/>
    <x v="423"/>
    <n v="33.4"/>
    <s v="22:11:35 UTC"/>
    <n v="57.8"/>
    <s v="2500X1254px"/>
    <s v="PNG"/>
    <s v="16m"/>
    <s v="2022H1"/>
    <n v="49.75"/>
    <n v="50"/>
    <s v="03 Cloudy (40%-90%)"/>
  </r>
  <r>
    <m/>
    <s v="L8-9_L1"/>
    <s v="CDM-MLB-CLS"/>
    <s v="-36.36.829, 174.91007 | Zoom: 13"/>
    <b v="1"/>
    <s v="New Zealand"/>
    <s v="Hauraki Gulf"/>
    <s v="HG"/>
    <x v="283"/>
    <n v="34"/>
    <s v="22:05:54 UTC"/>
    <n v="95.4"/>
    <s v="2500X1254px"/>
    <s v="PNG"/>
    <s v="16m"/>
    <s v="2022H1"/>
    <n v="97.7"/>
    <n v="100"/>
    <s v="04 Overcast (100%)"/>
  </r>
  <r>
    <m/>
    <s v="L8-9_L1"/>
    <s v="CDM-MLB-CLS"/>
    <s v="-36.36.829, 174.91007 | Zoom: 13"/>
    <b v="1"/>
    <s v="New Zealand"/>
    <s v="Hauraki Gulf"/>
    <s v="HG"/>
    <x v="283"/>
    <n v="35.299999999999997"/>
    <s v="22:05:30 UTC"/>
    <n v="100"/>
    <s v="2500X1254px"/>
    <s v="PNG"/>
    <s v="16m"/>
    <s v="2022H1"/>
    <n v="97.7"/>
    <n v="100"/>
    <s v="04 Overcast (100%)"/>
  </r>
  <r>
    <m/>
    <s v="L8-9_L1"/>
    <s v="CDM-MLB-CLS"/>
    <s v="-36.36.829, 174.91007 | Zoom: 13"/>
    <b v="1"/>
    <s v="New Zealand"/>
    <s v="Hauraki Gulf"/>
    <s v="HG"/>
    <x v="195"/>
    <n v="34.299999999999997"/>
    <s v="22:12:02 UTC"/>
    <n v="80"/>
    <s v="2500X1254px"/>
    <s v="PNG"/>
    <s v="16m"/>
    <s v="2022H1"/>
    <n v="90"/>
    <n v="90"/>
    <s v="03 Cloudy (40%-90%)"/>
  </r>
  <r>
    <m/>
    <s v="L8-9_L1"/>
    <s v="CDM-MLB-CLS"/>
    <s v="-36.36.829, 174.91007 | Zoom: 13"/>
    <b v="1"/>
    <s v="New Zealand"/>
    <s v="Hauraki Gulf"/>
    <s v="HG"/>
    <x v="195"/>
    <n v="35.5"/>
    <s v="22:11:38 UTC"/>
    <n v="100"/>
    <s v="2500X1254px"/>
    <s v="PNG"/>
    <s v="16m"/>
    <s v="2022H1"/>
    <n v="90"/>
    <n v="90"/>
    <s v="03 Cloudy (40%-90%)"/>
  </r>
  <r>
    <m/>
    <s v="L8-9_L1"/>
    <s v="CDM-MLB-CLS"/>
    <s v="-36.36.829, 174.91007 | Zoom: 13"/>
    <b v="1"/>
    <s v="New Zealand"/>
    <s v="Hauraki Gulf"/>
    <s v="HG"/>
    <x v="285"/>
    <n v="36.299999999999997"/>
    <s v="22:05:47 UTC"/>
    <n v="75.8"/>
    <s v="2500X1254px"/>
    <s v="PNG"/>
    <s v="16m"/>
    <s v="2022H1"/>
    <n v="68.05"/>
    <n v="70"/>
    <s v="03 Cloudy (40%-90%)"/>
  </r>
  <r>
    <m/>
    <s v="L8-9_L1"/>
    <s v="CDM-MLB-CLS"/>
    <s v="-36.36.829, 174.91007 | Zoom: 13"/>
    <b v="1"/>
    <s v="New Zealand"/>
    <s v="Hauraki Gulf"/>
    <s v="HG"/>
    <x v="285"/>
    <n v="37.5"/>
    <s v="22:05:23 UTC"/>
    <n v="60.3"/>
    <s v="2500X1254px"/>
    <s v="PNG"/>
    <s v="16m"/>
    <s v="2022H1"/>
    <n v="68.05"/>
    <n v="70"/>
    <s v="03 Cloudy (40%-90%)"/>
  </r>
  <r>
    <m/>
    <s v="L8-9_L1"/>
    <s v="CDM-MLB-CLS"/>
    <s v="-36.36.829, 174.91007 | Zoom: 13"/>
    <b v="1"/>
    <s v="New Zealand"/>
    <s v="Hauraki Gulf"/>
    <s v="HG"/>
    <x v="90"/>
    <n v="36.5"/>
    <s v="22:12:09 UTC"/>
    <n v="19.100000000000001"/>
    <s v="2500X1254px"/>
    <s v="PNG"/>
    <s v="16m"/>
    <s v="2022H1"/>
    <n v="22.9"/>
    <n v="30"/>
    <s v="02 Sunny (10%-30%)"/>
  </r>
  <r>
    <m/>
    <s v="L8-9_L1"/>
    <s v="CDM-MLB-CLS"/>
    <s v="-36.36.829, 174.91007 | Zoom: 13"/>
    <b v="1"/>
    <s v="New Zealand"/>
    <s v="Hauraki Gulf"/>
    <s v="HG"/>
    <x v="90"/>
    <n v="37.799999999999997"/>
    <s v="22:11:45 UTC"/>
    <n v="26.7"/>
    <s v="2500X1254px"/>
    <s v="PNG"/>
    <s v="16m"/>
    <s v="2022H1"/>
    <n v="22.9"/>
    <n v="30"/>
    <s v="02 Sunny (10%-30%)"/>
  </r>
  <r>
    <m/>
    <s v="L8-9_L1"/>
    <s v="CDM-MLB-CLS"/>
    <s v="-36.36.829, 174.91007 | Zoom: 13"/>
    <b v="1"/>
    <s v="New Zealand"/>
    <s v="Hauraki Gulf"/>
    <s v="HG"/>
    <x v="198"/>
    <n v="38.5"/>
    <s v="22:05:58 UTC"/>
    <n v="44.6"/>
    <s v="2500X1254px"/>
    <s v="PNG"/>
    <s v="16m"/>
    <s v="2022H1"/>
    <n v="47.5"/>
    <n v="50"/>
    <s v="03 Cloudy (40%-90%)"/>
  </r>
  <r>
    <m/>
    <s v="L8-9_L1"/>
    <s v="CDM-MLB-CLS"/>
    <s v="-36.36.829, 174.91007 | Zoom: 13"/>
    <b v="1"/>
    <s v="New Zealand"/>
    <s v="Hauraki Gulf"/>
    <s v="HG"/>
    <x v="198"/>
    <n v="39.700000000000003"/>
    <s v="22:05:34 UTC"/>
    <n v="50.4"/>
    <s v="2500X1254px"/>
    <s v="PNG"/>
    <s v="16m"/>
    <s v="2022H1"/>
    <n v="47.5"/>
    <n v="50"/>
    <s v="03 Cloudy (40%-90%)"/>
  </r>
  <r>
    <m/>
    <s v="L8-9_L1"/>
    <s v="CDM-MLB-CLS"/>
    <s v="-36.36.829, 174.91007 | Zoom: 13"/>
    <b v="1"/>
    <s v="New Zealand"/>
    <s v="Hauraki Gulf"/>
    <s v="HG"/>
    <x v="456"/>
    <n v="38.799999999999997"/>
    <s v="22:11:59 UTC"/>
    <n v="66"/>
    <s v="2500X1254px"/>
    <s v="PNG"/>
    <s v="16m"/>
    <s v="2022H1"/>
    <n v="59.25"/>
    <n v="60"/>
    <s v="03 Cloudy (40%-90%)"/>
  </r>
  <r>
    <m/>
    <s v="L8-9_L1"/>
    <s v="CDM-MLB-CLS"/>
    <s v="-36.36.829, 174.91007 | Zoom: 13"/>
    <b v="1"/>
    <s v="New Zealand"/>
    <s v="Hauraki Gulf"/>
    <s v="HG"/>
    <x v="456"/>
    <n v="39.9"/>
    <s v="22:11:35 UTC"/>
    <n v="52.5"/>
    <s v="2500X1254px"/>
    <s v="PNG"/>
    <s v="16m"/>
    <s v="2022H1"/>
    <n v="59.25"/>
    <n v="60"/>
    <s v="03 Cloudy (40%-90%)"/>
  </r>
  <r>
    <m/>
    <s v="L8-9_L1"/>
    <s v="CDM-MLB-CLS"/>
    <s v="-36.36.829, 174.91007 | Zoom: 13"/>
    <b v="1"/>
    <s v="New Zealand"/>
    <s v="Hauraki Gulf"/>
    <s v="HG"/>
    <x v="93"/>
    <n v="40.700000000000003"/>
    <s v="22:05:54 UTC"/>
    <n v="97.9"/>
    <s v="2500X1254px"/>
    <s v="PNG"/>
    <s v="16m"/>
    <s v="2022H1"/>
    <n v="90.800000000000011"/>
    <n v="100"/>
    <s v="04 Overcast (100%)"/>
  </r>
  <r>
    <m/>
    <s v="L8-9_L1"/>
    <s v="CDM-MLB-CLS"/>
    <s v="-36.36.829, 174.91007 | Zoom: 13"/>
    <b v="1"/>
    <s v="New Zealand"/>
    <s v="Hauraki Gulf"/>
    <s v="HG"/>
    <x v="93"/>
    <n v="41.8"/>
    <s v="22:05:30 UTC"/>
    <n v="83.7"/>
    <s v="2500X1254px"/>
    <s v="PNG"/>
    <s v="16m"/>
    <s v="2022H1"/>
    <n v="90.800000000000011"/>
    <n v="100"/>
    <s v="04 Overcast (100%)"/>
  </r>
  <r>
    <m/>
    <s v="L8-9_L1"/>
    <s v="CDM-MLB-CLS"/>
    <s v="-36.36.829, 174.91007 | Zoom: 13"/>
    <b v="1"/>
    <s v="New Zealand"/>
    <s v="Hauraki Gulf"/>
    <s v="HG"/>
    <x v="288"/>
    <n v="42.8"/>
    <s v="22:06:03 UTC"/>
    <n v="54.7"/>
    <s v="2500X1254px"/>
    <s v="PNG"/>
    <s v="16m"/>
    <s v="2022H1"/>
    <n v="49.3"/>
    <n v="50"/>
    <s v="03 Cloudy (40%-90%)"/>
  </r>
  <r>
    <m/>
    <s v="L8-9_L1"/>
    <s v="CDM-MLB-CLS"/>
    <s v="-36.36.829, 174.91007 | Zoom: 13"/>
    <b v="1"/>
    <s v="New Zealand"/>
    <s v="Hauraki Gulf"/>
    <s v="HG"/>
    <x v="288"/>
    <n v="43.9"/>
    <s v="22:05:39 UTC"/>
    <n v="43.9"/>
    <s v="2500X1254px"/>
    <s v="PNG"/>
    <s v="16m"/>
    <s v="2022H1"/>
    <n v="49.3"/>
    <n v="50"/>
    <s v="03 Cloudy (40%-90%)"/>
  </r>
  <r>
    <m/>
    <s v="L8-9_L1"/>
    <s v="CDM-MLB-CLS"/>
    <s v="-36.36.829, 174.91007 | Zoom: 13"/>
    <b v="1"/>
    <s v="New Zealand"/>
    <s v="Hauraki Gulf"/>
    <s v="HG"/>
    <x v="427"/>
    <n v="43.1"/>
    <s v="22:12:11 UTC"/>
    <n v="73.8"/>
    <s v="2500X1254px"/>
    <s v="PNG"/>
    <s v="16m"/>
    <s v="2022H1"/>
    <n v="71.150000000000006"/>
    <n v="80"/>
    <s v="03 Cloudy (40%-90%)"/>
  </r>
  <r>
    <m/>
    <s v="L8-9_L1"/>
    <s v="CDM-MLB-CLS"/>
    <s v="-36.36.829, 174.91007 | Zoom: 13"/>
    <b v="1"/>
    <s v="New Zealand"/>
    <s v="Hauraki Gulf"/>
    <s v="HG"/>
    <x v="427"/>
    <n v="44.2"/>
    <s v="22:11:47 UTC"/>
    <n v="68.5"/>
    <s v="2500X1254px"/>
    <s v="PNG"/>
    <s v="16m"/>
    <s v="2022H1"/>
    <n v="71.150000000000006"/>
    <n v="80"/>
    <s v="03 Cloudy (40%-90%)"/>
  </r>
  <r>
    <m/>
    <s v="L8-9_L1"/>
    <s v="CDM-MLB-CLS"/>
    <s v="-36.36.829, 174.91007 | Zoom: 13"/>
    <b v="1"/>
    <s v="New Zealand"/>
    <s v="Hauraki Gulf"/>
    <s v="HG"/>
    <x v="289"/>
    <n v="44.9"/>
    <s v="22:06:02 UTC"/>
    <n v="77.400000000000006"/>
    <s v="2500X1254px"/>
    <s v="PNG"/>
    <s v="16m"/>
    <s v="2022H1"/>
    <n v="78.349999999999994"/>
    <n v="80"/>
    <s v="03 Cloudy (40%-90%)"/>
  </r>
  <r>
    <m/>
    <s v="L8-9_L1"/>
    <s v="CDM-MLB-CLS"/>
    <s v="-36.36.829, 174.91007 | Zoom: 13"/>
    <b v="1"/>
    <s v="New Zealand"/>
    <s v="Hauraki Gulf"/>
    <s v="HG"/>
    <x v="289"/>
    <n v="45.9"/>
    <s v="22:05:38 UTC"/>
    <n v="79.3"/>
    <s v="2500X1254px"/>
    <s v="PNG"/>
    <s v="16m"/>
    <s v="2022H1"/>
    <n v="78.349999999999994"/>
    <n v="80"/>
    <s v="03 Cloudy (40%-90%)"/>
  </r>
  <r>
    <m/>
    <s v="L8-9_L1"/>
    <s v="CDM-MLB-CLS"/>
    <s v="-36.36.829, 174.91007 | Zoom: 13"/>
    <b v="1"/>
    <s v="New Zealand"/>
    <s v="Hauraki Gulf"/>
    <s v="HG"/>
    <x v="203"/>
    <n v="45.2"/>
    <s v="22:12:13 UTC"/>
    <n v="10.5"/>
    <s v="2500X1254px"/>
    <s v="PNG"/>
    <s v="16m"/>
    <s v="2022H1"/>
    <n v="25.4"/>
    <n v="30"/>
    <s v="02 Sunny (10%-30%)"/>
  </r>
  <r>
    <m/>
    <s v="L8-9_L1"/>
    <s v="CDM-MLB-CLS"/>
    <s v="-36.36.829, 174.91007 | Zoom: 13"/>
    <b v="1"/>
    <s v="New Zealand"/>
    <s v="Hauraki Gulf"/>
    <s v="HG"/>
    <x v="203"/>
    <n v="46.2"/>
    <s v="22:11:50 UTC"/>
    <n v="40.299999999999997"/>
    <s v="2500X1254px"/>
    <s v="PNG"/>
    <s v="16m"/>
    <s v="2022H1"/>
    <n v="25.4"/>
    <n v="30"/>
    <s v="02 Sunny (10%-30%)"/>
  </r>
  <r>
    <m/>
    <s v="L8-9_L1"/>
    <s v="CDM-MLB-CLS"/>
    <s v="-36.36.829, 174.91007 | Zoom: 13"/>
    <b v="1"/>
    <s v="New Zealand"/>
    <s v="Hauraki Gulf"/>
    <s v="HG"/>
    <x v="291"/>
    <n v="46.9"/>
    <s v="22:06:08 UTC"/>
    <n v="4.3"/>
    <s v="2500X1254px"/>
    <s v="PNG"/>
    <s v="16m"/>
    <s v="2022H1"/>
    <n v="13.05"/>
    <n v="20"/>
    <s v="02 Sunny (10%-30%)"/>
  </r>
  <r>
    <m/>
    <s v="L8-9_L1"/>
    <s v="CDM-MLB-CLS"/>
    <s v="-36.36.829, 174.91007 | Zoom: 13"/>
    <b v="1"/>
    <s v="New Zealand"/>
    <s v="Hauraki Gulf"/>
    <s v="HG"/>
    <x v="291"/>
    <n v="47.9"/>
    <s v="22:05:44 UTC"/>
    <n v="21.8"/>
    <s v="2500X1254px"/>
    <s v="PNG"/>
    <s v="16m"/>
    <s v="2022H1"/>
    <n v="13.05"/>
    <n v="20"/>
    <s v="02 Sunny (10%-30%)"/>
  </r>
  <r>
    <m/>
    <s v="L8-9_L1"/>
    <s v="CDM-MLB-CLS"/>
    <s v="-36.36.829, 174.91007 | Zoom: 13"/>
    <b v="1"/>
    <s v="New Zealand"/>
    <s v="Hauraki Gulf"/>
    <s v="HG"/>
    <x v="98"/>
    <n v="47.2"/>
    <s v="22:12:14 UTC"/>
    <n v="22"/>
    <s v="2500X1254px"/>
    <s v="PNG"/>
    <s v="16m"/>
    <s v="2022H1"/>
    <n v="14.25"/>
    <n v="20"/>
    <s v="02 Sunny (10%-30%)"/>
  </r>
  <r>
    <m/>
    <s v="L8-9_L1"/>
    <s v="CDM-MLB-CLS"/>
    <s v="-36.36.829, 174.91007 | Zoom: 13"/>
    <b v="1"/>
    <s v="New Zealand"/>
    <s v="Hauraki Gulf"/>
    <s v="HG"/>
    <x v="98"/>
    <n v="48.1"/>
    <s v="22:11:50 UTC"/>
    <n v="6.5"/>
    <s v="2500X1254px"/>
    <s v="PNG"/>
    <s v="16m"/>
    <s v="2022H1"/>
    <n v="14.25"/>
    <n v="20"/>
    <s v="02 Sunny (10%-30%)"/>
  </r>
  <r>
    <m/>
    <s v="L8-9_L1"/>
    <s v="CDM-MLB-CLS"/>
    <s v="-36.36.829, 174.91007 | Zoom: 13"/>
    <b v="1"/>
    <s v="New Zealand"/>
    <s v="Hauraki Gulf"/>
    <s v="HG"/>
    <x v="206"/>
    <n v="48.8"/>
    <s v="22:06:06 UTC"/>
    <n v="38.299999999999997"/>
    <s v="2500X1254px"/>
    <s v="PNG"/>
    <s v="16m"/>
    <s v="2022H1"/>
    <n v="24.9"/>
    <n v="30"/>
    <s v="02 Sunny (10%-30%)"/>
  </r>
  <r>
    <m/>
    <s v="L8-9_L1"/>
    <s v="CDM-MLB-CLS"/>
    <s v="-36.36.829, 174.91007 | Zoom: 13"/>
    <b v="1"/>
    <s v="New Zealand"/>
    <s v="Hauraki Gulf"/>
    <s v="HG"/>
    <x v="206"/>
    <n v="49.7"/>
    <s v="22:05:42 UTC"/>
    <n v="11.5"/>
    <s v="2500X1254px"/>
    <s v="PNG"/>
    <s v="16m"/>
    <s v="2022H1"/>
    <n v="24.9"/>
    <n v="30"/>
    <s v="02 Sunny (10%-30%)"/>
  </r>
  <r>
    <m/>
    <s v="L8-9_L1"/>
    <s v="CDM-MLB-CLS"/>
    <s v="-36.36.829, 174.91007 | Zoom: 13"/>
    <b v="1"/>
    <s v="New Zealand"/>
    <s v="Hauraki Gulf"/>
    <s v="HG"/>
    <x v="457"/>
    <n v="49"/>
    <s v="22:12:25 UTC"/>
    <n v="21.2"/>
    <s v="2500X1254px"/>
    <s v="PNG"/>
    <s v="16m"/>
    <s v="2022H1"/>
    <n v="13.5"/>
    <n v="20"/>
    <s v="02 Sunny (10%-30%)"/>
  </r>
  <r>
    <m/>
    <s v="L8-9_L1"/>
    <s v="CDM-MLB-CLS"/>
    <s v="-36.36.829, 174.91007 | Zoom: 13"/>
    <b v="1"/>
    <s v="New Zealand"/>
    <s v="Hauraki Gulf"/>
    <s v="HG"/>
    <x v="457"/>
    <n v="49.9"/>
    <s v="22:12:01 UTC"/>
    <n v="5.8"/>
    <s v="2500X1254px"/>
    <s v="PNG"/>
    <s v="16m"/>
    <s v="2022H1"/>
    <n v="13.5"/>
    <n v="20"/>
    <s v="02 Sunny (10%-30%)"/>
  </r>
  <r>
    <m/>
    <s v="L8-9_L1"/>
    <s v="CDM-MLB-CLS"/>
    <s v="-36.36.829, 174.91007 | Zoom: 13"/>
    <b v="1"/>
    <s v="New Zealand"/>
    <s v="Hauraki Gulf"/>
    <s v="HG"/>
    <x v="101"/>
    <n v="50.6"/>
    <s v="22:06:17 UTC"/>
    <n v="80.099999999999994"/>
    <s v="2500X1254px"/>
    <s v="PNG"/>
    <s v="16m"/>
    <s v="2022H1"/>
    <n v="69"/>
    <n v="70"/>
    <s v="03 Cloudy (40%-90%)"/>
  </r>
  <r>
    <m/>
    <s v="L8-9_L1"/>
    <s v="CDM-MLB-CLS"/>
    <s v="-36.36.829, 174.91007 | Zoom: 13"/>
    <b v="1"/>
    <s v="New Zealand"/>
    <s v="Hauraki Gulf"/>
    <s v="HG"/>
    <x v="101"/>
    <n v="51.4"/>
    <s v="22:05:53 UTC"/>
    <n v="57.9"/>
    <s v="2500X1254px"/>
    <s v="PNG"/>
    <s v="16m"/>
    <s v="2022H1"/>
    <n v="69"/>
    <n v="70"/>
    <s v="03 Cloudy (40%-90%)"/>
  </r>
  <r>
    <m/>
    <s v="L8-9_L1"/>
    <s v="CDM-MLB-CLS"/>
    <s v="-36.36.829, 174.91007 | Zoom: 13"/>
    <b v="1"/>
    <s v="New Zealand"/>
    <s v="Hauraki Gulf"/>
    <s v="HG"/>
    <x v="458"/>
    <n v="50.8"/>
    <s v="22:12:20 UTC"/>
    <n v="0.6"/>
    <s v="2500X1254px"/>
    <s v="PNG"/>
    <s v="16m"/>
    <s v="2022H1"/>
    <n v="49.8"/>
    <n v="50"/>
    <s v="03 Cloudy (40%-90%)"/>
  </r>
  <r>
    <m/>
    <s v="L8-9_L1"/>
    <s v="CDM-MLB-CLS"/>
    <s v="-36.36.829, 174.91007 | Zoom: 13"/>
    <b v="1"/>
    <s v="New Zealand"/>
    <s v="Hauraki Gulf"/>
    <s v="HG"/>
    <x v="458"/>
    <n v="51.6"/>
    <s v="22:11:56 UTC"/>
    <n v="99"/>
    <s v="2500X1254px"/>
    <s v="PNG"/>
    <s v="16m"/>
    <s v="2022H1"/>
    <n v="49.8"/>
    <n v="50"/>
    <s v="03 Cloudy (40%-90%)"/>
  </r>
  <r>
    <m/>
    <s v="L8-9_L1"/>
    <s v="CDM-MLB-CLS"/>
    <s v="-36.36.829, 174.91007 | Zoom: 13"/>
    <b v="1"/>
    <s v="New Zealand"/>
    <s v="Hauraki Gulf"/>
    <s v="HG"/>
    <x v="294"/>
    <n v="52.3"/>
    <s v="22:06:10 UTC"/>
    <n v="27.4"/>
    <s v="2500X1254px"/>
    <s v="PNG"/>
    <s v="16m"/>
    <s v="2022H1"/>
    <n v="39.299999999999997"/>
    <n v="40"/>
    <s v="03 Cloudy (40%-90%)"/>
  </r>
  <r>
    <m/>
    <s v="L8-9_L1"/>
    <s v="CDM-MLB-CLS"/>
    <s v="-36.36.829, 174.91007 | Zoom: 13"/>
    <b v="1"/>
    <s v="New Zealand"/>
    <s v="Hauraki Gulf"/>
    <s v="HG"/>
    <x v="294"/>
    <n v="53.1"/>
    <s v="22:05:46 UTC"/>
    <n v="51.2"/>
    <s v="2500X1254px"/>
    <s v="PNG"/>
    <s v="16m"/>
    <s v="2022H1"/>
    <n v="39.299999999999997"/>
    <n v="40"/>
    <s v="03 Cloudy (40%-90%)"/>
  </r>
  <r>
    <m/>
    <s v="L8-9_L1"/>
    <s v="CDM-MLB-CLS"/>
    <s v="-36.36.829, 174.91007 | Zoom: 13"/>
    <b v="1"/>
    <s v="New Zealand"/>
    <s v="Hauraki Gulf"/>
    <s v="HG"/>
    <x v="431"/>
    <n v="52.5"/>
    <s v="22:12:29 UTC"/>
    <n v="5.5"/>
    <s v="2500X1254px"/>
    <s v="PNG"/>
    <s v="16m"/>
    <s v="2022H1"/>
    <n v="15.6"/>
    <n v="20"/>
    <s v="02 Sunny (10%-30%)"/>
  </r>
  <r>
    <m/>
    <s v="L8-9_L1"/>
    <s v="CDM-MLB-CLS"/>
    <s v="-36.36.829, 174.91007 | Zoom: 13"/>
    <b v="1"/>
    <s v="New Zealand"/>
    <s v="Hauraki Gulf"/>
    <s v="HG"/>
    <x v="431"/>
    <n v="53.3"/>
    <s v="22:12:05 UTC"/>
    <n v="25.7"/>
    <s v="2500X1254px"/>
    <s v="PNG"/>
    <s v="16m"/>
    <s v="2022H1"/>
    <n v="15.6"/>
    <n v="20"/>
    <s v="02 Sunny (10%-30%)"/>
  </r>
  <r>
    <m/>
    <s v="L8-9_L1"/>
    <s v="CDM-MLB-CLS"/>
    <s v="-36.36.829, 174.91007 | Zoom: 13"/>
    <b v="1"/>
    <s v="New Zealand"/>
    <s v="Hauraki Gulf"/>
    <s v="HG"/>
    <x v="295"/>
    <n v="53.9"/>
    <s v="22:06:18 UTC"/>
    <n v="41.4"/>
    <s v="2500X1254px"/>
    <s v="PNG"/>
    <s v="16m"/>
    <s v="2022H1"/>
    <n v="29.25"/>
    <n v="30"/>
    <s v="02 Sunny (10%-30%)"/>
  </r>
  <r>
    <m/>
    <s v="L8-9_L1"/>
    <s v="CDM-MLB-CLS"/>
    <s v="-36.36.829, 174.91007 | Zoom: 13"/>
    <b v="1"/>
    <s v="New Zealand"/>
    <s v="Hauraki Gulf"/>
    <s v="HG"/>
    <x v="295"/>
    <n v="54.6"/>
    <s v="22:05:54 UTC"/>
    <n v="17.100000000000001"/>
    <s v="2500X1254px"/>
    <s v="PNG"/>
    <s v="16m"/>
    <s v="2022H1"/>
    <n v="29.25"/>
    <n v="30"/>
    <s v="02 Sunny (10%-30%)"/>
  </r>
  <r>
    <m/>
    <s v="L8-9_L1"/>
    <s v="CDM-MLB-CLS"/>
    <s v="-36.36.829, 174.91007 | Zoom: 13"/>
    <b v="1"/>
    <s v="New Zealand"/>
    <s v="Hauraki Gulf"/>
    <s v="HG"/>
    <x v="211"/>
    <n v="54.1"/>
    <s v="22:12:23 UTC"/>
    <n v="5.9"/>
    <s v="2500X1254px"/>
    <s v="PNG"/>
    <s v="16m"/>
    <s v="2022H1"/>
    <n v="11.649999999999999"/>
    <n v="20"/>
    <s v="02 Sunny (10%-30%)"/>
  </r>
  <r>
    <m/>
    <s v="L8-9_L1"/>
    <s v="CDM-MLB-CLS"/>
    <s v="-36.36.829, 174.91007 | Zoom: 13"/>
    <b v="1"/>
    <s v="New Zealand"/>
    <s v="Hauraki Gulf"/>
    <s v="HG"/>
    <x v="211"/>
    <n v="54.8"/>
    <s v="22:11:59 UTC"/>
    <n v="17.399999999999999"/>
    <s v="2500X1254px"/>
    <s v="PNG"/>
    <s v="16m"/>
    <s v="2022H1"/>
    <n v="11.649999999999999"/>
    <n v="20"/>
    <s v="02 Sunny (10%-30%)"/>
  </r>
  <r>
    <m/>
    <s v="L8-9_L1"/>
    <s v="CDM-MLB-CLS"/>
    <s v="-36.36.829, 174.91007 | Zoom: 13"/>
    <b v="1"/>
    <s v="New Zealand"/>
    <s v="Hauraki Gulf"/>
    <s v="HG"/>
    <x v="297"/>
    <n v="55.4"/>
    <s v="22:06:15 UTC"/>
    <n v="54.2"/>
    <s v="2500X1254px"/>
    <s v="PNG"/>
    <s v="16m"/>
    <s v="2022H1"/>
    <n v="65.150000000000006"/>
    <n v="70"/>
    <s v="03 Cloudy (40%-90%)"/>
  </r>
  <r>
    <m/>
    <s v="L8-9_L1"/>
    <s v="CDM-MLB-CLS"/>
    <s v="-36.36.829, 174.91007 | Zoom: 13"/>
    <b v="1"/>
    <s v="New Zealand"/>
    <s v="Hauraki Gulf"/>
    <s v="HG"/>
    <x v="297"/>
    <n v="56"/>
    <s v="22:05:51 UTC"/>
    <n v="76.099999999999994"/>
    <s v="2500X1254px"/>
    <s v="PNG"/>
    <s v="16m"/>
    <s v="2022H1"/>
    <n v="65.150000000000006"/>
    <n v="70"/>
    <s v="03 Cloudy (40%-90%)"/>
  </r>
  <r>
    <m/>
    <s v="L8-9_L1"/>
    <s v="CDM-MLB-CLS"/>
    <s v="-36.36.829, 174.91007 | Zoom: 13"/>
    <b v="1"/>
    <s v="New Zealand"/>
    <s v="Hauraki Gulf"/>
    <s v="HG"/>
    <x v="105"/>
    <n v="55.5"/>
    <s v="22:12:26 UTC"/>
    <n v="22.1"/>
    <s v="2500X1254px"/>
    <s v="PNG"/>
    <s v="16m"/>
    <s v="2022H1"/>
    <n v="29.900000000000002"/>
    <n v="30"/>
    <s v="02 Sunny (10%-30%)"/>
  </r>
  <r>
    <m/>
    <s v="L8-9_L1"/>
    <s v="CDM-MLB-CLS"/>
    <s v="-36.36.829, 174.91007 | Zoom: 13"/>
    <b v="1"/>
    <s v="New Zealand"/>
    <s v="Hauraki Gulf"/>
    <s v="HG"/>
    <x v="105"/>
    <n v="56.2"/>
    <s v="22:12:02 UTC"/>
    <n v="37.700000000000003"/>
    <s v="2500X1254px"/>
    <s v="PNG"/>
    <s v="16m"/>
    <s v="2022H1"/>
    <n v="29.900000000000002"/>
    <n v="30"/>
    <s v="02 Sunny (10%-30%)"/>
  </r>
  <r>
    <m/>
    <s v="L8-9_L1"/>
    <s v="CDM-MLB-CLS"/>
    <s v="-36.36.829, 174.91007 | Zoom: 13"/>
    <b v="1"/>
    <s v="New Zealand"/>
    <s v="Hauraki Gulf"/>
    <s v="HG"/>
    <x v="214"/>
    <n v="56.7"/>
    <s v="22:06:17 UTC"/>
    <n v="81.8"/>
    <s v="2500X1254px"/>
    <s v="PNG"/>
    <s v="16m"/>
    <s v="2022H1"/>
    <n v="84.4"/>
    <n v="90"/>
    <s v="03 Cloudy (40%-90%)"/>
  </r>
  <r>
    <m/>
    <s v="L8-9_L1"/>
    <s v="CDM-MLB-CLS"/>
    <s v="-36.36.829, 174.91007 | Zoom: 13"/>
    <b v="1"/>
    <s v="New Zealand"/>
    <s v="Hauraki Gulf"/>
    <s v="HG"/>
    <x v="214"/>
    <n v="57.3"/>
    <s v="22:05:53 UTC"/>
    <n v="87"/>
    <s v="2500X1254px"/>
    <s v="PNG"/>
    <s v="16m"/>
    <s v="2022H1"/>
    <n v="84.4"/>
    <n v="90"/>
    <s v="03 Cloudy (40%-90%)"/>
  </r>
  <r>
    <m/>
    <s v="L8-9_L1"/>
    <s v="CDM-MLB-CLS"/>
    <s v="-36.36.829, 174.91007 | Zoom: 13"/>
    <b v="1"/>
    <s v="New Zealand"/>
    <s v="Hauraki Gulf"/>
    <s v="HG"/>
    <x v="459"/>
    <n v="56.8"/>
    <s v="22:12:27 UTC"/>
    <n v="48.9"/>
    <s v="2500X1254px"/>
    <s v="PNG"/>
    <s v="16m"/>
    <s v="2022H1"/>
    <n v="65.7"/>
    <n v="70"/>
    <s v="03 Cloudy (40%-90%)"/>
  </r>
  <r>
    <m/>
    <s v="L8-9_L1"/>
    <s v="CDM-MLB-CLS"/>
    <s v="-36.36.829, 174.91007 | Zoom: 13"/>
    <b v="1"/>
    <s v="New Zealand"/>
    <s v="Hauraki Gulf"/>
    <s v="HG"/>
    <x v="459"/>
    <n v="57.5"/>
    <s v="22:12:03 UTC"/>
    <n v="82.5"/>
    <s v="2500X1254px"/>
    <s v="PNG"/>
    <s v="16m"/>
    <s v="2022H1"/>
    <n v="65.7"/>
    <n v="70"/>
    <s v="03 Cloudy (40%-90%)"/>
  </r>
  <r>
    <m/>
    <s v="L8-9_L1"/>
    <s v="CDM-MLB-CLS"/>
    <s v="-35.4092, 149.06759 | Zoom: 15"/>
    <b v="1"/>
    <s v="Australia"/>
    <s v="Lake Tuggeranong"/>
    <s v="TU"/>
    <x v="109"/>
    <n v="22.6"/>
    <s v="23:50:01 UTC"/>
    <n v="22.5"/>
    <s v="679x341px"/>
    <s v="PNG"/>
    <s v="15m"/>
    <s v="2023H1"/>
    <n v="22.5"/>
    <n v="30"/>
    <s v="02 Sunny (10%-30%)"/>
  </r>
  <r>
    <m/>
    <s v="L8-9_L1"/>
    <s v="CDM-MLB-CLS"/>
    <s v="-35.4092, 149.06759 | Zoom: 15"/>
    <b v="1"/>
    <s v="Australia"/>
    <s v="Lake Tuggeranong"/>
    <s v="TU"/>
    <x v="299"/>
    <n v="22.6"/>
    <s v="23:56:23 UTC"/>
    <n v="10.199999999999999"/>
    <s v="679x341px"/>
    <s v="PNG"/>
    <s v="15m"/>
    <s v="2023H1"/>
    <n v="7"/>
    <n v="10"/>
    <s v="02 Sunny (10%-30%)"/>
  </r>
  <r>
    <m/>
    <s v="L8-9_L1"/>
    <s v="CDM-MLB-CLS"/>
    <s v="-35.4092, 149.06759 | Zoom: 15"/>
    <b v="1"/>
    <s v="Australia"/>
    <s v="Lake Tuggeranong"/>
    <s v="TU"/>
    <x v="299"/>
    <n v="23.9"/>
    <s v="23:55:59 UTC"/>
    <n v="3.8"/>
    <s v="679x341px"/>
    <s v="PNG"/>
    <s v="15m"/>
    <s v="2023H1"/>
    <n v="7"/>
    <n v="10"/>
    <s v="02 Sunny (10%-30%)"/>
  </r>
  <r>
    <m/>
    <s v="L8-9_L1"/>
    <s v="CDM-MLB-CLS"/>
    <s v="-35.4092, 149.06759 | Zoom: 15"/>
    <b v="1"/>
    <s v="Australia"/>
    <s v="Lake Tuggeranong"/>
    <s v="TU"/>
    <x v="2"/>
    <n v="22.7"/>
    <s v="23:50:10 UTC"/>
    <n v="79"/>
    <s v="679x341px"/>
    <s v="PNG"/>
    <s v="15m"/>
    <s v="2023H1"/>
    <n v="79"/>
    <n v="80"/>
    <s v="03 Cloudy (40%-90%)"/>
  </r>
  <r>
    <m/>
    <s v="L8-9_L1"/>
    <s v="CDM-MLB-CLS"/>
    <s v="-35.4092, 149.06759 | Zoom: 15"/>
    <b v="1"/>
    <s v="Australia"/>
    <s v="Lake Tuggeranong"/>
    <s v="TU"/>
    <x v="301"/>
    <n v="22.8"/>
    <s v="23:56:11 UTC"/>
    <n v="27.8"/>
    <s v="679x341px"/>
    <s v="PNG"/>
    <s v="15m"/>
    <s v="2023H1"/>
    <n v="18.399999999999999"/>
    <n v="20"/>
    <s v="02 Sunny (10%-30%)"/>
  </r>
  <r>
    <m/>
    <s v="L8-9_L1"/>
    <s v="CDM-MLB-CLS"/>
    <s v="-35.4092, 149.06759 | Zoom: 15"/>
    <b v="1"/>
    <s v="Australia"/>
    <s v="Lake Tuggeranong"/>
    <s v="TU"/>
    <x v="301"/>
    <n v="24.1"/>
    <s v="23:55:47 UTC"/>
    <n v="9"/>
    <s v="679x341px"/>
    <s v="PNG"/>
    <s v="15m"/>
    <s v="2023H1"/>
    <n v="18.399999999999999"/>
    <n v="20"/>
    <s v="02 Sunny (10%-30%)"/>
  </r>
  <r>
    <m/>
    <s v="L8-9_L1"/>
    <s v="CDM-MLB-CLS"/>
    <s v="-35.4092, 149.06759 | Zoom: 15"/>
    <b v="1"/>
    <s v="Australia"/>
    <s v="Lake Tuggeranong"/>
    <s v="TU"/>
    <x v="434"/>
    <n v="23.3"/>
    <s v="23:50:05 UTC"/>
    <n v="5.8"/>
    <s v="679x341px"/>
    <s v="PNG"/>
    <s v="15m"/>
    <s v="2023H1"/>
    <n v="5.8"/>
    <n v="10"/>
    <s v="02 Sunny (10%-30%)"/>
  </r>
  <r>
    <m/>
    <s v="L8-9_L1"/>
    <s v="CDM-MLB-CLS"/>
    <s v="-35.4092, 149.06759 | Zoom: 15"/>
    <b v="1"/>
    <s v="Australia"/>
    <s v="Lake Tuggeranong"/>
    <s v="TU"/>
    <x v="302"/>
    <n v="23.4"/>
    <s v="23:56:17 UTC"/>
    <n v="66.099999999999994"/>
    <s v="679x341px"/>
    <s v="PNG"/>
    <s v="15m"/>
    <s v="2023H1"/>
    <n v="73.949999999999989"/>
    <n v="80"/>
    <s v="03 Cloudy (40%-90%)"/>
  </r>
  <r>
    <m/>
    <s v="L8-9_L1"/>
    <s v="CDM-MLB-CLS"/>
    <s v="-35.4092, 149.06759 | Zoom: 15"/>
    <b v="1"/>
    <s v="Australia"/>
    <s v="Lake Tuggeranong"/>
    <s v="TU"/>
    <x v="302"/>
    <n v="24.7"/>
    <s v="23:55:53 UTC"/>
    <n v="81.8"/>
    <s v="679x341px"/>
    <s v="PNG"/>
    <s v="15m"/>
    <s v="2023H1"/>
    <n v="73.949999999999989"/>
    <n v="80"/>
    <s v="03 Cloudy (40%-90%)"/>
  </r>
  <r>
    <m/>
    <s v="L8-9_L1"/>
    <s v="CDM-MLB-CLS"/>
    <s v="-35.4092, 149.06759 | Zoom: 15"/>
    <b v="1"/>
    <s v="Australia"/>
    <s v="Lake Tuggeranong"/>
    <s v="TU"/>
    <x v="435"/>
    <n v="24.2"/>
    <s v="23:50:00 UTC"/>
    <n v="63"/>
    <s v="679x341px"/>
    <s v="PNG"/>
    <s v="15m"/>
    <s v="2023H1"/>
    <n v="63"/>
    <n v="70"/>
    <s v="03 Cloudy (40%-90%)"/>
  </r>
  <r>
    <m/>
    <s v="L8-9_L1"/>
    <s v="CDM-MLB-CLS"/>
    <s v="-35.4092, 149.06759 | Zoom: 15"/>
    <b v="1"/>
    <s v="Australia"/>
    <s v="Lake Tuggeranong"/>
    <s v="TU"/>
    <x v="114"/>
    <n v="24.3"/>
    <s v="23:56:20 UTC"/>
    <n v="68.900000000000006"/>
    <s v="679x341px"/>
    <s v="PNG"/>
    <s v="15m"/>
    <s v="2023H1"/>
    <n v="43.150000000000006"/>
    <n v="50"/>
    <s v="03 Cloudy (40%-90%)"/>
  </r>
  <r>
    <m/>
    <s v="L8-9_L1"/>
    <s v="CDM-MLB-CLS"/>
    <s v="-35.4092, 149.06759 | Zoom: 15"/>
    <b v="1"/>
    <s v="Australia"/>
    <s v="Lake Tuggeranong"/>
    <s v="TU"/>
    <x v="114"/>
    <n v="25.7"/>
    <s v="23:55:57 UTC"/>
    <n v="17.399999999999999"/>
    <s v="679x341px"/>
    <s v="PNG"/>
    <s v="15m"/>
    <s v="2023H1"/>
    <n v="43.150000000000006"/>
    <n v="50"/>
    <s v="03 Cloudy (40%-90%)"/>
  </r>
  <r>
    <m/>
    <s v="L8-9_L1"/>
    <s v="CDM-MLB-CLS"/>
    <s v="-35.4092, 149.06759 | Zoom: 15"/>
    <b v="1"/>
    <s v="Australia"/>
    <s v="Lake Tuggeranong"/>
    <s v="TU"/>
    <x v="382"/>
    <n v="25.4"/>
    <s v="23:50:10 UTC"/>
    <n v="64.099999999999994"/>
    <s v="679x341px"/>
    <s v="PNG"/>
    <s v="15m"/>
    <s v="2023H1"/>
    <n v="64.099999999999994"/>
    <n v="70"/>
    <s v="03 Cloudy (40%-90%)"/>
  </r>
  <r>
    <m/>
    <s v="L8-9_L1"/>
    <s v="CDM-MLB-CLS"/>
    <s v="-35.4092, 149.06759 | Zoom: 15"/>
    <b v="1"/>
    <s v="Australia"/>
    <s v="Lake Tuggeranong"/>
    <s v="TU"/>
    <x v="7"/>
    <n v="25.6"/>
    <s v="23:56:10 UTC"/>
    <n v="16.100000000000001"/>
    <s v="679x341px"/>
    <s v="PNG"/>
    <s v="15m"/>
    <s v="2023H1"/>
    <n v="15.850000000000001"/>
    <n v="20"/>
    <s v="02 Sunny (10%-30%)"/>
  </r>
  <r>
    <m/>
    <s v="L8-9_L1"/>
    <s v="CDM-MLB-CLS"/>
    <s v="-35.4092, 149.06759 | Zoom: 15"/>
    <b v="1"/>
    <s v="Australia"/>
    <s v="Lake Tuggeranong"/>
    <s v="TU"/>
    <x v="7"/>
    <n v="26.9"/>
    <s v="23:55:46 UTC"/>
    <n v="15.6"/>
    <s v="679x341px"/>
    <s v="PNG"/>
    <s v="15m"/>
    <s v="2023H1"/>
    <n v="15.850000000000001"/>
    <n v="20"/>
    <s v="02 Sunny (10%-30%)"/>
  </r>
  <r>
    <m/>
    <s v="L8-9_L1"/>
    <s v="CDM-MLB-CLS"/>
    <s v="-35.4092, 149.06759 | Zoom: 15"/>
    <b v="1"/>
    <s v="Australia"/>
    <s v="Lake Tuggeranong"/>
    <s v="TU"/>
    <x v="117"/>
    <n v="26.9"/>
    <s v="23:49:57 UTC"/>
    <n v="33.700000000000003"/>
    <s v="679x341px"/>
    <s v="PNG"/>
    <s v="15m"/>
    <s v="2023H1"/>
    <n v="33.700000000000003"/>
    <n v="40"/>
    <s v="03 Cloudy (40%-90%)"/>
  </r>
  <r>
    <m/>
    <s v="L8-9_L1"/>
    <s v="CDM-MLB-CLS"/>
    <s v="-35.4092, 149.06759 | Zoom: 15"/>
    <b v="1"/>
    <s v="Australia"/>
    <s v="Lake Tuggeranong"/>
    <s v="TU"/>
    <x v="305"/>
    <n v="27.1"/>
    <s v="23:56:28 UTC"/>
    <n v="13"/>
    <s v="679x341px"/>
    <s v="PNG"/>
    <s v="15m"/>
    <s v="2023H1"/>
    <n v="14.55"/>
    <n v="20"/>
    <s v="02 Sunny (10%-30%)"/>
  </r>
  <r>
    <m/>
    <s v="L8-9_L1"/>
    <s v="CDM-MLB-CLS"/>
    <s v="-35.4092, 149.06759 | Zoom: 15"/>
    <b v="1"/>
    <s v="Australia"/>
    <s v="Lake Tuggeranong"/>
    <s v="TU"/>
    <x v="305"/>
    <n v="28.5"/>
    <s v="23:56:05 UTC"/>
    <n v="16.100000000000001"/>
    <s v="679x341px"/>
    <s v="PNG"/>
    <s v="15m"/>
    <s v="2023H1"/>
    <n v="14.55"/>
    <n v="20"/>
    <s v="02 Sunny (10%-30%)"/>
  </r>
  <r>
    <m/>
    <s v="L8-9_L1"/>
    <s v="CDM-MLB-CLS"/>
    <s v="-35.4092, 149.06759 | Zoom: 15"/>
    <b v="1"/>
    <s v="Australia"/>
    <s v="Lake Tuggeranong"/>
    <s v="TU"/>
    <x v="10"/>
    <n v="28.7"/>
    <s v="23:50:20 UTC"/>
    <n v="24.1"/>
    <s v="679x341px"/>
    <s v="PNG"/>
    <s v="15m"/>
    <s v="2023H1"/>
    <n v="24.1"/>
    <n v="30"/>
    <s v="02 Sunny (10%-30%)"/>
  </r>
  <r>
    <m/>
    <s v="L8-9_L1"/>
    <s v="CDM-MLB-CLS"/>
    <s v="-35.4092, 149.06759 | Zoom: 15"/>
    <b v="1"/>
    <s v="Australia"/>
    <s v="Lake Tuggeranong"/>
    <s v="TU"/>
    <x v="307"/>
    <n v="28.9"/>
    <s v="23:56:15 UTC"/>
    <n v="30.2"/>
    <s v="679x341px"/>
    <s v="PNG"/>
    <s v="15m"/>
    <s v="2023H1"/>
    <n v="16.149999999999999"/>
    <n v="20"/>
    <s v="02 Sunny (10%-30%)"/>
  </r>
  <r>
    <m/>
    <s v="L8-9_L1"/>
    <s v="CDM-MLB-CLS"/>
    <s v="-35.4092, 149.06759 | Zoom: 15"/>
    <b v="1"/>
    <s v="Australia"/>
    <s v="Lake Tuggeranong"/>
    <s v="TU"/>
    <x v="307"/>
    <n v="30.2"/>
    <s v="23:55:51 UTC"/>
    <n v="2.1"/>
    <s v="679x341px"/>
    <s v="PNG"/>
    <s v="15m"/>
    <s v="2023H1"/>
    <n v="16.149999999999999"/>
    <n v="20"/>
    <s v="02 Sunny (10%-30%)"/>
  </r>
  <r>
    <m/>
    <s v="L8-9_L1"/>
    <s v="CDM-MLB-CLS"/>
    <s v="-35.4092, 149.06759 | Zoom: 15"/>
    <b v="1"/>
    <s v="Australia"/>
    <s v="Lake Tuggeranong"/>
    <s v="TU"/>
    <x v="436"/>
    <n v="30.6"/>
    <s v="23:50:10 UTC"/>
    <n v="73.599999999999994"/>
    <s v="679x341px"/>
    <s v="PNG"/>
    <s v="15m"/>
    <s v="2023H1"/>
    <n v="73.599999999999994"/>
    <n v="80"/>
    <s v="03 Cloudy (40%-90%)"/>
  </r>
  <r>
    <m/>
    <s v="L8-9_L1"/>
    <s v="CDM-MLB-CLS"/>
    <s v="-35.4092, 149.06759 | Zoom: 15"/>
    <b v="1"/>
    <s v="Australia"/>
    <s v="Lake Tuggeranong"/>
    <s v="TU"/>
    <x v="308"/>
    <n v="30.8"/>
    <s v="23:56:37 UTC"/>
    <n v="85.1"/>
    <s v="679x341px"/>
    <s v="PNG"/>
    <s v="15m"/>
    <s v="2023H1"/>
    <n v="58.349999999999994"/>
    <n v="60"/>
    <s v="03 Cloudy (40%-90%)"/>
  </r>
  <r>
    <m/>
    <s v="L8-9_L1"/>
    <s v="CDM-MLB-CLS"/>
    <s v="-35.4092, 149.06759 | Zoom: 15"/>
    <b v="1"/>
    <s v="Australia"/>
    <s v="Lake Tuggeranong"/>
    <s v="TU"/>
    <x v="308"/>
    <n v="32.1"/>
    <s v="23:56:13 UTC"/>
    <n v="31.6"/>
    <s v="679x341px"/>
    <s v="PNG"/>
    <s v="15m"/>
    <s v="2023H1"/>
    <n v="58.349999999999994"/>
    <n v="60"/>
    <s v="03 Cloudy (40%-90%)"/>
  </r>
  <r>
    <m/>
    <s v="L8-9_L1"/>
    <s v="CDM-MLB-CLS"/>
    <s v="-35.4092, 149.06759 | Zoom: 15"/>
    <b v="1"/>
    <s v="Australia"/>
    <s v="Lake Tuggeranong"/>
    <s v="TU"/>
    <x v="437"/>
    <n v="32.700000000000003"/>
    <s v="23:50:32 UTC"/>
    <n v="79.599999999999994"/>
    <s v="679x341px"/>
    <s v="PNG"/>
    <s v="15m"/>
    <s v="2023H1"/>
    <n v="79.599999999999994"/>
    <n v="80"/>
    <s v="03 Cloudy (40%-90%)"/>
  </r>
  <r>
    <m/>
    <s v="L8-9_L1"/>
    <s v="CDM-MLB-CLS"/>
    <s v="-35.4092, 149.06759 | Zoom: 15"/>
    <b v="1"/>
    <s v="Australia"/>
    <s v="Lake Tuggeranong"/>
    <s v="TU"/>
    <x v="386"/>
    <n v="34.799999999999997"/>
    <s v="23:50:14 UTC"/>
    <n v="29.4"/>
    <s v="679x341px"/>
    <s v="PNG"/>
    <s v="15m"/>
    <s v="2023H1"/>
    <n v="29.4"/>
    <n v="30"/>
    <s v="02 Sunny (10%-30%)"/>
  </r>
  <r>
    <m/>
    <s v="L8-9_L1"/>
    <s v="CDM-MLB-CLS"/>
    <s v="-35.4092, 149.06759 | Zoom: 15"/>
    <b v="1"/>
    <s v="Australia"/>
    <s v="Lake Tuggeranong"/>
    <s v="TU"/>
    <x v="15"/>
    <n v="35.1"/>
    <s v="23:56:43 UTC"/>
    <n v="18.100000000000001"/>
    <s v="679x341px"/>
    <s v="PNG"/>
    <s v="15m"/>
    <s v="2023H1"/>
    <n v="14.350000000000001"/>
    <n v="20"/>
    <s v="02 Sunny (10%-30%)"/>
  </r>
  <r>
    <m/>
    <s v="L8-9_L1"/>
    <s v="CDM-MLB-CLS"/>
    <s v="-35.4092, 149.06759 | Zoom: 15"/>
    <b v="1"/>
    <s v="Australia"/>
    <s v="Lake Tuggeranong"/>
    <s v="TU"/>
    <x v="15"/>
    <n v="36.299999999999997"/>
    <s v="23:56:19 UTC"/>
    <n v="10.6"/>
    <s v="679x341px"/>
    <s v="PNG"/>
    <s v="15m"/>
    <s v="2023H1"/>
    <n v="14.350000000000001"/>
    <n v="20"/>
    <s v="02 Sunny (10%-30%)"/>
  </r>
  <r>
    <m/>
    <s v="L8-9_L1"/>
    <s v="CDM-MLB-CLS"/>
    <s v="-35.4092, 149.06759 | Zoom: 15"/>
    <b v="1"/>
    <s v="Australia"/>
    <s v="Lake Tuggeranong"/>
    <s v="TU"/>
    <x v="124"/>
    <n v="37"/>
    <s v="23:50:38 UTC"/>
    <n v="60"/>
    <s v="679x341px"/>
    <s v="PNG"/>
    <s v="15m"/>
    <s v="2023H1"/>
    <n v="60"/>
    <n v="60"/>
    <s v="03 Cloudy (40%-90%)"/>
  </r>
  <r>
    <m/>
    <s v="L8-9_L1"/>
    <s v="CDM-MLB-CLS"/>
    <s v="-35.4092, 149.06759 | Zoom: 15"/>
    <b v="1"/>
    <s v="Australia"/>
    <s v="Lake Tuggeranong"/>
    <s v="TU"/>
    <x v="311"/>
    <n v="37.200000000000003"/>
    <s v="23:56:33 UTC"/>
    <n v="81.5"/>
    <s v="679x341px"/>
    <s v="PNG"/>
    <s v="15m"/>
    <s v="2023H1"/>
    <n v="87.75"/>
    <n v="90"/>
    <s v="03 Cloudy (40%-90%)"/>
  </r>
  <r>
    <m/>
    <s v="L8-9_L1"/>
    <s v="CDM-MLB-CLS"/>
    <s v="-35.4092, 149.06759 | Zoom: 15"/>
    <b v="1"/>
    <s v="Australia"/>
    <s v="Lake Tuggeranong"/>
    <s v="TU"/>
    <x v="311"/>
    <n v="38.4"/>
    <s v="23:56:09 UTC"/>
    <n v="94"/>
    <s v="679x341px"/>
    <s v="PNG"/>
    <s v="15m"/>
    <s v="2023H1"/>
    <n v="87.75"/>
    <n v="90"/>
    <s v="03 Cloudy (40%-90%)"/>
  </r>
  <r>
    <m/>
    <s v="L8-9_L1"/>
    <s v="CDM-MLB-CLS"/>
    <s v="-35.4092, 149.06759 | Zoom: 15"/>
    <b v="1"/>
    <s v="Australia"/>
    <s v="Lake Tuggeranong"/>
    <s v="TU"/>
    <x v="18"/>
    <n v="39.200000000000003"/>
    <s v="23:50:29 UTC"/>
    <n v="52.3"/>
    <s v="679x341px"/>
    <s v="PNG"/>
    <s v="15m"/>
    <s v="2023H1"/>
    <n v="52.3"/>
    <n v="60"/>
    <s v="03 Cloudy (40%-90%)"/>
  </r>
  <r>
    <m/>
    <s v="L8-9_L1"/>
    <s v="CDM-MLB-CLS"/>
    <s v="-35.4092, 149.06759 | Zoom: 15"/>
    <b v="1"/>
    <s v="Australia"/>
    <s v="Lake Tuggeranong"/>
    <s v="TU"/>
    <x v="313"/>
    <n v="39.5"/>
    <s v="23:56:50 UTC"/>
    <n v="97.6"/>
    <s v="679x341px"/>
    <s v="PNG"/>
    <s v="15m"/>
    <s v="2023H1"/>
    <n v="89.949999999999989"/>
    <n v="90"/>
    <s v="03 Cloudy (40%-90%)"/>
  </r>
  <r>
    <m/>
    <s v="L8-9_L1"/>
    <s v="CDM-MLB-CLS"/>
    <s v="-35.4092, 149.06759 | Zoom: 15"/>
    <b v="1"/>
    <s v="Australia"/>
    <s v="Lake Tuggeranong"/>
    <s v="TU"/>
    <x v="313"/>
    <n v="40.6"/>
    <s v="23:56:26 UTC"/>
    <n v="82.3"/>
    <s v="679x341px"/>
    <s v="PNG"/>
    <s v="15m"/>
    <s v="2023H1"/>
    <n v="89.949999999999989"/>
    <n v="90"/>
    <s v="03 Cloudy (40%-90%)"/>
  </r>
  <r>
    <m/>
    <s v="L8-9_L1"/>
    <s v="CDM-MLB-CLS"/>
    <s v="-35.4092, 149.06759 | Zoom: 15"/>
    <b v="1"/>
    <s v="Australia"/>
    <s v="Lake Tuggeranong"/>
    <s v="TU"/>
    <x v="438"/>
    <n v="41.4"/>
    <s v="23:50:48 UTC"/>
    <n v="60.3"/>
    <s v="679x341px"/>
    <s v="PNG"/>
    <s v="15m"/>
    <s v="2023H1"/>
    <n v="60.3"/>
    <n v="70"/>
    <s v="03 Cloudy (40%-90%)"/>
  </r>
  <r>
    <m/>
    <s v="L8-9_L1"/>
    <s v="CDM-MLB-CLS"/>
    <s v="-35.4092, 149.06759 | Zoom: 15"/>
    <b v="1"/>
    <s v="Australia"/>
    <s v="Lake Tuggeranong"/>
    <s v="TU"/>
    <x v="314"/>
    <n v="41.6"/>
    <s v="23:56:45 UTC"/>
    <n v="68"/>
    <s v="679x341px"/>
    <s v="PNG"/>
    <s v="15m"/>
    <s v="2023H1"/>
    <n v="74.650000000000006"/>
    <n v="80"/>
    <s v="03 Cloudy (40%-90%)"/>
  </r>
  <r>
    <m/>
    <s v="L8-9_L1"/>
    <s v="CDM-MLB-CLS"/>
    <s v="-35.4092, 149.06759 | Zoom: 15"/>
    <b v="1"/>
    <s v="Australia"/>
    <s v="Lake Tuggeranong"/>
    <s v="TU"/>
    <x v="314"/>
    <n v="42.7"/>
    <s v="23:56:21 UTC"/>
    <n v="81.3"/>
    <s v="679x341px"/>
    <s v="PNG"/>
    <s v="15m"/>
    <s v="2023H1"/>
    <n v="74.650000000000006"/>
    <n v="80"/>
    <s v="03 Cloudy (40%-90%)"/>
  </r>
  <r>
    <m/>
    <s v="L8-9_L1"/>
    <s v="CDM-MLB-CLS"/>
    <s v="-35.4092, 149.06759 | Zoom: 15"/>
    <b v="1"/>
    <s v="Australia"/>
    <s v="Lake Tuggeranong"/>
    <s v="TU"/>
    <x v="439"/>
    <n v="43.4"/>
    <s v="23:50:40 UTC"/>
    <n v="39.4"/>
    <s v="679x341px"/>
    <s v="PNG"/>
    <s v="15m"/>
    <s v="2023H1"/>
    <n v="39.4"/>
    <n v="40"/>
    <s v="03 Cloudy (40%-90%)"/>
  </r>
  <r>
    <m/>
    <s v="L8-9_L1"/>
    <s v="CDM-MLB-CLS"/>
    <s v="-35.4092, 149.06759 | Zoom: 15"/>
    <b v="1"/>
    <s v="Australia"/>
    <s v="Lake Tuggeranong"/>
    <s v="TU"/>
    <x v="129"/>
    <n v="43.7"/>
    <s v="23:57:01 UTC"/>
    <n v="25.1"/>
    <s v="679x341px"/>
    <s v="PNG"/>
    <s v="15m"/>
    <s v="2023H1"/>
    <n v="58.900000000000006"/>
    <n v="60"/>
    <s v="03 Cloudy (40%-90%)"/>
  </r>
  <r>
    <m/>
    <s v="L8-9_L1"/>
    <s v="CDM-MLB-CLS"/>
    <s v="-35.4092, 149.06759 | Zoom: 15"/>
    <b v="1"/>
    <s v="Australia"/>
    <s v="Lake Tuggeranong"/>
    <s v="TU"/>
    <x v="129"/>
    <n v="44.8"/>
    <s v="23:56:37 UTC"/>
    <n v="92.7"/>
    <s v="679x341px"/>
    <s v="PNG"/>
    <s v="15m"/>
    <s v="2023H1"/>
    <n v="58.900000000000006"/>
    <n v="60"/>
    <s v="03 Cloudy (40%-90%)"/>
  </r>
  <r>
    <m/>
    <s v="L8-9_L1"/>
    <s v="CDM-MLB-CLS"/>
    <s v="-35.4092, 149.06759 | Zoom: 15"/>
    <b v="1"/>
    <s v="Australia"/>
    <s v="Lake Tuggeranong"/>
    <s v="TU"/>
    <x v="390"/>
    <n v="45.5"/>
    <s v="23:50:54 UTC"/>
    <n v="0.8"/>
    <s v="679x341px"/>
    <s v="PNG"/>
    <s v="15m"/>
    <s v="2023H1"/>
    <n v="0.8"/>
    <n v="10"/>
    <s v="02 Sunny (10%-30%)"/>
  </r>
  <r>
    <m/>
    <s v="L8-9_L1"/>
    <s v="CDM-MLB-CLS"/>
    <s v="-35.4092, 149.06759 | Zoom: 15"/>
    <b v="1"/>
    <s v="Australia"/>
    <s v="Lake Tuggeranong"/>
    <s v="TU"/>
    <x v="23"/>
    <n v="45.7"/>
    <s v="23:56:54 UTC"/>
    <n v="32.299999999999997"/>
    <s v="679x341px"/>
    <s v="PNG"/>
    <s v="15m"/>
    <s v="2023H1"/>
    <n v="31.25"/>
    <n v="40"/>
    <s v="03 Cloudy (40%-90%)"/>
  </r>
  <r>
    <m/>
    <s v="L8-9_L1"/>
    <s v="CDM-MLB-CLS"/>
    <s v="-35.4092, 149.06759 | Zoom: 15"/>
    <b v="1"/>
    <s v="Australia"/>
    <s v="Lake Tuggeranong"/>
    <s v="TU"/>
    <x v="23"/>
    <n v="46.7"/>
    <s v="23:56:30 UTC"/>
    <n v="30.2"/>
    <s v="679x341px"/>
    <s v="PNG"/>
    <s v="15m"/>
    <s v="2023H1"/>
    <n v="31.25"/>
    <n v="40"/>
    <s v="03 Cloudy (40%-90%)"/>
  </r>
  <r>
    <m/>
    <s v="L8-9_L1"/>
    <s v="CDM-MLB-CLS"/>
    <s v="-35.4092, 149.06759 | Zoom: 15"/>
    <b v="1"/>
    <s v="Australia"/>
    <s v="Lake Tuggeranong"/>
    <s v="TU"/>
    <x v="132"/>
    <n v="47.4"/>
    <s v="23:50:45 UTC"/>
    <n v="35.4"/>
    <s v="679x341px"/>
    <s v="PNG"/>
    <s v="15m"/>
    <s v="2023H1"/>
    <n v="35.4"/>
    <n v="40"/>
    <s v="03 Cloudy (40%-90%)"/>
  </r>
  <r>
    <m/>
    <s v="L8-9_L1"/>
    <s v="CDM-MLB-CLS"/>
    <s v="-35.4092, 149.06759 | Zoom: 15"/>
    <b v="1"/>
    <s v="Australia"/>
    <s v="Lake Tuggeranong"/>
    <s v="TU"/>
    <x v="317"/>
    <n v="47.7"/>
    <s v="23:57:08 UTC"/>
    <n v="0.2"/>
    <s v="679x341px"/>
    <s v="PNG"/>
    <s v="15m"/>
    <s v="2023H1"/>
    <n v="0.1"/>
    <n v="10"/>
    <s v="02 Sunny (10%-30%)"/>
  </r>
  <r>
    <m/>
    <s v="L8-9_L1"/>
    <s v="CDM-MLB-CLS"/>
    <s v="-35.4092, 149.06759 | Zoom: 15"/>
    <b v="1"/>
    <s v="Australia"/>
    <s v="Lake Tuggeranong"/>
    <s v="TU"/>
    <x v="317"/>
    <n v="48.6"/>
    <s v="23:56:44 UTC"/>
    <n v="0"/>
    <s v="679x341px"/>
    <s v="PNG"/>
    <s v="15m"/>
    <s v="2023H1"/>
    <n v="0.1"/>
    <n v="10"/>
    <s v="02 Sunny (10%-30%)"/>
  </r>
  <r>
    <m/>
    <s v="L8-9_L1"/>
    <s v="CDM-MLB-CLS"/>
    <s v="-35.4092, 149.06759 | Zoom: 15"/>
    <b v="1"/>
    <s v="Australia"/>
    <s v="Lake Tuggeranong"/>
    <s v="TU"/>
    <x v="26"/>
    <n v="49.3"/>
    <s v="23:51:06 UTC"/>
    <n v="4.5999999999999996"/>
    <s v="679x341px"/>
    <s v="PNG"/>
    <s v="15m"/>
    <s v="2023H1"/>
    <n v="4.5999999999999996"/>
    <n v="10"/>
    <s v="02 Sunny (10%-30%)"/>
  </r>
  <r>
    <m/>
    <s v="L8-9_L1"/>
    <s v="CDM-MLB-CLS"/>
    <s v="-35.4092, 149.06759 | Zoom: 15"/>
    <b v="1"/>
    <s v="Australia"/>
    <s v="Lake Tuggeranong"/>
    <s v="TU"/>
    <x v="319"/>
    <n v="49.5"/>
    <s v="23:57:06 UTC"/>
    <n v="69.900000000000006"/>
    <s v="679x341px"/>
    <s v="PNG"/>
    <s v="15m"/>
    <s v="2023H1"/>
    <n v="45.150000000000006"/>
    <n v="50"/>
    <s v="03 Cloudy (40%-90%)"/>
  </r>
  <r>
    <m/>
    <s v="L8-9_L1"/>
    <s v="CDM-MLB-CLS"/>
    <s v="-35.4092, 149.06759 | Zoom: 15"/>
    <b v="1"/>
    <s v="Australia"/>
    <s v="Lake Tuggeranong"/>
    <s v="TU"/>
    <x v="319"/>
    <n v="50.4"/>
    <s v="23:56:42 UTC"/>
    <n v="20.399999999999999"/>
    <s v="679x341px"/>
    <s v="PNG"/>
    <s v="15m"/>
    <s v="2023H1"/>
    <n v="45.150000000000006"/>
    <n v="50"/>
    <s v="03 Cloudy (40%-90%)"/>
  </r>
  <r>
    <m/>
    <s v="L8-9_L1"/>
    <s v="CDM-MLB-CLS"/>
    <s v="-35.4092, 149.06759 | Zoom: 15"/>
    <b v="1"/>
    <s v="Australia"/>
    <s v="Lake Tuggeranong"/>
    <s v="TU"/>
    <x v="440"/>
    <n v="21"/>
    <s v="23:51:01 UTC"/>
    <n v="2.1"/>
    <s v="679x341px"/>
    <s v="PNG"/>
    <s v="15m"/>
    <s v="2023H1"/>
    <n v="2.1"/>
    <n v="10"/>
    <s v="02 Sunny (10%-30%)"/>
  </r>
  <r>
    <m/>
    <s v="L8-9_L1"/>
    <s v="CDM-MLB-CLS"/>
    <s v="-35.4092, 149.06759 | Zoom: 15"/>
    <b v="1"/>
    <s v="Australia"/>
    <s v="Lake Tuggeranong"/>
    <s v="TU"/>
    <x v="320"/>
    <n v="51.3"/>
    <s v="23:57:23 UTC"/>
    <n v="61.9"/>
    <s v="679x341px"/>
    <s v="PNG"/>
    <s v="15m"/>
    <s v="2023H1"/>
    <n v="74.599999999999994"/>
    <n v="80"/>
    <s v="03 Cloudy (40%-90%)"/>
  </r>
  <r>
    <m/>
    <s v="L8-9_L1"/>
    <s v="CDM-MLB-CLS"/>
    <s v="-35.4092, 149.06759 | Zoom: 15"/>
    <b v="1"/>
    <s v="Australia"/>
    <s v="Lake Tuggeranong"/>
    <s v="TU"/>
    <x v="320"/>
    <n v="52.1"/>
    <s v="23:56:59 UTC"/>
    <n v="87.3"/>
    <s v="679x341px"/>
    <s v="PNG"/>
    <s v="15m"/>
    <s v="2023H1"/>
    <n v="74.599999999999994"/>
    <n v="80"/>
    <s v="03 Cloudy (40%-90%)"/>
  </r>
  <r>
    <m/>
    <s v="L8-9_L1"/>
    <s v="CDM-MLB-CLS"/>
    <s v="-35.4092, 149.06759 | Zoom: 15"/>
    <b v="1"/>
    <s v="Australia"/>
    <s v="Lake Tuggeranong"/>
    <s v="TU"/>
    <x v="441"/>
    <n v="52.7"/>
    <s v="23:51:10 UTC"/>
    <n v="66.599999999999994"/>
    <s v="679x341px"/>
    <s v="PNG"/>
    <s v="15m"/>
    <s v="2023H1"/>
    <n v="66.599999999999994"/>
    <n v="70"/>
    <s v="03 Cloudy (40%-90%)"/>
  </r>
  <r>
    <m/>
    <s v="L8-9_L1"/>
    <s v="CDM-MLB-CLS"/>
    <s v="-35.4092, 149.06759 | Zoom: 15"/>
    <b v="1"/>
    <s v="Australia"/>
    <s v="Lake Tuggeranong"/>
    <s v="TU"/>
    <x v="137"/>
    <n v="52.9"/>
    <s v="23:57:15 UTC"/>
    <n v="3.1"/>
    <s v="679x341px"/>
    <s v="PNG"/>
    <s v="15m"/>
    <s v="2023H1"/>
    <n v="2.1"/>
    <n v="10"/>
    <s v="02 Sunny (10%-30%)"/>
  </r>
  <r>
    <m/>
    <s v="L8-9_L1"/>
    <s v="CDM-MLB-CLS"/>
    <s v="-35.4092, 149.06759 | Zoom: 15"/>
    <b v="1"/>
    <s v="Australia"/>
    <s v="Lake Tuggeranong"/>
    <s v="TU"/>
    <x v="137"/>
    <n v="53.6"/>
    <s v="23:56:51 UTC"/>
    <n v="1.1000000000000001"/>
    <s v="679x341px"/>
    <s v="PNG"/>
    <s v="15m"/>
    <s v="2023H1"/>
    <n v="2.1"/>
    <n v="10"/>
    <s v="02 Sunny (10%-30%)"/>
  </r>
  <r>
    <m/>
    <s v="L8-9_L1"/>
    <s v="CDM-MLB-CLS"/>
    <s v="-35.4092, 149.06759 | Zoom: 15"/>
    <b v="1"/>
    <s v="Australia"/>
    <s v="Lake Tuggeranong"/>
    <s v="TU"/>
    <x v="394"/>
    <n v="54.3"/>
    <s v="23:51:03 UTC"/>
    <n v="7.4"/>
    <s v="679x341px"/>
    <s v="PNG"/>
    <s v="15m"/>
    <s v="2023H1"/>
    <n v="7.4"/>
    <n v="10"/>
    <s v="02 Sunny (10%-30%)"/>
  </r>
  <r>
    <m/>
    <s v="L8-9_L1"/>
    <s v="CDM-MLB-CLS"/>
    <s v="-35.4092, 149.06759 | Zoom: 15"/>
    <b v="1"/>
    <s v="Australia"/>
    <s v="Lake Tuggeranong"/>
    <s v="TU"/>
    <x v="31"/>
    <n v="54.5"/>
    <s v="23:57:13 UTC"/>
    <n v="12.6"/>
    <s v="679x341px"/>
    <s v="PNG"/>
    <s v="15m"/>
    <s v="2023H1"/>
    <n v="11.25"/>
    <n v="20"/>
    <s v="02 Sunny (10%-30%)"/>
  </r>
  <r>
    <m/>
    <s v="L8-9_L1"/>
    <s v="CDM-MLB-CLS"/>
    <s v="-35.4092, 149.06759 | Zoom: 15"/>
    <b v="1"/>
    <s v="Australia"/>
    <s v="Lake Tuggeranong"/>
    <s v="TU"/>
    <x v="31"/>
    <n v="55.1"/>
    <s v="23:56:49 UTC"/>
    <n v="9.9"/>
    <s v="679x341px"/>
    <s v="PNG"/>
    <s v="15m"/>
    <s v="2023H1"/>
    <n v="11.25"/>
    <n v="20"/>
    <s v="02 Sunny (10%-30%)"/>
  </r>
  <r>
    <m/>
    <s v="L8-9_L1"/>
    <s v="CDM-MLB-CLS"/>
    <s v="-35.4092, 149.06759 | Zoom: 15"/>
    <b v="1"/>
    <s v="Australia"/>
    <s v="Lake Tuggeranong"/>
    <s v="TU"/>
    <x v="140"/>
    <n v="55.7"/>
    <s v="23:51:03 UTC"/>
    <n v="4.0999999999999996"/>
    <s v="679x341px"/>
    <s v="PNG"/>
    <s v="15m"/>
    <s v="2023H1"/>
    <n v="4.0999999999999996"/>
    <n v="10"/>
    <s v="02 Sunny (10%-30%)"/>
  </r>
  <r>
    <m/>
    <s v="L8-9_L1"/>
    <s v="CDM-MLB-CLS"/>
    <s v="-35.4092, 149.06759 | Zoom: 15"/>
    <b v="1"/>
    <s v="Australia"/>
    <s v="Lake Tuggeranong"/>
    <s v="TU"/>
    <x v="323"/>
    <n v="55.9"/>
    <s v="23:57:10 UTC"/>
    <n v="19.8"/>
    <s v="679x341px"/>
    <s v="PNG"/>
    <s v="15m"/>
    <s v="2023H1"/>
    <n v="22"/>
    <n v="30"/>
    <s v="02 Sunny (10%-30%)"/>
  </r>
  <r>
    <m/>
    <s v="L8-9_L1"/>
    <s v="CDM-MLB-CLS"/>
    <s v="-35.4092, 149.06759 | Zoom: 15"/>
    <b v="1"/>
    <s v="Australia"/>
    <s v="Lake Tuggeranong"/>
    <s v="TU"/>
    <x v="323"/>
    <n v="56.5"/>
    <s v="23:56:46 UTC"/>
    <n v="24.2"/>
    <s v="679x341px"/>
    <s v="PNG"/>
    <s v="15m"/>
    <s v="2023H1"/>
    <n v="22"/>
    <n v="30"/>
    <s v="02 Sunny (10%-30%)"/>
  </r>
  <r>
    <m/>
    <s v="L8-9_L1"/>
    <s v="CDM-MLB-CLS"/>
    <s v="-35.4092, 149.06759 | Zoom: 15"/>
    <b v="1"/>
    <s v="Australia"/>
    <s v="Lake Tuggeranong"/>
    <s v="TU"/>
    <x v="34"/>
    <n v="57.1"/>
    <s v="23:51:05 UTC"/>
    <n v="0"/>
    <s v="679x341px"/>
    <s v="PNG"/>
    <s v="15m"/>
    <s v="2023H1"/>
    <n v="0"/>
    <n v="0"/>
    <s v="01 Clear (0%)"/>
  </r>
  <r>
    <m/>
    <s v="L8-9_L1"/>
    <s v="CDM-MLB-CLS"/>
    <s v="-35.4092, 149.06759 | Zoom: 15"/>
    <b v="1"/>
    <s v="Australia"/>
    <s v="Lake Tuggeranong"/>
    <s v="TU"/>
    <x v="325"/>
    <n v="57.2"/>
    <s v="23:57:19 UTC"/>
    <n v="1"/>
    <s v="679x341px"/>
    <s v="PNG"/>
    <s v="15m"/>
    <s v="2023H1"/>
    <n v="0.6"/>
    <n v="10"/>
    <s v="02 Sunny (10%-30%)"/>
  </r>
  <r>
    <m/>
    <s v="L8-9_L1"/>
    <s v="CDM-MLB-CLS"/>
    <s v="-35.4092, 149.06759 | Zoom: 15"/>
    <b v="1"/>
    <s v="Australia"/>
    <s v="Lake Tuggeranong"/>
    <s v="TU"/>
    <x v="325"/>
    <n v="57.8"/>
    <s v="23:56:55 UTC"/>
    <n v="0.2"/>
    <s v="679x341px"/>
    <s v="PNG"/>
    <s v="15m"/>
    <s v="2023H1"/>
    <n v="0.6"/>
    <n v="10"/>
    <s v="02 Sunny (10%-30%)"/>
  </r>
  <r>
    <m/>
    <s v="L8-9_L1"/>
    <s v="CDM-MLB-CLS"/>
    <s v="-35.4092, 149.06759 | Zoom: 15"/>
    <b v="1"/>
    <s v="Australia"/>
    <s v="Lake Tuggeranong"/>
    <s v="TU"/>
    <x v="442"/>
    <n v="58.2"/>
    <s v="23:51:08 UTC"/>
    <n v="54.5"/>
    <s v="679x341px"/>
    <s v="PNG"/>
    <s v="15m"/>
    <s v="2022H2"/>
    <n v="54.5"/>
    <n v="60"/>
    <s v="03 Cloudy (40%-90%)"/>
  </r>
  <r>
    <m/>
    <s v="L8-9_L1"/>
    <s v="CDM-MLB-CLS"/>
    <s v="-35.4092, 149.06759 | Zoom: 15"/>
    <b v="1"/>
    <s v="Australia"/>
    <s v="Lake Tuggeranong"/>
    <s v="TU"/>
    <x v="326"/>
    <n v="58.4"/>
    <s v="23:57:17 UTC"/>
    <n v="44.7"/>
    <s v="679x341px"/>
    <s v="PNG"/>
    <s v="15m"/>
    <s v="2022H2"/>
    <n v="38.549999999999997"/>
    <n v="40"/>
    <s v="03 Cloudy (40%-90%)"/>
  </r>
  <r>
    <m/>
    <s v="L8-9_L1"/>
    <s v="CDM-MLB-CLS"/>
    <s v="-35.4092, 149.06759 | Zoom: 15"/>
    <b v="1"/>
    <s v="Australia"/>
    <s v="Lake Tuggeranong"/>
    <s v="TU"/>
    <x v="326"/>
    <n v="58.9"/>
    <s v="23:56:53 UTC"/>
    <n v="32.4"/>
    <s v="679x341px"/>
    <s v="PNG"/>
    <s v="15m"/>
    <s v="2022H2"/>
    <n v="38.549999999999997"/>
    <n v="40"/>
    <s v="03 Cloudy (40%-90%)"/>
  </r>
  <r>
    <m/>
    <s v="L8-9_L1"/>
    <s v="CDM-MLB-CLS"/>
    <s v="-35.4092, 149.06759 | Zoom: 15"/>
    <b v="1"/>
    <s v="Australia"/>
    <s v="Lake Tuggeranong"/>
    <s v="TU"/>
    <x v="443"/>
    <n v="59.2"/>
    <s v="23:51:04 UTC"/>
    <n v="41.5"/>
    <s v="679x341px"/>
    <s v="PNG"/>
    <s v="15m"/>
    <s v="2022H2"/>
    <n v="41.5"/>
    <n v="50"/>
    <s v="03 Cloudy (40%-90%)"/>
  </r>
  <r>
    <m/>
    <s v="L8-9_L1"/>
    <s v="CDM-MLB-CLS"/>
    <s v="-35.4092, 149.06759 | Zoom: 15"/>
    <b v="1"/>
    <s v="Australia"/>
    <s v="Lake Tuggeranong"/>
    <s v="TU"/>
    <x v="145"/>
    <n v="59.3"/>
    <s v="23:57:16 UTC"/>
    <n v="12.3"/>
    <s v="679x341px"/>
    <s v="PNG"/>
    <s v="15m"/>
    <s v="2022H2"/>
    <n v="15.65"/>
    <n v="20"/>
    <s v="02 Sunny (10%-30%)"/>
  </r>
  <r>
    <m/>
    <s v="L8-9_L1"/>
    <s v="CDM-MLB-CLS"/>
    <s v="-35.4092, 149.06759 | Zoom: 15"/>
    <b v="1"/>
    <s v="Australia"/>
    <s v="Lake Tuggeranong"/>
    <s v="TU"/>
    <x v="145"/>
    <n v="59.9"/>
    <s v="23:56:52 UTC"/>
    <n v="19"/>
    <s v="679x341px"/>
    <s v="PNG"/>
    <s v="15m"/>
    <s v="2022H2"/>
    <n v="15.65"/>
    <n v="20"/>
    <s v="02 Sunny (10%-30%)"/>
  </r>
  <r>
    <m/>
    <s v="L8-9_L1"/>
    <s v="CDM-MLB-CLS"/>
    <s v="-35.4092, 149.06759 | Zoom: 15"/>
    <b v="1"/>
    <s v="Australia"/>
    <s v="Lake Tuggeranong"/>
    <s v="TU"/>
    <x v="398"/>
    <n v="59.9"/>
    <s v="23:51:08 UTC"/>
    <n v="74.400000000000006"/>
    <s v="679x341px"/>
    <s v="PNG"/>
    <s v="15m"/>
    <s v="2022H2"/>
    <n v="74.400000000000006"/>
    <n v="80"/>
    <s v="03 Cloudy (40%-90%)"/>
  </r>
  <r>
    <m/>
    <s v="L8-9_L1"/>
    <s v="CDM-MLB-CLS"/>
    <s v="-35.4092, 149.06759 | Zoom: 15"/>
    <b v="1"/>
    <s v="Australia"/>
    <s v="Lake Tuggeranong"/>
    <s v="TU"/>
    <x v="39"/>
    <n v="60"/>
    <s v="23:57:21 UTC"/>
    <n v="41.5"/>
    <s v="679x341px"/>
    <s v="PNG"/>
    <s v="15m"/>
    <s v="2022H2"/>
    <n v="22.65"/>
    <n v="30"/>
    <s v="02 Sunny (10%-30%)"/>
  </r>
  <r>
    <m/>
    <s v="L8-9_L1"/>
    <s v="CDM-MLB-CLS"/>
    <s v="-35.4092, 149.06759 | Zoom: 15"/>
    <b v="1"/>
    <s v="Australia"/>
    <s v="Lake Tuggeranong"/>
    <s v="TU"/>
    <x v="39"/>
    <n v="60.6"/>
    <s v="23:56:57 UTC"/>
    <n v="3.8"/>
    <s v="679x341px"/>
    <s v="PNG"/>
    <s v="15m"/>
    <s v="2022H2"/>
    <n v="22.65"/>
    <n v="30"/>
    <s v="02 Sunny (10%-30%)"/>
  </r>
  <r>
    <m/>
    <s v="L8-9_L1"/>
    <s v="CDM-MLB-CLS"/>
    <s v="-35.4092, 149.06759 | Zoom: 15"/>
    <b v="1"/>
    <s v="Australia"/>
    <s v="Lake Tuggeranong"/>
    <s v="TU"/>
    <x v="147"/>
    <n v="60.3"/>
    <s v="23:51:14 UTC"/>
    <n v="23.4"/>
    <s v="679x341px"/>
    <s v="PNG"/>
    <s v="15m"/>
    <s v="2022H2"/>
    <n v="23.4"/>
    <n v="30"/>
    <s v="02 Sunny (10%-30%)"/>
  </r>
  <r>
    <m/>
    <s v="L8-9_L1"/>
    <s v="CDM-MLB-CLS"/>
    <s v="-35.4092, 149.06759 | Zoom: 15"/>
    <b v="1"/>
    <s v="Australia"/>
    <s v="Lake Tuggeranong"/>
    <s v="TU"/>
    <x v="329"/>
    <n v="60.3"/>
    <s v="23:57:19 UTC"/>
    <n v="46.6"/>
    <s v="679x341px"/>
    <s v="PNG"/>
    <s v="15m"/>
    <s v="2022H2"/>
    <n v="61.5"/>
    <n v="70"/>
    <s v="03 Cloudy (40%-90%)"/>
  </r>
  <r>
    <m/>
    <s v="L8-9_L1"/>
    <s v="CDM-MLB-CLS"/>
    <s v="-35.4092, 149.06759 | Zoom: 15"/>
    <b v="1"/>
    <s v="Australia"/>
    <s v="Lake Tuggeranong"/>
    <s v="TU"/>
    <x v="329"/>
    <n v="61"/>
    <s v="23:56:55 UTC"/>
    <n v="76.400000000000006"/>
    <s v="679x341px"/>
    <s v="PNG"/>
    <s v="15m"/>
    <s v="2022H2"/>
    <n v="61.5"/>
    <n v="70"/>
    <s v="03 Cloudy (40%-90%)"/>
  </r>
  <r>
    <m/>
    <s v="L8-9_L1"/>
    <s v="CDM-MLB-CLS"/>
    <s v="-35.4092, 149.06759 | Zoom: 15"/>
    <b v="1"/>
    <s v="Australia"/>
    <s v="Lake Tuggeranong"/>
    <s v="TU"/>
    <x v="42"/>
    <n v="60.3"/>
    <s v="23:51:06 UTC"/>
    <n v="55.3"/>
    <s v="679x341px"/>
    <s v="PNG"/>
    <s v="15m"/>
    <s v="2022H2"/>
    <n v="55.3"/>
    <n v="60"/>
    <s v="03 Cloudy (40%-90%)"/>
  </r>
  <r>
    <m/>
    <s v="L8-9_L1"/>
    <s v="CDM-MLB-CLS"/>
    <s v="-35.4092, 149.06759 | Zoom: 15"/>
    <b v="1"/>
    <s v="Australia"/>
    <s v="Lake Tuggeranong"/>
    <s v="TU"/>
    <x v="331"/>
    <n v="60.2"/>
    <s v="23:57:26 UTC"/>
    <n v="28"/>
    <s v="679x341px"/>
    <s v="PNG"/>
    <s v="15m"/>
    <s v="2022H2"/>
    <n v="22.1"/>
    <n v="30"/>
    <s v="02 Sunny (10%-30%)"/>
  </r>
  <r>
    <m/>
    <s v="L8-9_L1"/>
    <s v="CDM-MLB-CLS"/>
    <s v="-35.4092, 149.06759 | Zoom: 15"/>
    <b v="1"/>
    <s v="Australia"/>
    <s v="Lake Tuggeranong"/>
    <s v="TU"/>
    <x v="331"/>
    <n v="61"/>
    <s v="23:57:02 UTC"/>
    <n v="16.2"/>
    <s v="679x341px"/>
    <s v="PNG"/>
    <s v="15m"/>
    <s v="2022H2"/>
    <n v="22.1"/>
    <n v="30"/>
    <s v="02 Sunny (10%-30%)"/>
  </r>
  <r>
    <m/>
    <s v="L8-9_L1"/>
    <s v="CDM-MLB-CLS"/>
    <s v="-35.4092, 149.06759 | Zoom: 15"/>
    <b v="1"/>
    <s v="Australia"/>
    <s v="Lake Tuggeranong"/>
    <s v="TU"/>
    <x v="444"/>
    <n v="59.8"/>
    <s v="23:51:14 UTC"/>
    <n v="30.8"/>
    <s v="679x341px"/>
    <s v="PNG"/>
    <s v="15m"/>
    <s v="2022H2"/>
    <n v="30.8"/>
    <n v="40"/>
    <s v="03 Cloudy (40%-90%)"/>
  </r>
  <r>
    <m/>
    <s v="L8-9_L1"/>
    <s v="CDM-MLB-CLS"/>
    <s v="-35.4092, 149.06759 | Zoom: 15"/>
    <b v="1"/>
    <s v="Australia"/>
    <s v="Lake Tuggeranong"/>
    <s v="TU"/>
    <x v="332"/>
    <n v="59.7"/>
    <s v="23:57:20 UTC"/>
    <n v="74.8"/>
    <s v="679x341px"/>
    <s v="PNG"/>
    <s v="15m"/>
    <s v="2022H2"/>
    <n v="74.3"/>
    <n v="80"/>
    <s v="03 Cloudy (40%-90%)"/>
  </r>
  <r>
    <m/>
    <s v="L8-9_L1"/>
    <s v="CDM-MLB-CLS"/>
    <s v="-35.4092, 149.06759 | Zoom: 15"/>
    <b v="1"/>
    <s v="Australia"/>
    <s v="Lake Tuggeranong"/>
    <s v="TU"/>
    <x v="332"/>
    <n v="60.5"/>
    <s v="23:56:56 UTC"/>
    <n v="73.8"/>
    <s v="679x341px"/>
    <s v="PNG"/>
    <s v="15m"/>
    <s v="2022H2"/>
    <n v="74.3"/>
    <n v="80"/>
    <s v="03 Cloudy (40%-90%)"/>
  </r>
  <r>
    <m/>
    <s v="L8-9_L1"/>
    <s v="CDM-MLB-CLS"/>
    <s v="-35.4092, 149.06759 | Zoom: 15"/>
    <b v="1"/>
    <s v="Australia"/>
    <s v="Lake Tuggeranong"/>
    <s v="TU"/>
    <x v="445"/>
    <n v="58.9"/>
    <s v="23:51:10 UTC"/>
    <n v="35.799999999999997"/>
    <s v="679x341px"/>
    <s v="PNG"/>
    <s v="15m"/>
    <s v="2022H2"/>
    <n v="35.799999999999997"/>
    <n v="40"/>
    <s v="03 Cloudy (40%-90%)"/>
  </r>
  <r>
    <m/>
    <s v="L8-9_L1"/>
    <s v="CDM-MLB-CLS"/>
    <s v="-35.4092, 149.06759 | Zoom: 15"/>
    <b v="1"/>
    <s v="Australia"/>
    <s v="Lake Tuggeranong"/>
    <s v="TU"/>
    <x v="152"/>
    <n v="58.8"/>
    <s v="23:57:27 UTC"/>
    <n v="94.5"/>
    <s v="679x341px"/>
    <s v="PNG"/>
    <s v="15m"/>
    <s v="2022H2"/>
    <n v="93.45"/>
    <n v="100"/>
    <s v="04 Overcast (100%)"/>
  </r>
  <r>
    <m/>
    <s v="L8-9_L1"/>
    <s v="CDM-MLB-CLS"/>
    <s v="-35.4092, 149.06759 | Zoom: 15"/>
    <b v="1"/>
    <s v="Australia"/>
    <s v="Lake Tuggeranong"/>
    <s v="TU"/>
    <x v="152"/>
    <n v="59.6"/>
    <s v="23:57:03 UTC"/>
    <n v="92.4"/>
    <s v="679x341px"/>
    <s v="PNG"/>
    <s v="15m"/>
    <s v="2022H2"/>
    <n v="93.45"/>
    <n v="100"/>
    <s v="04 Overcast (100%)"/>
  </r>
  <r>
    <m/>
    <s v="L8-9_L1"/>
    <s v="CDM-MLB-CLS"/>
    <s v="-35.4092, 149.06759 | Zoom: 15"/>
    <b v="1"/>
    <s v="Australia"/>
    <s v="Lake Tuggeranong"/>
    <s v="TU"/>
    <x v="402"/>
    <n v="57.5"/>
    <s v="23:51:20 UTC"/>
    <n v="42.3"/>
    <s v="679x341px"/>
    <s v="PNG"/>
    <s v="15m"/>
    <s v="2022H2"/>
    <n v="42.3"/>
    <n v="50"/>
    <s v="03 Cloudy (40%-90%)"/>
  </r>
  <r>
    <m/>
    <s v="L8-9_L1"/>
    <s v="CDM-MLB-CLS"/>
    <s v="-35.4092, 149.06759 | Zoom: 15"/>
    <b v="1"/>
    <s v="Australia"/>
    <s v="Lake Tuggeranong"/>
    <s v="TU"/>
    <x v="47"/>
    <n v="57.3"/>
    <s v="23:57:17 UTC"/>
    <n v="75.5"/>
    <s v="679x341px"/>
    <s v="PNG"/>
    <s v="15m"/>
    <s v="2022H2"/>
    <n v="67.55"/>
    <n v="70"/>
    <s v="03 Cloudy (40%-90%)"/>
  </r>
  <r>
    <m/>
    <s v="L8-9_L1"/>
    <s v="CDM-MLB-CLS"/>
    <s v="-35.4092, 149.06759 | Zoom: 15"/>
    <b v="1"/>
    <s v="Australia"/>
    <s v="Lake Tuggeranong"/>
    <s v="TU"/>
    <x v="47"/>
    <n v="58.2"/>
    <s v="23:56:53 UTC"/>
    <n v="59.6"/>
    <s v="679x341px"/>
    <s v="PNG"/>
    <s v="15m"/>
    <s v="2022H2"/>
    <n v="67.55"/>
    <n v="70"/>
    <s v="03 Cloudy (40%-90%)"/>
  </r>
  <r>
    <m/>
    <s v="L8-9_L1"/>
    <s v="CDM-MLB-CLS"/>
    <s v="-35.4092, 149.06759 | Zoom: 15"/>
    <b v="1"/>
    <s v="Australia"/>
    <s v="Lake Tuggeranong"/>
    <s v="TU"/>
    <x v="154"/>
    <n v="55.7"/>
    <s v="23:51:08 UTC"/>
    <n v="9.5"/>
    <s v="679x341px"/>
    <s v="PNG"/>
    <s v="15m"/>
    <s v="2022H2"/>
    <n v="9.5"/>
    <n v="10"/>
    <s v="02 Sunny (10%-30%)"/>
  </r>
  <r>
    <m/>
    <s v="L8-9_L1"/>
    <s v="CDM-MLB-CLS"/>
    <s v="-35.4092, 149.06759 | Zoom: 15"/>
    <b v="1"/>
    <s v="Australia"/>
    <s v="Lake Tuggeranong"/>
    <s v="TU"/>
    <x v="335"/>
    <n v="55.4"/>
    <s v="23:57:30 UTC"/>
    <n v="73.099999999999994"/>
    <s v="679x341px"/>
    <s v="PNG"/>
    <s v="15m"/>
    <s v="2022H2"/>
    <n v="68.150000000000006"/>
    <n v="70"/>
    <s v="03 Cloudy (40%-90%)"/>
  </r>
  <r>
    <m/>
    <s v="L8-9_L1"/>
    <s v="CDM-MLB-CLS"/>
    <s v="-35.4092, 149.06759 | Zoom: 15"/>
    <b v="1"/>
    <s v="Australia"/>
    <s v="Lake Tuggeranong"/>
    <s v="TU"/>
    <x v="335"/>
    <n v="56.4"/>
    <s v="23:57:06 UTC"/>
    <n v="63.2"/>
    <s v="679x341px"/>
    <s v="PNG"/>
    <s v="15m"/>
    <s v="2022H2"/>
    <n v="68.150000000000006"/>
    <n v="70"/>
    <s v="03 Cloudy (40%-90%)"/>
  </r>
  <r>
    <m/>
    <s v="L8-9_L1"/>
    <s v="CDM-MLB-CLS"/>
    <s v="-35.4092, 149.06759 | Zoom: 15"/>
    <b v="1"/>
    <s v="Australia"/>
    <s v="Lake Tuggeranong"/>
    <s v="TU"/>
    <x v="50"/>
    <n v="53.5"/>
    <s v="23:51:16 UTC"/>
    <n v="100"/>
    <s v="679x341px"/>
    <s v="PNG"/>
    <s v="15m"/>
    <s v="2022H2"/>
    <n v="100"/>
    <n v="100"/>
    <s v="04 Overcast (100%)"/>
  </r>
  <r>
    <m/>
    <s v="L8-9_L1"/>
    <s v="CDM-MLB-CLS"/>
    <s v="-35.4092, 149.06759 | Zoom: 15"/>
    <b v="1"/>
    <s v="Australia"/>
    <s v="Lake Tuggeranong"/>
    <s v="TU"/>
    <x v="337"/>
    <n v="53.2"/>
    <s v="23:57:19 UTC"/>
    <n v="35"/>
    <s v="679x341px"/>
    <s v="PNG"/>
    <s v="15m"/>
    <s v="2022H2"/>
    <n v="64.400000000000006"/>
    <n v="70"/>
    <s v="03 Cloudy (40%-90%)"/>
  </r>
  <r>
    <m/>
    <s v="L8-9_L1"/>
    <s v="CDM-MLB-CLS"/>
    <s v="-35.4092, 149.06759 | Zoom: 15"/>
    <b v="1"/>
    <s v="Australia"/>
    <s v="Lake Tuggeranong"/>
    <s v="TU"/>
    <x v="337"/>
    <n v="54.2"/>
    <s v="23:56:56 UTC"/>
    <n v="93.8"/>
    <s v="679x341px"/>
    <s v="PNG"/>
    <s v="15m"/>
    <s v="2022H2"/>
    <n v="64.400000000000006"/>
    <n v="70"/>
    <s v="03 Cloudy (40%-90%)"/>
  </r>
  <r>
    <m/>
    <s v="L8-9_L1"/>
    <s v="CDM-MLB-CLS"/>
    <s v="-35.4092, 149.06759 | Zoom: 15"/>
    <b v="1"/>
    <s v="Australia"/>
    <s v="Lake Tuggeranong"/>
    <s v="TU"/>
    <x v="446"/>
    <n v="51"/>
    <s v="23:51:07 UTC"/>
    <n v="100"/>
    <s v="679x341px"/>
    <s v="PNG"/>
    <s v="15m"/>
    <s v="2022H2"/>
    <n v="100"/>
    <n v="100"/>
    <s v="04 Overcast (100%)"/>
  </r>
  <r>
    <m/>
    <s v="L8-9_L1"/>
    <s v="CDM-MLB-CLS"/>
    <s v="-35.4092, 149.06759 | Zoom: 15"/>
    <b v="1"/>
    <s v="Australia"/>
    <s v="Lake Tuggeranong"/>
    <s v="TU"/>
    <x v="338"/>
    <n v="50.7"/>
    <s v="23:57:23 UTC"/>
    <n v="91.1"/>
    <s v="679x341px"/>
    <s v="PNG"/>
    <s v="15m"/>
    <s v="2022H2"/>
    <n v="87.4"/>
    <n v="90"/>
    <s v="03 Cloudy (40%-90%)"/>
  </r>
  <r>
    <m/>
    <s v="L8-9_L1"/>
    <s v="CDM-MLB-CLS"/>
    <s v="-35.4092, 149.06759 | Zoom: 15"/>
    <b v="1"/>
    <s v="Australia"/>
    <s v="Lake Tuggeranong"/>
    <s v="TU"/>
    <x v="338"/>
    <n v="51.8"/>
    <s v="23:56:59 UTC"/>
    <n v="83.7"/>
    <s v="679x341px"/>
    <s v="PNG"/>
    <s v="15m"/>
    <s v="2022H2"/>
    <n v="87.4"/>
    <n v="90"/>
    <s v="03 Cloudy (40%-90%)"/>
  </r>
  <r>
    <m/>
    <s v="L8-9_L1"/>
    <s v="CDM-MLB-CLS"/>
    <s v="-35.4092, 149.06759 | Zoom: 15"/>
    <b v="1"/>
    <s v="Australia"/>
    <s v="Lake Tuggeranong"/>
    <s v="TU"/>
    <x v="447"/>
    <n v="48.3"/>
    <s v="23:51:18 UTC"/>
    <n v="100"/>
    <s v="679x341px"/>
    <s v="PNG"/>
    <s v="15m"/>
    <s v="2022H2"/>
    <n v="100"/>
    <n v="100"/>
    <s v="04 Overcast (100%)"/>
  </r>
  <r>
    <m/>
    <s v="L8-9_L1"/>
    <s v="CDM-MLB-CLS"/>
    <s v="-35.4092, 149.06759 | Zoom: 15"/>
    <b v="1"/>
    <s v="Australia"/>
    <s v="Lake Tuggeranong"/>
    <s v="TU"/>
    <x v="159"/>
    <n v="47.9"/>
    <s v="23:57:13 UTC"/>
    <n v="60.2"/>
    <s v="679x341px"/>
    <s v="PNG"/>
    <s v="15m"/>
    <s v="2022H2"/>
    <n v="67.400000000000006"/>
    <n v="70"/>
    <s v="03 Cloudy (40%-90%)"/>
  </r>
  <r>
    <m/>
    <s v="L8-9_L1"/>
    <s v="CDM-MLB-CLS"/>
    <s v="-35.4092, 149.06759 | Zoom: 15"/>
    <b v="1"/>
    <s v="Australia"/>
    <s v="Lake Tuggeranong"/>
    <s v="TU"/>
    <x v="159"/>
    <n v="49"/>
    <s v="23:56:50 UTC"/>
    <n v="74.599999999999994"/>
    <s v="679x341px"/>
    <s v="PNG"/>
    <s v="15m"/>
    <s v="2022H2"/>
    <n v="67.400000000000006"/>
    <n v="70"/>
    <s v="03 Cloudy (40%-90%)"/>
  </r>
  <r>
    <m/>
    <s v="L8-9_L1"/>
    <s v="CDM-MLB-CLS"/>
    <s v="-35.4092, 149.06759 | Zoom: 15"/>
    <b v="1"/>
    <s v="Australia"/>
    <s v="Lake Tuggeranong"/>
    <s v="TU"/>
    <x v="406"/>
    <n v="45.3"/>
    <s v="23:51:03 UTC"/>
    <n v="96.6"/>
    <s v="679x341px"/>
    <s v="PNG"/>
    <s v="15m"/>
    <s v="2022H2"/>
    <n v="96.6"/>
    <n v="100"/>
    <s v="04 Overcast (100%)"/>
  </r>
  <r>
    <m/>
    <s v="L8-9_L1"/>
    <s v="CDM-MLB-CLS"/>
    <s v="-35.4092, 149.06759 | Zoom: 15"/>
    <b v="1"/>
    <s v="Australia"/>
    <s v="Lake Tuggeranong"/>
    <s v="TU"/>
    <x v="55"/>
    <n v="45"/>
    <s v="23:57:31 UTC"/>
    <n v="70.8"/>
    <s v="679x341px"/>
    <s v="PNG"/>
    <s v="15m"/>
    <s v="2022H2"/>
    <n v="77.05"/>
    <n v="80"/>
    <s v="03 Cloudy (40%-90%)"/>
  </r>
  <r>
    <m/>
    <s v="L8-9_L1"/>
    <s v="CDM-MLB-CLS"/>
    <s v="-35.4092, 149.06759 | Zoom: 15"/>
    <b v="1"/>
    <s v="Australia"/>
    <s v="Lake Tuggeranong"/>
    <s v="TU"/>
    <x v="55"/>
    <n v="46.2"/>
    <s v="23:57:07 UTC"/>
    <n v="83.3"/>
    <s v="679x341px"/>
    <s v="PNG"/>
    <s v="15m"/>
    <s v="2022H2"/>
    <n v="77.05"/>
    <n v="80"/>
    <s v="03 Cloudy (40%-90%)"/>
  </r>
  <r>
    <m/>
    <s v="L8-9_L1"/>
    <s v="CDM-MLB-CLS"/>
    <s v="-35.4092, 149.06759 | Zoom: 15"/>
    <b v="1"/>
    <s v="Australia"/>
    <s v="Lake Tuggeranong"/>
    <s v="TU"/>
    <x v="162"/>
    <n v="42.4"/>
    <s v="23:51:20 UTC"/>
    <n v="23.9"/>
    <s v="679x341px"/>
    <s v="PNG"/>
    <s v="15m"/>
    <s v="2022H2"/>
    <n v="23.9"/>
    <n v="30"/>
    <s v="02 Sunny (10%-30%)"/>
  </r>
  <r>
    <m/>
    <s v="L8-9_L1"/>
    <s v="CDM-MLB-CLS"/>
    <s v="-35.4092, 149.06759 | Zoom: 15"/>
    <b v="1"/>
    <s v="Australia"/>
    <s v="Lake Tuggeranong"/>
    <s v="TU"/>
    <x v="341"/>
    <n v="42"/>
    <s v="23:57:11 UTC"/>
    <n v="76.7"/>
    <s v="679x341px"/>
    <s v="PNG"/>
    <s v="15m"/>
    <s v="2022H2"/>
    <n v="75.300000000000011"/>
    <n v="80"/>
    <s v="03 Cloudy (40%-90%)"/>
  </r>
  <r>
    <m/>
    <s v="L8-9_L1"/>
    <s v="CDM-MLB-CLS"/>
    <s v="-35.4092, 149.06759 | Zoom: 15"/>
    <b v="1"/>
    <s v="Australia"/>
    <s v="Lake Tuggeranong"/>
    <s v="TU"/>
    <x v="341"/>
    <n v="43.2"/>
    <s v="23:56:47 UTC"/>
    <n v="73.900000000000006"/>
    <s v="679x341px"/>
    <s v="PNG"/>
    <s v="15m"/>
    <s v="2022H2"/>
    <n v="75.300000000000011"/>
    <n v="80"/>
    <s v="03 Cloudy (40%-90%)"/>
  </r>
  <r>
    <m/>
    <s v="L8-9_L1"/>
    <s v="CDM-MLB-CLS"/>
    <s v="-35.4092, 149.06759 | Zoom: 15"/>
    <b v="1"/>
    <s v="Australia"/>
    <s v="Lake Tuggeranong"/>
    <s v="TU"/>
    <x v="58"/>
    <n v="39.4"/>
    <s v="23:50:56 UTC"/>
    <n v="1.7"/>
    <s v="679x341px"/>
    <s v="PNG"/>
    <s v="15m"/>
    <s v="2022H2"/>
    <n v="1.7"/>
    <n v="10"/>
    <s v="02 Sunny (10%-30%)"/>
  </r>
  <r>
    <m/>
    <s v="L8-9_L1"/>
    <s v="CDM-MLB-CLS"/>
    <s v="-35.4092, 149.06759 | Zoom: 15"/>
    <b v="1"/>
    <s v="Australia"/>
    <s v="Lake Tuggeranong"/>
    <s v="TU"/>
    <x v="343"/>
    <n v="39.1"/>
    <s v="23:57:28 UTC"/>
    <n v="86.3"/>
    <s v="679x341px"/>
    <s v="PNG"/>
    <s v="15m"/>
    <s v="2022H2"/>
    <n v="88.5"/>
    <n v="90"/>
    <s v="03 Cloudy (40%-90%)"/>
  </r>
  <r>
    <m/>
    <s v="L8-9_L1"/>
    <s v="CDM-MLB-CLS"/>
    <s v="-35.4092, 149.06759 | Zoom: 15"/>
    <b v="1"/>
    <s v="Australia"/>
    <s v="Lake Tuggeranong"/>
    <s v="TU"/>
    <x v="343"/>
    <n v="40.299999999999997"/>
    <s v="23:57:04 UTC"/>
    <n v="90.7"/>
    <s v="679x341px"/>
    <s v="PNG"/>
    <s v="15m"/>
    <s v="2022H2"/>
    <n v="88.5"/>
    <n v="90"/>
    <s v="03 Cloudy (40%-90%)"/>
  </r>
  <r>
    <m/>
    <s v="L8-9_L1"/>
    <s v="CDM-MLB-CLS"/>
    <s v="-35.4092, 149.06759 | Zoom: 15"/>
    <b v="1"/>
    <s v="Australia"/>
    <s v="Lake Tuggeranong"/>
    <s v="TU"/>
    <x v="448"/>
    <n v="36.6"/>
    <s v="23:51:13 UTC"/>
    <n v="13.6"/>
    <s v="679x341px"/>
    <s v="PNG"/>
    <s v="15m"/>
    <s v="2022H2"/>
    <n v="13.6"/>
    <n v="20"/>
    <s v="02 Sunny (10%-30%)"/>
  </r>
  <r>
    <m/>
    <s v="L8-9_L1"/>
    <s v="CDM-MLB-CLS"/>
    <s v="-35.4092, 149.06759 | Zoom: 15"/>
    <b v="1"/>
    <s v="Australia"/>
    <s v="Lake Tuggeranong"/>
    <s v="TU"/>
    <x v="344"/>
    <n v="36.200000000000003"/>
    <s v="23:57:06 UTC"/>
    <n v="36.700000000000003"/>
    <s v="679x341px"/>
    <s v="PNG"/>
    <s v="15m"/>
    <s v="2022H2"/>
    <n v="41.400000000000006"/>
    <n v="50"/>
    <s v="03 Cloudy (40%-90%)"/>
  </r>
  <r>
    <m/>
    <s v="L8-9_L1"/>
    <s v="CDM-MLB-CLS"/>
    <s v="-35.4092, 149.06759 | Zoom: 15"/>
    <b v="1"/>
    <s v="Australia"/>
    <s v="Lake Tuggeranong"/>
    <s v="TU"/>
    <x v="344"/>
    <n v="37.5"/>
    <s v="23:56:42 UTC"/>
    <n v="46.1"/>
    <s v="679x341px"/>
    <s v="PNG"/>
    <s v="15m"/>
    <s v="2022H2"/>
    <n v="41.400000000000006"/>
    <n v="50"/>
    <s v="03 Cloudy (40%-90%)"/>
  </r>
  <r>
    <m/>
    <s v="L8-9_L1"/>
    <s v="CDM-MLB-CLS"/>
    <s v="-35.4092, 149.06759 | Zoom: 15"/>
    <b v="1"/>
    <s v="Australia"/>
    <s v="Lake Tuggeranong"/>
    <s v="TU"/>
    <x v="449"/>
    <n v="33.799999999999997"/>
    <s v="23:50:55 UTC"/>
    <n v="5.8"/>
    <s v="679x341px"/>
    <s v="PNG"/>
    <s v="15m"/>
    <s v="2022H2"/>
    <n v="5.8"/>
    <n v="10"/>
    <s v="02 Sunny (10%-30%)"/>
  </r>
  <r>
    <m/>
    <s v="L8-9_L1"/>
    <s v="CDM-MLB-CLS"/>
    <s v="-35.4092, 149.06759 | Zoom: 15"/>
    <b v="1"/>
    <s v="Australia"/>
    <s v="Lake Tuggeranong"/>
    <s v="TU"/>
    <x v="167"/>
    <n v="33.6"/>
    <s v="23:57:24 UTC"/>
    <n v="73"/>
    <s v="679x341px"/>
    <s v="PNG"/>
    <s v="15m"/>
    <s v="2022H2"/>
    <n v="79.2"/>
    <n v="80"/>
    <s v="03 Cloudy (40%-90%)"/>
  </r>
  <r>
    <m/>
    <s v="L8-9_L1"/>
    <s v="CDM-MLB-CLS"/>
    <s v="-35.4092, 149.06759 | Zoom: 15"/>
    <b v="1"/>
    <s v="Australia"/>
    <s v="Lake Tuggeranong"/>
    <s v="TU"/>
    <x v="167"/>
    <n v="34.799999999999997"/>
    <s v="23:57:01 UTC"/>
    <n v="85.4"/>
    <s v="679x341px"/>
    <s v="PNG"/>
    <s v="15m"/>
    <s v="2022H2"/>
    <n v="79.2"/>
    <n v="80"/>
    <s v="03 Cloudy (40%-90%)"/>
  </r>
  <r>
    <m/>
    <s v="L8-9_L1"/>
    <s v="CDM-MLB-CLS"/>
    <s v="-35.4092, 149.06759 | Zoom: 15"/>
    <b v="1"/>
    <s v="Australia"/>
    <s v="Lake Tuggeranong"/>
    <s v="TU"/>
    <x v="410"/>
    <n v="31.3"/>
    <s v="23:51:13 UTC"/>
    <n v="100"/>
    <s v="679x341px"/>
    <s v="PNG"/>
    <s v="15m"/>
    <s v="2022H2"/>
    <n v="100"/>
    <n v="100"/>
    <s v="04 Overcast (100%)"/>
  </r>
  <r>
    <m/>
    <s v="L8-9_L1"/>
    <s v="CDM-MLB-CLS"/>
    <s v="-35.4092, 149.06759 | Zoom: 15"/>
    <b v="1"/>
    <s v="Australia"/>
    <s v="Lake Tuggeranong"/>
    <s v="TU"/>
    <x v="63"/>
    <n v="31"/>
    <s v="23:57:05 UTC"/>
    <n v="64.3"/>
    <s v="679x341px"/>
    <s v="PNG"/>
    <s v="15m"/>
    <s v="2022H2"/>
    <n v="64.150000000000006"/>
    <n v="70"/>
    <s v="03 Cloudy (40%-90%)"/>
  </r>
  <r>
    <m/>
    <s v="L8-9_L1"/>
    <s v="CDM-MLB-CLS"/>
    <s v="-35.4092, 149.06759 | Zoom: 15"/>
    <b v="1"/>
    <s v="Australia"/>
    <s v="Lake Tuggeranong"/>
    <s v="TU"/>
    <x v="63"/>
    <n v="32.299999999999997"/>
    <s v="23:56:41 UTC"/>
    <n v="64"/>
    <s v="679x341px"/>
    <s v="PNG"/>
    <s v="15m"/>
    <s v="2022H2"/>
    <n v="64.150000000000006"/>
    <n v="70"/>
    <s v="03 Cloudy (40%-90%)"/>
  </r>
  <r>
    <m/>
    <s v="L8-9_L1"/>
    <s v="CDM-MLB-CLS"/>
    <s v="-35.4092, 149.06759 | Zoom: 15"/>
    <b v="1"/>
    <s v="Australia"/>
    <s v="Lake Tuggeranong"/>
    <s v="TU"/>
    <x v="170"/>
    <n v="29"/>
    <s v="23:50:51 UTC"/>
    <n v="22.8"/>
    <s v="679x341px"/>
    <s v="PNG"/>
    <s v="15m"/>
    <s v="2022H2"/>
    <n v="22.8"/>
    <n v="30"/>
    <s v="02 Sunny (10%-30%)"/>
  </r>
  <r>
    <m/>
    <s v="L8-9_L1"/>
    <s v="CDM-MLB-CLS"/>
    <s v="-35.4092, 149.06759 | Zoom: 15"/>
    <b v="1"/>
    <s v="Australia"/>
    <s v="Lake Tuggeranong"/>
    <s v="TU"/>
    <x v="347"/>
    <n v="28.8"/>
    <s v="23:57:22 UTC"/>
    <n v="16"/>
    <s v="679x341px"/>
    <s v="PNG"/>
    <s v="15m"/>
    <s v="2022H2"/>
    <n v="11.65"/>
    <n v="20"/>
    <s v="02 Sunny (10%-30%)"/>
  </r>
  <r>
    <m/>
    <s v="L8-9_L1"/>
    <s v="CDM-MLB-CLS"/>
    <s v="-35.4092, 149.06759 | Zoom: 15"/>
    <b v="1"/>
    <s v="Australia"/>
    <s v="Lake Tuggeranong"/>
    <s v="TU"/>
    <x v="347"/>
    <n v="30.1"/>
    <s v="23:56:58 UTC"/>
    <n v="7.3"/>
    <s v="679x341px"/>
    <s v="PNG"/>
    <s v="15m"/>
    <s v="2022H2"/>
    <n v="11.65"/>
    <n v="20"/>
    <s v="02 Sunny (10%-30%)"/>
  </r>
  <r>
    <m/>
    <s v="L8-9_L1"/>
    <s v="CDM-MLB-CLS"/>
    <s v="-35.4092, 149.06759 | Zoom: 15"/>
    <b v="1"/>
    <s v="Australia"/>
    <s v="Lake Tuggeranong"/>
    <s v="TU"/>
    <x v="66"/>
    <n v="27.1"/>
    <s v="23:51:07 UTC"/>
    <n v="2.7"/>
    <s v="679x341px"/>
    <s v="PNG"/>
    <s v="15m"/>
    <s v="2022H2"/>
    <n v="2.7"/>
    <n v="10"/>
    <s v="02 Sunny (10%-30%)"/>
  </r>
  <r>
    <m/>
    <s v="L8-9_L1"/>
    <s v="CDM-MLB-CLS"/>
    <s v="-35.4092, 149.06759 | Zoom: 15"/>
    <b v="1"/>
    <s v="Australia"/>
    <s v="Lake Tuggeranong"/>
    <s v="TU"/>
    <x v="349"/>
    <n v="26.8"/>
    <s v="23:56:56 UTC"/>
    <n v="70.2"/>
    <s v="679x341px"/>
    <s v="PNG"/>
    <s v="15m"/>
    <s v="2022H2"/>
    <n v="68.2"/>
    <n v="70"/>
    <s v="03 Cloudy (40%-90%)"/>
  </r>
  <r>
    <m/>
    <s v="L8-9_L1"/>
    <s v="CDM-MLB-CLS"/>
    <s v="-35.4092, 149.06759 | Zoom: 15"/>
    <b v="1"/>
    <s v="Australia"/>
    <s v="Lake Tuggeranong"/>
    <s v="TU"/>
    <x v="349"/>
    <n v="28.1"/>
    <s v="23:56:32 UTC"/>
    <n v="66.2"/>
    <s v="679x341px"/>
    <s v="PNG"/>
    <s v="15m"/>
    <s v="2022H2"/>
    <n v="68.2"/>
    <n v="70"/>
    <s v="03 Cloudy (40%-90%)"/>
  </r>
  <r>
    <m/>
    <s v="L8-9_L1"/>
    <s v="CDM-MLB-CLS"/>
    <s v="-35.4092, 149.06759 | Zoom: 15"/>
    <b v="1"/>
    <s v="Australia"/>
    <s v="Lake Tuggeranong"/>
    <s v="TU"/>
    <x v="450"/>
    <n v="25.4"/>
    <s v="23:50:40 UTC"/>
    <n v="26.7"/>
    <s v="679x341px"/>
    <s v="PNG"/>
    <s v="15m"/>
    <s v="2022H2"/>
    <n v="26.7"/>
    <n v="30"/>
    <s v="02 Sunny (10%-30%)"/>
  </r>
  <r>
    <m/>
    <s v="L8-9_L1"/>
    <s v="CDM-MLB-CLS"/>
    <s v="-35.4092, 149.06759 | Zoom: 15"/>
    <b v="1"/>
    <s v="Australia"/>
    <s v="Lake Tuggeranong"/>
    <s v="TU"/>
    <x v="350"/>
    <n v="25.2"/>
    <s v="23:57:12 UTC"/>
    <n v="40"/>
    <s v="679x341px"/>
    <s v="PNG"/>
    <s v="15m"/>
    <s v="2022H2"/>
    <n v="34.200000000000003"/>
    <n v="40"/>
    <s v="03 Cloudy (40%-90%)"/>
  </r>
  <r>
    <m/>
    <s v="L8-9_L1"/>
    <s v="CDM-MLB-CLS"/>
    <s v="-35.4092, 149.06759 | Zoom: 15"/>
    <b v="1"/>
    <s v="Australia"/>
    <s v="Lake Tuggeranong"/>
    <s v="TU"/>
    <x v="350"/>
    <n v="26.5"/>
    <s v="23:56:48 UTC"/>
    <n v="28.4"/>
    <s v="679x341px"/>
    <s v="PNG"/>
    <s v="15m"/>
    <s v="2022H2"/>
    <n v="34.200000000000003"/>
    <n v="40"/>
    <s v="03 Cloudy (40%-90%)"/>
  </r>
  <r>
    <m/>
    <s v="L8-9_L1"/>
    <s v="CDM-MLB-CLS"/>
    <s v="-35.4092, 149.06759 | Zoom: 15"/>
    <b v="1"/>
    <s v="Australia"/>
    <s v="Lake Tuggeranong"/>
    <s v="TU"/>
    <x v="451"/>
    <n v="24.1"/>
    <s v="23:50:56 UTC"/>
    <n v="13.7"/>
    <s v="679x341px"/>
    <s v="PNG"/>
    <s v="15m"/>
    <s v="2022H2"/>
    <n v="13.7"/>
    <n v="20"/>
    <s v="02 Sunny (10%-30%)"/>
  </r>
  <r>
    <m/>
    <s v="L8-9_L1"/>
    <s v="CDM-MLB-CLS"/>
    <s v="-35.4092, 149.06759 | Zoom: 15"/>
    <b v="1"/>
    <s v="Australia"/>
    <s v="Lake Tuggeranong"/>
    <s v="TU"/>
    <x v="176"/>
    <n v="24"/>
    <s v="23:56:41 UTC"/>
    <n v="93.5"/>
    <s v="679x341px"/>
    <s v="PNG"/>
    <s v="15m"/>
    <s v="2022H2"/>
    <n v="94.4"/>
    <n v="100"/>
    <s v="04 Overcast (100%)"/>
  </r>
  <r>
    <m/>
    <s v="L8-9_L1"/>
    <s v="CDM-MLB-CLS"/>
    <s v="-35.4092, 149.06759 | Zoom: 15"/>
    <b v="1"/>
    <s v="Australia"/>
    <s v="Lake Tuggeranong"/>
    <s v="TU"/>
    <x v="176"/>
    <n v="25.3"/>
    <s v="23:56:17 UTC"/>
    <n v="95.3"/>
    <s v="679x341px"/>
    <s v="PNG"/>
    <s v="15m"/>
    <s v="2022H2"/>
    <n v="94.4"/>
    <n v="100"/>
    <s v="04 Overcast (100%)"/>
  </r>
  <r>
    <m/>
    <s v="L8-9_L1"/>
    <s v="CDM-MLB-CLS"/>
    <s v="-35.4092, 149.06759 | Zoom: 15"/>
    <b v="1"/>
    <s v="Australia"/>
    <s v="Lake Tuggeranong"/>
    <s v="TU"/>
    <x v="414"/>
    <n v="23.2"/>
    <s v="23:50:32 UTC"/>
    <n v="27.1"/>
    <s v="679x341px"/>
    <s v="PNG"/>
    <s v="15m"/>
    <s v="2022H2"/>
    <n v="27.1"/>
    <n v="30"/>
    <s v="02 Sunny (10%-30%)"/>
  </r>
  <r>
    <m/>
    <s v="L8-9_L1"/>
    <s v="CDM-MLB-CLS"/>
    <s v="-35.4092, 149.06759 | Zoom: 15"/>
    <b v="1"/>
    <s v="Australia"/>
    <s v="Lake Tuggeranong"/>
    <s v="TU"/>
    <x v="71"/>
    <n v="23.2"/>
    <s v="23:57:07 UTC"/>
    <n v="80.7"/>
    <s v="679x341px"/>
    <s v="PNG"/>
    <s v="15m"/>
    <s v="2022H2"/>
    <n v="87.050000000000011"/>
    <n v="90"/>
    <s v="03 Cloudy (40%-90%)"/>
  </r>
  <r>
    <m/>
    <s v="L8-9_L1"/>
    <s v="CDM-MLB-CLS"/>
    <s v="-35.4092, 149.06759 | Zoom: 15"/>
    <b v="1"/>
    <s v="Australia"/>
    <s v="Lake Tuggeranong"/>
    <s v="TU"/>
    <x v="71"/>
    <n v="24.5"/>
    <s v="23:56:43 UTC"/>
    <n v="93.4"/>
    <s v="679x341px"/>
    <s v="PNG"/>
    <s v="15m"/>
    <s v="2022H2"/>
    <n v="87.050000000000011"/>
    <n v="90"/>
    <s v="03 Cloudy (40%-90%)"/>
  </r>
  <r>
    <m/>
    <s v="L8-9_L1"/>
    <s v="CDM-MLB-CLS"/>
    <s v="-35.4092, 149.06759 | Zoom: 15"/>
    <b v="1"/>
    <s v="Australia"/>
    <s v="Lake Tuggeranong"/>
    <s v="TU"/>
    <x v="179"/>
    <n v="22.8"/>
    <s v="23:50:56 UTC"/>
    <n v="98"/>
    <s v="679x341px"/>
    <s v="PNG"/>
    <s v="15m"/>
    <s v="2022H1"/>
    <n v="98"/>
    <n v="100"/>
    <s v="04 Overcast (100%)"/>
  </r>
  <r>
    <m/>
    <s v="L8-9_L1"/>
    <s v="CDM-MLB-CLS"/>
    <s v="-35.4092, 149.06759 | Zoom: 15"/>
    <b v="1"/>
    <s v="Australia"/>
    <s v="Lake Tuggeranong"/>
    <s v="TU"/>
    <x v="353"/>
    <n v="22.7"/>
    <s v="23:56:45 UTC"/>
    <n v="83.8"/>
    <s v="679x341px"/>
    <s v="PNG"/>
    <s v="15m"/>
    <s v="2022H1"/>
    <n v="87.199999999999989"/>
    <n v="90"/>
    <s v="03 Cloudy (40%-90%)"/>
  </r>
  <r>
    <m/>
    <s v="L8-9_L1"/>
    <s v="CDM-MLB-CLS"/>
    <s v="-35.4092, 149.06759 | Zoom: 15"/>
    <b v="1"/>
    <s v="Australia"/>
    <s v="Lake Tuggeranong"/>
    <s v="TU"/>
    <x v="353"/>
    <n v="24"/>
    <s v="23:56:21 UTC"/>
    <n v="90.6"/>
    <s v="679x341px"/>
    <s v="PNG"/>
    <s v="15m"/>
    <s v="2022H1"/>
    <n v="87.199999999999989"/>
    <n v="90"/>
    <s v="03 Cloudy (40%-90%)"/>
  </r>
  <r>
    <m/>
    <s v="L8-9_L1"/>
    <s v="CDM-MLB-CLS"/>
    <s v="-35.4092, 149.06759 | Zoom: 15"/>
    <b v="1"/>
    <s v="Australia"/>
    <s v="Lake Tuggeranong"/>
    <s v="TU"/>
    <x v="74"/>
    <n v="22.6"/>
    <s v="23:50:31 UTC"/>
    <n v="38.700000000000003"/>
    <s v="679x341px"/>
    <s v="PNG"/>
    <s v="15m"/>
    <s v="2022H1"/>
    <n v="38.700000000000003"/>
    <n v="40"/>
    <s v="03 Cloudy (40%-90%)"/>
  </r>
  <r>
    <m/>
    <s v="L8-9_L1"/>
    <s v="CDM-MLB-CLS"/>
    <s v="-35.4092, 149.06759 | Zoom: 15"/>
    <b v="1"/>
    <s v="Australia"/>
    <s v="Lake Tuggeranong"/>
    <s v="TU"/>
    <x v="355"/>
    <n v="22.7"/>
    <s v="23:57:05 UTC"/>
    <n v="65.099999999999994"/>
    <s v="679x341px"/>
    <s v="PNG"/>
    <s v="15m"/>
    <s v="2022H1"/>
    <n v="51.449999999999996"/>
    <n v="60"/>
    <s v="03 Cloudy (40%-90%)"/>
  </r>
  <r>
    <m/>
    <s v="L8-9_L1"/>
    <s v="CDM-MLB-CLS"/>
    <s v="-35.4092, 149.06759 | Zoom: 15"/>
    <b v="1"/>
    <s v="Australia"/>
    <s v="Lake Tuggeranong"/>
    <s v="TU"/>
    <x v="355"/>
    <n v="24"/>
    <s v="23:56:41 UTC"/>
    <n v="37.799999999999997"/>
    <s v="679x341px"/>
    <s v="PNG"/>
    <s v="15m"/>
    <s v="2022H1"/>
    <n v="51.449999999999996"/>
    <n v="60"/>
    <s v="03 Cloudy (40%-90%)"/>
  </r>
  <r>
    <m/>
    <s v="L8-9_L1"/>
    <s v="CDM-MLB-CLS"/>
    <s v="-35.4092, 149.06759 | Zoom: 15"/>
    <b v="1"/>
    <s v="Australia"/>
    <s v="Lake Tuggeranong"/>
    <s v="TU"/>
    <x v="452"/>
    <n v="23"/>
    <s v="23:50:52 UTC"/>
    <n v="31.8"/>
    <s v="679x341px"/>
    <s v="PNG"/>
    <s v="15m"/>
    <s v="2022H1"/>
    <n v="31.8"/>
    <n v="40"/>
    <s v="03 Cloudy (40%-90%)"/>
  </r>
  <r>
    <m/>
    <s v="L8-9_L1"/>
    <s v="CDM-MLB-CLS"/>
    <s v="-35.4092, 149.06759 | Zoom: 15"/>
    <b v="1"/>
    <s v="Australia"/>
    <s v="Lake Tuggeranong"/>
    <s v="TU"/>
    <x v="356"/>
    <n v="23"/>
    <s v="23:56:29 UTC"/>
    <n v="74.3"/>
    <s v="679x341px"/>
    <s v="PNG"/>
    <s v="15m"/>
    <s v="2022H1"/>
    <n v="78.650000000000006"/>
    <n v="80"/>
    <s v="03 Cloudy (40%-90%)"/>
  </r>
  <r>
    <m/>
    <s v="L8-9_L1"/>
    <s v="CDM-MLB-CLS"/>
    <s v="-35.4092, 149.06759 | Zoom: 15"/>
    <b v="1"/>
    <s v="Australia"/>
    <s v="Lake Tuggeranong"/>
    <s v="TU"/>
    <x v="356"/>
    <n v="24.3"/>
    <s v="23:56:05 UTC"/>
    <n v="83"/>
    <s v="679x341px"/>
    <s v="PNG"/>
    <s v="15m"/>
    <s v="2022H1"/>
    <n v="78.650000000000006"/>
    <n v="80"/>
    <s v="03 Cloudy (40%-90%)"/>
  </r>
  <r>
    <m/>
    <s v="L8-9_L1"/>
    <s v="CDM-MLB-CLS"/>
    <s v="-35.4092, 149.06759 | Zoom: 15"/>
    <b v="1"/>
    <s v="Australia"/>
    <s v="Lake Tuggeranong"/>
    <s v="TU"/>
    <x v="453"/>
    <n v="23.6"/>
    <s v="23:50:14 UTC"/>
    <n v="32.700000000000003"/>
    <s v="679x341px"/>
    <s v="PNG"/>
    <s v="15m"/>
    <s v="2022H1"/>
    <n v="32.700000000000003"/>
    <n v="40"/>
    <s v="03 Cloudy (40%-90%)"/>
  </r>
  <r>
    <m/>
    <s v="L8-9_L1"/>
    <s v="CDM-MLB-CLS"/>
    <s v="-35.4092, 149.06759 | Zoom: 15"/>
    <b v="1"/>
    <s v="Australia"/>
    <s v="Lake Tuggeranong"/>
    <s v="TU"/>
    <x v="184"/>
    <n v="23.7"/>
    <s v="23:56:56 UTC"/>
    <n v="77.8"/>
    <s v="679x341px"/>
    <s v="PNG"/>
    <s v="15m"/>
    <s v="2022H1"/>
    <n v="84.5"/>
    <n v="90"/>
    <s v="03 Cloudy (40%-90%)"/>
  </r>
  <r>
    <m/>
    <s v="L8-9_L1"/>
    <s v="CDM-MLB-CLS"/>
    <s v="-35.4092, 149.06759 | Zoom: 15"/>
    <b v="1"/>
    <s v="Australia"/>
    <s v="Lake Tuggeranong"/>
    <s v="TU"/>
    <x v="184"/>
    <n v="25.1"/>
    <s v="23:56:32 UTC"/>
    <n v="91.2"/>
    <s v="679x341px"/>
    <s v="PNG"/>
    <s v="15m"/>
    <s v="2022H1"/>
    <n v="84.5"/>
    <n v="90"/>
    <s v="03 Cloudy (40%-90%)"/>
  </r>
  <r>
    <m/>
    <s v="L8-9_L1"/>
    <s v="CDM-MLB-CLS"/>
    <s v="-35.4092, 149.06759 | Zoom: 15"/>
    <b v="1"/>
    <s v="Australia"/>
    <s v="Lake Tuggeranong"/>
    <s v="TU"/>
    <x v="418"/>
    <n v="24.6"/>
    <s v="23:50:39 UTC"/>
    <n v="96.6"/>
    <s v="679x341px"/>
    <s v="PNG"/>
    <s v="15m"/>
    <s v="2022H1"/>
    <n v="96.6"/>
    <n v="100"/>
    <s v="04 Overcast (100%)"/>
  </r>
  <r>
    <m/>
    <s v="L8-9_L1"/>
    <s v="CDM-MLB-CLS"/>
    <s v="-35.4092, 149.06759 | Zoom: 15"/>
    <b v="1"/>
    <s v="Australia"/>
    <s v="Lake Tuggeranong"/>
    <s v="TU"/>
    <x v="79"/>
    <n v="24.7"/>
    <s v="23:56:23 UTC"/>
    <n v="24.7"/>
    <s v="679x341px"/>
    <s v="PNG"/>
    <s v="15m"/>
    <s v="2022H1"/>
    <n v="25.4"/>
    <n v="30"/>
    <s v="02 Sunny (10%-30%)"/>
  </r>
  <r>
    <m/>
    <s v="L8-9_L1"/>
    <s v="CDM-MLB-CLS"/>
    <s v="-35.4092, 149.06759 | Zoom: 15"/>
    <b v="1"/>
    <s v="Australia"/>
    <s v="Lake Tuggeranong"/>
    <s v="TU"/>
    <x v="79"/>
    <n v="26.1"/>
    <s v="23:55:59 UTC"/>
    <n v="26.1"/>
    <s v="679x341px"/>
    <s v="PNG"/>
    <s v="15m"/>
    <s v="2022H1"/>
    <n v="25.4"/>
    <n v="30"/>
    <s v="02 Sunny (10%-30%)"/>
  </r>
  <r>
    <m/>
    <s v="L8-9_L1"/>
    <s v="CDM-MLB-CLS"/>
    <s v="-35.4092, 149.06759 | Zoom: 15"/>
    <b v="1"/>
    <s v="Australia"/>
    <s v="Lake Tuggeranong"/>
    <s v="TU"/>
    <x v="187"/>
    <n v="25.9"/>
    <s v="23:50:12 UTC"/>
    <n v="25.9"/>
    <s v="679x341px"/>
    <s v="PNG"/>
    <s v="15m"/>
    <s v="2022H1"/>
    <n v="25.9"/>
    <n v="30"/>
    <s v="02 Sunny (10%-30%)"/>
  </r>
  <r>
    <m/>
    <s v="L8-9_L1"/>
    <s v="CDM-MLB-CLS"/>
    <s v="-35.4092, 149.06759 | Zoom: 15"/>
    <b v="1"/>
    <s v="Australia"/>
    <s v="Lake Tuggeranong"/>
    <s v="TU"/>
    <x v="359"/>
    <n v="26.1"/>
    <s v="23:56:49 UTC"/>
    <n v="26.1"/>
    <s v="679x341px"/>
    <s v="PNG"/>
    <s v="15m"/>
    <s v="2022H1"/>
    <n v="26.8"/>
    <n v="30"/>
    <s v="02 Sunny (10%-30%)"/>
  </r>
  <r>
    <m/>
    <s v="L8-9_L1"/>
    <s v="CDM-MLB-CLS"/>
    <s v="-35.4092, 149.06759 | Zoom: 15"/>
    <b v="1"/>
    <s v="Australia"/>
    <s v="Lake Tuggeranong"/>
    <s v="TU"/>
    <x v="359"/>
    <n v="27.5"/>
    <s v="23:56:25 UTC"/>
    <n v="27.5"/>
    <s v="679x341px"/>
    <s v="PNG"/>
    <s v="15m"/>
    <s v="2022H1"/>
    <n v="26.8"/>
    <n v="30"/>
    <s v="02 Sunny (10%-30%)"/>
  </r>
  <r>
    <m/>
    <s v="L8-9_L1"/>
    <s v="CDM-MLB-CLS"/>
    <s v="-35.4092, 149.06759 | Zoom: 15"/>
    <b v="1"/>
    <s v="Australia"/>
    <s v="Lake Tuggeranong"/>
    <s v="TU"/>
    <x v="82"/>
    <n v="27.5"/>
    <s v="23:50:37 UTC"/>
    <n v="27.5"/>
    <s v="679x341px"/>
    <s v="PNG"/>
    <s v="15m"/>
    <s v="2022H1"/>
    <n v="27.5"/>
    <n v="30"/>
    <s v="02 Sunny (10%-30%)"/>
  </r>
  <r>
    <m/>
    <s v="L8-9_L1"/>
    <s v="CDM-MLB-CLS"/>
    <s v="-35.4092, 149.06759 | Zoom: 15"/>
    <b v="1"/>
    <s v="Australia"/>
    <s v="Lake Tuggeranong"/>
    <s v="TU"/>
    <x v="360"/>
    <n v="27.7"/>
    <s v="23:56:30 UTC"/>
    <n v="86.5"/>
    <s v="679x341px"/>
    <s v="PNG"/>
    <s v="15m"/>
    <s v="2022H1"/>
    <n v="81.900000000000006"/>
    <n v="90"/>
    <s v="03 Cloudy (40%-90%)"/>
  </r>
  <r>
    <m/>
    <s v="L8-9_L1"/>
    <s v="CDM-MLB-CLS"/>
    <s v="-35.4092, 149.06759 | Zoom: 15"/>
    <b v="1"/>
    <s v="Australia"/>
    <s v="Lake Tuggeranong"/>
    <s v="TU"/>
    <x v="360"/>
    <n v="29"/>
    <s v="23:56:06 UTC"/>
    <n v="77.3"/>
    <s v="679x341px"/>
    <s v="PNG"/>
    <s v="15m"/>
    <s v="2022H1"/>
    <n v="81.900000000000006"/>
    <n v="90"/>
    <s v="03 Cloudy (40%-90%)"/>
  </r>
  <r>
    <m/>
    <s v="L8-9_L1"/>
    <s v="CDM-MLB-CLS"/>
    <s v="-35.4092, 149.06759 | Zoom: 15"/>
    <b v="1"/>
    <s v="Australia"/>
    <s v="Lake Tuggeranong"/>
    <s v="TU"/>
    <x v="454"/>
    <n v="29.3"/>
    <s v="23:50:24 UTC"/>
    <n v="10.4"/>
    <s v="679x341px"/>
    <s v="PNG"/>
    <s v="15m"/>
    <s v="2022H1"/>
    <n v="10.4"/>
    <n v="20"/>
    <s v="02 Sunny (10%-30%)"/>
  </r>
  <r>
    <m/>
    <s v="L8-9_L1"/>
    <s v="CDM-MLB-CLS"/>
    <s v="-35.4092, 149.06759 | Zoom: 15"/>
    <b v="1"/>
    <s v="Australia"/>
    <s v="Lake Tuggeranong"/>
    <s v="TU"/>
    <x v="361"/>
    <n v="29.6"/>
    <s v="23:56:42 UTC"/>
    <n v="28.4"/>
    <s v="679x341px"/>
    <s v="PNG"/>
    <s v="15m"/>
    <s v="2022H1"/>
    <n v="35.450000000000003"/>
    <n v="40"/>
    <s v="03 Cloudy (40%-90%)"/>
  </r>
  <r>
    <m/>
    <s v="L8-9_L1"/>
    <s v="CDM-MLB-CLS"/>
    <s v="-35.4092, 149.06759 | Zoom: 15"/>
    <b v="1"/>
    <s v="Australia"/>
    <s v="Lake Tuggeranong"/>
    <s v="TU"/>
    <x v="361"/>
    <n v="30.9"/>
    <s v="23:56:19 UTC"/>
    <n v="42.5"/>
    <s v="679x341px"/>
    <s v="PNG"/>
    <s v="15m"/>
    <s v="2022H1"/>
    <n v="35.450000000000003"/>
    <n v="40"/>
    <s v="03 Cloudy (40%-90%)"/>
  </r>
  <r>
    <m/>
    <s v="L8-9_L1"/>
    <s v="CDM-MLB-CLS"/>
    <s v="-35.4092, 149.06759 | Zoom: 15"/>
    <b v="1"/>
    <s v="Australia"/>
    <s v="Lake Tuggeranong"/>
    <s v="TU"/>
    <x v="455"/>
    <n v="31.3"/>
    <s v="23:50:27 UTC"/>
    <n v="57"/>
    <s v="679x341px"/>
    <s v="PNG"/>
    <s v="15m"/>
    <s v="2022H1"/>
    <n v="57"/>
    <n v="60"/>
    <s v="03 Cloudy (40%-90%)"/>
  </r>
  <r>
    <m/>
    <s v="L8-9_L1"/>
    <s v="CDM-MLB-CLS"/>
    <s v="-35.4092, 149.06759 | Zoom: 15"/>
    <b v="1"/>
    <s v="Australia"/>
    <s v="Lake Tuggeranong"/>
    <s v="TU"/>
    <x v="192"/>
    <n v="31.5"/>
    <s v="23:56:37 UTC"/>
    <n v="72.8"/>
    <s v="679x341px"/>
    <s v="PNG"/>
    <s v="15m"/>
    <s v="2022H1"/>
    <n v="86.35"/>
    <n v="90"/>
    <s v="03 Cloudy (40%-90%)"/>
  </r>
  <r>
    <m/>
    <s v="L8-9_L1"/>
    <s v="CDM-MLB-CLS"/>
    <s v="-35.4092, 149.06759 | Zoom: 15"/>
    <b v="1"/>
    <s v="Australia"/>
    <s v="Lake Tuggeranong"/>
    <s v="TU"/>
    <x v="192"/>
    <n v="32.799999999999997"/>
    <s v="23:56:13 UTC"/>
    <n v="99.9"/>
    <s v="679x341px"/>
    <s v="PNG"/>
    <s v="15m"/>
    <s v="2022H1"/>
    <n v="86.35"/>
    <n v="90"/>
    <s v="03 Cloudy (40%-90%)"/>
  </r>
  <r>
    <m/>
    <s v="L8-9_L1"/>
    <s v="CDM-MLB-CLS"/>
    <s v="-35.4092, 149.06759 | Zoom: 15"/>
    <b v="1"/>
    <s v="Australia"/>
    <s v="Lake Tuggeranong"/>
    <s v="TU"/>
    <x v="423"/>
    <n v="33.4"/>
    <s v="23:50:28 UTC"/>
    <n v="15.7"/>
    <s v="679x341px"/>
    <s v="PNG"/>
    <s v="15m"/>
    <s v="2022H1"/>
    <n v="15.7"/>
    <n v="20"/>
    <s v="02 Sunny (10%-30%)"/>
  </r>
  <r>
    <m/>
    <s v="L8-9_L1"/>
    <s v="CDM-MLB-CLS"/>
    <s v="-35.4092, 149.06759 | Zoom: 15"/>
    <b v="1"/>
    <s v="Australia"/>
    <s v="Lake Tuggeranong"/>
    <s v="TU"/>
    <x v="87"/>
    <n v="33.6"/>
    <s v="23:56:42 UTC"/>
    <n v="100"/>
    <s v="679x341px"/>
    <s v="PNG"/>
    <s v="15m"/>
    <s v="2022H1"/>
    <n v="100"/>
    <n v="100"/>
    <s v="04 Overcast (100%)"/>
  </r>
  <r>
    <m/>
    <s v="L8-9_L1"/>
    <s v="CDM-MLB-CLS"/>
    <s v="-35.4092, 149.06759 | Zoom: 15"/>
    <b v="1"/>
    <s v="Australia"/>
    <s v="Lake Tuggeranong"/>
    <s v="TU"/>
    <x v="87"/>
    <n v="34.9"/>
    <s v="23:56:18 UTC"/>
    <n v="100"/>
    <s v="679x341px"/>
    <s v="PNG"/>
    <s v="15m"/>
    <s v="2022H1"/>
    <n v="100"/>
    <n v="100"/>
    <s v="04 Overcast (100%)"/>
  </r>
  <r>
    <m/>
    <s v="L8-9_L1"/>
    <s v="CDM-MLB-CLS"/>
    <s v="-35.4092, 149.06759 | Zoom: 15"/>
    <b v="1"/>
    <s v="Australia"/>
    <s v="Lake Tuggeranong"/>
    <s v="TU"/>
    <x v="195"/>
    <n v="35.5"/>
    <s v="23:50:31 UTC"/>
    <n v="73"/>
    <s v="679x341px"/>
    <s v="PNG"/>
    <s v="15m"/>
    <s v="2022H1"/>
    <n v="73"/>
    <n v="80"/>
    <s v="03 Cloudy (40%-90%)"/>
  </r>
  <r>
    <m/>
    <s v="L8-9_L1"/>
    <s v="CDM-MLB-CLS"/>
    <s v="-35.4092, 149.06759 | Zoom: 15"/>
    <b v="1"/>
    <s v="Australia"/>
    <s v="Lake Tuggeranong"/>
    <s v="TU"/>
    <x v="364"/>
    <n v="35.799999999999997"/>
    <s v="23:56:46 UTC"/>
    <n v="62"/>
    <s v="679x341px"/>
    <s v="PNG"/>
    <s v="15m"/>
    <s v="2022H1"/>
    <n v="33.85"/>
    <n v="40"/>
    <s v="03 Cloudy (40%-90%)"/>
  </r>
  <r>
    <m/>
    <s v="L8-9_L1"/>
    <s v="CDM-MLB-CLS"/>
    <s v="-35.4092, 149.06759 | Zoom: 15"/>
    <b v="1"/>
    <s v="Australia"/>
    <s v="Lake Tuggeranong"/>
    <s v="TU"/>
    <x v="364"/>
    <n v="37"/>
    <s v="23:56:22 UTC"/>
    <n v="5.7"/>
    <s v="679x341px"/>
    <s v="PNG"/>
    <s v="15m"/>
    <s v="2022H1"/>
    <n v="33.85"/>
    <n v="40"/>
    <s v="03 Cloudy (40%-90%)"/>
  </r>
  <r>
    <m/>
    <s v="L8-9_L1"/>
    <s v="CDM-MLB-CLS"/>
    <s v="-35.4092, 149.06759 | Zoom: 15"/>
    <b v="1"/>
    <s v="Australia"/>
    <s v="Lake Tuggeranong"/>
    <s v="TU"/>
    <x v="90"/>
    <n v="37.700000000000003"/>
    <s v="23:50:38 UTC"/>
    <n v="81.099999999999994"/>
    <s v="679x341px"/>
    <s v="PNG"/>
    <s v="15m"/>
    <s v="2022H1"/>
    <n v="81.099999999999994"/>
    <n v="90"/>
    <s v="03 Cloudy (40%-90%)"/>
  </r>
  <r>
    <m/>
    <s v="L8-9_L1"/>
    <s v="CDM-MLB-CLS"/>
    <s v="-35.4092, 149.06759 | Zoom: 15"/>
    <b v="1"/>
    <s v="Australia"/>
    <s v="Lake Tuggeranong"/>
    <s v="TU"/>
    <x v="366"/>
    <n v="38"/>
    <s v="23:56:36 UTC"/>
    <n v="98.8"/>
    <s v="679x341px"/>
    <s v="PNG"/>
    <s v="15m"/>
    <s v="2022H1"/>
    <n v="72.55"/>
    <n v="80"/>
    <s v="03 Cloudy (40%-90%)"/>
  </r>
  <r>
    <m/>
    <s v="L8-9_L1"/>
    <s v="CDM-MLB-CLS"/>
    <s v="-35.4092, 149.06759 | Zoom: 15"/>
    <b v="1"/>
    <s v="Australia"/>
    <s v="Lake Tuggeranong"/>
    <s v="TU"/>
    <x v="366"/>
    <n v="39.200000000000003"/>
    <s v="23:56:12 UTC"/>
    <n v="46.3"/>
    <s v="679x341px"/>
    <s v="PNG"/>
    <s v="15m"/>
    <s v="2022H1"/>
    <n v="72.55"/>
    <n v="80"/>
    <s v="03 Cloudy (40%-90%)"/>
  </r>
  <r>
    <m/>
    <s v="L8-9_L1"/>
    <s v="CDM-MLB-CLS"/>
    <s v="-35.4092, 149.06759 | Zoom: 15"/>
    <b v="1"/>
    <s v="Australia"/>
    <s v="Lake Tuggeranong"/>
    <s v="TU"/>
    <x v="456"/>
    <n v="39.9"/>
    <s v="23:50:28 UTC"/>
    <n v="67.599999999999994"/>
    <s v="679x341px"/>
    <s v="PNG"/>
    <s v="15m"/>
    <s v="2022H1"/>
    <n v="67.599999999999994"/>
    <n v="70"/>
    <s v="03 Cloudy (40%-90%)"/>
  </r>
  <r>
    <m/>
    <s v="L8-9_L1"/>
    <s v="CDM-MLB-CLS"/>
    <s v="-35.4092, 149.06759 | Zoom: 15"/>
    <b v="1"/>
    <s v="Australia"/>
    <s v="Lake Tuggeranong"/>
    <s v="TU"/>
    <x v="367"/>
    <n v="40.200000000000003"/>
    <s v="23:56:49 UTC"/>
    <n v="13.5"/>
    <s v="679x341px"/>
    <s v="PNG"/>
    <s v="15m"/>
    <s v="2022H1"/>
    <n v="17.649999999999999"/>
    <n v="20"/>
    <s v="02 Sunny (10%-30%)"/>
  </r>
  <r>
    <m/>
    <s v="L8-9_L1"/>
    <s v="CDM-MLB-CLS"/>
    <s v="-35.4092, 149.06759 | Zoom: 15"/>
    <b v="1"/>
    <s v="Australia"/>
    <s v="Lake Tuggeranong"/>
    <s v="TU"/>
    <x v="367"/>
    <n v="41.3"/>
    <s v="23:56:25 UTC"/>
    <n v="21.8"/>
    <s v="679x341px"/>
    <s v="PNG"/>
    <s v="15m"/>
    <s v="2022H1"/>
    <n v="17.649999999999999"/>
    <n v="20"/>
    <s v="02 Sunny (10%-30%)"/>
  </r>
  <r>
    <m/>
    <s v="L8-9_L1"/>
    <s v="CDM-MLB-CLS"/>
    <s v="-35.4092, 149.06759 | Zoom: 15"/>
    <b v="1"/>
    <s v="Australia"/>
    <s v="Lake Tuggeranong"/>
    <s v="TU"/>
    <x v="200"/>
    <n v="42.3"/>
    <s v="23:56:46 UTC"/>
    <n v="14.6"/>
    <s v="679x341px"/>
    <s v="PNG"/>
    <s v="15m"/>
    <s v="2022H1"/>
    <n v="7.7"/>
    <n v="10"/>
    <s v="02 Sunny (10%-30%)"/>
  </r>
  <r>
    <m/>
    <s v="L8-9_L1"/>
    <s v="CDM-MLB-CLS"/>
    <s v="-35.4092, 149.06759 | Zoom: 15"/>
    <b v="1"/>
    <s v="Australia"/>
    <s v="Lake Tuggeranong"/>
    <s v="TU"/>
    <x v="200"/>
    <n v="43.4"/>
    <s v="23:56:22 UTC"/>
    <n v="0.8"/>
    <s v="679x341px"/>
    <s v="PNG"/>
    <s v="15m"/>
    <s v="2022H1"/>
    <n v="7.7"/>
    <n v="10"/>
    <s v="02 Sunny (10%-30%)"/>
  </r>
  <r>
    <m/>
    <s v="L8-9_L1"/>
    <s v="CDM-MLB-CLS"/>
    <s v="-35.4092, 149.06759 | Zoom: 15"/>
    <b v="1"/>
    <s v="Australia"/>
    <s v="Lake Tuggeranong"/>
    <s v="TU"/>
    <x v="427"/>
    <n v="44.1"/>
    <s v="23:50:40 UTC"/>
    <n v="2.2000000000000002"/>
    <s v="679x341px"/>
    <s v="PNG"/>
    <s v="15m"/>
    <s v="2022H1"/>
    <n v="2.2000000000000002"/>
    <n v="10"/>
    <s v="02 Sunny (10%-30%)"/>
  </r>
  <r>
    <m/>
    <s v="L8-9_L1"/>
    <s v="CDM-MLB-CLS"/>
    <s v="-35.4092, 149.06759 | Zoom: 15"/>
    <b v="1"/>
    <s v="Australia"/>
    <s v="Lake Tuggeranong"/>
    <s v="TU"/>
    <x v="95"/>
    <n v="44.4"/>
    <s v="23:56:54 UTC"/>
    <n v="34.799999999999997"/>
    <s v="679x341px"/>
    <s v="PNG"/>
    <s v="15m"/>
    <s v="2022H1"/>
    <n v="30"/>
    <n v="30"/>
    <s v="02 Sunny (10%-30%)"/>
  </r>
  <r>
    <m/>
    <s v="L8-9_L1"/>
    <s v="CDM-MLB-CLS"/>
    <s v="-35.4092, 149.06759 | Zoom: 15"/>
    <b v="1"/>
    <s v="Australia"/>
    <s v="Lake Tuggeranong"/>
    <s v="TU"/>
    <x v="95"/>
    <n v="45.4"/>
    <s v="23:56:30 UTC"/>
    <n v="25.2"/>
    <s v="679x341px"/>
    <s v="PNG"/>
    <s v="15m"/>
    <s v="2022H1"/>
    <n v="30"/>
    <n v="30"/>
    <s v="02 Sunny (10%-30%)"/>
  </r>
  <r>
    <m/>
    <s v="L8-9_L1"/>
    <s v="CDM-MLB-CLS"/>
    <s v="-35.4092, 149.06759 | Zoom: 15"/>
    <b v="1"/>
    <s v="Australia"/>
    <s v="Lake Tuggeranong"/>
    <s v="TU"/>
    <x v="203"/>
    <n v="46.2"/>
    <s v="23:50:42 UTC"/>
    <n v="90.5"/>
    <s v="679x341px"/>
    <s v="PNG"/>
    <s v="15m"/>
    <s v="2022H1"/>
    <n v="90.5"/>
    <n v="100"/>
    <s v="04 Overcast (100%)"/>
  </r>
  <r>
    <m/>
    <s v="L8-9_L1"/>
    <s v="CDM-MLB-CLS"/>
    <s v="-35.4092, 149.06759 | Zoom: 15"/>
    <b v="1"/>
    <s v="Australia"/>
    <s v="Lake Tuggeranong"/>
    <s v="TU"/>
    <x v="369"/>
    <n v="46.4"/>
    <s v="23:56:53 UTC"/>
    <n v="98.5"/>
    <s v="679x341px"/>
    <s v="PNG"/>
    <s v="15m"/>
    <s v="2022H1"/>
    <n v="97.25"/>
    <n v="100"/>
    <s v="04 Overcast (100%)"/>
  </r>
  <r>
    <m/>
    <s v="L8-9_L1"/>
    <s v="CDM-MLB-CLS"/>
    <s v="-35.4092, 149.06759 | Zoom: 15"/>
    <b v="1"/>
    <s v="Australia"/>
    <s v="Lake Tuggeranong"/>
    <s v="TU"/>
    <x v="369"/>
    <n v="47.4"/>
    <s v="23:56:29 UTC"/>
    <n v="96"/>
    <s v="679x341px"/>
    <s v="PNG"/>
    <s v="15m"/>
    <s v="2022H1"/>
    <n v="97.25"/>
    <n v="100"/>
    <s v="04 Overcast (100%)"/>
  </r>
  <r>
    <m/>
    <s v="L8-9_L1"/>
    <s v="CDM-MLB-CLS"/>
    <s v="-35.4092, 149.06759 | Zoom: 15"/>
    <b v="1"/>
    <s v="Australia"/>
    <s v="Lake Tuggeranong"/>
    <s v="TU"/>
    <x v="98"/>
    <n v="48.1"/>
    <s v="23:50:43 U"/>
    <n v="61.4"/>
    <s v="679x341px"/>
    <s v="PNG"/>
    <s v="15m"/>
    <s v="2022H1"/>
    <n v="61.4"/>
    <n v="70"/>
    <s v="03 Cloudy (40%-90%)"/>
  </r>
  <r>
    <m/>
    <s v="L8-9_L1"/>
    <s v="CDM-MLB-CLS"/>
    <s v="-35.4092, 149.06759 | Zoom: 15"/>
    <b v="1"/>
    <s v="Australia"/>
    <s v="Lake Tuggeranong"/>
    <s v="TU"/>
    <x v="371"/>
    <n v="48.3"/>
    <s v="23:57:00 UTC"/>
    <n v="27"/>
    <s v="679x341px"/>
    <s v="PNG"/>
    <s v="15m"/>
    <s v="2022H1"/>
    <n v="43.9"/>
    <n v="50"/>
    <s v="03 Cloudy (40%-90%)"/>
  </r>
  <r>
    <m/>
    <s v="L8-9_L1"/>
    <s v="CDM-MLB-CLS"/>
    <s v="-35.4092, 149.06759 | Zoom: 15"/>
    <b v="1"/>
    <s v="Australia"/>
    <s v="Lake Tuggeranong"/>
    <s v="TU"/>
    <x v="371"/>
    <n v="49.2"/>
    <s v="23:56:36 UTC"/>
    <n v="60.8"/>
    <s v="679x341px"/>
    <s v="PNG"/>
    <s v="15m"/>
    <s v="2022H1"/>
    <n v="43.9"/>
    <n v="50"/>
    <s v="03 Cloudy (40%-90%)"/>
  </r>
  <r>
    <m/>
    <s v="L8-9_L1"/>
    <s v="CDM-MLB-CLS"/>
    <s v="-35.4092, 149.06759 | Zoom: 15"/>
    <b v="1"/>
    <s v="Australia"/>
    <s v="Lake Tuggeranong"/>
    <s v="TU"/>
    <x v="457"/>
    <n v="49.9"/>
    <s v="23:50:53 UTC"/>
    <n v="1.9"/>
    <s v="679x341px"/>
    <s v="PNG"/>
    <s v="15m"/>
    <s v="2022H1"/>
    <n v="1.9"/>
    <n v="10"/>
    <s v="02 Sunny (10%-30%)"/>
  </r>
  <r>
    <m/>
    <s v="L8-9_L1"/>
    <s v="CDM-MLB-CLS"/>
    <s v="-35.4092, 149.06759 | Zoom: 15"/>
    <b v="1"/>
    <s v="Australia"/>
    <s v="Lake Tuggeranong"/>
    <s v="TU"/>
    <x v="372"/>
    <n v="50.1"/>
    <s v="23:56:57 UTC"/>
    <n v="15.6"/>
    <s v="679x341px"/>
    <s v="PNG"/>
    <s v="15m"/>
    <s v="2022H1"/>
    <n v="8.75"/>
    <n v="10"/>
    <s v="02 Sunny (10%-30%)"/>
  </r>
  <r>
    <m/>
    <s v="L8-9_L1"/>
    <s v="CDM-MLB-CLS"/>
    <s v="-35.4092, 149.06759 | Zoom: 15"/>
    <b v="1"/>
    <s v="Australia"/>
    <s v="Lake Tuggeranong"/>
    <s v="TU"/>
    <x v="372"/>
    <n v="50.9"/>
    <s v="23:56:33 UTC"/>
    <n v="1.9"/>
    <s v="679x341px"/>
    <s v="PNG"/>
    <s v="15m"/>
    <s v="2022H1"/>
    <n v="8.75"/>
    <n v="10"/>
    <s v="02 Sunny (10%-30%)"/>
  </r>
  <r>
    <m/>
    <s v="L8-9_L1"/>
    <s v="CDM-MLB-CLS"/>
    <s v="-35.4092, 149.06759 | Zoom: 15"/>
    <b v="1"/>
    <s v="Australia"/>
    <s v="Lake Tuggeranong"/>
    <s v="TU"/>
    <x v="458"/>
    <n v="51.6"/>
    <s v="23:50:49 UTC"/>
    <n v="80.400000000000006"/>
    <s v="679x341px"/>
    <s v="PNG"/>
    <s v="15m"/>
    <s v="2022H1"/>
    <n v="80.400000000000006"/>
    <n v="90"/>
    <s v="03 Cloudy (40%-90%)"/>
  </r>
  <r>
    <m/>
    <s v="L8-9_L1"/>
    <s v="CDM-MLB-CLS"/>
    <s v="-35.4092, 149.06759 | Zoom: 15"/>
    <b v="1"/>
    <s v="Australia"/>
    <s v="Lake Tuggeranong"/>
    <s v="TU"/>
    <x v="208"/>
    <n v="51.8"/>
    <s v="23:57:08 UTC"/>
    <n v="20.5"/>
    <s v="679x341px"/>
    <s v="PNG"/>
    <s v="15m"/>
    <s v="2022H1"/>
    <n v="28"/>
    <n v="30"/>
    <s v="02 Sunny (10%-30%)"/>
  </r>
  <r>
    <m/>
    <s v="L8-9_L1"/>
    <s v="CDM-MLB-CLS"/>
    <s v="-35.4092, 149.06759 | Zoom: 15"/>
    <b v="1"/>
    <s v="Australia"/>
    <s v="Lake Tuggeranong"/>
    <s v="TU"/>
    <x v="208"/>
    <n v="52.6"/>
    <s v="23:56:44 UTC"/>
    <n v="35.5"/>
    <s v="679x341px"/>
    <s v="PNG"/>
    <s v="15m"/>
    <s v="2022H1"/>
    <n v="28"/>
    <n v="30"/>
    <s v="02 Sunny (10%-30%)"/>
  </r>
  <r>
    <m/>
    <s v="L8-9_L1"/>
    <s v="CDM-MLB-CLS"/>
    <s v="-35.4092, 149.06759 | Zoom: 15"/>
    <b v="1"/>
    <s v="Australia"/>
    <s v="Lake Tuggeranong"/>
    <s v="TU"/>
    <x v="431"/>
    <n v="53.2"/>
    <s v="23:50:58 UTC"/>
    <n v="63.9"/>
    <s v="679x341px"/>
    <s v="PNG"/>
    <s v="15m"/>
    <s v="2022H1"/>
    <n v="63.9"/>
    <n v="70"/>
    <s v="03 Cloudy (40%-90%)"/>
  </r>
  <r>
    <m/>
    <s v="L8-9_L1"/>
    <s v="CDM-MLB-CLS"/>
    <s v="-35.4092, 149.06759 | Zoom: 15"/>
    <b v="1"/>
    <s v="Australia"/>
    <s v="Lake Tuggeranong"/>
    <s v="TU"/>
    <x v="103"/>
    <n v="53.4"/>
    <s v="23:57:00 UTC"/>
    <n v="12.7"/>
    <s v="679x341px"/>
    <s v="PNG"/>
    <s v="15m"/>
    <s v="2022H1"/>
    <n v="42.45"/>
    <n v="50"/>
    <s v="03 Cloudy (40%-90%)"/>
  </r>
  <r>
    <m/>
    <s v="L8-9_L1"/>
    <s v="CDM-MLB-CLS"/>
    <s v="-35.4092, 149.06759 | Zoom: 15"/>
    <b v="1"/>
    <s v="Australia"/>
    <s v="Lake Tuggeranong"/>
    <s v="TU"/>
    <x v="103"/>
    <n v="54.1"/>
    <s v="23:56:36 UTC"/>
    <n v="72.2"/>
    <s v="679x341px"/>
    <s v="PNG"/>
    <s v="15m"/>
    <s v="2022H1"/>
    <n v="42.45"/>
    <n v="50"/>
    <s v="03 Cloudy (40%-90%)"/>
  </r>
  <r>
    <m/>
    <s v="L8-9_L1"/>
    <s v="CDM-MLB-CLS"/>
    <s v="-35.4092, 149.06759 | Zoom: 15"/>
    <b v="1"/>
    <s v="Australia"/>
    <s v="Lake Tuggeranong"/>
    <s v="TU"/>
    <x v="211"/>
    <n v="54.8"/>
    <s v="23:50:52 UTC"/>
    <n v="35.6"/>
    <s v="679x341px"/>
    <s v="PNG"/>
    <s v="15m"/>
    <s v="2022H1"/>
    <n v="35.6"/>
    <n v="40"/>
    <s v="03 Cloudy (40%-90%)"/>
  </r>
  <r>
    <m/>
    <s v="L8-9_L1"/>
    <s v="CDM-MLB-CLS"/>
    <s v="-35.4092, 149.06759 | Zoom: 15"/>
    <b v="1"/>
    <s v="Australia"/>
    <s v="Lake Tuggeranong"/>
    <s v="TU"/>
    <x v="375"/>
    <n v="54.9"/>
    <s v="23:57:08 UTC"/>
    <n v="3.2"/>
    <s v="679x341px"/>
    <s v="PNG"/>
    <s v="15m"/>
    <s v="2022H1"/>
    <n v="12.1"/>
    <n v="20"/>
    <s v="02 Sunny (10%-30%)"/>
  </r>
  <r>
    <m/>
    <s v="L8-9_L1"/>
    <s v="CDM-MLB-CLS"/>
    <s v="-35.4092, 149.06759 | Zoom: 15"/>
    <b v="1"/>
    <s v="Australia"/>
    <s v="Lake Tuggeranong"/>
    <s v="TU"/>
    <x v="375"/>
    <n v="55.6"/>
    <s v="23:56:44 UTC"/>
    <n v="21"/>
    <s v="679x341px"/>
    <s v="PNG"/>
    <s v="15m"/>
    <s v="2022H1"/>
    <n v="12.1"/>
    <n v="20"/>
    <s v="02 Sunny (10%-30%)"/>
  </r>
  <r>
    <m/>
    <s v="L8-9_L1"/>
    <s v="CDM-MLB-CLS"/>
    <s v="-35.4092, 149.06759 | Zoom: 15"/>
    <b v="1"/>
    <s v="Australia"/>
    <s v="Lake Tuggeranong"/>
    <s v="TU"/>
    <x v="105"/>
    <n v="56.2"/>
    <s v="23:50:55 UTC"/>
    <n v="70.400000000000006"/>
    <s v="679x341px"/>
    <s v="PNG"/>
    <s v="15m"/>
    <s v="2022H1"/>
    <n v="70.400000000000006"/>
    <n v="80"/>
    <s v="03 Cloudy (40%-90%)"/>
  </r>
  <r>
    <m/>
    <s v="L8-9_L1"/>
    <s v="CDM-MLB-CLS"/>
    <s v="-35.4092, 149.06759 | Zoom: 15"/>
    <b v="1"/>
    <s v="Australia"/>
    <s v="Lake Tuggeranong"/>
    <s v="TU"/>
    <x v="377"/>
    <n v="56.3"/>
    <s v="23:57:06 UTC"/>
    <n v="24.8"/>
    <s v="679x341px"/>
    <s v="PNG"/>
    <s v="15m"/>
    <s v="2022H1"/>
    <n v="26.35"/>
    <n v="30"/>
    <s v="02 Sunny (10%-30%)"/>
  </r>
  <r>
    <m/>
    <s v="L8-9_L1"/>
    <s v="CDM-MLB-CLS"/>
    <s v="-35.4092, 149.06759 | Zoom: 15"/>
    <b v="1"/>
    <s v="Australia"/>
    <s v="Lake Tuggeranong"/>
    <s v="TU"/>
    <x v="377"/>
    <n v="57"/>
    <s v="23:56:42 UTC"/>
    <n v="27.9"/>
    <s v="679x341px"/>
    <s v="PNG"/>
    <s v="15m"/>
    <s v="2022H1"/>
    <n v="26.35"/>
    <n v="30"/>
    <s v="02 Sunny (10%-30%)"/>
  </r>
  <r>
    <m/>
    <s v="L8-9_L1"/>
    <s v="CDM-MLB-CLS"/>
    <s v="-35.4092, 149.06759 | Zoom: 15"/>
    <b v="1"/>
    <s v="Australia"/>
    <s v="Lake Tuggeranong"/>
    <s v="TU"/>
    <x v="459"/>
    <n v="57.5"/>
    <s v="23:50:56 UTC"/>
    <n v="93.4"/>
    <s v="679x341px"/>
    <s v="PNG"/>
    <s v="15m"/>
    <s v="2022H1"/>
    <n v="93.4"/>
    <n v="100"/>
    <s v="04 Overcast (100%)"/>
  </r>
  <r>
    <m/>
    <s v="L8-9_L1"/>
    <s v="CDM-MLB-CLS"/>
    <s v="-35.4092, 149.06759 | Zoom: 15"/>
    <b v="1"/>
    <s v="Australia"/>
    <s v="Lake Tuggeranong"/>
    <s v="TU"/>
    <x v="378"/>
    <n v="57.6"/>
    <s v="23:57:09 UTC"/>
    <n v="77.3"/>
    <s v="679x341px"/>
    <s v="PNG"/>
    <s v="15m"/>
    <s v="2022H1"/>
    <n v="51.5"/>
    <n v="60"/>
    <s v="03 Cloudy (40%-90%)"/>
  </r>
  <r>
    <m/>
    <s v="L8-9_L1"/>
    <s v="CDM-MLB-CLS"/>
    <s v="-35.4092, 149.06759 | Zoom: 15"/>
    <b v="1"/>
    <s v="Australia"/>
    <s v="Lake Tuggeranong"/>
    <s v="TU"/>
    <x v="378"/>
    <n v="58.2"/>
    <s v="23:56:45 UTC"/>
    <n v="25.7"/>
    <s v="679x341px"/>
    <s v="PNG"/>
    <s v="15m"/>
    <s v="2022H1"/>
    <n v="51.5"/>
    <n v="60"/>
    <s v="03 Cloudy (40%-90%)"/>
  </r>
  <r>
    <m/>
    <s v="L8-9_L1"/>
    <s v="CDM-MLB-CLS"/>
    <s v="-39.08425, 120.04675 | Zoom: 12"/>
    <b v="1"/>
    <s v="United States"/>
    <s v="Lake Tahoe"/>
    <s v="TA"/>
    <x v="109"/>
    <n v="66.3"/>
    <s v="18:32:38 UTC"/>
    <n v="18.399999999999999"/>
    <s v="2500X1254px"/>
    <s v="PNG"/>
    <s v="44m"/>
    <s v="2023H1"/>
    <n v="18.399999999999999"/>
    <n v="20"/>
    <s v="02 Sunny (10%-30%)"/>
  </r>
  <r>
    <m/>
    <s v="L8-9_L1"/>
    <s v="CDM-MLB-CLS"/>
    <s v="-39.08425, 120.04675 | Zoom: 12"/>
    <b v="1"/>
    <s v="United States"/>
    <s v="Lake Tahoe"/>
    <s v="TA"/>
    <x v="299"/>
    <n v="66.400000000000006"/>
    <s v="18:39:00 UTC"/>
    <n v="34.9"/>
    <s v="2500X1254px"/>
    <s v="PNG"/>
    <s v="44m"/>
    <s v="2023H1"/>
    <n v="34.9"/>
    <n v="40"/>
    <s v="03 Cloudy (40%-90%)"/>
  </r>
  <r>
    <m/>
    <s v="L8-9_L1"/>
    <s v="CDM-MLB-CLS"/>
    <s v="-39.08425, 120.04675 | Zoom: 12"/>
    <b v="1"/>
    <s v="United States"/>
    <s v="Lake Tahoe"/>
    <s v="TA"/>
    <x v="300"/>
    <n v="66.400000000000006"/>
    <s v="18:45:00 UTC"/>
    <n v="8.9"/>
    <s v="2500X1254px"/>
    <s v="PNG"/>
    <s v="44m"/>
    <s v="2023H1"/>
    <n v="6.9"/>
    <n v="10"/>
    <s v="02 Sunny (10%-30%)"/>
  </r>
  <r>
    <m/>
    <s v="L8-9_L1"/>
    <s v="CDM-MLB-CLS"/>
    <s v="-39.08425, 120.04675 | Zoom: 12"/>
    <b v="1"/>
    <s v="United States"/>
    <s v="Lake Tahoe"/>
    <s v="TA"/>
    <x v="300"/>
    <n v="65.8"/>
    <s v="18:44:36 UTC"/>
    <n v="4.9000000000000004"/>
    <s v="2500X1254px"/>
    <s v="PNG"/>
    <s v="44m"/>
    <s v="2023H1"/>
    <n v="6.9"/>
    <n v="10"/>
    <s v="02 Sunny (10%-30%)"/>
  </r>
  <r>
    <m/>
    <s v="L8-9_L1"/>
    <s v="CDM-MLB-CLS"/>
    <s v="-39.08425, 120.04675 | Zoom: 12"/>
    <b v="1"/>
    <s v="United States"/>
    <s v="Lake Tahoe"/>
    <s v="TA"/>
    <x v="2"/>
    <n v="66.599999999999994"/>
    <s v="18:32:47 UTC"/>
    <n v="1.8"/>
    <s v="2500X1254px"/>
    <s v="PNG"/>
    <s v="44m"/>
    <s v="2023H1"/>
    <n v="1.8"/>
    <n v="10"/>
    <s v="02 Sunny (10%-30%)"/>
  </r>
  <r>
    <m/>
    <s v="L8-9_L1"/>
    <s v="CDM-MLB-CLS"/>
    <s v="-39.08425, 120.04675 | Zoom: 12"/>
    <b v="1"/>
    <s v="United States"/>
    <s v="Lake Tahoe"/>
    <s v="TA"/>
    <x v="301"/>
    <n v="66.599999999999994"/>
    <s v="18:38:49 UTC"/>
    <n v="3.1"/>
    <s v="2500X1254px"/>
    <s v="PNG"/>
    <s v="44m"/>
    <s v="2023H1"/>
    <n v="3.1"/>
    <n v="10"/>
    <s v="02 Sunny (10%-30%)"/>
  </r>
  <r>
    <m/>
    <s v="L8-9_L1"/>
    <s v="CDM-MLB-CLS"/>
    <s v="-39.08425, 120.04675 | Zoom: 12"/>
    <b v="1"/>
    <s v="United States"/>
    <s v="Lake Tahoe"/>
    <s v="TA"/>
    <x v="111"/>
    <n v="66.599999999999994"/>
    <s v="18:45:08 UTC"/>
    <n v="7"/>
    <s v="2500X1254px"/>
    <s v="PNG"/>
    <s v="44m"/>
    <s v="2023H1"/>
    <n v="5.25"/>
    <n v="10"/>
    <s v="02 Sunny (10%-30%)"/>
  </r>
  <r>
    <m/>
    <s v="L8-9_L1"/>
    <s v="CDM-MLB-CLS"/>
    <s v="-39.08425, 120.04675 | Zoom: 12"/>
    <b v="1"/>
    <s v="United States"/>
    <s v="Lake Tahoe"/>
    <s v="TA"/>
    <x v="111"/>
    <n v="66"/>
    <s v="18:44:44 UTC"/>
    <n v="3.5"/>
    <s v="2500X1254px"/>
    <s v="PNG"/>
    <s v="44m"/>
    <s v="2023H1"/>
    <n v="5.25"/>
    <n v="10"/>
    <s v="02 Sunny (10%-30%)"/>
  </r>
  <r>
    <m/>
    <s v="L8-9_L1"/>
    <s v="CDM-MLB-CLS"/>
    <s v="-39.08425, 120.04675 | Zoom: 12"/>
    <b v="1"/>
    <s v="United States"/>
    <s v="Lake Tahoe"/>
    <s v="TA"/>
    <x v="434"/>
    <n v="66.5"/>
    <s v="18:32:43 UTC"/>
    <n v="42.2"/>
    <s v="2500X1254px"/>
    <s v="PNG"/>
    <s v="44m"/>
    <s v="2023H1"/>
    <n v="42.2"/>
    <n v="50"/>
    <s v="03 Cloudy (40%-90%)"/>
  </r>
  <r>
    <m/>
    <s v="L8-9_L1"/>
    <s v="CDM-MLB-CLS"/>
    <s v="-39.08425, 120.04675 | Zoom: 12"/>
    <b v="1"/>
    <s v="United States"/>
    <s v="Lake Tahoe"/>
    <s v="TA"/>
    <x v="302"/>
    <n v="66.5"/>
    <s v="18:38:54 UTC"/>
    <n v="30.3"/>
    <s v="2500X1254px"/>
    <s v="PNG"/>
    <s v="44m"/>
    <s v="2023H1"/>
    <n v="30.3"/>
    <n v="40"/>
    <s v="03 Cloudy (40%-90%)"/>
  </r>
  <r>
    <m/>
    <s v="L8-9_L1"/>
    <s v="CDM-MLB-CLS"/>
    <s v="-39.08425, 120.04675 | Zoom: 12"/>
    <b v="1"/>
    <s v="United States"/>
    <s v="Lake Tahoe"/>
    <s v="TA"/>
    <x v="4"/>
    <n v="66.400000000000006"/>
    <s v="18:45:06 UTC"/>
    <n v="46.8"/>
    <s v="2500X1254px"/>
    <s v="PNG"/>
    <s v="44m"/>
    <s v="2023H1"/>
    <n v="33.9"/>
    <n v="40"/>
    <s v="03 Cloudy (40%-90%)"/>
  </r>
  <r>
    <m/>
    <s v="L8-9_L1"/>
    <s v="CDM-MLB-CLS"/>
    <s v="-39.08425, 120.04675 | Zoom: 12"/>
    <b v="1"/>
    <s v="United States"/>
    <s v="Lake Tahoe"/>
    <s v="TA"/>
    <x v="4"/>
    <n v="65.7"/>
    <s v="18:44:42 UTC"/>
    <n v="21"/>
    <s v="2500X1254px"/>
    <s v="PNG"/>
    <s v="44m"/>
    <s v="2023H1"/>
    <n v="33.9"/>
    <n v="40"/>
    <s v="03 Cloudy (40%-90%)"/>
  </r>
  <r>
    <m/>
    <s v="L8-9_L1"/>
    <s v="CDM-MLB-CLS"/>
    <s v="-39.08425, 120.04675 | Zoom: 12"/>
    <b v="1"/>
    <s v="United States"/>
    <s v="Lake Tahoe"/>
    <s v="TA"/>
    <x v="435"/>
    <n v="66.099999999999994"/>
    <s v="18:32:37 UTC"/>
    <n v="11.1"/>
    <s v="2500X1254px"/>
    <s v="PNG"/>
    <s v="44m"/>
    <s v="2023H1"/>
    <n v="11.1"/>
    <n v="20"/>
    <s v="02 Sunny (10%-30%)"/>
  </r>
  <r>
    <m/>
    <s v="L8-9_L1"/>
    <s v="CDM-MLB-CLS"/>
    <s v="-39.08425, 120.04675 | Zoom: 12"/>
    <b v="1"/>
    <s v="United States"/>
    <s v="Lake Tahoe"/>
    <s v="TA"/>
    <x v="114"/>
    <n v="66"/>
    <s v="18:38:58 UTC"/>
    <n v="12"/>
    <s v="2500X1254px"/>
    <s v="PNG"/>
    <s v="44m"/>
    <s v="2023H1"/>
    <n v="12"/>
    <n v="20"/>
    <s v="02 Sunny (10%-30%)"/>
  </r>
  <r>
    <m/>
    <s v="L8-9_L1"/>
    <s v="CDM-MLB-CLS"/>
    <s v="-39.08425, 120.04675 | Zoom: 12"/>
    <b v="1"/>
    <s v="United States"/>
    <s v="Lake Tahoe"/>
    <s v="TA"/>
    <x v="303"/>
    <n v="65.900000000000006"/>
    <s v="18:44:59 UTC"/>
    <n v="10.5"/>
    <s v="2500X1254px"/>
    <s v="PNG"/>
    <s v="44m"/>
    <s v="2023H1"/>
    <n v="15"/>
    <n v="20"/>
    <s v="02 Sunny (10%-30%)"/>
  </r>
  <r>
    <m/>
    <s v="L8-9_L1"/>
    <s v="CDM-MLB-CLS"/>
    <s v="-39.08425, 120.04675 | Zoom: 12"/>
    <b v="1"/>
    <s v="United States"/>
    <s v="Lake Tahoe"/>
    <s v="TA"/>
    <x v="303"/>
    <n v="65.2"/>
    <s v="18:44:35 UTC"/>
    <n v="19.5"/>
    <s v="2500X1254px"/>
    <s v="PNG"/>
    <s v="44m"/>
    <s v="2023H1"/>
    <n v="15"/>
    <n v="20"/>
    <s v="02 Sunny (10%-30%)"/>
  </r>
  <r>
    <m/>
    <s v="L8-9_L1"/>
    <s v="CDM-MLB-CLS"/>
    <s v="-39.08425, 120.04675 | Zoom: 12"/>
    <b v="1"/>
    <s v="United States"/>
    <s v="Lake Tahoe"/>
    <s v="TA"/>
    <x v="382"/>
    <n v="65.3"/>
    <s v="18:32:47 UTC"/>
    <n v="40.5"/>
    <s v="2500X1254px"/>
    <s v="PNG"/>
    <s v="44m"/>
    <s v="2023H1"/>
    <n v="40.5"/>
    <n v="50"/>
    <s v="03 Cloudy (40%-90%)"/>
  </r>
  <r>
    <m/>
    <s v="L8-9_L1"/>
    <s v="CDM-MLB-CLS"/>
    <s v="-39.08425, 120.04675 | Zoom: 12"/>
    <b v="1"/>
    <s v="United States"/>
    <s v="Lake Tahoe"/>
    <s v="TA"/>
    <x v="7"/>
    <n v="65.099999999999994"/>
    <s v="18:38:48 UTC"/>
    <n v="56.8"/>
    <s v="2500X1254px"/>
    <s v="PNG"/>
    <s v="44m"/>
    <s v="2023H1"/>
    <n v="56.8"/>
    <n v="60"/>
    <s v="03 Cloudy (40%-90%)"/>
  </r>
  <r>
    <m/>
    <s v="L8-9_L1"/>
    <s v="CDM-MLB-CLS"/>
    <s v="-39.08425, 120.04675 | Zoom: 12"/>
    <b v="1"/>
    <s v="United States"/>
    <s v="Lake Tahoe"/>
    <s v="TA"/>
    <x v="304"/>
    <n v="65"/>
    <s v="18:45:11 UTC"/>
    <n v="0.4"/>
    <s v="2500X1254px"/>
    <s v="PNG"/>
    <s v="44m"/>
    <s v="2023H1"/>
    <n v="1.7"/>
    <n v="10"/>
    <s v="02 Sunny (10%-30%)"/>
  </r>
  <r>
    <m/>
    <s v="L8-9_L1"/>
    <s v="CDM-MLB-CLS"/>
    <s v="-39.08425, 120.04675 | Zoom: 12"/>
    <b v="1"/>
    <s v="United States"/>
    <s v="Lake Tahoe"/>
    <s v="TA"/>
    <x v="304"/>
    <n v="64.2"/>
    <s v="18:44:47 UTC"/>
    <n v="3"/>
    <s v="2500X1254px"/>
    <s v="PNG"/>
    <s v="44m"/>
    <s v="2023H1"/>
    <n v="1.7"/>
    <n v="10"/>
    <s v="02 Sunny (10%-30%)"/>
  </r>
  <r>
    <m/>
    <s v="L8-9_L1"/>
    <s v="CDM-MLB-CLS"/>
    <s v="-39.08425, 120.04675 | Zoom: 12"/>
    <b v="1"/>
    <s v="United States"/>
    <s v="Lake Tahoe"/>
    <s v="TA"/>
    <x v="117"/>
    <n v="64"/>
    <s v="18:32:34 UTC"/>
    <n v="14.2"/>
    <s v="2500X1254px"/>
    <s v="PNG"/>
    <s v="44m"/>
    <s v="2023H1"/>
    <n v="14.2"/>
    <n v="20"/>
    <s v="02 Sunny (10%-30%)"/>
  </r>
  <r>
    <m/>
    <s v="L8-9_L1"/>
    <s v="CDM-MLB-CLS"/>
    <s v="-39.08425, 120.04675 | Zoom: 12"/>
    <b v="1"/>
    <s v="United States"/>
    <s v="Lake Tahoe"/>
    <s v="TA"/>
    <x v="305"/>
    <n v="63.9"/>
    <s v="18:39:06 UTC"/>
    <n v="3.7"/>
    <s v="2500X1254px"/>
    <s v="PNG"/>
    <s v="44m"/>
    <s v="2023H1"/>
    <n v="3.7"/>
    <n v="10"/>
    <s v="02 Sunny (10%-30%)"/>
  </r>
  <r>
    <m/>
    <s v="L8-9_L1"/>
    <s v="CDM-MLB-CLS"/>
    <s v="-39.08425, 120.04675 | Zoom: 12"/>
    <b v="1"/>
    <s v="United States"/>
    <s v="Lake Tahoe"/>
    <s v="TA"/>
    <x v="306"/>
    <n v="63.6"/>
    <s v="18:44:57 UTC"/>
    <n v="1.9"/>
    <s v="2500X1254px"/>
    <s v="PNG"/>
    <s v="44m"/>
    <s v="2023H1"/>
    <n v="5.55"/>
    <n v="10"/>
    <s v="02 Sunny (10%-30%)"/>
  </r>
  <r>
    <m/>
    <s v="L8-9_L1"/>
    <s v="CDM-MLB-CLS"/>
    <s v="-39.08425, 120.04675 | Zoom: 12"/>
    <b v="1"/>
    <s v="United States"/>
    <s v="Lake Tahoe"/>
    <s v="TA"/>
    <x v="306"/>
    <n v="62.8"/>
    <s v="18:44:33 UTC"/>
    <n v="9.1999999999999993"/>
    <s v="2500X1254px"/>
    <s v="PNG"/>
    <s v="44m"/>
    <s v="2023H1"/>
    <n v="5.55"/>
    <n v="10"/>
    <s v="02 Sunny (10%-30%)"/>
  </r>
  <r>
    <m/>
    <s v="L8-9_L1"/>
    <s v="CDM-MLB-CLS"/>
    <s v="-39.08425, 120.04675 | Zoom: 12"/>
    <b v="1"/>
    <s v="United States"/>
    <s v="Lake Tahoe"/>
    <s v="TA"/>
    <x v="10"/>
    <n v="62.4"/>
    <s v="18:32:58 UTC"/>
    <n v="8"/>
    <s v="2500X1254px"/>
    <s v="PNG"/>
    <s v="44m"/>
    <s v="2023H1"/>
    <n v="8"/>
    <n v="10"/>
    <s v="02 Sunny (10%-30%)"/>
  </r>
  <r>
    <m/>
    <s v="L8-9_L1"/>
    <s v="CDM-MLB-CLS"/>
    <s v="-39.08425, 120.04675 | Zoom: 12"/>
    <b v="1"/>
    <s v="United States"/>
    <s v="Lake Tahoe"/>
    <s v="TA"/>
    <x v="307"/>
    <n v="62.1"/>
    <s v="18:38:53 UTC"/>
    <n v="33.4"/>
    <s v="2500X1254px"/>
    <s v="PNG"/>
    <s v="44m"/>
    <s v="2023H1"/>
    <n v="33.4"/>
    <n v="40"/>
    <s v="03 Cloudy (40%-90%)"/>
  </r>
  <r>
    <m/>
    <s v="L8-9_L1"/>
    <s v="CDM-MLB-CLS"/>
    <s v="-39.08425, 120.04675 | Zoom: 12"/>
    <b v="1"/>
    <s v="United States"/>
    <s v="Lake Tahoe"/>
    <s v="TA"/>
    <x v="119"/>
    <n v="61.9"/>
    <s v="18:45:19 UTC"/>
    <n v="80.400000000000006"/>
    <s v="2500X1254px"/>
    <s v="PNG"/>
    <s v="44m"/>
    <s v="2023H1"/>
    <n v="86.300000000000011"/>
    <n v="90"/>
    <s v="03 Cloudy (40%-90%)"/>
  </r>
  <r>
    <m/>
    <s v="L8-9_L1"/>
    <s v="CDM-MLB-CLS"/>
    <s v="-39.08425, 120.04675 | Zoom: 12"/>
    <b v="1"/>
    <s v="United States"/>
    <s v="Lake Tahoe"/>
    <s v="TA"/>
    <x v="119"/>
    <n v="61"/>
    <s v="18:44:56 UTC"/>
    <n v="92.2"/>
    <s v="2500X1254px"/>
    <s v="PNG"/>
    <s v="44m"/>
    <s v="2023H1"/>
    <n v="86.300000000000011"/>
    <n v="90"/>
    <s v="03 Cloudy (40%-90%)"/>
  </r>
  <r>
    <m/>
    <s v="L8-9_L1"/>
    <s v="CDM-MLB-CLS"/>
    <s v="-39.08425, 120.04675 | Zoom: 12"/>
    <b v="1"/>
    <s v="United States"/>
    <s v="Lake Tahoe"/>
    <s v="TA"/>
    <x v="436"/>
    <n v="60.4"/>
    <s v="18:32:47 UTC"/>
    <n v="63.1"/>
    <s v="2500X1254px"/>
    <s v="PNG"/>
    <s v="44m"/>
    <s v="2023H1"/>
    <n v="63.1"/>
    <n v="70"/>
    <s v="03 Cloudy (40%-90%)"/>
  </r>
  <r>
    <m/>
    <s v="L8-9_L1"/>
    <s v="CDM-MLB-CLS"/>
    <s v="-39.08425, 120.04675 | Zoom: 12"/>
    <b v="1"/>
    <s v="United States"/>
    <s v="Lake Tahoe"/>
    <s v="TA"/>
    <x v="308"/>
    <n v="60.1"/>
    <s v="18:39:14 UTC"/>
    <n v="10"/>
    <s v="2500X1254px"/>
    <s v="PNG"/>
    <s v="44m"/>
    <s v="2023H1"/>
    <n v="10"/>
    <n v="10"/>
    <s v="02 Sunny (10%-30%)"/>
  </r>
  <r>
    <m/>
    <s v="L8-9_L1"/>
    <s v="CDM-MLB-CLS"/>
    <s v="-39.08425, 120.04675 | Zoom: 12"/>
    <b v="1"/>
    <s v="United States"/>
    <s v="Lake Tahoe"/>
    <s v="TA"/>
    <x v="12"/>
    <n v="59.8"/>
    <s v="18:45:10 UTC"/>
    <n v="0.8"/>
    <s v="2500X1254px"/>
    <s v="PNG"/>
    <s v="44m"/>
    <s v="2023H1"/>
    <n v="1.2000000000000002"/>
    <n v="10"/>
    <s v="02 Sunny (10%-30%)"/>
  </r>
  <r>
    <m/>
    <s v="L8-9_L1"/>
    <s v="CDM-MLB-CLS"/>
    <s v="-39.08425, 120.04675 | Zoom: 12"/>
    <b v="1"/>
    <s v="United States"/>
    <s v="Lake Tahoe"/>
    <s v="TA"/>
    <x v="12"/>
    <n v="58.9"/>
    <s v="18:44:46 UTC"/>
    <n v="1.6"/>
    <s v="2500X1254px"/>
    <s v="PNG"/>
    <s v="44m"/>
    <s v="2023H1"/>
    <n v="1.2000000000000002"/>
    <n v="10"/>
    <s v="02 Sunny (10%-30%)"/>
  </r>
  <r>
    <m/>
    <s v="L8-9_L1"/>
    <s v="CDM-MLB-CLS"/>
    <s v="-39.08425, 120.04675 | Zoom: 12"/>
    <b v="1"/>
    <s v="United States"/>
    <s v="Lake Tahoe"/>
    <s v="TA"/>
    <x v="437"/>
    <n v="58"/>
    <s v="18:33:09 UTC"/>
    <n v="15.7"/>
    <s v="2500X1254px"/>
    <s v="PNG"/>
    <s v="44m"/>
    <s v="2023H1"/>
    <n v="15.7"/>
    <n v="20"/>
    <s v="02 Sunny (10%-30%)"/>
  </r>
  <r>
    <m/>
    <s v="L8-9_L1"/>
    <s v="CDM-MLB-CLS"/>
    <s v="-39.08425, 120.04675 | Zoom: 12"/>
    <b v="1"/>
    <s v="United States"/>
    <s v="Lake Tahoe"/>
    <s v="TA"/>
    <x v="309"/>
    <n v="57.4"/>
    <s v="18:45:31 UTC"/>
    <n v="0.3"/>
    <s v="2500X1254px"/>
    <s v="PNG"/>
    <s v="44m"/>
    <s v="2023H1"/>
    <n v="6.4"/>
    <n v="10"/>
    <s v="02 Sunny (10%-30%)"/>
  </r>
  <r>
    <m/>
    <s v="L8-9_L1"/>
    <s v="CDM-MLB-CLS"/>
    <s v="-39.08425, 120.04675 | Zoom: 12"/>
    <b v="1"/>
    <s v="United States"/>
    <s v="Lake Tahoe"/>
    <s v="TA"/>
    <x v="309"/>
    <n v="56.4"/>
    <s v="18:45:07 UTC"/>
    <n v="12.5"/>
    <s v="2500X1254px"/>
    <s v="PNG"/>
    <s v="44m"/>
    <s v="2023H1"/>
    <n v="6.4"/>
    <n v="10"/>
    <s v="02 Sunny (10%-30%)"/>
  </r>
  <r>
    <m/>
    <s v="L8-9_L1"/>
    <s v="CDM-MLB-CLS"/>
    <s v="-39.08425, 120.04675 | Zoom: 12"/>
    <b v="1"/>
    <s v="United States"/>
    <s v="Lake Tahoe"/>
    <s v="TA"/>
    <x v="386"/>
    <n v="55.4"/>
    <s v="18:32:52 UTC"/>
    <n v="3.9"/>
    <s v="2500X1254px"/>
    <s v="PNG"/>
    <s v="44m"/>
    <s v="2023H1"/>
    <n v="3.9"/>
    <n v="10"/>
    <s v="02 Sunny (10%-30%)"/>
  </r>
  <r>
    <m/>
    <s v="L8-9_L1"/>
    <s v="CDM-MLB-CLS"/>
    <s v="-39.08425, 120.04675 | Zoom: 12"/>
    <b v="1"/>
    <s v="United States"/>
    <s v="Lake Tahoe"/>
    <s v="TA"/>
    <x v="15"/>
    <n v="55.1"/>
    <s v="18:39:21 UTC"/>
    <n v="1.6"/>
    <s v="2500X1254px"/>
    <s v="PNG"/>
    <s v="44m"/>
    <s v="2023H1"/>
    <n v="1.6"/>
    <n v="10"/>
    <s v="02 Sunny (10%-30%)"/>
  </r>
  <r>
    <m/>
    <s v="L8-9_L1"/>
    <s v="CDM-MLB-CLS"/>
    <s v="-39.08425, 120.04675 | Zoom: 12"/>
    <b v="1"/>
    <s v="United States"/>
    <s v="Lake Tahoe"/>
    <s v="TA"/>
    <x v="310"/>
    <n v="54.7"/>
    <s v="18:45:14 UTC"/>
    <n v="6.7"/>
    <s v="2500X1254px"/>
    <s v="PNG"/>
    <s v="44m"/>
    <s v="2023H1"/>
    <n v="9"/>
    <n v="10"/>
    <s v="02 Sunny (10%-30%)"/>
  </r>
  <r>
    <m/>
    <s v="L8-9_L1"/>
    <s v="CDM-MLB-CLS"/>
    <s v="-39.08425, 120.04675 | Zoom: 12"/>
    <b v="1"/>
    <s v="United States"/>
    <s v="Lake Tahoe"/>
    <s v="TA"/>
    <x v="310"/>
    <n v="53.7"/>
    <s v="18:44:50 UTC"/>
    <n v="11.3"/>
    <s v="2500X1254px"/>
    <s v="PNG"/>
    <s v="44m"/>
    <s v="2023H1"/>
    <n v="9"/>
    <n v="10"/>
    <s v="02 Sunny (10%-30%)"/>
  </r>
  <r>
    <m/>
    <s v="L8-9_L1"/>
    <s v="CDM-MLB-CLS"/>
    <s v="-39.08425, 120.04675 | Zoom: 12"/>
    <b v="1"/>
    <s v="United States"/>
    <s v="Lake Tahoe"/>
    <s v="TA"/>
    <x v="124"/>
    <n v="52.6"/>
    <s v="18:33:15 UTC"/>
    <n v="2.2000000000000002"/>
    <s v="2500X1254px"/>
    <s v="PNG"/>
    <s v="44m"/>
    <s v="2023H1"/>
    <n v="2.2000000000000002"/>
    <n v="10"/>
    <s v="02 Sunny (10%-30%)"/>
  </r>
  <r>
    <m/>
    <s v="L8-9_L1"/>
    <s v="CDM-MLB-CLS"/>
    <s v="-39.08425, 120.04675 | Zoom: 12"/>
    <b v="1"/>
    <s v="United States"/>
    <s v="Lake Tahoe"/>
    <s v="TA"/>
    <x v="311"/>
    <n v="52.2"/>
    <s v="18:39:11 UTC"/>
    <n v="1.5"/>
    <s v="2500X1254px"/>
    <s v="PNG"/>
    <s v="44m"/>
    <s v="2023H1"/>
    <n v="1.5"/>
    <n v="10"/>
    <s v="02 Sunny (10%-30%)"/>
  </r>
  <r>
    <m/>
    <s v="L8-9_L1"/>
    <s v="CDM-MLB-CLS"/>
    <s v="-39.08425, 120.04675 | Zoom: 12"/>
    <b v="1"/>
    <s v="United States"/>
    <s v="Lake Tahoe"/>
    <s v="TA"/>
    <x v="312"/>
    <n v="51.8"/>
    <s v="18:45:38 UTC"/>
    <n v="2.7"/>
    <s v="2500X1254px"/>
    <s v="PNG"/>
    <s v="44m"/>
    <s v="2023H1"/>
    <n v="10.45"/>
    <n v="20"/>
    <s v="02 Sunny (10%-30%)"/>
  </r>
  <r>
    <m/>
    <s v="L8-9_L1"/>
    <s v="CDM-MLB-CLS"/>
    <s v="-39.08425, 120.04675 | Zoom: 12"/>
    <b v="1"/>
    <s v="United States"/>
    <s v="Lake Tahoe"/>
    <s v="TA"/>
    <x v="312"/>
    <n v="50.8"/>
    <s v="18:45:14 UTC"/>
    <n v="18.2"/>
    <s v="2500X1254px"/>
    <s v="PNG"/>
    <s v="44m"/>
    <s v="2023H1"/>
    <n v="10.45"/>
    <n v="20"/>
    <s v="02 Sunny (10%-30%)"/>
  </r>
  <r>
    <m/>
    <s v="L8-9_L1"/>
    <s v="CDM-MLB-CLS"/>
    <s v="-39.08425, 120.04675 | Zoom: 12"/>
    <b v="1"/>
    <s v="United States"/>
    <s v="Lake Tahoe"/>
    <s v="TA"/>
    <x v="18"/>
    <n v="49.5"/>
    <s v="18:33:07 UTC"/>
    <n v="22.2"/>
    <s v="2500X1254px"/>
    <s v="PNG"/>
    <s v="44m"/>
    <s v="2023H1"/>
    <n v="22.2"/>
    <n v="30"/>
    <s v="02 Sunny (10%-30%)"/>
  </r>
  <r>
    <m/>
    <s v="L8-9_L1"/>
    <s v="CDM-MLB-CLS"/>
    <s v="-39.08425, 120.04675 | Zoom: 12"/>
    <b v="1"/>
    <s v="United States"/>
    <s v="Lake Tahoe"/>
    <s v="TA"/>
    <x v="313"/>
    <n v="49.2"/>
    <s v="18:39:28 UTC"/>
    <n v="79.5"/>
    <s v="2500X1254px"/>
    <s v="PNG"/>
    <s v="44m"/>
    <s v="2023H1"/>
    <n v="79.5"/>
    <n v="80"/>
    <s v="03 Cloudy (40%-90%)"/>
  </r>
  <r>
    <m/>
    <s v="L8-9_L1"/>
    <s v="CDM-MLB-CLS"/>
    <s v="-39.08425, 120.04675 | Zoom: 12"/>
    <b v="1"/>
    <s v="United States"/>
    <s v="Lake Tahoe"/>
    <s v="TA"/>
    <x v="126"/>
    <n v="48.8"/>
    <s v="18:45:30 UTC"/>
    <n v="4.8"/>
    <s v="2500X1254px"/>
    <s v="PNG"/>
    <s v="44m"/>
    <s v="2023H1"/>
    <n v="17.349999999999998"/>
    <n v="20"/>
    <s v="02 Sunny (10%-30%)"/>
  </r>
  <r>
    <m/>
    <s v="L8-9_L1"/>
    <s v="CDM-MLB-CLS"/>
    <s v="-39.08425, 120.04675 | Zoom: 12"/>
    <b v="1"/>
    <s v="United States"/>
    <s v="Lake Tahoe"/>
    <s v="TA"/>
    <x v="126"/>
    <n v="47.7"/>
    <s v="18:45:06 UTC"/>
    <n v="29.9"/>
    <s v="2500X1254px"/>
    <s v="PNG"/>
    <s v="44m"/>
    <s v="2023H1"/>
    <n v="17.349999999999998"/>
    <n v="20"/>
    <s v="02 Sunny (10%-30%)"/>
  </r>
  <r>
    <m/>
    <s v="L8-9_L1"/>
    <s v="CDM-MLB-CLS"/>
    <s v="-39.08425, 120.04675 | Zoom: 12"/>
    <b v="1"/>
    <s v="United States"/>
    <s v="Lake Tahoe"/>
    <s v="TA"/>
    <x v="438"/>
    <n v="46.5"/>
    <s v="18:33:25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314"/>
    <n v="46.1"/>
    <s v="18:39:23 UTC"/>
    <n v="22.5"/>
    <s v="2500X1254px"/>
    <s v="PNG"/>
    <s v="44m"/>
    <s v="2023H1"/>
    <n v="22.5"/>
    <n v="30"/>
    <s v="02 Sunny (10%-30%)"/>
  </r>
  <r>
    <m/>
    <s v="L8-9_L1"/>
    <s v="CDM-MLB-CLS"/>
    <s v="-39.08425, 120.04675 | Zoom: 12"/>
    <b v="1"/>
    <s v="United States"/>
    <s v="Lake Tahoe"/>
    <s v="TA"/>
    <x v="20"/>
    <n v="45.7"/>
    <s v="18:45:48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20"/>
    <n v="44.6"/>
    <s v="18:45:24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439"/>
    <n v="43.4"/>
    <s v="18:33:17 UTC"/>
    <n v="56"/>
    <s v="2500X1254px"/>
    <s v="PNG"/>
    <s v="44m"/>
    <s v="2023H1"/>
    <n v="56"/>
    <n v="60"/>
    <s v="03 Cloudy (40%-90%)"/>
  </r>
  <r>
    <m/>
    <s v="L8-9_L1"/>
    <s v="CDM-MLB-CLS"/>
    <s v="-39.08425, 120.04675 | Zoom: 12"/>
    <b v="1"/>
    <s v="United States"/>
    <s v="Lake Tahoe"/>
    <s v="TA"/>
    <x v="129"/>
    <n v="43"/>
    <s v="18:39:38 UTC"/>
    <n v="96.6"/>
    <s v="2500X1254px"/>
    <s v="PNG"/>
    <s v="44m"/>
    <s v="2023H1"/>
    <n v="96.6"/>
    <n v="100"/>
    <s v="04 Overcast (100%)"/>
  </r>
  <r>
    <m/>
    <s v="L8-9_L1"/>
    <s v="CDM-MLB-CLS"/>
    <s v="-39.08425, 120.04675 | Zoom: 12"/>
    <b v="1"/>
    <s v="United States"/>
    <s v="Lake Tahoe"/>
    <s v="TA"/>
    <x v="315"/>
    <n v="42.6"/>
    <s v="18:45:39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315"/>
    <n v="41.5"/>
    <s v="18:45:15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390"/>
    <n v="40.299999999999997"/>
    <s v="18:33:31 UTC"/>
    <n v="80.2"/>
    <s v="2500X1254px"/>
    <s v="PNG"/>
    <s v="44m"/>
    <s v="2023H1"/>
    <n v="80.2"/>
    <n v="90"/>
    <s v="03 Cloudy (40%-90%)"/>
  </r>
  <r>
    <m/>
    <s v="L8-9_L1"/>
    <s v="CDM-MLB-CLS"/>
    <s v="-39.08425, 120.04675 | Zoom: 12"/>
    <b v="1"/>
    <s v="United States"/>
    <s v="Lake Tahoe"/>
    <s v="TA"/>
    <x v="23"/>
    <n v="39.9"/>
    <s v="18:39:32 UTC"/>
    <n v="79.2"/>
    <s v="2500X1254px"/>
    <s v="PNG"/>
    <s v="44m"/>
    <s v="2023H1"/>
    <n v="79.2"/>
    <n v="80"/>
    <s v="03 Cloudy (40%-90%)"/>
  </r>
  <r>
    <m/>
    <s v="L8-9_L1"/>
    <s v="CDM-MLB-CLS"/>
    <s v="-39.08425, 120.04675 | Zoom: 12"/>
    <b v="1"/>
    <s v="United States"/>
    <s v="Lake Tahoe"/>
    <s v="TA"/>
    <x v="316"/>
    <n v="39.6"/>
    <s v="18:45:55 UTC"/>
    <n v="3.7"/>
    <s v="2500X1254px"/>
    <s v="PNG"/>
    <s v="44m"/>
    <s v="2023H1"/>
    <n v="4.2"/>
    <n v="10"/>
    <s v="02 Sunny (10%-30%)"/>
  </r>
  <r>
    <m/>
    <s v="L8-9_L1"/>
    <s v="CDM-MLB-CLS"/>
    <s v="-39.08425, 120.04675 | Zoom: 12"/>
    <b v="1"/>
    <s v="United States"/>
    <s v="Lake Tahoe"/>
    <s v="TA"/>
    <x v="316"/>
    <n v="38.5"/>
    <s v="18:45:31 UTC"/>
    <n v="4.7"/>
    <s v="2500X1254px"/>
    <s v="PNG"/>
    <s v="44m"/>
    <s v="2023H1"/>
    <n v="4.2"/>
    <n v="10"/>
    <s v="02 Sunny (10%-30%)"/>
  </r>
  <r>
    <m/>
    <s v="L8-9_L1"/>
    <s v="CDM-MLB-CLS"/>
    <s v="-39.08425, 120.04675 | Zoom: 12"/>
    <b v="1"/>
    <s v="United States"/>
    <s v="Lake Tahoe"/>
    <s v="TA"/>
    <x v="132"/>
    <n v="37.4"/>
    <s v="18:33:22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317"/>
    <n v="37"/>
    <s v="18:39:46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318"/>
    <n v="36.700000000000003"/>
    <s v="18:45:45 UTC"/>
    <n v="82.5"/>
    <s v="2500X1254px"/>
    <s v="PNG"/>
    <s v="44m"/>
    <s v="2023H1"/>
    <n v="85.85"/>
    <n v="90"/>
    <s v="03 Cloudy (40%-90%)"/>
  </r>
  <r>
    <m/>
    <s v="L8-9_L1"/>
    <s v="CDM-MLB-CLS"/>
    <s v="-39.08425, 120.04675 | Zoom: 12"/>
    <b v="1"/>
    <s v="United States"/>
    <s v="Lake Tahoe"/>
    <s v="TA"/>
    <x v="318"/>
    <n v="35.5"/>
    <s v="18:45:21 UTC"/>
    <n v="89.2"/>
    <s v="2500X1254px"/>
    <s v="PNG"/>
    <s v="44m"/>
    <s v="2023H1"/>
    <n v="85.85"/>
    <n v="90"/>
    <s v="03 Cloudy (40%-90%)"/>
  </r>
  <r>
    <m/>
    <s v="L8-9_L1"/>
    <s v="CDM-MLB-CLS"/>
    <s v="-39.08425, 120.04675 | Zoom: 12"/>
    <b v="1"/>
    <s v="United States"/>
    <s v="Lake Tahoe"/>
    <s v="TA"/>
    <x v="26"/>
    <n v="34.6"/>
    <s v="18:33:44 UTC"/>
    <n v="40.6"/>
    <s v="2500X1254px"/>
    <s v="PNG"/>
    <s v="44m"/>
    <s v="2023H1"/>
    <n v="40.6"/>
    <n v="50"/>
    <s v="03 Cloudy (40%-90%)"/>
  </r>
  <r>
    <m/>
    <s v="L8-9_L1"/>
    <s v="CDM-MLB-CLS"/>
    <s v="-39.08425, 120.04675 | Zoom: 12"/>
    <b v="1"/>
    <s v="United States"/>
    <s v="Lake Tahoe"/>
    <s v="TA"/>
    <x v="319"/>
    <n v="34.299999999999997"/>
    <s v="18:39:44 UTC"/>
    <n v="56"/>
    <s v="2500X1254px"/>
    <s v="PNG"/>
    <s v="44m"/>
    <s v="2023H1"/>
    <n v="56"/>
    <n v="60"/>
    <s v="03 Cloudy (40%-90%)"/>
  </r>
  <r>
    <m/>
    <s v="L8-9_L1"/>
    <s v="CDM-MLB-CLS"/>
    <s v="-39.08425, 120.04675 | Zoom: 12"/>
    <b v="1"/>
    <s v="United States"/>
    <s v="Lake Tahoe"/>
    <s v="TA"/>
    <x v="134"/>
    <n v="34"/>
    <s v="18:46:07 UTC"/>
    <n v="1.4"/>
    <s v="2500X1254px"/>
    <s v="PNG"/>
    <s v="44m"/>
    <s v="2023H1"/>
    <n v="1"/>
    <n v="10"/>
    <s v="02 Sunny (10%-30%)"/>
  </r>
  <r>
    <m/>
    <s v="L8-9_L1"/>
    <s v="CDM-MLB-CLS"/>
    <s v="-39.08425, 120.04675 | Zoom: 12"/>
    <b v="1"/>
    <s v="United States"/>
    <s v="Lake Tahoe"/>
    <s v="TA"/>
    <x v="134"/>
    <n v="32.799999999999997"/>
    <s v="18:45:44 UTC"/>
    <n v="0.6"/>
    <s v="2500X1254px"/>
    <s v="PNG"/>
    <s v="44m"/>
    <s v="2023H1"/>
    <n v="1"/>
    <n v="10"/>
    <s v="02 Sunny (10%-30%)"/>
  </r>
  <r>
    <m/>
    <s v="L8-9_L1"/>
    <s v="CDM-MLB-CLS"/>
    <s v="-39.08425, 120.04675 | Zoom: 12"/>
    <b v="1"/>
    <s v="United States"/>
    <s v="Lake Tahoe"/>
    <s v="TA"/>
    <x v="440"/>
    <n v="32.1"/>
    <s v="18:33:39 UTC"/>
    <n v="0.5"/>
    <s v="2500X1254px"/>
    <s v="PNG"/>
    <s v="44m"/>
    <s v="2023H1"/>
    <n v="0.5"/>
    <n v="10"/>
    <s v="02 Sunny (10%-30%)"/>
  </r>
  <r>
    <m/>
    <s v="L8-9_L1"/>
    <s v="CDM-MLB-CLS"/>
    <s v="-39.08425, 120.04675 | Zoom: 12"/>
    <b v="1"/>
    <s v="United States"/>
    <s v="Lake Tahoe"/>
    <s v="TA"/>
    <x v="320"/>
    <n v="31.8"/>
    <s v="18:40:00 UTC"/>
    <n v="1.9"/>
    <s v="2500X1254px"/>
    <s v="PNG"/>
    <s v="44m"/>
    <s v="2023H1"/>
    <n v="1.9"/>
    <n v="10"/>
    <s v="02 Sunny (10%-30%)"/>
  </r>
  <r>
    <m/>
    <s v="L8-9_L1"/>
    <s v="CDM-MLB-CLS"/>
    <s v="-39.08425, 120.04675 | Zoom: 12"/>
    <b v="1"/>
    <s v="United States"/>
    <s v="Lake Tahoe"/>
    <s v="TA"/>
    <x v="28"/>
    <n v="31.5"/>
    <s v="18:46:02 UTC"/>
    <n v="60.4"/>
    <s v="2500X1254px"/>
    <s v="PNG"/>
    <s v="44m"/>
    <s v="2023H1"/>
    <n v="75.95"/>
    <n v="80"/>
    <s v="03 Cloudy (40%-90%)"/>
  </r>
  <r>
    <m/>
    <s v="L8-9_L1"/>
    <s v="CDM-MLB-CLS"/>
    <s v="-39.08425, 120.04675 | Zoom: 12"/>
    <b v="1"/>
    <s v="United States"/>
    <s v="Lake Tahoe"/>
    <s v="TA"/>
    <x v="28"/>
    <n v="30.3"/>
    <s v="18:45:38 UTC"/>
    <n v="91.5"/>
    <s v="2500X1254px"/>
    <s v="PNG"/>
    <s v="44m"/>
    <s v="2023H1"/>
    <n v="75.95"/>
    <n v="80"/>
    <s v="03 Cloudy (40%-90%)"/>
  </r>
  <r>
    <m/>
    <s v="L8-9_L1"/>
    <s v="CDM-MLB-CLS"/>
    <s v="-39.08425, 120.04675 | Zoom: 12"/>
    <b v="1"/>
    <s v="United States"/>
    <s v="Lake Tahoe"/>
    <s v="TA"/>
    <x v="441"/>
    <n v="29.9"/>
    <s v="18:33:47 UTC"/>
    <n v="1.9"/>
    <s v="2500X1254px"/>
    <s v="PNG"/>
    <s v="44m"/>
    <s v="2023H1"/>
    <n v="1.9"/>
    <n v="10"/>
    <s v="02 Sunny (10%-30%)"/>
  </r>
  <r>
    <m/>
    <s v="L8-9_L1"/>
    <s v="CDM-MLB-CLS"/>
    <s v="-39.08425, 120.04675 | Zoom: 12"/>
    <b v="1"/>
    <s v="United States"/>
    <s v="Lake Tahoe"/>
    <s v="TA"/>
    <x v="137"/>
    <n v="29.6"/>
    <s v="18:39:53 UTC"/>
    <n v="2.5"/>
    <s v="2500X1254px"/>
    <s v="PNG"/>
    <s v="44m"/>
    <s v="2023H1"/>
    <n v="2.5"/>
    <n v="10"/>
    <s v="02 Sunny (10%-30%)"/>
  </r>
  <r>
    <m/>
    <s v="L8-9_L1"/>
    <s v="CDM-MLB-CLS"/>
    <s v="-39.08425, 120.04675 | Zoom: 12"/>
    <b v="1"/>
    <s v="United States"/>
    <s v="Lake Tahoe"/>
    <s v="TA"/>
    <x v="321"/>
    <n v="29.4"/>
    <s v="18:46:08 UTC"/>
    <n v="1.8"/>
    <s v="2500X1254px"/>
    <s v="PNG"/>
    <s v="44m"/>
    <s v="2023H1"/>
    <n v="1.1499999999999999"/>
    <n v="10"/>
    <s v="02 Sunny (10%-30%)"/>
  </r>
  <r>
    <m/>
    <s v="L8-9_L1"/>
    <s v="CDM-MLB-CLS"/>
    <s v="-39.08425, 120.04675 | Zoom: 12"/>
    <b v="1"/>
    <s v="United States"/>
    <s v="Lake Tahoe"/>
    <s v="TA"/>
    <x v="321"/>
    <n v="28.2"/>
    <s v="18:45:44 UTC"/>
    <n v="0.5"/>
    <s v="2500X1254px"/>
    <s v="PNG"/>
    <s v="44m"/>
    <s v="2023H1"/>
    <n v="1.1499999999999999"/>
    <n v="10"/>
    <s v="02 Sunny (10%-30%)"/>
  </r>
  <r>
    <m/>
    <s v="L8-9_L1"/>
    <s v="CDM-MLB-CLS"/>
    <s v="-39.08425, 120.04675 | Zoom: 12"/>
    <b v="1"/>
    <s v="United States"/>
    <s v="Lake Tahoe"/>
    <s v="TA"/>
    <x v="394"/>
    <n v="28"/>
    <s v="18:33:40 UTC"/>
    <n v="0.4"/>
    <s v="2500X1254px"/>
    <s v="PNG"/>
    <s v="44m"/>
    <s v="2023H1"/>
    <n v="0.4"/>
    <n v="10"/>
    <s v="02 Sunny (10%-30%)"/>
  </r>
  <r>
    <m/>
    <s v="L8-9_L1"/>
    <s v="CDM-MLB-CLS"/>
    <s v="-39.08425, 120.04675 | Zoom: 12"/>
    <b v="1"/>
    <s v="United States"/>
    <s v="Lake Tahoe"/>
    <s v="TA"/>
    <x v="31"/>
    <n v="27.8"/>
    <s v="18:39:50 UTC"/>
    <n v="3"/>
    <s v="2500X1254px"/>
    <s v="PNG"/>
    <s v="44m"/>
    <s v="2023H1"/>
    <n v="3"/>
    <n v="10"/>
    <s v="02 Sunny (10%-30%)"/>
  </r>
  <r>
    <m/>
    <s v="L8-9_L1"/>
    <s v="CDM-MLB-CLS"/>
    <s v="-39.08425, 120.04675 | Zoom: 12"/>
    <b v="1"/>
    <s v="United States"/>
    <s v="Lake Tahoe"/>
    <s v="TA"/>
    <x v="322"/>
    <n v="27.6"/>
    <s v="18:46:01 UTC"/>
    <n v="0.6"/>
    <s v="2500X1254px"/>
    <s v="PNG"/>
    <s v="44m"/>
    <s v="2023H1"/>
    <n v="0.75"/>
    <n v="10"/>
    <s v="02 Sunny (10%-30%)"/>
  </r>
  <r>
    <m/>
    <s v="L8-9_L1"/>
    <s v="CDM-MLB-CLS"/>
    <s v="-39.08425, 120.04675 | Zoom: 12"/>
    <b v="1"/>
    <s v="United States"/>
    <s v="Lake Tahoe"/>
    <s v="TA"/>
    <x v="322"/>
    <n v="26.4"/>
    <s v="18:45:37 UTC"/>
    <n v="0.9"/>
    <s v="2500X1254px"/>
    <s v="PNG"/>
    <s v="44m"/>
    <s v="2023H1"/>
    <n v="0.75"/>
    <n v="10"/>
    <s v="02 Sunny (10%-30%)"/>
  </r>
  <r>
    <m/>
    <s v="L8-9_L1"/>
    <s v="CDM-MLB-CLS"/>
    <s v="-39.08425, 120.04675 | Zoom: 12"/>
    <b v="1"/>
    <s v="United States"/>
    <s v="Lake Tahoe"/>
    <s v="TA"/>
    <x v="140"/>
    <n v="26.6"/>
    <s v="18:33:40 UTC"/>
    <n v="99.9"/>
    <s v="2500X1254px"/>
    <s v="PNG"/>
    <s v="44m"/>
    <s v="2023H1"/>
    <n v="99.9"/>
    <n v="100"/>
    <s v="04 Overcast (100%)"/>
  </r>
  <r>
    <m/>
    <s v="L8-9_L1"/>
    <s v="CDM-MLB-CLS"/>
    <s v="-39.08425, 120.04675 | Zoom: 12"/>
    <b v="1"/>
    <s v="United States"/>
    <s v="Lake Tahoe"/>
    <s v="TA"/>
    <x v="323"/>
    <n v="26.4"/>
    <s v="18:39:48 UTC"/>
    <n v="93.7"/>
    <s v="2500X1254px"/>
    <s v="PNG"/>
    <s v="44m"/>
    <s v="2023H1"/>
    <n v="93.7"/>
    <n v="100"/>
    <s v="04 Overcast (100%)"/>
  </r>
  <r>
    <m/>
    <s v="L8-9_L1"/>
    <s v="CDM-MLB-CLS"/>
    <s v="-39.08425, 120.04675 | Zoom: 12"/>
    <b v="1"/>
    <s v="United States"/>
    <s v="Lake Tahoe"/>
    <s v="TA"/>
    <x v="324"/>
    <n v="26.3"/>
    <s v="18:46:04 UTC"/>
    <n v="93"/>
    <s v="2500X1254px"/>
    <s v="PNG"/>
    <s v="44m"/>
    <s v="2023H1"/>
    <n v="94.05"/>
    <n v="100"/>
    <s v="04 Overcast (100%)"/>
  </r>
  <r>
    <m/>
    <s v="L8-9_L1"/>
    <s v="CDM-MLB-CLS"/>
    <s v="-39.08425, 120.04675 | Zoom: 12"/>
    <b v="1"/>
    <s v="United States"/>
    <s v="Lake Tahoe"/>
    <s v="TA"/>
    <x v="324"/>
    <n v="25.1"/>
    <s v="18:45:40 UTC"/>
    <n v="95.1"/>
    <s v="2500X1254px"/>
    <s v="PNG"/>
    <s v="44m"/>
    <s v="2023H1"/>
    <n v="94.05"/>
    <n v="100"/>
    <s v="04 Overcast (100%)"/>
  </r>
  <r>
    <m/>
    <s v="L8-9_L1"/>
    <s v="CDM-MLB-CLS"/>
    <s v="-39.08425, 120.04675 | Zoom: 12"/>
    <b v="1"/>
    <s v="United States"/>
    <s v="Lake Tahoe"/>
    <s v="TA"/>
    <x v="34"/>
    <n v="25.6"/>
    <s v="18:33:42 UTC"/>
    <n v="8.1"/>
    <s v="2500X1254px"/>
    <s v="PNG"/>
    <s v="44m"/>
    <s v="2023H1"/>
    <n v="8.1"/>
    <n v="10"/>
    <s v="02 Sunny (10%-30%)"/>
  </r>
  <r>
    <m/>
    <s v="L8-9_L1"/>
    <s v="CDM-MLB-CLS"/>
    <s v="-39.08425, 120.04675 | Zoom: 12"/>
    <b v="1"/>
    <s v="United States"/>
    <s v="Lake Tahoe"/>
    <s v="TA"/>
    <x v="325"/>
    <n v="25.5"/>
    <s v="18:39:57 UTC"/>
    <n v="92.7"/>
    <s v="2500X1254px"/>
    <s v="PNG"/>
    <s v="44m"/>
    <s v="2023H1"/>
    <n v="92.7"/>
    <n v="100"/>
    <s v="04 Overcast (100%)"/>
  </r>
  <r>
    <m/>
    <s v="L8-9_L1"/>
    <s v="CDM-MLB-CLS"/>
    <s v="-39.08425, 120.04675 | Zoom: 12"/>
    <b v="1"/>
    <s v="United States"/>
    <s v="Lake Tahoe"/>
    <s v="TA"/>
    <x v="142"/>
    <n v="25.4"/>
    <s v="18:46:05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142"/>
    <n v="24.2"/>
    <s v="18:45:41 UTC"/>
    <n v="100"/>
    <s v="2500X1254px"/>
    <s v="PNG"/>
    <s v="44m"/>
    <s v="2023H1"/>
    <n v="100"/>
    <n v="100"/>
    <s v="04 Overcast (100%)"/>
  </r>
  <r>
    <m/>
    <s v="L8-9_L1"/>
    <s v="CDM-MLB-CLS"/>
    <s v="-39.08425, 120.04675 | Zoom: 12"/>
    <b v="1"/>
    <s v="United States"/>
    <s v="Lake Tahoe"/>
    <s v="TA"/>
    <x v="442"/>
    <n v="25"/>
    <s v="18:33:46 UTC"/>
    <n v="100"/>
    <s v="2500X1254px"/>
    <s v="PNG"/>
    <s v="44m"/>
    <s v="2022H2"/>
    <n v="100"/>
    <n v="100"/>
    <s v="04 Overcast (100%)"/>
  </r>
  <r>
    <m/>
    <s v="L8-9_L1"/>
    <s v="CDM-MLB-CLS"/>
    <s v="-39.08425, 120.04675 | Zoom: 12"/>
    <b v="1"/>
    <s v="United States"/>
    <s v="Lake Tahoe"/>
    <s v="TA"/>
    <x v="326"/>
    <n v="25"/>
    <s v="18:39:55 UTC"/>
    <n v="80.8"/>
    <s v="2500X1254px"/>
    <s v="PNG"/>
    <s v="44m"/>
    <s v="2022H2"/>
    <n v="80.8"/>
    <n v="90"/>
    <s v="03 Cloudy (40%-90%)"/>
  </r>
  <r>
    <m/>
    <s v="L8-9_L1"/>
    <s v="CDM-MLB-CLS"/>
    <s v="-39.08425, 120.04675 | Zoom: 12"/>
    <b v="1"/>
    <s v="United States"/>
    <s v="Lake Tahoe"/>
    <s v="TA"/>
    <x v="36"/>
    <n v="24.9"/>
    <s v="18:46:07 UTC"/>
    <n v="100"/>
    <s v="2500X1254px"/>
    <s v="PNG"/>
    <s v="44m"/>
    <s v="2022H2"/>
    <n v="87.5"/>
    <n v="90"/>
    <s v="03 Cloudy (40%-90%)"/>
  </r>
  <r>
    <m/>
    <s v="L8-9_L1"/>
    <s v="CDM-MLB-CLS"/>
    <s v="-39.08425, 120.04675 | Zoom: 12"/>
    <b v="1"/>
    <s v="United States"/>
    <s v="Lake Tahoe"/>
    <s v="TA"/>
    <x v="36"/>
    <n v="23.7"/>
    <s v="18:45:43 UTC"/>
    <n v="75"/>
    <s v="2500X1254px"/>
    <s v="PNG"/>
    <s v="44m"/>
    <s v="2022H2"/>
    <n v="87.5"/>
    <n v="90"/>
    <s v="03 Cloudy (40%-90%)"/>
  </r>
  <r>
    <m/>
    <s v="L8-9_L1"/>
    <s v="CDM-MLB-CLS"/>
    <s v="-39.08425, 120.04675 | Zoom: 12"/>
    <b v="1"/>
    <s v="United States"/>
    <s v="Lake Tahoe"/>
    <s v="TA"/>
    <x v="443"/>
    <n v="24.9"/>
    <s v="18:33:42 UTC"/>
    <n v="12.4"/>
    <s v="2500X1254px"/>
    <s v="PNG"/>
    <s v="44m"/>
    <s v="2022H2"/>
    <n v="12.4"/>
    <n v="20"/>
    <s v="02 Sunny (10%-30%)"/>
  </r>
  <r>
    <m/>
    <s v="L8-9_L1"/>
    <s v="CDM-MLB-CLS"/>
    <s v="-39.08425, 120.04675 | Zoom: 12"/>
    <b v="1"/>
    <s v="United States"/>
    <s v="Lake Tahoe"/>
    <s v="TA"/>
    <x v="145"/>
    <n v="25"/>
    <s v="18:39:53 UTC"/>
    <n v="99.9"/>
    <s v="2500X1254px"/>
    <s v="PNG"/>
    <s v="44m"/>
    <s v="2022H2"/>
    <n v="99.9"/>
    <n v="100"/>
    <s v="04 Overcast (100%)"/>
  </r>
  <r>
    <m/>
    <s v="L8-9_L1"/>
    <s v="CDM-MLB-CLS"/>
    <s v="-39.08425, 120.04675 | Zoom: 12"/>
    <b v="1"/>
    <s v="United States"/>
    <s v="Lake Tahoe"/>
    <s v="TA"/>
    <x v="327"/>
    <n v="25"/>
    <s v="18:46:04 UTC"/>
    <n v="46.1"/>
    <s v="2500X1254px"/>
    <s v="PNG"/>
    <s v="44m"/>
    <s v="2022H2"/>
    <n v="39.299999999999997"/>
    <n v="40"/>
    <s v="03 Cloudy (40%-90%)"/>
  </r>
  <r>
    <m/>
    <s v="L8-9_L1"/>
    <s v="CDM-MLB-CLS"/>
    <s v="-39.08425, 120.04675 | Zoom: 12"/>
    <b v="1"/>
    <s v="United States"/>
    <s v="Lake Tahoe"/>
    <s v="TA"/>
    <x v="327"/>
    <n v="23.7"/>
    <s v="18:45:40 UTC"/>
    <n v="32.5"/>
    <s v="2500X1254px"/>
    <s v="PNG"/>
    <s v="44m"/>
    <s v="2022H2"/>
    <n v="39.299999999999997"/>
    <n v="40"/>
    <s v="03 Cloudy (40%-90%)"/>
  </r>
  <r>
    <m/>
    <s v="L8-9_L1"/>
    <s v="CDM-MLB-CLS"/>
    <s v="-39.08425, 120.04675 | Zoom: 12"/>
    <b v="1"/>
    <s v="United States"/>
    <s v="Lake Tahoe"/>
    <s v="TA"/>
    <x v="398"/>
    <n v="25.3"/>
    <s v="18:33:45 UTC"/>
    <n v="10.3"/>
    <s v="2500X1254px"/>
    <s v="PNG"/>
    <s v="44m"/>
    <s v="2022H2"/>
    <n v="10.3"/>
    <n v="20"/>
    <s v="02 Sunny (10%-30%)"/>
  </r>
  <r>
    <m/>
    <s v="L8-9_L1"/>
    <s v="CDM-MLB-CLS"/>
    <s v="-39.08425, 120.04675 | Zoom: 12"/>
    <b v="1"/>
    <s v="United States"/>
    <s v="Lake Tahoe"/>
    <s v="TA"/>
    <x v="39"/>
    <n v="25.4"/>
    <s v="18:39:59 UTC"/>
    <n v="0.5"/>
    <s v="2500X1254px"/>
    <s v="PNG"/>
    <s v="44m"/>
    <s v="2022H2"/>
    <n v="0.5"/>
    <n v="10"/>
    <s v="02 Sunny (10%-30%)"/>
  </r>
  <r>
    <m/>
    <s v="L8-9_L1"/>
    <s v="CDM-MLB-CLS"/>
    <s v="-39.08425, 120.04675 | Zoom: 12"/>
    <b v="1"/>
    <s v="United States"/>
    <s v="Lake Tahoe"/>
    <s v="TA"/>
    <x v="328"/>
    <n v="25.5"/>
    <s v="18:46:07 UTC"/>
    <n v="1.1000000000000001"/>
    <s v="2500X1254px"/>
    <s v="PNG"/>
    <s v="44m"/>
    <s v="2022H2"/>
    <n v="2.8499999999999996"/>
    <n v="10"/>
    <s v="02 Sunny (10%-30%)"/>
  </r>
  <r>
    <m/>
    <s v="L8-9_L1"/>
    <s v="CDM-MLB-CLS"/>
    <s v="-39.08425, 120.04675 | Zoom: 12"/>
    <b v="1"/>
    <s v="United States"/>
    <s v="Lake Tahoe"/>
    <s v="TA"/>
    <x v="328"/>
    <n v="24.2"/>
    <s v="18:45:44 UTC"/>
    <n v="4.5999999999999996"/>
    <s v="2500X1254px"/>
    <s v="PNG"/>
    <s v="44m"/>
    <s v="2022H2"/>
    <n v="2.8499999999999996"/>
    <n v="10"/>
    <s v="02 Sunny (10%-30%)"/>
  </r>
  <r>
    <m/>
    <s v="L8-9_L1"/>
    <s v="CDM-MLB-CLS"/>
    <s v="-39.08425, 120.04675 | Zoom: 12"/>
    <b v="1"/>
    <s v="United States"/>
    <s v="Lake Tahoe"/>
    <s v="TA"/>
    <x v="147"/>
    <n v="26.2"/>
    <s v="18:33:52 UTC"/>
    <n v="14"/>
    <s v="2500X1254px"/>
    <s v="PNG"/>
    <s v="44m"/>
    <s v="2022H2"/>
    <n v="14"/>
    <n v="20"/>
    <s v="02 Sunny (10%-30%)"/>
  </r>
  <r>
    <m/>
    <s v="L8-9_L1"/>
    <s v="CDM-MLB-CLS"/>
    <s v="-39.08425, 120.04675 | Zoom: 12"/>
    <b v="1"/>
    <s v="United States"/>
    <s v="Lake Tahoe"/>
    <s v="TA"/>
    <x v="329"/>
    <n v="26.3"/>
    <s v="18:39:56 UTC"/>
    <n v="22.9"/>
    <s v="2500X1254px"/>
    <s v="PNG"/>
    <s v="44m"/>
    <s v="2022H2"/>
    <n v="22.9"/>
    <n v="30"/>
    <s v="02 Sunny (10%-30%)"/>
  </r>
  <r>
    <m/>
    <s v="L8-9_L1"/>
    <s v="CDM-MLB-CLS"/>
    <s v="-39.08425, 120.04675 | Zoom: 12"/>
    <b v="1"/>
    <s v="United States"/>
    <s v="Lake Tahoe"/>
    <s v="TA"/>
    <x v="330"/>
    <n v="26.4"/>
    <s v="18:46:14 UTC"/>
    <n v="47.8"/>
    <s v="2500X1254px"/>
    <s v="PNG"/>
    <s v="44m"/>
    <s v="2022H2"/>
    <n v="41.599999999999994"/>
    <n v="50"/>
    <s v="03 Cloudy (40%-90%)"/>
  </r>
  <r>
    <m/>
    <s v="L8-9_L1"/>
    <s v="CDM-MLB-CLS"/>
    <s v="-39.08425, 120.04675 | Zoom: 12"/>
    <b v="1"/>
    <s v="United States"/>
    <s v="Lake Tahoe"/>
    <s v="TA"/>
    <x v="330"/>
    <n v="25.2"/>
    <s v="18:45:50 UTC"/>
    <n v="35.4"/>
    <s v="2500X1254px"/>
    <s v="PNG"/>
    <s v="44m"/>
    <s v="2022H2"/>
    <n v="41.599999999999994"/>
    <n v="50"/>
    <s v="03 Cloudy (40%-90%)"/>
  </r>
  <r>
    <m/>
    <s v="L8-9_L1"/>
    <s v="CDM-MLB-CLS"/>
    <s v="-39.08425, 120.04675 | Zoom: 12"/>
    <b v="1"/>
    <s v="United States"/>
    <s v="Lake Tahoe"/>
    <s v="TA"/>
    <x v="42"/>
    <n v="27.4"/>
    <s v="18:33:44 UTC"/>
    <n v="3.7"/>
    <s v="2500X1254px"/>
    <s v="PNG"/>
    <s v="44m"/>
    <s v="2022H2"/>
    <n v="3.7"/>
    <n v="10"/>
    <s v="02 Sunny (10%-30%)"/>
  </r>
  <r>
    <m/>
    <s v="L8-9_L1"/>
    <s v="CDM-MLB-CLS"/>
    <s v="-39.08425, 120.04675 | Zoom: 12"/>
    <b v="1"/>
    <s v="United States"/>
    <s v="Lake Tahoe"/>
    <s v="TA"/>
    <x v="331"/>
    <n v="27.6"/>
    <s v="18:40:03 UTC"/>
    <n v="33.6"/>
    <s v="2500X1254px"/>
    <s v="PNG"/>
    <s v="44m"/>
    <s v="2022H2"/>
    <n v="33.6"/>
    <n v="40"/>
    <s v="03 Cloudy (40%-90%)"/>
  </r>
  <r>
    <m/>
    <s v="L8-9_L1"/>
    <s v="CDM-MLB-CLS"/>
    <s v="-39.08425, 120.04675 | Zoom: 12"/>
    <b v="1"/>
    <s v="United States"/>
    <s v="Lake Tahoe"/>
    <s v="TA"/>
    <x v="149"/>
    <n v="27.8"/>
    <s v="18:46:06 UTC"/>
    <n v="5.0999999999999996"/>
    <s v="2500X1254px"/>
    <s v="PNG"/>
    <s v="44m"/>
    <s v="2022H2"/>
    <n v="3.3499999999999996"/>
    <n v="10"/>
    <s v="02 Sunny (10%-30%)"/>
  </r>
  <r>
    <m/>
    <s v="L8-9_L1"/>
    <s v="CDM-MLB-CLS"/>
    <s v="-39.08425, 120.04675 | Zoom: 12"/>
    <b v="1"/>
    <s v="United States"/>
    <s v="Lake Tahoe"/>
    <s v="TA"/>
    <x v="149"/>
    <n v="26.5"/>
    <s v="18:45:43 UTC"/>
    <n v="1.6"/>
    <s v="2500X1254px"/>
    <s v="PNG"/>
    <s v="44m"/>
    <s v="2022H2"/>
    <n v="3.3499999999999996"/>
    <n v="10"/>
    <s v="02 Sunny (10%-30%)"/>
  </r>
  <r>
    <m/>
    <s v="L8-9_L1"/>
    <s v="CDM-MLB-CLS"/>
    <s v="-39.08425, 120.04675 | Zoom: 12"/>
    <b v="1"/>
    <s v="United States"/>
    <s v="Lake Tahoe"/>
    <s v="TA"/>
    <x v="444"/>
    <n v="29"/>
    <s v="18:33:51 UTC"/>
    <n v="7.1"/>
    <s v="2500X1254px"/>
    <s v="PNG"/>
    <s v="44m"/>
    <s v="2022H2"/>
    <n v="7.1"/>
    <n v="10"/>
    <s v="02 Sunny (10%-30%)"/>
  </r>
  <r>
    <m/>
    <s v="L8-9_L1"/>
    <s v="CDM-MLB-CLS"/>
    <s v="-39.08425, 120.04675 | Zoom: 12"/>
    <b v="1"/>
    <s v="United States"/>
    <s v="Lake Tahoe"/>
    <s v="TA"/>
    <x v="332"/>
    <n v="29.3"/>
    <s v="18:39:58 UTC"/>
    <n v="2.7"/>
    <s v="2500X1254px"/>
    <s v="PNG"/>
    <s v="44m"/>
    <s v="2022H2"/>
    <n v="2.7"/>
    <n v="10"/>
    <s v="02 Sunny (10%-30%)"/>
  </r>
  <r>
    <m/>
    <s v="L8-9_L1"/>
    <s v="CDM-MLB-CLS"/>
    <s v="-39.08425, 120.04675 | Zoom: 12"/>
    <b v="1"/>
    <s v="United States"/>
    <s v="Lake Tahoe"/>
    <s v="TA"/>
    <x v="44"/>
    <n v="29.5"/>
    <s v="18:46:12 UTC"/>
    <n v="0.5"/>
    <s v="2500X1254px"/>
    <s v="PNG"/>
    <s v="44m"/>
    <s v="2022H2"/>
    <n v="1.1000000000000001"/>
    <n v="10"/>
    <s v="02 Sunny (10%-30%)"/>
  </r>
  <r>
    <m/>
    <s v="L8-9_L1"/>
    <s v="CDM-MLB-CLS"/>
    <s v="-39.08425, 120.04675 | Zoom: 12"/>
    <b v="1"/>
    <s v="United States"/>
    <s v="Lake Tahoe"/>
    <s v="TA"/>
    <x v="44"/>
    <n v="28.2"/>
    <s v="18:45:48 UTC"/>
    <n v="1.7"/>
    <s v="2500X1254px"/>
    <s v="PNG"/>
    <s v="44m"/>
    <s v="2022H2"/>
    <n v="1.1000000000000001"/>
    <n v="10"/>
    <s v="02 Sunny (10%-30%)"/>
  </r>
  <r>
    <m/>
    <s v="L8-9_L1"/>
    <s v="CDM-MLB-CLS"/>
    <s v="-39.08425, 120.04675 | Zoom: 12"/>
    <b v="1"/>
    <s v="United States"/>
    <s v="Lake Tahoe"/>
    <s v="TA"/>
    <x v="445"/>
    <n v="31"/>
    <s v="18:33:47 UTC"/>
    <n v="27.9"/>
    <s v="2500X1254px"/>
    <s v="PNG"/>
    <s v="44m"/>
    <s v="2022H2"/>
    <n v="27.9"/>
    <n v="30"/>
    <s v="02 Sunny (10%-30%)"/>
  </r>
  <r>
    <m/>
    <s v="L8-9_L1"/>
    <s v="CDM-MLB-CLS"/>
    <s v="-39.08425, 120.04675 | Zoom: 12"/>
    <b v="1"/>
    <s v="United States"/>
    <s v="Lake Tahoe"/>
    <s v="TA"/>
    <x v="152"/>
    <n v="31.3"/>
    <s v="18:40:04 UTC"/>
    <n v="63.3"/>
    <s v="2500X1254px"/>
    <s v="PNG"/>
    <s v="44m"/>
    <s v="2022H2"/>
    <n v="63.3"/>
    <n v="70"/>
    <s v="03 Cloudy (40%-90%)"/>
  </r>
  <r>
    <m/>
    <s v="L8-9_L1"/>
    <s v="CDM-MLB-CLS"/>
    <s v="-39.08425, 120.04675 | Zoom: 12"/>
    <b v="1"/>
    <s v="United States"/>
    <s v="Lake Tahoe"/>
    <s v="TA"/>
    <x v="333"/>
    <n v="31.5"/>
    <s v="18:46:08 UTC"/>
    <n v="48.3"/>
    <s v="2500X1254px"/>
    <s v="PNG"/>
    <s v="44m"/>
    <s v="2022H2"/>
    <n v="51.349999999999994"/>
    <n v="60"/>
    <s v="03 Cloudy (40%-90%)"/>
  </r>
  <r>
    <m/>
    <s v="L8-9_L1"/>
    <s v="CDM-MLB-CLS"/>
    <s v="-39.08425, 120.04675 | Zoom: 12"/>
    <b v="1"/>
    <s v="United States"/>
    <s v="Lake Tahoe"/>
    <s v="TA"/>
    <x v="333"/>
    <n v="30.3"/>
    <s v="18:45:44 UTC"/>
    <n v="54.4"/>
    <s v="2500X1254px"/>
    <s v="PNG"/>
    <s v="44m"/>
    <s v="2022H2"/>
    <n v="51.349999999999994"/>
    <n v="60"/>
    <s v="03 Cloudy (40%-90%)"/>
  </r>
  <r>
    <m/>
    <s v="L8-9_L1"/>
    <s v="CDM-MLB-CLS"/>
    <s v="-39.08425, 120.04675 | Zoom: 12"/>
    <b v="1"/>
    <s v="United States"/>
    <s v="Lake Tahoe"/>
    <s v="TA"/>
    <x v="402"/>
    <n v="33.200000000000003"/>
    <s v="18:33:57 UTC"/>
    <n v="86.4"/>
    <s v="2500X1254px"/>
    <s v="PNG"/>
    <s v="44m"/>
    <s v="2022H2"/>
    <n v="86.4"/>
    <n v="90"/>
    <s v="03 Cloudy (40%-90%)"/>
  </r>
  <r>
    <m/>
    <s v="L8-9_L1"/>
    <s v="CDM-MLB-CLS"/>
    <s v="-39.08425, 120.04675 | Zoom: 12"/>
    <b v="1"/>
    <s v="United States"/>
    <s v="Lake Tahoe"/>
    <s v="TA"/>
    <x v="47"/>
    <n v="33.5"/>
    <s v="18:39:54 UTC"/>
    <n v="69.5"/>
    <s v="2500X1254px"/>
    <s v="PNG"/>
    <s v="44m"/>
    <s v="2022H2"/>
    <n v="69.5"/>
    <n v="70"/>
    <s v="03 Cloudy (40%-90%)"/>
  </r>
  <r>
    <m/>
    <s v="L8-9_L1"/>
    <s v="CDM-MLB-CLS"/>
    <s v="-39.08425, 120.04675 | Zoom: 12"/>
    <b v="1"/>
    <s v="United States"/>
    <s v="Lake Tahoe"/>
    <s v="TA"/>
    <x v="334"/>
    <n v="33.799999999999997"/>
    <s v="18:46:19 UTC"/>
    <n v="0.4"/>
    <s v="2500X1254px"/>
    <s v="PNG"/>
    <s v="44m"/>
    <s v="2022H2"/>
    <n v="3.6500000000000004"/>
    <n v="10"/>
    <s v="02 Sunny (10%-30%)"/>
  </r>
  <r>
    <m/>
    <s v="L8-9_L1"/>
    <s v="CDM-MLB-CLS"/>
    <s v="-39.08425, 120.04675 | Zoom: 12"/>
    <b v="1"/>
    <s v="United States"/>
    <s v="Lake Tahoe"/>
    <s v="TA"/>
    <x v="334"/>
    <n v="32.6"/>
    <s v="18:45:55 UT"/>
    <n v="6.9"/>
    <s v="2500X1254px"/>
    <s v="PNG"/>
    <s v="44m"/>
    <s v="2022H2"/>
    <n v="3.6500000000000004"/>
    <n v="10"/>
    <s v="02 Sunny (10%-30%)"/>
  </r>
  <r>
    <m/>
    <s v="L8-9_L1"/>
    <s v="CDM-MLB-CLS"/>
    <s v="-39.08425, 120.04675 | Zoom: 12"/>
    <b v="1"/>
    <s v="United States"/>
    <s v="Lake Tahoe"/>
    <s v="TA"/>
    <x v="154"/>
    <n v="35.700000000000003"/>
    <s v="18:33:45 UTC"/>
    <n v="7"/>
    <s v="2500X1254px"/>
    <s v="PNG"/>
    <s v="44m"/>
    <s v="2022H2"/>
    <n v="7"/>
    <n v="10"/>
    <s v="02 Sunny (10%-30%)"/>
  </r>
  <r>
    <m/>
    <s v="L8-9_L1"/>
    <s v="CDM-MLB-CLS"/>
    <s v="-39.08425, 120.04675 | Zoom: 12"/>
    <b v="1"/>
    <s v="United States"/>
    <s v="Lake Tahoe"/>
    <s v="TA"/>
    <x v="335"/>
    <n v="36"/>
    <s v="18:40:07 UTC"/>
    <n v="0.6"/>
    <s v="2500X1254px"/>
    <s v="PNG"/>
    <s v="44m"/>
    <s v="2022H2"/>
    <n v="0.6"/>
    <n v="10"/>
    <s v="02 Sunny (10%-30%)"/>
  </r>
  <r>
    <m/>
    <s v="L8-9_L1"/>
    <s v="CDM-MLB-CLS"/>
    <s v="-39.08425, 120.04675 | Zoom: 12"/>
    <b v="1"/>
    <s v="United States"/>
    <s v="Lake Tahoe"/>
    <s v="TA"/>
    <x v="336"/>
    <n v="36.299999999999997"/>
    <s v="18:46:07 UTC"/>
    <n v="0.4"/>
    <s v="2500X1254px"/>
    <s v="PNG"/>
    <s v="44m"/>
    <s v="2022H2"/>
    <n v="1.1000000000000001"/>
    <n v="10"/>
    <s v="02 Sunny (10%-30%)"/>
  </r>
  <r>
    <m/>
    <s v="L8-9_L1"/>
    <s v="CDM-MLB-CLS"/>
    <s v="-39.08425, 120.04675 | Zoom: 12"/>
    <b v="1"/>
    <s v="United States"/>
    <s v="Lake Tahoe"/>
    <s v="TA"/>
    <x v="336"/>
    <n v="35.1"/>
    <s v="18:45:44 UTC"/>
    <n v="1.8"/>
    <s v="2500X1254px"/>
    <s v="PNG"/>
    <s v="44m"/>
    <s v="2022H2"/>
    <n v="1.1000000000000001"/>
    <n v="10"/>
    <s v="02 Sunny (10%-30%)"/>
  </r>
  <r>
    <m/>
    <s v="L8-9_L1"/>
    <s v="CDM-MLB-CLS"/>
    <s v="-39.08425, 120.04675 | Zoom: 12"/>
    <b v="1"/>
    <s v="United States"/>
    <s v="Lake Tahoe"/>
    <s v="TA"/>
    <x v="50"/>
    <n v="38.299999999999997"/>
    <s v="18:33:53 UTC"/>
    <n v="0.8"/>
    <s v="2500X1254px"/>
    <s v="PNG"/>
    <s v="44m"/>
    <s v="2022H2"/>
    <n v="0.8"/>
    <n v="10"/>
    <s v="02 Sunny (10%-30%)"/>
  </r>
  <r>
    <m/>
    <s v="L8-9_L1"/>
    <s v="CDM-MLB-CLS"/>
    <s v="-39.08425, 120.04675 | Zoom: 12"/>
    <b v="1"/>
    <s v="United States"/>
    <s v="Lake Tahoe"/>
    <s v="TA"/>
    <x v="337"/>
    <n v="38.6"/>
    <s v="18:39:57 UTC"/>
    <n v="0.1"/>
    <s v="2500X1254px"/>
    <s v="PNG"/>
    <s v="44m"/>
    <s v="2022H2"/>
    <n v="0.1"/>
    <n v="10"/>
    <s v="02 Sunny (10%-30%)"/>
  </r>
  <r>
    <m/>
    <s v="L8-9_L1"/>
    <s v="CDM-MLB-CLS"/>
    <s v="-39.08425, 120.04675 | Zoom: 12"/>
    <b v="1"/>
    <s v="United States"/>
    <s v="Lake Tahoe"/>
    <s v="TA"/>
    <x v="156"/>
    <n v="38.9"/>
    <s v="18:46:14 UTC"/>
    <n v="45.2"/>
    <s v="2500X1254px"/>
    <s v="PNG"/>
    <s v="44m"/>
    <s v="2022H2"/>
    <n v="37.1"/>
    <n v="40"/>
    <s v="03 Cloudy (40%-90%)"/>
  </r>
  <r>
    <m/>
    <s v="L8-9_L1"/>
    <s v="CDM-MLB-CLS"/>
    <s v="-39.08425, 120.04675 | Zoom: 12"/>
    <b v="1"/>
    <s v="United States"/>
    <s v="Lake Tahoe"/>
    <s v="TA"/>
    <x v="156"/>
    <n v="37.700000000000003"/>
    <s v="18:45:50 UTC"/>
    <n v="29"/>
    <s v="2500X1254px"/>
    <s v="PNG"/>
    <s v="44m"/>
    <s v="2022H2"/>
    <n v="37.1"/>
    <n v="40"/>
    <s v="03 Cloudy (40%-90%)"/>
  </r>
  <r>
    <m/>
    <s v="L8-9_L1"/>
    <s v="CDM-MLB-CLS"/>
    <s v="-39.08425, 120.04675 | Zoom: 12"/>
    <b v="1"/>
    <s v="United States"/>
    <s v="Lake Tahoe"/>
    <s v="TA"/>
    <x v="446"/>
    <n v="41"/>
    <s v="18:33:44 UTC"/>
    <n v="0.2"/>
    <s v="2500X1254px"/>
    <s v="PNG"/>
    <s v="44m"/>
    <s v="2022H2"/>
    <n v="0.2"/>
    <n v="10"/>
    <s v="02 Sunny (10%-30%)"/>
  </r>
  <r>
    <m/>
    <s v="L8-9_L1"/>
    <s v="CDM-MLB-CLS"/>
    <s v="-39.08425, 120.04675 | Zoom: 12"/>
    <b v="1"/>
    <s v="United States"/>
    <s v="Lake Tahoe"/>
    <s v="TA"/>
    <x v="338"/>
    <n v="41.3"/>
    <s v="18:40:01 UTC"/>
    <n v="0.2"/>
    <s v="2500X1254px"/>
    <s v="PNG"/>
    <s v="44m"/>
    <s v="2022H2"/>
    <n v="0.2"/>
    <n v="10"/>
    <s v="02 Sunny (10%-30%)"/>
  </r>
  <r>
    <m/>
    <s v="L8-9_L1"/>
    <s v="CDM-MLB-CLS"/>
    <s v="-39.08425, 120.04675 | Zoom: 12"/>
    <b v="1"/>
    <s v="United States"/>
    <s v="Lake Tahoe"/>
    <s v="TA"/>
    <x v="52"/>
    <n v="41.6"/>
    <s v="18:46:04 UTC"/>
    <n v="1.1000000000000001"/>
    <s v="2500X1254px"/>
    <s v="PNG"/>
    <s v="44m"/>
    <s v="2022H2"/>
    <n v="0.70000000000000007"/>
    <n v="10"/>
    <s v="02 Sunny (10%-30%)"/>
  </r>
  <r>
    <m/>
    <s v="L8-9_L1"/>
    <s v="CDM-MLB-CLS"/>
    <s v="-39.08425, 120.04675 | Zoom: 12"/>
    <b v="1"/>
    <s v="United States"/>
    <s v="Lake Tahoe"/>
    <s v="TA"/>
    <x v="52"/>
    <n v="40.4"/>
    <s v="18:45:40 UTC"/>
    <n v="0.3"/>
    <s v="2500X1254px"/>
    <s v="PNG"/>
    <s v="44m"/>
    <s v="2022H2"/>
    <n v="0.70000000000000007"/>
    <n v="10"/>
    <s v="02 Sunny (10%-30%)"/>
  </r>
  <r>
    <m/>
    <s v="L8-9_L1"/>
    <s v="CDM-MLB-CLS"/>
    <s v="-39.08425, 120.04675 | Zoom: 12"/>
    <b v="1"/>
    <s v="United States"/>
    <s v="Lake Tahoe"/>
    <s v="TA"/>
    <x v="447"/>
    <n v="43.7"/>
    <s v="18:33:55 UTC"/>
    <n v="0.2"/>
    <s v="2500X1254px"/>
    <s v="PNG"/>
    <s v="44m"/>
    <s v="2022H2"/>
    <n v="0.2"/>
    <n v="10"/>
    <s v="02 Sunny (10%-30%)"/>
  </r>
  <r>
    <m/>
    <s v="L8-9_L1"/>
    <s v="CDM-MLB-CLS"/>
    <s v="-39.08425, 120.04675 | Zoom: 12"/>
    <b v="1"/>
    <s v="United States"/>
    <s v="Lake Tahoe"/>
    <s v="TA"/>
    <x v="159"/>
    <n v="44"/>
    <s v="18:39:51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339"/>
    <n v="44.4"/>
    <s v="18:46:18 UTC"/>
    <n v="1.5"/>
    <s v="2500X1254px"/>
    <s v="PNG"/>
    <s v="44m"/>
    <s v="2022H2"/>
    <n v="0.75"/>
    <n v="10"/>
    <s v="02 Sunny (10%-30%)"/>
  </r>
  <r>
    <m/>
    <s v="L8-9_L1"/>
    <s v="CDM-MLB-CLS"/>
    <s v="-39.08425, 120.04675 | Zoom: 12"/>
    <b v="1"/>
    <s v="United States"/>
    <s v="Lake Tahoe"/>
    <s v="TA"/>
    <x v="339"/>
    <n v="43.2"/>
    <s v="18:45:54 UTC"/>
    <n v="0"/>
    <s v="2500X1254px"/>
    <s v="PNG"/>
    <s v="44m"/>
    <s v="2022H2"/>
    <n v="0.75"/>
    <n v="10"/>
    <s v="02 Sunny (10%-30%)"/>
  </r>
  <r>
    <m/>
    <s v="L8-9_L1"/>
    <s v="CDM-MLB-CLS"/>
    <s v="-39.08425, 120.04675 | Zoom: 12"/>
    <b v="1"/>
    <s v="United States"/>
    <s v="Lake Tahoe"/>
    <s v="TA"/>
    <x v="406"/>
    <n v="46.4"/>
    <s v="18:33:40 UTC"/>
    <n v="5.6"/>
    <s v="2500X1254px"/>
    <s v="PNG"/>
    <s v="44m"/>
    <s v="2022H2"/>
    <n v="5.6"/>
    <n v="10"/>
    <s v="02 Sunny (10%-30%)"/>
  </r>
  <r>
    <m/>
    <s v="L8-9_L1"/>
    <s v="CDM-MLB-CLS"/>
    <s v="-39.08425, 120.04675 | Zoom: 12"/>
    <b v="1"/>
    <s v="United States"/>
    <s v="Lake Tahoe"/>
    <s v="TA"/>
    <x v="55"/>
    <n v="46.7"/>
    <s v="18:40:09 UTC"/>
    <n v="0.1"/>
    <s v="2500X1254px"/>
    <s v="PNG"/>
    <s v="44m"/>
    <s v="2022H2"/>
    <n v="0.1"/>
    <n v="10"/>
    <s v="02 Sunny (10%-30%)"/>
  </r>
  <r>
    <m/>
    <s v="L8-9_L1"/>
    <s v="CDM-MLB-CLS"/>
    <s v="-39.08425, 120.04675 | Zoom: 12"/>
    <b v="1"/>
    <s v="United States"/>
    <s v="Lake Tahoe"/>
    <s v="TA"/>
    <x v="340"/>
    <n v="47"/>
    <s v="18:46:01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340"/>
    <n v="45.9"/>
    <s v="18:45:37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162"/>
    <n v="49"/>
    <s v="18:33:57 UTC"/>
    <n v="36"/>
    <s v="2500X1254px"/>
    <s v="PNG"/>
    <s v="44m"/>
    <s v="2022H2"/>
    <n v="36"/>
    <n v="40"/>
    <s v="03 Cloudy (40%-90%)"/>
  </r>
  <r>
    <m/>
    <s v="L8-9_L1"/>
    <s v="CDM-MLB-CLS"/>
    <s v="-39.08425, 120.04675 | Zoom: 12"/>
    <b v="1"/>
    <s v="United States"/>
    <s v="Lake Tahoe"/>
    <s v="TA"/>
    <x v="341"/>
    <n v="49.3"/>
    <s v="18:39:48 UT"/>
    <n v="1.2"/>
    <s v="2500X1254px"/>
    <s v="PNG"/>
    <s v="44m"/>
    <s v="2022H2"/>
    <n v="1.2"/>
    <n v="10"/>
    <s v="02 Sunny (10%-30%)"/>
  </r>
  <r>
    <m/>
    <s v="L8-9_L1"/>
    <s v="CDM-MLB-CLS"/>
    <s v="-39.08425, 120.04675 | Zoom: 12"/>
    <b v="1"/>
    <s v="United States"/>
    <s v="Lake Tahoe"/>
    <s v="TA"/>
    <x v="342"/>
    <n v="49.7"/>
    <s v="18:46:19 UTC"/>
    <n v="5.4"/>
    <s v="2500X1254px"/>
    <s v="PNG"/>
    <s v="44m"/>
    <s v="2022H2"/>
    <n v="2.85"/>
    <n v="10"/>
    <s v="02 Sunny (10%-30%)"/>
  </r>
  <r>
    <m/>
    <s v="L8-9_L1"/>
    <s v="CDM-MLB-CLS"/>
    <s v="-39.08425, 120.04675 | Zoom: 12"/>
    <b v="1"/>
    <s v="United States"/>
    <s v="Lake Tahoe"/>
    <s v="TA"/>
    <x v="342"/>
    <n v="48.6"/>
    <s v="18:45:55 UTC"/>
    <n v="0.3"/>
    <s v="2500X1254px"/>
    <s v="PNG"/>
    <s v="44m"/>
    <s v="2022H2"/>
    <n v="2.85"/>
    <n v="10"/>
    <s v="02 Sunny (10%-30%)"/>
  </r>
  <r>
    <m/>
    <s v="L8-9_L1"/>
    <s v="CDM-MLB-CLS"/>
    <s v="-39.08425, 120.04675 | Zoom: 12"/>
    <b v="1"/>
    <s v="United States"/>
    <s v="Lake Tahoe"/>
    <s v="TA"/>
    <x v="58"/>
    <n v="51.6"/>
    <s v="18:33:33 UTC"/>
    <n v="40.9"/>
    <s v="2500X1254px"/>
    <s v="PNG"/>
    <s v="44m"/>
    <s v="2022H2"/>
    <n v="40.9"/>
    <n v="50"/>
    <s v="03 Cloudy (40%-90%)"/>
  </r>
  <r>
    <m/>
    <s v="L8-9_L1"/>
    <s v="CDM-MLB-CLS"/>
    <s v="-39.08425, 120.04675 | Zoom: 12"/>
    <b v="1"/>
    <s v="United States"/>
    <s v="Lake Tahoe"/>
    <s v="TA"/>
    <x v="343"/>
    <n v="51.9"/>
    <s v="18:40:05 UTC"/>
    <n v="3"/>
    <s v="2500X1254px"/>
    <s v="PNG"/>
    <s v="44m"/>
    <s v="2022H2"/>
    <n v="3"/>
    <n v="10"/>
    <s v="02 Sunny (10%-30%)"/>
  </r>
  <r>
    <m/>
    <s v="L8-9_L1"/>
    <s v="CDM-MLB-CLS"/>
    <s v="-39.08425, 120.04675 | Zoom: 12"/>
    <b v="1"/>
    <s v="United States"/>
    <s v="Lake Tahoe"/>
    <s v="TA"/>
    <x v="164"/>
    <n v="52.2"/>
    <s v="18:45:53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164"/>
    <n v="51.1"/>
    <s v="18:45:29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448"/>
    <n v="54"/>
    <s v="18:33:50 UTC"/>
    <n v="0.5"/>
    <s v="2500X1254px"/>
    <s v="PNG"/>
    <s v="44m"/>
    <s v="2022H2"/>
    <n v="0.5"/>
    <n v="10"/>
    <s v="02 Sunny (10%-30%)"/>
  </r>
  <r>
    <m/>
    <s v="L8-9_L1"/>
    <s v="CDM-MLB-CLS"/>
    <s v="-39.08425, 120.04675 | Zoom: 12"/>
    <b v="1"/>
    <s v="United States"/>
    <s v="Lake Tahoe"/>
    <s v="TA"/>
    <x v="344"/>
    <n v="54.2"/>
    <s v="18:39:44 UTC"/>
    <n v="0.1"/>
    <s v="2500X1254px"/>
    <s v="PNG"/>
    <s v="44m"/>
    <s v="2022H2"/>
    <n v="0.1"/>
    <n v="10"/>
    <s v="02 Sunny (10%-30%)"/>
  </r>
  <r>
    <m/>
    <s v="L8-9_L1"/>
    <s v="CDM-MLB-CLS"/>
    <s v="-39.08425, 120.04675 | Zoom: 12"/>
    <b v="1"/>
    <s v="United States"/>
    <s v="Lake Tahoe"/>
    <s v="TA"/>
    <x v="60"/>
    <n v="54.5"/>
    <s v="18:46:12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60"/>
    <n v="53.5"/>
    <s v="18:45:48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449"/>
    <n v="56.2"/>
    <s v="18:33:33 UTC"/>
    <n v="0.6"/>
    <s v="2500X1254px"/>
    <s v="PNG"/>
    <s v="44m"/>
    <s v="2022H2"/>
    <n v="0.6"/>
    <n v="10"/>
    <s v="02 Sunny (10%-30%)"/>
  </r>
  <r>
    <m/>
    <s v="L8-9_L1"/>
    <s v="CDM-MLB-CLS"/>
    <s v="-39.08425, 120.04675 | Zoom: 12"/>
    <b v="1"/>
    <s v="United States"/>
    <s v="Lake Tahoe"/>
    <s v="TA"/>
    <x v="167"/>
    <n v="56.5"/>
    <s v="18:40:02 UTC"/>
    <n v="0.1"/>
    <s v="2500X1254px"/>
    <s v="PNG"/>
    <s v="44m"/>
    <s v="2022H2"/>
    <n v="0.1"/>
    <n v="10"/>
    <s v="02 Sunny (10%-30%)"/>
  </r>
  <r>
    <m/>
    <s v="L8-9_L1"/>
    <s v="CDM-MLB-CLS"/>
    <s v="-39.08425, 120.04675 | Zoom: 12"/>
    <b v="1"/>
    <s v="United States"/>
    <s v="Lake Tahoe"/>
    <s v="TA"/>
    <x v="345"/>
    <n v="56.7"/>
    <s v="18:45:54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345"/>
    <n v="55.7"/>
    <s v="18:45:30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410"/>
    <n v="58.2"/>
    <s v="18:33:51 UTC"/>
    <n v="57.7"/>
    <s v="2500X1254px"/>
    <s v="PNG"/>
    <s v="44m"/>
    <s v="2022H2"/>
    <n v="57.7"/>
    <n v="60"/>
    <s v="03 Cloudy (40%-90%)"/>
  </r>
  <r>
    <m/>
    <s v="L8-9_L1"/>
    <s v="CDM-MLB-CLS"/>
    <s v="-39.08425, 120.04675 | Zoom: 12"/>
    <b v="1"/>
    <s v="United States"/>
    <s v="Lake Tahoe"/>
    <s v="TA"/>
    <x v="63"/>
    <n v="58.4"/>
    <s v="18:39:42 UTC"/>
    <n v="25.9"/>
    <s v="2500X1254px"/>
    <s v="PNG"/>
    <s v="44m"/>
    <s v="2022H2"/>
    <n v="25.9"/>
    <n v="30"/>
    <s v="02 Sunny (10%-30%)"/>
  </r>
  <r>
    <m/>
    <s v="L8-9_L1"/>
    <s v="CDM-MLB-CLS"/>
    <s v="-39.08425, 120.04675 | Zoom: 12"/>
    <b v="1"/>
    <s v="United States"/>
    <s v="Lake Tahoe"/>
    <s v="TA"/>
    <x v="346"/>
    <n v="58.7"/>
    <s v="18:46:12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346"/>
    <n v="57.8"/>
    <s v="18:45:48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170"/>
    <n v="60"/>
    <s v="18:33:28 UTC"/>
    <n v="81.7"/>
    <s v="2500X1254px"/>
    <s v="PNG"/>
    <s v="44m"/>
    <s v="2022H2"/>
    <n v="81.7"/>
    <n v="90"/>
    <s v="03 Cloudy (40%-90%)"/>
  </r>
  <r>
    <m/>
    <s v="L8-9_L1"/>
    <s v="CDM-MLB-CLS"/>
    <s v="-39.08425, 120.04675 | Zoom: 12"/>
    <b v="1"/>
    <s v="United States"/>
    <s v="Lake Tahoe"/>
    <s v="TA"/>
    <x v="347"/>
    <n v="60.3"/>
    <s v="18:39:59 UTC"/>
    <n v="45.5"/>
    <s v="2500X1254px"/>
    <s v="PNG"/>
    <s v="44m"/>
    <s v="2022H2"/>
    <n v="45.5"/>
    <n v="50"/>
    <s v="03 Cloudy (40%-90%)"/>
  </r>
  <r>
    <m/>
    <s v="L8-9_L1"/>
    <s v="CDM-MLB-CLS"/>
    <s v="-39.08425, 120.04675 | Zoom: 12"/>
    <b v="1"/>
    <s v="United States"/>
    <s v="Lake Tahoe"/>
    <s v="TA"/>
    <x v="348"/>
    <n v="60.5"/>
    <s v="18:45:49 UTC"/>
    <n v="0.3"/>
    <s v="2500X1254px"/>
    <s v="PNG"/>
    <s v="44m"/>
    <s v="2022H2"/>
    <n v="0.25"/>
    <n v="10"/>
    <s v="02 Sunny (10%-30%)"/>
  </r>
  <r>
    <m/>
    <s v="L8-9_L1"/>
    <s v="CDM-MLB-CLS"/>
    <s v="-39.08425, 120.04675 | Zoom: 12"/>
    <b v="1"/>
    <s v="United States"/>
    <s v="Lake Tahoe"/>
    <s v="TA"/>
    <x v="348"/>
    <n v="59.6"/>
    <s v="18:45:25 UTC"/>
    <n v="0.2"/>
    <s v="2500X1254px"/>
    <s v="PNG"/>
    <s v="44m"/>
    <s v="2022H2"/>
    <n v="0.25"/>
    <n v="10"/>
    <s v="02 Sunny (10%-30%)"/>
  </r>
  <r>
    <m/>
    <s v="L8-9_L1"/>
    <s v="CDM-MLB-CLS"/>
    <s v="-39.08425, 120.04675 | Zoom: 12"/>
    <b v="1"/>
    <s v="United States"/>
    <s v="Lake Tahoe"/>
    <s v="TA"/>
    <x v="66"/>
    <n v="61.7"/>
    <s v="18:33:45 UTC"/>
    <n v="99.9"/>
    <s v="2500X1254px"/>
    <s v="PNG"/>
    <s v="44m"/>
    <s v="2022H2"/>
    <n v="99.9"/>
    <n v="100"/>
    <s v="04 Overcast (100%)"/>
  </r>
  <r>
    <m/>
    <s v="L8-9_L1"/>
    <s v="CDM-MLB-CLS"/>
    <s v="-39.08425, 120.04675 | Zoom: 12"/>
    <b v="1"/>
    <s v="United States"/>
    <s v="Lake Tahoe"/>
    <s v="TA"/>
    <x v="349"/>
    <n v="61.9"/>
    <s v="18:39:33 UTC"/>
    <n v="84.3"/>
    <s v="2500X1254px"/>
    <s v="PNG"/>
    <s v="44m"/>
    <s v="2022H2"/>
    <n v="84.3"/>
    <n v="90"/>
    <s v="03 Cloudy (40%-90%)"/>
  </r>
  <r>
    <m/>
    <s v="L8-9_L1"/>
    <s v="CDM-MLB-CLS"/>
    <s v="-39.08425, 120.04675 | Zoom: 12"/>
    <b v="1"/>
    <s v="United States"/>
    <s v="Lake Tahoe"/>
    <s v="TA"/>
    <x v="173"/>
    <n v="62.1"/>
    <s v="18:46:05 UTC"/>
    <n v="24.7"/>
    <s v="2500X1254px"/>
    <s v="PNG"/>
    <s v="44m"/>
    <s v="2022H2"/>
    <n v="32.549999999999997"/>
    <n v="40"/>
    <s v="03 Cloudy (40%-90%)"/>
  </r>
  <r>
    <m/>
    <s v="L8-9_L1"/>
    <s v="CDM-MLB-CLS"/>
    <s v="-39.08425, 120.04675 | Zoom: 12"/>
    <b v="1"/>
    <s v="United States"/>
    <s v="Lake Tahoe"/>
    <s v="TA"/>
    <x v="173"/>
    <n v="61.3"/>
    <s v="18:45:41 UTC"/>
    <n v="40.4"/>
    <s v="2500X1254px"/>
    <s v="PNG"/>
    <s v="44m"/>
    <s v="2022H2"/>
    <n v="32.549999999999997"/>
    <n v="40"/>
    <s v="03 Cloudy (40%-90%)"/>
  </r>
  <r>
    <m/>
    <s v="L8-9_L1"/>
    <s v="CDM-MLB-CLS"/>
    <s v="-39.08425, 120.04675 | Zoom: 12"/>
    <b v="1"/>
    <s v="United States"/>
    <s v="Lake Tahoe"/>
    <s v="TA"/>
    <x v="450"/>
    <n v="63.1"/>
    <s v="18:33:17 UTC"/>
    <n v="0.2"/>
    <s v="2500X1254px"/>
    <s v="PNG"/>
    <s v="44m"/>
    <s v="2022H2"/>
    <n v="0.2"/>
    <n v="10"/>
    <s v="02 Sunny (10%-30%)"/>
  </r>
  <r>
    <m/>
    <s v="L8-9_L1"/>
    <s v="CDM-MLB-CLS"/>
    <s v="-39.08425, 120.04675 | Zoom: 12"/>
    <b v="1"/>
    <s v="United States"/>
    <s v="Lake Tahoe"/>
    <s v="TA"/>
    <x v="350"/>
    <n v="63.3"/>
    <s v="18:39:49 UTC"/>
    <n v="0.7"/>
    <s v="2500X1254px"/>
    <s v="PNG"/>
    <s v="44m"/>
    <s v="2022H2"/>
    <n v="0.7"/>
    <n v="10"/>
    <s v="02 Sunny (10%-30%)"/>
  </r>
  <r>
    <m/>
    <s v="L8-9_L1"/>
    <s v="CDM-MLB-CLS"/>
    <s v="-39.08425, 120.04675 | Zoom: 12"/>
    <b v="1"/>
    <s v="United States"/>
    <s v="Lake Tahoe"/>
    <s v="TA"/>
    <x v="68"/>
    <n v="63.4"/>
    <s v="18:45:37 UTC"/>
    <n v="0.1"/>
    <s v="2500X1254px"/>
    <s v="PNG"/>
    <s v="44m"/>
    <s v="2022H2"/>
    <n v="0.05"/>
    <n v="10"/>
    <s v="02 Sunny (10%-30%)"/>
  </r>
  <r>
    <m/>
    <s v="L8-9_L1"/>
    <s v="CDM-MLB-CLS"/>
    <s v="-39.08425, 120.04675 | Zoom: 12"/>
    <b v="1"/>
    <s v="United States"/>
    <s v="Lake Tahoe"/>
    <s v="TA"/>
    <x v="68"/>
    <n v="62.7"/>
    <s v="18:45:13 UTC"/>
    <n v="0"/>
    <s v="2500X1254px"/>
    <s v="PNG"/>
    <s v="44m"/>
    <s v="2022H2"/>
    <n v="0.05"/>
    <n v="10"/>
    <s v="02 Sunny (10%-30%)"/>
  </r>
  <r>
    <m/>
    <s v="L8-9_L1"/>
    <s v="CDM-MLB-CLS"/>
    <s v="-39.08425, 120.04675 | Zoom: 12"/>
    <b v="1"/>
    <s v="United States"/>
    <s v="Lake Tahoe"/>
    <s v="TA"/>
    <x v="451"/>
    <n v="64.400000000000006"/>
    <s v="18:33:33 UTC"/>
    <n v="0.6"/>
    <s v="2500X1254px"/>
    <s v="PNG"/>
    <s v="44m"/>
    <s v="2022H2"/>
    <n v="0.6"/>
    <n v="10"/>
    <s v="02 Sunny (10%-30%)"/>
  </r>
  <r>
    <m/>
    <s v="L8-9_L1"/>
    <s v="CDM-MLB-CLS"/>
    <s v="-39.08425, 120.04675 | Zoom: 12"/>
    <b v="1"/>
    <s v="United States"/>
    <s v="Lake Tahoe"/>
    <s v="TA"/>
    <x v="176"/>
    <n v="64.400000000000006"/>
    <s v="18:39:18 UTC"/>
    <n v="1.5"/>
    <s v="2500X1254px"/>
    <s v="PNG"/>
    <s v="44m"/>
    <s v="2022H2"/>
    <n v="1.5"/>
    <n v="10"/>
    <s v="02 Sunny (10%-30%)"/>
  </r>
  <r>
    <m/>
    <s v="L8-9_L1"/>
    <s v="CDM-MLB-CLS"/>
    <s v="-39.08425, 120.04675 | Zoom: 12"/>
    <b v="1"/>
    <s v="United States"/>
    <s v="Lake Tahoe"/>
    <s v="TA"/>
    <x v="351"/>
    <n v="64.599999999999994"/>
    <s v="18:45:53 UTC"/>
    <n v="0.1"/>
    <s v="2500X1254px"/>
    <s v="PNG"/>
    <s v="44m"/>
    <s v="2022H2"/>
    <n v="0.05"/>
    <n v="10"/>
    <s v="02 Sunny (10%-30%)"/>
  </r>
  <r>
    <m/>
    <s v="L8-9_L1"/>
    <s v="CDM-MLB-CLS"/>
    <s v="-39.08425, 120.04675 | Zoom: 12"/>
    <b v="1"/>
    <s v="United States"/>
    <s v="Lake Tahoe"/>
    <s v="TA"/>
    <x v="351"/>
    <n v="64"/>
    <s v="18:45:29 UTC"/>
    <n v="0"/>
    <s v="2500X1254px"/>
    <s v="PNG"/>
    <s v="44m"/>
    <s v="2022H2"/>
    <n v="0.05"/>
    <n v="10"/>
    <s v="02 Sunny (10%-30%)"/>
  </r>
  <r>
    <m/>
    <s v="L8-9_L1"/>
    <s v="CDM-MLB-CLS"/>
    <s v="-39.08425, 120.04675 | Zoom: 12"/>
    <b v="1"/>
    <s v="United States"/>
    <s v="Lake Tahoe"/>
    <s v="TA"/>
    <x v="414"/>
    <n v="65.3"/>
    <s v="18:33:09 UTC"/>
    <n v="0"/>
    <s v="2500X1254px"/>
    <s v="PNG"/>
    <s v="44m"/>
    <s v="2022H2"/>
    <n v="0"/>
    <n v="0"/>
    <s v="01 Clear (0%)"/>
  </r>
  <r>
    <m/>
    <s v="L8-9_L1"/>
    <s v="CDM-MLB-CLS"/>
    <s v="-39.08425, 120.04675 | Zoom: 12"/>
    <b v="1"/>
    <s v="United States"/>
    <s v="Lake Tahoe"/>
    <s v="TA"/>
    <x v="71"/>
    <n v="65.400000000000006"/>
    <s v="18:39:44 UTC"/>
    <n v="0.2"/>
    <s v="2500X1254px"/>
    <s v="PNG"/>
    <s v="44m"/>
    <s v="2022H2"/>
    <n v="0.2"/>
    <n v="10"/>
    <s v="02 Sunny (10%-30%)"/>
  </r>
  <r>
    <m/>
    <s v="L8-9_L1"/>
    <s v="CDM-MLB-CLS"/>
    <s v="-39.08425, 120.04675 | Zoom: 12"/>
    <b v="1"/>
    <s v="United States"/>
    <s v="Lake Tahoe"/>
    <s v="TA"/>
    <x v="352"/>
    <n v="65.5"/>
    <s v="18:45:31 UTC"/>
    <n v="13.5"/>
    <s v="2500X1254px"/>
    <s v="PNG"/>
    <s v="44m"/>
    <s v="2022H2"/>
    <n v="15.2"/>
    <n v="20"/>
    <s v="02 Sunny (10%-30%)"/>
  </r>
  <r>
    <m/>
    <s v="L8-9_L1"/>
    <s v="CDM-MLB-CLS"/>
    <s v="-39.08425, 120.04675 | Zoom: 12"/>
    <b v="1"/>
    <s v="United States"/>
    <s v="Lake Tahoe"/>
    <s v="TA"/>
    <x v="352"/>
    <n v="64.8"/>
    <s v="18:45:07 UTC"/>
    <n v="16.899999999999999"/>
    <s v="2500X1254px"/>
    <s v="PNG"/>
    <s v="44m"/>
    <s v="2022H2"/>
    <n v="15.2"/>
    <n v="20"/>
    <s v="02 Sunny (10%-30%)"/>
  </r>
  <r>
    <m/>
    <s v="L8-9_L1"/>
    <s v="CDM-MLB-CLS"/>
    <s v="-39.08425, 120.04675 | Zoom: 12"/>
    <b v="1"/>
    <s v="United States"/>
    <s v="Lake Tahoe"/>
    <s v="TA"/>
    <x v="179"/>
    <n v="66.099999999999994"/>
    <s v="18:33:33 UTC"/>
    <n v="0.3"/>
    <s v="2500X1254px"/>
    <s v="PNG"/>
    <s v="44m"/>
    <s v="2022H1"/>
    <n v="0.3"/>
    <n v="10"/>
    <s v="02 Sunny (10%-30%)"/>
  </r>
  <r>
    <m/>
    <s v="L8-9_L1"/>
    <s v="CDM-MLB-CLS"/>
    <s v="-39.08425, 120.04675 | Zoom: 12"/>
    <b v="1"/>
    <s v="United States"/>
    <s v="Lake Tahoe"/>
    <s v="TA"/>
    <x v="353"/>
    <n v="66.099999999999994"/>
    <s v="18:39:22 UTC"/>
    <n v="0.2"/>
    <s v="2500X1254px"/>
    <s v="PNG"/>
    <s v="44m"/>
    <s v="2022H1"/>
    <n v="0.2"/>
    <n v="10"/>
    <s v="02 Sunny (10%-30%)"/>
  </r>
  <r>
    <m/>
    <s v="L8-9_L1"/>
    <s v="CDM-MLB-CLS"/>
    <s v="-39.08425, 120.04675 | Zoom: 12"/>
    <b v="1"/>
    <s v="United States"/>
    <s v="Lake Tahoe"/>
    <s v="TA"/>
    <x v="354"/>
    <n v="66.2"/>
    <s v="18:45:55 UTC"/>
    <n v="0"/>
    <s v="2500X1254px"/>
    <s v="PNG"/>
    <s v="44m"/>
    <s v="2022H1"/>
    <n v="0.05"/>
    <n v="10"/>
    <s v="02 Sunny (10%-30%)"/>
  </r>
  <r>
    <m/>
    <s v="L8-9_L1"/>
    <s v="CDM-MLB-CLS"/>
    <s v="-39.08425, 120.04675 | Zoom: 12"/>
    <b v="1"/>
    <s v="United States"/>
    <s v="Lake Tahoe"/>
    <s v="TA"/>
    <x v="354"/>
    <n v="65.599999999999994"/>
    <s v="18:45:31 UTC"/>
    <n v="0.1"/>
    <s v="2500X1254px"/>
    <s v="PNG"/>
    <s v="44m"/>
    <s v="2022H1"/>
    <n v="0.05"/>
    <n v="10"/>
    <s v="02 Sunny (10%-30%)"/>
  </r>
  <r>
    <m/>
    <s v="L8-9_L1"/>
    <s v="CDM-MLB-CLS"/>
    <s v="-39.08425, 120.04675 | Zoom: 12"/>
    <b v="1"/>
    <s v="United States"/>
    <s v="Lake Tahoe"/>
    <s v="TA"/>
    <x v="74"/>
    <n v="66.5"/>
    <s v="18:33:08 UTC"/>
    <n v="62.3"/>
    <s v="2500X1254px"/>
    <s v="PNG"/>
    <s v="44m"/>
    <s v="2022H1"/>
    <n v="62.3"/>
    <n v="70"/>
    <s v="03 Cloudy (40%-90%)"/>
  </r>
  <r>
    <m/>
    <s v="L8-9_L1"/>
    <s v="CDM-MLB-CLS"/>
    <s v="-39.08425, 120.04675 | Zoom: 12"/>
    <b v="1"/>
    <s v="United States"/>
    <s v="Lake Tahoe"/>
    <s v="TA"/>
    <x v="355"/>
    <n v="66.599999999999994"/>
    <s v="18:39:43 UTC"/>
    <n v="0.4"/>
    <s v="2500X1254px"/>
    <s v="PNG"/>
    <s v="44m"/>
    <s v="2022H1"/>
    <n v="0.4"/>
    <n v="10"/>
    <s v="02 Sunny (10%-30%)"/>
  </r>
  <r>
    <m/>
    <s v="L8-9_L1"/>
    <s v="CDM-MLB-CLS"/>
    <s v="-39.08425, 120.04675 | Zoom: 12"/>
    <b v="1"/>
    <s v="United States"/>
    <s v="Lake Tahoe"/>
    <s v="TA"/>
    <x v="181"/>
    <n v="66.599999999999994"/>
    <s v="18:45:26 UTC"/>
    <n v="23.2"/>
    <s v="2500X1254px"/>
    <s v="PNG"/>
    <s v="44m"/>
    <s v="2022H1"/>
    <n v="39.75"/>
    <n v="40"/>
    <s v="03 Cloudy (40%-90%)"/>
  </r>
  <r>
    <m/>
    <s v="L8-9_L1"/>
    <s v="CDM-MLB-CLS"/>
    <s v="-39.08425, 120.04675 | Zoom: 12"/>
    <b v="1"/>
    <s v="United States"/>
    <s v="Lake Tahoe"/>
    <s v="TA"/>
    <x v="181"/>
    <n v="65.900000000000006"/>
    <s v="18:45:02 UTC"/>
    <n v="56.3"/>
    <s v="2500X1254px"/>
    <s v="PNG"/>
    <s v="44m"/>
    <s v="2022H1"/>
    <n v="39.75"/>
    <n v="40"/>
    <s v="03 Cloudy (40%-90%)"/>
  </r>
  <r>
    <m/>
    <s v="L8-9_L1"/>
    <s v="CDM-MLB-CLS"/>
    <s v="-39.08425, 120.04675 | Zoom: 12"/>
    <b v="1"/>
    <s v="United States"/>
    <s v="Lake Tahoe"/>
    <s v="TA"/>
    <x v="452"/>
    <n v="66.7"/>
    <s v="18:33:29 UTC"/>
    <n v="0.2"/>
    <s v="2500X1254px"/>
    <s v="PNG"/>
    <s v="44m"/>
    <s v="2022H1"/>
    <n v="0.2"/>
    <n v="10"/>
    <s v="02 Sunny (10%-30%)"/>
  </r>
  <r>
    <m/>
    <s v="L8-9_L1"/>
    <s v="CDM-MLB-CLS"/>
    <s v="-39.08425, 120.04675 | Zoom: 12"/>
    <b v="1"/>
    <s v="United States"/>
    <s v="Lake Tahoe"/>
    <s v="TA"/>
    <x v="356"/>
    <n v="66.599999999999994"/>
    <s v="18:39:06 UTC"/>
    <n v="6.5"/>
    <s v="2500X1254px"/>
    <s v="PNG"/>
    <s v="44m"/>
    <s v="2022H1"/>
    <n v="6.5"/>
    <n v="10"/>
    <s v="02 Sunny (10%-30%)"/>
  </r>
  <r>
    <m/>
    <s v="L8-9_L1"/>
    <s v="CDM-MLB-CLS"/>
    <s v="-39.08425, 120.04675 | Zoom: 12"/>
    <b v="1"/>
    <s v="United States"/>
    <s v="Lake Tahoe"/>
    <s v="TA"/>
    <x v="76"/>
    <n v="66.7"/>
    <s v="18:45:49 UTC"/>
    <n v="65.900000000000006"/>
    <s v="2500X1254px"/>
    <s v="PNG"/>
    <s v="44m"/>
    <s v="2022H1"/>
    <n v="70.349999999999994"/>
    <n v="80"/>
    <s v="03 Cloudy (40%-90%)"/>
  </r>
  <r>
    <m/>
    <s v="L8-9_L1"/>
    <s v="CDM-MLB-CLS"/>
    <s v="-39.08425, 120.04675 | Zoom: 12"/>
    <b v="1"/>
    <s v="United States"/>
    <s v="Lake Tahoe"/>
    <s v="TA"/>
    <x v="76"/>
    <n v="66"/>
    <s v="18:45:25 UTC"/>
    <n v="74.8"/>
    <s v="2500X1254px"/>
    <s v="PNG"/>
    <s v="44m"/>
    <s v="2022H1"/>
    <n v="70.349999999999994"/>
    <n v="80"/>
    <s v="03 Cloudy (40%-90%)"/>
  </r>
  <r>
    <m/>
    <s v="L8-9_L1"/>
    <s v="CDM-MLB-CLS"/>
    <s v="-39.08425, 120.04675 | Zoom: 12"/>
    <b v="1"/>
    <s v="United States"/>
    <s v="Lake Tahoe"/>
    <s v="TA"/>
    <x v="453"/>
    <n v="66.400000000000006"/>
    <s v="18:32:51 UTC"/>
    <n v="0.4"/>
    <s v="2500X1254px"/>
    <s v="PNG"/>
    <s v="44m"/>
    <s v="2022H1"/>
    <n v="0.4"/>
    <n v="10"/>
    <s v="02 Sunny (10%-30%)"/>
  </r>
  <r>
    <m/>
    <s v="L8-9_L1"/>
    <s v="CDM-MLB-CLS"/>
    <s v="-39.08425, 120.04675 | Zoom: 12"/>
    <b v="1"/>
    <s v="United States"/>
    <s v="Lake Tahoe"/>
    <s v="TA"/>
    <x v="184"/>
    <n v="66.5"/>
    <s v="18:39:33 UTC"/>
    <n v="82.3"/>
    <s v="2500X1254px"/>
    <s v="PNG"/>
    <s v="44m"/>
    <s v="2022H1"/>
    <n v="82.3"/>
    <n v="90"/>
    <s v="03 Cloudy (40%-90%)"/>
  </r>
  <r>
    <m/>
    <s v="L8-9_L1"/>
    <s v="CDM-MLB-CLS"/>
    <s v="-39.08425, 120.04675 | Zoom: 12"/>
    <b v="1"/>
    <s v="United States"/>
    <s v="Lake Tahoe"/>
    <s v="TA"/>
    <x v="357"/>
    <n v="66.3"/>
    <s v="18:45:12 UTC"/>
    <n v="100"/>
    <s v="2500X1254px"/>
    <s v="PNG"/>
    <s v="44m"/>
    <s v="2022H1"/>
    <n v="99.15"/>
    <n v="100"/>
    <s v="04 Overcast (100%)"/>
  </r>
  <r>
    <m/>
    <s v="L8-9_L1"/>
    <s v="CDM-MLB-CLS"/>
    <s v="-39.08425, 120.04675 | Zoom: 12"/>
    <b v="1"/>
    <s v="United States"/>
    <s v="Lake Tahoe"/>
    <s v="TA"/>
    <x v="357"/>
    <n v="65.599999999999994"/>
    <s v="18:44:48 UTC"/>
    <n v="98.3"/>
    <s v="2500X1254px"/>
    <s v="PNG"/>
    <s v="44m"/>
    <s v="2022H1"/>
    <n v="99.15"/>
    <n v="100"/>
    <s v="04 Overcast (100%)"/>
  </r>
  <r>
    <m/>
    <s v="L8-9_L1"/>
    <s v="CDM-MLB-CLS"/>
    <s v="-39.08425, 120.04675 | Zoom: 12"/>
    <b v="1"/>
    <s v="United States"/>
    <s v="Lake Tahoe"/>
    <s v="TA"/>
    <x v="418"/>
    <n v="66"/>
    <s v="18:33:16 UTC"/>
    <n v="18.5"/>
    <s v="2500X1254px"/>
    <s v="PNG"/>
    <s v="44m"/>
    <s v="2022H1"/>
    <n v="18.5"/>
    <n v="20"/>
    <s v="02 Sunny (10%-30%)"/>
  </r>
  <r>
    <m/>
    <s v="L8-9_L1"/>
    <s v="CDM-MLB-CLS"/>
    <s v="-39.08425, 120.04675 | Zoom: 12"/>
    <b v="1"/>
    <s v="United States"/>
    <s v="Lake Tahoe"/>
    <s v="TA"/>
    <x v="79"/>
    <n v="65.8"/>
    <s v="18:39:00 UT"/>
    <n v="70.3"/>
    <s v="2500X1254px"/>
    <s v="PNG"/>
    <s v="44m"/>
    <s v="2022H1"/>
    <n v="70.3"/>
    <n v="80"/>
    <s v="03 Cloudy (40%-90%)"/>
  </r>
  <r>
    <m/>
    <s v="L8-9_L1"/>
    <s v="CDM-MLB-CLS"/>
    <s v="-39.08425, 120.04675 | Zoom: 12"/>
    <b v="1"/>
    <s v="United States"/>
    <s v="Lake Tahoe"/>
    <s v="TA"/>
    <x v="358"/>
    <n v="65.8"/>
    <s v="18:45:36 UTC"/>
    <n v="14.1"/>
    <s v="2500X1254px"/>
    <s v="PNG"/>
    <s v="44m"/>
    <s v="2022H1"/>
    <n v="24"/>
    <n v="30"/>
    <s v="02 Sunny (10%-30%)"/>
  </r>
  <r>
    <m/>
    <s v="L8-9_L1"/>
    <s v="CDM-MLB-CLS"/>
    <s v="-39.08425, 120.04675 | Zoom: 12"/>
    <b v="1"/>
    <s v="United States"/>
    <s v="Lake Tahoe"/>
    <s v="TA"/>
    <x v="358"/>
    <n v="65"/>
    <s v="18:45:12 UTC"/>
    <n v="33.9"/>
    <s v="2500X1254px"/>
    <s v="PNG"/>
    <s v="44m"/>
    <s v="2022H1"/>
    <n v="24"/>
    <n v="30"/>
    <s v="02 Sunny (10%-30%)"/>
  </r>
  <r>
    <m/>
    <s v="L8-9_L1"/>
    <s v="CDM-MLB-CLS"/>
    <s v="-39.08425, 120.04675 | Zoom: 12"/>
    <b v="1"/>
    <s v="United States"/>
    <s v="Lake Tahoe"/>
    <s v="TA"/>
    <x v="187"/>
    <n v="64.900000000000006"/>
    <s v="18:32:49 UTC"/>
    <n v="0.9"/>
    <s v="2500X1254px"/>
    <s v="PNG"/>
    <s v="44m"/>
    <s v="2022H1"/>
    <n v="0.9"/>
    <n v="10"/>
    <s v="02 Sunny (10%-30%)"/>
  </r>
  <r>
    <m/>
    <s v="L8-9_L1"/>
    <s v="CDM-MLB-CLS"/>
    <s v="-39.08425, 120.04675 | Zoom: 12"/>
    <b v="1"/>
    <s v="United States"/>
    <s v="Lake Tahoe"/>
    <s v="TA"/>
    <x v="359"/>
    <n v="64.8"/>
    <s v="18:39:26 UTC"/>
    <n v="2.2000000000000002"/>
    <s v="2500X1254px"/>
    <s v="PNG"/>
    <s v="44m"/>
    <s v="2022H1"/>
    <n v="2.2000000000000002"/>
    <n v="10"/>
    <s v="02 Sunny (10%-30%)"/>
  </r>
  <r>
    <m/>
    <s v="L8-9_L1"/>
    <s v="CDM-MLB-CLS"/>
    <s v="-39.08425, 120.04675 | Zoom: 12"/>
    <b v="1"/>
    <s v="United States"/>
    <s v="Lake Tahoe"/>
    <s v="TA"/>
    <x v="420"/>
    <n v="64.599999999999994"/>
    <s v="18:45:11 UTC"/>
    <n v="13.4"/>
    <s v="2500X1254px"/>
    <s v="PNG"/>
    <s v="44m"/>
    <s v="2022H1"/>
    <n v="7.2"/>
    <n v="10"/>
    <s v="02 Sunny (10%-30%)"/>
  </r>
  <r>
    <m/>
    <s v="L8-9_L1"/>
    <s v="CDM-MLB-CLS"/>
    <s v="-39.08425, 120.04675 | Zoom: 12"/>
    <b v="1"/>
    <s v="United States"/>
    <s v="Lake Tahoe"/>
    <s v="TA"/>
    <x v="420"/>
    <n v="63.8"/>
    <s v="18:44:47 UTC"/>
    <n v="1"/>
    <s v="2500X1254px"/>
    <s v="PNG"/>
    <s v="44m"/>
    <s v="2022H1"/>
    <n v="7.2"/>
    <n v="10"/>
    <s v="02 Sunny (10%-30%)"/>
  </r>
  <r>
    <m/>
    <s v="L8-9_L1"/>
    <s v="CDM-MLB-CLS"/>
    <s v="-39.08425, 120.04675 | Zoom: 12"/>
    <b v="1"/>
    <s v="United States"/>
    <s v="Lake Tahoe"/>
    <s v="TA"/>
    <x v="82"/>
    <n v="63.6"/>
    <s v="18:33:14 UTC"/>
    <n v="2.4"/>
    <s v="2500X1254px"/>
    <s v="PNG"/>
    <s v="44m"/>
    <s v="2022H1"/>
    <n v="2.4"/>
    <n v="10"/>
    <s v="02 Sunny (10%-30%)"/>
  </r>
  <r>
    <m/>
    <s v="L8-9_L1"/>
    <s v="CDM-MLB-CLS"/>
    <s v="-39.08425, 120.04675 | Zoom: 12"/>
    <b v="1"/>
    <s v="United States"/>
    <s v="Lake Tahoe"/>
    <s v="TA"/>
    <x v="360"/>
    <n v="63.3"/>
    <s v="18:39:07 UTC"/>
    <n v="55.5"/>
    <s v="2500X1254px"/>
    <s v="PNG"/>
    <s v="44m"/>
    <s v="2022H1"/>
    <n v="55.5"/>
    <n v="60"/>
    <s v="03 Cloudy (40%-90%)"/>
  </r>
  <r>
    <m/>
    <s v="L8-9_L1"/>
    <s v="CDM-MLB-CLS"/>
    <s v="-39.08425, 120.04675 | Zoom: 12"/>
    <b v="1"/>
    <s v="United States"/>
    <s v="Lake Tahoe"/>
    <s v="TA"/>
    <x v="189"/>
    <n v="63.2"/>
    <s v="18:45:35 UTC"/>
    <n v="6.7"/>
    <s v="2500X1254px"/>
    <s v="PNG"/>
    <s v="44m"/>
    <s v="2022H1"/>
    <n v="21.55"/>
    <n v="30"/>
    <s v="02 Sunny (10%-30%)"/>
  </r>
  <r>
    <m/>
    <s v="L8-9_L1"/>
    <s v="CDM-MLB-CLS"/>
    <s v="-39.08425, 120.04675 | Zoom: 12"/>
    <b v="1"/>
    <s v="United States"/>
    <s v="Lake Tahoe"/>
    <s v="TA"/>
    <x v="189"/>
    <n v="62.3"/>
    <s v="18:45:11 UTC"/>
    <n v="36.4"/>
    <s v="2500X1254px"/>
    <s v="PNG"/>
    <s v="44m"/>
    <s v="2022H1"/>
    <n v="21.55"/>
    <n v="30"/>
    <s v="02 Sunny (10%-30%)"/>
  </r>
  <r>
    <m/>
    <s v="L8-9_L1"/>
    <s v="CDM-MLB-CLS"/>
    <s v="-39.08425, 120.04675 | Zoom: 12"/>
    <b v="1"/>
    <s v="United States"/>
    <s v="Lake Tahoe"/>
    <s v="TA"/>
    <x v="454"/>
    <n v="61.7"/>
    <s v="18:33:01 UTC"/>
    <n v="82.3"/>
    <s v="2500X1254px"/>
    <s v="PNG"/>
    <s v="44m"/>
    <s v="2022H1"/>
    <n v="82.3"/>
    <n v="90"/>
    <s v="03 Cloudy (40%-90%)"/>
  </r>
  <r>
    <m/>
    <s v="L8-9_L1"/>
    <s v="CDM-MLB-CLS"/>
    <s v="-39.08425, 120.04675 | Zoom: 12"/>
    <b v="1"/>
    <s v="United States"/>
    <s v="Lake Tahoe"/>
    <s v="TA"/>
    <x v="361"/>
    <n v="61.5"/>
    <s v="18:39:20 UTC"/>
    <n v="3.4"/>
    <s v="2500X1254px"/>
    <s v="PNG"/>
    <s v="44m"/>
    <s v="2022H1"/>
    <n v="3.4"/>
    <n v="10"/>
    <s v="02 Sunny (10%-30%)"/>
  </r>
  <r>
    <m/>
    <s v="L8-9_L1"/>
    <s v="CDM-MLB-CLS"/>
    <s v="-39.08425, 120.04675 | Zoom: 12"/>
    <b v="1"/>
    <s v="United States"/>
    <s v="Lake Tahoe"/>
    <s v="TA"/>
    <x v="84"/>
    <n v="61.2"/>
    <s v="18:45:24 UTC"/>
    <n v="0.3"/>
    <s v="2500X1254px"/>
    <s v="PNG"/>
    <s v="44m"/>
    <s v="2022H1"/>
    <n v="0.55000000000000004"/>
    <n v="10"/>
    <s v="02 Sunny (10%-30%)"/>
  </r>
  <r>
    <m/>
    <s v="L8-9_L1"/>
    <s v="CDM-MLB-CLS"/>
    <s v="-39.08425, 120.04675 | Zoom: 12"/>
    <b v="1"/>
    <s v="United States"/>
    <s v="Lake Tahoe"/>
    <s v="TA"/>
    <x v="84"/>
    <n v="60.3"/>
    <s v="18:45:00 UTC"/>
    <n v="0.8"/>
    <s v="2500X1254px"/>
    <s v="PNG"/>
    <s v="44m"/>
    <s v="2022H1"/>
    <n v="0.55000000000000004"/>
    <n v="10"/>
    <s v="02 Sunny (10%-30%)"/>
  </r>
  <r>
    <m/>
    <s v="L8-9_L1"/>
    <s v="CDM-MLB-CLS"/>
    <s v="-39.08425, 120.04675 | Zoom: 12"/>
    <b v="1"/>
    <s v="United States"/>
    <s v="Lake Tahoe"/>
    <s v="TA"/>
    <x v="455"/>
    <n v="59.6"/>
    <s v="18:33:04 UTC"/>
    <n v="2.7"/>
    <s v="2500X1254px"/>
    <s v="PNG"/>
    <s v="44m"/>
    <s v="2022H1"/>
    <n v="2.7"/>
    <n v="10"/>
    <s v="02 Sunny (10%-30%)"/>
  </r>
  <r>
    <m/>
    <s v="L8-9_L1"/>
    <s v="CDM-MLB-CLS"/>
    <s v="-39.08425, 120.04675 | Zoom: 12"/>
    <b v="1"/>
    <s v="United States"/>
    <s v="Lake Tahoe"/>
    <s v="TA"/>
    <x v="192"/>
    <n v="59.3"/>
    <s v="18:39:15 UTC"/>
    <n v="20.3"/>
    <s v="2500X1254px"/>
    <s v="PNG"/>
    <s v="44m"/>
    <s v="2022H1"/>
    <n v="20.3"/>
    <n v="30"/>
    <s v="02 Sunny (10%-30%)"/>
  </r>
  <r>
    <m/>
    <s v="L8-9_L1"/>
    <s v="CDM-MLB-CLS"/>
    <s v="-39.08425, 120.04675 | Zoom: 12"/>
    <b v="1"/>
    <s v="United States"/>
    <s v="Lake Tahoe"/>
    <s v="TA"/>
    <x v="362"/>
    <n v="59"/>
    <s v="18:45:27 UTC"/>
    <n v="2"/>
    <s v="2500X1254px"/>
    <s v="PNG"/>
    <s v="44m"/>
    <s v="2022H1"/>
    <n v="17.55"/>
    <n v="20"/>
    <s v="02 Sunny (10%-30%)"/>
  </r>
  <r>
    <m/>
    <s v="L8-9_L1"/>
    <s v="CDM-MLB-CLS"/>
    <s v="-39.08425, 120.04675 | Zoom: 12"/>
    <b v="1"/>
    <s v="United States"/>
    <s v="Lake Tahoe"/>
    <s v="TA"/>
    <x v="362"/>
    <n v="58.1"/>
    <s v="18:45:03 UTC"/>
    <n v="33.1"/>
    <s v="2500X1254px"/>
    <s v="PNG"/>
    <s v="44m"/>
    <s v="2022H1"/>
    <n v="17.55"/>
    <n v="20"/>
    <s v="02 Sunny (10%-30%)"/>
  </r>
  <r>
    <m/>
    <s v="L8-9_L1"/>
    <s v="CDM-MLB-CLS"/>
    <s v="-39.08425, 120.04675 | Zoom: 12"/>
    <b v="1"/>
    <s v="United States"/>
    <s v="Lake Tahoe"/>
    <s v="TA"/>
    <x v="423"/>
    <n v="57.2"/>
    <s v="18:33:06 UTC"/>
    <n v="82.7"/>
    <s v="2500X1254px"/>
    <s v="PNG"/>
    <s v="44m"/>
    <s v="2022H1"/>
    <n v="82.7"/>
    <n v="90"/>
    <s v="03 Cloudy (40%-90%)"/>
  </r>
  <r>
    <m/>
    <s v="L8-9_L1"/>
    <s v="CDM-MLB-CLS"/>
    <s v="-39.08425, 120.04675 | Zoom: 12"/>
    <b v="1"/>
    <s v="United States"/>
    <s v="Lake Tahoe"/>
    <s v="TA"/>
    <x v="87"/>
    <n v="56.8"/>
    <s v="18:39:19 UTC"/>
    <n v="7.3"/>
    <s v="2500X1254px"/>
    <s v="PNG"/>
    <s v="44m"/>
    <s v="2022H1"/>
    <n v="7.3"/>
    <n v="10"/>
    <s v="02 Sunny (10%-30%)"/>
  </r>
  <r>
    <m/>
    <s v="L8-9_L1"/>
    <s v="CDM-MLB-CLS"/>
    <s v="-39.08425, 120.04675 | Zoom: 12"/>
    <b v="1"/>
    <s v="United States"/>
    <s v="Lake Tahoe"/>
    <s v="TA"/>
    <x v="363"/>
    <n v="56.5"/>
    <s v="18:45:29 UTC"/>
    <n v="0.3"/>
    <s v="2500X1254px"/>
    <s v="PNG"/>
    <s v="44m"/>
    <s v="2022H1"/>
    <n v="1.45"/>
    <n v="10"/>
    <s v="02 Sunny (10%-30%)"/>
  </r>
  <r>
    <m/>
    <s v="L8-9_L1"/>
    <s v="CDM-MLB-CLS"/>
    <s v="-39.08425, 120.04675 | Zoom: 12"/>
    <b v="1"/>
    <s v="United States"/>
    <s v="Lake Tahoe"/>
    <s v="TA"/>
    <x v="363"/>
    <n v="55.5"/>
    <s v="18:45:05 UTC"/>
    <n v="2.6"/>
    <s v="2500X1254px"/>
    <s v="PNG"/>
    <s v="44m"/>
    <s v="2022H1"/>
    <n v="1.45"/>
    <n v="10"/>
    <s v="02 Sunny (10%-30%)"/>
  </r>
  <r>
    <m/>
    <s v="L8-9_L1"/>
    <s v="CDM-MLB-CLS"/>
    <s v="-39.08425, 120.04675 | Zoom: 12"/>
    <b v="1"/>
    <s v="United States"/>
    <s v="Lake Tahoe"/>
    <s v="TA"/>
    <x v="195"/>
    <n v="54.4"/>
    <s v="18:33:08 UTC"/>
    <n v="44.5"/>
    <s v="2500X1254px"/>
    <s v="PNG"/>
    <s v="44m"/>
    <s v="2022H1"/>
    <n v="44.5"/>
    <n v="50"/>
    <s v="03 Cloudy (40%-90%)"/>
  </r>
  <r>
    <m/>
    <s v="L8-9_L1"/>
    <s v="CDM-MLB-CLS"/>
    <s v="-39.08425, 120.04675 | Zoom: 12"/>
    <b v="1"/>
    <s v="United States"/>
    <s v="Lake Tahoe"/>
    <s v="TA"/>
    <x v="364"/>
    <n v="54.1"/>
    <s v="18:39:23 UTC"/>
    <n v="15.2"/>
    <s v="2500X1254px"/>
    <s v="PNG"/>
    <s v="44m"/>
    <s v="2022H1"/>
    <n v="15.2"/>
    <n v="20"/>
    <s v="02 Sunny (10%-30%)"/>
  </r>
  <r>
    <m/>
    <s v="L8-9_L1"/>
    <s v="CDM-MLB-CLS"/>
    <s v="-39.08425, 120.04675 | Zoom: 12"/>
    <b v="1"/>
    <s v="United States"/>
    <s v="Lake Tahoe"/>
    <s v="TA"/>
    <x v="365"/>
    <n v="53.7"/>
    <s v="18:45:29 UTC"/>
    <n v="0.3"/>
    <s v="2500X1254px"/>
    <s v="PNG"/>
    <s v="44m"/>
    <s v="2022H1"/>
    <n v="0.5"/>
    <n v="10"/>
    <s v="02 Sunny (10%-30%)"/>
  </r>
  <r>
    <m/>
    <s v="L8-9_L1"/>
    <s v="CDM-MLB-CLS"/>
    <s v="-39.08425, 120.04675 | Zoom: 12"/>
    <b v="1"/>
    <s v="United States"/>
    <s v="Lake Tahoe"/>
    <s v="TA"/>
    <x v="365"/>
    <n v="52.7"/>
    <s v="18:45:05 UTC"/>
    <n v="0.7"/>
    <s v="2500X1254px"/>
    <s v="PNG"/>
    <s v="44m"/>
    <s v="2022H1"/>
    <n v="0.5"/>
    <n v="10"/>
    <s v="02 Sunny (10%-30%)"/>
  </r>
  <r>
    <m/>
    <s v="L8-9_L1"/>
    <s v="CDM-MLB-CLS"/>
    <s v="-39.08425, 120.04675 | Zoom: 12"/>
    <b v="1"/>
    <s v="United States"/>
    <s v="Lake Tahoe"/>
    <s v="TA"/>
    <x v="90"/>
    <n v="51.5"/>
    <s v="18:33:15 UTC"/>
    <n v="3.1"/>
    <s v="2500X1254px"/>
    <s v="PNG"/>
    <s v="44m"/>
    <s v="2022H1"/>
    <n v="3.1"/>
    <n v="10"/>
    <s v="02 Sunny (10%-30%)"/>
  </r>
  <r>
    <m/>
    <s v="L8-9_L1"/>
    <s v="CDM-MLB-CLS"/>
    <s v="-39.08425, 120.04675 | Zoom: 12"/>
    <b v="1"/>
    <s v="United States"/>
    <s v="Lake Tahoe"/>
    <s v="TA"/>
    <x v="366"/>
    <n v="51.1"/>
    <s v="18:39:13 UTC"/>
    <n v="4.5999999999999996"/>
    <s v="2500X1254px"/>
    <s v="PNG"/>
    <s v="44m"/>
    <s v="2022H1"/>
    <n v="4.5999999999999996"/>
    <n v="10"/>
    <s v="02 Sunny (10%-30%)"/>
  </r>
  <r>
    <m/>
    <s v="L8-9_L1"/>
    <s v="CDM-MLB-CLS"/>
    <s v="-39.08425, 120.04675 | Zoom: 12"/>
    <b v="1"/>
    <s v="United States"/>
    <s v="Lake Tahoe"/>
    <s v="TA"/>
    <x v="197"/>
    <n v="50.8"/>
    <s v="18:45:37 UTC"/>
    <n v="0.3"/>
    <s v="2500X1254px"/>
    <s v="PNG"/>
    <s v="44m"/>
    <s v="2022H1"/>
    <n v="1.3499999999999999"/>
    <n v="10"/>
    <s v="02 Sunny (10%-30%)"/>
  </r>
  <r>
    <m/>
    <s v="L8-9_L1"/>
    <s v="CDM-MLB-CLS"/>
    <s v="-39.08425, 120.04675 | Zoom: 12"/>
    <b v="1"/>
    <s v="United States"/>
    <s v="Lake Tahoe"/>
    <s v="TA"/>
    <x v="197"/>
    <n v="49.8"/>
    <s v="18:45:13 UTC"/>
    <n v="2.4"/>
    <s v="2500X1254px"/>
    <s v="PNG"/>
    <s v="44m"/>
    <s v="2022H1"/>
    <n v="1.3499999999999999"/>
    <n v="10"/>
    <s v="02 Sunny (10%-30%)"/>
  </r>
  <r>
    <m/>
    <s v="L8-9_L1"/>
    <s v="CDM-MLB-CLS"/>
    <s v="-39.08425, 120.04675 | Zoom: 12"/>
    <b v="1"/>
    <s v="United States"/>
    <s v="Lake Tahoe"/>
    <s v="TA"/>
    <x v="456"/>
    <n v="48.5"/>
    <s v="18:33:06 UTC"/>
    <n v="71.099999999999994"/>
    <s v="2500X1254px"/>
    <s v="PNG"/>
    <s v="44m"/>
    <s v="2022H1"/>
    <n v="71.099999999999994"/>
    <n v="80"/>
    <s v="03 Cloudy (40%-90%)"/>
  </r>
  <r>
    <m/>
    <s v="L8-9_L1"/>
    <s v="CDM-MLB-CLS"/>
    <s v="-39.08425, 120.04675 | Zoom: 12"/>
    <b v="1"/>
    <s v="United States"/>
    <s v="Lake Tahoe"/>
    <s v="TA"/>
    <x v="367"/>
    <n v="48.1"/>
    <s v="18:39:27 UTC"/>
    <n v="5"/>
    <s v="2500X1254px"/>
    <s v="PNG"/>
    <s v="44m"/>
    <s v="2022H1"/>
    <n v="5"/>
    <n v="10"/>
    <s v="02 Sunny (10%-30%)"/>
  </r>
  <r>
    <m/>
    <s v="L8-9_L1"/>
    <s v="CDM-MLB-CLS"/>
    <s v="-39.08425, 120.04675 | Zoom: 12"/>
    <b v="1"/>
    <s v="United States"/>
    <s v="Lake Tahoe"/>
    <s v="TA"/>
    <x v="92"/>
    <n v="47.7"/>
    <s v="18:45:29 UTC"/>
    <n v="5.5"/>
    <s v="2500X1254px"/>
    <s v="PNG"/>
    <s v="44m"/>
    <s v="2022H1"/>
    <n v="14.05"/>
    <n v="20"/>
    <s v="02 Sunny (10%-30%)"/>
  </r>
  <r>
    <m/>
    <s v="L8-9_L1"/>
    <s v="CDM-MLB-CLS"/>
    <s v="-39.08425, 120.04675 | Zoom: 12"/>
    <b v="1"/>
    <s v="United States"/>
    <s v="Lake Tahoe"/>
    <s v="TA"/>
    <x v="92"/>
    <n v="46.7"/>
    <s v="18:45:05 UTC"/>
    <n v="22.6"/>
    <s v="2500X1254px"/>
    <s v="PNG"/>
    <s v="44m"/>
    <s v="2022H1"/>
    <n v="14.05"/>
    <n v="20"/>
    <s v="02 Sunny (10%-30%)"/>
  </r>
  <r>
    <m/>
    <s v="L8-9_L1"/>
    <s v="CDM-MLB-CLS"/>
    <s v="-39.08425, 120.04675 | Zoom: 12"/>
    <b v="1"/>
    <s v="United States"/>
    <s v="Lake Tahoe"/>
    <s v="TA"/>
    <x v="200"/>
    <n v="45"/>
    <s v="18:39:24 UTC"/>
    <n v="92.4"/>
    <s v="2500X1254px"/>
    <s v="PNG"/>
    <s v="44m"/>
    <s v="2022H1"/>
    <n v="92.4"/>
    <n v="100"/>
    <s v="04 Overcast (100%)"/>
  </r>
  <r>
    <m/>
    <s v="L8-9_L1"/>
    <s v="CDM-MLB-CLS"/>
    <s v="-39.08425, 120.04675 | Zoom: 12"/>
    <b v="1"/>
    <s v="United States"/>
    <s v="Lake Tahoe"/>
    <s v="TA"/>
    <x v="427"/>
    <n v="42.3"/>
    <s v="18:33:17 UTC"/>
    <n v="13.4"/>
    <s v="2500X1254px"/>
    <s v="PNG"/>
    <s v="44m"/>
    <s v="2022H1"/>
    <n v="13.4"/>
    <n v="20"/>
    <s v="02 Sunny (10%-30%)"/>
  </r>
  <r>
    <m/>
    <s v="L8-9_L1"/>
    <s v="CDM-MLB-CLS"/>
    <s v="-39.08425, 120.04675 | Zoom: 12"/>
    <b v="1"/>
    <s v="United States"/>
    <s v="Lake Tahoe"/>
    <s v="TA"/>
    <x v="95"/>
    <n v="41.9"/>
    <s v="18:39:31 UTC"/>
    <n v="54.6"/>
    <s v="2500X1254px"/>
    <s v="PNG"/>
    <s v="44m"/>
    <s v="2022H1"/>
    <n v="54.6"/>
    <n v="60"/>
    <s v="03 Cloudy (40%-90%)"/>
  </r>
  <r>
    <m/>
    <s v="L8-9_L1"/>
    <s v="CDM-MLB-CLS"/>
    <s v="-39.08425, 120.04675 | Zoom: 12"/>
    <b v="1"/>
    <s v="United States"/>
    <s v="Lake Tahoe"/>
    <s v="TA"/>
    <x v="368"/>
    <n v="41.5"/>
    <s v="18:45:40 UTC"/>
    <n v="14.6"/>
    <s v="2500X1254px"/>
    <s v="PNG"/>
    <s v="44m"/>
    <s v="2022H1"/>
    <n v="23.15"/>
    <n v="30"/>
    <s v="02 Sunny (10%-30%)"/>
  </r>
  <r>
    <m/>
    <s v="L8-9_L1"/>
    <s v="CDM-MLB-CLS"/>
    <s v="-39.08425, 120.04675 | Zoom: 12"/>
    <b v="1"/>
    <s v="United States"/>
    <s v="Lake Tahoe"/>
    <s v="TA"/>
    <x v="368"/>
    <n v="40.4"/>
    <s v="18:45:16 UTC"/>
    <n v="31.7"/>
    <s v="2500X1254px"/>
    <s v="PNG"/>
    <s v="44m"/>
    <s v="2022H1"/>
    <n v="23.15"/>
    <n v="30"/>
    <s v="02 Sunny (10%-30%)"/>
  </r>
  <r>
    <m/>
    <s v="L8-9_L1"/>
    <s v="CDM-MLB-CLS"/>
    <s v="-39.08425, 120.04675 | Zoom: 12"/>
    <b v="1"/>
    <s v="United States"/>
    <s v="Lake Tahoe"/>
    <s v="TA"/>
    <x v="203"/>
    <n v="39.299999999999997"/>
    <s v="18:33:20 UTC"/>
    <n v="51.6"/>
    <s v="2500X1254px"/>
    <s v="PNG"/>
    <s v="44m"/>
    <s v="2022H1"/>
    <n v="51.6"/>
    <n v="60"/>
    <s v="03 Cloudy (40%-90%)"/>
  </r>
  <r>
    <m/>
    <s v="L8-9_L1"/>
    <s v="CDM-MLB-CLS"/>
    <s v="-39.08425, 120.04675 | Zoom: 12"/>
    <b v="1"/>
    <s v="United States"/>
    <s v="Lake Tahoe"/>
    <s v="TA"/>
    <x v="369"/>
    <n v="38.9"/>
    <s v="18:39:31 UTC"/>
    <n v="10"/>
    <s v="2500X1254px"/>
    <s v="PNG"/>
    <s v="44m"/>
    <s v="2022H1"/>
    <n v="10"/>
    <n v="10"/>
    <s v="02 Sunny (10%-30%)"/>
  </r>
  <r>
    <m/>
    <s v="L8-9_L1"/>
    <s v="CDM-MLB-CLS"/>
    <s v="-39.08425, 120.04675 | Zoom: 12"/>
    <b v="1"/>
    <s v="United States"/>
    <s v="Lake Tahoe"/>
    <s v="TA"/>
    <x v="370"/>
    <n v="38.5"/>
    <s v="18:45:42 UTC"/>
    <n v="0.6"/>
    <s v="2500X1254px"/>
    <s v="PNG"/>
    <s v="44m"/>
    <s v="2022H1"/>
    <n v="6.09"/>
    <n v="10"/>
    <s v="02 Sunny (10%-30%)"/>
  </r>
  <r>
    <m/>
    <s v="L8-9_L1"/>
    <s v="CDM-MLB-CLS"/>
    <s v="-39.08425, 120.04675 | Zoom: 12"/>
    <b v="1"/>
    <s v="United States"/>
    <s v="Lake Tahoe"/>
    <s v="TA"/>
    <x v="370"/>
    <n v="37.4"/>
    <s v="18:45:18 UTC"/>
    <n v="11.58"/>
    <s v="2500X1254px"/>
    <s v="PNG"/>
    <s v="44m"/>
    <s v="2022H1"/>
    <n v="6.09"/>
    <n v="10"/>
    <s v="02 Sunny (10%-30%)"/>
  </r>
  <r>
    <m/>
    <s v="L8-9_L1"/>
    <s v="CDM-MLB-CLS"/>
    <s v="-39.08425, 120.04675 | Zoom: 12"/>
    <b v="1"/>
    <s v="United States"/>
    <s v="Lake Tahoe"/>
    <s v="TA"/>
    <x v="98"/>
    <n v="36.4"/>
    <s v="18:33:20 UTC"/>
    <n v="64.099999999999994"/>
    <s v="2500X1254px"/>
    <s v="PNG"/>
    <s v="44m"/>
    <s v="2022H1"/>
    <n v="64.099999999999994"/>
    <n v="70"/>
    <s v="03 Cloudy (40%-90%)"/>
  </r>
  <r>
    <m/>
    <s v="L8-9_L1"/>
    <s v="CDM-MLB-CLS"/>
    <s v="-39.08425, 120.04675 | Zoom: 12"/>
    <b v="1"/>
    <s v="United States"/>
    <s v="Lake Tahoe"/>
    <s v="TA"/>
    <x v="371"/>
    <n v="36"/>
    <s v="18:39:37 UT"/>
    <n v="41.2"/>
    <s v="2500X1254px"/>
    <s v="PNG"/>
    <s v="44m"/>
    <s v="2022H1"/>
    <n v="41.2"/>
    <n v="50"/>
    <s v="03 Cloudy (40%-90%)"/>
  </r>
  <r>
    <m/>
    <s v="L8-9_L1"/>
    <s v="CDM-MLB-CLS"/>
    <s v="-39.08425, 120.04675 | Zoom: 12"/>
    <b v="1"/>
    <s v="United States"/>
    <s v="Lake Tahoe"/>
    <s v="TA"/>
    <x v="205"/>
    <n v="35.700000000000003"/>
    <s v="18:45:42 UTC"/>
    <n v="69.5"/>
    <s v="2500X1254px"/>
    <s v="PNG"/>
    <s v="44m"/>
    <s v="2022H1"/>
    <n v="55.3"/>
    <n v="60"/>
    <s v="03 Cloudy (40%-90%)"/>
  </r>
  <r>
    <m/>
    <s v="L8-9_L1"/>
    <s v="CDM-MLB-CLS"/>
    <s v="-39.08425, 120.04675 | Zoom: 12"/>
    <b v="1"/>
    <s v="United States"/>
    <s v="Lake Tahoe"/>
    <s v="TA"/>
    <x v="205"/>
    <n v="34.6"/>
    <s v="18:45:18 UTC"/>
    <n v="41.1"/>
    <s v="2500X1254px"/>
    <s v="PNG"/>
    <s v="44m"/>
    <s v="2022H1"/>
    <n v="55.3"/>
    <n v="60"/>
    <s v="03 Cloudy (40%-90%)"/>
  </r>
  <r>
    <m/>
    <s v="L8-9_L1"/>
    <s v="CDM-MLB-CLS"/>
    <s v="-39.08425, 120.04675 | Zoom: 12"/>
    <b v="1"/>
    <s v="United States"/>
    <s v="Lake Tahoe"/>
    <s v="TA"/>
    <x v="457"/>
    <n v="33.700000000000003"/>
    <s v="18:33:31 UTC"/>
    <n v="69.099999999999994"/>
    <s v="2500X1254px"/>
    <s v="PNG"/>
    <s v="44m"/>
    <s v="2022H1"/>
    <n v="69.099999999999994"/>
    <n v="70"/>
    <s v="03 Cloudy (40%-90%)"/>
  </r>
  <r>
    <m/>
    <s v="L8-9_L1"/>
    <s v="CDM-MLB-CLS"/>
    <s v="-39.08425, 120.04675 | Zoom: 12"/>
    <b v="1"/>
    <s v="United States"/>
    <s v="Lake Tahoe"/>
    <s v="TA"/>
    <x v="372"/>
    <n v="33.4"/>
    <s v="18:39:35 UTC"/>
    <n v="1.2"/>
    <s v="2500X1254px"/>
    <s v="PNG"/>
    <s v="44m"/>
    <s v="2022H1"/>
    <n v="1.2"/>
    <n v="10"/>
    <s v="02 Sunny (10%-30%)"/>
  </r>
  <r>
    <m/>
    <s v="L8-9_L1"/>
    <s v="CDM-MLB-CLS"/>
    <s v="-39.08425, 120.04675 | Zoom: 12"/>
    <b v="1"/>
    <s v="United States"/>
    <s v="Lake Tahoe"/>
    <s v="TA"/>
    <x v="100"/>
    <n v="33.1"/>
    <s v="18:45:53 UTC"/>
    <n v="1.1000000000000001"/>
    <s v="2500X1254px"/>
    <s v="PNG"/>
    <s v="44m"/>
    <s v="2022H1"/>
    <n v="1.35"/>
    <n v="10"/>
    <s v="02 Sunny (10%-30%)"/>
  </r>
  <r>
    <m/>
    <s v="L8-9_L1"/>
    <s v="CDM-MLB-CLS"/>
    <s v="-39.08425, 120.04675 | Zoom: 12"/>
    <b v="1"/>
    <s v="United States"/>
    <s v="Lake Tahoe"/>
    <s v="TA"/>
    <x v="100"/>
    <n v="31.9"/>
    <s v="18:45:30 UTC"/>
    <n v="1.6"/>
    <s v="2500X1254px"/>
    <s v="PNG"/>
    <s v="44m"/>
    <s v="2022H1"/>
    <n v="1.35"/>
    <n v="10"/>
    <s v="02 Sunny (10%-30%)"/>
  </r>
  <r>
    <m/>
    <s v="L8-9_L1"/>
    <s v="CDM-MLB-CLS"/>
    <s v="-39.08425, 120.04675 | Zoom: 12"/>
    <b v="1"/>
    <s v="United States"/>
    <s v="Lake Tahoe"/>
    <s v="TA"/>
    <x v="458"/>
    <n v="31.3"/>
    <s v="18:33:26 UTC"/>
    <n v="3.1"/>
    <s v="2500X1254px"/>
    <s v="PNG"/>
    <s v="44m"/>
    <s v="2022H1"/>
    <n v="3.1"/>
    <n v="10"/>
    <s v="02 Sunny (10%-30%)"/>
  </r>
  <r>
    <m/>
    <s v="L8-9_L1"/>
    <s v="CDM-MLB-CLS"/>
    <s v="-39.08425, 120.04675 | Zoom: 12"/>
    <b v="1"/>
    <s v="United States"/>
    <s v="Lake Tahoe"/>
    <s v="TA"/>
    <x v="208"/>
    <n v="31"/>
    <s v="18:39:45 UTC"/>
    <n v="15.6"/>
    <s v="2500X1254px"/>
    <s v="PNG"/>
    <s v="44m"/>
    <s v="2022H1"/>
    <n v="15.6"/>
    <n v="20"/>
    <s v="02 Sunny (10%-30%)"/>
  </r>
  <r>
    <m/>
    <s v="L8-9_L1"/>
    <s v="CDM-MLB-CLS"/>
    <s v="-39.08425, 120.04675 | Zoom: 12"/>
    <b v="1"/>
    <s v="United States"/>
    <s v="Lake Tahoe"/>
    <s v="TA"/>
    <x v="373"/>
    <n v="30.7"/>
    <s v="18:45:48 UTC"/>
    <n v="1.1000000000000001"/>
    <s v="2500X1254px"/>
    <s v="PNG"/>
    <s v="44m"/>
    <s v="2022H1"/>
    <n v="1.4"/>
    <n v="10"/>
    <s v="02 Sunny (10%-30%)"/>
  </r>
  <r>
    <m/>
    <s v="L8-9_L1"/>
    <s v="CDM-MLB-CLS"/>
    <s v="-39.08425, 120.04675 | Zoom: 12"/>
    <b v="1"/>
    <s v="United States"/>
    <s v="Lake Tahoe"/>
    <s v="TA"/>
    <x v="373"/>
    <n v="29.6"/>
    <s v="18:45:24 UTC"/>
    <n v="1.7"/>
    <s v="2500X1254px"/>
    <s v="PNG"/>
    <s v="44m"/>
    <s v="2022H1"/>
    <n v="1.4"/>
    <n v="10"/>
    <s v="02 Sunny (10%-30%)"/>
  </r>
  <r>
    <m/>
    <s v="L8-9_L1"/>
    <s v="CDM-MLB-CLS"/>
    <s v="-39.08425, 120.04675 | Zoom: 12"/>
    <b v="1"/>
    <s v="United States"/>
    <s v="Lake Tahoe"/>
    <s v="TA"/>
    <x v="431"/>
    <n v="29.2"/>
    <s v="18:33:35 UTC"/>
    <n v="7.8"/>
    <s v="2500X1254px"/>
    <s v="PNG"/>
    <s v="44m"/>
    <s v="2022H1"/>
    <n v="7.8"/>
    <n v="10"/>
    <s v="02 Sunny (10%-30%)"/>
  </r>
  <r>
    <m/>
    <s v="L8-9_L1"/>
    <s v="CDM-MLB-CLS"/>
    <s v="-39.08425, 120.04675 | Zoom: 12"/>
    <b v="1"/>
    <s v="United States"/>
    <s v="Lake Tahoe"/>
    <s v="TA"/>
    <x v="103"/>
    <n v="29"/>
    <s v="18:39:38 UTC"/>
    <n v="2.1"/>
    <s v="2500X1254px"/>
    <s v="PNG"/>
    <s v="44m"/>
    <s v="2022H1"/>
    <n v="2.1"/>
    <n v="10"/>
    <s v="02 Sunny (10%-30%)"/>
  </r>
  <r>
    <m/>
    <s v="L8-9_L1"/>
    <s v="CDM-MLB-CLS"/>
    <s v="-39.08425, 120.04675 | Zoom: 12"/>
    <b v="1"/>
    <s v="United States"/>
    <s v="Lake Tahoe"/>
    <s v="TA"/>
    <x v="374"/>
    <n v="28.7"/>
    <s v="18:45:57 UTC"/>
    <n v="0.4"/>
    <s v="2500X1254px"/>
    <s v="PNG"/>
    <s v="44m"/>
    <s v="2022H1"/>
    <n v="0.85000000000000009"/>
    <n v="10"/>
    <s v="02 Sunny (10%-30%)"/>
  </r>
  <r>
    <m/>
    <s v="L8-9_L1"/>
    <s v="CDM-MLB-CLS"/>
    <s v="-39.08425, 120.04675 | Zoom: 12"/>
    <b v="1"/>
    <s v="United States"/>
    <s v="Lake Tahoe"/>
    <s v="TA"/>
    <x v="374"/>
    <n v="27.5"/>
    <s v="18:45:33 UTC"/>
    <n v="1.3"/>
    <s v="2500X1254px"/>
    <s v="PNG"/>
    <s v="44m"/>
    <s v="2022H1"/>
    <n v="0.85000000000000009"/>
    <n v="10"/>
    <s v="02 Sunny (10%-30%)"/>
  </r>
  <r>
    <m/>
    <s v="L8-9_L1"/>
    <s v="CDM-MLB-CLS"/>
    <s v="-39.08425, 120.04675 | Zoom: 12"/>
    <b v="1"/>
    <s v="United States"/>
    <s v="Lake Tahoe"/>
    <s v="TA"/>
    <x v="211"/>
    <n v="27.5"/>
    <s v="18:33:30 UTC"/>
    <n v="22.6"/>
    <s v="2500X1254px"/>
    <s v="PNG"/>
    <s v="44m"/>
    <s v="2022H1"/>
    <n v="22.6"/>
    <n v="30"/>
    <s v="02 Sunny (10%-30%)"/>
  </r>
  <r>
    <m/>
    <s v="L8-9_L1"/>
    <s v="CDM-MLB-CLS"/>
    <s v="-39.08425, 120.04675 | Zoom: 12"/>
    <b v="1"/>
    <s v="United States"/>
    <s v="Lake Tahoe"/>
    <s v="TA"/>
    <x v="375"/>
    <n v="27.3"/>
    <s v="18:39:45 UTC"/>
    <n v="0.6"/>
    <s v="2500X1254px"/>
    <s v="PNG"/>
    <s v="44m"/>
    <s v="2022H1"/>
    <n v="0.6"/>
    <n v="10"/>
    <s v="02 Sunny (10%-30%)"/>
  </r>
  <r>
    <m/>
    <s v="L8-9_L1"/>
    <s v="CDM-MLB-CLS"/>
    <s v="-39.08425, 120.04675 | Zoom: 12"/>
    <b v="1"/>
    <s v="United States"/>
    <s v="Lake Tahoe"/>
    <s v="TA"/>
    <x v="376"/>
    <n v="27.1"/>
    <s v="18:45:52 UTC"/>
    <n v="6.1"/>
    <s v="2500X1254px"/>
    <s v="PNG"/>
    <s v="44m"/>
    <s v="2022H1"/>
    <n v="3.5"/>
    <n v="10"/>
    <s v="02 Sunny (10%-30%)"/>
  </r>
  <r>
    <m/>
    <s v="L8-9_L1"/>
    <s v="CDM-MLB-CLS"/>
    <s v="-39.08425, 120.04675 | Zoom: 12"/>
    <b v="1"/>
    <s v="United States"/>
    <s v="Lake Tahoe"/>
    <s v="TA"/>
    <x v="376"/>
    <n v="25.9"/>
    <s v="18:45:28 UTC"/>
    <n v="0.9"/>
    <s v="2500X1254px"/>
    <s v="PNG"/>
    <s v="44m"/>
    <s v="2022H1"/>
    <n v="3.5"/>
    <n v="10"/>
    <s v="02 Sunny (10%-30%)"/>
  </r>
  <r>
    <m/>
    <s v="L8-9_L1"/>
    <s v="CDM-MLB-CLS"/>
    <s v="-39.08425, 120.04675 | Zoom: 12"/>
    <b v="1"/>
    <s v="United States"/>
    <s v="Lake Tahoe"/>
    <s v="TA"/>
    <x v="105"/>
    <n v="26.2"/>
    <s v="18:33:32 UTC"/>
    <n v="76.3"/>
    <s v="2500X1254px"/>
    <s v="PNG"/>
    <s v="44m"/>
    <s v="2022H1"/>
    <n v="76.3"/>
    <n v="80"/>
    <s v="03 Cloudy (40%-90%)"/>
  </r>
  <r>
    <m/>
    <s v="L8-9_L1"/>
    <s v="CDM-MLB-CLS"/>
    <s v="-39.08425, 120.04675 | Zoom: 12"/>
    <b v="1"/>
    <s v="United States"/>
    <s v="Lake Tahoe"/>
    <s v="TA"/>
    <x v="377"/>
    <n v="26"/>
    <s v="18:39:43 UTC"/>
    <n v="2.8"/>
    <s v="2500X1254px"/>
    <s v="PNG"/>
    <s v="44m"/>
    <s v="2022H1"/>
    <n v="2.8"/>
    <n v="10"/>
    <s v="02 Sunny (10%-30%)"/>
  </r>
  <r>
    <m/>
    <s v="L8-9_L1"/>
    <s v="CDM-MLB-CLS"/>
    <s v="-39.08425, 120.04675 | Zoom: 12"/>
    <b v="1"/>
    <s v="United States"/>
    <s v="Lake Tahoe"/>
    <s v="TA"/>
    <x v="213"/>
    <n v="25.9"/>
    <s v="18:45:55 UTC"/>
    <n v="25.7"/>
    <s v="2500X1254px"/>
    <s v="PNG"/>
    <s v="44m"/>
    <s v="2022H1"/>
    <n v="49"/>
    <n v="50"/>
    <s v="03 Cloudy (40%-90%)"/>
  </r>
  <r>
    <m/>
    <s v="L8-9_L1"/>
    <s v="CDM-MLB-CLS"/>
    <s v="-39.08425, 120.04675 | Zoom: 12"/>
    <b v="1"/>
    <s v="United States"/>
    <s v="Lake Tahoe"/>
    <s v="TA"/>
    <x v="213"/>
    <n v="24.7"/>
    <s v="18:45:31 UTC"/>
    <n v="72.3"/>
    <s v="2500X1254px"/>
    <s v="PNG"/>
    <s v="44m"/>
    <s v="2022H1"/>
    <n v="49"/>
    <n v="50"/>
    <s v="03 Cloudy (40%-90%)"/>
  </r>
  <r>
    <m/>
    <s v="L8-9_L1"/>
    <s v="CDM-MLB-CLS"/>
    <s v="-39.08425, 120.04675 | Zoom: 12"/>
    <b v="1"/>
    <s v="United States"/>
    <s v="Lake Tahoe"/>
    <s v="TA"/>
    <x v="459"/>
    <n v="25.3"/>
    <s v="18:33:33 UTC"/>
    <n v="60.4"/>
    <s v="2500X1254px"/>
    <s v="PNG"/>
    <s v="44m"/>
    <s v="2022H1"/>
    <n v="60.4"/>
    <n v="70"/>
    <s v="03 Cloudy (40%-90%)"/>
  </r>
  <r>
    <m/>
    <s v="L8-9_L1"/>
    <s v="CDM-MLB-CLS"/>
    <s v="-39.08425, 120.04675 | Zoom: 12"/>
    <b v="1"/>
    <s v="United States"/>
    <s v="Lake Tahoe"/>
    <s v="TA"/>
    <x v="378"/>
    <n v="25.2"/>
    <s v="18:39:46 UTC"/>
    <n v="90"/>
    <s v="2500X1254px"/>
    <s v="PNG"/>
    <s v="44m"/>
    <s v="2022H1"/>
    <n v="90"/>
    <n v="90"/>
    <s v="03 Cloudy (40%-90%)"/>
  </r>
  <r>
    <m/>
    <s v="L8-9_L1"/>
    <s v="CDM-MLB-CLS"/>
    <s v="-39.08425, 120.04675 | Zoom: 12"/>
    <b v="1"/>
    <s v="United States"/>
    <s v="Lake Tahoe"/>
    <s v="TA"/>
    <x v="107"/>
    <n v="25.2"/>
    <s v="18:45:55 UTC"/>
    <n v="100"/>
    <s v="2500X1254px"/>
    <s v="PNG"/>
    <s v="44m"/>
    <s v="2022H1"/>
    <n v="96.15"/>
    <n v="100"/>
    <s v="04 Overcast (100%)"/>
  </r>
  <r>
    <m/>
    <s v="L8-9_L1"/>
    <s v="CDM-MLB-CLS"/>
    <s v="-39.08425, 120.04675 | Zoom: 12"/>
    <b v="1"/>
    <s v="United States"/>
    <s v="Lake Tahoe"/>
    <s v="TA"/>
    <x v="107"/>
    <n v="23.9"/>
    <s v="18:45:31 UTC"/>
    <n v="92.3"/>
    <s v="2500X1254px"/>
    <s v="PNG"/>
    <s v="44m"/>
    <s v="2022H1"/>
    <n v="96.15"/>
    <n v="100"/>
    <s v="04 Overcast (100%)"/>
  </r>
  <r>
    <m/>
    <m/>
    <m/>
    <m/>
    <m/>
    <m/>
    <m/>
    <m/>
    <x v="460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2">
  <r>
    <m/>
    <x v="0"/>
    <x v="0"/>
    <s v="-36.84, 174.76 | Zoom:14"/>
    <b v="1"/>
    <s v="New Zealand"/>
    <x v="0"/>
    <s v="AC"/>
    <d v="2023-06-27T00:00:00"/>
    <s v="60HTE"/>
    <s v="22:26:22 UTC"/>
    <n v="14.8"/>
    <x v="0"/>
    <s v="PNG"/>
    <x v="0"/>
    <x v="0"/>
    <n v="11.600000000000001"/>
    <n v="20"/>
    <x v="0"/>
    <s v="45104S2A_MSIL1CCDM-MLB-GANAC4510402 Sunny (10%-30%)"/>
    <n v="1"/>
    <s v="20230627T222622"/>
    <n v="2023"/>
    <s v="06"/>
    <n v="27"/>
    <s v="22"/>
    <s v="26"/>
    <s v="22"/>
    <s v="GAN_AC_1450X643px_10m_S2A_MSIL1C"/>
    <s v="2A_MSIL1C_S2_CD_CLS_AC_20230627T222622_TRUE_60HTE_020CC"/>
    <s v="S2A_MSIL1C_AC_20230627T222622_60HTE_14.8CC"/>
  </r>
  <r>
    <m/>
    <x v="0"/>
    <x v="0"/>
    <s v="-36.84, 174.76 | Zoom:14"/>
    <b v="1"/>
    <s v="New Zealand"/>
    <x v="0"/>
    <s v="AC"/>
    <d v="2023-06-27T00:00:00"/>
    <s v="60HUE"/>
    <s v="22:26:18 UTC"/>
    <n v="8.4"/>
    <x v="0"/>
    <s v="PNG"/>
    <x v="0"/>
    <x v="0"/>
    <n v="11.600000000000001"/>
    <n v="20"/>
    <x v="0"/>
    <s v="45104S2A_MSIL1CCDM-MLB-GANAC4510402 Sunny (10%-30%)"/>
    <n v="0"/>
    <s v="20230627T222618"/>
    <n v="2023"/>
    <s v="06"/>
    <n v="27"/>
    <s v="22"/>
    <s v="26"/>
    <s v="18"/>
    <s v="GAN_AC_1450X643px_10m_S2A_MSIL1C"/>
    <s v="2A_MSIL1C_S2_CD_CLS_AC_20230627T222622_TRUE_60HTE_020CC"/>
    <s v="S2A_MSIL1C_AC_20230627T222618_60HUE_8.4CC"/>
  </r>
  <r>
    <m/>
    <x v="0"/>
    <x v="0"/>
    <s v="-36.84, 174.76 | Zoom:14"/>
    <b v="1"/>
    <s v="New Zealand"/>
    <x v="0"/>
    <s v="AC"/>
    <d v="2023-06-22T00:00:00"/>
    <s v="60HTE"/>
    <s v="22:26:20 UTC"/>
    <n v="45.2"/>
    <x v="0"/>
    <s v="PNG"/>
    <x v="0"/>
    <x v="0"/>
    <n v="63.7"/>
    <n v="70"/>
    <x v="1"/>
    <s v="45099S2A_MSIL1CCDM-MLB-GANAC4509903 Cloudy (40%-90%)"/>
    <n v="1"/>
    <s v="20230622T222620"/>
    <n v="2023"/>
    <s v="06"/>
    <n v="22"/>
    <s v="22"/>
    <s v="26"/>
    <s v="20"/>
    <s v="GAN_AC_1450X643px_10m_S2A_MSIL1C"/>
    <s v="2A_MSIL1C_S2_CD_CLS_AC_20230627T222622_TRUE_60HTE_020CC"/>
    <s v="S2A_MSIL1C_AC_20230622T222620_60HTE_45.2CC"/>
  </r>
  <r>
    <m/>
    <x v="0"/>
    <x v="0"/>
    <s v="-36.84, 174.76 | Zoom:14"/>
    <b v="1"/>
    <s v="New Zealand"/>
    <x v="0"/>
    <s v="AC"/>
    <d v="2023-06-22T00:00:00"/>
    <s v="60HUE"/>
    <s v="22:26:17 UTC"/>
    <n v="82.2"/>
    <x v="0"/>
    <s v="PNG"/>
    <x v="0"/>
    <x v="0"/>
    <n v="63.7"/>
    <n v="70"/>
    <x v="1"/>
    <s v="45099S2A_MSIL1CCDM-MLB-GANAC4509903 Cloudy (40%-90%)"/>
    <n v="0"/>
    <s v="20230622T222617"/>
    <n v="2023"/>
    <s v="06"/>
    <n v="22"/>
    <s v="22"/>
    <s v="26"/>
    <s v="17"/>
    <s v="GAN_AC_1450X643px_10m_S2A_MSIL1C"/>
    <s v="2A_MSIL1C_S2_CD_CLS_AC_20230627T222622_TRUE_60HTE_020CC"/>
    <s v="S2A_MSIL1C_AC_20230622T222617_60HUE_82.2CC"/>
  </r>
  <r>
    <m/>
    <x v="0"/>
    <x v="0"/>
    <s v="-36.84, 174.76 | Zoom:14"/>
    <b v="1"/>
    <s v="New Zealand"/>
    <x v="0"/>
    <s v="AC"/>
    <d v="2023-06-17T00:00:00"/>
    <s v="60HTE"/>
    <s v="22:26:22 UTC"/>
    <n v="10.5"/>
    <x v="0"/>
    <s v="PNG"/>
    <x v="0"/>
    <x v="0"/>
    <n v="45.3"/>
    <n v="50"/>
    <x v="1"/>
    <s v="45094S2A_MSIL1CCDM-MLB-GANAC4509403 Cloudy (40%-90%)"/>
    <n v="1"/>
    <s v="20230617T222622"/>
    <n v="2023"/>
    <s v="06"/>
    <n v="17"/>
    <s v="22"/>
    <s v="26"/>
    <s v="22"/>
    <s v="GAN_AC_1450X643px_10m_S2A_MSIL1C"/>
    <s v="2A_MSIL1C_S2_CD_CLS_AC_20230627T222622_TRUE_60HTE_020CC"/>
    <s v="S2A_MSIL1C_AC_20230617T222622_60HTE_10.5CC"/>
  </r>
  <r>
    <m/>
    <x v="0"/>
    <x v="0"/>
    <s v="-36.84, 174.76 | Zoom:14"/>
    <b v="1"/>
    <s v="New Zealand"/>
    <x v="0"/>
    <s v="AC"/>
    <d v="2023-06-17T00:00:00"/>
    <s v="60HUE"/>
    <s v="22:26:18 UTC"/>
    <n v="80.099999999999994"/>
    <x v="0"/>
    <s v="PNG"/>
    <x v="0"/>
    <x v="0"/>
    <n v="45.3"/>
    <n v="50"/>
    <x v="1"/>
    <s v="45094S2A_MSIL1CCDM-MLB-GANAC4509403 Cloudy (40%-90%)"/>
    <n v="0"/>
    <s v="20230617T222618"/>
    <n v="2023"/>
    <s v="06"/>
    <n v="17"/>
    <s v="22"/>
    <s v="26"/>
    <s v="18"/>
    <s v="GAN_AC_1450X643px_10m_S2A_MSIL1C"/>
    <s v="2A_MSIL1C_S2_CD_CLS_AC_20230627T222622_TRUE_60HTE_020CC"/>
    <s v="S2A_MSIL1C_AC_20230617T222618_60HUE_80.1CC"/>
  </r>
  <r>
    <m/>
    <x v="0"/>
    <x v="0"/>
    <s v="-36.84, 174.76 | Zoom:14"/>
    <b v="1"/>
    <s v="New Zealand"/>
    <x v="0"/>
    <s v="AC"/>
    <d v="2023-06-12T00:00:00"/>
    <s v="60HTE"/>
    <s v="22:26:21 UTC"/>
    <n v="13.6"/>
    <x v="0"/>
    <s v="PNG"/>
    <x v="0"/>
    <x v="0"/>
    <n v="6.8"/>
    <n v="10"/>
    <x v="0"/>
    <s v="45089S2A_MSIL1CCDM-MLB-GANAC4508902 Sunny (10%-30%)"/>
    <n v="1"/>
    <s v="20230612T222621"/>
    <n v="2023"/>
    <s v="06"/>
    <n v="12"/>
    <s v="22"/>
    <s v="26"/>
    <s v="21"/>
    <s v="GAN_AC_1450X643px_10m_S2A_MSIL1C"/>
    <s v="2A_MSIL1C_S2_CD_CLS_AC_20230627T222622_TRUE_60HTE_020CC"/>
    <s v="S2A_MSIL1C_AC_20230612T222621_60HTE_13.6CC"/>
  </r>
  <r>
    <m/>
    <x v="0"/>
    <x v="0"/>
    <s v="-36.84, 174.76 | Zoom:14"/>
    <b v="1"/>
    <s v="New Zealand"/>
    <x v="0"/>
    <s v="AC"/>
    <d v="2023-06-12T00:00:00"/>
    <s v="60HUE"/>
    <s v="22:26:18 UTC"/>
    <n v="0"/>
    <x v="0"/>
    <s v="PNG"/>
    <x v="0"/>
    <x v="0"/>
    <n v="6.8"/>
    <n v="10"/>
    <x v="0"/>
    <s v="45089S2A_MSIL1CCDM-MLB-GANAC4508902 Sunny (10%-30%)"/>
    <n v="0"/>
    <s v="20230612T222618"/>
    <n v="2023"/>
    <s v="06"/>
    <n v="12"/>
    <s v="22"/>
    <s v="26"/>
    <s v="18"/>
    <s v="GAN_AC_1450X643px_10m_S2A_MSIL1C"/>
    <s v="2A_MSIL1C_S2_CD_CLS_AC_20230627T222622_TRUE_60HTE_020CC"/>
    <s v="S2A_MSIL1C_AC_20230612T222618_60HUE_0CC"/>
  </r>
  <r>
    <m/>
    <x v="0"/>
    <x v="0"/>
    <s v="-36.84, 174.76 | Zoom:14"/>
    <b v="1"/>
    <s v="New Zealand"/>
    <x v="0"/>
    <s v="AC"/>
    <d v="2023-06-07T00:00:00"/>
    <s v="60HTE"/>
    <s v="22:26:22 UTC"/>
    <n v="0"/>
    <x v="0"/>
    <s v="PNG"/>
    <x v="0"/>
    <x v="0"/>
    <n v="4"/>
    <n v="10"/>
    <x v="0"/>
    <s v="45084S2A_MSIL1CCDM-MLB-GANAC4508402 Sunny (10%-30%)"/>
    <n v="1"/>
    <s v="20230607T222622"/>
    <n v="2023"/>
    <s v="06"/>
    <s v="07"/>
    <s v="22"/>
    <s v="26"/>
    <s v="22"/>
    <s v="GAN_AC_1450X643px_10m_S2A_MSIL1C"/>
    <s v="2A_MSIL1C_S2_CD_CLS_AC_20230627T222622_TRUE_60HTE_020CC"/>
    <s v="S2A_MSIL1C_AC_20230607T222622_60HTE_0CC"/>
  </r>
  <r>
    <m/>
    <x v="0"/>
    <x v="0"/>
    <s v="-36.84, 174.76 | Zoom:14"/>
    <b v="1"/>
    <s v="New Zealand"/>
    <x v="0"/>
    <s v="AC"/>
    <d v="2023-06-07T00:00:00"/>
    <s v="60HUE"/>
    <s v="22:26:18 UTC"/>
    <n v="8"/>
    <x v="0"/>
    <s v="PNG"/>
    <x v="0"/>
    <x v="0"/>
    <n v="4"/>
    <n v="10"/>
    <x v="0"/>
    <s v="45084S2A_MSIL1CCDM-MLB-GANAC4508402 Sunny (10%-30%)"/>
    <n v="0"/>
    <s v="20230607T222618"/>
    <n v="2023"/>
    <s v="06"/>
    <s v="07"/>
    <s v="22"/>
    <s v="26"/>
    <s v="18"/>
    <s v="GAN_AC_1450X643px_10m_S2A_MSIL1C"/>
    <s v="2A_MSIL1C_S2_CD_CLS_AC_20230627T222622_TRUE_60HTE_020CC"/>
    <s v="S2A_MSIL1C_AC_20230607T222618_60HUE_8CC"/>
  </r>
  <r>
    <m/>
    <x v="0"/>
    <x v="0"/>
    <s v="-36.84, 174.76 | Zoom:14"/>
    <b v="1"/>
    <s v="New Zealand"/>
    <x v="0"/>
    <s v="AC"/>
    <d v="2023-06-02T00:00:00"/>
    <s v="60HTE"/>
    <s v="22:26:21 UTC"/>
    <n v="8.1999999999999993"/>
    <x v="0"/>
    <s v="PNG"/>
    <x v="0"/>
    <x v="0"/>
    <n v="4.8499999999999996"/>
    <n v="10"/>
    <x v="0"/>
    <s v="45079S2A_MSIL1CCDM-MLB-GANAC4507902 Sunny (10%-30%)"/>
    <n v="1"/>
    <s v="20230602T222621"/>
    <n v="2023"/>
    <s v="06"/>
    <s v="02"/>
    <s v="22"/>
    <s v="26"/>
    <s v="21"/>
    <s v="GAN_AC_1450X643px_10m_S2A_MSIL1C"/>
    <s v="2A_MSIL1C_S2_CD_CLS_AC_20230627T222622_TRUE_60HTE_020CC"/>
    <s v="S2A_MSIL1C_AC_20230602T222621_60HTE_8.2CC"/>
  </r>
  <r>
    <m/>
    <x v="0"/>
    <x v="0"/>
    <s v="-36.84, 174.76 | Zoom:14"/>
    <b v="1"/>
    <s v="New Zealand"/>
    <x v="0"/>
    <s v="AC"/>
    <d v="2023-06-02T00:00:00"/>
    <s v="60HUE"/>
    <s v="22:26:17 UTC"/>
    <n v="1.5"/>
    <x v="0"/>
    <s v="PNG"/>
    <x v="0"/>
    <x v="0"/>
    <n v="4.8499999999999996"/>
    <n v="10"/>
    <x v="0"/>
    <s v="45079S2A_MSIL1CCDM-MLB-GANAC4507902 Sunny (10%-30%)"/>
    <n v="0"/>
    <s v="20230602T222617"/>
    <n v="2023"/>
    <s v="06"/>
    <s v="02"/>
    <s v="22"/>
    <s v="26"/>
    <s v="17"/>
    <s v="GAN_AC_1450X643px_10m_S2A_MSIL1C"/>
    <s v="2A_MSIL1C_S2_CD_CLS_AC_20230627T222622_TRUE_60HTE_020CC"/>
    <s v="S2A_MSIL1C_AC_20230602T222617_60HUE_1.5CC"/>
  </r>
  <r>
    <m/>
    <x v="0"/>
    <x v="0"/>
    <s v="-36.84, 174.76 | Zoom:14"/>
    <b v="1"/>
    <s v="New Zealand"/>
    <x v="0"/>
    <s v="AC"/>
    <d v="2023-05-28T00:00:00"/>
    <s v="60HTE"/>
    <s v="22:26:21 UTC"/>
    <n v="57.1"/>
    <x v="0"/>
    <s v="PNG"/>
    <x v="0"/>
    <x v="0"/>
    <n v="78.55"/>
    <n v="80"/>
    <x v="1"/>
    <s v="45074S2A_MSIL1CCDM-MLB-GANAC4507403 Cloudy (40%-90%)"/>
    <n v="1"/>
    <s v="20230528T222621"/>
    <n v="2023"/>
    <s v="05"/>
    <n v="28"/>
    <s v="22"/>
    <s v="26"/>
    <s v="21"/>
    <s v="GAN_AC_1450X643px_10m_S2A_MSIL1C"/>
    <s v="2A_MSIL1C_S2_CD_CLS_AC_20230627T222622_TRUE_60HTE_020CC"/>
    <s v="S2A_MSIL1C_AC_20230528T222621_60HTE_57.1CC"/>
  </r>
  <r>
    <m/>
    <x v="0"/>
    <x v="0"/>
    <s v="-36.84, 174.76 | Zoom:14"/>
    <b v="1"/>
    <s v="New Zealand"/>
    <x v="0"/>
    <s v="AC"/>
    <d v="2023-05-28T00:00:00"/>
    <s v="60HUE"/>
    <s v="22:26:18 UTC"/>
    <n v="100"/>
    <x v="0"/>
    <s v="PNG"/>
    <x v="0"/>
    <x v="0"/>
    <n v="78.55"/>
    <n v="80"/>
    <x v="1"/>
    <s v="45074S2A_MSIL1CCDM-MLB-GANAC4507403 Cloudy (40%-90%)"/>
    <n v="0"/>
    <s v="20230528T222618"/>
    <n v="2023"/>
    <s v="05"/>
    <n v="28"/>
    <s v="22"/>
    <s v="26"/>
    <s v="18"/>
    <s v="GAN_AC_1450X643px_10m_S2A_MSIL1C"/>
    <s v="2A_MSIL1C_S2_CD_CLS_AC_20230627T222622_TRUE_60HTE_020CC"/>
    <s v="S2A_MSIL1C_AC_20230528T222618_60HUE_100CC"/>
  </r>
  <r>
    <m/>
    <x v="0"/>
    <x v="0"/>
    <s v="-36.84, 174.76 | Zoom:14"/>
    <b v="1"/>
    <s v="New Zealand"/>
    <x v="0"/>
    <s v="AC"/>
    <d v="2023-05-23T00:00:00"/>
    <s v="60HTE"/>
    <s v="22:26:20 UTC"/>
    <n v="29.6"/>
    <x v="0"/>
    <s v="PNG"/>
    <x v="0"/>
    <x v="0"/>
    <n v="16.95"/>
    <n v="20"/>
    <x v="0"/>
    <s v="45069S2A_MSIL1CCDM-MLB-GANAC4506902 Sunny (10%-30%)"/>
    <n v="1"/>
    <s v="20230523T222620"/>
    <n v="2023"/>
    <s v="05"/>
    <n v="23"/>
    <s v="22"/>
    <s v="26"/>
    <s v="20"/>
    <s v="GAN_AC_1450X643px_10m_S2A_MSIL1C"/>
    <s v="2A_MSIL1C_S2_CD_CLS_AC_20230627T222622_TRUE_60HTE_020CC"/>
    <s v="S2A_MSIL1C_AC_20230523T222620_60HTE_29.6CC"/>
  </r>
  <r>
    <m/>
    <x v="0"/>
    <x v="0"/>
    <s v="-36.84, 174.76 | Zoom:14"/>
    <b v="1"/>
    <s v="New Zealand"/>
    <x v="0"/>
    <s v="AC"/>
    <d v="2023-05-23T00:00:00"/>
    <s v="60HUE"/>
    <s v="22:26:17 UTC"/>
    <n v="4.3"/>
    <x v="0"/>
    <s v="PNG"/>
    <x v="0"/>
    <x v="0"/>
    <n v="16.95"/>
    <n v="20"/>
    <x v="0"/>
    <s v="45069S2A_MSIL1CCDM-MLB-GANAC4506902 Sunny (10%-30%)"/>
    <n v="0"/>
    <s v="20230523T222617"/>
    <n v="2023"/>
    <s v="05"/>
    <n v="23"/>
    <s v="22"/>
    <s v="26"/>
    <s v="17"/>
    <s v="GAN_AC_1450X643px_10m_S2A_MSIL1C"/>
    <s v="2A_MSIL1C_S2_CD_CLS_AC_20230627T222622_TRUE_60HTE_020CC"/>
    <s v="S2A_MSIL1C_AC_20230523T222617_60HUE_4.3CC"/>
  </r>
  <r>
    <m/>
    <x v="0"/>
    <x v="0"/>
    <s v="-36.84, 174.76 | Zoom:14"/>
    <b v="1"/>
    <s v="New Zealand"/>
    <x v="0"/>
    <s v="AC"/>
    <d v="2023-05-18T00:00:00"/>
    <s v="60HTE"/>
    <s v="22:26:22 UTC"/>
    <n v="34.9"/>
    <x v="0"/>
    <s v="PNG"/>
    <x v="0"/>
    <x v="0"/>
    <n v="31.75"/>
    <n v="40"/>
    <x v="1"/>
    <s v="45064S2A_MSIL1CCDM-MLB-GANAC4506403 Cloudy (40%-90%)"/>
    <n v="1"/>
    <s v="20230518T222622"/>
    <n v="2023"/>
    <s v="05"/>
    <n v="18"/>
    <s v="22"/>
    <s v="26"/>
    <s v="22"/>
    <s v="GAN_AC_1450X643px_10m_S2A_MSIL1C"/>
    <s v="2A_MSIL1C_S2_CD_CLS_AC_20230627T222622_TRUE_60HTE_020CC"/>
    <s v="S2A_MSIL1C_AC_20230518T222622_60HTE_34.9CC"/>
  </r>
  <r>
    <m/>
    <x v="0"/>
    <x v="0"/>
    <s v="-36.84, 174.76 | Zoom:14"/>
    <b v="1"/>
    <s v="New Zealand"/>
    <x v="0"/>
    <s v="AC"/>
    <d v="2023-05-18T00:00:00"/>
    <s v="60HUE"/>
    <s v="22:26:18 UTC"/>
    <n v="28.6"/>
    <x v="0"/>
    <s v="PNG"/>
    <x v="0"/>
    <x v="0"/>
    <n v="31.75"/>
    <n v="40"/>
    <x v="1"/>
    <s v="45064S2A_MSIL1CCDM-MLB-GANAC4506403 Cloudy (40%-90%)"/>
    <n v="0"/>
    <s v="20230518T222618"/>
    <n v="2023"/>
    <s v="05"/>
    <n v="18"/>
    <s v="22"/>
    <s v="26"/>
    <s v="18"/>
    <s v="GAN_AC_1450X643px_10m_S2A_MSIL1C"/>
    <s v="2A_MSIL1C_S2_CD_CLS_AC_20230627T222622_TRUE_60HTE_020CC"/>
    <s v="S2A_MSIL1C_AC_20230518T222618_60HUE_28.6CC"/>
  </r>
  <r>
    <m/>
    <x v="0"/>
    <x v="0"/>
    <s v="-36.84, 174.76 | Zoom:14"/>
    <b v="1"/>
    <s v="New Zealand"/>
    <x v="0"/>
    <s v="AC"/>
    <d v="2023-05-13T00:00:00"/>
    <s v="60HTE"/>
    <s v="22:26:17 UTC"/>
    <n v="8.6"/>
    <x v="0"/>
    <s v="PNG"/>
    <x v="0"/>
    <x v="0"/>
    <n v="6.85"/>
    <n v="10"/>
    <x v="0"/>
    <s v="45059S2A_MSIL1CCDM-MLB-GANAC4505902 Sunny (10%-30%)"/>
    <n v="1"/>
    <s v="20230513T222617"/>
    <n v="2023"/>
    <s v="05"/>
    <n v="13"/>
    <s v="22"/>
    <s v="26"/>
    <s v="17"/>
    <s v="GAN_AC_1450X643px_10m_S2A_MSIL1C"/>
    <s v="2A_MSIL1C_S2_CD_CLS_AC_20230627T222622_TRUE_60HTE_020CC"/>
    <s v="S2A_MSIL1C_AC_20230513T222617_60HTE_8.6CC"/>
  </r>
  <r>
    <m/>
    <x v="0"/>
    <x v="0"/>
    <s v="-36.84, 174.76 | Zoom:14"/>
    <b v="1"/>
    <s v="New Zealand"/>
    <x v="0"/>
    <s v="AC"/>
    <d v="2023-05-13T00:00:00"/>
    <s v="60HUE"/>
    <s v="22:26:14 UTC"/>
    <n v="5.0999999999999996"/>
    <x v="0"/>
    <s v="PNG"/>
    <x v="0"/>
    <x v="0"/>
    <n v="6.85"/>
    <n v="10"/>
    <x v="0"/>
    <s v="45059S2A_MSIL1CCDM-MLB-GANAC4505902 Sunny (10%-30%)"/>
    <n v="0"/>
    <s v="20230513T222614"/>
    <n v="2023"/>
    <s v="05"/>
    <n v="13"/>
    <s v="22"/>
    <s v="26"/>
    <s v="14"/>
    <s v="GAN_AC_1450X643px_10m_S2A_MSIL1C"/>
    <s v="2A_MSIL1C_S2_CD_CLS_AC_20230627T222622_TRUE_60HTE_020CC"/>
    <s v="S2A_MSIL1C_AC_20230513T222614_60HUE_5.1CC"/>
  </r>
  <r>
    <m/>
    <x v="0"/>
    <x v="0"/>
    <s v="-36.84, 174.76 | Zoom:14"/>
    <b v="1"/>
    <s v="New Zealand"/>
    <x v="0"/>
    <s v="AC"/>
    <d v="2023-05-08T00:00:00"/>
    <s v="60HTE"/>
    <s v="22:26:20 UTC"/>
    <n v="100"/>
    <x v="0"/>
    <s v="PNG"/>
    <x v="0"/>
    <x v="0"/>
    <n v="100"/>
    <n v="100"/>
    <x v="2"/>
    <s v="45054S2A_MSIL1CCDM-MLB-GANAC4505404 Overcast (100%)"/>
    <n v="1"/>
    <s v="20230508T222620"/>
    <n v="2023"/>
    <s v="05"/>
    <s v="08"/>
    <s v="22"/>
    <s v="26"/>
    <s v="20"/>
    <s v="GAN_AC_1450X643px_10m_S2A_MSIL1C"/>
    <s v="2A_MSIL1C_S2_CD_CLS_AC_20230627T222622_TRUE_60HTE_020CC"/>
    <s v="S2A_MSIL1C_AC_20230508T222620_60HTE_100CC"/>
  </r>
  <r>
    <m/>
    <x v="0"/>
    <x v="0"/>
    <s v="-36.84, 174.76 | Zoom:14"/>
    <b v="1"/>
    <s v="New Zealand"/>
    <x v="0"/>
    <s v="AC"/>
    <d v="2023-05-08T00:00:00"/>
    <s v="60HUE"/>
    <s v="22:26:16 UTC"/>
    <n v="100"/>
    <x v="0"/>
    <s v="PNG"/>
    <x v="0"/>
    <x v="0"/>
    <n v="100"/>
    <n v="100"/>
    <x v="2"/>
    <s v="45054S2A_MSIL1CCDM-MLB-GANAC4505404 Overcast (100%)"/>
    <n v="0"/>
    <s v="20230508T222616"/>
    <n v="2023"/>
    <s v="05"/>
    <s v="08"/>
    <s v="22"/>
    <s v="26"/>
    <s v="16"/>
    <s v="GAN_AC_1450X643px_10m_S2A_MSIL1C"/>
    <s v="2A_MSIL1C_S2_CD_CLS_AC_20230627T222622_TRUE_60HTE_020CC"/>
    <s v="S2A_MSIL1C_AC_20230508T222616_60HUE_100CC"/>
  </r>
  <r>
    <m/>
    <x v="0"/>
    <x v="0"/>
    <s v="-36.84, 174.76 | Zoom:14"/>
    <b v="1"/>
    <s v="New Zealand"/>
    <x v="0"/>
    <s v="AC"/>
    <d v="2023-05-03T00:00:00"/>
    <s v="60HTE"/>
    <s v="22:26:17 UTC"/>
    <n v="100"/>
    <x v="0"/>
    <s v="PNG"/>
    <x v="0"/>
    <x v="0"/>
    <n v="100"/>
    <n v="100"/>
    <x v="2"/>
    <s v="45049S2A_MSIL1CCDM-MLB-GANAC4504904 Overcast (100%)"/>
    <n v="1"/>
    <s v="20230503T222617"/>
    <n v="2023"/>
    <s v="05"/>
    <s v="03"/>
    <s v="22"/>
    <s v="26"/>
    <s v="17"/>
    <s v="GAN_AC_1450X643px_10m_S2A_MSIL1C"/>
    <s v="2A_MSIL1C_S2_CD_CLS_AC_20230627T222622_TRUE_60HTE_020CC"/>
    <s v="S2A_MSIL1C_AC_20230503T222617_60HTE_100CC"/>
  </r>
  <r>
    <m/>
    <x v="0"/>
    <x v="0"/>
    <s v="-36.84, 174.76 | Zoom:14"/>
    <b v="1"/>
    <s v="New Zealand"/>
    <x v="0"/>
    <s v="AC"/>
    <d v="2023-05-03T00:00:00"/>
    <s v="60HUE"/>
    <s v="22:26:14 UTC"/>
    <n v="100"/>
    <x v="0"/>
    <s v="PNG"/>
    <x v="0"/>
    <x v="0"/>
    <n v="100"/>
    <n v="100"/>
    <x v="2"/>
    <s v="45049S2A_MSIL1CCDM-MLB-GANAC4504904 Overcast (100%)"/>
    <n v="0"/>
    <s v="20230503T222614"/>
    <n v="2023"/>
    <s v="05"/>
    <s v="03"/>
    <s v="22"/>
    <s v="26"/>
    <s v="14"/>
    <s v="GAN_AC_1450X643px_10m_S2A_MSIL1C"/>
    <s v="2A_MSIL1C_S2_CD_CLS_AC_20230627T222622_TRUE_60HTE_020CC"/>
    <s v="S2A_MSIL1C_AC_20230503T222614_60HUE_100CC"/>
  </r>
  <r>
    <m/>
    <x v="0"/>
    <x v="0"/>
    <s v="-36.84, 174.76 | Zoom:14"/>
    <b v="1"/>
    <s v="New Zealand"/>
    <x v="0"/>
    <s v="AC"/>
    <d v="2023-04-28T00:00:00"/>
    <s v="60HTE"/>
    <s v="22:26:19 UTC"/>
    <n v="100"/>
    <x v="0"/>
    <s v="PNG"/>
    <x v="0"/>
    <x v="0"/>
    <n v="99.9"/>
    <n v="100"/>
    <x v="2"/>
    <s v="45044S2A_MSIL1CCDM-MLB-GANAC4504404 Overcast (100%)"/>
    <n v="1"/>
    <s v="20230428T222619"/>
    <n v="2023"/>
    <s v="04"/>
    <n v="28"/>
    <s v="22"/>
    <s v="26"/>
    <s v="19"/>
    <s v="GAN_AC_1450X643px_10m_S2A_MSIL1C"/>
    <s v="2A_MSIL1C_S2_CD_CLS_AC_20230627T222622_TRUE_60HTE_020CC"/>
    <s v="S2A_MSIL1C_AC_20230428T222619_60HTE_100CC"/>
  </r>
  <r>
    <m/>
    <x v="0"/>
    <x v="0"/>
    <s v="-36.84, 174.76 | Zoom:14"/>
    <b v="1"/>
    <s v="New Zealand"/>
    <x v="0"/>
    <s v="AC"/>
    <d v="2023-04-28T00:00:00"/>
    <s v="60HUE"/>
    <s v="22:26:15 UTC"/>
    <n v="99.8"/>
    <x v="0"/>
    <s v="PNG"/>
    <x v="0"/>
    <x v="0"/>
    <n v="99.9"/>
    <n v="100"/>
    <x v="2"/>
    <s v="45044S2A_MSIL1CCDM-MLB-GANAC4504404 Overcast (100%)"/>
    <n v="0"/>
    <s v="20230428T222615"/>
    <n v="2023"/>
    <s v="04"/>
    <n v="28"/>
    <s v="22"/>
    <s v="26"/>
    <s v="15"/>
    <s v="GAN_AC_1450X643px_10m_S2A_MSIL1C"/>
    <s v="2A_MSIL1C_S2_CD_CLS_AC_20230627T222622_TRUE_60HTE_020CC"/>
    <s v="S2A_MSIL1C_AC_20230428T222615_60HUE_99.8CC"/>
  </r>
  <r>
    <m/>
    <x v="0"/>
    <x v="0"/>
    <s v="-36.84, 174.76 | Zoom:14"/>
    <b v="1"/>
    <s v="New Zealand"/>
    <x v="0"/>
    <s v="AC"/>
    <d v="2023-04-23T00:00:00"/>
    <s v="60HTE"/>
    <s v="22:26:16 UTC"/>
    <n v="13"/>
    <x v="0"/>
    <s v="PNG"/>
    <x v="0"/>
    <x v="0"/>
    <n v="10"/>
    <n v="10"/>
    <x v="0"/>
    <s v="45039S2A_MSIL1CCDM-MLB-GANAC4503902 Sunny (10%-30%)"/>
    <n v="1"/>
    <s v="20230423T222616"/>
    <n v="2023"/>
    <s v="04"/>
    <n v="23"/>
    <s v="22"/>
    <s v="26"/>
    <s v="16"/>
    <s v="GAN_AC_1450X643px_10m_S2A_MSIL1C"/>
    <s v="2A_MSIL1C_S2_CD_CLS_AC_20230627T222622_TRUE_60HTE_020CC"/>
    <s v="S2A_MSIL1C_AC_20230423T222616_60HTE_13CC"/>
  </r>
  <r>
    <m/>
    <x v="0"/>
    <x v="0"/>
    <s v="-36.84, 174.76 | Zoom:14"/>
    <b v="1"/>
    <s v="New Zealand"/>
    <x v="0"/>
    <s v="AC"/>
    <d v="2023-04-23T00:00:00"/>
    <s v="60HUE"/>
    <s v="22:26:13 UTC"/>
    <n v="7"/>
    <x v="0"/>
    <s v="PNG"/>
    <x v="0"/>
    <x v="0"/>
    <n v="10"/>
    <n v="10"/>
    <x v="0"/>
    <s v="45039S2A_MSIL1CCDM-MLB-GANAC4503902 Sunny (10%-30%)"/>
    <n v="0"/>
    <s v="20230423T222613"/>
    <n v="2023"/>
    <s v="04"/>
    <n v="23"/>
    <s v="22"/>
    <s v="26"/>
    <s v="13"/>
    <s v="GAN_AC_1450X643px_10m_S2A_MSIL1C"/>
    <s v="2A_MSIL1C_S2_CD_CLS_AC_20230627T222622_TRUE_60HTE_020CC"/>
    <s v="S2A_MSIL1C_AC_20230423T222613_60HUE_7CC"/>
  </r>
  <r>
    <m/>
    <x v="0"/>
    <x v="0"/>
    <s v="-36.84, 174.76 | Zoom:14"/>
    <b v="1"/>
    <s v="New Zealand"/>
    <x v="0"/>
    <s v="AC"/>
    <d v="2023-04-18T00:00:00"/>
    <s v="60HTE"/>
    <s v="22:26:19 UTC"/>
    <n v="31"/>
    <x v="0"/>
    <s v="PNG"/>
    <x v="0"/>
    <x v="0"/>
    <n v="29.25"/>
    <n v="30"/>
    <x v="0"/>
    <s v="45034S2A_MSIL1CCDM-MLB-GANAC4503402 Sunny (10%-30%)"/>
    <n v="1"/>
    <s v="20230418T222619"/>
    <n v="2023"/>
    <s v="04"/>
    <n v="18"/>
    <s v="22"/>
    <s v="26"/>
    <s v="19"/>
    <s v="GAN_AC_1450X643px_10m_S2A_MSIL1C"/>
    <s v="2A_MSIL1C_S2_CD_CLS_AC_20230627T222622_TRUE_60HTE_020CC"/>
    <s v="S2A_MSIL1C_AC_20230418T222619_60HTE_31CC"/>
  </r>
  <r>
    <m/>
    <x v="0"/>
    <x v="0"/>
    <s v="-36.84, 174.76 | Zoom:14"/>
    <b v="1"/>
    <s v="New Zealand"/>
    <x v="0"/>
    <s v="AC"/>
    <d v="2023-04-18T00:00:00"/>
    <s v="60HUE"/>
    <s v="22:26:15 UTC"/>
    <n v="27.5"/>
    <x v="0"/>
    <s v="PNG"/>
    <x v="0"/>
    <x v="0"/>
    <n v="29.25"/>
    <n v="30"/>
    <x v="0"/>
    <s v="45034S2A_MSIL1CCDM-MLB-GANAC4503402 Sunny (10%-30%)"/>
    <n v="0"/>
    <s v="20230418T222615"/>
    <n v="2023"/>
    <s v="04"/>
    <n v="18"/>
    <s v="22"/>
    <s v="26"/>
    <s v="15"/>
    <s v="GAN_AC_1450X643px_10m_S2A_MSIL1C"/>
    <s v="2A_MSIL1C_S2_CD_CLS_AC_20230627T222622_TRUE_60HTE_020CC"/>
    <s v="S2A_MSIL1C_AC_20230418T222615_60HUE_27.5CC"/>
  </r>
  <r>
    <m/>
    <x v="0"/>
    <x v="0"/>
    <s v="-36.84, 174.76 | Zoom:14"/>
    <b v="1"/>
    <s v="New Zealand"/>
    <x v="0"/>
    <s v="AC"/>
    <d v="2023-04-13T00:00:00"/>
    <s v="60HTE"/>
    <s v="22:26:17 UTC"/>
    <n v="6.8"/>
    <x v="0"/>
    <s v="PNG"/>
    <x v="0"/>
    <x v="0"/>
    <n v="23.599999999999998"/>
    <n v="30"/>
    <x v="0"/>
    <s v="45029S2A_MSIL1CCDM-MLB-GANAC4502902 Sunny (10%-30%)"/>
    <n v="1"/>
    <s v="20230413T222617"/>
    <n v="2023"/>
    <s v="04"/>
    <n v="13"/>
    <s v="22"/>
    <s v="26"/>
    <s v="17"/>
    <s v="GAN_AC_1450X643px_10m_S2A_MSIL1C"/>
    <s v="2A_MSIL1C_S2_CD_CLS_AC_20230627T222622_TRUE_60HTE_020CC"/>
    <s v="S2A_MSIL1C_AC_20230413T222617_60HTE_6.8CC"/>
  </r>
  <r>
    <m/>
    <x v="0"/>
    <x v="0"/>
    <s v="-36.84, 174.76 | Zoom:14"/>
    <b v="1"/>
    <s v="New Zealand"/>
    <x v="0"/>
    <s v="AC"/>
    <d v="2023-04-13T00:00:00"/>
    <s v="60HUE"/>
    <s v="22:26:14 UTC"/>
    <n v="40.4"/>
    <x v="0"/>
    <s v="PNG"/>
    <x v="0"/>
    <x v="0"/>
    <n v="23.599999999999998"/>
    <n v="30"/>
    <x v="0"/>
    <s v="45029S2A_MSIL1CCDM-MLB-GANAC4502902 Sunny (10%-30%)"/>
    <n v="0"/>
    <s v="20230413T222614"/>
    <n v="2023"/>
    <s v="04"/>
    <n v="13"/>
    <s v="22"/>
    <s v="26"/>
    <s v="14"/>
    <s v="GAN_AC_1450X643px_10m_S2A_MSIL1C"/>
    <s v="2A_MSIL1C_S2_CD_CLS_AC_20230627T222622_TRUE_60HTE_020CC"/>
    <s v="S2A_MSIL1C_AC_20230413T222614_60HUE_40.4CC"/>
  </r>
  <r>
    <m/>
    <x v="0"/>
    <x v="0"/>
    <s v="-36.84, 174.76 | Zoom:14"/>
    <b v="1"/>
    <s v="New Zealand"/>
    <x v="0"/>
    <s v="AC"/>
    <d v="2023-04-08T00:00:00"/>
    <s v="60HTE"/>
    <s v="22:26:19 UTC"/>
    <n v="94"/>
    <x v="0"/>
    <s v="PNG"/>
    <x v="0"/>
    <x v="0"/>
    <n v="76.95"/>
    <n v="80"/>
    <x v="1"/>
    <s v="45024S2A_MSIL1CCDM-MLB-GANAC4502403 Cloudy (40%-90%)"/>
    <n v="1"/>
    <s v="20230408T222619"/>
    <n v="2023"/>
    <s v="04"/>
    <s v="08"/>
    <s v="22"/>
    <s v="26"/>
    <s v="19"/>
    <s v="GAN_AC_1450X643px_10m_S2A_MSIL1C"/>
    <s v="2A_MSIL1C_S2_CD_CLS_AC_20230627T222622_TRUE_60HTE_020CC"/>
    <s v="S2A_MSIL1C_AC_20230408T222619_60HTE_94CC"/>
  </r>
  <r>
    <m/>
    <x v="0"/>
    <x v="0"/>
    <s v="-36.84, 174.76 | Zoom:14"/>
    <b v="1"/>
    <s v="New Zealand"/>
    <x v="0"/>
    <s v="AC"/>
    <d v="2023-04-08T00:00:00"/>
    <s v="60HUE"/>
    <s v="22:26:16 UTC"/>
    <n v="59.9"/>
    <x v="0"/>
    <s v="PNG"/>
    <x v="0"/>
    <x v="0"/>
    <n v="76.95"/>
    <n v="80"/>
    <x v="1"/>
    <s v="45024S2A_MSIL1CCDM-MLB-GANAC4502403 Cloudy (40%-90%)"/>
    <n v="0"/>
    <s v="20230408T222616"/>
    <n v="2023"/>
    <s v="04"/>
    <s v="08"/>
    <s v="22"/>
    <s v="26"/>
    <s v="16"/>
    <s v="GAN_AC_1450X643px_10m_S2A_MSIL1C"/>
    <s v="2A_MSIL1C_S2_CD_CLS_AC_20230627T222622_TRUE_60HTE_020CC"/>
    <s v="S2A_MSIL1C_AC_20230408T222616_60HUE_59.9CC"/>
  </r>
  <r>
    <m/>
    <x v="0"/>
    <x v="0"/>
    <s v="-36.84, 174.76 | Zoom:14"/>
    <b v="1"/>
    <s v="New Zealand"/>
    <x v="0"/>
    <s v="AC"/>
    <d v="2023-04-03T00:00:00"/>
    <s v="60HTE"/>
    <s v="22:26:16 UTC"/>
    <n v="6.2"/>
    <x v="0"/>
    <s v="PNG"/>
    <x v="0"/>
    <x v="0"/>
    <n v="3.1"/>
    <n v="10"/>
    <x v="0"/>
    <s v="45019S2A_MSIL1CCDM-MLB-GANAC4501902 Sunny (10%-30%)"/>
    <n v="1"/>
    <s v="20230403T222616"/>
    <n v="2023"/>
    <s v="04"/>
    <s v="03"/>
    <s v="22"/>
    <s v="26"/>
    <s v="16"/>
    <s v="GAN_AC_1450X643px_10m_S2A_MSIL1C"/>
    <s v="2A_MSIL1C_S2_CD_CLS_AC_20230627T222622_TRUE_60HTE_020CC"/>
    <s v="S2A_MSIL1C_AC_20230403T222616_60HTE_6.2CC"/>
  </r>
  <r>
    <m/>
    <x v="0"/>
    <x v="0"/>
    <s v="-36.84, 174.76 | Zoom:14"/>
    <b v="1"/>
    <s v="New Zealand"/>
    <x v="0"/>
    <s v="AC"/>
    <d v="2023-04-03T00:00:00"/>
    <s v="60HUE"/>
    <s v="22:26:13 UTC"/>
    <n v="0"/>
    <x v="0"/>
    <s v="PNG"/>
    <x v="0"/>
    <x v="0"/>
    <n v="3.1"/>
    <n v="10"/>
    <x v="0"/>
    <s v="45019S2A_MSIL1CCDM-MLB-GANAC4501902 Sunny (10%-30%)"/>
    <n v="0"/>
    <s v="20230403T222613"/>
    <n v="2023"/>
    <s v="04"/>
    <s v="03"/>
    <s v="22"/>
    <s v="26"/>
    <s v="13"/>
    <s v="GAN_AC_1450X643px_10m_S2A_MSIL1C"/>
    <s v="2A_MSIL1C_S2_CD_CLS_AC_20230627T222622_TRUE_60HTE_020CC"/>
    <s v="S2A_MSIL1C_AC_20230403T222613_60HUE_0CC"/>
  </r>
  <r>
    <m/>
    <x v="0"/>
    <x v="0"/>
    <s v="-36.84, 174.76 | Zoom:14"/>
    <b v="1"/>
    <s v="New Zealand"/>
    <x v="0"/>
    <s v="AC"/>
    <d v="2023-03-29T00:00:00"/>
    <s v="60HTE"/>
    <s v="22:26:20 UTC"/>
    <n v="42.3"/>
    <x v="0"/>
    <s v="PNG"/>
    <x v="0"/>
    <x v="0"/>
    <n v="27.95"/>
    <n v="30"/>
    <x v="0"/>
    <s v="45014S2A_MSIL1CCDM-MLB-GANAC4501402 Sunny (10%-30%)"/>
    <n v="1"/>
    <s v="20230329T222620"/>
    <n v="2023"/>
    <s v="03"/>
    <n v="29"/>
    <s v="22"/>
    <s v="26"/>
    <s v="20"/>
    <s v="GAN_AC_1450X643px_10m_S2A_MSIL1C"/>
    <s v="2A_MSIL1C_S2_CD_CLS_AC_20230627T222622_TRUE_60HTE_020CC"/>
    <s v="S2A_MSIL1C_AC_20230329T222620_60HTE_42.3CC"/>
  </r>
  <r>
    <m/>
    <x v="0"/>
    <x v="0"/>
    <s v="-36.84, 174.76 | Zoom:14"/>
    <b v="1"/>
    <s v="New Zealand"/>
    <x v="0"/>
    <s v="AC"/>
    <d v="2023-03-29T00:00:00"/>
    <s v="60HUE"/>
    <s v="22:26:17 UTC"/>
    <n v="13.6"/>
    <x v="0"/>
    <s v="PNG"/>
    <x v="0"/>
    <x v="0"/>
    <n v="27.95"/>
    <n v="30"/>
    <x v="0"/>
    <s v="45014S2A_MSIL1CCDM-MLB-GANAC4501402 Sunny (10%-30%)"/>
    <n v="0"/>
    <s v="20230329T222617"/>
    <n v="2023"/>
    <s v="03"/>
    <n v="29"/>
    <s v="22"/>
    <s v="26"/>
    <s v="17"/>
    <s v="GAN_AC_1450X643px_10m_S2A_MSIL1C"/>
    <s v="2A_MSIL1C_S2_CD_CLS_AC_20230627T222622_TRUE_60HTE_020CC"/>
    <s v="S2A_MSIL1C_AC_20230329T222617_60HUE_13.6CC"/>
  </r>
  <r>
    <m/>
    <x v="0"/>
    <x v="0"/>
    <s v="-36.84, 174.76 | Zoom:14"/>
    <b v="1"/>
    <s v="New Zealand"/>
    <x v="0"/>
    <s v="AC"/>
    <d v="2023-03-24T00:00:00"/>
    <s v="60HTE"/>
    <s v="22:26:15 UTC"/>
    <n v="23.1"/>
    <x v="0"/>
    <s v="PNG"/>
    <x v="0"/>
    <x v="0"/>
    <n v="13.5"/>
    <n v="20"/>
    <x v="0"/>
    <s v="45009S2A_MSIL1CCDM-MLB-GANAC4500902 Sunny (10%-30%)"/>
    <n v="1"/>
    <s v="20230324T222615"/>
    <n v="2023"/>
    <s v="03"/>
    <n v="24"/>
    <s v="22"/>
    <s v="26"/>
    <s v="15"/>
    <s v="GAN_AC_1450X643px_10m_S2A_MSIL1C"/>
    <s v="2A_MSIL1C_S2_CD_CLS_AC_20230627T222622_TRUE_60HTE_020CC"/>
    <s v="S2A_MSIL1C_AC_20230324T222615_60HTE_23.1CC"/>
  </r>
  <r>
    <m/>
    <x v="0"/>
    <x v="0"/>
    <s v="-36.84, 174.76 | Zoom:14"/>
    <b v="1"/>
    <s v="New Zealand"/>
    <x v="0"/>
    <s v="AC"/>
    <d v="2023-03-24T00:00:00"/>
    <s v="60HUE"/>
    <s v="22:26:12 UTC"/>
    <n v="3.9"/>
    <x v="0"/>
    <s v="PNG"/>
    <x v="0"/>
    <x v="0"/>
    <n v="13.5"/>
    <n v="20"/>
    <x v="0"/>
    <s v="45009S2A_MSIL1CCDM-MLB-GANAC4500902 Sunny (10%-30%)"/>
    <n v="0"/>
    <s v="20230324T222612"/>
    <n v="2023"/>
    <s v="03"/>
    <n v="24"/>
    <s v="22"/>
    <s v="26"/>
    <s v="12"/>
    <s v="GAN_AC_1450X643px_10m_S2A_MSIL1C"/>
    <s v="2A_MSIL1C_S2_CD_CLS_AC_20230627T222622_TRUE_60HTE_020CC"/>
    <s v="S2A_MSIL1C_AC_20230324T222612_60HUE_3.9CC"/>
  </r>
  <r>
    <m/>
    <x v="0"/>
    <x v="0"/>
    <s v="-36.84, 174.76 | Zoom:14"/>
    <b v="1"/>
    <s v="New Zealand"/>
    <x v="0"/>
    <s v="AC"/>
    <d v="2023-03-19T00:00:00"/>
    <s v="60HTE"/>
    <s v="22:26:20 UTC"/>
    <n v="4.9000000000000004"/>
    <x v="0"/>
    <s v="PNG"/>
    <x v="0"/>
    <x v="0"/>
    <n v="3"/>
    <n v="10"/>
    <x v="0"/>
    <s v="45004S2A_MSIL1CCDM-MLB-GANAC4500402 Sunny (10%-30%)"/>
    <n v="1"/>
    <s v="20230319T222620"/>
    <n v="2023"/>
    <s v="03"/>
    <n v="19"/>
    <s v="22"/>
    <s v="26"/>
    <s v="20"/>
    <s v="GAN_AC_1450X643px_10m_S2A_MSIL1C"/>
    <s v="2A_MSIL1C_S2_CD_CLS_AC_20230627T222622_TRUE_60HTE_020CC"/>
    <s v="S2A_MSIL1C_AC_20230319T222620_60HTE_4.9CC"/>
  </r>
  <r>
    <m/>
    <x v="0"/>
    <x v="0"/>
    <s v="-36.84, 174.76 | Zoom:14"/>
    <b v="1"/>
    <s v="New Zealand"/>
    <x v="0"/>
    <s v="AC"/>
    <d v="2023-03-19T00:00:00"/>
    <s v="60HUE"/>
    <s v="22:26:17 UTC"/>
    <n v="1.1000000000000001"/>
    <x v="0"/>
    <s v="PNG"/>
    <x v="0"/>
    <x v="0"/>
    <n v="3"/>
    <n v="10"/>
    <x v="0"/>
    <s v="45004S2A_MSIL1CCDM-MLB-GANAC4500402 Sunny (10%-30%)"/>
    <n v="0"/>
    <s v="20230319T222617"/>
    <n v="2023"/>
    <s v="03"/>
    <n v="19"/>
    <s v="22"/>
    <s v="26"/>
    <s v="17"/>
    <s v="GAN_AC_1450X643px_10m_S2A_MSIL1C"/>
    <s v="2A_MSIL1C_S2_CD_CLS_AC_20230627T222622_TRUE_60HTE_020CC"/>
    <s v="S2A_MSIL1C_AC_20230319T222617_60HUE_1.1CC"/>
  </r>
  <r>
    <m/>
    <x v="0"/>
    <x v="0"/>
    <s v="-36.84, 174.76 | Zoom:14"/>
    <b v="1"/>
    <s v="New Zealand"/>
    <x v="0"/>
    <s v="AC"/>
    <d v="2023-03-14T00:00:00"/>
    <s v="60HTE"/>
    <s v="22:26:14 UTC"/>
    <n v="25.1"/>
    <x v="0"/>
    <s v="PNG"/>
    <x v="0"/>
    <x v="0"/>
    <n v="13.8"/>
    <n v="20"/>
    <x v="0"/>
    <s v="44999S2A_MSIL1CCDM-MLB-GANAC4499902 Sunny (10%-30%)"/>
    <n v="1"/>
    <s v="20230314T222614"/>
    <n v="2023"/>
    <s v="03"/>
    <n v="14"/>
    <s v="22"/>
    <s v="26"/>
    <s v="14"/>
    <s v="GAN_AC_1450X643px_10m_S2A_MSIL1C"/>
    <s v="2A_MSIL1C_S2_CD_CLS_AC_20230627T222622_TRUE_60HTE_020CC"/>
    <s v="S2A_MSIL1C_AC_20230314T222614_60HTE_25.1CC"/>
  </r>
  <r>
    <m/>
    <x v="0"/>
    <x v="0"/>
    <s v="-36.84, 174.76 | Zoom:14"/>
    <b v="1"/>
    <s v="New Zealand"/>
    <x v="0"/>
    <s v="AC"/>
    <d v="2023-03-14T00:00:00"/>
    <s v="60HUE"/>
    <s v="22:26:11 UTC"/>
    <n v="2.5"/>
    <x v="0"/>
    <s v="PNG"/>
    <x v="0"/>
    <x v="0"/>
    <n v="13.8"/>
    <n v="20"/>
    <x v="0"/>
    <s v="44999S2A_MSIL1CCDM-MLB-GANAC4499902 Sunny (10%-30%)"/>
    <n v="0"/>
    <s v="20230314T222611"/>
    <n v="2023"/>
    <s v="03"/>
    <n v="14"/>
    <s v="22"/>
    <s v="26"/>
    <s v="11"/>
    <s v="GAN_AC_1450X643px_10m_S2A_MSIL1C"/>
    <s v="2A_MSIL1C_S2_CD_CLS_AC_20230627T222622_TRUE_60HTE_020CC"/>
    <s v="S2A_MSIL1C_AC_20230314T222611_60HUE_2.5CC"/>
  </r>
  <r>
    <m/>
    <x v="0"/>
    <x v="0"/>
    <s v="-36.84, 174.76 | Zoom:14"/>
    <b v="1"/>
    <s v="New Zealand"/>
    <x v="0"/>
    <s v="AC"/>
    <d v="2023-03-09T00:00:00"/>
    <s v="60HTE"/>
    <s v="22:26:21 UTC"/>
    <n v="65.3"/>
    <x v="0"/>
    <s v="PNG"/>
    <x v="0"/>
    <x v="0"/>
    <n v="82.1"/>
    <n v="90"/>
    <x v="1"/>
    <s v="44994S2A_MSIL1CCDM-MLB-GANAC4499403 Cloudy (40%-90%)"/>
    <n v="1"/>
    <s v="20230309T222621"/>
    <n v="2023"/>
    <s v="03"/>
    <s v="09"/>
    <s v="22"/>
    <s v="26"/>
    <s v="21"/>
    <s v="GAN_AC_1450X643px_10m_S2A_MSIL1C"/>
    <s v="2A_MSIL1C_S2_CD_CLS_AC_20230627T222622_TRUE_60HTE_020CC"/>
    <s v="S2A_MSIL1C_AC_20230309T222621_60HTE_65.3CC"/>
  </r>
  <r>
    <m/>
    <x v="0"/>
    <x v="0"/>
    <s v="-36.84, 174.76 | Zoom:14"/>
    <b v="1"/>
    <s v="New Zealand"/>
    <x v="0"/>
    <s v="AC"/>
    <d v="2023-03-09T00:00:00"/>
    <s v="60HUE"/>
    <s v="22:26:18 UTC"/>
    <n v="98.9"/>
    <x v="0"/>
    <s v="PNG"/>
    <x v="0"/>
    <x v="0"/>
    <n v="82.1"/>
    <n v="90"/>
    <x v="1"/>
    <s v="44994S2A_MSIL1CCDM-MLB-GANAC4499403 Cloudy (40%-90%)"/>
    <n v="0"/>
    <s v="20230309T222618"/>
    <n v="2023"/>
    <s v="03"/>
    <s v="09"/>
    <s v="22"/>
    <s v="26"/>
    <s v="18"/>
    <s v="GAN_AC_1450X643px_10m_S2A_MSIL1C"/>
    <s v="2A_MSIL1C_S2_CD_CLS_AC_20230627T222622_TRUE_60HTE_020CC"/>
    <s v="S2A_MSIL1C_AC_20230309T222618_60HUE_98.9CC"/>
  </r>
  <r>
    <m/>
    <x v="0"/>
    <x v="0"/>
    <s v="-36.84, 174.76 | Zoom:14"/>
    <b v="1"/>
    <s v="New Zealand"/>
    <x v="0"/>
    <s v="AC"/>
    <d v="2023-03-04T00:00:00"/>
    <s v="60HTE"/>
    <s v="22:26:14 UTC"/>
    <n v="20.8"/>
    <x v="0"/>
    <s v="PNG"/>
    <x v="0"/>
    <x v="0"/>
    <n v="33.700000000000003"/>
    <n v="40"/>
    <x v="1"/>
    <s v="44989S2A_MSIL1CCDM-MLB-GANAC4498903 Cloudy (40%-90%)"/>
    <n v="1"/>
    <s v="20230304T222614"/>
    <n v="2023"/>
    <s v="03"/>
    <s v="04"/>
    <s v="22"/>
    <s v="26"/>
    <s v="14"/>
    <s v="GAN_AC_1450X643px_10m_S2A_MSIL1C"/>
    <s v="2A_MSIL1C_S2_CD_CLS_AC_20230627T222622_TRUE_60HTE_020CC"/>
    <s v="S2A_MSIL1C_AC_20230304T222614_60HTE_20.8CC"/>
  </r>
  <r>
    <m/>
    <x v="0"/>
    <x v="0"/>
    <s v="-36.84, 174.76 | Zoom:14"/>
    <b v="1"/>
    <s v="New Zealand"/>
    <x v="0"/>
    <s v="AC"/>
    <d v="2023-03-04T00:00:00"/>
    <s v="60HUE"/>
    <s v="22:26:10 UTC"/>
    <n v="46.6"/>
    <x v="0"/>
    <s v="PNG"/>
    <x v="0"/>
    <x v="0"/>
    <n v="33.700000000000003"/>
    <n v="40"/>
    <x v="1"/>
    <s v="44989S2A_MSIL1CCDM-MLB-GANAC4498903 Cloudy (40%-90%)"/>
    <n v="0"/>
    <s v="20230304T222610"/>
    <n v="2023"/>
    <s v="03"/>
    <s v="04"/>
    <s v="22"/>
    <s v="26"/>
    <s v="10"/>
    <s v="GAN_AC_1450X643px_10m_S2A_MSIL1C"/>
    <s v="2A_MSIL1C_S2_CD_CLS_AC_20230627T222622_TRUE_60HTE_020CC"/>
    <s v="S2A_MSIL1C_AC_20230304T222610_60HUE_46.6CC"/>
  </r>
  <r>
    <m/>
    <x v="0"/>
    <x v="0"/>
    <s v="-36.84, 174.76 | Zoom:14"/>
    <b v="1"/>
    <s v="New Zealand"/>
    <x v="0"/>
    <s v="AC"/>
    <d v="2023-02-27T00:00:00"/>
    <s v="60HTE"/>
    <s v="22:26:18 UTC"/>
    <n v="12.6"/>
    <x v="0"/>
    <s v="PNG"/>
    <x v="0"/>
    <x v="0"/>
    <n v="17.399999999999999"/>
    <n v="20"/>
    <x v="0"/>
    <s v="44984S2A_MSIL1CCDM-MLB-GANAC4498402 Sunny (10%-30%)"/>
    <n v="1"/>
    <s v="20230227T222618"/>
    <n v="2023"/>
    <s v="02"/>
    <n v="27"/>
    <s v="22"/>
    <s v="26"/>
    <s v="18"/>
    <s v="GAN_AC_1450X643px_10m_S2A_MSIL1C"/>
    <s v="2A_MSIL1C_S2_CD_CLS_AC_20230627T222622_TRUE_60HTE_020CC"/>
    <s v="S2A_MSIL1C_AC_20230227T222618_60HTE_12.6CC"/>
  </r>
  <r>
    <m/>
    <x v="0"/>
    <x v="0"/>
    <s v="-36.84, 174.76 | Zoom:14"/>
    <b v="1"/>
    <s v="New Zealand"/>
    <x v="0"/>
    <s v="AC"/>
    <d v="2023-02-27T00:00:00"/>
    <s v="60HUE"/>
    <s v="22:26:14 UTC"/>
    <n v="22.2"/>
    <x v="0"/>
    <s v="PNG"/>
    <x v="0"/>
    <x v="0"/>
    <n v="17.399999999999999"/>
    <n v="20"/>
    <x v="0"/>
    <s v="44984S2A_MSIL1CCDM-MLB-GANAC4498402 Sunny (10%-30%)"/>
    <n v="0"/>
    <s v="20230227T222614"/>
    <n v="2023"/>
    <s v="02"/>
    <n v="27"/>
    <s v="22"/>
    <s v="26"/>
    <s v="14"/>
    <s v="GAN_AC_1450X643px_10m_S2A_MSIL1C"/>
    <s v="2A_MSIL1C_S2_CD_CLS_AC_20230627T222622_TRUE_60HTE_020CC"/>
    <s v="S2A_MSIL1C_AC_20230227T222614_60HUE_22.2CC"/>
  </r>
  <r>
    <m/>
    <x v="0"/>
    <x v="0"/>
    <s v="-36.84, 174.76 | Zoom:14"/>
    <b v="1"/>
    <s v="New Zealand"/>
    <x v="0"/>
    <s v="AC"/>
    <d v="2023-02-22T00:00:00"/>
    <s v="60HTE"/>
    <s v="22:26:14 UTC"/>
    <n v="57.8"/>
    <x v="0"/>
    <s v="PNG"/>
    <x v="0"/>
    <x v="0"/>
    <n v="45.15"/>
    <n v="50"/>
    <x v="1"/>
    <s v="44979S2A_MSIL1CCDM-MLB-GANAC4497903 Cloudy (40%-90%)"/>
    <n v="1"/>
    <s v="20230222T222614"/>
    <n v="2023"/>
    <s v="02"/>
    <n v="22"/>
    <s v="22"/>
    <s v="26"/>
    <s v="14"/>
    <s v="GAN_AC_1450X643px_10m_S2A_MSIL1C"/>
    <s v="2A_MSIL1C_S2_CD_CLS_AC_20230627T222622_TRUE_60HTE_020CC"/>
    <s v="S2A_MSIL1C_AC_20230222T222614_60HTE_57.8CC"/>
  </r>
  <r>
    <m/>
    <x v="0"/>
    <x v="0"/>
    <s v="-36.84, 174.76 | Zoom:14"/>
    <b v="1"/>
    <s v="New Zealand"/>
    <x v="0"/>
    <s v="AC"/>
    <d v="2023-02-22T00:00:00"/>
    <s v="60HUE"/>
    <s v="22:26:11 UTC"/>
    <n v="32.5"/>
    <x v="0"/>
    <s v="PNG"/>
    <x v="0"/>
    <x v="0"/>
    <n v="45.15"/>
    <n v="50"/>
    <x v="1"/>
    <s v="44979S2A_MSIL1CCDM-MLB-GANAC4497903 Cloudy (40%-90%)"/>
    <n v="0"/>
    <s v="20230222T222611"/>
    <n v="2023"/>
    <s v="02"/>
    <n v="22"/>
    <s v="22"/>
    <s v="26"/>
    <s v="11"/>
    <s v="GAN_AC_1450X643px_10m_S2A_MSIL1C"/>
    <s v="2A_MSIL1C_S2_CD_CLS_AC_20230627T222622_TRUE_60HTE_020CC"/>
    <s v="S2A_MSIL1C_AC_20230222T222611_60HUE_32.5CC"/>
  </r>
  <r>
    <m/>
    <x v="0"/>
    <x v="0"/>
    <s v="-36.84, 174.76 | Zoom:14"/>
    <b v="1"/>
    <s v="New Zealand"/>
    <x v="0"/>
    <s v="AC"/>
    <d v="2023-02-17T00:00:00"/>
    <s v="60HTE"/>
    <s v="22:26:15 UTC"/>
    <n v="43.4"/>
    <x v="0"/>
    <s v="PNG"/>
    <x v="0"/>
    <x v="0"/>
    <n v="33.299999999999997"/>
    <n v="40"/>
    <x v="1"/>
    <s v="44974S2A_MSIL1CCDM-MLB-GANAC4497403 Cloudy (40%-90%)"/>
    <n v="1"/>
    <s v="20230217T222615"/>
    <n v="2023"/>
    <s v="02"/>
    <n v="17"/>
    <s v="22"/>
    <s v="26"/>
    <s v="15"/>
    <s v="GAN_AC_1450X643px_10m_S2A_MSIL1C"/>
    <s v="2A_MSIL1C_S2_CD_CLS_AC_20230627T222622_TRUE_60HTE_020CC"/>
    <s v="S2A_MSIL1C_AC_20230217T222615_60HTE_43.4CC"/>
  </r>
  <r>
    <m/>
    <x v="0"/>
    <x v="0"/>
    <s v="-36.84, 174.76 | Zoom:14"/>
    <b v="1"/>
    <s v="New Zealand"/>
    <x v="0"/>
    <s v="AC"/>
    <d v="2023-02-17T00:00:00"/>
    <s v="60HUE"/>
    <s v="22:26:12 UTC"/>
    <n v="23.2"/>
    <x v="0"/>
    <s v="PNG"/>
    <x v="0"/>
    <x v="0"/>
    <n v="33.299999999999997"/>
    <n v="40"/>
    <x v="1"/>
    <s v="44974S2A_MSIL1CCDM-MLB-GANAC4497403 Cloudy (40%-90%)"/>
    <n v="0"/>
    <s v="20230217T222612"/>
    <n v="2023"/>
    <s v="02"/>
    <n v="17"/>
    <s v="22"/>
    <s v="26"/>
    <s v="12"/>
    <s v="GAN_AC_1450X643px_10m_S2A_MSIL1C"/>
    <s v="2A_MSIL1C_S2_CD_CLS_AC_20230627T222622_TRUE_60HTE_020CC"/>
    <s v="S2A_MSIL1C_AC_20230217T222612_60HUE_23.2CC"/>
  </r>
  <r>
    <m/>
    <x v="0"/>
    <x v="0"/>
    <s v="-36.84, 174.76 | Zoom:14"/>
    <b v="1"/>
    <s v="New Zealand"/>
    <x v="0"/>
    <s v="AC"/>
    <d v="2023-02-12T00:00:00"/>
    <s v="60HTE"/>
    <s v="22:26:15 UTC"/>
    <n v="99.8"/>
    <x v="0"/>
    <s v="PNG"/>
    <x v="0"/>
    <x v="0"/>
    <n v="98.449999999999989"/>
    <n v="100"/>
    <x v="2"/>
    <s v="44969S2A_MSIL1CCDM-MLB-GANAC4496904 Overcast (100%)"/>
    <n v="1"/>
    <s v="20230212T222615"/>
    <n v="2023"/>
    <s v="02"/>
    <n v="12"/>
    <s v="22"/>
    <s v="26"/>
    <s v="15"/>
    <s v="GAN_AC_1450X643px_10m_S2A_MSIL1C"/>
    <s v="2A_MSIL1C_S2_CD_CLS_AC_20230627T222622_TRUE_60HTE_020CC"/>
    <s v="S2A_MSIL1C_AC_20230212T222615_60HTE_99.8CC"/>
  </r>
  <r>
    <m/>
    <x v="0"/>
    <x v="0"/>
    <s v="-36.84, 174.76 | Zoom:14"/>
    <b v="1"/>
    <s v="New Zealand"/>
    <x v="0"/>
    <s v="AC"/>
    <d v="2023-02-12T00:00:00"/>
    <s v="60HUE"/>
    <s v="22:26:12 UTC"/>
    <n v="97.1"/>
    <x v="0"/>
    <s v="PNG"/>
    <x v="0"/>
    <x v="0"/>
    <n v="98.449999999999989"/>
    <n v="100"/>
    <x v="2"/>
    <s v="44969S2A_MSIL1CCDM-MLB-GANAC4496904 Overcast (100%)"/>
    <n v="0"/>
    <s v="20230212T222612"/>
    <n v="2023"/>
    <s v="02"/>
    <n v="12"/>
    <s v="22"/>
    <s v="26"/>
    <s v="12"/>
    <s v="GAN_AC_1450X643px_10m_S2A_MSIL1C"/>
    <s v="2A_MSIL1C_S2_CD_CLS_AC_20230627T222622_TRUE_60HTE_020CC"/>
    <s v="S2A_MSIL1C_AC_20230212T222612_60HUE_97.1CC"/>
  </r>
  <r>
    <m/>
    <x v="0"/>
    <x v="0"/>
    <s v="-36.84, 174.76 | Zoom:14"/>
    <b v="1"/>
    <s v="New Zealand"/>
    <x v="0"/>
    <s v="AC"/>
    <d v="2023-02-07T00:00:00"/>
    <s v="60HTE"/>
    <s v="22:26:15 UTC"/>
    <n v="8.4"/>
    <x v="0"/>
    <s v="PNG"/>
    <x v="0"/>
    <x v="0"/>
    <n v="20.849999999999998"/>
    <n v="30"/>
    <x v="0"/>
    <s v="44964S2A_MSIL1CCDM-MLB-GANAC4496402 Sunny (10%-30%)"/>
    <n v="1"/>
    <s v="20230207T222615"/>
    <n v="2023"/>
    <s v="02"/>
    <s v="07"/>
    <s v="22"/>
    <s v="26"/>
    <s v="15"/>
    <s v="GAN_AC_1450X643px_10m_S2A_MSIL1C"/>
    <s v="2A_MSIL1C_S2_CD_CLS_AC_20230627T222622_TRUE_60HTE_020CC"/>
    <s v="S2A_MSIL1C_AC_20230207T222615_60HTE_8.4CC"/>
  </r>
  <r>
    <m/>
    <x v="0"/>
    <x v="0"/>
    <s v="-36.84, 174.76 | Zoom:14"/>
    <b v="1"/>
    <s v="New Zealand"/>
    <x v="0"/>
    <s v="AC"/>
    <d v="2023-02-07T00:00:00"/>
    <s v="60HUE"/>
    <s v="22:26:12 UTC"/>
    <n v="33.299999999999997"/>
    <x v="0"/>
    <s v="PNG"/>
    <x v="0"/>
    <x v="0"/>
    <n v="20.849999999999998"/>
    <n v="30"/>
    <x v="0"/>
    <s v="44964S2A_MSIL1CCDM-MLB-GANAC4496402 Sunny (10%-30%)"/>
    <n v="0"/>
    <s v="20230207T222612"/>
    <n v="2023"/>
    <s v="02"/>
    <s v="07"/>
    <s v="22"/>
    <s v="26"/>
    <s v="12"/>
    <s v="GAN_AC_1450X643px_10m_S2A_MSIL1C"/>
    <s v="2A_MSIL1C_S2_CD_CLS_AC_20230627T222622_TRUE_60HTE_020CC"/>
    <s v="S2A_MSIL1C_AC_20230207T222612_60HUE_33.3CC"/>
  </r>
  <r>
    <m/>
    <x v="0"/>
    <x v="0"/>
    <s v="-36.84, 174.76 | Zoom:14"/>
    <b v="1"/>
    <s v="New Zealand"/>
    <x v="0"/>
    <s v="AC"/>
    <d v="2023-02-02T00:00:00"/>
    <s v="60HTE"/>
    <s v="22:26:16 UTC"/>
    <n v="83.5"/>
    <x v="0"/>
    <s v="PNG"/>
    <x v="0"/>
    <x v="0"/>
    <n v="89.7"/>
    <n v="90"/>
    <x v="1"/>
    <s v="44959S2A_MSIL1CCDM-MLB-GANAC4495903 Cloudy (40%-90%)"/>
    <n v="1"/>
    <s v="20230202T222616"/>
    <n v="2023"/>
    <s v="02"/>
    <s v="02"/>
    <s v="22"/>
    <s v="26"/>
    <s v="16"/>
    <s v="GAN_AC_1450X643px_10m_S2A_MSIL1C"/>
    <s v="2A_MSIL1C_S2_CD_CLS_AC_20230627T222622_TRUE_60HTE_020CC"/>
    <s v="S2A_MSIL1C_AC_20230202T222616_60HTE_83.5CC"/>
  </r>
  <r>
    <m/>
    <x v="0"/>
    <x v="0"/>
    <s v="-36.84, 174.76 | Zoom:14"/>
    <b v="1"/>
    <s v="New Zealand"/>
    <x v="0"/>
    <s v="AC"/>
    <d v="2023-02-02T00:00:00"/>
    <s v="60HUE"/>
    <s v="22:26:12 UTC"/>
    <n v="95.9"/>
    <x v="0"/>
    <s v="PNG"/>
    <x v="0"/>
    <x v="0"/>
    <n v="89.7"/>
    <n v="90"/>
    <x v="1"/>
    <s v="44959S2A_MSIL1CCDM-MLB-GANAC4495903 Cloudy (40%-90%)"/>
    <n v="0"/>
    <s v="20230202T222612"/>
    <n v="2023"/>
    <s v="02"/>
    <s v="02"/>
    <s v="22"/>
    <s v="26"/>
    <s v="12"/>
    <s v="GAN_AC_1450X643px_10m_S2A_MSIL1C"/>
    <s v="2A_MSIL1C_S2_CD_CLS_AC_20230627T222622_TRUE_60HTE_020CC"/>
    <s v="S2A_MSIL1C_AC_20230202T222612_60HUE_95.9CC"/>
  </r>
  <r>
    <m/>
    <x v="0"/>
    <x v="0"/>
    <s v="-36.84, 174.76 | Zoom:14"/>
    <b v="1"/>
    <s v="New Zealand"/>
    <x v="0"/>
    <s v="AC"/>
    <d v="2023-01-28T00:00:00"/>
    <s v="60HTE"/>
    <s v="22:26:15 UTC"/>
    <n v="98.9"/>
    <x v="0"/>
    <s v="PNG"/>
    <x v="0"/>
    <x v="0"/>
    <n v="99.45"/>
    <n v="100"/>
    <x v="2"/>
    <s v="44954S2A_MSIL1CCDM-MLB-GANAC4495404 Overcast (100%)"/>
    <n v="1"/>
    <s v="20230128T222615"/>
    <n v="2023"/>
    <s v="01"/>
    <n v="28"/>
    <s v="22"/>
    <s v="26"/>
    <s v="15"/>
    <s v="GAN_AC_1450X643px_10m_S2A_MSIL1C"/>
    <s v="2A_MSIL1C_S2_CD_CLS_AC_20230627T222622_TRUE_60HTE_020CC"/>
    <s v="S2A_MSIL1C_AC_20230128T222615_60HTE_98.9CC"/>
  </r>
  <r>
    <m/>
    <x v="0"/>
    <x v="0"/>
    <s v="-36.84, 174.76 | Zoom:14"/>
    <b v="1"/>
    <s v="New Zealand"/>
    <x v="0"/>
    <s v="AC"/>
    <d v="2023-01-28T00:00:00"/>
    <s v="60HUE"/>
    <s v="22:26:11 UTC"/>
    <n v="100"/>
    <x v="0"/>
    <s v="PNG"/>
    <x v="0"/>
    <x v="0"/>
    <n v="99.45"/>
    <n v="100"/>
    <x v="2"/>
    <s v="44954S2A_MSIL1CCDM-MLB-GANAC4495404 Overcast (100%)"/>
    <n v="0"/>
    <s v="20230128T222611"/>
    <n v="2023"/>
    <s v="01"/>
    <n v="28"/>
    <s v="22"/>
    <s v="26"/>
    <s v="11"/>
    <s v="GAN_AC_1450X643px_10m_S2A_MSIL1C"/>
    <s v="2A_MSIL1C_S2_CD_CLS_AC_20230627T222622_TRUE_60HTE_020CC"/>
    <s v="S2A_MSIL1C_AC_20230128T222611_60HUE_100CC"/>
  </r>
  <r>
    <m/>
    <x v="0"/>
    <x v="0"/>
    <s v="-36.84, 174.76 | Zoom:14"/>
    <b v="1"/>
    <s v="New Zealand"/>
    <x v="0"/>
    <s v="AC"/>
    <d v="2023-01-23T00:00:00"/>
    <s v="60HTE"/>
    <s v="22:26:13 UTC"/>
    <n v="64.5"/>
    <x v="0"/>
    <s v="PNG"/>
    <x v="0"/>
    <x v="0"/>
    <n v="77.349999999999994"/>
    <n v="80"/>
    <x v="1"/>
    <s v="44949S2A_MSIL1CCDM-MLB-GANAC4494903 Cloudy (40%-90%)"/>
    <n v="1"/>
    <s v="20230123T222613"/>
    <n v="2023"/>
    <s v="01"/>
    <n v="23"/>
    <s v="22"/>
    <s v="26"/>
    <s v="13"/>
    <s v="GAN_AC_1450X643px_10m_S2A_MSIL1C"/>
    <s v="2A_MSIL1C_S2_CD_CLS_AC_20230627T222622_TRUE_60HTE_020CC"/>
    <s v="S2A_MSIL1C_AC_20230123T222613_60HTE_64.5CC"/>
  </r>
  <r>
    <m/>
    <x v="0"/>
    <x v="0"/>
    <s v="-36.84, 174.76 | Zoom:14"/>
    <b v="1"/>
    <s v="New Zealand"/>
    <x v="0"/>
    <s v="AC"/>
    <d v="2023-01-23T00:00:00"/>
    <s v="60HUE"/>
    <s v="22:26:10 UTC"/>
    <n v="90.2"/>
    <x v="0"/>
    <s v="PNG"/>
    <x v="0"/>
    <x v="0"/>
    <n v="77.349999999999994"/>
    <n v="80"/>
    <x v="1"/>
    <s v="44949S2A_MSIL1CCDM-MLB-GANAC4494903 Cloudy (40%-90%)"/>
    <n v="0"/>
    <s v="20230123T222610"/>
    <n v="2023"/>
    <s v="01"/>
    <n v="23"/>
    <s v="22"/>
    <s v="26"/>
    <s v="10"/>
    <s v="GAN_AC_1450X643px_10m_S2A_MSIL1C"/>
    <s v="2A_MSIL1C_S2_CD_CLS_AC_20230627T222622_TRUE_60HTE_020CC"/>
    <s v="S2A_MSIL1C_AC_20230123T222610_60HUE_90.2CC"/>
  </r>
  <r>
    <m/>
    <x v="0"/>
    <x v="0"/>
    <s v="-36.84, 174.76 | Zoom:14"/>
    <b v="1"/>
    <s v="New Zealand"/>
    <x v="0"/>
    <s v="AC"/>
    <d v="2023-01-18T00:00:00"/>
    <s v="60HTE"/>
    <s v="22:26:14 UTC"/>
    <n v="3.6"/>
    <x v="0"/>
    <s v="PNG"/>
    <x v="0"/>
    <x v="0"/>
    <n v="21.2"/>
    <n v="30"/>
    <x v="0"/>
    <s v="44944S2A_MSIL1CCDM-MLB-GANAC4494402 Sunny (10%-30%)"/>
    <n v="1"/>
    <s v="20230118T222614"/>
    <n v="2023"/>
    <s v="01"/>
    <n v="18"/>
    <s v="22"/>
    <s v="26"/>
    <s v="14"/>
    <s v="GAN_AC_1450X643px_10m_S2A_MSIL1C"/>
    <s v="2A_MSIL1C_S2_CD_CLS_AC_20230627T222622_TRUE_60HTE_020CC"/>
    <s v="S2A_MSIL1C_AC_20230118T222614_60HTE_3.6CC"/>
  </r>
  <r>
    <m/>
    <x v="0"/>
    <x v="0"/>
    <s v="-36.84, 174.76 | Zoom:14"/>
    <b v="1"/>
    <s v="New Zealand"/>
    <x v="0"/>
    <s v="AC"/>
    <d v="2023-01-18T00:00:00"/>
    <s v="60HUE"/>
    <s v="22:26:11 UTC"/>
    <n v="38.799999999999997"/>
    <x v="0"/>
    <s v="PNG"/>
    <x v="0"/>
    <x v="0"/>
    <n v="21.2"/>
    <n v="30"/>
    <x v="0"/>
    <s v="44944S2A_MSIL1CCDM-MLB-GANAC4494402 Sunny (10%-30%)"/>
    <n v="0"/>
    <s v="20230118T222611"/>
    <n v="2023"/>
    <s v="01"/>
    <n v="18"/>
    <s v="22"/>
    <s v="26"/>
    <s v="11"/>
    <s v="GAN_AC_1450X643px_10m_S2A_MSIL1C"/>
    <s v="2A_MSIL1C_S2_CD_CLS_AC_20230627T222622_TRUE_60HTE_020CC"/>
    <s v="S2A_MSIL1C_AC_20230118T222611_60HUE_38.8CC"/>
  </r>
  <r>
    <m/>
    <x v="0"/>
    <x v="0"/>
    <s v="-36.84, 174.76 | Zoom:14"/>
    <b v="1"/>
    <s v="New Zealand"/>
    <x v="0"/>
    <s v="AC"/>
    <d v="2023-01-13T00:00:00"/>
    <s v="60HTE"/>
    <s v="22:26:14 UTC"/>
    <n v="20.6"/>
    <x v="0"/>
    <s v="PNG"/>
    <x v="0"/>
    <x v="0"/>
    <n v="46.25"/>
    <n v="50"/>
    <x v="1"/>
    <s v="44939S2A_MSIL1CCDM-MLB-GANAC4493903 Cloudy (40%-90%)"/>
    <n v="1"/>
    <s v="20230113T222614"/>
    <n v="2023"/>
    <s v="01"/>
    <n v="13"/>
    <s v="22"/>
    <s v="26"/>
    <s v="14"/>
    <s v="GAN_AC_1450X643px_10m_S2A_MSIL1C"/>
    <s v="2A_MSIL1C_S2_CD_CLS_AC_20230627T222622_TRUE_60HTE_020CC"/>
    <s v="S2A_MSIL1C_AC_20230113T222614_60HTE_20.6CC"/>
  </r>
  <r>
    <m/>
    <x v="0"/>
    <x v="0"/>
    <s v="-36.84, 174.76 | Zoom:14"/>
    <b v="1"/>
    <s v="New Zealand"/>
    <x v="0"/>
    <s v="AC"/>
    <d v="2023-01-13T00:00:00"/>
    <s v="60HUE"/>
    <s v="22:26:11 UTC"/>
    <n v="71.900000000000006"/>
    <x v="0"/>
    <s v="PNG"/>
    <x v="0"/>
    <x v="0"/>
    <n v="46.25"/>
    <n v="50"/>
    <x v="1"/>
    <s v="44939S2A_MSIL1CCDM-MLB-GANAC4493903 Cloudy (40%-90%)"/>
    <n v="0"/>
    <s v="20230113T222611"/>
    <n v="2023"/>
    <s v="01"/>
    <n v="13"/>
    <s v="22"/>
    <s v="26"/>
    <s v="11"/>
    <s v="GAN_AC_1450X643px_10m_S2A_MSIL1C"/>
    <s v="2A_MSIL1C_S2_CD_CLS_AC_20230627T222622_TRUE_60HTE_020CC"/>
    <s v="S2A_MSIL1C_AC_20230113T222611_60HUE_71.9CC"/>
  </r>
  <r>
    <m/>
    <x v="0"/>
    <x v="0"/>
    <s v="-36.84, 174.76 | Zoom:14"/>
    <b v="1"/>
    <s v="New Zealand"/>
    <x v="0"/>
    <s v="AC"/>
    <d v="2023-01-08T00:00:00"/>
    <s v="60HTE"/>
    <s v="22:26:14 UTC"/>
    <n v="90.3"/>
    <x v="0"/>
    <s v="PNG"/>
    <x v="0"/>
    <x v="0"/>
    <n v="84.35"/>
    <n v="90"/>
    <x v="1"/>
    <s v="44934S2A_MSIL1CCDM-MLB-GANAC4493403 Cloudy (40%-90%)"/>
    <n v="1"/>
    <s v="20230108T222614"/>
    <n v="2023"/>
    <s v="01"/>
    <s v="08"/>
    <s v="22"/>
    <s v="26"/>
    <s v="14"/>
    <s v="GAN_AC_1450X643px_10m_S2A_MSIL1C"/>
    <s v="2A_MSIL1C_S2_CD_CLS_AC_20230627T222622_TRUE_60HTE_020CC"/>
    <s v="S2A_MSIL1C_AC_20230108T222614_60HTE_90.3CC"/>
  </r>
  <r>
    <m/>
    <x v="0"/>
    <x v="0"/>
    <s v="-36.84, 174.76 | Zoom:14"/>
    <b v="1"/>
    <s v="New Zealand"/>
    <x v="0"/>
    <s v="AC"/>
    <d v="2023-01-08T00:00:00"/>
    <s v="60HUE"/>
    <s v="22:26:11 UTC"/>
    <n v="78.400000000000006"/>
    <x v="0"/>
    <s v="PNG"/>
    <x v="0"/>
    <x v="0"/>
    <n v="84.35"/>
    <n v="90"/>
    <x v="1"/>
    <s v="44934S2A_MSIL1CCDM-MLB-GANAC4493403 Cloudy (40%-90%)"/>
    <n v="0"/>
    <s v="20230108T222611"/>
    <n v="2023"/>
    <s v="01"/>
    <s v="08"/>
    <s v="22"/>
    <s v="26"/>
    <s v="11"/>
    <s v="GAN_AC_1450X643px_10m_S2A_MSIL1C"/>
    <s v="2A_MSIL1C_S2_CD_CLS_AC_20230627T222622_TRUE_60HTE_020CC"/>
    <s v="S2A_MSIL1C_AC_20230108T222611_60HUE_78.4CC"/>
  </r>
  <r>
    <m/>
    <x v="0"/>
    <x v="0"/>
    <s v="-36.84, 174.76 | Zoom:14"/>
    <b v="1"/>
    <s v="New Zealand"/>
    <x v="0"/>
    <s v="AC"/>
    <d v="2023-01-03T00:00:00"/>
    <s v="60HTE"/>
    <s v="22:26:16 UTC"/>
    <n v="99.9"/>
    <x v="0"/>
    <s v="PNG"/>
    <x v="0"/>
    <x v="0"/>
    <n v="99.95"/>
    <n v="100"/>
    <x v="2"/>
    <s v="44929S2A_MSIL1CCDM-MLB-GANAC4492904 Overcast (100%)"/>
    <n v="1"/>
    <s v="20230103T222616"/>
    <n v="2023"/>
    <s v="01"/>
    <s v="03"/>
    <s v="22"/>
    <s v="26"/>
    <s v="16"/>
    <s v="GAN_AC_1450X643px_10m_S2A_MSIL1C"/>
    <s v="2A_MSIL1C_S2_CD_CLS_AC_20230627T222622_TRUE_60HTE_020CC"/>
    <s v="S2A_MSIL1C_AC_20230103T222616_60HTE_99.9CC"/>
  </r>
  <r>
    <m/>
    <x v="0"/>
    <x v="0"/>
    <s v="-36.84, 174.76 | Zoom:14"/>
    <b v="1"/>
    <s v="New Zealand"/>
    <x v="0"/>
    <s v="AC"/>
    <d v="2023-01-03T00:00:00"/>
    <s v="60HUE"/>
    <s v="22:26:13 UTC"/>
    <n v="100"/>
    <x v="0"/>
    <s v="PNG"/>
    <x v="0"/>
    <x v="0"/>
    <n v="99.95"/>
    <n v="100"/>
    <x v="2"/>
    <s v="44929S2A_MSIL1CCDM-MLB-GANAC4492904 Overcast (100%)"/>
    <n v="0"/>
    <s v="20230103T222613"/>
    <n v="2023"/>
    <s v="01"/>
    <s v="03"/>
    <s v="22"/>
    <s v="26"/>
    <s v="13"/>
    <s v="GAN_AC_1450X643px_10m_S2A_MSIL1C"/>
    <s v="2A_MSIL1C_S2_CD_CLS_AC_20230627T222622_TRUE_60HTE_020CC"/>
    <s v="S2A_MSIL1C_AC_20230103T222613_60HUE_100CC"/>
  </r>
  <r>
    <m/>
    <x v="0"/>
    <x v="0"/>
    <s v="-36.85, 174.76 | Zoom:14"/>
    <b v="1"/>
    <s v="New Zealand"/>
    <x v="0"/>
    <s v="AC"/>
    <d v="2022-12-29T00:00:00"/>
    <s v="60HTE"/>
    <s v="22:26:16 UTC"/>
    <n v="16.8"/>
    <x v="0"/>
    <s v="PNG"/>
    <x v="0"/>
    <x v="1"/>
    <n v="9.35"/>
    <n v="10"/>
    <x v="0"/>
    <s v="44924S2A_MSIL1CCDM-MLB-GANAC4492402 Sunny (10%-30%)"/>
    <n v="1"/>
    <s v="20221229T222616"/>
    <n v="2022"/>
    <n v="12"/>
    <n v="29"/>
    <s v="22"/>
    <s v="26"/>
    <s v="16"/>
    <s v="GAN_AC_1450X643px_10m_S2A_MSIL1C"/>
    <s v="2A_MSIL1C_S2_CD_CLS_AC_20230627T222622_TRUE_60HTE_020CC"/>
    <s v="S2A_MSIL1C_AC_20221229T222616_60HTE_16.8CC"/>
  </r>
  <r>
    <m/>
    <x v="0"/>
    <x v="0"/>
    <s v="-36.85, 174.76 | Zoom:14"/>
    <b v="1"/>
    <s v="New Zealand"/>
    <x v="0"/>
    <s v="AC"/>
    <d v="2022-12-29T00:00:00"/>
    <s v="60HUE"/>
    <s v="22:26:13 UTC"/>
    <n v="1.9"/>
    <x v="0"/>
    <s v="PNG"/>
    <x v="0"/>
    <x v="1"/>
    <n v="9.35"/>
    <n v="10"/>
    <x v="0"/>
    <s v="44924S2A_MSIL1CCDM-MLB-GANAC4492402 Sunny (10%-30%)"/>
    <n v="0"/>
    <s v="20221229T222613"/>
    <n v="2022"/>
    <n v="12"/>
    <n v="29"/>
    <s v="22"/>
    <s v="26"/>
    <s v="13"/>
    <s v="GAN_AC_1450X643px_10m_S2A_MSIL1C"/>
    <s v="2A_MSIL1C_S2_CD_CLS_AC_20230627T222622_TRUE_60HTE_020CC"/>
    <s v="S2A_MSIL1C_AC_20221229T222613_60HUE_1.9CC"/>
  </r>
  <r>
    <m/>
    <x v="0"/>
    <x v="0"/>
    <s v="-36.85, 174.76 | Zoom:14"/>
    <b v="1"/>
    <s v="New Zealand"/>
    <x v="0"/>
    <s v="AC"/>
    <d v="2022-12-29T00:00:00"/>
    <s v="60HTE"/>
    <s v="22:26:15 UTC"/>
    <n v="16.8"/>
    <x v="0"/>
    <s v="PNG"/>
    <x v="0"/>
    <x v="1"/>
    <n v="9.35"/>
    <n v="10"/>
    <x v="0"/>
    <s v="44924S2A_MSIL1CCDM-MLB-GANAC4492402 Sunny (10%-30%)"/>
    <n v="0"/>
    <s v="20221229T222615"/>
    <n v="2022"/>
    <n v="12"/>
    <n v="29"/>
    <s v="22"/>
    <s v="26"/>
    <s v="15"/>
    <s v="GAN_AC_1450X643px_10m_S2A_MSIL1C"/>
    <s v="2A_MSIL1C_S2_CD_CLS_AC_20230627T222622_TRUE_60HTE_020CC"/>
    <s v="S2A_MSIL1C_AC_20221229T222615_60HTE_16.8CC"/>
  </r>
  <r>
    <m/>
    <x v="0"/>
    <x v="0"/>
    <s v="-36.85, 174.76 | Zoom:14"/>
    <b v="1"/>
    <s v="New Zealand"/>
    <x v="0"/>
    <s v="AC"/>
    <d v="2022-12-29T00:00:00"/>
    <s v="60HUE"/>
    <s v="22:26:12 UTC"/>
    <n v="1.9"/>
    <x v="0"/>
    <s v="PNG"/>
    <x v="0"/>
    <x v="1"/>
    <n v="9.35"/>
    <n v="10"/>
    <x v="0"/>
    <s v="44924S2A_MSIL1CCDM-MLB-GANAC4492402 Sunny (10%-30%)"/>
    <n v="0"/>
    <s v="20221229T222612"/>
    <n v="2022"/>
    <n v="12"/>
    <n v="29"/>
    <s v="22"/>
    <s v="26"/>
    <s v="12"/>
    <s v="GAN_AC_1450X643px_10m_S2A_MSIL1C"/>
    <s v="2A_MSIL1C_S2_CD_CLS_AC_20230627T222622_TRUE_60HTE_020CC"/>
    <s v="S2A_MSIL1C_AC_20221229T222612_60HUE_1.9CC"/>
  </r>
  <r>
    <m/>
    <x v="0"/>
    <x v="0"/>
    <s v="-36.85, 174.76 | Zoom:14"/>
    <b v="1"/>
    <s v="New Zealand"/>
    <x v="0"/>
    <s v="AC"/>
    <d v="2022-12-24T00:00:00"/>
    <s v="60HTE"/>
    <s v="22:26:16 UTC"/>
    <n v="97"/>
    <x v="0"/>
    <s v="PNG"/>
    <x v="0"/>
    <x v="1"/>
    <n v="93.15"/>
    <n v="100"/>
    <x v="2"/>
    <s v="44919S2A_MSIL1CCDM-MLB-GANAC4491904 Overcast (100%)"/>
    <n v="1"/>
    <s v="20221224T222616"/>
    <n v="2022"/>
    <n v="12"/>
    <n v="24"/>
    <s v="22"/>
    <s v="26"/>
    <s v="16"/>
    <s v="GAN_AC_1450X643px_10m_S2A_MSIL1C"/>
    <s v="2A_MSIL1C_S2_CD_CLS_AC_20230627T222622_TRUE_60HTE_020CC"/>
    <s v="S2A_MSIL1C_AC_20221224T222616_60HTE_97CC"/>
  </r>
  <r>
    <m/>
    <x v="0"/>
    <x v="0"/>
    <s v="-36.85, 174.76 | Zoom:14"/>
    <b v="1"/>
    <s v="New Zealand"/>
    <x v="0"/>
    <s v="AC"/>
    <d v="2022-12-24T00:00:00"/>
    <s v="60HUE"/>
    <s v="22:26:12 UTC"/>
    <n v="89.3"/>
    <x v="0"/>
    <s v="PNG"/>
    <x v="0"/>
    <x v="1"/>
    <n v="93.15"/>
    <n v="100"/>
    <x v="2"/>
    <s v="44919S2A_MSIL1CCDM-MLB-GANAC4491904 Overcast (100%)"/>
    <n v="0"/>
    <s v="20221224T222612"/>
    <n v="2022"/>
    <n v="12"/>
    <n v="24"/>
    <s v="22"/>
    <s v="26"/>
    <s v="12"/>
    <s v="GAN_AC_1450X643px_10m_S2A_MSIL1C"/>
    <s v="2A_MSIL1C_S2_CD_CLS_AC_20230627T222622_TRUE_60HTE_020CC"/>
    <s v="S2A_MSIL1C_AC_20221224T222612_60HUE_89.3CC"/>
  </r>
  <r>
    <m/>
    <x v="0"/>
    <x v="0"/>
    <s v="-36.85, 174.76 | Zoom:14"/>
    <b v="1"/>
    <s v="New Zealand"/>
    <x v="0"/>
    <s v="AC"/>
    <d v="2022-12-19T00:00:00"/>
    <s v="60HTE"/>
    <s v="22:26:16 UTC"/>
    <n v="11.5"/>
    <x v="0"/>
    <s v="PNG"/>
    <x v="0"/>
    <x v="1"/>
    <n v="18.05"/>
    <n v="20"/>
    <x v="0"/>
    <s v="44914S2A_MSIL1CCDM-MLB-GANAC4491402 Sunny (10%-30%)"/>
    <n v="1"/>
    <s v="20221219T222616"/>
    <n v="2022"/>
    <n v="12"/>
    <n v="19"/>
    <s v="22"/>
    <s v="26"/>
    <s v="16"/>
    <s v="GAN_AC_1450X643px_10m_S2A_MSIL1C"/>
    <s v="2A_MSIL1C_S2_CD_CLS_AC_20230627T222622_TRUE_60HTE_020CC"/>
    <s v="S2A_MSIL1C_AC_20221219T222616_60HTE_11.5CC"/>
  </r>
  <r>
    <m/>
    <x v="0"/>
    <x v="0"/>
    <s v="-36.85, 174.76 | Zoom:14"/>
    <b v="1"/>
    <s v="New Zealand"/>
    <x v="0"/>
    <s v="AC"/>
    <d v="2022-12-19T00:00:00"/>
    <s v="60HUE"/>
    <s v="22:26:13 UTC"/>
    <n v="24.6"/>
    <x v="0"/>
    <s v="PNG"/>
    <x v="0"/>
    <x v="1"/>
    <n v="18.05"/>
    <n v="20"/>
    <x v="0"/>
    <s v="44914S2A_MSIL1CCDM-MLB-GANAC4491402 Sunny (10%-30%)"/>
    <n v="0"/>
    <s v="20221219T222613"/>
    <n v="2022"/>
    <n v="12"/>
    <n v="19"/>
    <s v="22"/>
    <s v="26"/>
    <s v="13"/>
    <s v="GAN_AC_1450X643px_10m_S2A_MSIL1C"/>
    <s v="2A_MSIL1C_S2_CD_CLS_AC_20230627T222622_TRUE_60HTE_020CC"/>
    <s v="S2A_MSIL1C_AC_20221219T222613_60HUE_24.6CC"/>
  </r>
  <r>
    <m/>
    <x v="0"/>
    <x v="0"/>
    <s v="-36.85, 174.76 | Zoom:14"/>
    <b v="1"/>
    <s v="New Zealand"/>
    <x v="0"/>
    <s v="AC"/>
    <d v="2022-12-14T00:00:00"/>
    <s v="60HTE"/>
    <s v="22:26:17 UTC"/>
    <n v="45.9"/>
    <x v="0"/>
    <s v="PNG"/>
    <x v="0"/>
    <x v="1"/>
    <n v="62.349999999999994"/>
    <n v="70"/>
    <x v="1"/>
    <s v="44909S2A_MSIL1CCDM-MLB-GANAC4490903 Cloudy (40%-90%)"/>
    <n v="1"/>
    <s v="20221214T222617"/>
    <n v="2022"/>
    <n v="12"/>
    <n v="14"/>
    <s v="22"/>
    <s v="26"/>
    <s v="17"/>
    <s v="GAN_AC_1450X643px_10m_S2A_MSIL1C"/>
    <s v="2A_MSIL1C_S2_CD_CLS_AC_20230627T222622_TRUE_60HTE_020CC"/>
    <s v="S2A_MSIL1C_AC_20221214T222617_60HTE_45.9CC"/>
  </r>
  <r>
    <m/>
    <x v="0"/>
    <x v="0"/>
    <s v="-36.85, 174.76 | Zoom:14"/>
    <b v="1"/>
    <s v="New Zealand"/>
    <x v="0"/>
    <s v="AC"/>
    <d v="2022-12-14T00:00:00"/>
    <s v="60HUE"/>
    <s v="22:26:13 UTC"/>
    <n v="78.8"/>
    <x v="0"/>
    <s v="PNG"/>
    <x v="0"/>
    <x v="1"/>
    <n v="62.349999999999994"/>
    <n v="70"/>
    <x v="1"/>
    <s v="44909S2A_MSIL1CCDM-MLB-GANAC4490903 Cloudy (40%-90%)"/>
    <n v="0"/>
    <s v="20221214T222613"/>
    <n v="2022"/>
    <n v="12"/>
    <n v="14"/>
    <s v="22"/>
    <s v="26"/>
    <s v="13"/>
    <s v="GAN_AC_1450X643px_10m_S2A_MSIL1C"/>
    <s v="2A_MSIL1C_S2_CD_CLS_AC_20230627T222622_TRUE_60HTE_020CC"/>
    <s v="S2A_MSIL1C_AC_20221214T222613_60HUE_78.8CC"/>
  </r>
  <r>
    <m/>
    <x v="0"/>
    <x v="0"/>
    <s v="-36.85, 174.76 | Zoom:14"/>
    <b v="1"/>
    <s v="New Zealand"/>
    <x v="0"/>
    <s v="AC"/>
    <d v="2022-12-09T00:00:00"/>
    <s v="60HTE"/>
    <s v="22:26:13 UTC"/>
    <n v="89.9"/>
    <x v="0"/>
    <s v="PNG"/>
    <x v="0"/>
    <x v="1"/>
    <n v="90.6"/>
    <n v="100"/>
    <x v="2"/>
    <s v="44904S2A_MSIL1CCDM-MLB-GANAC4490404 Overcast (100%)"/>
    <n v="1"/>
    <s v="20221209T222613"/>
    <n v="2022"/>
    <n v="12"/>
    <s v="09"/>
    <s v="22"/>
    <s v="26"/>
    <s v="13"/>
    <s v="GAN_AC_1450X643px_10m_S2A_MSIL1C"/>
    <s v="2A_MSIL1C_S2_CD_CLS_AC_20230627T222622_TRUE_60HTE_020CC"/>
    <s v="S2A_MSIL1C_AC_20221209T222613_60HTE_89.9CC"/>
  </r>
  <r>
    <m/>
    <x v="0"/>
    <x v="0"/>
    <s v="-36.85, 174.76 | Zoom:14"/>
    <b v="1"/>
    <s v="New Zealand"/>
    <x v="0"/>
    <s v="AC"/>
    <d v="2022-12-09T00:00:00"/>
    <s v="60HUE"/>
    <s v="22:26:10 UTC"/>
    <n v="91.3"/>
    <x v="0"/>
    <s v="PNG"/>
    <x v="0"/>
    <x v="1"/>
    <n v="90.6"/>
    <n v="100"/>
    <x v="2"/>
    <s v="44904S2A_MSIL1CCDM-MLB-GANAC4490404 Overcast (100%)"/>
    <n v="0"/>
    <s v="20221209T222610"/>
    <n v="2022"/>
    <n v="12"/>
    <s v="09"/>
    <s v="22"/>
    <s v="26"/>
    <s v="10"/>
    <s v="GAN_AC_1450X643px_10m_S2A_MSIL1C"/>
    <s v="2A_MSIL1C_S2_CD_CLS_AC_20230627T222622_TRUE_60HTE_020CC"/>
    <s v="S2A_MSIL1C_AC_20221209T222610_60HUE_91.3CC"/>
  </r>
  <r>
    <m/>
    <x v="0"/>
    <x v="0"/>
    <s v="-36.85, 174.76 | Zoom:14"/>
    <b v="1"/>
    <s v="New Zealand"/>
    <x v="0"/>
    <s v="AC"/>
    <d v="2022-12-04T00:00:00"/>
    <s v="60HTE"/>
    <s v="22:26:17 UTC"/>
    <n v="93"/>
    <x v="0"/>
    <s v="PNG"/>
    <x v="0"/>
    <x v="1"/>
    <n v="75.55"/>
    <n v="80"/>
    <x v="1"/>
    <s v="44899S2A_MSIL1CCDM-MLB-GANAC4489903 Cloudy (40%-90%)"/>
    <n v="1"/>
    <s v="20221204T222617"/>
    <n v="2022"/>
    <n v="12"/>
    <s v="04"/>
    <s v="22"/>
    <s v="26"/>
    <s v="17"/>
    <s v="GAN_AC_1450X643px_10m_S2A_MSIL1C"/>
    <s v="2A_MSIL1C_S2_CD_CLS_AC_20230627T222622_TRUE_60HTE_020CC"/>
    <s v="S2A_MSIL1C_AC_20221204T222617_60HTE_93CC"/>
  </r>
  <r>
    <m/>
    <x v="0"/>
    <x v="0"/>
    <s v="-36.85, 174.76 | Zoom:14"/>
    <b v="1"/>
    <s v="New Zealand"/>
    <x v="0"/>
    <s v="AC"/>
    <d v="2022-12-04T00:00:00"/>
    <s v="60HUE"/>
    <s v="22:26:14 UTC"/>
    <n v="58.1"/>
    <x v="0"/>
    <s v="PNG"/>
    <x v="0"/>
    <x v="1"/>
    <n v="75.55"/>
    <n v="80"/>
    <x v="1"/>
    <s v="44899S2A_MSIL1CCDM-MLB-GANAC4489903 Cloudy (40%-90%)"/>
    <n v="0"/>
    <s v="20221204T222614"/>
    <n v="2022"/>
    <n v="12"/>
    <s v="04"/>
    <s v="22"/>
    <s v="26"/>
    <s v="14"/>
    <s v="GAN_AC_1450X643px_10m_S2A_MSIL1C"/>
    <s v="2A_MSIL1C_S2_CD_CLS_AC_20230627T222622_TRUE_60HTE_020CC"/>
    <s v="S2A_MSIL1C_AC_20221204T222614_60HUE_58.1CC"/>
  </r>
  <r>
    <m/>
    <x v="0"/>
    <x v="0"/>
    <s v="-36.85, 174.76 | Zoom:14"/>
    <b v="1"/>
    <s v="New Zealand"/>
    <x v="0"/>
    <s v="AC"/>
    <d v="2022-11-29T00:00:00"/>
    <s v="60HTE"/>
    <s v="22:26:15 UTC"/>
    <n v="67.900000000000006"/>
    <x v="0"/>
    <s v="PNG"/>
    <x v="0"/>
    <x v="1"/>
    <n v="64.800000000000011"/>
    <n v="70"/>
    <x v="1"/>
    <s v="44894S2A_MSIL1CCDM-MLB-GANAC4489403 Cloudy (40%-90%)"/>
    <n v="1"/>
    <s v="20221129T222615"/>
    <n v="2022"/>
    <n v="11"/>
    <n v="29"/>
    <s v="22"/>
    <s v="26"/>
    <s v="15"/>
    <s v="GAN_AC_1450X643px_10m_S2A_MSIL1C"/>
    <s v="2A_MSIL1C_S2_CD_CLS_AC_20230627T222622_TRUE_60HTE_020CC"/>
    <s v="S2A_MSIL1C_AC_20221129T222615_60HTE_67.9CC"/>
  </r>
  <r>
    <m/>
    <x v="0"/>
    <x v="0"/>
    <s v="-36.85, 174.76 | Zoom:14"/>
    <b v="1"/>
    <s v="New Zealand"/>
    <x v="0"/>
    <s v="AC"/>
    <d v="2022-11-29T00:00:00"/>
    <s v="60HUE"/>
    <s v="22:26:12 UTC"/>
    <n v="61.7"/>
    <x v="0"/>
    <s v="PNG"/>
    <x v="0"/>
    <x v="1"/>
    <n v="64.800000000000011"/>
    <n v="70"/>
    <x v="1"/>
    <s v="44894S2A_MSIL1CCDM-MLB-GANAC4489403 Cloudy (40%-90%)"/>
    <n v="0"/>
    <s v="20221129T222612"/>
    <n v="2022"/>
    <n v="11"/>
    <n v="29"/>
    <s v="22"/>
    <s v="26"/>
    <s v="12"/>
    <s v="GAN_AC_1450X643px_10m_S2A_MSIL1C"/>
    <s v="2A_MSIL1C_S2_CD_CLS_AC_20230627T222622_TRUE_60HTE_020CC"/>
    <s v="S2A_MSIL1C_AC_20221129T222612_60HUE_61.7CC"/>
  </r>
  <r>
    <m/>
    <x v="0"/>
    <x v="0"/>
    <s v="-36.85, 174.76 | Zoom:14"/>
    <b v="1"/>
    <s v="New Zealand"/>
    <x v="0"/>
    <s v="AC"/>
    <d v="2022-11-24T00:00:00"/>
    <s v="60HTE"/>
    <s v="22:26:16 UTC"/>
    <n v="23.3"/>
    <x v="0"/>
    <s v="PNG"/>
    <x v="0"/>
    <x v="1"/>
    <n v="22.950000000000003"/>
    <n v="30"/>
    <x v="0"/>
    <s v="44889S2A_MSIL1CCDM-MLB-GANAC4488902 Sunny (10%-30%)"/>
    <n v="1"/>
    <s v="20221124T222616"/>
    <n v="2022"/>
    <n v="11"/>
    <n v="24"/>
    <s v="22"/>
    <s v="26"/>
    <s v="16"/>
    <s v="GAN_AC_1450X643px_10m_S2A_MSIL1C"/>
    <s v="2A_MSIL1C_S2_CD_CLS_AC_20230627T222622_TRUE_60HTE_020CC"/>
    <s v="S2A_MSIL1C_AC_20221124T222616_60HTE_23.3CC"/>
  </r>
  <r>
    <m/>
    <x v="0"/>
    <x v="0"/>
    <s v="-36.85, 174.76 | Zoom:14"/>
    <b v="1"/>
    <s v="New Zealand"/>
    <x v="0"/>
    <s v="AC"/>
    <d v="2022-11-24T00:00:00"/>
    <s v="60HUE"/>
    <s v="22:26:13 UTC"/>
    <n v="22.6"/>
    <x v="0"/>
    <s v="PNG"/>
    <x v="0"/>
    <x v="1"/>
    <n v="22.950000000000003"/>
    <n v="30"/>
    <x v="0"/>
    <s v="44889S2A_MSIL1CCDM-MLB-GANAC4488902 Sunny (10%-30%)"/>
    <n v="0"/>
    <s v="20221124T222613"/>
    <n v="2022"/>
    <n v="11"/>
    <n v="24"/>
    <s v="22"/>
    <s v="26"/>
    <s v="13"/>
    <s v="GAN_AC_1450X643px_10m_S2A_MSIL1C"/>
    <s v="2A_MSIL1C_S2_CD_CLS_AC_20230627T222622_TRUE_60HTE_020CC"/>
    <s v="S2A_MSIL1C_AC_20221124T222613_60HUE_22.6CC"/>
  </r>
  <r>
    <m/>
    <x v="0"/>
    <x v="0"/>
    <s v="-36.85, 174.76 | Zoom:14"/>
    <b v="1"/>
    <s v="New Zealand"/>
    <x v="0"/>
    <s v="AC"/>
    <d v="2022-11-19T00:00:00"/>
    <s v="60HTE"/>
    <s v="22:26:17 UTC"/>
    <n v="44.4"/>
    <x v="0"/>
    <s v="PNG"/>
    <x v="0"/>
    <x v="1"/>
    <n v="32.5"/>
    <n v="40"/>
    <x v="1"/>
    <s v="44884S2A_MSIL1CCDM-MLB-GANAC4488403 Cloudy (40%-90%)"/>
    <n v="1"/>
    <s v="20221119T222617"/>
    <n v="2022"/>
    <n v="11"/>
    <n v="19"/>
    <s v="22"/>
    <s v="26"/>
    <s v="17"/>
    <s v="GAN_AC_1450X643px_10m_S2A_MSIL1C"/>
    <s v="2A_MSIL1C_S2_CD_CLS_AC_20230627T222622_TRUE_60HTE_020CC"/>
    <s v="S2A_MSIL1C_AC_20221119T222617_60HTE_44.4CC"/>
  </r>
  <r>
    <m/>
    <x v="0"/>
    <x v="0"/>
    <s v="-36.85, 174.76 | Zoom:14"/>
    <b v="1"/>
    <s v="New Zealand"/>
    <x v="0"/>
    <s v="AC"/>
    <d v="2022-11-19T00:00:00"/>
    <s v="60HUE"/>
    <s v="22:26:13 UTC"/>
    <n v="20.6"/>
    <x v="0"/>
    <s v="PNG"/>
    <x v="0"/>
    <x v="1"/>
    <n v="32.5"/>
    <n v="40"/>
    <x v="1"/>
    <s v="44884S2A_MSIL1CCDM-MLB-GANAC4488403 Cloudy (40%-90%)"/>
    <n v="0"/>
    <s v="20221119T222613"/>
    <n v="2022"/>
    <n v="11"/>
    <n v="19"/>
    <s v="22"/>
    <s v="26"/>
    <s v="13"/>
    <s v="GAN_AC_1450X643px_10m_S2A_MSIL1C"/>
    <s v="2A_MSIL1C_S2_CD_CLS_AC_20230627T222622_TRUE_60HTE_020CC"/>
    <s v="S2A_MSIL1C_AC_20221119T222613_60HUE_20.6CC"/>
  </r>
  <r>
    <m/>
    <x v="0"/>
    <x v="0"/>
    <s v="-36.85, 174.76 | Zoom:14"/>
    <b v="1"/>
    <s v="New Zealand"/>
    <x v="0"/>
    <s v="AC"/>
    <d v="2022-11-14T00:00:00"/>
    <s v="60HTE"/>
    <s v="22:26:20 UTC"/>
    <n v="38.6"/>
    <x v="0"/>
    <s v="PNG"/>
    <x v="0"/>
    <x v="1"/>
    <n v="66.45"/>
    <n v="70"/>
    <x v="1"/>
    <s v="44879S2A_MSIL1CCDM-MLB-GANAC4487903 Cloudy (40%-90%)"/>
    <n v="1"/>
    <s v="20221114T222620"/>
    <n v="2022"/>
    <n v="11"/>
    <n v="14"/>
    <s v="22"/>
    <s v="26"/>
    <s v="20"/>
    <s v="GAN_AC_1450X643px_10m_S2A_MSIL1C"/>
    <s v="2A_MSIL1C_S2_CD_CLS_AC_20230627T222622_TRUE_60HTE_020CC"/>
    <s v="S2A_MSIL1C_AC_20221114T222620_60HTE_38.6CC"/>
  </r>
  <r>
    <m/>
    <x v="0"/>
    <x v="0"/>
    <s v="-36.85, 174.76 | Zoom:14"/>
    <b v="1"/>
    <s v="New Zealand"/>
    <x v="0"/>
    <s v="AC"/>
    <d v="2022-11-14T00:00:00"/>
    <s v="60HUE"/>
    <s v="22:26:16 UTC"/>
    <n v="94.3"/>
    <x v="0"/>
    <s v="PNG"/>
    <x v="0"/>
    <x v="1"/>
    <n v="66.45"/>
    <n v="70"/>
    <x v="1"/>
    <s v="44879S2A_MSIL1CCDM-MLB-GANAC4487903 Cloudy (40%-90%)"/>
    <n v="0"/>
    <s v="20221114T222616"/>
    <n v="2022"/>
    <n v="11"/>
    <n v="14"/>
    <s v="22"/>
    <s v="26"/>
    <s v="16"/>
    <s v="GAN_AC_1450X643px_10m_S2A_MSIL1C"/>
    <s v="2A_MSIL1C_S2_CD_CLS_AC_20230627T222622_TRUE_60HTE_020CC"/>
    <s v="S2A_MSIL1C_AC_20221114T222616_60HUE_94.3CC"/>
  </r>
  <r>
    <m/>
    <x v="0"/>
    <x v="0"/>
    <s v="-36.85, 174.76 | Zoom:14"/>
    <b v="1"/>
    <s v="New Zealand"/>
    <x v="0"/>
    <s v="AC"/>
    <d v="2022-11-09T00:00:00"/>
    <s v="60HTE"/>
    <s v="22:26:16 UTC"/>
    <n v="65.2"/>
    <x v="0"/>
    <s v="PNG"/>
    <x v="0"/>
    <x v="1"/>
    <n v="78.800000000000011"/>
    <n v="80"/>
    <x v="1"/>
    <s v="44874S2A_MSIL1CCDM-MLB-GANAC4487403 Cloudy (40%-90%)"/>
    <n v="1"/>
    <s v="20221109T222616"/>
    <n v="2022"/>
    <n v="11"/>
    <s v="09"/>
    <s v="22"/>
    <s v="26"/>
    <s v="16"/>
    <s v="GAN_AC_1450X643px_10m_S2A_MSIL1C"/>
    <s v="2A_MSIL1C_S2_CD_CLS_AC_20230627T222622_TRUE_60HTE_020CC"/>
    <s v="S2A_MSIL1C_AC_20221109T222616_60HTE_65.2CC"/>
  </r>
  <r>
    <m/>
    <x v="0"/>
    <x v="0"/>
    <s v="-36.85, 174.76 | Zoom:14"/>
    <b v="1"/>
    <s v="New Zealand"/>
    <x v="0"/>
    <s v="AC"/>
    <d v="2022-11-09T00:00:00"/>
    <s v="60HUE"/>
    <s v="22:26:13 UTC"/>
    <n v="92.4"/>
    <x v="0"/>
    <s v="PNG"/>
    <x v="0"/>
    <x v="1"/>
    <n v="78.800000000000011"/>
    <n v="80"/>
    <x v="1"/>
    <s v="44874S2A_MSIL1CCDM-MLB-GANAC4487403 Cloudy (40%-90%)"/>
    <n v="0"/>
    <s v="20221109T222613"/>
    <n v="2022"/>
    <n v="11"/>
    <s v="09"/>
    <s v="22"/>
    <s v="26"/>
    <s v="13"/>
    <s v="GAN_AC_1450X643px_10m_S2A_MSIL1C"/>
    <s v="2A_MSIL1C_S2_CD_CLS_AC_20230627T222622_TRUE_60HTE_020CC"/>
    <s v="S2A_MSIL1C_AC_20221109T222613_60HUE_92.4CC"/>
  </r>
  <r>
    <m/>
    <x v="0"/>
    <x v="0"/>
    <s v="-36.85, 174.76 | Zoom:14"/>
    <b v="1"/>
    <s v="New Zealand"/>
    <x v="0"/>
    <s v="AC"/>
    <d v="2022-11-04T00:00:00"/>
    <s v="60HTE"/>
    <s v="22:26:21 UTC"/>
    <n v="11.4"/>
    <x v="0"/>
    <s v="PNG"/>
    <x v="0"/>
    <x v="1"/>
    <n v="12.2"/>
    <n v="20"/>
    <x v="0"/>
    <s v="44869S2A_MSIL1CCDM-MLB-GANAC4486902 Sunny (10%-30%)"/>
    <n v="1"/>
    <s v="20221104T222621"/>
    <n v="2022"/>
    <n v="11"/>
    <s v="04"/>
    <s v="22"/>
    <s v="26"/>
    <s v="21"/>
    <s v="GAN_AC_1450X643px_10m_S2A_MSIL1C"/>
    <s v="2A_MSIL1C_S2_CD_CLS_AC_20230627T222622_TRUE_60HTE_020CC"/>
    <s v="S2A_MSIL1C_AC_20221104T222621_60HTE_11.4CC"/>
  </r>
  <r>
    <m/>
    <x v="0"/>
    <x v="0"/>
    <s v="-36.85, 174.76 | Zoom:14"/>
    <b v="1"/>
    <s v="New Zealand"/>
    <x v="0"/>
    <s v="AC"/>
    <d v="2022-11-04T00:00:00"/>
    <s v="60HUE"/>
    <s v="22:26:18 UTC"/>
    <n v="13"/>
    <x v="0"/>
    <s v="PNG"/>
    <x v="0"/>
    <x v="1"/>
    <n v="12.2"/>
    <n v="20"/>
    <x v="0"/>
    <s v="44869S2A_MSIL1CCDM-MLB-GANAC4486902 Sunny (10%-30%)"/>
    <n v="0"/>
    <s v="20221104T222618"/>
    <n v="2022"/>
    <n v="11"/>
    <s v="04"/>
    <s v="22"/>
    <s v="26"/>
    <s v="18"/>
    <s v="GAN_AC_1450X643px_10m_S2A_MSIL1C"/>
    <s v="2A_MSIL1C_S2_CD_CLS_AC_20230627T222622_TRUE_60HTE_020CC"/>
    <s v="S2A_MSIL1C_AC_20221104T222618_60HUE_13CC"/>
  </r>
  <r>
    <m/>
    <x v="0"/>
    <x v="0"/>
    <s v="-36.85, 174.76 | Zoom:14"/>
    <b v="1"/>
    <s v="New Zealand"/>
    <x v="0"/>
    <s v="AC"/>
    <d v="2022-10-30T00:00:00"/>
    <s v="60HTE"/>
    <s v="22:26:15 UTC"/>
    <n v="99.3"/>
    <x v="0"/>
    <s v="PNG"/>
    <x v="0"/>
    <x v="1"/>
    <n v="99.65"/>
    <n v="100"/>
    <x v="2"/>
    <s v="44864S2A_MSIL1CCDM-MLB-GANAC4486404 Overcast (100%)"/>
    <n v="1"/>
    <s v="20221030T222615"/>
    <n v="2022"/>
    <n v="10"/>
    <n v="30"/>
    <s v="22"/>
    <s v="26"/>
    <s v="15"/>
    <s v="GAN_AC_1450X643px_10m_S2A_MSIL1C"/>
    <s v="2A_MSIL1C_S2_CD_CLS_AC_20230627T222622_TRUE_60HTE_020CC"/>
    <s v="S2A_MSIL1C_AC_20221030T222615_60HTE_99.3CC"/>
  </r>
  <r>
    <m/>
    <x v="0"/>
    <x v="0"/>
    <s v="-36.85, 174.76 | Zoom:14"/>
    <b v="1"/>
    <s v="New Zealand"/>
    <x v="0"/>
    <s v="AC"/>
    <d v="2022-10-30T00:00:00"/>
    <s v="60HUE"/>
    <s v="22:26:12 UTC"/>
    <n v="100"/>
    <x v="0"/>
    <s v="PNG"/>
    <x v="0"/>
    <x v="1"/>
    <n v="99.65"/>
    <n v="100"/>
    <x v="2"/>
    <s v="44864S2A_MSIL1CCDM-MLB-GANAC4486404 Overcast (100%)"/>
    <n v="0"/>
    <s v="20221030T222612"/>
    <n v="2022"/>
    <n v="10"/>
    <n v="30"/>
    <s v="22"/>
    <s v="26"/>
    <s v="12"/>
    <s v="GAN_AC_1450X643px_10m_S2A_MSIL1C"/>
    <s v="2A_MSIL1C_S2_CD_CLS_AC_20230627T222622_TRUE_60HTE_020CC"/>
    <s v="S2A_MSIL1C_AC_20221030T222612_60HUE_100CC"/>
  </r>
  <r>
    <m/>
    <x v="0"/>
    <x v="0"/>
    <s v="-36.85, 174.76 | Zoom:14"/>
    <b v="1"/>
    <s v="New Zealand"/>
    <x v="0"/>
    <s v="AC"/>
    <d v="2022-10-25T00:00:00"/>
    <s v="60HTE"/>
    <s v="22:26:20 UTC"/>
    <n v="13.9"/>
    <x v="0"/>
    <s v="PNG"/>
    <x v="0"/>
    <x v="1"/>
    <n v="16.649999999999999"/>
    <n v="20"/>
    <x v="0"/>
    <s v="44859S2A_MSIL1CCDM-MLB-GANAC4485902 Sunny (10%-30%)"/>
    <n v="1"/>
    <s v="20221025T222620"/>
    <n v="2022"/>
    <n v="10"/>
    <n v="25"/>
    <s v="22"/>
    <s v="26"/>
    <s v="20"/>
    <s v="GAN_AC_1450X643px_10m_S2A_MSIL1C"/>
    <s v="2A_MSIL1C_S2_CD_CLS_AC_20230627T222622_TRUE_60HTE_020CC"/>
    <s v="S2A_MSIL1C_AC_20221025T222620_60HTE_13.9CC"/>
  </r>
  <r>
    <m/>
    <x v="0"/>
    <x v="0"/>
    <s v="-36.85, 174.76 | Zoom:14"/>
    <b v="1"/>
    <s v="New Zealand"/>
    <x v="0"/>
    <s v="AC"/>
    <d v="2022-10-25T00:00:00"/>
    <s v="60HUE"/>
    <s v="22:26:17 UTC"/>
    <n v="19.399999999999999"/>
    <x v="0"/>
    <s v="PNG"/>
    <x v="0"/>
    <x v="1"/>
    <n v="16.649999999999999"/>
    <n v="20"/>
    <x v="0"/>
    <s v="44859S2A_MSIL1CCDM-MLB-GANAC4485902 Sunny (10%-30%)"/>
    <n v="0"/>
    <s v="20221025T222617"/>
    <n v="2022"/>
    <n v="10"/>
    <n v="25"/>
    <s v="22"/>
    <s v="26"/>
    <s v="17"/>
    <s v="GAN_AC_1450X643px_10m_S2A_MSIL1C"/>
    <s v="2A_MSIL1C_S2_CD_CLS_AC_20230627T222622_TRUE_60HTE_020CC"/>
    <s v="S2A_MSIL1C_AC_20221025T222617_60HUE_19.4CC"/>
  </r>
  <r>
    <m/>
    <x v="0"/>
    <x v="0"/>
    <s v="-36.85, 174.76 | Zoom:14"/>
    <b v="1"/>
    <s v="New Zealand"/>
    <x v="0"/>
    <s v="AC"/>
    <d v="2022-10-20T00:00:00"/>
    <s v="60HTE"/>
    <s v="22:26:16 UTC"/>
    <n v="67.2"/>
    <x v="0"/>
    <s v="PNG"/>
    <x v="0"/>
    <x v="1"/>
    <n v="56.75"/>
    <n v="60"/>
    <x v="1"/>
    <s v="44854S2A_MSIL1CCDM-MLB-GANAC4485403 Cloudy (40%-90%)"/>
    <n v="1"/>
    <s v="20221020T222616"/>
    <n v="2022"/>
    <n v="10"/>
    <n v="20"/>
    <s v="22"/>
    <s v="26"/>
    <s v="16"/>
    <s v="GAN_AC_1450X643px_10m_S2A_MSIL1C"/>
    <s v="2A_MSIL1C_S2_CD_CLS_AC_20230627T222622_TRUE_60HTE_020CC"/>
    <s v="S2A_MSIL1C_AC_20221020T222616_60HTE_67.2CC"/>
  </r>
  <r>
    <m/>
    <x v="0"/>
    <x v="0"/>
    <s v="-36.85, 174.76 | Zoom:14"/>
    <b v="1"/>
    <s v="New Zealand"/>
    <x v="0"/>
    <s v="AC"/>
    <d v="2022-10-20T00:00:00"/>
    <s v="60HUE"/>
    <s v="22:26:13 UTC"/>
    <n v="46.3"/>
    <x v="0"/>
    <s v="PNG"/>
    <x v="0"/>
    <x v="1"/>
    <n v="56.75"/>
    <n v="60"/>
    <x v="1"/>
    <s v="44854S2A_MSIL1CCDM-MLB-GANAC4485403 Cloudy (40%-90%)"/>
    <n v="0"/>
    <s v="20221020T222613"/>
    <n v="2022"/>
    <n v="10"/>
    <n v="20"/>
    <s v="22"/>
    <s v="26"/>
    <s v="13"/>
    <s v="GAN_AC_1450X643px_10m_S2A_MSIL1C"/>
    <s v="2A_MSIL1C_S2_CD_CLS_AC_20230627T222622_TRUE_60HTE_020CC"/>
    <s v="S2A_MSIL1C_AC_20221020T222613_60HUE_46.3CC"/>
  </r>
  <r>
    <m/>
    <x v="0"/>
    <x v="0"/>
    <s v="-36.85, 174.76 | Zoom:14"/>
    <b v="1"/>
    <s v="New Zealand"/>
    <x v="0"/>
    <s v="AC"/>
    <d v="2022-10-15T00:00:00"/>
    <s v="60HTE"/>
    <s v="22:26:21 UTC"/>
    <n v="25.6"/>
    <x v="0"/>
    <s v="PNG"/>
    <x v="0"/>
    <x v="1"/>
    <n v="18.5"/>
    <n v="20"/>
    <x v="0"/>
    <s v="44849S2A_MSIL1CCDM-MLB-GANAC4484902 Sunny (10%-30%)"/>
    <n v="1"/>
    <s v="20221015T222621"/>
    <n v="2022"/>
    <n v="10"/>
    <n v="15"/>
    <s v="22"/>
    <s v="26"/>
    <s v="21"/>
    <s v="GAN_AC_1450X643px_10m_S2A_MSIL1C"/>
    <s v="2A_MSIL1C_S2_CD_CLS_AC_20230627T222622_TRUE_60HTE_020CC"/>
    <s v="S2A_MSIL1C_AC_20221015T222621_60HTE_25.6CC"/>
  </r>
  <r>
    <m/>
    <x v="0"/>
    <x v="0"/>
    <s v="-36.85, 174.76 | Zoom:14"/>
    <b v="1"/>
    <s v="New Zealand"/>
    <x v="0"/>
    <s v="AC"/>
    <d v="2022-10-15T00:00:00"/>
    <s v="60HUE"/>
    <s v="22:26:17 UTC"/>
    <n v="11.4"/>
    <x v="0"/>
    <s v="PNG"/>
    <x v="0"/>
    <x v="1"/>
    <n v="18.5"/>
    <n v="20"/>
    <x v="0"/>
    <s v="44849S2A_MSIL1CCDM-MLB-GANAC4484902 Sunny (10%-30%)"/>
    <n v="0"/>
    <s v="20221015T222617"/>
    <n v="2022"/>
    <n v="10"/>
    <n v="15"/>
    <s v="22"/>
    <s v="26"/>
    <s v="17"/>
    <s v="GAN_AC_1450X643px_10m_S2A_MSIL1C"/>
    <s v="2A_MSIL1C_S2_CD_CLS_AC_20230627T222622_TRUE_60HTE_020CC"/>
    <s v="S2A_MSIL1C_AC_20221015T222617_60HUE_11.4CC"/>
  </r>
  <r>
    <m/>
    <x v="0"/>
    <x v="0"/>
    <s v="-36.85, 174.76 | Zoom:14"/>
    <b v="1"/>
    <s v="New Zealand"/>
    <x v="0"/>
    <s v="AC"/>
    <d v="2022-10-10T00:00:00"/>
    <s v="60HTE"/>
    <s v="22:26:15 UTC"/>
    <n v="11.7"/>
    <x v="0"/>
    <s v="PNG"/>
    <x v="0"/>
    <x v="1"/>
    <n v="10.95"/>
    <n v="20"/>
    <x v="0"/>
    <s v="44844S2A_MSIL1CCDM-MLB-GANAC4484402 Sunny (10%-30%)"/>
    <n v="1"/>
    <s v="20221010T222615"/>
    <n v="2022"/>
    <n v="10"/>
    <n v="10"/>
    <s v="22"/>
    <s v="26"/>
    <s v="15"/>
    <s v="GAN_AC_1450X643px_10m_S2A_MSIL1C"/>
    <s v="2A_MSIL1C_S2_CD_CLS_AC_20230627T222622_TRUE_60HTE_020CC"/>
    <s v="S2A_MSIL1C_AC_20221010T222615_60HTE_11.7CC"/>
  </r>
  <r>
    <m/>
    <x v="0"/>
    <x v="0"/>
    <s v="-36.85, 174.76 | Zoom:14"/>
    <b v="1"/>
    <s v="New Zealand"/>
    <x v="0"/>
    <s v="AC"/>
    <d v="2022-10-10T00:00:00"/>
    <s v="60HUE"/>
    <s v="22:26:12 UTC"/>
    <n v="10.199999999999999"/>
    <x v="0"/>
    <s v="PNG"/>
    <x v="0"/>
    <x v="1"/>
    <n v="10.95"/>
    <n v="20"/>
    <x v="0"/>
    <s v="44844S2A_MSIL1CCDM-MLB-GANAC4484402 Sunny (10%-30%)"/>
    <n v="0"/>
    <s v="20221010T222612"/>
    <n v="2022"/>
    <n v="10"/>
    <n v="10"/>
    <s v="22"/>
    <s v="26"/>
    <s v="12"/>
    <s v="GAN_AC_1450X643px_10m_S2A_MSIL1C"/>
    <s v="2A_MSIL1C_S2_CD_CLS_AC_20230627T222622_TRUE_60HTE_020CC"/>
    <s v="S2A_MSIL1C_AC_20221010T222612_60HUE_10.2CC"/>
  </r>
  <r>
    <m/>
    <x v="0"/>
    <x v="0"/>
    <s v="-36.85, 174.76 | Zoom:14"/>
    <b v="1"/>
    <s v="New Zealand"/>
    <x v="0"/>
    <s v="AC"/>
    <d v="2022-10-05T00:00:00"/>
    <s v="60HTE"/>
    <s v="22:26:24 UTC"/>
    <n v="85.1"/>
    <x v="0"/>
    <s v="PNG"/>
    <x v="0"/>
    <x v="1"/>
    <n v="70.199999999999989"/>
    <n v="80"/>
    <x v="1"/>
    <s v="44839S2A_MSIL1CCDM-MLB-GANAC4483903 Cloudy (40%-90%)"/>
    <n v="1"/>
    <s v="20221005T222624"/>
    <n v="2022"/>
    <n v="10"/>
    <s v="05"/>
    <s v="22"/>
    <s v="26"/>
    <s v="24"/>
    <s v="GAN_AC_1450X643px_10m_S2A_MSIL1C"/>
    <s v="2A_MSIL1C_S2_CD_CLS_AC_20230627T222622_TRUE_60HTE_020CC"/>
    <s v="S2A_MSIL1C_AC_20221005T222624_60HTE_85.1CC"/>
  </r>
  <r>
    <m/>
    <x v="0"/>
    <x v="0"/>
    <s v="-36.85, 174.76 | Zoom:14"/>
    <b v="1"/>
    <s v="New Zealand"/>
    <x v="0"/>
    <s v="AC"/>
    <d v="2022-10-05T00:00:00"/>
    <s v="60HUE"/>
    <s v="22:26:20 UTC"/>
    <n v="55.3"/>
    <x v="0"/>
    <s v="PNG"/>
    <x v="0"/>
    <x v="1"/>
    <n v="70.199999999999989"/>
    <n v="80"/>
    <x v="1"/>
    <s v="44839S2A_MSIL1CCDM-MLB-GANAC4483903 Cloudy (40%-90%)"/>
    <n v="0"/>
    <s v="20221005T222620"/>
    <n v="2022"/>
    <n v="10"/>
    <s v="05"/>
    <s v="22"/>
    <s v="26"/>
    <s v="20"/>
    <s v="GAN_AC_1450X643px_10m_S2A_MSIL1C"/>
    <s v="2A_MSIL1C_S2_CD_CLS_AC_20230627T222622_TRUE_60HTE_020CC"/>
    <s v="S2A_MSIL1C_AC_20221005T222620_60HUE_55.3CC"/>
  </r>
  <r>
    <m/>
    <x v="0"/>
    <x v="0"/>
    <s v="-36.85, 174.76 | Zoom:14"/>
    <b v="1"/>
    <s v="New Zealand"/>
    <x v="0"/>
    <s v="AC"/>
    <d v="2022-09-30T00:00:00"/>
    <s v="60HTE"/>
    <s v="22:26:16 UTC"/>
    <n v="100"/>
    <x v="0"/>
    <s v="PNG"/>
    <x v="0"/>
    <x v="1"/>
    <n v="100"/>
    <n v="100"/>
    <x v="2"/>
    <s v="44834S2A_MSIL1CCDM-MLB-GANAC4483404 Overcast (100%)"/>
    <n v="1"/>
    <s v="20220930T222616"/>
    <n v="2022"/>
    <s v="09"/>
    <n v="30"/>
    <s v="22"/>
    <s v="26"/>
    <s v="16"/>
    <s v="GAN_AC_1450X643px_10m_S2A_MSIL1C"/>
    <s v="2A_MSIL1C_S2_CD_CLS_AC_20230627T222622_TRUE_60HTE_020CC"/>
    <s v="S2A_MSIL1C_AC_20220930T222616_60HTE_100CC"/>
  </r>
  <r>
    <m/>
    <x v="0"/>
    <x v="0"/>
    <s v="-36.85, 174.76 | Zoom:14"/>
    <b v="1"/>
    <s v="New Zealand"/>
    <x v="0"/>
    <s v="AC"/>
    <d v="2022-09-30T00:00:00"/>
    <s v="60HUE"/>
    <s v="22:26:13 UTC"/>
    <n v="100"/>
    <x v="0"/>
    <s v="PNG"/>
    <x v="0"/>
    <x v="1"/>
    <n v="100"/>
    <n v="100"/>
    <x v="2"/>
    <s v="44834S2A_MSIL1CCDM-MLB-GANAC4483404 Overcast (100%)"/>
    <n v="0"/>
    <s v="20220930T222613"/>
    <n v="2022"/>
    <s v="09"/>
    <n v="30"/>
    <s v="22"/>
    <s v="26"/>
    <s v="13"/>
    <s v="GAN_AC_1450X643px_10m_S2A_MSIL1C"/>
    <s v="2A_MSIL1C_S2_CD_CLS_AC_20230627T222622_TRUE_60HTE_020CC"/>
    <s v="S2A_MSIL1C_AC_20220930T222613_60HUE_100CC"/>
  </r>
  <r>
    <m/>
    <x v="0"/>
    <x v="0"/>
    <s v="-36.85, 174.76 | Zoom:14"/>
    <b v="1"/>
    <s v="New Zealand"/>
    <x v="0"/>
    <s v="AC"/>
    <d v="2022-09-25T00:00:00"/>
    <s v="60HTE"/>
    <s v="22:26:24 UTC"/>
    <n v="85"/>
    <x v="0"/>
    <s v="PNG"/>
    <x v="0"/>
    <x v="1"/>
    <n v="85.1"/>
    <n v="90"/>
    <x v="1"/>
    <s v="44829S2A_MSIL1CCDM-MLB-GANAC4482903 Cloudy (40%-90%)"/>
    <n v="1"/>
    <s v="20220925T222624"/>
    <n v="2022"/>
    <s v="09"/>
    <n v="25"/>
    <s v="22"/>
    <s v="26"/>
    <s v="24"/>
    <s v="GAN_AC_1450X643px_10m_S2A_MSIL1C"/>
    <s v="2A_MSIL1C_S2_CD_CLS_AC_20230627T222622_TRUE_60HTE_020CC"/>
    <s v="S2A_MSIL1C_AC_20220925T222624_60HTE_85CC"/>
  </r>
  <r>
    <m/>
    <x v="0"/>
    <x v="0"/>
    <s v="-36.85, 174.76 | Zoom:14"/>
    <b v="1"/>
    <s v="New Zealand"/>
    <x v="0"/>
    <s v="AC"/>
    <d v="2022-09-25T00:00:00"/>
    <s v="60HUE"/>
    <s v="22:26:21 UTC"/>
    <n v="85.2"/>
    <x v="0"/>
    <s v="PNG"/>
    <x v="0"/>
    <x v="1"/>
    <n v="85.1"/>
    <n v="90"/>
    <x v="1"/>
    <s v="44829S2A_MSIL1CCDM-MLB-GANAC4482903 Cloudy (40%-90%)"/>
    <n v="0"/>
    <s v="20220925T222621"/>
    <n v="2022"/>
    <s v="09"/>
    <n v="25"/>
    <s v="22"/>
    <s v="26"/>
    <s v="21"/>
    <s v="GAN_AC_1450X643px_10m_S2A_MSIL1C"/>
    <s v="2A_MSIL1C_S2_CD_CLS_AC_20230627T222622_TRUE_60HTE_020CC"/>
    <s v="S2A_MSIL1C_AC_20220925T222621_60HUE_85.2CC"/>
  </r>
  <r>
    <m/>
    <x v="0"/>
    <x v="0"/>
    <s v="-36.85, 174.76 | Zoom:14"/>
    <b v="1"/>
    <s v="New Zealand"/>
    <x v="0"/>
    <s v="AC"/>
    <d v="2022-09-20T00:00:00"/>
    <s v="60HTE"/>
    <s v="22:26:18 UTC"/>
    <n v="34.4"/>
    <x v="0"/>
    <s v="PNG"/>
    <x v="0"/>
    <x v="1"/>
    <n v="34.15"/>
    <n v="40"/>
    <x v="1"/>
    <s v="44824S2A_MSIL1CCDM-MLB-GANAC4482403 Cloudy (40%-90%)"/>
    <n v="1"/>
    <s v="20220920T222618"/>
    <n v="2022"/>
    <s v="09"/>
    <n v="20"/>
    <s v="22"/>
    <s v="26"/>
    <s v="18"/>
    <s v="GAN_AC_1450X643px_10m_S2A_MSIL1C"/>
    <s v="2A_MSIL1C_S2_CD_CLS_AC_20230627T222622_TRUE_60HTE_020CC"/>
    <s v="S2A_MSIL1C_AC_20220920T222618_60HTE_34.4CC"/>
  </r>
  <r>
    <m/>
    <x v="0"/>
    <x v="0"/>
    <s v="-36.85, 174.76 | Zoom:14"/>
    <b v="1"/>
    <s v="New Zealand"/>
    <x v="0"/>
    <s v="AC"/>
    <d v="2022-09-20T00:00:00"/>
    <s v="60HUE"/>
    <s v="22:26:15 UTC"/>
    <n v="33.9"/>
    <x v="0"/>
    <s v="PNG"/>
    <x v="0"/>
    <x v="1"/>
    <n v="34.15"/>
    <n v="40"/>
    <x v="1"/>
    <s v="44824S2A_MSIL1CCDM-MLB-GANAC4482403 Cloudy (40%-90%)"/>
    <n v="0"/>
    <s v="20220920T222615"/>
    <n v="2022"/>
    <s v="09"/>
    <n v="20"/>
    <s v="22"/>
    <s v="26"/>
    <s v="15"/>
    <s v="GAN_AC_1450X643px_10m_S2A_MSIL1C"/>
    <s v="2A_MSIL1C_S2_CD_CLS_AC_20230627T222622_TRUE_60HTE_020CC"/>
    <s v="S2A_MSIL1C_AC_20220920T222615_60HUE_33.9CC"/>
  </r>
  <r>
    <m/>
    <x v="0"/>
    <x v="0"/>
    <s v="-36.85, 174.76 | Zoom:14"/>
    <b v="1"/>
    <s v="New Zealand"/>
    <x v="0"/>
    <s v="AC"/>
    <d v="2022-09-15T00:00:00"/>
    <s v="60HTE"/>
    <s v="22:26:26 UTC"/>
    <n v="73.400000000000006"/>
    <x v="0"/>
    <s v="PNG"/>
    <x v="0"/>
    <x v="1"/>
    <n v="67.599999999999994"/>
    <n v="70"/>
    <x v="1"/>
    <s v="44819S2A_MSIL1CCDM-MLB-GANAC4481903 Cloudy (40%-90%)"/>
    <n v="1"/>
    <s v="20220915T222626"/>
    <n v="2022"/>
    <s v="09"/>
    <n v="15"/>
    <s v="22"/>
    <s v="26"/>
    <s v="26"/>
    <s v="GAN_AC_1450X643px_10m_S2A_MSIL1C"/>
    <s v="2A_MSIL1C_S2_CD_CLS_AC_20230627T222622_TRUE_60HTE_020CC"/>
    <s v="S2A_MSIL1C_AC_20220915T222626_60HTE_73.4CC"/>
  </r>
  <r>
    <m/>
    <x v="0"/>
    <x v="0"/>
    <s v="-36.85, 174.76 | Zoom:14"/>
    <b v="1"/>
    <s v="New Zealand"/>
    <x v="0"/>
    <s v="AC"/>
    <d v="2022-09-15T00:00:00"/>
    <s v="60HUE"/>
    <s v="22:26:23 UTC"/>
    <n v="61.8"/>
    <x v="0"/>
    <s v="PNG"/>
    <x v="0"/>
    <x v="1"/>
    <n v="67.599999999999994"/>
    <n v="70"/>
    <x v="1"/>
    <s v="44819S2A_MSIL1CCDM-MLB-GANAC4481903 Cloudy (40%-90%)"/>
    <n v="0"/>
    <s v="20220915T222623"/>
    <n v="2022"/>
    <s v="09"/>
    <n v="15"/>
    <s v="22"/>
    <s v="26"/>
    <s v="23"/>
    <s v="GAN_AC_1450X643px_10m_S2A_MSIL1C"/>
    <s v="2A_MSIL1C_S2_CD_CLS_AC_20230627T222622_TRUE_60HTE_020CC"/>
    <s v="S2A_MSIL1C_AC_20220915T222623_60HUE_61.8CC"/>
  </r>
  <r>
    <m/>
    <x v="0"/>
    <x v="0"/>
    <s v="-36.85, 174.76 | Zoom:14"/>
    <b v="1"/>
    <s v="New Zealand"/>
    <x v="0"/>
    <s v="AC"/>
    <d v="2022-09-10T00:00:00"/>
    <s v="60HTE"/>
    <s v="22:26:19 UTC"/>
    <n v="43.8"/>
    <x v="0"/>
    <s v="PNG"/>
    <x v="0"/>
    <x v="1"/>
    <n v="54.6"/>
    <n v="60"/>
    <x v="1"/>
    <s v="44814S2A_MSIL1CCDM-MLB-GANAC4481403 Cloudy (40%-90%)"/>
    <n v="1"/>
    <s v="20220910T222619"/>
    <n v="2022"/>
    <s v="09"/>
    <n v="10"/>
    <s v="22"/>
    <s v="26"/>
    <s v="19"/>
    <s v="GAN_AC_1450X643px_10m_S2A_MSIL1C"/>
    <s v="2A_MSIL1C_S2_CD_CLS_AC_20230627T222622_TRUE_60HTE_020CC"/>
    <s v="S2A_MSIL1C_AC_20220910T222619_60HTE_43.8CC"/>
  </r>
  <r>
    <m/>
    <x v="0"/>
    <x v="0"/>
    <s v="-36.85, 174.76 | Zoom:14"/>
    <b v="1"/>
    <s v="New Zealand"/>
    <x v="0"/>
    <s v="AC"/>
    <d v="2022-09-10T00:00:00"/>
    <s v="60HUE"/>
    <s v="22:26:16 UTC"/>
    <n v="65.400000000000006"/>
    <x v="0"/>
    <s v="PNG"/>
    <x v="0"/>
    <x v="1"/>
    <n v="54.6"/>
    <n v="60"/>
    <x v="1"/>
    <s v="44814S2A_MSIL1CCDM-MLB-GANAC4481403 Cloudy (40%-90%)"/>
    <n v="0"/>
    <s v="20220910T222616"/>
    <n v="2022"/>
    <s v="09"/>
    <n v="10"/>
    <s v="22"/>
    <s v="26"/>
    <s v="16"/>
    <s v="GAN_AC_1450X643px_10m_S2A_MSIL1C"/>
    <s v="2A_MSIL1C_S2_CD_CLS_AC_20230627T222622_TRUE_60HTE_020CC"/>
    <s v="S2A_MSIL1C_AC_20220910T222616_60HUE_65.4CC"/>
  </r>
  <r>
    <m/>
    <x v="0"/>
    <x v="0"/>
    <s v="-36.85, 174.76 | Zoom:14"/>
    <b v="1"/>
    <s v="New Zealand"/>
    <x v="0"/>
    <s v="AC"/>
    <d v="2022-09-05T00:00:00"/>
    <s v="60HTE"/>
    <s v="22:26:29 UTC"/>
    <n v="0.2"/>
    <x v="0"/>
    <s v="PNG"/>
    <x v="0"/>
    <x v="1"/>
    <n v="1.05"/>
    <n v="10"/>
    <x v="0"/>
    <s v="44809S2A_MSIL1CCDM-MLB-GANAC4480902 Sunny (10%-30%)"/>
    <n v="1"/>
    <s v="20220905T222629"/>
    <n v="2022"/>
    <s v="09"/>
    <s v="05"/>
    <s v="22"/>
    <s v="26"/>
    <s v="29"/>
    <s v="GAN_AC_1450X643px_10m_S2A_MSIL1C"/>
    <s v="2A_MSIL1C_S2_CD_CLS_AC_20230627T222622_TRUE_60HTE_020CC"/>
    <s v="S2A_MSIL1C_AC_20220905T222629_60HTE_0.2CC"/>
  </r>
  <r>
    <m/>
    <x v="0"/>
    <x v="0"/>
    <s v="-36.85, 174.76 | Zoom:14"/>
    <b v="1"/>
    <s v="New Zealand"/>
    <x v="0"/>
    <s v="AC"/>
    <d v="2022-09-05T00:00:00"/>
    <s v="60HUE"/>
    <s v="22:26:25 UTC"/>
    <n v="1.9"/>
    <x v="0"/>
    <s v="PNG"/>
    <x v="0"/>
    <x v="1"/>
    <n v="1.05"/>
    <n v="10"/>
    <x v="0"/>
    <s v="44809S2A_MSIL1CCDM-MLB-GANAC4480902 Sunny (10%-30%)"/>
    <n v="0"/>
    <s v="20220905T222625"/>
    <n v="2022"/>
    <s v="09"/>
    <s v="05"/>
    <s v="22"/>
    <s v="26"/>
    <s v="25"/>
    <s v="GAN_AC_1450X643px_10m_S2A_MSIL1C"/>
    <s v="2A_MSIL1C_S2_CD_CLS_AC_20230627T222622_TRUE_60HTE_020CC"/>
    <s v="S2A_MSIL1C_AC_20220905T222625_60HUE_1.9CC"/>
  </r>
  <r>
    <m/>
    <x v="0"/>
    <x v="0"/>
    <s v="-36.85, 174.76 | Zoom:14"/>
    <b v="1"/>
    <s v="New Zealand"/>
    <x v="0"/>
    <s v="AC"/>
    <d v="2022-08-31T00:00:00"/>
    <s v="60HTE"/>
    <s v="22:26:18 UTC"/>
    <n v="44.6"/>
    <x v="0"/>
    <s v="PNG"/>
    <x v="0"/>
    <x v="1"/>
    <n v="40.200000000000003"/>
    <n v="50"/>
    <x v="1"/>
    <s v="44804S2A_MSIL1CCDM-MLB-GANAC4480403 Cloudy (40%-90%)"/>
    <n v="1"/>
    <s v="20220831T222618"/>
    <n v="2022"/>
    <s v="08"/>
    <n v="31"/>
    <s v="22"/>
    <s v="26"/>
    <s v="18"/>
    <s v="GAN_AC_1450X643px_10m_S2A_MSIL1C"/>
    <s v="2A_MSIL1C_S2_CD_CLS_AC_20230627T222622_TRUE_60HTE_020CC"/>
    <s v="S2A_MSIL1C_AC_20220831T222618_60HTE_44.6CC"/>
  </r>
  <r>
    <m/>
    <x v="0"/>
    <x v="0"/>
    <s v="-36.85, 174.76 | Zoom:14"/>
    <b v="1"/>
    <s v="New Zealand"/>
    <x v="0"/>
    <s v="AC"/>
    <d v="2022-08-31T00:00:00"/>
    <s v="60HUE"/>
    <s v="22:26:15 UTC"/>
    <n v="35.799999999999997"/>
    <x v="0"/>
    <s v="PNG"/>
    <x v="0"/>
    <x v="1"/>
    <n v="40.200000000000003"/>
    <n v="50"/>
    <x v="1"/>
    <s v="44804S2A_MSIL1CCDM-MLB-GANAC4480403 Cloudy (40%-90%)"/>
    <n v="0"/>
    <s v="20220831T222615"/>
    <n v="2022"/>
    <s v="08"/>
    <n v="31"/>
    <s v="22"/>
    <s v="26"/>
    <s v="15"/>
    <s v="GAN_AC_1450X643px_10m_S2A_MSIL1C"/>
    <s v="2A_MSIL1C_S2_CD_CLS_AC_20230627T222622_TRUE_60HTE_020CC"/>
    <s v="S2A_MSIL1C_AC_20220831T222615_60HUE_35.8CC"/>
  </r>
  <r>
    <m/>
    <x v="0"/>
    <x v="0"/>
    <s v="-36.85, 174.76 | Zoom:14"/>
    <b v="1"/>
    <s v="New Zealand"/>
    <x v="0"/>
    <s v="AC"/>
    <d v="2022-08-26T00:00:00"/>
    <s v="60HTE"/>
    <s v="22:26:29 UTC"/>
    <n v="17.399999999999999"/>
    <x v="0"/>
    <s v="PNG"/>
    <x v="0"/>
    <x v="1"/>
    <n v="19.600000000000001"/>
    <n v="20"/>
    <x v="0"/>
    <s v="44799S2A_MSIL1CCDM-MLB-GANAC4479902 Sunny (10%-30%)"/>
    <n v="1"/>
    <s v="20220826T222629"/>
    <n v="2022"/>
    <s v="08"/>
    <n v="26"/>
    <s v="22"/>
    <s v="26"/>
    <s v="29"/>
    <s v="GAN_AC_1450X643px_10m_S2A_MSIL1C"/>
    <s v="2A_MSIL1C_S2_CD_CLS_AC_20230627T222622_TRUE_60HTE_020CC"/>
    <s v="S2A_MSIL1C_AC_20220826T222629_60HTE_17.4CC"/>
  </r>
  <r>
    <m/>
    <x v="0"/>
    <x v="0"/>
    <s v="-36.85, 174.76 | Zoom:14"/>
    <b v="1"/>
    <s v="New Zealand"/>
    <x v="0"/>
    <s v="AC"/>
    <d v="2022-08-26T00:00:00"/>
    <s v="60HUE"/>
    <s v="22:26:26 UTC"/>
    <n v="21.8"/>
    <x v="0"/>
    <s v="PNG"/>
    <x v="0"/>
    <x v="1"/>
    <n v="19.600000000000001"/>
    <n v="20"/>
    <x v="0"/>
    <s v="44799S2A_MSIL1CCDM-MLB-GANAC4479902 Sunny (10%-30%)"/>
    <n v="0"/>
    <s v="20220826T222626"/>
    <n v="2022"/>
    <s v="08"/>
    <n v="26"/>
    <s v="22"/>
    <s v="26"/>
    <s v="26"/>
    <s v="GAN_AC_1450X643px_10m_S2A_MSIL1C"/>
    <s v="2A_MSIL1C_S2_CD_CLS_AC_20230627T222622_TRUE_60HTE_020CC"/>
    <s v="S2A_MSIL1C_AC_20220826T222626_60HUE_21.8CC"/>
  </r>
  <r>
    <m/>
    <x v="0"/>
    <x v="0"/>
    <s v="-36.85, 174.76 | Zoom:14"/>
    <b v="1"/>
    <s v="New Zealand"/>
    <x v="0"/>
    <s v="AC"/>
    <d v="2022-08-21T00:00:00"/>
    <s v="60HTE"/>
    <s v="22:26:18 UTC"/>
    <n v="53.3"/>
    <x v="0"/>
    <s v="PNG"/>
    <x v="0"/>
    <x v="1"/>
    <n v="50.75"/>
    <n v="60"/>
    <x v="1"/>
    <s v="44794S2A_MSIL1CCDM-MLB-GANAC4479403 Cloudy (40%-90%)"/>
    <n v="1"/>
    <s v="20220821T222618"/>
    <n v="2022"/>
    <s v="08"/>
    <n v="21"/>
    <s v="22"/>
    <s v="26"/>
    <s v="18"/>
    <s v="GAN_AC_1450X643px_10m_S2A_MSIL1C"/>
    <s v="2A_MSIL1C_S2_CD_CLS_AC_20230627T222622_TRUE_60HTE_020CC"/>
    <s v="S2A_MSIL1C_AC_20220821T222618_60HTE_53.3CC"/>
  </r>
  <r>
    <m/>
    <x v="0"/>
    <x v="0"/>
    <s v="-36.85, 174.76 | Zoom:14"/>
    <b v="1"/>
    <s v="New Zealand"/>
    <x v="0"/>
    <s v="AC"/>
    <d v="2022-08-21T00:00:00"/>
    <s v="60HUE"/>
    <s v="22:26:15 UTC"/>
    <n v="48.2"/>
    <x v="0"/>
    <s v="PNG"/>
    <x v="0"/>
    <x v="1"/>
    <n v="50.75"/>
    <n v="60"/>
    <x v="1"/>
    <s v="44794S2A_MSIL1CCDM-MLB-GANAC4479403 Cloudy (40%-90%)"/>
    <n v="0"/>
    <s v="20220821T222615"/>
    <n v="2022"/>
    <s v="08"/>
    <n v="21"/>
    <s v="22"/>
    <s v="26"/>
    <s v="15"/>
    <s v="GAN_AC_1450X643px_10m_S2A_MSIL1C"/>
    <s v="2A_MSIL1C_S2_CD_CLS_AC_20230627T222622_TRUE_60HTE_020CC"/>
    <s v="S2A_MSIL1C_AC_20220821T222615_60HUE_48.2CC"/>
  </r>
  <r>
    <m/>
    <x v="0"/>
    <x v="0"/>
    <s v="-36.85, 174.76 | Zoom:14"/>
    <b v="1"/>
    <s v="New Zealand"/>
    <x v="0"/>
    <s v="AC"/>
    <d v="2022-08-16T00:00:00"/>
    <s v="60HTE"/>
    <s v="22:26:29 UTC"/>
    <n v="100"/>
    <x v="0"/>
    <s v="PNG"/>
    <x v="0"/>
    <x v="1"/>
    <n v="100"/>
    <n v="100"/>
    <x v="2"/>
    <s v="44789S2A_MSIL1CCDM-MLB-GANAC4478904 Overcast (100%)"/>
    <n v="1"/>
    <s v="20220816T222629"/>
    <n v="2022"/>
    <s v="08"/>
    <n v="16"/>
    <s v="22"/>
    <s v="26"/>
    <s v="29"/>
    <s v="GAN_AC_1450X643px_10m_S2A_MSIL1C"/>
    <s v="2A_MSIL1C_S2_CD_CLS_AC_20230627T222622_TRUE_60HTE_020CC"/>
    <s v="S2A_MSIL1C_AC_20220816T222629_60HTE_100CC"/>
  </r>
  <r>
    <m/>
    <x v="0"/>
    <x v="0"/>
    <s v="-36.85, 174.76 | Zoom:14"/>
    <b v="1"/>
    <s v="New Zealand"/>
    <x v="0"/>
    <s v="AC"/>
    <d v="2022-08-16T00:00:00"/>
    <s v="60HUE"/>
    <s v="22:26:26 UTC"/>
    <n v="100"/>
    <x v="0"/>
    <s v="PNG"/>
    <x v="0"/>
    <x v="1"/>
    <n v="100"/>
    <n v="100"/>
    <x v="2"/>
    <s v="44789S2A_MSIL1CCDM-MLB-GANAC4478904 Overcast (100%)"/>
    <n v="0"/>
    <s v="20220816T222626"/>
    <n v="2022"/>
    <s v="08"/>
    <n v="16"/>
    <s v="22"/>
    <s v="26"/>
    <s v="26"/>
    <s v="GAN_AC_1450X643px_10m_S2A_MSIL1C"/>
    <s v="2A_MSIL1C_S2_CD_CLS_AC_20230627T222622_TRUE_60HTE_020CC"/>
    <s v="S2A_MSIL1C_AC_20220816T222626_60HUE_100CC"/>
  </r>
  <r>
    <m/>
    <x v="0"/>
    <x v="0"/>
    <s v="-36.85, 174.76 | Zoom:14"/>
    <b v="1"/>
    <s v="New Zealand"/>
    <x v="0"/>
    <s v="AC"/>
    <d v="2022-08-11T00:00:00"/>
    <s v="60HTE"/>
    <s v="22:26:20 UTC"/>
    <n v="1.3"/>
    <x v="0"/>
    <s v="PNG"/>
    <x v="0"/>
    <x v="1"/>
    <n v="0.65"/>
    <n v="10"/>
    <x v="0"/>
    <s v="44784S2A_MSIL1CCDM-MLB-GANAC4478402 Sunny (10%-30%)"/>
    <n v="1"/>
    <s v="20220811T222620"/>
    <n v="2022"/>
    <s v="08"/>
    <n v="11"/>
    <s v="22"/>
    <s v="26"/>
    <s v="20"/>
    <s v="GAN_AC_1450X643px_10m_S2A_MSIL1C"/>
    <s v="2A_MSIL1C_S2_CD_CLS_AC_20230627T222622_TRUE_60HTE_020CC"/>
    <s v="S2A_MSIL1C_AC_20220811T222620_60HTE_1.3CC"/>
  </r>
  <r>
    <m/>
    <x v="0"/>
    <x v="0"/>
    <s v="-36.85, 174.76 | Zoom:14"/>
    <b v="1"/>
    <s v="New Zealand"/>
    <x v="0"/>
    <s v="AC"/>
    <d v="2022-08-11T00:00:00"/>
    <s v="60HUE"/>
    <s v="22:26:17 UTC"/>
    <n v="0"/>
    <x v="0"/>
    <s v="PNG"/>
    <x v="0"/>
    <x v="1"/>
    <n v="0.65"/>
    <n v="10"/>
    <x v="0"/>
    <s v="44784S2A_MSIL1CCDM-MLB-GANAC4478402 Sunny (10%-30%)"/>
    <n v="0"/>
    <s v="20220811T222617"/>
    <n v="2022"/>
    <s v="08"/>
    <n v="11"/>
    <s v="22"/>
    <s v="26"/>
    <s v="17"/>
    <s v="GAN_AC_1450X643px_10m_S2A_MSIL1C"/>
    <s v="2A_MSIL1C_S2_CD_CLS_AC_20230627T222622_TRUE_60HTE_020CC"/>
    <s v="S2A_MSIL1C_AC_20220811T222617_60HUE_0CC"/>
  </r>
  <r>
    <m/>
    <x v="0"/>
    <x v="0"/>
    <s v="-36.85, 174.76 | Zoom:14"/>
    <b v="1"/>
    <s v="New Zealand"/>
    <x v="0"/>
    <s v="AC"/>
    <d v="2022-08-06T00:00:00"/>
    <s v="60HTE"/>
    <s v="22:26:28 UTC"/>
    <n v="100"/>
    <x v="0"/>
    <s v="PNG"/>
    <x v="0"/>
    <x v="1"/>
    <n v="100"/>
    <n v="100"/>
    <x v="2"/>
    <s v="44779S2A_MSIL1CCDM-MLB-GANAC4477904 Overcast (100%)"/>
    <n v="1"/>
    <s v="20220806T222628"/>
    <n v="2022"/>
    <s v="08"/>
    <s v="06"/>
    <s v="22"/>
    <s v="26"/>
    <s v="28"/>
    <s v="GAN_AC_1450X643px_10m_S2A_MSIL1C"/>
    <s v="2A_MSIL1C_S2_CD_CLS_AC_20230627T222622_TRUE_60HTE_020CC"/>
    <s v="S2A_MSIL1C_AC_20220806T222628_60HTE_100CC"/>
  </r>
  <r>
    <m/>
    <x v="0"/>
    <x v="0"/>
    <s v="-36.85, 174.76 | Zoom:14"/>
    <b v="1"/>
    <s v="New Zealand"/>
    <x v="0"/>
    <s v="AC"/>
    <d v="2022-08-06T00:00:00"/>
    <s v="60HUE"/>
    <s v="22:26:25 UTC"/>
    <n v="100"/>
    <x v="0"/>
    <s v="PNG"/>
    <x v="0"/>
    <x v="1"/>
    <n v="100"/>
    <n v="100"/>
    <x v="2"/>
    <s v="44779S2A_MSIL1CCDM-MLB-GANAC4477904 Overcast (100%)"/>
    <n v="0"/>
    <s v="20220806T222625"/>
    <n v="2022"/>
    <s v="08"/>
    <s v="06"/>
    <s v="22"/>
    <s v="26"/>
    <s v="25"/>
    <s v="GAN_AC_1450X643px_10m_S2A_MSIL1C"/>
    <s v="2A_MSIL1C_S2_CD_CLS_AC_20230627T222622_TRUE_60HTE_020CC"/>
    <s v="S2A_MSIL1C_AC_20220806T222625_60HUE_100CC"/>
  </r>
  <r>
    <m/>
    <x v="0"/>
    <x v="0"/>
    <s v="-36.85, 174.76 | Zoom:14"/>
    <b v="1"/>
    <s v="New Zealand"/>
    <x v="0"/>
    <s v="AC"/>
    <d v="2022-08-01T00:00:00"/>
    <s v="60HTE"/>
    <s v="22:26:22 UTC"/>
    <n v="100"/>
    <x v="0"/>
    <s v="PNG"/>
    <x v="0"/>
    <x v="1"/>
    <n v="100"/>
    <n v="100"/>
    <x v="2"/>
    <s v="44774S2A_MSIL1CCDM-MLB-GANAC4477404 Overcast (100%)"/>
    <n v="1"/>
    <s v="20220801T222622"/>
    <n v="2022"/>
    <s v="08"/>
    <s v="01"/>
    <s v="22"/>
    <s v="26"/>
    <s v="22"/>
    <s v="GAN_AC_1450X643px_10m_S2A_MSIL1C"/>
    <s v="2A_MSIL1C_S2_CD_CLS_AC_20230627T222622_TRUE_60HTE_020CC"/>
    <s v="S2A_MSIL1C_AC_20220801T222622_60HTE_100CC"/>
  </r>
  <r>
    <m/>
    <x v="0"/>
    <x v="0"/>
    <s v="-36.85, 174.76 | Zoom:14"/>
    <b v="1"/>
    <s v="New Zealand"/>
    <x v="0"/>
    <s v="AC"/>
    <d v="2022-08-01T00:00:00"/>
    <s v="60HUE"/>
    <s v="22:26:18 UTC"/>
    <n v="100"/>
    <x v="0"/>
    <s v="PNG"/>
    <x v="0"/>
    <x v="1"/>
    <n v="100"/>
    <n v="100"/>
    <x v="2"/>
    <s v="44774S2A_MSIL1CCDM-MLB-GANAC4477404 Overcast (100%)"/>
    <n v="0"/>
    <s v="20220801T222618"/>
    <n v="2022"/>
    <s v="08"/>
    <s v="01"/>
    <s v="22"/>
    <s v="26"/>
    <s v="18"/>
    <s v="GAN_AC_1450X643px_10m_S2A_MSIL1C"/>
    <s v="2A_MSIL1C_S2_CD_CLS_AC_20230627T222622_TRUE_60HTE_020CC"/>
    <s v="S2A_MSIL1C_AC_20220801T222618_60HUE_100CC"/>
  </r>
  <r>
    <m/>
    <x v="0"/>
    <x v="0"/>
    <s v="-36.85, 174.76 | Zoom:14"/>
    <b v="1"/>
    <s v="New Zealand"/>
    <x v="0"/>
    <s v="AC"/>
    <d v="2022-07-27T00:00:00"/>
    <s v="60HTE"/>
    <s v="22:26:26 UTC"/>
    <n v="28.3"/>
    <x v="0"/>
    <s v="PNG"/>
    <x v="0"/>
    <x v="1"/>
    <n v="42.65"/>
    <n v="50"/>
    <x v="1"/>
    <s v="44769S2A_MSIL1CCDM-MLB-GANAC4476903 Cloudy (40%-90%)"/>
    <n v="1"/>
    <s v="20220727T222626"/>
    <n v="2022"/>
    <s v="07"/>
    <n v="27"/>
    <s v="22"/>
    <s v="26"/>
    <s v="26"/>
    <s v="GAN_AC_1450X643px_10m_S2A_MSIL1C"/>
    <s v="2A_MSIL1C_S2_CD_CLS_AC_20230627T222622_TRUE_60HTE_020CC"/>
    <s v="S2A_MSIL1C_AC_20220727T222626_60HTE_28.3CC"/>
  </r>
  <r>
    <m/>
    <x v="0"/>
    <x v="0"/>
    <s v="-36.85, 174.76 | Zoom:14"/>
    <b v="1"/>
    <s v="New Zealand"/>
    <x v="0"/>
    <s v="AC"/>
    <d v="2022-07-27T00:00:00"/>
    <s v="60HUE"/>
    <s v="22:26:23 UTC"/>
    <n v="57"/>
    <x v="0"/>
    <s v="PNG"/>
    <x v="0"/>
    <x v="1"/>
    <n v="42.65"/>
    <n v="50"/>
    <x v="1"/>
    <s v="44769S2A_MSIL1CCDM-MLB-GANAC4476903 Cloudy (40%-90%)"/>
    <n v="0"/>
    <s v="20220727T222623"/>
    <n v="2022"/>
    <s v="07"/>
    <n v="27"/>
    <s v="22"/>
    <s v="26"/>
    <s v="23"/>
    <s v="GAN_AC_1450X643px_10m_S2A_MSIL1C"/>
    <s v="2A_MSIL1C_S2_CD_CLS_AC_20230627T222622_TRUE_60HTE_020CC"/>
    <s v="S2A_MSIL1C_AC_20220727T222623_60HUE_57CC"/>
  </r>
  <r>
    <m/>
    <x v="0"/>
    <x v="0"/>
    <s v="-36.85, 174.76 | Zoom:14"/>
    <b v="1"/>
    <s v="New Zealand"/>
    <x v="0"/>
    <s v="AC"/>
    <d v="2022-07-22T00:00:00"/>
    <s v="60HTE"/>
    <s v="22:26:22 UTC"/>
    <n v="67.400000000000006"/>
    <x v="0"/>
    <s v="PNG"/>
    <x v="0"/>
    <x v="1"/>
    <n v="75.45"/>
    <n v="80"/>
    <x v="1"/>
    <s v="44764S2A_MSIL1CCDM-MLB-GANAC4476403 Cloudy (40%-90%)"/>
    <n v="1"/>
    <s v="20220722T222622"/>
    <n v="2022"/>
    <s v="07"/>
    <n v="22"/>
    <s v="22"/>
    <s v="26"/>
    <s v="22"/>
    <s v="GAN_AC_1450X643px_10m_S2A_MSIL1C"/>
    <s v="2A_MSIL1C_S2_CD_CLS_AC_20230627T222622_TRUE_60HTE_020CC"/>
    <s v="S2A_MSIL1C_AC_20220722T222622_60HTE_67.4CC"/>
  </r>
  <r>
    <m/>
    <x v="0"/>
    <x v="0"/>
    <s v="-36.85, 174.76 | Zoom:14"/>
    <b v="1"/>
    <s v="New Zealand"/>
    <x v="0"/>
    <s v="AC"/>
    <d v="2022-07-22T00:00:00"/>
    <s v="60HUE"/>
    <s v="22:26:19 UTC"/>
    <n v="83.5"/>
    <x v="0"/>
    <s v="PNG"/>
    <x v="0"/>
    <x v="1"/>
    <n v="75.45"/>
    <n v="80"/>
    <x v="1"/>
    <s v="44764S2A_MSIL1CCDM-MLB-GANAC4476403 Cloudy (40%-90%)"/>
    <n v="0"/>
    <s v="20220722T222619"/>
    <n v="2022"/>
    <s v="07"/>
    <n v="22"/>
    <s v="22"/>
    <s v="26"/>
    <s v="19"/>
    <s v="GAN_AC_1450X643px_10m_S2A_MSIL1C"/>
    <s v="2A_MSIL1C_S2_CD_CLS_AC_20230627T222622_TRUE_60HTE_020CC"/>
    <s v="S2A_MSIL1C_AC_20220722T222619_60HUE_83.5CC"/>
  </r>
  <r>
    <m/>
    <x v="0"/>
    <x v="0"/>
    <s v="-36.85, 174.76 | Zoom:14"/>
    <b v="1"/>
    <s v="New Zealand"/>
    <x v="0"/>
    <s v="AC"/>
    <d v="2022-07-17T00:00:00"/>
    <s v="60HTE"/>
    <s v="22:26:29 UTC"/>
    <n v="99.3"/>
    <x v="0"/>
    <s v="PNG"/>
    <x v="0"/>
    <x v="1"/>
    <n v="98.4"/>
    <n v="100"/>
    <x v="2"/>
    <s v="44759S2A_MSIL1CCDM-MLB-GANAC4475904 Overcast (100%)"/>
    <n v="1"/>
    <s v="20220717T222629"/>
    <n v="2022"/>
    <s v="07"/>
    <n v="17"/>
    <s v="22"/>
    <s v="26"/>
    <s v="29"/>
    <s v="GAN_AC_1450X643px_10m_S2A_MSIL1C"/>
    <s v="2A_MSIL1C_S2_CD_CLS_AC_20230627T222622_TRUE_60HTE_020CC"/>
    <s v="S2A_MSIL1C_AC_20220717T222629_60HTE_99.3CC"/>
  </r>
  <r>
    <m/>
    <x v="0"/>
    <x v="0"/>
    <s v="-36.85, 174.76 | Zoom:14"/>
    <b v="1"/>
    <s v="New Zealand"/>
    <x v="0"/>
    <s v="AC"/>
    <d v="2022-07-17T00:00:00"/>
    <s v="60HUE"/>
    <s v="22:26:26 UTC"/>
    <n v="97.5"/>
    <x v="0"/>
    <s v="PNG"/>
    <x v="0"/>
    <x v="1"/>
    <n v="98.4"/>
    <n v="100"/>
    <x v="2"/>
    <s v="44759S2A_MSIL1CCDM-MLB-GANAC4475904 Overcast (100%)"/>
    <n v="0"/>
    <s v="20220717T222626"/>
    <n v="2022"/>
    <s v="07"/>
    <n v="17"/>
    <s v="22"/>
    <s v="26"/>
    <s v="26"/>
    <s v="GAN_AC_1450X643px_10m_S2A_MSIL1C"/>
    <s v="2A_MSIL1C_S2_CD_CLS_AC_20230627T222622_TRUE_60HTE_020CC"/>
    <s v="S2A_MSIL1C_AC_20220717T222626_60HUE_97.5CC"/>
  </r>
  <r>
    <m/>
    <x v="0"/>
    <x v="0"/>
    <s v="-36.85, 174.76 | Zoom:14"/>
    <b v="1"/>
    <s v="New Zealand"/>
    <x v="0"/>
    <s v="AC"/>
    <d v="2022-07-12T00:00:00"/>
    <s v="60HTE"/>
    <s v="22:26:21 UTC"/>
    <n v="99.7"/>
    <x v="0"/>
    <s v="PNG"/>
    <x v="0"/>
    <x v="1"/>
    <n v="87.9"/>
    <n v="90"/>
    <x v="1"/>
    <s v="44754S2A_MSIL1CCDM-MLB-GANAC4475403 Cloudy (40%-90%)"/>
    <n v="1"/>
    <s v="20220712T222621"/>
    <n v="2022"/>
    <s v="07"/>
    <n v="12"/>
    <s v="22"/>
    <s v="26"/>
    <s v="21"/>
    <s v="GAN_AC_1450X643px_10m_S2A_MSIL1C"/>
    <s v="2A_MSIL1C_S2_CD_CLS_AC_20230627T222622_TRUE_60HTE_020CC"/>
    <s v="S2A_MSIL1C_AC_20220712T222621_60HTE_99.7CC"/>
  </r>
  <r>
    <m/>
    <x v="0"/>
    <x v="0"/>
    <s v="-36.85, 174.76 | Zoom:14"/>
    <b v="1"/>
    <s v="New Zealand"/>
    <x v="0"/>
    <s v="AC"/>
    <d v="2022-07-12T00:00:00"/>
    <s v="60HUE"/>
    <s v="22:26:18 UTC"/>
    <n v="76.099999999999994"/>
    <x v="0"/>
    <s v="PNG"/>
    <x v="0"/>
    <x v="1"/>
    <n v="87.9"/>
    <n v="90"/>
    <x v="1"/>
    <s v="44754S2A_MSIL1CCDM-MLB-GANAC4475403 Cloudy (40%-90%)"/>
    <n v="0"/>
    <s v="20220712T222618"/>
    <n v="2022"/>
    <s v="07"/>
    <n v="12"/>
    <s v="22"/>
    <s v="26"/>
    <s v="18"/>
    <s v="GAN_AC_1450X643px_10m_S2A_MSIL1C"/>
    <s v="2A_MSIL1C_S2_CD_CLS_AC_20230627T222622_TRUE_60HTE_020CC"/>
    <s v="S2A_MSIL1C_AC_20220712T222618_60HUE_76.1CC"/>
  </r>
  <r>
    <m/>
    <x v="0"/>
    <x v="0"/>
    <s v="-36.85, 174.76 | Zoom:14"/>
    <b v="1"/>
    <s v="New Zealand"/>
    <x v="0"/>
    <s v="AC"/>
    <d v="2022-07-07T00:00:00"/>
    <s v="60HTE"/>
    <s v="22:26:30 UTC"/>
    <n v="84"/>
    <x v="0"/>
    <s v="PNG"/>
    <x v="0"/>
    <x v="1"/>
    <n v="91.9"/>
    <n v="100"/>
    <x v="2"/>
    <s v="44749S2A_MSIL1CCDM-MLB-GANAC4474904 Overcast (100%)"/>
    <n v="1"/>
    <s v="20220707T222630"/>
    <n v="2022"/>
    <s v="07"/>
    <s v="07"/>
    <s v="22"/>
    <s v="26"/>
    <s v="30"/>
    <s v="GAN_AC_1450X643px_10m_S2A_MSIL1C"/>
    <s v="2A_MSIL1C_S2_CD_CLS_AC_20230627T222622_TRUE_60HTE_020CC"/>
    <s v="S2A_MSIL1C_AC_20220707T222630_60HTE_84CC"/>
  </r>
  <r>
    <m/>
    <x v="0"/>
    <x v="0"/>
    <s v="-36.85, 174.76 | Zoom:14"/>
    <b v="1"/>
    <s v="New Zealand"/>
    <x v="0"/>
    <s v="AC"/>
    <d v="2022-07-07T00:00:00"/>
    <s v="60HUE"/>
    <s v="22:26:27 UTC"/>
    <n v="99.8"/>
    <x v="0"/>
    <s v="PNG"/>
    <x v="0"/>
    <x v="1"/>
    <n v="91.9"/>
    <n v="100"/>
    <x v="2"/>
    <s v="44749S2A_MSIL1CCDM-MLB-GANAC4474904 Overcast (100%)"/>
    <n v="0"/>
    <s v="20220707T222627"/>
    <n v="2022"/>
    <s v="07"/>
    <s v="07"/>
    <s v="22"/>
    <s v="26"/>
    <s v="27"/>
    <s v="GAN_AC_1450X643px_10m_S2A_MSIL1C"/>
    <s v="2A_MSIL1C_S2_CD_CLS_AC_20230627T222622_TRUE_60HTE_020CC"/>
    <s v="S2A_MSIL1C_AC_20220707T222627_60HUE_99.8CC"/>
  </r>
  <r>
    <m/>
    <x v="0"/>
    <x v="0"/>
    <s v="-36.85, 174.76 | Zoom:14"/>
    <b v="1"/>
    <s v="New Zealand"/>
    <x v="0"/>
    <s v="AC"/>
    <d v="2022-07-02T00:00:00"/>
    <s v="60HTE"/>
    <s v="22:26:22 UTC"/>
    <n v="6.3"/>
    <x v="0"/>
    <s v="PNG"/>
    <x v="0"/>
    <x v="1"/>
    <n v="6.1999999999999993"/>
    <n v="10"/>
    <x v="0"/>
    <s v="44744S2A_MSIL1CCDM-MLB-GANAC4474402 Sunny (10%-30%)"/>
    <n v="1"/>
    <s v="20220702T222622"/>
    <n v="2022"/>
    <s v="07"/>
    <s v="02"/>
    <s v="22"/>
    <s v="26"/>
    <s v="22"/>
    <s v="GAN_AC_1450X643px_10m_S2A_MSIL1C"/>
    <s v="2A_MSIL1C_S2_CD_CLS_AC_20230627T222622_TRUE_60HTE_020CC"/>
    <s v="S2A_MSIL1C_AC_20220702T222622_60HTE_6.3CC"/>
  </r>
  <r>
    <m/>
    <x v="0"/>
    <x v="0"/>
    <s v="-36.85, 174.76 | Zoom:14"/>
    <b v="1"/>
    <s v="New Zealand"/>
    <x v="0"/>
    <s v="AC"/>
    <d v="2022-07-02T00:00:00"/>
    <s v="60HUE"/>
    <s v="22:26:19 UTC"/>
    <n v="6.1"/>
    <x v="0"/>
    <s v="PNG"/>
    <x v="0"/>
    <x v="1"/>
    <n v="6.1999999999999993"/>
    <n v="10"/>
    <x v="0"/>
    <s v="44744S2A_MSIL1CCDM-MLB-GANAC4474402 Sunny (10%-30%)"/>
    <n v="0"/>
    <s v="20220702T222619"/>
    <n v="2022"/>
    <s v="07"/>
    <s v="02"/>
    <s v="22"/>
    <s v="26"/>
    <s v="19"/>
    <s v="GAN_AC_1450X643px_10m_S2A_MSIL1C"/>
    <s v="2A_MSIL1C_S2_CD_CLS_AC_20230627T222622_TRUE_60HTE_020CC"/>
    <s v="S2A_MSIL1C_AC_20220702T222619_60HUE_6.1CC"/>
  </r>
  <r>
    <m/>
    <x v="0"/>
    <x v="0"/>
    <s v="-36.85, 174.76 | Zoom:14"/>
    <b v="1"/>
    <s v="New Zealand"/>
    <x v="0"/>
    <s v="AC"/>
    <d v="2022-06-27T00:00:00"/>
    <s v="60HTE"/>
    <s v="22:26:30 UTC"/>
    <n v="98.7"/>
    <x v="0"/>
    <s v="PNG"/>
    <x v="0"/>
    <x v="2"/>
    <n v="99.300000000000011"/>
    <n v="100"/>
    <x v="2"/>
    <s v="44739S2A_MSIL1CCDM-MLB-GANAC4473904 Overcast (100%)"/>
    <n v="1"/>
    <s v="20220627T222630"/>
    <n v="2022"/>
    <s v="06"/>
    <n v="27"/>
    <s v="22"/>
    <s v="26"/>
    <s v="30"/>
    <s v="GAN_AC_1450X643px_10m_S2A_MSIL1C"/>
    <s v="2A_MSIL1C_S2_CD_CLS_AC_20230627T222622_TRUE_60HTE_020CC"/>
    <s v="S2A_MSIL1C_AC_20220627T222630_60HTE_98.7CC"/>
  </r>
  <r>
    <m/>
    <x v="0"/>
    <x v="0"/>
    <s v="-36.85, 174.76 | Zoom:14"/>
    <b v="1"/>
    <s v="New Zealand"/>
    <x v="0"/>
    <s v="AC"/>
    <d v="2022-06-27T00:00:00"/>
    <s v="60HUE"/>
    <s v="22:26:26 UTC"/>
    <n v="99.9"/>
    <x v="0"/>
    <s v="PNG"/>
    <x v="0"/>
    <x v="2"/>
    <n v="99.300000000000011"/>
    <n v="100"/>
    <x v="2"/>
    <s v="44739S2A_MSIL1CCDM-MLB-GANAC4473904 Overcast (100%)"/>
    <n v="0"/>
    <s v="20220627T222626"/>
    <n v="2022"/>
    <s v="06"/>
    <n v="27"/>
    <s v="22"/>
    <s v="26"/>
    <s v="26"/>
    <s v="GAN_AC_1450X643px_10m_S2A_MSIL1C"/>
    <s v="2A_MSIL1C_S2_CD_CLS_AC_20230627T222622_TRUE_60HTE_020CC"/>
    <s v="S2A_MSIL1C_AC_20220627T222626_60HUE_99.9CC"/>
  </r>
  <r>
    <m/>
    <x v="0"/>
    <x v="0"/>
    <s v="-36.85, 174.76 | Zoom:14"/>
    <b v="1"/>
    <s v="New Zealand"/>
    <x v="0"/>
    <s v="AC"/>
    <d v="2022-06-22T00:00:00"/>
    <s v="60HTE"/>
    <s v="22:26:22 UTC"/>
    <n v="8.6999999999999993"/>
    <x v="0"/>
    <s v="PNG"/>
    <x v="0"/>
    <x v="2"/>
    <n v="5.1499999999999995"/>
    <n v="10"/>
    <x v="0"/>
    <s v="44734S2A_MSIL1CCDM-MLB-GANAC4473402 Sunny (10%-30%)"/>
    <n v="1"/>
    <s v="20220622T222622"/>
    <n v="2022"/>
    <s v="06"/>
    <n v="22"/>
    <s v="22"/>
    <s v="26"/>
    <s v="22"/>
    <s v="GAN_AC_1450X643px_10m_S2A_MSIL1C"/>
    <s v="2A_MSIL1C_S2_CD_CLS_AC_20230627T222622_TRUE_60HTE_020CC"/>
    <s v="S2A_MSIL1C_AC_20220622T222622_60HTE_8.7CC"/>
  </r>
  <r>
    <m/>
    <x v="0"/>
    <x v="0"/>
    <s v="-36.85, 174.76 | Zoom:14"/>
    <b v="1"/>
    <s v="New Zealand"/>
    <x v="0"/>
    <s v="AC"/>
    <d v="2022-06-22T00:00:00"/>
    <s v="60HUE"/>
    <s v="22:26:18 UTC"/>
    <n v="1.6"/>
    <x v="0"/>
    <s v="PNG"/>
    <x v="0"/>
    <x v="2"/>
    <n v="5.1499999999999995"/>
    <n v="10"/>
    <x v="0"/>
    <s v="44734S2A_MSIL1CCDM-MLB-GANAC4473402 Sunny (10%-30%)"/>
    <n v="0"/>
    <s v="20220622T222618"/>
    <n v="2022"/>
    <s v="06"/>
    <n v="22"/>
    <s v="22"/>
    <s v="26"/>
    <s v="18"/>
    <s v="GAN_AC_1450X643px_10m_S2A_MSIL1C"/>
    <s v="2A_MSIL1C_S2_CD_CLS_AC_20230627T222622_TRUE_60HTE_020CC"/>
    <s v="S2A_MSIL1C_AC_20220622T222618_60HUE_1.6CC"/>
  </r>
  <r>
    <m/>
    <x v="0"/>
    <x v="0"/>
    <s v="-36.85, 174.76 | Zoom:14"/>
    <b v="1"/>
    <s v="New Zealand"/>
    <x v="0"/>
    <s v="AC"/>
    <d v="2022-06-17T00:00:00"/>
    <s v="60HTE"/>
    <s v="22:26:28 UTC"/>
    <n v="100"/>
    <x v="0"/>
    <s v="PNG"/>
    <x v="0"/>
    <x v="2"/>
    <n v="100"/>
    <n v="100"/>
    <x v="2"/>
    <s v="44729S2A_MSIL1CCDM-MLB-GANAC4472904 Overcast (100%)"/>
    <n v="1"/>
    <s v="20220617T222628"/>
    <n v="2022"/>
    <s v="06"/>
    <n v="17"/>
    <s v="22"/>
    <s v="26"/>
    <s v="28"/>
    <s v="GAN_AC_1450X643px_10m_S2A_MSIL1C"/>
    <s v="2A_MSIL1C_S2_CD_CLS_AC_20230627T222622_TRUE_60HTE_020CC"/>
    <s v="S2A_MSIL1C_AC_20220617T222628_60HTE_100CC"/>
  </r>
  <r>
    <m/>
    <x v="0"/>
    <x v="0"/>
    <s v="-36.85, 174.76 | Zoom:14"/>
    <b v="1"/>
    <s v="New Zealand"/>
    <x v="0"/>
    <s v="AC"/>
    <d v="2022-06-17T00:00:00"/>
    <s v="60HUE"/>
    <s v="22:26:25 UTC"/>
    <n v="100"/>
    <x v="0"/>
    <s v="PNG"/>
    <x v="0"/>
    <x v="2"/>
    <n v="100"/>
    <n v="100"/>
    <x v="2"/>
    <s v="44729S2A_MSIL1CCDM-MLB-GANAC4472904 Overcast (100%)"/>
    <n v="0"/>
    <s v="20220617T222625"/>
    <n v="2022"/>
    <s v="06"/>
    <n v="17"/>
    <s v="22"/>
    <s v="26"/>
    <s v="25"/>
    <s v="GAN_AC_1450X643px_10m_S2A_MSIL1C"/>
    <s v="2A_MSIL1C_S2_CD_CLS_AC_20230627T222622_TRUE_60HTE_020CC"/>
    <s v="S2A_MSIL1C_AC_20220617T222625_60HUE_100CC"/>
  </r>
  <r>
    <m/>
    <x v="0"/>
    <x v="0"/>
    <s v="-36.85, 174.76 | Zoom:14"/>
    <b v="1"/>
    <s v="New Zealand"/>
    <x v="0"/>
    <s v="AC"/>
    <d v="2022-06-12T00:00:00"/>
    <s v="60HTE"/>
    <s v="22:26:20 UTC"/>
    <n v="47.5"/>
    <x v="0"/>
    <s v="PNG"/>
    <x v="0"/>
    <x v="2"/>
    <n v="31.85"/>
    <n v="40"/>
    <x v="1"/>
    <s v="44724S2A_MSIL1CCDM-MLB-GANAC4472403 Cloudy (40%-90%)"/>
    <n v="1"/>
    <s v="20220612T222620"/>
    <n v="2022"/>
    <s v="06"/>
    <n v="12"/>
    <s v="22"/>
    <s v="26"/>
    <s v="20"/>
    <s v="GAN_AC_1450X643px_10m_S2A_MSIL1C"/>
    <s v="2A_MSIL1C_S2_CD_CLS_AC_20230627T222622_TRUE_60HTE_020CC"/>
    <s v="S2A_MSIL1C_AC_20220612T222620_60HTE_47.5CC"/>
  </r>
  <r>
    <m/>
    <x v="0"/>
    <x v="0"/>
    <s v="-36.85, 174.76 | Zoom:14"/>
    <b v="1"/>
    <s v="New Zealand"/>
    <x v="0"/>
    <s v="AC"/>
    <d v="2022-06-12T00:00:00"/>
    <s v="60HUE"/>
    <s v="22:26:17 UTC"/>
    <n v="16.2"/>
    <x v="0"/>
    <s v="PNG"/>
    <x v="0"/>
    <x v="2"/>
    <n v="31.85"/>
    <n v="40"/>
    <x v="1"/>
    <s v="44724S2A_MSIL1CCDM-MLB-GANAC4472403 Cloudy (40%-90%)"/>
    <n v="0"/>
    <s v="20220612T222617"/>
    <n v="2022"/>
    <s v="06"/>
    <n v="12"/>
    <s v="22"/>
    <s v="26"/>
    <s v="17"/>
    <s v="GAN_AC_1450X643px_10m_S2A_MSIL1C"/>
    <s v="2A_MSIL1C_S2_CD_CLS_AC_20230627T222622_TRUE_60HTE_020CC"/>
    <s v="S2A_MSIL1C_AC_20220612T222617_60HUE_16.2CC"/>
  </r>
  <r>
    <m/>
    <x v="0"/>
    <x v="0"/>
    <s v="-36.85, 174.76 | Zoom:14"/>
    <b v="1"/>
    <s v="New Zealand"/>
    <x v="0"/>
    <s v="AC"/>
    <d v="2022-06-07T00:00:00"/>
    <s v="60HTE"/>
    <s v="22:26:25 UTC"/>
    <n v="3.8"/>
    <x v="0"/>
    <s v="PNG"/>
    <x v="0"/>
    <x v="2"/>
    <n v="6.9499999999999993"/>
    <n v="10"/>
    <x v="0"/>
    <s v="44719S2A_MSIL1CCDM-MLB-GANAC4471902 Sunny (10%-30%)"/>
    <n v="1"/>
    <s v="20220607T222625"/>
    <n v="2022"/>
    <s v="06"/>
    <s v="07"/>
    <s v="22"/>
    <s v="26"/>
    <s v="25"/>
    <s v="GAN_AC_1450X643px_10m_S2A_MSIL1C"/>
    <s v="2A_MSIL1C_S2_CD_CLS_AC_20230627T222622_TRUE_60HTE_020CC"/>
    <s v="S2A_MSIL1C_AC_20220607T222625_60HTE_3.8CC"/>
  </r>
  <r>
    <m/>
    <x v="0"/>
    <x v="0"/>
    <s v="-36.85, 174.76 | Zoom:14"/>
    <b v="1"/>
    <s v="New Zealand"/>
    <x v="0"/>
    <s v="AC"/>
    <d v="2022-06-07T00:00:00"/>
    <s v="60HUE"/>
    <s v="22:26:22 UTC"/>
    <n v="10.1"/>
    <x v="0"/>
    <s v="PNG"/>
    <x v="0"/>
    <x v="2"/>
    <n v="6.9499999999999993"/>
    <n v="10"/>
    <x v="0"/>
    <s v="44719S2A_MSIL1CCDM-MLB-GANAC4471902 Sunny (10%-30%)"/>
    <n v="0"/>
    <s v="20220607T222622"/>
    <n v="2022"/>
    <s v="06"/>
    <s v="07"/>
    <s v="22"/>
    <s v="26"/>
    <s v="22"/>
    <s v="GAN_AC_1450X643px_10m_S2A_MSIL1C"/>
    <s v="2A_MSIL1C_S2_CD_CLS_AC_20230627T222622_TRUE_60HTE_020CC"/>
    <s v="S2A_MSIL1C_AC_20220607T222622_60HUE_10.1CC"/>
  </r>
  <r>
    <m/>
    <x v="0"/>
    <x v="0"/>
    <s v="-36.85, 174.76 | Zoom:14"/>
    <b v="1"/>
    <s v="New Zealand"/>
    <x v="0"/>
    <s v="AC"/>
    <d v="2022-06-02T00:00:00"/>
    <s v="60HTE"/>
    <s v="22:26:17 UTC"/>
    <n v="21.9"/>
    <x v="0"/>
    <s v="PNG"/>
    <x v="0"/>
    <x v="2"/>
    <n v="20.049999999999997"/>
    <n v="30"/>
    <x v="0"/>
    <s v="44714S2A_MSIL1CCDM-MLB-GANAC4471402 Sunny (10%-30%)"/>
    <n v="1"/>
    <s v="20220602T222617"/>
    <n v="2022"/>
    <s v="06"/>
    <s v="02"/>
    <s v="22"/>
    <s v="26"/>
    <s v="17"/>
    <s v="GAN_AC_1450X643px_10m_S2A_MSIL1C"/>
    <s v="2A_MSIL1C_S2_CD_CLS_AC_20230627T222622_TRUE_60HTE_020CC"/>
    <s v="S2A_MSIL1C_AC_20220602T222617_60HTE_21.9CC"/>
  </r>
  <r>
    <m/>
    <x v="0"/>
    <x v="0"/>
    <s v="-36.85, 174.76 | Zoom:14"/>
    <b v="1"/>
    <s v="New Zealand"/>
    <x v="0"/>
    <s v="AC"/>
    <d v="2022-06-02T00:00:00"/>
    <s v="60HUE"/>
    <s v="22:26:13 UTC"/>
    <n v="18.2"/>
    <x v="0"/>
    <s v="PNG"/>
    <x v="0"/>
    <x v="2"/>
    <n v="20.049999999999997"/>
    <n v="30"/>
    <x v="0"/>
    <s v="44714S2A_MSIL1CCDM-MLB-GANAC4471402 Sunny (10%-30%)"/>
    <n v="0"/>
    <s v="20220602T222613"/>
    <n v="2022"/>
    <s v="06"/>
    <s v="02"/>
    <s v="22"/>
    <s v="26"/>
    <s v="13"/>
    <s v="GAN_AC_1450X643px_10m_S2A_MSIL1C"/>
    <s v="2A_MSIL1C_S2_CD_CLS_AC_20230627T222622_TRUE_60HTE_020CC"/>
    <s v="S2A_MSIL1C_AC_20220602T222613_60HUE_18.2CC"/>
  </r>
  <r>
    <m/>
    <x v="0"/>
    <x v="0"/>
    <s v="-36.85, 174.76 | Zoom:14"/>
    <b v="1"/>
    <s v="New Zealand"/>
    <x v="0"/>
    <s v="AC"/>
    <d v="2022-05-28T00:00:00"/>
    <s v="60HTE"/>
    <s v="22:26:25 UTC"/>
    <n v="100"/>
    <x v="0"/>
    <s v="PNG"/>
    <x v="0"/>
    <x v="2"/>
    <n v="99.9"/>
    <n v="100"/>
    <x v="2"/>
    <s v="44709S2A_MSIL1CCDM-MLB-GANAC4470904 Overcast (100%)"/>
    <n v="1"/>
    <s v="20220528T222625"/>
    <n v="2022"/>
    <s v="05"/>
    <n v="28"/>
    <s v="22"/>
    <s v="26"/>
    <s v="25"/>
    <s v="GAN_AC_1450X643px_10m_S2A_MSIL1C"/>
    <s v="2A_MSIL1C_S2_CD_CLS_AC_20230627T222622_TRUE_60HTE_020CC"/>
    <s v="S2A_MSIL1C_AC_20220528T222625_60HTE_100CC"/>
  </r>
  <r>
    <m/>
    <x v="0"/>
    <x v="0"/>
    <s v="-36.85, 174.76 | Zoom:14"/>
    <b v="1"/>
    <s v="New Zealand"/>
    <x v="0"/>
    <s v="AC"/>
    <d v="2022-05-28T00:00:00"/>
    <s v="60HUE"/>
    <s v="22:26:21 UTC"/>
    <n v="99.8"/>
    <x v="0"/>
    <s v="PNG"/>
    <x v="0"/>
    <x v="2"/>
    <n v="99.9"/>
    <n v="100"/>
    <x v="2"/>
    <s v="44709S2A_MSIL1CCDM-MLB-GANAC4470904 Overcast (100%)"/>
    <n v="0"/>
    <s v="20220528T222621"/>
    <n v="2022"/>
    <s v="05"/>
    <n v="28"/>
    <s v="22"/>
    <s v="26"/>
    <s v="21"/>
    <s v="GAN_AC_1450X643px_10m_S2A_MSIL1C"/>
    <s v="2A_MSIL1C_S2_CD_CLS_AC_20230627T222622_TRUE_60HTE_020CC"/>
    <s v="S2A_MSIL1C_AC_20220528T222621_60HUE_99.8CC"/>
  </r>
  <r>
    <m/>
    <x v="0"/>
    <x v="0"/>
    <s v="-36.85, 174.76 | Zoom:14"/>
    <b v="1"/>
    <s v="New Zealand"/>
    <x v="0"/>
    <s v="AC"/>
    <d v="2022-05-23T00:00:00"/>
    <s v="60HTE"/>
    <s v="22:26:17 UTC"/>
    <n v="12.6"/>
    <x v="0"/>
    <s v="PNG"/>
    <x v="0"/>
    <x v="2"/>
    <n v="9.6"/>
    <n v="10"/>
    <x v="0"/>
    <s v="44704S2A_MSIL1CCDM-MLB-GANAC4470402 Sunny (10%-30%)"/>
    <n v="1"/>
    <s v="20220523T222617"/>
    <n v="2022"/>
    <s v="05"/>
    <n v="23"/>
    <s v="22"/>
    <s v="26"/>
    <s v="17"/>
    <s v="GAN_AC_1450X643px_10m_S2A_MSIL1C"/>
    <s v="2A_MSIL1C_S2_CD_CLS_AC_20230627T222622_TRUE_60HTE_020CC"/>
    <s v="S2A_MSIL1C_AC_20220523T222617_60HTE_12.6CC"/>
  </r>
  <r>
    <m/>
    <x v="0"/>
    <x v="0"/>
    <s v="-36.85, 174.76 | Zoom:14"/>
    <b v="1"/>
    <s v="New Zealand"/>
    <x v="0"/>
    <s v="AC"/>
    <d v="2022-05-23T00:00:00"/>
    <s v="60HUE"/>
    <s v="22:26:14 UTC"/>
    <n v="6.6"/>
    <x v="0"/>
    <s v="PNG"/>
    <x v="0"/>
    <x v="2"/>
    <n v="9.6"/>
    <n v="10"/>
    <x v="0"/>
    <s v="44704S2A_MSIL1CCDM-MLB-GANAC4470402 Sunny (10%-30%)"/>
    <n v="0"/>
    <s v="20220523T222614"/>
    <n v="2022"/>
    <s v="05"/>
    <n v="23"/>
    <s v="22"/>
    <s v="26"/>
    <s v="14"/>
    <s v="GAN_AC_1450X643px_10m_S2A_MSIL1C"/>
    <s v="2A_MSIL1C_S2_CD_CLS_AC_20230627T222622_TRUE_60HTE_020CC"/>
    <s v="S2A_MSIL1C_AC_20220523T222614_60HUE_6.6CC"/>
  </r>
  <r>
    <m/>
    <x v="0"/>
    <x v="0"/>
    <s v="-36.85, 174.76 | Zoom:14"/>
    <b v="1"/>
    <s v="New Zealand"/>
    <x v="0"/>
    <s v="AC"/>
    <d v="2022-05-18T00:00:00"/>
    <s v="60HTE"/>
    <s v="22:26:23 UTC"/>
    <n v="100"/>
    <x v="0"/>
    <s v="PNG"/>
    <x v="0"/>
    <x v="2"/>
    <n v="100"/>
    <n v="100"/>
    <x v="2"/>
    <s v="44699S2A_MSIL1CCDM-MLB-GANAC4469904 Overcast (100%)"/>
    <n v="1"/>
    <s v="20220518T222623"/>
    <n v="2022"/>
    <s v="05"/>
    <n v="18"/>
    <s v="22"/>
    <s v="26"/>
    <s v="23"/>
    <s v="GAN_AC_1450X643px_10m_S2A_MSIL1C"/>
    <s v="2A_MSIL1C_S2_CD_CLS_AC_20230627T222622_TRUE_60HTE_020CC"/>
    <s v="S2A_MSIL1C_AC_20220518T222623_60HTE_100CC"/>
  </r>
  <r>
    <m/>
    <x v="0"/>
    <x v="0"/>
    <s v="-36.85, 174.76 | Zoom:14"/>
    <b v="1"/>
    <s v="New Zealand"/>
    <x v="0"/>
    <s v="AC"/>
    <d v="2022-05-18T00:00:00"/>
    <s v="60HUE"/>
    <s v="22:26:21 UTC"/>
    <n v="100"/>
    <x v="0"/>
    <s v="PNG"/>
    <x v="0"/>
    <x v="2"/>
    <n v="100"/>
    <n v="100"/>
    <x v="2"/>
    <s v="44699S2A_MSIL1CCDM-MLB-GANAC4469904 Overcast (100%)"/>
    <n v="0"/>
    <s v="20220518T222621"/>
    <n v="2022"/>
    <s v="05"/>
    <n v="18"/>
    <s v="22"/>
    <s v="26"/>
    <s v="21"/>
    <s v="GAN_AC_1450X643px_10m_S2A_MSIL1C"/>
    <s v="2A_MSIL1C_S2_CD_CLS_AC_20230627T222622_TRUE_60HTE_020CC"/>
    <s v="S2A_MSIL1C_AC_20220518T222621_60HUE_100CC"/>
  </r>
  <r>
    <m/>
    <x v="0"/>
    <x v="0"/>
    <s v="-36.85, 174.76 | Zoom:14"/>
    <b v="1"/>
    <s v="New Zealand"/>
    <x v="0"/>
    <s v="AC"/>
    <d v="2022-05-13T00:00:00"/>
    <s v="60HTE"/>
    <s v="22:26:15 UTC"/>
    <n v="99.9"/>
    <x v="0"/>
    <s v="PNG"/>
    <x v="0"/>
    <x v="2"/>
    <n v="99.9"/>
    <n v="100"/>
    <x v="2"/>
    <s v="44694S2A_MSIL1CCDM-MLB-GANAC4469404 Overcast (100%)"/>
    <n v="1"/>
    <s v="20220513T222615"/>
    <n v="2022"/>
    <s v="05"/>
    <n v="13"/>
    <s v="22"/>
    <s v="26"/>
    <s v="15"/>
    <s v="GAN_AC_1450X643px_10m_S2A_MSIL1C"/>
    <s v="2A_MSIL1C_S2_CD_CLS_AC_20230627T222622_TRUE_60HTE_020CC"/>
    <s v="S2A_MSIL1C_AC_20220513T222615_60HTE_99.9CC"/>
  </r>
  <r>
    <m/>
    <x v="0"/>
    <x v="0"/>
    <s v="-36.85, 174.76 | Zoom:14"/>
    <b v="1"/>
    <s v="New Zealand"/>
    <x v="0"/>
    <s v="AC"/>
    <d v="2022-05-13T00:00:00"/>
    <s v="60HUE"/>
    <s v="22:26:12 UTC"/>
    <n v="99.9"/>
    <x v="0"/>
    <s v="PNG"/>
    <x v="0"/>
    <x v="2"/>
    <n v="99.9"/>
    <n v="100"/>
    <x v="2"/>
    <s v="44694S2A_MSIL1CCDM-MLB-GANAC4469404 Overcast (100%)"/>
    <n v="0"/>
    <s v="20220513T222612"/>
    <n v="2022"/>
    <s v="05"/>
    <n v="13"/>
    <s v="22"/>
    <s v="26"/>
    <s v="12"/>
    <s v="GAN_AC_1450X643px_10m_S2A_MSIL1C"/>
    <s v="2A_MSIL1C_S2_CD_CLS_AC_20230627T222622_TRUE_60HTE_020CC"/>
    <s v="S2A_MSIL1C_AC_20220513T222612_60HUE_99.9CC"/>
  </r>
  <r>
    <m/>
    <x v="0"/>
    <x v="0"/>
    <s v="-36.85, 174.76 | Zoom:14"/>
    <b v="1"/>
    <s v="New Zealand"/>
    <x v="0"/>
    <s v="AC"/>
    <d v="2022-05-08T00:00:00"/>
    <s v="60HTE"/>
    <s v="22:26:21 UTC"/>
    <n v="97.1"/>
    <x v="0"/>
    <s v="PNG"/>
    <x v="0"/>
    <x v="2"/>
    <n v="86.699999999999989"/>
    <n v="90"/>
    <x v="1"/>
    <s v="44689S2A_MSIL1CCDM-MLB-GANAC4468903 Cloudy (40%-90%)"/>
    <n v="1"/>
    <s v="20220508T222621"/>
    <n v="2022"/>
    <s v="05"/>
    <s v="08"/>
    <s v="22"/>
    <s v="26"/>
    <s v="21"/>
    <s v="GAN_AC_1450X643px_10m_S2A_MSIL1C"/>
    <s v="2A_MSIL1C_S2_CD_CLS_AC_20230627T222622_TRUE_60HTE_020CC"/>
    <s v="S2A_MSIL1C_AC_20220508T222621_60HTE_97.1CC"/>
  </r>
  <r>
    <m/>
    <x v="0"/>
    <x v="0"/>
    <s v="-36.85, 174.76 | Zoom:14"/>
    <b v="1"/>
    <s v="New Zealand"/>
    <x v="0"/>
    <s v="AC"/>
    <d v="2022-05-08T00:00:00"/>
    <s v="60HUE"/>
    <s v="22:26:18 UTC"/>
    <n v="76.3"/>
    <x v="0"/>
    <s v="PNG"/>
    <x v="0"/>
    <x v="2"/>
    <n v="86.699999999999989"/>
    <n v="90"/>
    <x v="1"/>
    <s v="44689S2A_MSIL1CCDM-MLB-GANAC4468903 Cloudy (40%-90%)"/>
    <n v="0"/>
    <s v="20220508T222618"/>
    <n v="2022"/>
    <s v="05"/>
    <s v="08"/>
    <s v="22"/>
    <s v="26"/>
    <s v="18"/>
    <s v="GAN_AC_1450X643px_10m_S2A_MSIL1C"/>
    <s v="2A_MSIL1C_S2_CD_CLS_AC_20230627T222622_TRUE_60HTE_020CC"/>
    <s v="S2A_MSIL1C_AC_20220508T222618_60HUE_76.3CC"/>
  </r>
  <r>
    <m/>
    <x v="0"/>
    <x v="0"/>
    <s v="-36.85, 174.76 | Zoom:14"/>
    <b v="1"/>
    <s v="New Zealand"/>
    <x v="0"/>
    <s v="AC"/>
    <d v="2022-05-03T00:00:00"/>
    <s v="60HTE"/>
    <s v="22:26:12 UTC"/>
    <n v="84.2"/>
    <x v="0"/>
    <s v="PNG"/>
    <x v="0"/>
    <x v="2"/>
    <n v="82"/>
    <n v="90"/>
    <x v="1"/>
    <s v="44684S2A_MSIL1CCDM-MLB-GANAC4468403 Cloudy (40%-90%)"/>
    <n v="1"/>
    <s v="20220503T222612"/>
    <n v="2022"/>
    <s v="05"/>
    <s v="03"/>
    <s v="22"/>
    <s v="26"/>
    <s v="12"/>
    <s v="GAN_AC_1450X643px_10m_S2A_MSIL1C"/>
    <s v="2A_MSIL1C_S2_CD_CLS_AC_20230627T222622_TRUE_60HTE_020CC"/>
    <s v="S2A_MSIL1C_AC_20220503T222612_60HTE_84.2CC"/>
  </r>
  <r>
    <m/>
    <x v="0"/>
    <x v="0"/>
    <s v="-36.85, 174.76 | Zoom:14"/>
    <b v="1"/>
    <s v="New Zealand"/>
    <x v="0"/>
    <s v="AC"/>
    <d v="2022-05-03T00:00:00"/>
    <s v="60HUE"/>
    <s v="22:26:09 UTC"/>
    <n v="79.8"/>
    <x v="0"/>
    <s v="PNG"/>
    <x v="0"/>
    <x v="2"/>
    <n v="82"/>
    <n v="90"/>
    <x v="1"/>
    <s v="44684S2A_MSIL1CCDM-MLB-GANAC4468403 Cloudy (40%-90%)"/>
    <n v="0"/>
    <s v="20220503T222609"/>
    <n v="2022"/>
    <s v="05"/>
    <s v="03"/>
    <s v="22"/>
    <s v="26"/>
    <s v="09"/>
    <s v="GAN_AC_1450X643px_10m_S2A_MSIL1C"/>
    <s v="2A_MSIL1C_S2_CD_CLS_AC_20230627T222622_TRUE_60HTE_020CC"/>
    <s v="S2A_MSIL1C_AC_20220503T222609_60HUE_79.8CC"/>
  </r>
  <r>
    <m/>
    <x v="0"/>
    <x v="0"/>
    <s v="-36.85, 174.76 | Zoom:14"/>
    <b v="1"/>
    <s v="New Zealand"/>
    <x v="0"/>
    <s v="AC"/>
    <d v="2022-04-28T00:00:00"/>
    <s v="60HTE"/>
    <s v="22:26:22 UTC"/>
    <n v="15.5"/>
    <x v="0"/>
    <s v="PNG"/>
    <x v="0"/>
    <x v="2"/>
    <n v="17.25"/>
    <n v="20"/>
    <x v="0"/>
    <s v="44679S2A_MSIL1CCDM-MLB-GANAC4467902 Sunny (10%-30%)"/>
    <n v="1"/>
    <s v="20220428T222622"/>
    <n v="2022"/>
    <s v="04"/>
    <n v="28"/>
    <s v="22"/>
    <s v="26"/>
    <s v="22"/>
    <s v="GAN_AC_1450X643px_10m_S2A_MSIL1C"/>
    <s v="2A_MSIL1C_S2_CD_CLS_AC_20230627T222622_TRUE_60HTE_020CC"/>
    <s v="S2A_MSIL1C_AC_20220428T222622_60HTE_15.5CC"/>
  </r>
  <r>
    <m/>
    <x v="0"/>
    <x v="0"/>
    <s v="-36.85, 174.76 | Zoom:14"/>
    <b v="1"/>
    <s v="New Zealand"/>
    <x v="0"/>
    <s v="AC"/>
    <d v="2022-04-28T00:00:00"/>
    <s v="60HUE"/>
    <s v="22:26:19 UTC"/>
    <n v="19"/>
    <x v="0"/>
    <s v="PNG"/>
    <x v="0"/>
    <x v="2"/>
    <n v="17.25"/>
    <n v="20"/>
    <x v="0"/>
    <s v="44679S2A_MSIL1CCDM-MLB-GANAC4467902 Sunny (10%-30%)"/>
    <n v="0"/>
    <s v="20220428T222619"/>
    <n v="2022"/>
    <s v="04"/>
    <n v="28"/>
    <s v="22"/>
    <s v="26"/>
    <s v="19"/>
    <s v="GAN_AC_1450X643px_10m_S2A_MSIL1C"/>
    <s v="2A_MSIL1C_S2_CD_CLS_AC_20230627T222622_TRUE_60HTE_020CC"/>
    <s v="S2A_MSIL1C_AC_20220428T222619_60HUE_19CC"/>
  </r>
  <r>
    <m/>
    <x v="0"/>
    <x v="0"/>
    <s v="-36.85, 174.76 | Zoom:14"/>
    <b v="1"/>
    <s v="New Zealand"/>
    <x v="0"/>
    <s v="AC"/>
    <d v="2022-04-23T00:00:00"/>
    <s v="60HTE"/>
    <s v="22:26:11 UTC"/>
    <n v="19.899999999999999"/>
    <x v="0"/>
    <s v="PNG"/>
    <x v="0"/>
    <x v="2"/>
    <n v="15.5"/>
    <n v="20"/>
    <x v="0"/>
    <s v="44674S2A_MSIL1CCDM-MLB-GANAC4467402 Sunny (10%-30%)"/>
    <n v="1"/>
    <s v="20220423T222611"/>
    <n v="2022"/>
    <s v="04"/>
    <n v="23"/>
    <s v="22"/>
    <s v="26"/>
    <s v="11"/>
    <s v="GAN_AC_1450X643px_10m_S2A_MSIL1C"/>
    <s v="2A_MSIL1C_S2_CD_CLS_AC_20230627T222622_TRUE_60HTE_020CC"/>
    <s v="S2A_MSIL1C_AC_20220423T222611_60HTE_19.9CC"/>
  </r>
  <r>
    <m/>
    <x v="0"/>
    <x v="0"/>
    <s v="-36.85, 174.76 | Zoom:14"/>
    <b v="1"/>
    <s v="New Zealand"/>
    <x v="0"/>
    <s v="AC"/>
    <d v="2022-04-23T00:00:00"/>
    <s v="60HUE"/>
    <s v="22:26:08 UTC"/>
    <n v="11.1"/>
    <x v="0"/>
    <s v="PNG"/>
    <x v="0"/>
    <x v="2"/>
    <n v="15.5"/>
    <n v="20"/>
    <x v="0"/>
    <s v="44674S2A_MSIL1CCDM-MLB-GANAC4467402 Sunny (10%-30%)"/>
    <n v="0"/>
    <s v="20220423T222608"/>
    <n v="2022"/>
    <s v="04"/>
    <n v="23"/>
    <s v="22"/>
    <s v="26"/>
    <s v="08"/>
    <s v="GAN_AC_1450X643px_10m_S2A_MSIL1C"/>
    <s v="2A_MSIL1C_S2_CD_CLS_AC_20230627T222622_TRUE_60HTE_020CC"/>
    <s v="S2A_MSIL1C_AC_20220423T222608_60HUE_11.1CC"/>
  </r>
  <r>
    <m/>
    <x v="0"/>
    <x v="0"/>
    <s v="-36.85, 174.76 | Zoom:14"/>
    <b v="1"/>
    <s v="New Zealand"/>
    <x v="0"/>
    <s v="AC"/>
    <d v="2022-04-18T00:00:00"/>
    <s v="60HTE"/>
    <s v="22:26:21 UTC"/>
    <n v="51.9"/>
    <x v="0"/>
    <s v="PNG"/>
    <x v="0"/>
    <x v="2"/>
    <n v="61.150000000000006"/>
    <n v="70"/>
    <x v="1"/>
    <s v="44669S2A_MSIL1CCDM-MLB-GANAC4466903 Cloudy (40%-90%)"/>
    <n v="1"/>
    <s v="20220418T222621"/>
    <n v="2022"/>
    <s v="04"/>
    <n v="18"/>
    <s v="22"/>
    <s v="26"/>
    <s v="21"/>
    <s v="GAN_AC_1450X643px_10m_S2A_MSIL1C"/>
    <s v="2A_MSIL1C_S2_CD_CLS_AC_20230627T222622_TRUE_60HTE_020CC"/>
    <s v="S2A_MSIL1C_AC_20220418T222621_60HTE_51.9CC"/>
  </r>
  <r>
    <m/>
    <x v="0"/>
    <x v="0"/>
    <s v="-36.85, 174.76 | Zoom:14"/>
    <b v="1"/>
    <s v="New Zealand"/>
    <x v="0"/>
    <s v="AC"/>
    <d v="2022-04-18T00:00:00"/>
    <s v="60HUE"/>
    <s v="22:26:18 UTC"/>
    <n v="70.400000000000006"/>
    <x v="0"/>
    <s v="PNG"/>
    <x v="0"/>
    <x v="2"/>
    <n v="61.150000000000006"/>
    <n v="70"/>
    <x v="1"/>
    <s v="44669S2A_MSIL1CCDM-MLB-GANAC4466903 Cloudy (40%-90%)"/>
    <n v="0"/>
    <s v="20220418T222618"/>
    <n v="2022"/>
    <s v="04"/>
    <n v="18"/>
    <s v="22"/>
    <s v="26"/>
    <s v="18"/>
    <s v="GAN_AC_1450X643px_10m_S2A_MSIL1C"/>
    <s v="2A_MSIL1C_S2_CD_CLS_AC_20230627T222622_TRUE_60HTE_020CC"/>
    <s v="S2A_MSIL1C_AC_20220418T222618_60HUE_70.4CC"/>
  </r>
  <r>
    <m/>
    <x v="0"/>
    <x v="0"/>
    <s v="-36.85, 174.76 | Zoom:14"/>
    <b v="1"/>
    <s v="New Zealand"/>
    <x v="0"/>
    <s v="AC"/>
    <d v="2022-04-13T00:00:00"/>
    <s v="60HTE"/>
    <s v="22:26:13 UTC"/>
    <n v="0.7"/>
    <x v="0"/>
    <s v="PNG"/>
    <x v="0"/>
    <x v="2"/>
    <n v="0.39999999999999997"/>
    <n v="10"/>
    <x v="0"/>
    <s v="44664S2A_MSIL1CCDM-MLB-GANAC4466402 Sunny (10%-30%)"/>
    <n v="1"/>
    <s v="20220413T222613"/>
    <n v="2022"/>
    <s v="04"/>
    <n v="13"/>
    <s v="22"/>
    <s v="26"/>
    <s v="13"/>
    <s v="GAN_AC_1450X643px_10m_S2A_MSIL1C"/>
    <s v="2A_MSIL1C_S2_CD_CLS_AC_20230627T222622_TRUE_60HTE_020CC"/>
    <s v="S2A_MSIL1C_AC_20220413T222613_60HTE_0.7CC"/>
  </r>
  <r>
    <m/>
    <x v="0"/>
    <x v="0"/>
    <s v="-36.85, 174.76 | Zoom:14"/>
    <b v="1"/>
    <s v="New Zealand"/>
    <x v="0"/>
    <s v="AC"/>
    <d v="2022-04-13T00:00:00"/>
    <s v="60HUE"/>
    <s v="22:26:10 UTC"/>
    <n v="0.1"/>
    <x v="0"/>
    <s v="PNG"/>
    <x v="0"/>
    <x v="2"/>
    <n v="0.39999999999999997"/>
    <n v="10"/>
    <x v="0"/>
    <s v="44664S2A_MSIL1CCDM-MLB-GANAC4466402 Sunny (10%-30%)"/>
    <n v="0"/>
    <s v="20220413T222610"/>
    <n v="2022"/>
    <s v="04"/>
    <n v="13"/>
    <s v="22"/>
    <s v="26"/>
    <s v="10"/>
    <s v="GAN_AC_1450X643px_10m_S2A_MSIL1C"/>
    <s v="2A_MSIL1C_S2_CD_CLS_AC_20230627T222622_TRUE_60HTE_020CC"/>
    <s v="S2A_MSIL1C_AC_20220413T222610_60HUE_0.1CC"/>
  </r>
  <r>
    <m/>
    <x v="0"/>
    <x v="0"/>
    <s v="-36.85, 174.76 | Zoom:14"/>
    <b v="1"/>
    <s v="New Zealand"/>
    <x v="0"/>
    <s v="AC"/>
    <d v="2022-04-08T00:00:00"/>
    <s v="60HTE"/>
    <s v="22:26:18 UTC"/>
    <n v="8.4"/>
    <x v="0"/>
    <s v="PNG"/>
    <x v="0"/>
    <x v="2"/>
    <n v="7.8000000000000007"/>
    <n v="10"/>
    <x v="0"/>
    <s v="44659S2A_MSIL1CCDM-MLB-GANAC4465902 Sunny (10%-30%)"/>
    <n v="1"/>
    <s v="20220408T222618"/>
    <n v="2022"/>
    <s v="04"/>
    <s v="08"/>
    <s v="22"/>
    <s v="26"/>
    <s v="18"/>
    <s v="GAN_AC_1450X643px_10m_S2A_MSIL1C"/>
    <s v="2A_MSIL1C_S2_CD_CLS_AC_20230627T222622_TRUE_60HTE_020CC"/>
    <s v="S2A_MSIL1C_AC_20220408T222618_60HTE_8.4CC"/>
  </r>
  <r>
    <m/>
    <x v="0"/>
    <x v="0"/>
    <s v="-36.85, 174.76 | Zoom:14"/>
    <b v="1"/>
    <s v="New Zealand"/>
    <x v="0"/>
    <s v="AC"/>
    <d v="2022-04-08T00:00:00"/>
    <s v="60HUE"/>
    <s v="22:26:15 UTC"/>
    <n v="7.2"/>
    <x v="0"/>
    <s v="PNG"/>
    <x v="0"/>
    <x v="2"/>
    <n v="7.8000000000000007"/>
    <n v="10"/>
    <x v="0"/>
    <s v="44659S2A_MSIL1CCDM-MLB-GANAC4465902 Sunny (10%-30%)"/>
    <n v="0"/>
    <s v="20220408T222615"/>
    <n v="2022"/>
    <s v="04"/>
    <s v="08"/>
    <s v="22"/>
    <s v="26"/>
    <s v="15"/>
    <s v="GAN_AC_1450X643px_10m_S2A_MSIL1C"/>
    <s v="2A_MSIL1C_S2_CD_CLS_AC_20230627T222622_TRUE_60HTE_020CC"/>
    <s v="S2A_MSIL1C_AC_20220408T222615_60HUE_7.2CC"/>
  </r>
  <r>
    <m/>
    <x v="0"/>
    <x v="0"/>
    <s v="-36.85, 174.76 | Zoom:14"/>
    <b v="1"/>
    <s v="New Zealand"/>
    <x v="0"/>
    <s v="AC"/>
    <d v="2022-04-03T00:00:00"/>
    <s v="60HTE"/>
    <s v="22:26:14 UTC"/>
    <n v="8.9"/>
    <x v="0"/>
    <s v="PNG"/>
    <x v="0"/>
    <x v="2"/>
    <n v="7.25"/>
    <n v="10"/>
    <x v="0"/>
    <s v="44654S2A_MSIL1CCDM-MLB-GANAC4465402 Sunny (10%-30%)"/>
    <n v="1"/>
    <s v="20220403T222614"/>
    <n v="2022"/>
    <s v="04"/>
    <s v="03"/>
    <s v="22"/>
    <s v="26"/>
    <s v="14"/>
    <s v="GAN_AC_1450X643px_10m_S2A_MSIL1C"/>
    <s v="2A_MSIL1C_S2_CD_CLS_AC_20230627T222622_TRUE_60HTE_020CC"/>
    <s v="S2A_MSIL1C_AC_20220403T222614_60HTE_8.9CC"/>
  </r>
  <r>
    <m/>
    <x v="0"/>
    <x v="0"/>
    <s v="-36.85, 174.76 | Zoom:14"/>
    <b v="1"/>
    <s v="New Zealand"/>
    <x v="0"/>
    <s v="AC"/>
    <d v="2022-04-03T00:00:00"/>
    <s v="60HUE"/>
    <s v="22:26:10 UTC"/>
    <n v="5.6"/>
    <x v="0"/>
    <s v="PNG"/>
    <x v="0"/>
    <x v="2"/>
    <n v="7.25"/>
    <n v="10"/>
    <x v="0"/>
    <s v="44654S2A_MSIL1CCDM-MLB-GANAC4465402 Sunny (10%-30%)"/>
    <n v="0"/>
    <s v="20220403T222610"/>
    <n v="2022"/>
    <s v="04"/>
    <s v="03"/>
    <s v="22"/>
    <s v="26"/>
    <s v="10"/>
    <s v="GAN_AC_1450X643px_10m_S2A_MSIL1C"/>
    <s v="2A_MSIL1C_S2_CD_CLS_AC_20230627T222622_TRUE_60HTE_020CC"/>
    <s v="S2A_MSIL1C_AC_20220403T222610_60HUE_5.6CC"/>
  </r>
  <r>
    <m/>
    <x v="0"/>
    <x v="0"/>
    <s v="-36.85, 174.76 | Zoom:14"/>
    <b v="1"/>
    <s v="New Zealand"/>
    <x v="0"/>
    <s v="AC"/>
    <d v="2022-03-29T00:00:00"/>
    <s v="60HTE"/>
    <s v="22:26:19 UTC"/>
    <n v="8.5"/>
    <x v="0"/>
    <s v="PNG"/>
    <x v="0"/>
    <x v="2"/>
    <n v="7.15"/>
    <n v="10"/>
    <x v="0"/>
    <s v="44649S2A_MSIL1CCDM-MLB-GANAC4464902 Sunny (10%-30%)"/>
    <n v="1"/>
    <s v="20220329T222619"/>
    <n v="2022"/>
    <s v="03"/>
    <n v="29"/>
    <s v="22"/>
    <s v="26"/>
    <s v="19"/>
    <s v="GAN_AC_1450X643px_10m_S2A_MSIL1C"/>
    <s v="2A_MSIL1C_S2_CD_CLS_AC_20230627T222622_TRUE_60HTE_020CC"/>
    <s v="S2A_MSIL1C_AC_20220329T222619_60HTE_8.5CC"/>
  </r>
  <r>
    <m/>
    <x v="0"/>
    <x v="0"/>
    <s v="-36.85, 174.76 | Zoom:14"/>
    <b v="1"/>
    <s v="New Zealand"/>
    <x v="0"/>
    <s v="AC"/>
    <d v="2022-03-29T00:00:00"/>
    <s v="60HUE"/>
    <s v="22:26:16 UTC"/>
    <n v="5.8"/>
    <x v="0"/>
    <s v="PNG"/>
    <x v="0"/>
    <x v="2"/>
    <n v="7.15"/>
    <n v="10"/>
    <x v="0"/>
    <s v="44649S2A_MSIL1CCDM-MLB-GANAC4464902 Sunny (10%-30%)"/>
    <n v="0"/>
    <s v="20220329T222616"/>
    <n v="2022"/>
    <s v="03"/>
    <n v="29"/>
    <s v="22"/>
    <s v="26"/>
    <s v="16"/>
    <s v="GAN_AC_1450X643px_10m_S2A_MSIL1C"/>
    <s v="2A_MSIL1C_S2_CD_CLS_AC_20230627T222622_TRUE_60HTE_020CC"/>
    <s v="S2A_MSIL1C_AC_20220329T222616_60HUE_5.8CC"/>
  </r>
  <r>
    <m/>
    <x v="0"/>
    <x v="0"/>
    <s v="-36.85, 174.76 | Zoom:14"/>
    <b v="1"/>
    <s v="New Zealand"/>
    <x v="0"/>
    <s v="AC"/>
    <d v="2022-03-24T00:00:00"/>
    <s v="60HTE"/>
    <s v="22:26:14 UTC"/>
    <n v="83.8"/>
    <x v="0"/>
    <s v="PNG"/>
    <x v="0"/>
    <x v="2"/>
    <n v="90.4"/>
    <n v="100"/>
    <x v="2"/>
    <s v="44644S2A_MSIL1CCDM-MLB-GANAC4464404 Overcast (100%)"/>
    <n v="1"/>
    <s v="20220324T222614"/>
    <n v="2022"/>
    <s v="03"/>
    <n v="24"/>
    <s v="22"/>
    <s v="26"/>
    <s v="14"/>
    <s v="GAN_AC_1450X643px_10m_S2A_MSIL1C"/>
    <s v="2A_MSIL1C_S2_CD_CLS_AC_20230627T222622_TRUE_60HTE_020CC"/>
    <s v="S2A_MSIL1C_AC_20220324T222614_60HTE_83.8CC"/>
  </r>
  <r>
    <m/>
    <x v="0"/>
    <x v="0"/>
    <s v="-36.85, 174.76 | Zoom:14"/>
    <b v="1"/>
    <s v="New Zealand"/>
    <x v="0"/>
    <s v="AC"/>
    <d v="2022-03-24T00:00:00"/>
    <s v="60HUE"/>
    <s v="22:26:11 UTC"/>
    <n v="97"/>
    <x v="0"/>
    <s v="PNG"/>
    <x v="0"/>
    <x v="2"/>
    <n v="90.4"/>
    <n v="100"/>
    <x v="2"/>
    <s v="44644S2A_MSIL1CCDM-MLB-GANAC4464404 Overcast (100%)"/>
    <n v="0"/>
    <s v="20220324T222611"/>
    <n v="2022"/>
    <s v="03"/>
    <n v="24"/>
    <s v="22"/>
    <s v="26"/>
    <s v="11"/>
    <s v="GAN_AC_1450X643px_10m_S2A_MSIL1C"/>
    <s v="2A_MSIL1C_S2_CD_CLS_AC_20230627T222622_TRUE_60HTE_020CC"/>
    <s v="S2A_MSIL1C_AC_20220324T222611_60HUE_97CC"/>
  </r>
  <r>
    <m/>
    <x v="0"/>
    <x v="0"/>
    <s v="-36.85, 174.76 | Zoom:14"/>
    <b v="1"/>
    <s v="New Zealand"/>
    <x v="0"/>
    <s v="AC"/>
    <d v="2022-03-19T00:00:00"/>
    <s v="60HTE"/>
    <s v="22:26:20 UTC"/>
    <n v="83.3"/>
    <x v="0"/>
    <s v="PNG"/>
    <x v="0"/>
    <x v="2"/>
    <n v="91.65"/>
    <n v="100"/>
    <x v="2"/>
    <s v="44639S2A_MSIL1CCDM-MLB-GANAC4463904 Overcast (100%)"/>
    <n v="1"/>
    <s v="20220319T222620"/>
    <n v="2022"/>
    <s v="03"/>
    <n v="19"/>
    <s v="22"/>
    <s v="26"/>
    <s v="20"/>
    <s v="GAN_AC_1450X643px_10m_S2A_MSIL1C"/>
    <s v="2A_MSIL1C_S2_CD_CLS_AC_20230627T222622_TRUE_60HTE_020CC"/>
    <s v="S2A_MSIL1C_AC_20220319T222620_60HTE_83.3CC"/>
  </r>
  <r>
    <m/>
    <x v="0"/>
    <x v="0"/>
    <s v="-36.85, 174.76 | Zoom:14"/>
    <b v="1"/>
    <s v="New Zealand"/>
    <x v="0"/>
    <s v="AC"/>
    <d v="2022-03-19T00:00:00"/>
    <s v="60HUE"/>
    <s v="22:26:19 UTC"/>
    <n v="100"/>
    <x v="0"/>
    <s v="PNG"/>
    <x v="0"/>
    <x v="2"/>
    <n v="91.65"/>
    <n v="100"/>
    <x v="2"/>
    <s v="44639S2A_MSIL1CCDM-MLB-GANAC4463904 Overcast (100%)"/>
    <n v="0"/>
    <s v="20220319T222619"/>
    <n v="2022"/>
    <s v="03"/>
    <n v="19"/>
    <s v="22"/>
    <s v="26"/>
    <s v="19"/>
    <s v="GAN_AC_1450X643px_10m_S2A_MSIL1C"/>
    <s v="2A_MSIL1C_S2_CD_CLS_AC_20230627T222622_TRUE_60HTE_020CC"/>
    <s v="S2A_MSIL1C_AC_20220319T222619_60HUE_100CC"/>
  </r>
  <r>
    <m/>
    <x v="0"/>
    <x v="0"/>
    <s v="-36.85, 174.76 | Zoom:14"/>
    <b v="1"/>
    <s v="New Zealand"/>
    <x v="0"/>
    <s v="AC"/>
    <d v="2022-03-14T00:00:00"/>
    <s v="60HTE"/>
    <s v="22:26:15 UTC"/>
    <n v="17.8"/>
    <x v="0"/>
    <s v="PNG"/>
    <x v="0"/>
    <x v="2"/>
    <n v="9.5"/>
    <n v="10"/>
    <x v="0"/>
    <s v="44634S2A_MSIL1CCDM-MLB-GANAC4463402 Sunny (10%-30%)"/>
    <n v="1"/>
    <s v="20220314T222615"/>
    <n v="2022"/>
    <s v="03"/>
    <n v="14"/>
    <s v="22"/>
    <s v="26"/>
    <s v="15"/>
    <s v="GAN_AC_1450X643px_10m_S2A_MSIL1C"/>
    <s v="2A_MSIL1C_S2_CD_CLS_AC_20230627T222622_TRUE_60HTE_020CC"/>
    <s v="S2A_MSIL1C_AC_20220314T222615_60HTE_17.8CC"/>
  </r>
  <r>
    <m/>
    <x v="0"/>
    <x v="0"/>
    <s v="-36.85, 174.76 | Zoom:14"/>
    <b v="1"/>
    <s v="New Zealand"/>
    <x v="0"/>
    <s v="AC"/>
    <d v="2022-03-14T00:00:00"/>
    <s v="60HUE"/>
    <s v="22:26:12 UTC"/>
    <n v="1.2"/>
    <x v="0"/>
    <s v="PNG"/>
    <x v="0"/>
    <x v="2"/>
    <n v="9.5"/>
    <n v="10"/>
    <x v="0"/>
    <s v="44634S2A_MSIL1CCDM-MLB-GANAC4463402 Sunny (10%-30%)"/>
    <n v="0"/>
    <s v="20220314T222612"/>
    <n v="2022"/>
    <s v="03"/>
    <n v="14"/>
    <s v="22"/>
    <s v="26"/>
    <s v="12"/>
    <s v="GAN_AC_1450X643px_10m_S2A_MSIL1C"/>
    <s v="2A_MSIL1C_S2_CD_CLS_AC_20230627T222622_TRUE_60HTE_020CC"/>
    <s v="S2A_MSIL1C_AC_20220314T222612_60HUE_1.2CC"/>
  </r>
  <r>
    <m/>
    <x v="0"/>
    <x v="0"/>
    <s v="-36.85, 174.76 | Zoom:14"/>
    <b v="1"/>
    <s v="New Zealand"/>
    <x v="0"/>
    <s v="AC"/>
    <d v="2022-03-09T00:00:00"/>
    <s v="60HTE"/>
    <s v="22:26:21 UTC"/>
    <n v="23.4"/>
    <x v="0"/>
    <s v="PNG"/>
    <x v="0"/>
    <x v="2"/>
    <n v="31.25"/>
    <n v="40"/>
    <x v="1"/>
    <s v="44629S2A_MSIL1CCDM-MLB-GANAC4462903 Cloudy (40%-90%)"/>
    <n v="1"/>
    <s v="20220309T222621"/>
    <n v="2022"/>
    <s v="03"/>
    <s v="09"/>
    <s v="22"/>
    <s v="26"/>
    <s v="21"/>
    <s v="GAN_AC_1450X643px_10m_S2A_MSIL1C"/>
    <s v="2A_MSIL1C_S2_CD_CLS_AC_20230627T222622_TRUE_60HTE_020CC"/>
    <s v="S2A_MSIL1C_AC_20220309T222621_60HTE_23.4CC"/>
  </r>
  <r>
    <m/>
    <x v="0"/>
    <x v="0"/>
    <s v="-36.85, 174.76 | Zoom:14"/>
    <b v="1"/>
    <s v="New Zealand"/>
    <x v="0"/>
    <s v="AC"/>
    <d v="2022-03-09T00:00:00"/>
    <s v="60HUE"/>
    <s v="22:26:18 UTC"/>
    <n v="39.1"/>
    <x v="0"/>
    <s v="PNG"/>
    <x v="0"/>
    <x v="2"/>
    <n v="31.25"/>
    <n v="40"/>
    <x v="1"/>
    <s v="44629S2A_MSIL1CCDM-MLB-GANAC4462903 Cloudy (40%-90%)"/>
    <n v="0"/>
    <s v="20220309T222618"/>
    <n v="2022"/>
    <s v="03"/>
    <s v="09"/>
    <s v="22"/>
    <s v="26"/>
    <s v="18"/>
    <s v="GAN_AC_1450X643px_10m_S2A_MSIL1C"/>
    <s v="2A_MSIL1C_S2_CD_CLS_AC_20230627T222622_TRUE_60HTE_020CC"/>
    <s v="S2A_MSIL1C_AC_20220309T222618_60HUE_39.1CC"/>
  </r>
  <r>
    <m/>
    <x v="0"/>
    <x v="0"/>
    <s v="-36.85, 174.76 | Zoom:14"/>
    <b v="1"/>
    <s v="New Zealand"/>
    <x v="0"/>
    <s v="AC"/>
    <d v="2022-03-04T00:00:00"/>
    <s v="60HTE"/>
    <s v="22:26:14 UTC"/>
    <n v="57.6"/>
    <x v="0"/>
    <s v="PNG"/>
    <x v="0"/>
    <x v="2"/>
    <n v="47.95"/>
    <n v="50"/>
    <x v="1"/>
    <s v="44624S2A_MSIL1CCDM-MLB-GANAC4462403 Cloudy (40%-90%)"/>
    <n v="1"/>
    <s v="20220304T222614"/>
    <n v="2022"/>
    <s v="03"/>
    <s v="04"/>
    <s v="22"/>
    <s v="26"/>
    <s v="14"/>
    <s v="GAN_AC_1450X643px_10m_S2A_MSIL1C"/>
    <s v="2A_MSIL1C_S2_CD_CLS_AC_20230627T222622_TRUE_60HTE_020CC"/>
    <s v="S2A_MSIL1C_AC_20220304T222614_60HTE_57.6CC"/>
  </r>
  <r>
    <m/>
    <x v="0"/>
    <x v="0"/>
    <s v="-36.85, 174.76 | Zoom:14"/>
    <b v="1"/>
    <s v="New Zealand"/>
    <x v="0"/>
    <s v="AC"/>
    <d v="2022-03-04T00:00:00"/>
    <s v="60HUE"/>
    <s v="22:26:11 UTC"/>
    <n v="38.299999999999997"/>
    <x v="0"/>
    <s v="PNG"/>
    <x v="0"/>
    <x v="2"/>
    <n v="47.95"/>
    <n v="50"/>
    <x v="1"/>
    <s v="44624S2A_MSIL1CCDM-MLB-GANAC4462403 Cloudy (40%-90%)"/>
    <n v="0"/>
    <s v="20220304T222611"/>
    <n v="2022"/>
    <s v="03"/>
    <s v="04"/>
    <s v="22"/>
    <s v="26"/>
    <s v="11"/>
    <s v="GAN_AC_1450X643px_10m_S2A_MSIL1C"/>
    <s v="2A_MSIL1C_S2_CD_CLS_AC_20230627T222622_TRUE_60HTE_020CC"/>
    <s v="S2A_MSIL1C_AC_20220304T222611_60HUE_38.3CC"/>
  </r>
  <r>
    <m/>
    <x v="0"/>
    <x v="0"/>
    <s v="-36.85, 174.76 | Zoom:14"/>
    <b v="1"/>
    <s v="New Zealand"/>
    <x v="0"/>
    <s v="AC"/>
    <d v="2022-02-27T00:00:00"/>
    <s v="60HTE"/>
    <s v="22:26:20 UTC"/>
    <n v="55.8"/>
    <x v="0"/>
    <s v="PNG"/>
    <x v="0"/>
    <x v="2"/>
    <n v="38.9"/>
    <n v="40"/>
    <x v="1"/>
    <s v="44619S2A_MSIL1CCDM-MLB-GANAC4461903 Cloudy (40%-90%)"/>
    <n v="1"/>
    <s v="20220227T222620"/>
    <n v="2022"/>
    <s v="02"/>
    <n v="27"/>
    <s v="22"/>
    <s v="26"/>
    <s v="20"/>
    <s v="GAN_AC_1450X643px_10m_S2A_MSIL1C"/>
    <s v="2A_MSIL1C_S2_CD_CLS_AC_20230627T222622_TRUE_60HTE_020CC"/>
    <s v="S2A_MSIL1C_AC_20220227T222620_60HTE_55.8CC"/>
  </r>
  <r>
    <m/>
    <x v="0"/>
    <x v="0"/>
    <s v="-36.85, 174.76 | Zoom:14"/>
    <b v="1"/>
    <s v="New Zealand"/>
    <x v="0"/>
    <s v="AC"/>
    <d v="2022-02-27T00:00:00"/>
    <s v="60HUE"/>
    <s v="22:26:17 UTC"/>
    <n v="22"/>
    <x v="0"/>
    <s v="PNG"/>
    <x v="0"/>
    <x v="2"/>
    <n v="38.9"/>
    <n v="40"/>
    <x v="1"/>
    <s v="44619S2A_MSIL1CCDM-MLB-GANAC4461903 Cloudy (40%-90%)"/>
    <n v="0"/>
    <s v="20220227T222617"/>
    <n v="2022"/>
    <s v="02"/>
    <n v="27"/>
    <s v="22"/>
    <s v="26"/>
    <s v="17"/>
    <s v="GAN_AC_1450X643px_10m_S2A_MSIL1C"/>
    <s v="2A_MSIL1C_S2_CD_CLS_AC_20230627T222622_TRUE_60HTE_020CC"/>
    <s v="S2A_MSIL1C_AC_20220227T222617_60HUE_22CC"/>
  </r>
  <r>
    <m/>
    <x v="0"/>
    <x v="0"/>
    <s v="-36.85, 174.76 | Zoom:14"/>
    <b v="1"/>
    <s v="New Zealand"/>
    <x v="0"/>
    <s v="AC"/>
    <d v="2022-02-22T00:00:00"/>
    <s v="60HTE"/>
    <s v="22:26:12 UTC"/>
    <n v="5.2"/>
    <x v="0"/>
    <s v="PNG"/>
    <x v="0"/>
    <x v="2"/>
    <n v="3.1500000000000004"/>
    <n v="10"/>
    <x v="0"/>
    <s v="44614S2A_MSIL1CCDM-MLB-GANAC4461402 Sunny (10%-30%)"/>
    <n v="1"/>
    <s v="20220222T222612"/>
    <n v="2022"/>
    <s v="02"/>
    <n v="22"/>
    <s v="22"/>
    <s v="26"/>
    <s v="12"/>
    <s v="GAN_AC_1450X643px_10m_S2A_MSIL1C"/>
    <s v="2A_MSIL1C_S2_CD_CLS_AC_20230627T222622_TRUE_60HTE_020CC"/>
    <s v="S2A_MSIL1C_AC_20220222T222612_60HTE_5.2CC"/>
  </r>
  <r>
    <m/>
    <x v="0"/>
    <x v="0"/>
    <s v="-36.85, 174.76 | Zoom:14"/>
    <b v="1"/>
    <s v="New Zealand"/>
    <x v="0"/>
    <s v="AC"/>
    <d v="2022-02-22T00:00:00"/>
    <s v="60HUE"/>
    <s v="22:26:09 UTC"/>
    <n v="1.1000000000000001"/>
    <x v="0"/>
    <s v="PNG"/>
    <x v="0"/>
    <x v="2"/>
    <n v="3.1500000000000004"/>
    <n v="10"/>
    <x v="0"/>
    <s v="44614S2A_MSIL1CCDM-MLB-GANAC4461402 Sunny (10%-30%)"/>
    <n v="0"/>
    <s v="20220222T222609"/>
    <n v="2022"/>
    <s v="02"/>
    <n v="22"/>
    <s v="22"/>
    <s v="26"/>
    <s v="09"/>
    <s v="GAN_AC_1450X643px_10m_S2A_MSIL1C"/>
    <s v="2A_MSIL1C_S2_CD_CLS_AC_20230627T222622_TRUE_60HTE_020CC"/>
    <s v="S2A_MSIL1C_AC_20220222T222609_60HUE_1.1CC"/>
  </r>
  <r>
    <m/>
    <x v="0"/>
    <x v="0"/>
    <s v="-36.85, 174.76 | Zoom:14"/>
    <b v="1"/>
    <s v="New Zealand"/>
    <x v="0"/>
    <s v="AC"/>
    <d v="2022-02-17T00:00:00"/>
    <s v="60HTE"/>
    <s v="22:26:18 UTC"/>
    <n v="12"/>
    <x v="0"/>
    <s v="PNG"/>
    <x v="0"/>
    <x v="2"/>
    <n v="11.3"/>
    <n v="20"/>
    <x v="0"/>
    <s v="44609S2A_MSIL1CCDM-MLB-GANAC4460902 Sunny (10%-30%)"/>
    <n v="1"/>
    <s v="20220217T222618"/>
    <n v="2022"/>
    <s v="02"/>
    <n v="17"/>
    <s v="22"/>
    <s v="26"/>
    <s v="18"/>
    <s v="GAN_AC_1450X643px_10m_S2A_MSIL1C"/>
    <s v="2A_MSIL1C_S2_CD_CLS_AC_20230627T222622_TRUE_60HTE_020CC"/>
    <s v="S2A_MSIL1C_AC_20220217T222618_60HTE_12CC"/>
  </r>
  <r>
    <m/>
    <x v="0"/>
    <x v="0"/>
    <s v="-36.85, 174.76 | Zoom:14"/>
    <b v="1"/>
    <s v="New Zealand"/>
    <x v="0"/>
    <s v="AC"/>
    <d v="2022-02-17T00:00:00"/>
    <s v="60HUE"/>
    <s v="22:26:15 UTC"/>
    <n v="10.6"/>
    <x v="0"/>
    <s v="PNG"/>
    <x v="0"/>
    <x v="2"/>
    <n v="11.3"/>
    <n v="20"/>
    <x v="0"/>
    <s v="44609S2A_MSIL1CCDM-MLB-GANAC4460902 Sunny (10%-30%)"/>
    <n v="0"/>
    <s v="20220217T222615"/>
    <n v="2022"/>
    <s v="02"/>
    <n v="17"/>
    <s v="22"/>
    <s v="26"/>
    <s v="15"/>
    <s v="GAN_AC_1450X643px_10m_S2A_MSIL1C"/>
    <s v="2A_MSIL1C_S2_CD_CLS_AC_20230627T222622_TRUE_60HTE_020CC"/>
    <s v="S2A_MSIL1C_AC_20220217T222615_60HUE_10.6CC"/>
  </r>
  <r>
    <m/>
    <x v="0"/>
    <x v="0"/>
    <s v="-36.85, 174.76 | Zoom:14"/>
    <b v="1"/>
    <s v="New Zealand"/>
    <x v="0"/>
    <s v="AC"/>
    <d v="2022-02-12T00:00:00"/>
    <s v="60HTE"/>
    <s v="22:26:11 UTC"/>
    <n v="46.7"/>
    <x v="0"/>
    <s v="PNG"/>
    <x v="0"/>
    <x v="2"/>
    <n v="60.800000000000004"/>
    <n v="70"/>
    <x v="1"/>
    <s v="44604S2A_MSIL1CCDM-MLB-GANAC4460403 Cloudy (40%-90%)"/>
    <n v="1"/>
    <s v="20220212T222611"/>
    <n v="2022"/>
    <s v="02"/>
    <n v="12"/>
    <s v="22"/>
    <s v="26"/>
    <s v="11"/>
    <s v="GAN_AC_1450X643px_10m_S2A_MSIL1C"/>
    <s v="2A_MSIL1C_S2_CD_CLS_AC_20230627T222622_TRUE_60HTE_020CC"/>
    <s v="S2A_MSIL1C_AC_20220212T222611_60HTE_46.7CC"/>
  </r>
  <r>
    <m/>
    <x v="0"/>
    <x v="0"/>
    <s v="-36.85, 174.76 | Zoom:14"/>
    <b v="1"/>
    <s v="New Zealand"/>
    <x v="0"/>
    <s v="AC"/>
    <d v="2022-02-12T00:00:00"/>
    <s v="60HUE"/>
    <s v="22:26:08 UTC"/>
    <n v="74.900000000000006"/>
    <x v="0"/>
    <s v="PNG"/>
    <x v="0"/>
    <x v="2"/>
    <n v="60.800000000000004"/>
    <n v="70"/>
    <x v="1"/>
    <s v="44604S2A_MSIL1CCDM-MLB-GANAC4460403 Cloudy (40%-90%)"/>
    <n v="0"/>
    <s v="20220212T222608"/>
    <n v="2022"/>
    <s v="02"/>
    <n v="12"/>
    <s v="22"/>
    <s v="26"/>
    <s v="08"/>
    <s v="GAN_AC_1450X643px_10m_S2A_MSIL1C"/>
    <s v="2A_MSIL1C_S2_CD_CLS_AC_20230627T222622_TRUE_60HTE_020CC"/>
    <s v="S2A_MSIL1C_AC_20220212T222608_60HUE_74.9CC"/>
  </r>
  <r>
    <m/>
    <x v="0"/>
    <x v="0"/>
    <s v="-36.85, 174.76 | Zoom:14"/>
    <b v="1"/>
    <s v="New Zealand"/>
    <x v="0"/>
    <s v="AC"/>
    <d v="2022-02-07T00:00:00"/>
    <s v="60HTE"/>
    <s v="22:26:16 UTC"/>
    <n v="69.400000000000006"/>
    <x v="0"/>
    <s v="PNG"/>
    <x v="0"/>
    <x v="2"/>
    <n v="70.25"/>
    <n v="80"/>
    <x v="1"/>
    <s v="44599S2A_MSIL1CCDM-MLB-GANAC4459903 Cloudy (40%-90%)"/>
    <n v="1"/>
    <s v="20220207T222616"/>
    <n v="2022"/>
    <s v="02"/>
    <s v="07"/>
    <s v="22"/>
    <s v="26"/>
    <s v="16"/>
    <s v="GAN_AC_1450X643px_10m_S2A_MSIL1C"/>
    <s v="2A_MSIL1C_S2_CD_CLS_AC_20230627T222622_TRUE_60HTE_020CC"/>
    <s v="S2A_MSIL1C_AC_20220207T222616_60HTE_69.4CC"/>
  </r>
  <r>
    <m/>
    <x v="0"/>
    <x v="0"/>
    <s v="-36.85, 174.76 | Zoom:14"/>
    <b v="1"/>
    <s v="New Zealand"/>
    <x v="0"/>
    <s v="AC"/>
    <d v="2022-02-07T00:00:00"/>
    <s v="60HUE"/>
    <s v="22:26:13 UTC"/>
    <n v="71.099999999999994"/>
    <x v="0"/>
    <s v="PNG"/>
    <x v="0"/>
    <x v="2"/>
    <n v="70.25"/>
    <n v="80"/>
    <x v="1"/>
    <s v="44599S2A_MSIL1CCDM-MLB-GANAC4459903 Cloudy (40%-90%)"/>
    <n v="0"/>
    <s v="20220207T222613"/>
    <n v="2022"/>
    <s v="02"/>
    <s v="07"/>
    <s v="22"/>
    <s v="26"/>
    <s v="13"/>
    <s v="GAN_AC_1450X643px_10m_S2A_MSIL1C"/>
    <s v="2A_MSIL1C_S2_CD_CLS_AC_20230627T222622_TRUE_60HTE_020CC"/>
    <s v="S2A_MSIL1C_AC_20220207T222613_60HUE_71.1CC"/>
  </r>
  <r>
    <m/>
    <x v="0"/>
    <x v="0"/>
    <s v="-36.85, 174.76 | Zoom:14"/>
    <b v="1"/>
    <s v="New Zealand"/>
    <x v="0"/>
    <s v="AC"/>
    <d v="2022-02-02T00:00:00"/>
    <s v="60HTE"/>
    <s v="22:26:11 UTC"/>
    <n v="91.3"/>
    <x v="0"/>
    <s v="PNG"/>
    <x v="0"/>
    <x v="2"/>
    <n v="95.05"/>
    <n v="100"/>
    <x v="2"/>
    <s v="44594S2A_MSIL1CCDM-MLB-GANAC4459404 Overcast (100%)"/>
    <n v="1"/>
    <s v="20220202T222611"/>
    <n v="2022"/>
    <s v="02"/>
    <s v="02"/>
    <s v="22"/>
    <s v="26"/>
    <s v="11"/>
    <s v="GAN_AC_1450X643px_10m_S2A_MSIL1C"/>
    <s v="2A_MSIL1C_S2_CD_CLS_AC_20230627T222622_TRUE_60HTE_020CC"/>
    <s v="S2A_MSIL1C_AC_20220202T222611_60HTE_91.3CC"/>
  </r>
  <r>
    <m/>
    <x v="0"/>
    <x v="0"/>
    <s v="-36.85, 174.76 | Zoom:14"/>
    <b v="1"/>
    <s v="New Zealand"/>
    <x v="0"/>
    <s v="AC"/>
    <d v="2022-02-02T00:00:00"/>
    <s v="60HUE"/>
    <s v="22:26:08 UTC"/>
    <n v="98.8"/>
    <x v="0"/>
    <s v="PNG"/>
    <x v="0"/>
    <x v="2"/>
    <n v="95.05"/>
    <n v="100"/>
    <x v="2"/>
    <s v="44594S2A_MSIL1CCDM-MLB-GANAC4459404 Overcast (100%)"/>
    <n v="0"/>
    <s v="20220202T222608"/>
    <n v="2022"/>
    <s v="02"/>
    <s v="02"/>
    <s v="22"/>
    <s v="26"/>
    <s v="08"/>
    <s v="GAN_AC_1450X643px_10m_S2A_MSIL1C"/>
    <s v="2A_MSIL1C_S2_CD_CLS_AC_20230627T222622_TRUE_60HTE_020CC"/>
    <s v="S2A_MSIL1C_AC_20220202T222608_60HUE_98.8CC"/>
  </r>
  <r>
    <m/>
    <x v="0"/>
    <x v="0"/>
    <s v="-36.85, 174.76 | Zoom:14"/>
    <b v="1"/>
    <s v="New Zealand"/>
    <x v="0"/>
    <s v="AC"/>
    <d v="2022-01-28T00:00:00"/>
    <s v="60HTE"/>
    <s v="22:26:17 UTC"/>
    <n v="36.9"/>
    <x v="0"/>
    <s v="PNG"/>
    <x v="0"/>
    <x v="2"/>
    <n v="39.25"/>
    <n v="40"/>
    <x v="1"/>
    <s v="44589S2A_MSIL1CCDM-MLB-GANAC4458903 Cloudy (40%-90%)"/>
    <n v="1"/>
    <s v="20220128T222617"/>
    <n v="2022"/>
    <s v="01"/>
    <n v="28"/>
    <s v="22"/>
    <s v="26"/>
    <s v="17"/>
    <s v="GAN_AC_1450X643px_10m_S2A_MSIL1C"/>
    <s v="2A_MSIL1C_S2_CD_CLS_AC_20230627T222622_TRUE_60HTE_020CC"/>
    <s v="S2A_MSIL1C_AC_20220128T222617_60HTE_36.9CC"/>
  </r>
  <r>
    <m/>
    <x v="0"/>
    <x v="0"/>
    <s v="-36.85, 174.76 | Zoom:14"/>
    <b v="1"/>
    <s v="New Zealand"/>
    <x v="0"/>
    <s v="AC"/>
    <d v="2022-01-28T00:00:00"/>
    <s v="60HUE"/>
    <s v="22:26:14 UTC"/>
    <n v="41.6"/>
    <x v="0"/>
    <s v="PNG"/>
    <x v="0"/>
    <x v="2"/>
    <n v="39.25"/>
    <n v="40"/>
    <x v="1"/>
    <s v="44589S2A_MSIL1CCDM-MLB-GANAC4458903 Cloudy (40%-90%)"/>
    <n v="0"/>
    <s v="20220128T222614"/>
    <n v="2022"/>
    <s v="01"/>
    <n v="28"/>
    <s v="22"/>
    <s v="26"/>
    <s v="14"/>
    <s v="GAN_AC_1450X643px_10m_S2A_MSIL1C"/>
    <s v="2A_MSIL1C_S2_CD_CLS_AC_20230627T222622_TRUE_60HTE_020CC"/>
    <s v="S2A_MSIL1C_AC_20220128T222614_60HUE_41.6CC"/>
  </r>
  <r>
    <m/>
    <x v="0"/>
    <x v="0"/>
    <s v="-36.85, 174.76 | Zoom:14"/>
    <b v="1"/>
    <s v="New Zealand"/>
    <x v="0"/>
    <s v="AC"/>
    <d v="2022-01-23T00:00:00"/>
    <s v="60HTE"/>
    <s v="22:26:11 UTC"/>
    <n v="100"/>
    <x v="0"/>
    <s v="PNG"/>
    <x v="0"/>
    <x v="2"/>
    <n v="100"/>
    <n v="100"/>
    <x v="2"/>
    <s v="44584S2A_MSIL1CCDM-MLB-GANAC4458404 Overcast (100%)"/>
    <n v="1"/>
    <s v="20220123T222611"/>
    <n v="2022"/>
    <s v="01"/>
    <n v="23"/>
    <s v="22"/>
    <s v="26"/>
    <s v="11"/>
    <s v="GAN_AC_1450X643px_10m_S2A_MSIL1C"/>
    <s v="2A_MSIL1C_S2_CD_CLS_AC_20230627T222622_TRUE_60HTE_020CC"/>
    <s v="S2A_MSIL1C_AC_20220123T222611_60HTE_100CC"/>
  </r>
  <r>
    <m/>
    <x v="0"/>
    <x v="0"/>
    <s v="-36.85, 174.76 | Zoom:14"/>
    <b v="1"/>
    <s v="New Zealand"/>
    <x v="0"/>
    <s v="AC"/>
    <d v="2022-01-23T00:00:00"/>
    <s v="60HUE"/>
    <s v="22:26:08 UTC"/>
    <n v="100"/>
    <x v="0"/>
    <s v="PNG"/>
    <x v="0"/>
    <x v="2"/>
    <n v="100"/>
    <n v="100"/>
    <x v="2"/>
    <s v="44584S2A_MSIL1CCDM-MLB-GANAC4458404 Overcast (100%)"/>
    <n v="0"/>
    <s v="20220123T222608"/>
    <n v="2022"/>
    <s v="01"/>
    <n v="23"/>
    <s v="22"/>
    <s v="26"/>
    <s v="08"/>
    <s v="GAN_AC_1450X643px_10m_S2A_MSIL1C"/>
    <s v="2A_MSIL1C_S2_CD_CLS_AC_20230627T222622_TRUE_60HTE_020CC"/>
    <s v="S2A_MSIL1C_AC_20220123T222608_60HUE_100CC"/>
  </r>
  <r>
    <m/>
    <x v="0"/>
    <x v="0"/>
    <s v="-36.85, 174.76 | Zoom:14"/>
    <b v="1"/>
    <s v="New Zealand"/>
    <x v="0"/>
    <s v="AC"/>
    <d v="2022-01-13T00:00:00"/>
    <s v="60HTE"/>
    <s v="22:26:13 UTC"/>
    <n v="25.6"/>
    <x v="0"/>
    <s v="PNG"/>
    <x v="0"/>
    <x v="2"/>
    <n v="28.4"/>
    <n v="30"/>
    <x v="0"/>
    <s v="44574S2A_MSIL1CCDM-MLB-GANAC4457402 Sunny (10%-30%)"/>
    <n v="1"/>
    <s v="20220113T222613"/>
    <n v="2022"/>
    <s v="01"/>
    <n v="13"/>
    <s v="22"/>
    <s v="26"/>
    <s v="13"/>
    <s v="GAN_AC_1450X643px_10m_S2A_MSIL1C"/>
    <s v="2A_MSIL1C_S2_CD_CLS_AC_20230627T222622_TRUE_60HTE_020CC"/>
    <s v="S2A_MSIL1C_AC_20220113T222613_60HTE_25.6CC"/>
  </r>
  <r>
    <m/>
    <x v="0"/>
    <x v="0"/>
    <s v="-36.85, 174.76 | Zoom:14"/>
    <b v="1"/>
    <s v="New Zealand"/>
    <x v="0"/>
    <s v="AC"/>
    <d v="2022-01-13T00:00:00"/>
    <s v="60HUE"/>
    <s v="22:26:09 UTC"/>
    <n v="31.2"/>
    <x v="0"/>
    <s v="PNG"/>
    <x v="0"/>
    <x v="2"/>
    <n v="28.4"/>
    <n v="30"/>
    <x v="0"/>
    <s v="44574S2A_MSIL1CCDM-MLB-GANAC4457402 Sunny (10%-30%)"/>
    <n v="0"/>
    <s v="20220113T222609"/>
    <n v="2022"/>
    <s v="01"/>
    <n v="13"/>
    <s v="22"/>
    <s v="26"/>
    <s v="09"/>
    <s v="GAN_AC_1450X643px_10m_S2A_MSIL1C"/>
    <s v="2A_MSIL1C_S2_CD_CLS_AC_20230627T222622_TRUE_60HTE_020CC"/>
    <s v="S2A_MSIL1C_AC_20220113T222609_60HUE_31.2CC"/>
  </r>
  <r>
    <m/>
    <x v="0"/>
    <x v="0"/>
    <s v="-36.85, 174.76 | Zoom:14"/>
    <b v="1"/>
    <s v="New Zealand"/>
    <x v="0"/>
    <s v="AC"/>
    <d v="2022-01-08T00:00:00"/>
    <s v="60HTE"/>
    <s v="22:26:18 UTC"/>
    <n v="22.8"/>
    <x v="0"/>
    <s v="PNG"/>
    <x v="0"/>
    <x v="2"/>
    <n v="22"/>
    <n v="30"/>
    <x v="0"/>
    <s v="44569S2A_MSIL1CCDM-MLB-GANAC4456902 Sunny (10%-30%)"/>
    <n v="1"/>
    <s v="20220108T222618"/>
    <n v="2022"/>
    <s v="01"/>
    <s v="08"/>
    <s v="22"/>
    <s v="26"/>
    <s v="18"/>
    <s v="GAN_AC_1450X643px_10m_S2A_MSIL1C"/>
    <s v="2A_MSIL1C_S2_CD_CLS_AC_20230627T222622_TRUE_60HTE_020CC"/>
    <s v="S2A_MSIL1C_AC_20220108T222618_60HTE_22.8CC"/>
  </r>
  <r>
    <m/>
    <x v="0"/>
    <x v="0"/>
    <s v="-36.85, 174.76 | Zoom:14"/>
    <b v="1"/>
    <s v="New Zealand"/>
    <x v="0"/>
    <s v="AC"/>
    <d v="2022-01-08T00:00:00"/>
    <s v="60HUE"/>
    <s v="22:26:15 UTC"/>
    <n v="21.2"/>
    <x v="0"/>
    <s v="PNG"/>
    <x v="0"/>
    <x v="2"/>
    <n v="22"/>
    <n v="30"/>
    <x v="0"/>
    <s v="44569S2A_MSIL1CCDM-MLB-GANAC4456902 Sunny (10%-30%)"/>
    <n v="0"/>
    <s v="20220108T222615"/>
    <n v="2022"/>
    <s v="01"/>
    <s v="08"/>
    <s v="22"/>
    <s v="26"/>
    <s v="15"/>
    <s v="GAN_AC_1450X643px_10m_S2A_MSIL1C"/>
    <s v="2A_MSIL1C_S2_CD_CLS_AC_20230627T222622_TRUE_60HTE_020CC"/>
    <s v="S2A_MSIL1C_AC_20220108T222615_60HUE_21.2CC"/>
  </r>
  <r>
    <m/>
    <x v="0"/>
    <x v="0"/>
    <s v="-36.85, 174.76 | Zoom:14"/>
    <b v="1"/>
    <s v="New Zealand"/>
    <x v="0"/>
    <s v="AC"/>
    <d v="2022-01-03T00:00:00"/>
    <s v="60HTE"/>
    <s v="22:26:13 UTC"/>
    <n v="0.5"/>
    <x v="0"/>
    <s v="PNG"/>
    <x v="0"/>
    <x v="2"/>
    <n v="0.6"/>
    <n v="10"/>
    <x v="0"/>
    <s v="44564S2A_MSIL1CCDM-MLB-GANAC4456402 Sunny (10%-30%)"/>
    <n v="1"/>
    <s v="20220103T222613"/>
    <n v="2022"/>
    <s v="01"/>
    <s v="03"/>
    <s v="22"/>
    <s v="26"/>
    <s v="13"/>
    <s v="GAN_AC_1450X643px_10m_S2A_MSIL1C"/>
    <s v="2A_MSIL1C_S2_CD_CLS_AC_20230627T222622_TRUE_60HTE_020CC"/>
    <s v="S2A_MSIL1C_AC_20220103T222613_60HTE_0.5CC"/>
  </r>
  <r>
    <m/>
    <x v="0"/>
    <x v="0"/>
    <s v="-36.85, 174.76 | Zoom:14"/>
    <b v="1"/>
    <s v="New Zealand"/>
    <x v="0"/>
    <s v="AC"/>
    <d v="2022-01-03T00:00:00"/>
    <s v="60HUE"/>
    <s v="22:26:10 UTC"/>
    <n v="0.7"/>
    <x v="0"/>
    <s v="PNG"/>
    <x v="0"/>
    <x v="2"/>
    <n v="0.6"/>
    <n v="10"/>
    <x v="0"/>
    <s v="44564S2A_MSIL1CCDM-MLB-GANAC4456402 Sunny (10%-30%)"/>
    <n v="0"/>
    <s v="20220103T222610"/>
    <n v="2022"/>
    <s v="01"/>
    <s v="03"/>
    <s v="22"/>
    <s v="26"/>
    <s v="10"/>
    <s v="GAN_AC_1450X643px_10m_S2A_MSIL1C"/>
    <s v="2A_MSIL1C_S2_CD_CLS_AC_20230627T222622_TRUE_60HTE_020CC"/>
    <s v="S2A_MSIL1C_AC_20220103T222610_60HUE_0.7CC"/>
  </r>
  <r>
    <m/>
    <x v="0"/>
    <x v="0"/>
    <s v="-42.46, 171.20 | Zoom:12"/>
    <b v="1"/>
    <s v="New Zealand"/>
    <x v="1"/>
    <s v="GM"/>
    <d v="2023-06-30T00:00:00"/>
    <s v="59GMN"/>
    <s v="22:38:12 UTC"/>
    <n v="90.3"/>
    <x v="1"/>
    <s v="PNG"/>
    <x v="1"/>
    <x v="0"/>
    <n v="58.8"/>
    <n v="60"/>
    <x v="1"/>
    <s v="45107S2A_MSIL1CCDM-MLB-GANGM4510703 Cloudy (40%-90%)"/>
    <n v="1"/>
    <s v="20230630T223812"/>
    <n v="2023"/>
    <s v="06"/>
    <n v="30"/>
    <s v="22"/>
    <s v="38"/>
    <s v="12"/>
    <s v="GAN_GM_2500X1253px_32m_S2A_MSIL1C"/>
    <s v="2A_MSIL1C_S2_CD_CLS_AC_20230627T222622_TRUE_60HTE_020CC"/>
    <s v="S2A_MSIL1C_GM_20230630T223812_59GMN_90.3CC"/>
  </r>
  <r>
    <m/>
    <x v="0"/>
    <x v="0"/>
    <s v="-42.46, 171.20 | Zoom:12"/>
    <b v="1"/>
    <s v="New Zealand"/>
    <x v="1"/>
    <s v="GM"/>
    <d v="2023-06-30T00:00:00"/>
    <s v="59GNN"/>
    <s v="22:38:08 UTC"/>
    <n v="39.6"/>
    <x v="1"/>
    <s v="PNG"/>
    <x v="1"/>
    <x v="0"/>
    <n v="58.8"/>
    <n v="60"/>
    <x v="1"/>
    <s v="45107S2A_MSIL1CCDM-MLB-GANGM4510703 Cloudy (40%-90%)"/>
    <n v="0"/>
    <s v="20230630T223808"/>
    <n v="2023"/>
    <s v="06"/>
    <n v="30"/>
    <s v="22"/>
    <s v="38"/>
    <s v="08"/>
    <s v="GAN_GM_2500X1253px_32m_S2A_MSIL1C"/>
    <s v="2A_MSIL1C_S2_CD_CLS_AC_20230627T222622_TRUE_60HTE_020CC"/>
    <s v="S2A_MSIL1C_GM_20230630T223808_59GNN_39.6CC"/>
  </r>
  <r>
    <m/>
    <x v="0"/>
    <x v="0"/>
    <s v="-42.46, 171.20 | Zoom:12"/>
    <b v="1"/>
    <s v="New Zealand"/>
    <x v="1"/>
    <s v="GM"/>
    <d v="2023-06-30T00:00:00"/>
    <s v="59GMP"/>
    <s v="22:37:58 UTC"/>
    <n v="73.099999999999994"/>
    <x v="1"/>
    <s v="PNG"/>
    <x v="1"/>
    <x v="0"/>
    <n v="58.8"/>
    <n v="60"/>
    <x v="1"/>
    <s v="45107S2A_MSIL1CCDM-MLB-GANGM4510703 Cloudy (40%-90%)"/>
    <n v="0"/>
    <s v="20230630T223758"/>
    <n v="2023"/>
    <s v="06"/>
    <n v="30"/>
    <s v="22"/>
    <s v="37"/>
    <s v="58"/>
    <s v="GAN_GM_2500X1253px_32m_S2A_MSIL1C"/>
    <s v="2A_MSIL1C_S2_CD_CLS_AC_20230627T222622_TRUE_60HTE_020CC"/>
    <s v="S2A_MSIL1C_GM_20230630T223758_59GMP_73.1CC"/>
  </r>
  <r>
    <m/>
    <x v="0"/>
    <x v="0"/>
    <s v="-42.46, 171.20 | Zoom:12"/>
    <b v="1"/>
    <s v="New Zealand"/>
    <x v="1"/>
    <s v="GM"/>
    <d v="2023-06-30T00:00:00"/>
    <s v="59GNP"/>
    <s v="22:37:54 UTC"/>
    <n v="32.200000000000003"/>
    <x v="1"/>
    <s v="PNG"/>
    <x v="1"/>
    <x v="0"/>
    <n v="58.8"/>
    <n v="60"/>
    <x v="1"/>
    <s v="45107S2A_MSIL1CCDM-MLB-GANGM4510703 Cloudy (40%-90%)"/>
    <n v="0"/>
    <s v="20230630T223754"/>
    <n v="2023"/>
    <s v="06"/>
    <n v="30"/>
    <s v="22"/>
    <s v="37"/>
    <s v="54"/>
    <s v="GAN_GM_2500X1253px_32m_S2A_MSIL1C"/>
    <s v="2A_MSIL1C_S2_CD_CLS_AC_20230627T222622_TRUE_60HTE_020CC"/>
    <s v="S2A_MSIL1C_GM_20230630T223754_59GNP_32.2CC"/>
  </r>
  <r>
    <m/>
    <x v="0"/>
    <x v="0"/>
    <s v="-42.46, 171.20 | Zoom:12"/>
    <b v="1"/>
    <s v="New Zealand"/>
    <x v="1"/>
    <s v="GM"/>
    <d v="2023-06-27T00:00:00"/>
    <s v="59GMN"/>
    <s v="22:28:15 UTC"/>
    <n v="29.9"/>
    <x v="1"/>
    <s v="PNG"/>
    <x v="1"/>
    <x v="0"/>
    <n v="38.574999999999996"/>
    <n v="40"/>
    <x v="1"/>
    <s v="45104S2A_MSIL1CCDM-MLB-GANGM4510403 Cloudy (40%-90%)"/>
    <n v="1"/>
    <s v="20230627T222815"/>
    <n v="2023"/>
    <s v="06"/>
    <n v="27"/>
    <s v="22"/>
    <s v="28"/>
    <s v="15"/>
    <s v="GAN_GM_2500X1253px_32m_S2A_MSIL1C"/>
    <s v="2A_MSIL1C_S2_CD_CLS_AC_20230627T222622_TRUE_60HTE_020CC"/>
    <s v="S2A_MSIL1C_GM_20230627T222815_59GMN_29.9CC"/>
  </r>
  <r>
    <m/>
    <x v="0"/>
    <x v="0"/>
    <s v="-42.46, 171.20 | Zoom:12"/>
    <b v="1"/>
    <s v="New Zealand"/>
    <x v="1"/>
    <s v="GM"/>
    <d v="2023-06-27T00:00:00"/>
    <s v="59GNN"/>
    <s v="22:28:12 UTC"/>
    <n v="69.8"/>
    <x v="1"/>
    <s v="PNG"/>
    <x v="1"/>
    <x v="0"/>
    <n v="38.574999999999996"/>
    <n v="40"/>
    <x v="1"/>
    <s v="45104S2A_MSIL1CCDM-MLB-GANGM4510403 Cloudy (40%-90%)"/>
    <n v="0"/>
    <s v="20230627T222812"/>
    <n v="2023"/>
    <s v="06"/>
    <n v="27"/>
    <s v="22"/>
    <s v="28"/>
    <s v="12"/>
    <s v="GAN_GM_2500X1253px_32m_S2A_MSIL1C"/>
    <s v="2A_MSIL1C_S2_CD_CLS_AC_20230627T222622_TRUE_60HTE_020CC"/>
    <s v="S2A_MSIL1C_GM_20230627T222812_59GNN_69.8CC"/>
  </r>
  <r>
    <m/>
    <x v="0"/>
    <x v="0"/>
    <s v="-42.46, 171.20 | Zoom:12"/>
    <b v="1"/>
    <s v="New Zealand"/>
    <x v="1"/>
    <s v="GM"/>
    <d v="2023-06-27T00:00:00"/>
    <s v="59GMP"/>
    <s v="22:28:03 UTC"/>
    <n v="3.5"/>
    <x v="1"/>
    <s v="PNG"/>
    <x v="1"/>
    <x v="0"/>
    <n v="38.574999999999996"/>
    <n v="40"/>
    <x v="1"/>
    <s v="45104S2A_MSIL1CCDM-MLB-GANGM4510403 Cloudy (40%-90%)"/>
    <n v="0"/>
    <s v="20230627T222803"/>
    <n v="2023"/>
    <s v="06"/>
    <n v="27"/>
    <s v="22"/>
    <s v="28"/>
    <s v="03"/>
    <s v="GAN_GM_2500X1253px_32m_S2A_MSIL1C"/>
    <s v="2A_MSIL1C_S2_CD_CLS_AC_20230627T222622_TRUE_60HTE_020CC"/>
    <s v="S2A_MSIL1C_GM_20230627T222803_59GMP_3.5CC"/>
  </r>
  <r>
    <m/>
    <x v="0"/>
    <x v="0"/>
    <s v="-42.46, 171.20 | Zoom:12"/>
    <b v="1"/>
    <s v="New Zealand"/>
    <x v="1"/>
    <s v="GM"/>
    <d v="2023-06-27T00:00:00"/>
    <s v="59GNP"/>
    <s v="22:27:57 UTC"/>
    <n v="51.1"/>
    <x v="1"/>
    <s v="PNG"/>
    <x v="1"/>
    <x v="0"/>
    <n v="38.574999999999996"/>
    <n v="40"/>
    <x v="1"/>
    <s v="45104S2A_MSIL1CCDM-MLB-GANGM4510403 Cloudy (40%-90%)"/>
    <n v="0"/>
    <s v="20230627T222757"/>
    <n v="2023"/>
    <s v="06"/>
    <n v="27"/>
    <s v="22"/>
    <s v="27"/>
    <s v="57"/>
    <s v="GAN_GM_2500X1253px_32m_S2A_MSIL1C"/>
    <s v="2A_MSIL1C_S2_CD_CLS_AC_20230627T222622_TRUE_60HTE_020CC"/>
    <s v="S2A_MSIL1C_GM_20230627T222757_59GNP_51.1CC"/>
  </r>
  <r>
    <m/>
    <x v="0"/>
    <x v="0"/>
    <s v="-42.46, 171.20 | Zoom:12"/>
    <b v="1"/>
    <s v="New Zealand"/>
    <x v="1"/>
    <s v="GM"/>
    <d v="2023-06-25T00:00:00"/>
    <s v="59GMN"/>
    <s v="22:38:10 UTC"/>
    <n v="100"/>
    <x v="1"/>
    <s v="PNG"/>
    <x v="1"/>
    <x v="0"/>
    <n v="100"/>
    <n v="100"/>
    <x v="2"/>
    <s v="45102S2A_MSIL1CCDM-MLB-GANGM4510204 Overcast (100%)"/>
    <n v="1"/>
    <s v="20230625T223810"/>
    <n v="2023"/>
    <s v="06"/>
    <n v="25"/>
    <s v="22"/>
    <s v="38"/>
    <s v="10"/>
    <s v="GAN_GM_2500X1253px_32m_S2A_MSIL1C"/>
    <s v="2A_MSIL1C_S2_CD_CLS_AC_20230627T222622_TRUE_60HTE_020CC"/>
    <s v="S2A_MSIL1C_GM_20230625T223810_59GMN_100CC"/>
  </r>
  <r>
    <m/>
    <x v="0"/>
    <x v="0"/>
    <s v="-42.46, 171.20 | Zoom:12"/>
    <b v="1"/>
    <s v="New Zealand"/>
    <x v="1"/>
    <s v="GM"/>
    <d v="2023-06-25T00:00:00"/>
    <s v="59GNN"/>
    <s v="22:38:07 UTC"/>
    <n v="100"/>
    <x v="1"/>
    <s v="PNG"/>
    <x v="1"/>
    <x v="0"/>
    <n v="100"/>
    <n v="100"/>
    <x v="2"/>
    <s v="45102S2A_MSIL1CCDM-MLB-GANGM4510204 Overcast (100%)"/>
    <n v="0"/>
    <s v="20230625T223807"/>
    <n v="2023"/>
    <s v="06"/>
    <n v="25"/>
    <s v="22"/>
    <s v="38"/>
    <s v="07"/>
    <s v="GAN_GM_2500X1253px_32m_S2A_MSIL1C"/>
    <s v="2A_MSIL1C_S2_CD_CLS_AC_20230627T222622_TRUE_60HTE_020CC"/>
    <s v="S2A_MSIL1C_GM_20230625T223807_59GNN_100CC"/>
  </r>
  <r>
    <m/>
    <x v="0"/>
    <x v="0"/>
    <s v="-42.46, 171.20 | Zoom:12"/>
    <b v="1"/>
    <s v="New Zealand"/>
    <x v="1"/>
    <s v="GM"/>
    <d v="2023-06-25T00:00:00"/>
    <s v="59GMP"/>
    <s v="22:37:56 UTC"/>
    <n v="100"/>
    <x v="1"/>
    <s v="PNG"/>
    <x v="1"/>
    <x v="0"/>
    <n v="100"/>
    <n v="100"/>
    <x v="2"/>
    <s v="45102S2A_MSIL1CCDM-MLB-GANGM4510204 Overcast (100%)"/>
    <n v="0"/>
    <s v="20230625T223756"/>
    <n v="2023"/>
    <s v="06"/>
    <n v="25"/>
    <s v="22"/>
    <s v="37"/>
    <s v="56"/>
    <s v="GAN_GM_2500X1253px_32m_S2A_MSIL1C"/>
    <s v="2A_MSIL1C_S2_CD_CLS_AC_20230627T222622_TRUE_60HTE_020CC"/>
    <s v="S2A_MSIL1C_GM_20230625T223756_59GMP_100CC"/>
  </r>
  <r>
    <m/>
    <x v="0"/>
    <x v="0"/>
    <s v="-42.46, 171.20 | Zoom:12"/>
    <b v="1"/>
    <s v="New Zealand"/>
    <x v="1"/>
    <s v="GM"/>
    <d v="2023-06-25T00:00:00"/>
    <s v="59GNP"/>
    <s v="22:37:52 UTC"/>
    <n v="100"/>
    <x v="1"/>
    <s v="PNG"/>
    <x v="1"/>
    <x v="0"/>
    <n v="100"/>
    <n v="100"/>
    <x v="2"/>
    <s v="45102S2A_MSIL1CCDM-MLB-GANGM4510204 Overcast (100%)"/>
    <n v="0"/>
    <s v="20230625T223752"/>
    <n v="2023"/>
    <s v="06"/>
    <n v="25"/>
    <s v="22"/>
    <s v="37"/>
    <s v="52"/>
    <s v="GAN_GM_2500X1253px_32m_S2A_MSIL1C"/>
    <s v="2A_MSIL1C_S2_CD_CLS_AC_20230627T222622_TRUE_60HTE_020CC"/>
    <s v="S2A_MSIL1C_GM_20230625T223752_59GNP_100CC"/>
  </r>
  <r>
    <m/>
    <x v="0"/>
    <x v="0"/>
    <s v="-42.46, 171.20 | Zoom:12"/>
    <b v="1"/>
    <s v="New Zealand"/>
    <x v="1"/>
    <s v="GM"/>
    <d v="2023-06-22T00:00:00"/>
    <s v="59GMN"/>
    <s v="22:28:14 UTC"/>
    <n v="77.3"/>
    <x v="1"/>
    <s v="PNG"/>
    <x v="1"/>
    <x v="0"/>
    <n v="91.25"/>
    <n v="100"/>
    <x v="2"/>
    <s v="45099S2A_MSIL1CCDM-MLB-GANGM4509904 Overcast (100%)"/>
    <n v="1"/>
    <s v="20230622T222814"/>
    <n v="2023"/>
    <s v="06"/>
    <n v="22"/>
    <s v="22"/>
    <s v="28"/>
    <s v="14"/>
    <s v="GAN_GM_2500X1253px_32m_S2A_MSIL1C"/>
    <s v="2A_MSIL1C_S2_CD_CLS_AC_20230627T222622_TRUE_60HTE_020CC"/>
    <s v="S2A_MSIL1C_GM_20230622T222814_59GMN_77.3CC"/>
  </r>
  <r>
    <m/>
    <x v="0"/>
    <x v="0"/>
    <s v="-42.46, 171.20 | Zoom:12"/>
    <b v="1"/>
    <s v="New Zealand"/>
    <x v="1"/>
    <s v="GM"/>
    <d v="2023-06-22T00:00:00"/>
    <s v="59GNN"/>
    <s v="22:28:10 UTC"/>
    <n v="88.3"/>
    <x v="1"/>
    <s v="PNG"/>
    <x v="1"/>
    <x v="0"/>
    <n v="91.25"/>
    <n v="100"/>
    <x v="2"/>
    <s v="45099S2A_MSIL1CCDM-MLB-GANGM4509904 Overcast (100%)"/>
    <n v="0"/>
    <s v="20230622T222810"/>
    <n v="2023"/>
    <s v="06"/>
    <n v="22"/>
    <s v="22"/>
    <s v="28"/>
    <s v="10"/>
    <s v="GAN_GM_2500X1253px_32m_S2A_MSIL1C"/>
    <s v="2A_MSIL1C_S2_CD_CLS_AC_20230627T222622_TRUE_60HTE_020CC"/>
    <s v="S2A_MSIL1C_GM_20230622T222810_59GNN_88.3CC"/>
  </r>
  <r>
    <m/>
    <x v="0"/>
    <x v="0"/>
    <s v="-42.46, 171.20 | Zoom:12"/>
    <b v="1"/>
    <s v="New Zealand"/>
    <x v="1"/>
    <s v="GM"/>
    <d v="2023-06-22T00:00:00"/>
    <s v="59GMP"/>
    <s v="22:28:01 UTC"/>
    <n v="99.9"/>
    <x v="1"/>
    <s v="PNG"/>
    <x v="1"/>
    <x v="0"/>
    <n v="91.25"/>
    <n v="100"/>
    <x v="2"/>
    <s v="45099S2A_MSIL1CCDM-MLB-GANGM4509904 Overcast (100%)"/>
    <n v="0"/>
    <s v="20230622T222801"/>
    <n v="2023"/>
    <s v="06"/>
    <n v="22"/>
    <s v="22"/>
    <s v="28"/>
    <s v="01"/>
    <s v="GAN_GM_2500X1253px_32m_S2A_MSIL1C"/>
    <s v="2A_MSIL1C_S2_CD_CLS_AC_20230627T222622_TRUE_60HTE_020CC"/>
    <s v="S2A_MSIL1C_GM_20230622T222801_59GMP_99.9CC"/>
  </r>
  <r>
    <m/>
    <x v="0"/>
    <x v="0"/>
    <s v="-42.46, 171.20 | Zoom:12"/>
    <b v="1"/>
    <s v="New Zealand"/>
    <x v="1"/>
    <s v="GM"/>
    <d v="2023-06-22T00:00:00"/>
    <s v="59GNP"/>
    <s v="22:27:56 UTC"/>
    <n v="99.5"/>
    <x v="1"/>
    <s v="PNG"/>
    <x v="1"/>
    <x v="0"/>
    <n v="91.25"/>
    <n v="100"/>
    <x v="2"/>
    <s v="45099S2A_MSIL1CCDM-MLB-GANGM4509904 Overcast (100%)"/>
    <n v="0"/>
    <s v="20230622T222756"/>
    <n v="2023"/>
    <s v="06"/>
    <n v="22"/>
    <s v="22"/>
    <s v="27"/>
    <s v="56"/>
    <s v="GAN_GM_2500X1253px_32m_S2A_MSIL1C"/>
    <s v="2A_MSIL1C_S2_CD_CLS_AC_20230627T222622_TRUE_60HTE_020CC"/>
    <s v="S2A_MSIL1C_GM_20230622T222756_59GNP_99.5CC"/>
  </r>
  <r>
    <m/>
    <x v="0"/>
    <x v="0"/>
    <s v="-42.46, 171.20 | Zoom:12"/>
    <b v="1"/>
    <s v="New Zealand"/>
    <x v="1"/>
    <s v="GM"/>
    <d v="2023-06-20T00:00:00"/>
    <s v="59GMN"/>
    <s v="22:38:11 UTC"/>
    <n v="61"/>
    <x v="1"/>
    <s v="PNG"/>
    <x v="1"/>
    <x v="0"/>
    <n v="65.400000000000006"/>
    <n v="70"/>
    <x v="1"/>
    <s v="45097S2A_MSIL1CCDM-MLB-GANGM4509703 Cloudy (40%-90%)"/>
    <n v="1"/>
    <s v="20230620T223811"/>
    <n v="2023"/>
    <s v="06"/>
    <n v="20"/>
    <s v="22"/>
    <s v="38"/>
    <s v="11"/>
    <s v="GAN_GM_2500X1253px_32m_S2A_MSIL1C"/>
    <s v="2A_MSIL1C_S2_CD_CLS_AC_20230627T222622_TRUE_60HTE_020CC"/>
    <s v="S2A_MSIL1C_GM_20230620T223811_59GMN_61CC"/>
  </r>
  <r>
    <m/>
    <x v="0"/>
    <x v="0"/>
    <s v="-42.46, 171.20 | Zoom:12"/>
    <b v="1"/>
    <s v="New Zealand"/>
    <x v="1"/>
    <s v="GM"/>
    <d v="2023-06-20T00:00:00"/>
    <s v="59GNN"/>
    <s v="22:38:07 UTC"/>
    <n v="40.9"/>
    <x v="1"/>
    <s v="PNG"/>
    <x v="1"/>
    <x v="0"/>
    <n v="65.400000000000006"/>
    <n v="70"/>
    <x v="1"/>
    <s v="45097S2A_MSIL1CCDM-MLB-GANGM4509703 Cloudy (40%-90%)"/>
    <n v="0"/>
    <s v="20230620T223807"/>
    <n v="2023"/>
    <s v="06"/>
    <n v="20"/>
    <s v="22"/>
    <s v="38"/>
    <s v="07"/>
    <s v="GAN_GM_2500X1253px_32m_S2A_MSIL1C"/>
    <s v="2A_MSIL1C_S2_CD_CLS_AC_20230627T222622_TRUE_60HTE_020CC"/>
    <s v="S2A_MSIL1C_GM_20230620T223807_59GNN_40.9CC"/>
  </r>
  <r>
    <m/>
    <x v="0"/>
    <x v="0"/>
    <s v="-42.46, 171.20 | Zoom:12"/>
    <b v="1"/>
    <s v="New Zealand"/>
    <x v="1"/>
    <s v="GM"/>
    <d v="2023-06-20T00:00:00"/>
    <s v="59GMP"/>
    <s v="22:37:57 UTC"/>
    <n v="97.2"/>
    <x v="1"/>
    <s v="PNG"/>
    <x v="1"/>
    <x v="0"/>
    <n v="65.400000000000006"/>
    <n v="70"/>
    <x v="1"/>
    <s v="45097S2A_MSIL1CCDM-MLB-GANGM4509703 Cloudy (40%-90%)"/>
    <n v="0"/>
    <s v="20230620T223757"/>
    <n v="2023"/>
    <s v="06"/>
    <n v="20"/>
    <s v="22"/>
    <s v="37"/>
    <s v="57"/>
    <s v="GAN_GM_2500X1253px_32m_S2A_MSIL1C"/>
    <s v="2A_MSIL1C_S2_CD_CLS_AC_20230627T222622_TRUE_60HTE_020CC"/>
    <s v="S2A_MSIL1C_GM_20230620T223757_59GMP_97.2CC"/>
  </r>
  <r>
    <m/>
    <x v="0"/>
    <x v="0"/>
    <s v="-42.46, 171.20 | Zoom:12"/>
    <b v="1"/>
    <s v="New Zealand"/>
    <x v="1"/>
    <s v="GM"/>
    <d v="2023-06-20T00:00:00"/>
    <s v="59GNP"/>
    <s v="22:37:53 UTC"/>
    <n v="62.5"/>
    <x v="1"/>
    <s v="PNG"/>
    <x v="1"/>
    <x v="0"/>
    <n v="65.400000000000006"/>
    <n v="70"/>
    <x v="1"/>
    <s v="45097S2A_MSIL1CCDM-MLB-GANGM4509703 Cloudy (40%-90%)"/>
    <n v="0"/>
    <s v="20230620T223753"/>
    <n v="2023"/>
    <s v="06"/>
    <n v="20"/>
    <s v="22"/>
    <s v="37"/>
    <s v="53"/>
    <s v="GAN_GM_2500X1253px_32m_S2A_MSIL1C"/>
    <s v="2A_MSIL1C_S2_CD_CLS_AC_20230627T222622_TRUE_60HTE_020CC"/>
    <s v="S2A_MSIL1C_GM_20230620T223753_59GNP_62.5CC"/>
  </r>
  <r>
    <m/>
    <x v="0"/>
    <x v="0"/>
    <s v="-42.46, 171.20 | Zoom:12"/>
    <b v="1"/>
    <s v="New Zealand"/>
    <x v="1"/>
    <s v="GM"/>
    <d v="2023-06-17T00:00:00"/>
    <s v="59GMN"/>
    <s v="22:28:15 UTC"/>
    <n v="84.3"/>
    <x v="1"/>
    <s v="PNG"/>
    <x v="1"/>
    <x v="0"/>
    <n v="86.25"/>
    <n v="90"/>
    <x v="1"/>
    <s v="45094S2A_MSIL1CCDM-MLB-GANGM4509403 Cloudy (40%-90%)"/>
    <n v="1"/>
    <s v="20230617T222815"/>
    <n v="2023"/>
    <s v="06"/>
    <n v="17"/>
    <s v="22"/>
    <s v="28"/>
    <s v="15"/>
    <s v="GAN_GM_2500X1253px_32m_S2A_MSIL1C"/>
    <s v="2A_MSIL1C_S2_CD_CLS_AC_20230627T222622_TRUE_60HTE_020CC"/>
    <s v="S2A_MSIL1C_GM_20230617T222815_59GMN_84.3CC"/>
  </r>
  <r>
    <m/>
    <x v="0"/>
    <x v="0"/>
    <s v="-42.46, 171.20 | Zoom:12"/>
    <b v="1"/>
    <s v="New Zealand"/>
    <x v="1"/>
    <s v="GM"/>
    <d v="2023-06-17T00:00:00"/>
    <s v="59GNN"/>
    <s v="22:28:11 UTC"/>
    <n v="83.4"/>
    <x v="1"/>
    <s v="PNG"/>
    <x v="1"/>
    <x v="0"/>
    <n v="86.25"/>
    <n v="90"/>
    <x v="1"/>
    <s v="45094S2A_MSIL1CCDM-MLB-GANGM4509403 Cloudy (40%-90%)"/>
    <n v="0"/>
    <s v="20230617T222811"/>
    <n v="2023"/>
    <s v="06"/>
    <n v="17"/>
    <s v="22"/>
    <s v="28"/>
    <s v="11"/>
    <s v="GAN_GM_2500X1253px_32m_S2A_MSIL1C"/>
    <s v="2A_MSIL1C_S2_CD_CLS_AC_20230627T222622_TRUE_60HTE_020CC"/>
    <s v="S2A_MSIL1C_GM_20230617T222811_59GNN_83.4CC"/>
  </r>
  <r>
    <m/>
    <x v="0"/>
    <x v="0"/>
    <s v="-42.46, 171.20 | Zoom:12"/>
    <b v="1"/>
    <s v="New Zealand"/>
    <x v="1"/>
    <s v="GM"/>
    <d v="2023-06-17T00:00:00"/>
    <s v="59GMP"/>
    <s v="22:28:03 UTC"/>
    <n v="78.3"/>
    <x v="1"/>
    <s v="PNG"/>
    <x v="1"/>
    <x v="0"/>
    <n v="86.25"/>
    <n v="90"/>
    <x v="1"/>
    <s v="45094S2A_MSIL1CCDM-MLB-GANGM4509403 Cloudy (40%-90%)"/>
    <n v="0"/>
    <s v="20230617T222803"/>
    <n v="2023"/>
    <s v="06"/>
    <n v="17"/>
    <s v="22"/>
    <s v="28"/>
    <s v="03"/>
    <s v="GAN_GM_2500X1253px_32m_S2A_MSIL1C"/>
    <s v="2A_MSIL1C_S2_CD_CLS_AC_20230627T222622_TRUE_60HTE_020CC"/>
    <s v="S2A_MSIL1C_GM_20230617T222803_59GMP_78.3CC"/>
  </r>
  <r>
    <m/>
    <x v="0"/>
    <x v="0"/>
    <s v="-42.46, 171.20 | Zoom:12"/>
    <b v="1"/>
    <s v="New Zealand"/>
    <x v="1"/>
    <s v="GM"/>
    <d v="2023-06-17T00:00:00"/>
    <s v="59GNP"/>
    <s v="22:27:57 UTC"/>
    <n v="99"/>
    <x v="1"/>
    <s v="PNG"/>
    <x v="1"/>
    <x v="0"/>
    <n v="86.25"/>
    <n v="90"/>
    <x v="1"/>
    <s v="45094S2A_MSIL1CCDM-MLB-GANGM4509403 Cloudy (40%-90%)"/>
    <n v="0"/>
    <s v="20230617T222757"/>
    <n v="2023"/>
    <s v="06"/>
    <n v="17"/>
    <s v="22"/>
    <s v="27"/>
    <s v="57"/>
    <s v="GAN_GM_2500X1253px_32m_S2A_MSIL1C"/>
    <s v="2A_MSIL1C_S2_CD_CLS_AC_20230627T222622_TRUE_60HTE_020CC"/>
    <s v="S2A_MSIL1C_GM_20230617T222757_59GNP_99CC"/>
  </r>
  <r>
    <m/>
    <x v="0"/>
    <x v="0"/>
    <s v="-42.46, 171.20 | Zoom:12"/>
    <b v="1"/>
    <s v="New Zealand"/>
    <x v="1"/>
    <s v="GM"/>
    <d v="2023-06-15T00:00:00"/>
    <s v="59GMN"/>
    <s v="22:38:11 UTC"/>
    <n v="89.8"/>
    <x v="1"/>
    <s v="PNG"/>
    <x v="1"/>
    <x v="0"/>
    <n v="84.800000000000011"/>
    <n v="90"/>
    <x v="1"/>
    <s v="45092S2A_MSIL1CCDM-MLB-GANGM4509203 Cloudy (40%-90%)"/>
    <n v="1"/>
    <s v="20230615T223811"/>
    <n v="2023"/>
    <s v="06"/>
    <n v="15"/>
    <s v="22"/>
    <s v="38"/>
    <s v="11"/>
    <s v="GAN_GM_2500X1253px_32m_S2A_MSIL1C"/>
    <s v="2A_MSIL1C_S2_CD_CLS_AC_20230627T222622_TRUE_60HTE_020CC"/>
    <s v="S2A_MSIL1C_GM_20230615T223811_59GMN_89.8CC"/>
  </r>
  <r>
    <m/>
    <x v="0"/>
    <x v="0"/>
    <s v="-42.46, 171.20 | Zoom:12"/>
    <b v="1"/>
    <s v="New Zealand"/>
    <x v="1"/>
    <s v="GM"/>
    <d v="2023-06-15T00:00:00"/>
    <s v="59GNN"/>
    <s v="22:38:07 UTC"/>
    <n v="52"/>
    <x v="1"/>
    <s v="PNG"/>
    <x v="1"/>
    <x v="0"/>
    <n v="84.800000000000011"/>
    <n v="90"/>
    <x v="1"/>
    <s v="45092S2A_MSIL1CCDM-MLB-GANGM4509203 Cloudy (40%-90%)"/>
    <n v="0"/>
    <s v="20230615T223807"/>
    <n v="2023"/>
    <s v="06"/>
    <n v="15"/>
    <s v="22"/>
    <s v="38"/>
    <s v="07"/>
    <s v="GAN_GM_2500X1253px_32m_S2A_MSIL1C"/>
    <s v="2A_MSIL1C_S2_CD_CLS_AC_20230627T222622_TRUE_60HTE_020CC"/>
    <s v="S2A_MSIL1C_GM_20230615T223807_59GNN_52CC"/>
  </r>
  <r>
    <m/>
    <x v="0"/>
    <x v="0"/>
    <s v="-42.46, 171.20 | Zoom:12"/>
    <b v="1"/>
    <s v="New Zealand"/>
    <x v="1"/>
    <s v="GM"/>
    <d v="2023-06-15T00:00:00"/>
    <s v="59GMP"/>
    <s v="22:37:57 UTC"/>
    <n v="100"/>
    <x v="1"/>
    <s v="PNG"/>
    <x v="1"/>
    <x v="0"/>
    <n v="84.800000000000011"/>
    <n v="90"/>
    <x v="1"/>
    <s v="45092S2A_MSIL1CCDM-MLB-GANGM4509203 Cloudy (40%-90%)"/>
    <n v="0"/>
    <s v="20230615T223757"/>
    <n v="2023"/>
    <s v="06"/>
    <n v="15"/>
    <s v="22"/>
    <s v="37"/>
    <s v="57"/>
    <s v="GAN_GM_2500X1253px_32m_S2A_MSIL1C"/>
    <s v="2A_MSIL1C_S2_CD_CLS_AC_20230627T222622_TRUE_60HTE_020CC"/>
    <s v="S2A_MSIL1C_GM_20230615T223757_59GMP_100CC"/>
  </r>
  <r>
    <m/>
    <x v="0"/>
    <x v="0"/>
    <s v="-42.46, 171.20 | Zoom:12"/>
    <b v="1"/>
    <s v="New Zealand"/>
    <x v="1"/>
    <s v="GM"/>
    <d v="2023-06-15T00:00:00"/>
    <s v="59GNP"/>
    <s v="22:37:53 UTC"/>
    <n v="97.4"/>
    <x v="1"/>
    <s v="PNG"/>
    <x v="1"/>
    <x v="0"/>
    <n v="84.800000000000011"/>
    <n v="90"/>
    <x v="1"/>
    <s v="45092S2A_MSIL1CCDM-MLB-GANGM4509203 Cloudy (40%-90%)"/>
    <n v="0"/>
    <s v="20230615T223753"/>
    <n v="2023"/>
    <s v="06"/>
    <n v="15"/>
    <s v="22"/>
    <s v="37"/>
    <s v="53"/>
    <s v="GAN_GM_2500X1253px_32m_S2A_MSIL1C"/>
    <s v="2A_MSIL1C_S2_CD_CLS_AC_20230627T222622_TRUE_60HTE_020CC"/>
    <s v="S2A_MSIL1C_GM_20230615T223753_59GNP_97.4CC"/>
  </r>
  <r>
    <m/>
    <x v="0"/>
    <x v="0"/>
    <s v="-42.46, 171.20 | Zoom:12"/>
    <b v="1"/>
    <s v="New Zealand"/>
    <x v="1"/>
    <s v="GM"/>
    <d v="2023-06-12T00:00:00"/>
    <s v="59GMN"/>
    <s v="22:28:15 UTC"/>
    <n v="0.1"/>
    <x v="1"/>
    <s v="PNG"/>
    <x v="1"/>
    <x v="0"/>
    <n v="3.8000000000000003"/>
    <n v="10"/>
    <x v="0"/>
    <s v="45089S2A_MSIL1CCDM-MLB-GANGM4508902 Sunny (10%-30%)"/>
    <n v="1"/>
    <s v="20230612T222815"/>
    <n v="2023"/>
    <s v="06"/>
    <n v="12"/>
    <s v="22"/>
    <s v="28"/>
    <s v="15"/>
    <s v="GAN_GM_2500X1253px_32m_S2A_MSIL1C"/>
    <s v="2A_MSIL1C_S2_CD_CLS_AC_20230627T222622_TRUE_60HTE_020CC"/>
    <s v="S2A_MSIL1C_GM_20230612T222815_59GMN_0.1CC"/>
  </r>
  <r>
    <m/>
    <x v="0"/>
    <x v="0"/>
    <s v="-42.46, 171.20 | Zoom:12"/>
    <b v="1"/>
    <s v="New Zealand"/>
    <x v="1"/>
    <s v="GM"/>
    <d v="2023-06-12T00:00:00"/>
    <s v="59GNN"/>
    <s v="22:28:11 UTC"/>
    <n v="13.8"/>
    <x v="1"/>
    <s v="PNG"/>
    <x v="1"/>
    <x v="0"/>
    <n v="3.8000000000000003"/>
    <n v="10"/>
    <x v="0"/>
    <s v="45089S2A_MSIL1CCDM-MLB-GANGM4508902 Sunny (10%-30%)"/>
    <n v="0"/>
    <s v="20230612T222811"/>
    <n v="2023"/>
    <s v="06"/>
    <n v="12"/>
    <s v="22"/>
    <s v="28"/>
    <s v="11"/>
    <s v="GAN_GM_2500X1253px_32m_S2A_MSIL1C"/>
    <s v="2A_MSIL1C_S2_CD_CLS_AC_20230627T222622_TRUE_60HTE_020CC"/>
    <s v="S2A_MSIL1C_GM_20230612T222811_59GNN_13.8CC"/>
  </r>
  <r>
    <m/>
    <x v="0"/>
    <x v="0"/>
    <s v="-42.46, 171.20 | Zoom:12"/>
    <b v="1"/>
    <s v="New Zealand"/>
    <x v="1"/>
    <s v="GM"/>
    <d v="2023-06-12T00:00:00"/>
    <s v="59GMP"/>
    <s v="22:28:02 UTC"/>
    <n v="0"/>
    <x v="1"/>
    <s v="PNG"/>
    <x v="1"/>
    <x v="0"/>
    <n v="3.8000000000000003"/>
    <n v="10"/>
    <x v="0"/>
    <s v="45089S2A_MSIL1CCDM-MLB-GANGM4508902 Sunny (10%-30%)"/>
    <n v="0"/>
    <s v="20230612T222802"/>
    <n v="2023"/>
    <s v="06"/>
    <n v="12"/>
    <s v="22"/>
    <s v="28"/>
    <s v="02"/>
    <s v="GAN_GM_2500X1253px_32m_S2A_MSIL1C"/>
    <s v="2A_MSIL1C_S2_CD_CLS_AC_20230627T222622_TRUE_60HTE_020CC"/>
    <s v="S2A_MSIL1C_GM_20230612T222802_59GMP_0CC"/>
  </r>
  <r>
    <m/>
    <x v="0"/>
    <x v="0"/>
    <s v="-42.46, 171.20 | Zoom:12"/>
    <b v="1"/>
    <s v="New Zealand"/>
    <x v="1"/>
    <s v="GM"/>
    <d v="2023-06-12T00:00:00"/>
    <s v="59GNP"/>
    <s v="22:27:57 UTC"/>
    <n v="1.3"/>
    <x v="1"/>
    <s v="PNG"/>
    <x v="1"/>
    <x v="0"/>
    <n v="3.8000000000000003"/>
    <n v="10"/>
    <x v="0"/>
    <s v="45089S2A_MSIL1CCDM-MLB-GANGM4508902 Sunny (10%-30%)"/>
    <n v="0"/>
    <s v="20230612T222757"/>
    <n v="2023"/>
    <s v="06"/>
    <n v="12"/>
    <s v="22"/>
    <s v="27"/>
    <s v="57"/>
    <s v="GAN_GM_2500X1253px_32m_S2A_MSIL1C"/>
    <s v="2A_MSIL1C_S2_CD_CLS_AC_20230627T222622_TRUE_60HTE_020CC"/>
    <s v="S2A_MSIL1C_GM_20230612T222757_59GNP_1.3CC"/>
  </r>
  <r>
    <m/>
    <x v="0"/>
    <x v="0"/>
    <s v="-42.46, 171.20 | Zoom:12"/>
    <b v="1"/>
    <s v="New Zealand"/>
    <x v="1"/>
    <s v="GM"/>
    <d v="2023-06-10T00:00:00"/>
    <s v="59GMN"/>
    <s v="22:38:12 UTC"/>
    <n v="98.8"/>
    <x v="1"/>
    <s v="PNG"/>
    <x v="1"/>
    <x v="0"/>
    <n v="83.674999999999997"/>
    <n v="90"/>
    <x v="1"/>
    <s v="45087S2A_MSIL1CCDM-MLB-GANGM4508703 Cloudy (40%-90%)"/>
    <n v="1"/>
    <s v="20230610T223812"/>
    <n v="2023"/>
    <s v="06"/>
    <n v="10"/>
    <s v="22"/>
    <s v="38"/>
    <s v="12"/>
    <s v="GAN_GM_2500X1253px_32m_S2A_MSIL1C"/>
    <s v="2A_MSIL1C_S2_CD_CLS_AC_20230627T222622_TRUE_60HTE_020CC"/>
    <s v="S2A_MSIL1C_GM_20230610T223812_59GMN_98.8CC"/>
  </r>
  <r>
    <m/>
    <x v="0"/>
    <x v="0"/>
    <s v="-42.46, 171.20 | Zoom:12"/>
    <b v="1"/>
    <s v="New Zealand"/>
    <x v="1"/>
    <s v="GM"/>
    <d v="2023-06-10T00:00:00"/>
    <s v="59GNN"/>
    <s v="22:38:08 UTC"/>
    <n v="78"/>
    <x v="1"/>
    <s v="PNG"/>
    <x v="1"/>
    <x v="0"/>
    <n v="83.674999999999997"/>
    <n v="90"/>
    <x v="1"/>
    <s v="45087S2A_MSIL1CCDM-MLB-GANGM4508703 Cloudy (40%-90%)"/>
    <n v="0"/>
    <s v="20230610T223808"/>
    <n v="2023"/>
    <s v="06"/>
    <n v="10"/>
    <s v="22"/>
    <s v="38"/>
    <s v="08"/>
    <s v="GAN_GM_2500X1253px_32m_S2A_MSIL1C"/>
    <s v="2A_MSIL1C_S2_CD_CLS_AC_20230627T222622_TRUE_60HTE_020CC"/>
    <s v="S2A_MSIL1C_GM_20230610T223808_59GNN_78CC"/>
  </r>
  <r>
    <m/>
    <x v="0"/>
    <x v="0"/>
    <s v="-42.46, 171.20 | Zoom:12"/>
    <b v="1"/>
    <s v="New Zealand"/>
    <x v="1"/>
    <s v="GM"/>
    <d v="2023-06-10T00:00:00"/>
    <s v="59GMP"/>
    <s v="22:37:58 UTC"/>
    <n v="93.6"/>
    <x v="1"/>
    <s v="PNG"/>
    <x v="1"/>
    <x v="0"/>
    <n v="83.674999999999997"/>
    <n v="90"/>
    <x v="1"/>
    <s v="45087S2A_MSIL1CCDM-MLB-GANGM4508703 Cloudy (40%-90%)"/>
    <n v="0"/>
    <s v="20230610T223758"/>
    <n v="2023"/>
    <s v="06"/>
    <n v="10"/>
    <s v="22"/>
    <s v="37"/>
    <s v="58"/>
    <s v="GAN_GM_2500X1253px_32m_S2A_MSIL1C"/>
    <s v="2A_MSIL1C_S2_CD_CLS_AC_20230627T222622_TRUE_60HTE_020CC"/>
    <s v="S2A_MSIL1C_GM_20230610T223758_59GMP_93.6CC"/>
  </r>
  <r>
    <m/>
    <x v="0"/>
    <x v="0"/>
    <s v="-42.46, 171.20 | Zoom:12"/>
    <b v="1"/>
    <s v="New Zealand"/>
    <x v="1"/>
    <s v="GM"/>
    <d v="2023-06-10T00:00:00"/>
    <s v="59GNP"/>
    <s v="22:37:54 UTC"/>
    <n v="64.3"/>
    <x v="1"/>
    <s v="PNG"/>
    <x v="1"/>
    <x v="0"/>
    <n v="83.674999999999997"/>
    <n v="90"/>
    <x v="1"/>
    <s v="45087S2A_MSIL1CCDM-MLB-GANGM4508703 Cloudy (40%-90%)"/>
    <n v="0"/>
    <s v="20230610T223754"/>
    <n v="2023"/>
    <s v="06"/>
    <n v="10"/>
    <s v="22"/>
    <s v="37"/>
    <s v="54"/>
    <s v="GAN_GM_2500X1253px_32m_S2A_MSIL1C"/>
    <s v="2A_MSIL1C_S2_CD_CLS_AC_20230627T222622_TRUE_60HTE_020CC"/>
    <s v="S2A_MSIL1C_GM_20230610T223754_59GNP_64.3CC"/>
  </r>
  <r>
    <m/>
    <x v="0"/>
    <x v="0"/>
    <s v="-42.46, 171.20 | Zoom:12"/>
    <b v="1"/>
    <s v="New Zealand"/>
    <x v="1"/>
    <s v="GM"/>
    <d v="2023-06-07T00:00:00"/>
    <s v="59GMN"/>
    <s v="22:28:15 UTC"/>
    <n v="0"/>
    <x v="1"/>
    <s v="PNG"/>
    <x v="1"/>
    <x v="0"/>
    <n v="0.27500000000000002"/>
    <n v="10"/>
    <x v="0"/>
    <s v="45084S2A_MSIL1CCDM-MLB-GANGM4508402 Sunny (10%-30%)"/>
    <n v="1"/>
    <s v="20230607T222815"/>
    <n v="2023"/>
    <s v="06"/>
    <s v="07"/>
    <s v="22"/>
    <s v="28"/>
    <s v="15"/>
    <s v="GAN_GM_2500X1253px_32m_S2A_MSIL1C"/>
    <s v="2A_MSIL1C_S2_CD_CLS_AC_20230627T222622_TRUE_60HTE_020CC"/>
    <s v="S2A_MSIL1C_GM_20230607T222815_59GMN_0CC"/>
  </r>
  <r>
    <m/>
    <x v="0"/>
    <x v="0"/>
    <s v="-42.46, 171.20 | Zoom:12"/>
    <b v="1"/>
    <s v="New Zealand"/>
    <x v="1"/>
    <s v="GM"/>
    <d v="2023-06-07T00:00:00"/>
    <s v="59GNN"/>
    <s v="22:28:12 UTC"/>
    <n v="0"/>
    <x v="1"/>
    <s v="PNG"/>
    <x v="1"/>
    <x v="0"/>
    <n v="0.27500000000000002"/>
    <n v="10"/>
    <x v="0"/>
    <s v="45084S2A_MSIL1CCDM-MLB-GANGM4508402 Sunny (10%-30%)"/>
    <n v="0"/>
    <s v="20230607T222812"/>
    <n v="2023"/>
    <s v="06"/>
    <s v="07"/>
    <s v="22"/>
    <s v="28"/>
    <s v="12"/>
    <s v="GAN_GM_2500X1253px_32m_S2A_MSIL1C"/>
    <s v="2A_MSIL1C_S2_CD_CLS_AC_20230627T222622_TRUE_60HTE_020CC"/>
    <s v="S2A_MSIL1C_GM_20230607T222812_59GNN_0CC"/>
  </r>
  <r>
    <m/>
    <x v="0"/>
    <x v="0"/>
    <s v="-42.46, 171.20 | Zoom:12"/>
    <b v="1"/>
    <s v="New Zealand"/>
    <x v="1"/>
    <s v="GM"/>
    <d v="2023-06-07T00:00:00"/>
    <s v="59GMP"/>
    <s v="22:28:03 UTC"/>
    <n v="0.8"/>
    <x v="1"/>
    <s v="PNG"/>
    <x v="1"/>
    <x v="0"/>
    <n v="0.27500000000000002"/>
    <n v="10"/>
    <x v="0"/>
    <s v="45084S2A_MSIL1CCDM-MLB-GANGM4508402 Sunny (10%-30%)"/>
    <n v="0"/>
    <s v="20230607T222803"/>
    <n v="2023"/>
    <s v="06"/>
    <s v="07"/>
    <s v="22"/>
    <s v="28"/>
    <s v="03"/>
    <s v="GAN_GM_2500X1253px_32m_S2A_MSIL1C"/>
    <s v="2A_MSIL1C_S2_CD_CLS_AC_20230627T222622_TRUE_60HTE_020CC"/>
    <s v="S2A_MSIL1C_GM_20230607T222803_59GMP_0.8CC"/>
  </r>
  <r>
    <m/>
    <x v="0"/>
    <x v="0"/>
    <s v="-42.46, 171.20 | Zoom:12"/>
    <b v="1"/>
    <s v="New Zealand"/>
    <x v="1"/>
    <s v="GM"/>
    <d v="2023-06-07T00:00:00"/>
    <s v="59GNP"/>
    <s v="22:27:57 UTC"/>
    <n v="0.3"/>
    <x v="1"/>
    <s v="PNG"/>
    <x v="1"/>
    <x v="0"/>
    <n v="0.27500000000000002"/>
    <n v="10"/>
    <x v="0"/>
    <s v="45084S2A_MSIL1CCDM-MLB-GANGM4508402 Sunny (10%-30%)"/>
    <n v="0"/>
    <s v="20230607T222757"/>
    <n v="2023"/>
    <s v="06"/>
    <s v="07"/>
    <s v="22"/>
    <s v="27"/>
    <s v="57"/>
    <s v="GAN_GM_2500X1253px_32m_S2A_MSIL1C"/>
    <s v="2A_MSIL1C_S2_CD_CLS_AC_20230627T222622_TRUE_60HTE_020CC"/>
    <s v="S2A_MSIL1C_GM_20230607T222757_59GNP_0.3CC"/>
  </r>
  <r>
    <m/>
    <x v="0"/>
    <x v="0"/>
    <s v="-42.46, 171.20 | Zoom:12"/>
    <b v="1"/>
    <s v="New Zealand"/>
    <x v="1"/>
    <s v="GM"/>
    <d v="2023-06-05T00:00:00"/>
    <s v="59GMN"/>
    <s v="22:38:11 UTC"/>
    <n v="0"/>
    <x v="1"/>
    <s v="PNG"/>
    <x v="1"/>
    <x v="0"/>
    <n v="0"/>
    <n v="0"/>
    <x v="3"/>
    <s v="45082S2A_MSIL1CCDM-MLB-GANGM4508201 Clear (0%)"/>
    <n v="1"/>
    <s v="20230605T223811"/>
    <n v="2023"/>
    <s v="06"/>
    <s v="05"/>
    <s v="22"/>
    <s v="38"/>
    <s v="11"/>
    <s v="GAN_GM_2500X1253px_32m_S2A_MSIL1C"/>
    <s v="2A_MSIL1C_S2_CD_CLS_AC_20230627T222622_TRUE_60HTE_020CC"/>
    <s v="S2A_MSIL1C_GM_20230605T223811_59GMN_0CC"/>
  </r>
  <r>
    <m/>
    <x v="0"/>
    <x v="0"/>
    <s v="-42.46, 171.20 | Zoom:12"/>
    <b v="1"/>
    <s v="New Zealand"/>
    <x v="1"/>
    <s v="GM"/>
    <d v="2023-06-05T00:00:00"/>
    <s v="59GNN"/>
    <s v="22:38:07 UTC"/>
    <n v="0"/>
    <x v="1"/>
    <s v="PNG"/>
    <x v="1"/>
    <x v="0"/>
    <n v="0"/>
    <n v="0"/>
    <x v="3"/>
    <s v="45082S2A_MSIL1CCDM-MLB-GANGM4508201 Clear (0%)"/>
    <n v="0"/>
    <s v="20230605T223807"/>
    <n v="2023"/>
    <s v="06"/>
    <s v="05"/>
    <s v="22"/>
    <s v="38"/>
    <s v="07"/>
    <s v="GAN_GM_2500X1253px_32m_S2A_MSIL1C"/>
    <s v="2A_MSIL1C_S2_CD_CLS_AC_20230627T222622_TRUE_60HTE_020CC"/>
    <s v="S2A_MSIL1C_GM_20230605T223807_59GNN_0CC"/>
  </r>
  <r>
    <m/>
    <x v="0"/>
    <x v="0"/>
    <s v="-42.46, 171.20 | Zoom:12"/>
    <b v="1"/>
    <s v="New Zealand"/>
    <x v="1"/>
    <s v="GM"/>
    <d v="2023-06-05T00:00:00"/>
    <s v="59GMP"/>
    <s v="22:37:56 UTC"/>
    <n v="0"/>
    <x v="1"/>
    <s v="PNG"/>
    <x v="1"/>
    <x v="0"/>
    <n v="0"/>
    <n v="0"/>
    <x v="3"/>
    <s v="45082S2A_MSIL1CCDM-MLB-GANGM4508201 Clear (0%)"/>
    <n v="0"/>
    <s v="20230605T223756"/>
    <n v="2023"/>
    <s v="06"/>
    <s v="05"/>
    <s v="22"/>
    <s v="37"/>
    <s v="56"/>
    <s v="GAN_GM_2500X1253px_32m_S2A_MSIL1C"/>
    <s v="2A_MSIL1C_S2_CD_CLS_AC_20230627T222622_TRUE_60HTE_020CC"/>
    <s v="S2A_MSIL1C_GM_20230605T223756_59GMP_0CC"/>
  </r>
  <r>
    <m/>
    <x v="0"/>
    <x v="0"/>
    <s v="-42.46, 171.20 | Zoom:12"/>
    <b v="1"/>
    <s v="New Zealand"/>
    <x v="1"/>
    <s v="GM"/>
    <d v="2023-06-05T00:00:00"/>
    <s v="59GNP"/>
    <s v="22:37:52 UTC"/>
    <n v="0"/>
    <x v="1"/>
    <s v="PNG"/>
    <x v="1"/>
    <x v="0"/>
    <n v="0"/>
    <n v="0"/>
    <x v="3"/>
    <s v="45082S2A_MSIL1CCDM-MLB-GANGM4508201 Clear (0%)"/>
    <n v="0"/>
    <s v="20230605T223752"/>
    <n v="2023"/>
    <s v="06"/>
    <s v="05"/>
    <s v="22"/>
    <s v="37"/>
    <s v="52"/>
    <s v="GAN_GM_2500X1253px_32m_S2A_MSIL1C"/>
    <s v="2A_MSIL1C_S2_CD_CLS_AC_20230627T222622_TRUE_60HTE_020CC"/>
    <s v="S2A_MSIL1C_GM_20230605T223752_59GNP_0CC"/>
  </r>
  <r>
    <m/>
    <x v="0"/>
    <x v="0"/>
    <s v="-42.46, 171.20 | Zoom:12"/>
    <b v="1"/>
    <s v="New Zealand"/>
    <x v="1"/>
    <s v="GM"/>
    <d v="2023-06-02T00:00:00"/>
    <s v="59GMN"/>
    <s v="22:28:14 UTC"/>
    <n v="2.1"/>
    <x v="1"/>
    <s v="PNG"/>
    <x v="1"/>
    <x v="0"/>
    <n v="5.0249999999999995"/>
    <n v="10"/>
    <x v="0"/>
    <s v="45079S2A_MSIL1CCDM-MLB-GANGM4507902 Sunny (10%-30%)"/>
    <n v="1"/>
    <s v="20230602T222814"/>
    <n v="2023"/>
    <s v="06"/>
    <s v="02"/>
    <s v="22"/>
    <s v="28"/>
    <s v="14"/>
    <s v="GAN_GM_2500X1253px_32m_S2A_MSIL1C"/>
    <s v="2A_MSIL1C_S2_CD_CLS_AC_20230627T222622_TRUE_60HTE_020CC"/>
    <s v="S2A_MSIL1C_GM_20230602T222814_59GMN_2.1CC"/>
  </r>
  <r>
    <m/>
    <x v="0"/>
    <x v="0"/>
    <s v="-42.46, 171.20 | Zoom:12"/>
    <b v="1"/>
    <s v="New Zealand"/>
    <x v="1"/>
    <s v="GM"/>
    <d v="2023-06-02T00:00:00"/>
    <s v="59GNN"/>
    <s v="22:28:11 UTC"/>
    <n v="7.1"/>
    <x v="1"/>
    <s v="PNG"/>
    <x v="1"/>
    <x v="0"/>
    <n v="5.0249999999999995"/>
    <n v="10"/>
    <x v="0"/>
    <s v="45079S2A_MSIL1CCDM-MLB-GANGM4507902 Sunny (10%-30%)"/>
    <n v="0"/>
    <s v="20230602T222811"/>
    <n v="2023"/>
    <s v="06"/>
    <s v="02"/>
    <s v="22"/>
    <s v="28"/>
    <s v="11"/>
    <s v="GAN_GM_2500X1253px_32m_S2A_MSIL1C"/>
    <s v="2A_MSIL1C_S2_CD_CLS_AC_20230627T222622_TRUE_60HTE_020CC"/>
    <s v="S2A_MSIL1C_GM_20230602T222811_59GNN_7.1CC"/>
  </r>
  <r>
    <m/>
    <x v="0"/>
    <x v="0"/>
    <s v="-42.46, 171.20 | Zoom:12"/>
    <b v="1"/>
    <s v="New Zealand"/>
    <x v="1"/>
    <s v="GM"/>
    <d v="2023-06-02T00:00:00"/>
    <s v="59GMP"/>
    <s v="22:28:02 UTC"/>
    <n v="6.2"/>
    <x v="1"/>
    <s v="PNG"/>
    <x v="1"/>
    <x v="0"/>
    <n v="5.0249999999999995"/>
    <n v="10"/>
    <x v="0"/>
    <s v="45079S2A_MSIL1CCDM-MLB-GANGM4507902 Sunny (10%-30%)"/>
    <n v="0"/>
    <s v="20230602T222802"/>
    <n v="2023"/>
    <s v="06"/>
    <s v="02"/>
    <s v="22"/>
    <s v="28"/>
    <s v="02"/>
    <s v="GAN_GM_2500X1253px_32m_S2A_MSIL1C"/>
    <s v="2A_MSIL1C_S2_CD_CLS_AC_20230627T222622_TRUE_60HTE_020CC"/>
    <s v="S2A_MSIL1C_GM_20230602T222802_59GMP_6.2CC"/>
  </r>
  <r>
    <m/>
    <x v="0"/>
    <x v="0"/>
    <s v="-42.46, 171.20 | Zoom:12"/>
    <b v="1"/>
    <s v="New Zealand"/>
    <x v="1"/>
    <s v="GM"/>
    <d v="2023-06-02T00:00:00"/>
    <s v="59GNP"/>
    <s v="22:27:56 UTC"/>
    <n v="4.7"/>
    <x v="1"/>
    <s v="PNG"/>
    <x v="1"/>
    <x v="0"/>
    <n v="5.0249999999999995"/>
    <n v="10"/>
    <x v="0"/>
    <s v="45079S2A_MSIL1CCDM-MLB-GANGM4507902 Sunny (10%-30%)"/>
    <n v="0"/>
    <s v="20230602T222756"/>
    <n v="2023"/>
    <s v="06"/>
    <s v="02"/>
    <s v="22"/>
    <s v="27"/>
    <s v="56"/>
    <s v="GAN_GM_2500X1253px_32m_S2A_MSIL1C"/>
    <s v="2A_MSIL1C_S2_CD_CLS_AC_20230627T222622_TRUE_60HTE_020CC"/>
    <s v="S2A_MSIL1C_GM_20230602T222756_59GNP_4.7CC"/>
  </r>
  <r>
    <m/>
    <x v="0"/>
    <x v="0"/>
    <s v="-42.46, 171.20 | Zoom:12"/>
    <b v="1"/>
    <s v="New Zealand"/>
    <x v="1"/>
    <s v="GM"/>
    <d v="2023-05-31T00:00:00"/>
    <s v="59GMN"/>
    <s v="22:38:11 UTC"/>
    <n v="94.7"/>
    <x v="1"/>
    <s v="PNG"/>
    <x v="1"/>
    <x v="0"/>
    <n v="90.375"/>
    <n v="100"/>
    <x v="2"/>
    <s v="45077S2A_MSIL1CCDM-MLB-GANGM4507704 Overcast (100%)"/>
    <n v="1"/>
    <s v="20230531T223811"/>
    <n v="2023"/>
    <s v="05"/>
    <n v="31"/>
    <s v="22"/>
    <s v="38"/>
    <s v="11"/>
    <s v="GAN_GM_2500X1253px_32m_S2A_MSIL1C"/>
    <s v="2A_MSIL1C_S2_CD_CLS_AC_20230627T222622_TRUE_60HTE_020CC"/>
    <s v="S2A_MSIL1C_GM_20230531T223811_59GMN_94.7CC"/>
  </r>
  <r>
    <m/>
    <x v="0"/>
    <x v="0"/>
    <s v="-42.46, 171.20 | Zoom:12"/>
    <b v="1"/>
    <s v="New Zealand"/>
    <x v="1"/>
    <s v="GM"/>
    <d v="2023-05-31T00:00:00"/>
    <s v="59GNN"/>
    <s v="22:38:07 UTC"/>
    <n v="89.5"/>
    <x v="1"/>
    <s v="PNG"/>
    <x v="1"/>
    <x v="0"/>
    <n v="90.375"/>
    <n v="100"/>
    <x v="2"/>
    <s v="45077S2A_MSIL1CCDM-MLB-GANGM4507704 Overcast (100%)"/>
    <n v="0"/>
    <s v="20230531T223807"/>
    <n v="2023"/>
    <s v="05"/>
    <n v="31"/>
    <s v="22"/>
    <s v="38"/>
    <s v="07"/>
    <s v="GAN_GM_2500X1253px_32m_S2A_MSIL1C"/>
    <s v="2A_MSIL1C_S2_CD_CLS_AC_20230627T222622_TRUE_60HTE_020CC"/>
    <s v="S2A_MSIL1C_GM_20230531T223807_59GNN_89.5CC"/>
  </r>
  <r>
    <m/>
    <x v="0"/>
    <x v="0"/>
    <s v="-42.46, 171.20 | Zoom:12"/>
    <b v="1"/>
    <s v="New Zealand"/>
    <x v="1"/>
    <s v="GM"/>
    <d v="2023-05-31T00:00:00"/>
    <s v="59GMP"/>
    <s v="22:37:56 UTC"/>
    <n v="97"/>
    <x v="1"/>
    <s v="PNG"/>
    <x v="1"/>
    <x v="0"/>
    <n v="90.375"/>
    <n v="100"/>
    <x v="2"/>
    <s v="45077S2A_MSIL1CCDM-MLB-GANGM4507704 Overcast (100%)"/>
    <n v="0"/>
    <s v="20230531T223756"/>
    <n v="2023"/>
    <s v="05"/>
    <n v="31"/>
    <s v="22"/>
    <s v="37"/>
    <s v="56"/>
    <s v="GAN_GM_2500X1253px_32m_S2A_MSIL1C"/>
    <s v="2A_MSIL1C_S2_CD_CLS_AC_20230627T222622_TRUE_60HTE_020CC"/>
    <s v="S2A_MSIL1C_GM_20230531T223756_59GMP_97CC"/>
  </r>
  <r>
    <m/>
    <x v="0"/>
    <x v="0"/>
    <s v="-42.46, 171.20 | Zoom:12"/>
    <b v="1"/>
    <s v="New Zealand"/>
    <x v="1"/>
    <s v="GM"/>
    <d v="2023-05-31T00:00:00"/>
    <s v="59GNP"/>
    <s v="22:37:52 UTC"/>
    <n v="80.3"/>
    <x v="1"/>
    <s v="PNG"/>
    <x v="1"/>
    <x v="0"/>
    <n v="90.375"/>
    <n v="100"/>
    <x v="2"/>
    <s v="45077S2A_MSIL1CCDM-MLB-GANGM4507704 Overcast (100%)"/>
    <n v="0"/>
    <s v="20230531T223752"/>
    <n v="2023"/>
    <s v="05"/>
    <n v="31"/>
    <s v="22"/>
    <s v="37"/>
    <s v="52"/>
    <s v="GAN_GM_2500X1253px_32m_S2A_MSIL1C"/>
    <s v="2A_MSIL1C_S2_CD_CLS_AC_20230627T222622_TRUE_60HTE_020CC"/>
    <s v="S2A_MSIL1C_GM_20230531T223752_59GNP_80.3CC"/>
  </r>
  <r>
    <m/>
    <x v="0"/>
    <x v="0"/>
    <s v="-42.46, 171.20 | Zoom:12"/>
    <b v="1"/>
    <s v="New Zealand"/>
    <x v="1"/>
    <s v="GM"/>
    <d v="2023-05-28T00:00:00"/>
    <s v="59GMN"/>
    <s v="22:28:15 UTC"/>
    <n v="96.8"/>
    <x v="1"/>
    <s v="PNG"/>
    <x v="1"/>
    <x v="0"/>
    <n v="97.724999999999994"/>
    <n v="100"/>
    <x v="2"/>
    <s v="45074S2A_MSIL1CCDM-MLB-GANGM4507404 Overcast (100%)"/>
    <n v="1"/>
    <s v="20230528T222815"/>
    <n v="2023"/>
    <s v="05"/>
    <n v="28"/>
    <s v="22"/>
    <s v="28"/>
    <s v="15"/>
    <s v="GAN_GM_2500X1253px_32m_S2A_MSIL1C"/>
    <s v="2A_MSIL1C_S2_CD_CLS_AC_20230627T222622_TRUE_60HTE_020CC"/>
    <s v="S2A_MSIL1C_GM_20230528T222815_59GMN_96.8CC"/>
  </r>
  <r>
    <m/>
    <x v="0"/>
    <x v="0"/>
    <s v="-42.46, 171.20 | Zoom:12"/>
    <b v="1"/>
    <s v="New Zealand"/>
    <x v="1"/>
    <s v="GM"/>
    <d v="2023-05-28T00:00:00"/>
    <s v="59GNN"/>
    <s v="22:28:11 UTC"/>
    <n v="94.6"/>
    <x v="1"/>
    <s v="PNG"/>
    <x v="1"/>
    <x v="0"/>
    <n v="97.724999999999994"/>
    <n v="100"/>
    <x v="2"/>
    <s v="45074S2A_MSIL1CCDM-MLB-GANGM4507404 Overcast (100%)"/>
    <n v="0"/>
    <s v="20230528T222811"/>
    <n v="2023"/>
    <s v="05"/>
    <n v="28"/>
    <s v="22"/>
    <s v="28"/>
    <s v="11"/>
    <s v="GAN_GM_2500X1253px_32m_S2A_MSIL1C"/>
    <s v="2A_MSIL1C_S2_CD_CLS_AC_20230627T222622_TRUE_60HTE_020CC"/>
    <s v="S2A_MSIL1C_GM_20230528T222811_59GNN_94.6CC"/>
  </r>
  <r>
    <m/>
    <x v="0"/>
    <x v="0"/>
    <s v="-42.46, 171.20 | Zoom:12"/>
    <b v="1"/>
    <s v="New Zealand"/>
    <x v="1"/>
    <s v="GM"/>
    <d v="2023-05-28T00:00:00"/>
    <s v="59GMP"/>
    <s v="22:28:02 UTC"/>
    <n v="100"/>
    <x v="1"/>
    <s v="PNG"/>
    <x v="1"/>
    <x v="0"/>
    <n v="97.724999999999994"/>
    <n v="100"/>
    <x v="2"/>
    <s v="45074S2A_MSIL1CCDM-MLB-GANGM4507404 Overcast (100%)"/>
    <n v="0"/>
    <s v="20230528T222802"/>
    <n v="2023"/>
    <s v="05"/>
    <n v="28"/>
    <s v="22"/>
    <s v="28"/>
    <s v="02"/>
    <s v="GAN_GM_2500X1253px_32m_S2A_MSIL1C"/>
    <s v="2A_MSIL1C_S2_CD_CLS_AC_20230627T222622_TRUE_60HTE_020CC"/>
    <s v="S2A_MSIL1C_GM_20230528T222802_59GMP_100CC"/>
  </r>
  <r>
    <m/>
    <x v="0"/>
    <x v="0"/>
    <s v="-42.46, 171.20 | Zoom:12"/>
    <b v="1"/>
    <s v="New Zealand"/>
    <x v="1"/>
    <s v="GM"/>
    <d v="2023-05-28T00:00:00"/>
    <s v="59GNP"/>
    <s v="22:27:57 UTC"/>
    <n v="99.5"/>
    <x v="1"/>
    <s v="PNG"/>
    <x v="1"/>
    <x v="0"/>
    <n v="97.724999999999994"/>
    <n v="100"/>
    <x v="2"/>
    <s v="45074S2A_MSIL1CCDM-MLB-GANGM4507404 Overcast (100%)"/>
    <n v="0"/>
    <s v="20230528T222757"/>
    <n v="2023"/>
    <s v="05"/>
    <n v="28"/>
    <s v="22"/>
    <s v="27"/>
    <s v="57"/>
    <s v="GAN_GM_2500X1253px_32m_S2A_MSIL1C"/>
    <s v="2A_MSIL1C_S2_CD_CLS_AC_20230627T222622_TRUE_60HTE_020CC"/>
    <s v="S2A_MSIL1C_GM_20230528T222757_59GNP_99.5CC"/>
  </r>
  <r>
    <m/>
    <x v="0"/>
    <x v="0"/>
    <s v="-42.46, 171.20 | Zoom:12"/>
    <b v="1"/>
    <s v="New Zealand"/>
    <x v="1"/>
    <s v="GM"/>
    <d v="2023-05-26T00:00:00"/>
    <s v="59GMN"/>
    <s v="22:38:11 UTC"/>
    <n v="92.2"/>
    <x v="1"/>
    <s v="PNG"/>
    <x v="1"/>
    <x v="0"/>
    <n v="92.125"/>
    <n v="100"/>
    <x v="2"/>
    <s v="45072S2A_MSIL1CCDM-MLB-GANGM4507204 Overcast (100%)"/>
    <n v="1"/>
    <s v="20230526T223811"/>
    <n v="2023"/>
    <s v="05"/>
    <n v="26"/>
    <s v="22"/>
    <s v="38"/>
    <s v="11"/>
    <s v="GAN_GM_2500X1253px_32m_S2A_MSIL1C"/>
    <s v="2A_MSIL1C_S2_CD_CLS_AC_20230627T222622_TRUE_60HTE_020CC"/>
    <s v="S2A_MSIL1C_GM_20230526T223811_59GMN_92.2CC"/>
  </r>
  <r>
    <m/>
    <x v="0"/>
    <x v="0"/>
    <s v="-42.46, 171.20 | Zoom:12"/>
    <b v="1"/>
    <s v="New Zealand"/>
    <x v="1"/>
    <s v="GM"/>
    <d v="2023-05-26T00:00:00"/>
    <s v="59GNN"/>
    <s v="22:38:07 UTC"/>
    <n v="80.8"/>
    <x v="1"/>
    <s v="PNG"/>
    <x v="1"/>
    <x v="0"/>
    <n v="92.125"/>
    <n v="100"/>
    <x v="2"/>
    <s v="45072S2A_MSIL1CCDM-MLB-GANGM4507204 Overcast (100%)"/>
    <n v="0"/>
    <s v="20230526T223807"/>
    <n v="2023"/>
    <s v="05"/>
    <n v="26"/>
    <s v="22"/>
    <s v="38"/>
    <s v="07"/>
    <s v="GAN_GM_2500X1253px_32m_S2A_MSIL1C"/>
    <s v="2A_MSIL1C_S2_CD_CLS_AC_20230627T222622_TRUE_60HTE_020CC"/>
    <s v="S2A_MSIL1C_GM_20230526T223807_59GNN_80.8CC"/>
  </r>
  <r>
    <m/>
    <x v="0"/>
    <x v="0"/>
    <s v="-42.46, 171.20 | Zoom:12"/>
    <b v="1"/>
    <s v="New Zealand"/>
    <x v="1"/>
    <s v="GM"/>
    <d v="2023-05-26T00:00:00"/>
    <s v="59GMP"/>
    <s v="22:37:56 UTC"/>
    <n v="95.9"/>
    <x v="1"/>
    <s v="PNG"/>
    <x v="1"/>
    <x v="0"/>
    <n v="92.125"/>
    <n v="100"/>
    <x v="2"/>
    <s v="45072S2A_MSIL1CCDM-MLB-GANGM4507204 Overcast (100%)"/>
    <n v="0"/>
    <s v="20230526T223756"/>
    <n v="2023"/>
    <s v="05"/>
    <n v="26"/>
    <s v="22"/>
    <s v="37"/>
    <s v="56"/>
    <s v="GAN_GM_2500X1253px_32m_S2A_MSIL1C"/>
    <s v="2A_MSIL1C_S2_CD_CLS_AC_20230627T222622_TRUE_60HTE_020CC"/>
    <s v="S2A_MSIL1C_GM_20230526T223756_59GMP_95.9CC"/>
  </r>
  <r>
    <m/>
    <x v="0"/>
    <x v="0"/>
    <s v="-42.46, 171.20 | Zoom:12"/>
    <b v="1"/>
    <s v="New Zealand"/>
    <x v="1"/>
    <s v="GM"/>
    <d v="2023-05-26T00:00:00"/>
    <s v="59GNP"/>
    <s v="22:37:52 UTC"/>
    <n v="99.6"/>
    <x v="1"/>
    <s v="PNG"/>
    <x v="1"/>
    <x v="0"/>
    <n v="92.125"/>
    <n v="100"/>
    <x v="2"/>
    <s v="45072S2A_MSIL1CCDM-MLB-GANGM4507204 Overcast (100%)"/>
    <n v="0"/>
    <s v="20230526T223752"/>
    <n v="2023"/>
    <s v="05"/>
    <n v="26"/>
    <s v="22"/>
    <s v="37"/>
    <s v="52"/>
    <s v="GAN_GM_2500X1253px_32m_S2A_MSIL1C"/>
    <s v="2A_MSIL1C_S2_CD_CLS_AC_20230627T222622_TRUE_60HTE_020CC"/>
    <s v="S2A_MSIL1C_GM_20230526T223752_59GNP_99.6CC"/>
  </r>
  <r>
    <m/>
    <x v="0"/>
    <x v="0"/>
    <s v="-42.46, 171.20 | Zoom:12"/>
    <b v="1"/>
    <s v="New Zealand"/>
    <x v="1"/>
    <s v="GM"/>
    <d v="2023-05-23T00:00:00"/>
    <s v="59GMN"/>
    <s v="22:28:14 UTC"/>
    <n v="2.2999999999999998"/>
    <x v="1"/>
    <s v="PNG"/>
    <x v="1"/>
    <x v="0"/>
    <n v="7.6250000000000009"/>
    <n v="10"/>
    <x v="0"/>
    <s v="45069S2A_MSIL1CCDM-MLB-GANGM4506902 Sunny (10%-30%)"/>
    <n v="1"/>
    <s v="20230523T222814"/>
    <n v="2023"/>
    <s v="05"/>
    <n v="23"/>
    <s v="22"/>
    <s v="28"/>
    <s v="14"/>
    <s v="GAN_GM_2500X1253px_32m_S2A_MSIL1C"/>
    <s v="2A_MSIL1C_S2_CD_CLS_AC_20230627T222622_TRUE_60HTE_020CC"/>
    <s v="S2A_MSIL1C_GM_20230523T222814_59GMN_2.3CC"/>
  </r>
  <r>
    <m/>
    <x v="0"/>
    <x v="0"/>
    <s v="-42.46, 171.20 | Zoom:12"/>
    <b v="1"/>
    <s v="New Zealand"/>
    <x v="1"/>
    <s v="GM"/>
    <d v="2023-05-23T00:00:00"/>
    <s v="59GNN"/>
    <s v="22:28:10 UTC"/>
    <n v="23.3"/>
    <x v="1"/>
    <s v="PNG"/>
    <x v="1"/>
    <x v="0"/>
    <n v="7.6250000000000009"/>
    <n v="10"/>
    <x v="0"/>
    <s v="45069S2A_MSIL1CCDM-MLB-GANGM4506902 Sunny (10%-30%)"/>
    <n v="0"/>
    <s v="20230523T222810"/>
    <n v="2023"/>
    <s v="05"/>
    <n v="23"/>
    <s v="22"/>
    <s v="28"/>
    <s v="10"/>
    <s v="GAN_GM_2500X1253px_32m_S2A_MSIL1C"/>
    <s v="2A_MSIL1C_S2_CD_CLS_AC_20230627T222622_TRUE_60HTE_020CC"/>
    <s v="S2A_MSIL1C_GM_20230523T222810_59GNN_23.3CC"/>
  </r>
  <r>
    <m/>
    <x v="0"/>
    <x v="0"/>
    <s v="-42.46, 171.20 | Zoom:12"/>
    <b v="1"/>
    <s v="New Zealand"/>
    <x v="1"/>
    <s v="GM"/>
    <d v="2023-05-23T00:00:00"/>
    <s v="59GMP"/>
    <s v="22:28:01 UTC"/>
    <n v="2.2999999999999998"/>
    <x v="1"/>
    <s v="PNG"/>
    <x v="1"/>
    <x v="0"/>
    <n v="7.6250000000000009"/>
    <n v="10"/>
    <x v="0"/>
    <s v="45069S2A_MSIL1CCDM-MLB-GANGM4506902 Sunny (10%-30%)"/>
    <n v="0"/>
    <s v="20230523T222801"/>
    <n v="2023"/>
    <s v="05"/>
    <n v="23"/>
    <s v="22"/>
    <s v="28"/>
    <s v="01"/>
    <s v="GAN_GM_2500X1253px_32m_S2A_MSIL1C"/>
    <s v="2A_MSIL1C_S2_CD_CLS_AC_20230627T222622_TRUE_60HTE_020CC"/>
    <s v="S2A_MSIL1C_GM_20230523T222801_59GMP_2.3CC"/>
  </r>
  <r>
    <m/>
    <x v="0"/>
    <x v="0"/>
    <s v="-42.46, 171.20 | Zoom:12"/>
    <b v="1"/>
    <s v="New Zealand"/>
    <x v="1"/>
    <s v="GM"/>
    <d v="2023-05-23T00:00:00"/>
    <s v="59GNP"/>
    <s v="22:27:56 UTC"/>
    <n v="2.6"/>
    <x v="1"/>
    <s v="PNG"/>
    <x v="1"/>
    <x v="0"/>
    <n v="7.6250000000000009"/>
    <n v="10"/>
    <x v="0"/>
    <s v="45069S2A_MSIL1CCDM-MLB-GANGM4506902 Sunny (10%-30%)"/>
    <n v="0"/>
    <s v="20230523T222756"/>
    <n v="2023"/>
    <s v="05"/>
    <n v="23"/>
    <s v="22"/>
    <s v="27"/>
    <s v="56"/>
    <s v="GAN_GM_2500X1253px_32m_S2A_MSIL1C"/>
    <s v="2A_MSIL1C_S2_CD_CLS_AC_20230627T222622_TRUE_60HTE_020CC"/>
    <s v="S2A_MSIL1C_GM_20230523T222756_59GNP_2.6CC"/>
  </r>
  <r>
    <m/>
    <x v="0"/>
    <x v="0"/>
    <s v="-42.46, 171.20 | Zoom:12"/>
    <b v="1"/>
    <s v="New Zealand"/>
    <x v="1"/>
    <s v="GM"/>
    <d v="2023-05-21T00:00:00"/>
    <s v="59GMN"/>
    <s v="22:38:12 UTC"/>
    <n v="98.2"/>
    <x v="1"/>
    <s v="PNG"/>
    <x v="1"/>
    <x v="0"/>
    <n v="94.875"/>
    <n v="100"/>
    <x v="2"/>
    <s v="45067S2A_MSIL1CCDM-MLB-GANGM4506704 Overcast (100%)"/>
    <n v="1"/>
    <s v="20230521T223812"/>
    <n v="2023"/>
    <s v="05"/>
    <n v="21"/>
    <s v="22"/>
    <s v="38"/>
    <s v="12"/>
    <s v="GAN_GM_2500X1253px_32m_S2A_MSIL1C"/>
    <s v="2A_MSIL1C_S2_CD_CLS_AC_20230627T222622_TRUE_60HTE_020CC"/>
    <s v="S2A_MSIL1C_GM_20230521T223812_59GMN_98.2CC"/>
  </r>
  <r>
    <m/>
    <x v="0"/>
    <x v="0"/>
    <s v="-42.46, 171.20 | Zoom:12"/>
    <b v="1"/>
    <s v="New Zealand"/>
    <x v="1"/>
    <s v="GM"/>
    <d v="2023-05-21T00:00:00"/>
    <s v="59GNN"/>
    <s v="22:38:08 UTC"/>
    <n v="97.7"/>
    <x v="1"/>
    <s v="PNG"/>
    <x v="1"/>
    <x v="0"/>
    <n v="94.875"/>
    <n v="100"/>
    <x v="2"/>
    <s v="45067S2A_MSIL1CCDM-MLB-GANGM4506704 Overcast (100%)"/>
    <n v="0"/>
    <s v="20230521T223808"/>
    <n v="2023"/>
    <s v="05"/>
    <n v="21"/>
    <s v="22"/>
    <s v="38"/>
    <s v="08"/>
    <s v="GAN_GM_2500X1253px_32m_S2A_MSIL1C"/>
    <s v="2A_MSIL1C_S2_CD_CLS_AC_20230627T222622_TRUE_60HTE_020CC"/>
    <s v="S2A_MSIL1C_GM_20230521T223808_59GNN_97.7CC"/>
  </r>
  <r>
    <m/>
    <x v="0"/>
    <x v="0"/>
    <s v="-42.46, 171.20 | Zoom:12"/>
    <b v="1"/>
    <s v="New Zealand"/>
    <x v="1"/>
    <s v="GM"/>
    <d v="2023-05-21T00:00:00"/>
    <s v="59GMP"/>
    <s v="22:37:58 UTC"/>
    <n v="99.7"/>
    <x v="1"/>
    <s v="PNG"/>
    <x v="1"/>
    <x v="0"/>
    <n v="94.875"/>
    <n v="100"/>
    <x v="2"/>
    <s v="45067S2A_MSIL1CCDM-MLB-GANGM4506704 Overcast (100%)"/>
    <n v="0"/>
    <s v="20230521T223758"/>
    <n v="2023"/>
    <s v="05"/>
    <n v="21"/>
    <s v="22"/>
    <s v="37"/>
    <s v="58"/>
    <s v="GAN_GM_2500X1253px_32m_S2A_MSIL1C"/>
    <s v="2A_MSIL1C_S2_CD_CLS_AC_20230627T222622_TRUE_60HTE_020CC"/>
    <s v="S2A_MSIL1C_GM_20230521T223758_59GMP_99.7CC"/>
  </r>
  <r>
    <m/>
    <x v="0"/>
    <x v="0"/>
    <s v="-42.46, 171.20 | Zoom:12"/>
    <b v="1"/>
    <s v="New Zealand"/>
    <x v="1"/>
    <s v="GM"/>
    <d v="2023-05-21T00:00:00"/>
    <s v="59GNP"/>
    <s v="22:37:53 UTC"/>
    <n v="83.9"/>
    <x v="1"/>
    <s v="PNG"/>
    <x v="1"/>
    <x v="0"/>
    <n v="94.875"/>
    <n v="100"/>
    <x v="2"/>
    <s v="45067S2A_MSIL1CCDM-MLB-GANGM4506704 Overcast (100%)"/>
    <n v="0"/>
    <s v="20230521T223753"/>
    <n v="2023"/>
    <s v="05"/>
    <n v="21"/>
    <s v="22"/>
    <s v="37"/>
    <s v="53"/>
    <s v="GAN_GM_2500X1253px_32m_S2A_MSIL1C"/>
    <s v="2A_MSIL1C_S2_CD_CLS_AC_20230627T222622_TRUE_60HTE_020CC"/>
    <s v="S2A_MSIL1C_GM_20230521T223753_59GNP_83.9CC"/>
  </r>
  <r>
    <m/>
    <x v="0"/>
    <x v="0"/>
    <s v="-42.46, 171.20 | Zoom:12"/>
    <b v="1"/>
    <s v="New Zealand"/>
    <x v="1"/>
    <s v="GM"/>
    <d v="2023-05-18T00:00:00"/>
    <s v="59GMN"/>
    <s v="22:28:15 UTC"/>
    <n v="99.9"/>
    <x v="1"/>
    <s v="PNG"/>
    <x v="1"/>
    <x v="0"/>
    <n v="99.5"/>
    <n v="100"/>
    <x v="2"/>
    <s v="45064S2A_MSIL1CCDM-MLB-GANGM4506404 Overcast (100%)"/>
    <n v="1"/>
    <s v="20230518T222815"/>
    <n v="2023"/>
    <s v="05"/>
    <n v="18"/>
    <s v="22"/>
    <s v="28"/>
    <s v="15"/>
    <s v="GAN_GM_2500X1253px_32m_S2A_MSIL1C"/>
    <s v="2A_MSIL1C_S2_CD_CLS_AC_20230627T222622_TRUE_60HTE_020CC"/>
    <s v="S2A_MSIL1C_GM_20230518T222815_59GMN_99.9CC"/>
  </r>
  <r>
    <m/>
    <x v="0"/>
    <x v="0"/>
    <s v="-42.46, 171.20 | Zoom:12"/>
    <b v="1"/>
    <s v="New Zealand"/>
    <x v="1"/>
    <s v="GM"/>
    <d v="2023-05-18T00:00:00"/>
    <s v="59GNN"/>
    <s v="22:28:12 UTC"/>
    <n v="99.9"/>
    <x v="1"/>
    <s v="PNG"/>
    <x v="1"/>
    <x v="0"/>
    <n v="99.5"/>
    <n v="100"/>
    <x v="2"/>
    <s v="45064S2A_MSIL1CCDM-MLB-GANGM4506404 Overcast (100%)"/>
    <n v="0"/>
    <s v="20230518T222812"/>
    <n v="2023"/>
    <s v="05"/>
    <n v="18"/>
    <s v="22"/>
    <s v="28"/>
    <s v="12"/>
    <s v="GAN_GM_2500X1253px_32m_S2A_MSIL1C"/>
    <s v="2A_MSIL1C_S2_CD_CLS_AC_20230627T222622_TRUE_60HTE_020CC"/>
    <s v="S2A_MSIL1C_GM_20230518T222812_59GNN_99.9CC"/>
  </r>
  <r>
    <m/>
    <x v="0"/>
    <x v="0"/>
    <s v="-42.46, 171.20 | Zoom:12"/>
    <b v="1"/>
    <s v="New Zealand"/>
    <x v="1"/>
    <s v="GM"/>
    <d v="2023-05-18T00:00:00"/>
    <s v="59GMP"/>
    <s v="22:28:03 UTC"/>
    <n v="98.8"/>
    <x v="1"/>
    <s v="PNG"/>
    <x v="1"/>
    <x v="0"/>
    <n v="99.5"/>
    <n v="100"/>
    <x v="2"/>
    <s v="45064S2A_MSIL1CCDM-MLB-GANGM4506404 Overcast (100%)"/>
    <n v="0"/>
    <s v="20230518T222803"/>
    <n v="2023"/>
    <s v="05"/>
    <n v="18"/>
    <s v="22"/>
    <s v="28"/>
    <s v="03"/>
    <s v="GAN_GM_2500X1253px_32m_S2A_MSIL1C"/>
    <s v="2A_MSIL1C_S2_CD_CLS_AC_20230627T222622_TRUE_60HTE_020CC"/>
    <s v="S2A_MSIL1C_GM_20230518T222803_59GMP_98.8CC"/>
  </r>
  <r>
    <m/>
    <x v="0"/>
    <x v="0"/>
    <s v="-42.46, 171.20 | Zoom:12"/>
    <b v="1"/>
    <s v="New Zealand"/>
    <x v="1"/>
    <s v="GM"/>
    <d v="2023-05-18T00:00:00"/>
    <s v="59GNP"/>
    <s v="22:27:57 UTC"/>
    <n v="99.4"/>
    <x v="1"/>
    <s v="PNG"/>
    <x v="1"/>
    <x v="0"/>
    <n v="99.5"/>
    <n v="100"/>
    <x v="2"/>
    <s v="45064S2A_MSIL1CCDM-MLB-GANGM4506404 Overcast (100%)"/>
    <n v="0"/>
    <s v="20230518T222757"/>
    <n v="2023"/>
    <s v="05"/>
    <n v="18"/>
    <s v="22"/>
    <s v="27"/>
    <s v="57"/>
    <s v="GAN_GM_2500X1253px_32m_S2A_MSIL1C"/>
    <s v="2A_MSIL1C_S2_CD_CLS_AC_20230627T222622_TRUE_60HTE_020CC"/>
    <s v="S2A_MSIL1C_GM_20230518T222757_59GNP_99.4CC"/>
  </r>
  <r>
    <m/>
    <x v="0"/>
    <x v="0"/>
    <s v="-42.46, 171.20 | Zoom:12"/>
    <b v="1"/>
    <s v="New Zealand"/>
    <x v="1"/>
    <s v="GM"/>
    <d v="2023-05-16T00:00:00"/>
    <s v="59GMN"/>
    <s v="22:38:08 UTC"/>
    <n v="57"/>
    <x v="1"/>
    <s v="PNG"/>
    <x v="1"/>
    <x v="0"/>
    <n v="54.95"/>
    <n v="60"/>
    <x v="1"/>
    <s v="45062S2A_MSIL1CCDM-MLB-GANGM4506203 Cloudy (40%-90%)"/>
    <n v="1"/>
    <s v="20230516T223808"/>
    <n v="2023"/>
    <s v="05"/>
    <n v="16"/>
    <s v="22"/>
    <s v="38"/>
    <s v="08"/>
    <s v="GAN_GM_2500X1253px_32m_S2A_MSIL1C"/>
    <s v="2A_MSIL1C_S2_CD_CLS_AC_20230627T222622_TRUE_60HTE_020CC"/>
    <s v="S2A_MSIL1C_GM_20230516T223808_59GMN_57CC"/>
  </r>
  <r>
    <m/>
    <x v="0"/>
    <x v="0"/>
    <s v="-42.46, 171.20 | Zoom:12"/>
    <b v="1"/>
    <s v="New Zealand"/>
    <x v="1"/>
    <s v="GM"/>
    <d v="2023-05-16T00:00:00"/>
    <s v="59GNN"/>
    <s v="22:38:04 UTC"/>
    <n v="68.8"/>
    <x v="1"/>
    <s v="PNG"/>
    <x v="1"/>
    <x v="0"/>
    <n v="54.95"/>
    <n v="60"/>
    <x v="1"/>
    <s v="45062S2A_MSIL1CCDM-MLB-GANGM4506203 Cloudy (40%-90%)"/>
    <n v="0"/>
    <s v="20230516T223804"/>
    <n v="2023"/>
    <s v="05"/>
    <n v="16"/>
    <s v="22"/>
    <s v="38"/>
    <s v="04"/>
    <s v="GAN_GM_2500X1253px_32m_S2A_MSIL1C"/>
    <s v="2A_MSIL1C_S2_CD_CLS_AC_20230627T222622_TRUE_60HTE_020CC"/>
    <s v="S2A_MSIL1C_GM_20230516T223804_59GNN_68.8CC"/>
  </r>
  <r>
    <m/>
    <x v="0"/>
    <x v="0"/>
    <s v="-42.46, 171.20 | Zoom:12"/>
    <b v="1"/>
    <s v="New Zealand"/>
    <x v="1"/>
    <s v="GM"/>
    <d v="2023-05-16T00:00:00"/>
    <s v="59GMP"/>
    <s v="22:37:54 UTC"/>
    <n v="16.3"/>
    <x v="1"/>
    <s v="PNG"/>
    <x v="1"/>
    <x v="0"/>
    <n v="54.95"/>
    <n v="60"/>
    <x v="1"/>
    <s v="45062S2A_MSIL1CCDM-MLB-GANGM4506203 Cloudy (40%-90%)"/>
    <n v="0"/>
    <s v="20230516T223754"/>
    <n v="2023"/>
    <s v="05"/>
    <n v="16"/>
    <s v="22"/>
    <s v="37"/>
    <s v="54"/>
    <s v="GAN_GM_2500X1253px_32m_S2A_MSIL1C"/>
    <s v="2A_MSIL1C_S2_CD_CLS_AC_20230627T222622_TRUE_60HTE_020CC"/>
    <s v="S2A_MSIL1C_GM_20230516T223754_59GMP_16.3CC"/>
  </r>
  <r>
    <m/>
    <x v="0"/>
    <x v="0"/>
    <s v="-42.46, 171.20 | Zoom:12"/>
    <b v="1"/>
    <s v="New Zealand"/>
    <x v="1"/>
    <s v="GM"/>
    <d v="2023-05-16T00:00:00"/>
    <s v="59GNP"/>
    <s v="22:37:50 UTC"/>
    <n v="77.7"/>
    <x v="1"/>
    <s v="PNG"/>
    <x v="1"/>
    <x v="0"/>
    <n v="54.95"/>
    <n v="60"/>
    <x v="1"/>
    <s v="45062S2A_MSIL1CCDM-MLB-GANGM4506203 Cloudy (40%-90%)"/>
    <n v="0"/>
    <s v="20230516T223750"/>
    <n v="2023"/>
    <s v="05"/>
    <n v="16"/>
    <s v="22"/>
    <s v="37"/>
    <s v="50"/>
    <s v="GAN_GM_2500X1253px_32m_S2A_MSIL1C"/>
    <s v="2A_MSIL1C_S2_CD_CLS_AC_20230627T222622_TRUE_60HTE_020CC"/>
    <s v="S2A_MSIL1C_GM_20230516T223750_59GNP_77.7CC"/>
  </r>
  <r>
    <m/>
    <x v="0"/>
    <x v="0"/>
    <s v="-42.46, 171.20 | Zoom:12"/>
    <b v="1"/>
    <s v="New Zealand"/>
    <x v="1"/>
    <s v="GM"/>
    <d v="2023-05-13T00:00:00"/>
    <s v="59GMN"/>
    <s v="22:28:10 UTC"/>
    <n v="74.7"/>
    <x v="1"/>
    <s v="PNG"/>
    <x v="1"/>
    <x v="0"/>
    <n v="86.375"/>
    <n v="90"/>
    <x v="1"/>
    <s v="45059S2A_MSIL1CCDM-MLB-GANGM4505903 Cloudy (40%-90%)"/>
    <n v="1"/>
    <s v="20230513T222810"/>
    <n v="2023"/>
    <s v="05"/>
    <n v="13"/>
    <s v="22"/>
    <s v="28"/>
    <s v="10"/>
    <s v="GAN_GM_2500X1253px_32m_S2A_MSIL1C"/>
    <s v="2A_MSIL1C_S2_CD_CLS_AC_20230627T222622_TRUE_60HTE_020CC"/>
    <s v="S2A_MSIL1C_GM_20230513T222810_59GMN_74.7CC"/>
  </r>
  <r>
    <m/>
    <x v="0"/>
    <x v="0"/>
    <s v="-42.46, 171.20 | Zoom:12"/>
    <b v="1"/>
    <s v="New Zealand"/>
    <x v="1"/>
    <s v="GM"/>
    <d v="2023-05-13T00:00:00"/>
    <s v="59GNN"/>
    <s v="22:28:07 UTC"/>
    <n v="89.7"/>
    <x v="1"/>
    <s v="PNG"/>
    <x v="1"/>
    <x v="0"/>
    <n v="86.375"/>
    <n v="90"/>
    <x v="1"/>
    <s v="45059S2A_MSIL1CCDM-MLB-GANGM4505903 Cloudy (40%-90%)"/>
    <n v="0"/>
    <s v="20230513T222807"/>
    <n v="2023"/>
    <s v="05"/>
    <n v="13"/>
    <s v="22"/>
    <s v="28"/>
    <s v="07"/>
    <s v="GAN_GM_2500X1253px_32m_S2A_MSIL1C"/>
    <s v="2A_MSIL1C_S2_CD_CLS_AC_20230627T222622_TRUE_60HTE_020CC"/>
    <s v="S2A_MSIL1C_GM_20230513T222807_59GNN_89.7CC"/>
  </r>
  <r>
    <m/>
    <x v="0"/>
    <x v="0"/>
    <s v="-42.46, 171.20 | Zoom:12"/>
    <b v="1"/>
    <s v="New Zealand"/>
    <x v="1"/>
    <s v="GM"/>
    <d v="2023-05-13T00:00:00"/>
    <s v="59GMP"/>
    <s v="22:27:58 UTC"/>
    <n v="92.1"/>
    <x v="1"/>
    <s v="PNG"/>
    <x v="1"/>
    <x v="0"/>
    <n v="86.375"/>
    <n v="90"/>
    <x v="1"/>
    <s v="45059S2A_MSIL1CCDM-MLB-GANGM4505903 Cloudy (40%-90%)"/>
    <n v="0"/>
    <s v="20230513T222758"/>
    <n v="2023"/>
    <s v="05"/>
    <n v="13"/>
    <s v="22"/>
    <s v="27"/>
    <s v="58"/>
    <s v="GAN_GM_2500X1253px_32m_S2A_MSIL1C"/>
    <s v="2A_MSIL1C_S2_CD_CLS_AC_20230627T222622_TRUE_60HTE_020CC"/>
    <s v="S2A_MSIL1C_GM_20230513T222758_59GMP_92.1CC"/>
  </r>
  <r>
    <m/>
    <x v="0"/>
    <x v="0"/>
    <s v="-42.46, 171.20 | Zoom:12"/>
    <b v="1"/>
    <s v="New Zealand"/>
    <x v="1"/>
    <s v="GM"/>
    <d v="2023-05-13T00:00:00"/>
    <s v="59GNP"/>
    <s v="22:27:53 UTC"/>
    <n v="89"/>
    <x v="1"/>
    <s v="PNG"/>
    <x v="1"/>
    <x v="0"/>
    <n v="86.375"/>
    <n v="90"/>
    <x v="1"/>
    <s v="45059S2A_MSIL1CCDM-MLB-GANGM4505903 Cloudy (40%-90%)"/>
    <n v="0"/>
    <s v="20230513T222753"/>
    <n v="2023"/>
    <s v="05"/>
    <n v="13"/>
    <s v="22"/>
    <s v="27"/>
    <s v="53"/>
    <s v="GAN_GM_2500X1253px_32m_S2A_MSIL1C"/>
    <s v="2A_MSIL1C_S2_CD_CLS_AC_20230627T222622_TRUE_60HTE_020CC"/>
    <s v="S2A_MSIL1C_GM_20230513T222753_59GNP_89CC"/>
  </r>
  <r>
    <m/>
    <x v="0"/>
    <x v="0"/>
    <s v="-42.46, 171.20 | Zoom:12"/>
    <b v="1"/>
    <s v="New Zealand"/>
    <x v="1"/>
    <s v="GM"/>
    <d v="2023-05-11T00:00:00"/>
    <s v="59GMN"/>
    <s v="22:38:10 UTC"/>
    <n v="1.1000000000000001"/>
    <x v="1"/>
    <s v="PNG"/>
    <x v="1"/>
    <x v="0"/>
    <n v="9.4749999999999996"/>
    <n v="10"/>
    <x v="0"/>
    <s v="45057S2A_MSIL1CCDM-MLB-GANGM4505702 Sunny (10%-30%)"/>
    <n v="1"/>
    <s v="20230511T223810"/>
    <n v="2023"/>
    <s v="05"/>
    <n v="11"/>
    <s v="22"/>
    <s v="38"/>
    <s v="10"/>
    <s v="GAN_GM_2500X1253px_32m_S2A_MSIL1C"/>
    <s v="2A_MSIL1C_S2_CD_CLS_AC_20230627T222622_TRUE_60HTE_020CC"/>
    <s v="S2A_MSIL1C_GM_20230511T223810_59GMN_1.1CC"/>
  </r>
  <r>
    <m/>
    <x v="0"/>
    <x v="0"/>
    <s v="-42.46, 171.20 | Zoom:12"/>
    <b v="1"/>
    <s v="New Zealand"/>
    <x v="1"/>
    <s v="GM"/>
    <d v="2023-05-11T00:00:00"/>
    <s v="59GNN"/>
    <s v="22:38:06 UTC"/>
    <n v="10.6"/>
    <x v="1"/>
    <s v="PNG"/>
    <x v="1"/>
    <x v="0"/>
    <n v="9.4749999999999996"/>
    <n v="10"/>
    <x v="0"/>
    <s v="45057S2A_MSIL1CCDM-MLB-GANGM4505702 Sunny (10%-30%)"/>
    <n v="0"/>
    <s v="20230511T223806"/>
    <n v="2023"/>
    <s v="05"/>
    <n v="11"/>
    <s v="22"/>
    <s v="38"/>
    <s v="06"/>
    <s v="GAN_GM_2500X1253px_32m_S2A_MSIL1C"/>
    <s v="2A_MSIL1C_S2_CD_CLS_AC_20230627T222622_TRUE_60HTE_020CC"/>
    <s v="S2A_MSIL1C_GM_20230511T223806_59GNN_10.6CC"/>
  </r>
  <r>
    <m/>
    <x v="0"/>
    <x v="0"/>
    <s v="-42.46, 171.20 | Zoom:12"/>
    <b v="1"/>
    <s v="New Zealand"/>
    <x v="1"/>
    <s v="GM"/>
    <d v="2023-05-11T00:00:00"/>
    <s v="59GMP"/>
    <s v="22:37:55 UTC"/>
    <n v="24.6"/>
    <x v="1"/>
    <s v="PNG"/>
    <x v="1"/>
    <x v="0"/>
    <n v="9.4749999999999996"/>
    <n v="10"/>
    <x v="0"/>
    <s v="45057S2A_MSIL1CCDM-MLB-GANGM4505702 Sunny (10%-30%)"/>
    <n v="0"/>
    <s v="20230511T223755"/>
    <n v="2023"/>
    <s v="05"/>
    <n v="11"/>
    <s v="22"/>
    <s v="37"/>
    <s v="55"/>
    <s v="GAN_GM_2500X1253px_32m_S2A_MSIL1C"/>
    <s v="2A_MSIL1C_S2_CD_CLS_AC_20230627T222622_TRUE_60HTE_020CC"/>
    <s v="S2A_MSIL1C_GM_20230511T223755_59GMP_24.6CC"/>
  </r>
  <r>
    <m/>
    <x v="0"/>
    <x v="0"/>
    <s v="-42.46, 171.20 | Zoom:12"/>
    <b v="1"/>
    <s v="New Zealand"/>
    <x v="1"/>
    <s v="GM"/>
    <d v="2023-05-11T00:00:00"/>
    <s v="59GNP"/>
    <s v="22:37:51 UTC"/>
    <n v="1.6"/>
    <x v="1"/>
    <s v="PNG"/>
    <x v="1"/>
    <x v="0"/>
    <n v="9.4749999999999996"/>
    <n v="10"/>
    <x v="0"/>
    <s v="45057S2A_MSIL1CCDM-MLB-GANGM4505702 Sunny (10%-30%)"/>
    <n v="0"/>
    <s v="20230511T223751"/>
    <n v="2023"/>
    <s v="05"/>
    <n v="11"/>
    <s v="22"/>
    <s v="37"/>
    <s v="51"/>
    <s v="GAN_GM_2500X1253px_32m_S2A_MSIL1C"/>
    <s v="2A_MSIL1C_S2_CD_CLS_AC_20230627T222622_TRUE_60HTE_020CC"/>
    <s v="S2A_MSIL1C_GM_20230511T223751_59GNP_1.6CC"/>
  </r>
  <r>
    <m/>
    <x v="0"/>
    <x v="0"/>
    <s v="-42.46, 171.20 | Zoom:12"/>
    <b v="1"/>
    <s v="New Zealand"/>
    <x v="1"/>
    <s v="GM"/>
    <d v="2023-05-08T00:00:00"/>
    <s v="59GMN"/>
    <s v="22:28:13 UTC"/>
    <n v="99.8"/>
    <x v="1"/>
    <s v="PNG"/>
    <x v="1"/>
    <x v="0"/>
    <n v="99.924999999999997"/>
    <n v="100"/>
    <x v="2"/>
    <s v="45054S2A_MSIL1CCDM-MLB-GANGM4505404 Overcast (100%)"/>
    <n v="1"/>
    <s v="20230508T222813"/>
    <n v="2023"/>
    <s v="05"/>
    <s v="08"/>
    <s v="22"/>
    <s v="28"/>
    <s v="13"/>
    <s v="GAN_GM_2500X1253px_32m_S2A_MSIL1C"/>
    <s v="2A_MSIL1C_S2_CD_CLS_AC_20230627T222622_TRUE_60HTE_020CC"/>
    <s v="S2A_MSIL1C_GM_20230508T222813_59GMN_99.8CC"/>
  </r>
  <r>
    <m/>
    <x v="0"/>
    <x v="0"/>
    <s v="-42.46, 171.20 | Zoom:12"/>
    <b v="1"/>
    <s v="New Zealand"/>
    <x v="1"/>
    <s v="GM"/>
    <d v="2023-05-08T00:00:00"/>
    <s v="59GNN"/>
    <s v="22:28:10 UTC"/>
    <n v="99.9"/>
    <x v="1"/>
    <s v="PNG"/>
    <x v="1"/>
    <x v="0"/>
    <n v="99.924999999999997"/>
    <n v="100"/>
    <x v="2"/>
    <s v="45054S2A_MSIL1CCDM-MLB-GANGM4505404 Overcast (100%)"/>
    <n v="0"/>
    <s v="20230508T222810"/>
    <n v="2023"/>
    <s v="05"/>
    <s v="08"/>
    <s v="22"/>
    <s v="28"/>
    <s v="10"/>
    <s v="GAN_GM_2500X1253px_32m_S2A_MSIL1C"/>
    <s v="2A_MSIL1C_S2_CD_CLS_AC_20230627T222622_TRUE_60HTE_020CC"/>
    <s v="S2A_MSIL1C_GM_20230508T222810_59GNN_99.9CC"/>
  </r>
  <r>
    <m/>
    <x v="0"/>
    <x v="0"/>
    <s v="-42.46, 171.20 | Zoom:12"/>
    <b v="1"/>
    <s v="New Zealand"/>
    <x v="1"/>
    <s v="GM"/>
    <d v="2023-05-08T00:00:00"/>
    <s v="59GMP"/>
    <s v="22:28:01 UTC"/>
    <n v="100"/>
    <x v="1"/>
    <s v="PNG"/>
    <x v="1"/>
    <x v="0"/>
    <n v="99.924999999999997"/>
    <n v="100"/>
    <x v="2"/>
    <s v="45054S2A_MSIL1CCDM-MLB-GANGM4505404 Overcast (100%)"/>
    <n v="0"/>
    <s v="20230508T222801"/>
    <n v="2023"/>
    <s v="05"/>
    <s v="08"/>
    <s v="22"/>
    <s v="28"/>
    <s v="01"/>
    <s v="GAN_GM_2500X1253px_32m_S2A_MSIL1C"/>
    <s v="2A_MSIL1C_S2_CD_CLS_AC_20230627T222622_TRUE_60HTE_020CC"/>
    <s v="S2A_MSIL1C_GM_20230508T222801_59GMP_100CC"/>
  </r>
  <r>
    <m/>
    <x v="0"/>
    <x v="0"/>
    <s v="-42.46, 171.20 | Zoom:12"/>
    <b v="1"/>
    <s v="New Zealand"/>
    <x v="1"/>
    <s v="GM"/>
    <d v="2023-05-08T00:00:00"/>
    <s v="59GNP"/>
    <s v="22:27:55 UTC"/>
    <n v="100"/>
    <x v="1"/>
    <s v="PNG"/>
    <x v="1"/>
    <x v="0"/>
    <n v="99.924999999999997"/>
    <n v="100"/>
    <x v="2"/>
    <s v="45054S2A_MSIL1CCDM-MLB-GANGM4505404 Overcast (100%)"/>
    <n v="0"/>
    <s v="20230508T222755"/>
    <n v="2023"/>
    <s v="05"/>
    <s v="08"/>
    <s v="22"/>
    <s v="27"/>
    <s v="55"/>
    <s v="GAN_GM_2500X1253px_32m_S2A_MSIL1C"/>
    <s v="2A_MSIL1C_S2_CD_CLS_AC_20230627T222622_TRUE_60HTE_020CC"/>
    <s v="S2A_MSIL1C_GM_20230508T222755_59GNP_100CC"/>
  </r>
  <r>
    <m/>
    <x v="0"/>
    <x v="0"/>
    <s v="-42.46, 171.20 | Zoom:12"/>
    <b v="1"/>
    <s v="New Zealand"/>
    <x v="1"/>
    <s v="GM"/>
    <d v="2023-05-06T00:00:00"/>
    <s v="59GMN"/>
    <s v="22:38:07 UTC"/>
    <n v="97.3"/>
    <x v="1"/>
    <s v="PNG"/>
    <x v="1"/>
    <x v="0"/>
    <n v="99"/>
    <n v="100"/>
    <x v="2"/>
    <s v="45052S2A_MSIL1CCDM-MLB-GANGM4505204 Overcast (100%)"/>
    <n v="1"/>
    <s v="20230506T223807"/>
    <n v="2023"/>
    <s v="05"/>
    <s v="06"/>
    <s v="22"/>
    <s v="38"/>
    <s v="07"/>
    <s v="GAN_GM_2500X1253px_32m_S2A_MSIL1C"/>
    <s v="2A_MSIL1C_S2_CD_CLS_AC_20230627T222622_TRUE_60HTE_020CC"/>
    <s v="S2A_MSIL1C_GM_20230506T223807_59GMN_97.3CC"/>
  </r>
  <r>
    <m/>
    <x v="0"/>
    <x v="0"/>
    <s v="-42.46, 171.20 | Zoom:12"/>
    <b v="1"/>
    <s v="New Zealand"/>
    <x v="1"/>
    <s v="GM"/>
    <d v="2023-05-06T00:00:00"/>
    <s v="59GNN"/>
    <s v="22:38:03 UTC"/>
    <n v="99.9"/>
    <x v="1"/>
    <s v="PNG"/>
    <x v="1"/>
    <x v="0"/>
    <n v="99"/>
    <n v="100"/>
    <x v="2"/>
    <s v="45052S2A_MSIL1CCDM-MLB-GANGM4505204 Overcast (100%)"/>
    <n v="0"/>
    <s v="20230506T223803"/>
    <n v="2023"/>
    <s v="05"/>
    <s v="06"/>
    <s v="22"/>
    <s v="38"/>
    <s v="03"/>
    <s v="GAN_GM_2500X1253px_32m_S2A_MSIL1C"/>
    <s v="2A_MSIL1C_S2_CD_CLS_AC_20230627T222622_TRUE_60HTE_020CC"/>
    <s v="S2A_MSIL1C_GM_20230506T223803_59GNN_99.9CC"/>
  </r>
  <r>
    <m/>
    <x v="0"/>
    <x v="0"/>
    <s v="-42.46, 171.20 | Zoom:12"/>
    <b v="1"/>
    <s v="New Zealand"/>
    <x v="1"/>
    <s v="GM"/>
    <d v="2023-05-06T00:00:00"/>
    <s v="59GMP"/>
    <s v="22:37:53 UTC"/>
    <n v="99"/>
    <x v="1"/>
    <s v="PNG"/>
    <x v="1"/>
    <x v="0"/>
    <n v="99"/>
    <n v="100"/>
    <x v="2"/>
    <s v="45052S2A_MSIL1CCDM-MLB-GANGM4505204 Overcast (100%)"/>
    <n v="0"/>
    <s v="20230506T223753"/>
    <n v="2023"/>
    <s v="05"/>
    <s v="06"/>
    <s v="22"/>
    <s v="37"/>
    <s v="53"/>
    <s v="GAN_GM_2500X1253px_32m_S2A_MSIL1C"/>
    <s v="2A_MSIL1C_S2_CD_CLS_AC_20230627T222622_TRUE_60HTE_020CC"/>
    <s v="S2A_MSIL1C_GM_20230506T223753_59GMP_99CC"/>
  </r>
  <r>
    <m/>
    <x v="0"/>
    <x v="0"/>
    <s v="-42.46, 171.20 | Zoom:12"/>
    <b v="1"/>
    <s v="New Zealand"/>
    <x v="1"/>
    <s v="GM"/>
    <d v="2023-05-06T00:00:00"/>
    <s v="59GNP"/>
    <s v="22:37:49 UTC"/>
    <n v="99.8"/>
    <x v="1"/>
    <s v="PNG"/>
    <x v="1"/>
    <x v="0"/>
    <n v="99"/>
    <n v="100"/>
    <x v="2"/>
    <s v="45052S2A_MSIL1CCDM-MLB-GANGM4505204 Overcast (100%)"/>
    <n v="0"/>
    <s v="20230506T223749"/>
    <n v="2023"/>
    <s v="05"/>
    <s v="06"/>
    <s v="22"/>
    <s v="37"/>
    <s v="49"/>
    <s v="GAN_GM_2500X1253px_32m_S2A_MSIL1C"/>
    <s v="2A_MSIL1C_S2_CD_CLS_AC_20230627T222622_TRUE_60HTE_020CC"/>
    <s v="S2A_MSIL1C_GM_20230506T223749_59GNP_99.8CC"/>
  </r>
  <r>
    <m/>
    <x v="0"/>
    <x v="0"/>
    <s v="-42.46, 171.20 | Zoom:12"/>
    <b v="1"/>
    <s v="New Zealand"/>
    <x v="1"/>
    <s v="GM"/>
    <d v="2023-05-03T00:00:00"/>
    <s v="59GMN"/>
    <s v="22:28:11 UTC"/>
    <n v="99.4"/>
    <x v="1"/>
    <s v="PNG"/>
    <x v="1"/>
    <x v="0"/>
    <n v="99.724999999999994"/>
    <n v="100"/>
    <x v="2"/>
    <s v="45049S2A_MSIL1CCDM-MLB-GANGM4504904 Overcast (100%)"/>
    <n v="1"/>
    <s v="20230503T222811"/>
    <n v="2023"/>
    <s v="05"/>
    <s v="03"/>
    <s v="22"/>
    <s v="28"/>
    <s v="11"/>
    <s v="GAN_GM_2500X1253px_32m_S2A_MSIL1C"/>
    <s v="2A_MSIL1C_S2_CD_CLS_AC_20230627T222622_TRUE_60HTE_020CC"/>
    <s v="S2A_MSIL1C_GM_20230503T222811_59GMN_99.4CC"/>
  </r>
  <r>
    <m/>
    <x v="0"/>
    <x v="0"/>
    <s v="-42.46, 171.20 | Zoom:12"/>
    <b v="1"/>
    <s v="New Zealand"/>
    <x v="1"/>
    <s v="GM"/>
    <d v="2023-05-03T00:00:00"/>
    <s v="59GNN"/>
    <s v="22:28:07 UTC"/>
    <n v="99.8"/>
    <x v="1"/>
    <s v="PNG"/>
    <x v="1"/>
    <x v="0"/>
    <n v="99.724999999999994"/>
    <n v="100"/>
    <x v="2"/>
    <s v="45049S2A_MSIL1CCDM-MLB-GANGM4504904 Overcast (100%)"/>
    <n v="0"/>
    <s v="20230503T222807"/>
    <n v="2023"/>
    <s v="05"/>
    <s v="03"/>
    <s v="22"/>
    <s v="28"/>
    <s v="07"/>
    <s v="GAN_GM_2500X1253px_32m_S2A_MSIL1C"/>
    <s v="2A_MSIL1C_S2_CD_CLS_AC_20230627T222622_TRUE_60HTE_020CC"/>
    <s v="S2A_MSIL1C_GM_20230503T222807_59GNN_99.8CC"/>
  </r>
  <r>
    <m/>
    <x v="0"/>
    <x v="0"/>
    <s v="-42.46, 171.20 | Zoom:12"/>
    <b v="1"/>
    <s v="New Zealand"/>
    <x v="1"/>
    <s v="GM"/>
    <d v="2023-05-03T00:00:00"/>
    <s v="59GMP"/>
    <s v="22:28:01 UTC"/>
    <n v="99.7"/>
    <x v="1"/>
    <s v="PNG"/>
    <x v="1"/>
    <x v="0"/>
    <n v="99.724999999999994"/>
    <n v="100"/>
    <x v="2"/>
    <s v="45049S2A_MSIL1CCDM-MLB-GANGM4504904 Overcast (100%)"/>
    <n v="0"/>
    <s v="20230503T222801"/>
    <n v="2023"/>
    <s v="05"/>
    <s v="03"/>
    <s v="22"/>
    <s v="28"/>
    <s v="01"/>
    <s v="GAN_GM_2500X1253px_32m_S2A_MSIL1C"/>
    <s v="2A_MSIL1C_S2_CD_CLS_AC_20230627T222622_TRUE_60HTE_020CC"/>
    <s v="S2A_MSIL1C_GM_20230503T222801_59GMP_99.7CC"/>
  </r>
  <r>
    <m/>
    <x v="0"/>
    <x v="0"/>
    <s v="-42.46, 171.20 | Zoom:12"/>
    <b v="1"/>
    <s v="New Zealand"/>
    <x v="1"/>
    <s v="GM"/>
    <d v="2023-05-03T00:00:00"/>
    <s v="59GNP"/>
    <s v="22:27:58 UTC"/>
    <n v="100"/>
    <x v="1"/>
    <s v="PNG"/>
    <x v="1"/>
    <x v="0"/>
    <n v="99.724999999999994"/>
    <n v="100"/>
    <x v="2"/>
    <s v="45049S2A_MSIL1CCDM-MLB-GANGM4504904 Overcast (100%)"/>
    <n v="0"/>
    <s v="20230503T222758"/>
    <n v="2023"/>
    <s v="05"/>
    <s v="03"/>
    <s v="22"/>
    <s v="27"/>
    <s v="58"/>
    <s v="GAN_GM_2500X1253px_32m_S2A_MSIL1C"/>
    <s v="2A_MSIL1C_S2_CD_CLS_AC_20230627T222622_TRUE_60HTE_020CC"/>
    <s v="S2A_MSIL1C_GM_20230503T222758_59GNP_100CC"/>
  </r>
  <r>
    <m/>
    <x v="0"/>
    <x v="0"/>
    <s v="-42.46, 171.20 | Zoom:12"/>
    <b v="1"/>
    <s v="New Zealand"/>
    <x v="1"/>
    <s v="GM"/>
    <d v="2023-05-01T00:00:00"/>
    <s v="59GMN"/>
    <s v="22:38:09 UTC"/>
    <n v="72.5"/>
    <x v="1"/>
    <s v="PNG"/>
    <x v="1"/>
    <x v="0"/>
    <n v="70.849999999999994"/>
    <n v="80"/>
    <x v="1"/>
    <s v="45047S2A_MSIL1CCDM-MLB-GANGM4504703 Cloudy (40%-90%)"/>
    <n v="1"/>
    <s v="20230501T223809"/>
    <n v="2023"/>
    <s v="05"/>
    <s v="01"/>
    <s v="22"/>
    <s v="38"/>
    <s v="09"/>
    <s v="GAN_GM_2500X1253px_32m_S2A_MSIL1C"/>
    <s v="2A_MSIL1C_S2_CD_CLS_AC_20230627T222622_TRUE_60HTE_020CC"/>
    <s v="S2A_MSIL1C_GM_20230501T223809_59GMN_72.5CC"/>
  </r>
  <r>
    <m/>
    <x v="0"/>
    <x v="0"/>
    <s v="-42.46, 171.20 | Zoom:12"/>
    <b v="1"/>
    <s v="New Zealand"/>
    <x v="1"/>
    <s v="GM"/>
    <d v="2023-05-01T00:00:00"/>
    <s v="59GNN"/>
    <s v="22:38:06 UTC"/>
    <n v="84"/>
    <x v="1"/>
    <s v="PNG"/>
    <x v="1"/>
    <x v="0"/>
    <n v="70.849999999999994"/>
    <n v="80"/>
    <x v="1"/>
    <s v="45047S2A_MSIL1CCDM-MLB-GANGM4504703 Cloudy (40%-90%)"/>
    <n v="0"/>
    <s v="20230501T223806"/>
    <n v="2023"/>
    <s v="05"/>
    <s v="01"/>
    <s v="22"/>
    <s v="38"/>
    <s v="06"/>
    <s v="GAN_GM_2500X1253px_32m_S2A_MSIL1C"/>
    <s v="2A_MSIL1C_S2_CD_CLS_AC_20230627T222622_TRUE_60HTE_020CC"/>
    <s v="S2A_MSIL1C_GM_20230501T223806_59GNN_84CC"/>
  </r>
  <r>
    <m/>
    <x v="0"/>
    <x v="0"/>
    <s v="-42.46, 171.20 | Zoom:12"/>
    <b v="1"/>
    <s v="New Zealand"/>
    <x v="1"/>
    <s v="GM"/>
    <d v="2023-05-01T00:00:00"/>
    <s v="59GMP"/>
    <s v="22:37:55 UTC"/>
    <n v="41.5"/>
    <x v="1"/>
    <s v="PNG"/>
    <x v="1"/>
    <x v="0"/>
    <n v="70.849999999999994"/>
    <n v="80"/>
    <x v="1"/>
    <s v="45047S2A_MSIL1CCDM-MLB-GANGM4504703 Cloudy (40%-90%)"/>
    <n v="0"/>
    <s v="20230501T223755"/>
    <n v="2023"/>
    <s v="05"/>
    <s v="01"/>
    <s v="22"/>
    <s v="37"/>
    <s v="55"/>
    <s v="GAN_GM_2500X1253px_32m_S2A_MSIL1C"/>
    <s v="2A_MSIL1C_S2_CD_CLS_AC_20230627T222622_TRUE_60HTE_020CC"/>
    <s v="S2A_MSIL1C_GM_20230501T223755_59GMP_41.5CC"/>
  </r>
  <r>
    <m/>
    <x v="0"/>
    <x v="0"/>
    <s v="-42.46, 171.20 | Zoom:12"/>
    <b v="1"/>
    <s v="New Zealand"/>
    <x v="1"/>
    <s v="GM"/>
    <d v="2023-05-01T00:00:00"/>
    <s v="59GNP"/>
    <s v="22:37:51 UTC"/>
    <n v="85.4"/>
    <x v="1"/>
    <s v="PNG"/>
    <x v="1"/>
    <x v="0"/>
    <n v="70.849999999999994"/>
    <n v="80"/>
    <x v="1"/>
    <s v="45047S2A_MSIL1CCDM-MLB-GANGM4504703 Cloudy (40%-90%)"/>
    <n v="0"/>
    <s v="20230501T223751"/>
    <n v="2023"/>
    <s v="05"/>
    <s v="01"/>
    <s v="22"/>
    <s v="37"/>
    <s v="51"/>
    <s v="GAN_GM_2500X1253px_32m_S2A_MSIL1C"/>
    <s v="2A_MSIL1C_S2_CD_CLS_AC_20230627T222622_TRUE_60HTE_020CC"/>
    <s v="S2A_MSIL1C_GM_20230501T223751_59GNP_85.4CC"/>
  </r>
  <r>
    <m/>
    <x v="0"/>
    <x v="0"/>
    <s v="-42.46, 171.20 | Zoom:12"/>
    <b v="1"/>
    <s v="New Zealand"/>
    <x v="1"/>
    <s v="GM"/>
    <d v="2023-04-28T00:00:00"/>
    <s v="59GMN"/>
    <s v="22:28:12 UTC"/>
    <n v="80.3"/>
    <x v="1"/>
    <s v="PNG"/>
    <x v="1"/>
    <x v="0"/>
    <n v="58.45"/>
    <n v="60"/>
    <x v="1"/>
    <s v="45044S2A_MSIL1CCDM-MLB-GANGM4504403 Cloudy (40%-90%)"/>
    <n v="1"/>
    <s v="20230428T222812"/>
    <n v="2023"/>
    <s v="04"/>
    <n v="28"/>
    <s v="22"/>
    <s v="28"/>
    <s v="12"/>
    <s v="GAN_GM_2500X1253px_32m_S2A_MSIL1C"/>
    <s v="2A_MSIL1C_S2_CD_CLS_AC_20230627T222622_TRUE_60HTE_020CC"/>
    <s v="S2A_MSIL1C_GM_20230428T222812_59GMN_80.3CC"/>
  </r>
  <r>
    <m/>
    <x v="0"/>
    <x v="0"/>
    <s v="-42.46, 171.20 | Zoom:12"/>
    <b v="1"/>
    <s v="New Zealand"/>
    <x v="1"/>
    <s v="GM"/>
    <d v="2023-04-28T00:00:00"/>
    <s v="59GNN"/>
    <s v="22:28:09 UTC"/>
    <n v="35.5"/>
    <x v="1"/>
    <s v="PNG"/>
    <x v="1"/>
    <x v="0"/>
    <n v="58.45"/>
    <n v="60"/>
    <x v="1"/>
    <s v="45044S2A_MSIL1CCDM-MLB-GANGM4504403 Cloudy (40%-90%)"/>
    <n v="0"/>
    <s v="20230428T222809"/>
    <n v="2023"/>
    <s v="04"/>
    <n v="28"/>
    <s v="22"/>
    <s v="28"/>
    <s v="09"/>
    <s v="GAN_GM_2500X1253px_32m_S2A_MSIL1C"/>
    <s v="2A_MSIL1C_S2_CD_CLS_AC_20230627T222622_TRUE_60HTE_020CC"/>
    <s v="S2A_MSIL1C_GM_20230428T222809_59GNN_35.5CC"/>
  </r>
  <r>
    <m/>
    <x v="0"/>
    <x v="0"/>
    <s v="-42.46, 171.20 | Zoom:12"/>
    <b v="1"/>
    <s v="New Zealand"/>
    <x v="1"/>
    <s v="GM"/>
    <d v="2023-04-28T00:00:00"/>
    <s v="59GMP"/>
    <s v="22:28:00 UTC"/>
    <n v="84.5"/>
    <x v="1"/>
    <s v="PNG"/>
    <x v="1"/>
    <x v="0"/>
    <n v="58.45"/>
    <n v="60"/>
    <x v="1"/>
    <s v="45044S2A_MSIL1CCDM-MLB-GANGM4504403 Cloudy (40%-90%)"/>
    <n v="0"/>
    <s v="20230428T222800"/>
    <n v="2023"/>
    <s v="04"/>
    <n v="28"/>
    <s v="22"/>
    <s v="28"/>
    <s v="00"/>
    <s v="GAN_GM_2500X1253px_32m_S2A_MSIL1C"/>
    <s v="2A_MSIL1C_S2_CD_CLS_AC_20230627T222622_TRUE_60HTE_020CC"/>
    <s v="S2A_MSIL1C_GM_20230428T222800_59GMP_84.5CC"/>
  </r>
  <r>
    <m/>
    <x v="0"/>
    <x v="0"/>
    <s v="-42.46, 171.20 | Zoom:12"/>
    <b v="1"/>
    <s v="New Zealand"/>
    <x v="1"/>
    <s v="GM"/>
    <d v="2023-04-28T00:00:00"/>
    <s v="59GNP"/>
    <s v="22:27:54 UTC"/>
    <n v="33.5"/>
    <x v="1"/>
    <s v="PNG"/>
    <x v="1"/>
    <x v="0"/>
    <n v="58.45"/>
    <n v="60"/>
    <x v="1"/>
    <s v="45044S2A_MSIL1CCDM-MLB-GANGM4504403 Cloudy (40%-90%)"/>
    <n v="0"/>
    <s v="20230428T222754"/>
    <n v="2023"/>
    <s v="04"/>
    <n v="28"/>
    <s v="22"/>
    <s v="27"/>
    <s v="54"/>
    <s v="GAN_GM_2500X1253px_32m_S2A_MSIL1C"/>
    <s v="2A_MSIL1C_S2_CD_CLS_AC_20230627T222622_TRUE_60HTE_020CC"/>
    <s v="S2A_MSIL1C_GM_20230428T222754_59GNP_33.5CC"/>
  </r>
  <r>
    <m/>
    <x v="0"/>
    <x v="0"/>
    <s v="-42.46, 171.20 | Zoom:12"/>
    <b v="1"/>
    <s v="New Zealand"/>
    <x v="1"/>
    <s v="GM"/>
    <d v="2023-04-26T00:00:00"/>
    <s v="59GMN"/>
    <s v="22:38:07 UTC"/>
    <n v="1.3"/>
    <x v="1"/>
    <s v="PNG"/>
    <x v="1"/>
    <x v="0"/>
    <n v="4.5250000000000004"/>
    <n v="10"/>
    <x v="0"/>
    <s v="45042S2A_MSIL1CCDM-MLB-GANGM4504202 Sunny (10%-30%)"/>
    <n v="1"/>
    <s v="20230426T223807"/>
    <n v="2023"/>
    <s v="04"/>
    <n v="26"/>
    <s v="22"/>
    <s v="38"/>
    <s v="07"/>
    <s v="GAN_GM_2500X1253px_32m_S2A_MSIL1C"/>
    <s v="2A_MSIL1C_S2_CD_CLS_AC_20230627T222622_TRUE_60HTE_020CC"/>
    <s v="S2A_MSIL1C_GM_20230426T223807_59GMN_1.3CC"/>
  </r>
  <r>
    <m/>
    <x v="0"/>
    <x v="0"/>
    <s v="-42.46, 171.20 | Zoom:12"/>
    <b v="1"/>
    <s v="New Zealand"/>
    <x v="1"/>
    <s v="GM"/>
    <d v="2023-04-26T00:00:00"/>
    <s v="59GNN"/>
    <s v="22:38:03 UTC"/>
    <n v="0"/>
    <x v="1"/>
    <s v="PNG"/>
    <x v="1"/>
    <x v="0"/>
    <n v="4.5250000000000004"/>
    <n v="10"/>
    <x v="0"/>
    <s v="45042S2A_MSIL1CCDM-MLB-GANGM4504202 Sunny (10%-30%)"/>
    <n v="0"/>
    <s v="20230426T223803"/>
    <n v="2023"/>
    <s v="04"/>
    <n v="26"/>
    <s v="22"/>
    <s v="38"/>
    <s v="03"/>
    <s v="GAN_GM_2500X1253px_32m_S2A_MSIL1C"/>
    <s v="2A_MSIL1C_S2_CD_CLS_AC_20230627T222622_TRUE_60HTE_020CC"/>
    <s v="S2A_MSIL1C_GM_20230426T223803_59GNN_0CC"/>
  </r>
  <r>
    <m/>
    <x v="0"/>
    <x v="0"/>
    <s v="-42.46, 171.20 | Zoom:12"/>
    <b v="1"/>
    <s v="New Zealand"/>
    <x v="1"/>
    <s v="GM"/>
    <d v="2023-04-26T00:00:00"/>
    <s v="59GMP"/>
    <s v="22:37:53 UTC"/>
    <n v="14.7"/>
    <x v="1"/>
    <s v="PNG"/>
    <x v="1"/>
    <x v="0"/>
    <n v="4.5250000000000004"/>
    <n v="10"/>
    <x v="0"/>
    <s v="45042S2A_MSIL1CCDM-MLB-GANGM4504202 Sunny (10%-30%)"/>
    <n v="0"/>
    <s v="20230426T223753"/>
    <n v="2023"/>
    <s v="04"/>
    <n v="26"/>
    <s v="22"/>
    <s v="37"/>
    <s v="53"/>
    <s v="GAN_GM_2500X1253px_32m_S2A_MSIL1C"/>
    <s v="2A_MSIL1C_S2_CD_CLS_AC_20230627T222622_TRUE_60HTE_020CC"/>
    <s v="S2A_MSIL1C_GM_20230426T223753_59GMP_14.7CC"/>
  </r>
  <r>
    <m/>
    <x v="0"/>
    <x v="0"/>
    <s v="-42.46, 171.20 | Zoom:12"/>
    <b v="1"/>
    <s v="New Zealand"/>
    <x v="1"/>
    <s v="GM"/>
    <d v="2023-04-26T00:00:00"/>
    <s v="59GNP"/>
    <s v="22:37:48 UTC"/>
    <n v="2.1"/>
    <x v="1"/>
    <s v="PNG"/>
    <x v="1"/>
    <x v="0"/>
    <n v="4.5250000000000004"/>
    <n v="10"/>
    <x v="0"/>
    <s v="45042S2A_MSIL1CCDM-MLB-GANGM4504202 Sunny (10%-30%)"/>
    <n v="0"/>
    <s v="20230426T223748"/>
    <n v="2023"/>
    <s v="04"/>
    <n v="26"/>
    <s v="22"/>
    <s v="37"/>
    <s v="48"/>
    <s v="GAN_GM_2500X1253px_32m_S2A_MSIL1C"/>
    <s v="2A_MSIL1C_S2_CD_CLS_AC_20230627T222622_TRUE_60HTE_020CC"/>
    <s v="S2A_MSIL1C_GM_20230426T223748_59GNP_2.1CC"/>
  </r>
  <r>
    <m/>
    <x v="0"/>
    <x v="0"/>
    <s v="-42.46, 171.20 | Zoom:12"/>
    <b v="1"/>
    <s v="New Zealand"/>
    <x v="1"/>
    <s v="GM"/>
    <d v="2023-04-23T00:00:00"/>
    <s v="59GMN"/>
    <s v="22:28:10 UTC"/>
    <n v="0.5"/>
    <x v="1"/>
    <s v="PNG"/>
    <x v="1"/>
    <x v="0"/>
    <n v="2.625"/>
    <n v="10"/>
    <x v="0"/>
    <s v="45039S2A_MSIL1CCDM-MLB-GANGM4503902 Sunny (10%-30%)"/>
    <n v="1"/>
    <s v="20230423T222810"/>
    <n v="2023"/>
    <s v="04"/>
    <n v="23"/>
    <s v="22"/>
    <s v="28"/>
    <s v="10"/>
    <s v="GAN_GM_2500X1253px_32m_S2A_MSIL1C"/>
    <s v="2A_MSIL1C_S2_CD_CLS_AC_20230627T222622_TRUE_60HTE_020CC"/>
    <s v="S2A_MSIL1C_GM_20230423T222810_59GMN_0.5CC"/>
  </r>
  <r>
    <m/>
    <x v="0"/>
    <x v="0"/>
    <s v="-42.46, 171.20 | Zoom:12"/>
    <b v="1"/>
    <s v="New Zealand"/>
    <x v="1"/>
    <s v="GM"/>
    <d v="2023-04-23T00:00:00"/>
    <s v="59GNN"/>
    <s v="22:28:06 UTC"/>
    <n v="2.2000000000000002"/>
    <x v="1"/>
    <s v="PNG"/>
    <x v="1"/>
    <x v="0"/>
    <n v="2.625"/>
    <n v="10"/>
    <x v="0"/>
    <s v="45039S2A_MSIL1CCDM-MLB-GANGM4503902 Sunny (10%-30%)"/>
    <n v="0"/>
    <s v="20230423T222806"/>
    <n v="2023"/>
    <s v="04"/>
    <n v="23"/>
    <s v="22"/>
    <s v="28"/>
    <s v="06"/>
    <s v="GAN_GM_2500X1253px_32m_S2A_MSIL1C"/>
    <s v="2A_MSIL1C_S2_CD_CLS_AC_20230627T222622_TRUE_60HTE_020CC"/>
    <s v="S2A_MSIL1C_GM_20230423T222806_59GNN_2.2CC"/>
  </r>
  <r>
    <m/>
    <x v="0"/>
    <x v="0"/>
    <s v="-42.46, 171.20 | Zoom:12"/>
    <b v="1"/>
    <s v="New Zealand"/>
    <x v="1"/>
    <s v="GM"/>
    <d v="2023-04-23T00:00:00"/>
    <s v="59GMP"/>
    <s v="22:27:57 UTC"/>
    <n v="5.6"/>
    <x v="1"/>
    <s v="PNG"/>
    <x v="1"/>
    <x v="0"/>
    <n v="2.625"/>
    <n v="10"/>
    <x v="0"/>
    <s v="45039S2A_MSIL1CCDM-MLB-GANGM4503902 Sunny (10%-30%)"/>
    <n v="0"/>
    <s v="20230423T222757"/>
    <n v="2023"/>
    <s v="04"/>
    <n v="23"/>
    <s v="22"/>
    <s v="27"/>
    <s v="57"/>
    <s v="GAN_GM_2500X1253px_32m_S2A_MSIL1C"/>
    <s v="2A_MSIL1C_S2_CD_CLS_AC_20230627T222622_TRUE_60HTE_020CC"/>
    <s v="S2A_MSIL1C_GM_20230423T222757_59GMP_5.6CC"/>
  </r>
  <r>
    <m/>
    <x v="0"/>
    <x v="0"/>
    <s v="-42.46, 171.20 | Zoom:12"/>
    <b v="1"/>
    <s v="New Zealand"/>
    <x v="1"/>
    <s v="GM"/>
    <d v="2023-04-23T00:00:00"/>
    <s v="59GNP"/>
    <s v="22:27:52 UTC"/>
    <n v="2.2000000000000002"/>
    <x v="1"/>
    <s v="PNG"/>
    <x v="1"/>
    <x v="0"/>
    <n v="2.625"/>
    <n v="10"/>
    <x v="0"/>
    <s v="45039S2A_MSIL1CCDM-MLB-GANGM4503902 Sunny (10%-30%)"/>
    <n v="0"/>
    <s v="20230423T222752"/>
    <n v="2023"/>
    <s v="04"/>
    <n v="23"/>
    <s v="22"/>
    <s v="27"/>
    <s v="52"/>
    <s v="GAN_GM_2500X1253px_32m_S2A_MSIL1C"/>
    <s v="2A_MSIL1C_S2_CD_CLS_AC_20230627T222622_TRUE_60HTE_020CC"/>
    <s v="S2A_MSIL1C_GM_20230423T222752_59GNP_2.2CC"/>
  </r>
  <r>
    <m/>
    <x v="0"/>
    <x v="0"/>
    <s v="-42.46, 171.20 | Zoom:12"/>
    <b v="1"/>
    <s v="New Zealand"/>
    <x v="1"/>
    <s v="GM"/>
    <d v="2023-04-21T00:00:00"/>
    <s v="59GMN"/>
    <s v="22:38:09 UTC"/>
    <n v="25.9"/>
    <x v="1"/>
    <s v="PNG"/>
    <x v="1"/>
    <x v="0"/>
    <n v="29.324999999999996"/>
    <n v="30"/>
    <x v="0"/>
    <s v="45037S2A_MSIL1CCDM-MLB-GANGM4503702 Sunny (10%-30%)"/>
    <n v="1"/>
    <s v="20230421T223809"/>
    <n v="2023"/>
    <s v="04"/>
    <n v="21"/>
    <s v="22"/>
    <s v="38"/>
    <s v="09"/>
    <s v="GAN_GM_2500X1253px_32m_S2A_MSIL1C"/>
    <s v="2A_MSIL1C_S2_CD_CLS_AC_20230627T222622_TRUE_60HTE_020CC"/>
    <s v="S2A_MSIL1C_GM_20230421T223809_59GMN_25.9CC"/>
  </r>
  <r>
    <m/>
    <x v="0"/>
    <x v="0"/>
    <s v="-42.46, 171.20 | Zoom:12"/>
    <b v="1"/>
    <s v="New Zealand"/>
    <x v="1"/>
    <s v="GM"/>
    <d v="2023-04-21T00:00:00"/>
    <s v="59GNN"/>
    <s v="22:38:05 UTC"/>
    <n v="42.7"/>
    <x v="1"/>
    <s v="PNG"/>
    <x v="1"/>
    <x v="0"/>
    <n v="29.324999999999996"/>
    <n v="30"/>
    <x v="0"/>
    <s v="45037S2A_MSIL1CCDM-MLB-GANGM4503702 Sunny (10%-30%)"/>
    <n v="0"/>
    <s v="20230421T223805"/>
    <n v="2023"/>
    <s v="04"/>
    <n v="21"/>
    <s v="22"/>
    <s v="38"/>
    <s v="05"/>
    <s v="GAN_GM_2500X1253px_32m_S2A_MSIL1C"/>
    <s v="2A_MSIL1C_S2_CD_CLS_AC_20230627T222622_TRUE_60HTE_020CC"/>
    <s v="S2A_MSIL1C_GM_20230421T223805_59GNN_42.7CC"/>
  </r>
  <r>
    <m/>
    <x v="0"/>
    <x v="0"/>
    <s v="-42.46, 171.20 | Zoom:12"/>
    <b v="1"/>
    <s v="New Zealand"/>
    <x v="1"/>
    <s v="GM"/>
    <d v="2023-04-21T00:00:00"/>
    <s v="59GMP"/>
    <s v="22:37:55 UTC"/>
    <n v="8.3000000000000007"/>
    <x v="1"/>
    <s v="PNG"/>
    <x v="1"/>
    <x v="0"/>
    <n v="29.324999999999996"/>
    <n v="30"/>
    <x v="0"/>
    <s v="45037S2A_MSIL1CCDM-MLB-GANGM4503702 Sunny (10%-30%)"/>
    <n v="0"/>
    <s v="20230421T223755"/>
    <n v="2023"/>
    <s v="04"/>
    <n v="21"/>
    <s v="22"/>
    <s v="37"/>
    <s v="55"/>
    <s v="GAN_GM_2500X1253px_32m_S2A_MSIL1C"/>
    <s v="2A_MSIL1C_S2_CD_CLS_AC_20230627T222622_TRUE_60HTE_020CC"/>
    <s v="S2A_MSIL1C_GM_20230421T223755_59GMP_8.3CC"/>
  </r>
  <r>
    <m/>
    <x v="0"/>
    <x v="0"/>
    <s v="-42.46, 171.20 | Zoom:12"/>
    <b v="1"/>
    <s v="New Zealand"/>
    <x v="1"/>
    <s v="GM"/>
    <d v="2023-04-21T00:00:00"/>
    <s v="59GNP"/>
    <s v="22:37:51 UTC"/>
    <n v="40.4"/>
    <x v="1"/>
    <s v="PNG"/>
    <x v="1"/>
    <x v="0"/>
    <n v="29.324999999999996"/>
    <n v="30"/>
    <x v="0"/>
    <s v="45037S2A_MSIL1CCDM-MLB-GANGM4503702 Sunny (10%-30%)"/>
    <n v="0"/>
    <s v="20230421T223751"/>
    <n v="2023"/>
    <s v="04"/>
    <n v="21"/>
    <s v="22"/>
    <s v="37"/>
    <s v="51"/>
    <s v="GAN_GM_2500X1253px_32m_S2A_MSIL1C"/>
    <s v="2A_MSIL1C_S2_CD_CLS_AC_20230627T222622_TRUE_60HTE_020CC"/>
    <s v="S2A_MSIL1C_GM_20230421T223751_59GNP_40.4CC"/>
  </r>
  <r>
    <m/>
    <x v="0"/>
    <x v="0"/>
    <s v="-42.46, 171.20 | Zoom:12"/>
    <b v="1"/>
    <s v="New Zealand"/>
    <x v="1"/>
    <s v="GM"/>
    <d v="2023-04-18T00:00:00"/>
    <s v="59GMN"/>
    <s v="22:28:12 UTC"/>
    <n v="8.3000000000000007"/>
    <x v="1"/>
    <s v="PNG"/>
    <x v="1"/>
    <x v="0"/>
    <n v="18.524999999999999"/>
    <n v="20"/>
    <x v="0"/>
    <s v="45034S2A_MSIL1CCDM-MLB-GANGM4503402 Sunny (10%-30%)"/>
    <n v="1"/>
    <s v="20230418T222812"/>
    <n v="2023"/>
    <s v="04"/>
    <n v="18"/>
    <s v="22"/>
    <s v="28"/>
    <s v="12"/>
    <s v="GAN_GM_2500X1253px_32m_S2A_MSIL1C"/>
    <s v="2A_MSIL1C_S2_CD_CLS_AC_20230627T222622_TRUE_60HTE_020CC"/>
    <s v="S2A_MSIL1C_GM_20230418T222812_59GMN_8.3CC"/>
  </r>
  <r>
    <m/>
    <x v="0"/>
    <x v="0"/>
    <s v="-42.46, 171.20 | Zoom:12"/>
    <b v="1"/>
    <s v="New Zealand"/>
    <x v="1"/>
    <s v="GM"/>
    <d v="2023-04-18T00:00:00"/>
    <s v="59GNN"/>
    <s v="22:28:09 UTC"/>
    <n v="43.3"/>
    <x v="1"/>
    <s v="PNG"/>
    <x v="1"/>
    <x v="0"/>
    <n v="18.524999999999999"/>
    <n v="20"/>
    <x v="0"/>
    <s v="45034S2A_MSIL1CCDM-MLB-GANGM4503402 Sunny (10%-30%)"/>
    <n v="0"/>
    <s v="20230418T222809"/>
    <n v="2023"/>
    <s v="04"/>
    <n v="18"/>
    <s v="22"/>
    <s v="28"/>
    <s v="09"/>
    <s v="GAN_GM_2500X1253px_32m_S2A_MSIL1C"/>
    <s v="2A_MSIL1C_S2_CD_CLS_AC_20230627T222622_TRUE_60HTE_020CC"/>
    <s v="S2A_MSIL1C_GM_20230418T222809_59GNN_43.3CC"/>
  </r>
  <r>
    <m/>
    <x v="0"/>
    <x v="0"/>
    <s v="-42.46, 171.20 | Zoom:12"/>
    <b v="1"/>
    <s v="New Zealand"/>
    <x v="1"/>
    <s v="GM"/>
    <d v="2023-04-18T00:00:00"/>
    <s v="59GMP"/>
    <s v="22:28:00 UTC"/>
    <n v="2.1"/>
    <x v="1"/>
    <s v="PNG"/>
    <x v="1"/>
    <x v="0"/>
    <n v="18.524999999999999"/>
    <n v="20"/>
    <x v="0"/>
    <s v="45034S2A_MSIL1CCDM-MLB-GANGM4503402 Sunny (10%-30%)"/>
    <n v="0"/>
    <s v="20230418T222800"/>
    <n v="2023"/>
    <s v="04"/>
    <n v="18"/>
    <s v="22"/>
    <s v="28"/>
    <s v="00"/>
    <s v="GAN_GM_2500X1253px_32m_S2A_MSIL1C"/>
    <s v="2A_MSIL1C_S2_CD_CLS_AC_20230627T222622_TRUE_60HTE_020CC"/>
    <s v="S2A_MSIL1C_GM_20230418T222800_59GMP_2.1CC"/>
  </r>
  <r>
    <m/>
    <x v="0"/>
    <x v="0"/>
    <s v="-42.46, 171.20 | Zoom:12"/>
    <b v="1"/>
    <s v="New Zealand"/>
    <x v="1"/>
    <s v="GM"/>
    <d v="2023-04-18T00:00:00"/>
    <s v="59GNP"/>
    <s v="22:27:54 UTC"/>
    <n v="20.399999999999999"/>
    <x v="1"/>
    <s v="PNG"/>
    <x v="1"/>
    <x v="0"/>
    <n v="18.524999999999999"/>
    <n v="20"/>
    <x v="0"/>
    <s v="45034S2A_MSIL1CCDM-MLB-GANGM4503402 Sunny (10%-30%)"/>
    <n v="0"/>
    <s v="20230418T222754"/>
    <n v="2023"/>
    <s v="04"/>
    <n v="18"/>
    <s v="22"/>
    <s v="27"/>
    <s v="54"/>
    <s v="GAN_GM_2500X1253px_32m_S2A_MSIL1C"/>
    <s v="2A_MSIL1C_S2_CD_CLS_AC_20230627T222622_TRUE_60HTE_020CC"/>
    <s v="S2A_MSIL1C_GM_20230418T222754_59GNP_20.4CC"/>
  </r>
  <r>
    <m/>
    <x v="0"/>
    <x v="0"/>
    <s v="-42.46, 171.20 | Zoom:12"/>
    <b v="1"/>
    <s v="New Zealand"/>
    <x v="1"/>
    <s v="GM"/>
    <d v="2023-04-13T00:00:00"/>
    <s v="59GMN"/>
    <s v="22:38:10 UTC"/>
    <n v="46.4"/>
    <x v="1"/>
    <s v="PNG"/>
    <x v="1"/>
    <x v="0"/>
    <n v="33.774999999999999"/>
    <n v="40"/>
    <x v="1"/>
    <s v="45029S2A_MSIL1CCDM-MLB-GANGM4502903 Cloudy (40%-90%)"/>
    <n v="1"/>
    <s v="20230413T223810"/>
    <n v="2023"/>
    <s v="04"/>
    <n v="13"/>
    <s v="22"/>
    <s v="38"/>
    <s v="10"/>
    <s v="GAN_GM_2500X1253px_32m_S2A_MSIL1C"/>
    <s v="2A_MSIL1C_S2_CD_CLS_AC_20230627T222622_TRUE_60HTE_020CC"/>
    <s v="S2A_MSIL1C_GM_20230413T223810_59GMN_46.4CC"/>
  </r>
  <r>
    <m/>
    <x v="0"/>
    <x v="0"/>
    <s v="-42.46, 171.20 | Zoom:12"/>
    <b v="1"/>
    <s v="New Zealand"/>
    <x v="1"/>
    <s v="GM"/>
    <d v="2023-04-13T00:00:00"/>
    <s v="59GNN"/>
    <s v="22:38:07 UTC"/>
    <n v="65.3"/>
    <x v="1"/>
    <s v="PNG"/>
    <x v="1"/>
    <x v="0"/>
    <n v="33.774999999999999"/>
    <n v="40"/>
    <x v="1"/>
    <s v="45029S2A_MSIL1CCDM-MLB-GANGM4502903 Cloudy (40%-90%)"/>
    <n v="0"/>
    <s v="20230413T223807"/>
    <n v="2023"/>
    <s v="04"/>
    <n v="13"/>
    <s v="22"/>
    <s v="38"/>
    <s v="07"/>
    <s v="GAN_GM_2500X1253px_32m_S2A_MSIL1C"/>
    <s v="2A_MSIL1C_S2_CD_CLS_AC_20230627T222622_TRUE_60HTE_020CC"/>
    <s v="S2A_MSIL1C_GM_20230413T223807_59GNN_65.3CC"/>
  </r>
  <r>
    <m/>
    <x v="0"/>
    <x v="0"/>
    <s v="-42.46, 171.20 | Zoom:12"/>
    <b v="1"/>
    <s v="New Zealand"/>
    <x v="1"/>
    <s v="GM"/>
    <d v="2023-04-13T00:00:00"/>
    <s v="59GMP"/>
    <s v="22:37:58 UTC"/>
    <n v="12.1"/>
    <x v="1"/>
    <s v="PNG"/>
    <x v="1"/>
    <x v="0"/>
    <n v="33.774999999999999"/>
    <n v="40"/>
    <x v="1"/>
    <s v="45029S2A_MSIL1CCDM-MLB-GANGM4502903 Cloudy (40%-90%)"/>
    <n v="0"/>
    <s v="20230413T223758"/>
    <n v="2023"/>
    <s v="04"/>
    <n v="13"/>
    <s v="22"/>
    <s v="37"/>
    <s v="58"/>
    <s v="GAN_GM_2500X1253px_32m_S2A_MSIL1C"/>
    <s v="2A_MSIL1C_S2_CD_CLS_AC_20230627T222622_TRUE_60HTE_020CC"/>
    <s v="S2A_MSIL1C_GM_20230413T223758_59GMP_12.1CC"/>
  </r>
  <r>
    <m/>
    <x v="0"/>
    <x v="0"/>
    <s v="-42.46, 171.20 | Zoom:12"/>
    <b v="1"/>
    <s v="New Zealand"/>
    <x v="1"/>
    <s v="GM"/>
    <d v="2023-04-13T00:00:00"/>
    <s v="59GNP"/>
    <s v="22:37:52 UTC"/>
    <n v="11.3"/>
    <x v="1"/>
    <s v="PNG"/>
    <x v="1"/>
    <x v="0"/>
    <n v="33.774999999999999"/>
    <n v="40"/>
    <x v="1"/>
    <s v="45029S2A_MSIL1CCDM-MLB-GANGM4502903 Cloudy (40%-90%)"/>
    <n v="0"/>
    <s v="20230413T223752"/>
    <n v="2023"/>
    <s v="04"/>
    <n v="13"/>
    <s v="22"/>
    <s v="37"/>
    <s v="52"/>
    <s v="GAN_GM_2500X1253px_32m_S2A_MSIL1C"/>
    <s v="2A_MSIL1C_S2_CD_CLS_AC_20230627T222622_TRUE_60HTE_020CC"/>
    <s v="S2A_MSIL1C_GM_20230413T223752_59GNP_11.3CC"/>
  </r>
  <r>
    <m/>
    <x v="0"/>
    <x v="0"/>
    <s v="-42.46, 171.20 | Zoom:12"/>
    <b v="1"/>
    <s v="New Zealand"/>
    <x v="1"/>
    <s v="GM"/>
    <d v="2023-04-11T00:00:00"/>
    <s v="59GMN"/>
    <s v="22:38:08 UTC"/>
    <n v="91.6"/>
    <x v="1"/>
    <s v="PNG"/>
    <x v="1"/>
    <x v="0"/>
    <n v="87.949999999999989"/>
    <n v="90"/>
    <x v="1"/>
    <s v="45027S2A_MSIL1CCDM-MLB-GANGM4502703 Cloudy (40%-90%)"/>
    <n v="1"/>
    <s v="20230411T223808"/>
    <n v="2023"/>
    <s v="04"/>
    <n v="11"/>
    <s v="22"/>
    <s v="38"/>
    <s v="08"/>
    <s v="GAN_GM_2500X1253px_32m_S2A_MSIL1C"/>
    <s v="2A_MSIL1C_S2_CD_CLS_AC_20230627T222622_TRUE_60HTE_020CC"/>
    <s v="S2A_MSIL1C_GM_20230411T223808_59GMN_91.6CC"/>
  </r>
  <r>
    <m/>
    <x v="0"/>
    <x v="0"/>
    <s v="-42.46, 171.20 | Zoom:12"/>
    <b v="1"/>
    <s v="New Zealand"/>
    <x v="1"/>
    <s v="GM"/>
    <d v="2023-04-11T00:00:00"/>
    <s v="59GNN"/>
    <s v="22:38:04 UTC"/>
    <n v="98.3"/>
    <x v="1"/>
    <s v="PNG"/>
    <x v="1"/>
    <x v="0"/>
    <n v="87.949999999999989"/>
    <n v="90"/>
    <x v="1"/>
    <s v="45027S2A_MSIL1CCDM-MLB-GANGM4502703 Cloudy (40%-90%)"/>
    <n v="0"/>
    <s v="20230411T223804"/>
    <n v="2023"/>
    <s v="04"/>
    <n v="11"/>
    <s v="22"/>
    <s v="38"/>
    <s v="04"/>
    <s v="GAN_GM_2500X1253px_32m_S2A_MSIL1C"/>
    <s v="2A_MSIL1C_S2_CD_CLS_AC_20230627T222622_TRUE_60HTE_020CC"/>
    <s v="S2A_MSIL1C_GM_20230411T223804_59GNN_98.3CC"/>
  </r>
  <r>
    <m/>
    <x v="0"/>
    <x v="0"/>
    <s v="-42.46, 171.20 | Zoom:12"/>
    <b v="1"/>
    <s v="New Zealand"/>
    <x v="1"/>
    <s v="GM"/>
    <d v="2023-04-11T00:00:00"/>
    <s v="59GMP"/>
    <s v="22:37:54 UTC"/>
    <n v="63"/>
    <x v="1"/>
    <s v="PNG"/>
    <x v="1"/>
    <x v="0"/>
    <n v="87.949999999999989"/>
    <n v="90"/>
    <x v="1"/>
    <s v="45027S2A_MSIL1CCDM-MLB-GANGM4502703 Cloudy (40%-90%)"/>
    <n v="0"/>
    <s v="20230411T223754"/>
    <n v="2023"/>
    <s v="04"/>
    <n v="11"/>
    <s v="22"/>
    <s v="37"/>
    <s v="54"/>
    <s v="GAN_GM_2500X1253px_32m_S2A_MSIL1C"/>
    <s v="2A_MSIL1C_S2_CD_CLS_AC_20230627T222622_TRUE_60HTE_020CC"/>
    <s v="S2A_MSIL1C_GM_20230411T223754_59GMP_63CC"/>
  </r>
  <r>
    <m/>
    <x v="0"/>
    <x v="0"/>
    <s v="-42.46, 171.20 | Zoom:12"/>
    <b v="1"/>
    <s v="New Zealand"/>
    <x v="1"/>
    <s v="GM"/>
    <d v="2023-04-11T00:00:00"/>
    <s v="59GNP"/>
    <s v="22:37:50 UTC"/>
    <n v="98.9"/>
    <x v="1"/>
    <s v="PNG"/>
    <x v="1"/>
    <x v="0"/>
    <n v="87.949999999999989"/>
    <n v="90"/>
    <x v="1"/>
    <s v="45027S2A_MSIL1CCDM-MLB-GANGM4502703 Cloudy (40%-90%)"/>
    <n v="0"/>
    <s v="20230411T223750"/>
    <n v="2023"/>
    <s v="04"/>
    <n v="11"/>
    <s v="22"/>
    <s v="37"/>
    <s v="50"/>
    <s v="GAN_GM_2500X1253px_32m_S2A_MSIL1C"/>
    <s v="2A_MSIL1C_S2_CD_CLS_AC_20230627T222622_TRUE_60HTE_020CC"/>
    <s v="S2A_MSIL1C_GM_20230411T223750_59GNP_98.9CC"/>
  </r>
  <r>
    <m/>
    <x v="0"/>
    <x v="0"/>
    <s v="-42.46, 171.20 | Zoom:12"/>
    <b v="1"/>
    <s v="New Zealand"/>
    <x v="1"/>
    <s v="GM"/>
    <d v="2023-04-08T00:00:00"/>
    <s v="59GMN"/>
    <s v="22:28:13 UTC"/>
    <n v="40.4"/>
    <x v="1"/>
    <s v="PNG"/>
    <x v="1"/>
    <x v="0"/>
    <n v="48"/>
    <n v="50"/>
    <x v="1"/>
    <s v="45024S2A_MSIL1CCDM-MLB-GANGM4502403 Cloudy (40%-90%)"/>
    <n v="1"/>
    <s v="20230408T222813"/>
    <n v="2023"/>
    <s v="04"/>
    <s v="08"/>
    <s v="22"/>
    <s v="28"/>
    <s v="13"/>
    <s v="GAN_GM_2500X1253px_32m_S2A_MSIL1C"/>
    <s v="2A_MSIL1C_S2_CD_CLS_AC_20230627T222622_TRUE_60HTE_020CC"/>
    <s v="S2A_MSIL1C_GM_20230408T222813_59GMN_40.4CC"/>
  </r>
  <r>
    <m/>
    <x v="0"/>
    <x v="0"/>
    <s v="-42.46, 171.20 | Zoom:12"/>
    <b v="1"/>
    <s v="New Zealand"/>
    <x v="1"/>
    <s v="GM"/>
    <d v="2023-04-08T00:00:00"/>
    <s v="59GNN"/>
    <s v="22:28:09 UTC"/>
    <n v="22.7"/>
    <x v="1"/>
    <s v="PNG"/>
    <x v="1"/>
    <x v="0"/>
    <n v="48"/>
    <n v="50"/>
    <x v="1"/>
    <s v="45024S2A_MSIL1CCDM-MLB-GANGM4502403 Cloudy (40%-90%)"/>
    <n v="0"/>
    <s v="20230408T222809"/>
    <n v="2023"/>
    <s v="04"/>
    <s v="08"/>
    <s v="22"/>
    <s v="28"/>
    <s v="09"/>
    <s v="GAN_GM_2500X1253px_32m_S2A_MSIL1C"/>
    <s v="2A_MSIL1C_S2_CD_CLS_AC_20230627T222622_TRUE_60HTE_020CC"/>
    <s v="S2A_MSIL1C_GM_20230408T222809_59GNN_22.7CC"/>
  </r>
  <r>
    <m/>
    <x v="0"/>
    <x v="0"/>
    <s v="-42.46, 171.20 | Zoom:12"/>
    <b v="1"/>
    <s v="New Zealand"/>
    <x v="1"/>
    <s v="GM"/>
    <d v="2023-04-08T00:00:00"/>
    <s v="59GMP"/>
    <s v="22:28:00 UTC"/>
    <n v="65.7"/>
    <x v="1"/>
    <s v="PNG"/>
    <x v="1"/>
    <x v="0"/>
    <n v="48"/>
    <n v="50"/>
    <x v="1"/>
    <s v="45024S2A_MSIL1CCDM-MLB-GANGM4502403 Cloudy (40%-90%)"/>
    <n v="0"/>
    <s v="20230408T222800"/>
    <n v="2023"/>
    <s v="04"/>
    <s v="08"/>
    <s v="22"/>
    <s v="28"/>
    <s v="00"/>
    <s v="GAN_GM_2500X1253px_32m_S2A_MSIL1C"/>
    <s v="2A_MSIL1C_S2_CD_CLS_AC_20230627T222622_TRUE_60HTE_020CC"/>
    <s v="S2A_MSIL1C_GM_20230408T222800_59GMP_65.7CC"/>
  </r>
  <r>
    <m/>
    <x v="0"/>
    <x v="0"/>
    <s v="-42.46, 171.20 | Zoom:12"/>
    <b v="1"/>
    <s v="New Zealand"/>
    <x v="1"/>
    <s v="GM"/>
    <d v="2023-04-08T00:00:00"/>
    <s v="59GNP"/>
    <s v="22:27:55 UTC"/>
    <n v="63.2"/>
    <x v="1"/>
    <s v="PNG"/>
    <x v="1"/>
    <x v="0"/>
    <n v="48"/>
    <n v="50"/>
    <x v="1"/>
    <s v="45024S2A_MSIL1CCDM-MLB-GANGM4502403 Cloudy (40%-90%)"/>
    <n v="0"/>
    <s v="20230408T222755"/>
    <n v="2023"/>
    <s v="04"/>
    <s v="08"/>
    <s v="22"/>
    <s v="27"/>
    <s v="55"/>
    <s v="GAN_GM_2500X1253px_32m_S2A_MSIL1C"/>
    <s v="2A_MSIL1C_S2_CD_CLS_AC_20230627T222622_TRUE_60HTE_020CC"/>
    <s v="S2A_MSIL1C_GM_20230408T222755_59GNP_63.2CC"/>
  </r>
  <r>
    <m/>
    <x v="0"/>
    <x v="0"/>
    <s v="-42.46, 171.20 | Zoom:12"/>
    <b v="1"/>
    <s v="New Zealand"/>
    <x v="1"/>
    <s v="GM"/>
    <d v="2023-04-06T00:00:00"/>
    <s v="59GMN"/>
    <s v="22:38:07 UTC"/>
    <n v="1.4"/>
    <x v="1"/>
    <s v="PNG"/>
    <x v="1"/>
    <x v="0"/>
    <n v="12.25"/>
    <n v="20"/>
    <x v="0"/>
    <s v="45022S2A_MSIL1CCDM-MLB-GANGM4502202 Sunny (10%-30%)"/>
    <n v="1"/>
    <s v="20230406T223807"/>
    <n v="2023"/>
    <s v="04"/>
    <s v="06"/>
    <s v="22"/>
    <s v="38"/>
    <s v="07"/>
    <s v="GAN_GM_2500X1253px_32m_S2A_MSIL1C"/>
    <s v="2A_MSIL1C_S2_CD_CLS_AC_20230627T222622_TRUE_60HTE_020CC"/>
    <s v="S2A_MSIL1C_GM_20230406T223807_59GMN_1.4CC"/>
  </r>
  <r>
    <m/>
    <x v="0"/>
    <x v="0"/>
    <s v="-42.46, 171.20 | Zoom:12"/>
    <b v="1"/>
    <s v="New Zealand"/>
    <x v="1"/>
    <s v="GM"/>
    <d v="2023-04-06T00:00:00"/>
    <s v="59GNN"/>
    <s v="22:38:03 UTC"/>
    <n v="21.6"/>
    <x v="1"/>
    <s v="PNG"/>
    <x v="1"/>
    <x v="0"/>
    <n v="12.25"/>
    <n v="20"/>
    <x v="0"/>
    <s v="45022S2A_MSIL1CCDM-MLB-GANGM4502202 Sunny (10%-30%)"/>
    <n v="0"/>
    <s v="20230406T223803"/>
    <n v="2023"/>
    <s v="04"/>
    <s v="06"/>
    <s v="22"/>
    <s v="38"/>
    <s v="03"/>
    <s v="GAN_GM_2500X1253px_32m_S2A_MSIL1C"/>
    <s v="2A_MSIL1C_S2_CD_CLS_AC_20230627T222622_TRUE_60HTE_020CC"/>
    <s v="S2A_MSIL1C_GM_20230406T223803_59GNN_21.6CC"/>
  </r>
  <r>
    <m/>
    <x v="0"/>
    <x v="0"/>
    <s v="-42.46, 171.20 | Zoom:12"/>
    <b v="1"/>
    <s v="New Zealand"/>
    <x v="1"/>
    <s v="GM"/>
    <d v="2023-04-06T00:00:00"/>
    <s v="59GMP"/>
    <s v="22:37:53 UTC"/>
    <n v="25.6"/>
    <x v="1"/>
    <s v="PNG"/>
    <x v="1"/>
    <x v="0"/>
    <n v="12.25"/>
    <n v="20"/>
    <x v="0"/>
    <s v="45022S2A_MSIL1CCDM-MLB-GANGM4502202 Sunny (10%-30%)"/>
    <n v="0"/>
    <s v="20230406T223753"/>
    <n v="2023"/>
    <s v="04"/>
    <s v="06"/>
    <s v="22"/>
    <s v="37"/>
    <s v="53"/>
    <s v="GAN_GM_2500X1253px_32m_S2A_MSIL1C"/>
    <s v="2A_MSIL1C_S2_CD_CLS_AC_20230627T222622_TRUE_60HTE_020CC"/>
    <s v="S2A_MSIL1C_GM_20230406T223753_59GMP_25.6CC"/>
  </r>
  <r>
    <m/>
    <x v="0"/>
    <x v="0"/>
    <s v="-42.46, 171.20 | Zoom:12"/>
    <b v="1"/>
    <s v="New Zealand"/>
    <x v="1"/>
    <s v="GM"/>
    <d v="2023-04-06T00:00:00"/>
    <s v="59GNP"/>
    <s v="22:37:48 UTC"/>
    <n v="0.4"/>
    <x v="1"/>
    <s v="PNG"/>
    <x v="1"/>
    <x v="0"/>
    <n v="12.25"/>
    <n v="20"/>
    <x v="0"/>
    <s v="45022S2A_MSIL1CCDM-MLB-GANGM4502202 Sunny (10%-30%)"/>
    <n v="0"/>
    <s v="20230406T223748"/>
    <n v="2023"/>
    <s v="04"/>
    <s v="06"/>
    <s v="22"/>
    <s v="37"/>
    <s v="48"/>
    <s v="GAN_GM_2500X1253px_32m_S2A_MSIL1C"/>
    <s v="2A_MSIL1C_S2_CD_CLS_AC_20230627T222622_TRUE_60HTE_020CC"/>
    <s v="S2A_MSIL1C_GM_20230406T223748_59GNP_0.4CC"/>
  </r>
  <r>
    <m/>
    <x v="0"/>
    <x v="0"/>
    <s v="-42.46, 171.20 | Zoom:12"/>
    <b v="1"/>
    <s v="New Zealand"/>
    <x v="1"/>
    <s v="GM"/>
    <d v="2023-04-03T00:00:00"/>
    <s v="59GMN"/>
    <s v="22:28:10 UTC"/>
    <n v="0.6"/>
    <x v="1"/>
    <s v="PNG"/>
    <x v="1"/>
    <x v="0"/>
    <n v="4.3249999999999993"/>
    <n v="10"/>
    <x v="0"/>
    <s v="45019S2A_MSIL1CCDM-MLB-GANGM4501902 Sunny (10%-30%)"/>
    <n v="1"/>
    <s v="20230403T222810"/>
    <n v="2023"/>
    <s v="04"/>
    <s v="03"/>
    <s v="22"/>
    <s v="28"/>
    <s v="10"/>
    <s v="GAN_GM_2500X1253px_32m_S2A_MSIL1C"/>
    <s v="2A_MSIL1C_S2_CD_CLS_AC_20230627T222622_TRUE_60HTE_020CC"/>
    <s v="S2A_MSIL1C_GM_20230403T222810_59GMN_0.6CC"/>
  </r>
  <r>
    <m/>
    <x v="0"/>
    <x v="0"/>
    <s v="-42.46, 171.20 | Zoom:12"/>
    <b v="1"/>
    <s v="New Zealand"/>
    <x v="1"/>
    <s v="GM"/>
    <d v="2023-04-03T00:00:00"/>
    <s v="59GNN"/>
    <s v="22:28:06 UTC"/>
    <n v="0"/>
    <x v="1"/>
    <s v="PNG"/>
    <x v="1"/>
    <x v="0"/>
    <n v="4.3249999999999993"/>
    <n v="10"/>
    <x v="0"/>
    <s v="45019S2A_MSIL1CCDM-MLB-GANGM4501902 Sunny (10%-30%)"/>
    <n v="0"/>
    <s v="20230403T222806"/>
    <n v="2023"/>
    <s v="04"/>
    <s v="03"/>
    <s v="22"/>
    <s v="28"/>
    <s v="06"/>
    <s v="GAN_GM_2500X1253px_32m_S2A_MSIL1C"/>
    <s v="2A_MSIL1C_S2_CD_CLS_AC_20230627T222622_TRUE_60HTE_020CC"/>
    <s v="S2A_MSIL1C_GM_20230403T222806_59GNN_0CC"/>
  </r>
  <r>
    <m/>
    <x v="0"/>
    <x v="0"/>
    <s v="-42.46, 171.20 | Zoom:12"/>
    <b v="1"/>
    <s v="New Zealand"/>
    <x v="1"/>
    <s v="GM"/>
    <d v="2023-04-03T00:00:00"/>
    <s v="59GMP"/>
    <s v="22:27:57 UTC"/>
    <n v="14.7"/>
    <x v="1"/>
    <s v="PNG"/>
    <x v="1"/>
    <x v="0"/>
    <n v="4.3249999999999993"/>
    <n v="10"/>
    <x v="0"/>
    <s v="45019S2A_MSIL1CCDM-MLB-GANGM4501902 Sunny (10%-30%)"/>
    <n v="0"/>
    <s v="20230403T222757"/>
    <n v="2023"/>
    <s v="04"/>
    <s v="03"/>
    <s v="22"/>
    <s v="27"/>
    <s v="57"/>
    <s v="GAN_GM_2500X1253px_32m_S2A_MSIL1C"/>
    <s v="2A_MSIL1C_S2_CD_CLS_AC_20230627T222622_TRUE_60HTE_020CC"/>
    <s v="S2A_MSIL1C_GM_20230403T222757_59GMP_14.7CC"/>
  </r>
  <r>
    <m/>
    <x v="0"/>
    <x v="0"/>
    <s v="-42.46, 171.20 | Zoom:12"/>
    <b v="1"/>
    <s v="New Zealand"/>
    <x v="1"/>
    <s v="GM"/>
    <d v="2023-04-03T00:00:00"/>
    <s v="59GNP"/>
    <s v="22:27:52 UTC"/>
    <n v="2"/>
    <x v="1"/>
    <s v="PNG"/>
    <x v="1"/>
    <x v="0"/>
    <n v="4.3249999999999993"/>
    <n v="10"/>
    <x v="0"/>
    <s v="45019S2A_MSIL1CCDM-MLB-GANGM4501902 Sunny (10%-30%)"/>
    <n v="0"/>
    <s v="20230403T222752"/>
    <n v="2023"/>
    <s v="04"/>
    <s v="03"/>
    <s v="22"/>
    <s v="27"/>
    <s v="52"/>
    <s v="GAN_GM_2500X1253px_32m_S2A_MSIL1C"/>
    <s v="2A_MSIL1C_S2_CD_CLS_AC_20230627T222622_TRUE_60HTE_020CC"/>
    <s v="S2A_MSIL1C_GM_20230403T222752_59GNP_2CC"/>
  </r>
  <r>
    <m/>
    <x v="0"/>
    <x v="0"/>
    <s v="-42.46, 171.20 | Zoom:12"/>
    <b v="1"/>
    <s v="New Zealand"/>
    <x v="1"/>
    <s v="GM"/>
    <d v="2023-04-01T00:00:00"/>
    <s v="59GMN"/>
    <s v="22:38:10 UTC"/>
    <n v="48"/>
    <x v="1"/>
    <s v="PNG"/>
    <x v="1"/>
    <x v="0"/>
    <n v="63.900000000000006"/>
    <n v="70"/>
    <x v="1"/>
    <s v="45017S2A_MSIL1CCDM-MLB-GANGM4501703 Cloudy (40%-90%)"/>
    <n v="1"/>
    <s v="20230401T223810"/>
    <n v="2023"/>
    <s v="04"/>
    <s v="01"/>
    <s v="22"/>
    <s v="38"/>
    <s v="10"/>
    <s v="GAN_GM_2500X1253px_32m_S2A_MSIL1C"/>
    <s v="2A_MSIL1C_S2_CD_CLS_AC_20230627T222622_TRUE_60HTE_020CC"/>
    <s v="S2A_MSIL1C_GM_20230401T223810_59GMN_48CC"/>
  </r>
  <r>
    <m/>
    <x v="0"/>
    <x v="0"/>
    <s v="-42.46, 171.20 | Zoom:12"/>
    <b v="1"/>
    <s v="New Zealand"/>
    <x v="1"/>
    <s v="GM"/>
    <d v="2023-04-01T00:00:00"/>
    <s v="59GNN"/>
    <s v="22:38:07 UTC"/>
    <n v="64.400000000000006"/>
    <x v="1"/>
    <s v="PNG"/>
    <x v="1"/>
    <x v="0"/>
    <n v="63.900000000000006"/>
    <n v="70"/>
    <x v="1"/>
    <s v="45017S2A_MSIL1CCDM-MLB-GANGM4501703 Cloudy (40%-90%)"/>
    <n v="0"/>
    <s v="20230401T223807"/>
    <n v="2023"/>
    <s v="04"/>
    <s v="01"/>
    <s v="22"/>
    <s v="38"/>
    <s v="07"/>
    <s v="GAN_GM_2500X1253px_32m_S2A_MSIL1C"/>
    <s v="2A_MSIL1C_S2_CD_CLS_AC_20230627T222622_TRUE_60HTE_020CC"/>
    <s v="S2A_MSIL1C_GM_20230401T223807_59GNN_64.4CC"/>
  </r>
  <r>
    <m/>
    <x v="0"/>
    <x v="0"/>
    <s v="-42.46, 171.20 | Zoom:12"/>
    <b v="1"/>
    <s v="New Zealand"/>
    <x v="1"/>
    <s v="GM"/>
    <d v="2023-04-01T00:00:00"/>
    <s v="59GMP"/>
    <s v="22:37:56 UTC"/>
    <n v="59"/>
    <x v="1"/>
    <s v="PNG"/>
    <x v="1"/>
    <x v="0"/>
    <n v="63.900000000000006"/>
    <n v="70"/>
    <x v="1"/>
    <s v="45017S2A_MSIL1CCDM-MLB-GANGM4501703 Cloudy (40%-90%)"/>
    <n v="0"/>
    <s v="20230401T223756"/>
    <n v="2023"/>
    <s v="04"/>
    <s v="01"/>
    <s v="22"/>
    <s v="37"/>
    <s v="56"/>
    <s v="GAN_GM_2500X1253px_32m_S2A_MSIL1C"/>
    <s v="2A_MSIL1C_S2_CD_CLS_AC_20230627T222622_TRUE_60HTE_020CC"/>
    <s v="S2A_MSIL1C_GM_20230401T223756_59GMP_59CC"/>
  </r>
  <r>
    <m/>
    <x v="0"/>
    <x v="0"/>
    <s v="-42.46, 171.20 | Zoom:12"/>
    <b v="1"/>
    <s v="New Zealand"/>
    <x v="1"/>
    <s v="GM"/>
    <d v="2023-04-01T00:00:00"/>
    <s v="59GNP"/>
    <s v="22:37:52 UTC"/>
    <n v="84.2"/>
    <x v="1"/>
    <s v="PNG"/>
    <x v="1"/>
    <x v="0"/>
    <n v="63.900000000000006"/>
    <n v="70"/>
    <x v="1"/>
    <s v="45017S2A_MSIL1CCDM-MLB-GANGM4501703 Cloudy (40%-90%)"/>
    <n v="0"/>
    <s v="20230401T223752"/>
    <n v="2023"/>
    <s v="04"/>
    <s v="01"/>
    <s v="22"/>
    <s v="37"/>
    <s v="52"/>
    <s v="GAN_GM_2500X1253px_32m_S2A_MSIL1C"/>
    <s v="2A_MSIL1C_S2_CD_CLS_AC_20230627T222622_TRUE_60HTE_020CC"/>
    <s v="S2A_MSIL1C_GM_20230401T223752_59GNP_84.2CC"/>
  </r>
  <r>
    <m/>
    <x v="0"/>
    <x v="0"/>
    <s v="-42.46, 171.20 | Zoom:12"/>
    <b v="1"/>
    <s v="New Zealand"/>
    <x v="1"/>
    <s v="GM"/>
    <d v="2023-03-29T00:00:00"/>
    <s v="59GMN"/>
    <s v="22:28:14 UTC"/>
    <n v="0"/>
    <x v="1"/>
    <s v="PNG"/>
    <x v="1"/>
    <x v="0"/>
    <n v="6.7"/>
    <n v="10"/>
    <x v="0"/>
    <s v="45014S2A_MSIL1CCDM-MLB-GANGM4501402 Sunny (10%-30%)"/>
    <n v="1"/>
    <s v="20230329T222814"/>
    <n v="2023"/>
    <s v="03"/>
    <n v="29"/>
    <s v="22"/>
    <s v="28"/>
    <s v="14"/>
    <s v="GAN_GM_2500X1253px_32m_S2A_MSIL1C"/>
    <s v="2A_MSIL1C_S2_CD_CLS_AC_20230627T222622_TRUE_60HTE_020CC"/>
    <s v="S2A_MSIL1C_GM_20230329T222814_59GMN_0CC"/>
  </r>
  <r>
    <m/>
    <x v="0"/>
    <x v="0"/>
    <s v="-42.46, 171.20 | Zoom:12"/>
    <b v="1"/>
    <s v="New Zealand"/>
    <x v="1"/>
    <s v="GM"/>
    <d v="2023-03-29T00:00:00"/>
    <s v="59GNN"/>
    <s v="22:28:10 UTC"/>
    <n v="25.6"/>
    <x v="1"/>
    <s v="PNG"/>
    <x v="1"/>
    <x v="0"/>
    <n v="6.7"/>
    <n v="10"/>
    <x v="0"/>
    <s v="45014S2A_MSIL1CCDM-MLB-GANGM4501402 Sunny (10%-30%)"/>
    <n v="0"/>
    <s v="20230329T222810"/>
    <n v="2023"/>
    <s v="03"/>
    <n v="29"/>
    <s v="22"/>
    <s v="28"/>
    <s v="10"/>
    <s v="GAN_GM_2500X1253px_32m_S2A_MSIL1C"/>
    <s v="2A_MSIL1C_S2_CD_CLS_AC_20230627T222622_TRUE_60HTE_020CC"/>
    <s v="S2A_MSIL1C_GM_20230329T222810_59GNN_25.6CC"/>
  </r>
  <r>
    <m/>
    <x v="0"/>
    <x v="0"/>
    <s v="-42.46, 171.20 | Zoom:12"/>
    <b v="1"/>
    <s v="New Zealand"/>
    <x v="1"/>
    <s v="GM"/>
    <d v="2023-03-29T00:00:00"/>
    <s v="59GMP"/>
    <s v="22:28:01 UTC"/>
    <n v="0"/>
    <x v="1"/>
    <s v="PNG"/>
    <x v="1"/>
    <x v="0"/>
    <n v="6.7"/>
    <n v="10"/>
    <x v="0"/>
    <s v="45014S2A_MSIL1CCDM-MLB-GANGM4501402 Sunny (10%-30%)"/>
    <n v="0"/>
    <s v="20230329T222801"/>
    <n v="2023"/>
    <s v="03"/>
    <n v="29"/>
    <s v="22"/>
    <s v="28"/>
    <s v="01"/>
    <s v="GAN_GM_2500X1253px_32m_S2A_MSIL1C"/>
    <s v="2A_MSIL1C_S2_CD_CLS_AC_20230627T222622_TRUE_60HTE_020CC"/>
    <s v="S2A_MSIL1C_GM_20230329T222801_59GMP_0CC"/>
  </r>
  <r>
    <m/>
    <x v="0"/>
    <x v="0"/>
    <s v="-42.46, 171.20 | Zoom:12"/>
    <b v="1"/>
    <s v="New Zealand"/>
    <x v="1"/>
    <s v="GM"/>
    <d v="2023-03-29T00:00:00"/>
    <s v="59GNP"/>
    <s v="22:27:56 UTC"/>
    <n v="1.2"/>
    <x v="1"/>
    <s v="PNG"/>
    <x v="1"/>
    <x v="0"/>
    <n v="6.7"/>
    <n v="10"/>
    <x v="0"/>
    <s v="45014S2A_MSIL1CCDM-MLB-GANGM4501402 Sunny (10%-30%)"/>
    <n v="0"/>
    <s v="20230329T222756"/>
    <n v="2023"/>
    <s v="03"/>
    <n v="29"/>
    <s v="22"/>
    <s v="27"/>
    <s v="56"/>
    <s v="GAN_GM_2500X1253px_32m_S2A_MSIL1C"/>
    <s v="2A_MSIL1C_S2_CD_CLS_AC_20230627T222622_TRUE_60HTE_020CC"/>
    <s v="S2A_MSIL1C_GM_20230329T222756_59GNP_1.2CC"/>
  </r>
  <r>
    <m/>
    <x v="0"/>
    <x v="0"/>
    <s v="-42.46, 171.20 | Zoom:12"/>
    <b v="1"/>
    <s v="New Zealand"/>
    <x v="1"/>
    <s v="GM"/>
    <d v="2023-03-27T00:00:00"/>
    <s v="59GMN"/>
    <s v="22:38:05 UTC"/>
    <n v="49"/>
    <x v="1"/>
    <s v="PNG"/>
    <x v="1"/>
    <x v="0"/>
    <n v="80.900000000000006"/>
    <n v="90"/>
    <x v="1"/>
    <s v="45012S2A_MSIL1CCDM-MLB-GANGM4501203 Cloudy (40%-90%)"/>
    <n v="1"/>
    <s v="20230327T223805"/>
    <n v="2023"/>
    <s v="03"/>
    <n v="27"/>
    <s v="22"/>
    <s v="38"/>
    <s v="05"/>
    <s v="GAN_GM_2500X1253px_32m_S2A_MSIL1C"/>
    <s v="2A_MSIL1C_S2_CD_CLS_AC_20230627T222622_TRUE_60HTE_020CC"/>
    <s v="S2A_MSIL1C_GM_20230327T223805_59GMN_49CC"/>
  </r>
  <r>
    <m/>
    <x v="0"/>
    <x v="0"/>
    <s v="-42.46, 171.20 | Zoom:12"/>
    <b v="1"/>
    <s v="New Zealand"/>
    <x v="1"/>
    <s v="GM"/>
    <d v="2023-03-27T00:00:00"/>
    <s v="59GNN"/>
    <s v="22:38:01 UTC"/>
    <n v="92.2"/>
    <x v="1"/>
    <s v="PNG"/>
    <x v="1"/>
    <x v="0"/>
    <n v="80.900000000000006"/>
    <n v="90"/>
    <x v="1"/>
    <s v="45012S2A_MSIL1CCDM-MLB-GANGM4501203 Cloudy (40%-90%)"/>
    <n v="0"/>
    <s v="20230327T223801"/>
    <n v="2023"/>
    <s v="03"/>
    <n v="27"/>
    <s v="22"/>
    <s v="38"/>
    <s v="01"/>
    <s v="GAN_GM_2500X1253px_32m_S2A_MSIL1C"/>
    <s v="2A_MSIL1C_S2_CD_CLS_AC_20230627T222622_TRUE_60HTE_020CC"/>
    <s v="S2A_MSIL1C_GM_20230327T223801_59GNN_92.2CC"/>
  </r>
  <r>
    <m/>
    <x v="0"/>
    <x v="0"/>
    <s v="-42.46, 171.20 | Zoom:12"/>
    <b v="1"/>
    <s v="New Zealand"/>
    <x v="1"/>
    <s v="GM"/>
    <d v="2023-03-27T00:00:00"/>
    <s v="59GMP"/>
    <s v="22:37:51 UTC"/>
    <n v="83.3"/>
    <x v="1"/>
    <s v="PNG"/>
    <x v="1"/>
    <x v="0"/>
    <n v="80.900000000000006"/>
    <n v="90"/>
    <x v="1"/>
    <s v="45012S2A_MSIL1CCDM-MLB-GANGM4501203 Cloudy (40%-90%)"/>
    <n v="0"/>
    <s v="20230327T223751"/>
    <n v="2023"/>
    <s v="03"/>
    <n v="27"/>
    <s v="22"/>
    <s v="37"/>
    <s v="51"/>
    <s v="GAN_GM_2500X1253px_32m_S2A_MSIL1C"/>
    <s v="2A_MSIL1C_S2_CD_CLS_AC_20230627T222622_TRUE_60HTE_020CC"/>
    <s v="S2A_MSIL1C_GM_20230327T223751_59GMP_83.3CC"/>
  </r>
  <r>
    <m/>
    <x v="0"/>
    <x v="0"/>
    <s v="-42.46, 171.20 | Zoom:12"/>
    <b v="1"/>
    <s v="New Zealand"/>
    <x v="1"/>
    <s v="GM"/>
    <d v="2023-03-27T00:00:00"/>
    <s v="59GNP"/>
    <s v="22:37:47 UTC"/>
    <n v="99.1"/>
    <x v="1"/>
    <s v="PNG"/>
    <x v="1"/>
    <x v="0"/>
    <n v="80.900000000000006"/>
    <n v="90"/>
    <x v="1"/>
    <s v="45012S2A_MSIL1CCDM-MLB-GANGM4501203 Cloudy (40%-90%)"/>
    <n v="0"/>
    <s v="20230327T223747"/>
    <n v="2023"/>
    <s v="03"/>
    <n v="27"/>
    <s v="22"/>
    <s v="37"/>
    <s v="47"/>
    <s v="GAN_GM_2500X1253px_32m_S2A_MSIL1C"/>
    <s v="2A_MSIL1C_S2_CD_CLS_AC_20230627T222622_TRUE_60HTE_020CC"/>
    <s v="S2A_MSIL1C_GM_20230327T223747_59GNP_99.1CC"/>
  </r>
  <r>
    <m/>
    <x v="0"/>
    <x v="0"/>
    <s v="-42.46, 171.20 | Zoom:12"/>
    <b v="1"/>
    <s v="New Zealand"/>
    <x v="1"/>
    <s v="GM"/>
    <d v="2023-03-24T00:00:00"/>
    <s v="59GMN"/>
    <s v="22:28:09 UTC"/>
    <n v="92.2"/>
    <x v="1"/>
    <s v="PNG"/>
    <x v="1"/>
    <x v="0"/>
    <n v="94.1"/>
    <n v="100"/>
    <x v="2"/>
    <s v="45009S2A_MSIL1CCDM-MLB-GANGM4500904 Overcast (100%)"/>
    <n v="1"/>
    <s v="20230324T222809"/>
    <n v="2023"/>
    <s v="03"/>
    <n v="24"/>
    <s v="22"/>
    <s v="28"/>
    <s v="09"/>
    <s v="GAN_GM_2500X1253px_32m_S2A_MSIL1C"/>
    <s v="2A_MSIL1C_S2_CD_CLS_AC_20230627T222622_TRUE_60HTE_020CC"/>
    <s v="S2A_MSIL1C_GM_20230324T222809_59GMN_92.2CC"/>
  </r>
  <r>
    <m/>
    <x v="0"/>
    <x v="0"/>
    <s v="-42.46, 171.20 | Zoom:12"/>
    <b v="1"/>
    <s v="New Zealand"/>
    <x v="1"/>
    <s v="GM"/>
    <d v="2023-03-24T00:00:00"/>
    <s v="59GNN"/>
    <s v="22:28:05 UTC"/>
    <n v="91.8"/>
    <x v="1"/>
    <s v="PNG"/>
    <x v="1"/>
    <x v="0"/>
    <n v="94.1"/>
    <n v="100"/>
    <x v="2"/>
    <s v="45009S2A_MSIL1CCDM-MLB-GANGM4500904 Overcast (100%)"/>
    <n v="0"/>
    <s v="20230324T222805"/>
    <n v="2023"/>
    <s v="03"/>
    <n v="24"/>
    <s v="22"/>
    <s v="28"/>
    <s v="05"/>
    <s v="GAN_GM_2500X1253px_32m_S2A_MSIL1C"/>
    <s v="2A_MSIL1C_S2_CD_CLS_AC_20230627T222622_TRUE_60HTE_020CC"/>
    <s v="S2A_MSIL1C_GM_20230324T222805_59GNN_91.8CC"/>
  </r>
  <r>
    <m/>
    <x v="0"/>
    <x v="0"/>
    <s v="-42.46, 171.20 | Zoom:12"/>
    <b v="1"/>
    <s v="New Zealand"/>
    <x v="1"/>
    <s v="GM"/>
    <d v="2023-03-24T00:00:00"/>
    <s v="59GMP"/>
    <s v="22:27:56 UTC"/>
    <n v="99.2"/>
    <x v="1"/>
    <s v="PNG"/>
    <x v="1"/>
    <x v="0"/>
    <n v="94.1"/>
    <n v="100"/>
    <x v="2"/>
    <s v="45009S2A_MSIL1CCDM-MLB-GANGM4500904 Overcast (100%)"/>
    <n v="0"/>
    <s v="20230324T222756"/>
    <n v="2023"/>
    <s v="03"/>
    <n v="24"/>
    <s v="22"/>
    <s v="27"/>
    <s v="56"/>
    <s v="GAN_GM_2500X1253px_32m_S2A_MSIL1C"/>
    <s v="2A_MSIL1C_S2_CD_CLS_AC_20230627T222622_TRUE_60HTE_020CC"/>
    <s v="S2A_MSIL1C_GM_20230324T222756_59GMP_99.2CC"/>
  </r>
  <r>
    <m/>
    <x v="0"/>
    <x v="0"/>
    <s v="-42.46, 171.20 | Zoom:12"/>
    <b v="1"/>
    <s v="New Zealand"/>
    <x v="1"/>
    <s v="GM"/>
    <d v="2023-03-24T00:00:00"/>
    <s v="59GNP"/>
    <s v="22:27:51 UTC"/>
    <n v="93.2"/>
    <x v="1"/>
    <s v="PNG"/>
    <x v="1"/>
    <x v="0"/>
    <n v="94.1"/>
    <n v="100"/>
    <x v="2"/>
    <s v="45009S2A_MSIL1CCDM-MLB-GANGM4500904 Overcast (100%)"/>
    <n v="0"/>
    <s v="20230324T222751"/>
    <n v="2023"/>
    <s v="03"/>
    <n v="24"/>
    <s v="22"/>
    <s v="27"/>
    <s v="51"/>
    <s v="GAN_GM_2500X1253px_32m_S2A_MSIL1C"/>
    <s v="2A_MSIL1C_S2_CD_CLS_AC_20230627T222622_TRUE_60HTE_020CC"/>
    <s v="S2A_MSIL1C_GM_20230324T222751_59GNP_93.2CC"/>
  </r>
  <r>
    <m/>
    <x v="0"/>
    <x v="0"/>
    <s v="-42.46, 171.20 | Zoom:12"/>
    <b v="1"/>
    <s v="New Zealand"/>
    <x v="1"/>
    <s v="GM"/>
    <d v="2023-03-22T00:00:00"/>
    <s v="59GMN"/>
    <s v="22:38:09 UTC"/>
    <n v="1.9"/>
    <x v="1"/>
    <s v="PNG"/>
    <x v="1"/>
    <x v="0"/>
    <n v="3.9749999999999996"/>
    <n v="10"/>
    <x v="0"/>
    <s v="45007S2A_MSIL1CCDM-MLB-GANGM4500702 Sunny (10%-30%)"/>
    <n v="1"/>
    <s v="20230322T223809"/>
    <n v="2023"/>
    <s v="03"/>
    <n v="22"/>
    <s v="22"/>
    <s v="38"/>
    <s v="09"/>
    <s v="GAN_GM_2500X1253px_32m_S2A_MSIL1C"/>
    <s v="2A_MSIL1C_S2_CD_CLS_AC_20230627T222622_TRUE_60HTE_020CC"/>
    <s v="S2A_MSIL1C_GM_20230322T223809_59GMN_1.9CC"/>
  </r>
  <r>
    <m/>
    <x v="0"/>
    <x v="0"/>
    <s v="-42.46, 171.20 | Zoom:12"/>
    <b v="1"/>
    <s v="New Zealand"/>
    <x v="1"/>
    <s v="GM"/>
    <d v="2023-03-22T00:00:00"/>
    <s v="59GNN"/>
    <s v="22:38:05 UTC"/>
    <n v="0.2"/>
    <x v="1"/>
    <s v="PNG"/>
    <x v="1"/>
    <x v="0"/>
    <n v="3.9749999999999996"/>
    <n v="10"/>
    <x v="0"/>
    <s v="45007S2A_MSIL1CCDM-MLB-GANGM4500702 Sunny (10%-30%)"/>
    <n v="0"/>
    <s v="20230322T223805"/>
    <n v="2023"/>
    <s v="03"/>
    <n v="22"/>
    <s v="22"/>
    <s v="38"/>
    <s v="05"/>
    <s v="GAN_GM_2500X1253px_32m_S2A_MSIL1C"/>
    <s v="2A_MSIL1C_S2_CD_CLS_AC_20230627T222622_TRUE_60HTE_020CC"/>
    <s v="S2A_MSIL1C_GM_20230322T223805_59GNN_0.2CC"/>
  </r>
  <r>
    <m/>
    <x v="0"/>
    <x v="0"/>
    <s v="-42.46, 171.20 | Zoom:12"/>
    <b v="1"/>
    <s v="New Zealand"/>
    <x v="1"/>
    <s v="GM"/>
    <d v="2023-03-22T00:00:00"/>
    <s v="59GMP"/>
    <s v="22:37:55 UTC"/>
    <n v="10.5"/>
    <x v="1"/>
    <s v="PNG"/>
    <x v="1"/>
    <x v="0"/>
    <n v="3.9749999999999996"/>
    <n v="10"/>
    <x v="0"/>
    <s v="45007S2A_MSIL1CCDM-MLB-GANGM4500702 Sunny (10%-30%)"/>
    <n v="0"/>
    <s v="20230322T223755"/>
    <n v="2023"/>
    <s v="03"/>
    <n v="22"/>
    <s v="22"/>
    <s v="37"/>
    <s v="55"/>
    <s v="GAN_GM_2500X1253px_32m_S2A_MSIL1C"/>
    <s v="2A_MSIL1C_S2_CD_CLS_AC_20230627T222622_TRUE_60HTE_020CC"/>
    <s v="S2A_MSIL1C_GM_20230322T223755_59GMP_10.5CC"/>
  </r>
  <r>
    <m/>
    <x v="0"/>
    <x v="0"/>
    <s v="-42.46, 171.20 | Zoom:12"/>
    <b v="1"/>
    <s v="New Zealand"/>
    <x v="1"/>
    <s v="GM"/>
    <d v="2023-03-22T00:00:00"/>
    <s v="59GNP"/>
    <s v="22:37:51 UTC"/>
    <n v="3.3"/>
    <x v="1"/>
    <s v="PNG"/>
    <x v="1"/>
    <x v="0"/>
    <n v="3.9749999999999996"/>
    <n v="10"/>
    <x v="0"/>
    <s v="45007S2A_MSIL1CCDM-MLB-GANGM4500702 Sunny (10%-30%)"/>
    <n v="0"/>
    <s v="20230322T223751"/>
    <n v="2023"/>
    <s v="03"/>
    <n v="22"/>
    <s v="22"/>
    <s v="37"/>
    <s v="51"/>
    <s v="GAN_GM_2500X1253px_32m_S2A_MSIL1C"/>
    <s v="2A_MSIL1C_S2_CD_CLS_AC_20230627T222622_TRUE_60HTE_020CC"/>
    <s v="S2A_MSIL1C_GM_20230322T223751_59GNP_3.3CC"/>
  </r>
  <r>
    <m/>
    <x v="0"/>
    <x v="0"/>
    <s v="-42.46, 171.20 | Zoom:12"/>
    <b v="1"/>
    <s v="New Zealand"/>
    <x v="1"/>
    <s v="GM"/>
    <d v="2023-03-19T00:00:00"/>
    <s v="59GMN"/>
    <s v="22:28:14 UTC"/>
    <n v="99.6"/>
    <x v="1"/>
    <s v="PNG"/>
    <x v="1"/>
    <x v="0"/>
    <n v="80.600000000000009"/>
    <n v="90"/>
    <x v="1"/>
    <s v="45004S2A_MSIL1CCDM-MLB-GANGM4500403 Cloudy (40%-90%)"/>
    <n v="1"/>
    <s v="20230319T222814"/>
    <n v="2023"/>
    <s v="03"/>
    <n v="19"/>
    <s v="22"/>
    <s v="28"/>
    <s v="14"/>
    <s v="GAN_GM_2500X1253px_32m_S2A_MSIL1C"/>
    <s v="2A_MSIL1C_S2_CD_CLS_AC_20230627T222622_TRUE_60HTE_020CC"/>
    <s v="S2A_MSIL1C_GM_20230319T222814_59GMN_99.6CC"/>
  </r>
  <r>
    <m/>
    <x v="0"/>
    <x v="0"/>
    <s v="-42.46, 171.20 | Zoom:12"/>
    <b v="1"/>
    <s v="New Zealand"/>
    <x v="1"/>
    <s v="GM"/>
    <d v="2023-03-19T00:00:00"/>
    <s v="59GNN"/>
    <s v="22:28:10 UTC"/>
    <n v="98.6"/>
    <x v="1"/>
    <s v="PNG"/>
    <x v="1"/>
    <x v="0"/>
    <n v="80.600000000000009"/>
    <n v="90"/>
    <x v="1"/>
    <s v="45004S2A_MSIL1CCDM-MLB-GANGM4500403 Cloudy (40%-90%)"/>
    <n v="0"/>
    <s v="20230319T222810"/>
    <n v="2023"/>
    <s v="03"/>
    <n v="19"/>
    <s v="22"/>
    <s v="28"/>
    <s v="10"/>
    <s v="GAN_GM_2500X1253px_32m_S2A_MSIL1C"/>
    <s v="2A_MSIL1C_S2_CD_CLS_AC_20230627T222622_TRUE_60HTE_020CC"/>
    <s v="S2A_MSIL1C_GM_20230319T222810_59GNN_98.6CC"/>
  </r>
  <r>
    <m/>
    <x v="0"/>
    <x v="0"/>
    <s v="-42.46, 171.20 | Zoom:12"/>
    <b v="1"/>
    <s v="New Zealand"/>
    <x v="1"/>
    <s v="GM"/>
    <d v="2023-03-19T00:00:00"/>
    <s v="59GMP"/>
    <s v="22:28:01 UTC"/>
    <n v="79.400000000000006"/>
    <x v="1"/>
    <s v="PNG"/>
    <x v="1"/>
    <x v="0"/>
    <n v="80.600000000000009"/>
    <n v="90"/>
    <x v="1"/>
    <s v="45004S2A_MSIL1CCDM-MLB-GANGM4500403 Cloudy (40%-90%)"/>
    <n v="0"/>
    <s v="20230319T222801"/>
    <n v="2023"/>
    <s v="03"/>
    <n v="19"/>
    <s v="22"/>
    <s v="28"/>
    <s v="01"/>
    <s v="GAN_GM_2500X1253px_32m_S2A_MSIL1C"/>
    <s v="2A_MSIL1C_S2_CD_CLS_AC_20230627T222622_TRUE_60HTE_020CC"/>
    <s v="S2A_MSIL1C_GM_20230319T222801_59GMP_79.4CC"/>
  </r>
  <r>
    <m/>
    <x v="0"/>
    <x v="0"/>
    <s v="-42.46, 171.20 | Zoom:12"/>
    <b v="1"/>
    <s v="New Zealand"/>
    <x v="1"/>
    <s v="GM"/>
    <d v="2023-03-19T00:00:00"/>
    <s v="59GNP"/>
    <s v="22:27:56 UTC"/>
    <n v="44.8"/>
    <x v="1"/>
    <s v="PNG"/>
    <x v="1"/>
    <x v="0"/>
    <n v="80.600000000000009"/>
    <n v="90"/>
    <x v="1"/>
    <s v="45004S2A_MSIL1CCDM-MLB-GANGM4500403 Cloudy (40%-90%)"/>
    <n v="0"/>
    <s v="20230319T222756"/>
    <n v="2023"/>
    <s v="03"/>
    <n v="19"/>
    <s v="22"/>
    <s v="27"/>
    <s v="56"/>
    <s v="GAN_GM_2500X1253px_32m_S2A_MSIL1C"/>
    <s v="2A_MSIL1C_S2_CD_CLS_AC_20230627T222622_TRUE_60HTE_020CC"/>
    <s v="S2A_MSIL1C_GM_20230319T222756_59GNP_44.8CC"/>
  </r>
  <r>
    <m/>
    <x v="0"/>
    <x v="0"/>
    <s v="-42.46, 171.20 | Zoom:12"/>
    <b v="1"/>
    <s v="New Zealand"/>
    <x v="1"/>
    <s v="GM"/>
    <d v="2023-03-17T00:00:00"/>
    <s v="59GMN"/>
    <s v="22:38:05 UTC"/>
    <n v="1.6"/>
    <x v="1"/>
    <s v="PNG"/>
    <x v="1"/>
    <x v="0"/>
    <n v="4.8499999999999996"/>
    <n v="10"/>
    <x v="0"/>
    <s v="45002S2A_MSIL1CCDM-MLB-GANGM4500202 Sunny (10%-30%)"/>
    <n v="1"/>
    <s v="20230317T223805"/>
    <n v="2023"/>
    <s v="03"/>
    <n v="17"/>
    <s v="22"/>
    <s v="38"/>
    <s v="05"/>
    <s v="GAN_GM_2500X1253px_32m_S2A_MSIL1C"/>
    <s v="2A_MSIL1C_S2_CD_CLS_AC_20230627T222622_TRUE_60HTE_020CC"/>
    <s v="S2A_MSIL1C_GM_20230317T223805_59GMN_1.6CC"/>
  </r>
  <r>
    <m/>
    <x v="0"/>
    <x v="0"/>
    <s v="-42.46, 171.20 | Zoom:12"/>
    <b v="1"/>
    <s v="New Zealand"/>
    <x v="1"/>
    <s v="GM"/>
    <d v="2023-03-17T00:00:00"/>
    <s v="59GNN"/>
    <s v="22:38:01 UTC"/>
    <n v="4.2"/>
    <x v="1"/>
    <s v="PNG"/>
    <x v="1"/>
    <x v="0"/>
    <n v="4.8499999999999996"/>
    <n v="10"/>
    <x v="0"/>
    <s v="45002S2A_MSIL1CCDM-MLB-GANGM4500202 Sunny (10%-30%)"/>
    <n v="0"/>
    <s v="20230317T223801"/>
    <n v="2023"/>
    <s v="03"/>
    <n v="17"/>
    <s v="22"/>
    <s v="38"/>
    <s v="01"/>
    <s v="GAN_GM_2500X1253px_32m_S2A_MSIL1C"/>
    <s v="2A_MSIL1C_S2_CD_CLS_AC_20230627T222622_TRUE_60HTE_020CC"/>
    <s v="S2A_MSIL1C_GM_20230317T223801_59GNN_4.2CC"/>
  </r>
  <r>
    <m/>
    <x v="0"/>
    <x v="0"/>
    <s v="-42.46, 171.20 | Zoom:12"/>
    <b v="1"/>
    <s v="New Zealand"/>
    <x v="1"/>
    <s v="GM"/>
    <d v="2023-03-17T00:00:00"/>
    <s v="59GMP"/>
    <s v="22:37:51 UTC"/>
    <n v="2.9"/>
    <x v="1"/>
    <s v="PNG"/>
    <x v="1"/>
    <x v="0"/>
    <n v="4.8499999999999996"/>
    <n v="10"/>
    <x v="0"/>
    <s v="45002S2A_MSIL1CCDM-MLB-GANGM4500202 Sunny (10%-30%)"/>
    <n v="0"/>
    <s v="20230317T223751"/>
    <n v="2023"/>
    <s v="03"/>
    <n v="17"/>
    <s v="22"/>
    <s v="37"/>
    <s v="51"/>
    <s v="GAN_GM_2500X1253px_32m_S2A_MSIL1C"/>
    <s v="2A_MSIL1C_S2_CD_CLS_AC_20230627T222622_TRUE_60HTE_020CC"/>
    <s v="S2A_MSIL1C_GM_20230317T223751_59GMP_2.9CC"/>
  </r>
  <r>
    <m/>
    <x v="0"/>
    <x v="0"/>
    <s v="-42.46, 171.20 | Zoom:12"/>
    <b v="1"/>
    <s v="New Zealand"/>
    <x v="1"/>
    <s v="GM"/>
    <d v="2023-03-17T00:00:00"/>
    <s v="59GNP"/>
    <s v="22:37:46 UTC"/>
    <n v="10.7"/>
    <x v="1"/>
    <s v="PNG"/>
    <x v="1"/>
    <x v="0"/>
    <n v="4.8499999999999996"/>
    <n v="10"/>
    <x v="0"/>
    <s v="45002S2A_MSIL1CCDM-MLB-GANGM4500202 Sunny (10%-30%)"/>
    <n v="0"/>
    <s v="20230317T223746"/>
    <n v="2023"/>
    <s v="03"/>
    <n v="17"/>
    <s v="22"/>
    <s v="37"/>
    <s v="46"/>
    <s v="GAN_GM_2500X1253px_32m_S2A_MSIL1C"/>
    <s v="2A_MSIL1C_S2_CD_CLS_AC_20230627T222622_TRUE_60HTE_020CC"/>
    <s v="S2A_MSIL1C_GM_20230317T223746_59GNP_10.7CC"/>
  </r>
  <r>
    <m/>
    <x v="0"/>
    <x v="0"/>
    <s v="-42.46, 171.20 | Zoom:12"/>
    <b v="1"/>
    <s v="New Zealand"/>
    <x v="1"/>
    <s v="GM"/>
    <d v="2023-03-14T00:00:00"/>
    <s v="59GMN"/>
    <s v="22:28:07 UTC"/>
    <n v="2.6"/>
    <x v="1"/>
    <s v="PNG"/>
    <x v="1"/>
    <x v="0"/>
    <n v="2.5499999999999998"/>
    <n v="10"/>
    <x v="0"/>
    <s v="44999S2A_MSIL1CCDM-MLB-GANGM4499902 Sunny (10%-30%)"/>
    <n v="1"/>
    <s v="20230314T222807"/>
    <n v="2023"/>
    <s v="03"/>
    <n v="14"/>
    <s v="22"/>
    <s v="28"/>
    <s v="07"/>
    <s v="GAN_GM_2500X1253px_32m_S2A_MSIL1C"/>
    <s v="2A_MSIL1C_S2_CD_CLS_AC_20230627T222622_TRUE_60HTE_020CC"/>
    <s v="S2A_MSIL1C_GM_20230314T222807_59GMN_2.6CC"/>
  </r>
  <r>
    <m/>
    <x v="0"/>
    <x v="0"/>
    <s v="-42.46, 171.20 | Zoom:12"/>
    <b v="1"/>
    <s v="New Zealand"/>
    <x v="1"/>
    <s v="GM"/>
    <d v="2023-03-14T00:00:00"/>
    <s v="59GNN"/>
    <s v="22:28:04 UTC"/>
    <n v="1.1000000000000001"/>
    <x v="1"/>
    <s v="PNG"/>
    <x v="1"/>
    <x v="0"/>
    <n v="2.5499999999999998"/>
    <n v="10"/>
    <x v="0"/>
    <s v="44999S2A_MSIL1CCDM-MLB-GANGM4499902 Sunny (10%-30%)"/>
    <n v="0"/>
    <s v="20230314T222804"/>
    <n v="2023"/>
    <s v="03"/>
    <n v="14"/>
    <s v="22"/>
    <s v="28"/>
    <s v="04"/>
    <s v="GAN_GM_2500X1253px_32m_S2A_MSIL1C"/>
    <s v="2A_MSIL1C_S2_CD_CLS_AC_20230627T222622_TRUE_60HTE_020CC"/>
    <s v="S2A_MSIL1C_GM_20230314T222804_59GNN_1.1CC"/>
  </r>
  <r>
    <m/>
    <x v="0"/>
    <x v="0"/>
    <s v="-42.46, 171.20 | Zoom:12"/>
    <b v="1"/>
    <s v="New Zealand"/>
    <x v="1"/>
    <s v="GM"/>
    <d v="2023-03-14T00:00:00"/>
    <s v="59GMP"/>
    <s v="22:27:55 UTC"/>
    <n v="2.5"/>
    <x v="1"/>
    <s v="PNG"/>
    <x v="1"/>
    <x v="0"/>
    <n v="2.5499999999999998"/>
    <n v="10"/>
    <x v="0"/>
    <s v="44999S2A_MSIL1CCDM-MLB-GANGM4499902 Sunny (10%-30%)"/>
    <n v="0"/>
    <s v="20230314T222755"/>
    <n v="2023"/>
    <s v="03"/>
    <n v="14"/>
    <s v="22"/>
    <s v="27"/>
    <s v="55"/>
    <s v="GAN_GM_2500X1253px_32m_S2A_MSIL1C"/>
    <s v="2A_MSIL1C_S2_CD_CLS_AC_20230627T222622_TRUE_60HTE_020CC"/>
    <s v="S2A_MSIL1C_GM_20230314T222755_59GMP_2.5CC"/>
  </r>
  <r>
    <m/>
    <x v="0"/>
    <x v="0"/>
    <s v="-42.46, 171.20 | Zoom:12"/>
    <b v="1"/>
    <s v="New Zealand"/>
    <x v="1"/>
    <s v="GM"/>
    <d v="2023-03-14T00:00:00"/>
    <s v="59GNP"/>
    <s v="22:27:49 UTC"/>
    <n v="4"/>
    <x v="1"/>
    <s v="PNG"/>
    <x v="1"/>
    <x v="0"/>
    <n v="2.5499999999999998"/>
    <n v="10"/>
    <x v="0"/>
    <s v="44999S2A_MSIL1CCDM-MLB-GANGM4499902 Sunny (10%-30%)"/>
    <n v="0"/>
    <s v="20230314T222749"/>
    <n v="2023"/>
    <s v="03"/>
    <n v="14"/>
    <s v="22"/>
    <s v="27"/>
    <s v="49"/>
    <s v="GAN_GM_2500X1253px_32m_S2A_MSIL1C"/>
    <s v="2A_MSIL1C_S2_CD_CLS_AC_20230627T222622_TRUE_60HTE_020CC"/>
    <s v="S2A_MSIL1C_GM_20230314T222749_59GNP_4CC"/>
  </r>
  <r>
    <m/>
    <x v="0"/>
    <x v="0"/>
    <s v="-42.46, 171.20 | Zoom:12"/>
    <b v="1"/>
    <s v="New Zealand"/>
    <x v="1"/>
    <s v="GM"/>
    <d v="2023-03-12T00:00:00"/>
    <s v="59GMN"/>
    <s v="22:38:11 UTC"/>
    <n v="36"/>
    <x v="1"/>
    <s v="PNG"/>
    <x v="1"/>
    <x v="0"/>
    <n v="56.574999999999996"/>
    <n v="60"/>
    <x v="1"/>
    <s v="44997S2A_MSIL1CCDM-MLB-GANGM4499703 Cloudy (40%-90%)"/>
    <n v="1"/>
    <s v="20230312T223811"/>
    <n v="2023"/>
    <s v="03"/>
    <n v="12"/>
    <s v="22"/>
    <s v="38"/>
    <s v="11"/>
    <s v="GAN_GM_2500X1253px_32m_S2A_MSIL1C"/>
    <s v="2A_MSIL1C_S2_CD_CLS_AC_20230627T222622_TRUE_60HTE_020CC"/>
    <s v="S2A_MSIL1C_GM_20230312T223811_59GMN_36CC"/>
  </r>
  <r>
    <m/>
    <x v="0"/>
    <x v="0"/>
    <s v="-42.46, 171.20 | Zoom:12"/>
    <b v="1"/>
    <s v="New Zealand"/>
    <x v="1"/>
    <s v="GM"/>
    <d v="2023-03-12T00:00:00"/>
    <s v="59GNN"/>
    <s v="22:38:07 UTC"/>
    <n v="82.1"/>
    <x v="1"/>
    <s v="PNG"/>
    <x v="1"/>
    <x v="0"/>
    <n v="56.574999999999996"/>
    <n v="60"/>
    <x v="1"/>
    <s v="44997S2A_MSIL1CCDM-MLB-GANGM4499703 Cloudy (40%-90%)"/>
    <n v="0"/>
    <s v="20230312T223807"/>
    <n v="2023"/>
    <s v="03"/>
    <n v="12"/>
    <s v="22"/>
    <s v="38"/>
    <s v="07"/>
    <s v="GAN_GM_2500X1253px_32m_S2A_MSIL1C"/>
    <s v="2A_MSIL1C_S2_CD_CLS_AC_20230627T222622_TRUE_60HTE_020CC"/>
    <s v="S2A_MSIL1C_GM_20230312T223807_59GNN_82.1CC"/>
  </r>
  <r>
    <m/>
    <x v="0"/>
    <x v="0"/>
    <s v="-42.46, 171.20 | Zoom:12"/>
    <b v="1"/>
    <s v="New Zealand"/>
    <x v="1"/>
    <s v="GM"/>
    <d v="2023-03-12T00:00:00"/>
    <s v="59GMP"/>
    <s v="22:37:57 UTC"/>
    <n v="25.7"/>
    <x v="1"/>
    <s v="PNG"/>
    <x v="1"/>
    <x v="0"/>
    <n v="56.574999999999996"/>
    <n v="60"/>
    <x v="1"/>
    <s v="44997S2A_MSIL1CCDM-MLB-GANGM4499703 Cloudy (40%-90%)"/>
    <n v="0"/>
    <s v="20230312T223757"/>
    <n v="2023"/>
    <s v="03"/>
    <n v="12"/>
    <s v="22"/>
    <s v="37"/>
    <s v="57"/>
    <s v="GAN_GM_2500X1253px_32m_S2A_MSIL1C"/>
    <s v="2A_MSIL1C_S2_CD_CLS_AC_20230627T222622_TRUE_60HTE_020CC"/>
    <s v="S2A_MSIL1C_GM_20230312T223757_59GMP_25.7CC"/>
  </r>
  <r>
    <m/>
    <x v="0"/>
    <x v="0"/>
    <s v="-42.46, 171.20 | Zoom:12"/>
    <b v="1"/>
    <s v="New Zealand"/>
    <x v="1"/>
    <s v="GM"/>
    <d v="2023-03-12T00:00:00"/>
    <s v="59GNP"/>
    <s v="22:37:53 UTC"/>
    <n v="82.5"/>
    <x v="1"/>
    <s v="PNG"/>
    <x v="1"/>
    <x v="0"/>
    <n v="56.574999999999996"/>
    <n v="60"/>
    <x v="1"/>
    <s v="44997S2A_MSIL1CCDM-MLB-GANGM4499703 Cloudy (40%-90%)"/>
    <n v="0"/>
    <s v="20230312T223753"/>
    <n v="2023"/>
    <s v="03"/>
    <n v="12"/>
    <s v="22"/>
    <s v="37"/>
    <s v="53"/>
    <s v="GAN_GM_2500X1253px_32m_S2A_MSIL1C"/>
    <s v="2A_MSIL1C_S2_CD_CLS_AC_20230627T222622_TRUE_60HTE_020CC"/>
    <s v="S2A_MSIL1C_GM_20230312T223753_59GNP_82.5CC"/>
  </r>
  <r>
    <m/>
    <x v="0"/>
    <x v="0"/>
    <s v="-42.46, 171.20 | Zoom:12"/>
    <b v="1"/>
    <s v="New Zealand"/>
    <x v="1"/>
    <s v="GM"/>
    <d v="2023-03-09T00:00:00"/>
    <s v="59GMN"/>
    <s v="22:28:14 UTC"/>
    <n v="17.7"/>
    <x v="1"/>
    <s v="PNG"/>
    <x v="1"/>
    <x v="0"/>
    <n v="10.725000000000001"/>
    <n v="20"/>
    <x v="0"/>
    <s v="44994S2A_MSIL1CCDM-MLB-GANGM4499402 Sunny (10%-30%)"/>
    <n v="1"/>
    <s v="20230309T222814"/>
    <n v="2023"/>
    <s v="03"/>
    <s v="09"/>
    <s v="22"/>
    <s v="28"/>
    <s v="14"/>
    <s v="GAN_GM_2500X1253px_32m_S2A_MSIL1C"/>
    <s v="2A_MSIL1C_S2_CD_CLS_AC_20230627T222622_TRUE_60HTE_020CC"/>
    <s v="S2A_MSIL1C_GM_20230309T222814_59GMN_17.7CC"/>
  </r>
  <r>
    <m/>
    <x v="0"/>
    <x v="0"/>
    <s v="-42.46, 171.20 | Zoom:12"/>
    <b v="1"/>
    <s v="New Zealand"/>
    <x v="1"/>
    <s v="GM"/>
    <d v="2023-03-09T00:00:00"/>
    <s v="59GNN"/>
    <s v="22:28:11 UTC"/>
    <n v="9.9"/>
    <x v="1"/>
    <s v="PNG"/>
    <x v="1"/>
    <x v="0"/>
    <n v="10.725000000000001"/>
    <n v="20"/>
    <x v="0"/>
    <s v="44994S2A_MSIL1CCDM-MLB-GANGM4499402 Sunny (10%-30%)"/>
    <n v="0"/>
    <s v="20230309T222811"/>
    <n v="2023"/>
    <s v="03"/>
    <s v="09"/>
    <s v="22"/>
    <s v="28"/>
    <s v="11"/>
    <s v="GAN_GM_2500X1253px_32m_S2A_MSIL1C"/>
    <s v="2A_MSIL1C_S2_CD_CLS_AC_20230627T222622_TRUE_60HTE_020CC"/>
    <s v="S2A_MSIL1C_GM_20230309T222811_59GNN_9.9CC"/>
  </r>
  <r>
    <m/>
    <x v="0"/>
    <x v="0"/>
    <s v="-42.46, 171.20 | Zoom:12"/>
    <b v="1"/>
    <s v="New Zealand"/>
    <x v="1"/>
    <s v="GM"/>
    <d v="2023-03-09T00:00:00"/>
    <s v="59GMP"/>
    <s v="22:28:02 UTC"/>
    <n v="5.5"/>
    <x v="1"/>
    <s v="PNG"/>
    <x v="1"/>
    <x v="0"/>
    <n v="10.725000000000001"/>
    <n v="20"/>
    <x v="0"/>
    <s v="44994S2A_MSIL1CCDM-MLB-GANGM4499402 Sunny (10%-30%)"/>
    <n v="0"/>
    <s v="20230309T222802"/>
    <n v="2023"/>
    <s v="03"/>
    <s v="09"/>
    <s v="22"/>
    <s v="28"/>
    <s v="02"/>
    <s v="GAN_GM_2500X1253px_32m_S2A_MSIL1C"/>
    <s v="2A_MSIL1C_S2_CD_CLS_AC_20230627T222622_TRUE_60HTE_020CC"/>
    <s v="S2A_MSIL1C_GM_20230309T222802_59GMP_5.5CC"/>
  </r>
  <r>
    <m/>
    <x v="0"/>
    <x v="0"/>
    <s v="-42.46, 171.20 | Zoom:12"/>
    <b v="1"/>
    <s v="New Zealand"/>
    <x v="1"/>
    <s v="GM"/>
    <d v="2023-03-09T00:00:00"/>
    <s v="59GNP"/>
    <s v="22:27:56 UTC"/>
    <n v="9.8000000000000007"/>
    <x v="1"/>
    <s v="PNG"/>
    <x v="1"/>
    <x v="0"/>
    <n v="10.725000000000001"/>
    <n v="20"/>
    <x v="0"/>
    <s v="44994S2A_MSIL1CCDM-MLB-GANGM4499402 Sunny (10%-30%)"/>
    <n v="0"/>
    <s v="20230309T222756"/>
    <n v="2023"/>
    <s v="03"/>
    <s v="09"/>
    <s v="22"/>
    <s v="27"/>
    <s v="56"/>
    <s v="GAN_GM_2500X1253px_32m_S2A_MSIL1C"/>
    <s v="2A_MSIL1C_S2_CD_CLS_AC_20230627T222622_TRUE_60HTE_020CC"/>
    <s v="S2A_MSIL1C_GM_20230309T222756_59GNP_9.8CC"/>
  </r>
  <r>
    <m/>
    <x v="0"/>
    <x v="0"/>
    <s v="-42.46, 171.20 | Zoom:12"/>
    <b v="1"/>
    <s v="New Zealand"/>
    <x v="1"/>
    <s v="GM"/>
    <d v="2023-03-07T00:00:00"/>
    <s v="59GMN"/>
    <s v="22:38:03 UTC"/>
    <n v="87.1"/>
    <x v="1"/>
    <s v="PNG"/>
    <x v="1"/>
    <x v="0"/>
    <n v="87.399999999999991"/>
    <n v="90"/>
    <x v="1"/>
    <s v="44992S2A_MSIL1CCDM-MLB-GANGM4499203 Cloudy (40%-90%)"/>
    <n v="1"/>
    <s v="20230307T223803"/>
    <n v="2023"/>
    <s v="03"/>
    <s v="07"/>
    <s v="22"/>
    <s v="38"/>
    <s v="03"/>
    <s v="GAN_GM_2500X1253px_32m_S2A_MSIL1C"/>
    <s v="2A_MSIL1C_S2_CD_CLS_AC_20230627T222622_TRUE_60HTE_020CC"/>
    <s v="S2A_MSIL1C_GM_20230307T223803_59GMN_87.1CC"/>
  </r>
  <r>
    <m/>
    <x v="0"/>
    <x v="0"/>
    <s v="-42.46, 171.20 | Zoom:12"/>
    <b v="1"/>
    <s v="New Zealand"/>
    <x v="1"/>
    <s v="GM"/>
    <d v="2023-03-07T00:00:00"/>
    <s v="59GNN"/>
    <s v="22:37:59 UTC"/>
    <n v="87.6"/>
    <x v="1"/>
    <s v="PNG"/>
    <x v="1"/>
    <x v="0"/>
    <n v="87.399999999999991"/>
    <n v="90"/>
    <x v="1"/>
    <s v="44992S2A_MSIL1CCDM-MLB-GANGM4499203 Cloudy (40%-90%)"/>
    <n v="0"/>
    <s v="20230307T223759"/>
    <n v="2023"/>
    <s v="03"/>
    <s v="07"/>
    <s v="22"/>
    <s v="37"/>
    <s v="59"/>
    <s v="GAN_GM_2500X1253px_32m_S2A_MSIL1C"/>
    <s v="2A_MSIL1C_S2_CD_CLS_AC_20230627T222622_TRUE_60HTE_020CC"/>
    <s v="S2A_MSIL1C_GM_20230307T223759_59GNN_87.6CC"/>
  </r>
  <r>
    <m/>
    <x v="0"/>
    <x v="0"/>
    <s v="-42.46, 171.20 | Zoom:12"/>
    <b v="1"/>
    <s v="New Zealand"/>
    <x v="1"/>
    <s v="GM"/>
    <d v="2023-03-07T00:00:00"/>
    <s v="59GMP"/>
    <s v="22:37:48 UTC"/>
    <n v="83.7"/>
    <x v="1"/>
    <s v="PNG"/>
    <x v="1"/>
    <x v="0"/>
    <n v="87.399999999999991"/>
    <n v="90"/>
    <x v="1"/>
    <s v="44992S2A_MSIL1CCDM-MLB-GANGM4499203 Cloudy (40%-90%)"/>
    <n v="0"/>
    <s v="20230307T223748"/>
    <n v="2023"/>
    <s v="03"/>
    <s v="07"/>
    <s v="22"/>
    <s v="37"/>
    <s v="48"/>
    <s v="GAN_GM_2500X1253px_32m_S2A_MSIL1C"/>
    <s v="2A_MSIL1C_S2_CD_CLS_AC_20230627T222622_TRUE_60HTE_020CC"/>
    <s v="S2A_MSIL1C_GM_20230307T223748_59GMP_83.7CC"/>
  </r>
  <r>
    <m/>
    <x v="0"/>
    <x v="0"/>
    <s v="-42.46, 171.20 | Zoom:12"/>
    <b v="1"/>
    <s v="New Zealand"/>
    <x v="1"/>
    <s v="GM"/>
    <d v="2023-03-07T00:00:00"/>
    <s v="59GNP"/>
    <s v="22:37:44 UTC"/>
    <n v="91.2"/>
    <x v="1"/>
    <s v="PNG"/>
    <x v="1"/>
    <x v="0"/>
    <n v="87.399999999999991"/>
    <n v="90"/>
    <x v="1"/>
    <s v="44992S2A_MSIL1CCDM-MLB-GANGM4499203 Cloudy (40%-90%)"/>
    <n v="0"/>
    <s v="20230307T223744"/>
    <n v="2023"/>
    <s v="03"/>
    <s v="07"/>
    <s v="22"/>
    <s v="37"/>
    <s v="44"/>
    <s v="GAN_GM_2500X1253px_32m_S2A_MSIL1C"/>
    <s v="2A_MSIL1C_S2_CD_CLS_AC_20230627T222622_TRUE_60HTE_020CC"/>
    <s v="S2A_MSIL1C_GM_20230307T223744_59GNP_91.2CC"/>
  </r>
  <r>
    <m/>
    <x v="0"/>
    <x v="0"/>
    <s v="-42.46, 171.20 | Zoom:12"/>
    <b v="1"/>
    <s v="New Zealand"/>
    <x v="1"/>
    <s v="GM"/>
    <d v="2023-03-04T00:00:00"/>
    <s v="59GMN"/>
    <s v="22:28:07 UTC"/>
    <n v="73.7"/>
    <x v="1"/>
    <s v="PNG"/>
    <x v="1"/>
    <x v="0"/>
    <n v="71.800000000000011"/>
    <n v="80"/>
    <x v="1"/>
    <s v="44989S2A_MSIL1CCDM-MLB-GANGM4498903 Cloudy (40%-90%)"/>
    <n v="1"/>
    <s v="20230304T222807"/>
    <n v="2023"/>
    <s v="03"/>
    <s v="04"/>
    <s v="22"/>
    <s v="28"/>
    <s v="07"/>
    <s v="GAN_GM_2500X1253px_32m_S2A_MSIL1C"/>
    <s v="2A_MSIL1C_S2_CD_CLS_AC_20230627T222622_TRUE_60HTE_020CC"/>
    <s v="S2A_MSIL1C_GM_20230304T222807_59GMN_73.7CC"/>
  </r>
  <r>
    <m/>
    <x v="0"/>
    <x v="0"/>
    <s v="-42.46, 171.20 | Zoom:12"/>
    <b v="1"/>
    <s v="New Zealand"/>
    <x v="1"/>
    <s v="GM"/>
    <d v="2023-03-04T00:00:00"/>
    <s v="59GNN"/>
    <s v="22:28:04 UTC"/>
    <n v="90.2"/>
    <x v="1"/>
    <s v="PNG"/>
    <x v="1"/>
    <x v="0"/>
    <n v="71.800000000000011"/>
    <n v="80"/>
    <x v="1"/>
    <s v="44989S2A_MSIL1CCDM-MLB-GANGM4498903 Cloudy (40%-90%)"/>
    <n v="0"/>
    <s v="20230304T222804"/>
    <n v="2023"/>
    <s v="03"/>
    <s v="04"/>
    <s v="22"/>
    <s v="28"/>
    <s v="04"/>
    <s v="GAN_GM_2500X1253px_32m_S2A_MSIL1C"/>
    <s v="2A_MSIL1C_S2_CD_CLS_AC_20230627T222622_TRUE_60HTE_020CC"/>
    <s v="S2A_MSIL1C_GM_20230304T222804_59GNN_90.2CC"/>
  </r>
  <r>
    <m/>
    <x v="0"/>
    <x v="0"/>
    <s v="-42.46, 171.20 | Zoom:12"/>
    <b v="1"/>
    <s v="New Zealand"/>
    <x v="1"/>
    <s v="GM"/>
    <d v="2023-03-04T00:00:00"/>
    <s v="59GMP"/>
    <s v="22:27:55 UTC"/>
    <n v="52.9"/>
    <x v="1"/>
    <s v="PNG"/>
    <x v="1"/>
    <x v="0"/>
    <n v="71.800000000000011"/>
    <n v="80"/>
    <x v="1"/>
    <s v="44989S2A_MSIL1CCDM-MLB-GANGM4498903 Cloudy (40%-90%)"/>
    <n v="0"/>
    <s v="20230304T222755"/>
    <n v="2023"/>
    <s v="03"/>
    <s v="04"/>
    <s v="22"/>
    <s v="27"/>
    <s v="55"/>
    <s v="GAN_GM_2500X1253px_32m_S2A_MSIL1C"/>
    <s v="2A_MSIL1C_S2_CD_CLS_AC_20230627T222622_TRUE_60HTE_020CC"/>
    <s v="S2A_MSIL1C_GM_20230304T222755_59GMP_52.9CC"/>
  </r>
  <r>
    <m/>
    <x v="0"/>
    <x v="0"/>
    <s v="-42.46, 171.20 | Zoom:12"/>
    <b v="1"/>
    <s v="New Zealand"/>
    <x v="1"/>
    <s v="GM"/>
    <d v="2023-03-04T00:00:00"/>
    <s v="59GNP"/>
    <s v="22:27:49 UTC"/>
    <n v="70.400000000000006"/>
    <x v="1"/>
    <s v="PNG"/>
    <x v="1"/>
    <x v="0"/>
    <n v="71.800000000000011"/>
    <n v="80"/>
    <x v="1"/>
    <s v="44989S2A_MSIL1CCDM-MLB-GANGM4498903 Cloudy (40%-90%)"/>
    <n v="0"/>
    <s v="20230304T222749"/>
    <n v="2023"/>
    <s v="03"/>
    <s v="04"/>
    <s v="22"/>
    <s v="27"/>
    <s v="49"/>
    <s v="GAN_GM_2500X1253px_32m_S2A_MSIL1C"/>
    <s v="2A_MSIL1C_S2_CD_CLS_AC_20230627T222622_TRUE_60HTE_020CC"/>
    <s v="S2A_MSIL1C_GM_20230304T222749_59GNP_70.4CC"/>
  </r>
  <r>
    <m/>
    <x v="0"/>
    <x v="0"/>
    <s v="-42.46, 171.20 | Zoom:12"/>
    <b v="1"/>
    <s v="New Zealand"/>
    <x v="1"/>
    <s v="GM"/>
    <d v="2023-03-02T00:00:00"/>
    <s v="59GMN"/>
    <s v="22:38:08 UTC"/>
    <n v="97.2"/>
    <x v="1"/>
    <s v="PNG"/>
    <x v="1"/>
    <x v="0"/>
    <n v="91.700000000000017"/>
    <n v="100"/>
    <x v="2"/>
    <s v="44987S2A_MSIL1CCDM-MLB-GANGM4498704 Overcast (100%)"/>
    <n v="1"/>
    <s v="20230302T223808"/>
    <n v="2023"/>
    <s v="03"/>
    <s v="02"/>
    <s v="22"/>
    <s v="38"/>
    <s v="08"/>
    <s v="GAN_GM_2500X1253px_32m_S2A_MSIL1C"/>
    <s v="2A_MSIL1C_S2_CD_CLS_AC_20230627T222622_TRUE_60HTE_020CC"/>
    <s v="S2A_MSIL1C_GM_20230302T223808_59GMN_97.2CC"/>
  </r>
  <r>
    <m/>
    <x v="0"/>
    <x v="0"/>
    <s v="-42.46, 171.20 | Zoom:12"/>
    <b v="1"/>
    <s v="New Zealand"/>
    <x v="1"/>
    <s v="GM"/>
    <d v="2023-03-02T00:00:00"/>
    <s v="59GNN"/>
    <s v="22:38:04 UTC"/>
    <n v="95.6"/>
    <x v="1"/>
    <s v="PNG"/>
    <x v="1"/>
    <x v="0"/>
    <n v="91.700000000000017"/>
    <n v="100"/>
    <x v="2"/>
    <s v="44987S2A_MSIL1CCDM-MLB-GANGM4498704 Overcast (100%)"/>
    <n v="0"/>
    <s v="20230302T223804"/>
    <n v="2023"/>
    <s v="03"/>
    <s v="02"/>
    <s v="22"/>
    <s v="38"/>
    <s v="04"/>
    <s v="GAN_GM_2500X1253px_32m_S2A_MSIL1C"/>
    <s v="2A_MSIL1C_S2_CD_CLS_AC_20230627T222622_TRUE_60HTE_020CC"/>
    <s v="S2A_MSIL1C_GM_20230302T223804_59GNN_95.6CC"/>
  </r>
  <r>
    <m/>
    <x v="0"/>
    <x v="0"/>
    <s v="-42.46, 171.20 | Zoom:12"/>
    <b v="1"/>
    <s v="New Zealand"/>
    <x v="1"/>
    <s v="GM"/>
    <d v="2023-03-02T00:00:00"/>
    <s v="59GMP"/>
    <s v="22:37:54 UTC"/>
    <n v="94.4"/>
    <x v="1"/>
    <s v="PNG"/>
    <x v="1"/>
    <x v="0"/>
    <n v="91.700000000000017"/>
    <n v="100"/>
    <x v="2"/>
    <s v="44987S2A_MSIL1CCDM-MLB-GANGM4498704 Overcast (100%)"/>
    <n v="0"/>
    <s v="20230302T223754"/>
    <n v="2023"/>
    <s v="03"/>
    <s v="02"/>
    <s v="22"/>
    <s v="37"/>
    <s v="54"/>
    <s v="GAN_GM_2500X1253px_32m_S2A_MSIL1C"/>
    <s v="2A_MSIL1C_S2_CD_CLS_AC_20230627T222622_TRUE_60HTE_020CC"/>
    <s v="S2A_MSIL1C_GM_20230302T223754_59GMP_94.4CC"/>
  </r>
  <r>
    <m/>
    <x v="0"/>
    <x v="0"/>
    <s v="-42.46, 171.20 | Zoom:12"/>
    <b v="1"/>
    <s v="New Zealand"/>
    <x v="1"/>
    <s v="GM"/>
    <d v="2023-03-02T00:00:00"/>
    <s v="59GNP"/>
    <s v="22:37:50 UTC"/>
    <n v="79.599999999999994"/>
    <x v="1"/>
    <s v="PNG"/>
    <x v="1"/>
    <x v="0"/>
    <n v="91.700000000000017"/>
    <n v="100"/>
    <x v="2"/>
    <s v="44987S2A_MSIL1CCDM-MLB-GANGM4498704 Overcast (100%)"/>
    <n v="0"/>
    <s v="20230302T223750"/>
    <n v="2023"/>
    <s v="03"/>
    <s v="02"/>
    <s v="22"/>
    <s v="37"/>
    <s v="50"/>
    <s v="GAN_GM_2500X1253px_32m_S2A_MSIL1C"/>
    <s v="2A_MSIL1C_S2_CD_CLS_AC_20230627T222622_TRUE_60HTE_020CC"/>
    <s v="S2A_MSIL1C_GM_20230302T223750_59GNP_79.6CC"/>
  </r>
  <r>
    <m/>
    <x v="0"/>
    <x v="0"/>
    <s v="-42.46, 171.20 | Zoom:12"/>
    <b v="1"/>
    <s v="New Zealand"/>
    <x v="1"/>
    <s v="GM"/>
    <d v="2023-02-27T00:00:00"/>
    <s v="59GMN"/>
    <s v="22:28:11 UTC"/>
    <n v="2.4"/>
    <x v="1"/>
    <s v="PNG"/>
    <x v="1"/>
    <x v="0"/>
    <n v="1.8499999999999999"/>
    <n v="10"/>
    <x v="0"/>
    <s v="44984S2A_MSIL1CCDM-MLB-GANGM4498402 Sunny (10%-30%)"/>
    <n v="1"/>
    <s v="20230227T222811"/>
    <n v="2023"/>
    <s v="02"/>
    <n v="27"/>
    <s v="22"/>
    <s v="28"/>
    <s v="11"/>
    <s v="GAN_GM_2500X1253px_32m_S2A_MSIL1C"/>
    <s v="2A_MSIL1C_S2_CD_CLS_AC_20230627T222622_TRUE_60HTE_020CC"/>
    <s v="S2A_MSIL1C_GM_20230227T222811_59GMN_2.4CC"/>
  </r>
  <r>
    <m/>
    <x v="0"/>
    <x v="0"/>
    <s v="-42.46, 171.20 | Zoom:12"/>
    <b v="1"/>
    <s v="New Zealand"/>
    <x v="1"/>
    <s v="GM"/>
    <d v="2023-02-27T00:00:00"/>
    <s v="59GNN"/>
    <s v="22:28:08 UTC"/>
    <n v="0.6"/>
    <x v="1"/>
    <s v="PNG"/>
    <x v="1"/>
    <x v="0"/>
    <n v="1.8499999999999999"/>
    <n v="10"/>
    <x v="0"/>
    <s v="44984S2A_MSIL1CCDM-MLB-GANGM4498402 Sunny (10%-30%)"/>
    <n v="0"/>
    <s v="20230227T222808"/>
    <n v="2023"/>
    <s v="02"/>
    <n v="27"/>
    <s v="22"/>
    <s v="28"/>
    <s v="08"/>
    <s v="GAN_GM_2500X1253px_32m_S2A_MSIL1C"/>
    <s v="2A_MSIL1C_S2_CD_CLS_AC_20230627T222622_TRUE_60HTE_020CC"/>
    <s v="S2A_MSIL1C_GM_20230227T222808_59GNN_0.6CC"/>
  </r>
  <r>
    <m/>
    <x v="0"/>
    <x v="0"/>
    <s v="-42.46, 171.20 | Zoom:12"/>
    <b v="1"/>
    <s v="New Zealand"/>
    <x v="1"/>
    <s v="GM"/>
    <d v="2023-02-27T00:00:00"/>
    <s v="59GMP"/>
    <s v="22:27:59 UTC"/>
    <n v="1.1000000000000001"/>
    <x v="1"/>
    <s v="PNG"/>
    <x v="1"/>
    <x v="0"/>
    <n v="1.8499999999999999"/>
    <n v="10"/>
    <x v="0"/>
    <s v="44984S2A_MSIL1CCDM-MLB-GANGM4498402 Sunny (10%-30%)"/>
    <n v="0"/>
    <s v="20230227T222759"/>
    <n v="2023"/>
    <s v="02"/>
    <n v="27"/>
    <s v="22"/>
    <s v="27"/>
    <s v="59"/>
    <s v="GAN_GM_2500X1253px_32m_S2A_MSIL1C"/>
    <s v="2A_MSIL1C_S2_CD_CLS_AC_20230627T222622_TRUE_60HTE_020CC"/>
    <s v="S2A_MSIL1C_GM_20230227T222759_59GMP_1.1CC"/>
  </r>
  <r>
    <m/>
    <x v="0"/>
    <x v="0"/>
    <s v="-42.46, 171.20 | Zoom:12"/>
    <b v="1"/>
    <s v="New Zealand"/>
    <x v="1"/>
    <s v="GM"/>
    <d v="2023-02-27T00:00:00"/>
    <s v="59GNP"/>
    <s v="22:27:53 UTC"/>
    <n v="3.3"/>
    <x v="1"/>
    <s v="PNG"/>
    <x v="1"/>
    <x v="0"/>
    <n v="1.8499999999999999"/>
    <n v="10"/>
    <x v="0"/>
    <s v="44984S2A_MSIL1CCDM-MLB-GANGM4498402 Sunny (10%-30%)"/>
    <n v="0"/>
    <s v="20230227T222753"/>
    <n v="2023"/>
    <s v="02"/>
    <n v="27"/>
    <s v="22"/>
    <s v="27"/>
    <s v="53"/>
    <s v="GAN_GM_2500X1253px_32m_S2A_MSIL1C"/>
    <s v="2A_MSIL1C_S2_CD_CLS_AC_20230627T222622_TRUE_60HTE_020CC"/>
    <s v="S2A_MSIL1C_GM_20230227T222753_59GNP_3.3CC"/>
  </r>
  <r>
    <m/>
    <x v="0"/>
    <x v="0"/>
    <s v="-42.46, 171.20 | Zoom:12"/>
    <b v="1"/>
    <s v="New Zealand"/>
    <x v="1"/>
    <s v="GM"/>
    <d v="2023-02-25T00:00:00"/>
    <s v="59GMN"/>
    <s v="22:38:05 UTC"/>
    <n v="26"/>
    <x v="1"/>
    <s v="PNG"/>
    <x v="1"/>
    <x v="0"/>
    <n v="40.274999999999999"/>
    <n v="50"/>
    <x v="1"/>
    <s v="44982S2A_MSIL1CCDM-MLB-GANGM4498203 Cloudy (40%-90%)"/>
    <n v="1"/>
    <s v="20230225T223805"/>
    <n v="2023"/>
    <s v="02"/>
    <n v="25"/>
    <s v="22"/>
    <s v="38"/>
    <s v="05"/>
    <s v="GAN_GM_2500X1253px_32m_S2A_MSIL1C"/>
    <s v="2A_MSIL1C_S2_CD_CLS_AC_20230627T222622_TRUE_60HTE_020CC"/>
    <s v="S2A_MSIL1C_GM_20230225T223805_59GMN_26CC"/>
  </r>
  <r>
    <m/>
    <x v="0"/>
    <x v="0"/>
    <s v="-42.46, 171.20 | Zoom:12"/>
    <b v="1"/>
    <s v="New Zealand"/>
    <x v="1"/>
    <s v="GM"/>
    <d v="2023-02-25T00:00:00"/>
    <s v="59GNN"/>
    <s v="22:38:01 UTC"/>
    <n v="20.9"/>
    <x v="1"/>
    <s v="PNG"/>
    <x v="1"/>
    <x v="0"/>
    <n v="40.274999999999999"/>
    <n v="50"/>
    <x v="1"/>
    <s v="44982S2A_MSIL1CCDM-MLB-GANGM4498203 Cloudy (40%-90%)"/>
    <n v="0"/>
    <s v="20230225T223801"/>
    <n v="2023"/>
    <s v="02"/>
    <n v="25"/>
    <s v="22"/>
    <s v="38"/>
    <s v="01"/>
    <s v="GAN_GM_2500X1253px_32m_S2A_MSIL1C"/>
    <s v="2A_MSIL1C_S2_CD_CLS_AC_20230627T222622_TRUE_60HTE_020CC"/>
    <s v="S2A_MSIL1C_GM_20230225T223801_59GNN_20.9CC"/>
  </r>
  <r>
    <m/>
    <x v="0"/>
    <x v="0"/>
    <s v="-42.46, 171.20 | Zoom:12"/>
    <b v="1"/>
    <s v="New Zealand"/>
    <x v="1"/>
    <s v="GM"/>
    <d v="2023-02-25T00:00:00"/>
    <s v="59GMP"/>
    <s v="22:37:50 UTC"/>
    <n v="36.6"/>
    <x v="1"/>
    <s v="PNG"/>
    <x v="1"/>
    <x v="0"/>
    <n v="40.274999999999999"/>
    <n v="50"/>
    <x v="1"/>
    <s v="44982S2A_MSIL1CCDM-MLB-GANGM4498203 Cloudy (40%-90%)"/>
    <n v="0"/>
    <s v="20230225T223750"/>
    <n v="2023"/>
    <s v="02"/>
    <n v="25"/>
    <s v="22"/>
    <s v="37"/>
    <s v="50"/>
    <s v="GAN_GM_2500X1253px_32m_S2A_MSIL1C"/>
    <s v="2A_MSIL1C_S2_CD_CLS_AC_20230627T222622_TRUE_60HTE_020CC"/>
    <s v="S2A_MSIL1C_GM_20230225T223750_59GMP_36.6CC"/>
  </r>
  <r>
    <m/>
    <x v="0"/>
    <x v="0"/>
    <s v="-42.46, 171.20 | Zoom:12"/>
    <b v="1"/>
    <s v="New Zealand"/>
    <x v="1"/>
    <s v="GM"/>
    <d v="2023-02-25T00:00:00"/>
    <s v="59GNP"/>
    <s v="22:37:46 UTC"/>
    <n v="77.599999999999994"/>
    <x v="1"/>
    <s v="PNG"/>
    <x v="1"/>
    <x v="0"/>
    <n v="40.274999999999999"/>
    <n v="50"/>
    <x v="1"/>
    <s v="44982S2A_MSIL1CCDM-MLB-GANGM4498203 Cloudy (40%-90%)"/>
    <n v="0"/>
    <s v="20230225T223746"/>
    <n v="2023"/>
    <s v="02"/>
    <n v="25"/>
    <s v="22"/>
    <s v="37"/>
    <s v="46"/>
    <s v="GAN_GM_2500X1253px_32m_S2A_MSIL1C"/>
    <s v="2A_MSIL1C_S2_CD_CLS_AC_20230627T222622_TRUE_60HTE_020CC"/>
    <s v="S2A_MSIL1C_GM_20230225T223746_59GNP_77.6CC"/>
  </r>
  <r>
    <m/>
    <x v="0"/>
    <x v="0"/>
    <s v="-42.46, 171.20 | Zoom:12"/>
    <b v="1"/>
    <s v="New Zealand"/>
    <x v="1"/>
    <s v="GM"/>
    <d v="2023-02-22T00:00:00"/>
    <s v="59GMN"/>
    <s v="22:28:08 UTC"/>
    <n v="34.6"/>
    <x v="1"/>
    <s v="PNG"/>
    <x v="1"/>
    <x v="0"/>
    <n v="53.999999999999993"/>
    <n v="60"/>
    <x v="1"/>
    <s v="44979S2A_MSIL1CCDM-MLB-GANGM4497903 Cloudy (40%-90%)"/>
    <n v="1"/>
    <s v="20230222T222808"/>
    <n v="2023"/>
    <s v="02"/>
    <n v="22"/>
    <s v="22"/>
    <s v="28"/>
    <s v="08"/>
    <s v="GAN_GM_2500X1253px_32m_S2A_MSIL1C"/>
    <s v="2A_MSIL1C_S2_CD_CLS_AC_20230627T222622_TRUE_60HTE_020CC"/>
    <s v="S2A_MSIL1C_GM_20230222T222808_59GMN_34.6CC"/>
  </r>
  <r>
    <m/>
    <x v="0"/>
    <x v="0"/>
    <s v="-42.46, 171.20 | Zoom:12"/>
    <b v="1"/>
    <s v="New Zealand"/>
    <x v="1"/>
    <s v="GM"/>
    <d v="2023-02-22T00:00:00"/>
    <s v="59GNN"/>
    <s v="22:28:04 UTC"/>
    <n v="92.6"/>
    <x v="1"/>
    <s v="PNG"/>
    <x v="1"/>
    <x v="0"/>
    <n v="53.999999999999993"/>
    <n v="60"/>
    <x v="1"/>
    <s v="44979S2A_MSIL1CCDM-MLB-GANGM4497903 Cloudy (40%-90%)"/>
    <n v="0"/>
    <s v="20230222T222804"/>
    <n v="2023"/>
    <s v="02"/>
    <n v="22"/>
    <s v="22"/>
    <s v="28"/>
    <s v="04"/>
    <s v="GAN_GM_2500X1253px_32m_S2A_MSIL1C"/>
    <s v="2A_MSIL1C_S2_CD_CLS_AC_20230627T222622_TRUE_60HTE_020CC"/>
    <s v="S2A_MSIL1C_GM_20230222T222804_59GNN_92.6CC"/>
  </r>
  <r>
    <m/>
    <x v="0"/>
    <x v="0"/>
    <s v="-42.46, 171.20 | Zoom:12"/>
    <b v="1"/>
    <s v="New Zealand"/>
    <x v="1"/>
    <s v="GM"/>
    <d v="2023-02-22T00:00:00"/>
    <s v="59GMP"/>
    <s v="22:27:55 UTC"/>
    <n v="54.2"/>
    <x v="1"/>
    <s v="PNG"/>
    <x v="1"/>
    <x v="0"/>
    <n v="53.999999999999993"/>
    <n v="60"/>
    <x v="1"/>
    <s v="44979S2A_MSIL1CCDM-MLB-GANGM4497903 Cloudy (40%-90%)"/>
    <n v="0"/>
    <s v="20230222T222755"/>
    <n v="2023"/>
    <s v="02"/>
    <n v="22"/>
    <s v="22"/>
    <s v="27"/>
    <s v="55"/>
    <s v="GAN_GM_2500X1253px_32m_S2A_MSIL1C"/>
    <s v="2A_MSIL1C_S2_CD_CLS_AC_20230627T222622_TRUE_60HTE_020CC"/>
    <s v="S2A_MSIL1C_GM_20230222T222755_59GMP_54.2CC"/>
  </r>
  <r>
    <m/>
    <x v="0"/>
    <x v="0"/>
    <s v="-42.46, 171.20 | Zoom:12"/>
    <b v="1"/>
    <s v="New Zealand"/>
    <x v="1"/>
    <s v="GM"/>
    <d v="2023-02-22T00:00:00"/>
    <s v="59GNP"/>
    <s v="22:27:50 UTC"/>
    <n v="34.6"/>
    <x v="1"/>
    <s v="PNG"/>
    <x v="1"/>
    <x v="0"/>
    <n v="53.999999999999993"/>
    <n v="60"/>
    <x v="1"/>
    <s v="44979S2A_MSIL1CCDM-MLB-GANGM4497903 Cloudy (40%-90%)"/>
    <n v="0"/>
    <s v="20230222T222750"/>
    <n v="2023"/>
    <s v="02"/>
    <n v="22"/>
    <s v="22"/>
    <s v="27"/>
    <s v="50"/>
    <s v="GAN_GM_2500X1253px_32m_S2A_MSIL1C"/>
    <s v="2A_MSIL1C_S2_CD_CLS_AC_20230627T222622_TRUE_60HTE_020CC"/>
    <s v="S2A_MSIL1C_GM_20230222T222750_59GNP_34.6CC"/>
  </r>
  <r>
    <m/>
    <x v="0"/>
    <x v="0"/>
    <s v="-42.46, 171.20 | Zoom:12"/>
    <b v="1"/>
    <s v="New Zealand"/>
    <x v="1"/>
    <s v="GM"/>
    <d v="2023-02-20T00:00:00"/>
    <s v="59GMN"/>
    <s v="22:38:06 UTC"/>
    <n v="30.7"/>
    <x v="1"/>
    <s v="PNG"/>
    <x v="1"/>
    <x v="0"/>
    <n v="33.074999999999996"/>
    <n v="40"/>
    <x v="1"/>
    <s v="44977S2A_MSIL1CCDM-MLB-GANGM4497703 Cloudy (40%-90%)"/>
    <n v="1"/>
    <s v="20230220T223806"/>
    <n v="2023"/>
    <s v="02"/>
    <n v="20"/>
    <s v="22"/>
    <s v="38"/>
    <s v="06"/>
    <s v="GAN_GM_2500X1253px_32m_S2A_MSIL1C"/>
    <s v="2A_MSIL1C_S2_CD_CLS_AC_20230627T222622_TRUE_60HTE_020CC"/>
    <s v="S2A_MSIL1C_GM_20230220T223806_59GMN_30.7CC"/>
  </r>
  <r>
    <m/>
    <x v="0"/>
    <x v="0"/>
    <s v="-42.46, 171.20 | Zoom:12"/>
    <b v="1"/>
    <s v="New Zealand"/>
    <x v="1"/>
    <s v="GM"/>
    <d v="2023-02-20T00:00:00"/>
    <s v="59GNN"/>
    <s v="22:38:03 UTC"/>
    <n v="44.1"/>
    <x v="1"/>
    <s v="PNG"/>
    <x v="1"/>
    <x v="0"/>
    <n v="33.074999999999996"/>
    <n v="40"/>
    <x v="1"/>
    <s v="44977S2A_MSIL1CCDM-MLB-GANGM4497703 Cloudy (40%-90%)"/>
    <n v="0"/>
    <s v="20230220T223803"/>
    <n v="2023"/>
    <s v="02"/>
    <n v="20"/>
    <s v="22"/>
    <s v="38"/>
    <s v="03"/>
    <s v="GAN_GM_2500X1253px_32m_S2A_MSIL1C"/>
    <s v="2A_MSIL1C_S2_CD_CLS_AC_20230627T222622_TRUE_60HTE_020CC"/>
    <s v="S2A_MSIL1C_GM_20230220T223803_59GNN_44.1CC"/>
  </r>
  <r>
    <m/>
    <x v="0"/>
    <x v="0"/>
    <s v="-42.46, 171.20 | Zoom:12"/>
    <b v="1"/>
    <s v="New Zealand"/>
    <x v="1"/>
    <s v="GM"/>
    <d v="2023-02-20T00:00:00"/>
    <s v="59GMP"/>
    <s v="22:37:52 UTC"/>
    <n v="12.1"/>
    <x v="1"/>
    <s v="PNG"/>
    <x v="1"/>
    <x v="0"/>
    <n v="33.074999999999996"/>
    <n v="40"/>
    <x v="1"/>
    <s v="44977S2A_MSIL1CCDM-MLB-GANGM4497703 Cloudy (40%-90%)"/>
    <n v="0"/>
    <s v="20230220T223752"/>
    <n v="2023"/>
    <s v="02"/>
    <n v="20"/>
    <s v="22"/>
    <s v="37"/>
    <s v="52"/>
    <s v="GAN_GM_2500X1253px_32m_S2A_MSIL1C"/>
    <s v="2A_MSIL1C_S2_CD_CLS_AC_20230627T222622_TRUE_60HTE_020CC"/>
    <s v="S2A_MSIL1C_GM_20230220T223752_59GMP_12.1CC"/>
  </r>
  <r>
    <m/>
    <x v="0"/>
    <x v="0"/>
    <s v="-42.46, 171.20 | Zoom:12"/>
    <b v="1"/>
    <s v="New Zealand"/>
    <x v="1"/>
    <s v="GM"/>
    <d v="2023-02-20T00:00:00"/>
    <s v="59GNP"/>
    <s v="22:37:48 UTC"/>
    <n v="45.4"/>
    <x v="1"/>
    <s v="PNG"/>
    <x v="1"/>
    <x v="0"/>
    <n v="33.074999999999996"/>
    <n v="40"/>
    <x v="1"/>
    <s v="44977S2A_MSIL1CCDM-MLB-GANGM4497703 Cloudy (40%-90%)"/>
    <n v="0"/>
    <s v="20230220T223748"/>
    <n v="2023"/>
    <s v="02"/>
    <n v="20"/>
    <s v="22"/>
    <s v="37"/>
    <s v="48"/>
    <s v="GAN_GM_2500X1253px_32m_S2A_MSIL1C"/>
    <s v="2A_MSIL1C_S2_CD_CLS_AC_20230627T222622_TRUE_60HTE_020CC"/>
    <s v="S2A_MSIL1C_GM_20230220T223748_59GNP_45.4CC"/>
  </r>
  <r>
    <m/>
    <x v="0"/>
    <x v="0"/>
    <s v="-42.46, 171.20 | Zoom:12"/>
    <b v="1"/>
    <s v="New Zealand"/>
    <x v="1"/>
    <s v="GM"/>
    <d v="2023-02-17T00:00:00"/>
    <s v="59GMN"/>
    <s v="22:28:09 UTC"/>
    <n v="64.2"/>
    <x v="1"/>
    <s v="PNG"/>
    <x v="1"/>
    <x v="0"/>
    <n v="75.45"/>
    <n v="80"/>
    <x v="1"/>
    <s v="44974S2A_MSIL1CCDM-MLB-GANGM4497403 Cloudy (40%-90%)"/>
    <n v="1"/>
    <s v="20230217T222809"/>
    <n v="2023"/>
    <s v="02"/>
    <n v="17"/>
    <s v="22"/>
    <s v="28"/>
    <s v="09"/>
    <s v="GAN_GM_2500X1253px_32m_S2A_MSIL1C"/>
    <s v="2A_MSIL1C_S2_CD_CLS_AC_20230627T222622_TRUE_60HTE_020CC"/>
    <s v="S2A_MSIL1C_GM_20230217T222809_59GMN_64.2CC"/>
  </r>
  <r>
    <m/>
    <x v="0"/>
    <x v="0"/>
    <s v="-42.46, 171.20 | Zoom:12"/>
    <b v="1"/>
    <s v="New Zealand"/>
    <x v="1"/>
    <s v="GM"/>
    <d v="2023-02-17T00:00:00"/>
    <s v="59GNN"/>
    <s v="22:28:05 UTC"/>
    <n v="51.5"/>
    <x v="1"/>
    <s v="PNG"/>
    <x v="1"/>
    <x v="0"/>
    <n v="75.45"/>
    <n v="80"/>
    <x v="1"/>
    <s v="44974S2A_MSIL1CCDM-MLB-GANGM4497403 Cloudy (40%-90%)"/>
    <n v="0"/>
    <s v="20230217T222805"/>
    <n v="2023"/>
    <s v="02"/>
    <n v="17"/>
    <s v="22"/>
    <s v="28"/>
    <s v="05"/>
    <s v="GAN_GM_2500X1253px_32m_S2A_MSIL1C"/>
    <s v="2A_MSIL1C_S2_CD_CLS_AC_20230627T222622_TRUE_60HTE_020CC"/>
    <s v="S2A_MSIL1C_GM_20230217T222805_59GNN_51.5CC"/>
  </r>
  <r>
    <m/>
    <x v="0"/>
    <x v="0"/>
    <s v="-42.46, 171.20 | Zoom:12"/>
    <b v="1"/>
    <s v="New Zealand"/>
    <x v="1"/>
    <s v="GM"/>
    <d v="2023-02-17T00:00:00"/>
    <s v="59GMP"/>
    <s v="22:27:56 UTC"/>
    <n v="98.8"/>
    <x v="1"/>
    <s v="PNG"/>
    <x v="1"/>
    <x v="0"/>
    <n v="75.45"/>
    <n v="80"/>
    <x v="1"/>
    <s v="44974S2A_MSIL1CCDM-MLB-GANGM4497403 Cloudy (40%-90%)"/>
    <n v="0"/>
    <s v="20230217T222756"/>
    <n v="2023"/>
    <s v="02"/>
    <n v="17"/>
    <s v="22"/>
    <s v="27"/>
    <s v="56"/>
    <s v="GAN_GM_2500X1253px_32m_S2A_MSIL1C"/>
    <s v="2A_MSIL1C_S2_CD_CLS_AC_20230627T222622_TRUE_60HTE_020CC"/>
    <s v="S2A_MSIL1C_GM_20230217T222756_59GMP_98.8CC"/>
  </r>
  <r>
    <m/>
    <x v="0"/>
    <x v="0"/>
    <s v="-42.46, 171.20 | Zoom:12"/>
    <b v="1"/>
    <s v="New Zealand"/>
    <x v="1"/>
    <s v="GM"/>
    <d v="2023-02-17T00:00:00"/>
    <s v="59GNP"/>
    <s v="22:27:51 UTC"/>
    <n v="87.3"/>
    <x v="1"/>
    <s v="PNG"/>
    <x v="1"/>
    <x v="0"/>
    <n v="75.45"/>
    <n v="80"/>
    <x v="1"/>
    <s v="44974S2A_MSIL1CCDM-MLB-GANGM4497403 Cloudy (40%-90%)"/>
    <n v="0"/>
    <s v="20230217T222751"/>
    <n v="2023"/>
    <s v="02"/>
    <n v="17"/>
    <s v="22"/>
    <s v="27"/>
    <s v="51"/>
    <s v="GAN_GM_2500X1253px_32m_S2A_MSIL1C"/>
    <s v="2A_MSIL1C_S2_CD_CLS_AC_20230627T222622_TRUE_60HTE_020CC"/>
    <s v="S2A_MSIL1C_GM_20230217T222751_59GNP_87.3CC"/>
  </r>
  <r>
    <m/>
    <x v="0"/>
    <x v="0"/>
    <s v="-42.46, 171.20 | Zoom:12"/>
    <b v="1"/>
    <s v="New Zealand"/>
    <x v="1"/>
    <s v="GM"/>
    <d v="2023-02-15T00:00:00"/>
    <s v="59GMN"/>
    <s v="22:38:04 UTC"/>
    <n v="8.6999999999999993"/>
    <x v="1"/>
    <s v="PNG"/>
    <x v="1"/>
    <x v="0"/>
    <n v="54.424999999999997"/>
    <n v="60"/>
    <x v="1"/>
    <s v="44972S2A_MSIL1CCDM-MLB-GANGM4497203 Cloudy (40%-90%)"/>
    <n v="1"/>
    <s v="20230215T223804"/>
    <n v="2023"/>
    <s v="02"/>
    <n v="15"/>
    <s v="22"/>
    <s v="38"/>
    <s v="04"/>
    <s v="GAN_GM_2500X1253px_32m_S2A_MSIL1C"/>
    <s v="2A_MSIL1C_S2_CD_CLS_AC_20230627T222622_TRUE_60HTE_020CC"/>
    <s v="S2A_MSIL1C_GM_20230215T223804_59GMN_8.7CC"/>
  </r>
  <r>
    <m/>
    <x v="0"/>
    <x v="0"/>
    <s v="-42.46, 171.20 | Zoom:12"/>
    <b v="1"/>
    <s v="New Zealand"/>
    <x v="1"/>
    <s v="GM"/>
    <d v="2023-02-15T00:00:00"/>
    <s v="59GNN"/>
    <s v="22:38:00 UTC"/>
    <n v="82.4"/>
    <x v="1"/>
    <s v="PNG"/>
    <x v="1"/>
    <x v="0"/>
    <n v="54.424999999999997"/>
    <n v="60"/>
    <x v="1"/>
    <s v="44972S2A_MSIL1CCDM-MLB-GANGM4497203 Cloudy (40%-90%)"/>
    <n v="0"/>
    <s v="20230215T223800"/>
    <n v="2023"/>
    <s v="02"/>
    <n v="15"/>
    <s v="22"/>
    <s v="38"/>
    <s v="00"/>
    <s v="GAN_GM_2500X1253px_32m_S2A_MSIL1C"/>
    <s v="2A_MSIL1C_S2_CD_CLS_AC_20230627T222622_TRUE_60HTE_020CC"/>
    <s v="S2A_MSIL1C_GM_20230215T223800_59GNN_82.4CC"/>
  </r>
  <r>
    <m/>
    <x v="0"/>
    <x v="0"/>
    <s v="-42.46, 171.20 | Zoom:12"/>
    <b v="1"/>
    <s v="New Zealand"/>
    <x v="1"/>
    <s v="GM"/>
    <d v="2023-02-15T00:00:00"/>
    <s v="59GMP"/>
    <s v="22:37:49 UTC"/>
    <n v="32.4"/>
    <x v="1"/>
    <s v="PNG"/>
    <x v="1"/>
    <x v="0"/>
    <n v="54.424999999999997"/>
    <n v="60"/>
    <x v="1"/>
    <s v="44972S2A_MSIL1CCDM-MLB-GANGM4497203 Cloudy (40%-90%)"/>
    <n v="0"/>
    <s v="20230215T223749"/>
    <n v="2023"/>
    <s v="02"/>
    <n v="15"/>
    <s v="22"/>
    <s v="37"/>
    <s v="49"/>
    <s v="GAN_GM_2500X1253px_32m_S2A_MSIL1C"/>
    <s v="2A_MSIL1C_S2_CD_CLS_AC_20230627T222622_TRUE_60HTE_020CC"/>
    <s v="S2A_MSIL1C_GM_20230215T223749_59GMP_32.4CC"/>
  </r>
  <r>
    <m/>
    <x v="0"/>
    <x v="0"/>
    <s v="-42.46, 171.20 | Zoom:12"/>
    <b v="1"/>
    <s v="New Zealand"/>
    <x v="1"/>
    <s v="GM"/>
    <d v="2023-02-15T00:00:00"/>
    <s v="59GNP"/>
    <s v="22:37:45 UTC"/>
    <n v="94.2"/>
    <x v="1"/>
    <s v="PNG"/>
    <x v="1"/>
    <x v="0"/>
    <n v="54.424999999999997"/>
    <n v="60"/>
    <x v="1"/>
    <s v="44972S2A_MSIL1CCDM-MLB-GANGM4497203 Cloudy (40%-90%)"/>
    <n v="0"/>
    <s v="20230215T223745"/>
    <n v="2023"/>
    <s v="02"/>
    <n v="15"/>
    <s v="22"/>
    <s v="37"/>
    <s v="45"/>
    <s v="GAN_GM_2500X1253px_32m_S2A_MSIL1C"/>
    <s v="2A_MSIL1C_S2_CD_CLS_AC_20230627T222622_TRUE_60HTE_020CC"/>
    <s v="S2A_MSIL1C_GM_20230215T223745_59GNP_94.2CC"/>
  </r>
  <r>
    <m/>
    <x v="0"/>
    <x v="0"/>
    <s v="-42.46, 171.20 | Zoom:12"/>
    <b v="1"/>
    <s v="New Zealand"/>
    <x v="1"/>
    <s v="GM"/>
    <d v="2023-02-12T00:00:00"/>
    <s v="59GMN"/>
    <s v="22:28:08 UTC"/>
    <n v="0.1"/>
    <x v="1"/>
    <s v="PNG"/>
    <x v="1"/>
    <x v="0"/>
    <n v="2.6249999999999996"/>
    <n v="10"/>
    <x v="0"/>
    <s v="44969S2A_MSIL1CCDM-MLB-GANGM4496902 Sunny (10%-30%)"/>
    <n v="1"/>
    <s v="20230212T222808"/>
    <n v="2023"/>
    <s v="02"/>
    <n v="12"/>
    <s v="22"/>
    <s v="28"/>
    <s v="08"/>
    <s v="GAN_GM_2500X1253px_32m_S2A_MSIL1C"/>
    <s v="2A_MSIL1C_S2_CD_CLS_AC_20230627T222622_TRUE_60HTE_020CC"/>
    <s v="S2A_MSIL1C_GM_20230212T222808_59GMN_0.1CC"/>
  </r>
  <r>
    <m/>
    <x v="0"/>
    <x v="0"/>
    <s v="-42.46, 171.20 | Zoom:12"/>
    <b v="1"/>
    <s v="New Zealand"/>
    <x v="1"/>
    <s v="GM"/>
    <d v="2023-02-12T00:00:00"/>
    <s v="59GNN"/>
    <s v="22:28:05 UTC"/>
    <n v="10.199999999999999"/>
    <x v="1"/>
    <s v="PNG"/>
    <x v="1"/>
    <x v="0"/>
    <n v="2.6249999999999996"/>
    <n v="10"/>
    <x v="0"/>
    <s v="44969S2A_MSIL1CCDM-MLB-GANGM4496902 Sunny (10%-30%)"/>
    <n v="0"/>
    <s v="20230212T222805"/>
    <n v="2023"/>
    <s v="02"/>
    <n v="12"/>
    <s v="22"/>
    <s v="28"/>
    <s v="05"/>
    <s v="GAN_GM_2500X1253px_32m_S2A_MSIL1C"/>
    <s v="2A_MSIL1C_S2_CD_CLS_AC_20230627T222622_TRUE_60HTE_020CC"/>
    <s v="S2A_MSIL1C_GM_20230212T222805_59GNN_10.2CC"/>
  </r>
  <r>
    <m/>
    <x v="0"/>
    <x v="0"/>
    <s v="-42.46, 171.20 | Zoom:12"/>
    <b v="1"/>
    <s v="New Zealand"/>
    <x v="1"/>
    <s v="GM"/>
    <d v="2023-02-12T00:00:00"/>
    <s v="59GMP"/>
    <s v="22:27:56 UTC"/>
    <n v="0"/>
    <x v="1"/>
    <s v="PNG"/>
    <x v="1"/>
    <x v="0"/>
    <n v="2.6249999999999996"/>
    <n v="10"/>
    <x v="0"/>
    <s v="44969S2A_MSIL1CCDM-MLB-GANGM4496902 Sunny (10%-30%)"/>
    <n v="0"/>
    <s v="20230212T222756"/>
    <n v="2023"/>
    <s v="02"/>
    <n v="12"/>
    <s v="22"/>
    <s v="27"/>
    <s v="56"/>
    <s v="GAN_GM_2500X1253px_32m_S2A_MSIL1C"/>
    <s v="2A_MSIL1C_S2_CD_CLS_AC_20230627T222622_TRUE_60HTE_020CC"/>
    <s v="S2A_MSIL1C_GM_20230212T222756_59GMP_0CC"/>
  </r>
  <r>
    <m/>
    <x v="0"/>
    <x v="0"/>
    <s v="-42.46, 171.20 | Zoom:12"/>
    <b v="1"/>
    <s v="New Zealand"/>
    <x v="1"/>
    <s v="GM"/>
    <d v="2023-02-12T00:00:00"/>
    <s v="59GNP"/>
    <s v="22:27:50 UTC"/>
    <n v="0.2"/>
    <x v="1"/>
    <s v="PNG"/>
    <x v="1"/>
    <x v="0"/>
    <n v="2.6249999999999996"/>
    <n v="10"/>
    <x v="0"/>
    <s v="44969S2A_MSIL1CCDM-MLB-GANGM4496902 Sunny (10%-30%)"/>
    <n v="0"/>
    <s v="20230212T222750"/>
    <n v="2023"/>
    <s v="02"/>
    <n v="12"/>
    <s v="22"/>
    <s v="27"/>
    <s v="50"/>
    <s v="GAN_GM_2500X1253px_32m_S2A_MSIL1C"/>
    <s v="2A_MSIL1C_S2_CD_CLS_AC_20230627T222622_TRUE_60HTE_020CC"/>
    <s v="S2A_MSIL1C_GM_20230212T222750_59GNP_0.2CC"/>
  </r>
  <r>
    <m/>
    <x v="0"/>
    <x v="0"/>
    <s v="-42.46, 171.20 | Zoom:12"/>
    <b v="1"/>
    <s v="New Zealand"/>
    <x v="1"/>
    <s v="GM"/>
    <d v="2023-02-10T00:00:00"/>
    <s v="59GMN"/>
    <s v="22:38:06 UTC"/>
    <n v="2.1"/>
    <x v="1"/>
    <s v="PNG"/>
    <x v="1"/>
    <x v="0"/>
    <n v="10.875"/>
    <n v="20"/>
    <x v="0"/>
    <s v="44967S2A_MSIL1CCDM-MLB-GANGM4496702 Sunny (10%-30%)"/>
    <n v="1"/>
    <s v="20230210T223806"/>
    <n v="2023"/>
    <s v="02"/>
    <n v="10"/>
    <s v="22"/>
    <s v="38"/>
    <s v="06"/>
    <s v="GAN_GM_2500X1253px_32m_S2A_MSIL1C"/>
    <s v="2A_MSIL1C_S2_CD_CLS_AC_20230627T222622_TRUE_60HTE_020CC"/>
    <s v="S2A_MSIL1C_GM_20230210T223806_59GMN_2.1CC"/>
  </r>
  <r>
    <m/>
    <x v="0"/>
    <x v="0"/>
    <s v="-42.46, 171.20 | Zoom:12"/>
    <b v="1"/>
    <s v="New Zealand"/>
    <x v="1"/>
    <s v="GM"/>
    <d v="2023-02-10T00:00:00"/>
    <s v="59GNN"/>
    <s v="22:38:02 UTC"/>
    <n v="17.600000000000001"/>
    <x v="1"/>
    <s v="PNG"/>
    <x v="1"/>
    <x v="0"/>
    <n v="10.875"/>
    <n v="20"/>
    <x v="0"/>
    <s v="44967S2A_MSIL1CCDM-MLB-GANGM4496702 Sunny (10%-30%)"/>
    <n v="0"/>
    <s v="20230210T223802"/>
    <n v="2023"/>
    <s v="02"/>
    <n v="10"/>
    <s v="22"/>
    <s v="38"/>
    <s v="02"/>
    <s v="GAN_GM_2500X1253px_32m_S2A_MSIL1C"/>
    <s v="2A_MSIL1C_S2_CD_CLS_AC_20230627T222622_TRUE_60HTE_020CC"/>
    <s v="S2A_MSIL1C_GM_20230210T223802_59GNN_17.6CC"/>
  </r>
  <r>
    <m/>
    <x v="0"/>
    <x v="0"/>
    <s v="-42.46, 171.20 | Zoom:12"/>
    <b v="1"/>
    <s v="New Zealand"/>
    <x v="1"/>
    <s v="GM"/>
    <d v="2023-02-10T00:00:00"/>
    <s v="59GMP"/>
    <s v="22:37:51 UTC"/>
    <n v="3.8"/>
    <x v="1"/>
    <s v="PNG"/>
    <x v="1"/>
    <x v="0"/>
    <n v="10.875"/>
    <n v="20"/>
    <x v="0"/>
    <s v="44967S2A_MSIL1CCDM-MLB-GANGM4496702 Sunny (10%-30%)"/>
    <n v="0"/>
    <s v="20230210T223751"/>
    <n v="2023"/>
    <s v="02"/>
    <n v="10"/>
    <s v="22"/>
    <s v="37"/>
    <s v="51"/>
    <s v="GAN_GM_2500X1253px_32m_S2A_MSIL1C"/>
    <s v="2A_MSIL1C_S2_CD_CLS_AC_20230627T222622_TRUE_60HTE_020CC"/>
    <s v="S2A_MSIL1C_GM_20230210T223751_59GMP_3.8CC"/>
  </r>
  <r>
    <m/>
    <x v="0"/>
    <x v="0"/>
    <s v="-42.46, 171.20 | Zoom:12"/>
    <b v="1"/>
    <s v="New Zealand"/>
    <x v="1"/>
    <s v="GM"/>
    <d v="2023-02-10T00:00:00"/>
    <s v="59GNP"/>
    <s v="22:37:47 UTC"/>
    <n v="20"/>
    <x v="1"/>
    <s v="PNG"/>
    <x v="1"/>
    <x v="0"/>
    <n v="10.875"/>
    <n v="20"/>
    <x v="0"/>
    <s v="44967S2A_MSIL1CCDM-MLB-GANGM4496702 Sunny (10%-30%)"/>
    <n v="0"/>
    <s v="20230210T223747"/>
    <n v="2023"/>
    <s v="02"/>
    <n v="10"/>
    <s v="22"/>
    <s v="37"/>
    <s v="47"/>
    <s v="GAN_GM_2500X1253px_32m_S2A_MSIL1C"/>
    <s v="2A_MSIL1C_S2_CD_CLS_AC_20230627T222622_TRUE_60HTE_020CC"/>
    <s v="S2A_MSIL1C_GM_20230210T223747_59GNP_20CC"/>
  </r>
  <r>
    <m/>
    <x v="0"/>
    <x v="0"/>
    <s v="-42.46, 171.20 | Zoom:12"/>
    <b v="1"/>
    <s v="New Zealand"/>
    <x v="1"/>
    <s v="GM"/>
    <d v="2023-02-07T00:00:00"/>
    <s v="59GMN"/>
    <s v="22:28:09 UTC"/>
    <n v="69.8"/>
    <x v="1"/>
    <s v="PNG"/>
    <x v="1"/>
    <x v="0"/>
    <n v="58.550000000000004"/>
    <n v="60"/>
    <x v="1"/>
    <s v="44964S2A_MSIL1CCDM-MLB-GANGM4496403 Cloudy (40%-90%)"/>
    <n v="1"/>
    <s v="20230207T222809"/>
    <n v="2023"/>
    <s v="02"/>
    <s v="07"/>
    <s v="22"/>
    <s v="28"/>
    <s v="09"/>
    <s v="GAN_GM_2500X1253px_32m_S2A_MSIL1C"/>
    <s v="2A_MSIL1C_S2_CD_CLS_AC_20230627T222622_TRUE_60HTE_020CC"/>
    <s v="S2A_MSIL1C_GM_20230207T222809_59GMN_69.8CC"/>
  </r>
  <r>
    <m/>
    <x v="0"/>
    <x v="0"/>
    <s v="-42.46, 171.20 | Zoom:12"/>
    <b v="1"/>
    <s v="New Zealand"/>
    <x v="1"/>
    <s v="GM"/>
    <d v="2023-02-07T00:00:00"/>
    <s v="59GNN"/>
    <s v="22:28:05 UTC"/>
    <n v="38"/>
    <x v="1"/>
    <s v="PNG"/>
    <x v="1"/>
    <x v="0"/>
    <n v="58.550000000000004"/>
    <n v="60"/>
    <x v="1"/>
    <s v="44964S2A_MSIL1CCDM-MLB-GANGM4496403 Cloudy (40%-90%)"/>
    <n v="0"/>
    <s v="20230207T222805"/>
    <n v="2023"/>
    <s v="02"/>
    <s v="07"/>
    <s v="22"/>
    <s v="28"/>
    <s v="05"/>
    <s v="GAN_GM_2500X1253px_32m_S2A_MSIL1C"/>
    <s v="2A_MSIL1C_S2_CD_CLS_AC_20230627T222622_TRUE_60HTE_020CC"/>
    <s v="S2A_MSIL1C_GM_20230207T222805_59GNN_38CC"/>
  </r>
  <r>
    <m/>
    <x v="0"/>
    <x v="0"/>
    <s v="-42.46, 171.20 | Zoom:12"/>
    <b v="1"/>
    <s v="New Zealand"/>
    <x v="1"/>
    <s v="GM"/>
    <d v="2023-02-07T00:00:00"/>
    <s v="59GMP"/>
    <s v="22:27:56 UTC"/>
    <n v="66.5"/>
    <x v="1"/>
    <s v="PNG"/>
    <x v="1"/>
    <x v="0"/>
    <n v="58.550000000000004"/>
    <n v="60"/>
    <x v="1"/>
    <s v="44964S2A_MSIL1CCDM-MLB-GANGM4496403 Cloudy (40%-90%)"/>
    <n v="0"/>
    <s v="20230207T222756"/>
    <n v="2023"/>
    <s v="02"/>
    <s v="07"/>
    <s v="22"/>
    <s v="27"/>
    <s v="56"/>
    <s v="GAN_GM_2500X1253px_32m_S2A_MSIL1C"/>
    <s v="2A_MSIL1C_S2_CD_CLS_AC_20230627T222622_TRUE_60HTE_020CC"/>
    <s v="S2A_MSIL1C_GM_20230207T222756_59GMP_66.5CC"/>
  </r>
  <r>
    <m/>
    <x v="0"/>
    <x v="0"/>
    <s v="-42.46, 171.20 | Zoom:12"/>
    <b v="1"/>
    <s v="New Zealand"/>
    <x v="1"/>
    <s v="GM"/>
    <d v="2023-02-07T00:00:00"/>
    <s v="59GNP"/>
    <s v="22:27:51 UTC"/>
    <n v="59.9"/>
    <x v="1"/>
    <s v="PNG"/>
    <x v="1"/>
    <x v="0"/>
    <n v="58.550000000000004"/>
    <n v="60"/>
    <x v="1"/>
    <s v="44964S2A_MSIL1CCDM-MLB-GANGM4496403 Cloudy (40%-90%)"/>
    <n v="0"/>
    <s v="20230207T222751"/>
    <n v="2023"/>
    <s v="02"/>
    <s v="07"/>
    <s v="22"/>
    <s v="27"/>
    <s v="51"/>
    <s v="GAN_GM_2500X1253px_32m_S2A_MSIL1C"/>
    <s v="2A_MSIL1C_S2_CD_CLS_AC_20230627T222622_TRUE_60HTE_020CC"/>
    <s v="S2A_MSIL1C_GM_20230207T222751_59GNP_59.9CC"/>
  </r>
  <r>
    <m/>
    <x v="0"/>
    <x v="0"/>
    <s v="-42.46, 171.20 | Zoom:12"/>
    <b v="1"/>
    <s v="New Zealand"/>
    <x v="1"/>
    <s v="GM"/>
    <d v="2023-02-05T00:00:00"/>
    <s v="59GMN"/>
    <s v="22:38:06 UTC"/>
    <n v="47.5"/>
    <x v="1"/>
    <s v="PNG"/>
    <x v="1"/>
    <x v="0"/>
    <n v="56.4"/>
    <n v="60"/>
    <x v="1"/>
    <s v="44962S2A_MSIL1CCDM-MLB-GANGM4496203 Cloudy (40%-90%)"/>
    <n v="1"/>
    <s v="20230205T223806"/>
    <n v="2023"/>
    <s v="02"/>
    <s v="05"/>
    <s v="22"/>
    <s v="38"/>
    <s v="06"/>
    <s v="GAN_GM_2500X1253px_32m_S2A_MSIL1C"/>
    <s v="2A_MSIL1C_S2_CD_CLS_AC_20230627T222622_TRUE_60HTE_020CC"/>
    <s v="S2A_MSIL1C_GM_20230205T223806_59GMN_47.5CC"/>
  </r>
  <r>
    <m/>
    <x v="0"/>
    <x v="0"/>
    <s v="-42.46, 171.20 | Zoom:12"/>
    <b v="1"/>
    <s v="New Zealand"/>
    <x v="1"/>
    <s v="GM"/>
    <d v="2023-02-05T00:00:00"/>
    <s v="59GNN"/>
    <s v="22:38:02 UTC"/>
    <n v="55.9"/>
    <x v="1"/>
    <s v="PNG"/>
    <x v="1"/>
    <x v="0"/>
    <n v="56.4"/>
    <n v="60"/>
    <x v="1"/>
    <s v="44962S2A_MSIL1CCDM-MLB-GANGM4496203 Cloudy (40%-90%)"/>
    <n v="0"/>
    <s v="20230205T223802"/>
    <n v="2023"/>
    <s v="02"/>
    <s v="05"/>
    <s v="22"/>
    <s v="38"/>
    <s v="02"/>
    <s v="GAN_GM_2500X1253px_32m_S2A_MSIL1C"/>
    <s v="2A_MSIL1C_S2_CD_CLS_AC_20230627T222622_TRUE_60HTE_020CC"/>
    <s v="S2A_MSIL1C_GM_20230205T223802_59GNN_55.9CC"/>
  </r>
  <r>
    <m/>
    <x v="0"/>
    <x v="0"/>
    <s v="-42.46, 171.20 | Zoom:12"/>
    <b v="1"/>
    <s v="New Zealand"/>
    <x v="1"/>
    <s v="GM"/>
    <d v="2023-02-05T00:00:00"/>
    <s v="59GMP"/>
    <s v="22:37:52 UTC"/>
    <n v="45.8"/>
    <x v="1"/>
    <s v="PNG"/>
    <x v="1"/>
    <x v="0"/>
    <n v="56.4"/>
    <n v="60"/>
    <x v="1"/>
    <s v="44962S2A_MSIL1CCDM-MLB-GANGM4496203 Cloudy (40%-90%)"/>
    <n v="0"/>
    <s v="20230205T223752"/>
    <n v="2023"/>
    <s v="02"/>
    <s v="05"/>
    <s v="22"/>
    <s v="37"/>
    <s v="52"/>
    <s v="GAN_GM_2500X1253px_32m_S2A_MSIL1C"/>
    <s v="2A_MSIL1C_S2_CD_CLS_AC_20230627T222622_TRUE_60HTE_020CC"/>
    <s v="S2A_MSIL1C_GM_20230205T223752_59GMP_45.8CC"/>
  </r>
  <r>
    <m/>
    <x v="0"/>
    <x v="0"/>
    <s v="-42.46, 171.20 | Zoom:12"/>
    <b v="1"/>
    <s v="New Zealand"/>
    <x v="1"/>
    <s v="GM"/>
    <d v="2023-02-05T00:00:00"/>
    <s v="59GNP"/>
    <s v="22:37:47 UTC"/>
    <n v="76.400000000000006"/>
    <x v="1"/>
    <s v="PNG"/>
    <x v="1"/>
    <x v="0"/>
    <n v="56.4"/>
    <n v="60"/>
    <x v="1"/>
    <s v="44962S2A_MSIL1CCDM-MLB-GANGM4496203 Cloudy (40%-90%)"/>
    <n v="0"/>
    <s v="20230205T223747"/>
    <n v="2023"/>
    <s v="02"/>
    <s v="05"/>
    <s v="22"/>
    <s v="37"/>
    <s v="47"/>
    <s v="GAN_GM_2500X1253px_32m_S2A_MSIL1C"/>
    <s v="2A_MSIL1C_S2_CD_CLS_AC_20230627T222622_TRUE_60HTE_020CC"/>
    <s v="S2A_MSIL1C_GM_20230205T223747_59GNP_76.4CC"/>
  </r>
  <r>
    <m/>
    <x v="0"/>
    <x v="0"/>
    <s v="-42.46, 171.20 | Zoom:12"/>
    <b v="1"/>
    <s v="New Zealand"/>
    <x v="1"/>
    <s v="GM"/>
    <d v="2023-02-02T00:00:00"/>
    <s v="59GMN"/>
    <s v="22:28:09 UTC"/>
    <n v="94"/>
    <x v="1"/>
    <s v="PNG"/>
    <x v="1"/>
    <x v="0"/>
    <n v="71.75"/>
    <n v="80"/>
    <x v="1"/>
    <s v="44959S2A_MSIL1CCDM-MLB-GANGM4495903 Cloudy (40%-90%)"/>
    <n v="1"/>
    <s v="20230202T222809"/>
    <n v="2023"/>
    <s v="02"/>
    <s v="02"/>
    <s v="22"/>
    <s v="28"/>
    <s v="09"/>
    <s v="GAN_GM_2500X1253px_32m_S2A_MSIL1C"/>
    <s v="2A_MSIL1C_S2_CD_CLS_AC_20230627T222622_TRUE_60HTE_020CC"/>
    <s v="S2A_MSIL1C_GM_20230202T222809_59GMN_94CC"/>
  </r>
  <r>
    <m/>
    <x v="0"/>
    <x v="0"/>
    <s v="-42.46, 171.20 | Zoom:12"/>
    <b v="1"/>
    <s v="New Zealand"/>
    <x v="1"/>
    <s v="GM"/>
    <d v="2023-02-02T00:00:00"/>
    <s v="59GNN"/>
    <s v="22:28:05 UTC"/>
    <n v="56.6"/>
    <x v="1"/>
    <s v="PNG"/>
    <x v="1"/>
    <x v="0"/>
    <n v="71.75"/>
    <n v="80"/>
    <x v="1"/>
    <s v="44959S2A_MSIL1CCDM-MLB-GANGM4495903 Cloudy (40%-90%)"/>
    <n v="0"/>
    <s v="20230202T222805"/>
    <n v="2023"/>
    <s v="02"/>
    <s v="02"/>
    <s v="22"/>
    <s v="28"/>
    <s v="05"/>
    <s v="GAN_GM_2500X1253px_32m_S2A_MSIL1C"/>
    <s v="2A_MSIL1C_S2_CD_CLS_AC_20230627T222622_TRUE_60HTE_020CC"/>
    <s v="S2A_MSIL1C_GM_20230202T222805_59GNN_56.6CC"/>
  </r>
  <r>
    <m/>
    <x v="0"/>
    <x v="0"/>
    <s v="-42.46, 171.20 | Zoom:12"/>
    <b v="1"/>
    <s v="New Zealand"/>
    <x v="1"/>
    <s v="GM"/>
    <d v="2023-02-02T00:00:00"/>
    <s v="59GMP"/>
    <s v="22:27:57 UTC"/>
    <n v="80.599999999999994"/>
    <x v="1"/>
    <s v="PNG"/>
    <x v="1"/>
    <x v="0"/>
    <n v="71.75"/>
    <n v="80"/>
    <x v="1"/>
    <s v="44959S2A_MSIL1CCDM-MLB-GANGM4495903 Cloudy (40%-90%)"/>
    <n v="0"/>
    <s v="20230202T222757"/>
    <n v="2023"/>
    <s v="02"/>
    <s v="02"/>
    <s v="22"/>
    <s v="27"/>
    <s v="57"/>
    <s v="GAN_GM_2500X1253px_32m_S2A_MSIL1C"/>
    <s v="2A_MSIL1C_S2_CD_CLS_AC_20230627T222622_TRUE_60HTE_020CC"/>
    <s v="S2A_MSIL1C_GM_20230202T222757_59GMP_80.6CC"/>
  </r>
  <r>
    <m/>
    <x v="0"/>
    <x v="0"/>
    <s v="-42.46, 171.20 | Zoom:12"/>
    <b v="1"/>
    <s v="New Zealand"/>
    <x v="1"/>
    <s v="GM"/>
    <d v="2023-02-02T00:00:00"/>
    <s v="59GNP"/>
    <s v="22:27:51 UTC"/>
    <n v="55.8"/>
    <x v="1"/>
    <s v="PNG"/>
    <x v="1"/>
    <x v="0"/>
    <n v="71.75"/>
    <n v="80"/>
    <x v="1"/>
    <s v="44959S2A_MSIL1CCDM-MLB-GANGM4495903 Cloudy (40%-90%)"/>
    <n v="0"/>
    <s v="20230202T222751"/>
    <n v="2023"/>
    <s v="02"/>
    <s v="02"/>
    <s v="22"/>
    <s v="27"/>
    <s v="51"/>
    <s v="GAN_GM_2500X1253px_32m_S2A_MSIL1C"/>
    <s v="2A_MSIL1C_S2_CD_CLS_AC_20230627T222622_TRUE_60HTE_020CC"/>
    <s v="S2A_MSIL1C_GM_20230202T222751_59GNP_55.8CC"/>
  </r>
  <r>
    <m/>
    <x v="0"/>
    <x v="0"/>
    <s v="-42.46, 171.20 | Zoom:12"/>
    <b v="1"/>
    <s v="New Zealand"/>
    <x v="1"/>
    <s v="GM"/>
    <d v="2023-01-31T00:00:00"/>
    <s v="59GMN"/>
    <s v="22:38:04 UTC"/>
    <n v="99.6"/>
    <x v="1"/>
    <s v="PNG"/>
    <x v="1"/>
    <x v="0"/>
    <n v="98.175000000000011"/>
    <n v="100"/>
    <x v="2"/>
    <s v="44957S2A_MSIL1CCDM-MLB-GANGM4495704 Overcast (100%)"/>
    <n v="1"/>
    <s v="20230131T223804"/>
    <n v="2023"/>
    <s v="01"/>
    <n v="31"/>
    <s v="22"/>
    <s v="38"/>
    <s v="04"/>
    <s v="GAN_GM_2500X1253px_32m_S2A_MSIL1C"/>
    <s v="2A_MSIL1C_S2_CD_CLS_AC_20230627T222622_TRUE_60HTE_020CC"/>
    <s v="S2A_MSIL1C_GM_20230131T223804_59GMN_99.6CC"/>
  </r>
  <r>
    <m/>
    <x v="0"/>
    <x v="0"/>
    <s v="-42.46, 171.20 | Zoom:12"/>
    <b v="1"/>
    <s v="New Zealand"/>
    <x v="1"/>
    <s v="GM"/>
    <d v="2023-01-31T00:00:00"/>
    <s v="59GNN"/>
    <s v="22:38:00 UTC"/>
    <n v="93.2"/>
    <x v="1"/>
    <s v="PNG"/>
    <x v="1"/>
    <x v="0"/>
    <n v="98.175000000000011"/>
    <n v="100"/>
    <x v="2"/>
    <s v="44957S2A_MSIL1CCDM-MLB-GANGM4495704 Overcast (100%)"/>
    <n v="0"/>
    <s v="20230131T223800"/>
    <n v="2023"/>
    <s v="01"/>
    <n v="31"/>
    <s v="22"/>
    <s v="38"/>
    <s v="00"/>
    <s v="GAN_GM_2500X1253px_32m_S2A_MSIL1C"/>
    <s v="2A_MSIL1C_S2_CD_CLS_AC_20230627T222622_TRUE_60HTE_020CC"/>
    <s v="S2A_MSIL1C_GM_20230131T223800_59GNN_93.2CC"/>
  </r>
  <r>
    <m/>
    <x v="0"/>
    <x v="0"/>
    <s v="-42.46, 171.20 | Zoom:12"/>
    <b v="1"/>
    <s v="New Zealand"/>
    <x v="1"/>
    <s v="GM"/>
    <d v="2023-01-31T00:00:00"/>
    <s v="59GMP"/>
    <s v="22:37:50 UTC"/>
    <n v="99.9"/>
    <x v="1"/>
    <s v="PNG"/>
    <x v="1"/>
    <x v="0"/>
    <n v="98.175000000000011"/>
    <n v="100"/>
    <x v="2"/>
    <s v="44957S2A_MSIL1CCDM-MLB-GANGM4495704 Overcast (100%)"/>
    <n v="0"/>
    <s v="20230131T223750"/>
    <n v="2023"/>
    <s v="01"/>
    <n v="31"/>
    <s v="22"/>
    <s v="37"/>
    <s v="50"/>
    <s v="GAN_GM_2500X1253px_32m_S2A_MSIL1C"/>
    <s v="2A_MSIL1C_S2_CD_CLS_AC_20230627T222622_TRUE_60HTE_020CC"/>
    <s v="S2A_MSIL1C_GM_20230131T223750_59GMP_99.9CC"/>
  </r>
  <r>
    <m/>
    <x v="0"/>
    <x v="0"/>
    <s v="-42.46, 171.20 | Zoom:12"/>
    <b v="1"/>
    <s v="New Zealand"/>
    <x v="1"/>
    <s v="GM"/>
    <d v="2023-01-31T00:00:00"/>
    <s v="59GNP"/>
    <s v="22:37:46 UTC"/>
    <n v="100"/>
    <x v="1"/>
    <s v="PNG"/>
    <x v="1"/>
    <x v="0"/>
    <n v="98.175000000000011"/>
    <n v="100"/>
    <x v="2"/>
    <s v="44957S2A_MSIL1CCDM-MLB-GANGM4495704 Overcast (100%)"/>
    <n v="0"/>
    <s v="20230131T223746"/>
    <n v="2023"/>
    <s v="01"/>
    <n v="31"/>
    <s v="22"/>
    <s v="37"/>
    <s v="46"/>
    <s v="GAN_GM_2500X1253px_32m_S2A_MSIL1C"/>
    <s v="2A_MSIL1C_S2_CD_CLS_AC_20230627T222622_TRUE_60HTE_020CC"/>
    <s v="S2A_MSIL1C_GM_20230131T223746_59GNP_100CC"/>
  </r>
  <r>
    <m/>
    <x v="0"/>
    <x v="0"/>
    <s v="-42.46, 171.20 | Zoom:12"/>
    <b v="1"/>
    <s v="New Zealand"/>
    <x v="1"/>
    <s v="GM"/>
    <d v="2023-01-28T00:00:00"/>
    <s v="59GMN"/>
    <s v="22:28:08 UTC"/>
    <n v="26.5"/>
    <x v="1"/>
    <s v="PNG"/>
    <x v="1"/>
    <x v="0"/>
    <n v="46.300000000000004"/>
    <n v="50"/>
    <x v="1"/>
    <s v="44954S2A_MSIL1CCDM-MLB-GANGM4495403 Cloudy (40%-90%)"/>
    <n v="1"/>
    <s v="20230128T222808"/>
    <n v="2023"/>
    <s v="01"/>
    <n v="28"/>
    <s v="22"/>
    <s v="28"/>
    <s v="08"/>
    <s v="GAN_GM_2500X1253px_32m_S2A_MSIL1C"/>
    <s v="2A_MSIL1C_S2_CD_CLS_AC_20230627T222622_TRUE_60HTE_020CC"/>
    <s v="S2A_MSIL1C_GM_20230128T222808_59GMN_26.5CC"/>
  </r>
  <r>
    <m/>
    <x v="0"/>
    <x v="0"/>
    <s v="-42.46, 171.20 | Zoom:12"/>
    <b v="1"/>
    <s v="New Zealand"/>
    <x v="1"/>
    <s v="GM"/>
    <d v="2023-01-28T00:00:00"/>
    <s v="59GNN"/>
    <s v="22:28:04 UTC"/>
    <n v="34.700000000000003"/>
    <x v="1"/>
    <s v="PNG"/>
    <x v="1"/>
    <x v="0"/>
    <n v="46.300000000000004"/>
    <n v="50"/>
    <x v="1"/>
    <s v="44954S2A_MSIL1CCDM-MLB-GANGM4495403 Cloudy (40%-90%)"/>
    <n v="0"/>
    <s v="20230128T222804"/>
    <n v="2023"/>
    <s v="01"/>
    <n v="28"/>
    <s v="22"/>
    <s v="28"/>
    <s v="04"/>
    <s v="GAN_GM_2500X1253px_32m_S2A_MSIL1C"/>
    <s v="2A_MSIL1C_S2_CD_CLS_AC_20230627T222622_TRUE_60HTE_020CC"/>
    <s v="S2A_MSIL1C_GM_20230128T222804_59GNN_34.7CC"/>
  </r>
  <r>
    <m/>
    <x v="0"/>
    <x v="0"/>
    <s v="-42.46, 171.20 | Zoom:12"/>
    <b v="1"/>
    <s v="New Zealand"/>
    <x v="1"/>
    <s v="GM"/>
    <d v="2023-01-28T00:00:00"/>
    <s v="59GMP"/>
    <s v="22:27:56 UTC"/>
    <n v="49.6"/>
    <x v="1"/>
    <s v="PNG"/>
    <x v="1"/>
    <x v="0"/>
    <n v="46.300000000000004"/>
    <n v="50"/>
    <x v="1"/>
    <s v="44954S2A_MSIL1CCDM-MLB-GANGM4495403 Cloudy (40%-90%)"/>
    <n v="0"/>
    <s v="20230128T222756"/>
    <n v="2023"/>
    <s v="01"/>
    <n v="28"/>
    <s v="22"/>
    <s v="27"/>
    <s v="56"/>
    <s v="GAN_GM_2500X1253px_32m_S2A_MSIL1C"/>
    <s v="2A_MSIL1C_S2_CD_CLS_AC_20230627T222622_TRUE_60HTE_020CC"/>
    <s v="S2A_MSIL1C_GM_20230128T222756_59GMP_49.6CC"/>
  </r>
  <r>
    <m/>
    <x v="0"/>
    <x v="0"/>
    <s v="-42.46, 171.20 | Zoom:12"/>
    <b v="1"/>
    <s v="New Zealand"/>
    <x v="1"/>
    <s v="GM"/>
    <d v="2023-01-28T00:00:00"/>
    <s v="59GNP"/>
    <s v="22:27:50 UTC"/>
    <n v="74.400000000000006"/>
    <x v="1"/>
    <s v="PNG"/>
    <x v="1"/>
    <x v="0"/>
    <n v="46.300000000000004"/>
    <n v="50"/>
    <x v="1"/>
    <s v="44954S2A_MSIL1CCDM-MLB-GANGM4495403 Cloudy (40%-90%)"/>
    <n v="0"/>
    <s v="20230128T222750"/>
    <n v="2023"/>
    <s v="01"/>
    <n v="28"/>
    <s v="22"/>
    <s v="27"/>
    <s v="50"/>
    <s v="GAN_GM_2500X1253px_32m_S2A_MSIL1C"/>
    <s v="2A_MSIL1C_S2_CD_CLS_AC_20230627T222622_TRUE_60HTE_020CC"/>
    <s v="S2A_MSIL1C_GM_20230128T222750_59GNP_74.4CC"/>
  </r>
  <r>
    <m/>
    <x v="0"/>
    <x v="0"/>
    <s v="-42.46, 171.20 | Zoom:12"/>
    <b v="1"/>
    <s v="New Zealand"/>
    <x v="1"/>
    <s v="GM"/>
    <d v="2023-01-26T00:00:00"/>
    <s v="59GMN"/>
    <s v="22:38:04 UTC"/>
    <n v="25.2"/>
    <x v="1"/>
    <s v="PNG"/>
    <x v="1"/>
    <x v="0"/>
    <n v="22.625"/>
    <n v="30"/>
    <x v="0"/>
    <s v="44952S2A_MSIL1CCDM-MLB-GANGM4495202 Sunny (10%-30%)"/>
    <n v="1"/>
    <s v="20230126T223804"/>
    <n v="2023"/>
    <s v="01"/>
    <n v="26"/>
    <s v="22"/>
    <s v="38"/>
    <s v="04"/>
    <s v="GAN_GM_2500X1253px_32m_S2A_MSIL1C"/>
    <s v="2A_MSIL1C_S2_CD_CLS_AC_20230627T222622_TRUE_60HTE_020CC"/>
    <s v="S2A_MSIL1C_GM_20230126T223804_59GMN_25.2CC"/>
  </r>
  <r>
    <m/>
    <x v="0"/>
    <x v="0"/>
    <s v="-42.46, 171.20 | Zoom:12"/>
    <b v="1"/>
    <s v="New Zealand"/>
    <x v="1"/>
    <s v="GM"/>
    <d v="2023-01-26T00:00:00"/>
    <s v="59GNN"/>
    <s v="22:38:01 UTC"/>
    <n v="28.9"/>
    <x v="1"/>
    <s v="PNG"/>
    <x v="1"/>
    <x v="0"/>
    <n v="22.625"/>
    <n v="30"/>
    <x v="0"/>
    <s v="44952S2A_MSIL1CCDM-MLB-GANGM4495202 Sunny (10%-30%)"/>
    <n v="0"/>
    <s v="20230126T223801"/>
    <n v="2023"/>
    <s v="01"/>
    <n v="26"/>
    <s v="22"/>
    <s v="38"/>
    <s v="01"/>
    <s v="GAN_GM_2500X1253px_32m_S2A_MSIL1C"/>
    <s v="2A_MSIL1C_S2_CD_CLS_AC_20230627T222622_TRUE_60HTE_020CC"/>
    <s v="S2A_MSIL1C_GM_20230126T223801_59GNN_28.9CC"/>
  </r>
  <r>
    <m/>
    <x v="0"/>
    <x v="0"/>
    <s v="-42.46, 171.20 | Zoom:12"/>
    <b v="1"/>
    <s v="New Zealand"/>
    <x v="1"/>
    <s v="GM"/>
    <d v="2023-01-26T00:00:00"/>
    <s v="59GMP"/>
    <s v="22:37:50 UTC"/>
    <n v="1"/>
    <x v="1"/>
    <s v="PNG"/>
    <x v="1"/>
    <x v="0"/>
    <n v="22.625"/>
    <n v="30"/>
    <x v="0"/>
    <s v="44952S2A_MSIL1CCDM-MLB-GANGM4495202 Sunny (10%-30%)"/>
    <n v="0"/>
    <s v="20230126T223750"/>
    <n v="2023"/>
    <s v="01"/>
    <n v="26"/>
    <s v="22"/>
    <s v="37"/>
    <s v="50"/>
    <s v="GAN_GM_2500X1253px_32m_S2A_MSIL1C"/>
    <s v="2A_MSIL1C_S2_CD_CLS_AC_20230627T222622_TRUE_60HTE_020CC"/>
    <s v="S2A_MSIL1C_GM_20230126T223750_59GMP_1CC"/>
  </r>
  <r>
    <m/>
    <x v="0"/>
    <x v="0"/>
    <s v="-42.46, 171.20 | Zoom:12"/>
    <b v="1"/>
    <s v="New Zealand"/>
    <x v="1"/>
    <s v="GM"/>
    <d v="2023-01-26T00:00:00"/>
    <s v="59GNP"/>
    <s v="22:37:46 UTC"/>
    <n v="35.4"/>
    <x v="1"/>
    <s v="PNG"/>
    <x v="1"/>
    <x v="0"/>
    <n v="22.625"/>
    <n v="30"/>
    <x v="0"/>
    <s v="44952S2A_MSIL1CCDM-MLB-GANGM4495202 Sunny (10%-30%)"/>
    <n v="0"/>
    <s v="20230126T223746"/>
    <n v="2023"/>
    <s v="01"/>
    <n v="26"/>
    <s v="22"/>
    <s v="37"/>
    <s v="46"/>
    <s v="GAN_GM_2500X1253px_32m_S2A_MSIL1C"/>
    <s v="2A_MSIL1C_S2_CD_CLS_AC_20230627T222622_TRUE_60HTE_020CC"/>
    <s v="S2A_MSIL1C_GM_20230126T223746_59GNP_35.4CC"/>
  </r>
  <r>
    <m/>
    <x v="0"/>
    <x v="0"/>
    <s v="-42.46, 171.20 | Zoom:12"/>
    <b v="1"/>
    <s v="New Zealand"/>
    <x v="1"/>
    <s v="GM"/>
    <d v="2023-01-23T00:00:00"/>
    <s v="59GMN"/>
    <s v="22:28:07 UTC"/>
    <n v="17.600000000000001"/>
    <x v="1"/>
    <s v="PNG"/>
    <x v="1"/>
    <x v="0"/>
    <n v="29.55"/>
    <n v="30"/>
    <x v="0"/>
    <s v="44949S2A_MSIL1CCDM-MLB-GANGM4494902 Sunny (10%-30%)"/>
    <n v="1"/>
    <s v="20230123T222807"/>
    <n v="2023"/>
    <s v="01"/>
    <n v="23"/>
    <s v="22"/>
    <s v="28"/>
    <s v="07"/>
    <s v="GAN_GM_2500X1253px_32m_S2A_MSIL1C"/>
    <s v="2A_MSIL1C_S2_CD_CLS_AC_20230627T222622_TRUE_60HTE_020CC"/>
    <s v="S2A_MSIL1C_GM_20230123T222807_59GMN_17.6CC"/>
  </r>
  <r>
    <m/>
    <x v="0"/>
    <x v="0"/>
    <s v="-42.46, 171.20 | Zoom:12"/>
    <b v="1"/>
    <s v="New Zealand"/>
    <x v="1"/>
    <s v="GM"/>
    <d v="2023-01-23T00:00:00"/>
    <s v="59GNN"/>
    <s v="22:28:03 UTC"/>
    <n v="49.3"/>
    <x v="1"/>
    <s v="PNG"/>
    <x v="1"/>
    <x v="0"/>
    <n v="29.55"/>
    <n v="30"/>
    <x v="0"/>
    <s v="44949S2A_MSIL1CCDM-MLB-GANGM4494902 Sunny (10%-30%)"/>
    <n v="0"/>
    <s v="20230123T222803"/>
    <n v="2023"/>
    <s v="01"/>
    <n v="23"/>
    <s v="22"/>
    <s v="28"/>
    <s v="03"/>
    <s v="GAN_GM_2500X1253px_32m_S2A_MSIL1C"/>
    <s v="2A_MSIL1C_S2_CD_CLS_AC_20230627T222622_TRUE_60HTE_020CC"/>
    <s v="S2A_MSIL1C_GM_20230123T222803_59GNN_49.3CC"/>
  </r>
  <r>
    <m/>
    <x v="0"/>
    <x v="0"/>
    <s v="-42.46, 171.20 | Zoom:12"/>
    <b v="1"/>
    <s v="New Zealand"/>
    <x v="1"/>
    <s v="GM"/>
    <d v="2023-01-23T00:00:00"/>
    <s v="59GMP"/>
    <s v="22:27:54 UTC"/>
    <n v="14"/>
    <x v="1"/>
    <s v="PNG"/>
    <x v="1"/>
    <x v="0"/>
    <n v="29.55"/>
    <n v="30"/>
    <x v="0"/>
    <s v="44949S2A_MSIL1CCDM-MLB-GANGM4494902 Sunny (10%-30%)"/>
    <n v="0"/>
    <s v="20230123T222754"/>
    <n v="2023"/>
    <s v="01"/>
    <n v="23"/>
    <s v="22"/>
    <s v="27"/>
    <s v="54"/>
    <s v="GAN_GM_2500X1253px_32m_S2A_MSIL1C"/>
    <s v="2A_MSIL1C_S2_CD_CLS_AC_20230627T222622_TRUE_60HTE_020CC"/>
    <s v="S2A_MSIL1C_GM_20230123T222754_59GMP_14CC"/>
  </r>
  <r>
    <m/>
    <x v="0"/>
    <x v="0"/>
    <s v="-42.46, 171.20 | Zoom:12"/>
    <b v="1"/>
    <s v="New Zealand"/>
    <x v="1"/>
    <s v="GM"/>
    <d v="2023-01-23T00:00:00"/>
    <s v="59GNP"/>
    <s v="22:27:49 UTC"/>
    <n v="37.299999999999997"/>
    <x v="1"/>
    <s v="PNG"/>
    <x v="1"/>
    <x v="0"/>
    <n v="29.55"/>
    <n v="30"/>
    <x v="0"/>
    <s v="44949S2A_MSIL1CCDM-MLB-GANGM4494902 Sunny (10%-30%)"/>
    <n v="0"/>
    <s v="20230123T222749"/>
    <n v="2023"/>
    <s v="01"/>
    <n v="23"/>
    <s v="22"/>
    <s v="27"/>
    <s v="49"/>
    <s v="GAN_GM_2500X1253px_32m_S2A_MSIL1C"/>
    <s v="2A_MSIL1C_S2_CD_CLS_AC_20230627T222622_TRUE_60HTE_020CC"/>
    <s v="S2A_MSIL1C_GM_20230123T222749_59GNP_37.3CC"/>
  </r>
  <r>
    <m/>
    <x v="0"/>
    <x v="0"/>
    <s v="-42.46, 171.20 | Zoom:12"/>
    <b v="1"/>
    <s v="New Zealand"/>
    <x v="1"/>
    <s v="GM"/>
    <d v="2023-01-21T00:00:00"/>
    <s v="59GMN"/>
    <s v="22:38:05 UTC"/>
    <n v="65.599999999999994"/>
    <x v="1"/>
    <s v="PNG"/>
    <x v="1"/>
    <x v="0"/>
    <n v="70.025000000000006"/>
    <n v="80"/>
    <x v="1"/>
    <s v="44947S2A_MSIL1CCDM-MLB-GANGM4494703 Cloudy (40%-90%)"/>
    <n v="1"/>
    <s v="20230121T223805"/>
    <n v="2023"/>
    <s v="01"/>
    <n v="21"/>
    <s v="22"/>
    <s v="38"/>
    <s v="05"/>
    <s v="GAN_GM_2500X1253px_32m_S2A_MSIL1C"/>
    <s v="2A_MSIL1C_S2_CD_CLS_AC_20230627T222622_TRUE_60HTE_020CC"/>
    <s v="S2A_MSIL1C_GM_20230121T223805_59GMN_65.6CC"/>
  </r>
  <r>
    <m/>
    <x v="0"/>
    <x v="0"/>
    <s v="-42.46, 171.20 | Zoom:12"/>
    <b v="1"/>
    <s v="New Zealand"/>
    <x v="1"/>
    <s v="GM"/>
    <d v="2023-01-21T00:00:00"/>
    <s v="59GNN"/>
    <s v="22:38:01 UTC"/>
    <n v="62.5"/>
    <x v="1"/>
    <s v="PNG"/>
    <x v="1"/>
    <x v="0"/>
    <n v="70.025000000000006"/>
    <n v="80"/>
    <x v="1"/>
    <s v="44947S2A_MSIL1CCDM-MLB-GANGM4494703 Cloudy (40%-90%)"/>
    <n v="0"/>
    <s v="20230121T223801"/>
    <n v="2023"/>
    <s v="01"/>
    <n v="21"/>
    <s v="22"/>
    <s v="38"/>
    <s v="01"/>
    <s v="GAN_GM_2500X1253px_32m_S2A_MSIL1C"/>
    <s v="2A_MSIL1C_S2_CD_CLS_AC_20230627T222622_TRUE_60HTE_020CC"/>
    <s v="S2A_MSIL1C_GM_20230121T223801_59GNN_62.5CC"/>
  </r>
  <r>
    <m/>
    <x v="0"/>
    <x v="0"/>
    <s v="-42.46, 171.20 | Zoom:12"/>
    <b v="1"/>
    <s v="New Zealand"/>
    <x v="1"/>
    <s v="GM"/>
    <d v="2023-01-21T00:00:00"/>
    <s v="59GMP"/>
    <s v="22:37:51 UTC"/>
    <n v="77.2"/>
    <x v="1"/>
    <s v="PNG"/>
    <x v="1"/>
    <x v="0"/>
    <n v="70.025000000000006"/>
    <n v="80"/>
    <x v="1"/>
    <s v="44947S2A_MSIL1CCDM-MLB-GANGM4494703 Cloudy (40%-90%)"/>
    <n v="0"/>
    <s v="20230121T223751"/>
    <n v="2023"/>
    <s v="01"/>
    <n v="21"/>
    <s v="22"/>
    <s v="37"/>
    <s v="51"/>
    <s v="GAN_GM_2500X1253px_32m_S2A_MSIL1C"/>
    <s v="2A_MSIL1C_S2_CD_CLS_AC_20230627T222622_TRUE_60HTE_020CC"/>
    <s v="S2A_MSIL1C_GM_20230121T223751_59GMP_77.2CC"/>
  </r>
  <r>
    <m/>
    <x v="0"/>
    <x v="0"/>
    <s v="-42.46, 171.20 | Zoom:12"/>
    <b v="1"/>
    <s v="New Zealand"/>
    <x v="1"/>
    <s v="GM"/>
    <d v="2023-01-21T00:00:00"/>
    <s v="59GNP"/>
    <s v="22:37:46 UTC"/>
    <n v="74.8"/>
    <x v="1"/>
    <s v="PNG"/>
    <x v="1"/>
    <x v="0"/>
    <n v="70.025000000000006"/>
    <n v="80"/>
    <x v="1"/>
    <s v="44947S2A_MSIL1CCDM-MLB-GANGM4494703 Cloudy (40%-90%)"/>
    <n v="0"/>
    <s v="20230121T223746"/>
    <n v="2023"/>
    <s v="01"/>
    <n v="21"/>
    <s v="22"/>
    <s v="37"/>
    <s v="46"/>
    <s v="GAN_GM_2500X1253px_32m_S2A_MSIL1C"/>
    <s v="2A_MSIL1C_S2_CD_CLS_AC_20230627T222622_TRUE_60HTE_020CC"/>
    <s v="S2A_MSIL1C_GM_20230121T223746_59GNP_74.8CC"/>
  </r>
  <r>
    <m/>
    <x v="0"/>
    <x v="0"/>
    <s v="-42.46, 171.20 | Zoom:12"/>
    <b v="1"/>
    <s v="New Zealand"/>
    <x v="1"/>
    <s v="GM"/>
    <d v="2023-01-18T00:00:00"/>
    <s v="59GMN"/>
    <s v="22:28:08 UTC"/>
    <n v="6.8"/>
    <x v="1"/>
    <s v="PNG"/>
    <x v="1"/>
    <x v="0"/>
    <n v="2.5"/>
    <n v="10"/>
    <x v="0"/>
    <s v="44944S2A_MSIL1CCDM-MLB-GANGM4494402 Sunny (10%-30%)"/>
    <n v="1"/>
    <s v="20230118T222808"/>
    <n v="2023"/>
    <s v="01"/>
    <n v="18"/>
    <s v="22"/>
    <s v="28"/>
    <s v="08"/>
    <s v="GAN_GM_2500X1253px_32m_S2A_MSIL1C"/>
    <s v="2A_MSIL1C_S2_CD_CLS_AC_20230627T222622_TRUE_60HTE_020CC"/>
    <s v="S2A_MSIL1C_GM_20230118T222808_59GMN_6.8CC"/>
  </r>
  <r>
    <m/>
    <x v="0"/>
    <x v="0"/>
    <s v="-42.46, 171.20 | Zoom:12"/>
    <b v="1"/>
    <s v="New Zealand"/>
    <x v="1"/>
    <s v="GM"/>
    <d v="2023-01-18T00:00:00"/>
    <s v="59GNN"/>
    <s v="22:28:04 UTC"/>
    <n v="2.2000000000000002"/>
    <x v="1"/>
    <s v="PNG"/>
    <x v="1"/>
    <x v="0"/>
    <n v="2.5"/>
    <n v="10"/>
    <x v="0"/>
    <s v="44944S2A_MSIL1CCDM-MLB-GANGM4494402 Sunny (10%-30%)"/>
    <n v="0"/>
    <s v="20230118T222804"/>
    <n v="2023"/>
    <s v="01"/>
    <n v="18"/>
    <s v="22"/>
    <s v="28"/>
    <s v="04"/>
    <s v="GAN_GM_2500X1253px_32m_S2A_MSIL1C"/>
    <s v="2A_MSIL1C_S2_CD_CLS_AC_20230627T222622_TRUE_60HTE_020CC"/>
    <s v="S2A_MSIL1C_GM_20230118T222804_59GNN_2.2CC"/>
  </r>
  <r>
    <m/>
    <x v="0"/>
    <x v="0"/>
    <s v="-42.46, 171.20 | Zoom:12"/>
    <b v="1"/>
    <s v="New Zealand"/>
    <x v="1"/>
    <s v="GM"/>
    <d v="2023-01-18T00:00:00"/>
    <s v="59GMP"/>
    <s v="22:27:56 UTC"/>
    <n v="0"/>
    <x v="1"/>
    <s v="PNG"/>
    <x v="1"/>
    <x v="0"/>
    <n v="2.5"/>
    <n v="10"/>
    <x v="0"/>
    <s v="44944S2A_MSIL1CCDM-MLB-GANGM4494402 Sunny (10%-30%)"/>
    <n v="0"/>
    <s v="20230118T222756"/>
    <n v="2023"/>
    <s v="01"/>
    <n v="18"/>
    <s v="22"/>
    <s v="27"/>
    <s v="56"/>
    <s v="GAN_GM_2500X1253px_32m_S2A_MSIL1C"/>
    <s v="2A_MSIL1C_S2_CD_CLS_AC_20230627T222622_TRUE_60HTE_020CC"/>
    <s v="S2A_MSIL1C_GM_20230118T222756_59GMP_0CC"/>
  </r>
  <r>
    <m/>
    <x v="0"/>
    <x v="0"/>
    <s v="-42.46, 171.20 | Zoom:12"/>
    <b v="1"/>
    <s v="New Zealand"/>
    <x v="1"/>
    <s v="GM"/>
    <d v="2023-01-18T00:00:00"/>
    <s v="59GNP"/>
    <s v="22:27:50 UTC"/>
    <n v="1"/>
    <x v="1"/>
    <s v="PNG"/>
    <x v="1"/>
    <x v="0"/>
    <n v="2.5"/>
    <n v="10"/>
    <x v="0"/>
    <s v="44944S2A_MSIL1CCDM-MLB-GANGM4494402 Sunny (10%-30%)"/>
    <n v="0"/>
    <s v="20230118T222750"/>
    <n v="2023"/>
    <s v="01"/>
    <n v="18"/>
    <s v="22"/>
    <s v="27"/>
    <s v="50"/>
    <s v="GAN_GM_2500X1253px_32m_S2A_MSIL1C"/>
    <s v="2A_MSIL1C_S2_CD_CLS_AC_20230627T222622_TRUE_60HTE_020CC"/>
    <s v="S2A_MSIL1C_GM_20230118T222750_59GNP_1CC"/>
  </r>
  <r>
    <m/>
    <x v="0"/>
    <x v="0"/>
    <s v="-42.46, 171.20 | Zoom:12"/>
    <b v="1"/>
    <s v="New Zealand"/>
    <x v="1"/>
    <s v="GM"/>
    <d v="2023-01-16T00:00:00"/>
    <s v="59GMN"/>
    <s v="22:38:03 UTC"/>
    <n v="32.5"/>
    <x v="1"/>
    <s v="PNG"/>
    <x v="1"/>
    <x v="0"/>
    <n v="36.924999999999997"/>
    <n v="40"/>
    <x v="1"/>
    <s v="44942S2A_MSIL1CCDM-MLB-GANGM4494203 Cloudy (40%-90%)"/>
    <n v="1"/>
    <s v="20230116T223803"/>
    <n v="2023"/>
    <s v="01"/>
    <n v="16"/>
    <s v="22"/>
    <s v="38"/>
    <s v="03"/>
    <s v="GAN_GM_2500X1253px_32m_S2A_MSIL1C"/>
    <s v="2A_MSIL1C_S2_CD_CLS_AC_20230627T222622_TRUE_60HTE_020CC"/>
    <s v="S2A_MSIL1C_GM_20230116T223803_59GMN_32.5CC"/>
  </r>
  <r>
    <m/>
    <x v="0"/>
    <x v="0"/>
    <s v="-42.46, 171.20 | Zoom:12"/>
    <b v="1"/>
    <s v="New Zealand"/>
    <x v="1"/>
    <s v="GM"/>
    <d v="2023-01-16T00:00:00"/>
    <s v="59GNN"/>
    <s v="22:37:59 UTC"/>
    <n v="24.2"/>
    <x v="1"/>
    <s v="PNG"/>
    <x v="1"/>
    <x v="0"/>
    <n v="36.924999999999997"/>
    <n v="40"/>
    <x v="1"/>
    <s v="44942S2A_MSIL1CCDM-MLB-GANGM4494203 Cloudy (40%-90%)"/>
    <n v="0"/>
    <s v="20230116T223759"/>
    <n v="2023"/>
    <s v="01"/>
    <n v="16"/>
    <s v="22"/>
    <s v="37"/>
    <s v="59"/>
    <s v="GAN_GM_2500X1253px_32m_S2A_MSIL1C"/>
    <s v="2A_MSIL1C_S2_CD_CLS_AC_20230627T222622_TRUE_60HTE_020CC"/>
    <s v="S2A_MSIL1C_GM_20230116T223759_59GNN_24.2CC"/>
  </r>
  <r>
    <m/>
    <x v="0"/>
    <x v="0"/>
    <s v="-42.46, 171.20 | Zoom:12"/>
    <b v="1"/>
    <s v="New Zealand"/>
    <x v="1"/>
    <s v="GM"/>
    <d v="2023-01-16T00:00:00"/>
    <s v="59GMP"/>
    <s v="22:37:49 UTC"/>
    <n v="49.7"/>
    <x v="1"/>
    <s v="PNG"/>
    <x v="1"/>
    <x v="0"/>
    <n v="36.924999999999997"/>
    <n v="40"/>
    <x v="1"/>
    <s v="44942S2A_MSIL1CCDM-MLB-GANGM4494203 Cloudy (40%-90%)"/>
    <n v="0"/>
    <s v="20230116T223749"/>
    <n v="2023"/>
    <s v="01"/>
    <n v="16"/>
    <s v="22"/>
    <s v="37"/>
    <s v="49"/>
    <s v="GAN_GM_2500X1253px_32m_S2A_MSIL1C"/>
    <s v="2A_MSIL1C_S2_CD_CLS_AC_20230627T222622_TRUE_60HTE_020CC"/>
    <s v="S2A_MSIL1C_GM_20230116T223749_59GMP_49.7CC"/>
  </r>
  <r>
    <m/>
    <x v="0"/>
    <x v="0"/>
    <s v="-42.46, 171.20 | Zoom:12"/>
    <b v="1"/>
    <s v="New Zealand"/>
    <x v="1"/>
    <s v="GM"/>
    <d v="2023-01-16T00:00:00"/>
    <s v="59GNP"/>
    <s v="22:37:44 UTC"/>
    <n v="41.3"/>
    <x v="1"/>
    <s v="PNG"/>
    <x v="1"/>
    <x v="0"/>
    <n v="36.924999999999997"/>
    <n v="40"/>
    <x v="1"/>
    <s v="44942S2A_MSIL1CCDM-MLB-GANGM4494203 Cloudy (40%-90%)"/>
    <n v="0"/>
    <s v="20230116T223744"/>
    <n v="2023"/>
    <s v="01"/>
    <n v="16"/>
    <s v="22"/>
    <s v="37"/>
    <s v="44"/>
    <s v="GAN_GM_2500X1253px_32m_S2A_MSIL1C"/>
    <s v="2A_MSIL1C_S2_CD_CLS_AC_20230627T222622_TRUE_60HTE_020CC"/>
    <s v="S2A_MSIL1C_GM_20230116T223744_59GNP_41.3CC"/>
  </r>
  <r>
    <m/>
    <x v="0"/>
    <x v="0"/>
    <s v="-42.46, 171.20 | Zoom:12"/>
    <b v="1"/>
    <s v="New Zealand"/>
    <x v="1"/>
    <s v="GM"/>
    <d v="2023-01-13T00:00:00"/>
    <s v="59GMN"/>
    <s v="22:28:08 UTC"/>
    <n v="78.3"/>
    <x v="1"/>
    <s v="PNG"/>
    <x v="1"/>
    <x v="0"/>
    <n v="61.8"/>
    <n v="70"/>
    <x v="1"/>
    <s v="44939S2A_MSIL1CCDM-MLB-GANGM4493903 Cloudy (40%-90%)"/>
    <n v="1"/>
    <s v="20230113T222808"/>
    <n v="2023"/>
    <s v="01"/>
    <n v="13"/>
    <s v="22"/>
    <s v="28"/>
    <s v="08"/>
    <s v="GAN_GM_2500X1253px_32m_S2A_MSIL1C"/>
    <s v="2A_MSIL1C_S2_CD_CLS_AC_20230627T222622_TRUE_60HTE_020CC"/>
    <s v="S2A_MSIL1C_GM_20230113T222808_59GMN_78.3CC"/>
  </r>
  <r>
    <m/>
    <x v="0"/>
    <x v="0"/>
    <s v="-42.46, 171.20 | Zoom:12"/>
    <b v="1"/>
    <s v="New Zealand"/>
    <x v="1"/>
    <s v="GM"/>
    <d v="2023-01-13T00:00:00"/>
    <s v="59GNN"/>
    <s v="22:28:04 UTC"/>
    <n v="42.3"/>
    <x v="1"/>
    <s v="PNG"/>
    <x v="1"/>
    <x v="0"/>
    <n v="61.8"/>
    <n v="70"/>
    <x v="1"/>
    <s v="44939S2A_MSIL1CCDM-MLB-GANGM4493903 Cloudy (40%-90%)"/>
    <n v="0"/>
    <s v="20230113T222804"/>
    <n v="2023"/>
    <s v="01"/>
    <n v="13"/>
    <s v="22"/>
    <s v="28"/>
    <s v="04"/>
    <s v="GAN_GM_2500X1253px_32m_S2A_MSIL1C"/>
    <s v="2A_MSIL1C_S2_CD_CLS_AC_20230627T222622_TRUE_60HTE_020CC"/>
    <s v="S2A_MSIL1C_GM_20230113T222804_59GNN_42.3CC"/>
  </r>
  <r>
    <m/>
    <x v="0"/>
    <x v="0"/>
    <s v="-42.46, 171.20 | Zoom:12"/>
    <b v="1"/>
    <s v="New Zealand"/>
    <x v="1"/>
    <s v="GM"/>
    <d v="2023-01-13T00:00:00"/>
    <s v="59GMP"/>
    <s v="22:27:55 UTC"/>
    <n v="71"/>
    <x v="1"/>
    <s v="PNG"/>
    <x v="1"/>
    <x v="0"/>
    <n v="61.8"/>
    <n v="70"/>
    <x v="1"/>
    <s v="44939S2A_MSIL1CCDM-MLB-GANGM4493903 Cloudy (40%-90%)"/>
    <n v="0"/>
    <s v="20230113T222755"/>
    <n v="2023"/>
    <s v="01"/>
    <n v="13"/>
    <s v="22"/>
    <s v="27"/>
    <s v="55"/>
    <s v="GAN_GM_2500X1253px_32m_S2A_MSIL1C"/>
    <s v="2A_MSIL1C_S2_CD_CLS_AC_20230627T222622_TRUE_60HTE_020CC"/>
    <s v="S2A_MSIL1C_GM_20230113T222755_59GMP_71CC"/>
  </r>
  <r>
    <m/>
    <x v="0"/>
    <x v="0"/>
    <s v="-42.46, 171.20 | Zoom:12"/>
    <b v="1"/>
    <s v="New Zealand"/>
    <x v="1"/>
    <s v="GM"/>
    <d v="2023-01-13T00:00:00"/>
    <s v="59GNP"/>
    <s v="22:27:50 UTC"/>
    <n v="55.6"/>
    <x v="1"/>
    <s v="PNG"/>
    <x v="1"/>
    <x v="0"/>
    <n v="61.8"/>
    <n v="70"/>
    <x v="1"/>
    <s v="44939S2A_MSIL1CCDM-MLB-GANGM4493903 Cloudy (40%-90%)"/>
    <n v="0"/>
    <s v="20230113T222750"/>
    <n v="2023"/>
    <s v="01"/>
    <n v="13"/>
    <s v="22"/>
    <s v="27"/>
    <s v="50"/>
    <s v="GAN_GM_2500X1253px_32m_S2A_MSIL1C"/>
    <s v="2A_MSIL1C_S2_CD_CLS_AC_20230627T222622_TRUE_60HTE_020CC"/>
    <s v="S2A_MSIL1C_GM_20230113T222750_59GNP_55.6CC"/>
  </r>
  <r>
    <m/>
    <x v="0"/>
    <x v="0"/>
    <s v="-42.46, 171.20 | Zoom:12"/>
    <b v="1"/>
    <s v="New Zealand"/>
    <x v="1"/>
    <s v="GM"/>
    <d v="2023-01-11T00:00:00"/>
    <s v="59GMN"/>
    <s v="22:38:03 UTC"/>
    <n v="11.2"/>
    <x v="1"/>
    <s v="PNG"/>
    <x v="1"/>
    <x v="0"/>
    <n v="16.45"/>
    <n v="20"/>
    <x v="0"/>
    <s v="44937S2A_MSIL1CCDM-MLB-GANGM4493702 Sunny (10%-30%)"/>
    <n v="1"/>
    <s v="20230111T223803"/>
    <n v="2023"/>
    <s v="01"/>
    <n v="11"/>
    <s v="22"/>
    <s v="38"/>
    <s v="03"/>
    <s v="GAN_GM_2500X1253px_32m_S2A_MSIL1C"/>
    <s v="2A_MSIL1C_S2_CD_CLS_AC_20230627T222622_TRUE_60HTE_020CC"/>
    <s v="S2A_MSIL1C_GM_20230111T223803_59GMN_11.2CC"/>
  </r>
  <r>
    <m/>
    <x v="0"/>
    <x v="0"/>
    <s v="-42.46, 171.20 | Zoom:12"/>
    <b v="1"/>
    <s v="New Zealand"/>
    <x v="1"/>
    <s v="GM"/>
    <d v="2023-01-11T00:00:00"/>
    <s v="59GNN"/>
    <s v="22:37:59 UTC"/>
    <n v="38.299999999999997"/>
    <x v="1"/>
    <s v="PNG"/>
    <x v="1"/>
    <x v="0"/>
    <n v="16.45"/>
    <n v="20"/>
    <x v="0"/>
    <s v="44937S2A_MSIL1CCDM-MLB-GANGM4493702 Sunny (10%-30%)"/>
    <n v="0"/>
    <s v="20230111T223759"/>
    <n v="2023"/>
    <s v="01"/>
    <n v="11"/>
    <s v="22"/>
    <s v="37"/>
    <s v="59"/>
    <s v="GAN_GM_2500X1253px_32m_S2A_MSIL1C"/>
    <s v="2A_MSIL1C_S2_CD_CLS_AC_20230627T222622_TRUE_60HTE_020CC"/>
    <s v="S2A_MSIL1C_GM_20230111T223759_59GNN_38.3CC"/>
  </r>
  <r>
    <m/>
    <x v="0"/>
    <x v="0"/>
    <s v="-42.46, 171.20 | Zoom:12"/>
    <b v="1"/>
    <s v="New Zealand"/>
    <x v="1"/>
    <s v="GM"/>
    <d v="2023-01-11T00:00:00"/>
    <s v="59GMP"/>
    <s v="22:37:48 UTC"/>
    <n v="6.3"/>
    <x v="1"/>
    <s v="PNG"/>
    <x v="1"/>
    <x v="0"/>
    <n v="16.45"/>
    <n v="20"/>
    <x v="0"/>
    <s v="44937S2A_MSIL1CCDM-MLB-GANGM4493702 Sunny (10%-30%)"/>
    <n v="0"/>
    <s v="20230111T223748"/>
    <n v="2023"/>
    <s v="01"/>
    <n v="11"/>
    <s v="22"/>
    <s v="37"/>
    <s v="48"/>
    <s v="GAN_GM_2500X1253px_32m_S2A_MSIL1C"/>
    <s v="2A_MSIL1C_S2_CD_CLS_AC_20230627T222622_TRUE_60HTE_020CC"/>
    <s v="S2A_MSIL1C_GM_20230111T223748_59GMP_6.3CC"/>
  </r>
  <r>
    <m/>
    <x v="0"/>
    <x v="0"/>
    <s v="-42.46, 171.20 | Zoom:12"/>
    <b v="1"/>
    <s v="New Zealand"/>
    <x v="1"/>
    <s v="GM"/>
    <d v="2023-01-11T00:00:00"/>
    <s v="59GNP"/>
    <s v="22:37:44 UTC"/>
    <n v="10"/>
    <x v="1"/>
    <s v="PNG"/>
    <x v="1"/>
    <x v="0"/>
    <n v="16.45"/>
    <n v="20"/>
    <x v="0"/>
    <s v="44937S2A_MSIL1CCDM-MLB-GANGM4493702 Sunny (10%-30%)"/>
    <n v="0"/>
    <s v="20230111T223744"/>
    <n v="2023"/>
    <s v="01"/>
    <n v="11"/>
    <s v="22"/>
    <s v="37"/>
    <s v="44"/>
    <s v="GAN_GM_2500X1253px_32m_S2A_MSIL1C"/>
    <s v="2A_MSIL1C_S2_CD_CLS_AC_20230627T222622_TRUE_60HTE_020CC"/>
    <s v="S2A_MSIL1C_GM_20230111T223744_59GNP_10CC"/>
  </r>
  <r>
    <m/>
    <x v="0"/>
    <x v="0"/>
    <s v="-42.46, 171.20 | Zoom:12"/>
    <b v="1"/>
    <s v="New Zealand"/>
    <x v="1"/>
    <s v="GM"/>
    <d v="2023-01-08T00:00:00"/>
    <s v="59GMN"/>
    <s v="22:28:07 UTC"/>
    <n v="0"/>
    <x v="1"/>
    <s v="PNG"/>
    <x v="1"/>
    <x v="0"/>
    <n v="0"/>
    <n v="0"/>
    <x v="3"/>
    <s v="44934S2A_MSIL1CCDM-MLB-GANGM4493401 Clear (0%)"/>
    <n v="1"/>
    <s v="20230108T222807"/>
    <n v="2023"/>
    <s v="01"/>
    <s v="08"/>
    <s v="22"/>
    <s v="28"/>
    <s v="07"/>
    <s v="GAN_GM_2500X1253px_32m_S2A_MSIL1C"/>
    <s v="2A_MSIL1C_S2_CD_CLS_AC_20230627T222622_TRUE_60HTE_020CC"/>
    <s v="S2A_MSIL1C_GM_20230108T222807_59GMN_0CC"/>
  </r>
  <r>
    <m/>
    <x v="0"/>
    <x v="0"/>
    <s v="-42.46, 171.20 | Zoom:12"/>
    <b v="1"/>
    <s v="New Zealand"/>
    <x v="1"/>
    <s v="GM"/>
    <d v="2023-01-08T00:00:00"/>
    <s v="59GNN"/>
    <s v="22:28:04 UTC"/>
    <n v="0"/>
    <x v="1"/>
    <s v="PNG"/>
    <x v="1"/>
    <x v="0"/>
    <n v="0"/>
    <n v="0"/>
    <x v="3"/>
    <s v="44934S2A_MSIL1CCDM-MLB-GANGM4493401 Clear (0%)"/>
    <n v="0"/>
    <s v="20230108T222804"/>
    <n v="2023"/>
    <s v="01"/>
    <s v="08"/>
    <s v="22"/>
    <s v="28"/>
    <s v="04"/>
    <s v="GAN_GM_2500X1253px_32m_S2A_MSIL1C"/>
    <s v="2A_MSIL1C_S2_CD_CLS_AC_20230627T222622_TRUE_60HTE_020CC"/>
    <s v="S2A_MSIL1C_GM_20230108T222804_59GNN_0CC"/>
  </r>
  <r>
    <m/>
    <x v="0"/>
    <x v="0"/>
    <s v="-42.46, 171.20 | Zoom:12"/>
    <b v="1"/>
    <s v="New Zealand"/>
    <x v="1"/>
    <s v="GM"/>
    <d v="2023-01-08T00:00:00"/>
    <s v="59GMP"/>
    <s v="22:27:55 UTC"/>
    <n v="0"/>
    <x v="1"/>
    <s v="PNG"/>
    <x v="1"/>
    <x v="0"/>
    <n v="0"/>
    <n v="0"/>
    <x v="3"/>
    <s v="44934S2A_MSIL1CCDM-MLB-GANGM4493401 Clear (0%)"/>
    <n v="0"/>
    <s v="20230108T222755"/>
    <n v="2023"/>
    <s v="01"/>
    <s v="08"/>
    <s v="22"/>
    <s v="27"/>
    <s v="55"/>
    <s v="GAN_GM_2500X1253px_32m_S2A_MSIL1C"/>
    <s v="2A_MSIL1C_S2_CD_CLS_AC_20230627T222622_TRUE_60HTE_020CC"/>
    <s v="S2A_MSIL1C_GM_20230108T222755_59GMP_0CC"/>
  </r>
  <r>
    <m/>
    <x v="0"/>
    <x v="0"/>
    <s v="-42.46, 171.20 | Zoom:12"/>
    <b v="1"/>
    <s v="New Zealand"/>
    <x v="1"/>
    <s v="GM"/>
    <d v="2023-01-08T00:00:00"/>
    <s v="59GNP"/>
    <s v="22:27:49 UTC"/>
    <n v="0"/>
    <x v="1"/>
    <s v="PNG"/>
    <x v="1"/>
    <x v="0"/>
    <n v="0"/>
    <n v="0"/>
    <x v="3"/>
    <s v="44934S2A_MSIL1CCDM-MLB-GANGM4493401 Clear (0%)"/>
    <n v="0"/>
    <s v="20230108T222749"/>
    <n v="2023"/>
    <s v="01"/>
    <s v="08"/>
    <s v="22"/>
    <s v="27"/>
    <s v="49"/>
    <s v="GAN_GM_2500X1253px_32m_S2A_MSIL1C"/>
    <s v="2A_MSIL1C_S2_CD_CLS_AC_20230627T222622_TRUE_60HTE_020CC"/>
    <s v="S2A_MSIL1C_GM_20230108T222749_59GNP_0CC"/>
  </r>
  <r>
    <m/>
    <x v="0"/>
    <x v="0"/>
    <s v="-42.46, 171.20 | Zoom:12"/>
    <b v="1"/>
    <s v="New Zealand"/>
    <x v="1"/>
    <s v="GM"/>
    <d v="2023-01-06T00:00:00"/>
    <s v="59GMN"/>
    <s v="22:38:06 UTC"/>
    <n v="92.8"/>
    <x v="1"/>
    <s v="PNG"/>
    <x v="1"/>
    <x v="0"/>
    <n v="92.024999999999991"/>
    <n v="100"/>
    <x v="2"/>
    <s v="44932S2A_MSIL1CCDM-MLB-GANGM4493204 Overcast (100%)"/>
    <n v="1"/>
    <s v="20230106T223806"/>
    <n v="2023"/>
    <s v="01"/>
    <s v="06"/>
    <s v="22"/>
    <s v="38"/>
    <s v="06"/>
    <s v="GAN_GM_2500X1253px_32m_S2A_MSIL1C"/>
    <s v="2A_MSIL1C_S2_CD_CLS_AC_20230627T222622_TRUE_60HTE_020CC"/>
    <s v="S2A_MSIL1C_GM_20230106T223806_59GMN_92.8CC"/>
  </r>
  <r>
    <m/>
    <x v="0"/>
    <x v="0"/>
    <s v="-42.46, 171.20 | Zoom:12"/>
    <b v="1"/>
    <s v="New Zealand"/>
    <x v="1"/>
    <s v="GM"/>
    <d v="2023-01-06T00:00:00"/>
    <s v="59GNN"/>
    <s v="22:38:02 UTC"/>
    <n v="80.7"/>
    <x v="1"/>
    <s v="PNG"/>
    <x v="1"/>
    <x v="0"/>
    <n v="92.024999999999991"/>
    <n v="100"/>
    <x v="2"/>
    <s v="44932S2A_MSIL1CCDM-MLB-GANGM4493204 Overcast (100%)"/>
    <n v="0"/>
    <s v="20230106T223802"/>
    <n v="2023"/>
    <s v="01"/>
    <s v="06"/>
    <s v="22"/>
    <s v="38"/>
    <s v="02"/>
    <s v="GAN_GM_2500X1253px_32m_S2A_MSIL1C"/>
    <s v="2A_MSIL1C_S2_CD_CLS_AC_20230627T222622_TRUE_60HTE_020CC"/>
    <s v="S2A_MSIL1C_GM_20230106T223802_59GNN_80.7CC"/>
  </r>
  <r>
    <m/>
    <x v="0"/>
    <x v="0"/>
    <s v="-42.46, 171.20 | Zoom:12"/>
    <b v="1"/>
    <s v="New Zealand"/>
    <x v="1"/>
    <s v="GM"/>
    <d v="2023-01-06T00:00:00"/>
    <s v="59GMP"/>
    <s v="22:37:51 UTC"/>
    <n v="96.9"/>
    <x v="1"/>
    <s v="PNG"/>
    <x v="1"/>
    <x v="0"/>
    <n v="92.024999999999991"/>
    <n v="100"/>
    <x v="2"/>
    <s v="44932S2A_MSIL1CCDM-MLB-GANGM4493204 Overcast (100%)"/>
    <n v="0"/>
    <s v="20230106T223751"/>
    <n v="2023"/>
    <s v="01"/>
    <s v="06"/>
    <s v="22"/>
    <s v="37"/>
    <s v="51"/>
    <s v="GAN_GM_2500X1253px_32m_S2A_MSIL1C"/>
    <s v="2A_MSIL1C_S2_CD_CLS_AC_20230627T222622_TRUE_60HTE_020CC"/>
    <s v="S2A_MSIL1C_GM_20230106T223751_59GMP_96.9CC"/>
  </r>
  <r>
    <m/>
    <x v="0"/>
    <x v="0"/>
    <s v="-42.46, 171.20 | Zoom:12"/>
    <b v="1"/>
    <s v="New Zealand"/>
    <x v="1"/>
    <s v="GM"/>
    <d v="2023-01-06T00:00:00"/>
    <s v="59GNP"/>
    <s v="22:37:47 UTC"/>
    <n v="97.7"/>
    <x v="1"/>
    <s v="PNG"/>
    <x v="1"/>
    <x v="0"/>
    <n v="92.024999999999991"/>
    <n v="100"/>
    <x v="2"/>
    <s v="44932S2A_MSIL1CCDM-MLB-GANGM4493204 Overcast (100%)"/>
    <n v="0"/>
    <s v="20230106T223747"/>
    <n v="2023"/>
    <s v="01"/>
    <s v="06"/>
    <s v="22"/>
    <s v="37"/>
    <s v="47"/>
    <s v="GAN_GM_2500X1253px_32m_S2A_MSIL1C"/>
    <s v="2A_MSIL1C_S2_CD_CLS_AC_20230627T222622_TRUE_60HTE_020CC"/>
    <s v="S2A_MSIL1C_GM_20230106T223747_59GNP_97.7CC"/>
  </r>
  <r>
    <m/>
    <x v="0"/>
    <x v="0"/>
    <s v="-42.46, 171.20 | Zoom:12"/>
    <b v="1"/>
    <s v="New Zealand"/>
    <x v="1"/>
    <s v="GM"/>
    <d v="2023-01-03T00:00:00"/>
    <s v="59GMN"/>
    <s v="22:28:09 UTC"/>
    <n v="86.5"/>
    <x v="1"/>
    <s v="PNG"/>
    <x v="1"/>
    <x v="0"/>
    <n v="88.275000000000006"/>
    <n v="90"/>
    <x v="1"/>
    <s v="44929S2A_MSIL1CCDM-MLB-GANGM4492903 Cloudy (40%-90%)"/>
    <n v="1"/>
    <s v="20230103T222809"/>
    <n v="2023"/>
    <s v="01"/>
    <s v="03"/>
    <s v="22"/>
    <s v="28"/>
    <s v="09"/>
    <s v="GAN_GM_2500X1253px_32m_S2A_MSIL1C"/>
    <s v="2A_MSIL1C_S2_CD_CLS_AC_20230627T222622_TRUE_60HTE_020CC"/>
    <s v="S2A_MSIL1C_GM_20230103T222809_59GMN_86.5CC"/>
  </r>
  <r>
    <m/>
    <x v="0"/>
    <x v="0"/>
    <s v="-42.46, 171.20 | Zoom:12"/>
    <b v="1"/>
    <s v="New Zealand"/>
    <x v="1"/>
    <s v="GM"/>
    <d v="2023-01-03T00:00:00"/>
    <s v="59GNN"/>
    <s v="22:28:06 UTC"/>
    <n v="69.5"/>
    <x v="1"/>
    <s v="PNG"/>
    <x v="1"/>
    <x v="0"/>
    <n v="88.275000000000006"/>
    <n v="90"/>
    <x v="1"/>
    <s v="44929S2A_MSIL1CCDM-MLB-GANGM4492903 Cloudy (40%-90%)"/>
    <n v="0"/>
    <s v="20230103T222806"/>
    <n v="2023"/>
    <s v="01"/>
    <s v="03"/>
    <s v="22"/>
    <s v="28"/>
    <s v="06"/>
    <s v="GAN_GM_2500X1253px_32m_S2A_MSIL1C"/>
    <s v="2A_MSIL1C_S2_CD_CLS_AC_20230627T222622_TRUE_60HTE_020CC"/>
    <s v="S2A_MSIL1C_GM_20230103T222806_59GNN_69.5CC"/>
  </r>
  <r>
    <m/>
    <x v="0"/>
    <x v="0"/>
    <s v="-42.46, 171.20 | Zoom:12"/>
    <b v="1"/>
    <s v="New Zealand"/>
    <x v="1"/>
    <s v="GM"/>
    <d v="2023-01-03T00:00:00"/>
    <s v="59GMP"/>
    <s v="22:27:57 UTC"/>
    <n v="99.8"/>
    <x v="1"/>
    <s v="PNG"/>
    <x v="1"/>
    <x v="0"/>
    <n v="88.275000000000006"/>
    <n v="90"/>
    <x v="1"/>
    <s v="44929S2A_MSIL1CCDM-MLB-GANGM4492903 Cloudy (40%-90%)"/>
    <n v="0"/>
    <s v="20230103T222757"/>
    <n v="2023"/>
    <s v="01"/>
    <s v="03"/>
    <s v="22"/>
    <s v="27"/>
    <s v="57"/>
    <s v="GAN_GM_2500X1253px_32m_S2A_MSIL1C"/>
    <s v="2A_MSIL1C_S2_CD_CLS_AC_20230627T222622_TRUE_60HTE_020CC"/>
    <s v="S2A_MSIL1C_GM_20230103T222757_59GMP_99.8CC"/>
  </r>
  <r>
    <m/>
    <x v="0"/>
    <x v="0"/>
    <s v="-42.46, 171.20 | Zoom:12"/>
    <b v="1"/>
    <s v="New Zealand"/>
    <x v="1"/>
    <s v="GM"/>
    <d v="2023-01-03T00:00:00"/>
    <s v="59GNP"/>
    <s v="22:27:51 UTC"/>
    <n v="97.3"/>
    <x v="1"/>
    <s v="PNG"/>
    <x v="1"/>
    <x v="0"/>
    <n v="88.275000000000006"/>
    <n v="90"/>
    <x v="1"/>
    <s v="44929S2A_MSIL1CCDM-MLB-GANGM4492903 Cloudy (40%-90%)"/>
    <n v="0"/>
    <s v="20230103T222751"/>
    <n v="2023"/>
    <s v="01"/>
    <s v="03"/>
    <s v="22"/>
    <s v="27"/>
    <s v="51"/>
    <s v="GAN_GM_2500X1253px_32m_S2A_MSIL1C"/>
    <s v="2A_MSIL1C_S2_CD_CLS_AC_20230627T222622_TRUE_60HTE_020CC"/>
    <s v="S2A_MSIL1C_GM_20230103T222751_59GNP_97.3CC"/>
  </r>
  <r>
    <m/>
    <x v="0"/>
    <x v="0"/>
    <s v="-42.46, 171.20 | Zoom:12"/>
    <b v="1"/>
    <s v="New Zealand"/>
    <x v="1"/>
    <s v="GM"/>
    <d v="2023-01-01T00:00:00"/>
    <s v="59GMN"/>
    <s v="22:38:06 UTC"/>
    <n v="50.3"/>
    <x v="1"/>
    <s v="PNG"/>
    <x v="1"/>
    <x v="0"/>
    <n v="49.6"/>
    <n v="50"/>
    <x v="1"/>
    <s v="44927S2A_MSIL1CCDM-MLB-GANGM4492703 Cloudy (40%-90%)"/>
    <n v="1"/>
    <s v="20230101T223806"/>
    <n v="2023"/>
    <s v="01"/>
    <s v="01"/>
    <s v="22"/>
    <s v="38"/>
    <s v="06"/>
    <s v="GAN_GM_2500X1253px_32m_S2A_MSIL1C"/>
    <s v="2A_MSIL1C_S2_CD_CLS_AC_20230627T222622_TRUE_60HTE_020CC"/>
    <s v="S2A_MSIL1C_GM_20230101T223806_59GMN_50.3CC"/>
  </r>
  <r>
    <m/>
    <x v="0"/>
    <x v="0"/>
    <s v="-42.46, 171.20 | Zoom:12"/>
    <b v="1"/>
    <s v="New Zealand"/>
    <x v="1"/>
    <s v="GM"/>
    <d v="2023-01-01T00:00:00"/>
    <s v="59GNN"/>
    <s v="22:38:02 UTC"/>
    <n v="31"/>
    <x v="1"/>
    <s v="PNG"/>
    <x v="1"/>
    <x v="0"/>
    <n v="49.6"/>
    <n v="50"/>
    <x v="1"/>
    <s v="44927S2A_MSIL1CCDM-MLB-GANGM4492703 Cloudy (40%-90%)"/>
    <n v="0"/>
    <s v="20230101T223802"/>
    <n v="2023"/>
    <s v="01"/>
    <s v="01"/>
    <s v="22"/>
    <s v="38"/>
    <s v="02"/>
    <s v="GAN_GM_2500X1253px_32m_S2A_MSIL1C"/>
    <s v="2A_MSIL1C_S2_CD_CLS_AC_20230627T222622_TRUE_60HTE_020CC"/>
    <s v="S2A_MSIL1C_GM_20230101T223802_59GNN_31CC"/>
  </r>
  <r>
    <m/>
    <x v="0"/>
    <x v="0"/>
    <s v="-42.46, 171.20 | Zoom:12"/>
    <b v="1"/>
    <s v="New Zealand"/>
    <x v="1"/>
    <s v="GM"/>
    <d v="2023-01-01T00:00:00"/>
    <s v="59GMP"/>
    <s v="22:37:51 UTC"/>
    <n v="62"/>
    <x v="1"/>
    <s v="PNG"/>
    <x v="1"/>
    <x v="0"/>
    <n v="49.6"/>
    <n v="50"/>
    <x v="1"/>
    <s v="44927S2A_MSIL1CCDM-MLB-GANGM4492703 Cloudy (40%-90%)"/>
    <n v="0"/>
    <s v="20230101T223751"/>
    <n v="2023"/>
    <s v="01"/>
    <s v="01"/>
    <s v="22"/>
    <s v="37"/>
    <s v="51"/>
    <s v="GAN_GM_2500X1253px_32m_S2A_MSIL1C"/>
    <s v="2A_MSIL1C_S2_CD_CLS_AC_20230627T222622_TRUE_60HTE_020CC"/>
    <s v="S2A_MSIL1C_GM_20230101T223751_59GMP_62CC"/>
  </r>
  <r>
    <m/>
    <x v="0"/>
    <x v="0"/>
    <s v="-42.46, 171.20 | Zoom:12"/>
    <b v="1"/>
    <s v="New Zealand"/>
    <x v="1"/>
    <s v="GM"/>
    <d v="2023-01-01T00:00:00"/>
    <s v="59GNP"/>
    <s v="22:37:47 UTC"/>
    <n v="55.1"/>
    <x v="1"/>
    <s v="PNG"/>
    <x v="1"/>
    <x v="0"/>
    <n v="49.6"/>
    <n v="50"/>
    <x v="1"/>
    <s v="44927S2A_MSIL1CCDM-MLB-GANGM4492703 Cloudy (40%-90%)"/>
    <n v="0"/>
    <s v="20230101T223747"/>
    <n v="2023"/>
    <s v="01"/>
    <s v="01"/>
    <s v="22"/>
    <s v="37"/>
    <s v="47"/>
    <s v="GAN_GM_2500X1253px_32m_S2A_MSIL1C"/>
    <s v="2A_MSIL1C_S2_CD_CLS_AC_20230627T222622_TRUE_60HTE_020CC"/>
    <s v="S2A_MSIL1C_GM_20230101T223747_59GNP_55.1CC"/>
  </r>
  <r>
    <m/>
    <x v="0"/>
    <x v="0"/>
    <s v="-42.46, 171.20 | Zoom:12"/>
    <b v="1"/>
    <s v="New Zealand"/>
    <x v="1"/>
    <s v="GM"/>
    <d v="2022-12-29T00:00:00"/>
    <s v="59GMN"/>
    <s v="22:28:10 UTC"/>
    <n v="84.8"/>
    <x v="1"/>
    <s v="PNG"/>
    <x v="1"/>
    <x v="1"/>
    <n v="76.800000000000011"/>
    <n v="80"/>
    <x v="1"/>
    <s v="44924S2A_MSIL1CCDM-MLB-GANGM4492403 Cloudy (40%-90%)"/>
    <n v="1"/>
    <s v="20221229T222810"/>
    <n v="2022"/>
    <n v="12"/>
    <n v="29"/>
    <s v="22"/>
    <s v="28"/>
    <s v="10"/>
    <s v="GAN_GM_2500X1253px_32m_S2A_MSIL1C"/>
    <s v="2A_MSIL1C_S2_CD_CLS_AC_20230627T222622_TRUE_60HTE_020CC"/>
    <s v="S2A_MSIL1C_GM_20221229T222810_59GMN_84.8CC"/>
  </r>
  <r>
    <m/>
    <x v="0"/>
    <x v="0"/>
    <s v="-42.46, 171.20 | Zoom:12"/>
    <b v="1"/>
    <s v="New Zealand"/>
    <x v="1"/>
    <s v="GM"/>
    <d v="2022-12-29T00:00:00"/>
    <s v="59GNN"/>
    <s v="22:28:06 UTC"/>
    <n v="96.5"/>
    <x v="1"/>
    <s v="PNG"/>
    <x v="1"/>
    <x v="1"/>
    <n v="76.800000000000011"/>
    <n v="80"/>
    <x v="1"/>
    <s v="44924S2A_MSIL1CCDM-MLB-GANGM4492403 Cloudy (40%-90%)"/>
    <n v="0"/>
    <s v="20221229T222806"/>
    <n v="2022"/>
    <n v="12"/>
    <n v="29"/>
    <s v="22"/>
    <s v="28"/>
    <s v="06"/>
    <s v="GAN_GM_2500X1253px_32m_S2A_MSIL1C"/>
    <s v="2A_MSIL1C_S2_CD_CLS_AC_20230627T222622_TRUE_60HTE_020CC"/>
    <s v="S2A_MSIL1C_GM_20221229T222806_59GNN_96.5CC"/>
  </r>
  <r>
    <m/>
    <x v="0"/>
    <x v="0"/>
    <s v="-42.46, 171.20 | Zoom:12"/>
    <b v="1"/>
    <s v="New Zealand"/>
    <x v="1"/>
    <s v="GM"/>
    <d v="2022-12-29T00:00:00"/>
    <s v="59GMP"/>
    <s v="22:27:57 UTC"/>
    <n v="43"/>
    <x v="1"/>
    <s v="PNG"/>
    <x v="1"/>
    <x v="1"/>
    <n v="76.800000000000011"/>
    <n v="80"/>
    <x v="1"/>
    <s v="44924S2A_MSIL1CCDM-MLB-GANGM4492403 Cloudy (40%-90%)"/>
    <n v="0"/>
    <s v="20221229T222757"/>
    <n v="2022"/>
    <n v="12"/>
    <n v="29"/>
    <s v="22"/>
    <s v="27"/>
    <s v="57"/>
    <s v="GAN_GM_2500X1253px_32m_S2A_MSIL1C"/>
    <s v="2A_MSIL1C_S2_CD_CLS_AC_20230627T222622_TRUE_60HTE_020CC"/>
    <s v="S2A_MSIL1C_GM_20221229T222757_59GMP_43CC"/>
  </r>
  <r>
    <m/>
    <x v="0"/>
    <x v="0"/>
    <s v="-42.46, 171.20 | Zoom:12"/>
    <b v="1"/>
    <s v="New Zealand"/>
    <x v="1"/>
    <s v="GM"/>
    <d v="2022-12-29T00:00:00"/>
    <s v="59GNP"/>
    <s v="22:27:52 UTC"/>
    <n v="82.9"/>
    <x v="1"/>
    <s v="PNG"/>
    <x v="1"/>
    <x v="1"/>
    <n v="76.800000000000011"/>
    <n v="80"/>
    <x v="1"/>
    <s v="44924S2A_MSIL1CCDM-MLB-GANGM4492403 Cloudy (40%-90%)"/>
    <n v="0"/>
    <s v="20221229T222752"/>
    <n v="2022"/>
    <n v="12"/>
    <n v="29"/>
    <s v="22"/>
    <s v="27"/>
    <s v="52"/>
    <s v="GAN_GM_2500X1253px_32m_S2A_MSIL1C"/>
    <s v="2A_MSIL1C_S2_CD_CLS_AC_20230627T222622_TRUE_60HTE_020CC"/>
    <s v="S2A_MSIL1C_GM_20221229T222752_59GNP_82.9CC"/>
  </r>
  <r>
    <m/>
    <x v="0"/>
    <x v="0"/>
    <s v="-42.46, 171.20 | Zoom:12"/>
    <b v="1"/>
    <s v="New Zealand"/>
    <x v="1"/>
    <s v="GM"/>
    <d v="2022-12-27T00:00:00"/>
    <s v="59GMN"/>
    <s v="22:38:06 UTC"/>
    <n v="6.8"/>
    <x v="1"/>
    <s v="PNG"/>
    <x v="1"/>
    <x v="1"/>
    <n v="7.5249999999999995"/>
    <n v="10"/>
    <x v="0"/>
    <s v="44922S2A_MSIL1CCDM-MLB-GANGM4492202 Sunny (10%-30%)"/>
    <n v="1"/>
    <s v="20221227T223806"/>
    <n v="2022"/>
    <n v="12"/>
    <n v="27"/>
    <s v="22"/>
    <s v="38"/>
    <s v="06"/>
    <s v="GAN_GM_2500X1253px_32m_S2A_MSIL1C"/>
    <s v="2A_MSIL1C_S2_CD_CLS_AC_20230627T222622_TRUE_60HTE_020CC"/>
    <s v="S2A_MSIL1C_GM_20221227T223806_59GMN_6.8CC"/>
  </r>
  <r>
    <m/>
    <x v="0"/>
    <x v="0"/>
    <s v="-42.46, 171.20 | Zoom:12"/>
    <b v="1"/>
    <s v="New Zealand"/>
    <x v="1"/>
    <s v="GM"/>
    <d v="2022-12-27T00:00:00"/>
    <s v="59GNN"/>
    <s v="22:38:02 UTC"/>
    <n v="10.6"/>
    <x v="1"/>
    <s v="PNG"/>
    <x v="1"/>
    <x v="1"/>
    <n v="7.5249999999999995"/>
    <n v="10"/>
    <x v="0"/>
    <s v="44922S2A_MSIL1CCDM-MLB-GANGM4492202 Sunny (10%-30%)"/>
    <n v="0"/>
    <s v="20221227T223802"/>
    <n v="2022"/>
    <n v="12"/>
    <n v="27"/>
    <s v="22"/>
    <s v="38"/>
    <s v="02"/>
    <s v="GAN_GM_2500X1253px_32m_S2A_MSIL1C"/>
    <s v="2A_MSIL1C_S2_CD_CLS_AC_20230627T222622_TRUE_60HTE_020CC"/>
    <s v="S2A_MSIL1C_GM_20221227T223802_59GNN_10.6CC"/>
  </r>
  <r>
    <m/>
    <x v="0"/>
    <x v="0"/>
    <s v="-42.46, 171.20 | Zoom:12"/>
    <b v="1"/>
    <s v="New Zealand"/>
    <x v="1"/>
    <s v="GM"/>
    <d v="2022-12-27T00:00:00"/>
    <s v="59GMP"/>
    <s v="22:37:51 UTC"/>
    <n v="0"/>
    <x v="1"/>
    <s v="PNG"/>
    <x v="1"/>
    <x v="1"/>
    <n v="7.5249999999999995"/>
    <n v="10"/>
    <x v="0"/>
    <s v="44922S2A_MSIL1CCDM-MLB-GANGM4492202 Sunny (10%-30%)"/>
    <n v="0"/>
    <s v="20221227T223751"/>
    <n v="2022"/>
    <n v="12"/>
    <n v="27"/>
    <s v="22"/>
    <s v="37"/>
    <s v="51"/>
    <s v="GAN_GM_2500X1253px_32m_S2A_MSIL1C"/>
    <s v="2A_MSIL1C_S2_CD_CLS_AC_20230627T222622_TRUE_60HTE_020CC"/>
    <s v="S2A_MSIL1C_GM_20221227T223751_59GMP_0CC"/>
  </r>
  <r>
    <m/>
    <x v="0"/>
    <x v="0"/>
    <s v="-42.46, 171.20 | Zoom:12"/>
    <b v="1"/>
    <s v="New Zealand"/>
    <x v="1"/>
    <s v="GM"/>
    <d v="2022-12-27T00:00:00"/>
    <s v="59GNP"/>
    <s v="22:37:47 UTC"/>
    <n v="12.7"/>
    <x v="1"/>
    <s v="PNG"/>
    <x v="1"/>
    <x v="1"/>
    <n v="7.5249999999999995"/>
    <n v="10"/>
    <x v="0"/>
    <s v="44922S2A_MSIL1CCDM-MLB-GANGM4492202 Sunny (10%-30%)"/>
    <n v="0"/>
    <s v="20221227T223747"/>
    <n v="2022"/>
    <n v="12"/>
    <n v="27"/>
    <s v="22"/>
    <s v="37"/>
    <s v="47"/>
    <s v="GAN_GM_2500X1253px_32m_S2A_MSIL1C"/>
    <s v="2A_MSIL1C_S2_CD_CLS_AC_20230627T222622_TRUE_60HTE_020CC"/>
    <s v="S2A_MSIL1C_GM_20221227T223747_59GNP_12.7CC"/>
  </r>
  <r>
    <m/>
    <x v="0"/>
    <x v="0"/>
    <s v="-42.46, 171.20 | Zoom:12"/>
    <b v="1"/>
    <s v="New Zealand"/>
    <x v="1"/>
    <s v="GM"/>
    <d v="2022-12-24T00:00:00"/>
    <s v="59GMN"/>
    <s v="22:28:08 UTC"/>
    <n v="96.4"/>
    <x v="1"/>
    <s v="PNG"/>
    <x v="1"/>
    <x v="1"/>
    <n v="81.575000000000017"/>
    <n v="90"/>
    <x v="1"/>
    <s v="44919S2A_MSIL1CCDM-MLB-GANGM4491903 Cloudy (40%-90%)"/>
    <n v="1"/>
    <s v="20221224T222808"/>
    <n v="2022"/>
    <n v="12"/>
    <n v="24"/>
    <s v="22"/>
    <s v="28"/>
    <s v="08"/>
    <s v="GAN_GM_2500X1253px_32m_S2A_MSIL1C"/>
    <s v="2A_MSIL1C_S2_CD_CLS_AC_20230627T222622_TRUE_60HTE_020CC"/>
    <s v="S2A_MSIL1C_GM_20221224T222808_59GMN_96.4CC"/>
  </r>
  <r>
    <m/>
    <x v="0"/>
    <x v="0"/>
    <s v="-42.46, 171.20 | Zoom:12"/>
    <b v="1"/>
    <s v="New Zealand"/>
    <x v="1"/>
    <s v="GM"/>
    <d v="2022-12-24T00:00:00"/>
    <s v="59GNN"/>
    <s v="22:28:05 UTC"/>
    <n v="68.7"/>
    <x v="1"/>
    <s v="PNG"/>
    <x v="1"/>
    <x v="1"/>
    <n v="81.575000000000017"/>
    <n v="90"/>
    <x v="1"/>
    <s v="44919S2A_MSIL1CCDM-MLB-GANGM4491903 Cloudy (40%-90%)"/>
    <n v="0"/>
    <s v="20221224T222805"/>
    <n v="2022"/>
    <n v="12"/>
    <n v="24"/>
    <s v="22"/>
    <s v="28"/>
    <s v="05"/>
    <s v="GAN_GM_2500X1253px_32m_S2A_MSIL1C"/>
    <s v="2A_MSIL1C_S2_CD_CLS_AC_20230627T222622_TRUE_60HTE_020CC"/>
    <s v="S2A_MSIL1C_GM_20221224T222805_59GNN_68.7CC"/>
  </r>
  <r>
    <m/>
    <x v="0"/>
    <x v="0"/>
    <s v="-42.46, 171.20 | Zoom:12"/>
    <b v="1"/>
    <s v="New Zealand"/>
    <x v="1"/>
    <s v="GM"/>
    <d v="2022-12-24T00:00:00"/>
    <s v="59GMP"/>
    <s v="22:27:56 UTC"/>
    <n v="99.1"/>
    <x v="1"/>
    <s v="PNG"/>
    <x v="1"/>
    <x v="1"/>
    <n v="81.575000000000017"/>
    <n v="90"/>
    <x v="1"/>
    <s v="44919S2A_MSIL1CCDM-MLB-GANGM4491903 Cloudy (40%-90%)"/>
    <n v="0"/>
    <s v="20221224T222756"/>
    <n v="2022"/>
    <n v="12"/>
    <n v="24"/>
    <s v="22"/>
    <s v="27"/>
    <s v="56"/>
    <s v="GAN_GM_2500X1253px_32m_S2A_MSIL1C"/>
    <s v="2A_MSIL1C_S2_CD_CLS_AC_20230627T222622_TRUE_60HTE_020CC"/>
    <s v="S2A_MSIL1C_GM_20221224T222756_59GMP_99.1CC"/>
  </r>
  <r>
    <m/>
    <x v="0"/>
    <x v="0"/>
    <s v="-42.46, 171.20 | Zoom:12"/>
    <b v="1"/>
    <s v="New Zealand"/>
    <x v="1"/>
    <s v="GM"/>
    <d v="2022-12-24T00:00:00"/>
    <s v="59GNP"/>
    <s v="22:27:51 UTC"/>
    <n v="62.1"/>
    <x v="1"/>
    <s v="PNG"/>
    <x v="1"/>
    <x v="1"/>
    <n v="81.575000000000017"/>
    <n v="90"/>
    <x v="1"/>
    <s v="44919S2A_MSIL1CCDM-MLB-GANGM4491903 Cloudy (40%-90%)"/>
    <n v="0"/>
    <s v="20221224T222751"/>
    <n v="2022"/>
    <n v="12"/>
    <n v="24"/>
    <s v="22"/>
    <s v="27"/>
    <s v="51"/>
    <s v="GAN_GM_2500X1253px_32m_S2A_MSIL1C"/>
    <s v="2A_MSIL1C_S2_CD_CLS_AC_20230627T222622_TRUE_60HTE_020CC"/>
    <s v="S2A_MSIL1C_GM_20221224T222751_59GNP_62.1CC"/>
  </r>
  <r>
    <m/>
    <x v="0"/>
    <x v="0"/>
    <s v="-42.46, 171.20 | Zoom:12"/>
    <b v="1"/>
    <s v="New Zealand"/>
    <x v="1"/>
    <s v="GM"/>
    <d v="2022-12-22T00:00:00"/>
    <s v="59GMN"/>
    <s v="22:38:06 UTC"/>
    <n v="32.5"/>
    <x v="1"/>
    <s v="PNG"/>
    <x v="1"/>
    <x v="1"/>
    <n v="61.100000000000009"/>
    <n v="70"/>
    <x v="1"/>
    <s v="44917S2A_MSIL1CCDM-MLB-GANGM4491703 Cloudy (40%-90%)"/>
    <n v="1"/>
    <s v="20221222T223806"/>
    <n v="2022"/>
    <n v="12"/>
    <n v="22"/>
    <s v="22"/>
    <s v="38"/>
    <s v="06"/>
    <s v="GAN_GM_2500X1253px_32m_S2A_MSIL1C"/>
    <s v="2A_MSIL1C_S2_CD_CLS_AC_20230627T222622_TRUE_60HTE_020CC"/>
    <s v="S2A_MSIL1C_GM_20221222T223806_59GMN_32.5CC"/>
  </r>
  <r>
    <m/>
    <x v="0"/>
    <x v="0"/>
    <s v="-42.46, 171.20 | Zoom:12"/>
    <b v="1"/>
    <s v="New Zealand"/>
    <x v="1"/>
    <s v="GM"/>
    <d v="2022-12-22T00:00:00"/>
    <s v="59GNN"/>
    <s v="22:38:02 UTC"/>
    <n v="99.3"/>
    <x v="1"/>
    <s v="PNG"/>
    <x v="1"/>
    <x v="1"/>
    <n v="61.100000000000009"/>
    <n v="70"/>
    <x v="1"/>
    <s v="44917S2A_MSIL1CCDM-MLB-GANGM4491703 Cloudy (40%-90%)"/>
    <n v="0"/>
    <s v="20221222T223802"/>
    <n v="2022"/>
    <n v="12"/>
    <n v="22"/>
    <s v="22"/>
    <s v="38"/>
    <s v="02"/>
    <s v="GAN_GM_2500X1253px_32m_S2A_MSIL1C"/>
    <s v="2A_MSIL1C_S2_CD_CLS_AC_20230627T222622_TRUE_60HTE_020CC"/>
    <s v="S2A_MSIL1C_GM_20221222T223802_59GNN_99.3CC"/>
  </r>
  <r>
    <m/>
    <x v="0"/>
    <x v="0"/>
    <s v="-42.46, 171.20 | Zoom:12"/>
    <b v="1"/>
    <s v="New Zealand"/>
    <x v="1"/>
    <s v="GM"/>
    <d v="2022-12-22T00:00:00"/>
    <s v="59GMP"/>
    <s v="22:37:52 UTC"/>
    <n v="13.3"/>
    <x v="1"/>
    <s v="PNG"/>
    <x v="1"/>
    <x v="1"/>
    <n v="61.100000000000009"/>
    <n v="70"/>
    <x v="1"/>
    <s v="44917S2A_MSIL1CCDM-MLB-GANGM4491703 Cloudy (40%-90%)"/>
    <n v="0"/>
    <s v="20221222T223752"/>
    <n v="2022"/>
    <n v="12"/>
    <n v="22"/>
    <s v="22"/>
    <s v="37"/>
    <s v="52"/>
    <s v="GAN_GM_2500X1253px_32m_S2A_MSIL1C"/>
    <s v="2A_MSIL1C_S2_CD_CLS_AC_20230627T222622_TRUE_60HTE_020CC"/>
    <s v="S2A_MSIL1C_GM_20221222T223752_59GMP_13.3CC"/>
  </r>
  <r>
    <m/>
    <x v="0"/>
    <x v="0"/>
    <s v="-42.46, 171.20 | Zoom:12"/>
    <b v="1"/>
    <s v="New Zealand"/>
    <x v="1"/>
    <s v="GM"/>
    <d v="2022-12-22T00:00:00"/>
    <s v="59GNP"/>
    <s v="22:37:48 UTC"/>
    <n v="99.3"/>
    <x v="1"/>
    <s v="PNG"/>
    <x v="1"/>
    <x v="1"/>
    <n v="61.100000000000009"/>
    <n v="70"/>
    <x v="1"/>
    <s v="44917S2A_MSIL1CCDM-MLB-GANGM4491703 Cloudy (40%-90%)"/>
    <n v="0"/>
    <s v="20221222T223748"/>
    <n v="2022"/>
    <n v="12"/>
    <n v="22"/>
    <s v="22"/>
    <s v="37"/>
    <s v="48"/>
    <s v="GAN_GM_2500X1253px_32m_S2A_MSIL1C"/>
    <s v="2A_MSIL1C_S2_CD_CLS_AC_20230627T222622_TRUE_60HTE_020CC"/>
    <s v="S2A_MSIL1C_GM_20221222T223748_59GNP_99.3CC"/>
  </r>
  <r>
    <m/>
    <x v="0"/>
    <x v="0"/>
    <s v="-42.46, 171.20 | Zoom:12"/>
    <b v="1"/>
    <s v="New Zealand"/>
    <x v="1"/>
    <s v="GM"/>
    <d v="2022-12-19T00:00:00"/>
    <s v="59GMN"/>
    <s v="22:28:09 UTC"/>
    <n v="63.9"/>
    <x v="1"/>
    <s v="PNG"/>
    <x v="1"/>
    <x v="1"/>
    <n v="61.599999999999994"/>
    <n v="70"/>
    <x v="1"/>
    <s v="44914S2A_MSIL1CCDM-MLB-GANGM4491403 Cloudy (40%-90%)"/>
    <n v="1"/>
    <s v="20221219T222809"/>
    <n v="2022"/>
    <n v="12"/>
    <n v="19"/>
    <s v="22"/>
    <s v="28"/>
    <s v="09"/>
    <s v="GAN_GM_2500X1253px_32m_S2A_MSIL1C"/>
    <s v="2A_MSIL1C_S2_CD_CLS_AC_20230627T222622_TRUE_60HTE_020CC"/>
    <s v="S2A_MSIL1C_GM_20221219T222809_59GMN_63.9CC"/>
  </r>
  <r>
    <m/>
    <x v="0"/>
    <x v="0"/>
    <s v="-42.46, 171.20 | Zoom:12"/>
    <b v="1"/>
    <s v="New Zealand"/>
    <x v="1"/>
    <s v="GM"/>
    <d v="2022-12-19T00:00:00"/>
    <s v="59GNN"/>
    <s v="22:28:06 UTC"/>
    <n v="94.8"/>
    <x v="1"/>
    <s v="PNG"/>
    <x v="1"/>
    <x v="1"/>
    <n v="61.599999999999994"/>
    <n v="70"/>
    <x v="1"/>
    <s v="44914S2A_MSIL1CCDM-MLB-GANGM4491403 Cloudy (40%-90%)"/>
    <n v="0"/>
    <s v="20221219T222806"/>
    <n v="2022"/>
    <n v="12"/>
    <n v="19"/>
    <s v="22"/>
    <s v="28"/>
    <s v="06"/>
    <s v="GAN_GM_2500X1253px_32m_S2A_MSIL1C"/>
    <s v="2A_MSIL1C_S2_CD_CLS_AC_20230627T222622_TRUE_60HTE_020CC"/>
    <s v="S2A_MSIL1C_GM_20221219T222806_59GNN_94.8CC"/>
  </r>
  <r>
    <m/>
    <x v="0"/>
    <x v="0"/>
    <s v="-42.46, 171.20 | Zoom:12"/>
    <b v="1"/>
    <s v="New Zealand"/>
    <x v="1"/>
    <s v="GM"/>
    <d v="2022-12-19T00:00:00"/>
    <s v="59GMP"/>
    <s v="22:27:57 UTC"/>
    <n v="35.5"/>
    <x v="1"/>
    <s v="PNG"/>
    <x v="1"/>
    <x v="1"/>
    <n v="61.599999999999994"/>
    <n v="70"/>
    <x v="1"/>
    <s v="44914S2A_MSIL1CCDM-MLB-GANGM4491403 Cloudy (40%-90%)"/>
    <n v="0"/>
    <s v="20221219T222757"/>
    <n v="2022"/>
    <n v="12"/>
    <n v="19"/>
    <s v="22"/>
    <s v="27"/>
    <s v="57"/>
    <s v="GAN_GM_2500X1253px_32m_S2A_MSIL1C"/>
    <s v="2A_MSIL1C_S2_CD_CLS_AC_20230627T222622_TRUE_60HTE_020CC"/>
    <s v="S2A_MSIL1C_GM_20221219T222757_59GMP_35.5CC"/>
  </r>
  <r>
    <m/>
    <x v="0"/>
    <x v="0"/>
    <s v="-42.46, 171.20 | Zoom:12"/>
    <b v="1"/>
    <s v="New Zealand"/>
    <x v="1"/>
    <s v="GM"/>
    <d v="2022-12-19T00:00:00"/>
    <s v="59GNP"/>
    <s v="22:27:51 UTC"/>
    <n v="52.2"/>
    <x v="1"/>
    <s v="PNG"/>
    <x v="1"/>
    <x v="1"/>
    <n v="61.599999999999994"/>
    <n v="70"/>
    <x v="1"/>
    <s v="44914S2A_MSIL1CCDM-MLB-GANGM4491403 Cloudy (40%-90%)"/>
    <n v="0"/>
    <s v="20221219T222751"/>
    <n v="2022"/>
    <n v="12"/>
    <n v="19"/>
    <s v="22"/>
    <s v="27"/>
    <s v="51"/>
    <s v="GAN_GM_2500X1253px_32m_S2A_MSIL1C"/>
    <s v="2A_MSIL1C_S2_CD_CLS_AC_20230627T222622_TRUE_60HTE_020CC"/>
    <s v="S2A_MSIL1C_GM_20221219T222751_59GNP_52.2CC"/>
  </r>
  <r>
    <m/>
    <x v="0"/>
    <x v="0"/>
    <s v="-42.46, 171.20 | Zoom:12"/>
    <b v="1"/>
    <s v="New Zealand"/>
    <x v="1"/>
    <s v="GM"/>
    <d v="2022-12-17T00:00:00"/>
    <s v="59GMN"/>
    <s v="22:38:06 UTC"/>
    <n v="69"/>
    <x v="1"/>
    <s v="PNG"/>
    <x v="1"/>
    <x v="1"/>
    <n v="63.95"/>
    <n v="70"/>
    <x v="1"/>
    <s v="44912S2A_MSIL1CCDM-MLB-GANGM4491203 Cloudy (40%-90%)"/>
    <n v="1"/>
    <s v="20221217T223806"/>
    <n v="2022"/>
    <n v="12"/>
    <n v="17"/>
    <s v="22"/>
    <s v="38"/>
    <s v="06"/>
    <s v="GAN_GM_2500X1253px_32m_S2A_MSIL1C"/>
    <s v="2A_MSIL1C_S2_CD_CLS_AC_20230627T222622_TRUE_60HTE_020CC"/>
    <s v="S2A_MSIL1C_GM_20221217T223806_59GMN_69CC"/>
  </r>
  <r>
    <m/>
    <x v="0"/>
    <x v="0"/>
    <s v="-42.46, 171.20 | Zoom:12"/>
    <b v="1"/>
    <s v="New Zealand"/>
    <x v="1"/>
    <s v="GM"/>
    <d v="2022-12-17T00:00:00"/>
    <s v="59GNN"/>
    <s v="22:38:02 UTC"/>
    <n v="94.4"/>
    <x v="1"/>
    <s v="PNG"/>
    <x v="1"/>
    <x v="1"/>
    <n v="63.95"/>
    <n v="70"/>
    <x v="1"/>
    <s v="44912S2A_MSIL1CCDM-MLB-GANGM4491203 Cloudy (40%-90%)"/>
    <n v="0"/>
    <s v="20221217T223802"/>
    <n v="2022"/>
    <n v="12"/>
    <n v="17"/>
    <s v="22"/>
    <s v="38"/>
    <s v="02"/>
    <s v="GAN_GM_2500X1253px_32m_S2A_MSIL1C"/>
    <s v="2A_MSIL1C_S2_CD_CLS_AC_20230627T222622_TRUE_60HTE_020CC"/>
    <s v="S2A_MSIL1C_GM_20221217T223802_59GNN_94.4CC"/>
  </r>
  <r>
    <m/>
    <x v="0"/>
    <x v="0"/>
    <s v="-42.46, 171.20 | Zoom:12"/>
    <b v="1"/>
    <s v="New Zealand"/>
    <x v="1"/>
    <s v="GM"/>
    <d v="2022-12-17T00:00:00"/>
    <s v="59GMP"/>
    <s v="22:37:52 UTC"/>
    <n v="24.1"/>
    <x v="1"/>
    <s v="PNG"/>
    <x v="1"/>
    <x v="1"/>
    <n v="63.95"/>
    <n v="70"/>
    <x v="1"/>
    <s v="44912S2A_MSIL1CCDM-MLB-GANGM4491203 Cloudy (40%-90%)"/>
    <n v="0"/>
    <s v="20221217T223752"/>
    <n v="2022"/>
    <n v="12"/>
    <n v="17"/>
    <s v="22"/>
    <s v="37"/>
    <s v="52"/>
    <s v="GAN_GM_2500X1253px_32m_S2A_MSIL1C"/>
    <s v="2A_MSIL1C_S2_CD_CLS_AC_20230627T222622_TRUE_60HTE_020CC"/>
    <s v="S2A_MSIL1C_GM_20221217T223752_59GMP_24.1CC"/>
  </r>
  <r>
    <m/>
    <x v="0"/>
    <x v="0"/>
    <s v="-42.46, 171.20 | Zoom:12"/>
    <b v="1"/>
    <s v="New Zealand"/>
    <x v="1"/>
    <s v="GM"/>
    <d v="2022-12-17T00:00:00"/>
    <s v="59GNP"/>
    <s v="22:37:48 UTC"/>
    <n v="68.3"/>
    <x v="1"/>
    <s v="PNG"/>
    <x v="1"/>
    <x v="1"/>
    <n v="63.95"/>
    <n v="70"/>
    <x v="1"/>
    <s v="44912S2A_MSIL1CCDM-MLB-GANGM4491203 Cloudy (40%-90%)"/>
    <n v="0"/>
    <s v="20221217T223748"/>
    <n v="2022"/>
    <n v="12"/>
    <n v="17"/>
    <s v="22"/>
    <s v="37"/>
    <s v="48"/>
    <s v="GAN_GM_2500X1253px_32m_S2A_MSIL1C"/>
    <s v="2A_MSIL1C_S2_CD_CLS_AC_20230627T222622_TRUE_60HTE_020CC"/>
    <s v="S2A_MSIL1C_GM_20221217T223748_59GNP_68.3CC"/>
  </r>
  <r>
    <m/>
    <x v="0"/>
    <x v="0"/>
    <s v="-42.46, 171.20 | Zoom:12"/>
    <b v="1"/>
    <s v="New Zealand"/>
    <x v="1"/>
    <s v="GM"/>
    <d v="2022-12-14T00:00:00"/>
    <s v="59GMN"/>
    <s v="22:28:10 UTC"/>
    <n v="94.4"/>
    <x v="1"/>
    <s v="PNG"/>
    <x v="1"/>
    <x v="1"/>
    <n v="88.425000000000011"/>
    <n v="90"/>
    <x v="1"/>
    <s v="44909S2A_MSIL1CCDM-MLB-GANGM4490903 Cloudy (40%-90%)"/>
    <n v="1"/>
    <s v="20221214T222810"/>
    <n v="2022"/>
    <n v="12"/>
    <n v="14"/>
    <s v="22"/>
    <s v="28"/>
    <s v="10"/>
    <s v="GAN_GM_2500X1253px_32m_S2A_MSIL1C"/>
    <s v="2A_MSIL1C_S2_CD_CLS_AC_20230627T222622_TRUE_60HTE_020CC"/>
    <s v="S2A_MSIL1C_GM_20221214T222810_59GMN_94.4CC"/>
  </r>
  <r>
    <m/>
    <x v="0"/>
    <x v="0"/>
    <s v="-42.46, 171.20 | Zoom:12"/>
    <b v="1"/>
    <s v="New Zealand"/>
    <x v="1"/>
    <s v="GM"/>
    <d v="2022-12-14T00:00:00"/>
    <s v="59GNN"/>
    <s v="22:28:07 UTC"/>
    <n v="93.7"/>
    <x v="1"/>
    <s v="PNG"/>
    <x v="1"/>
    <x v="1"/>
    <n v="88.425000000000011"/>
    <n v="90"/>
    <x v="1"/>
    <s v="44909S2A_MSIL1CCDM-MLB-GANGM4490903 Cloudy (40%-90%)"/>
    <n v="0"/>
    <s v="20221214T222807"/>
    <n v="2022"/>
    <n v="12"/>
    <n v="14"/>
    <s v="22"/>
    <s v="28"/>
    <s v="07"/>
    <s v="GAN_GM_2500X1253px_32m_S2A_MSIL1C"/>
    <s v="2A_MSIL1C_S2_CD_CLS_AC_20230627T222622_TRUE_60HTE_020CC"/>
    <s v="S2A_MSIL1C_GM_20221214T222807_59GNN_93.7CC"/>
  </r>
  <r>
    <m/>
    <x v="0"/>
    <x v="0"/>
    <s v="-42.46, 171.20 | Zoom:12"/>
    <b v="1"/>
    <s v="New Zealand"/>
    <x v="1"/>
    <s v="GM"/>
    <d v="2022-12-14T00:00:00"/>
    <s v="59GMP"/>
    <s v="22:27:58 UTC"/>
    <n v="69.8"/>
    <x v="1"/>
    <s v="PNG"/>
    <x v="1"/>
    <x v="1"/>
    <n v="88.425000000000011"/>
    <n v="90"/>
    <x v="1"/>
    <s v="44909S2A_MSIL1CCDM-MLB-GANGM4490903 Cloudy (40%-90%)"/>
    <n v="0"/>
    <s v="20221214T222758"/>
    <n v="2022"/>
    <n v="12"/>
    <n v="14"/>
    <s v="22"/>
    <s v="27"/>
    <s v="58"/>
    <s v="GAN_GM_2500X1253px_32m_S2A_MSIL1C"/>
    <s v="2A_MSIL1C_S2_CD_CLS_AC_20230627T222622_TRUE_60HTE_020CC"/>
    <s v="S2A_MSIL1C_GM_20221214T222758_59GMP_69.8CC"/>
  </r>
  <r>
    <m/>
    <x v="0"/>
    <x v="0"/>
    <s v="-42.46, 171.20 | Zoom:12"/>
    <b v="1"/>
    <s v="New Zealand"/>
    <x v="1"/>
    <s v="GM"/>
    <d v="2022-12-14T00:00:00"/>
    <s v="59GNP"/>
    <s v="22:27:52 UTC"/>
    <n v="95.8"/>
    <x v="1"/>
    <s v="PNG"/>
    <x v="1"/>
    <x v="1"/>
    <n v="88.425000000000011"/>
    <n v="90"/>
    <x v="1"/>
    <s v="44909S2A_MSIL1CCDM-MLB-GANGM4490903 Cloudy (40%-90%)"/>
    <n v="0"/>
    <s v="20221214T222752"/>
    <n v="2022"/>
    <n v="12"/>
    <n v="14"/>
    <s v="22"/>
    <s v="27"/>
    <s v="52"/>
    <s v="GAN_GM_2500X1253px_32m_S2A_MSIL1C"/>
    <s v="2A_MSIL1C_S2_CD_CLS_AC_20230627T222622_TRUE_60HTE_020CC"/>
    <s v="S2A_MSIL1C_GM_20221214T222752_59GNP_95.8CC"/>
  </r>
  <r>
    <m/>
    <x v="0"/>
    <x v="0"/>
    <s v="-42.46, 171.20 | Zoom:12"/>
    <b v="1"/>
    <s v="New Zealand"/>
    <x v="1"/>
    <s v="GM"/>
    <d v="2022-12-09T00:00:00"/>
    <s v="59GMN"/>
    <s v="22:28:07 UTC"/>
    <n v="40.4"/>
    <x v="1"/>
    <s v="PNG"/>
    <x v="1"/>
    <x v="1"/>
    <n v="36.574999999999996"/>
    <n v="40"/>
    <x v="1"/>
    <s v="44904S2A_MSIL1CCDM-MLB-GANGM4490403 Cloudy (40%-90%)"/>
    <n v="1"/>
    <s v="20221209T222807"/>
    <n v="2022"/>
    <n v="12"/>
    <s v="09"/>
    <s v="22"/>
    <s v="28"/>
    <s v="07"/>
    <s v="GAN_GM_2500X1253px_32m_S2A_MSIL1C"/>
    <s v="2A_MSIL1C_S2_CD_CLS_AC_20230627T222622_TRUE_60HTE_020CC"/>
    <s v="S2A_MSIL1C_GM_20221209T222807_59GMN_40.4CC"/>
  </r>
  <r>
    <m/>
    <x v="0"/>
    <x v="0"/>
    <s v="-42.46, 171.20 | Zoom:12"/>
    <b v="1"/>
    <s v="New Zealand"/>
    <x v="1"/>
    <s v="GM"/>
    <d v="2022-12-09T00:00:00"/>
    <s v="59GNN"/>
    <s v="22:28:03 UTC"/>
    <n v="55.8"/>
    <x v="1"/>
    <s v="PNG"/>
    <x v="1"/>
    <x v="1"/>
    <n v="36.574999999999996"/>
    <n v="40"/>
    <x v="1"/>
    <s v="44904S2A_MSIL1CCDM-MLB-GANGM4490403 Cloudy (40%-90%)"/>
    <n v="0"/>
    <s v="20221209T222803"/>
    <n v="2022"/>
    <n v="12"/>
    <s v="09"/>
    <s v="22"/>
    <s v="28"/>
    <s v="03"/>
    <s v="GAN_GM_2500X1253px_32m_S2A_MSIL1C"/>
    <s v="2A_MSIL1C_S2_CD_CLS_AC_20230627T222622_TRUE_60HTE_020CC"/>
    <s v="S2A_MSIL1C_GM_20221209T222803_59GNN_55.8CC"/>
  </r>
  <r>
    <m/>
    <x v="0"/>
    <x v="0"/>
    <s v="-42.46, 171.20 | Zoom:12"/>
    <b v="1"/>
    <s v="New Zealand"/>
    <x v="1"/>
    <s v="GM"/>
    <d v="2022-12-09T00:00:00"/>
    <s v="59GMP"/>
    <s v="22:27:54 UTC"/>
    <n v="2.7"/>
    <x v="1"/>
    <s v="PNG"/>
    <x v="1"/>
    <x v="1"/>
    <n v="36.574999999999996"/>
    <n v="40"/>
    <x v="1"/>
    <s v="44904S2A_MSIL1CCDM-MLB-GANGM4490403 Cloudy (40%-90%)"/>
    <n v="0"/>
    <s v="20221209T222754"/>
    <n v="2022"/>
    <n v="12"/>
    <s v="09"/>
    <s v="22"/>
    <s v="27"/>
    <s v="54"/>
    <s v="GAN_GM_2500X1253px_32m_S2A_MSIL1C"/>
    <s v="2A_MSIL1C_S2_CD_CLS_AC_20230627T222622_TRUE_60HTE_020CC"/>
    <s v="S2A_MSIL1C_GM_20221209T222754_59GMP_2.7CC"/>
  </r>
  <r>
    <m/>
    <x v="0"/>
    <x v="0"/>
    <s v="-42.46, 171.20 | Zoom:12"/>
    <b v="1"/>
    <s v="New Zealand"/>
    <x v="1"/>
    <s v="GM"/>
    <d v="2022-12-09T00:00:00"/>
    <s v="59GNP"/>
    <s v="22:27:49 UTC"/>
    <n v="47.4"/>
    <x v="1"/>
    <s v="PNG"/>
    <x v="1"/>
    <x v="1"/>
    <n v="36.574999999999996"/>
    <n v="40"/>
    <x v="1"/>
    <s v="44904S2A_MSIL1CCDM-MLB-GANGM4490403 Cloudy (40%-90%)"/>
    <n v="0"/>
    <s v="20221209T222749"/>
    <n v="2022"/>
    <n v="12"/>
    <s v="09"/>
    <s v="22"/>
    <s v="27"/>
    <s v="49"/>
    <s v="GAN_GM_2500X1253px_32m_S2A_MSIL1C"/>
    <s v="2A_MSIL1C_S2_CD_CLS_AC_20230627T222622_TRUE_60HTE_020CC"/>
    <s v="S2A_MSIL1C_GM_20221209T222749_59GNP_47.4CC"/>
  </r>
  <r>
    <m/>
    <x v="0"/>
    <x v="0"/>
    <s v="-42.46, 171.20 | Zoom:12"/>
    <b v="1"/>
    <s v="New Zealand"/>
    <x v="1"/>
    <s v="GM"/>
    <d v="2022-12-07T00:00:00"/>
    <s v="59GMN"/>
    <s v="22:38:08 UTC"/>
    <n v="96.6"/>
    <x v="1"/>
    <s v="PNG"/>
    <x v="1"/>
    <x v="1"/>
    <n v="88.775000000000006"/>
    <n v="90"/>
    <x v="1"/>
    <s v="44902S2A_MSIL1CCDM-MLB-GANGM4490203 Cloudy (40%-90%)"/>
    <n v="1"/>
    <s v="20221207T223808"/>
    <n v="2022"/>
    <n v="12"/>
    <s v="07"/>
    <s v="22"/>
    <s v="38"/>
    <s v="08"/>
    <s v="GAN_GM_2500X1253px_32m_S2A_MSIL1C"/>
    <s v="2A_MSIL1C_S2_CD_CLS_AC_20230627T222622_TRUE_60HTE_020CC"/>
    <s v="S2A_MSIL1C_GM_20221207T223808_59GMN_96.6CC"/>
  </r>
  <r>
    <m/>
    <x v="0"/>
    <x v="0"/>
    <s v="-42.46, 171.20 | Zoom:12"/>
    <b v="1"/>
    <s v="New Zealand"/>
    <x v="1"/>
    <s v="GM"/>
    <d v="2022-12-07T00:00:00"/>
    <s v="59GNN"/>
    <s v="22:38:04 UTC"/>
    <n v="98.5"/>
    <x v="1"/>
    <s v="PNG"/>
    <x v="1"/>
    <x v="1"/>
    <n v="88.775000000000006"/>
    <n v="90"/>
    <x v="1"/>
    <s v="44902S2A_MSIL1CCDM-MLB-GANGM4490203 Cloudy (40%-90%)"/>
    <n v="0"/>
    <s v="20221207T223804"/>
    <n v="2022"/>
    <n v="12"/>
    <s v="07"/>
    <s v="22"/>
    <s v="38"/>
    <s v="04"/>
    <s v="GAN_GM_2500X1253px_32m_S2A_MSIL1C"/>
    <s v="2A_MSIL1C_S2_CD_CLS_AC_20230627T222622_TRUE_60HTE_020CC"/>
    <s v="S2A_MSIL1C_GM_20221207T223804_59GNN_98.5CC"/>
  </r>
  <r>
    <m/>
    <x v="0"/>
    <x v="0"/>
    <s v="-42.46, 171.20 | Zoom:12"/>
    <b v="1"/>
    <s v="New Zealand"/>
    <x v="1"/>
    <s v="GM"/>
    <d v="2022-12-07T00:00:00"/>
    <s v="59GMP"/>
    <s v="22:37:53 UTC"/>
    <n v="84.1"/>
    <x v="1"/>
    <s v="PNG"/>
    <x v="1"/>
    <x v="1"/>
    <n v="88.775000000000006"/>
    <n v="90"/>
    <x v="1"/>
    <s v="44902S2A_MSIL1CCDM-MLB-GANGM4490203 Cloudy (40%-90%)"/>
    <n v="0"/>
    <s v="20221207T223753"/>
    <n v="2022"/>
    <n v="12"/>
    <s v="07"/>
    <s v="22"/>
    <s v="37"/>
    <s v="53"/>
    <s v="GAN_GM_2500X1253px_32m_S2A_MSIL1C"/>
    <s v="2A_MSIL1C_S2_CD_CLS_AC_20230627T222622_TRUE_60HTE_020CC"/>
    <s v="S2A_MSIL1C_GM_20221207T223753_59GMP_84.1CC"/>
  </r>
  <r>
    <m/>
    <x v="0"/>
    <x v="0"/>
    <s v="-42.46, 171.20 | Zoom:12"/>
    <b v="1"/>
    <s v="New Zealand"/>
    <x v="1"/>
    <s v="GM"/>
    <d v="2022-12-07T00:00:00"/>
    <s v="59GNP"/>
    <s v="22:37:49 UTC"/>
    <n v="75.900000000000006"/>
    <x v="1"/>
    <s v="PNG"/>
    <x v="1"/>
    <x v="1"/>
    <n v="88.775000000000006"/>
    <n v="90"/>
    <x v="1"/>
    <s v="44902S2A_MSIL1CCDM-MLB-GANGM4490203 Cloudy (40%-90%)"/>
    <n v="0"/>
    <s v="20221207T223749"/>
    <n v="2022"/>
    <n v="12"/>
    <s v="07"/>
    <s v="22"/>
    <s v="37"/>
    <s v="49"/>
    <s v="GAN_GM_2500X1253px_32m_S2A_MSIL1C"/>
    <s v="2A_MSIL1C_S2_CD_CLS_AC_20230627T222622_TRUE_60HTE_020CC"/>
    <s v="S2A_MSIL1C_GM_20221207T223749_59GNP_75.9CC"/>
  </r>
  <r>
    <m/>
    <x v="0"/>
    <x v="0"/>
    <s v="-42.46, 171.20 | Zoom:12"/>
    <b v="1"/>
    <s v="New Zealand"/>
    <x v="1"/>
    <s v="GM"/>
    <d v="2022-12-04T00:00:00"/>
    <s v="59GMN"/>
    <s v="22:28:11 UTC"/>
    <n v="43.4"/>
    <x v="1"/>
    <s v="PNG"/>
    <x v="1"/>
    <x v="1"/>
    <n v="46.575000000000003"/>
    <n v="50"/>
    <x v="1"/>
    <s v="44899S2A_MSIL1CCDM-MLB-GANGM4489903 Cloudy (40%-90%)"/>
    <n v="1"/>
    <s v="20221204T222811"/>
    <n v="2022"/>
    <n v="12"/>
    <s v="04"/>
    <s v="22"/>
    <s v="28"/>
    <s v="11"/>
    <s v="GAN_GM_2500X1253px_32m_S2A_MSIL1C"/>
    <s v="2A_MSIL1C_S2_CD_CLS_AC_20230627T222622_TRUE_60HTE_020CC"/>
    <s v="S2A_MSIL1C_GM_20221204T222811_59GMN_43.4CC"/>
  </r>
  <r>
    <m/>
    <x v="0"/>
    <x v="0"/>
    <s v="-42.46, 171.20 | Zoom:12"/>
    <b v="1"/>
    <s v="New Zealand"/>
    <x v="1"/>
    <s v="GM"/>
    <d v="2022-12-04T00:00:00"/>
    <s v="59GNN"/>
    <s v="22:28:07 UTC"/>
    <n v="41.4"/>
    <x v="1"/>
    <s v="PNG"/>
    <x v="1"/>
    <x v="1"/>
    <n v="46.575000000000003"/>
    <n v="50"/>
    <x v="1"/>
    <s v="44899S2A_MSIL1CCDM-MLB-GANGM4489903 Cloudy (40%-90%)"/>
    <n v="0"/>
    <s v="20221204T222807"/>
    <n v="2022"/>
    <n v="12"/>
    <s v="04"/>
    <s v="22"/>
    <s v="28"/>
    <s v="07"/>
    <s v="GAN_GM_2500X1253px_32m_S2A_MSIL1C"/>
    <s v="2A_MSIL1C_S2_CD_CLS_AC_20230627T222622_TRUE_60HTE_020CC"/>
    <s v="S2A_MSIL1C_GM_20221204T222807_59GNN_41.4CC"/>
  </r>
  <r>
    <m/>
    <x v="0"/>
    <x v="0"/>
    <s v="-42.46, 171.20 | Zoom:12"/>
    <b v="1"/>
    <s v="New Zealand"/>
    <x v="1"/>
    <s v="GM"/>
    <d v="2022-12-04T00:00:00"/>
    <s v="59GMP"/>
    <s v="22:27:58 UTC"/>
    <n v="41.1"/>
    <x v="1"/>
    <s v="PNG"/>
    <x v="1"/>
    <x v="1"/>
    <n v="46.575000000000003"/>
    <n v="50"/>
    <x v="1"/>
    <s v="44899S2A_MSIL1CCDM-MLB-GANGM4489903 Cloudy (40%-90%)"/>
    <n v="0"/>
    <s v="20221204T222758"/>
    <n v="2022"/>
    <n v="12"/>
    <s v="04"/>
    <s v="22"/>
    <s v="27"/>
    <s v="58"/>
    <s v="GAN_GM_2500X1253px_32m_S2A_MSIL1C"/>
    <s v="2A_MSIL1C_S2_CD_CLS_AC_20230627T222622_TRUE_60HTE_020CC"/>
    <s v="S2A_MSIL1C_GM_20221204T222758_59GMP_41.1CC"/>
  </r>
  <r>
    <m/>
    <x v="0"/>
    <x v="0"/>
    <s v="-42.46, 171.20 | Zoom:12"/>
    <b v="1"/>
    <s v="New Zealand"/>
    <x v="1"/>
    <s v="GM"/>
    <d v="2022-12-04T00:00:00"/>
    <s v="59GNP"/>
    <s v="22:27:53 UTC"/>
    <n v="60.4"/>
    <x v="1"/>
    <s v="PNG"/>
    <x v="1"/>
    <x v="1"/>
    <n v="46.575000000000003"/>
    <n v="50"/>
    <x v="1"/>
    <s v="44899S2A_MSIL1CCDM-MLB-GANGM4489903 Cloudy (40%-90%)"/>
    <n v="0"/>
    <s v="20221204T222753"/>
    <n v="2022"/>
    <n v="12"/>
    <s v="04"/>
    <s v="22"/>
    <s v="27"/>
    <s v="53"/>
    <s v="GAN_GM_2500X1253px_32m_S2A_MSIL1C"/>
    <s v="2A_MSIL1C_S2_CD_CLS_AC_20230627T222622_TRUE_60HTE_020CC"/>
    <s v="S2A_MSIL1C_GM_20221204T222753_59GNP_60.4CC"/>
  </r>
  <r>
    <m/>
    <x v="0"/>
    <x v="0"/>
    <s v="-42.46, 171.20 | Zoom:12"/>
    <b v="1"/>
    <s v="New Zealand"/>
    <x v="1"/>
    <s v="GM"/>
    <d v="2022-12-02T00:00:00"/>
    <s v="59GMN"/>
    <s v="22:38:05 UTC"/>
    <n v="24.2"/>
    <x v="1"/>
    <s v="PNG"/>
    <x v="1"/>
    <x v="1"/>
    <n v="25.774999999999999"/>
    <n v="30"/>
    <x v="0"/>
    <s v="44897S2A_MSIL1CCDM-MLB-GANGM4489702 Sunny (10%-30%)"/>
    <n v="1"/>
    <s v="20221202T223805"/>
    <n v="2022"/>
    <n v="12"/>
    <s v="02"/>
    <s v="22"/>
    <s v="38"/>
    <s v="05"/>
    <s v="GAN_GM_2500X1253px_32m_S2A_MSIL1C"/>
    <s v="2A_MSIL1C_S2_CD_CLS_AC_20230627T222622_TRUE_60HTE_020CC"/>
    <s v="S2A_MSIL1C_GM_20221202T223805_59GMN_24.2CC"/>
  </r>
  <r>
    <m/>
    <x v="0"/>
    <x v="0"/>
    <s v="-42.46, 171.20 | Zoom:12"/>
    <b v="1"/>
    <s v="New Zealand"/>
    <x v="1"/>
    <s v="GM"/>
    <d v="2022-12-02T00:00:00"/>
    <s v="59GNN"/>
    <s v="22:38:01 UTC"/>
    <n v="30.9"/>
    <x v="1"/>
    <s v="PNG"/>
    <x v="1"/>
    <x v="1"/>
    <n v="25.774999999999999"/>
    <n v="30"/>
    <x v="0"/>
    <s v="44897S2A_MSIL1CCDM-MLB-GANGM4489702 Sunny (10%-30%)"/>
    <n v="0"/>
    <s v="20221202T223801"/>
    <n v="2022"/>
    <n v="12"/>
    <s v="02"/>
    <s v="22"/>
    <s v="38"/>
    <s v="01"/>
    <s v="GAN_GM_2500X1253px_32m_S2A_MSIL1C"/>
    <s v="2A_MSIL1C_S2_CD_CLS_AC_20230627T222622_TRUE_60HTE_020CC"/>
    <s v="S2A_MSIL1C_GM_20221202T223801_59GNN_30.9CC"/>
  </r>
  <r>
    <m/>
    <x v="0"/>
    <x v="0"/>
    <s v="-42.46, 171.20 | Zoom:12"/>
    <b v="1"/>
    <s v="New Zealand"/>
    <x v="1"/>
    <s v="GM"/>
    <d v="2022-12-02T00:00:00"/>
    <s v="59GMP"/>
    <s v="22:37:51 UTC"/>
    <n v="8"/>
    <x v="1"/>
    <s v="PNG"/>
    <x v="1"/>
    <x v="1"/>
    <n v="25.774999999999999"/>
    <n v="30"/>
    <x v="0"/>
    <s v="44897S2A_MSIL1CCDM-MLB-GANGM4489702 Sunny (10%-30%)"/>
    <n v="0"/>
    <s v="20221202T223751"/>
    <n v="2022"/>
    <n v="12"/>
    <s v="02"/>
    <s v="22"/>
    <s v="37"/>
    <s v="51"/>
    <s v="GAN_GM_2500X1253px_32m_S2A_MSIL1C"/>
    <s v="2A_MSIL1C_S2_CD_CLS_AC_20230627T222622_TRUE_60HTE_020CC"/>
    <s v="S2A_MSIL1C_GM_20221202T223751_59GMP_8CC"/>
  </r>
  <r>
    <m/>
    <x v="0"/>
    <x v="0"/>
    <s v="-42.46, 171.20 | Zoom:12"/>
    <b v="1"/>
    <s v="New Zealand"/>
    <x v="1"/>
    <s v="GM"/>
    <d v="2022-12-02T00:00:00"/>
    <s v="59GNP"/>
    <s v="22:37:46 UTC"/>
    <n v="40"/>
    <x v="1"/>
    <s v="PNG"/>
    <x v="1"/>
    <x v="1"/>
    <n v="25.774999999999999"/>
    <n v="30"/>
    <x v="0"/>
    <s v="44897S2A_MSIL1CCDM-MLB-GANGM4489702 Sunny (10%-30%)"/>
    <n v="0"/>
    <s v="20221202T223746"/>
    <n v="2022"/>
    <n v="12"/>
    <s v="02"/>
    <s v="22"/>
    <s v="37"/>
    <s v="46"/>
    <s v="GAN_GM_2500X1253px_32m_S2A_MSIL1C"/>
    <s v="2A_MSIL1C_S2_CD_CLS_AC_20230627T222622_TRUE_60HTE_020CC"/>
    <s v="S2A_MSIL1C_GM_20221202T223746_59GNP_40CC"/>
  </r>
  <r>
    <m/>
    <x v="0"/>
    <x v="0"/>
    <s v="-42.46, 171.20 | Zoom:12"/>
    <b v="1"/>
    <s v="New Zealand"/>
    <x v="1"/>
    <s v="GM"/>
    <d v="2022-11-29T00:00:00"/>
    <s v="59GMN"/>
    <s v="22:28:09 UTC"/>
    <n v="96.6"/>
    <x v="1"/>
    <s v="PNG"/>
    <x v="1"/>
    <x v="1"/>
    <n v="94.800000000000011"/>
    <n v="100"/>
    <x v="2"/>
    <s v="44894S2A_MSIL1CCDM-MLB-GANGM4489404 Overcast (100%)"/>
    <n v="1"/>
    <s v="20221129T222809"/>
    <n v="2022"/>
    <n v="11"/>
    <n v="29"/>
    <s v="22"/>
    <s v="28"/>
    <s v="09"/>
    <s v="GAN_GM_2500X1253px_32m_S2A_MSIL1C"/>
    <s v="2A_MSIL1C_S2_CD_CLS_AC_20230627T222622_TRUE_60HTE_020CC"/>
    <s v="S2A_MSIL1C_GM_20221129T222809_59GMN_96.6CC"/>
  </r>
  <r>
    <m/>
    <x v="0"/>
    <x v="0"/>
    <s v="-42.46, 171.20 | Zoom:12"/>
    <b v="1"/>
    <s v="New Zealand"/>
    <x v="1"/>
    <s v="GM"/>
    <d v="2022-11-29T00:00:00"/>
    <s v="59GNN"/>
    <s v="22:28:05 UTC"/>
    <n v="94.7"/>
    <x v="1"/>
    <s v="PNG"/>
    <x v="1"/>
    <x v="1"/>
    <n v="94.800000000000011"/>
    <n v="100"/>
    <x v="2"/>
    <s v="44894S2A_MSIL1CCDM-MLB-GANGM4489404 Overcast (100%)"/>
    <n v="0"/>
    <s v="20221129T222805"/>
    <n v="2022"/>
    <n v="11"/>
    <n v="29"/>
    <s v="22"/>
    <s v="28"/>
    <s v="05"/>
    <s v="GAN_GM_2500X1253px_32m_S2A_MSIL1C"/>
    <s v="2A_MSIL1C_S2_CD_CLS_AC_20230627T222622_TRUE_60HTE_020CC"/>
    <s v="S2A_MSIL1C_GM_20221129T222805_59GNN_94.7CC"/>
  </r>
  <r>
    <m/>
    <x v="0"/>
    <x v="0"/>
    <s v="-42.46, 171.20 | Zoom:12"/>
    <b v="1"/>
    <s v="New Zealand"/>
    <x v="1"/>
    <s v="GM"/>
    <d v="2022-11-29T00:00:00"/>
    <s v="59GMP"/>
    <s v="22:27:56 UTC"/>
    <n v="90.8"/>
    <x v="1"/>
    <s v="PNG"/>
    <x v="1"/>
    <x v="1"/>
    <n v="94.800000000000011"/>
    <n v="100"/>
    <x v="2"/>
    <s v="44894S2A_MSIL1CCDM-MLB-GANGM4489404 Overcast (100%)"/>
    <n v="0"/>
    <s v="20221129T222756"/>
    <n v="2022"/>
    <n v="11"/>
    <n v="29"/>
    <s v="22"/>
    <s v="27"/>
    <s v="56"/>
    <s v="GAN_GM_2500X1253px_32m_S2A_MSIL1C"/>
    <s v="2A_MSIL1C_S2_CD_CLS_AC_20230627T222622_TRUE_60HTE_020CC"/>
    <s v="S2A_MSIL1C_GM_20221129T222756_59GMP_90.8CC"/>
  </r>
  <r>
    <m/>
    <x v="0"/>
    <x v="0"/>
    <s v="-42.46, 171.20 | Zoom:12"/>
    <b v="1"/>
    <s v="New Zealand"/>
    <x v="1"/>
    <s v="GM"/>
    <d v="2022-11-29T00:00:00"/>
    <s v="59GNP"/>
    <s v="22:27:51 UTC"/>
    <n v="97.1"/>
    <x v="1"/>
    <s v="PNG"/>
    <x v="1"/>
    <x v="1"/>
    <n v="94.800000000000011"/>
    <n v="100"/>
    <x v="2"/>
    <s v="44894S2A_MSIL1CCDM-MLB-GANGM4489404 Overcast (100%)"/>
    <n v="0"/>
    <s v="20221129T222751"/>
    <n v="2022"/>
    <n v="11"/>
    <n v="29"/>
    <s v="22"/>
    <s v="27"/>
    <s v="51"/>
    <s v="GAN_GM_2500X1253px_32m_S2A_MSIL1C"/>
    <s v="2A_MSIL1C_S2_CD_CLS_AC_20230627T222622_TRUE_60HTE_020CC"/>
    <s v="S2A_MSIL1C_GM_20221129T222751_59GNP_97.1CC"/>
  </r>
  <r>
    <m/>
    <x v="0"/>
    <x v="0"/>
    <s v="-42.46, 171.20 | Zoom:12"/>
    <b v="1"/>
    <s v="New Zealand"/>
    <x v="1"/>
    <s v="GM"/>
    <d v="2022-11-27T00:00:00"/>
    <s v="59GMN"/>
    <s v="22:38:07 UTC"/>
    <n v="42.6"/>
    <x v="1"/>
    <s v="PNG"/>
    <x v="1"/>
    <x v="1"/>
    <n v="46.024999999999999"/>
    <n v="50"/>
    <x v="1"/>
    <s v="44892S2A_MSIL1CCDM-MLB-GANGM4489203 Cloudy (40%-90%)"/>
    <n v="1"/>
    <s v="20221127T223807"/>
    <n v="2022"/>
    <n v="11"/>
    <n v="27"/>
    <s v="22"/>
    <s v="38"/>
    <s v="07"/>
    <s v="GAN_GM_2500X1253px_32m_S2A_MSIL1C"/>
    <s v="2A_MSIL1C_S2_CD_CLS_AC_20230627T222622_TRUE_60HTE_020CC"/>
    <s v="S2A_MSIL1C_GM_20221127T223807_59GMN_42.6CC"/>
  </r>
  <r>
    <m/>
    <x v="0"/>
    <x v="0"/>
    <s v="-42.46, 171.20 | Zoom:12"/>
    <b v="1"/>
    <s v="New Zealand"/>
    <x v="1"/>
    <s v="GM"/>
    <d v="2022-11-27T00:00:00"/>
    <s v="59GNN"/>
    <s v="22:38:03 UTC"/>
    <n v="49.4"/>
    <x v="1"/>
    <s v="PNG"/>
    <x v="1"/>
    <x v="1"/>
    <n v="46.024999999999999"/>
    <n v="50"/>
    <x v="1"/>
    <s v="44892S2A_MSIL1CCDM-MLB-GANGM4489203 Cloudy (40%-90%)"/>
    <n v="0"/>
    <s v="20221127T223803"/>
    <n v="2022"/>
    <n v="11"/>
    <n v="27"/>
    <s v="22"/>
    <s v="38"/>
    <s v="03"/>
    <s v="GAN_GM_2500X1253px_32m_S2A_MSIL1C"/>
    <s v="2A_MSIL1C_S2_CD_CLS_AC_20230627T222622_TRUE_60HTE_020CC"/>
    <s v="S2A_MSIL1C_GM_20221127T223803_59GNN_49.4CC"/>
  </r>
  <r>
    <m/>
    <x v="0"/>
    <x v="0"/>
    <s v="-42.46, 171.20 | Zoom:12"/>
    <b v="1"/>
    <s v="New Zealand"/>
    <x v="1"/>
    <s v="GM"/>
    <d v="2022-11-27T00:00:00"/>
    <s v="59GMP"/>
    <s v="22:37:52 UTC"/>
    <n v="36.5"/>
    <x v="1"/>
    <s v="PNG"/>
    <x v="1"/>
    <x v="1"/>
    <n v="46.024999999999999"/>
    <n v="50"/>
    <x v="1"/>
    <s v="44892S2A_MSIL1CCDM-MLB-GANGM4489203 Cloudy (40%-90%)"/>
    <n v="0"/>
    <s v="20221127T223752"/>
    <n v="2022"/>
    <n v="11"/>
    <n v="27"/>
    <s v="22"/>
    <s v="37"/>
    <s v="52"/>
    <s v="GAN_GM_2500X1253px_32m_S2A_MSIL1C"/>
    <s v="2A_MSIL1C_S2_CD_CLS_AC_20230627T222622_TRUE_60HTE_020CC"/>
    <s v="S2A_MSIL1C_GM_20221127T223752_59GMP_36.5CC"/>
  </r>
  <r>
    <m/>
    <x v="0"/>
    <x v="0"/>
    <s v="-42.46, 171.20 | Zoom:12"/>
    <b v="1"/>
    <s v="New Zealand"/>
    <x v="1"/>
    <s v="GM"/>
    <d v="2022-11-27T00:00:00"/>
    <s v="59GNP"/>
    <s v="22:37:48 UTC"/>
    <n v="55.6"/>
    <x v="1"/>
    <s v="PNG"/>
    <x v="1"/>
    <x v="1"/>
    <n v="46.024999999999999"/>
    <n v="50"/>
    <x v="1"/>
    <s v="44892S2A_MSIL1CCDM-MLB-GANGM4489203 Cloudy (40%-90%)"/>
    <n v="0"/>
    <s v="20221127T223748"/>
    <n v="2022"/>
    <n v="11"/>
    <n v="27"/>
    <s v="22"/>
    <s v="37"/>
    <s v="48"/>
    <s v="GAN_GM_2500X1253px_32m_S2A_MSIL1C"/>
    <s v="2A_MSIL1C_S2_CD_CLS_AC_20230627T222622_TRUE_60HTE_020CC"/>
    <s v="S2A_MSIL1C_GM_20221127T223748_59GNP_55.6CC"/>
  </r>
  <r>
    <m/>
    <x v="0"/>
    <x v="0"/>
    <s v="-42.46, 171.20 | Zoom:12"/>
    <b v="1"/>
    <s v="New Zealand"/>
    <x v="1"/>
    <s v="GM"/>
    <d v="2022-11-24T00:00:00"/>
    <s v="59GMN"/>
    <s v="22:28:10 UTC"/>
    <n v="56"/>
    <x v="1"/>
    <s v="PNG"/>
    <x v="1"/>
    <x v="1"/>
    <n v="52.075000000000003"/>
    <n v="60"/>
    <x v="1"/>
    <s v="44889S2A_MSIL1CCDM-MLB-GANGM4488903 Cloudy (40%-90%)"/>
    <n v="1"/>
    <s v="20221124T222810"/>
    <n v="2022"/>
    <n v="11"/>
    <n v="24"/>
    <s v="22"/>
    <s v="28"/>
    <s v="10"/>
    <s v="GAN_GM_2500X1253px_32m_S2A_MSIL1C"/>
    <s v="2A_MSIL1C_S2_CD_CLS_AC_20230627T222622_TRUE_60HTE_020CC"/>
    <s v="S2A_MSIL1C_GM_20221124T222810_59GMN_56CC"/>
  </r>
  <r>
    <m/>
    <x v="0"/>
    <x v="0"/>
    <s v="-42.46, 171.20 | Zoom:12"/>
    <b v="1"/>
    <s v="New Zealand"/>
    <x v="1"/>
    <s v="GM"/>
    <d v="2022-11-24T00:00:00"/>
    <s v="59GNN"/>
    <s v="22:28:06 UTC"/>
    <n v="56.2"/>
    <x v="1"/>
    <s v="PNG"/>
    <x v="1"/>
    <x v="1"/>
    <n v="52.075000000000003"/>
    <n v="60"/>
    <x v="1"/>
    <s v="44889S2A_MSIL1CCDM-MLB-GANGM4488903 Cloudy (40%-90%)"/>
    <n v="0"/>
    <s v="20221124T222806"/>
    <n v="2022"/>
    <n v="11"/>
    <n v="24"/>
    <s v="22"/>
    <s v="28"/>
    <s v="06"/>
    <s v="GAN_GM_2500X1253px_32m_S2A_MSIL1C"/>
    <s v="2A_MSIL1C_S2_CD_CLS_AC_20230627T222622_TRUE_60HTE_020CC"/>
    <s v="S2A_MSIL1C_GM_20221124T222806_59GNN_56.2CC"/>
  </r>
  <r>
    <m/>
    <x v="0"/>
    <x v="0"/>
    <s v="-42.46, 171.20 | Zoom:12"/>
    <b v="1"/>
    <s v="New Zealand"/>
    <x v="1"/>
    <s v="GM"/>
    <d v="2022-11-24T00:00:00"/>
    <s v="59GMP"/>
    <s v="22:27:57 UTC"/>
    <n v="33.9"/>
    <x v="1"/>
    <s v="PNG"/>
    <x v="1"/>
    <x v="1"/>
    <n v="52.075000000000003"/>
    <n v="60"/>
    <x v="1"/>
    <s v="44889S2A_MSIL1CCDM-MLB-GANGM4488903 Cloudy (40%-90%)"/>
    <n v="0"/>
    <s v="20221124T222757"/>
    <n v="2022"/>
    <n v="11"/>
    <n v="24"/>
    <s v="22"/>
    <s v="27"/>
    <s v="57"/>
    <s v="GAN_GM_2500X1253px_32m_S2A_MSIL1C"/>
    <s v="2A_MSIL1C_S2_CD_CLS_AC_20230627T222622_TRUE_60HTE_020CC"/>
    <s v="S2A_MSIL1C_GM_20221124T222757_59GMP_33.9CC"/>
  </r>
  <r>
    <m/>
    <x v="0"/>
    <x v="0"/>
    <s v="-42.46, 171.20 | Zoom:12"/>
    <b v="1"/>
    <s v="New Zealand"/>
    <x v="1"/>
    <s v="GM"/>
    <d v="2022-11-24T00:00:00"/>
    <s v="59GNP"/>
    <s v="22:27:52 UTC"/>
    <n v="62.2"/>
    <x v="1"/>
    <s v="PNG"/>
    <x v="1"/>
    <x v="1"/>
    <n v="52.075000000000003"/>
    <n v="60"/>
    <x v="1"/>
    <s v="44889S2A_MSIL1CCDM-MLB-GANGM4488903 Cloudy (40%-90%)"/>
    <n v="0"/>
    <s v="20221124T222752"/>
    <n v="2022"/>
    <n v="11"/>
    <n v="24"/>
    <s v="22"/>
    <s v="27"/>
    <s v="52"/>
    <s v="GAN_GM_2500X1253px_32m_S2A_MSIL1C"/>
    <s v="2A_MSIL1C_S2_CD_CLS_AC_20230627T222622_TRUE_60HTE_020CC"/>
    <s v="S2A_MSIL1C_GM_20221124T222752_59GNP_62.2CC"/>
  </r>
  <r>
    <m/>
    <x v="0"/>
    <x v="0"/>
    <s v="-42.46, 171.20 | Zoom:12"/>
    <b v="1"/>
    <s v="New Zealand"/>
    <x v="1"/>
    <s v="GM"/>
    <d v="2022-11-22T00:00:00"/>
    <s v="59GMN"/>
    <s v="22:38:07 UTC"/>
    <n v="28.5"/>
    <x v="1"/>
    <s v="PNG"/>
    <x v="1"/>
    <x v="1"/>
    <n v="42.774999999999999"/>
    <n v="50"/>
    <x v="1"/>
    <s v="44887S2A_MSIL1CCDM-MLB-GANGM4488703 Cloudy (40%-90%)"/>
    <n v="1"/>
    <s v="20221122T223807"/>
    <n v="2022"/>
    <n v="11"/>
    <n v="22"/>
    <s v="22"/>
    <s v="38"/>
    <s v="07"/>
    <s v="GAN_GM_2500X1253px_32m_S2A_MSIL1C"/>
    <s v="2A_MSIL1C_S2_CD_CLS_AC_20230627T222622_TRUE_60HTE_020CC"/>
    <s v="S2A_MSIL1C_GM_20221122T223807_59GMN_28.5CC"/>
  </r>
  <r>
    <m/>
    <x v="0"/>
    <x v="0"/>
    <s v="-42.46, 171.20 | Zoom:12"/>
    <b v="1"/>
    <s v="New Zealand"/>
    <x v="1"/>
    <s v="GM"/>
    <d v="2022-11-22T00:00:00"/>
    <s v="59GNN"/>
    <s v="22:38:03 UTC"/>
    <n v="58.5"/>
    <x v="1"/>
    <s v="PNG"/>
    <x v="1"/>
    <x v="1"/>
    <n v="42.774999999999999"/>
    <n v="50"/>
    <x v="1"/>
    <s v="44887S2A_MSIL1CCDM-MLB-GANGM4488703 Cloudy (40%-90%)"/>
    <n v="0"/>
    <s v="20221122T223803"/>
    <n v="2022"/>
    <n v="11"/>
    <n v="22"/>
    <s v="22"/>
    <s v="38"/>
    <s v="03"/>
    <s v="GAN_GM_2500X1253px_32m_S2A_MSIL1C"/>
    <s v="2A_MSIL1C_S2_CD_CLS_AC_20230627T222622_TRUE_60HTE_020CC"/>
    <s v="S2A_MSIL1C_GM_20221122T223803_59GNN_58.5CC"/>
  </r>
  <r>
    <m/>
    <x v="0"/>
    <x v="0"/>
    <s v="-42.46, 171.20 | Zoom:12"/>
    <b v="1"/>
    <s v="New Zealand"/>
    <x v="1"/>
    <s v="GM"/>
    <d v="2022-11-22T00:00:00"/>
    <s v="59GMP"/>
    <s v="22:37:52 UTC"/>
    <n v="37.200000000000003"/>
    <x v="1"/>
    <s v="PNG"/>
    <x v="1"/>
    <x v="1"/>
    <n v="42.774999999999999"/>
    <n v="50"/>
    <x v="1"/>
    <s v="44887S2A_MSIL1CCDM-MLB-GANGM4488703 Cloudy (40%-90%)"/>
    <n v="0"/>
    <s v="20221122T223752"/>
    <n v="2022"/>
    <n v="11"/>
    <n v="22"/>
    <s v="22"/>
    <s v="37"/>
    <s v="52"/>
    <s v="GAN_GM_2500X1253px_32m_S2A_MSIL1C"/>
    <s v="2A_MSIL1C_S2_CD_CLS_AC_20230627T222622_TRUE_60HTE_020CC"/>
    <s v="S2A_MSIL1C_GM_20221122T223752_59GMP_37.2CC"/>
  </r>
  <r>
    <m/>
    <x v="0"/>
    <x v="0"/>
    <s v="-42.46, 171.20 | Zoom:12"/>
    <b v="1"/>
    <s v="New Zealand"/>
    <x v="1"/>
    <s v="GM"/>
    <d v="2022-11-22T00:00:00"/>
    <s v="59GNP"/>
    <s v="22:37:48 UTC"/>
    <n v="46.9"/>
    <x v="1"/>
    <s v="PNG"/>
    <x v="1"/>
    <x v="1"/>
    <n v="42.774999999999999"/>
    <n v="50"/>
    <x v="1"/>
    <s v="44887S2A_MSIL1CCDM-MLB-GANGM4488703 Cloudy (40%-90%)"/>
    <n v="0"/>
    <s v="20221122T223748"/>
    <n v="2022"/>
    <n v="11"/>
    <n v="22"/>
    <s v="22"/>
    <s v="37"/>
    <s v="48"/>
    <s v="GAN_GM_2500X1253px_32m_S2A_MSIL1C"/>
    <s v="2A_MSIL1C_S2_CD_CLS_AC_20230627T222622_TRUE_60HTE_020CC"/>
    <s v="S2A_MSIL1C_GM_20221122T223748_59GNP_46.9CC"/>
  </r>
  <r>
    <m/>
    <x v="0"/>
    <x v="0"/>
    <s v="-42.46, 171.20 | Zoom:12"/>
    <b v="1"/>
    <s v="New Zealand"/>
    <x v="1"/>
    <s v="GM"/>
    <d v="2022-11-19T00:00:00"/>
    <s v="59GMN"/>
    <s v="22:28:10 UTC"/>
    <n v="52.8"/>
    <x v="1"/>
    <s v="PNG"/>
    <x v="1"/>
    <x v="1"/>
    <n v="55.65"/>
    <n v="60"/>
    <x v="1"/>
    <s v="44884S2A_MSIL1CCDM-MLB-GANGM4488403 Cloudy (40%-90%)"/>
    <n v="1"/>
    <s v="20221119T222810"/>
    <n v="2022"/>
    <n v="11"/>
    <n v="19"/>
    <s v="22"/>
    <s v="28"/>
    <s v="10"/>
    <s v="GAN_GM_2500X1253px_32m_S2A_MSIL1C"/>
    <s v="2A_MSIL1C_S2_CD_CLS_AC_20230627T222622_TRUE_60HTE_020CC"/>
    <s v="S2A_MSIL1C_GM_20221119T222810_59GMN_52.8CC"/>
  </r>
  <r>
    <m/>
    <x v="0"/>
    <x v="0"/>
    <s v="-42.46, 171.20 | Zoom:12"/>
    <b v="1"/>
    <s v="New Zealand"/>
    <x v="1"/>
    <s v="GM"/>
    <d v="2022-11-19T00:00:00"/>
    <s v="59GNN"/>
    <s v="22:28:06 UTC"/>
    <n v="71"/>
    <x v="1"/>
    <s v="PNG"/>
    <x v="1"/>
    <x v="1"/>
    <n v="55.65"/>
    <n v="60"/>
    <x v="1"/>
    <s v="44884S2A_MSIL1CCDM-MLB-GANGM4488403 Cloudy (40%-90%)"/>
    <n v="0"/>
    <s v="20221119T222806"/>
    <n v="2022"/>
    <n v="11"/>
    <n v="19"/>
    <s v="22"/>
    <s v="28"/>
    <s v="06"/>
    <s v="GAN_GM_2500X1253px_32m_S2A_MSIL1C"/>
    <s v="2A_MSIL1C_S2_CD_CLS_AC_20230627T222622_TRUE_60HTE_020CC"/>
    <s v="S2A_MSIL1C_GM_20221119T222806_59GNN_71CC"/>
  </r>
  <r>
    <m/>
    <x v="0"/>
    <x v="0"/>
    <s v="-42.46, 171.20 | Zoom:12"/>
    <b v="1"/>
    <s v="New Zealand"/>
    <x v="1"/>
    <s v="GM"/>
    <d v="2022-11-19T00:00:00"/>
    <s v="59GMP"/>
    <s v="22:27:58 UTC"/>
    <n v="36.700000000000003"/>
    <x v="1"/>
    <s v="PNG"/>
    <x v="1"/>
    <x v="1"/>
    <n v="55.65"/>
    <n v="60"/>
    <x v="1"/>
    <s v="44884S2A_MSIL1CCDM-MLB-GANGM4488403 Cloudy (40%-90%)"/>
    <n v="0"/>
    <s v="20221119T222758"/>
    <n v="2022"/>
    <n v="11"/>
    <n v="19"/>
    <s v="22"/>
    <s v="27"/>
    <s v="58"/>
    <s v="GAN_GM_2500X1253px_32m_S2A_MSIL1C"/>
    <s v="2A_MSIL1C_S2_CD_CLS_AC_20230627T222622_TRUE_60HTE_020CC"/>
    <s v="S2A_MSIL1C_GM_20221119T222758_59GMP_36.7CC"/>
  </r>
  <r>
    <m/>
    <x v="0"/>
    <x v="0"/>
    <s v="-42.46, 171.20 | Zoom:12"/>
    <b v="1"/>
    <s v="New Zealand"/>
    <x v="1"/>
    <s v="GM"/>
    <d v="2022-11-19T00:00:00"/>
    <s v="59GNP"/>
    <s v="22:27:52 UTC"/>
    <n v="62.1"/>
    <x v="1"/>
    <s v="PNG"/>
    <x v="1"/>
    <x v="1"/>
    <n v="55.65"/>
    <n v="60"/>
    <x v="1"/>
    <s v="44884S2A_MSIL1CCDM-MLB-GANGM4488403 Cloudy (40%-90%)"/>
    <n v="0"/>
    <s v="20221119T222752"/>
    <n v="2022"/>
    <n v="11"/>
    <n v="19"/>
    <s v="22"/>
    <s v="27"/>
    <s v="52"/>
    <s v="GAN_GM_2500X1253px_32m_S2A_MSIL1C"/>
    <s v="2A_MSIL1C_S2_CD_CLS_AC_20230627T222622_TRUE_60HTE_020CC"/>
    <s v="S2A_MSIL1C_GM_20221119T222752_59GNP_62.1CC"/>
  </r>
  <r>
    <m/>
    <x v="0"/>
    <x v="0"/>
    <s v="-42.46, 171.20 | Zoom:12"/>
    <b v="1"/>
    <s v="New Zealand"/>
    <x v="1"/>
    <s v="GM"/>
    <d v="2022-11-17T00:00:00"/>
    <s v="59GMN"/>
    <s v="22:38:09 UTC"/>
    <n v="94.1"/>
    <x v="1"/>
    <s v="PNG"/>
    <x v="1"/>
    <x v="1"/>
    <n v="97.425000000000011"/>
    <n v="100"/>
    <x v="2"/>
    <s v="44882S2A_MSIL1CCDM-MLB-GANGM4488204 Overcast (100%)"/>
    <n v="1"/>
    <s v="20221117T223809"/>
    <n v="2022"/>
    <n v="11"/>
    <n v="17"/>
    <s v="22"/>
    <s v="38"/>
    <s v="09"/>
    <s v="GAN_GM_2500X1253px_32m_S2A_MSIL1C"/>
    <s v="2A_MSIL1C_S2_CD_CLS_AC_20230627T222622_TRUE_60HTE_020CC"/>
    <s v="S2A_MSIL1C_GM_20221117T223809_59GMN_94.1CC"/>
  </r>
  <r>
    <m/>
    <x v="0"/>
    <x v="0"/>
    <s v="-42.46, 171.20 | Zoom:12"/>
    <b v="1"/>
    <s v="New Zealand"/>
    <x v="1"/>
    <s v="GM"/>
    <d v="2022-11-17T00:00:00"/>
    <s v="59GNN"/>
    <s v="22:38:05 UTC"/>
    <n v="97.2"/>
    <x v="1"/>
    <s v="PNG"/>
    <x v="1"/>
    <x v="1"/>
    <n v="97.425000000000011"/>
    <n v="100"/>
    <x v="2"/>
    <s v="44882S2A_MSIL1CCDM-MLB-GANGM4488204 Overcast (100%)"/>
    <n v="0"/>
    <s v="20221117T223805"/>
    <n v="2022"/>
    <n v="11"/>
    <n v="17"/>
    <s v="22"/>
    <s v="38"/>
    <s v="05"/>
    <s v="GAN_GM_2500X1253px_32m_S2A_MSIL1C"/>
    <s v="2A_MSIL1C_S2_CD_CLS_AC_20230627T222622_TRUE_60HTE_020CC"/>
    <s v="S2A_MSIL1C_GM_20221117T223805_59GNN_97.2CC"/>
  </r>
  <r>
    <m/>
    <x v="0"/>
    <x v="0"/>
    <s v="-42.46, 171.20 | Zoom:12"/>
    <b v="1"/>
    <s v="New Zealand"/>
    <x v="1"/>
    <s v="GM"/>
    <d v="2022-11-17T00:00:00"/>
    <s v="59GMP"/>
    <s v="22:37:54 UTC"/>
    <n v="100"/>
    <x v="1"/>
    <s v="PNG"/>
    <x v="1"/>
    <x v="1"/>
    <n v="97.425000000000011"/>
    <n v="100"/>
    <x v="2"/>
    <s v="44882S2A_MSIL1CCDM-MLB-GANGM4488204 Overcast (100%)"/>
    <n v="0"/>
    <s v="20221117T223754"/>
    <n v="2022"/>
    <n v="11"/>
    <n v="17"/>
    <s v="22"/>
    <s v="37"/>
    <s v="54"/>
    <s v="GAN_GM_2500X1253px_32m_S2A_MSIL1C"/>
    <s v="2A_MSIL1C_S2_CD_CLS_AC_20230627T222622_TRUE_60HTE_020CC"/>
    <s v="S2A_MSIL1C_GM_20221117T223754_59GMP_100CC"/>
  </r>
  <r>
    <m/>
    <x v="0"/>
    <x v="0"/>
    <s v="-42.46, 171.20 | Zoom:12"/>
    <b v="1"/>
    <s v="New Zealand"/>
    <x v="1"/>
    <s v="GM"/>
    <d v="2022-11-17T00:00:00"/>
    <s v="59GNP"/>
    <s v="22:37:50 UTC"/>
    <n v="98.4"/>
    <x v="1"/>
    <s v="PNG"/>
    <x v="1"/>
    <x v="1"/>
    <n v="97.425000000000011"/>
    <n v="100"/>
    <x v="2"/>
    <s v="44882S2A_MSIL1CCDM-MLB-GANGM4488204 Overcast (100%)"/>
    <n v="0"/>
    <s v="20221117T223750"/>
    <n v="2022"/>
    <n v="11"/>
    <n v="17"/>
    <s v="22"/>
    <s v="37"/>
    <s v="50"/>
    <s v="GAN_GM_2500X1253px_32m_S2A_MSIL1C"/>
    <s v="2A_MSIL1C_S2_CD_CLS_AC_20230627T222622_TRUE_60HTE_020CC"/>
    <s v="S2A_MSIL1C_GM_20221117T223750_59GNP_98.4CC"/>
  </r>
  <r>
    <m/>
    <x v="0"/>
    <x v="0"/>
    <s v="-42.46, 171.20 | Zoom:12"/>
    <b v="1"/>
    <s v="New Zealand"/>
    <x v="1"/>
    <s v="GM"/>
    <d v="2022-11-14T00:00:00"/>
    <s v="59GMN"/>
    <s v="22:28:13 UTC"/>
    <n v="9.4"/>
    <x v="1"/>
    <s v="PNG"/>
    <x v="1"/>
    <x v="1"/>
    <n v="5.6750000000000007"/>
    <n v="10"/>
    <x v="0"/>
    <s v="44879S2A_MSIL1CCDM-MLB-GANGM4487902 Sunny (10%-30%)"/>
    <n v="1"/>
    <s v="20221114T222813"/>
    <n v="2022"/>
    <n v="11"/>
    <n v="14"/>
    <s v="22"/>
    <s v="28"/>
    <s v="13"/>
    <s v="GAN_GM_2500X1253px_32m_S2A_MSIL1C"/>
    <s v="2A_MSIL1C_S2_CD_CLS_AC_20230627T222622_TRUE_60HTE_020CC"/>
    <s v="S2A_MSIL1C_GM_20221114T222813_59GMN_9.4CC"/>
  </r>
  <r>
    <m/>
    <x v="0"/>
    <x v="0"/>
    <s v="-42.46, 171.20 | Zoom:12"/>
    <b v="1"/>
    <s v="New Zealand"/>
    <x v="1"/>
    <s v="GM"/>
    <d v="2022-11-14T00:00:00"/>
    <s v="59GNN"/>
    <s v="22:28:09 UTC"/>
    <n v="7.2"/>
    <x v="1"/>
    <s v="PNG"/>
    <x v="1"/>
    <x v="1"/>
    <n v="5.6750000000000007"/>
    <n v="10"/>
    <x v="0"/>
    <s v="44879S2A_MSIL1CCDM-MLB-GANGM4487902 Sunny (10%-30%)"/>
    <n v="0"/>
    <s v="20221114T222809"/>
    <n v="2022"/>
    <n v="11"/>
    <n v="14"/>
    <s v="22"/>
    <s v="28"/>
    <s v="09"/>
    <s v="GAN_GM_2500X1253px_32m_S2A_MSIL1C"/>
    <s v="2A_MSIL1C_S2_CD_CLS_AC_20230627T222622_TRUE_60HTE_020CC"/>
    <s v="S2A_MSIL1C_GM_20221114T222809_59GNN_7.2CC"/>
  </r>
  <r>
    <m/>
    <x v="0"/>
    <x v="0"/>
    <s v="-42.46, 171.20 | Zoom:12"/>
    <b v="1"/>
    <s v="New Zealand"/>
    <x v="1"/>
    <s v="GM"/>
    <d v="2022-11-14T00:00:00"/>
    <s v="59GMP"/>
    <s v="22:28:01 UTC"/>
    <n v="1.2"/>
    <x v="1"/>
    <s v="PNG"/>
    <x v="1"/>
    <x v="1"/>
    <n v="5.6750000000000007"/>
    <n v="10"/>
    <x v="0"/>
    <s v="44879S2A_MSIL1CCDM-MLB-GANGM4487902 Sunny (10%-30%)"/>
    <n v="0"/>
    <s v="20221114T222801"/>
    <n v="2022"/>
    <n v="11"/>
    <n v="14"/>
    <s v="22"/>
    <s v="28"/>
    <s v="01"/>
    <s v="GAN_GM_2500X1253px_32m_S2A_MSIL1C"/>
    <s v="2A_MSIL1C_S2_CD_CLS_AC_20230627T222622_TRUE_60HTE_020CC"/>
    <s v="S2A_MSIL1C_GM_20221114T222801_59GMP_1.2CC"/>
  </r>
  <r>
    <m/>
    <x v="0"/>
    <x v="0"/>
    <s v="-42.46, 171.20 | Zoom:12"/>
    <b v="1"/>
    <s v="New Zealand"/>
    <x v="1"/>
    <s v="GM"/>
    <d v="2022-11-14T00:00:00"/>
    <s v="59GNP"/>
    <s v="22:27:55 UTC"/>
    <n v="4.9000000000000004"/>
    <x v="1"/>
    <s v="PNG"/>
    <x v="1"/>
    <x v="1"/>
    <n v="5.6750000000000007"/>
    <n v="10"/>
    <x v="0"/>
    <s v="44879S2A_MSIL1CCDM-MLB-GANGM4487902 Sunny (10%-30%)"/>
    <n v="0"/>
    <s v="20221114T222755"/>
    <n v="2022"/>
    <n v="11"/>
    <n v="14"/>
    <s v="22"/>
    <s v="27"/>
    <s v="55"/>
    <s v="GAN_GM_2500X1253px_32m_S2A_MSIL1C"/>
    <s v="2A_MSIL1C_S2_CD_CLS_AC_20230627T222622_TRUE_60HTE_020CC"/>
    <s v="S2A_MSIL1C_GM_20221114T222755_59GNP_4.9CC"/>
  </r>
  <r>
    <m/>
    <x v="0"/>
    <x v="0"/>
    <s v="-42.46, 171.20 | Zoom:12"/>
    <b v="1"/>
    <s v="New Zealand"/>
    <x v="1"/>
    <s v="GM"/>
    <d v="2022-11-12T00:00:00"/>
    <s v="59GMN"/>
    <s v="22:38:06 UTC"/>
    <n v="22.7"/>
    <x v="1"/>
    <s v="PNG"/>
    <x v="1"/>
    <x v="1"/>
    <n v="32.975000000000001"/>
    <n v="40"/>
    <x v="1"/>
    <s v="44877S2A_MSIL1CCDM-MLB-GANGM4487703 Cloudy (40%-90%)"/>
    <n v="1"/>
    <s v="20221112T223806"/>
    <n v="2022"/>
    <n v="11"/>
    <n v="12"/>
    <s v="22"/>
    <s v="38"/>
    <s v="06"/>
    <s v="GAN_GM_2500X1253px_32m_S2A_MSIL1C"/>
    <s v="2A_MSIL1C_S2_CD_CLS_AC_20230627T222622_TRUE_60HTE_020CC"/>
    <s v="S2A_MSIL1C_GM_20221112T223806_59GMN_22.7CC"/>
  </r>
  <r>
    <m/>
    <x v="0"/>
    <x v="0"/>
    <s v="-42.46, 171.20 | Zoom:12"/>
    <b v="1"/>
    <s v="New Zealand"/>
    <x v="1"/>
    <s v="GM"/>
    <d v="2022-11-12T00:00:00"/>
    <s v="59GNN"/>
    <s v="22:38:03 UTC"/>
    <n v="34.200000000000003"/>
    <x v="1"/>
    <s v="PNG"/>
    <x v="1"/>
    <x v="1"/>
    <n v="32.975000000000001"/>
    <n v="40"/>
    <x v="1"/>
    <s v="44877S2A_MSIL1CCDM-MLB-GANGM4487703 Cloudy (40%-90%)"/>
    <n v="0"/>
    <s v="20221112T223803"/>
    <n v="2022"/>
    <n v="11"/>
    <n v="12"/>
    <s v="22"/>
    <s v="38"/>
    <s v="03"/>
    <s v="GAN_GM_2500X1253px_32m_S2A_MSIL1C"/>
    <s v="2A_MSIL1C_S2_CD_CLS_AC_20230627T222622_TRUE_60HTE_020CC"/>
    <s v="S2A_MSIL1C_GM_20221112T223803_59GNN_34.2CC"/>
  </r>
  <r>
    <m/>
    <x v="0"/>
    <x v="0"/>
    <s v="-42.46, 171.20 | Zoom:12"/>
    <b v="1"/>
    <s v="New Zealand"/>
    <x v="1"/>
    <s v="GM"/>
    <d v="2022-11-12T00:00:00"/>
    <s v="59GMP"/>
    <s v="22:37:52 UTC"/>
    <n v="35.1"/>
    <x v="1"/>
    <s v="PNG"/>
    <x v="1"/>
    <x v="1"/>
    <n v="32.975000000000001"/>
    <n v="40"/>
    <x v="1"/>
    <s v="44877S2A_MSIL1CCDM-MLB-GANGM4487703 Cloudy (40%-90%)"/>
    <n v="0"/>
    <s v="20221112T223752"/>
    <n v="2022"/>
    <n v="11"/>
    <n v="12"/>
    <s v="22"/>
    <s v="37"/>
    <s v="52"/>
    <s v="GAN_GM_2500X1253px_32m_S2A_MSIL1C"/>
    <s v="2A_MSIL1C_S2_CD_CLS_AC_20230627T222622_TRUE_60HTE_020CC"/>
    <s v="S2A_MSIL1C_GM_20221112T223752_59GMP_35.1CC"/>
  </r>
  <r>
    <m/>
    <x v="0"/>
    <x v="0"/>
    <s v="-42.46, 171.20 | Zoom:12"/>
    <b v="1"/>
    <s v="New Zealand"/>
    <x v="1"/>
    <s v="GM"/>
    <d v="2022-11-12T00:00:00"/>
    <s v="59GNP"/>
    <s v="22:37:48 UTC"/>
    <n v="39.9"/>
    <x v="1"/>
    <s v="PNG"/>
    <x v="1"/>
    <x v="1"/>
    <n v="32.975000000000001"/>
    <n v="40"/>
    <x v="1"/>
    <s v="44877S2A_MSIL1CCDM-MLB-GANGM4487703 Cloudy (40%-90%)"/>
    <n v="0"/>
    <s v="20221112T223748"/>
    <n v="2022"/>
    <n v="11"/>
    <n v="12"/>
    <s v="22"/>
    <s v="37"/>
    <s v="48"/>
    <s v="GAN_GM_2500X1253px_32m_S2A_MSIL1C"/>
    <s v="2A_MSIL1C_S2_CD_CLS_AC_20230627T222622_TRUE_60HTE_020CC"/>
    <s v="S2A_MSIL1C_GM_20221112T223748_59GNP_39.9CC"/>
  </r>
  <r>
    <m/>
    <x v="0"/>
    <x v="0"/>
    <s v="-42.46, 171.20 | Zoom:12"/>
    <b v="1"/>
    <s v="New Zealand"/>
    <x v="1"/>
    <s v="GM"/>
    <d v="2022-11-09T00:00:00"/>
    <s v="59GMN"/>
    <s v="22:28:09 UTC"/>
    <n v="13.7"/>
    <x v="1"/>
    <s v="PNG"/>
    <x v="1"/>
    <x v="1"/>
    <n v="18.524999999999999"/>
    <n v="20"/>
    <x v="0"/>
    <s v="44874S2A_MSIL1CCDM-MLB-GANGM4487402 Sunny (10%-30%)"/>
    <n v="1"/>
    <s v="20221109T222809"/>
    <n v="2022"/>
    <n v="11"/>
    <s v="09"/>
    <s v="22"/>
    <s v="28"/>
    <s v="09"/>
    <s v="GAN_GM_2500X1253px_32m_S2A_MSIL1C"/>
    <s v="2A_MSIL1C_S2_CD_CLS_AC_20230627T222622_TRUE_60HTE_020CC"/>
    <s v="S2A_MSIL1C_GM_20221109T222809_59GMN_13.7CC"/>
  </r>
  <r>
    <m/>
    <x v="0"/>
    <x v="0"/>
    <s v="-42.46, 171.20 | Zoom:12"/>
    <b v="1"/>
    <s v="New Zealand"/>
    <x v="1"/>
    <s v="GM"/>
    <d v="2022-11-09T00:00:00"/>
    <s v="59GNN"/>
    <s v="22:28:06 UTC"/>
    <n v="58.6"/>
    <x v="1"/>
    <s v="PNG"/>
    <x v="1"/>
    <x v="1"/>
    <n v="18.524999999999999"/>
    <n v="20"/>
    <x v="0"/>
    <s v="44874S2A_MSIL1CCDM-MLB-GANGM4487402 Sunny (10%-30%)"/>
    <n v="0"/>
    <s v="20221109T222806"/>
    <n v="2022"/>
    <n v="11"/>
    <s v="09"/>
    <s v="22"/>
    <s v="28"/>
    <s v="06"/>
    <s v="GAN_GM_2500X1253px_32m_S2A_MSIL1C"/>
    <s v="2A_MSIL1C_S2_CD_CLS_AC_20230627T222622_TRUE_60HTE_020CC"/>
    <s v="S2A_MSIL1C_GM_20221109T222806_59GNN_58.6CC"/>
  </r>
  <r>
    <m/>
    <x v="0"/>
    <x v="0"/>
    <s v="-42.46, 171.20 | Zoom:12"/>
    <b v="1"/>
    <s v="New Zealand"/>
    <x v="1"/>
    <s v="GM"/>
    <d v="2022-11-09T00:00:00"/>
    <s v="59GMP"/>
    <s v="22:27:57 UTC"/>
    <n v="0"/>
    <x v="1"/>
    <s v="PNG"/>
    <x v="1"/>
    <x v="1"/>
    <n v="18.524999999999999"/>
    <n v="20"/>
    <x v="0"/>
    <s v="44874S2A_MSIL1CCDM-MLB-GANGM4487402 Sunny (10%-30%)"/>
    <n v="0"/>
    <s v="20221109T222757"/>
    <n v="2022"/>
    <n v="11"/>
    <s v="09"/>
    <s v="22"/>
    <s v="27"/>
    <s v="57"/>
    <s v="GAN_GM_2500X1253px_32m_S2A_MSIL1C"/>
    <s v="2A_MSIL1C_S2_CD_CLS_AC_20230627T222622_TRUE_60HTE_020CC"/>
    <s v="S2A_MSIL1C_GM_20221109T222757_59GMP_0CC"/>
  </r>
  <r>
    <m/>
    <x v="0"/>
    <x v="0"/>
    <s v="-42.46, 171.20 | Zoom:12"/>
    <b v="1"/>
    <s v="New Zealand"/>
    <x v="1"/>
    <s v="GM"/>
    <d v="2022-11-09T00:00:00"/>
    <s v="59GNP"/>
    <s v="22:27:52 UTC"/>
    <n v="1.8"/>
    <x v="1"/>
    <s v="PNG"/>
    <x v="1"/>
    <x v="1"/>
    <n v="18.524999999999999"/>
    <n v="20"/>
    <x v="0"/>
    <s v="44874S2A_MSIL1CCDM-MLB-GANGM4487402 Sunny (10%-30%)"/>
    <n v="0"/>
    <s v="20221109T222752"/>
    <n v="2022"/>
    <n v="11"/>
    <s v="09"/>
    <s v="22"/>
    <s v="27"/>
    <s v="52"/>
    <s v="GAN_GM_2500X1253px_32m_S2A_MSIL1C"/>
    <s v="2A_MSIL1C_S2_CD_CLS_AC_20230627T222622_TRUE_60HTE_020CC"/>
    <s v="S2A_MSIL1C_GM_20221109T222752_59GNP_1.8CC"/>
  </r>
  <r>
    <m/>
    <x v="0"/>
    <x v="0"/>
    <s v="-42.46, 171.20 | Zoom:12"/>
    <b v="1"/>
    <s v="New Zealand"/>
    <x v="1"/>
    <s v="GM"/>
    <d v="2022-11-04T00:00:00"/>
    <s v="59GMN"/>
    <s v="22:28:15 UTC"/>
    <n v="34.5"/>
    <x v="1"/>
    <s v="PNG"/>
    <x v="1"/>
    <x v="1"/>
    <n v="33.774999999999999"/>
    <n v="40"/>
    <x v="1"/>
    <s v="44869S2A_MSIL1CCDM-MLB-GANGM4486903 Cloudy (40%-90%)"/>
    <n v="1"/>
    <s v="20221104T222815"/>
    <n v="2022"/>
    <n v="11"/>
    <s v="04"/>
    <s v="22"/>
    <s v="28"/>
    <s v="15"/>
    <s v="GAN_GM_2500X1253px_32m_S2A_MSIL1C"/>
    <s v="2A_MSIL1C_S2_CD_CLS_AC_20230627T222622_TRUE_60HTE_020CC"/>
    <s v="S2A_MSIL1C_GM_20221104T222815_59GMN_34.5CC"/>
  </r>
  <r>
    <m/>
    <x v="0"/>
    <x v="0"/>
    <s v="-42.46, 171.20 | Zoom:12"/>
    <b v="1"/>
    <s v="New Zealand"/>
    <x v="1"/>
    <s v="GM"/>
    <d v="2022-11-04T00:00:00"/>
    <s v="59GNN"/>
    <s v="22:28:11 UTC"/>
    <n v="30.8"/>
    <x v="1"/>
    <s v="PNG"/>
    <x v="1"/>
    <x v="1"/>
    <n v="33.774999999999999"/>
    <n v="40"/>
    <x v="1"/>
    <s v="44869S2A_MSIL1CCDM-MLB-GANGM4486903 Cloudy (40%-90%)"/>
    <n v="0"/>
    <s v="20221104T222811"/>
    <n v="2022"/>
    <n v="11"/>
    <s v="04"/>
    <s v="22"/>
    <s v="28"/>
    <s v="11"/>
    <s v="GAN_GM_2500X1253px_32m_S2A_MSIL1C"/>
    <s v="2A_MSIL1C_S2_CD_CLS_AC_20230627T222622_TRUE_60HTE_020CC"/>
    <s v="S2A_MSIL1C_GM_20221104T222811_59GNN_30.8CC"/>
  </r>
  <r>
    <m/>
    <x v="0"/>
    <x v="0"/>
    <s v="-42.46, 171.20 | Zoom:12"/>
    <b v="1"/>
    <s v="New Zealand"/>
    <x v="1"/>
    <s v="GM"/>
    <d v="2022-11-04T00:00:00"/>
    <s v="59GMP"/>
    <s v="22:28:02 UTC"/>
    <n v="10.199999999999999"/>
    <x v="1"/>
    <s v="PNG"/>
    <x v="1"/>
    <x v="1"/>
    <n v="33.774999999999999"/>
    <n v="40"/>
    <x v="1"/>
    <s v="44869S2A_MSIL1CCDM-MLB-GANGM4486903 Cloudy (40%-90%)"/>
    <n v="0"/>
    <s v="20221104T222802"/>
    <n v="2022"/>
    <n v="11"/>
    <s v="04"/>
    <s v="22"/>
    <s v="28"/>
    <s v="02"/>
    <s v="GAN_GM_2500X1253px_32m_S2A_MSIL1C"/>
    <s v="2A_MSIL1C_S2_CD_CLS_AC_20230627T222622_TRUE_60HTE_020CC"/>
    <s v="S2A_MSIL1C_GM_20221104T222802_59GMP_10.2CC"/>
  </r>
  <r>
    <m/>
    <x v="0"/>
    <x v="0"/>
    <s v="-42.46, 171.20 | Zoom:12"/>
    <b v="1"/>
    <s v="New Zealand"/>
    <x v="1"/>
    <s v="GM"/>
    <d v="2022-11-04T00:00:00"/>
    <s v="59GNP"/>
    <s v="22:27:57 UTC"/>
    <n v="59.6"/>
    <x v="1"/>
    <s v="PNG"/>
    <x v="1"/>
    <x v="1"/>
    <n v="33.774999999999999"/>
    <n v="40"/>
    <x v="1"/>
    <s v="44869S2A_MSIL1CCDM-MLB-GANGM4486903 Cloudy (40%-90%)"/>
    <n v="0"/>
    <s v="20221104T222757"/>
    <n v="2022"/>
    <n v="11"/>
    <s v="04"/>
    <s v="22"/>
    <s v="27"/>
    <s v="57"/>
    <s v="GAN_GM_2500X1253px_32m_S2A_MSIL1C"/>
    <s v="2A_MSIL1C_S2_CD_CLS_AC_20230627T222622_TRUE_60HTE_020CC"/>
    <s v="S2A_MSIL1C_GM_20221104T222757_59GNP_59.6CC"/>
  </r>
  <r>
    <m/>
    <x v="0"/>
    <x v="0"/>
    <s v="-42.46, 171.20 | Zoom:12"/>
    <b v="1"/>
    <s v="New Zealand"/>
    <x v="1"/>
    <s v="GM"/>
    <d v="2022-11-02T00:00:00"/>
    <s v="59GMN"/>
    <s v="22:38:05 UTC"/>
    <n v="78.900000000000006"/>
    <x v="1"/>
    <s v="PNG"/>
    <x v="1"/>
    <x v="1"/>
    <n v="65.05"/>
    <n v="70"/>
    <x v="1"/>
    <s v="44867S2A_MSIL1CCDM-MLB-GANGM4486703 Cloudy (40%-90%)"/>
    <n v="1"/>
    <s v="20221102T223805"/>
    <n v="2022"/>
    <n v="11"/>
    <s v="02"/>
    <s v="22"/>
    <s v="38"/>
    <s v="05"/>
    <s v="GAN_GM_2500X1253px_32m_S2A_MSIL1C"/>
    <s v="2A_MSIL1C_S2_CD_CLS_AC_20230627T222622_TRUE_60HTE_020CC"/>
    <s v="S2A_MSIL1C_GM_20221102T223805_59GMN_78.9CC"/>
  </r>
  <r>
    <m/>
    <x v="0"/>
    <x v="0"/>
    <s v="-42.46, 171.20 | Zoom:12"/>
    <b v="1"/>
    <s v="New Zealand"/>
    <x v="1"/>
    <s v="GM"/>
    <d v="2022-11-02T00:00:00"/>
    <s v="59GNN"/>
    <s v="22:38:01 UTC"/>
    <n v="74.599999999999994"/>
    <x v="1"/>
    <s v="PNG"/>
    <x v="1"/>
    <x v="1"/>
    <n v="65.05"/>
    <n v="70"/>
    <x v="1"/>
    <s v="44867S2A_MSIL1CCDM-MLB-GANGM4486703 Cloudy (40%-90%)"/>
    <n v="0"/>
    <s v="20221102T223801"/>
    <n v="2022"/>
    <n v="11"/>
    <s v="02"/>
    <s v="22"/>
    <s v="38"/>
    <s v="01"/>
    <s v="GAN_GM_2500X1253px_32m_S2A_MSIL1C"/>
    <s v="2A_MSIL1C_S2_CD_CLS_AC_20230627T222622_TRUE_60HTE_020CC"/>
    <s v="S2A_MSIL1C_GM_20221102T223801_59GNN_74.6CC"/>
  </r>
  <r>
    <m/>
    <x v="0"/>
    <x v="0"/>
    <s v="-42.46, 171.20 | Zoom:12"/>
    <b v="1"/>
    <s v="New Zealand"/>
    <x v="1"/>
    <s v="GM"/>
    <d v="2022-11-02T00:00:00"/>
    <s v="59GMP"/>
    <s v="22:37:50 UTC"/>
    <n v="43.8"/>
    <x v="1"/>
    <s v="PNG"/>
    <x v="1"/>
    <x v="1"/>
    <n v="65.05"/>
    <n v="70"/>
    <x v="1"/>
    <s v="44867S2A_MSIL1CCDM-MLB-GANGM4486703 Cloudy (40%-90%)"/>
    <n v="0"/>
    <s v="20221102T223750"/>
    <n v="2022"/>
    <n v="11"/>
    <s v="02"/>
    <s v="22"/>
    <s v="37"/>
    <s v="50"/>
    <s v="GAN_GM_2500X1253px_32m_S2A_MSIL1C"/>
    <s v="2A_MSIL1C_S2_CD_CLS_AC_20230627T222622_TRUE_60HTE_020CC"/>
    <s v="S2A_MSIL1C_GM_20221102T223750_59GMP_43.8CC"/>
  </r>
  <r>
    <m/>
    <x v="0"/>
    <x v="0"/>
    <s v="-42.46, 171.20 | Zoom:12"/>
    <b v="1"/>
    <s v="New Zealand"/>
    <x v="1"/>
    <s v="GM"/>
    <d v="2022-11-02T00:00:00"/>
    <s v="59GNP"/>
    <s v="22:37:46 UTC"/>
    <n v="62.9"/>
    <x v="1"/>
    <s v="PNG"/>
    <x v="1"/>
    <x v="1"/>
    <n v="65.05"/>
    <n v="70"/>
    <x v="1"/>
    <s v="44867S2A_MSIL1CCDM-MLB-GANGM4486703 Cloudy (40%-90%)"/>
    <n v="0"/>
    <s v="20221102T223746"/>
    <n v="2022"/>
    <n v="11"/>
    <s v="02"/>
    <s v="22"/>
    <s v="37"/>
    <s v="46"/>
    <s v="GAN_GM_2500X1253px_32m_S2A_MSIL1C"/>
    <s v="2A_MSIL1C_S2_CD_CLS_AC_20230627T222622_TRUE_60HTE_020CC"/>
    <s v="S2A_MSIL1C_GM_20221102T223746_59GNP_62.9CC"/>
  </r>
  <r>
    <m/>
    <x v="0"/>
    <x v="0"/>
    <s v="-42.46, 171.20 | Zoom:12"/>
    <b v="1"/>
    <s v="New Zealand"/>
    <x v="1"/>
    <s v="GM"/>
    <d v="2022-10-30T00:00:00"/>
    <s v="59GMN"/>
    <s v="22:28:09 UTC"/>
    <n v="84.8"/>
    <x v="1"/>
    <s v="PNG"/>
    <x v="1"/>
    <x v="1"/>
    <n v="81"/>
    <n v="90"/>
    <x v="1"/>
    <s v="44864S2A_MSIL1CCDM-MLB-GANGM4486403 Cloudy (40%-90%)"/>
    <n v="1"/>
    <s v="20221030T222809"/>
    <n v="2022"/>
    <n v="10"/>
    <n v="30"/>
    <s v="22"/>
    <s v="28"/>
    <s v="09"/>
    <s v="GAN_GM_2500X1253px_32m_S2A_MSIL1C"/>
    <s v="2A_MSIL1C_S2_CD_CLS_AC_20230627T222622_TRUE_60HTE_020CC"/>
    <s v="S2A_MSIL1C_GM_20221030T222809_59GMN_84.8CC"/>
  </r>
  <r>
    <m/>
    <x v="0"/>
    <x v="0"/>
    <s v="-42.46, 171.20 | Zoom:12"/>
    <b v="1"/>
    <s v="New Zealand"/>
    <x v="1"/>
    <s v="GM"/>
    <d v="2022-10-30T00:00:00"/>
    <s v="59GNN"/>
    <s v="22:28:05 UTC"/>
    <n v="62.8"/>
    <x v="1"/>
    <s v="PNG"/>
    <x v="1"/>
    <x v="1"/>
    <n v="81"/>
    <n v="90"/>
    <x v="1"/>
    <s v="44864S2A_MSIL1CCDM-MLB-GANGM4486403 Cloudy (40%-90%)"/>
    <n v="0"/>
    <s v="20221030T222805"/>
    <n v="2022"/>
    <n v="10"/>
    <n v="30"/>
    <s v="22"/>
    <s v="28"/>
    <s v="05"/>
    <s v="GAN_GM_2500X1253px_32m_S2A_MSIL1C"/>
    <s v="2A_MSIL1C_S2_CD_CLS_AC_20230627T222622_TRUE_60HTE_020CC"/>
    <s v="S2A_MSIL1C_GM_20221030T222805_59GNN_62.8CC"/>
  </r>
  <r>
    <m/>
    <x v="0"/>
    <x v="0"/>
    <s v="-42.46, 171.20 | Zoom:12"/>
    <b v="1"/>
    <s v="New Zealand"/>
    <x v="1"/>
    <s v="GM"/>
    <d v="2022-10-30T00:00:00"/>
    <s v="59GMP"/>
    <s v="22:27:56 UTC"/>
    <n v="100"/>
    <x v="1"/>
    <s v="PNG"/>
    <x v="1"/>
    <x v="1"/>
    <n v="81"/>
    <n v="90"/>
    <x v="1"/>
    <s v="44864S2A_MSIL1CCDM-MLB-GANGM4486403 Cloudy (40%-90%)"/>
    <n v="0"/>
    <s v="20221030T222756"/>
    <n v="2022"/>
    <n v="10"/>
    <n v="30"/>
    <s v="22"/>
    <s v="27"/>
    <s v="56"/>
    <s v="GAN_GM_2500X1253px_32m_S2A_MSIL1C"/>
    <s v="2A_MSIL1C_S2_CD_CLS_AC_20230627T222622_TRUE_60HTE_020CC"/>
    <s v="S2A_MSIL1C_GM_20221030T222756_59GMP_100CC"/>
  </r>
  <r>
    <m/>
    <x v="0"/>
    <x v="0"/>
    <s v="-42.46, 171.20 | Zoom:12"/>
    <b v="1"/>
    <s v="New Zealand"/>
    <x v="1"/>
    <s v="GM"/>
    <d v="2022-10-30T00:00:00"/>
    <s v="59GNP"/>
    <s v="22:27:51 UTC"/>
    <n v="76.400000000000006"/>
    <x v="1"/>
    <s v="PNG"/>
    <x v="1"/>
    <x v="1"/>
    <n v="81"/>
    <n v="90"/>
    <x v="1"/>
    <s v="44864S2A_MSIL1CCDM-MLB-GANGM4486403 Cloudy (40%-90%)"/>
    <n v="0"/>
    <s v="20221030T222751"/>
    <n v="2022"/>
    <n v="10"/>
    <n v="30"/>
    <s v="22"/>
    <s v="27"/>
    <s v="51"/>
    <s v="GAN_GM_2500X1253px_32m_S2A_MSIL1C"/>
    <s v="2A_MSIL1C_S2_CD_CLS_AC_20230627T222622_TRUE_60HTE_020CC"/>
    <s v="S2A_MSIL1C_GM_20221030T222751_59GNP_76.4CC"/>
  </r>
  <r>
    <m/>
    <x v="0"/>
    <x v="0"/>
    <s v="-42.46, 171.20 | Zoom:12"/>
    <b v="1"/>
    <s v="New Zealand"/>
    <x v="1"/>
    <s v="GM"/>
    <d v="2022-10-28T00:00:00"/>
    <s v="59GMN"/>
    <s v="22:38:11 UTC"/>
    <n v="96.1"/>
    <x v="1"/>
    <s v="PNG"/>
    <x v="1"/>
    <x v="1"/>
    <n v="96.275000000000006"/>
    <n v="100"/>
    <x v="2"/>
    <s v="44862S2A_MSIL1CCDM-MLB-GANGM4486204 Overcast (100%)"/>
    <n v="1"/>
    <s v="20221028T223811"/>
    <n v="2022"/>
    <n v="10"/>
    <n v="28"/>
    <s v="22"/>
    <s v="38"/>
    <s v="11"/>
    <s v="GAN_GM_2500X1253px_32m_S2A_MSIL1C"/>
    <s v="2A_MSIL1C_S2_CD_CLS_AC_20230627T222622_TRUE_60HTE_020CC"/>
    <s v="S2A_MSIL1C_GM_20221028T223811_59GMN_96.1CC"/>
  </r>
  <r>
    <m/>
    <x v="0"/>
    <x v="0"/>
    <s v="-42.46, 171.20 | Zoom:12"/>
    <b v="1"/>
    <s v="New Zealand"/>
    <x v="1"/>
    <s v="GM"/>
    <d v="2022-10-28T00:00:00"/>
    <s v="59GNN"/>
    <s v="22:38:07 UTC"/>
    <n v="89.1"/>
    <x v="1"/>
    <s v="PNG"/>
    <x v="1"/>
    <x v="1"/>
    <n v="96.275000000000006"/>
    <n v="100"/>
    <x v="2"/>
    <s v="44862S2A_MSIL1CCDM-MLB-GANGM4486204 Overcast (100%)"/>
    <n v="0"/>
    <s v="20221028T223807"/>
    <n v="2022"/>
    <n v="10"/>
    <n v="28"/>
    <s v="22"/>
    <s v="38"/>
    <s v="07"/>
    <s v="GAN_GM_2500X1253px_32m_S2A_MSIL1C"/>
    <s v="2A_MSIL1C_S2_CD_CLS_AC_20230627T222622_TRUE_60HTE_020CC"/>
    <s v="S2A_MSIL1C_GM_20221028T223807_59GNN_89.1CC"/>
  </r>
  <r>
    <m/>
    <x v="0"/>
    <x v="0"/>
    <s v="-42.46, 171.20 | Zoom:12"/>
    <b v="1"/>
    <s v="New Zealand"/>
    <x v="1"/>
    <s v="GM"/>
    <d v="2022-10-28T00:00:00"/>
    <s v="59GMP"/>
    <s v="22:37:56 UTC"/>
    <n v="99.9"/>
    <x v="1"/>
    <s v="PNG"/>
    <x v="1"/>
    <x v="1"/>
    <n v="96.275000000000006"/>
    <n v="100"/>
    <x v="2"/>
    <s v="44862S2A_MSIL1CCDM-MLB-GANGM4486204 Overcast (100%)"/>
    <n v="0"/>
    <s v="20221028T223756"/>
    <n v="2022"/>
    <n v="10"/>
    <n v="28"/>
    <s v="22"/>
    <s v="37"/>
    <s v="56"/>
    <s v="GAN_GM_2500X1253px_32m_S2A_MSIL1C"/>
    <s v="2A_MSIL1C_S2_CD_CLS_AC_20230627T222622_TRUE_60HTE_020CC"/>
    <s v="S2A_MSIL1C_GM_20221028T223756_59GMP_99.9CC"/>
  </r>
  <r>
    <m/>
    <x v="0"/>
    <x v="0"/>
    <s v="-42.46, 171.20 | Zoom:12"/>
    <b v="1"/>
    <s v="New Zealand"/>
    <x v="1"/>
    <s v="GM"/>
    <d v="2022-10-28T00:00:00"/>
    <s v="59GNP"/>
    <s v="22:37:52 UTC"/>
    <n v="100"/>
    <x v="1"/>
    <s v="PNG"/>
    <x v="1"/>
    <x v="1"/>
    <n v="96.275000000000006"/>
    <n v="100"/>
    <x v="2"/>
    <s v="44862S2A_MSIL1CCDM-MLB-GANGM4486204 Overcast (100%)"/>
    <n v="0"/>
    <s v="20221028T223752"/>
    <n v="2022"/>
    <n v="10"/>
    <n v="28"/>
    <s v="22"/>
    <s v="37"/>
    <s v="52"/>
    <s v="GAN_GM_2500X1253px_32m_S2A_MSIL1C"/>
    <s v="2A_MSIL1C_S2_CD_CLS_AC_20230627T222622_TRUE_60HTE_020CC"/>
    <s v="S2A_MSIL1C_GM_20221028T223752_59GNP_100CC"/>
  </r>
  <r>
    <m/>
    <x v="0"/>
    <x v="0"/>
    <s v="-42.46, 171.20 | Zoom:12"/>
    <b v="1"/>
    <s v="New Zealand"/>
    <x v="1"/>
    <s v="GM"/>
    <d v="2022-10-25T00:00:00"/>
    <s v="59GMN"/>
    <s v="22:28:13 UTC"/>
    <n v="97.6"/>
    <x v="1"/>
    <s v="PNG"/>
    <x v="1"/>
    <x v="1"/>
    <n v="86.8"/>
    <n v="90"/>
    <x v="1"/>
    <s v="44859S2A_MSIL1CCDM-MLB-GANGM4485903 Cloudy (40%-90%)"/>
    <n v="1"/>
    <s v="20221025T222813"/>
    <n v="2022"/>
    <n v="10"/>
    <n v="25"/>
    <s v="22"/>
    <s v="28"/>
    <s v="13"/>
    <s v="GAN_GM_2500X1253px_32m_S2A_MSIL1C"/>
    <s v="2A_MSIL1C_S2_CD_CLS_AC_20230627T222622_TRUE_60HTE_020CC"/>
    <s v="S2A_MSIL1C_GM_20221025T222813_59GMN_97.6CC"/>
  </r>
  <r>
    <m/>
    <x v="0"/>
    <x v="0"/>
    <s v="-42.46, 171.20 | Zoom:12"/>
    <b v="1"/>
    <s v="New Zealand"/>
    <x v="1"/>
    <s v="GM"/>
    <d v="2022-10-25T00:00:00"/>
    <s v="59GNN"/>
    <s v="22:28:10 UTC"/>
    <n v="89.9"/>
    <x v="1"/>
    <s v="PNG"/>
    <x v="1"/>
    <x v="1"/>
    <n v="86.8"/>
    <n v="90"/>
    <x v="1"/>
    <s v="44859S2A_MSIL1CCDM-MLB-GANGM4485903 Cloudy (40%-90%)"/>
    <n v="0"/>
    <s v="20221025T222810"/>
    <n v="2022"/>
    <n v="10"/>
    <n v="25"/>
    <s v="22"/>
    <s v="28"/>
    <s v="10"/>
    <s v="GAN_GM_2500X1253px_32m_S2A_MSIL1C"/>
    <s v="2A_MSIL1C_S2_CD_CLS_AC_20230627T222622_TRUE_60HTE_020CC"/>
    <s v="S2A_MSIL1C_GM_20221025T222810_59GNN_89.9CC"/>
  </r>
  <r>
    <m/>
    <x v="0"/>
    <x v="0"/>
    <s v="-42.46, 171.20 | Zoom:12"/>
    <b v="1"/>
    <s v="New Zealand"/>
    <x v="1"/>
    <s v="GM"/>
    <d v="2022-10-25T00:00:00"/>
    <s v="59GMP"/>
    <s v="22:28:01 UTC"/>
    <n v="65.400000000000006"/>
    <x v="1"/>
    <s v="PNG"/>
    <x v="1"/>
    <x v="1"/>
    <n v="86.8"/>
    <n v="90"/>
    <x v="1"/>
    <s v="44859S2A_MSIL1CCDM-MLB-GANGM4485903 Cloudy (40%-90%)"/>
    <n v="0"/>
    <s v="20221025T222801"/>
    <n v="2022"/>
    <n v="10"/>
    <n v="25"/>
    <s v="22"/>
    <s v="28"/>
    <s v="01"/>
    <s v="GAN_GM_2500X1253px_32m_S2A_MSIL1C"/>
    <s v="2A_MSIL1C_S2_CD_CLS_AC_20230627T222622_TRUE_60HTE_020CC"/>
    <s v="S2A_MSIL1C_GM_20221025T222801_59GMP_65.4CC"/>
  </r>
  <r>
    <m/>
    <x v="0"/>
    <x v="0"/>
    <s v="-42.46, 171.20 | Zoom:12"/>
    <b v="1"/>
    <s v="New Zealand"/>
    <x v="1"/>
    <s v="GM"/>
    <d v="2022-10-25T00:00:00"/>
    <s v="59GNP"/>
    <s v="22:27:55 UTC"/>
    <n v="94.3"/>
    <x v="1"/>
    <s v="PNG"/>
    <x v="1"/>
    <x v="1"/>
    <n v="86.8"/>
    <n v="90"/>
    <x v="1"/>
    <s v="44859S2A_MSIL1CCDM-MLB-GANGM4485903 Cloudy (40%-90%)"/>
    <n v="0"/>
    <s v="20221025T222755"/>
    <n v="2022"/>
    <n v="10"/>
    <n v="25"/>
    <s v="22"/>
    <s v="27"/>
    <s v="55"/>
    <s v="GAN_GM_2500X1253px_32m_S2A_MSIL1C"/>
    <s v="2A_MSIL1C_S2_CD_CLS_AC_20230627T222622_TRUE_60HTE_020CC"/>
    <s v="S2A_MSIL1C_GM_20221025T222755_59GNP_94.3CC"/>
  </r>
  <r>
    <m/>
    <x v="0"/>
    <x v="0"/>
    <s v="-42.46, 171.20 | Zoom:12"/>
    <b v="1"/>
    <s v="New Zealand"/>
    <x v="1"/>
    <s v="GM"/>
    <d v="2022-10-23T00:00:00"/>
    <s v="59GMN"/>
    <s v="22:38:06 UTC"/>
    <n v="99.4"/>
    <x v="1"/>
    <s v="PNG"/>
    <x v="1"/>
    <x v="1"/>
    <n v="99.575000000000003"/>
    <n v="100"/>
    <x v="2"/>
    <s v="44857S2A_MSIL1CCDM-MLB-GANGM4485704 Overcast (100%)"/>
    <n v="1"/>
    <s v="20221023T223806"/>
    <n v="2022"/>
    <n v="10"/>
    <n v="23"/>
    <s v="22"/>
    <s v="38"/>
    <s v="06"/>
    <s v="GAN_GM_2500X1253px_32m_S2A_MSIL1C"/>
    <s v="2A_MSIL1C_S2_CD_CLS_AC_20230627T222622_TRUE_60HTE_020CC"/>
    <s v="S2A_MSIL1C_GM_20221023T223806_59GMN_99.4CC"/>
  </r>
  <r>
    <m/>
    <x v="0"/>
    <x v="0"/>
    <s v="-42.46, 171.20 | Zoom:12"/>
    <b v="1"/>
    <s v="New Zealand"/>
    <x v="1"/>
    <s v="GM"/>
    <d v="2022-10-23T00:00:00"/>
    <s v="59GNN"/>
    <s v="22:38:02 UTC"/>
    <n v="100"/>
    <x v="1"/>
    <s v="PNG"/>
    <x v="1"/>
    <x v="1"/>
    <n v="99.575000000000003"/>
    <n v="100"/>
    <x v="2"/>
    <s v="44857S2A_MSIL1CCDM-MLB-GANGM4485704 Overcast (100%)"/>
    <n v="0"/>
    <s v="20221023T223802"/>
    <n v="2022"/>
    <n v="10"/>
    <n v="23"/>
    <s v="22"/>
    <s v="38"/>
    <s v="02"/>
    <s v="GAN_GM_2500X1253px_32m_S2A_MSIL1C"/>
    <s v="2A_MSIL1C_S2_CD_CLS_AC_20230627T222622_TRUE_60HTE_020CC"/>
    <s v="S2A_MSIL1C_GM_20221023T223802_59GNN_100CC"/>
  </r>
  <r>
    <m/>
    <x v="0"/>
    <x v="0"/>
    <s v="-42.46, 171.20 | Zoom:12"/>
    <b v="1"/>
    <s v="New Zealand"/>
    <x v="1"/>
    <s v="GM"/>
    <d v="2022-10-23T00:00:00"/>
    <s v="59GMP"/>
    <s v="22:37:52 UTC"/>
    <n v="98.9"/>
    <x v="1"/>
    <s v="PNG"/>
    <x v="1"/>
    <x v="1"/>
    <n v="99.575000000000003"/>
    <n v="100"/>
    <x v="2"/>
    <s v="44857S2A_MSIL1CCDM-MLB-GANGM4485704 Overcast (100%)"/>
    <n v="0"/>
    <s v="20221023T223752"/>
    <n v="2022"/>
    <n v="10"/>
    <n v="23"/>
    <s v="22"/>
    <s v="37"/>
    <s v="52"/>
    <s v="GAN_GM_2500X1253px_32m_S2A_MSIL1C"/>
    <s v="2A_MSIL1C_S2_CD_CLS_AC_20230627T222622_TRUE_60HTE_020CC"/>
    <s v="S2A_MSIL1C_GM_20221023T223752_59GMP_98.9CC"/>
  </r>
  <r>
    <m/>
    <x v="0"/>
    <x v="0"/>
    <s v="-42.46, 171.20 | Zoom:12"/>
    <b v="1"/>
    <s v="New Zealand"/>
    <x v="1"/>
    <s v="GM"/>
    <d v="2022-10-23T00:00:00"/>
    <s v="59GNP"/>
    <s v="22:37:48 UTC"/>
    <n v="100"/>
    <x v="1"/>
    <s v="PNG"/>
    <x v="1"/>
    <x v="1"/>
    <n v="99.575000000000003"/>
    <n v="100"/>
    <x v="2"/>
    <s v="44857S2A_MSIL1CCDM-MLB-GANGM4485704 Overcast (100%)"/>
    <n v="0"/>
    <s v="20221023T223748"/>
    <n v="2022"/>
    <n v="10"/>
    <n v="23"/>
    <s v="22"/>
    <s v="37"/>
    <s v="48"/>
    <s v="GAN_GM_2500X1253px_32m_S2A_MSIL1C"/>
    <s v="2A_MSIL1C_S2_CD_CLS_AC_20230627T222622_TRUE_60HTE_020CC"/>
    <s v="S2A_MSIL1C_GM_20221023T223748_59GNP_100CC"/>
  </r>
  <r>
    <m/>
    <x v="0"/>
    <x v="0"/>
    <s v="-42.46, 171.20 | Zoom:12"/>
    <b v="1"/>
    <s v="New Zealand"/>
    <x v="1"/>
    <s v="GM"/>
    <d v="2022-10-20T00:00:00"/>
    <s v="59GMN"/>
    <s v="22:28:10 UTC"/>
    <n v="10.199999999999999"/>
    <x v="1"/>
    <s v="PNG"/>
    <x v="1"/>
    <x v="1"/>
    <n v="17.725000000000001"/>
    <n v="20"/>
    <x v="0"/>
    <s v="44854S2A_MSIL1CCDM-MLB-GANGM4485402 Sunny (10%-30%)"/>
    <n v="1"/>
    <s v="20221020T222810"/>
    <n v="2022"/>
    <n v="10"/>
    <n v="20"/>
    <s v="22"/>
    <s v="28"/>
    <s v="10"/>
    <s v="GAN_GM_2500X1253px_32m_S2A_MSIL1C"/>
    <s v="2A_MSIL1C_S2_CD_CLS_AC_20230627T222622_TRUE_60HTE_020CC"/>
    <s v="S2A_MSIL1C_GM_20221020T222810_59GMN_10.2CC"/>
  </r>
  <r>
    <m/>
    <x v="0"/>
    <x v="0"/>
    <s v="-42.46, 171.20 | Zoom:12"/>
    <b v="1"/>
    <s v="New Zealand"/>
    <x v="1"/>
    <s v="GM"/>
    <d v="2022-10-20T00:00:00"/>
    <s v="59GNN"/>
    <s v="22:28:06 UTC"/>
    <n v="45.2"/>
    <x v="1"/>
    <s v="PNG"/>
    <x v="1"/>
    <x v="1"/>
    <n v="17.725000000000001"/>
    <n v="20"/>
    <x v="0"/>
    <s v="44854S2A_MSIL1CCDM-MLB-GANGM4485402 Sunny (10%-30%)"/>
    <n v="0"/>
    <s v="20221020T222806"/>
    <n v="2022"/>
    <n v="10"/>
    <n v="20"/>
    <s v="22"/>
    <s v="28"/>
    <s v="06"/>
    <s v="GAN_GM_2500X1253px_32m_S2A_MSIL1C"/>
    <s v="2A_MSIL1C_S2_CD_CLS_AC_20230627T222622_TRUE_60HTE_020CC"/>
    <s v="S2A_MSIL1C_GM_20221020T222806_59GNN_45.2CC"/>
  </r>
  <r>
    <m/>
    <x v="0"/>
    <x v="0"/>
    <s v="-42.46, 171.20 | Zoom:12"/>
    <b v="1"/>
    <s v="New Zealand"/>
    <x v="1"/>
    <s v="GM"/>
    <d v="2022-10-20T00:00:00"/>
    <s v="59GMP"/>
    <s v="22:27:57 UTC"/>
    <n v="0"/>
    <x v="1"/>
    <s v="PNG"/>
    <x v="1"/>
    <x v="1"/>
    <n v="17.725000000000001"/>
    <n v="20"/>
    <x v="0"/>
    <s v="44854S2A_MSIL1CCDM-MLB-GANGM4485402 Sunny (10%-30%)"/>
    <n v="0"/>
    <s v="20221020T222757"/>
    <n v="2022"/>
    <n v="10"/>
    <n v="20"/>
    <s v="22"/>
    <s v="27"/>
    <s v="57"/>
    <s v="GAN_GM_2500X1253px_32m_S2A_MSIL1C"/>
    <s v="2A_MSIL1C_S2_CD_CLS_AC_20230627T222622_TRUE_60HTE_020CC"/>
    <s v="S2A_MSIL1C_GM_20221020T222757_59GMP_0CC"/>
  </r>
  <r>
    <m/>
    <x v="0"/>
    <x v="0"/>
    <s v="-42.46, 171.20 | Zoom:12"/>
    <b v="1"/>
    <s v="New Zealand"/>
    <x v="1"/>
    <s v="GM"/>
    <d v="2022-10-20T00:00:00"/>
    <s v="59GNP"/>
    <s v="22:27:52 UTC"/>
    <n v="15.5"/>
    <x v="1"/>
    <s v="PNG"/>
    <x v="1"/>
    <x v="1"/>
    <n v="17.725000000000001"/>
    <n v="20"/>
    <x v="0"/>
    <s v="44854S2A_MSIL1CCDM-MLB-GANGM4485402 Sunny (10%-30%)"/>
    <n v="0"/>
    <s v="20221020T222752"/>
    <n v="2022"/>
    <n v="10"/>
    <n v="20"/>
    <s v="22"/>
    <s v="27"/>
    <s v="52"/>
    <s v="GAN_GM_2500X1253px_32m_S2A_MSIL1C"/>
    <s v="2A_MSIL1C_S2_CD_CLS_AC_20230627T222622_TRUE_60HTE_020CC"/>
    <s v="S2A_MSIL1C_GM_20221020T222752_59GNP_15.5CC"/>
  </r>
  <r>
    <m/>
    <x v="0"/>
    <x v="0"/>
    <s v="-42.46, 171.20 | Zoom:12"/>
    <b v="1"/>
    <s v="New Zealand"/>
    <x v="1"/>
    <s v="GM"/>
    <d v="2022-10-18T00:00:00"/>
    <s v="59GMN"/>
    <s v="22:38:09 UTC"/>
    <n v="28.9"/>
    <x v="1"/>
    <s v="PNG"/>
    <x v="1"/>
    <x v="1"/>
    <n v="46.45"/>
    <n v="50"/>
    <x v="1"/>
    <s v="44852S2A_MSIL1CCDM-MLB-GANGM4485203 Cloudy (40%-90%)"/>
    <n v="1"/>
    <s v="20221018T223809"/>
    <n v="2022"/>
    <n v="10"/>
    <n v="18"/>
    <s v="22"/>
    <s v="38"/>
    <s v="09"/>
    <s v="GAN_GM_2500X1253px_32m_S2A_MSIL1C"/>
    <s v="2A_MSIL1C_S2_CD_CLS_AC_20230627T222622_TRUE_60HTE_020CC"/>
    <s v="S2A_MSIL1C_GM_20221018T223809_59GMN_28.9CC"/>
  </r>
  <r>
    <m/>
    <x v="0"/>
    <x v="0"/>
    <s v="-42.46, 171.20 | Zoom:12"/>
    <b v="1"/>
    <s v="New Zealand"/>
    <x v="1"/>
    <s v="GM"/>
    <d v="2022-10-18T00:00:00"/>
    <s v="59GNN"/>
    <s v="22:38:06 UTC"/>
    <n v="43.5"/>
    <x v="1"/>
    <s v="PNG"/>
    <x v="1"/>
    <x v="1"/>
    <n v="46.45"/>
    <n v="50"/>
    <x v="1"/>
    <s v="44852S2A_MSIL1CCDM-MLB-GANGM4485203 Cloudy (40%-90%)"/>
    <n v="0"/>
    <s v="20221018T223806"/>
    <n v="2022"/>
    <n v="10"/>
    <n v="18"/>
    <s v="22"/>
    <s v="38"/>
    <s v="06"/>
    <s v="GAN_GM_2500X1253px_32m_S2A_MSIL1C"/>
    <s v="2A_MSIL1C_S2_CD_CLS_AC_20230627T222622_TRUE_60HTE_020CC"/>
    <s v="S2A_MSIL1C_GM_20221018T223806_59GNN_43.5CC"/>
  </r>
  <r>
    <m/>
    <x v="0"/>
    <x v="0"/>
    <s v="-42.46, 171.20 | Zoom:12"/>
    <b v="1"/>
    <s v="New Zealand"/>
    <x v="1"/>
    <s v="GM"/>
    <d v="2022-10-18T00:00:00"/>
    <s v="59GMP"/>
    <s v="22:37:55 UTC"/>
    <n v="46.2"/>
    <x v="1"/>
    <s v="PNG"/>
    <x v="1"/>
    <x v="1"/>
    <n v="46.45"/>
    <n v="50"/>
    <x v="1"/>
    <s v="44852S2A_MSIL1CCDM-MLB-GANGM4485203 Cloudy (40%-90%)"/>
    <n v="0"/>
    <s v="20221018T223755"/>
    <n v="2022"/>
    <n v="10"/>
    <n v="18"/>
    <s v="22"/>
    <s v="37"/>
    <s v="55"/>
    <s v="GAN_GM_2500X1253px_32m_S2A_MSIL1C"/>
    <s v="2A_MSIL1C_S2_CD_CLS_AC_20230627T222622_TRUE_60HTE_020CC"/>
    <s v="S2A_MSIL1C_GM_20221018T223755_59GMP_46.2CC"/>
  </r>
  <r>
    <m/>
    <x v="0"/>
    <x v="0"/>
    <s v="-42.46, 171.20 | Zoom:12"/>
    <b v="1"/>
    <s v="New Zealand"/>
    <x v="1"/>
    <s v="GM"/>
    <d v="2022-10-18T00:00:00"/>
    <s v="59GNP"/>
    <s v="22:37:51 UTC"/>
    <n v="67.2"/>
    <x v="1"/>
    <s v="PNG"/>
    <x v="1"/>
    <x v="1"/>
    <n v="46.45"/>
    <n v="50"/>
    <x v="1"/>
    <s v="44852S2A_MSIL1CCDM-MLB-GANGM4485203 Cloudy (40%-90%)"/>
    <n v="0"/>
    <s v="20221018T223751"/>
    <n v="2022"/>
    <n v="10"/>
    <n v="18"/>
    <s v="22"/>
    <s v="37"/>
    <s v="51"/>
    <s v="GAN_GM_2500X1253px_32m_S2A_MSIL1C"/>
    <s v="2A_MSIL1C_S2_CD_CLS_AC_20230627T222622_TRUE_60HTE_020CC"/>
    <s v="S2A_MSIL1C_GM_20221018T223751_59GNP_67.2CC"/>
  </r>
  <r>
    <m/>
    <x v="0"/>
    <x v="0"/>
    <s v="-42.46, 171.20 | Zoom:12"/>
    <b v="1"/>
    <s v="New Zealand"/>
    <x v="1"/>
    <s v="GM"/>
    <d v="2022-10-15T00:00:00"/>
    <s v="59GMN"/>
    <s v="22:28:14 UTC"/>
    <n v="64.599999999999994"/>
    <x v="1"/>
    <s v="PNG"/>
    <x v="1"/>
    <x v="1"/>
    <n v="33.6"/>
    <n v="40"/>
    <x v="1"/>
    <s v="44849S2A_MSIL1CCDM-MLB-GANGM4484903 Cloudy (40%-90%)"/>
    <n v="1"/>
    <s v="20221015T222814"/>
    <n v="2022"/>
    <n v="10"/>
    <n v="15"/>
    <s v="22"/>
    <s v="28"/>
    <s v="14"/>
    <s v="GAN_GM_2500X1253px_32m_S2A_MSIL1C"/>
    <s v="2A_MSIL1C_S2_CD_CLS_AC_20230627T222622_TRUE_60HTE_020CC"/>
    <s v="S2A_MSIL1C_GM_20221015T222814_59GMN_64.6CC"/>
  </r>
  <r>
    <m/>
    <x v="0"/>
    <x v="0"/>
    <s v="-42.46, 171.20 | Zoom:12"/>
    <b v="1"/>
    <s v="New Zealand"/>
    <x v="1"/>
    <s v="GM"/>
    <d v="2022-10-15T00:00:00"/>
    <s v="59GNN"/>
    <s v="22:28:11 UTC"/>
    <n v="35"/>
    <x v="1"/>
    <s v="PNG"/>
    <x v="1"/>
    <x v="1"/>
    <n v="33.6"/>
    <n v="40"/>
    <x v="1"/>
    <s v="44849S2A_MSIL1CCDM-MLB-GANGM4484903 Cloudy (40%-90%)"/>
    <n v="0"/>
    <s v="20221015T222811"/>
    <n v="2022"/>
    <n v="10"/>
    <n v="15"/>
    <s v="22"/>
    <s v="28"/>
    <s v="11"/>
    <s v="GAN_GM_2500X1253px_32m_S2A_MSIL1C"/>
    <s v="2A_MSIL1C_S2_CD_CLS_AC_20230627T222622_TRUE_60HTE_020CC"/>
    <s v="S2A_MSIL1C_GM_20221015T222811_59GNN_35CC"/>
  </r>
  <r>
    <m/>
    <x v="0"/>
    <x v="0"/>
    <s v="-42.46, 171.20 | Zoom:12"/>
    <b v="1"/>
    <s v="New Zealand"/>
    <x v="1"/>
    <s v="GM"/>
    <d v="2022-10-15T00:00:00"/>
    <s v="59GMP"/>
    <s v="22:28:02 UTC"/>
    <n v="10.5"/>
    <x v="1"/>
    <s v="PNG"/>
    <x v="1"/>
    <x v="1"/>
    <n v="33.6"/>
    <n v="40"/>
    <x v="1"/>
    <s v="44849S2A_MSIL1CCDM-MLB-GANGM4484903 Cloudy (40%-90%)"/>
    <n v="0"/>
    <s v="20221015T222802"/>
    <n v="2022"/>
    <n v="10"/>
    <n v="15"/>
    <s v="22"/>
    <s v="28"/>
    <s v="02"/>
    <s v="GAN_GM_2500X1253px_32m_S2A_MSIL1C"/>
    <s v="2A_MSIL1C_S2_CD_CLS_AC_20230627T222622_TRUE_60HTE_020CC"/>
    <s v="S2A_MSIL1C_GM_20221015T222802_59GMP_10.5CC"/>
  </r>
  <r>
    <m/>
    <x v="0"/>
    <x v="0"/>
    <s v="-42.46, 171.20 | Zoom:12"/>
    <b v="1"/>
    <s v="New Zealand"/>
    <x v="1"/>
    <s v="GM"/>
    <d v="2022-10-15T00:00:00"/>
    <s v="59GNP"/>
    <s v="22:27:56 UTC"/>
    <n v="24.3"/>
    <x v="1"/>
    <s v="PNG"/>
    <x v="1"/>
    <x v="1"/>
    <n v="33.6"/>
    <n v="40"/>
    <x v="1"/>
    <s v="44849S2A_MSIL1CCDM-MLB-GANGM4484903 Cloudy (40%-90%)"/>
    <n v="0"/>
    <s v="20221015T222756"/>
    <n v="2022"/>
    <n v="10"/>
    <n v="15"/>
    <s v="22"/>
    <s v="27"/>
    <s v="56"/>
    <s v="GAN_GM_2500X1253px_32m_S2A_MSIL1C"/>
    <s v="2A_MSIL1C_S2_CD_CLS_AC_20230627T222622_TRUE_60HTE_020CC"/>
    <s v="S2A_MSIL1C_GM_20221015T222756_59GNP_24.3CC"/>
  </r>
  <r>
    <m/>
    <x v="0"/>
    <x v="0"/>
    <s v="-42.46, 171.20 | Zoom:12"/>
    <b v="1"/>
    <s v="New Zealand"/>
    <x v="1"/>
    <s v="GM"/>
    <d v="2022-10-13T00:00:00"/>
    <s v="59GMN"/>
    <s v="22:38:06 UTC"/>
    <n v="0.8"/>
    <x v="1"/>
    <s v="PNG"/>
    <x v="1"/>
    <x v="1"/>
    <n v="0.9"/>
    <n v="10"/>
    <x v="0"/>
    <s v="44847S2A_MSIL1CCDM-MLB-GANGM4484702 Sunny (10%-30%)"/>
    <n v="1"/>
    <s v="20221013T223806"/>
    <n v="2022"/>
    <n v="10"/>
    <n v="13"/>
    <s v="22"/>
    <s v="38"/>
    <s v="06"/>
    <s v="GAN_GM_2500X1253px_32m_S2A_MSIL1C"/>
    <s v="2A_MSIL1C_S2_CD_CLS_AC_20230627T222622_TRUE_60HTE_020CC"/>
    <s v="S2A_MSIL1C_GM_20221013T223806_59GMN_0.8CC"/>
  </r>
  <r>
    <m/>
    <x v="0"/>
    <x v="0"/>
    <s v="-42.46, 171.20 | Zoom:12"/>
    <b v="1"/>
    <s v="New Zealand"/>
    <x v="1"/>
    <s v="GM"/>
    <d v="2022-10-13T00:00:00"/>
    <s v="59GNN"/>
    <s v="22:38:02 UTC"/>
    <n v="2.2000000000000002"/>
    <x v="1"/>
    <s v="PNG"/>
    <x v="1"/>
    <x v="1"/>
    <n v="0.9"/>
    <n v="10"/>
    <x v="0"/>
    <s v="44847S2A_MSIL1CCDM-MLB-GANGM4484702 Sunny (10%-30%)"/>
    <n v="0"/>
    <s v="20221013T223802"/>
    <n v="2022"/>
    <n v="10"/>
    <n v="13"/>
    <s v="22"/>
    <s v="38"/>
    <s v="02"/>
    <s v="GAN_GM_2500X1253px_32m_S2A_MSIL1C"/>
    <s v="2A_MSIL1C_S2_CD_CLS_AC_20230627T222622_TRUE_60HTE_020CC"/>
    <s v="S2A_MSIL1C_GM_20221013T223802_59GNN_2.2CC"/>
  </r>
  <r>
    <m/>
    <x v="0"/>
    <x v="0"/>
    <s v="-42.46, 171.20 | Zoom:12"/>
    <b v="1"/>
    <s v="New Zealand"/>
    <x v="1"/>
    <s v="GM"/>
    <d v="2022-10-13T00:00:00"/>
    <s v="59GMP"/>
    <s v="22:37:52 UTC"/>
    <n v="0.6"/>
    <x v="1"/>
    <s v="PNG"/>
    <x v="1"/>
    <x v="1"/>
    <n v="0.9"/>
    <n v="10"/>
    <x v="0"/>
    <s v="44847S2A_MSIL1CCDM-MLB-GANGM4484702 Sunny (10%-30%)"/>
    <n v="0"/>
    <s v="20221013T223752"/>
    <n v="2022"/>
    <n v="10"/>
    <n v="13"/>
    <s v="22"/>
    <s v="37"/>
    <s v="52"/>
    <s v="GAN_GM_2500X1253px_32m_S2A_MSIL1C"/>
    <s v="2A_MSIL1C_S2_CD_CLS_AC_20230627T222622_TRUE_60HTE_020CC"/>
    <s v="S2A_MSIL1C_GM_20221013T223752_59GMP_0.6CC"/>
  </r>
  <r>
    <m/>
    <x v="0"/>
    <x v="0"/>
    <s v="-42.46, 171.20 | Zoom:12"/>
    <b v="1"/>
    <s v="New Zealand"/>
    <x v="1"/>
    <s v="GM"/>
    <d v="2022-10-13T00:00:00"/>
    <s v="59GNP"/>
    <s v="22:37:47 UTC"/>
    <n v="0"/>
    <x v="1"/>
    <s v="PNG"/>
    <x v="1"/>
    <x v="1"/>
    <n v="0.9"/>
    <n v="10"/>
    <x v="0"/>
    <s v="44847S2A_MSIL1CCDM-MLB-GANGM4484702 Sunny (10%-30%)"/>
    <n v="0"/>
    <s v="20221013T223747"/>
    <n v="2022"/>
    <n v="10"/>
    <n v="13"/>
    <s v="22"/>
    <s v="37"/>
    <s v="47"/>
    <s v="GAN_GM_2500X1253px_32m_S2A_MSIL1C"/>
    <s v="2A_MSIL1C_S2_CD_CLS_AC_20230627T222622_TRUE_60HTE_020CC"/>
    <s v="S2A_MSIL1C_GM_20221013T223747_59GNP_0CC"/>
  </r>
  <r>
    <m/>
    <x v="0"/>
    <x v="0"/>
    <s v="-42.46, 171.20 | Zoom:12"/>
    <b v="1"/>
    <s v="New Zealand"/>
    <x v="1"/>
    <s v="GM"/>
    <d v="2022-10-10T00:00:00"/>
    <s v="59GMN"/>
    <s v="22:28:09 UTC"/>
    <n v="37"/>
    <x v="1"/>
    <s v="PNG"/>
    <x v="1"/>
    <x v="1"/>
    <n v="28.8"/>
    <n v="30"/>
    <x v="0"/>
    <s v="44844S2A_MSIL1CCDM-MLB-GANGM4484402 Sunny (10%-30%)"/>
    <n v="1"/>
    <s v="20221010T222809"/>
    <n v="2022"/>
    <n v="10"/>
    <n v="10"/>
    <s v="22"/>
    <s v="28"/>
    <s v="09"/>
    <s v="GAN_GM_2500X1253px_32m_S2A_MSIL1C"/>
    <s v="2A_MSIL1C_S2_CD_CLS_AC_20230627T222622_TRUE_60HTE_020CC"/>
    <s v="S2A_MSIL1C_GM_20221010T222809_59GMN_37CC"/>
  </r>
  <r>
    <m/>
    <x v="0"/>
    <x v="0"/>
    <s v="-42.46, 171.20 | Zoom:12"/>
    <b v="1"/>
    <s v="New Zealand"/>
    <x v="1"/>
    <s v="GM"/>
    <d v="2022-10-10T00:00:00"/>
    <s v="59GNN"/>
    <s v="22:28:05 UTC"/>
    <n v="24.3"/>
    <x v="1"/>
    <s v="PNG"/>
    <x v="1"/>
    <x v="1"/>
    <n v="28.8"/>
    <n v="30"/>
    <x v="0"/>
    <s v="44844S2A_MSIL1CCDM-MLB-GANGM4484402 Sunny (10%-30%)"/>
    <n v="0"/>
    <s v="20221010T222805"/>
    <n v="2022"/>
    <n v="10"/>
    <n v="10"/>
    <s v="22"/>
    <s v="28"/>
    <s v="05"/>
    <s v="GAN_GM_2500X1253px_32m_S2A_MSIL1C"/>
    <s v="2A_MSIL1C_S2_CD_CLS_AC_20230627T222622_TRUE_60HTE_020CC"/>
    <s v="S2A_MSIL1C_GM_20221010T222805_59GNN_24.3CC"/>
  </r>
  <r>
    <m/>
    <x v="0"/>
    <x v="0"/>
    <s v="-42.46, 171.20 | Zoom:12"/>
    <b v="1"/>
    <s v="New Zealand"/>
    <x v="1"/>
    <s v="GM"/>
    <d v="2022-10-10T00:00:00"/>
    <s v="59GMP"/>
    <s v="22:27:56 UTC"/>
    <n v="14.7"/>
    <x v="1"/>
    <s v="PNG"/>
    <x v="1"/>
    <x v="1"/>
    <n v="28.8"/>
    <n v="30"/>
    <x v="0"/>
    <s v="44844S2A_MSIL1CCDM-MLB-GANGM4484402 Sunny (10%-30%)"/>
    <n v="0"/>
    <s v="20221010T222756"/>
    <n v="2022"/>
    <n v="10"/>
    <n v="10"/>
    <s v="22"/>
    <s v="27"/>
    <s v="56"/>
    <s v="GAN_GM_2500X1253px_32m_S2A_MSIL1C"/>
    <s v="2A_MSIL1C_S2_CD_CLS_AC_20230627T222622_TRUE_60HTE_020CC"/>
    <s v="S2A_MSIL1C_GM_20221010T222756_59GMP_14.7CC"/>
  </r>
  <r>
    <m/>
    <x v="0"/>
    <x v="0"/>
    <s v="-42.46, 171.20 | Zoom:12"/>
    <b v="1"/>
    <s v="New Zealand"/>
    <x v="1"/>
    <s v="GM"/>
    <d v="2022-10-10T00:00:00"/>
    <s v="59GNP"/>
    <s v="22:27:51 UTC"/>
    <n v="39.200000000000003"/>
    <x v="1"/>
    <s v="PNG"/>
    <x v="1"/>
    <x v="1"/>
    <n v="28.8"/>
    <n v="30"/>
    <x v="0"/>
    <s v="44844S2A_MSIL1CCDM-MLB-GANGM4484402 Sunny (10%-30%)"/>
    <n v="0"/>
    <s v="20221010T222751"/>
    <n v="2022"/>
    <n v="10"/>
    <n v="10"/>
    <s v="22"/>
    <s v="27"/>
    <s v="51"/>
    <s v="GAN_GM_2500X1253px_32m_S2A_MSIL1C"/>
    <s v="2A_MSIL1C_S2_CD_CLS_AC_20230627T222622_TRUE_60HTE_020CC"/>
    <s v="S2A_MSIL1C_GM_20221010T222751_59GNP_39.2CC"/>
  </r>
  <r>
    <m/>
    <x v="0"/>
    <x v="0"/>
    <s v="-42.46, 171.20 | Zoom:12"/>
    <b v="1"/>
    <s v="New Zealand"/>
    <x v="1"/>
    <s v="GM"/>
    <d v="2022-10-08T00:00:00"/>
    <s v="59GMN"/>
    <s v="22:38:13 UTC"/>
    <n v="95.3"/>
    <x v="1"/>
    <s v="PNG"/>
    <x v="1"/>
    <x v="1"/>
    <n v="89.3"/>
    <n v="90"/>
    <x v="1"/>
    <s v="44842S2A_MSIL1CCDM-MLB-GANGM4484203 Cloudy (40%-90%)"/>
    <n v="1"/>
    <s v="20221008T223813"/>
    <n v="2022"/>
    <n v="10"/>
    <s v="08"/>
    <s v="22"/>
    <s v="38"/>
    <s v="13"/>
    <s v="GAN_GM_2500X1253px_32m_S2A_MSIL1C"/>
    <s v="2A_MSIL1C_S2_CD_CLS_AC_20230627T222622_TRUE_60HTE_020CC"/>
    <s v="S2A_MSIL1C_GM_20221008T223813_59GMN_95.3CC"/>
  </r>
  <r>
    <m/>
    <x v="0"/>
    <x v="0"/>
    <s v="-42.46, 171.20 | Zoom:12"/>
    <b v="1"/>
    <s v="New Zealand"/>
    <x v="1"/>
    <s v="GM"/>
    <d v="2022-10-08T00:00:00"/>
    <s v="59GNN"/>
    <s v="22:38:09 UTC"/>
    <n v="66.5"/>
    <x v="1"/>
    <s v="PNG"/>
    <x v="1"/>
    <x v="1"/>
    <n v="89.3"/>
    <n v="90"/>
    <x v="1"/>
    <s v="44842S2A_MSIL1CCDM-MLB-GANGM4484203 Cloudy (40%-90%)"/>
    <n v="0"/>
    <s v="20221008T223809"/>
    <n v="2022"/>
    <n v="10"/>
    <s v="08"/>
    <s v="22"/>
    <s v="38"/>
    <s v="09"/>
    <s v="GAN_GM_2500X1253px_32m_S2A_MSIL1C"/>
    <s v="2A_MSIL1C_S2_CD_CLS_AC_20230627T222622_TRUE_60HTE_020CC"/>
    <s v="S2A_MSIL1C_GM_20221008T223809_59GNN_66.5CC"/>
  </r>
  <r>
    <m/>
    <x v="0"/>
    <x v="0"/>
    <s v="-42.46, 171.20 | Zoom:12"/>
    <b v="1"/>
    <s v="New Zealand"/>
    <x v="1"/>
    <s v="GM"/>
    <d v="2022-10-08T00:00:00"/>
    <s v="59GMP"/>
    <s v="22:37:59 UTC"/>
    <n v="97.1"/>
    <x v="1"/>
    <s v="PNG"/>
    <x v="1"/>
    <x v="1"/>
    <n v="89.3"/>
    <n v="90"/>
    <x v="1"/>
    <s v="44842S2A_MSIL1CCDM-MLB-GANGM4484203 Cloudy (40%-90%)"/>
    <n v="0"/>
    <s v="20221008T223759"/>
    <n v="2022"/>
    <n v="10"/>
    <s v="08"/>
    <s v="22"/>
    <s v="37"/>
    <s v="59"/>
    <s v="GAN_GM_2500X1253px_32m_S2A_MSIL1C"/>
    <s v="2A_MSIL1C_S2_CD_CLS_AC_20230627T222622_TRUE_60HTE_020CC"/>
    <s v="S2A_MSIL1C_GM_20221008T223759_59GMP_97.1CC"/>
  </r>
  <r>
    <m/>
    <x v="0"/>
    <x v="0"/>
    <s v="-42.46, 171.20 | Zoom:12"/>
    <b v="1"/>
    <s v="New Zealand"/>
    <x v="1"/>
    <s v="GM"/>
    <d v="2022-10-08T00:00:00"/>
    <s v="59GNP"/>
    <s v="22:37:55 UTC"/>
    <n v="98.3"/>
    <x v="1"/>
    <s v="PNG"/>
    <x v="1"/>
    <x v="1"/>
    <n v="89.3"/>
    <n v="90"/>
    <x v="1"/>
    <s v="44842S2A_MSIL1CCDM-MLB-GANGM4484203 Cloudy (40%-90%)"/>
    <n v="0"/>
    <s v="20221008T223755"/>
    <n v="2022"/>
    <n v="10"/>
    <s v="08"/>
    <s v="22"/>
    <s v="37"/>
    <s v="55"/>
    <s v="GAN_GM_2500X1253px_32m_S2A_MSIL1C"/>
    <s v="2A_MSIL1C_S2_CD_CLS_AC_20230627T222622_TRUE_60HTE_020CC"/>
    <s v="S2A_MSIL1C_GM_20221008T223755_59GNP_98.3CC"/>
  </r>
  <r>
    <m/>
    <x v="0"/>
    <x v="0"/>
    <s v="-42.46, 171.20 | Zoom:12"/>
    <b v="1"/>
    <s v="New Zealand"/>
    <x v="1"/>
    <s v="GM"/>
    <d v="2022-10-05T00:00:00"/>
    <s v="59GMN"/>
    <s v="22:28:17 UTC"/>
    <n v="22.8"/>
    <x v="1"/>
    <s v="PNG"/>
    <x v="1"/>
    <x v="1"/>
    <n v="20.499999999999996"/>
    <n v="30"/>
    <x v="0"/>
    <s v="44839S2A_MSIL1CCDM-MLB-GANGM4483902 Sunny (10%-30%)"/>
    <n v="1"/>
    <s v="20221005T222817"/>
    <n v="2022"/>
    <n v="10"/>
    <s v="05"/>
    <s v="22"/>
    <s v="28"/>
    <s v="17"/>
    <s v="GAN_GM_2500X1253px_32m_S2A_MSIL1C"/>
    <s v="2A_MSIL1C_S2_CD_CLS_AC_20230627T222622_TRUE_60HTE_020CC"/>
    <s v="S2A_MSIL1C_GM_20221005T222817_59GMN_22.8CC"/>
  </r>
  <r>
    <m/>
    <x v="0"/>
    <x v="0"/>
    <s v="-42.46, 171.20 | Zoom:12"/>
    <b v="1"/>
    <s v="New Zealand"/>
    <x v="1"/>
    <s v="GM"/>
    <d v="2022-10-05T00:00:00"/>
    <s v="59GNN"/>
    <s v="22:28:14 UTC"/>
    <n v="35.299999999999997"/>
    <x v="1"/>
    <s v="PNG"/>
    <x v="1"/>
    <x v="1"/>
    <n v="20.499999999999996"/>
    <n v="30"/>
    <x v="0"/>
    <s v="44839S2A_MSIL1CCDM-MLB-GANGM4483902 Sunny (10%-30%)"/>
    <n v="0"/>
    <s v="20221005T222814"/>
    <n v="2022"/>
    <n v="10"/>
    <s v="05"/>
    <s v="22"/>
    <s v="28"/>
    <s v="14"/>
    <s v="GAN_GM_2500X1253px_32m_S2A_MSIL1C"/>
    <s v="2A_MSIL1C_S2_CD_CLS_AC_20230627T222622_TRUE_60HTE_020CC"/>
    <s v="S2A_MSIL1C_GM_20221005T222814_59GNN_35.3CC"/>
  </r>
  <r>
    <m/>
    <x v="0"/>
    <x v="0"/>
    <s v="-42.46, 171.20 | Zoom:12"/>
    <b v="1"/>
    <s v="New Zealand"/>
    <x v="1"/>
    <s v="GM"/>
    <d v="2022-10-05T00:00:00"/>
    <s v="59GMP"/>
    <s v="22:28:05 UTC"/>
    <n v="11.8"/>
    <x v="1"/>
    <s v="PNG"/>
    <x v="1"/>
    <x v="1"/>
    <n v="20.499999999999996"/>
    <n v="30"/>
    <x v="0"/>
    <s v="44839S2A_MSIL1CCDM-MLB-GANGM4483902 Sunny (10%-30%)"/>
    <n v="0"/>
    <s v="20221005T222805"/>
    <n v="2022"/>
    <n v="10"/>
    <s v="05"/>
    <s v="22"/>
    <s v="28"/>
    <s v="05"/>
    <s v="GAN_GM_2500X1253px_32m_S2A_MSIL1C"/>
    <s v="2A_MSIL1C_S2_CD_CLS_AC_20230627T222622_TRUE_60HTE_020CC"/>
    <s v="S2A_MSIL1C_GM_20221005T222805_59GMP_11.8CC"/>
  </r>
  <r>
    <m/>
    <x v="0"/>
    <x v="0"/>
    <s v="-42.46, 171.20 | Zoom:12"/>
    <b v="1"/>
    <s v="New Zealand"/>
    <x v="1"/>
    <s v="GM"/>
    <d v="2022-10-05T00:00:00"/>
    <s v="59GNP"/>
    <s v="22:27:59 UTC"/>
    <n v="12.1"/>
    <x v="1"/>
    <s v="PNG"/>
    <x v="1"/>
    <x v="1"/>
    <n v="20.499999999999996"/>
    <n v="30"/>
    <x v="0"/>
    <s v="44839S2A_MSIL1CCDM-MLB-GANGM4483902 Sunny (10%-30%)"/>
    <n v="0"/>
    <s v="20221005T222759"/>
    <n v="2022"/>
    <n v="10"/>
    <s v="05"/>
    <s v="22"/>
    <s v="27"/>
    <s v="59"/>
    <s v="GAN_GM_2500X1253px_32m_S2A_MSIL1C"/>
    <s v="2A_MSIL1C_S2_CD_CLS_AC_20230627T222622_TRUE_60HTE_020CC"/>
    <s v="S2A_MSIL1C_GM_20221005T222759_59GNP_12.1CC"/>
  </r>
  <r>
    <m/>
    <x v="0"/>
    <x v="0"/>
    <s v="-42.46, 171.20 | Zoom:12"/>
    <b v="1"/>
    <s v="New Zealand"/>
    <x v="1"/>
    <s v="GM"/>
    <d v="2022-10-03T00:00:00"/>
    <s v="59GMN"/>
    <s v="22:38:05 UTC"/>
    <n v="92.4"/>
    <x v="1"/>
    <s v="PNG"/>
    <x v="1"/>
    <x v="1"/>
    <n v="95.25"/>
    <n v="100"/>
    <x v="2"/>
    <s v="44837S2A_MSIL1CCDM-MLB-GANGM4483704 Overcast (100%)"/>
    <n v="1"/>
    <s v="20221003T223805"/>
    <n v="2022"/>
    <n v="10"/>
    <s v="03"/>
    <s v="22"/>
    <s v="38"/>
    <s v="05"/>
    <s v="GAN_GM_2500X1253px_32m_S2A_MSIL1C"/>
    <s v="2A_MSIL1C_S2_CD_CLS_AC_20230627T222622_TRUE_60HTE_020CC"/>
    <s v="S2A_MSIL1C_GM_20221003T223805_59GMN_92.4CC"/>
  </r>
  <r>
    <m/>
    <x v="0"/>
    <x v="0"/>
    <s v="-42.46, 171.20 | Zoom:12"/>
    <b v="1"/>
    <s v="New Zealand"/>
    <x v="1"/>
    <s v="GM"/>
    <d v="2022-10-03T00:00:00"/>
    <s v="59GNN"/>
    <s v="22:38:01 UTC"/>
    <n v="92.3"/>
    <x v="1"/>
    <s v="PNG"/>
    <x v="1"/>
    <x v="1"/>
    <n v="95.25"/>
    <n v="100"/>
    <x v="2"/>
    <s v="44837S2A_MSIL1CCDM-MLB-GANGM4483704 Overcast (100%)"/>
    <n v="0"/>
    <s v="20221003T223801"/>
    <n v="2022"/>
    <n v="10"/>
    <s v="03"/>
    <s v="22"/>
    <s v="38"/>
    <s v="01"/>
    <s v="GAN_GM_2500X1253px_32m_S2A_MSIL1C"/>
    <s v="2A_MSIL1C_S2_CD_CLS_AC_20230627T222622_TRUE_60HTE_020CC"/>
    <s v="S2A_MSIL1C_GM_20221003T223801_59GNN_92.3CC"/>
  </r>
  <r>
    <m/>
    <x v="0"/>
    <x v="0"/>
    <s v="-42.46, 171.20 | Zoom:12"/>
    <b v="1"/>
    <s v="New Zealand"/>
    <x v="1"/>
    <s v="GM"/>
    <d v="2022-10-03T00:00:00"/>
    <s v="59GMP"/>
    <s v="22:37:51 UTC"/>
    <n v="99.4"/>
    <x v="1"/>
    <s v="PNG"/>
    <x v="1"/>
    <x v="1"/>
    <n v="95.25"/>
    <n v="100"/>
    <x v="2"/>
    <s v="44837S2A_MSIL1CCDM-MLB-GANGM4483704 Overcast (100%)"/>
    <n v="0"/>
    <s v="20221003T223751"/>
    <n v="2022"/>
    <n v="10"/>
    <s v="03"/>
    <s v="22"/>
    <s v="37"/>
    <s v="51"/>
    <s v="GAN_GM_2500X1253px_32m_S2A_MSIL1C"/>
    <s v="2A_MSIL1C_S2_CD_CLS_AC_20230627T222622_TRUE_60HTE_020CC"/>
    <s v="S2A_MSIL1C_GM_20221003T223751_59GMP_99.4CC"/>
  </r>
  <r>
    <m/>
    <x v="0"/>
    <x v="0"/>
    <s v="-42.46, 171.20 | Zoom:12"/>
    <b v="1"/>
    <s v="New Zealand"/>
    <x v="1"/>
    <s v="GM"/>
    <d v="2022-10-03T00:00:00"/>
    <s v="59GNP"/>
    <s v="22:37:47 UTC"/>
    <n v="96.9"/>
    <x v="1"/>
    <s v="PNG"/>
    <x v="1"/>
    <x v="1"/>
    <n v="95.25"/>
    <n v="100"/>
    <x v="2"/>
    <s v="44837S2A_MSIL1CCDM-MLB-GANGM4483704 Overcast (100%)"/>
    <n v="0"/>
    <s v="20221003T223747"/>
    <n v="2022"/>
    <n v="10"/>
    <s v="03"/>
    <s v="22"/>
    <s v="37"/>
    <s v="47"/>
    <s v="GAN_GM_2500X1253px_32m_S2A_MSIL1C"/>
    <s v="2A_MSIL1C_S2_CD_CLS_AC_20230627T222622_TRUE_60HTE_020CC"/>
    <s v="S2A_MSIL1C_GM_20221003T223747_59GNP_96.9CC"/>
  </r>
  <r>
    <m/>
    <x v="0"/>
    <x v="0"/>
    <s v="-42.46, 171.20 | Zoom:12"/>
    <b v="1"/>
    <s v="New Zealand"/>
    <x v="1"/>
    <s v="GM"/>
    <d v="2022-09-30T00:00:00"/>
    <s v="59GMN"/>
    <s v="22:28:10 UTC"/>
    <n v="65"/>
    <x v="1"/>
    <s v="PNG"/>
    <x v="1"/>
    <x v="1"/>
    <n v="88.35"/>
    <n v="90"/>
    <x v="1"/>
    <s v="44834S2A_MSIL1CCDM-MLB-GANGM4483403 Cloudy (40%-90%)"/>
    <n v="1"/>
    <s v="20220930T222810"/>
    <n v="2022"/>
    <s v="09"/>
    <n v="30"/>
    <s v="22"/>
    <s v="28"/>
    <s v="10"/>
    <s v="GAN_GM_2500X1253px_32m_S2A_MSIL1C"/>
    <s v="2A_MSIL1C_S2_CD_CLS_AC_20230627T222622_TRUE_60HTE_020CC"/>
    <s v="S2A_MSIL1C_GM_20220930T222810_59GMN_65CC"/>
  </r>
  <r>
    <m/>
    <x v="0"/>
    <x v="0"/>
    <s v="-42.46, 171.20 | Zoom:12"/>
    <b v="1"/>
    <s v="New Zealand"/>
    <x v="1"/>
    <s v="GM"/>
    <d v="2022-09-30T00:00:00"/>
    <s v="59GNN"/>
    <s v="22:28:06 UTC"/>
    <n v="90.1"/>
    <x v="1"/>
    <s v="PNG"/>
    <x v="1"/>
    <x v="1"/>
    <n v="88.35"/>
    <n v="90"/>
    <x v="1"/>
    <s v="44834S2A_MSIL1CCDM-MLB-GANGM4483403 Cloudy (40%-90%)"/>
    <n v="0"/>
    <s v="20220930T222806"/>
    <n v="2022"/>
    <s v="09"/>
    <n v="30"/>
    <s v="22"/>
    <s v="28"/>
    <s v="06"/>
    <s v="GAN_GM_2500X1253px_32m_S2A_MSIL1C"/>
    <s v="2A_MSIL1C_S2_CD_CLS_AC_20230627T222622_TRUE_60HTE_020CC"/>
    <s v="S2A_MSIL1C_GM_20220930T222806_59GNN_90.1CC"/>
  </r>
  <r>
    <m/>
    <x v="0"/>
    <x v="0"/>
    <s v="-42.46, 171.20 | Zoom:12"/>
    <b v="1"/>
    <s v="New Zealand"/>
    <x v="1"/>
    <s v="GM"/>
    <d v="2022-09-30T00:00:00"/>
    <s v="59GMP"/>
    <s v="22:27:57 UTC"/>
    <n v="99"/>
    <x v="1"/>
    <s v="PNG"/>
    <x v="1"/>
    <x v="1"/>
    <n v="88.35"/>
    <n v="90"/>
    <x v="1"/>
    <s v="44834S2A_MSIL1CCDM-MLB-GANGM4483403 Cloudy (40%-90%)"/>
    <n v="0"/>
    <s v="20220930T222757"/>
    <n v="2022"/>
    <s v="09"/>
    <n v="30"/>
    <s v="22"/>
    <s v="27"/>
    <s v="57"/>
    <s v="GAN_GM_2500X1253px_32m_S2A_MSIL1C"/>
    <s v="2A_MSIL1C_S2_CD_CLS_AC_20230627T222622_TRUE_60HTE_020CC"/>
    <s v="S2A_MSIL1C_GM_20220930T222757_59GMP_99CC"/>
  </r>
  <r>
    <m/>
    <x v="0"/>
    <x v="0"/>
    <s v="-42.46, 171.20 | Zoom:12"/>
    <b v="1"/>
    <s v="New Zealand"/>
    <x v="1"/>
    <s v="GM"/>
    <d v="2022-09-30T00:00:00"/>
    <s v="59GNP"/>
    <s v="22:27:52 UTC"/>
    <n v="99.3"/>
    <x v="1"/>
    <s v="PNG"/>
    <x v="1"/>
    <x v="1"/>
    <n v="88.35"/>
    <n v="90"/>
    <x v="1"/>
    <s v="44834S2A_MSIL1CCDM-MLB-GANGM4483403 Cloudy (40%-90%)"/>
    <n v="0"/>
    <s v="20220930T222752"/>
    <n v="2022"/>
    <s v="09"/>
    <n v="30"/>
    <s v="22"/>
    <s v="27"/>
    <s v="52"/>
    <s v="GAN_GM_2500X1253px_32m_S2A_MSIL1C"/>
    <s v="2A_MSIL1C_S2_CD_CLS_AC_20230627T222622_TRUE_60HTE_020CC"/>
    <s v="S2A_MSIL1C_GM_20220930T222752_59GNP_99.3CC"/>
  </r>
  <r>
    <m/>
    <x v="0"/>
    <x v="0"/>
    <s v="-42.46, 171.20 | Zoom:12"/>
    <b v="1"/>
    <s v="New Zealand"/>
    <x v="1"/>
    <s v="GM"/>
    <d v="2022-09-28T00:00:00"/>
    <s v="59GMN"/>
    <s v="22:38:14 UTC"/>
    <n v="97.2"/>
    <x v="1"/>
    <s v="PNG"/>
    <x v="1"/>
    <x v="1"/>
    <n v="80.525000000000006"/>
    <n v="90"/>
    <x v="1"/>
    <s v="44832S2A_MSIL1CCDM-MLB-GANGM4483203 Cloudy (40%-90%)"/>
    <n v="1"/>
    <s v="20220928T223814"/>
    <n v="2022"/>
    <s v="09"/>
    <n v="28"/>
    <s v="22"/>
    <s v="38"/>
    <s v="14"/>
    <s v="GAN_GM_2500X1253px_32m_S2A_MSIL1C"/>
    <s v="2A_MSIL1C_S2_CD_CLS_AC_20230627T222622_TRUE_60HTE_020CC"/>
    <s v="S2A_MSIL1C_GM_20220928T223814_59GMN_97.2CC"/>
  </r>
  <r>
    <m/>
    <x v="0"/>
    <x v="0"/>
    <s v="-42.46, 171.20 | Zoom:12"/>
    <b v="1"/>
    <s v="New Zealand"/>
    <x v="1"/>
    <s v="GM"/>
    <d v="2022-09-28T00:00:00"/>
    <s v="59GNN"/>
    <s v="22:38:10 UTC"/>
    <n v="93.9"/>
    <x v="1"/>
    <s v="PNG"/>
    <x v="1"/>
    <x v="1"/>
    <n v="80.525000000000006"/>
    <n v="90"/>
    <x v="1"/>
    <s v="44832S2A_MSIL1CCDM-MLB-GANGM4483203 Cloudy (40%-90%)"/>
    <n v="0"/>
    <s v="20220928T223810"/>
    <n v="2022"/>
    <s v="09"/>
    <n v="28"/>
    <s v="22"/>
    <s v="38"/>
    <s v="10"/>
    <s v="GAN_GM_2500X1253px_32m_S2A_MSIL1C"/>
    <s v="2A_MSIL1C_S2_CD_CLS_AC_20230627T222622_TRUE_60HTE_020CC"/>
    <s v="S2A_MSIL1C_GM_20220928T223810_59GNN_93.9CC"/>
  </r>
  <r>
    <m/>
    <x v="0"/>
    <x v="0"/>
    <s v="-42.46, 171.20 | Zoom:12"/>
    <b v="1"/>
    <s v="New Zealand"/>
    <x v="1"/>
    <s v="GM"/>
    <d v="2022-09-28T00:00:00"/>
    <s v="59GMP"/>
    <s v="22:38:00 UTC"/>
    <n v="59.8"/>
    <x v="1"/>
    <s v="PNG"/>
    <x v="1"/>
    <x v="1"/>
    <n v="80.525000000000006"/>
    <n v="90"/>
    <x v="1"/>
    <s v="44832S2A_MSIL1CCDM-MLB-GANGM4483203 Cloudy (40%-90%)"/>
    <n v="0"/>
    <s v="20220928T223800"/>
    <n v="2022"/>
    <s v="09"/>
    <n v="28"/>
    <s v="22"/>
    <s v="38"/>
    <s v="00"/>
    <s v="GAN_GM_2500X1253px_32m_S2A_MSIL1C"/>
    <s v="2A_MSIL1C_S2_CD_CLS_AC_20230627T222622_TRUE_60HTE_020CC"/>
    <s v="S2A_MSIL1C_GM_20220928T223800_59GMP_59.8CC"/>
  </r>
  <r>
    <m/>
    <x v="0"/>
    <x v="0"/>
    <s v="-42.46, 171.20 | Zoom:12"/>
    <b v="1"/>
    <s v="New Zealand"/>
    <x v="1"/>
    <s v="GM"/>
    <d v="2022-09-28T00:00:00"/>
    <s v="59GNP"/>
    <s v="22:37:56 UTC"/>
    <n v="71.2"/>
    <x v="1"/>
    <s v="PNG"/>
    <x v="1"/>
    <x v="1"/>
    <n v="80.525000000000006"/>
    <n v="90"/>
    <x v="1"/>
    <s v="44832S2A_MSIL1CCDM-MLB-GANGM4483203 Cloudy (40%-90%)"/>
    <n v="0"/>
    <s v="20220928T223756"/>
    <n v="2022"/>
    <s v="09"/>
    <n v="28"/>
    <s v="22"/>
    <s v="37"/>
    <s v="56"/>
    <s v="GAN_GM_2500X1253px_32m_S2A_MSIL1C"/>
    <s v="2A_MSIL1C_S2_CD_CLS_AC_20230627T222622_TRUE_60HTE_020CC"/>
    <s v="S2A_MSIL1C_GM_20220928T223756_59GNP_71.2CC"/>
  </r>
  <r>
    <m/>
    <x v="0"/>
    <x v="0"/>
    <s v="-42.46, 171.20 | Zoom:12"/>
    <b v="1"/>
    <s v="New Zealand"/>
    <x v="1"/>
    <s v="GM"/>
    <d v="2022-09-25T00:00:00"/>
    <s v="59GMN"/>
    <s v="22:28:18 UTC"/>
    <n v="98.8"/>
    <x v="1"/>
    <s v="PNG"/>
    <x v="1"/>
    <x v="1"/>
    <n v="95.949999999999989"/>
    <n v="100"/>
    <x v="2"/>
    <s v="44829S2A_MSIL1CCDM-MLB-GANGM4482904 Overcast (100%)"/>
    <n v="1"/>
    <s v="20220925T222818"/>
    <n v="2022"/>
    <s v="09"/>
    <n v="25"/>
    <s v="22"/>
    <s v="28"/>
    <s v="18"/>
    <s v="GAN_GM_2500X1253px_32m_S2A_MSIL1C"/>
    <s v="2A_MSIL1C_S2_CD_CLS_AC_20230627T222622_TRUE_60HTE_020CC"/>
    <s v="S2A_MSIL1C_GM_20220925T222818_59GMN_98.8CC"/>
  </r>
  <r>
    <m/>
    <x v="0"/>
    <x v="0"/>
    <s v="-42.46, 171.20 | Zoom:12"/>
    <b v="1"/>
    <s v="New Zealand"/>
    <x v="1"/>
    <s v="GM"/>
    <d v="2022-09-25T00:00:00"/>
    <s v="59GNN"/>
    <s v="22:28:14 UTC"/>
    <n v="97.4"/>
    <x v="1"/>
    <s v="PNG"/>
    <x v="1"/>
    <x v="1"/>
    <n v="95.949999999999989"/>
    <n v="100"/>
    <x v="2"/>
    <s v="44829S2A_MSIL1CCDM-MLB-GANGM4482904 Overcast (100%)"/>
    <n v="0"/>
    <s v="20220925T222814"/>
    <n v="2022"/>
    <s v="09"/>
    <n v="25"/>
    <s v="22"/>
    <s v="28"/>
    <s v="14"/>
    <s v="GAN_GM_2500X1253px_32m_S2A_MSIL1C"/>
    <s v="2A_MSIL1C_S2_CD_CLS_AC_20230627T222622_TRUE_60HTE_020CC"/>
    <s v="S2A_MSIL1C_GM_20220925T222814_59GNN_97.4CC"/>
  </r>
  <r>
    <m/>
    <x v="0"/>
    <x v="0"/>
    <s v="-42.46, 171.20 | Zoom:12"/>
    <b v="1"/>
    <s v="New Zealand"/>
    <x v="1"/>
    <s v="GM"/>
    <d v="2022-09-25T00:00:00"/>
    <s v="59GMP"/>
    <s v="22:28:05 UTC"/>
    <n v="91.5"/>
    <x v="1"/>
    <s v="PNG"/>
    <x v="1"/>
    <x v="1"/>
    <n v="95.949999999999989"/>
    <n v="100"/>
    <x v="2"/>
    <s v="44829S2A_MSIL1CCDM-MLB-GANGM4482904 Overcast (100%)"/>
    <n v="0"/>
    <s v="20220925T222805"/>
    <n v="2022"/>
    <s v="09"/>
    <n v="25"/>
    <s v="22"/>
    <s v="28"/>
    <s v="05"/>
    <s v="GAN_GM_2500X1253px_32m_S2A_MSIL1C"/>
    <s v="2A_MSIL1C_S2_CD_CLS_AC_20230627T222622_TRUE_60HTE_020CC"/>
    <s v="S2A_MSIL1C_GM_20220925T222805_59GMP_91.5CC"/>
  </r>
  <r>
    <m/>
    <x v="0"/>
    <x v="0"/>
    <s v="-42.46, 171.20 | Zoom:12"/>
    <b v="1"/>
    <s v="New Zealand"/>
    <x v="1"/>
    <s v="GM"/>
    <d v="2022-09-25T00:00:00"/>
    <s v="59GNP"/>
    <s v="22:28:00 UTC"/>
    <n v="96.1"/>
    <x v="1"/>
    <s v="PNG"/>
    <x v="1"/>
    <x v="1"/>
    <n v="95.949999999999989"/>
    <n v="100"/>
    <x v="2"/>
    <s v="44829S2A_MSIL1CCDM-MLB-GANGM4482904 Overcast (100%)"/>
    <n v="0"/>
    <s v="20220925T222800"/>
    <n v="2022"/>
    <s v="09"/>
    <n v="25"/>
    <s v="22"/>
    <s v="28"/>
    <s v="00"/>
    <s v="GAN_GM_2500X1253px_32m_S2A_MSIL1C"/>
    <s v="2A_MSIL1C_S2_CD_CLS_AC_20230627T222622_TRUE_60HTE_020CC"/>
    <s v="S2A_MSIL1C_GM_20220925T222800_59GNP_96.1CC"/>
  </r>
  <r>
    <m/>
    <x v="0"/>
    <x v="0"/>
    <s v="-42.46, 171.20 | Zoom:12"/>
    <b v="1"/>
    <s v="New Zealand"/>
    <x v="1"/>
    <s v="GM"/>
    <d v="2022-09-23T00:00:00"/>
    <s v="59GMN"/>
    <s v="22:38:08 UTC"/>
    <n v="37.700000000000003"/>
    <x v="1"/>
    <s v="PNG"/>
    <x v="1"/>
    <x v="1"/>
    <n v="50.083333333333336"/>
    <n v="60"/>
    <x v="1"/>
    <s v="44827S2A_MSIL1CCDM-MLB-GANGM4482703 Cloudy (40%-90%)"/>
    <n v="1"/>
    <s v="20220923T223808"/>
    <n v="2022"/>
    <s v="09"/>
    <n v="23"/>
    <s v="22"/>
    <s v="38"/>
    <s v="08"/>
    <s v="GAN_GM_2500X1253px_32m_S2A_MSIL1C"/>
    <s v="2A_MSIL1C_S2_CD_CLS_AC_20230627T222622_TRUE_60HTE_020CC"/>
    <s v="S2A_MSIL1C_GM_20220923T223808_59GMN_37.7CC"/>
  </r>
  <r>
    <m/>
    <x v="0"/>
    <x v="0"/>
    <s v="-42.46, 171.20 | Zoom:12"/>
    <b v="1"/>
    <s v="New Zealand"/>
    <x v="1"/>
    <s v="GM"/>
    <d v="2022-09-23T00:00:00"/>
    <s v="59GNN"/>
    <s v="22:38:04 UTC"/>
    <n v="8.1999999999999993"/>
    <x v="1"/>
    <s v="PNG"/>
    <x v="1"/>
    <x v="1"/>
    <n v="50.083333333333336"/>
    <n v="60"/>
    <x v="1"/>
    <s v="44827S2A_MSIL1CCDM-MLB-GANGM4482703 Cloudy (40%-90%)"/>
    <n v="0"/>
    <s v="20220923T223804"/>
    <n v="2022"/>
    <s v="09"/>
    <n v="23"/>
    <s v="22"/>
    <s v="38"/>
    <s v="04"/>
    <s v="GAN_GM_2500X1253px_32m_S2A_MSIL1C"/>
    <s v="2A_MSIL1C_S2_CD_CLS_AC_20230627T222622_TRUE_60HTE_020CC"/>
    <s v="S2A_MSIL1C_GM_20220923T223804_59GNN_8.2CC"/>
  </r>
  <r>
    <m/>
    <x v="0"/>
    <x v="0"/>
    <s v="-42.46, 171.20 | Zoom:12"/>
    <b v="1"/>
    <s v="New Zealand"/>
    <x v="1"/>
    <s v="GM"/>
    <d v="2022-09-23T00:00:00"/>
    <s v="59GMP"/>
    <s v="22:37:58 UTC"/>
    <n v="85.3"/>
    <x v="1"/>
    <s v="PNG"/>
    <x v="1"/>
    <x v="1"/>
    <n v="50.083333333333336"/>
    <n v="60"/>
    <x v="1"/>
    <s v="44827S2A_MSIL1CCDM-MLB-GANGM4482703 Cloudy (40%-90%)"/>
    <n v="0"/>
    <s v="20220923T223758"/>
    <n v="2022"/>
    <s v="09"/>
    <n v="23"/>
    <s v="22"/>
    <s v="37"/>
    <s v="58"/>
    <s v="GAN_GM_2500X1253px_32m_S2A_MSIL1C"/>
    <s v="2A_MSIL1C_S2_CD_CLS_AC_20230627T222622_TRUE_60HTE_020CC"/>
    <s v="S2A_MSIL1C_GM_20220923T223758_59GMP_85.3CC"/>
  </r>
  <r>
    <m/>
    <x v="0"/>
    <x v="0"/>
    <s v="-42.46, 171.20 | Zoom:12"/>
    <b v="1"/>
    <s v="New Zealand"/>
    <x v="1"/>
    <s v="GM"/>
    <d v="2022-09-23T00:00:00"/>
    <s v="59GNP"/>
    <s v="22:37:56 UTC"/>
    <n v="51.6"/>
    <x v="1"/>
    <s v="PNG"/>
    <x v="1"/>
    <x v="1"/>
    <n v="50.083333333333336"/>
    <n v="60"/>
    <x v="1"/>
    <s v="44827S2A_MSIL1CCDM-MLB-GANGM4482703 Cloudy (40%-90%)"/>
    <n v="0"/>
    <s v="20220923T223756"/>
    <n v="2022"/>
    <s v="09"/>
    <n v="23"/>
    <s v="22"/>
    <s v="37"/>
    <s v="56"/>
    <s v="GAN_GM_2500X1253px_32m_S2A_MSIL1C"/>
    <s v="2A_MSIL1C_S2_CD_CLS_AC_20230627T222622_TRUE_60HTE_020CC"/>
    <s v="S2A_MSIL1C_GM_20220923T223756_59GNP_51.6CC"/>
  </r>
  <r>
    <m/>
    <x v="0"/>
    <x v="0"/>
    <s v="-42.46, 171.20 | Zoom:12"/>
    <b v="1"/>
    <s v="New Zealand"/>
    <x v="1"/>
    <s v="GM"/>
    <d v="2022-09-23T00:00:00"/>
    <s v="59GMP"/>
    <s v="22:37:51 UTC"/>
    <n v="74.599999999999994"/>
    <x v="1"/>
    <s v="PNG"/>
    <x v="1"/>
    <x v="1"/>
    <n v="50.083333333333336"/>
    <n v="60"/>
    <x v="1"/>
    <s v="44827S2A_MSIL1CCDM-MLB-GANGM4482703 Cloudy (40%-90%)"/>
    <n v="0"/>
    <s v="20220923T223751"/>
    <n v="2022"/>
    <s v="09"/>
    <n v="23"/>
    <s v="22"/>
    <s v="37"/>
    <s v="51"/>
    <s v="GAN_GM_2500X1253px_32m_S2A_MSIL1C"/>
    <s v="2A_MSIL1C_S2_CD_CLS_AC_20230627T222622_TRUE_60HTE_020CC"/>
    <s v="S2A_MSIL1C_GM_20220923T223751_59GMP_74.6CC"/>
  </r>
  <r>
    <m/>
    <x v="0"/>
    <x v="0"/>
    <s v="-42.46, 171.20 | Zoom:12"/>
    <b v="1"/>
    <s v="New Zealand"/>
    <x v="1"/>
    <s v="GM"/>
    <d v="2022-09-23T00:00:00"/>
    <s v="59GNP"/>
    <s v="22:37:49 UTC"/>
    <n v="43.1"/>
    <x v="1"/>
    <s v="PNG"/>
    <x v="1"/>
    <x v="1"/>
    <n v="50.083333333333336"/>
    <n v="60"/>
    <x v="1"/>
    <s v="44827S2A_MSIL1CCDM-MLB-GANGM4482703 Cloudy (40%-90%)"/>
    <n v="0"/>
    <s v="20220923T223749"/>
    <n v="2022"/>
    <s v="09"/>
    <n v="23"/>
    <s v="22"/>
    <s v="37"/>
    <s v="49"/>
    <s v="GAN_GM_2500X1253px_32m_S2A_MSIL1C"/>
    <s v="2A_MSIL1C_S2_CD_CLS_AC_20230627T222622_TRUE_60HTE_020CC"/>
    <s v="S2A_MSIL1C_GM_20220923T223749_59GNP_43.1CC"/>
  </r>
  <r>
    <m/>
    <x v="0"/>
    <x v="0"/>
    <s v="-42.46, 171.20 | Zoom:12"/>
    <b v="1"/>
    <s v="New Zealand"/>
    <x v="1"/>
    <s v="GM"/>
    <d v="2022-09-20T00:00:00"/>
    <s v="59GMN"/>
    <s v="22:28:12 UTC"/>
    <n v="25.7"/>
    <x v="1"/>
    <s v="PNG"/>
    <x v="1"/>
    <x v="1"/>
    <n v="70.400000000000006"/>
    <n v="80"/>
    <x v="1"/>
    <s v="44824S2A_MSIL1CCDM-MLB-GANGM4482403 Cloudy (40%-90%)"/>
    <n v="1"/>
    <s v="20220920T222812"/>
    <n v="2022"/>
    <s v="09"/>
    <n v="20"/>
    <s v="22"/>
    <s v="28"/>
    <s v="12"/>
    <s v="GAN_GM_2500X1253px_32m_S2A_MSIL1C"/>
    <s v="2A_MSIL1C_S2_CD_CLS_AC_20230627T222622_TRUE_60HTE_020CC"/>
    <s v="S2A_MSIL1C_GM_20220920T222812_59GMN_25.7CC"/>
  </r>
  <r>
    <m/>
    <x v="0"/>
    <x v="0"/>
    <s v="-42.46, 171.20 | Zoom:12"/>
    <b v="1"/>
    <s v="New Zealand"/>
    <x v="1"/>
    <s v="GM"/>
    <d v="2022-09-20T00:00:00"/>
    <s v="59GNN"/>
    <s v="22:28:08 UTC"/>
    <n v="90.9"/>
    <x v="1"/>
    <s v="PNG"/>
    <x v="1"/>
    <x v="1"/>
    <n v="70.400000000000006"/>
    <n v="80"/>
    <x v="1"/>
    <s v="44824S2A_MSIL1CCDM-MLB-GANGM4482403 Cloudy (40%-90%)"/>
    <n v="0"/>
    <s v="20220920T222808"/>
    <n v="2022"/>
    <s v="09"/>
    <n v="20"/>
    <s v="22"/>
    <s v="28"/>
    <s v="08"/>
    <s v="GAN_GM_2500X1253px_32m_S2A_MSIL1C"/>
    <s v="2A_MSIL1C_S2_CD_CLS_AC_20230627T222622_TRUE_60HTE_020CC"/>
    <s v="S2A_MSIL1C_GM_20220920T222808_59GNN_90.9CC"/>
  </r>
  <r>
    <m/>
    <x v="0"/>
    <x v="0"/>
    <s v="-42.46, 171.20 | Zoom:12"/>
    <b v="1"/>
    <s v="New Zealand"/>
    <x v="1"/>
    <s v="GM"/>
    <d v="2022-09-20T00:00:00"/>
    <s v="59GMP"/>
    <s v="22:27:59 UTC"/>
    <n v="66.599999999999994"/>
    <x v="1"/>
    <s v="PNG"/>
    <x v="1"/>
    <x v="1"/>
    <n v="70.400000000000006"/>
    <n v="80"/>
    <x v="1"/>
    <s v="44824S2A_MSIL1CCDM-MLB-GANGM4482403 Cloudy (40%-90%)"/>
    <n v="0"/>
    <s v="20220920T222759"/>
    <n v="2022"/>
    <s v="09"/>
    <n v="20"/>
    <s v="22"/>
    <s v="27"/>
    <s v="59"/>
    <s v="GAN_GM_2500X1253px_32m_S2A_MSIL1C"/>
    <s v="2A_MSIL1C_S2_CD_CLS_AC_20230627T222622_TRUE_60HTE_020CC"/>
    <s v="S2A_MSIL1C_GM_20220920T222759_59GMP_66.6CC"/>
  </r>
  <r>
    <m/>
    <x v="0"/>
    <x v="0"/>
    <s v="-42.46, 171.20 | Zoom:12"/>
    <b v="1"/>
    <s v="New Zealand"/>
    <x v="1"/>
    <s v="GM"/>
    <d v="2022-09-20T00:00:00"/>
    <s v="59GNP"/>
    <s v="22:27:54 UTC"/>
    <n v="98.4"/>
    <x v="1"/>
    <s v="PNG"/>
    <x v="1"/>
    <x v="1"/>
    <n v="70.400000000000006"/>
    <n v="80"/>
    <x v="1"/>
    <s v="44824S2A_MSIL1CCDM-MLB-GANGM4482403 Cloudy (40%-90%)"/>
    <n v="0"/>
    <s v="20220920T222754"/>
    <n v="2022"/>
    <s v="09"/>
    <n v="20"/>
    <s v="22"/>
    <s v="27"/>
    <s v="54"/>
    <s v="GAN_GM_2500X1253px_32m_S2A_MSIL1C"/>
    <s v="2A_MSIL1C_S2_CD_CLS_AC_20230627T222622_TRUE_60HTE_020CC"/>
    <s v="S2A_MSIL1C_GM_20220920T222754_59GNP_98.4CC"/>
  </r>
  <r>
    <m/>
    <x v="0"/>
    <x v="0"/>
    <s v="-42.46, 171.20 | Zoom:12"/>
    <b v="1"/>
    <s v="New Zealand"/>
    <x v="1"/>
    <s v="GM"/>
    <d v="2022-09-18T00:00:00"/>
    <s v="59GMN"/>
    <s v="22:38:15 UTC"/>
    <n v="57.3"/>
    <x v="1"/>
    <s v="PNG"/>
    <x v="1"/>
    <x v="1"/>
    <n v="56.3"/>
    <n v="60"/>
    <x v="1"/>
    <s v="44822S2A_MSIL1CCDM-MLB-GANGM4482203 Cloudy (40%-90%)"/>
    <n v="1"/>
    <s v="20220918T223815"/>
    <n v="2022"/>
    <s v="09"/>
    <n v="18"/>
    <s v="22"/>
    <s v="38"/>
    <s v="15"/>
    <s v="GAN_GM_2500X1253px_32m_S2A_MSIL1C"/>
    <s v="2A_MSIL1C_S2_CD_CLS_AC_20230627T222622_TRUE_60HTE_020CC"/>
    <s v="S2A_MSIL1C_GM_20220918T223815_59GMN_57.3CC"/>
  </r>
  <r>
    <m/>
    <x v="0"/>
    <x v="0"/>
    <s v="-42.46, 171.20 | Zoom:12"/>
    <b v="1"/>
    <s v="New Zealand"/>
    <x v="1"/>
    <s v="GM"/>
    <d v="2022-09-18T00:00:00"/>
    <s v="59GNN"/>
    <s v="22:38:11 UTC"/>
    <n v="87.2"/>
    <x v="1"/>
    <s v="PNG"/>
    <x v="1"/>
    <x v="1"/>
    <n v="56.3"/>
    <n v="60"/>
    <x v="1"/>
    <s v="44822S2A_MSIL1CCDM-MLB-GANGM4482203 Cloudy (40%-90%)"/>
    <n v="0"/>
    <s v="20220918T223811"/>
    <n v="2022"/>
    <s v="09"/>
    <n v="18"/>
    <s v="22"/>
    <s v="38"/>
    <s v="11"/>
    <s v="GAN_GM_2500X1253px_32m_S2A_MSIL1C"/>
    <s v="2A_MSIL1C_S2_CD_CLS_AC_20230627T222622_TRUE_60HTE_020CC"/>
    <s v="S2A_MSIL1C_GM_20220918T223811_59GNN_87.2CC"/>
  </r>
  <r>
    <m/>
    <x v="0"/>
    <x v="0"/>
    <s v="-42.46, 171.20 | Zoom:12"/>
    <b v="1"/>
    <s v="New Zealand"/>
    <x v="1"/>
    <s v="GM"/>
    <d v="2022-09-18T00:00:00"/>
    <s v="59GMP"/>
    <s v="22:38:01 UTC"/>
    <n v="13.1"/>
    <x v="1"/>
    <s v="PNG"/>
    <x v="1"/>
    <x v="1"/>
    <n v="56.3"/>
    <n v="60"/>
    <x v="1"/>
    <s v="44822S2A_MSIL1CCDM-MLB-GANGM4482203 Cloudy (40%-90%)"/>
    <n v="0"/>
    <s v="20220918T223801"/>
    <n v="2022"/>
    <s v="09"/>
    <n v="18"/>
    <s v="22"/>
    <s v="38"/>
    <s v="01"/>
    <s v="GAN_GM_2500X1253px_32m_S2A_MSIL1C"/>
    <s v="2A_MSIL1C_S2_CD_CLS_AC_20230627T222622_TRUE_60HTE_020CC"/>
    <s v="S2A_MSIL1C_GM_20220918T223801_59GMP_13.1CC"/>
  </r>
  <r>
    <m/>
    <x v="0"/>
    <x v="0"/>
    <s v="-42.46, 171.20 | Zoom:12"/>
    <b v="1"/>
    <s v="New Zealand"/>
    <x v="1"/>
    <s v="GM"/>
    <d v="2022-09-18T00:00:00"/>
    <s v="59GNP"/>
    <s v="22:37:57 UTC"/>
    <n v="67.599999999999994"/>
    <x v="1"/>
    <s v="PNG"/>
    <x v="1"/>
    <x v="1"/>
    <n v="56.3"/>
    <n v="60"/>
    <x v="1"/>
    <s v="44822S2A_MSIL1CCDM-MLB-GANGM4482203 Cloudy (40%-90%)"/>
    <n v="0"/>
    <s v="20220918T223757"/>
    <n v="2022"/>
    <s v="09"/>
    <n v="18"/>
    <s v="22"/>
    <s v="37"/>
    <s v="57"/>
    <s v="GAN_GM_2500X1253px_32m_S2A_MSIL1C"/>
    <s v="2A_MSIL1C_S2_CD_CLS_AC_20230627T222622_TRUE_60HTE_020CC"/>
    <s v="S2A_MSIL1C_GM_20220918T223757_59GNP_67.6CC"/>
  </r>
  <r>
    <m/>
    <x v="0"/>
    <x v="0"/>
    <s v="-42.46, 171.20 | Zoom:12"/>
    <b v="1"/>
    <s v="New Zealand"/>
    <x v="1"/>
    <s v="GM"/>
    <d v="2022-09-15T00:00:00"/>
    <s v="59GMN"/>
    <s v="22:28:20 UTC"/>
    <n v="5"/>
    <x v="1"/>
    <s v="PNG"/>
    <x v="1"/>
    <x v="1"/>
    <n v="22.9"/>
    <n v="30"/>
    <x v="0"/>
    <s v="44819S2A_MSIL1CCDM-MLB-GANGM4481902 Sunny (10%-30%)"/>
    <n v="1"/>
    <s v="20220915T222820"/>
    <n v="2022"/>
    <s v="09"/>
    <n v="15"/>
    <s v="22"/>
    <s v="28"/>
    <s v="20"/>
    <s v="GAN_GM_2500X1253px_32m_S2A_MSIL1C"/>
    <s v="2A_MSIL1C_S2_CD_CLS_AC_20230627T222622_TRUE_60HTE_020CC"/>
    <s v="S2A_MSIL1C_GM_20220915T222820_59GMN_5CC"/>
  </r>
  <r>
    <m/>
    <x v="0"/>
    <x v="0"/>
    <s v="-42.46, 171.20 | Zoom:12"/>
    <b v="1"/>
    <s v="New Zealand"/>
    <x v="1"/>
    <s v="GM"/>
    <d v="2022-09-15T00:00:00"/>
    <s v="59GNN"/>
    <s v="22:28:16 UTC"/>
    <n v="24.7"/>
    <x v="1"/>
    <s v="PNG"/>
    <x v="1"/>
    <x v="1"/>
    <n v="22.9"/>
    <n v="30"/>
    <x v="0"/>
    <s v="44819S2A_MSIL1CCDM-MLB-GANGM4481902 Sunny (10%-30%)"/>
    <n v="0"/>
    <s v="20220915T222816"/>
    <n v="2022"/>
    <s v="09"/>
    <n v="15"/>
    <s v="22"/>
    <s v="28"/>
    <s v="16"/>
    <s v="GAN_GM_2500X1253px_32m_S2A_MSIL1C"/>
    <s v="2A_MSIL1C_S2_CD_CLS_AC_20230627T222622_TRUE_60HTE_020CC"/>
    <s v="S2A_MSIL1C_GM_20220915T222816_59GNN_24.7CC"/>
  </r>
  <r>
    <m/>
    <x v="0"/>
    <x v="0"/>
    <s v="-42.46, 171.20 | Zoom:12"/>
    <b v="1"/>
    <s v="New Zealand"/>
    <x v="1"/>
    <s v="GM"/>
    <d v="2022-09-15T00:00:00"/>
    <s v="59GMP"/>
    <s v="22:28:07 UTC"/>
    <n v="31.2"/>
    <x v="1"/>
    <s v="PNG"/>
    <x v="1"/>
    <x v="1"/>
    <n v="22.9"/>
    <n v="30"/>
    <x v="0"/>
    <s v="44819S2A_MSIL1CCDM-MLB-GANGM4481902 Sunny (10%-30%)"/>
    <n v="0"/>
    <s v="20220915T222807"/>
    <n v="2022"/>
    <s v="09"/>
    <n v="15"/>
    <s v="22"/>
    <s v="28"/>
    <s v="07"/>
    <s v="GAN_GM_2500X1253px_32m_S2A_MSIL1C"/>
    <s v="2A_MSIL1C_S2_CD_CLS_AC_20230627T222622_TRUE_60HTE_020CC"/>
    <s v="S2A_MSIL1C_GM_20220915T222807_59GMP_31.2CC"/>
  </r>
  <r>
    <m/>
    <x v="0"/>
    <x v="0"/>
    <s v="-42.46, 171.20 | Zoom:12"/>
    <b v="1"/>
    <s v="New Zealand"/>
    <x v="1"/>
    <s v="GM"/>
    <d v="2022-09-15T00:00:00"/>
    <s v="59GNP"/>
    <s v="22:28:02 UTC"/>
    <n v="30.7"/>
    <x v="1"/>
    <s v="PNG"/>
    <x v="1"/>
    <x v="1"/>
    <n v="22.9"/>
    <n v="30"/>
    <x v="0"/>
    <s v="44819S2A_MSIL1CCDM-MLB-GANGM4481902 Sunny (10%-30%)"/>
    <n v="0"/>
    <s v="20220915T222802"/>
    <n v="2022"/>
    <s v="09"/>
    <n v="15"/>
    <s v="22"/>
    <s v="28"/>
    <s v="02"/>
    <s v="GAN_GM_2500X1253px_32m_S2A_MSIL1C"/>
    <s v="2A_MSIL1C_S2_CD_CLS_AC_20230627T222622_TRUE_60HTE_020CC"/>
    <s v="S2A_MSIL1C_GM_20220915T222802_59GNP_30.7CC"/>
  </r>
  <r>
    <m/>
    <x v="0"/>
    <x v="0"/>
    <s v="-42.46, 171.20 | Zoom:12"/>
    <b v="1"/>
    <s v="New Zealand"/>
    <x v="1"/>
    <s v="GM"/>
    <d v="2022-09-13T00:00:00"/>
    <s v="59GMN"/>
    <s v="22:38:09 UTC"/>
    <n v="0.5"/>
    <x v="1"/>
    <s v="PNG"/>
    <x v="1"/>
    <x v="1"/>
    <n v="1.45"/>
    <n v="10"/>
    <x v="0"/>
    <s v="44817S2A_MSIL1CCDM-MLB-GANGM4481702 Sunny (10%-30%)"/>
    <n v="1"/>
    <s v="20220913T223809"/>
    <n v="2022"/>
    <s v="09"/>
    <n v="13"/>
    <s v="22"/>
    <s v="38"/>
    <s v="09"/>
    <s v="GAN_GM_2500X1253px_32m_S2A_MSIL1C"/>
    <s v="2A_MSIL1C_S2_CD_CLS_AC_20230627T222622_TRUE_60HTE_020CC"/>
    <s v="S2A_MSIL1C_GM_20220913T223809_59GMN_0.5CC"/>
  </r>
  <r>
    <m/>
    <x v="0"/>
    <x v="0"/>
    <s v="-42.46, 171.20 | Zoom:12"/>
    <b v="1"/>
    <s v="New Zealand"/>
    <x v="1"/>
    <s v="GM"/>
    <d v="2022-09-13T00:00:00"/>
    <s v="59GNN"/>
    <s v="22:38:06 UTC"/>
    <n v="7.3"/>
    <x v="1"/>
    <s v="PNG"/>
    <x v="1"/>
    <x v="1"/>
    <n v="1.45"/>
    <n v="10"/>
    <x v="0"/>
    <s v="44817S2A_MSIL1CCDM-MLB-GANGM4481702 Sunny (10%-30%)"/>
    <n v="0"/>
    <s v="20220913T223806"/>
    <n v="2022"/>
    <s v="09"/>
    <n v="13"/>
    <s v="22"/>
    <s v="38"/>
    <s v="06"/>
    <s v="GAN_GM_2500X1253px_32m_S2A_MSIL1C"/>
    <s v="2A_MSIL1C_S2_CD_CLS_AC_20230627T222622_TRUE_60HTE_020CC"/>
    <s v="S2A_MSIL1C_GM_20220913T223806_59GNN_7.3CC"/>
  </r>
  <r>
    <m/>
    <x v="0"/>
    <x v="0"/>
    <s v="-42.46, 171.20 | Zoom:12"/>
    <b v="1"/>
    <s v="New Zealand"/>
    <x v="1"/>
    <s v="GM"/>
    <d v="2022-09-13T00:00:00"/>
    <s v="59GMP"/>
    <s v="22:38:01 UTC"/>
    <n v="0"/>
    <x v="1"/>
    <s v="PNG"/>
    <x v="1"/>
    <x v="1"/>
    <n v="1.45"/>
    <n v="10"/>
    <x v="0"/>
    <s v="44817S2A_MSIL1CCDM-MLB-GANGM4481702 Sunny (10%-30%)"/>
    <n v="0"/>
    <s v="20220913T223801"/>
    <n v="2022"/>
    <s v="09"/>
    <n v="13"/>
    <s v="22"/>
    <s v="38"/>
    <s v="01"/>
    <s v="GAN_GM_2500X1253px_32m_S2A_MSIL1C"/>
    <s v="2A_MSIL1C_S2_CD_CLS_AC_20230627T222622_TRUE_60HTE_020CC"/>
    <s v="S2A_MSIL1C_GM_20220913T223801_59GMP_0CC"/>
  </r>
  <r>
    <m/>
    <x v="0"/>
    <x v="0"/>
    <s v="-42.46, 171.20 | Zoom:12"/>
    <b v="1"/>
    <s v="New Zealand"/>
    <x v="1"/>
    <s v="GM"/>
    <d v="2022-09-13T00:00:00"/>
    <s v="59GNP"/>
    <s v="22:38:01 UTC"/>
    <n v="0"/>
    <x v="1"/>
    <s v="PNG"/>
    <x v="1"/>
    <x v="1"/>
    <n v="1.45"/>
    <n v="10"/>
    <x v="0"/>
    <s v="44817S2A_MSIL1CCDM-MLB-GANGM4481702 Sunny (10%-30%)"/>
    <n v="0"/>
    <s v="20220913T223801"/>
    <n v="2022"/>
    <s v="09"/>
    <n v="13"/>
    <s v="22"/>
    <s v="38"/>
    <s v="01"/>
    <s v="GAN_GM_2500X1253px_32m_S2A_MSIL1C"/>
    <s v="2A_MSIL1C_S2_CD_CLS_AC_20230627T222622_TRUE_60HTE_020CC"/>
    <s v="S2A_MSIL1C_GM_20220913T223801_59GNP_0CC"/>
  </r>
  <r>
    <m/>
    <x v="0"/>
    <x v="0"/>
    <s v="-42.46, 171.20 | Zoom:12"/>
    <b v="1"/>
    <s v="New Zealand"/>
    <x v="1"/>
    <s v="GM"/>
    <d v="2022-09-13T00:00:00"/>
    <s v="59GMN"/>
    <s v="22:37:59 UTC"/>
    <n v="0"/>
    <x v="1"/>
    <s v="PNG"/>
    <x v="1"/>
    <x v="1"/>
    <n v="1.45"/>
    <n v="10"/>
    <x v="0"/>
    <s v="44817S2A_MSIL1CCDM-MLB-GANGM4481702 Sunny (10%-30%)"/>
    <n v="0"/>
    <s v="20220913T223759"/>
    <n v="2022"/>
    <s v="09"/>
    <n v="13"/>
    <s v="22"/>
    <s v="37"/>
    <s v="59"/>
    <s v="GAN_GM_2500X1253px_32m_S2A_MSIL1C"/>
    <s v="2A_MSIL1C_S2_CD_CLS_AC_20230627T222622_TRUE_60HTE_020CC"/>
    <s v="S2A_MSIL1C_GM_20220913T223759_59GMN_0CC"/>
  </r>
  <r>
    <m/>
    <x v="0"/>
    <x v="0"/>
    <s v="-42.46, 171.20 | Zoom:12"/>
    <b v="1"/>
    <s v="New Zealand"/>
    <x v="1"/>
    <s v="GM"/>
    <d v="2022-09-13T00:00:00"/>
    <s v="59GNN"/>
    <s v="22:37:59 UTC"/>
    <n v="3.2"/>
    <x v="1"/>
    <s v="PNG"/>
    <x v="1"/>
    <x v="1"/>
    <n v="1.45"/>
    <n v="10"/>
    <x v="0"/>
    <s v="44817S2A_MSIL1CCDM-MLB-GANGM4481702 Sunny (10%-30%)"/>
    <n v="0"/>
    <s v="20220913T223759"/>
    <n v="2022"/>
    <s v="09"/>
    <n v="13"/>
    <s v="22"/>
    <s v="37"/>
    <s v="59"/>
    <s v="GAN_GM_2500X1253px_32m_S2A_MSIL1C"/>
    <s v="2A_MSIL1C_S2_CD_CLS_AC_20230627T222622_TRUE_60HTE_020CC"/>
    <s v="S2A_MSIL1C_GM_20220913T223759_59GNN_3.2CC"/>
  </r>
  <r>
    <m/>
    <x v="0"/>
    <x v="0"/>
    <s v="-42.46, 171.20 | Zoom:12"/>
    <b v="1"/>
    <s v="New Zealand"/>
    <x v="1"/>
    <s v="GM"/>
    <d v="2022-09-13T00:00:00"/>
    <s v="59GMP"/>
    <s v="22:37:54 UTC"/>
    <n v="0.1"/>
    <x v="1"/>
    <s v="PNG"/>
    <x v="1"/>
    <x v="1"/>
    <n v="1.45"/>
    <n v="10"/>
    <x v="0"/>
    <s v="44817S2A_MSIL1CCDM-MLB-GANGM4481702 Sunny (10%-30%)"/>
    <n v="0"/>
    <s v="20220913T223754"/>
    <n v="2022"/>
    <s v="09"/>
    <n v="13"/>
    <s v="22"/>
    <s v="37"/>
    <s v="54"/>
    <s v="GAN_GM_2500X1253px_32m_S2A_MSIL1C"/>
    <s v="2A_MSIL1C_S2_CD_CLS_AC_20230627T222622_TRUE_60HTE_020CC"/>
    <s v="S2A_MSIL1C_GM_20220913T223754_59GMP_0.1CC"/>
  </r>
  <r>
    <m/>
    <x v="0"/>
    <x v="0"/>
    <s v="-42.46, 171.20 | Zoom:12"/>
    <b v="1"/>
    <s v="New Zealand"/>
    <x v="1"/>
    <s v="GM"/>
    <d v="2022-09-13T00:00:00"/>
    <s v="59GNP"/>
    <s v="22:37:51 UTC"/>
    <n v="0.5"/>
    <x v="1"/>
    <s v="PNG"/>
    <x v="1"/>
    <x v="1"/>
    <n v="1.45"/>
    <n v="10"/>
    <x v="0"/>
    <s v="44817S2A_MSIL1CCDM-MLB-GANGM4481702 Sunny (10%-30%)"/>
    <n v="0"/>
    <s v="20220913T223751"/>
    <n v="2022"/>
    <s v="09"/>
    <n v="13"/>
    <s v="22"/>
    <s v="37"/>
    <s v="51"/>
    <s v="GAN_GM_2500X1253px_32m_S2A_MSIL1C"/>
    <s v="2A_MSIL1C_S2_CD_CLS_AC_20230627T222622_TRUE_60HTE_020CC"/>
    <s v="S2A_MSIL1C_GM_20220913T223751_59GNP_0.5CC"/>
  </r>
  <r>
    <m/>
    <x v="0"/>
    <x v="0"/>
    <s v="-42.46, 171.20 | Zoom:12"/>
    <b v="1"/>
    <s v="New Zealand"/>
    <x v="1"/>
    <s v="GM"/>
    <d v="2022-09-10T00:00:00"/>
    <s v="59GMN"/>
    <s v="22:28:12 UTC"/>
    <n v="21"/>
    <x v="1"/>
    <s v="PNG"/>
    <x v="1"/>
    <x v="1"/>
    <n v="38.774999999999999"/>
    <n v="40"/>
    <x v="1"/>
    <s v="44814S2A_MSIL1CCDM-MLB-GANGM4481403 Cloudy (40%-90%)"/>
    <n v="1"/>
    <s v="20220910T222812"/>
    <n v="2022"/>
    <s v="09"/>
    <n v="10"/>
    <s v="22"/>
    <s v="28"/>
    <s v="12"/>
    <s v="GAN_GM_2500X1253px_32m_S2A_MSIL1C"/>
    <s v="2A_MSIL1C_S2_CD_CLS_AC_20230627T222622_TRUE_60HTE_020CC"/>
    <s v="S2A_MSIL1C_GM_20220910T222812_59GMN_21CC"/>
  </r>
  <r>
    <m/>
    <x v="0"/>
    <x v="0"/>
    <s v="-42.46, 171.20 | Zoom:12"/>
    <b v="1"/>
    <s v="New Zealand"/>
    <x v="1"/>
    <s v="GM"/>
    <d v="2022-09-10T00:00:00"/>
    <s v="59GNN"/>
    <s v="22:28:09 UTC"/>
    <n v="37"/>
    <x v="1"/>
    <s v="PNG"/>
    <x v="1"/>
    <x v="1"/>
    <n v="38.774999999999999"/>
    <n v="40"/>
    <x v="1"/>
    <s v="44814S2A_MSIL1CCDM-MLB-GANGM4481403 Cloudy (40%-90%)"/>
    <n v="0"/>
    <s v="20220910T222809"/>
    <n v="2022"/>
    <s v="09"/>
    <n v="10"/>
    <s v="22"/>
    <s v="28"/>
    <s v="09"/>
    <s v="GAN_GM_2500X1253px_32m_S2A_MSIL1C"/>
    <s v="2A_MSIL1C_S2_CD_CLS_AC_20230627T222622_TRUE_60HTE_020CC"/>
    <s v="S2A_MSIL1C_GM_20220910T222809_59GNN_37CC"/>
  </r>
  <r>
    <m/>
    <x v="0"/>
    <x v="0"/>
    <s v="-42.46, 171.20 | Zoom:12"/>
    <b v="1"/>
    <s v="New Zealand"/>
    <x v="1"/>
    <s v="GM"/>
    <d v="2022-09-10T00:00:00"/>
    <s v="59GMP"/>
    <s v="22:28:00 UTC"/>
    <n v="61.8"/>
    <x v="1"/>
    <s v="PNG"/>
    <x v="1"/>
    <x v="1"/>
    <n v="38.774999999999999"/>
    <n v="40"/>
    <x v="1"/>
    <s v="44814S2A_MSIL1CCDM-MLB-GANGM4481403 Cloudy (40%-90%)"/>
    <n v="0"/>
    <s v="20220910T222800"/>
    <n v="2022"/>
    <s v="09"/>
    <n v="10"/>
    <s v="22"/>
    <s v="28"/>
    <s v="00"/>
    <s v="GAN_GM_2500X1253px_32m_S2A_MSIL1C"/>
    <s v="2A_MSIL1C_S2_CD_CLS_AC_20230627T222622_TRUE_60HTE_020CC"/>
    <s v="S2A_MSIL1C_GM_20220910T222800_59GMP_61.8CC"/>
  </r>
  <r>
    <m/>
    <x v="0"/>
    <x v="0"/>
    <s v="-42.46, 171.20 | Zoom:12"/>
    <b v="1"/>
    <s v="New Zealand"/>
    <x v="1"/>
    <s v="GM"/>
    <d v="2022-09-10T00:00:00"/>
    <s v="59GNP"/>
    <s v="22:27:54 UTC"/>
    <n v="35.299999999999997"/>
    <x v="1"/>
    <s v="PNG"/>
    <x v="1"/>
    <x v="1"/>
    <n v="38.774999999999999"/>
    <n v="40"/>
    <x v="1"/>
    <s v="44814S2A_MSIL1CCDM-MLB-GANGM4481403 Cloudy (40%-90%)"/>
    <n v="0"/>
    <s v="20220910T222754"/>
    <n v="2022"/>
    <s v="09"/>
    <n v="10"/>
    <s v="22"/>
    <s v="27"/>
    <s v="54"/>
    <s v="GAN_GM_2500X1253px_32m_S2A_MSIL1C"/>
    <s v="2A_MSIL1C_S2_CD_CLS_AC_20230627T222622_TRUE_60HTE_020CC"/>
    <s v="S2A_MSIL1C_GM_20220910T222754_59GNP_35.3CC"/>
  </r>
  <r>
    <m/>
    <x v="0"/>
    <x v="0"/>
    <s v="-42.46, 171.20 | Zoom:12"/>
    <b v="1"/>
    <s v="New Zealand"/>
    <x v="1"/>
    <s v="GM"/>
    <d v="2022-09-08T00:00:00"/>
    <s v="59GMN"/>
    <s v="22:38:18 UTC"/>
    <n v="0"/>
    <x v="1"/>
    <s v="PNG"/>
    <x v="1"/>
    <x v="1"/>
    <n v="0.375"/>
    <n v="10"/>
    <x v="0"/>
    <s v="44812S2A_MSIL1CCDM-MLB-GANGM4481202 Sunny (10%-30%)"/>
    <n v="1"/>
    <s v="20220908T223818"/>
    <n v="2022"/>
    <s v="09"/>
    <s v="08"/>
    <s v="22"/>
    <s v="38"/>
    <s v="18"/>
    <s v="GAN_GM_2500X1253px_32m_S2A_MSIL1C"/>
    <s v="2A_MSIL1C_S2_CD_CLS_AC_20230627T222622_TRUE_60HTE_020CC"/>
    <s v="S2A_MSIL1C_GM_20220908T223818_59GMN_0CC"/>
  </r>
  <r>
    <m/>
    <x v="0"/>
    <x v="0"/>
    <s v="-42.46, 171.20 | Zoom:12"/>
    <b v="1"/>
    <s v="New Zealand"/>
    <x v="1"/>
    <s v="GM"/>
    <d v="2022-09-08T00:00:00"/>
    <s v="59GNN"/>
    <s v="22:38:14 UTC"/>
    <n v="0.6"/>
    <x v="1"/>
    <s v="PNG"/>
    <x v="1"/>
    <x v="1"/>
    <n v="0.375"/>
    <n v="10"/>
    <x v="0"/>
    <s v="44812S2A_MSIL1CCDM-MLB-GANGM4481202 Sunny (10%-30%)"/>
    <n v="0"/>
    <s v="20220908T223814"/>
    <n v="2022"/>
    <s v="09"/>
    <s v="08"/>
    <s v="22"/>
    <s v="38"/>
    <s v="14"/>
    <s v="GAN_GM_2500X1253px_32m_S2A_MSIL1C"/>
    <s v="2A_MSIL1C_S2_CD_CLS_AC_20230627T222622_TRUE_60HTE_020CC"/>
    <s v="S2A_MSIL1C_GM_20220908T223814_59GNN_0.6CC"/>
  </r>
  <r>
    <m/>
    <x v="0"/>
    <x v="0"/>
    <s v="-42.46, 171.20 | Zoom:12"/>
    <b v="1"/>
    <s v="New Zealand"/>
    <x v="1"/>
    <s v="GM"/>
    <d v="2022-09-08T00:00:00"/>
    <s v="59GMP"/>
    <s v="22:38:06 UTC"/>
    <n v="0.3"/>
    <x v="1"/>
    <s v="PNG"/>
    <x v="1"/>
    <x v="1"/>
    <n v="0.375"/>
    <n v="10"/>
    <x v="0"/>
    <s v="44812S2A_MSIL1CCDM-MLB-GANGM4481202 Sunny (10%-30%)"/>
    <n v="0"/>
    <s v="20220908T223806"/>
    <n v="2022"/>
    <s v="09"/>
    <s v="08"/>
    <s v="22"/>
    <s v="38"/>
    <s v="06"/>
    <s v="GAN_GM_2500X1253px_32m_S2A_MSIL1C"/>
    <s v="2A_MSIL1C_S2_CD_CLS_AC_20230627T222622_TRUE_60HTE_020CC"/>
    <s v="S2A_MSIL1C_GM_20220908T223806_59GMP_0.3CC"/>
  </r>
  <r>
    <m/>
    <x v="0"/>
    <x v="0"/>
    <s v="-42.46, 171.20 | Zoom:12"/>
    <b v="1"/>
    <s v="New Zealand"/>
    <x v="1"/>
    <s v="GM"/>
    <d v="2022-09-08T00:00:00"/>
    <s v="59GNP"/>
    <s v="22:38:04 UTC"/>
    <n v="0.6"/>
    <x v="1"/>
    <s v="PNG"/>
    <x v="1"/>
    <x v="1"/>
    <n v="0.375"/>
    <n v="10"/>
    <x v="0"/>
    <s v="44812S2A_MSIL1CCDM-MLB-GANGM4481202 Sunny (10%-30%)"/>
    <n v="0"/>
    <s v="20220908T223804"/>
    <n v="2022"/>
    <s v="09"/>
    <s v="08"/>
    <s v="22"/>
    <s v="38"/>
    <s v="04"/>
    <s v="GAN_GM_2500X1253px_32m_S2A_MSIL1C"/>
    <s v="2A_MSIL1C_S2_CD_CLS_AC_20230627T222622_TRUE_60HTE_020CC"/>
    <s v="S2A_MSIL1C_GM_20220908T223804_59GNP_0.6CC"/>
  </r>
  <r>
    <m/>
    <x v="0"/>
    <x v="0"/>
    <s v="-42.46, 171.20 | Zoom:12"/>
    <b v="1"/>
    <s v="New Zealand"/>
    <x v="1"/>
    <s v="GM"/>
    <d v="2022-09-05T00:00:00"/>
    <s v="59GMN"/>
    <s v="22:28:22 UTC"/>
    <n v="5.7"/>
    <x v="1"/>
    <s v="PNG"/>
    <x v="1"/>
    <x v="1"/>
    <n v="2.2749999999999999"/>
    <n v="10"/>
    <x v="0"/>
    <s v="44809S2A_MSIL1CCDM-MLB-GANGM4480902 Sunny (10%-30%)"/>
    <n v="1"/>
    <s v="20220905T222822"/>
    <n v="2022"/>
    <s v="09"/>
    <s v="05"/>
    <s v="22"/>
    <s v="28"/>
    <s v="22"/>
    <s v="GAN_GM_2500X1253px_32m_S2A_MSIL1C"/>
    <s v="2A_MSIL1C_S2_CD_CLS_AC_20230627T222622_TRUE_60HTE_020CC"/>
    <s v="S2A_MSIL1C_GM_20220905T222822_59GMN_5.7CC"/>
  </r>
  <r>
    <m/>
    <x v="0"/>
    <x v="0"/>
    <s v="-42.46, 171.20 | Zoom:12"/>
    <b v="1"/>
    <s v="New Zealand"/>
    <x v="1"/>
    <s v="GM"/>
    <d v="2022-09-05T00:00:00"/>
    <s v="59GNN"/>
    <s v="22:28:18 UTC"/>
    <n v="2.2999999999999998"/>
    <x v="1"/>
    <s v="PNG"/>
    <x v="1"/>
    <x v="1"/>
    <n v="2.2749999999999999"/>
    <n v="10"/>
    <x v="0"/>
    <s v="44809S2A_MSIL1CCDM-MLB-GANGM4480902 Sunny (10%-30%)"/>
    <n v="0"/>
    <s v="20220905T222818"/>
    <n v="2022"/>
    <s v="09"/>
    <s v="05"/>
    <s v="22"/>
    <s v="28"/>
    <s v="18"/>
    <s v="GAN_GM_2500X1253px_32m_S2A_MSIL1C"/>
    <s v="2A_MSIL1C_S2_CD_CLS_AC_20230627T222622_TRUE_60HTE_020CC"/>
    <s v="S2A_MSIL1C_GM_20220905T222818_59GNN_2.3CC"/>
  </r>
  <r>
    <m/>
    <x v="0"/>
    <x v="0"/>
    <s v="-42.46, 171.20 | Zoom:12"/>
    <b v="1"/>
    <s v="New Zealand"/>
    <x v="1"/>
    <s v="GM"/>
    <d v="2022-09-05T00:00:00"/>
    <s v="59GMP"/>
    <s v="22:28:09 UTC"/>
    <n v="0"/>
    <x v="1"/>
    <s v="PNG"/>
    <x v="1"/>
    <x v="1"/>
    <n v="2.2749999999999999"/>
    <n v="10"/>
    <x v="0"/>
    <s v="44809S2A_MSIL1CCDM-MLB-GANGM4480902 Sunny (10%-30%)"/>
    <n v="0"/>
    <s v="20220905T222809"/>
    <n v="2022"/>
    <s v="09"/>
    <s v="05"/>
    <s v="22"/>
    <s v="28"/>
    <s v="09"/>
    <s v="GAN_GM_2500X1253px_32m_S2A_MSIL1C"/>
    <s v="2A_MSIL1C_S2_CD_CLS_AC_20230627T222622_TRUE_60HTE_020CC"/>
    <s v="S2A_MSIL1C_GM_20220905T222809_59GMP_0CC"/>
  </r>
  <r>
    <m/>
    <x v="0"/>
    <x v="0"/>
    <s v="-42.46, 171.20 | Zoom:12"/>
    <b v="1"/>
    <s v="New Zealand"/>
    <x v="1"/>
    <s v="GM"/>
    <d v="2022-09-05T00:00:00"/>
    <s v="59GNP"/>
    <s v="22:28:04 UTC"/>
    <n v="1.1000000000000001"/>
    <x v="1"/>
    <s v="PNG"/>
    <x v="1"/>
    <x v="1"/>
    <n v="2.2749999999999999"/>
    <n v="10"/>
    <x v="0"/>
    <s v="44809S2A_MSIL1CCDM-MLB-GANGM4480902 Sunny (10%-30%)"/>
    <n v="0"/>
    <s v="20220905T222804"/>
    <n v="2022"/>
    <s v="09"/>
    <s v="05"/>
    <s v="22"/>
    <s v="28"/>
    <s v="04"/>
    <s v="GAN_GM_2500X1253px_32m_S2A_MSIL1C"/>
    <s v="2A_MSIL1C_S2_CD_CLS_AC_20230627T222622_TRUE_60HTE_020CC"/>
    <s v="S2A_MSIL1C_GM_20220905T222804_59GNP_1.1CC"/>
  </r>
  <r>
    <m/>
    <x v="0"/>
    <x v="0"/>
    <s v="-42.46, 171.20 | Zoom:12"/>
    <b v="1"/>
    <s v="New Zealand"/>
    <x v="1"/>
    <s v="GM"/>
    <d v="2022-09-03T00:00:00"/>
    <s v="59GMN"/>
    <s v="22:38:09 UTC"/>
    <n v="68.900000000000006"/>
    <x v="1"/>
    <s v="PNG"/>
    <x v="1"/>
    <x v="1"/>
    <n v="48.325000000000003"/>
    <n v="50"/>
    <x v="1"/>
    <s v="44807S2A_MSIL1CCDM-MLB-GANGM4480703 Cloudy (40%-90%)"/>
    <n v="1"/>
    <s v="20220903T223809"/>
    <n v="2022"/>
    <s v="09"/>
    <s v="03"/>
    <s v="22"/>
    <s v="38"/>
    <s v="09"/>
    <s v="GAN_GM_2500X1253px_32m_S2A_MSIL1C"/>
    <s v="2A_MSIL1C_S2_CD_CLS_AC_20230627T222622_TRUE_60HTE_020CC"/>
    <s v="S2A_MSIL1C_GM_20220903T223809_59GMN_68.9CC"/>
  </r>
  <r>
    <m/>
    <x v="0"/>
    <x v="0"/>
    <s v="-42.46, 171.20 | Zoom:12"/>
    <b v="1"/>
    <s v="New Zealand"/>
    <x v="1"/>
    <s v="GM"/>
    <d v="2022-09-03T00:00:00"/>
    <s v="59GNN"/>
    <s v="22:38:05 UTC"/>
    <n v="56.4"/>
    <x v="1"/>
    <s v="PNG"/>
    <x v="1"/>
    <x v="1"/>
    <n v="48.325000000000003"/>
    <n v="50"/>
    <x v="1"/>
    <s v="44807S2A_MSIL1CCDM-MLB-GANGM4480703 Cloudy (40%-90%)"/>
    <n v="0"/>
    <s v="20220903T223805"/>
    <n v="2022"/>
    <s v="09"/>
    <s v="03"/>
    <s v="22"/>
    <s v="38"/>
    <s v="05"/>
    <s v="GAN_GM_2500X1253px_32m_S2A_MSIL1C"/>
    <s v="2A_MSIL1C_S2_CD_CLS_AC_20230627T222622_TRUE_60HTE_020CC"/>
    <s v="S2A_MSIL1C_GM_20220903T223805_59GNN_56.4CC"/>
  </r>
  <r>
    <m/>
    <x v="0"/>
    <x v="0"/>
    <s v="-42.46, 171.20 | Zoom:12"/>
    <b v="1"/>
    <s v="New Zealand"/>
    <x v="1"/>
    <s v="GM"/>
    <d v="2022-09-03T00:00:00"/>
    <s v="59GMP"/>
    <s v="22:37:54 UTC"/>
    <n v="16.600000000000001"/>
    <x v="1"/>
    <s v="PNG"/>
    <x v="1"/>
    <x v="1"/>
    <n v="48.325000000000003"/>
    <n v="50"/>
    <x v="1"/>
    <s v="44807S2A_MSIL1CCDM-MLB-GANGM4480703 Cloudy (40%-90%)"/>
    <n v="0"/>
    <s v="20220903T223754"/>
    <n v="2022"/>
    <s v="09"/>
    <s v="03"/>
    <s v="22"/>
    <s v="37"/>
    <s v="54"/>
    <s v="GAN_GM_2500X1253px_32m_S2A_MSIL1C"/>
    <s v="2A_MSIL1C_S2_CD_CLS_AC_20230627T222622_TRUE_60HTE_020CC"/>
    <s v="S2A_MSIL1C_GM_20220903T223754_59GMP_16.6CC"/>
  </r>
  <r>
    <m/>
    <x v="0"/>
    <x v="0"/>
    <s v="-42.46, 171.20 | Zoom:12"/>
    <b v="1"/>
    <s v="New Zealand"/>
    <x v="1"/>
    <s v="GM"/>
    <d v="2022-09-03T00:00:00"/>
    <s v="59GNP"/>
    <s v="22:37:50 UTC"/>
    <n v="51.4"/>
    <x v="1"/>
    <s v="PNG"/>
    <x v="1"/>
    <x v="1"/>
    <n v="48.325000000000003"/>
    <n v="50"/>
    <x v="1"/>
    <s v="44807S2A_MSIL1CCDM-MLB-GANGM4480703 Cloudy (40%-90%)"/>
    <n v="0"/>
    <s v="20220903T223750"/>
    <n v="2022"/>
    <s v="09"/>
    <s v="03"/>
    <s v="22"/>
    <s v="37"/>
    <s v="50"/>
    <s v="GAN_GM_2500X1253px_32m_S2A_MSIL1C"/>
    <s v="2A_MSIL1C_S2_CD_CLS_AC_20230627T222622_TRUE_60HTE_020CC"/>
    <s v="S2A_MSIL1C_GM_20220903T223750_59GNP_51.4CC"/>
  </r>
  <r>
    <m/>
    <x v="0"/>
    <x v="0"/>
    <s v="-42.46, 171.20 | Zoom:12"/>
    <b v="1"/>
    <s v="New Zealand"/>
    <x v="1"/>
    <s v="GM"/>
    <d v="2022-08-31T00:00:00"/>
    <s v="59GMN"/>
    <s v="22:28:12 UTC"/>
    <n v="99.2"/>
    <x v="1"/>
    <s v="PNG"/>
    <x v="1"/>
    <x v="1"/>
    <n v="93.800000000000011"/>
    <n v="100"/>
    <x v="2"/>
    <s v="44804S2A_MSIL1CCDM-MLB-GANGM4480404 Overcast (100%)"/>
    <n v="1"/>
    <s v="20220831T222812"/>
    <n v="2022"/>
    <s v="08"/>
    <n v="31"/>
    <s v="22"/>
    <s v="28"/>
    <s v="12"/>
    <s v="GAN_GM_2500X1253px_32m_S2A_MSIL1C"/>
    <s v="2A_MSIL1C_S2_CD_CLS_AC_20230627T222622_TRUE_60HTE_020CC"/>
    <s v="S2A_MSIL1C_GM_20220831T222812_59GMN_99.2CC"/>
  </r>
  <r>
    <m/>
    <x v="0"/>
    <x v="0"/>
    <s v="-42.46, 171.20 | Zoom:12"/>
    <b v="1"/>
    <s v="New Zealand"/>
    <x v="1"/>
    <s v="GM"/>
    <d v="2022-08-31T00:00:00"/>
    <s v="59GNN"/>
    <s v="22:28:08 UTC"/>
    <n v="79.099999999999994"/>
    <x v="1"/>
    <s v="PNG"/>
    <x v="1"/>
    <x v="1"/>
    <n v="93.800000000000011"/>
    <n v="100"/>
    <x v="2"/>
    <s v="44804S2A_MSIL1CCDM-MLB-GANGM4480404 Overcast (100%)"/>
    <n v="0"/>
    <s v="20220831T222808"/>
    <n v="2022"/>
    <s v="08"/>
    <n v="31"/>
    <s v="22"/>
    <s v="28"/>
    <s v="08"/>
    <s v="GAN_GM_2500X1253px_32m_S2A_MSIL1C"/>
    <s v="2A_MSIL1C_S2_CD_CLS_AC_20230627T222622_TRUE_60HTE_020CC"/>
    <s v="S2A_MSIL1C_GM_20220831T222808_59GNN_79.1CC"/>
  </r>
  <r>
    <m/>
    <x v="0"/>
    <x v="0"/>
    <s v="-42.46, 171.20 | Zoom:12"/>
    <b v="1"/>
    <s v="New Zealand"/>
    <x v="1"/>
    <s v="GM"/>
    <d v="2022-08-31T00:00:00"/>
    <s v="59GMP"/>
    <s v="22:27:59 UTC"/>
    <n v="99.9"/>
    <x v="1"/>
    <s v="PNG"/>
    <x v="1"/>
    <x v="1"/>
    <n v="93.800000000000011"/>
    <n v="100"/>
    <x v="2"/>
    <s v="44804S2A_MSIL1CCDM-MLB-GANGM4480404 Overcast (100%)"/>
    <n v="0"/>
    <s v="20220831T222759"/>
    <n v="2022"/>
    <s v="08"/>
    <n v="31"/>
    <s v="22"/>
    <s v="27"/>
    <s v="59"/>
    <s v="GAN_GM_2500X1253px_32m_S2A_MSIL1C"/>
    <s v="2A_MSIL1C_S2_CD_CLS_AC_20230627T222622_TRUE_60HTE_020CC"/>
    <s v="S2A_MSIL1C_GM_20220831T222759_59GMP_99.9CC"/>
  </r>
  <r>
    <m/>
    <x v="0"/>
    <x v="0"/>
    <s v="-42.46, 171.20 | Zoom:12"/>
    <b v="1"/>
    <s v="New Zealand"/>
    <x v="1"/>
    <s v="GM"/>
    <d v="2022-08-31T00:00:00"/>
    <s v="59GNP"/>
    <s v="22:27:54 UTC"/>
    <n v="97"/>
    <x v="1"/>
    <s v="PNG"/>
    <x v="1"/>
    <x v="1"/>
    <n v="93.800000000000011"/>
    <n v="100"/>
    <x v="2"/>
    <s v="44804S2A_MSIL1CCDM-MLB-GANGM4480404 Overcast (100%)"/>
    <n v="0"/>
    <s v="20220831T222754"/>
    <n v="2022"/>
    <s v="08"/>
    <n v="31"/>
    <s v="22"/>
    <s v="27"/>
    <s v="54"/>
    <s v="GAN_GM_2500X1253px_32m_S2A_MSIL1C"/>
    <s v="2A_MSIL1C_S2_CD_CLS_AC_20230627T222622_TRUE_60HTE_020CC"/>
    <s v="S2A_MSIL1C_GM_20220831T222754_59GNP_97CC"/>
  </r>
  <r>
    <m/>
    <x v="0"/>
    <x v="0"/>
    <s v="-42.46, 171.20 | Zoom:12"/>
    <b v="1"/>
    <s v="New Zealand"/>
    <x v="1"/>
    <s v="GM"/>
    <d v="2022-08-29T00:00:00"/>
    <s v="59GMN"/>
    <s v="22:38:19 UTC"/>
    <n v="39.1"/>
    <x v="1"/>
    <s v="PNG"/>
    <x v="1"/>
    <x v="1"/>
    <n v="48.15"/>
    <n v="50"/>
    <x v="1"/>
    <s v="44802S2A_MSIL1CCDM-MLB-GANGM4480203 Cloudy (40%-90%)"/>
    <n v="1"/>
    <s v="20220829T223819"/>
    <n v="2022"/>
    <s v="08"/>
    <n v="29"/>
    <s v="22"/>
    <s v="38"/>
    <s v="19"/>
    <s v="GAN_GM_2500X1253px_32m_S2A_MSIL1C"/>
    <s v="2A_MSIL1C_S2_CD_CLS_AC_20230627T222622_TRUE_60HTE_020CC"/>
    <s v="S2A_MSIL1C_GM_20220829T223819_59GMN_39.1CC"/>
  </r>
  <r>
    <m/>
    <x v="0"/>
    <x v="0"/>
    <s v="-42.46, 171.20 | Zoom:12"/>
    <b v="1"/>
    <s v="New Zealand"/>
    <x v="1"/>
    <s v="GM"/>
    <d v="2022-08-29T00:00:00"/>
    <s v="59GNN"/>
    <s v="22:38:16 UTC"/>
    <n v="31.5"/>
    <x v="1"/>
    <s v="PNG"/>
    <x v="1"/>
    <x v="1"/>
    <n v="48.15"/>
    <n v="50"/>
    <x v="1"/>
    <s v="44802S2A_MSIL1CCDM-MLB-GANGM4480203 Cloudy (40%-90%)"/>
    <n v="0"/>
    <s v="20220829T223816"/>
    <n v="2022"/>
    <s v="08"/>
    <n v="29"/>
    <s v="22"/>
    <s v="38"/>
    <s v="16"/>
    <s v="GAN_GM_2500X1253px_32m_S2A_MSIL1C"/>
    <s v="2A_MSIL1C_S2_CD_CLS_AC_20230627T222622_TRUE_60HTE_020CC"/>
    <s v="S2A_MSIL1C_GM_20220829T223816_59GNN_31.5CC"/>
  </r>
  <r>
    <m/>
    <x v="0"/>
    <x v="0"/>
    <s v="-42.46, 171.20 | Zoom:12"/>
    <b v="1"/>
    <s v="New Zealand"/>
    <x v="1"/>
    <s v="GM"/>
    <d v="2022-08-29T00:00:00"/>
    <s v="59GMP"/>
    <s v="22:38:05 UTC"/>
    <n v="55.5"/>
    <x v="1"/>
    <s v="PNG"/>
    <x v="1"/>
    <x v="1"/>
    <n v="48.15"/>
    <n v="50"/>
    <x v="1"/>
    <s v="44802S2A_MSIL1CCDM-MLB-GANGM4480203 Cloudy (40%-90%)"/>
    <n v="0"/>
    <s v="20220829T223805"/>
    <n v="2022"/>
    <s v="08"/>
    <n v="29"/>
    <s v="22"/>
    <s v="38"/>
    <s v="05"/>
    <s v="GAN_GM_2500X1253px_32m_S2A_MSIL1C"/>
    <s v="2A_MSIL1C_S2_CD_CLS_AC_20230627T222622_TRUE_60HTE_020CC"/>
    <s v="S2A_MSIL1C_GM_20220829T223805_59GMP_55.5CC"/>
  </r>
  <r>
    <m/>
    <x v="0"/>
    <x v="0"/>
    <s v="-42.46, 171.20 | Zoom:12"/>
    <b v="1"/>
    <s v="New Zealand"/>
    <x v="1"/>
    <s v="GM"/>
    <d v="2022-08-29T00:00:00"/>
    <s v="59GNP"/>
    <s v="22:38:01 UTC"/>
    <n v="66.5"/>
    <x v="1"/>
    <s v="PNG"/>
    <x v="1"/>
    <x v="1"/>
    <n v="48.15"/>
    <n v="50"/>
    <x v="1"/>
    <s v="44802S2A_MSIL1CCDM-MLB-GANGM4480203 Cloudy (40%-90%)"/>
    <n v="0"/>
    <s v="20220829T223801"/>
    <n v="2022"/>
    <s v="08"/>
    <n v="29"/>
    <s v="22"/>
    <s v="38"/>
    <s v="01"/>
    <s v="GAN_GM_2500X1253px_32m_S2A_MSIL1C"/>
    <s v="2A_MSIL1C_S2_CD_CLS_AC_20230627T222622_TRUE_60HTE_020CC"/>
    <s v="S2A_MSIL1C_GM_20220829T223801_59GNP_66.5CC"/>
  </r>
  <r>
    <m/>
    <x v="0"/>
    <x v="0"/>
    <s v="-42.46, 171.20 | Zoom:12"/>
    <b v="1"/>
    <s v="New Zealand"/>
    <x v="1"/>
    <s v="GM"/>
    <d v="2022-08-26T00:00:00"/>
    <s v="59GMN"/>
    <s v="22:28:23 UTC"/>
    <n v="0"/>
    <x v="1"/>
    <s v="PNG"/>
    <x v="1"/>
    <x v="1"/>
    <n v="0"/>
    <n v="0"/>
    <x v="3"/>
    <s v="44799S2A_MSIL1CCDM-MLB-GANGM4479901 Clear (0%)"/>
    <n v="1"/>
    <s v="20220826T222823"/>
    <n v="2022"/>
    <s v="08"/>
    <n v="26"/>
    <s v="22"/>
    <s v="28"/>
    <s v="23"/>
    <s v="GAN_GM_2500X1253px_32m_S2A_MSIL1C"/>
    <s v="2A_MSIL1C_S2_CD_CLS_AC_20230627T222622_TRUE_60HTE_020CC"/>
    <s v="S2A_MSIL1C_GM_20220826T222823_59GMN_0CC"/>
  </r>
  <r>
    <m/>
    <x v="0"/>
    <x v="0"/>
    <s v="-42.46, 171.20 | Zoom:12"/>
    <b v="1"/>
    <s v="New Zealand"/>
    <x v="1"/>
    <s v="GM"/>
    <d v="2022-08-26T00:00:00"/>
    <s v="59GNN"/>
    <s v="22:28:19 UTC"/>
    <n v="0"/>
    <x v="1"/>
    <s v="PNG"/>
    <x v="1"/>
    <x v="1"/>
    <n v="0"/>
    <n v="0"/>
    <x v="3"/>
    <s v="44799S2A_MSIL1CCDM-MLB-GANGM4479901 Clear (0%)"/>
    <n v="0"/>
    <s v="20220826T222819"/>
    <n v="2022"/>
    <s v="08"/>
    <n v="26"/>
    <s v="22"/>
    <s v="28"/>
    <s v="19"/>
    <s v="GAN_GM_2500X1253px_32m_S2A_MSIL1C"/>
    <s v="2A_MSIL1C_S2_CD_CLS_AC_20230627T222622_TRUE_60HTE_020CC"/>
    <s v="S2A_MSIL1C_GM_20220826T222819_59GNN_0CC"/>
  </r>
  <r>
    <m/>
    <x v="0"/>
    <x v="0"/>
    <s v="-42.46, 171.20 | Zoom:12"/>
    <b v="1"/>
    <s v="New Zealand"/>
    <x v="1"/>
    <s v="GM"/>
    <d v="2022-08-26T00:00:00"/>
    <s v="59GMP"/>
    <s v="22:28:10 UTC"/>
    <n v="0"/>
    <x v="1"/>
    <s v="PNG"/>
    <x v="1"/>
    <x v="1"/>
    <n v="0"/>
    <n v="0"/>
    <x v="3"/>
    <s v="44799S2A_MSIL1CCDM-MLB-GANGM4479901 Clear (0%)"/>
    <n v="0"/>
    <s v="20220826T222810"/>
    <n v="2022"/>
    <s v="08"/>
    <n v="26"/>
    <s v="22"/>
    <s v="28"/>
    <s v="10"/>
    <s v="GAN_GM_2500X1253px_32m_S2A_MSIL1C"/>
    <s v="2A_MSIL1C_S2_CD_CLS_AC_20230627T222622_TRUE_60HTE_020CC"/>
    <s v="S2A_MSIL1C_GM_20220826T222810_59GMP_0CC"/>
  </r>
  <r>
    <m/>
    <x v="0"/>
    <x v="0"/>
    <s v="-42.46, 171.20 | Zoom:12"/>
    <b v="1"/>
    <s v="New Zealand"/>
    <x v="1"/>
    <s v="GM"/>
    <d v="2022-08-26T00:00:00"/>
    <s v="59GNP"/>
    <s v="22:28:05 UTC"/>
    <n v="0"/>
    <x v="1"/>
    <s v="PNG"/>
    <x v="1"/>
    <x v="1"/>
    <n v="0"/>
    <n v="0"/>
    <x v="3"/>
    <s v="44799S2A_MSIL1CCDM-MLB-GANGM4479901 Clear (0%)"/>
    <n v="0"/>
    <s v="20220826T222805"/>
    <n v="2022"/>
    <s v="08"/>
    <n v="26"/>
    <s v="22"/>
    <s v="28"/>
    <s v="05"/>
    <s v="GAN_GM_2500X1253px_32m_S2A_MSIL1C"/>
    <s v="2A_MSIL1C_S2_CD_CLS_AC_20230627T222622_TRUE_60HTE_020CC"/>
    <s v="S2A_MSIL1C_GM_20220826T222805_59GNP_0CC"/>
  </r>
  <r>
    <m/>
    <x v="0"/>
    <x v="0"/>
    <s v="-42.46, 171.20 | Zoom:12"/>
    <b v="1"/>
    <s v="New Zealand"/>
    <x v="1"/>
    <s v="GM"/>
    <d v="2022-08-24T00:00:00"/>
    <s v="59GMN"/>
    <s v="22:38:07 UTC"/>
    <n v="97.1"/>
    <x v="1"/>
    <s v="PNG"/>
    <x v="1"/>
    <x v="1"/>
    <n v="99.025000000000006"/>
    <n v="100"/>
    <x v="2"/>
    <s v="44797S2A_MSIL1CCDM-MLB-GANGM4479704 Overcast (100%)"/>
    <n v="1"/>
    <s v="20220824T223807"/>
    <n v="2022"/>
    <s v="08"/>
    <n v="24"/>
    <s v="22"/>
    <s v="38"/>
    <s v="07"/>
    <s v="GAN_GM_2500X1253px_32m_S2A_MSIL1C"/>
    <s v="2A_MSIL1C_S2_CD_CLS_AC_20230627T222622_TRUE_60HTE_020CC"/>
    <s v="S2A_MSIL1C_GM_20220824T223807_59GMN_97.1CC"/>
  </r>
  <r>
    <m/>
    <x v="0"/>
    <x v="0"/>
    <s v="-42.46, 171.20 | Zoom:12"/>
    <b v="1"/>
    <s v="New Zealand"/>
    <x v="1"/>
    <s v="GM"/>
    <d v="2022-08-24T00:00:00"/>
    <s v="59GNN"/>
    <s v="22:38:03 UTC"/>
    <n v="99"/>
    <x v="1"/>
    <s v="PNG"/>
    <x v="1"/>
    <x v="1"/>
    <n v="99.025000000000006"/>
    <n v="100"/>
    <x v="2"/>
    <s v="44797S2A_MSIL1CCDM-MLB-GANGM4479704 Overcast (100%)"/>
    <n v="0"/>
    <s v="20220824T223803"/>
    <n v="2022"/>
    <s v="08"/>
    <n v="24"/>
    <s v="22"/>
    <s v="38"/>
    <s v="03"/>
    <s v="GAN_GM_2500X1253px_32m_S2A_MSIL1C"/>
    <s v="2A_MSIL1C_S2_CD_CLS_AC_20230627T222622_TRUE_60HTE_020CC"/>
    <s v="S2A_MSIL1C_GM_20220824T223803_59GNN_99CC"/>
  </r>
  <r>
    <m/>
    <x v="0"/>
    <x v="0"/>
    <s v="-42.46, 171.20 | Zoom:12"/>
    <b v="1"/>
    <s v="New Zealand"/>
    <x v="1"/>
    <s v="GM"/>
    <d v="2022-08-24T00:00:00"/>
    <s v="59GMP"/>
    <s v="22:37:53 UTC"/>
    <n v="100"/>
    <x v="1"/>
    <s v="PNG"/>
    <x v="1"/>
    <x v="1"/>
    <n v="99.025000000000006"/>
    <n v="100"/>
    <x v="2"/>
    <s v="44797S2A_MSIL1CCDM-MLB-GANGM4479704 Overcast (100%)"/>
    <n v="0"/>
    <s v="20220824T223753"/>
    <n v="2022"/>
    <s v="08"/>
    <n v="24"/>
    <s v="22"/>
    <s v="37"/>
    <s v="53"/>
    <s v="GAN_GM_2500X1253px_32m_S2A_MSIL1C"/>
    <s v="2A_MSIL1C_S2_CD_CLS_AC_20230627T222622_TRUE_60HTE_020CC"/>
    <s v="S2A_MSIL1C_GM_20220824T223753_59GMP_100CC"/>
  </r>
  <r>
    <m/>
    <x v="0"/>
    <x v="0"/>
    <s v="-42.46, 171.20 | Zoom:12"/>
    <b v="1"/>
    <s v="New Zealand"/>
    <x v="1"/>
    <s v="GM"/>
    <d v="2022-08-24T00:00:00"/>
    <s v="59GNP"/>
    <s v="22:37:49 UTC"/>
    <n v="100"/>
    <x v="1"/>
    <s v="PNG"/>
    <x v="1"/>
    <x v="1"/>
    <n v="99.025000000000006"/>
    <n v="100"/>
    <x v="2"/>
    <s v="44797S2A_MSIL1CCDM-MLB-GANGM4479704 Overcast (100%)"/>
    <n v="0"/>
    <s v="20220824T223749"/>
    <n v="2022"/>
    <s v="08"/>
    <n v="24"/>
    <s v="22"/>
    <s v="37"/>
    <s v="49"/>
    <s v="GAN_GM_2500X1253px_32m_S2A_MSIL1C"/>
    <s v="2A_MSIL1C_S2_CD_CLS_AC_20230627T222622_TRUE_60HTE_020CC"/>
    <s v="S2A_MSIL1C_GM_20220824T223749_59GNP_100CC"/>
  </r>
  <r>
    <m/>
    <x v="0"/>
    <x v="0"/>
    <s v="-42.46, 171.20 | Zoom:12"/>
    <b v="1"/>
    <s v="New Zealand"/>
    <x v="1"/>
    <s v="GM"/>
    <d v="2022-08-21T00:00:00"/>
    <s v="59GMN"/>
    <s v="22:28:12 UTC"/>
    <n v="10"/>
    <x v="1"/>
    <s v="PNG"/>
    <x v="1"/>
    <x v="1"/>
    <n v="55.5"/>
    <n v="60"/>
    <x v="1"/>
    <s v="44794S2A_MSIL1CCDM-MLB-GANGM4479403 Cloudy (40%-90%)"/>
    <n v="1"/>
    <s v="20220821T222812"/>
    <n v="2022"/>
    <s v="08"/>
    <n v="21"/>
    <s v="22"/>
    <s v="28"/>
    <s v="12"/>
    <s v="GAN_GM_2500X1253px_32m_S2A_MSIL1C"/>
    <s v="2A_MSIL1C_S2_CD_CLS_AC_20230627T222622_TRUE_60HTE_020CC"/>
    <s v="S2A_MSIL1C_GM_20220821T222812_59GMN_10CC"/>
  </r>
  <r>
    <m/>
    <x v="0"/>
    <x v="0"/>
    <s v="-42.46, 171.20 | Zoom:12"/>
    <b v="1"/>
    <s v="New Zealand"/>
    <x v="1"/>
    <s v="GM"/>
    <d v="2022-08-21T00:00:00"/>
    <s v="59GNN"/>
    <s v="22:28:08 UTC"/>
    <n v="26.7"/>
    <x v="1"/>
    <s v="PNG"/>
    <x v="1"/>
    <x v="1"/>
    <n v="55.5"/>
    <n v="60"/>
    <x v="1"/>
    <s v="44794S2A_MSIL1CCDM-MLB-GANGM4479403 Cloudy (40%-90%)"/>
    <n v="0"/>
    <s v="20220821T222808"/>
    <n v="2022"/>
    <s v="08"/>
    <n v="21"/>
    <s v="22"/>
    <s v="28"/>
    <s v="08"/>
    <s v="GAN_GM_2500X1253px_32m_S2A_MSIL1C"/>
    <s v="2A_MSIL1C_S2_CD_CLS_AC_20230627T222622_TRUE_60HTE_020CC"/>
    <s v="S2A_MSIL1C_GM_20220821T222808_59GNN_26.7CC"/>
  </r>
  <r>
    <m/>
    <x v="0"/>
    <x v="0"/>
    <s v="-42.46, 171.20 | Zoom:12"/>
    <b v="1"/>
    <s v="New Zealand"/>
    <x v="1"/>
    <s v="GM"/>
    <d v="2022-08-21T00:00:00"/>
    <s v="59GMP"/>
    <s v="22:27:59 UTC"/>
    <n v="89"/>
    <x v="1"/>
    <s v="PNG"/>
    <x v="1"/>
    <x v="1"/>
    <n v="55.5"/>
    <n v="60"/>
    <x v="1"/>
    <s v="44794S2A_MSIL1CCDM-MLB-GANGM4479403 Cloudy (40%-90%)"/>
    <n v="0"/>
    <s v="20220821T222759"/>
    <n v="2022"/>
    <s v="08"/>
    <n v="21"/>
    <s v="22"/>
    <s v="27"/>
    <s v="59"/>
    <s v="GAN_GM_2500X1253px_32m_S2A_MSIL1C"/>
    <s v="2A_MSIL1C_S2_CD_CLS_AC_20230627T222622_TRUE_60HTE_020CC"/>
    <s v="S2A_MSIL1C_GM_20220821T222759_59GMP_89CC"/>
  </r>
  <r>
    <m/>
    <x v="0"/>
    <x v="0"/>
    <s v="-42.46, 171.20 | Zoom:12"/>
    <b v="1"/>
    <s v="New Zealand"/>
    <x v="1"/>
    <s v="GM"/>
    <d v="2022-08-21T00:00:00"/>
    <s v="59GNP"/>
    <s v="22:27:54 UTC"/>
    <n v="96.3"/>
    <x v="1"/>
    <s v="PNG"/>
    <x v="1"/>
    <x v="1"/>
    <n v="55.5"/>
    <n v="60"/>
    <x v="1"/>
    <s v="44794S2A_MSIL1CCDM-MLB-GANGM4479403 Cloudy (40%-90%)"/>
    <n v="0"/>
    <s v="20220821T222754"/>
    <n v="2022"/>
    <s v="08"/>
    <n v="21"/>
    <s v="22"/>
    <s v="27"/>
    <s v="54"/>
    <s v="GAN_GM_2500X1253px_32m_S2A_MSIL1C"/>
    <s v="2A_MSIL1C_S2_CD_CLS_AC_20230627T222622_TRUE_60HTE_020CC"/>
    <s v="S2A_MSIL1C_GM_20220821T222754_59GNP_96.3CC"/>
  </r>
  <r>
    <m/>
    <x v="0"/>
    <x v="0"/>
    <s v="-42.46, 171.20 | Zoom:12"/>
    <b v="1"/>
    <s v="New Zealand"/>
    <x v="1"/>
    <s v="GM"/>
    <d v="2022-08-19T00:00:00"/>
    <s v="59GMN"/>
    <s v="22:38:20 UTC"/>
    <n v="61.4"/>
    <x v="1"/>
    <s v="PNG"/>
    <x v="1"/>
    <x v="1"/>
    <n v="77.534999999999997"/>
    <n v="80"/>
    <x v="1"/>
    <s v="44792S2A_MSIL1CCDM-MLB-GANGM4479203 Cloudy (40%-90%)"/>
    <n v="1"/>
    <s v="20220819T223820"/>
    <n v="2022"/>
    <s v="08"/>
    <n v="19"/>
    <s v="22"/>
    <s v="38"/>
    <s v="20"/>
    <s v="GAN_GM_2500X1253px_32m_S2A_MSIL1C"/>
    <s v="2A_MSIL1C_S2_CD_CLS_AC_20230627T222622_TRUE_60HTE_020CC"/>
    <s v="S2A_MSIL1C_GM_20220819T223820_59GMN_61.4CC"/>
  </r>
  <r>
    <m/>
    <x v="0"/>
    <x v="0"/>
    <s v="-42.46, 171.20 | Zoom:12"/>
    <b v="1"/>
    <s v="New Zealand"/>
    <x v="1"/>
    <s v="GM"/>
    <d v="2022-08-19T00:00:00"/>
    <s v="59GNN"/>
    <s v="22:38:16 UTC"/>
    <n v="81.8"/>
    <x v="1"/>
    <s v="PNG"/>
    <x v="1"/>
    <x v="1"/>
    <n v="77.534999999999997"/>
    <n v="80"/>
    <x v="1"/>
    <s v="44792S2A_MSIL1CCDM-MLB-GANGM4479203 Cloudy (40%-90%)"/>
    <n v="0"/>
    <s v="20220819T223816"/>
    <n v="2022"/>
    <s v="08"/>
    <n v="19"/>
    <s v="22"/>
    <s v="38"/>
    <s v="16"/>
    <s v="GAN_GM_2500X1253px_32m_S2A_MSIL1C"/>
    <s v="2A_MSIL1C_S2_CD_CLS_AC_20230627T222622_TRUE_60HTE_020CC"/>
    <s v="S2A_MSIL1C_GM_20220819T223816_59GNN_81.8CC"/>
  </r>
  <r>
    <m/>
    <x v="0"/>
    <x v="0"/>
    <s v="-42.46, 171.20 | Zoom:12"/>
    <b v="1"/>
    <s v="New Zealand"/>
    <x v="1"/>
    <s v="GM"/>
    <d v="2022-08-19T00:00:00"/>
    <s v="59GMP"/>
    <s v="22:38:05 UTC"/>
    <n v="76.2"/>
    <x v="1"/>
    <s v="PNG"/>
    <x v="1"/>
    <x v="1"/>
    <n v="77.534999999999997"/>
    <n v="80"/>
    <x v="1"/>
    <s v="44792S2A_MSIL1CCDM-MLB-GANGM4479203 Cloudy (40%-90%)"/>
    <n v="0"/>
    <s v="20220819T223805"/>
    <n v="2022"/>
    <s v="08"/>
    <n v="19"/>
    <s v="22"/>
    <s v="38"/>
    <s v="05"/>
    <s v="GAN_GM_2500X1253px_32m_S2A_MSIL1C"/>
    <s v="2A_MSIL1C_S2_CD_CLS_AC_20230627T222622_TRUE_60HTE_020CC"/>
    <s v="S2A_MSIL1C_GM_20220819T223805_59GMP_76.2CC"/>
  </r>
  <r>
    <m/>
    <x v="0"/>
    <x v="0"/>
    <s v="-42.46, 171.20 | Zoom:12"/>
    <b v="1"/>
    <s v="New Zealand"/>
    <x v="1"/>
    <s v="GM"/>
    <d v="2022-08-19T00:00:00"/>
    <s v="59GNP"/>
    <s v="22:38:01 UTC"/>
    <n v="90.74"/>
    <x v="1"/>
    <s v="PNG"/>
    <x v="1"/>
    <x v="1"/>
    <n v="77.534999999999997"/>
    <n v="80"/>
    <x v="1"/>
    <s v="44792S2A_MSIL1CCDM-MLB-GANGM4479203 Cloudy (40%-90%)"/>
    <n v="0"/>
    <s v="20220819T223801"/>
    <n v="2022"/>
    <s v="08"/>
    <n v="19"/>
    <s v="22"/>
    <s v="38"/>
    <s v="01"/>
    <s v="GAN_GM_2500X1253px_32m_S2A_MSIL1C"/>
    <s v="2A_MSIL1C_S2_CD_CLS_AC_20230627T222622_TRUE_60HTE_020CC"/>
    <s v="S2A_MSIL1C_GM_20220819T223801_59GNP_90.74CC"/>
  </r>
  <r>
    <m/>
    <x v="0"/>
    <x v="0"/>
    <s v="-42.46, 171.20 | Zoom:12"/>
    <b v="1"/>
    <s v="New Zealand"/>
    <x v="1"/>
    <s v="GM"/>
    <d v="2022-08-16T00:00:00"/>
    <s v="59GMN"/>
    <s v="22:28:23 UTC"/>
    <n v="100"/>
    <x v="1"/>
    <s v="PNG"/>
    <x v="1"/>
    <x v="1"/>
    <n v="100"/>
    <n v="100"/>
    <x v="2"/>
    <s v="44789S2A_MSIL1CCDM-MLB-GANGM4478904 Overcast (100%)"/>
    <n v="1"/>
    <s v="20220816T222823"/>
    <n v="2022"/>
    <s v="08"/>
    <n v="16"/>
    <s v="22"/>
    <s v="28"/>
    <s v="23"/>
    <s v="GAN_GM_2500X1253px_32m_S2A_MSIL1C"/>
    <s v="2A_MSIL1C_S2_CD_CLS_AC_20230627T222622_TRUE_60HTE_020CC"/>
    <s v="S2A_MSIL1C_GM_20220816T222823_59GMN_100CC"/>
  </r>
  <r>
    <m/>
    <x v="0"/>
    <x v="0"/>
    <s v="-42.46, 171.20 | Zoom:12"/>
    <b v="1"/>
    <s v="New Zealand"/>
    <x v="1"/>
    <s v="GM"/>
    <d v="2022-08-16T00:00:00"/>
    <s v="59GNN"/>
    <s v="22:28:19 UTC"/>
    <n v="100"/>
    <x v="1"/>
    <s v="PNG"/>
    <x v="1"/>
    <x v="1"/>
    <n v="100"/>
    <n v="100"/>
    <x v="2"/>
    <s v="44789S2A_MSIL1CCDM-MLB-GANGM4478904 Overcast (100%)"/>
    <n v="0"/>
    <s v="20220816T222819"/>
    <n v="2022"/>
    <s v="08"/>
    <n v="16"/>
    <s v="22"/>
    <s v="28"/>
    <s v="19"/>
    <s v="GAN_GM_2500X1253px_32m_S2A_MSIL1C"/>
    <s v="2A_MSIL1C_S2_CD_CLS_AC_20230627T222622_TRUE_60HTE_020CC"/>
    <s v="S2A_MSIL1C_GM_20220816T222819_59GNN_100CC"/>
  </r>
  <r>
    <m/>
    <x v="0"/>
    <x v="0"/>
    <s v="-42.46, 171.20 | Zoom:12"/>
    <b v="1"/>
    <s v="New Zealand"/>
    <x v="1"/>
    <s v="GM"/>
    <d v="2022-08-16T00:00:00"/>
    <s v="59GMP"/>
    <s v="22:28:10 UTC"/>
    <n v="100"/>
    <x v="1"/>
    <s v="PNG"/>
    <x v="1"/>
    <x v="1"/>
    <n v="100"/>
    <n v="100"/>
    <x v="2"/>
    <s v="44789S2A_MSIL1CCDM-MLB-GANGM4478904 Overcast (100%)"/>
    <n v="0"/>
    <s v="20220816T222810"/>
    <n v="2022"/>
    <s v="08"/>
    <n v="16"/>
    <s v="22"/>
    <s v="28"/>
    <s v="10"/>
    <s v="GAN_GM_2500X1253px_32m_S2A_MSIL1C"/>
    <s v="2A_MSIL1C_S2_CD_CLS_AC_20230627T222622_TRUE_60HTE_020CC"/>
    <s v="S2A_MSIL1C_GM_20220816T222810_59GMP_100CC"/>
  </r>
  <r>
    <m/>
    <x v="0"/>
    <x v="0"/>
    <s v="-42.46, 171.20 | Zoom:12"/>
    <b v="1"/>
    <s v="New Zealand"/>
    <x v="1"/>
    <s v="GM"/>
    <d v="2022-08-16T00:00:00"/>
    <s v="59GNP"/>
    <s v="22:28:05 UTC"/>
    <n v="100"/>
    <x v="1"/>
    <s v="PNG"/>
    <x v="1"/>
    <x v="1"/>
    <n v="100"/>
    <n v="100"/>
    <x v="2"/>
    <s v="44789S2A_MSIL1CCDM-MLB-GANGM4478904 Overcast (100%)"/>
    <n v="0"/>
    <s v="20220816T222805"/>
    <n v="2022"/>
    <s v="08"/>
    <n v="16"/>
    <s v="22"/>
    <s v="28"/>
    <s v="05"/>
    <s v="GAN_GM_2500X1253px_32m_S2A_MSIL1C"/>
    <s v="2A_MSIL1C_S2_CD_CLS_AC_20230627T222622_TRUE_60HTE_020CC"/>
    <s v="S2A_MSIL1C_GM_20220816T222805_59GNP_100CC"/>
  </r>
  <r>
    <m/>
    <x v="0"/>
    <x v="0"/>
    <s v="-42.46, 171.20 | Zoom:12"/>
    <b v="1"/>
    <s v="New Zealand"/>
    <x v="1"/>
    <s v="GM"/>
    <d v="2022-08-14T00:00:00"/>
    <s v="59GMN"/>
    <s v="22:28:10 UTC"/>
    <n v="100"/>
    <x v="1"/>
    <s v="PNG"/>
    <x v="1"/>
    <x v="1"/>
    <n v="100"/>
    <n v="100"/>
    <x v="2"/>
    <s v="44787S2A_MSIL1CCDM-MLB-GANGM4478704 Overcast (100%)"/>
    <n v="1"/>
    <s v="20220814T222810"/>
    <n v="2022"/>
    <s v="08"/>
    <n v="14"/>
    <s v="22"/>
    <s v="28"/>
    <s v="10"/>
    <s v="GAN_GM_2500X1253px_32m_S2A_MSIL1C"/>
    <s v="2A_MSIL1C_S2_CD_CLS_AC_20230627T222622_TRUE_60HTE_020CC"/>
    <s v="S2A_MSIL1C_GM_20220814T222810_59GMN_100CC"/>
  </r>
  <r>
    <m/>
    <x v="0"/>
    <x v="0"/>
    <s v="-42.46, 171.20 | Zoom:12"/>
    <b v="1"/>
    <s v="New Zealand"/>
    <x v="1"/>
    <s v="GM"/>
    <d v="2022-08-14T00:00:00"/>
    <s v="59GNN"/>
    <s v="22:28:06 UTC"/>
    <n v="100"/>
    <x v="1"/>
    <s v="PNG"/>
    <x v="1"/>
    <x v="1"/>
    <n v="100"/>
    <n v="100"/>
    <x v="2"/>
    <s v="44787S2A_MSIL1CCDM-MLB-GANGM4478704 Overcast (100%)"/>
    <n v="0"/>
    <s v="20220814T222806"/>
    <n v="2022"/>
    <s v="08"/>
    <n v="14"/>
    <s v="22"/>
    <s v="28"/>
    <s v="06"/>
    <s v="GAN_GM_2500X1253px_32m_S2A_MSIL1C"/>
    <s v="2A_MSIL1C_S2_CD_CLS_AC_20230627T222622_TRUE_60HTE_020CC"/>
    <s v="S2A_MSIL1C_GM_20220814T222806_59GNN_100CC"/>
  </r>
  <r>
    <m/>
    <x v="0"/>
    <x v="0"/>
    <s v="-42.46, 171.20 | Zoom:12"/>
    <b v="1"/>
    <s v="New Zealand"/>
    <x v="1"/>
    <s v="GM"/>
    <d v="2022-08-14T00:00:00"/>
    <s v="59GMP"/>
    <s v="22:27:56 UTC"/>
    <n v="100"/>
    <x v="1"/>
    <s v="PNG"/>
    <x v="1"/>
    <x v="1"/>
    <n v="100"/>
    <n v="100"/>
    <x v="2"/>
    <s v="44787S2A_MSIL1CCDM-MLB-GANGM4478704 Overcast (100%)"/>
    <n v="0"/>
    <s v="20220814T222756"/>
    <n v="2022"/>
    <s v="08"/>
    <n v="14"/>
    <s v="22"/>
    <s v="27"/>
    <s v="56"/>
    <s v="GAN_GM_2500X1253px_32m_S2A_MSIL1C"/>
    <s v="2A_MSIL1C_S2_CD_CLS_AC_20230627T222622_TRUE_60HTE_020CC"/>
    <s v="S2A_MSIL1C_GM_20220814T222756_59GMP_100CC"/>
  </r>
  <r>
    <m/>
    <x v="0"/>
    <x v="0"/>
    <s v="-42.46, 171.20 | Zoom:12"/>
    <b v="1"/>
    <s v="New Zealand"/>
    <x v="1"/>
    <s v="GM"/>
    <d v="2022-08-14T00:00:00"/>
    <s v="59GNP"/>
    <s v="22:27:51 UTC"/>
    <n v="100"/>
    <x v="1"/>
    <s v="PNG"/>
    <x v="1"/>
    <x v="1"/>
    <n v="100"/>
    <n v="100"/>
    <x v="2"/>
    <s v="44787S2A_MSIL1CCDM-MLB-GANGM4478704 Overcast (100%)"/>
    <n v="0"/>
    <s v="20220814T222751"/>
    <n v="2022"/>
    <s v="08"/>
    <n v="14"/>
    <s v="22"/>
    <s v="27"/>
    <s v="51"/>
    <s v="GAN_GM_2500X1253px_32m_S2A_MSIL1C"/>
    <s v="2A_MSIL1C_S2_CD_CLS_AC_20230627T222622_TRUE_60HTE_020CC"/>
    <s v="S2A_MSIL1C_GM_20220814T222751_59GNP_100CC"/>
  </r>
  <r>
    <m/>
    <x v="0"/>
    <x v="0"/>
    <s v="-42.46, 171.20 | Zoom:12"/>
    <b v="1"/>
    <s v="New Zealand"/>
    <x v="1"/>
    <s v="GM"/>
    <d v="2022-08-11T00:00:00"/>
    <s v="59GMN"/>
    <s v="22:28:14 UTC"/>
    <n v="0.9"/>
    <x v="1"/>
    <s v="PNG"/>
    <x v="1"/>
    <x v="1"/>
    <n v="4.3"/>
    <n v="10"/>
    <x v="0"/>
    <s v="44784S2A_MSIL1CCDM-MLB-GANGM4478402 Sunny (10%-30%)"/>
    <n v="1"/>
    <s v="20220811T222814"/>
    <n v="2022"/>
    <s v="08"/>
    <n v="11"/>
    <s v="22"/>
    <s v="28"/>
    <s v="14"/>
    <s v="GAN_GM_2500X1253px_32m_S2A_MSIL1C"/>
    <s v="2A_MSIL1C_S2_CD_CLS_AC_20230627T222622_TRUE_60HTE_020CC"/>
    <s v="S2A_MSIL1C_GM_20220811T222814_59GMN_0.9CC"/>
  </r>
  <r>
    <m/>
    <x v="0"/>
    <x v="0"/>
    <s v="-42.46, 171.20 | Zoom:12"/>
    <b v="1"/>
    <s v="New Zealand"/>
    <x v="1"/>
    <s v="GM"/>
    <d v="2022-08-11T00:00:00"/>
    <s v="59GNN"/>
    <s v="22:28:10 UTC"/>
    <n v="1.2"/>
    <x v="1"/>
    <s v="PNG"/>
    <x v="1"/>
    <x v="1"/>
    <n v="4.3"/>
    <n v="10"/>
    <x v="0"/>
    <s v="44784S2A_MSIL1CCDM-MLB-GANGM4478402 Sunny (10%-30%)"/>
    <n v="0"/>
    <s v="20220811T222810"/>
    <n v="2022"/>
    <s v="08"/>
    <n v="11"/>
    <s v="22"/>
    <s v="28"/>
    <s v="10"/>
    <s v="GAN_GM_2500X1253px_32m_S2A_MSIL1C"/>
    <s v="2A_MSIL1C_S2_CD_CLS_AC_20230627T222622_TRUE_60HTE_020CC"/>
    <s v="S2A_MSIL1C_GM_20220811T222810_59GNN_1.2CC"/>
  </r>
  <r>
    <m/>
    <x v="0"/>
    <x v="0"/>
    <s v="-42.46, 171.20 | Zoom:12"/>
    <b v="1"/>
    <s v="New Zealand"/>
    <x v="1"/>
    <s v="GM"/>
    <d v="2022-08-11T00:00:00"/>
    <s v="59GMP"/>
    <s v="22:28:01 UTC"/>
    <n v="1.5"/>
    <x v="1"/>
    <s v="PNG"/>
    <x v="1"/>
    <x v="1"/>
    <n v="4.3"/>
    <n v="10"/>
    <x v="0"/>
    <s v="44784S2A_MSIL1CCDM-MLB-GANGM4478402 Sunny (10%-30%)"/>
    <n v="0"/>
    <s v="20220811T222801"/>
    <n v="2022"/>
    <s v="08"/>
    <n v="11"/>
    <s v="22"/>
    <s v="28"/>
    <s v="01"/>
    <s v="GAN_GM_2500X1253px_32m_S2A_MSIL1C"/>
    <s v="2A_MSIL1C_S2_CD_CLS_AC_20230627T222622_TRUE_60HTE_020CC"/>
    <s v="S2A_MSIL1C_GM_20220811T222801_59GMP_1.5CC"/>
  </r>
  <r>
    <m/>
    <x v="0"/>
    <x v="0"/>
    <s v="-42.46, 171.20 | Zoom:12"/>
    <b v="1"/>
    <s v="New Zealand"/>
    <x v="1"/>
    <s v="GM"/>
    <d v="2022-08-11T00:00:00"/>
    <s v="59GNP"/>
    <s v="22:27:56 UTC"/>
    <n v="13.6"/>
    <x v="1"/>
    <s v="PNG"/>
    <x v="1"/>
    <x v="1"/>
    <n v="4.3"/>
    <n v="10"/>
    <x v="0"/>
    <s v="44784S2A_MSIL1CCDM-MLB-GANGM4478402 Sunny (10%-30%)"/>
    <n v="0"/>
    <s v="20220811T222756"/>
    <n v="2022"/>
    <s v="08"/>
    <n v="11"/>
    <s v="22"/>
    <s v="27"/>
    <s v="56"/>
    <s v="GAN_GM_2500X1253px_32m_S2A_MSIL1C"/>
    <s v="2A_MSIL1C_S2_CD_CLS_AC_20230627T222622_TRUE_60HTE_020CC"/>
    <s v="S2A_MSIL1C_GM_20220811T222756_59GNP_13.6CC"/>
  </r>
  <r>
    <m/>
    <x v="0"/>
    <x v="0"/>
    <s v="-42.46, 171.20 | Zoom:12"/>
    <b v="1"/>
    <s v="New Zealand"/>
    <x v="1"/>
    <s v="GM"/>
    <d v="2022-08-09T00:00:00"/>
    <s v="59GMN"/>
    <s v="22:38:19 UTC"/>
    <n v="1.7"/>
    <x v="1"/>
    <s v="PNG"/>
    <x v="1"/>
    <x v="1"/>
    <n v="3.7750000000000004"/>
    <n v="10"/>
    <x v="0"/>
    <s v="44782S2A_MSIL1CCDM-MLB-GANGM4478202 Sunny (10%-30%)"/>
    <n v="1"/>
    <s v="20220809T223819"/>
    <n v="2022"/>
    <s v="08"/>
    <s v="09"/>
    <s v="22"/>
    <s v="38"/>
    <s v="19"/>
    <s v="GAN_GM_2500X1253px_32m_S2A_MSIL1C"/>
    <s v="2A_MSIL1C_S2_CD_CLS_AC_20230627T222622_TRUE_60HTE_020CC"/>
    <s v="S2A_MSIL1C_GM_20220809T223819_59GMN_1.7CC"/>
  </r>
  <r>
    <m/>
    <x v="0"/>
    <x v="0"/>
    <s v="-42.46, 171.20 | Zoom:12"/>
    <b v="1"/>
    <s v="New Zealand"/>
    <x v="1"/>
    <s v="GM"/>
    <d v="2022-08-09T00:00:00"/>
    <s v="59GNN"/>
    <s v="22:38:15 UTC"/>
    <n v="6.3"/>
    <x v="1"/>
    <s v="PNG"/>
    <x v="1"/>
    <x v="1"/>
    <n v="3.7750000000000004"/>
    <n v="10"/>
    <x v="0"/>
    <s v="44782S2A_MSIL1CCDM-MLB-GANGM4478202 Sunny (10%-30%)"/>
    <n v="0"/>
    <s v="20220809T223815"/>
    <n v="2022"/>
    <s v="08"/>
    <s v="09"/>
    <s v="22"/>
    <s v="38"/>
    <s v="15"/>
    <s v="GAN_GM_2500X1253px_32m_S2A_MSIL1C"/>
    <s v="2A_MSIL1C_S2_CD_CLS_AC_20230627T222622_TRUE_60HTE_020CC"/>
    <s v="S2A_MSIL1C_GM_20220809T223815_59GNN_6.3CC"/>
  </r>
  <r>
    <m/>
    <x v="0"/>
    <x v="0"/>
    <s v="-42.46, 171.20 | Zoom:12"/>
    <b v="1"/>
    <s v="New Zealand"/>
    <x v="1"/>
    <s v="GM"/>
    <d v="2022-08-09T00:00:00"/>
    <s v="59GMP"/>
    <s v="22:38:05 UTC"/>
    <n v="6.8"/>
    <x v="1"/>
    <s v="PNG"/>
    <x v="1"/>
    <x v="1"/>
    <n v="3.7750000000000004"/>
    <n v="10"/>
    <x v="0"/>
    <s v="44782S2A_MSIL1CCDM-MLB-GANGM4478202 Sunny (10%-30%)"/>
    <n v="0"/>
    <s v="20220809T223805"/>
    <n v="2022"/>
    <s v="08"/>
    <s v="09"/>
    <s v="22"/>
    <s v="38"/>
    <s v="05"/>
    <s v="GAN_GM_2500X1253px_32m_S2A_MSIL1C"/>
    <s v="2A_MSIL1C_S2_CD_CLS_AC_20230627T222622_TRUE_60HTE_020CC"/>
    <s v="S2A_MSIL1C_GM_20220809T223805_59GMP_6.8CC"/>
  </r>
  <r>
    <m/>
    <x v="0"/>
    <x v="0"/>
    <s v="-42.46, 171.20 | Zoom:12"/>
    <b v="1"/>
    <s v="New Zealand"/>
    <x v="1"/>
    <s v="GM"/>
    <d v="2022-08-09T00:00:00"/>
    <s v="59GNP"/>
    <s v="22:38:00 UTC"/>
    <n v="0.3"/>
    <x v="1"/>
    <s v="PNG"/>
    <x v="1"/>
    <x v="1"/>
    <n v="3.7750000000000004"/>
    <n v="10"/>
    <x v="0"/>
    <s v="44782S2A_MSIL1CCDM-MLB-GANGM4478202 Sunny (10%-30%)"/>
    <n v="0"/>
    <s v="20220809T223800"/>
    <n v="2022"/>
    <s v="08"/>
    <s v="09"/>
    <s v="22"/>
    <s v="38"/>
    <s v="00"/>
    <s v="GAN_GM_2500X1253px_32m_S2A_MSIL1C"/>
    <s v="2A_MSIL1C_S2_CD_CLS_AC_20230627T222622_TRUE_60HTE_020CC"/>
    <s v="S2A_MSIL1C_GM_20220809T223800_59GNP_0.3CC"/>
  </r>
  <r>
    <m/>
    <x v="0"/>
    <x v="0"/>
    <s v="-42.46, 171.20 | Zoom:12"/>
    <b v="1"/>
    <s v="New Zealand"/>
    <x v="1"/>
    <s v="GM"/>
    <d v="2022-08-06T00:00:00"/>
    <s v="59GMN"/>
    <s v="22:28:22 UTC"/>
    <n v="67.2"/>
    <x v="1"/>
    <s v="PNG"/>
    <x v="1"/>
    <x v="1"/>
    <n v="44.5"/>
    <n v="50"/>
    <x v="1"/>
    <s v="44779S2A_MSIL1CCDM-MLB-GANGM4477903 Cloudy (40%-90%)"/>
    <n v="1"/>
    <s v="20220806T222822"/>
    <n v="2022"/>
    <s v="08"/>
    <s v="06"/>
    <s v="22"/>
    <s v="28"/>
    <s v="22"/>
    <s v="GAN_GM_2500X1253px_32m_S2A_MSIL1C"/>
    <s v="2A_MSIL1C_S2_CD_CLS_AC_20230627T222622_TRUE_60HTE_020CC"/>
    <s v="S2A_MSIL1C_GM_20220806T222822_59GMN_67.2CC"/>
  </r>
  <r>
    <m/>
    <x v="0"/>
    <x v="0"/>
    <s v="-42.46, 171.20 | Zoom:12"/>
    <b v="1"/>
    <s v="New Zealand"/>
    <x v="1"/>
    <s v="GM"/>
    <d v="2022-08-06T00:00:00"/>
    <s v="59GNN"/>
    <s v="22:28:18 UTC"/>
    <n v="51.7"/>
    <x v="1"/>
    <s v="PNG"/>
    <x v="1"/>
    <x v="1"/>
    <n v="44.5"/>
    <n v="50"/>
    <x v="1"/>
    <s v="44779S2A_MSIL1CCDM-MLB-GANGM4477903 Cloudy (40%-90%)"/>
    <n v="0"/>
    <s v="20220806T222818"/>
    <n v="2022"/>
    <s v="08"/>
    <s v="06"/>
    <s v="22"/>
    <s v="28"/>
    <s v="18"/>
    <s v="GAN_GM_2500X1253px_32m_S2A_MSIL1C"/>
    <s v="2A_MSIL1C_S2_CD_CLS_AC_20230627T222622_TRUE_60HTE_020CC"/>
    <s v="S2A_MSIL1C_GM_20220806T222818_59GNN_51.7CC"/>
  </r>
  <r>
    <m/>
    <x v="0"/>
    <x v="0"/>
    <s v="-42.46, 171.20 | Zoom:12"/>
    <b v="1"/>
    <s v="New Zealand"/>
    <x v="1"/>
    <s v="GM"/>
    <d v="2022-08-06T00:00:00"/>
    <s v="59GMP"/>
    <s v="22:28:09 UTC"/>
    <n v="30.4"/>
    <x v="1"/>
    <s v="PNG"/>
    <x v="1"/>
    <x v="1"/>
    <n v="44.5"/>
    <n v="50"/>
    <x v="1"/>
    <s v="44779S2A_MSIL1CCDM-MLB-GANGM4477903 Cloudy (40%-90%)"/>
    <n v="0"/>
    <s v="20220806T222809"/>
    <n v="2022"/>
    <s v="08"/>
    <s v="06"/>
    <s v="22"/>
    <s v="28"/>
    <s v="09"/>
    <s v="GAN_GM_2500X1253px_32m_S2A_MSIL1C"/>
    <s v="2A_MSIL1C_S2_CD_CLS_AC_20230627T222622_TRUE_60HTE_020CC"/>
    <s v="S2A_MSIL1C_GM_20220806T222809_59GMP_30.4CC"/>
  </r>
  <r>
    <m/>
    <x v="0"/>
    <x v="0"/>
    <s v="-42.46, 171.20 | Zoom:12"/>
    <b v="1"/>
    <s v="New Zealand"/>
    <x v="1"/>
    <s v="GM"/>
    <d v="2022-08-06T00:00:00"/>
    <s v="59GNP"/>
    <s v="22:28:04 UTC"/>
    <n v="28.7"/>
    <x v="1"/>
    <s v="PNG"/>
    <x v="1"/>
    <x v="1"/>
    <n v="44.5"/>
    <n v="50"/>
    <x v="1"/>
    <s v="44779S2A_MSIL1CCDM-MLB-GANGM4477903 Cloudy (40%-90%)"/>
    <n v="0"/>
    <s v="20220806T222804"/>
    <n v="2022"/>
    <s v="08"/>
    <s v="06"/>
    <s v="22"/>
    <s v="28"/>
    <s v="04"/>
    <s v="GAN_GM_2500X1253px_32m_S2A_MSIL1C"/>
    <s v="2A_MSIL1C_S2_CD_CLS_AC_20230627T222622_TRUE_60HTE_020CC"/>
    <s v="S2A_MSIL1C_GM_20220806T222804_59GNP_28.7CC"/>
  </r>
  <r>
    <m/>
    <x v="0"/>
    <x v="0"/>
    <s v="-42.46, 171.20 | Zoom:12"/>
    <b v="1"/>
    <s v="New Zealand"/>
    <x v="1"/>
    <s v="GM"/>
    <d v="2022-08-04T00:00:00"/>
    <s v="59GMN"/>
    <s v="22:38:12 UTC"/>
    <n v="100"/>
    <x v="1"/>
    <s v="PNG"/>
    <x v="1"/>
    <x v="1"/>
    <n v="99.724999999999994"/>
    <n v="100"/>
    <x v="2"/>
    <s v="44777S2A_MSIL1CCDM-MLB-GANGM4477704 Overcast (100%)"/>
    <n v="1"/>
    <s v="20220804T223812"/>
    <n v="2022"/>
    <s v="08"/>
    <s v="04"/>
    <s v="22"/>
    <s v="38"/>
    <s v="12"/>
    <s v="GAN_GM_2500X1253px_32m_S2A_MSIL1C"/>
    <s v="2A_MSIL1C_S2_CD_CLS_AC_20230627T222622_TRUE_60HTE_020CC"/>
    <s v="S2A_MSIL1C_GM_20220804T223812_59GMN_100CC"/>
  </r>
  <r>
    <m/>
    <x v="0"/>
    <x v="0"/>
    <s v="-42.46, 171.20 | Zoom:12"/>
    <b v="1"/>
    <s v="New Zealand"/>
    <x v="1"/>
    <s v="GM"/>
    <d v="2022-08-04T00:00:00"/>
    <s v="59GNN"/>
    <s v="22:38:10 UTC"/>
    <n v="99"/>
    <x v="1"/>
    <s v="PNG"/>
    <x v="1"/>
    <x v="1"/>
    <n v="99.724999999999994"/>
    <n v="100"/>
    <x v="2"/>
    <s v="44777S2A_MSIL1CCDM-MLB-GANGM4477704 Overcast (100%)"/>
    <n v="0"/>
    <s v="20220804T223810"/>
    <n v="2022"/>
    <s v="08"/>
    <s v="04"/>
    <s v="22"/>
    <s v="38"/>
    <s v="10"/>
    <s v="GAN_GM_2500X1253px_32m_S2A_MSIL1C"/>
    <s v="2A_MSIL1C_S2_CD_CLS_AC_20230627T222622_TRUE_60HTE_020CC"/>
    <s v="S2A_MSIL1C_GM_20220804T223810_59GNN_99CC"/>
  </r>
  <r>
    <m/>
    <x v="0"/>
    <x v="0"/>
    <s v="-42.46, 171.20 | Zoom:12"/>
    <b v="1"/>
    <s v="New Zealand"/>
    <x v="1"/>
    <s v="GM"/>
    <d v="2022-08-04T00:00:00"/>
    <s v="59GMP"/>
    <s v="22:38:05 UTC"/>
    <n v="99.9"/>
    <x v="1"/>
    <s v="PNG"/>
    <x v="1"/>
    <x v="1"/>
    <n v="99.724999999999994"/>
    <n v="100"/>
    <x v="2"/>
    <s v="44777S2A_MSIL1CCDM-MLB-GANGM4477704 Overcast (100%)"/>
    <n v="0"/>
    <s v="20220804T223805"/>
    <n v="2022"/>
    <s v="08"/>
    <s v="04"/>
    <s v="22"/>
    <s v="38"/>
    <s v="05"/>
    <s v="GAN_GM_2500X1253px_32m_S2A_MSIL1C"/>
    <s v="2A_MSIL1C_S2_CD_CLS_AC_20230627T222622_TRUE_60HTE_020CC"/>
    <s v="S2A_MSIL1C_GM_20220804T223805_59GMP_99.9CC"/>
  </r>
  <r>
    <m/>
    <x v="0"/>
    <x v="0"/>
    <s v="-42.46, 171.20 | Zoom:12"/>
    <b v="1"/>
    <s v="New Zealand"/>
    <x v="1"/>
    <s v="GM"/>
    <d v="2022-08-04T00:00:00"/>
    <s v="59GNP"/>
    <s v="22:38:03 UTC"/>
    <n v="100"/>
    <x v="1"/>
    <s v="PNG"/>
    <x v="1"/>
    <x v="1"/>
    <n v="99.724999999999994"/>
    <n v="100"/>
    <x v="2"/>
    <s v="44777S2A_MSIL1CCDM-MLB-GANGM4477704 Overcast (100%)"/>
    <n v="0"/>
    <s v="20220804T223803"/>
    <n v="2022"/>
    <s v="08"/>
    <s v="04"/>
    <s v="22"/>
    <s v="38"/>
    <s v="03"/>
    <s v="GAN_GM_2500X1253px_32m_S2A_MSIL1C"/>
    <s v="2A_MSIL1C_S2_CD_CLS_AC_20230627T222622_TRUE_60HTE_020CC"/>
    <s v="S2A_MSIL1C_GM_20220804T223803_59GNP_100CC"/>
  </r>
  <r>
    <m/>
    <x v="0"/>
    <x v="0"/>
    <s v="-42.46, 171.20 | Zoom:12"/>
    <b v="1"/>
    <s v="New Zealand"/>
    <x v="1"/>
    <s v="GM"/>
    <d v="2022-08-02T00:00:00"/>
    <s v="59GMP"/>
    <s v="22:37:57 UTC"/>
    <n v="99.9"/>
    <x v="1"/>
    <s v="PNG"/>
    <x v="1"/>
    <x v="1"/>
    <n v="99.95"/>
    <n v="100"/>
    <x v="2"/>
    <s v="44775S2A_MSIL1CCDM-MLB-GANGM4477504 Overcast (100%)"/>
    <n v="1"/>
    <s v="20220802T223757"/>
    <n v="2022"/>
    <s v="08"/>
    <s v="02"/>
    <s v="22"/>
    <s v="37"/>
    <s v="57"/>
    <s v="GAN_GM_2500X1253px_32m_S2A_MSIL1C"/>
    <s v="2A_MSIL1C_S2_CD_CLS_AC_20230627T222622_TRUE_60HTE_020CC"/>
    <s v="S2A_MSIL1C_GM_20220802T223757_59GMP_99.9CC"/>
  </r>
  <r>
    <m/>
    <x v="0"/>
    <x v="0"/>
    <s v="-42.46, 171.20 | Zoom:12"/>
    <b v="1"/>
    <s v="New Zealand"/>
    <x v="1"/>
    <s v="GM"/>
    <d v="2022-08-02T00:00:00"/>
    <s v="59GNP"/>
    <s v="22:37:53 UTC"/>
    <n v="100"/>
    <x v="1"/>
    <s v="PNG"/>
    <x v="1"/>
    <x v="1"/>
    <n v="99.95"/>
    <n v="100"/>
    <x v="2"/>
    <s v="44775S2A_MSIL1CCDM-MLB-GANGM4477504 Overcast (100%)"/>
    <n v="0"/>
    <s v="20220802T223753"/>
    <n v="2022"/>
    <s v="08"/>
    <s v="02"/>
    <s v="22"/>
    <s v="37"/>
    <s v="53"/>
    <s v="GAN_GM_2500X1253px_32m_S2A_MSIL1C"/>
    <s v="2A_MSIL1C_S2_CD_CLS_AC_20230627T222622_TRUE_60HTE_020CC"/>
    <s v="S2A_MSIL1C_GM_20220802T223753_59GNP_100CC"/>
  </r>
  <r>
    <m/>
    <x v="0"/>
    <x v="0"/>
    <s v="-42.46, 171.20 | Zoom:12"/>
    <b v="1"/>
    <s v="New Zealand"/>
    <x v="1"/>
    <s v="GM"/>
    <d v="2022-08-01T00:00:00"/>
    <s v="59GMN"/>
    <s v="22:28:15 UTC"/>
    <n v="92.9"/>
    <x v="1"/>
    <s v="PNG"/>
    <x v="1"/>
    <x v="1"/>
    <n v="87"/>
    <n v="90"/>
    <x v="1"/>
    <s v="44774S2A_MSIL1CCDM-MLB-GANGM4477403 Cloudy (40%-90%)"/>
    <n v="1"/>
    <s v="20220801T222815"/>
    <n v="2022"/>
    <s v="08"/>
    <s v="01"/>
    <s v="22"/>
    <s v="28"/>
    <s v="15"/>
    <s v="GAN_GM_2500X1253px_32m_S2A_MSIL1C"/>
    <s v="2A_MSIL1C_S2_CD_CLS_AC_20230627T222622_TRUE_60HTE_020CC"/>
    <s v="S2A_MSIL1C_GM_20220801T222815_59GMN_92.9CC"/>
  </r>
  <r>
    <m/>
    <x v="0"/>
    <x v="0"/>
    <s v="-42.46, 171.20 | Zoom:12"/>
    <b v="1"/>
    <s v="New Zealand"/>
    <x v="1"/>
    <s v="GM"/>
    <d v="2022-08-01T00:00:00"/>
    <s v="59GNN"/>
    <s v="22:28:11 UTC"/>
    <n v="62.7"/>
    <x v="1"/>
    <s v="PNG"/>
    <x v="1"/>
    <x v="1"/>
    <n v="87"/>
    <n v="90"/>
    <x v="1"/>
    <s v="44774S2A_MSIL1CCDM-MLB-GANGM4477403 Cloudy (40%-90%)"/>
    <n v="0"/>
    <s v="20220801T222811"/>
    <n v="2022"/>
    <s v="08"/>
    <s v="01"/>
    <s v="22"/>
    <s v="28"/>
    <s v="11"/>
    <s v="GAN_GM_2500X1253px_32m_S2A_MSIL1C"/>
    <s v="2A_MSIL1C_S2_CD_CLS_AC_20230627T222622_TRUE_60HTE_020CC"/>
    <s v="S2A_MSIL1C_GM_20220801T222811_59GNN_62.7CC"/>
  </r>
  <r>
    <m/>
    <x v="0"/>
    <x v="0"/>
    <s v="-42.46, 171.20 | Zoom:12"/>
    <b v="1"/>
    <s v="New Zealand"/>
    <x v="1"/>
    <s v="GM"/>
    <d v="2022-08-01T00:00:00"/>
    <s v="59GMP"/>
    <s v="22:28:03 UTC"/>
    <n v="99.9"/>
    <x v="1"/>
    <s v="PNG"/>
    <x v="1"/>
    <x v="1"/>
    <n v="87"/>
    <n v="90"/>
    <x v="1"/>
    <s v="44774S2A_MSIL1CCDM-MLB-GANGM4477403 Cloudy (40%-90%)"/>
    <n v="0"/>
    <s v="20220801T222803"/>
    <n v="2022"/>
    <s v="08"/>
    <s v="01"/>
    <s v="22"/>
    <s v="28"/>
    <s v="03"/>
    <s v="GAN_GM_2500X1253px_32m_S2A_MSIL1C"/>
    <s v="2A_MSIL1C_S2_CD_CLS_AC_20230627T222622_TRUE_60HTE_020CC"/>
    <s v="S2A_MSIL1C_GM_20220801T222803_59GMP_99.9CC"/>
  </r>
  <r>
    <m/>
    <x v="0"/>
    <x v="0"/>
    <s v="-42.46, 171.20 | Zoom:12"/>
    <b v="1"/>
    <s v="New Zealand"/>
    <x v="1"/>
    <s v="GM"/>
    <d v="2022-08-01T00:00:00"/>
    <s v="59GNP"/>
    <s v="22:27:57 UTC"/>
    <n v="92.5"/>
    <x v="1"/>
    <s v="PNG"/>
    <x v="1"/>
    <x v="1"/>
    <n v="87"/>
    <n v="90"/>
    <x v="1"/>
    <s v="44774S2A_MSIL1CCDM-MLB-GANGM4477403 Cloudy (40%-90%)"/>
    <n v="0"/>
    <s v="20220801T222757"/>
    <n v="2022"/>
    <s v="08"/>
    <s v="01"/>
    <s v="22"/>
    <s v="27"/>
    <s v="57"/>
    <s v="GAN_GM_2500X1253px_32m_S2A_MSIL1C"/>
    <s v="2A_MSIL1C_S2_CD_CLS_AC_20230627T222622_TRUE_60HTE_020CC"/>
    <s v="S2A_MSIL1C_GM_20220801T222757_59GNP_92.5CC"/>
  </r>
  <r>
    <m/>
    <x v="0"/>
    <x v="0"/>
    <s v="-42.46, 171.20 | Zoom:12"/>
    <b v="1"/>
    <s v="New Zealand"/>
    <x v="1"/>
    <s v="GM"/>
    <d v="2022-07-30T00:00:00"/>
    <s v="59GMN"/>
    <s v="22:38:15 UTC"/>
    <n v="21.6"/>
    <x v="1"/>
    <s v="PNG"/>
    <x v="1"/>
    <x v="1"/>
    <n v="44.325000000000003"/>
    <n v="50"/>
    <x v="1"/>
    <s v="44772S2A_MSIL1CCDM-MLB-GANGM4477203 Cloudy (40%-90%)"/>
    <n v="1"/>
    <s v="20220730T223815"/>
    <n v="2022"/>
    <s v="07"/>
    <n v="30"/>
    <s v="22"/>
    <s v="38"/>
    <s v="15"/>
    <s v="GAN_GM_2500X1253px_32m_S2A_MSIL1C"/>
    <s v="2A_MSIL1C_S2_CD_CLS_AC_20230627T222622_TRUE_60HTE_020CC"/>
    <s v="S2A_MSIL1C_GM_20220730T223815_59GMN_21.6CC"/>
  </r>
  <r>
    <m/>
    <x v="0"/>
    <x v="0"/>
    <s v="-42.46, 171.20 | Zoom:12"/>
    <b v="1"/>
    <s v="New Zealand"/>
    <x v="1"/>
    <s v="GM"/>
    <d v="2022-07-30T00:00:00"/>
    <s v="59GNN"/>
    <s v="22:38:13 UTC"/>
    <n v="55.1"/>
    <x v="1"/>
    <s v="PNG"/>
    <x v="1"/>
    <x v="1"/>
    <n v="44.325000000000003"/>
    <n v="50"/>
    <x v="1"/>
    <s v="44772S2A_MSIL1CCDM-MLB-GANGM4477203 Cloudy (40%-90%)"/>
    <n v="0"/>
    <s v="20220730T223813"/>
    <n v="2022"/>
    <s v="07"/>
    <n v="30"/>
    <s v="22"/>
    <s v="38"/>
    <s v="13"/>
    <s v="GAN_GM_2500X1253px_32m_S2A_MSIL1C"/>
    <s v="2A_MSIL1C_S2_CD_CLS_AC_20230627T222622_TRUE_60HTE_020CC"/>
    <s v="S2A_MSIL1C_GM_20220730T223813_59GNN_55.1CC"/>
  </r>
  <r>
    <m/>
    <x v="0"/>
    <x v="0"/>
    <s v="-42.46, 171.20 | Zoom:12"/>
    <b v="1"/>
    <s v="New Zealand"/>
    <x v="1"/>
    <s v="GM"/>
    <d v="2022-07-30T00:00:00"/>
    <s v="59GMP"/>
    <s v="22:38:03 UTC"/>
    <n v="14.9"/>
    <x v="1"/>
    <s v="PNG"/>
    <x v="1"/>
    <x v="1"/>
    <n v="44.325000000000003"/>
    <n v="50"/>
    <x v="1"/>
    <s v="44772S2A_MSIL1CCDM-MLB-GANGM4477203 Cloudy (40%-90%)"/>
    <n v="0"/>
    <s v="20220730T223803"/>
    <n v="2022"/>
    <s v="07"/>
    <n v="30"/>
    <s v="22"/>
    <s v="38"/>
    <s v="03"/>
    <s v="GAN_GM_2500X1253px_32m_S2A_MSIL1C"/>
    <s v="2A_MSIL1C_S2_CD_CLS_AC_20230627T222622_TRUE_60HTE_020CC"/>
    <s v="S2A_MSIL1C_GM_20220730T223803_59GMP_14.9CC"/>
  </r>
  <r>
    <m/>
    <x v="0"/>
    <x v="0"/>
    <s v="-42.46, 171.20 | Zoom:12"/>
    <b v="1"/>
    <s v="New Zealand"/>
    <x v="1"/>
    <s v="GM"/>
    <d v="2022-07-30T00:00:00"/>
    <s v="59GNP"/>
    <s v="22:37:58 UTC"/>
    <n v="85.7"/>
    <x v="1"/>
    <s v="PNG"/>
    <x v="1"/>
    <x v="1"/>
    <n v="44.325000000000003"/>
    <n v="50"/>
    <x v="1"/>
    <s v="44772S2A_MSIL1CCDM-MLB-GANGM4477203 Cloudy (40%-90%)"/>
    <n v="0"/>
    <s v="20220730T223758"/>
    <n v="2022"/>
    <s v="07"/>
    <n v="30"/>
    <s v="22"/>
    <s v="37"/>
    <s v="58"/>
    <s v="GAN_GM_2500X1253px_32m_S2A_MSIL1C"/>
    <s v="2A_MSIL1C_S2_CD_CLS_AC_20230627T222622_TRUE_60HTE_020CC"/>
    <s v="S2A_MSIL1C_GM_20220730T223758_59GNP_85.7CC"/>
  </r>
  <r>
    <m/>
    <x v="0"/>
    <x v="0"/>
    <s v="-42.46, 171.20 | Zoom:12"/>
    <b v="1"/>
    <s v="New Zealand"/>
    <x v="1"/>
    <s v="GM"/>
    <d v="2022-07-27T00:00:00"/>
    <s v="59GMN"/>
    <s v="22:28:20 UTC"/>
    <n v="98.6"/>
    <x v="1"/>
    <s v="PNG"/>
    <x v="1"/>
    <x v="1"/>
    <n v="93.2"/>
    <n v="100"/>
    <x v="2"/>
    <s v="44769S2A_MSIL1CCDM-MLB-GANGM4476904 Overcast (100%)"/>
    <n v="1"/>
    <s v="20220727T222820"/>
    <n v="2022"/>
    <s v="07"/>
    <n v="27"/>
    <s v="22"/>
    <s v="28"/>
    <s v="20"/>
    <s v="GAN_GM_2500X1253px_32m_S2A_MSIL1C"/>
    <s v="2A_MSIL1C_S2_CD_CLS_AC_20230627T222622_TRUE_60HTE_020CC"/>
    <s v="S2A_MSIL1C_GM_20220727T222820_59GMN_98.6CC"/>
  </r>
  <r>
    <m/>
    <x v="0"/>
    <x v="0"/>
    <s v="-42.46, 171.20 | Zoom:12"/>
    <b v="1"/>
    <s v="New Zealand"/>
    <x v="1"/>
    <s v="GM"/>
    <d v="2022-07-27T00:00:00"/>
    <s v="59GNN"/>
    <s v="22:28:16 UTC"/>
    <n v="98.5"/>
    <x v="1"/>
    <s v="PNG"/>
    <x v="1"/>
    <x v="1"/>
    <n v="93.2"/>
    <n v="100"/>
    <x v="2"/>
    <s v="44769S2A_MSIL1CCDM-MLB-GANGM4476904 Overcast (100%)"/>
    <n v="0"/>
    <s v="20220727T222816"/>
    <n v="2022"/>
    <s v="07"/>
    <n v="27"/>
    <s v="22"/>
    <s v="28"/>
    <s v="16"/>
    <s v="GAN_GM_2500X1253px_32m_S2A_MSIL1C"/>
    <s v="2A_MSIL1C_S2_CD_CLS_AC_20230627T222622_TRUE_60HTE_020CC"/>
    <s v="S2A_MSIL1C_GM_20220727T222816_59GNN_98.5CC"/>
  </r>
  <r>
    <m/>
    <x v="0"/>
    <x v="0"/>
    <s v="-42.46, 171.20 | Zoom:12"/>
    <b v="1"/>
    <s v="New Zealand"/>
    <x v="1"/>
    <s v="GM"/>
    <d v="2022-07-27T00:00:00"/>
    <s v="59GMP"/>
    <s v="22:28:07 UTC"/>
    <n v="80.900000000000006"/>
    <x v="1"/>
    <s v="PNG"/>
    <x v="1"/>
    <x v="1"/>
    <n v="93.2"/>
    <n v="100"/>
    <x v="2"/>
    <s v="44769S2A_MSIL1CCDM-MLB-GANGM4476904 Overcast (100%)"/>
    <n v="0"/>
    <s v="20220727T222807"/>
    <n v="2022"/>
    <s v="07"/>
    <n v="27"/>
    <s v="22"/>
    <s v="28"/>
    <s v="07"/>
    <s v="GAN_GM_2500X1253px_32m_S2A_MSIL1C"/>
    <s v="2A_MSIL1C_S2_CD_CLS_AC_20230627T222622_TRUE_60HTE_020CC"/>
    <s v="S2A_MSIL1C_GM_20220727T222807_59GMP_80.9CC"/>
  </r>
  <r>
    <m/>
    <x v="0"/>
    <x v="0"/>
    <s v="-42.46, 171.20 | Zoom:12"/>
    <b v="1"/>
    <s v="New Zealand"/>
    <x v="1"/>
    <s v="GM"/>
    <d v="2022-07-27T00:00:00"/>
    <s v="59GNP"/>
    <s v="22:28:02 UTC"/>
    <n v="94.8"/>
    <x v="1"/>
    <s v="PNG"/>
    <x v="1"/>
    <x v="1"/>
    <n v="93.2"/>
    <n v="100"/>
    <x v="2"/>
    <s v="44769S2A_MSIL1CCDM-MLB-GANGM4476904 Overcast (100%)"/>
    <n v="0"/>
    <s v="20220727T222802"/>
    <n v="2022"/>
    <s v="07"/>
    <n v="27"/>
    <s v="22"/>
    <s v="28"/>
    <s v="02"/>
    <s v="GAN_GM_2500X1253px_32m_S2A_MSIL1C"/>
    <s v="2A_MSIL1C_S2_CD_CLS_AC_20230627T222622_TRUE_60HTE_020CC"/>
    <s v="S2A_MSIL1C_GM_20220727T222802_59GNP_94.8CC"/>
  </r>
  <r>
    <m/>
    <x v="0"/>
    <x v="0"/>
    <s v="-42.46, 171.20 | Zoom:12"/>
    <b v="1"/>
    <s v="New Zealand"/>
    <x v="1"/>
    <s v="GM"/>
    <d v="2022-07-25T00:00:00"/>
    <s v="59GMN"/>
    <s v="22:38:12 UTC"/>
    <n v="92.8"/>
    <x v="1"/>
    <s v="PNG"/>
    <x v="1"/>
    <x v="1"/>
    <n v="89.199999999999989"/>
    <n v="90"/>
    <x v="1"/>
    <s v="44767S2A_MSIL1CCDM-MLB-GANGM4476703 Cloudy (40%-90%)"/>
    <n v="1"/>
    <s v="20220725T223812"/>
    <n v="2022"/>
    <s v="07"/>
    <n v="25"/>
    <s v="22"/>
    <s v="38"/>
    <s v="12"/>
    <s v="GAN_GM_2500X1253px_32m_S2A_MSIL1C"/>
    <s v="2A_MSIL1C_S2_CD_CLS_AC_20230627T222622_TRUE_60HTE_020CC"/>
    <s v="S2A_MSIL1C_GM_20220725T223812_59GMN_92.8CC"/>
  </r>
  <r>
    <m/>
    <x v="0"/>
    <x v="0"/>
    <s v="-42.46, 171.20 | Zoom:12"/>
    <b v="1"/>
    <s v="New Zealand"/>
    <x v="1"/>
    <s v="GM"/>
    <d v="2022-07-25T00:00:00"/>
    <s v="59GNN"/>
    <s v="22:38:08 UTC"/>
    <n v="98.1"/>
    <x v="1"/>
    <s v="PNG"/>
    <x v="1"/>
    <x v="1"/>
    <n v="89.199999999999989"/>
    <n v="90"/>
    <x v="1"/>
    <s v="44767S2A_MSIL1CCDM-MLB-GANGM4476703 Cloudy (40%-90%)"/>
    <n v="0"/>
    <s v="20220725T223808"/>
    <n v="2022"/>
    <s v="07"/>
    <n v="25"/>
    <s v="22"/>
    <s v="38"/>
    <s v="08"/>
    <s v="GAN_GM_2500X1253px_32m_S2A_MSIL1C"/>
    <s v="2A_MSIL1C_S2_CD_CLS_AC_20230627T222622_TRUE_60HTE_020CC"/>
    <s v="S2A_MSIL1C_GM_20220725T223808_59GNN_98.1CC"/>
  </r>
  <r>
    <m/>
    <x v="0"/>
    <x v="0"/>
    <s v="-42.46, 171.20 | Zoom:12"/>
    <b v="1"/>
    <s v="New Zealand"/>
    <x v="1"/>
    <s v="GM"/>
    <d v="2022-07-25T00:00:00"/>
    <s v="59GMP"/>
    <s v="22:37:58 UTC"/>
    <n v="77.5"/>
    <x v="1"/>
    <s v="PNG"/>
    <x v="1"/>
    <x v="1"/>
    <n v="89.199999999999989"/>
    <n v="90"/>
    <x v="1"/>
    <s v="44767S2A_MSIL1CCDM-MLB-GANGM4476703 Cloudy (40%-90%)"/>
    <n v="0"/>
    <s v="20220725T223758"/>
    <n v="2022"/>
    <s v="07"/>
    <n v="25"/>
    <s v="22"/>
    <s v="37"/>
    <s v="58"/>
    <s v="GAN_GM_2500X1253px_32m_S2A_MSIL1C"/>
    <s v="2A_MSIL1C_S2_CD_CLS_AC_20230627T222622_TRUE_60HTE_020CC"/>
    <s v="S2A_MSIL1C_GM_20220725T223758_59GMP_77.5CC"/>
  </r>
  <r>
    <m/>
    <x v="0"/>
    <x v="0"/>
    <s v="-42.46, 171.20 | Zoom:12"/>
    <b v="1"/>
    <s v="New Zealand"/>
    <x v="1"/>
    <s v="GM"/>
    <d v="2022-07-25T00:00:00"/>
    <s v="59GNP"/>
    <s v="22:37:54 UTC"/>
    <n v="88.4"/>
    <x v="1"/>
    <s v="PNG"/>
    <x v="1"/>
    <x v="1"/>
    <n v="89.199999999999989"/>
    <n v="90"/>
    <x v="1"/>
    <s v="44767S2A_MSIL1CCDM-MLB-GANGM4476703 Cloudy (40%-90%)"/>
    <n v="0"/>
    <s v="20220725T223754"/>
    <n v="2022"/>
    <s v="07"/>
    <n v="25"/>
    <s v="22"/>
    <s v="37"/>
    <s v="54"/>
    <s v="GAN_GM_2500X1253px_32m_S2A_MSIL1C"/>
    <s v="2A_MSIL1C_S2_CD_CLS_AC_20230627T222622_TRUE_60HTE_020CC"/>
    <s v="S2A_MSIL1C_GM_20220725T223754_59GNP_88.4CC"/>
  </r>
  <r>
    <m/>
    <x v="0"/>
    <x v="0"/>
    <s v="-42.46, 171.20 | Zoom:12"/>
    <b v="1"/>
    <s v="New Zealand"/>
    <x v="1"/>
    <s v="GM"/>
    <d v="2022-07-22T00:00:00"/>
    <s v="59GMN"/>
    <s v="22:28:15 UTC"/>
    <n v="25.4"/>
    <x v="1"/>
    <s v="PNG"/>
    <x v="1"/>
    <x v="1"/>
    <n v="42.45"/>
    <n v="50"/>
    <x v="1"/>
    <s v="44764S2A_MSIL1CCDM-MLB-GANGM4476403 Cloudy (40%-90%)"/>
    <n v="1"/>
    <s v="20220722T222815"/>
    <n v="2022"/>
    <s v="07"/>
    <n v="22"/>
    <s v="22"/>
    <s v="28"/>
    <s v="15"/>
    <s v="GAN_GM_2500X1253px_32m_S2A_MSIL1C"/>
    <s v="2A_MSIL1C_S2_CD_CLS_AC_20230627T222622_TRUE_60HTE_020CC"/>
    <s v="S2A_MSIL1C_GM_20220722T222815_59GMN_25.4CC"/>
  </r>
  <r>
    <m/>
    <x v="0"/>
    <x v="0"/>
    <s v="-42.46, 171.20 | Zoom:12"/>
    <b v="1"/>
    <s v="New Zealand"/>
    <x v="1"/>
    <s v="GM"/>
    <d v="2022-07-22T00:00:00"/>
    <s v="59GNN"/>
    <s v="22:28:12 UTC"/>
    <n v="8.9"/>
    <x v="1"/>
    <s v="PNG"/>
    <x v="1"/>
    <x v="1"/>
    <n v="42.45"/>
    <n v="50"/>
    <x v="1"/>
    <s v="44764S2A_MSIL1CCDM-MLB-GANGM4476403 Cloudy (40%-90%)"/>
    <n v="0"/>
    <s v="20220722T222812"/>
    <n v="2022"/>
    <s v="07"/>
    <n v="22"/>
    <s v="22"/>
    <s v="28"/>
    <s v="12"/>
    <s v="GAN_GM_2500X1253px_32m_S2A_MSIL1C"/>
    <s v="2A_MSIL1C_S2_CD_CLS_AC_20230627T222622_TRUE_60HTE_020CC"/>
    <s v="S2A_MSIL1C_GM_20220722T222812_59GNN_8.9CC"/>
  </r>
  <r>
    <m/>
    <x v="0"/>
    <x v="0"/>
    <s v="-42.46, 171.20 | Zoom:12"/>
    <b v="1"/>
    <s v="New Zealand"/>
    <x v="1"/>
    <s v="GM"/>
    <d v="2022-07-22T00:00:00"/>
    <s v="59GMP"/>
    <s v="22:28:03 UTC"/>
    <n v="90.2"/>
    <x v="1"/>
    <s v="PNG"/>
    <x v="1"/>
    <x v="1"/>
    <n v="42.45"/>
    <n v="50"/>
    <x v="1"/>
    <s v="44764S2A_MSIL1CCDM-MLB-GANGM4476403 Cloudy (40%-90%)"/>
    <n v="0"/>
    <s v="20220722T222803"/>
    <n v="2022"/>
    <s v="07"/>
    <n v="22"/>
    <s v="22"/>
    <s v="28"/>
    <s v="03"/>
    <s v="GAN_GM_2500X1253px_32m_S2A_MSIL1C"/>
    <s v="2A_MSIL1C_S2_CD_CLS_AC_20230627T222622_TRUE_60HTE_020CC"/>
    <s v="S2A_MSIL1C_GM_20220722T222803_59GMP_90.2CC"/>
  </r>
  <r>
    <m/>
    <x v="0"/>
    <x v="0"/>
    <s v="-42.46, 171.20 | Zoom:12"/>
    <b v="1"/>
    <s v="New Zealand"/>
    <x v="1"/>
    <s v="GM"/>
    <d v="2022-07-22T00:00:00"/>
    <s v="59GNP"/>
    <s v="22:27:57 UTC"/>
    <n v="45.3"/>
    <x v="1"/>
    <s v="PNG"/>
    <x v="1"/>
    <x v="1"/>
    <n v="42.45"/>
    <n v="50"/>
    <x v="1"/>
    <s v="44764S2A_MSIL1CCDM-MLB-GANGM4476403 Cloudy (40%-90%)"/>
    <n v="0"/>
    <s v="20220722T222757"/>
    <n v="2022"/>
    <s v="07"/>
    <n v="22"/>
    <s v="22"/>
    <s v="27"/>
    <s v="57"/>
    <s v="GAN_GM_2500X1253px_32m_S2A_MSIL1C"/>
    <s v="2A_MSIL1C_S2_CD_CLS_AC_20230627T222622_TRUE_60HTE_020CC"/>
    <s v="S2A_MSIL1C_GM_20220722T222757_59GNP_45.3CC"/>
  </r>
  <r>
    <m/>
    <x v="0"/>
    <x v="0"/>
    <s v="-42.46, 171.20 | Zoom:12"/>
    <b v="1"/>
    <s v="New Zealand"/>
    <x v="1"/>
    <s v="GM"/>
    <d v="2022-07-20T00:00:00"/>
    <s v="59GMN"/>
    <s v="22:38:18 UTC"/>
    <n v="96.3"/>
    <x v="1"/>
    <s v="PNG"/>
    <x v="1"/>
    <x v="1"/>
    <n v="92.65"/>
    <n v="100"/>
    <x v="2"/>
    <s v="44762S2A_MSIL1CCDM-MLB-GANGM4476204 Overcast (100%)"/>
    <n v="1"/>
    <s v="20220720T223818"/>
    <n v="2022"/>
    <s v="07"/>
    <n v="20"/>
    <s v="22"/>
    <s v="38"/>
    <s v="18"/>
    <s v="GAN_GM_2500X1253px_32m_S2A_MSIL1C"/>
    <s v="2A_MSIL1C_S2_CD_CLS_AC_20230627T222622_TRUE_60HTE_020CC"/>
    <s v="S2A_MSIL1C_GM_20220720T223818_59GMN_96.3CC"/>
  </r>
  <r>
    <m/>
    <x v="0"/>
    <x v="0"/>
    <s v="-42.46, 171.20 | Zoom:12"/>
    <b v="1"/>
    <s v="New Zealand"/>
    <x v="1"/>
    <s v="GM"/>
    <d v="2022-07-20T00:00:00"/>
    <s v="59GNN"/>
    <s v="22:38:15 UTC"/>
    <n v="74.599999999999994"/>
    <x v="1"/>
    <s v="PNG"/>
    <x v="1"/>
    <x v="1"/>
    <n v="92.65"/>
    <n v="100"/>
    <x v="2"/>
    <s v="44762S2A_MSIL1CCDM-MLB-GANGM4476204 Overcast (100%)"/>
    <n v="0"/>
    <s v="20220720T223815"/>
    <n v="2022"/>
    <s v="07"/>
    <n v="20"/>
    <s v="22"/>
    <s v="38"/>
    <s v="15"/>
    <s v="GAN_GM_2500X1253px_32m_S2A_MSIL1C"/>
    <s v="2A_MSIL1C_S2_CD_CLS_AC_20230627T222622_TRUE_60HTE_020CC"/>
    <s v="S2A_MSIL1C_GM_20220720T223815_59GNN_74.6CC"/>
  </r>
  <r>
    <m/>
    <x v="0"/>
    <x v="0"/>
    <s v="-42.46, 171.20 | Zoom:12"/>
    <b v="1"/>
    <s v="New Zealand"/>
    <x v="1"/>
    <s v="GM"/>
    <d v="2022-07-20T00:00:00"/>
    <s v="59GMP"/>
    <s v="22:38:04 UTC"/>
    <n v="99.8"/>
    <x v="1"/>
    <s v="PNG"/>
    <x v="1"/>
    <x v="1"/>
    <n v="92.65"/>
    <n v="100"/>
    <x v="2"/>
    <s v="44762S2A_MSIL1CCDM-MLB-GANGM4476204 Overcast (100%)"/>
    <n v="0"/>
    <s v="20220720T223804"/>
    <n v="2022"/>
    <s v="07"/>
    <n v="20"/>
    <s v="22"/>
    <s v="38"/>
    <s v="04"/>
    <s v="GAN_GM_2500X1253px_32m_S2A_MSIL1C"/>
    <s v="2A_MSIL1C_S2_CD_CLS_AC_20230627T222622_TRUE_60HTE_020CC"/>
    <s v="S2A_MSIL1C_GM_20220720T223804_59GMP_99.8CC"/>
  </r>
  <r>
    <m/>
    <x v="0"/>
    <x v="0"/>
    <s v="-42.46, 171.20 | Zoom:12"/>
    <b v="1"/>
    <s v="New Zealand"/>
    <x v="1"/>
    <s v="GM"/>
    <d v="2022-07-20T00:00:00"/>
    <s v="59GNP"/>
    <s v="22:38:00 UTC"/>
    <n v="99.9"/>
    <x v="1"/>
    <s v="PNG"/>
    <x v="1"/>
    <x v="1"/>
    <n v="92.65"/>
    <n v="100"/>
    <x v="2"/>
    <s v="44762S2A_MSIL1CCDM-MLB-GANGM4476204 Overcast (100%)"/>
    <n v="0"/>
    <s v="20220720T223800"/>
    <n v="2022"/>
    <s v="07"/>
    <n v="20"/>
    <s v="22"/>
    <s v="38"/>
    <s v="00"/>
    <s v="GAN_GM_2500X1253px_32m_S2A_MSIL1C"/>
    <s v="2A_MSIL1C_S2_CD_CLS_AC_20230627T222622_TRUE_60HTE_020CC"/>
    <s v="S2A_MSIL1C_GM_20220720T223800_59GNP_99.9CC"/>
  </r>
  <r>
    <m/>
    <x v="0"/>
    <x v="0"/>
    <s v="-42.46, 171.20 | Zoom:12"/>
    <b v="1"/>
    <s v="New Zealand"/>
    <x v="1"/>
    <s v="GM"/>
    <d v="2022-07-17T00:00:00"/>
    <s v="59GMN"/>
    <s v="22:28:22 UTC"/>
    <n v="100"/>
    <x v="1"/>
    <s v="PNG"/>
    <x v="1"/>
    <x v="1"/>
    <n v="99.25"/>
    <n v="100"/>
    <x v="2"/>
    <s v="44759S2A_MSIL1CCDM-MLB-GANGM4475904 Overcast (100%)"/>
    <n v="1"/>
    <s v="20220717T222822"/>
    <n v="2022"/>
    <s v="07"/>
    <n v="17"/>
    <s v="22"/>
    <s v="28"/>
    <s v="22"/>
    <s v="GAN_GM_2500X1253px_32m_S2A_MSIL1C"/>
    <s v="2A_MSIL1C_S2_CD_CLS_AC_20230627T222622_TRUE_60HTE_020CC"/>
    <s v="S2A_MSIL1C_GM_20220717T222822_59GMN_100CC"/>
  </r>
  <r>
    <m/>
    <x v="0"/>
    <x v="0"/>
    <s v="-42.46, 171.20 | Zoom:12"/>
    <b v="1"/>
    <s v="New Zealand"/>
    <x v="1"/>
    <s v="GM"/>
    <d v="2022-07-17T00:00:00"/>
    <s v="59GNN"/>
    <s v="22:28:18 UTC"/>
    <n v="97"/>
    <x v="1"/>
    <s v="PNG"/>
    <x v="1"/>
    <x v="1"/>
    <n v="99.25"/>
    <n v="100"/>
    <x v="2"/>
    <s v="44759S2A_MSIL1CCDM-MLB-GANGM4475904 Overcast (100%)"/>
    <n v="0"/>
    <s v="20220717T222818"/>
    <n v="2022"/>
    <s v="07"/>
    <n v="17"/>
    <s v="22"/>
    <s v="28"/>
    <s v="18"/>
    <s v="GAN_GM_2500X1253px_32m_S2A_MSIL1C"/>
    <s v="2A_MSIL1C_S2_CD_CLS_AC_20230627T222622_TRUE_60HTE_020CC"/>
    <s v="S2A_MSIL1C_GM_20220717T222818_59GNN_97CC"/>
  </r>
  <r>
    <m/>
    <x v="0"/>
    <x v="0"/>
    <s v="-42.46, 171.20 | Zoom:12"/>
    <b v="1"/>
    <s v="New Zealand"/>
    <x v="1"/>
    <s v="GM"/>
    <d v="2022-07-17T00:00:00"/>
    <s v="59GMP"/>
    <s v="22:28:10 UTC"/>
    <n v="100"/>
    <x v="1"/>
    <s v="PNG"/>
    <x v="1"/>
    <x v="1"/>
    <n v="99.25"/>
    <n v="100"/>
    <x v="2"/>
    <s v="44759S2A_MSIL1CCDM-MLB-GANGM4475904 Overcast (100%)"/>
    <n v="0"/>
    <s v="20220717T222810"/>
    <n v="2022"/>
    <s v="07"/>
    <n v="17"/>
    <s v="22"/>
    <s v="28"/>
    <s v="10"/>
    <s v="GAN_GM_2500X1253px_32m_S2A_MSIL1C"/>
    <s v="2A_MSIL1C_S2_CD_CLS_AC_20230627T222622_TRUE_60HTE_020CC"/>
    <s v="S2A_MSIL1C_GM_20220717T222810_59GMP_100CC"/>
  </r>
  <r>
    <m/>
    <x v="0"/>
    <x v="0"/>
    <s v="-42.46, 171.20 | Zoom:12"/>
    <b v="1"/>
    <s v="New Zealand"/>
    <x v="1"/>
    <s v="GM"/>
    <d v="2022-07-17T00:00:00"/>
    <s v="59GNP"/>
    <s v="22:28:04 UTC"/>
    <n v="100"/>
    <x v="1"/>
    <s v="PNG"/>
    <x v="1"/>
    <x v="1"/>
    <n v="99.25"/>
    <n v="100"/>
    <x v="2"/>
    <s v="44759S2A_MSIL1CCDM-MLB-GANGM4475904 Overcast (100%)"/>
    <n v="0"/>
    <s v="20220717T222804"/>
    <n v="2022"/>
    <s v="07"/>
    <n v="17"/>
    <s v="22"/>
    <s v="28"/>
    <s v="04"/>
    <s v="GAN_GM_2500X1253px_32m_S2A_MSIL1C"/>
    <s v="2A_MSIL1C_S2_CD_CLS_AC_20230627T222622_TRUE_60HTE_020CC"/>
    <s v="S2A_MSIL1C_GM_20220717T222804_59GNP_100CC"/>
  </r>
  <r>
    <m/>
    <x v="0"/>
    <x v="0"/>
    <s v="-42.46, 171.20 | Zoom:12"/>
    <b v="1"/>
    <s v="New Zealand"/>
    <x v="1"/>
    <s v="GM"/>
    <d v="2022-07-15T00:00:00"/>
    <s v="59GMN"/>
    <s v="22:38:11 UTC"/>
    <n v="5.5"/>
    <x v="1"/>
    <s v="PNG"/>
    <x v="1"/>
    <x v="1"/>
    <n v="19.8"/>
    <n v="20"/>
    <x v="0"/>
    <s v="44757S2A_MSIL1CCDM-MLB-GANGM4475702 Sunny (10%-30%)"/>
    <n v="1"/>
    <s v="20220715T223811"/>
    <n v="2022"/>
    <s v="07"/>
    <n v="15"/>
    <s v="22"/>
    <s v="38"/>
    <s v="11"/>
    <s v="GAN_GM_2500X1253px_32m_S2A_MSIL1C"/>
    <s v="2A_MSIL1C_S2_CD_CLS_AC_20230627T222622_TRUE_60HTE_020CC"/>
    <s v="S2A_MSIL1C_GM_20220715T223811_59GMN_5.5CC"/>
  </r>
  <r>
    <m/>
    <x v="0"/>
    <x v="0"/>
    <s v="-42.46, 171.20 | Zoom:12"/>
    <b v="1"/>
    <s v="New Zealand"/>
    <x v="1"/>
    <s v="GM"/>
    <d v="2022-07-15T00:00:00"/>
    <s v="59GNN"/>
    <s v="22:38:08 UTC"/>
    <n v="4.5"/>
    <x v="1"/>
    <s v="PNG"/>
    <x v="1"/>
    <x v="1"/>
    <n v="19.8"/>
    <n v="20"/>
    <x v="0"/>
    <s v="44757S2A_MSIL1CCDM-MLB-GANGM4475702 Sunny (10%-30%)"/>
    <n v="0"/>
    <s v="20220715T223808"/>
    <n v="2022"/>
    <s v="07"/>
    <n v="15"/>
    <s v="22"/>
    <s v="38"/>
    <s v="08"/>
    <s v="GAN_GM_2500X1253px_32m_S2A_MSIL1C"/>
    <s v="2A_MSIL1C_S2_CD_CLS_AC_20230627T222622_TRUE_60HTE_020CC"/>
    <s v="S2A_MSIL1C_GM_20220715T223808_59GNN_4.5CC"/>
  </r>
  <r>
    <m/>
    <x v="0"/>
    <x v="0"/>
    <s v="-42.46, 171.20 | Zoom:12"/>
    <b v="1"/>
    <s v="New Zealand"/>
    <x v="1"/>
    <s v="GM"/>
    <d v="2022-07-15T00:00:00"/>
    <s v="59GMP"/>
    <s v="22:37:57 UTC"/>
    <n v="36.700000000000003"/>
    <x v="1"/>
    <s v="PNG"/>
    <x v="1"/>
    <x v="1"/>
    <n v="19.8"/>
    <n v="20"/>
    <x v="0"/>
    <s v="44757S2A_MSIL1CCDM-MLB-GANGM4475702 Sunny (10%-30%)"/>
    <n v="0"/>
    <s v="20220715T223757"/>
    <n v="2022"/>
    <s v="07"/>
    <n v="15"/>
    <s v="22"/>
    <s v="37"/>
    <s v="57"/>
    <s v="GAN_GM_2500X1253px_32m_S2A_MSIL1C"/>
    <s v="2A_MSIL1C_S2_CD_CLS_AC_20230627T222622_TRUE_60HTE_020CC"/>
    <s v="S2A_MSIL1C_GM_20220715T223757_59GMP_36.7CC"/>
  </r>
  <r>
    <m/>
    <x v="0"/>
    <x v="0"/>
    <s v="-42.46, 171.20 | Zoom:12"/>
    <b v="1"/>
    <s v="New Zealand"/>
    <x v="1"/>
    <s v="GM"/>
    <d v="2022-07-15T00:00:00"/>
    <s v="59GNP"/>
    <s v="22:37:53 UTC"/>
    <n v="32.5"/>
    <x v="1"/>
    <s v="PNG"/>
    <x v="1"/>
    <x v="1"/>
    <n v="19.8"/>
    <n v="20"/>
    <x v="0"/>
    <s v="44757S2A_MSIL1CCDM-MLB-GANGM4475702 Sunny (10%-30%)"/>
    <n v="0"/>
    <s v="20220715T223753"/>
    <n v="2022"/>
    <s v="07"/>
    <n v="15"/>
    <s v="22"/>
    <s v="37"/>
    <s v="53"/>
    <s v="GAN_GM_2500X1253px_32m_S2A_MSIL1C"/>
    <s v="2A_MSIL1C_S2_CD_CLS_AC_20230627T222622_TRUE_60HTE_020CC"/>
    <s v="S2A_MSIL1C_GM_20220715T223753_59GNP_32.5CC"/>
  </r>
  <r>
    <m/>
    <x v="0"/>
    <x v="0"/>
    <s v="-42.46, 171.20 | Zoom:12"/>
    <b v="1"/>
    <s v="New Zealand"/>
    <x v="1"/>
    <s v="GM"/>
    <d v="2022-07-12T00:00:00"/>
    <s v="59GMN"/>
    <s v="22:28:15 UTC"/>
    <n v="80.900000000000006"/>
    <x v="1"/>
    <s v="PNG"/>
    <x v="1"/>
    <x v="1"/>
    <n v="64.95"/>
    <n v="70"/>
    <x v="1"/>
    <s v="44754S2A_MSIL1CCDM-MLB-GANGM4475403 Cloudy (40%-90%)"/>
    <n v="1"/>
    <s v="20220712T222815"/>
    <n v="2022"/>
    <s v="07"/>
    <n v="12"/>
    <s v="22"/>
    <s v="28"/>
    <s v="15"/>
    <s v="GAN_GM_2500X1253px_32m_S2A_MSIL1C"/>
    <s v="2A_MSIL1C_S2_CD_CLS_AC_20230627T222622_TRUE_60HTE_020CC"/>
    <s v="S2A_MSIL1C_GM_20220712T222815_59GMN_80.9CC"/>
  </r>
  <r>
    <m/>
    <x v="0"/>
    <x v="0"/>
    <s v="-42.46, 171.20 | Zoom:12"/>
    <b v="1"/>
    <s v="New Zealand"/>
    <x v="1"/>
    <s v="GM"/>
    <d v="2022-07-12T00:00:00"/>
    <s v="59GNN"/>
    <s v="22:28:11 UTC"/>
    <n v="54"/>
    <x v="1"/>
    <s v="PNG"/>
    <x v="1"/>
    <x v="1"/>
    <n v="64.95"/>
    <n v="70"/>
    <x v="1"/>
    <s v="44754S2A_MSIL1CCDM-MLB-GANGM4475403 Cloudy (40%-90%)"/>
    <n v="0"/>
    <s v="20220712T222811"/>
    <n v="2022"/>
    <s v="07"/>
    <n v="12"/>
    <s v="22"/>
    <s v="28"/>
    <s v="11"/>
    <s v="GAN_GM_2500X1253px_32m_S2A_MSIL1C"/>
    <s v="2A_MSIL1C_S2_CD_CLS_AC_20230627T222622_TRUE_60HTE_020CC"/>
    <s v="S2A_MSIL1C_GM_20220712T222811_59GNN_54CC"/>
  </r>
  <r>
    <m/>
    <x v="0"/>
    <x v="0"/>
    <s v="-42.46, 171.20 | Zoom:12"/>
    <b v="1"/>
    <s v="New Zealand"/>
    <x v="1"/>
    <s v="GM"/>
    <d v="2022-07-12T00:00:00"/>
    <s v="59GMP"/>
    <s v="22:28:02 UTC"/>
    <n v="51.9"/>
    <x v="1"/>
    <s v="PNG"/>
    <x v="1"/>
    <x v="1"/>
    <n v="64.95"/>
    <n v="70"/>
    <x v="1"/>
    <s v="44754S2A_MSIL1CCDM-MLB-GANGM4475403 Cloudy (40%-90%)"/>
    <n v="0"/>
    <s v="20220712T222802"/>
    <n v="2022"/>
    <s v="07"/>
    <n v="12"/>
    <s v="22"/>
    <s v="28"/>
    <s v="02"/>
    <s v="GAN_GM_2500X1253px_32m_S2A_MSIL1C"/>
    <s v="2A_MSIL1C_S2_CD_CLS_AC_20230627T222622_TRUE_60HTE_020CC"/>
    <s v="S2A_MSIL1C_GM_20220712T222802_59GMP_51.9CC"/>
  </r>
  <r>
    <m/>
    <x v="0"/>
    <x v="0"/>
    <s v="-42.46, 171.20 | Zoom:12"/>
    <b v="1"/>
    <s v="New Zealand"/>
    <x v="1"/>
    <s v="GM"/>
    <d v="2022-07-12T00:00:00"/>
    <s v="59GNP"/>
    <s v="22:27:57 UTC"/>
    <n v="73"/>
    <x v="1"/>
    <s v="PNG"/>
    <x v="1"/>
    <x v="1"/>
    <n v="64.95"/>
    <n v="70"/>
    <x v="1"/>
    <s v="44754S2A_MSIL1CCDM-MLB-GANGM4475403 Cloudy (40%-90%)"/>
    <n v="0"/>
    <s v="20220712T222757"/>
    <n v="2022"/>
    <s v="07"/>
    <n v="12"/>
    <s v="22"/>
    <s v="27"/>
    <s v="57"/>
    <s v="GAN_GM_2500X1253px_32m_S2A_MSIL1C"/>
    <s v="2A_MSIL1C_S2_CD_CLS_AC_20230627T222622_TRUE_60HTE_020CC"/>
    <s v="S2A_MSIL1C_GM_20220712T222757_59GNP_73CC"/>
  </r>
  <r>
    <m/>
    <x v="0"/>
    <x v="0"/>
    <s v="-42.46, 171.20 | Zoom:12"/>
    <b v="1"/>
    <s v="New Zealand"/>
    <x v="1"/>
    <s v="GM"/>
    <d v="2022-07-10T00:00:00"/>
    <s v="59GMN"/>
    <s v="22:38:20 UTC"/>
    <n v="53.3"/>
    <x v="1"/>
    <s v="PNG"/>
    <x v="1"/>
    <x v="1"/>
    <n v="83.55"/>
    <n v="90"/>
    <x v="1"/>
    <s v="44752S2A_MSIL1CCDM-MLB-GANGM4475203 Cloudy (40%-90%)"/>
    <n v="1"/>
    <s v="20220710T223820"/>
    <n v="2022"/>
    <s v="07"/>
    <n v="10"/>
    <s v="22"/>
    <s v="38"/>
    <s v="20"/>
    <s v="GAN_GM_2500X1253px_32m_S2A_MSIL1C"/>
    <s v="2A_MSIL1C_S2_CD_CLS_AC_20230627T222622_TRUE_60HTE_020CC"/>
    <s v="S2A_MSIL1C_GM_20220710T223820_59GMN_53.3CC"/>
  </r>
  <r>
    <m/>
    <x v="0"/>
    <x v="0"/>
    <s v="-42.46, 171.20 | Zoom:12"/>
    <b v="1"/>
    <s v="New Zealand"/>
    <x v="1"/>
    <s v="GM"/>
    <d v="2022-07-10T00:00:00"/>
    <s v="59GNN"/>
    <s v="22:38:16 UTC"/>
    <n v="80.900000000000006"/>
    <x v="1"/>
    <s v="PNG"/>
    <x v="1"/>
    <x v="1"/>
    <n v="83.55"/>
    <n v="90"/>
    <x v="1"/>
    <s v="44752S2A_MSIL1CCDM-MLB-GANGM4475203 Cloudy (40%-90%)"/>
    <n v="0"/>
    <s v="20220710T223816"/>
    <n v="2022"/>
    <s v="07"/>
    <n v="10"/>
    <s v="22"/>
    <s v="38"/>
    <s v="16"/>
    <s v="GAN_GM_2500X1253px_32m_S2A_MSIL1C"/>
    <s v="2A_MSIL1C_S2_CD_CLS_AC_20230627T222622_TRUE_60HTE_020CC"/>
    <s v="S2A_MSIL1C_GM_20220710T223816_59GNN_80.9CC"/>
  </r>
  <r>
    <m/>
    <x v="0"/>
    <x v="0"/>
    <s v="-42.46, 171.20 | Zoom:12"/>
    <b v="1"/>
    <s v="New Zealand"/>
    <x v="1"/>
    <s v="GM"/>
    <d v="2022-07-10T00:00:00"/>
    <s v="59GMP"/>
    <s v="22:38:06 UTC"/>
    <n v="100"/>
    <x v="1"/>
    <s v="PNG"/>
    <x v="1"/>
    <x v="1"/>
    <n v="83.55"/>
    <n v="90"/>
    <x v="1"/>
    <s v="44752S2A_MSIL1CCDM-MLB-GANGM4475203 Cloudy (40%-90%)"/>
    <n v="0"/>
    <s v="20220710T223806"/>
    <n v="2022"/>
    <s v="07"/>
    <n v="10"/>
    <s v="22"/>
    <s v="38"/>
    <s v="06"/>
    <s v="GAN_GM_2500X1253px_32m_S2A_MSIL1C"/>
    <s v="2A_MSIL1C_S2_CD_CLS_AC_20230627T222622_TRUE_60HTE_020CC"/>
    <s v="S2A_MSIL1C_GM_20220710T223806_59GMP_100CC"/>
  </r>
  <r>
    <m/>
    <x v="0"/>
    <x v="0"/>
    <s v="-42.46, 171.20 | Zoom:12"/>
    <b v="1"/>
    <s v="New Zealand"/>
    <x v="1"/>
    <s v="GM"/>
    <d v="2022-07-10T00:00:00"/>
    <s v="59GNP"/>
    <s v="22:38:01 UTC"/>
    <n v="100"/>
    <x v="1"/>
    <s v="PNG"/>
    <x v="1"/>
    <x v="1"/>
    <n v="83.55"/>
    <n v="90"/>
    <x v="1"/>
    <s v="44752S2A_MSIL1CCDM-MLB-GANGM4475203 Cloudy (40%-90%)"/>
    <n v="0"/>
    <s v="20220710T223801"/>
    <n v="2022"/>
    <s v="07"/>
    <n v="10"/>
    <s v="22"/>
    <s v="38"/>
    <s v="01"/>
    <s v="GAN_GM_2500X1253px_32m_S2A_MSIL1C"/>
    <s v="2A_MSIL1C_S2_CD_CLS_AC_20230627T222622_TRUE_60HTE_020CC"/>
    <s v="S2A_MSIL1C_GM_20220710T223801_59GNP_100CC"/>
  </r>
  <r>
    <m/>
    <x v="0"/>
    <x v="0"/>
    <s v="-42.46, 171.20 | Zoom:12"/>
    <b v="1"/>
    <s v="New Zealand"/>
    <x v="1"/>
    <s v="GM"/>
    <d v="2022-07-07T00:00:00"/>
    <s v="59GMN"/>
    <s v="22:28:23 UTC"/>
    <n v="94.3"/>
    <x v="1"/>
    <s v="PNG"/>
    <x v="1"/>
    <x v="1"/>
    <n v="95.425000000000011"/>
    <n v="100"/>
    <x v="2"/>
    <s v="44749S2A_MSIL1CCDM-MLB-GANGM4474904 Overcast (100%)"/>
    <n v="1"/>
    <s v="20220707T222823"/>
    <n v="2022"/>
    <s v="07"/>
    <s v="07"/>
    <s v="22"/>
    <s v="28"/>
    <s v="23"/>
    <s v="GAN_GM_2500X1253px_32m_S2A_MSIL1C"/>
    <s v="2A_MSIL1C_S2_CD_CLS_AC_20230627T222622_TRUE_60HTE_020CC"/>
    <s v="S2A_MSIL1C_GM_20220707T222823_59GMN_94.3CC"/>
  </r>
  <r>
    <m/>
    <x v="0"/>
    <x v="0"/>
    <s v="-42.46, 171.20 | Zoom:12"/>
    <b v="1"/>
    <s v="New Zealand"/>
    <x v="1"/>
    <s v="GM"/>
    <d v="2022-07-07T00:00:00"/>
    <s v="59GNN"/>
    <s v="22:28:20 UTC"/>
    <n v="91.5"/>
    <x v="1"/>
    <s v="PNG"/>
    <x v="1"/>
    <x v="1"/>
    <n v="95.425000000000011"/>
    <n v="100"/>
    <x v="2"/>
    <s v="44749S2A_MSIL1CCDM-MLB-GANGM4474904 Overcast (100%)"/>
    <n v="0"/>
    <s v="20220707T222820"/>
    <n v="2022"/>
    <s v="07"/>
    <s v="07"/>
    <s v="22"/>
    <s v="28"/>
    <s v="20"/>
    <s v="GAN_GM_2500X1253px_32m_S2A_MSIL1C"/>
    <s v="2A_MSIL1C_S2_CD_CLS_AC_20230627T222622_TRUE_60HTE_020CC"/>
    <s v="S2A_MSIL1C_GM_20220707T222820_59GNN_91.5CC"/>
  </r>
  <r>
    <m/>
    <x v="0"/>
    <x v="0"/>
    <s v="-42.46, 171.20 | Zoom:12"/>
    <b v="1"/>
    <s v="New Zealand"/>
    <x v="1"/>
    <s v="GM"/>
    <d v="2022-07-07T00:00:00"/>
    <s v="59GMP"/>
    <s v="22:28:11 UTC"/>
    <n v="98.8"/>
    <x v="1"/>
    <s v="PNG"/>
    <x v="1"/>
    <x v="1"/>
    <n v="95.425000000000011"/>
    <n v="100"/>
    <x v="2"/>
    <s v="44749S2A_MSIL1CCDM-MLB-GANGM4474904 Overcast (100%)"/>
    <n v="0"/>
    <s v="20220707T222811"/>
    <n v="2022"/>
    <s v="07"/>
    <s v="07"/>
    <s v="22"/>
    <s v="28"/>
    <s v="11"/>
    <s v="GAN_GM_2500X1253px_32m_S2A_MSIL1C"/>
    <s v="2A_MSIL1C_S2_CD_CLS_AC_20230627T222622_TRUE_60HTE_020CC"/>
    <s v="S2A_MSIL1C_GM_20220707T222811_59GMP_98.8CC"/>
  </r>
  <r>
    <m/>
    <x v="0"/>
    <x v="0"/>
    <s v="-42.46, 171.20 | Zoom:12"/>
    <b v="1"/>
    <s v="New Zealand"/>
    <x v="1"/>
    <s v="GM"/>
    <d v="2022-07-07T00:00:00"/>
    <s v="59GNP"/>
    <s v="22:28:05 UTC"/>
    <n v="97.1"/>
    <x v="1"/>
    <s v="PNG"/>
    <x v="1"/>
    <x v="1"/>
    <n v="95.425000000000011"/>
    <n v="100"/>
    <x v="2"/>
    <s v="44749S2A_MSIL1CCDM-MLB-GANGM4474904 Overcast (100%)"/>
    <n v="0"/>
    <s v="20220707T222805"/>
    <n v="2022"/>
    <s v="07"/>
    <s v="07"/>
    <s v="22"/>
    <s v="28"/>
    <s v="05"/>
    <s v="GAN_GM_2500X1253px_32m_S2A_MSIL1C"/>
    <s v="2A_MSIL1C_S2_CD_CLS_AC_20230627T222622_TRUE_60HTE_020CC"/>
    <s v="S2A_MSIL1C_GM_20220707T222805_59GNP_97.1CC"/>
  </r>
  <r>
    <m/>
    <x v="0"/>
    <x v="0"/>
    <s v="-42.46, 171.20 | Zoom:12"/>
    <b v="1"/>
    <s v="New Zealand"/>
    <x v="1"/>
    <s v="GM"/>
    <d v="2022-07-05T00:00:00"/>
    <s v="59GMN"/>
    <s v="22:38:12 UTC"/>
    <n v="42.7"/>
    <x v="1"/>
    <s v="PNG"/>
    <x v="1"/>
    <x v="1"/>
    <n v="46.875000000000007"/>
    <n v="50"/>
    <x v="1"/>
    <s v="44747S2A_MSIL1CCDM-MLB-GANGM4474703 Cloudy (40%-90%)"/>
    <n v="1"/>
    <s v="20220705T223812"/>
    <n v="2022"/>
    <s v="07"/>
    <s v="05"/>
    <s v="22"/>
    <s v="38"/>
    <s v="12"/>
    <s v="GAN_GM_2500X1253px_32m_S2A_MSIL1C"/>
    <s v="2A_MSIL1C_S2_CD_CLS_AC_20230627T222622_TRUE_60HTE_020CC"/>
    <s v="S2A_MSIL1C_GM_20220705T223812_59GMN_42.7CC"/>
  </r>
  <r>
    <m/>
    <x v="0"/>
    <x v="0"/>
    <s v="-42.46, 171.20 | Zoom:12"/>
    <b v="1"/>
    <s v="New Zealand"/>
    <x v="1"/>
    <s v="GM"/>
    <d v="2022-07-05T00:00:00"/>
    <s v="59GNN"/>
    <s v="22:38:08 UTC"/>
    <n v="19.7"/>
    <x v="1"/>
    <s v="PNG"/>
    <x v="1"/>
    <x v="1"/>
    <n v="46.875000000000007"/>
    <n v="50"/>
    <x v="1"/>
    <s v="44747S2A_MSIL1CCDM-MLB-GANGM4474703 Cloudy (40%-90%)"/>
    <n v="0"/>
    <s v="20220705T223808"/>
    <n v="2022"/>
    <s v="07"/>
    <s v="05"/>
    <s v="22"/>
    <s v="38"/>
    <s v="08"/>
    <s v="GAN_GM_2500X1253px_32m_S2A_MSIL1C"/>
    <s v="2A_MSIL1C_S2_CD_CLS_AC_20230627T222622_TRUE_60HTE_020CC"/>
    <s v="S2A_MSIL1C_GM_20220705T223808_59GNN_19.7CC"/>
  </r>
  <r>
    <m/>
    <x v="0"/>
    <x v="0"/>
    <s v="-42.46, 171.20 | Zoom:12"/>
    <b v="1"/>
    <s v="New Zealand"/>
    <x v="1"/>
    <s v="GM"/>
    <d v="2022-07-05T00:00:00"/>
    <s v="59GMP"/>
    <s v="22:37:58 UTC"/>
    <n v="86.7"/>
    <x v="1"/>
    <s v="PNG"/>
    <x v="1"/>
    <x v="1"/>
    <n v="46.875000000000007"/>
    <n v="50"/>
    <x v="1"/>
    <s v="44747S2A_MSIL1CCDM-MLB-GANGM4474703 Cloudy (40%-90%)"/>
    <n v="0"/>
    <s v="20220705T223758"/>
    <n v="2022"/>
    <s v="07"/>
    <s v="05"/>
    <s v="22"/>
    <s v="37"/>
    <s v="58"/>
    <s v="GAN_GM_2500X1253px_32m_S2A_MSIL1C"/>
    <s v="2A_MSIL1C_S2_CD_CLS_AC_20230627T222622_TRUE_60HTE_020CC"/>
    <s v="S2A_MSIL1C_GM_20220705T223758_59GMP_86.7CC"/>
  </r>
  <r>
    <m/>
    <x v="0"/>
    <x v="0"/>
    <s v="-42.46, 171.20 | Zoom:12"/>
    <b v="1"/>
    <s v="New Zealand"/>
    <x v="1"/>
    <s v="GM"/>
    <d v="2022-07-05T00:00:00"/>
    <s v="59GNP"/>
    <s v="22:37:53 UTC"/>
    <n v="38.4"/>
    <x v="1"/>
    <s v="PNG"/>
    <x v="1"/>
    <x v="1"/>
    <n v="46.875000000000007"/>
    <n v="50"/>
    <x v="1"/>
    <s v="44747S2A_MSIL1CCDM-MLB-GANGM4474703 Cloudy (40%-90%)"/>
    <n v="0"/>
    <s v="20220705T223753"/>
    <n v="2022"/>
    <s v="07"/>
    <s v="05"/>
    <s v="22"/>
    <s v="37"/>
    <s v="53"/>
    <s v="GAN_GM_2500X1253px_32m_S2A_MSIL1C"/>
    <s v="2A_MSIL1C_S2_CD_CLS_AC_20230627T222622_TRUE_60HTE_020CC"/>
    <s v="S2A_MSIL1C_GM_20220705T223753_59GNP_38.4CC"/>
  </r>
  <r>
    <m/>
    <x v="0"/>
    <x v="0"/>
    <s v="-42.46, 171.20 | Zoom:12"/>
    <b v="1"/>
    <s v="New Zealand"/>
    <x v="1"/>
    <s v="GM"/>
    <d v="2022-07-02T00:00:00"/>
    <s v="59GMN"/>
    <s v="22:28:15 UTC"/>
    <n v="45.1"/>
    <x v="1"/>
    <s v="PNG"/>
    <x v="1"/>
    <x v="1"/>
    <n v="39.4"/>
    <n v="40"/>
    <x v="1"/>
    <s v="44744S2A_MSIL1CCDM-MLB-GANGM4474403 Cloudy (40%-90%)"/>
    <n v="1"/>
    <s v="20220702T222815"/>
    <n v="2022"/>
    <s v="07"/>
    <s v="02"/>
    <s v="22"/>
    <s v="28"/>
    <s v="15"/>
    <s v="GAN_GM_2500X1253px_32m_S2A_MSIL1C"/>
    <s v="2A_MSIL1C_S2_CD_CLS_AC_20230627T222622_TRUE_60HTE_020CC"/>
    <s v="S2A_MSIL1C_GM_20220702T222815_59GMN_45.1CC"/>
  </r>
  <r>
    <m/>
    <x v="0"/>
    <x v="0"/>
    <s v="-42.46, 171.20 | Zoom:12"/>
    <b v="1"/>
    <s v="New Zealand"/>
    <x v="1"/>
    <s v="GM"/>
    <d v="2022-07-02T00:00:00"/>
    <s v="59GNN"/>
    <s v="22:28:12 UTC"/>
    <n v="48"/>
    <x v="1"/>
    <s v="PNG"/>
    <x v="1"/>
    <x v="1"/>
    <n v="39.4"/>
    <n v="40"/>
    <x v="1"/>
    <s v="44744S2A_MSIL1CCDM-MLB-GANGM4474403 Cloudy (40%-90%)"/>
    <n v="0"/>
    <s v="20220702T222812"/>
    <n v="2022"/>
    <s v="07"/>
    <s v="02"/>
    <s v="22"/>
    <s v="28"/>
    <s v="12"/>
    <s v="GAN_GM_2500X1253px_32m_S2A_MSIL1C"/>
    <s v="2A_MSIL1C_S2_CD_CLS_AC_20230627T222622_TRUE_60HTE_020CC"/>
    <s v="S2A_MSIL1C_GM_20220702T222812_59GNN_48CC"/>
  </r>
  <r>
    <m/>
    <x v="0"/>
    <x v="0"/>
    <s v="-42.46, 171.20 | Zoom:12"/>
    <b v="1"/>
    <s v="New Zealand"/>
    <x v="1"/>
    <s v="GM"/>
    <d v="2022-07-02T00:00:00"/>
    <s v="59GMP"/>
    <s v="22:28:03 UTC"/>
    <n v="29.6"/>
    <x v="1"/>
    <s v="PNG"/>
    <x v="1"/>
    <x v="1"/>
    <n v="39.4"/>
    <n v="40"/>
    <x v="1"/>
    <s v="44744S2A_MSIL1CCDM-MLB-GANGM4474403 Cloudy (40%-90%)"/>
    <n v="0"/>
    <s v="20220702T222803"/>
    <n v="2022"/>
    <s v="07"/>
    <s v="02"/>
    <s v="22"/>
    <s v="28"/>
    <s v="03"/>
    <s v="GAN_GM_2500X1253px_32m_S2A_MSIL1C"/>
    <s v="2A_MSIL1C_S2_CD_CLS_AC_20230627T222622_TRUE_60HTE_020CC"/>
    <s v="S2A_MSIL1C_GM_20220702T222803_59GMP_29.6CC"/>
  </r>
  <r>
    <m/>
    <x v="0"/>
    <x v="0"/>
    <s v="-42.46, 171.20 | Zoom:12"/>
    <b v="1"/>
    <s v="New Zealand"/>
    <x v="1"/>
    <s v="GM"/>
    <d v="2022-07-02T00:00:00"/>
    <s v="59GNP"/>
    <s v="22:27:57 UTC"/>
    <n v="34.9"/>
    <x v="1"/>
    <s v="PNG"/>
    <x v="1"/>
    <x v="1"/>
    <n v="39.4"/>
    <n v="40"/>
    <x v="1"/>
    <s v="44744S2A_MSIL1CCDM-MLB-GANGM4474403 Cloudy (40%-90%)"/>
    <n v="0"/>
    <s v="20220702T222757"/>
    <n v="2022"/>
    <s v="07"/>
    <s v="02"/>
    <s v="22"/>
    <s v="27"/>
    <s v="57"/>
    <s v="GAN_GM_2500X1253px_32m_S2A_MSIL1C"/>
    <s v="2A_MSIL1C_S2_CD_CLS_AC_20230627T222622_TRUE_60HTE_020CC"/>
    <s v="S2A_MSIL1C_GM_20220702T222757_59GNP_34.9CC"/>
  </r>
  <r>
    <m/>
    <x v="0"/>
    <x v="0"/>
    <s v="-42.46, 171.20 | Zoom:12"/>
    <b v="1"/>
    <s v="New Zealand"/>
    <x v="1"/>
    <s v="GM"/>
    <d v="2022-06-30T00:00:00"/>
    <s v="59GMN"/>
    <s v="22:38:20 UTC"/>
    <n v="4.0999999999999996"/>
    <x v="1"/>
    <s v="PNG"/>
    <x v="1"/>
    <x v="2"/>
    <n v="10.125"/>
    <n v="20"/>
    <x v="0"/>
    <s v="44742S2A_MSIL1CCDM-MLB-GANGM4474202 Sunny (10%-30%)"/>
    <n v="1"/>
    <s v="20220630T223820"/>
    <n v="2022"/>
    <s v="06"/>
    <n v="30"/>
    <s v="22"/>
    <s v="38"/>
    <s v="20"/>
    <s v="GAN_GM_2500X1253px_32m_S2A_MSIL1C"/>
    <s v="2A_MSIL1C_S2_CD_CLS_AC_20230627T222622_TRUE_60HTE_020CC"/>
    <s v="S2A_MSIL1C_GM_20220630T223820_59GMN_4.1CC"/>
  </r>
  <r>
    <m/>
    <x v="0"/>
    <x v="0"/>
    <s v="-42.46, 171.20 | Zoom:12"/>
    <b v="1"/>
    <s v="New Zealand"/>
    <x v="1"/>
    <s v="GM"/>
    <d v="2022-06-30T00:00:00"/>
    <s v="59GNN"/>
    <s v="22:38:16 UTC"/>
    <n v="0.7"/>
    <x v="1"/>
    <s v="PNG"/>
    <x v="1"/>
    <x v="2"/>
    <n v="10.125"/>
    <n v="20"/>
    <x v="0"/>
    <s v="44742S2A_MSIL1CCDM-MLB-GANGM4474202 Sunny (10%-30%)"/>
    <n v="0"/>
    <s v="20220630T223816"/>
    <n v="2022"/>
    <s v="06"/>
    <n v="30"/>
    <s v="22"/>
    <s v="38"/>
    <s v="16"/>
    <s v="GAN_GM_2500X1253px_32m_S2A_MSIL1C"/>
    <s v="2A_MSIL1C_S2_CD_CLS_AC_20230627T222622_TRUE_60HTE_020CC"/>
    <s v="S2A_MSIL1C_GM_20220630T223816_59GNN_0.7CC"/>
  </r>
  <r>
    <m/>
    <x v="0"/>
    <x v="0"/>
    <s v="-42.46, 171.20 | Zoom:12"/>
    <b v="1"/>
    <s v="New Zealand"/>
    <x v="1"/>
    <s v="GM"/>
    <d v="2022-06-30T00:00:00"/>
    <s v="59GMP"/>
    <s v="22:38:06 UTC"/>
    <n v="19.399999999999999"/>
    <x v="1"/>
    <s v="PNG"/>
    <x v="1"/>
    <x v="2"/>
    <n v="10.125"/>
    <n v="20"/>
    <x v="0"/>
    <s v="44742S2A_MSIL1CCDM-MLB-GANGM4474202 Sunny (10%-30%)"/>
    <n v="0"/>
    <s v="20220630T223806"/>
    <n v="2022"/>
    <s v="06"/>
    <n v="30"/>
    <s v="22"/>
    <s v="38"/>
    <s v="06"/>
    <s v="GAN_GM_2500X1253px_32m_S2A_MSIL1C"/>
    <s v="2A_MSIL1C_S2_CD_CLS_AC_20230627T222622_TRUE_60HTE_020CC"/>
    <s v="S2A_MSIL1C_GM_20220630T223806_59GMP_19.4CC"/>
  </r>
  <r>
    <m/>
    <x v="0"/>
    <x v="0"/>
    <s v="-42.46, 171.20 | Zoom:12"/>
    <b v="1"/>
    <s v="New Zealand"/>
    <x v="1"/>
    <s v="GM"/>
    <d v="2022-06-30T00:00:00"/>
    <s v="59GNP"/>
    <s v="22:38:01 UTC"/>
    <n v="16.3"/>
    <x v="1"/>
    <s v="PNG"/>
    <x v="1"/>
    <x v="2"/>
    <n v="10.125"/>
    <n v="20"/>
    <x v="0"/>
    <s v="44742S2A_MSIL1CCDM-MLB-GANGM4474202 Sunny (10%-30%)"/>
    <n v="0"/>
    <s v="20220630T223801"/>
    <n v="2022"/>
    <s v="06"/>
    <n v="30"/>
    <s v="22"/>
    <s v="38"/>
    <s v="01"/>
    <s v="GAN_GM_2500X1253px_32m_S2A_MSIL1C"/>
    <s v="2A_MSIL1C_S2_CD_CLS_AC_20230627T222622_TRUE_60HTE_020CC"/>
    <s v="S2A_MSIL1C_GM_20220630T223801_59GNP_16.3CC"/>
  </r>
  <r>
    <m/>
    <x v="0"/>
    <x v="0"/>
    <s v="-42.46, 171.20 | Zoom:12"/>
    <b v="1"/>
    <s v="New Zealand"/>
    <x v="1"/>
    <s v="GM"/>
    <d v="2022-06-27T00:00:00"/>
    <s v="59GMN"/>
    <s v="22:28:23 UTC"/>
    <n v="98.3"/>
    <x v="1"/>
    <s v="PNG"/>
    <x v="1"/>
    <x v="2"/>
    <n v="99.500000000000014"/>
    <n v="100"/>
    <x v="2"/>
    <s v="44739S2A_MSIL1CCDM-MLB-GANGM4473904 Overcast (100%)"/>
    <n v="1"/>
    <s v="20220627T222823"/>
    <n v="2022"/>
    <s v="06"/>
    <n v="27"/>
    <s v="22"/>
    <s v="28"/>
    <s v="23"/>
    <s v="GAN_GM_2500X1253px_32m_S2A_MSIL1C"/>
    <s v="2A_MSIL1C_S2_CD_CLS_AC_20230627T222622_TRUE_60HTE_020CC"/>
    <s v="S2A_MSIL1C_GM_20220627T222823_59GMN_98.3CC"/>
  </r>
  <r>
    <m/>
    <x v="0"/>
    <x v="0"/>
    <s v="-42.46, 171.20 | Zoom:12"/>
    <b v="1"/>
    <s v="New Zealand"/>
    <x v="1"/>
    <s v="GM"/>
    <d v="2022-06-27T00:00:00"/>
    <s v="59GNN"/>
    <s v="22:28:20 UTC"/>
    <n v="100"/>
    <x v="1"/>
    <s v="PNG"/>
    <x v="1"/>
    <x v="2"/>
    <n v="99.500000000000014"/>
    <n v="100"/>
    <x v="2"/>
    <s v="44739S2A_MSIL1CCDM-MLB-GANGM4473904 Overcast (100%)"/>
    <n v="0"/>
    <s v="20220627T222820"/>
    <n v="2022"/>
    <s v="06"/>
    <n v="27"/>
    <s v="22"/>
    <s v="28"/>
    <s v="20"/>
    <s v="GAN_GM_2500X1253px_32m_S2A_MSIL1C"/>
    <s v="2A_MSIL1C_S2_CD_CLS_AC_20230627T222622_TRUE_60HTE_020CC"/>
    <s v="S2A_MSIL1C_GM_20220627T222820_59GNN_100CC"/>
  </r>
  <r>
    <m/>
    <x v="0"/>
    <x v="0"/>
    <s v="-42.46, 171.20 | Zoom:12"/>
    <b v="1"/>
    <s v="New Zealand"/>
    <x v="1"/>
    <s v="GM"/>
    <d v="2022-06-27T00:00:00"/>
    <s v="59GMP"/>
    <s v="22:28:11 UTC"/>
    <n v="99.9"/>
    <x v="1"/>
    <s v="PNG"/>
    <x v="1"/>
    <x v="2"/>
    <n v="99.500000000000014"/>
    <n v="100"/>
    <x v="2"/>
    <s v="44739S2A_MSIL1CCDM-MLB-GANGM4473904 Overcast (100%)"/>
    <n v="0"/>
    <s v="20220627T222811"/>
    <n v="2022"/>
    <s v="06"/>
    <n v="27"/>
    <s v="22"/>
    <s v="28"/>
    <s v="11"/>
    <s v="GAN_GM_2500X1253px_32m_S2A_MSIL1C"/>
    <s v="2A_MSIL1C_S2_CD_CLS_AC_20230627T222622_TRUE_60HTE_020CC"/>
    <s v="S2A_MSIL1C_GM_20220627T222811_59GMP_99.9CC"/>
  </r>
  <r>
    <m/>
    <x v="0"/>
    <x v="0"/>
    <s v="-42.46, 171.20 | Zoom:12"/>
    <b v="1"/>
    <s v="New Zealand"/>
    <x v="1"/>
    <s v="GM"/>
    <d v="2022-06-27T00:00:00"/>
    <s v="59GNP"/>
    <s v="22:28:05 UTC"/>
    <n v="99.8"/>
    <x v="1"/>
    <s v="PNG"/>
    <x v="1"/>
    <x v="2"/>
    <n v="99.500000000000014"/>
    <n v="100"/>
    <x v="2"/>
    <s v="44739S2A_MSIL1CCDM-MLB-GANGM4473904 Overcast (100%)"/>
    <n v="0"/>
    <s v="20220627T222805"/>
    <n v="2022"/>
    <s v="06"/>
    <n v="27"/>
    <s v="22"/>
    <s v="28"/>
    <s v="05"/>
    <s v="GAN_GM_2500X1253px_32m_S2A_MSIL1C"/>
    <s v="2A_MSIL1C_S2_CD_CLS_AC_20230627T222622_TRUE_60HTE_020CC"/>
    <s v="S2A_MSIL1C_GM_20220627T222805_59GNP_99.8CC"/>
  </r>
  <r>
    <m/>
    <x v="0"/>
    <x v="0"/>
    <s v="-42.46, 171.20 | Zoom:12"/>
    <b v="1"/>
    <s v="New Zealand"/>
    <x v="1"/>
    <s v="GM"/>
    <d v="2022-06-25T00:00:00"/>
    <s v="59GMN"/>
    <s v="22:38:12 UTC"/>
    <n v="7.4"/>
    <x v="1"/>
    <s v="PNG"/>
    <x v="1"/>
    <x v="2"/>
    <n v="10.674999999999999"/>
    <n v="20"/>
    <x v="0"/>
    <s v="44737S2A_MSIL1CCDM-MLB-GANGM4473702 Sunny (10%-30%)"/>
    <n v="1"/>
    <s v="20220625T223812"/>
    <n v="2022"/>
    <s v="06"/>
    <n v="25"/>
    <s v="22"/>
    <s v="38"/>
    <s v="12"/>
    <s v="GAN_GM_2500X1253px_32m_S2A_MSIL1C"/>
    <s v="2A_MSIL1C_S2_CD_CLS_AC_20230627T222622_TRUE_60HTE_020CC"/>
    <s v="S2A_MSIL1C_GM_20220625T223812_59GMN_7.4CC"/>
  </r>
  <r>
    <m/>
    <x v="0"/>
    <x v="0"/>
    <s v="-42.46, 171.20 | Zoom:12"/>
    <b v="1"/>
    <s v="New Zealand"/>
    <x v="1"/>
    <s v="GM"/>
    <d v="2022-06-25T00:00:00"/>
    <s v="59GNN"/>
    <s v="22:38:08 UTC"/>
    <n v="16"/>
    <x v="1"/>
    <s v="PNG"/>
    <x v="1"/>
    <x v="2"/>
    <n v="10.674999999999999"/>
    <n v="20"/>
    <x v="0"/>
    <s v="44737S2A_MSIL1CCDM-MLB-GANGM4473702 Sunny (10%-30%)"/>
    <n v="0"/>
    <s v="20220625T223808"/>
    <n v="2022"/>
    <s v="06"/>
    <n v="25"/>
    <s v="22"/>
    <s v="38"/>
    <s v="08"/>
    <s v="GAN_GM_2500X1253px_32m_S2A_MSIL1C"/>
    <s v="2A_MSIL1C_S2_CD_CLS_AC_20230627T222622_TRUE_60HTE_020CC"/>
    <s v="S2A_MSIL1C_GM_20220625T223808_59GNN_16CC"/>
  </r>
  <r>
    <m/>
    <x v="0"/>
    <x v="0"/>
    <s v="-42.46, 171.20 | Zoom:12"/>
    <b v="1"/>
    <s v="New Zealand"/>
    <x v="1"/>
    <s v="GM"/>
    <d v="2022-06-25T00:00:00"/>
    <s v="59GMP"/>
    <s v="22:37:58 UTC"/>
    <n v="8.6999999999999993"/>
    <x v="1"/>
    <s v="PNG"/>
    <x v="1"/>
    <x v="2"/>
    <n v="10.674999999999999"/>
    <n v="20"/>
    <x v="0"/>
    <s v="44737S2A_MSIL1CCDM-MLB-GANGM4473702 Sunny (10%-30%)"/>
    <n v="0"/>
    <s v="20220625T223758"/>
    <n v="2022"/>
    <s v="06"/>
    <n v="25"/>
    <s v="22"/>
    <s v="37"/>
    <s v="58"/>
    <s v="GAN_GM_2500X1253px_32m_S2A_MSIL1C"/>
    <s v="2A_MSIL1C_S2_CD_CLS_AC_20230627T222622_TRUE_60HTE_020CC"/>
    <s v="S2A_MSIL1C_GM_20220625T223758_59GMP_8.7CC"/>
  </r>
  <r>
    <m/>
    <x v="0"/>
    <x v="0"/>
    <s v="-42.46, 171.20 | Zoom:12"/>
    <b v="1"/>
    <s v="New Zealand"/>
    <x v="1"/>
    <s v="GM"/>
    <d v="2022-06-25T00:00:00"/>
    <s v="59GNP"/>
    <s v="22:37:53 UTC"/>
    <n v="10.6"/>
    <x v="1"/>
    <s v="PNG"/>
    <x v="1"/>
    <x v="2"/>
    <n v="10.674999999999999"/>
    <n v="20"/>
    <x v="0"/>
    <s v="44737S2A_MSIL1CCDM-MLB-GANGM4473702 Sunny (10%-30%)"/>
    <n v="0"/>
    <s v="20220625T223753"/>
    <n v="2022"/>
    <s v="06"/>
    <n v="25"/>
    <s v="22"/>
    <s v="37"/>
    <s v="53"/>
    <s v="GAN_GM_2500X1253px_32m_S2A_MSIL1C"/>
    <s v="2A_MSIL1C_S2_CD_CLS_AC_20230627T222622_TRUE_60HTE_020CC"/>
    <s v="S2A_MSIL1C_GM_20220625T223753_59GNP_10.6CC"/>
  </r>
  <r>
    <m/>
    <x v="0"/>
    <x v="0"/>
    <s v="-42.46, 171.20 | Zoom:12"/>
    <b v="1"/>
    <s v="New Zealand"/>
    <x v="1"/>
    <s v="GM"/>
    <d v="2022-06-22T00:00:00"/>
    <s v="59GMN"/>
    <s v="22:28:15 UTC"/>
    <n v="20.7"/>
    <x v="1"/>
    <s v="PNG"/>
    <x v="1"/>
    <x v="2"/>
    <n v="42.175000000000004"/>
    <n v="50"/>
    <x v="1"/>
    <s v="44734S2A_MSIL1CCDM-MLB-GANGM4473403 Cloudy (40%-90%)"/>
    <n v="1"/>
    <s v="20220622T222815"/>
    <n v="2022"/>
    <s v="06"/>
    <n v="22"/>
    <s v="22"/>
    <s v="28"/>
    <s v="15"/>
    <s v="GAN_GM_2500X1253px_32m_S2A_MSIL1C"/>
    <s v="2A_MSIL1C_S2_CD_CLS_AC_20230627T222622_TRUE_60HTE_020CC"/>
    <s v="S2A_MSIL1C_GM_20220622T222815_59GMN_20.7CC"/>
  </r>
  <r>
    <m/>
    <x v="0"/>
    <x v="0"/>
    <s v="-42.46, 171.20 | Zoom:12"/>
    <b v="1"/>
    <s v="New Zealand"/>
    <x v="1"/>
    <s v="GM"/>
    <d v="2022-06-22T00:00:00"/>
    <s v="59GNN"/>
    <s v="22:28:11 UTC"/>
    <n v="54.4"/>
    <x v="1"/>
    <s v="PNG"/>
    <x v="1"/>
    <x v="2"/>
    <n v="42.175000000000004"/>
    <n v="50"/>
    <x v="1"/>
    <s v="44734S2A_MSIL1CCDM-MLB-GANGM4473403 Cloudy (40%-90%)"/>
    <n v="0"/>
    <s v="20220622T222811"/>
    <n v="2022"/>
    <s v="06"/>
    <n v="22"/>
    <s v="22"/>
    <s v="28"/>
    <s v="11"/>
    <s v="GAN_GM_2500X1253px_32m_S2A_MSIL1C"/>
    <s v="2A_MSIL1C_S2_CD_CLS_AC_20230627T222622_TRUE_60HTE_020CC"/>
    <s v="S2A_MSIL1C_GM_20220622T222811_59GNN_54.4CC"/>
  </r>
  <r>
    <m/>
    <x v="0"/>
    <x v="0"/>
    <s v="-42.46, 171.20 | Zoom:12"/>
    <b v="1"/>
    <s v="New Zealand"/>
    <x v="1"/>
    <s v="GM"/>
    <d v="2022-06-22T00:00:00"/>
    <s v="59GMP"/>
    <s v="22:28:02 UTC"/>
    <n v="67.2"/>
    <x v="1"/>
    <s v="PNG"/>
    <x v="1"/>
    <x v="2"/>
    <n v="42.175000000000004"/>
    <n v="50"/>
    <x v="1"/>
    <s v="44734S2A_MSIL1CCDM-MLB-GANGM4473403 Cloudy (40%-90%)"/>
    <n v="0"/>
    <s v="20220622T222802"/>
    <n v="2022"/>
    <s v="06"/>
    <n v="22"/>
    <s v="22"/>
    <s v="28"/>
    <s v="02"/>
    <s v="GAN_GM_2500X1253px_32m_S2A_MSIL1C"/>
    <s v="2A_MSIL1C_S2_CD_CLS_AC_20230627T222622_TRUE_60HTE_020CC"/>
    <s v="S2A_MSIL1C_GM_20220622T222802_59GMP_67.2CC"/>
  </r>
  <r>
    <m/>
    <x v="0"/>
    <x v="0"/>
    <s v="-42.46, 171.20 | Zoom:12"/>
    <b v="1"/>
    <s v="New Zealand"/>
    <x v="1"/>
    <s v="GM"/>
    <d v="2022-06-22T00:00:00"/>
    <s v="59GNP"/>
    <s v="22:27:57 UTC"/>
    <n v="26.4"/>
    <x v="1"/>
    <s v="PNG"/>
    <x v="1"/>
    <x v="2"/>
    <n v="42.175000000000004"/>
    <n v="50"/>
    <x v="1"/>
    <s v="44734S2A_MSIL1CCDM-MLB-GANGM4473403 Cloudy (40%-90%)"/>
    <n v="0"/>
    <s v="20220622T222757"/>
    <n v="2022"/>
    <s v="06"/>
    <n v="22"/>
    <s v="22"/>
    <s v="27"/>
    <s v="57"/>
    <s v="GAN_GM_2500X1253px_32m_S2A_MSIL1C"/>
    <s v="2A_MSIL1C_S2_CD_CLS_AC_20230627T222622_TRUE_60HTE_020CC"/>
    <s v="S2A_MSIL1C_GM_20220622T222757_59GNP_26.4CC"/>
  </r>
  <r>
    <m/>
    <x v="0"/>
    <x v="0"/>
    <s v="-42.46, 171.20 | Zoom:12"/>
    <b v="1"/>
    <s v="New Zealand"/>
    <x v="1"/>
    <s v="GM"/>
    <d v="2022-06-20T00:00:00"/>
    <s v="59GMN"/>
    <s v="22:38:19 UTC"/>
    <n v="0"/>
    <x v="1"/>
    <s v="PNG"/>
    <x v="1"/>
    <x v="2"/>
    <n v="12.15"/>
    <n v="20"/>
    <x v="0"/>
    <s v="44732S2A_MSIL1CCDM-MLB-GANGM4473202 Sunny (10%-30%)"/>
    <n v="1"/>
    <s v="20220620T223819"/>
    <n v="2022"/>
    <s v="06"/>
    <n v="20"/>
    <s v="22"/>
    <s v="38"/>
    <s v="19"/>
    <s v="GAN_GM_2500X1253px_32m_S2A_MSIL1C"/>
    <s v="2A_MSIL1C_S2_CD_CLS_AC_20230627T222622_TRUE_60HTE_020CC"/>
    <s v="S2A_MSIL1C_GM_20220620T223819_59GMN_0CC"/>
  </r>
  <r>
    <m/>
    <x v="0"/>
    <x v="0"/>
    <s v="-42.46, 171.20 | Zoom:12"/>
    <b v="1"/>
    <s v="New Zealand"/>
    <x v="1"/>
    <s v="GM"/>
    <d v="2022-06-20T00:00:00"/>
    <s v="59GNN"/>
    <s v="22:38:15 UTC"/>
    <n v="0"/>
    <x v="1"/>
    <s v="PNG"/>
    <x v="1"/>
    <x v="2"/>
    <n v="12.15"/>
    <n v="20"/>
    <x v="0"/>
    <s v="44732S2A_MSIL1CCDM-MLB-GANGM4473202 Sunny (10%-30%)"/>
    <n v="0"/>
    <s v="20220620T223815"/>
    <n v="2022"/>
    <s v="06"/>
    <n v="20"/>
    <s v="22"/>
    <s v="38"/>
    <s v="15"/>
    <s v="GAN_GM_2500X1253px_32m_S2A_MSIL1C"/>
    <s v="2A_MSIL1C_S2_CD_CLS_AC_20230627T222622_TRUE_60HTE_020CC"/>
    <s v="S2A_MSIL1C_GM_20220620T223815_59GNN_0CC"/>
  </r>
  <r>
    <m/>
    <x v="0"/>
    <x v="0"/>
    <s v="-42.46, 171.20 | Zoom:12"/>
    <b v="1"/>
    <s v="New Zealand"/>
    <x v="1"/>
    <s v="GM"/>
    <d v="2022-06-20T00:00:00"/>
    <s v="59GMP"/>
    <s v="22:38:05 UTC"/>
    <n v="31.1"/>
    <x v="1"/>
    <s v="PNG"/>
    <x v="1"/>
    <x v="2"/>
    <n v="12.15"/>
    <n v="20"/>
    <x v="0"/>
    <s v="44732S2A_MSIL1CCDM-MLB-GANGM4473202 Sunny (10%-30%)"/>
    <n v="0"/>
    <s v="20220620T223805"/>
    <n v="2022"/>
    <s v="06"/>
    <n v="20"/>
    <s v="22"/>
    <s v="38"/>
    <s v="05"/>
    <s v="GAN_GM_2500X1253px_32m_S2A_MSIL1C"/>
    <s v="2A_MSIL1C_S2_CD_CLS_AC_20230627T222622_TRUE_60HTE_020CC"/>
    <s v="S2A_MSIL1C_GM_20220620T223805_59GMP_31.1CC"/>
  </r>
  <r>
    <m/>
    <x v="0"/>
    <x v="0"/>
    <s v="-42.46, 171.20 | Zoom:12"/>
    <b v="1"/>
    <s v="New Zealand"/>
    <x v="1"/>
    <s v="GM"/>
    <d v="2022-06-20T00:00:00"/>
    <s v="59GNP"/>
    <s v="22:38:00 UTC"/>
    <n v="17.5"/>
    <x v="1"/>
    <s v="PNG"/>
    <x v="1"/>
    <x v="2"/>
    <n v="12.15"/>
    <n v="20"/>
    <x v="0"/>
    <s v="44732S2A_MSIL1CCDM-MLB-GANGM4473202 Sunny (10%-30%)"/>
    <n v="0"/>
    <s v="20220620T223800"/>
    <n v="2022"/>
    <s v="06"/>
    <n v="20"/>
    <s v="22"/>
    <s v="38"/>
    <s v="00"/>
    <s v="GAN_GM_2500X1253px_32m_S2A_MSIL1C"/>
    <s v="2A_MSIL1C_S2_CD_CLS_AC_20230627T222622_TRUE_60HTE_020CC"/>
    <s v="S2A_MSIL1C_GM_20220620T223800_59GNP_17.5CC"/>
  </r>
  <r>
    <m/>
    <x v="0"/>
    <x v="0"/>
    <s v="-42.46, 171.20 | Zoom:12"/>
    <b v="1"/>
    <s v="New Zealand"/>
    <x v="1"/>
    <s v="GM"/>
    <d v="2022-06-17T00:00:00"/>
    <s v="59GMN"/>
    <s v="22:28:22 UTC"/>
    <n v="99.1"/>
    <x v="1"/>
    <s v="PNG"/>
    <x v="1"/>
    <x v="2"/>
    <n v="98.075000000000003"/>
    <n v="100"/>
    <x v="2"/>
    <s v="44729S2A_MSIL1CCDM-MLB-GANGM4472904 Overcast (100%)"/>
    <n v="1"/>
    <s v="20220617T222822"/>
    <n v="2022"/>
    <s v="06"/>
    <n v="17"/>
    <s v="22"/>
    <s v="28"/>
    <s v="22"/>
    <s v="GAN_GM_2500X1253px_32m_S2A_MSIL1C"/>
    <s v="2A_MSIL1C_S2_CD_CLS_AC_20230627T222622_TRUE_60HTE_020CC"/>
    <s v="S2A_MSIL1C_GM_20220617T222822_59GMN_99.1CC"/>
  </r>
  <r>
    <m/>
    <x v="0"/>
    <x v="0"/>
    <s v="-42.46, 171.20 | Zoom:12"/>
    <b v="1"/>
    <s v="New Zealand"/>
    <x v="1"/>
    <s v="GM"/>
    <d v="2022-06-17T00:00:00"/>
    <s v="59GNN"/>
    <s v="22:28:18 UTC"/>
    <n v="93.4"/>
    <x v="1"/>
    <s v="PNG"/>
    <x v="1"/>
    <x v="2"/>
    <n v="98.075000000000003"/>
    <n v="100"/>
    <x v="2"/>
    <s v="44729S2A_MSIL1CCDM-MLB-GANGM4472904 Overcast (100%)"/>
    <n v="0"/>
    <s v="20220617T222818"/>
    <n v="2022"/>
    <s v="06"/>
    <n v="17"/>
    <s v="22"/>
    <s v="28"/>
    <s v="18"/>
    <s v="GAN_GM_2500X1253px_32m_S2A_MSIL1C"/>
    <s v="2A_MSIL1C_S2_CD_CLS_AC_20230627T222622_TRUE_60HTE_020CC"/>
    <s v="S2A_MSIL1C_GM_20220617T222818_59GNN_93.4CC"/>
  </r>
  <r>
    <m/>
    <x v="0"/>
    <x v="0"/>
    <s v="-42.46, 171.20 | Zoom:12"/>
    <b v="1"/>
    <s v="New Zealand"/>
    <x v="1"/>
    <s v="GM"/>
    <d v="2022-06-17T00:00:00"/>
    <s v="59GMP"/>
    <s v="22:28:09 UTC"/>
    <n v="100"/>
    <x v="1"/>
    <s v="PNG"/>
    <x v="1"/>
    <x v="2"/>
    <n v="98.075000000000003"/>
    <n v="100"/>
    <x v="2"/>
    <s v="44729S2A_MSIL1CCDM-MLB-GANGM4472904 Overcast (100%)"/>
    <n v="0"/>
    <s v="20220617T222809"/>
    <n v="2022"/>
    <s v="06"/>
    <n v="17"/>
    <s v="22"/>
    <s v="28"/>
    <s v="09"/>
    <s v="GAN_GM_2500X1253px_32m_S2A_MSIL1C"/>
    <s v="2A_MSIL1C_S2_CD_CLS_AC_20230627T222622_TRUE_60HTE_020CC"/>
    <s v="S2A_MSIL1C_GM_20220617T222809_59GMP_100CC"/>
  </r>
  <r>
    <m/>
    <x v="0"/>
    <x v="0"/>
    <s v="-42.46, 171.20 | Zoom:12"/>
    <b v="1"/>
    <s v="New Zealand"/>
    <x v="1"/>
    <s v="GM"/>
    <d v="2022-06-17T00:00:00"/>
    <s v="59GNP"/>
    <s v="22:28:04 UTC"/>
    <n v="99.8"/>
    <x v="1"/>
    <s v="PNG"/>
    <x v="1"/>
    <x v="2"/>
    <n v="98.075000000000003"/>
    <n v="100"/>
    <x v="2"/>
    <s v="44729S2A_MSIL1CCDM-MLB-GANGM4472904 Overcast (100%)"/>
    <n v="0"/>
    <s v="20220617T222804"/>
    <n v="2022"/>
    <s v="06"/>
    <n v="17"/>
    <s v="22"/>
    <s v="28"/>
    <s v="04"/>
    <s v="GAN_GM_2500X1253px_32m_S2A_MSIL1C"/>
    <s v="2A_MSIL1C_S2_CD_CLS_AC_20230627T222622_TRUE_60HTE_020CC"/>
    <s v="S2A_MSIL1C_GM_20220617T222804_59GNP_99.8CC"/>
  </r>
  <r>
    <m/>
    <x v="0"/>
    <x v="0"/>
    <s v="-42.46, 171.20 | Zoom:12"/>
    <b v="1"/>
    <s v="New Zealand"/>
    <x v="1"/>
    <s v="GM"/>
    <d v="2022-06-15T00:00:00"/>
    <s v="59GMN"/>
    <s v="22:38:11 UTC"/>
    <n v="61.1"/>
    <x v="1"/>
    <s v="PNG"/>
    <x v="1"/>
    <x v="2"/>
    <n v="50.849999999999994"/>
    <n v="60"/>
    <x v="1"/>
    <s v="44727S2A_MSIL1CCDM-MLB-GANGM4472703 Cloudy (40%-90%)"/>
    <n v="1"/>
    <s v="20220615T223811"/>
    <n v="2022"/>
    <s v="06"/>
    <n v="15"/>
    <s v="22"/>
    <s v="38"/>
    <s v="11"/>
    <s v="GAN_GM_2500X1253px_32m_S2A_MSIL1C"/>
    <s v="2A_MSIL1C_S2_CD_CLS_AC_20230627T222622_TRUE_60HTE_020CC"/>
    <s v="S2A_MSIL1C_GM_20220615T223811_59GMN_61.1CC"/>
  </r>
  <r>
    <m/>
    <x v="0"/>
    <x v="0"/>
    <s v="-42.46, 171.20 | Zoom:12"/>
    <b v="1"/>
    <s v="New Zealand"/>
    <x v="1"/>
    <s v="GM"/>
    <d v="2022-06-15T00:00:00"/>
    <s v="59GNN"/>
    <s v="22:38:07 UTC"/>
    <n v="69"/>
    <x v="1"/>
    <s v="PNG"/>
    <x v="1"/>
    <x v="2"/>
    <n v="50.849999999999994"/>
    <n v="60"/>
    <x v="1"/>
    <s v="44727S2A_MSIL1CCDM-MLB-GANGM4472703 Cloudy (40%-90%)"/>
    <n v="0"/>
    <s v="20220615T223807"/>
    <n v="2022"/>
    <s v="06"/>
    <n v="15"/>
    <s v="22"/>
    <s v="38"/>
    <s v="07"/>
    <s v="GAN_GM_2500X1253px_32m_S2A_MSIL1C"/>
    <s v="2A_MSIL1C_S2_CD_CLS_AC_20230627T222622_TRUE_60HTE_020CC"/>
    <s v="S2A_MSIL1C_GM_20220615T223807_59GNN_69CC"/>
  </r>
  <r>
    <m/>
    <x v="0"/>
    <x v="0"/>
    <s v="-42.46, 171.20 | Zoom:12"/>
    <b v="1"/>
    <s v="New Zealand"/>
    <x v="1"/>
    <s v="GM"/>
    <d v="2022-06-15T00:00:00"/>
    <s v="59GMP"/>
    <s v="22:37:56 UTC"/>
    <n v="33.299999999999997"/>
    <x v="1"/>
    <s v="PNG"/>
    <x v="1"/>
    <x v="2"/>
    <n v="50.849999999999994"/>
    <n v="60"/>
    <x v="1"/>
    <s v="44727S2A_MSIL1CCDM-MLB-GANGM4472703 Cloudy (40%-90%)"/>
    <n v="0"/>
    <s v="20220615T223756"/>
    <n v="2022"/>
    <s v="06"/>
    <n v="15"/>
    <s v="22"/>
    <s v="37"/>
    <s v="56"/>
    <s v="GAN_GM_2500X1253px_32m_S2A_MSIL1C"/>
    <s v="2A_MSIL1C_S2_CD_CLS_AC_20230627T222622_TRUE_60HTE_020CC"/>
    <s v="S2A_MSIL1C_GM_20220615T223756_59GMP_33.3CC"/>
  </r>
  <r>
    <m/>
    <x v="0"/>
    <x v="0"/>
    <s v="-42.46, 171.20 | Zoom:12"/>
    <b v="1"/>
    <s v="New Zealand"/>
    <x v="1"/>
    <s v="GM"/>
    <d v="2022-06-15T00:00:00"/>
    <s v="59GNP"/>
    <s v="22:37:52 UTC"/>
    <n v="40"/>
    <x v="1"/>
    <s v="PNG"/>
    <x v="1"/>
    <x v="2"/>
    <n v="50.849999999999994"/>
    <n v="60"/>
    <x v="1"/>
    <s v="44727S2A_MSIL1CCDM-MLB-GANGM4472703 Cloudy (40%-90%)"/>
    <n v="0"/>
    <s v="20220615T223752"/>
    <n v="2022"/>
    <s v="06"/>
    <n v="15"/>
    <s v="22"/>
    <s v="37"/>
    <s v="52"/>
    <s v="GAN_GM_2500X1253px_32m_S2A_MSIL1C"/>
    <s v="2A_MSIL1C_S2_CD_CLS_AC_20230627T222622_TRUE_60HTE_020CC"/>
    <s v="S2A_MSIL1C_GM_20220615T223752_59GNP_40CC"/>
  </r>
  <r>
    <m/>
    <x v="0"/>
    <x v="0"/>
    <s v="-42.46, 171.20 | Zoom:12"/>
    <b v="1"/>
    <s v="New Zealand"/>
    <x v="1"/>
    <s v="GM"/>
    <d v="2022-06-12T00:00:00"/>
    <s v="59GMN"/>
    <s v="22:28:13 UTC"/>
    <n v="83.4"/>
    <x v="1"/>
    <s v="PNG"/>
    <x v="1"/>
    <x v="2"/>
    <n v="94.975000000000009"/>
    <n v="100"/>
    <x v="2"/>
    <s v="44724S2A_MSIL1CCDM-MLB-GANGM4472404 Overcast (100%)"/>
    <n v="1"/>
    <s v="20220612T222813"/>
    <n v="2022"/>
    <s v="06"/>
    <n v="12"/>
    <s v="22"/>
    <s v="28"/>
    <s v="13"/>
    <s v="GAN_GM_2500X1253px_32m_S2A_MSIL1C"/>
    <s v="2A_MSIL1C_S2_CD_CLS_AC_20230627T222622_TRUE_60HTE_020CC"/>
    <s v="S2A_MSIL1C_GM_20220612T222813_59GMN_83.4CC"/>
  </r>
  <r>
    <m/>
    <x v="0"/>
    <x v="0"/>
    <s v="-42.46, 171.20 | Zoom:12"/>
    <b v="1"/>
    <s v="New Zealand"/>
    <x v="1"/>
    <s v="GM"/>
    <d v="2022-06-12T00:00:00"/>
    <s v="59GNN"/>
    <s v="22:28:10 UTC"/>
    <n v="97.9"/>
    <x v="1"/>
    <s v="PNG"/>
    <x v="1"/>
    <x v="2"/>
    <n v="94.975000000000009"/>
    <n v="100"/>
    <x v="2"/>
    <s v="44724S2A_MSIL1CCDM-MLB-GANGM4472404 Overcast (100%)"/>
    <n v="0"/>
    <s v="20220612T222810"/>
    <n v="2022"/>
    <s v="06"/>
    <n v="12"/>
    <s v="22"/>
    <s v="28"/>
    <s v="10"/>
    <s v="GAN_GM_2500X1253px_32m_S2A_MSIL1C"/>
    <s v="2A_MSIL1C_S2_CD_CLS_AC_20230627T222622_TRUE_60HTE_020CC"/>
    <s v="S2A_MSIL1C_GM_20220612T222810_59GNN_97.9CC"/>
  </r>
  <r>
    <m/>
    <x v="0"/>
    <x v="0"/>
    <s v="-42.46, 171.20 | Zoom:12"/>
    <b v="1"/>
    <s v="New Zealand"/>
    <x v="1"/>
    <s v="GM"/>
    <d v="2022-06-12T00:00:00"/>
    <s v="59GMP"/>
    <s v="22:28:01 UTC"/>
    <n v="99.4"/>
    <x v="1"/>
    <s v="PNG"/>
    <x v="1"/>
    <x v="2"/>
    <n v="94.975000000000009"/>
    <n v="100"/>
    <x v="2"/>
    <s v="44724S2A_MSIL1CCDM-MLB-GANGM4472404 Overcast (100%)"/>
    <n v="0"/>
    <s v="20220612T222801"/>
    <n v="2022"/>
    <s v="06"/>
    <n v="12"/>
    <s v="22"/>
    <s v="28"/>
    <s v="01"/>
    <s v="GAN_GM_2500X1253px_32m_S2A_MSIL1C"/>
    <s v="2A_MSIL1C_S2_CD_CLS_AC_20230627T222622_TRUE_60HTE_020CC"/>
    <s v="S2A_MSIL1C_GM_20220612T222801_59GMP_99.4CC"/>
  </r>
  <r>
    <m/>
    <x v="0"/>
    <x v="0"/>
    <s v="-42.46, 171.20 | Zoom:12"/>
    <b v="1"/>
    <s v="New Zealand"/>
    <x v="1"/>
    <s v="GM"/>
    <d v="2022-06-12T00:00:00"/>
    <s v="59GNP"/>
    <s v="22:27:55 UTC"/>
    <n v="99.2"/>
    <x v="1"/>
    <s v="PNG"/>
    <x v="1"/>
    <x v="2"/>
    <n v="94.975000000000009"/>
    <n v="100"/>
    <x v="2"/>
    <s v="44724S2A_MSIL1CCDM-MLB-GANGM4472404 Overcast (100%)"/>
    <n v="0"/>
    <s v="20220612T222755"/>
    <n v="2022"/>
    <s v="06"/>
    <n v="12"/>
    <s v="22"/>
    <s v="27"/>
    <s v="55"/>
    <s v="GAN_GM_2500X1253px_32m_S2A_MSIL1C"/>
    <s v="2A_MSIL1C_S2_CD_CLS_AC_20230627T222622_TRUE_60HTE_020CC"/>
    <s v="S2A_MSIL1C_GM_20220612T222755_59GNP_99.2CC"/>
  </r>
  <r>
    <m/>
    <x v="0"/>
    <x v="0"/>
    <s v="-42.46, 171.20 | Zoom:12"/>
    <b v="1"/>
    <s v="New Zealand"/>
    <x v="1"/>
    <s v="GM"/>
    <d v="2022-06-10T00:00:00"/>
    <s v="59GMN"/>
    <s v="22:38:16 UTC"/>
    <n v="56.6"/>
    <x v="1"/>
    <s v="PNG"/>
    <x v="1"/>
    <x v="2"/>
    <n v="58.25"/>
    <n v="60"/>
    <x v="1"/>
    <s v="44722S2A_MSIL1CCDM-MLB-GANGM4472203 Cloudy (40%-90%)"/>
    <n v="1"/>
    <s v="20220610T223816"/>
    <n v="2022"/>
    <s v="06"/>
    <n v="10"/>
    <s v="22"/>
    <s v="38"/>
    <s v="16"/>
    <s v="GAN_GM_2500X1253px_32m_S2A_MSIL1C"/>
    <s v="2A_MSIL1C_S2_CD_CLS_AC_20230627T222622_TRUE_60HTE_020CC"/>
    <s v="S2A_MSIL1C_GM_20220610T223816_59GMN_56.6CC"/>
  </r>
  <r>
    <m/>
    <x v="0"/>
    <x v="0"/>
    <s v="-42.46, 171.20 | Zoom:12"/>
    <b v="1"/>
    <s v="New Zealand"/>
    <x v="1"/>
    <s v="GM"/>
    <d v="2022-06-10T00:00:00"/>
    <s v="59GNN"/>
    <s v="22:38:13 UTC"/>
    <n v="86"/>
    <x v="1"/>
    <s v="PNG"/>
    <x v="1"/>
    <x v="2"/>
    <n v="58.25"/>
    <n v="60"/>
    <x v="1"/>
    <s v="44722S2A_MSIL1CCDM-MLB-GANGM4472203 Cloudy (40%-90%)"/>
    <n v="0"/>
    <s v="20220610T223813"/>
    <n v="2022"/>
    <s v="06"/>
    <n v="10"/>
    <s v="22"/>
    <s v="38"/>
    <s v="13"/>
    <s v="GAN_GM_2500X1253px_32m_S2A_MSIL1C"/>
    <s v="2A_MSIL1C_S2_CD_CLS_AC_20230627T222622_TRUE_60HTE_020CC"/>
    <s v="S2A_MSIL1C_GM_20220610T223813_59GNN_86CC"/>
  </r>
  <r>
    <m/>
    <x v="0"/>
    <x v="0"/>
    <s v="-42.46, 171.20 | Zoom:12"/>
    <b v="1"/>
    <s v="New Zealand"/>
    <x v="1"/>
    <s v="GM"/>
    <d v="2022-06-10T00:00:00"/>
    <s v="59GMP"/>
    <s v="22:38:02 UTC"/>
    <n v="30.6"/>
    <x v="1"/>
    <s v="PNG"/>
    <x v="1"/>
    <x v="2"/>
    <n v="58.25"/>
    <n v="60"/>
    <x v="1"/>
    <s v="44722S2A_MSIL1CCDM-MLB-GANGM4472203 Cloudy (40%-90%)"/>
    <n v="0"/>
    <s v="20220610T223802"/>
    <n v="2022"/>
    <s v="06"/>
    <n v="10"/>
    <s v="22"/>
    <s v="38"/>
    <s v="02"/>
    <s v="GAN_GM_2500X1253px_32m_S2A_MSIL1C"/>
    <s v="2A_MSIL1C_S2_CD_CLS_AC_20230627T222622_TRUE_60HTE_020CC"/>
    <s v="S2A_MSIL1C_GM_20220610T223802_59GMP_30.6CC"/>
  </r>
  <r>
    <m/>
    <x v="0"/>
    <x v="0"/>
    <s v="-42.46, 171.20 | Zoom:12"/>
    <b v="1"/>
    <s v="New Zealand"/>
    <x v="1"/>
    <s v="GM"/>
    <d v="2022-06-10T00:00:00"/>
    <s v="59GNP"/>
    <s v="22:37:58 UTC"/>
    <n v="59.8"/>
    <x v="1"/>
    <s v="PNG"/>
    <x v="1"/>
    <x v="2"/>
    <n v="58.25"/>
    <n v="60"/>
    <x v="1"/>
    <s v="44722S2A_MSIL1CCDM-MLB-GANGM4472203 Cloudy (40%-90%)"/>
    <n v="0"/>
    <s v="20220610T223758"/>
    <n v="2022"/>
    <s v="06"/>
    <n v="10"/>
    <s v="22"/>
    <s v="37"/>
    <s v="58"/>
    <s v="GAN_GM_2500X1253px_32m_S2A_MSIL1C"/>
    <s v="2A_MSIL1C_S2_CD_CLS_AC_20230627T222622_TRUE_60HTE_020CC"/>
    <s v="S2A_MSIL1C_GM_20220610T223758_59GNP_59.8CC"/>
  </r>
  <r>
    <m/>
    <x v="0"/>
    <x v="0"/>
    <s v="-42.46, 171.20 | Zoom:12"/>
    <b v="1"/>
    <s v="New Zealand"/>
    <x v="1"/>
    <s v="GM"/>
    <d v="2022-06-07T00:00:00"/>
    <s v="59GMN"/>
    <s v="22:28:19 UTC"/>
    <n v="99.5"/>
    <x v="1"/>
    <s v="PNG"/>
    <x v="1"/>
    <x v="2"/>
    <n v="93.125"/>
    <n v="100"/>
    <x v="2"/>
    <s v="44719S2A_MSIL1CCDM-MLB-GANGM4471904 Overcast (100%)"/>
    <n v="1"/>
    <s v="20220607T222819"/>
    <n v="2022"/>
    <s v="06"/>
    <s v="07"/>
    <s v="22"/>
    <s v="28"/>
    <s v="19"/>
    <s v="GAN_GM_2500X1253px_32m_S2A_MSIL1C"/>
    <s v="2A_MSIL1C_S2_CD_CLS_AC_20230627T222622_TRUE_60HTE_020CC"/>
    <s v="S2A_MSIL1C_GM_20220607T222819_59GMN_99.5CC"/>
  </r>
  <r>
    <m/>
    <x v="0"/>
    <x v="0"/>
    <s v="-42.46, 171.20 | Zoom:12"/>
    <b v="1"/>
    <s v="New Zealand"/>
    <x v="1"/>
    <s v="GM"/>
    <d v="2022-06-07T00:00:00"/>
    <s v="59GNN"/>
    <s v="22:28:15 UTC"/>
    <n v="76.5"/>
    <x v="1"/>
    <s v="PNG"/>
    <x v="1"/>
    <x v="2"/>
    <n v="93.125"/>
    <n v="100"/>
    <x v="2"/>
    <s v="44719S2A_MSIL1CCDM-MLB-GANGM4471904 Overcast (100%)"/>
    <n v="0"/>
    <s v="20220607T222815"/>
    <n v="2022"/>
    <s v="06"/>
    <s v="07"/>
    <s v="22"/>
    <s v="28"/>
    <s v="15"/>
    <s v="GAN_GM_2500X1253px_32m_S2A_MSIL1C"/>
    <s v="2A_MSIL1C_S2_CD_CLS_AC_20230627T222622_TRUE_60HTE_020CC"/>
    <s v="S2A_MSIL1C_GM_20220607T222815_59GNN_76.5CC"/>
  </r>
  <r>
    <m/>
    <x v="0"/>
    <x v="0"/>
    <s v="-42.46, 171.20 | Zoom:12"/>
    <b v="1"/>
    <s v="New Zealand"/>
    <x v="1"/>
    <s v="GM"/>
    <d v="2022-06-07T00:00:00"/>
    <s v="59GMP"/>
    <s v="22:28:06 UTC"/>
    <n v="100"/>
    <x v="1"/>
    <s v="PNG"/>
    <x v="1"/>
    <x v="2"/>
    <n v="93.125"/>
    <n v="100"/>
    <x v="2"/>
    <s v="44719S2A_MSIL1CCDM-MLB-GANGM4471904 Overcast (100%)"/>
    <n v="0"/>
    <s v="20220607T222806"/>
    <n v="2022"/>
    <s v="06"/>
    <s v="07"/>
    <s v="22"/>
    <s v="28"/>
    <s v="06"/>
    <s v="GAN_GM_2500X1253px_32m_S2A_MSIL1C"/>
    <s v="2A_MSIL1C_S2_CD_CLS_AC_20230627T222622_TRUE_60HTE_020CC"/>
    <s v="S2A_MSIL1C_GM_20220607T222806_59GMP_100CC"/>
  </r>
  <r>
    <m/>
    <x v="0"/>
    <x v="0"/>
    <s v="-42.46, 171.20 | Zoom:12"/>
    <b v="1"/>
    <s v="New Zealand"/>
    <x v="1"/>
    <s v="GM"/>
    <d v="2022-06-07T00:00:00"/>
    <s v="59GNP"/>
    <s v="22:28:01 UTC"/>
    <n v="96.5"/>
    <x v="1"/>
    <s v="PNG"/>
    <x v="1"/>
    <x v="2"/>
    <n v="93.125"/>
    <n v="100"/>
    <x v="2"/>
    <s v="44719S2A_MSIL1CCDM-MLB-GANGM4471904 Overcast (100%)"/>
    <n v="0"/>
    <s v="20220607T222801"/>
    <n v="2022"/>
    <s v="06"/>
    <s v="07"/>
    <s v="22"/>
    <s v="28"/>
    <s v="01"/>
    <s v="GAN_GM_2500X1253px_32m_S2A_MSIL1C"/>
    <s v="2A_MSIL1C_S2_CD_CLS_AC_20230627T222622_TRUE_60HTE_020CC"/>
    <s v="S2A_MSIL1C_GM_20220607T222801_59GNP_96.5CC"/>
  </r>
  <r>
    <m/>
    <x v="0"/>
    <x v="0"/>
    <s v="-42.46, 171.20 | Zoom:12"/>
    <b v="1"/>
    <s v="New Zealand"/>
    <x v="1"/>
    <s v="GM"/>
    <d v="2022-06-05T00:00:00"/>
    <s v="59GMN"/>
    <s v="22:38:08 UTC"/>
    <n v="17.3"/>
    <x v="1"/>
    <s v="PNG"/>
    <x v="1"/>
    <x v="2"/>
    <n v="18.074999999999999"/>
    <n v="20"/>
    <x v="0"/>
    <s v="44717S2A_MSIL1CCDM-MLB-GANGM4471702 Sunny (10%-30%)"/>
    <n v="1"/>
    <s v="20220605T223808"/>
    <n v="2022"/>
    <s v="06"/>
    <s v="05"/>
    <s v="22"/>
    <s v="38"/>
    <s v="08"/>
    <s v="GAN_GM_2500X1253px_32m_S2A_MSIL1C"/>
    <s v="2A_MSIL1C_S2_CD_CLS_AC_20230627T222622_TRUE_60HTE_020CC"/>
    <s v="S2A_MSIL1C_GM_20220605T223808_59GMN_17.3CC"/>
  </r>
  <r>
    <m/>
    <x v="0"/>
    <x v="0"/>
    <s v="-42.46, 171.20 | Zoom:12"/>
    <b v="1"/>
    <s v="New Zealand"/>
    <x v="1"/>
    <s v="GM"/>
    <d v="2022-06-05T00:00:00"/>
    <s v="59GNN"/>
    <s v="22:38:04 UTC"/>
    <n v="40.700000000000003"/>
    <x v="1"/>
    <s v="PNG"/>
    <x v="1"/>
    <x v="2"/>
    <n v="18.074999999999999"/>
    <n v="20"/>
    <x v="0"/>
    <s v="44717S2A_MSIL1CCDM-MLB-GANGM4471702 Sunny (10%-30%)"/>
    <n v="0"/>
    <s v="20220605T223804"/>
    <n v="2022"/>
    <s v="06"/>
    <s v="05"/>
    <s v="22"/>
    <s v="38"/>
    <s v="04"/>
    <s v="GAN_GM_2500X1253px_32m_S2A_MSIL1C"/>
    <s v="2A_MSIL1C_S2_CD_CLS_AC_20230627T222622_TRUE_60HTE_020CC"/>
    <s v="S2A_MSIL1C_GM_20220605T223804_59GNN_40.7CC"/>
  </r>
  <r>
    <m/>
    <x v="0"/>
    <x v="0"/>
    <s v="-42.46, 171.20 | Zoom:12"/>
    <b v="1"/>
    <s v="New Zealand"/>
    <x v="1"/>
    <s v="GM"/>
    <d v="2022-06-05T00:00:00"/>
    <s v="59GMP"/>
    <s v="22:37:53 UTC"/>
    <n v="1.3"/>
    <x v="1"/>
    <s v="PNG"/>
    <x v="1"/>
    <x v="2"/>
    <n v="18.074999999999999"/>
    <n v="20"/>
    <x v="0"/>
    <s v="44717S2A_MSIL1CCDM-MLB-GANGM4471702 Sunny (10%-30%)"/>
    <n v="0"/>
    <s v="20220605T223753"/>
    <n v="2022"/>
    <s v="06"/>
    <s v="05"/>
    <s v="22"/>
    <s v="37"/>
    <s v="53"/>
    <s v="GAN_GM_2500X1253px_32m_S2A_MSIL1C"/>
    <s v="2A_MSIL1C_S2_CD_CLS_AC_20230627T222622_TRUE_60HTE_020CC"/>
    <s v="S2A_MSIL1C_GM_20220605T223753_59GMP_1.3CC"/>
  </r>
  <r>
    <m/>
    <x v="0"/>
    <x v="0"/>
    <s v="-42.46, 171.20 | Zoom:12"/>
    <b v="1"/>
    <s v="New Zealand"/>
    <x v="1"/>
    <s v="GM"/>
    <d v="2022-06-05T00:00:00"/>
    <s v="59GNP"/>
    <s v="22:37:49 UTC"/>
    <n v="13"/>
    <x v="1"/>
    <s v="PNG"/>
    <x v="1"/>
    <x v="2"/>
    <n v="18.074999999999999"/>
    <n v="20"/>
    <x v="0"/>
    <s v="44717S2A_MSIL1CCDM-MLB-GANGM4471702 Sunny (10%-30%)"/>
    <n v="0"/>
    <s v="20220605T223749"/>
    <n v="2022"/>
    <s v="06"/>
    <s v="05"/>
    <s v="22"/>
    <s v="37"/>
    <s v="49"/>
    <s v="GAN_GM_2500X1253px_32m_S2A_MSIL1C"/>
    <s v="2A_MSIL1C_S2_CD_CLS_AC_20230627T222622_TRUE_60HTE_020CC"/>
    <s v="S2A_MSIL1C_GM_20220605T223749_59GNP_13CC"/>
  </r>
  <r>
    <m/>
    <x v="0"/>
    <x v="0"/>
    <s v="-42.46, 171.20 | Zoom:12"/>
    <b v="1"/>
    <s v="New Zealand"/>
    <x v="1"/>
    <s v="GM"/>
    <d v="2022-06-02T00:00:00"/>
    <s v="59GMN"/>
    <s v="22:28:10 UTC"/>
    <n v="55.6"/>
    <x v="1"/>
    <s v="PNG"/>
    <x v="1"/>
    <x v="2"/>
    <n v="55.6"/>
    <n v="60"/>
    <x v="1"/>
    <s v="44714S2A_MSIL1CCDM-MLB-GANGM4471403 Cloudy (40%-90%)"/>
    <n v="1"/>
    <s v="20220602T222810"/>
    <n v="2022"/>
    <s v="06"/>
    <s v="02"/>
    <s v="22"/>
    <s v="28"/>
    <s v="10"/>
    <s v="GAN_GM_2500X1253px_32m_S2A_MSIL1C"/>
    <s v="2A_MSIL1C_S2_CD_CLS_AC_20230627T222622_TRUE_60HTE_020CC"/>
    <s v="S2A_MSIL1C_GM_20220602T222810_59GMN_55.6CC"/>
  </r>
  <r>
    <m/>
    <x v="0"/>
    <x v="0"/>
    <s v="-42.46, 171.20 | Zoom:12"/>
    <b v="1"/>
    <s v="New Zealand"/>
    <x v="1"/>
    <s v="GM"/>
    <d v="2022-05-31T00:00:00"/>
    <s v="59GMN"/>
    <s v="22:38:15 UTC"/>
    <n v="96.8"/>
    <x v="1"/>
    <s v="PNG"/>
    <x v="1"/>
    <x v="2"/>
    <n v="90.125"/>
    <n v="100"/>
    <x v="2"/>
    <s v="44712S2A_MSIL1CCDM-MLB-GANGM4471204 Overcast (100%)"/>
    <n v="1"/>
    <s v="20220531T223815"/>
    <n v="2022"/>
    <s v="05"/>
    <n v="31"/>
    <s v="22"/>
    <s v="38"/>
    <s v="15"/>
    <s v="GAN_GM_2500X1253px_32m_S2A_MSIL1C"/>
    <s v="2A_MSIL1C_S2_CD_CLS_AC_20230627T222622_TRUE_60HTE_020CC"/>
    <s v="S2A_MSIL1C_GM_20220531T223815_59GMN_96.8CC"/>
  </r>
  <r>
    <m/>
    <x v="0"/>
    <x v="0"/>
    <s v="-42.46, 171.20 | Zoom:12"/>
    <b v="1"/>
    <s v="New Zealand"/>
    <x v="1"/>
    <s v="GM"/>
    <d v="2022-05-31T00:00:00"/>
    <s v="59GNN"/>
    <s v="22:38:11 UTC"/>
    <n v="92.8"/>
    <x v="1"/>
    <s v="PNG"/>
    <x v="1"/>
    <x v="2"/>
    <n v="90.125"/>
    <n v="100"/>
    <x v="2"/>
    <s v="44712S2A_MSIL1CCDM-MLB-GANGM4471204 Overcast (100%)"/>
    <n v="0"/>
    <s v="20220531T223811"/>
    <n v="2022"/>
    <s v="05"/>
    <n v="31"/>
    <s v="22"/>
    <s v="38"/>
    <s v="11"/>
    <s v="GAN_GM_2500X1253px_32m_S2A_MSIL1C"/>
    <s v="2A_MSIL1C_S2_CD_CLS_AC_20230627T222622_TRUE_60HTE_020CC"/>
    <s v="S2A_MSIL1C_GM_20220531T223811_59GNN_92.8CC"/>
  </r>
  <r>
    <m/>
    <x v="0"/>
    <x v="0"/>
    <s v="-42.46, 171.20 | Zoom:12"/>
    <b v="1"/>
    <s v="New Zealand"/>
    <x v="1"/>
    <s v="GM"/>
    <d v="2022-05-31T00:00:00"/>
    <s v="59GMP"/>
    <s v="22:38:00 UTC"/>
    <n v="86"/>
    <x v="1"/>
    <s v="PNG"/>
    <x v="1"/>
    <x v="2"/>
    <n v="90.125"/>
    <n v="100"/>
    <x v="2"/>
    <s v="44712S2A_MSIL1CCDM-MLB-GANGM4471204 Overcast (100%)"/>
    <n v="0"/>
    <s v="20220531T223800"/>
    <n v="2022"/>
    <s v="05"/>
    <n v="31"/>
    <s v="22"/>
    <s v="38"/>
    <s v="00"/>
    <s v="GAN_GM_2500X1253px_32m_S2A_MSIL1C"/>
    <s v="2A_MSIL1C_S2_CD_CLS_AC_20230627T222622_TRUE_60HTE_020CC"/>
    <s v="S2A_MSIL1C_GM_20220531T223800_59GMP_86CC"/>
  </r>
  <r>
    <m/>
    <x v="0"/>
    <x v="0"/>
    <s v="-42.46, 171.20 | Zoom:12"/>
    <b v="1"/>
    <s v="New Zealand"/>
    <x v="1"/>
    <s v="GM"/>
    <d v="2022-05-31T00:00:00"/>
    <s v="59GNP"/>
    <s v="22:37:56 UTC"/>
    <n v="84.9"/>
    <x v="1"/>
    <s v="PNG"/>
    <x v="1"/>
    <x v="2"/>
    <n v="90.125"/>
    <n v="100"/>
    <x v="2"/>
    <s v="44712S2A_MSIL1CCDM-MLB-GANGM4471204 Overcast (100%)"/>
    <n v="0"/>
    <s v="20220531T223756"/>
    <n v="2022"/>
    <s v="05"/>
    <n v="31"/>
    <s v="22"/>
    <s v="37"/>
    <s v="56"/>
    <s v="GAN_GM_2500X1253px_32m_S2A_MSIL1C"/>
    <s v="2A_MSIL1C_S2_CD_CLS_AC_20230627T222622_TRUE_60HTE_020CC"/>
    <s v="S2A_MSIL1C_GM_20220531T223756_59GNP_84.9CC"/>
  </r>
  <r>
    <m/>
    <x v="0"/>
    <x v="0"/>
    <s v="-42.46, 171.20 | Zoom:12"/>
    <b v="1"/>
    <s v="New Zealand"/>
    <x v="1"/>
    <s v="GM"/>
    <d v="2022-05-28T00:00:00"/>
    <s v="59GMN"/>
    <s v="22:28:18 UTC"/>
    <n v="35.700000000000003"/>
    <x v="1"/>
    <s v="PNG"/>
    <x v="1"/>
    <x v="2"/>
    <n v="26.474999999999998"/>
    <n v="30"/>
    <x v="0"/>
    <s v="44709S2A_MSIL1CCDM-MLB-GANGM4470902 Sunny (10%-30%)"/>
    <n v="1"/>
    <s v="20220528T222818"/>
    <n v="2022"/>
    <s v="05"/>
    <n v="28"/>
    <s v="22"/>
    <s v="28"/>
    <s v="18"/>
    <s v="GAN_GM_2500X1253px_32m_S2A_MSIL1C"/>
    <s v="2A_MSIL1C_S2_CD_CLS_AC_20230627T222622_TRUE_60HTE_020CC"/>
    <s v="S2A_MSIL1C_GM_20220528T222818_59GMN_35.7CC"/>
  </r>
  <r>
    <m/>
    <x v="0"/>
    <x v="0"/>
    <s v="-42.46, 171.20 | Zoom:12"/>
    <b v="1"/>
    <s v="New Zealand"/>
    <x v="1"/>
    <s v="GM"/>
    <d v="2022-05-28T00:00:00"/>
    <s v="59GNN"/>
    <s v="22:28:14 UTC"/>
    <n v="4.9000000000000004"/>
    <x v="1"/>
    <s v="PNG"/>
    <x v="1"/>
    <x v="2"/>
    <n v="26.474999999999998"/>
    <n v="30"/>
    <x v="0"/>
    <s v="44709S2A_MSIL1CCDM-MLB-GANGM4470902 Sunny (10%-30%)"/>
    <n v="0"/>
    <s v="20220528T222814"/>
    <n v="2022"/>
    <s v="05"/>
    <n v="28"/>
    <s v="22"/>
    <s v="28"/>
    <s v="14"/>
    <s v="GAN_GM_2500X1253px_32m_S2A_MSIL1C"/>
    <s v="2A_MSIL1C_S2_CD_CLS_AC_20230627T222622_TRUE_60HTE_020CC"/>
    <s v="S2A_MSIL1C_GM_20220528T222814_59GNN_4.9CC"/>
  </r>
  <r>
    <m/>
    <x v="0"/>
    <x v="0"/>
    <s v="-42.46, 171.20 | Zoom:12"/>
    <b v="1"/>
    <s v="New Zealand"/>
    <x v="1"/>
    <s v="GM"/>
    <d v="2022-05-28T00:00:00"/>
    <s v="59GMP"/>
    <s v="22:28:06 UTC"/>
    <n v="41.5"/>
    <x v="1"/>
    <s v="PNG"/>
    <x v="1"/>
    <x v="2"/>
    <n v="26.474999999999998"/>
    <n v="30"/>
    <x v="0"/>
    <s v="44709S2A_MSIL1CCDM-MLB-GANGM4470902 Sunny (10%-30%)"/>
    <n v="0"/>
    <s v="20220528T222806"/>
    <n v="2022"/>
    <s v="05"/>
    <n v="28"/>
    <s v="22"/>
    <s v="28"/>
    <s v="06"/>
    <s v="GAN_GM_2500X1253px_32m_S2A_MSIL1C"/>
    <s v="2A_MSIL1C_S2_CD_CLS_AC_20230627T222622_TRUE_60HTE_020CC"/>
    <s v="S2A_MSIL1C_GM_20220528T222806_59GMP_41.5CC"/>
  </r>
  <r>
    <m/>
    <x v="0"/>
    <x v="0"/>
    <s v="-42.46, 171.20 | Zoom:12"/>
    <b v="1"/>
    <s v="New Zealand"/>
    <x v="1"/>
    <s v="GM"/>
    <d v="2022-05-28T00:00:00"/>
    <s v="59GNP"/>
    <s v="22:28:00 UTC"/>
    <n v="23.8"/>
    <x v="1"/>
    <s v="PNG"/>
    <x v="1"/>
    <x v="2"/>
    <n v="26.474999999999998"/>
    <n v="30"/>
    <x v="0"/>
    <s v="44709S2A_MSIL1CCDM-MLB-GANGM4470902 Sunny (10%-30%)"/>
    <n v="0"/>
    <s v="20220528T222800"/>
    <n v="2022"/>
    <s v="05"/>
    <n v="28"/>
    <s v="22"/>
    <s v="28"/>
    <s v="00"/>
    <s v="GAN_GM_2500X1253px_32m_S2A_MSIL1C"/>
    <s v="2A_MSIL1C_S2_CD_CLS_AC_20230627T222622_TRUE_60HTE_020CC"/>
    <s v="S2A_MSIL1C_GM_20220528T222800_59GNP_23.8CC"/>
  </r>
  <r>
    <m/>
    <x v="0"/>
    <x v="0"/>
    <s v="-42.46, 171.20 | Zoom:12"/>
    <b v="1"/>
    <s v="New Zealand"/>
    <x v="1"/>
    <s v="GM"/>
    <d v="2022-05-26T00:00:00"/>
    <s v="59GMN"/>
    <s v="22:38:07 UTC"/>
    <n v="1"/>
    <x v="1"/>
    <s v="PNG"/>
    <x v="1"/>
    <x v="2"/>
    <n v="5.1000000000000005"/>
    <n v="10"/>
    <x v="0"/>
    <s v="44707S2A_MSIL1CCDM-MLB-GANGM4470702 Sunny (10%-30%)"/>
    <n v="1"/>
    <s v="20220526T223807"/>
    <n v="2022"/>
    <s v="05"/>
    <n v="26"/>
    <s v="22"/>
    <s v="38"/>
    <s v="07"/>
    <s v="GAN_GM_2500X1253px_32m_S2A_MSIL1C"/>
    <s v="2A_MSIL1C_S2_CD_CLS_AC_20230627T222622_TRUE_60HTE_020CC"/>
    <s v="S2A_MSIL1C_GM_20220526T223807_59GMN_1CC"/>
  </r>
  <r>
    <m/>
    <x v="0"/>
    <x v="0"/>
    <s v="-42.46, 171.20 | Zoom:12"/>
    <b v="1"/>
    <s v="New Zealand"/>
    <x v="1"/>
    <s v="GM"/>
    <d v="2022-05-26T00:00:00"/>
    <s v="59GNN"/>
    <s v="22:38:03 UTC"/>
    <n v="0"/>
    <x v="1"/>
    <s v="PNG"/>
    <x v="1"/>
    <x v="2"/>
    <n v="5.1000000000000005"/>
    <n v="10"/>
    <x v="0"/>
    <s v="44707S2A_MSIL1CCDM-MLB-GANGM4470702 Sunny (10%-30%)"/>
    <n v="0"/>
    <s v="20220526T223803"/>
    <n v="2022"/>
    <s v="05"/>
    <n v="26"/>
    <s v="22"/>
    <s v="38"/>
    <s v="03"/>
    <s v="GAN_GM_2500X1253px_32m_S2A_MSIL1C"/>
    <s v="2A_MSIL1C_S2_CD_CLS_AC_20230627T222622_TRUE_60HTE_020CC"/>
    <s v="S2A_MSIL1C_GM_20220526T223803_59GNN_0CC"/>
  </r>
  <r>
    <m/>
    <x v="0"/>
    <x v="0"/>
    <s v="-42.46, 171.20 | Zoom:12"/>
    <b v="1"/>
    <s v="New Zealand"/>
    <x v="1"/>
    <s v="GM"/>
    <d v="2022-05-26T00:00:00"/>
    <s v="59GMP"/>
    <s v="22:37:53 UTC"/>
    <n v="15.8"/>
    <x v="1"/>
    <s v="PNG"/>
    <x v="1"/>
    <x v="2"/>
    <n v="5.1000000000000005"/>
    <n v="10"/>
    <x v="0"/>
    <s v="44707S2A_MSIL1CCDM-MLB-GANGM4470702 Sunny (10%-30%)"/>
    <n v="0"/>
    <s v="20220526T223753"/>
    <n v="2022"/>
    <s v="05"/>
    <n v="26"/>
    <s v="22"/>
    <s v="37"/>
    <s v="53"/>
    <s v="GAN_GM_2500X1253px_32m_S2A_MSIL1C"/>
    <s v="2A_MSIL1C_S2_CD_CLS_AC_20230627T222622_TRUE_60HTE_020CC"/>
    <s v="S2A_MSIL1C_GM_20220526T223753_59GMP_15.8CC"/>
  </r>
  <r>
    <m/>
    <x v="0"/>
    <x v="0"/>
    <s v="-42.46, 171.20 | Zoom:12"/>
    <b v="1"/>
    <s v="New Zealand"/>
    <x v="1"/>
    <s v="GM"/>
    <d v="2022-05-26T00:00:00"/>
    <s v="59GNP"/>
    <s v="22:37:49 UTC"/>
    <n v="3.6"/>
    <x v="1"/>
    <s v="PNG"/>
    <x v="1"/>
    <x v="2"/>
    <n v="5.1000000000000005"/>
    <n v="10"/>
    <x v="0"/>
    <s v="44707S2A_MSIL1CCDM-MLB-GANGM4470702 Sunny (10%-30%)"/>
    <n v="0"/>
    <s v="20220526T223749"/>
    <n v="2022"/>
    <s v="05"/>
    <n v="26"/>
    <s v="22"/>
    <s v="37"/>
    <s v="49"/>
    <s v="GAN_GM_2500X1253px_32m_S2A_MSIL1C"/>
    <s v="2A_MSIL1C_S2_CD_CLS_AC_20230627T222622_TRUE_60HTE_020CC"/>
    <s v="S2A_MSIL1C_GM_20220526T223749_59GNP_3.6CC"/>
  </r>
  <r>
    <m/>
    <x v="0"/>
    <x v="0"/>
    <s v="-42.46, 171.20 | Zoom:12"/>
    <b v="1"/>
    <s v="New Zealand"/>
    <x v="1"/>
    <s v="GM"/>
    <d v="2022-05-23T00:00:00"/>
    <s v="59GMN"/>
    <s v="22:28:11 UTC"/>
    <n v="4.8"/>
    <x v="1"/>
    <s v="PNG"/>
    <x v="1"/>
    <x v="2"/>
    <n v="20.099999999999998"/>
    <n v="30"/>
    <x v="0"/>
    <s v="44704S2A_MSIL1CCDM-MLB-GANGM4470402 Sunny (10%-30%)"/>
    <n v="1"/>
    <s v="20220523T222811"/>
    <n v="2022"/>
    <s v="05"/>
    <n v="23"/>
    <s v="22"/>
    <s v="28"/>
    <s v="11"/>
    <s v="GAN_GM_2500X1253px_32m_S2A_MSIL1C"/>
    <s v="2A_MSIL1C_S2_CD_CLS_AC_20230627T222622_TRUE_60HTE_020CC"/>
    <s v="S2A_MSIL1C_GM_20220523T222811_59GMN_4.8CC"/>
  </r>
  <r>
    <m/>
    <x v="0"/>
    <x v="0"/>
    <s v="-42.46, 171.20 | Zoom:12"/>
    <b v="1"/>
    <s v="New Zealand"/>
    <x v="1"/>
    <s v="GM"/>
    <d v="2022-05-23T00:00:00"/>
    <s v="59GNN"/>
    <s v="22:28:07 UTC"/>
    <n v="9.9"/>
    <x v="1"/>
    <s v="PNG"/>
    <x v="1"/>
    <x v="2"/>
    <n v="20.099999999999998"/>
    <n v="30"/>
    <x v="0"/>
    <s v="44704S2A_MSIL1CCDM-MLB-GANGM4470402 Sunny (10%-30%)"/>
    <n v="0"/>
    <s v="20220523T222807"/>
    <n v="2022"/>
    <s v="05"/>
    <n v="23"/>
    <s v="22"/>
    <s v="28"/>
    <s v="07"/>
    <s v="GAN_GM_2500X1253px_32m_S2A_MSIL1C"/>
    <s v="2A_MSIL1C_S2_CD_CLS_AC_20230627T222622_TRUE_60HTE_020CC"/>
    <s v="S2A_MSIL1C_GM_20220523T222807_59GNN_9.9CC"/>
  </r>
  <r>
    <m/>
    <x v="0"/>
    <x v="0"/>
    <s v="-42.46, 171.20 | Zoom:12"/>
    <b v="1"/>
    <s v="New Zealand"/>
    <x v="1"/>
    <s v="GM"/>
    <d v="2022-05-23T00:00:00"/>
    <s v="59GMP"/>
    <s v="22:27:58 UTC"/>
    <n v="32.4"/>
    <x v="1"/>
    <s v="PNG"/>
    <x v="1"/>
    <x v="2"/>
    <n v="20.099999999999998"/>
    <n v="30"/>
    <x v="0"/>
    <s v="44704S2A_MSIL1CCDM-MLB-GANGM4470402 Sunny (10%-30%)"/>
    <n v="0"/>
    <s v="20220523T222758"/>
    <n v="2022"/>
    <s v="05"/>
    <n v="23"/>
    <s v="22"/>
    <s v="27"/>
    <s v="58"/>
    <s v="GAN_GM_2500X1253px_32m_S2A_MSIL1C"/>
    <s v="2A_MSIL1C_S2_CD_CLS_AC_20230627T222622_TRUE_60HTE_020CC"/>
    <s v="S2A_MSIL1C_GM_20220523T222758_59GMP_32.4CC"/>
  </r>
  <r>
    <m/>
    <x v="0"/>
    <x v="0"/>
    <s v="-42.46, 171.20 | Zoom:12"/>
    <b v="1"/>
    <s v="New Zealand"/>
    <x v="1"/>
    <s v="GM"/>
    <d v="2022-05-23T00:00:00"/>
    <s v="59GNP"/>
    <s v="22:27:53 UTC"/>
    <n v="33.299999999999997"/>
    <x v="1"/>
    <s v="PNG"/>
    <x v="1"/>
    <x v="2"/>
    <n v="20.099999999999998"/>
    <n v="30"/>
    <x v="0"/>
    <s v="44704S2A_MSIL1CCDM-MLB-GANGM4470402 Sunny (10%-30%)"/>
    <n v="0"/>
    <s v="20220523T222753"/>
    <n v="2022"/>
    <s v="05"/>
    <n v="23"/>
    <s v="22"/>
    <s v="27"/>
    <s v="53"/>
    <s v="GAN_GM_2500X1253px_32m_S2A_MSIL1C"/>
    <s v="2A_MSIL1C_S2_CD_CLS_AC_20230627T222622_TRUE_60HTE_020CC"/>
    <s v="S2A_MSIL1C_GM_20220523T222753_59GNP_33.3CC"/>
  </r>
  <r>
    <m/>
    <x v="0"/>
    <x v="0"/>
    <s v="-42.46, 171.20 | Zoom:12"/>
    <b v="1"/>
    <s v="New Zealand"/>
    <x v="1"/>
    <s v="GM"/>
    <d v="2022-05-21T00:00:00"/>
    <s v="59GMN"/>
    <s v="22:38:14 UTC"/>
    <n v="38.799999999999997"/>
    <x v="1"/>
    <s v="PNG"/>
    <x v="1"/>
    <x v="2"/>
    <n v="60.15"/>
    <n v="70"/>
    <x v="1"/>
    <s v="44702S2A_MSIL1CCDM-MLB-GANGM4470203 Cloudy (40%-90%)"/>
    <n v="1"/>
    <s v="20220521T223814"/>
    <n v="2022"/>
    <s v="05"/>
    <n v="21"/>
    <s v="22"/>
    <s v="38"/>
    <s v="14"/>
    <s v="GAN_GM_2500X1253px_32m_S2A_MSIL1C"/>
    <s v="2A_MSIL1C_S2_CD_CLS_AC_20230627T222622_TRUE_60HTE_020CC"/>
    <s v="S2A_MSIL1C_GM_20220521T223814_59GMN_38.8CC"/>
  </r>
  <r>
    <m/>
    <x v="0"/>
    <x v="0"/>
    <s v="-42.46, 171.20 | Zoom:12"/>
    <b v="1"/>
    <s v="New Zealand"/>
    <x v="1"/>
    <s v="GM"/>
    <d v="2022-05-21T00:00:00"/>
    <s v="59GNN"/>
    <s v="22:38:10 UTC"/>
    <n v="60.8"/>
    <x v="1"/>
    <s v="PNG"/>
    <x v="1"/>
    <x v="2"/>
    <n v="60.15"/>
    <n v="70"/>
    <x v="1"/>
    <s v="44702S2A_MSIL1CCDM-MLB-GANGM4470203 Cloudy (40%-90%)"/>
    <n v="0"/>
    <s v="20220521T223810"/>
    <n v="2022"/>
    <s v="05"/>
    <n v="21"/>
    <s v="22"/>
    <s v="38"/>
    <s v="10"/>
    <s v="GAN_GM_2500X1253px_32m_S2A_MSIL1C"/>
    <s v="2A_MSIL1C_S2_CD_CLS_AC_20230627T222622_TRUE_60HTE_020CC"/>
    <s v="S2A_MSIL1C_GM_20220521T223810_59GNN_60.8CC"/>
  </r>
  <r>
    <m/>
    <x v="0"/>
    <x v="0"/>
    <s v="-42.46, 171.20 | Zoom:12"/>
    <b v="1"/>
    <s v="New Zealand"/>
    <x v="1"/>
    <s v="GM"/>
    <d v="2022-05-21T00:00:00"/>
    <s v="59GMP"/>
    <s v="22:37:59 UTC"/>
    <n v="60.1"/>
    <x v="1"/>
    <s v="PNG"/>
    <x v="1"/>
    <x v="2"/>
    <n v="60.15"/>
    <n v="70"/>
    <x v="1"/>
    <s v="44702S2A_MSIL1CCDM-MLB-GANGM4470203 Cloudy (40%-90%)"/>
    <n v="0"/>
    <s v="20220521T223759"/>
    <n v="2022"/>
    <s v="05"/>
    <n v="21"/>
    <s v="22"/>
    <s v="37"/>
    <s v="59"/>
    <s v="GAN_GM_2500X1253px_32m_S2A_MSIL1C"/>
    <s v="2A_MSIL1C_S2_CD_CLS_AC_20230627T222622_TRUE_60HTE_020CC"/>
    <s v="S2A_MSIL1C_GM_20220521T223759_59GMP_60.1CC"/>
  </r>
  <r>
    <m/>
    <x v="0"/>
    <x v="0"/>
    <s v="-42.46, 171.20 | Zoom:12"/>
    <b v="1"/>
    <s v="New Zealand"/>
    <x v="1"/>
    <s v="GM"/>
    <d v="2022-05-21T00:00:00"/>
    <s v="59GNP"/>
    <s v="22:37:55 UTC"/>
    <n v="80.900000000000006"/>
    <x v="1"/>
    <s v="PNG"/>
    <x v="1"/>
    <x v="2"/>
    <n v="60.15"/>
    <n v="70"/>
    <x v="1"/>
    <s v="44702S2A_MSIL1CCDM-MLB-GANGM4470203 Cloudy (40%-90%)"/>
    <n v="0"/>
    <s v="20220521T223755"/>
    <n v="2022"/>
    <s v="05"/>
    <n v="21"/>
    <s v="22"/>
    <s v="37"/>
    <s v="55"/>
    <s v="GAN_GM_2500X1253px_32m_S2A_MSIL1C"/>
    <s v="2A_MSIL1C_S2_CD_CLS_AC_20230627T222622_TRUE_60HTE_020CC"/>
    <s v="S2A_MSIL1C_GM_20220521T223755_59GNP_80.9CC"/>
  </r>
  <r>
    <m/>
    <x v="0"/>
    <x v="0"/>
    <s v="-42.46, 171.20 | Zoom:12"/>
    <b v="1"/>
    <s v="New Zealand"/>
    <x v="1"/>
    <s v="GM"/>
    <d v="2022-05-18T00:00:00"/>
    <s v="59GMN"/>
    <s v="22:28:16 UTC"/>
    <n v="87.2"/>
    <x v="1"/>
    <s v="PNG"/>
    <x v="1"/>
    <x v="2"/>
    <n v="86.675000000000011"/>
    <n v="90"/>
    <x v="1"/>
    <s v="44699S2A_MSIL1CCDM-MLB-GANGM4469903 Cloudy (40%-90%)"/>
    <n v="1"/>
    <s v="20220518T222816"/>
    <n v="2022"/>
    <s v="05"/>
    <n v="18"/>
    <s v="22"/>
    <s v="28"/>
    <s v="16"/>
    <s v="GAN_GM_2500X1253px_32m_S2A_MSIL1C"/>
    <s v="2A_MSIL1C_S2_CD_CLS_AC_20230627T222622_TRUE_60HTE_020CC"/>
    <s v="S2A_MSIL1C_GM_20220518T222816_59GMN_87.2CC"/>
  </r>
  <r>
    <m/>
    <x v="0"/>
    <x v="0"/>
    <s v="-42.46, 171.20 | Zoom:12"/>
    <b v="1"/>
    <s v="New Zealand"/>
    <x v="1"/>
    <s v="GM"/>
    <d v="2022-05-18T00:00:00"/>
    <s v="59GNN"/>
    <s v="22:28:13 UTC"/>
    <n v="91.4"/>
    <x v="1"/>
    <s v="PNG"/>
    <x v="1"/>
    <x v="2"/>
    <n v="86.675000000000011"/>
    <n v="90"/>
    <x v="1"/>
    <s v="44699S2A_MSIL1CCDM-MLB-GANGM4469903 Cloudy (40%-90%)"/>
    <n v="0"/>
    <s v="20220518T222813"/>
    <n v="2022"/>
    <s v="05"/>
    <n v="18"/>
    <s v="22"/>
    <s v="28"/>
    <s v="13"/>
    <s v="GAN_GM_2500X1253px_32m_S2A_MSIL1C"/>
    <s v="2A_MSIL1C_S2_CD_CLS_AC_20230627T222622_TRUE_60HTE_020CC"/>
    <s v="S2A_MSIL1C_GM_20220518T222813_59GNN_91.4CC"/>
  </r>
  <r>
    <m/>
    <x v="0"/>
    <x v="0"/>
    <s v="-42.46, 171.20 | Zoom:12"/>
    <b v="1"/>
    <s v="New Zealand"/>
    <x v="1"/>
    <s v="GM"/>
    <d v="2022-05-18T00:00:00"/>
    <s v="59GMP"/>
    <s v="22:28:04 UTC"/>
    <n v="84.6"/>
    <x v="1"/>
    <s v="PNG"/>
    <x v="1"/>
    <x v="2"/>
    <n v="86.675000000000011"/>
    <n v="90"/>
    <x v="1"/>
    <s v="44699S2A_MSIL1CCDM-MLB-GANGM4469903 Cloudy (40%-90%)"/>
    <n v="0"/>
    <s v="20220518T222804"/>
    <n v="2022"/>
    <s v="05"/>
    <n v="18"/>
    <s v="22"/>
    <s v="28"/>
    <s v="04"/>
    <s v="GAN_GM_2500X1253px_32m_S2A_MSIL1C"/>
    <s v="2A_MSIL1C_S2_CD_CLS_AC_20230627T222622_TRUE_60HTE_020CC"/>
    <s v="S2A_MSIL1C_GM_20220518T222804_59GMP_84.6CC"/>
  </r>
  <r>
    <m/>
    <x v="0"/>
    <x v="0"/>
    <s v="-42.46, 171.20 | Zoom:12"/>
    <b v="1"/>
    <s v="New Zealand"/>
    <x v="1"/>
    <s v="GM"/>
    <d v="2022-05-18T00:00:00"/>
    <s v="59GNP"/>
    <s v="22:27:58 UTC"/>
    <n v="83.5"/>
    <x v="1"/>
    <s v="PNG"/>
    <x v="1"/>
    <x v="2"/>
    <n v="86.675000000000011"/>
    <n v="90"/>
    <x v="1"/>
    <s v="44699S2A_MSIL1CCDM-MLB-GANGM4469903 Cloudy (40%-90%)"/>
    <n v="0"/>
    <s v="20220518T222758"/>
    <n v="2022"/>
    <s v="05"/>
    <n v="18"/>
    <s v="22"/>
    <s v="27"/>
    <s v="58"/>
    <s v="GAN_GM_2500X1253px_32m_S2A_MSIL1C"/>
    <s v="2A_MSIL1C_S2_CD_CLS_AC_20230627T222622_TRUE_60HTE_020CC"/>
    <s v="S2A_MSIL1C_GM_20220518T222758_59GNP_83.5CC"/>
  </r>
  <r>
    <m/>
    <x v="0"/>
    <x v="0"/>
    <s v="-42.46, 171.20 | Zoom:12"/>
    <b v="1"/>
    <s v="New Zealand"/>
    <x v="1"/>
    <s v="GM"/>
    <d v="2022-05-16T00:00:00"/>
    <s v="59GMN"/>
    <s v="22:38:06 UTC"/>
    <n v="95.7"/>
    <x v="1"/>
    <s v="PNG"/>
    <x v="1"/>
    <x v="2"/>
    <n v="97.3"/>
    <n v="100"/>
    <x v="2"/>
    <s v="44697S2A_MSIL1CCDM-MLB-GANGM4469704 Overcast (100%)"/>
    <n v="1"/>
    <s v="20220516T223806"/>
    <n v="2022"/>
    <s v="05"/>
    <n v="16"/>
    <s v="22"/>
    <s v="38"/>
    <s v="06"/>
    <s v="GAN_GM_2500X1253px_32m_S2A_MSIL1C"/>
    <s v="2A_MSIL1C_S2_CD_CLS_AC_20230627T222622_TRUE_60HTE_020CC"/>
    <s v="S2A_MSIL1C_GM_20220516T223806_59GMN_95.7CC"/>
  </r>
  <r>
    <m/>
    <x v="0"/>
    <x v="0"/>
    <s v="-42.46, 171.20 | Zoom:12"/>
    <b v="1"/>
    <s v="New Zealand"/>
    <x v="1"/>
    <s v="GM"/>
    <d v="2022-05-16T00:00:00"/>
    <s v="59GNN"/>
    <s v="22:38:03 UTC"/>
    <n v="93.5"/>
    <x v="1"/>
    <s v="PNG"/>
    <x v="1"/>
    <x v="2"/>
    <n v="97.3"/>
    <n v="100"/>
    <x v="2"/>
    <s v="44697S2A_MSIL1CCDM-MLB-GANGM4469704 Overcast (100%)"/>
    <n v="0"/>
    <s v="20220516T223803"/>
    <n v="2022"/>
    <s v="05"/>
    <n v="16"/>
    <s v="22"/>
    <s v="38"/>
    <s v="03"/>
    <s v="GAN_GM_2500X1253px_32m_S2A_MSIL1C"/>
    <s v="2A_MSIL1C_S2_CD_CLS_AC_20230627T222622_TRUE_60HTE_020CC"/>
    <s v="S2A_MSIL1C_GM_20220516T223803_59GNN_93.5CC"/>
  </r>
  <r>
    <m/>
    <x v="0"/>
    <x v="0"/>
    <s v="-42.46, 171.20 | Zoom:12"/>
    <b v="1"/>
    <s v="New Zealand"/>
    <x v="1"/>
    <s v="GM"/>
    <d v="2022-05-16T00:00:00"/>
    <s v="59GMP"/>
    <s v="22:37:52 UTC"/>
    <n v="100"/>
    <x v="1"/>
    <s v="PNG"/>
    <x v="1"/>
    <x v="2"/>
    <n v="97.3"/>
    <n v="100"/>
    <x v="2"/>
    <s v="44697S2A_MSIL1CCDM-MLB-GANGM4469704 Overcast (100%)"/>
    <n v="0"/>
    <s v="20220516T223752"/>
    <n v="2022"/>
    <s v="05"/>
    <n v="16"/>
    <s v="22"/>
    <s v="37"/>
    <s v="52"/>
    <s v="GAN_GM_2500X1253px_32m_S2A_MSIL1C"/>
    <s v="2A_MSIL1C_S2_CD_CLS_AC_20230627T222622_TRUE_60HTE_020CC"/>
    <s v="S2A_MSIL1C_GM_20220516T223752_59GMP_100CC"/>
  </r>
  <r>
    <m/>
    <x v="0"/>
    <x v="0"/>
    <s v="-42.46, 171.20 | Zoom:12"/>
    <b v="1"/>
    <s v="New Zealand"/>
    <x v="1"/>
    <s v="GM"/>
    <d v="2022-05-16T00:00:00"/>
    <s v="59GNP"/>
    <s v="22:37:48 UTC"/>
    <n v="100"/>
    <x v="1"/>
    <s v="PNG"/>
    <x v="1"/>
    <x v="2"/>
    <n v="97.3"/>
    <n v="100"/>
    <x v="2"/>
    <s v="44697S2A_MSIL1CCDM-MLB-GANGM4469704 Overcast (100%)"/>
    <n v="0"/>
    <s v="20220516T223748"/>
    <n v="2022"/>
    <s v="05"/>
    <n v="16"/>
    <s v="22"/>
    <s v="37"/>
    <s v="48"/>
    <s v="GAN_GM_2500X1253px_32m_S2A_MSIL1C"/>
    <s v="2A_MSIL1C_S2_CD_CLS_AC_20230627T222622_TRUE_60HTE_020CC"/>
    <s v="S2A_MSIL1C_GM_20220516T223748_59GNP_100CC"/>
  </r>
  <r>
    <m/>
    <x v="0"/>
    <x v="0"/>
    <s v="-42.46, 171.20 | Zoom:12"/>
    <b v="1"/>
    <s v="New Zealand"/>
    <x v="1"/>
    <s v="GM"/>
    <d v="2022-05-13T00:00:00"/>
    <s v="59GMN"/>
    <s v="22:28:09 UTC"/>
    <n v="99.8"/>
    <x v="1"/>
    <s v="PNG"/>
    <x v="1"/>
    <x v="2"/>
    <n v="99.124999999999986"/>
    <n v="100"/>
    <x v="2"/>
    <s v="44694S2A_MSIL1CCDM-MLB-GANGM4469404 Overcast (100%)"/>
    <n v="1"/>
    <s v="20220513T222809"/>
    <n v="2022"/>
    <s v="05"/>
    <n v="13"/>
    <s v="22"/>
    <s v="28"/>
    <s v="09"/>
    <s v="GAN_GM_2500X1253px_32m_S2A_MSIL1C"/>
    <s v="2A_MSIL1C_S2_CD_CLS_AC_20230627T222622_TRUE_60HTE_020CC"/>
    <s v="S2A_MSIL1C_GM_20220513T222809_59GMN_99.8CC"/>
  </r>
  <r>
    <m/>
    <x v="0"/>
    <x v="0"/>
    <s v="-42.46, 171.20 | Zoom:12"/>
    <b v="1"/>
    <s v="New Zealand"/>
    <x v="1"/>
    <s v="GM"/>
    <d v="2022-05-13T00:00:00"/>
    <s v="59GNN"/>
    <s v="22:28:05 UTC"/>
    <n v="99.9"/>
    <x v="1"/>
    <s v="PNG"/>
    <x v="1"/>
    <x v="2"/>
    <n v="99.124999999999986"/>
    <n v="100"/>
    <x v="2"/>
    <s v="44694S2A_MSIL1CCDM-MLB-GANGM4469404 Overcast (100%)"/>
    <n v="0"/>
    <s v="20220513T222805"/>
    <n v="2022"/>
    <s v="05"/>
    <n v="13"/>
    <s v="22"/>
    <s v="28"/>
    <s v="05"/>
    <s v="GAN_GM_2500X1253px_32m_S2A_MSIL1C"/>
    <s v="2A_MSIL1C_S2_CD_CLS_AC_20230627T222622_TRUE_60HTE_020CC"/>
    <s v="S2A_MSIL1C_GM_20220513T222805_59GNN_99.9CC"/>
  </r>
  <r>
    <m/>
    <x v="0"/>
    <x v="0"/>
    <s v="-42.46, 171.20 | Zoom:12"/>
    <b v="1"/>
    <s v="New Zealand"/>
    <x v="1"/>
    <s v="GM"/>
    <d v="2022-05-13T00:00:00"/>
    <s v="59GMP"/>
    <s v="22:27:56 UTC"/>
    <n v="98.1"/>
    <x v="1"/>
    <s v="PNG"/>
    <x v="1"/>
    <x v="2"/>
    <n v="99.124999999999986"/>
    <n v="100"/>
    <x v="2"/>
    <s v="44694S2A_MSIL1CCDM-MLB-GANGM4469404 Overcast (100%)"/>
    <n v="0"/>
    <s v="20220513T222756"/>
    <n v="2022"/>
    <s v="05"/>
    <n v="13"/>
    <s v="22"/>
    <s v="27"/>
    <s v="56"/>
    <s v="GAN_GM_2500X1253px_32m_S2A_MSIL1C"/>
    <s v="2A_MSIL1C_S2_CD_CLS_AC_20230627T222622_TRUE_60HTE_020CC"/>
    <s v="S2A_MSIL1C_GM_20220513T222756_59GMP_98.1CC"/>
  </r>
  <r>
    <m/>
    <x v="0"/>
    <x v="0"/>
    <s v="-42.46, 171.20 | Zoom:12"/>
    <b v="1"/>
    <s v="New Zealand"/>
    <x v="1"/>
    <s v="GM"/>
    <d v="2022-05-13T00:00:00"/>
    <s v="59GNP"/>
    <s v="22:27:51 UTC"/>
    <n v="98.7"/>
    <x v="1"/>
    <s v="PNG"/>
    <x v="1"/>
    <x v="2"/>
    <n v="99.124999999999986"/>
    <n v="100"/>
    <x v="2"/>
    <s v="44694S2A_MSIL1CCDM-MLB-GANGM4469404 Overcast (100%)"/>
    <n v="0"/>
    <s v="20220513T222751"/>
    <n v="2022"/>
    <s v="05"/>
    <n v="13"/>
    <s v="22"/>
    <s v="27"/>
    <s v="51"/>
    <s v="GAN_GM_2500X1253px_32m_S2A_MSIL1C"/>
    <s v="2A_MSIL1C_S2_CD_CLS_AC_20230627T222622_TRUE_60HTE_020CC"/>
    <s v="S2A_MSIL1C_GM_20220513T222751_59GNP_98.7CC"/>
  </r>
  <r>
    <m/>
    <x v="0"/>
    <x v="0"/>
    <s v="-42.46, 171.20 | Zoom:12"/>
    <b v="1"/>
    <s v="New Zealand"/>
    <x v="1"/>
    <s v="GM"/>
    <d v="2022-05-11T00:00:00"/>
    <s v="59GMN"/>
    <s v="22:38:10 UTC"/>
    <n v="8.1"/>
    <x v="1"/>
    <s v="PNG"/>
    <x v="1"/>
    <x v="2"/>
    <n v="16.3"/>
    <n v="20"/>
    <x v="0"/>
    <s v="44692S2A_MSIL1CCDM-MLB-GANGM4469202 Sunny (10%-30%)"/>
    <n v="1"/>
    <s v="20220511T223810"/>
    <n v="2022"/>
    <s v="05"/>
    <n v="11"/>
    <s v="22"/>
    <s v="38"/>
    <s v="10"/>
    <s v="GAN_GM_2500X1253px_32m_S2A_MSIL1C"/>
    <s v="2A_MSIL1C_S2_CD_CLS_AC_20230627T222622_TRUE_60HTE_020CC"/>
    <s v="S2A_MSIL1C_GM_20220511T223810_59GMN_8.1CC"/>
  </r>
  <r>
    <m/>
    <x v="0"/>
    <x v="0"/>
    <s v="-42.46, 171.20 | Zoom:12"/>
    <b v="1"/>
    <s v="New Zealand"/>
    <x v="1"/>
    <s v="GM"/>
    <d v="2022-05-11T00:00:00"/>
    <s v="59GNN"/>
    <s v="22:38:07 UTC"/>
    <n v="11.8"/>
    <x v="1"/>
    <s v="PNG"/>
    <x v="1"/>
    <x v="2"/>
    <n v="16.3"/>
    <n v="20"/>
    <x v="0"/>
    <s v="44692S2A_MSIL1CCDM-MLB-GANGM4469202 Sunny (10%-30%)"/>
    <n v="0"/>
    <s v="20220511T223807"/>
    <n v="2022"/>
    <s v="05"/>
    <n v="11"/>
    <s v="22"/>
    <s v="38"/>
    <s v="07"/>
    <s v="GAN_GM_2500X1253px_32m_S2A_MSIL1C"/>
    <s v="2A_MSIL1C_S2_CD_CLS_AC_20230627T222622_TRUE_60HTE_020CC"/>
    <s v="S2A_MSIL1C_GM_20220511T223807_59GNN_11.8CC"/>
  </r>
  <r>
    <m/>
    <x v="0"/>
    <x v="0"/>
    <s v="-42.46, 171.20 | Zoom:12"/>
    <b v="1"/>
    <s v="New Zealand"/>
    <x v="1"/>
    <s v="GM"/>
    <d v="2022-05-11T00:00:00"/>
    <s v="59GMP"/>
    <s v="22:37:56 UTC"/>
    <n v="11.7"/>
    <x v="1"/>
    <s v="PNG"/>
    <x v="1"/>
    <x v="2"/>
    <n v="16.3"/>
    <n v="20"/>
    <x v="0"/>
    <s v="44692S2A_MSIL1CCDM-MLB-GANGM4469202 Sunny (10%-30%)"/>
    <n v="0"/>
    <s v="20220511T223756"/>
    <n v="2022"/>
    <s v="05"/>
    <n v="11"/>
    <s v="22"/>
    <s v="37"/>
    <s v="56"/>
    <s v="GAN_GM_2500X1253px_32m_S2A_MSIL1C"/>
    <s v="2A_MSIL1C_S2_CD_CLS_AC_20230627T222622_TRUE_60HTE_020CC"/>
    <s v="S2A_MSIL1C_GM_20220511T223756_59GMP_11.7CC"/>
  </r>
  <r>
    <m/>
    <x v="0"/>
    <x v="0"/>
    <s v="-42.46, 171.20 | Zoom:12"/>
    <b v="1"/>
    <s v="New Zealand"/>
    <x v="1"/>
    <s v="GM"/>
    <d v="2022-05-11T00:00:00"/>
    <s v="59GNP"/>
    <s v="22:37:52 UTC"/>
    <n v="33.6"/>
    <x v="1"/>
    <s v="PNG"/>
    <x v="1"/>
    <x v="2"/>
    <n v="16.3"/>
    <n v="20"/>
    <x v="0"/>
    <s v="44692S2A_MSIL1CCDM-MLB-GANGM4469202 Sunny (10%-30%)"/>
    <n v="0"/>
    <s v="20220511T223752"/>
    <n v="2022"/>
    <s v="05"/>
    <n v="11"/>
    <s v="22"/>
    <s v="37"/>
    <s v="52"/>
    <s v="GAN_GM_2500X1253px_32m_S2A_MSIL1C"/>
    <s v="2A_MSIL1C_S2_CD_CLS_AC_20230627T222622_TRUE_60HTE_020CC"/>
    <s v="S2A_MSIL1C_GM_20220511T223752_59GNP_33.6CC"/>
  </r>
  <r>
    <m/>
    <x v="0"/>
    <x v="0"/>
    <s v="-42.46, 171.20 | Zoom:12"/>
    <b v="1"/>
    <s v="New Zealand"/>
    <x v="1"/>
    <s v="GM"/>
    <d v="2022-05-08T00:00:00"/>
    <s v="59GMN"/>
    <s v="22:28:15 UTC"/>
    <n v="14.1"/>
    <x v="1"/>
    <s v="PNG"/>
    <x v="1"/>
    <x v="2"/>
    <n v="17.724999999999998"/>
    <n v="20"/>
    <x v="0"/>
    <s v="44689S2A_MSIL1CCDM-MLB-GANGM4468902 Sunny (10%-30%)"/>
    <n v="1"/>
    <s v="20220508T222815"/>
    <n v="2022"/>
    <s v="05"/>
    <s v="08"/>
    <s v="22"/>
    <s v="28"/>
    <s v="15"/>
    <s v="GAN_GM_2500X1253px_32m_S2A_MSIL1C"/>
    <s v="2A_MSIL1C_S2_CD_CLS_AC_20230627T222622_TRUE_60HTE_020CC"/>
    <s v="S2A_MSIL1C_GM_20220508T222815_59GMN_14.1CC"/>
  </r>
  <r>
    <m/>
    <x v="0"/>
    <x v="0"/>
    <s v="-42.46, 171.20 | Zoom:12"/>
    <b v="1"/>
    <s v="New Zealand"/>
    <x v="1"/>
    <s v="GM"/>
    <d v="2022-05-08T00:00:00"/>
    <s v="59GNN"/>
    <s v="22:28:11 UTC"/>
    <n v="23.2"/>
    <x v="1"/>
    <s v="PNG"/>
    <x v="1"/>
    <x v="2"/>
    <n v="17.724999999999998"/>
    <n v="20"/>
    <x v="0"/>
    <s v="44689S2A_MSIL1CCDM-MLB-GANGM4468902 Sunny (10%-30%)"/>
    <n v="0"/>
    <s v="20220508T222811"/>
    <n v="2022"/>
    <s v="05"/>
    <s v="08"/>
    <s v="22"/>
    <s v="28"/>
    <s v="11"/>
    <s v="GAN_GM_2500X1253px_32m_S2A_MSIL1C"/>
    <s v="2A_MSIL1C_S2_CD_CLS_AC_20230627T222622_TRUE_60HTE_020CC"/>
    <s v="S2A_MSIL1C_GM_20220508T222811_59GNN_23.2CC"/>
  </r>
  <r>
    <m/>
    <x v="0"/>
    <x v="0"/>
    <s v="-42.46, 171.20 | Zoom:12"/>
    <b v="1"/>
    <s v="New Zealand"/>
    <x v="1"/>
    <s v="GM"/>
    <d v="2022-05-08T00:00:00"/>
    <s v="59GMP"/>
    <s v="22:28:02 UTC"/>
    <n v="6.8"/>
    <x v="1"/>
    <s v="PNG"/>
    <x v="1"/>
    <x v="2"/>
    <n v="17.724999999999998"/>
    <n v="20"/>
    <x v="0"/>
    <s v="44689S2A_MSIL1CCDM-MLB-GANGM4468902 Sunny (10%-30%)"/>
    <n v="0"/>
    <s v="20220508T222802"/>
    <n v="2022"/>
    <s v="05"/>
    <s v="08"/>
    <s v="22"/>
    <s v="28"/>
    <s v="02"/>
    <s v="GAN_GM_2500X1253px_32m_S2A_MSIL1C"/>
    <s v="2A_MSIL1C_S2_CD_CLS_AC_20230627T222622_TRUE_60HTE_020CC"/>
    <s v="S2A_MSIL1C_GM_20220508T222802_59GMP_6.8CC"/>
  </r>
  <r>
    <m/>
    <x v="0"/>
    <x v="0"/>
    <s v="-42.46, 171.20 | Zoom:12"/>
    <b v="1"/>
    <s v="New Zealand"/>
    <x v="1"/>
    <s v="GM"/>
    <d v="2022-05-08T00:00:00"/>
    <s v="59GNP"/>
    <s v="22:27:57 UTC"/>
    <n v="26.8"/>
    <x v="1"/>
    <s v="PNG"/>
    <x v="1"/>
    <x v="2"/>
    <n v="17.724999999999998"/>
    <n v="20"/>
    <x v="0"/>
    <s v="44689S2A_MSIL1CCDM-MLB-GANGM4468902 Sunny (10%-30%)"/>
    <n v="0"/>
    <s v="20220508T222757"/>
    <n v="2022"/>
    <s v="05"/>
    <s v="08"/>
    <s v="22"/>
    <s v="27"/>
    <s v="57"/>
    <s v="GAN_GM_2500X1253px_32m_S2A_MSIL1C"/>
    <s v="2A_MSIL1C_S2_CD_CLS_AC_20230627T222622_TRUE_60HTE_020CC"/>
    <s v="S2A_MSIL1C_GM_20220508T222757_59GNP_26.8CC"/>
  </r>
  <r>
    <m/>
    <x v="0"/>
    <x v="0"/>
    <s v="-42.46, 171.20 | Zoom:12"/>
    <b v="1"/>
    <s v="New Zealand"/>
    <x v="1"/>
    <s v="GM"/>
    <d v="2022-05-06T00:00:00"/>
    <s v="59GMN"/>
    <s v="22:38:03 UTC"/>
    <n v="86.5"/>
    <x v="1"/>
    <s v="PNG"/>
    <x v="1"/>
    <x v="2"/>
    <n v="65.25"/>
    <n v="70"/>
    <x v="1"/>
    <s v="44687S2A_MSIL1CCDM-MLB-GANGM4468703 Cloudy (40%-90%)"/>
    <n v="1"/>
    <s v="20220506T223803"/>
    <n v="2022"/>
    <s v="05"/>
    <s v="06"/>
    <s v="22"/>
    <s v="38"/>
    <s v="03"/>
    <s v="GAN_GM_2500X1253px_32m_S2A_MSIL1C"/>
    <s v="2A_MSIL1C_S2_CD_CLS_AC_20230627T222622_TRUE_60HTE_020CC"/>
    <s v="S2A_MSIL1C_GM_20220506T223803_59GMN_86.5CC"/>
  </r>
  <r>
    <m/>
    <x v="0"/>
    <x v="0"/>
    <s v="-42.46, 171.20 | Zoom:12"/>
    <b v="1"/>
    <s v="New Zealand"/>
    <x v="1"/>
    <s v="GM"/>
    <d v="2022-05-06T00:00:00"/>
    <s v="59GNN"/>
    <s v="22:37:59 UTC"/>
    <n v="89"/>
    <x v="1"/>
    <s v="PNG"/>
    <x v="1"/>
    <x v="2"/>
    <n v="65.25"/>
    <n v="70"/>
    <x v="1"/>
    <s v="44687S2A_MSIL1CCDM-MLB-GANGM4468703 Cloudy (40%-90%)"/>
    <n v="0"/>
    <s v="20220506T223759"/>
    <n v="2022"/>
    <s v="05"/>
    <s v="06"/>
    <s v="22"/>
    <s v="37"/>
    <s v="59"/>
    <s v="GAN_GM_2500X1253px_32m_S2A_MSIL1C"/>
    <s v="2A_MSIL1C_S2_CD_CLS_AC_20230627T222622_TRUE_60HTE_020CC"/>
    <s v="S2A_MSIL1C_GM_20220506T223759_59GNN_89CC"/>
  </r>
  <r>
    <m/>
    <x v="0"/>
    <x v="0"/>
    <s v="-42.46, 171.20 | Zoom:12"/>
    <b v="1"/>
    <s v="New Zealand"/>
    <x v="1"/>
    <s v="GM"/>
    <d v="2022-05-06T00:00:00"/>
    <s v="59GMP"/>
    <s v="22:37:49 UTC"/>
    <n v="40"/>
    <x v="1"/>
    <s v="PNG"/>
    <x v="1"/>
    <x v="2"/>
    <n v="65.25"/>
    <n v="70"/>
    <x v="1"/>
    <s v="44687S2A_MSIL1CCDM-MLB-GANGM4468703 Cloudy (40%-90%)"/>
    <n v="0"/>
    <s v="20220506T223749"/>
    <n v="2022"/>
    <s v="05"/>
    <s v="06"/>
    <s v="22"/>
    <s v="37"/>
    <s v="49"/>
    <s v="GAN_GM_2500X1253px_32m_S2A_MSIL1C"/>
    <s v="2A_MSIL1C_S2_CD_CLS_AC_20230627T222622_TRUE_60HTE_020CC"/>
    <s v="S2A_MSIL1C_GM_20220506T223749_59GMP_40CC"/>
  </r>
  <r>
    <m/>
    <x v="0"/>
    <x v="0"/>
    <s v="-42.46, 171.20 | Zoom:12"/>
    <b v="1"/>
    <s v="New Zealand"/>
    <x v="1"/>
    <s v="GM"/>
    <d v="2022-05-06T00:00:00"/>
    <s v="59GNP"/>
    <s v="22:37:45 UTC"/>
    <n v="45.5"/>
    <x v="1"/>
    <s v="PNG"/>
    <x v="1"/>
    <x v="2"/>
    <n v="65.25"/>
    <n v="70"/>
    <x v="1"/>
    <s v="44687S2A_MSIL1CCDM-MLB-GANGM4468703 Cloudy (40%-90%)"/>
    <n v="0"/>
    <s v="20220506T223745"/>
    <n v="2022"/>
    <s v="05"/>
    <s v="06"/>
    <s v="22"/>
    <s v="37"/>
    <s v="45"/>
    <s v="GAN_GM_2500X1253px_32m_S2A_MSIL1C"/>
    <s v="2A_MSIL1C_S2_CD_CLS_AC_20230627T222622_TRUE_60HTE_020CC"/>
    <s v="S2A_MSIL1C_GM_20220506T223745_59GNP_45.5CC"/>
  </r>
  <r>
    <m/>
    <x v="0"/>
    <x v="0"/>
    <s v="-42.46, 171.20 | Zoom:12"/>
    <b v="1"/>
    <s v="New Zealand"/>
    <x v="1"/>
    <s v="GM"/>
    <d v="2022-05-03T00:00:00"/>
    <s v="59GMN"/>
    <s v="22:38:06 UTC"/>
    <n v="0.9"/>
    <x v="1"/>
    <s v="PNG"/>
    <x v="1"/>
    <x v="2"/>
    <n v="11.25"/>
    <n v="20"/>
    <x v="0"/>
    <s v="44684S2A_MSIL1CCDM-MLB-GANGM4468402 Sunny (10%-30%)"/>
    <n v="1"/>
    <s v="20220503T223806"/>
    <n v="2022"/>
    <s v="05"/>
    <s v="03"/>
    <s v="22"/>
    <s v="38"/>
    <s v="06"/>
    <s v="GAN_GM_2500X1253px_32m_S2A_MSIL1C"/>
    <s v="2A_MSIL1C_S2_CD_CLS_AC_20230627T222622_TRUE_60HTE_020CC"/>
    <s v="S2A_MSIL1C_GM_20220503T223806_59GMN_0.9CC"/>
  </r>
  <r>
    <m/>
    <x v="0"/>
    <x v="0"/>
    <s v="-42.46, 171.20 | Zoom:12"/>
    <b v="1"/>
    <s v="New Zealand"/>
    <x v="1"/>
    <s v="GM"/>
    <d v="2022-05-03T00:00:00"/>
    <s v="59GNN"/>
    <s v="22:38:03 UTC"/>
    <n v="1.1000000000000001"/>
    <x v="1"/>
    <s v="PNG"/>
    <x v="1"/>
    <x v="2"/>
    <n v="11.25"/>
    <n v="20"/>
    <x v="0"/>
    <s v="44684S2A_MSIL1CCDM-MLB-GANGM4468402 Sunny (10%-30%)"/>
    <n v="0"/>
    <s v="20220503T223803"/>
    <n v="2022"/>
    <s v="05"/>
    <s v="03"/>
    <s v="22"/>
    <s v="38"/>
    <s v="03"/>
    <s v="GAN_GM_2500X1253px_32m_S2A_MSIL1C"/>
    <s v="2A_MSIL1C_S2_CD_CLS_AC_20230627T222622_TRUE_60HTE_020CC"/>
    <s v="S2A_MSIL1C_GM_20220503T223803_59GNN_1.1CC"/>
  </r>
  <r>
    <m/>
    <x v="0"/>
    <x v="0"/>
    <s v="-42.46, 171.20 | Zoom:12"/>
    <b v="1"/>
    <s v="New Zealand"/>
    <x v="1"/>
    <s v="GM"/>
    <d v="2022-05-03T00:00:00"/>
    <s v="59GMP"/>
    <s v="22:37:53 UTC"/>
    <n v="35.700000000000003"/>
    <x v="1"/>
    <s v="PNG"/>
    <x v="1"/>
    <x v="2"/>
    <n v="11.25"/>
    <n v="20"/>
    <x v="0"/>
    <s v="44684S2A_MSIL1CCDM-MLB-GANGM4468402 Sunny (10%-30%)"/>
    <n v="0"/>
    <s v="20220503T223753"/>
    <n v="2022"/>
    <s v="05"/>
    <s v="03"/>
    <s v="22"/>
    <s v="37"/>
    <s v="53"/>
    <s v="GAN_GM_2500X1253px_32m_S2A_MSIL1C"/>
    <s v="2A_MSIL1C_S2_CD_CLS_AC_20230627T222622_TRUE_60HTE_020CC"/>
    <s v="S2A_MSIL1C_GM_20220503T223753_59GMP_35.7CC"/>
  </r>
  <r>
    <m/>
    <x v="0"/>
    <x v="0"/>
    <s v="-42.46, 171.20 | Zoom:12"/>
    <b v="1"/>
    <s v="New Zealand"/>
    <x v="1"/>
    <s v="GM"/>
    <d v="2022-05-03T00:00:00"/>
    <s v="59GNP"/>
    <s v="22:37:48 UTC"/>
    <n v="7.3"/>
    <x v="1"/>
    <s v="PNG"/>
    <x v="1"/>
    <x v="2"/>
    <n v="11.25"/>
    <n v="20"/>
    <x v="0"/>
    <s v="44684S2A_MSIL1CCDM-MLB-GANGM4468402 Sunny (10%-30%)"/>
    <n v="0"/>
    <s v="20220503T223748"/>
    <n v="2022"/>
    <s v="05"/>
    <s v="03"/>
    <s v="22"/>
    <s v="37"/>
    <s v="48"/>
    <s v="GAN_GM_2500X1253px_32m_S2A_MSIL1C"/>
    <s v="2A_MSIL1C_S2_CD_CLS_AC_20230627T222622_TRUE_60HTE_020CC"/>
    <s v="S2A_MSIL1C_GM_20220503T223748_59GNP_7.3CC"/>
  </r>
  <r>
    <m/>
    <x v="0"/>
    <x v="0"/>
    <s v="-42.46, 171.20 | Zoom:12"/>
    <b v="1"/>
    <s v="New Zealand"/>
    <x v="1"/>
    <s v="GM"/>
    <d v="2022-05-01T00:00:00"/>
    <s v="59GMN"/>
    <s v="22:38:12 UTC"/>
    <n v="41"/>
    <x v="1"/>
    <s v="PNG"/>
    <x v="1"/>
    <x v="2"/>
    <n v="50.15"/>
    <n v="60"/>
    <x v="1"/>
    <s v="44682S2A_MSIL1CCDM-MLB-GANGM4468203 Cloudy (40%-90%)"/>
    <n v="1"/>
    <s v="20220501T223812"/>
    <n v="2022"/>
    <s v="05"/>
    <s v="01"/>
    <s v="22"/>
    <s v="38"/>
    <s v="12"/>
    <s v="GAN_GM_2500X1253px_32m_S2A_MSIL1C"/>
    <s v="2A_MSIL1C_S2_CD_CLS_AC_20230627T222622_TRUE_60HTE_020CC"/>
    <s v="S2A_MSIL1C_GM_20220501T223812_59GMN_41CC"/>
  </r>
  <r>
    <m/>
    <x v="0"/>
    <x v="0"/>
    <s v="-42.46, 171.20 | Zoom:12"/>
    <b v="1"/>
    <s v="New Zealand"/>
    <x v="1"/>
    <s v="GM"/>
    <d v="2022-05-01T00:00:00"/>
    <s v="59GNN"/>
    <s v="22:38:08 UTC"/>
    <n v="70.599999999999994"/>
    <x v="1"/>
    <s v="PNG"/>
    <x v="1"/>
    <x v="2"/>
    <n v="50.15"/>
    <n v="60"/>
    <x v="1"/>
    <s v="44682S2A_MSIL1CCDM-MLB-GANGM4468203 Cloudy (40%-90%)"/>
    <n v="0"/>
    <s v="20220501T223808"/>
    <n v="2022"/>
    <s v="05"/>
    <s v="01"/>
    <s v="22"/>
    <s v="38"/>
    <s v="08"/>
    <s v="GAN_GM_2500X1253px_32m_S2A_MSIL1C"/>
    <s v="2A_MSIL1C_S2_CD_CLS_AC_20230627T222622_TRUE_60HTE_020CC"/>
    <s v="S2A_MSIL1C_GM_20220501T223808_59GNN_70.6CC"/>
  </r>
  <r>
    <m/>
    <x v="0"/>
    <x v="0"/>
    <s v="-42.46, 171.20 | Zoom:12"/>
    <b v="1"/>
    <s v="New Zealand"/>
    <x v="1"/>
    <s v="GM"/>
    <d v="2022-05-01T00:00:00"/>
    <s v="59GMP"/>
    <s v="22:37:58 UTC"/>
    <n v="29"/>
    <x v="1"/>
    <s v="PNG"/>
    <x v="1"/>
    <x v="2"/>
    <n v="50.15"/>
    <n v="60"/>
    <x v="1"/>
    <s v="44682S2A_MSIL1CCDM-MLB-GANGM4468203 Cloudy (40%-90%)"/>
    <n v="0"/>
    <s v="20220501T223758"/>
    <n v="2022"/>
    <s v="05"/>
    <s v="01"/>
    <s v="22"/>
    <s v="37"/>
    <s v="58"/>
    <s v="GAN_GM_2500X1253px_32m_S2A_MSIL1C"/>
    <s v="2A_MSIL1C_S2_CD_CLS_AC_20230627T222622_TRUE_60HTE_020CC"/>
    <s v="S2A_MSIL1C_GM_20220501T223758_59GMP_29CC"/>
  </r>
  <r>
    <m/>
    <x v="0"/>
    <x v="0"/>
    <s v="-42.46, 171.20 | Zoom:12"/>
    <b v="1"/>
    <s v="New Zealand"/>
    <x v="1"/>
    <s v="GM"/>
    <d v="2022-05-01T00:00:00"/>
    <s v="59GNP"/>
    <s v="22:37:54 UTC"/>
    <n v="60"/>
    <x v="1"/>
    <s v="PNG"/>
    <x v="1"/>
    <x v="2"/>
    <n v="50.15"/>
    <n v="60"/>
    <x v="1"/>
    <s v="44682S2A_MSIL1CCDM-MLB-GANGM4468203 Cloudy (40%-90%)"/>
    <n v="0"/>
    <s v="20220501T223754"/>
    <n v="2022"/>
    <s v="05"/>
    <s v="01"/>
    <s v="22"/>
    <s v="37"/>
    <s v="54"/>
    <s v="GAN_GM_2500X1253px_32m_S2A_MSIL1C"/>
    <s v="2A_MSIL1C_S2_CD_CLS_AC_20230627T222622_TRUE_60HTE_020CC"/>
    <s v="S2A_MSIL1C_GM_20220501T223754_59GNP_60CC"/>
  </r>
  <r>
    <m/>
    <x v="0"/>
    <x v="0"/>
    <s v="-42.46, 171.20 | Zoom:12"/>
    <b v="1"/>
    <s v="New Zealand"/>
    <x v="1"/>
    <s v="GM"/>
    <d v="2022-04-28T00:00:00"/>
    <s v="59GMN"/>
    <s v="22:28:16 UTC"/>
    <n v="0.1"/>
    <x v="1"/>
    <s v="PNG"/>
    <x v="1"/>
    <x v="2"/>
    <n v="0.67500000000000004"/>
    <n v="10"/>
    <x v="0"/>
    <s v="44679S2A_MSIL1CCDM-MLB-GANGM4467902 Sunny (10%-30%)"/>
    <n v="1"/>
    <s v="20220428T222816"/>
    <n v="2022"/>
    <s v="04"/>
    <n v="28"/>
    <s v="22"/>
    <s v="28"/>
    <s v="16"/>
    <s v="GAN_GM_2500X1253px_32m_S2A_MSIL1C"/>
    <s v="2A_MSIL1C_S2_CD_CLS_AC_20230627T222622_TRUE_60HTE_020CC"/>
    <s v="S2A_MSIL1C_GM_20220428T222816_59GMN_0.1CC"/>
  </r>
  <r>
    <m/>
    <x v="0"/>
    <x v="0"/>
    <s v="-42.46, 171.20 | Zoom:12"/>
    <b v="1"/>
    <s v="New Zealand"/>
    <x v="1"/>
    <s v="GM"/>
    <d v="2022-04-28T00:00:00"/>
    <s v="59GNN"/>
    <s v="22:28:12 UTC"/>
    <n v="0.2"/>
    <x v="1"/>
    <s v="PNG"/>
    <x v="1"/>
    <x v="2"/>
    <n v="0.67500000000000004"/>
    <n v="10"/>
    <x v="0"/>
    <s v="44679S2A_MSIL1CCDM-MLB-GANGM4467902 Sunny (10%-30%)"/>
    <n v="0"/>
    <s v="20220428T222812"/>
    <n v="2022"/>
    <s v="04"/>
    <n v="28"/>
    <s v="22"/>
    <s v="28"/>
    <s v="12"/>
    <s v="GAN_GM_2500X1253px_32m_S2A_MSIL1C"/>
    <s v="2A_MSIL1C_S2_CD_CLS_AC_20230627T222622_TRUE_60HTE_020CC"/>
    <s v="S2A_MSIL1C_GM_20220428T222812_59GNN_0.2CC"/>
  </r>
  <r>
    <m/>
    <x v="0"/>
    <x v="0"/>
    <s v="-42.46, 171.20 | Zoom:12"/>
    <b v="1"/>
    <s v="New Zealand"/>
    <x v="1"/>
    <s v="GM"/>
    <d v="2022-04-28T00:00:00"/>
    <s v="59GMP"/>
    <s v="22:28:03 UTC"/>
    <n v="0.3"/>
    <x v="1"/>
    <s v="PNG"/>
    <x v="1"/>
    <x v="2"/>
    <n v="0.67500000000000004"/>
    <n v="10"/>
    <x v="0"/>
    <s v="44679S2A_MSIL1CCDM-MLB-GANGM4467902 Sunny (10%-30%)"/>
    <n v="0"/>
    <s v="20220428T222803"/>
    <n v="2022"/>
    <s v="04"/>
    <n v="28"/>
    <s v="22"/>
    <s v="28"/>
    <s v="03"/>
    <s v="GAN_GM_2500X1253px_32m_S2A_MSIL1C"/>
    <s v="2A_MSIL1C_S2_CD_CLS_AC_20230627T222622_TRUE_60HTE_020CC"/>
    <s v="S2A_MSIL1C_GM_20220428T222803_59GMP_0.3CC"/>
  </r>
  <r>
    <m/>
    <x v="0"/>
    <x v="0"/>
    <s v="-42.46, 171.20 | Zoom:12"/>
    <b v="1"/>
    <s v="New Zealand"/>
    <x v="1"/>
    <s v="GM"/>
    <d v="2022-04-28T00:00:00"/>
    <s v="59GNP"/>
    <s v="22:27:58 UTC"/>
    <n v="2.1"/>
    <x v="1"/>
    <s v="PNG"/>
    <x v="1"/>
    <x v="2"/>
    <n v="0.67500000000000004"/>
    <n v="10"/>
    <x v="0"/>
    <s v="44679S2A_MSIL1CCDM-MLB-GANGM4467902 Sunny (10%-30%)"/>
    <n v="0"/>
    <s v="20220428T222758"/>
    <n v="2022"/>
    <s v="04"/>
    <n v="28"/>
    <s v="22"/>
    <s v="27"/>
    <s v="58"/>
    <s v="GAN_GM_2500X1253px_32m_S2A_MSIL1C"/>
    <s v="2A_MSIL1C_S2_CD_CLS_AC_20230627T222622_TRUE_60HTE_020CC"/>
    <s v="S2A_MSIL1C_GM_20220428T222758_59GNP_2.1CC"/>
  </r>
  <r>
    <m/>
    <x v="0"/>
    <x v="0"/>
    <s v="-42.46, 171.20 | Zoom:12"/>
    <b v="1"/>
    <s v="New Zealand"/>
    <x v="1"/>
    <s v="GM"/>
    <d v="2022-04-26T00:00:00"/>
    <s v="59GMN"/>
    <s v="22:38:00 UTC"/>
    <n v="1.1000000000000001"/>
    <x v="1"/>
    <s v="PNG"/>
    <x v="1"/>
    <x v="2"/>
    <n v="9.9499999999999993"/>
    <n v="10"/>
    <x v="0"/>
    <s v="44677S2A_MSIL1CCDM-MLB-GANGM4467702 Sunny (10%-30%)"/>
    <n v="1"/>
    <s v="20220426T223800"/>
    <n v="2022"/>
    <s v="04"/>
    <n v="26"/>
    <s v="22"/>
    <s v="38"/>
    <s v="00"/>
    <s v="GAN_GM_2500X1253px_32m_S2A_MSIL1C"/>
    <s v="2A_MSIL1C_S2_CD_CLS_AC_20230627T222622_TRUE_60HTE_020CC"/>
    <s v="S2A_MSIL1C_GM_20220426T223800_59GMN_1.1CC"/>
  </r>
  <r>
    <m/>
    <x v="0"/>
    <x v="0"/>
    <s v="-42.46, 171.20 | Zoom:12"/>
    <b v="1"/>
    <s v="New Zealand"/>
    <x v="1"/>
    <s v="GM"/>
    <d v="2022-04-26T00:00:00"/>
    <s v="59GNN"/>
    <s v="22:37:56 UTC"/>
    <n v="0"/>
    <x v="1"/>
    <s v="PNG"/>
    <x v="1"/>
    <x v="2"/>
    <n v="9.9499999999999993"/>
    <n v="10"/>
    <x v="0"/>
    <s v="44677S2A_MSIL1CCDM-MLB-GANGM4467702 Sunny (10%-30%)"/>
    <n v="0"/>
    <s v="20220426T223756"/>
    <n v="2022"/>
    <s v="04"/>
    <n v="26"/>
    <s v="22"/>
    <s v="37"/>
    <s v="56"/>
    <s v="GAN_GM_2500X1253px_32m_S2A_MSIL1C"/>
    <s v="2A_MSIL1C_S2_CD_CLS_AC_20230627T222622_TRUE_60HTE_020CC"/>
    <s v="S2A_MSIL1C_GM_20220426T223756_59GNN_0CC"/>
  </r>
  <r>
    <m/>
    <x v="0"/>
    <x v="0"/>
    <s v="-42.46, 171.20 | Zoom:12"/>
    <b v="1"/>
    <s v="New Zealand"/>
    <x v="1"/>
    <s v="GM"/>
    <d v="2022-04-26T00:00:00"/>
    <s v="59GMP"/>
    <s v="22:37:46 UTC"/>
    <n v="36.299999999999997"/>
    <x v="1"/>
    <s v="PNG"/>
    <x v="1"/>
    <x v="2"/>
    <n v="9.9499999999999993"/>
    <n v="10"/>
    <x v="0"/>
    <s v="44677S2A_MSIL1CCDM-MLB-GANGM4467702 Sunny (10%-30%)"/>
    <n v="0"/>
    <s v="20220426T223746"/>
    <n v="2022"/>
    <s v="04"/>
    <n v="26"/>
    <s v="22"/>
    <s v="37"/>
    <s v="46"/>
    <s v="GAN_GM_2500X1253px_32m_S2A_MSIL1C"/>
    <s v="2A_MSIL1C_S2_CD_CLS_AC_20230627T222622_TRUE_60HTE_020CC"/>
    <s v="S2A_MSIL1C_GM_20220426T223746_59GMP_36.3CC"/>
  </r>
  <r>
    <m/>
    <x v="0"/>
    <x v="0"/>
    <s v="-42.46, 171.20 | Zoom:12"/>
    <b v="1"/>
    <s v="New Zealand"/>
    <x v="1"/>
    <s v="GM"/>
    <d v="2022-04-26T00:00:00"/>
    <s v="59GNP"/>
    <s v="22:37:42 UTC"/>
    <n v="2.4"/>
    <x v="1"/>
    <s v="PNG"/>
    <x v="1"/>
    <x v="2"/>
    <n v="9.9499999999999993"/>
    <n v="10"/>
    <x v="0"/>
    <s v="44677S2A_MSIL1CCDM-MLB-GANGM4467702 Sunny (10%-30%)"/>
    <n v="0"/>
    <s v="20220426T223742"/>
    <n v="2022"/>
    <s v="04"/>
    <n v="26"/>
    <s v="22"/>
    <s v="37"/>
    <s v="42"/>
    <s v="GAN_GM_2500X1253px_32m_S2A_MSIL1C"/>
    <s v="2A_MSIL1C_S2_CD_CLS_AC_20230627T222622_TRUE_60HTE_020CC"/>
    <s v="S2A_MSIL1C_GM_20220426T223742_59GNP_2.4CC"/>
  </r>
  <r>
    <m/>
    <x v="0"/>
    <x v="0"/>
    <s v="-42.46, 171.20 | Zoom:12"/>
    <b v="1"/>
    <s v="New Zealand"/>
    <x v="1"/>
    <s v="GM"/>
    <d v="2022-04-23T00:00:00"/>
    <s v="59GMN"/>
    <s v="22:28:05 UTC"/>
    <n v="62.3"/>
    <x v="1"/>
    <s v="PNG"/>
    <x v="1"/>
    <x v="2"/>
    <n v="64.575000000000003"/>
    <n v="70"/>
    <x v="1"/>
    <s v="44674S2A_MSIL1CCDM-MLB-GANGM4467403 Cloudy (40%-90%)"/>
    <n v="1"/>
    <s v="20220423T222805"/>
    <n v="2022"/>
    <s v="04"/>
    <n v="23"/>
    <s v="22"/>
    <s v="28"/>
    <s v="05"/>
    <s v="GAN_GM_2500X1253px_32m_S2A_MSIL1C"/>
    <s v="2A_MSIL1C_S2_CD_CLS_AC_20230627T222622_TRUE_60HTE_020CC"/>
    <s v="S2A_MSIL1C_GM_20220423T222805_59GMN_62.3CC"/>
  </r>
  <r>
    <m/>
    <x v="0"/>
    <x v="0"/>
    <s v="-42.46, 171.20 | Zoom:12"/>
    <b v="1"/>
    <s v="New Zealand"/>
    <x v="1"/>
    <s v="GM"/>
    <d v="2022-04-23T00:00:00"/>
    <s v="59GNN"/>
    <s v="22:28:01 UTC"/>
    <n v="69.400000000000006"/>
    <x v="1"/>
    <s v="PNG"/>
    <x v="1"/>
    <x v="2"/>
    <n v="64.575000000000003"/>
    <n v="70"/>
    <x v="1"/>
    <s v="44674S2A_MSIL1CCDM-MLB-GANGM4467403 Cloudy (40%-90%)"/>
    <n v="0"/>
    <s v="20220423T222801"/>
    <n v="2022"/>
    <s v="04"/>
    <n v="23"/>
    <s v="22"/>
    <s v="28"/>
    <s v="01"/>
    <s v="GAN_GM_2500X1253px_32m_S2A_MSIL1C"/>
    <s v="2A_MSIL1C_S2_CD_CLS_AC_20230627T222622_TRUE_60HTE_020CC"/>
    <s v="S2A_MSIL1C_GM_20220423T222801_59GNN_69.4CC"/>
  </r>
  <r>
    <m/>
    <x v="0"/>
    <x v="0"/>
    <s v="-42.46, 171.20 | Zoom:12"/>
    <b v="1"/>
    <s v="New Zealand"/>
    <x v="1"/>
    <s v="GM"/>
    <d v="2022-04-23T00:00:00"/>
    <s v="59GMP"/>
    <s v="22:27:52 UTC"/>
    <n v="49.3"/>
    <x v="1"/>
    <s v="PNG"/>
    <x v="1"/>
    <x v="2"/>
    <n v="64.575000000000003"/>
    <n v="70"/>
    <x v="1"/>
    <s v="44674S2A_MSIL1CCDM-MLB-GANGM4467403 Cloudy (40%-90%)"/>
    <n v="0"/>
    <s v="20220423T222752"/>
    <n v="2022"/>
    <s v="04"/>
    <n v="23"/>
    <s v="22"/>
    <s v="27"/>
    <s v="52"/>
    <s v="GAN_GM_2500X1253px_32m_S2A_MSIL1C"/>
    <s v="2A_MSIL1C_S2_CD_CLS_AC_20230627T222622_TRUE_60HTE_020CC"/>
    <s v="S2A_MSIL1C_GM_20220423T222752_59GMP_49.3CC"/>
  </r>
  <r>
    <m/>
    <x v="0"/>
    <x v="0"/>
    <s v="-42.46, 171.20 | Zoom:12"/>
    <b v="1"/>
    <s v="New Zealand"/>
    <x v="1"/>
    <s v="GM"/>
    <d v="2022-04-23T00:00:00"/>
    <s v="59GNP"/>
    <s v="22:27:47 UTC"/>
    <n v="77.3"/>
    <x v="1"/>
    <s v="PNG"/>
    <x v="1"/>
    <x v="2"/>
    <n v="64.575000000000003"/>
    <n v="70"/>
    <x v="1"/>
    <s v="44674S2A_MSIL1CCDM-MLB-GANGM4467403 Cloudy (40%-90%)"/>
    <n v="0"/>
    <s v="20220423T222747"/>
    <n v="2022"/>
    <s v="04"/>
    <n v="23"/>
    <s v="22"/>
    <s v="27"/>
    <s v="47"/>
    <s v="GAN_GM_2500X1253px_32m_S2A_MSIL1C"/>
    <s v="2A_MSIL1C_S2_CD_CLS_AC_20230627T222622_TRUE_60HTE_020CC"/>
    <s v="S2A_MSIL1C_GM_20220423T222747_59GNP_77.3CC"/>
  </r>
  <r>
    <m/>
    <x v="0"/>
    <x v="0"/>
    <s v="-42.46, 171.20 | Zoom:12"/>
    <b v="1"/>
    <s v="New Zealand"/>
    <x v="1"/>
    <s v="GM"/>
    <d v="2022-04-21T00:00:00"/>
    <s v="59GMN"/>
    <s v="22:38:12 UTC"/>
    <n v="33.9"/>
    <x v="1"/>
    <s v="PNG"/>
    <x v="1"/>
    <x v="2"/>
    <n v="28.824999999999999"/>
    <n v="30"/>
    <x v="0"/>
    <s v="44672S2A_MSIL1CCDM-MLB-GANGM4467202 Sunny (10%-30%)"/>
    <n v="1"/>
    <s v="20220421T223812"/>
    <n v="2022"/>
    <s v="04"/>
    <n v="21"/>
    <s v="22"/>
    <s v="38"/>
    <s v="12"/>
    <s v="GAN_GM_2500X1253px_32m_S2A_MSIL1C"/>
    <s v="2A_MSIL1C_S2_CD_CLS_AC_20230627T222622_TRUE_60HTE_020CC"/>
    <s v="S2A_MSIL1C_GM_20220421T223812_59GMN_33.9CC"/>
  </r>
  <r>
    <m/>
    <x v="0"/>
    <x v="0"/>
    <s v="-42.46, 171.20 | Zoom:12"/>
    <b v="1"/>
    <s v="New Zealand"/>
    <x v="1"/>
    <s v="GM"/>
    <d v="2022-04-21T00:00:00"/>
    <s v="59GNN"/>
    <s v="22:38:08 UTC"/>
    <n v="16"/>
    <x v="1"/>
    <s v="PNG"/>
    <x v="1"/>
    <x v="2"/>
    <n v="28.824999999999999"/>
    <n v="30"/>
    <x v="0"/>
    <s v="44672S2A_MSIL1CCDM-MLB-GANGM4467202 Sunny (10%-30%)"/>
    <n v="0"/>
    <s v="20220421T223808"/>
    <n v="2022"/>
    <s v="04"/>
    <n v="21"/>
    <s v="22"/>
    <s v="38"/>
    <s v="08"/>
    <s v="GAN_GM_2500X1253px_32m_S2A_MSIL1C"/>
    <s v="2A_MSIL1C_S2_CD_CLS_AC_20230627T222622_TRUE_60HTE_020CC"/>
    <s v="S2A_MSIL1C_GM_20220421T223808_59GNN_16CC"/>
  </r>
  <r>
    <m/>
    <x v="0"/>
    <x v="0"/>
    <s v="-42.46, 171.20 | Zoom:12"/>
    <b v="1"/>
    <s v="New Zealand"/>
    <x v="1"/>
    <s v="GM"/>
    <d v="2022-04-21T00:00:00"/>
    <s v="59GMP"/>
    <s v="22:37:57 UTC"/>
    <n v="19.2"/>
    <x v="1"/>
    <s v="PNG"/>
    <x v="1"/>
    <x v="2"/>
    <n v="28.824999999999999"/>
    <n v="30"/>
    <x v="0"/>
    <s v="44672S2A_MSIL1CCDM-MLB-GANGM4467202 Sunny (10%-30%)"/>
    <n v="0"/>
    <s v="20220421T223757"/>
    <n v="2022"/>
    <s v="04"/>
    <n v="21"/>
    <s v="22"/>
    <s v="37"/>
    <s v="57"/>
    <s v="GAN_GM_2500X1253px_32m_S2A_MSIL1C"/>
    <s v="2A_MSIL1C_S2_CD_CLS_AC_20230627T222622_TRUE_60HTE_020CC"/>
    <s v="S2A_MSIL1C_GM_20220421T223757_59GMP_19.2CC"/>
  </r>
  <r>
    <m/>
    <x v="0"/>
    <x v="0"/>
    <s v="-42.46, 171.20 | Zoom:12"/>
    <b v="1"/>
    <s v="New Zealand"/>
    <x v="1"/>
    <s v="GM"/>
    <d v="2022-04-21T00:00:00"/>
    <s v="59GNP"/>
    <s v="22:37:53 UTC"/>
    <n v="46.2"/>
    <x v="1"/>
    <s v="PNG"/>
    <x v="1"/>
    <x v="2"/>
    <n v="28.824999999999999"/>
    <n v="30"/>
    <x v="0"/>
    <s v="44672S2A_MSIL1CCDM-MLB-GANGM4467202 Sunny (10%-30%)"/>
    <n v="0"/>
    <s v="20220421T223753"/>
    <n v="2022"/>
    <s v="04"/>
    <n v="21"/>
    <s v="22"/>
    <s v="37"/>
    <s v="53"/>
    <s v="GAN_GM_2500X1253px_32m_S2A_MSIL1C"/>
    <s v="2A_MSIL1C_S2_CD_CLS_AC_20230627T222622_TRUE_60HTE_020CC"/>
    <s v="S2A_MSIL1C_GM_20220421T223753_59GNP_46.2CC"/>
  </r>
  <r>
    <m/>
    <x v="0"/>
    <x v="0"/>
    <s v="-42.46, 171.20 | Zoom:12"/>
    <b v="1"/>
    <s v="New Zealand"/>
    <x v="1"/>
    <s v="GM"/>
    <d v="2022-04-18T00:00:00"/>
    <s v="59GMN"/>
    <s v="22:28:14 UTC"/>
    <n v="61.3"/>
    <x v="1"/>
    <s v="PNG"/>
    <x v="1"/>
    <x v="2"/>
    <n v="48.325000000000003"/>
    <n v="50"/>
    <x v="1"/>
    <s v="44669S2A_MSIL1CCDM-MLB-GANGM4466903 Cloudy (40%-90%)"/>
    <n v="1"/>
    <s v="20220418T222814"/>
    <n v="2022"/>
    <s v="04"/>
    <n v="18"/>
    <s v="22"/>
    <s v="28"/>
    <s v="14"/>
    <s v="GAN_GM_2500X1253px_32m_S2A_MSIL1C"/>
    <s v="2A_MSIL1C_S2_CD_CLS_AC_20230627T222622_TRUE_60HTE_020CC"/>
    <s v="S2A_MSIL1C_GM_20220418T222814_59GMN_61.3CC"/>
  </r>
  <r>
    <m/>
    <x v="0"/>
    <x v="0"/>
    <s v="-42.46, 171.20 | Zoom:12"/>
    <b v="1"/>
    <s v="New Zealand"/>
    <x v="1"/>
    <s v="GM"/>
    <d v="2022-04-18T00:00:00"/>
    <s v="59GNN"/>
    <s v="22:28:11 UTC"/>
    <n v="54"/>
    <x v="1"/>
    <s v="PNG"/>
    <x v="1"/>
    <x v="2"/>
    <n v="48.325000000000003"/>
    <n v="50"/>
    <x v="1"/>
    <s v="44669S2A_MSIL1CCDM-MLB-GANGM4466903 Cloudy (40%-90%)"/>
    <n v="0"/>
    <s v="20220418T222811"/>
    <n v="2022"/>
    <s v="04"/>
    <n v="18"/>
    <s v="22"/>
    <s v="28"/>
    <s v="11"/>
    <s v="GAN_GM_2500X1253px_32m_S2A_MSIL1C"/>
    <s v="2A_MSIL1C_S2_CD_CLS_AC_20230627T222622_TRUE_60HTE_020CC"/>
    <s v="S2A_MSIL1C_GM_20220418T222811_59GNN_54CC"/>
  </r>
  <r>
    <m/>
    <x v="0"/>
    <x v="0"/>
    <s v="-42.46, 171.20 | Zoom:12"/>
    <b v="1"/>
    <s v="New Zealand"/>
    <x v="1"/>
    <s v="GM"/>
    <d v="2022-04-18T00:00:00"/>
    <s v="59GMP"/>
    <s v="22:28:02 UTC"/>
    <n v="53.7"/>
    <x v="1"/>
    <s v="PNG"/>
    <x v="1"/>
    <x v="2"/>
    <n v="48.325000000000003"/>
    <n v="50"/>
    <x v="1"/>
    <s v="44669S2A_MSIL1CCDM-MLB-GANGM4466903 Cloudy (40%-90%)"/>
    <n v="0"/>
    <s v="20220418T222802"/>
    <n v="2022"/>
    <s v="04"/>
    <n v="18"/>
    <s v="22"/>
    <s v="28"/>
    <s v="02"/>
    <s v="GAN_GM_2500X1253px_32m_S2A_MSIL1C"/>
    <s v="2A_MSIL1C_S2_CD_CLS_AC_20230627T222622_TRUE_60HTE_020CC"/>
    <s v="S2A_MSIL1C_GM_20220418T222802_59GMP_53.7CC"/>
  </r>
  <r>
    <m/>
    <x v="0"/>
    <x v="0"/>
    <s v="-42.46, 171.20 | Zoom:12"/>
    <b v="1"/>
    <s v="New Zealand"/>
    <x v="1"/>
    <s v="GM"/>
    <d v="2022-04-18T00:00:00"/>
    <s v="59GNP"/>
    <s v="22:27:56 UTC"/>
    <n v="24.3"/>
    <x v="1"/>
    <s v="PNG"/>
    <x v="1"/>
    <x v="2"/>
    <n v="48.325000000000003"/>
    <n v="50"/>
    <x v="1"/>
    <s v="44669S2A_MSIL1CCDM-MLB-GANGM4466903 Cloudy (40%-90%)"/>
    <n v="0"/>
    <s v="20220418T222756"/>
    <n v="2022"/>
    <s v="04"/>
    <n v="18"/>
    <s v="22"/>
    <s v="27"/>
    <s v="56"/>
    <s v="GAN_GM_2500X1253px_32m_S2A_MSIL1C"/>
    <s v="2A_MSIL1C_S2_CD_CLS_AC_20230627T222622_TRUE_60HTE_020CC"/>
    <s v="S2A_MSIL1C_GM_20220418T222756_59GNP_24.3CC"/>
  </r>
  <r>
    <m/>
    <x v="0"/>
    <x v="0"/>
    <s v="-42.46, 171.20 | Zoom:12"/>
    <b v="1"/>
    <s v="New Zealand"/>
    <x v="1"/>
    <s v="GM"/>
    <d v="2022-04-16T00:00:00"/>
    <s v="59GMN"/>
    <s v="22:38:03 UTC"/>
    <n v="90.7"/>
    <x v="1"/>
    <s v="PNG"/>
    <x v="1"/>
    <x v="2"/>
    <n v="83.474999999999994"/>
    <n v="90"/>
    <x v="1"/>
    <s v="44667S2A_MSIL1CCDM-MLB-GANGM4466703 Cloudy (40%-90%)"/>
    <n v="1"/>
    <s v="20220416T223803"/>
    <n v="2022"/>
    <s v="04"/>
    <n v="16"/>
    <s v="22"/>
    <s v="38"/>
    <s v="03"/>
    <s v="GAN_GM_2500X1253px_32m_S2A_MSIL1C"/>
    <s v="2A_MSIL1C_S2_CD_CLS_AC_20230627T222622_TRUE_60HTE_020CC"/>
    <s v="S2A_MSIL1C_GM_20220416T223803_59GMN_90.7CC"/>
  </r>
  <r>
    <m/>
    <x v="0"/>
    <x v="0"/>
    <s v="-42.46, 171.20 | Zoom:12"/>
    <b v="1"/>
    <s v="New Zealand"/>
    <x v="1"/>
    <s v="GM"/>
    <d v="2022-04-16T00:00:00"/>
    <s v="59GNN"/>
    <s v="22:37:59 UTC"/>
    <n v="83.7"/>
    <x v="1"/>
    <s v="PNG"/>
    <x v="1"/>
    <x v="2"/>
    <n v="83.474999999999994"/>
    <n v="90"/>
    <x v="1"/>
    <s v="44667S2A_MSIL1CCDM-MLB-GANGM4466703 Cloudy (40%-90%)"/>
    <n v="0"/>
    <s v="20220416T223759"/>
    <n v="2022"/>
    <s v="04"/>
    <n v="16"/>
    <s v="22"/>
    <s v="37"/>
    <s v="59"/>
    <s v="GAN_GM_2500X1253px_32m_S2A_MSIL1C"/>
    <s v="2A_MSIL1C_S2_CD_CLS_AC_20230627T222622_TRUE_60HTE_020CC"/>
    <s v="S2A_MSIL1C_GM_20220416T223759_59GNN_83.7CC"/>
  </r>
  <r>
    <m/>
    <x v="0"/>
    <x v="0"/>
    <s v="-42.46, 171.20 | Zoom:12"/>
    <b v="1"/>
    <s v="New Zealand"/>
    <x v="1"/>
    <s v="GM"/>
    <d v="2022-04-16T00:00:00"/>
    <s v="59GMP"/>
    <s v="22:37:49 UTC"/>
    <n v="96"/>
    <x v="1"/>
    <s v="PNG"/>
    <x v="1"/>
    <x v="2"/>
    <n v="83.474999999999994"/>
    <n v="90"/>
    <x v="1"/>
    <s v="44667S2A_MSIL1CCDM-MLB-GANGM4466703 Cloudy (40%-90%)"/>
    <n v="0"/>
    <s v="20220416T223749"/>
    <n v="2022"/>
    <s v="04"/>
    <n v="16"/>
    <s v="22"/>
    <s v="37"/>
    <s v="49"/>
    <s v="GAN_GM_2500X1253px_32m_S2A_MSIL1C"/>
    <s v="2A_MSIL1C_S2_CD_CLS_AC_20230627T222622_TRUE_60HTE_020CC"/>
    <s v="S2A_MSIL1C_GM_20220416T223749_59GMP_96CC"/>
  </r>
  <r>
    <m/>
    <x v="0"/>
    <x v="0"/>
    <s v="-42.46, 171.20 | Zoom:12"/>
    <b v="1"/>
    <s v="New Zealand"/>
    <x v="1"/>
    <s v="GM"/>
    <d v="2022-04-16T00:00:00"/>
    <s v="59GNP"/>
    <s v="22:37:44 UTC"/>
    <n v="63.5"/>
    <x v="1"/>
    <s v="PNG"/>
    <x v="1"/>
    <x v="2"/>
    <n v="83.474999999999994"/>
    <n v="90"/>
    <x v="1"/>
    <s v="44667S2A_MSIL1CCDM-MLB-GANGM4466703 Cloudy (40%-90%)"/>
    <n v="0"/>
    <s v="20220416T223744"/>
    <n v="2022"/>
    <s v="04"/>
    <n v="16"/>
    <s v="22"/>
    <s v="37"/>
    <s v="44"/>
    <s v="GAN_GM_2500X1253px_32m_S2A_MSIL1C"/>
    <s v="2A_MSIL1C_S2_CD_CLS_AC_20230627T222622_TRUE_60HTE_020CC"/>
    <s v="S2A_MSIL1C_GM_20220416T223744_59GNP_63.5CC"/>
  </r>
  <r>
    <m/>
    <x v="0"/>
    <x v="0"/>
    <s v="-42.46, 171.20 | Zoom:12"/>
    <b v="1"/>
    <s v="New Zealand"/>
    <x v="1"/>
    <s v="GM"/>
    <d v="2022-04-13T00:00:00"/>
    <s v="59GMN"/>
    <s v="22:28:07 UTC"/>
    <n v="0.4"/>
    <x v="1"/>
    <s v="PNG"/>
    <x v="1"/>
    <x v="2"/>
    <n v="4.375"/>
    <n v="10"/>
    <x v="0"/>
    <s v="44664S2A_MSIL1CCDM-MLB-GANGM4466402 Sunny (10%-30%)"/>
    <n v="1"/>
    <s v="20220413T222807"/>
    <n v="2022"/>
    <s v="04"/>
    <n v="13"/>
    <s v="22"/>
    <s v="28"/>
    <s v="07"/>
    <s v="GAN_GM_2500X1253px_32m_S2A_MSIL1C"/>
    <s v="2A_MSIL1C_S2_CD_CLS_AC_20230627T222622_TRUE_60HTE_020CC"/>
    <s v="S2A_MSIL1C_GM_20220413T222807_59GMN_0.4CC"/>
  </r>
  <r>
    <m/>
    <x v="0"/>
    <x v="0"/>
    <s v="-42.46, 171.20 | Zoom:12"/>
    <b v="1"/>
    <s v="New Zealand"/>
    <x v="1"/>
    <s v="GM"/>
    <d v="2022-04-13T00:00:00"/>
    <s v="59GNN"/>
    <s v="22:28:03 UTC"/>
    <n v="0.1"/>
    <x v="1"/>
    <s v="PNG"/>
    <x v="1"/>
    <x v="2"/>
    <n v="4.375"/>
    <n v="10"/>
    <x v="0"/>
    <s v="44664S2A_MSIL1CCDM-MLB-GANGM4466402 Sunny (10%-30%)"/>
    <n v="0"/>
    <s v="20220413T222803"/>
    <n v="2022"/>
    <s v="04"/>
    <n v="13"/>
    <s v="22"/>
    <s v="28"/>
    <s v="03"/>
    <s v="GAN_GM_2500X1253px_32m_S2A_MSIL1C"/>
    <s v="2A_MSIL1C_S2_CD_CLS_AC_20230627T222622_TRUE_60HTE_020CC"/>
    <s v="S2A_MSIL1C_GM_20220413T222803_59GNN_0.1CC"/>
  </r>
  <r>
    <m/>
    <x v="0"/>
    <x v="0"/>
    <s v="-42.46, 171.20 | Zoom:12"/>
    <b v="1"/>
    <s v="New Zealand"/>
    <x v="1"/>
    <s v="GM"/>
    <d v="2022-04-13T00:00:00"/>
    <s v="59GMP"/>
    <s v="22:27:54 UTC"/>
    <n v="12"/>
    <x v="1"/>
    <s v="PNG"/>
    <x v="1"/>
    <x v="2"/>
    <n v="4.375"/>
    <n v="10"/>
    <x v="0"/>
    <s v="44664S2A_MSIL1CCDM-MLB-GANGM4466402 Sunny (10%-30%)"/>
    <n v="0"/>
    <s v="20220413T222754"/>
    <n v="2022"/>
    <s v="04"/>
    <n v="13"/>
    <s v="22"/>
    <s v="27"/>
    <s v="54"/>
    <s v="GAN_GM_2500X1253px_32m_S2A_MSIL1C"/>
    <s v="2A_MSIL1C_S2_CD_CLS_AC_20230627T222622_TRUE_60HTE_020CC"/>
    <s v="S2A_MSIL1C_GM_20220413T222754_59GMP_12CC"/>
  </r>
  <r>
    <m/>
    <x v="0"/>
    <x v="0"/>
    <s v="-42.46, 171.20 | Zoom:12"/>
    <b v="1"/>
    <s v="New Zealand"/>
    <x v="1"/>
    <s v="GM"/>
    <d v="2022-04-13T00:00:00"/>
    <s v="59GNP"/>
    <s v="22:27:49 UTC"/>
    <n v="5"/>
    <x v="1"/>
    <s v="PNG"/>
    <x v="1"/>
    <x v="2"/>
    <n v="4.375"/>
    <n v="10"/>
    <x v="0"/>
    <s v="44664S2A_MSIL1CCDM-MLB-GANGM4466402 Sunny (10%-30%)"/>
    <n v="0"/>
    <s v="20220413T222749"/>
    <n v="2022"/>
    <s v="04"/>
    <n v="13"/>
    <s v="22"/>
    <s v="27"/>
    <s v="49"/>
    <s v="GAN_GM_2500X1253px_32m_S2A_MSIL1C"/>
    <s v="2A_MSIL1C_S2_CD_CLS_AC_20230627T222622_TRUE_60HTE_020CC"/>
    <s v="S2A_MSIL1C_GM_20220413T222749_59GNP_5CC"/>
  </r>
  <r>
    <m/>
    <x v="0"/>
    <x v="0"/>
    <s v="-42.46, 171.20 | Zoom:12"/>
    <b v="1"/>
    <s v="New Zealand"/>
    <x v="1"/>
    <s v="GM"/>
    <d v="2022-04-11T00:00:00"/>
    <s v="59GMN"/>
    <s v="22:38:09 UTC"/>
    <n v="99.1"/>
    <x v="1"/>
    <s v="PNG"/>
    <x v="1"/>
    <x v="2"/>
    <n v="91.525000000000006"/>
    <n v="100"/>
    <x v="2"/>
    <s v="44662S2A_MSIL1CCDM-MLB-GANGM4466204 Overcast (100%)"/>
    <n v="1"/>
    <s v="20220411T223809"/>
    <n v="2022"/>
    <s v="04"/>
    <n v="11"/>
    <s v="22"/>
    <s v="38"/>
    <s v="09"/>
    <s v="GAN_GM_2500X1253px_32m_S2A_MSIL1C"/>
    <s v="2A_MSIL1C_S2_CD_CLS_AC_20230627T222622_TRUE_60HTE_020CC"/>
    <s v="S2A_MSIL1C_GM_20220411T223809_59GMN_99.1CC"/>
  </r>
  <r>
    <m/>
    <x v="0"/>
    <x v="0"/>
    <s v="-42.46, 171.20 | Zoom:12"/>
    <b v="1"/>
    <s v="New Zealand"/>
    <x v="1"/>
    <s v="GM"/>
    <d v="2022-04-11T00:00:00"/>
    <s v="59GNN"/>
    <s v="22:38:05 UTC"/>
    <n v="87.6"/>
    <x v="1"/>
    <s v="PNG"/>
    <x v="1"/>
    <x v="2"/>
    <n v="91.525000000000006"/>
    <n v="100"/>
    <x v="2"/>
    <s v="44662S2A_MSIL1CCDM-MLB-GANGM4466204 Overcast (100%)"/>
    <n v="0"/>
    <s v="20220411T223805"/>
    <n v="2022"/>
    <s v="04"/>
    <n v="11"/>
    <s v="22"/>
    <s v="38"/>
    <s v="05"/>
    <s v="GAN_GM_2500X1253px_32m_S2A_MSIL1C"/>
    <s v="2A_MSIL1C_S2_CD_CLS_AC_20230627T222622_TRUE_60HTE_020CC"/>
    <s v="S2A_MSIL1C_GM_20220411T223805_59GNN_87.6CC"/>
  </r>
  <r>
    <m/>
    <x v="0"/>
    <x v="0"/>
    <s v="-42.46, 171.20 | Zoom:12"/>
    <b v="1"/>
    <s v="New Zealand"/>
    <x v="1"/>
    <s v="GM"/>
    <d v="2022-04-11T00:00:00"/>
    <s v="59GMP"/>
    <s v="22:37:55 UTC"/>
    <n v="92"/>
    <x v="1"/>
    <s v="PNG"/>
    <x v="1"/>
    <x v="2"/>
    <n v="91.525000000000006"/>
    <n v="100"/>
    <x v="2"/>
    <s v="44662S2A_MSIL1CCDM-MLB-GANGM4466204 Overcast (100%)"/>
    <n v="0"/>
    <s v="20220411T223755"/>
    <n v="2022"/>
    <s v="04"/>
    <n v="11"/>
    <s v="22"/>
    <s v="37"/>
    <s v="55"/>
    <s v="GAN_GM_2500X1253px_32m_S2A_MSIL1C"/>
    <s v="2A_MSIL1C_S2_CD_CLS_AC_20230627T222622_TRUE_60HTE_020CC"/>
    <s v="S2A_MSIL1C_GM_20220411T223755_59GMP_92CC"/>
  </r>
  <r>
    <m/>
    <x v="0"/>
    <x v="0"/>
    <s v="-42.46, 171.20 | Zoom:12"/>
    <b v="1"/>
    <s v="New Zealand"/>
    <x v="1"/>
    <s v="GM"/>
    <d v="2022-04-11T00:00:00"/>
    <s v="59GNP"/>
    <s v="22:37:51 UTC"/>
    <n v="87.4"/>
    <x v="1"/>
    <s v="PNG"/>
    <x v="1"/>
    <x v="2"/>
    <n v="91.525000000000006"/>
    <n v="100"/>
    <x v="2"/>
    <s v="44662S2A_MSIL1CCDM-MLB-GANGM4466204 Overcast (100%)"/>
    <n v="0"/>
    <s v="20220411T223751"/>
    <n v="2022"/>
    <s v="04"/>
    <n v="11"/>
    <s v="22"/>
    <s v="37"/>
    <s v="51"/>
    <s v="GAN_GM_2500X1253px_32m_S2A_MSIL1C"/>
    <s v="2A_MSIL1C_S2_CD_CLS_AC_20230627T222622_TRUE_60HTE_020CC"/>
    <s v="S2A_MSIL1C_GM_20220411T223751_59GNP_87.4CC"/>
  </r>
  <r>
    <m/>
    <x v="0"/>
    <x v="0"/>
    <s v="-42.46, 171.20 | Zoom:12"/>
    <b v="1"/>
    <s v="New Zealand"/>
    <x v="1"/>
    <s v="GM"/>
    <d v="2022-04-08T00:00:00"/>
    <s v="59GMN"/>
    <s v="22:28:12 UTC"/>
    <n v="0"/>
    <x v="1"/>
    <s v="PNG"/>
    <x v="1"/>
    <x v="2"/>
    <n v="3.1"/>
    <n v="10"/>
    <x v="0"/>
    <s v="44659S2A_MSIL1CCDM-MLB-GANGM4465902 Sunny (10%-30%)"/>
    <n v="1"/>
    <s v="20220408T222812"/>
    <n v="2022"/>
    <s v="04"/>
    <s v="08"/>
    <s v="22"/>
    <s v="28"/>
    <s v="12"/>
    <s v="GAN_GM_2500X1253px_32m_S2A_MSIL1C"/>
    <s v="2A_MSIL1C_S2_CD_CLS_AC_20230627T222622_TRUE_60HTE_020CC"/>
    <s v="S2A_MSIL1C_GM_20220408T222812_59GMN_0CC"/>
  </r>
  <r>
    <m/>
    <x v="0"/>
    <x v="0"/>
    <s v="-42.46, 171.20 | Zoom:12"/>
    <b v="1"/>
    <s v="New Zealand"/>
    <x v="1"/>
    <s v="GM"/>
    <d v="2022-04-08T00:00:00"/>
    <s v="59GNN"/>
    <s v="22:28:08 UTC"/>
    <n v="0"/>
    <x v="1"/>
    <s v="PNG"/>
    <x v="1"/>
    <x v="2"/>
    <n v="3.1"/>
    <n v="10"/>
    <x v="0"/>
    <s v="44659S2A_MSIL1CCDM-MLB-GANGM4465902 Sunny (10%-30%)"/>
    <n v="0"/>
    <s v="20220408T222808"/>
    <n v="2022"/>
    <s v="04"/>
    <s v="08"/>
    <s v="22"/>
    <s v="28"/>
    <s v="08"/>
    <s v="GAN_GM_2500X1253px_32m_S2A_MSIL1C"/>
    <s v="2A_MSIL1C_S2_CD_CLS_AC_20230627T222622_TRUE_60HTE_020CC"/>
    <s v="S2A_MSIL1C_GM_20220408T222808_59GNN_0CC"/>
  </r>
  <r>
    <m/>
    <x v="0"/>
    <x v="0"/>
    <s v="-42.46, 171.20 | Zoom:12"/>
    <b v="1"/>
    <s v="New Zealand"/>
    <x v="1"/>
    <s v="GM"/>
    <d v="2022-04-08T00:00:00"/>
    <s v="59GMP"/>
    <s v="22:27:59 UTC"/>
    <n v="5"/>
    <x v="1"/>
    <s v="PNG"/>
    <x v="1"/>
    <x v="2"/>
    <n v="3.1"/>
    <n v="10"/>
    <x v="0"/>
    <s v="44659S2A_MSIL1CCDM-MLB-GANGM4465902 Sunny (10%-30%)"/>
    <n v="0"/>
    <s v="20220408T222759"/>
    <n v="2022"/>
    <s v="04"/>
    <s v="08"/>
    <s v="22"/>
    <s v="27"/>
    <s v="59"/>
    <s v="GAN_GM_2500X1253px_32m_S2A_MSIL1C"/>
    <s v="2A_MSIL1C_S2_CD_CLS_AC_20230627T222622_TRUE_60HTE_020CC"/>
    <s v="S2A_MSIL1C_GM_20220408T222759_59GMP_5CC"/>
  </r>
  <r>
    <m/>
    <x v="0"/>
    <x v="0"/>
    <s v="-42.46, 171.20 | Zoom:12"/>
    <b v="1"/>
    <s v="New Zealand"/>
    <x v="1"/>
    <s v="GM"/>
    <d v="2022-04-08T00:00:00"/>
    <s v="59GNP"/>
    <s v="22:27:54 UTC"/>
    <n v="7.4"/>
    <x v="1"/>
    <s v="PNG"/>
    <x v="1"/>
    <x v="2"/>
    <n v="3.1"/>
    <n v="10"/>
    <x v="0"/>
    <s v="44659S2A_MSIL1CCDM-MLB-GANGM4465902 Sunny (10%-30%)"/>
    <n v="0"/>
    <s v="20220408T222754"/>
    <n v="2022"/>
    <s v="04"/>
    <s v="08"/>
    <s v="22"/>
    <s v="27"/>
    <s v="54"/>
    <s v="GAN_GM_2500X1253px_32m_S2A_MSIL1C"/>
    <s v="2A_MSIL1C_S2_CD_CLS_AC_20230627T222622_TRUE_60HTE_020CC"/>
    <s v="S2A_MSIL1C_GM_20220408T222754_59GNP_7.4CC"/>
  </r>
  <r>
    <m/>
    <x v="0"/>
    <x v="0"/>
    <s v="-42.46, 171.20 | Zoom:12"/>
    <b v="1"/>
    <s v="New Zealand"/>
    <x v="1"/>
    <s v="GM"/>
    <d v="2022-04-06T00:00:00"/>
    <s v="59GMN"/>
    <s v="22:38:04 UTC"/>
    <n v="0.5"/>
    <x v="1"/>
    <s v="PNG"/>
    <x v="1"/>
    <x v="2"/>
    <n v="1.375"/>
    <n v="10"/>
    <x v="0"/>
    <s v="44657S2A_MSIL1CCDM-MLB-GANGM4465702 Sunny (10%-30%)"/>
    <n v="1"/>
    <s v="20220406T223804"/>
    <n v="2022"/>
    <s v="04"/>
    <s v="06"/>
    <s v="22"/>
    <s v="38"/>
    <s v="04"/>
    <s v="GAN_GM_2500X1253px_32m_S2A_MSIL1C"/>
    <s v="2A_MSIL1C_S2_CD_CLS_AC_20230627T222622_TRUE_60HTE_020CC"/>
    <s v="S2A_MSIL1C_GM_20220406T223804_59GMN_0.5CC"/>
  </r>
  <r>
    <m/>
    <x v="0"/>
    <x v="0"/>
    <s v="-42.46, 171.20 | Zoom:12"/>
    <b v="1"/>
    <s v="New Zealand"/>
    <x v="1"/>
    <s v="GM"/>
    <d v="2022-04-06T00:00:00"/>
    <s v="59GNN"/>
    <s v="22:38:00 UTC"/>
    <n v="4.9000000000000004"/>
    <x v="1"/>
    <s v="PNG"/>
    <x v="1"/>
    <x v="2"/>
    <n v="1.375"/>
    <n v="10"/>
    <x v="0"/>
    <s v="44657S2A_MSIL1CCDM-MLB-GANGM4465702 Sunny (10%-30%)"/>
    <n v="0"/>
    <s v="20220406T223800"/>
    <n v="2022"/>
    <s v="04"/>
    <s v="06"/>
    <s v="22"/>
    <s v="38"/>
    <s v="00"/>
    <s v="GAN_GM_2500X1253px_32m_S2A_MSIL1C"/>
    <s v="2A_MSIL1C_S2_CD_CLS_AC_20230627T222622_TRUE_60HTE_020CC"/>
    <s v="S2A_MSIL1C_GM_20220406T223800_59GNN_4.9CC"/>
  </r>
  <r>
    <m/>
    <x v="0"/>
    <x v="0"/>
    <s v="-42.46, 171.20 | Zoom:12"/>
    <b v="1"/>
    <s v="New Zealand"/>
    <x v="1"/>
    <s v="GM"/>
    <d v="2022-04-06T00:00:00"/>
    <s v="59GMP"/>
    <s v="22:37:50 UTC"/>
    <n v="0.1"/>
    <x v="1"/>
    <s v="PNG"/>
    <x v="1"/>
    <x v="2"/>
    <n v="1.375"/>
    <n v="10"/>
    <x v="0"/>
    <s v="44657S2A_MSIL1CCDM-MLB-GANGM4465702 Sunny (10%-30%)"/>
    <n v="0"/>
    <s v="20220406T223750"/>
    <n v="2022"/>
    <s v="04"/>
    <s v="06"/>
    <s v="22"/>
    <s v="37"/>
    <s v="50"/>
    <s v="GAN_GM_2500X1253px_32m_S2A_MSIL1C"/>
    <s v="2A_MSIL1C_S2_CD_CLS_AC_20230627T222622_TRUE_60HTE_020CC"/>
    <s v="S2A_MSIL1C_GM_20220406T223750_59GMP_0.1CC"/>
  </r>
  <r>
    <m/>
    <x v="0"/>
    <x v="0"/>
    <s v="-42.46, 171.20 | Zoom:12"/>
    <b v="1"/>
    <s v="New Zealand"/>
    <x v="1"/>
    <s v="GM"/>
    <d v="2022-04-06T00:00:00"/>
    <s v="59GNP"/>
    <s v="22:37:45 UTC"/>
    <n v="0"/>
    <x v="1"/>
    <s v="PNG"/>
    <x v="1"/>
    <x v="2"/>
    <n v="1.375"/>
    <n v="10"/>
    <x v="0"/>
    <s v="44657S2A_MSIL1CCDM-MLB-GANGM4465702 Sunny (10%-30%)"/>
    <n v="0"/>
    <s v="20220406T223745"/>
    <n v="2022"/>
    <s v="04"/>
    <s v="06"/>
    <s v="22"/>
    <s v="37"/>
    <s v="45"/>
    <s v="GAN_GM_2500X1253px_32m_S2A_MSIL1C"/>
    <s v="2A_MSIL1C_S2_CD_CLS_AC_20230627T222622_TRUE_60HTE_020CC"/>
    <s v="S2A_MSIL1C_GM_20220406T223745_59GNP_0CC"/>
  </r>
  <r>
    <m/>
    <x v="0"/>
    <x v="0"/>
    <s v="-42.46, 171.20 | Zoom:12"/>
    <b v="1"/>
    <s v="New Zealand"/>
    <x v="1"/>
    <s v="GM"/>
    <d v="2022-04-03T00:00:00"/>
    <s v="59GMN"/>
    <s v="22:28:07 UTC"/>
    <n v="1.2"/>
    <x v="1"/>
    <s v="PNG"/>
    <x v="1"/>
    <x v="2"/>
    <n v="1.7750000000000001"/>
    <n v="10"/>
    <x v="0"/>
    <s v="44654S2A_MSIL1CCDM-MLB-GANGM4465402 Sunny (10%-30%)"/>
    <n v="1"/>
    <s v="20220403T222807"/>
    <n v="2022"/>
    <s v="04"/>
    <s v="03"/>
    <s v="22"/>
    <s v="28"/>
    <s v="07"/>
    <s v="GAN_GM_2500X1253px_32m_S2A_MSIL1C"/>
    <s v="2A_MSIL1C_S2_CD_CLS_AC_20230627T222622_TRUE_60HTE_020CC"/>
    <s v="S2A_MSIL1C_GM_20220403T222807_59GMN_1.2CC"/>
  </r>
  <r>
    <m/>
    <x v="0"/>
    <x v="0"/>
    <s v="-42.46, 171.20 | Zoom:12"/>
    <b v="1"/>
    <s v="New Zealand"/>
    <x v="1"/>
    <s v="GM"/>
    <d v="2022-04-03T00:00:00"/>
    <s v="59GNN"/>
    <s v="22:28:04 UTC"/>
    <n v="4.2"/>
    <x v="1"/>
    <s v="PNG"/>
    <x v="1"/>
    <x v="2"/>
    <n v="1.7750000000000001"/>
    <n v="10"/>
    <x v="0"/>
    <s v="44654S2A_MSIL1CCDM-MLB-GANGM4465402 Sunny (10%-30%)"/>
    <n v="0"/>
    <s v="20220403T222804"/>
    <n v="2022"/>
    <s v="04"/>
    <s v="03"/>
    <s v="22"/>
    <s v="28"/>
    <s v="04"/>
    <s v="GAN_GM_2500X1253px_32m_S2A_MSIL1C"/>
    <s v="2A_MSIL1C_S2_CD_CLS_AC_20230627T222622_TRUE_60HTE_020CC"/>
    <s v="S2A_MSIL1C_GM_20220403T222804_59GNN_4.2CC"/>
  </r>
  <r>
    <m/>
    <x v="0"/>
    <x v="0"/>
    <s v="-42.46, 171.20 | Zoom:12"/>
    <b v="1"/>
    <s v="New Zealand"/>
    <x v="1"/>
    <s v="GM"/>
    <d v="2022-04-03T00:00:00"/>
    <s v="59GMP"/>
    <s v="22:27:55 UTC"/>
    <n v="0"/>
    <x v="1"/>
    <s v="PNG"/>
    <x v="1"/>
    <x v="2"/>
    <n v="1.7750000000000001"/>
    <n v="10"/>
    <x v="0"/>
    <s v="44654S2A_MSIL1CCDM-MLB-GANGM4465402 Sunny (10%-30%)"/>
    <n v="0"/>
    <s v="20220403T222755"/>
    <n v="2022"/>
    <s v="04"/>
    <s v="03"/>
    <s v="22"/>
    <s v="27"/>
    <s v="55"/>
    <s v="GAN_GM_2500X1253px_32m_S2A_MSIL1C"/>
    <s v="2A_MSIL1C_S2_CD_CLS_AC_20230627T222622_TRUE_60HTE_020CC"/>
    <s v="S2A_MSIL1C_GM_20220403T222755_59GMP_0CC"/>
  </r>
  <r>
    <m/>
    <x v="0"/>
    <x v="0"/>
    <s v="-42.46, 171.20 | Zoom:12"/>
    <b v="1"/>
    <s v="New Zealand"/>
    <x v="1"/>
    <s v="GM"/>
    <d v="2022-04-03T00:00:00"/>
    <s v="59GNP"/>
    <s v="22:27:49 UTC"/>
    <n v="1.7"/>
    <x v="1"/>
    <s v="PNG"/>
    <x v="1"/>
    <x v="2"/>
    <n v="1.7750000000000001"/>
    <n v="10"/>
    <x v="0"/>
    <s v="44654S2A_MSIL1CCDM-MLB-GANGM4465402 Sunny (10%-30%)"/>
    <n v="0"/>
    <s v="20220403T222749"/>
    <n v="2022"/>
    <s v="04"/>
    <s v="03"/>
    <s v="22"/>
    <s v="27"/>
    <s v="49"/>
    <s v="GAN_GM_2500X1253px_32m_S2A_MSIL1C"/>
    <s v="2A_MSIL1C_S2_CD_CLS_AC_20230627T222622_TRUE_60HTE_020CC"/>
    <s v="S2A_MSIL1C_GM_20220403T222749_59GNP_1.7CC"/>
  </r>
  <r>
    <m/>
    <x v="0"/>
    <x v="0"/>
    <s v="-42.46, 171.20 | Zoom:12"/>
    <b v="1"/>
    <s v="New Zealand"/>
    <x v="1"/>
    <s v="GM"/>
    <d v="2022-04-01T00:00:00"/>
    <s v="59GMN"/>
    <s v="22:38:09 UTC"/>
    <n v="19"/>
    <x v="1"/>
    <s v="PNG"/>
    <x v="1"/>
    <x v="2"/>
    <n v="43.924999999999997"/>
    <n v="50"/>
    <x v="1"/>
    <s v="44652S2A_MSIL1CCDM-MLB-GANGM4465203 Cloudy (40%-90%)"/>
    <n v="1"/>
    <s v="20220401T223809"/>
    <n v="2022"/>
    <s v="04"/>
    <s v="01"/>
    <s v="22"/>
    <s v="38"/>
    <s v="09"/>
    <s v="GAN_GM_2500X1253px_32m_S2A_MSIL1C"/>
    <s v="2A_MSIL1C_S2_CD_CLS_AC_20230627T222622_TRUE_60HTE_020CC"/>
    <s v="S2A_MSIL1C_GM_20220401T223809_59GMN_19CC"/>
  </r>
  <r>
    <m/>
    <x v="0"/>
    <x v="0"/>
    <s v="-42.46, 171.20 | Zoom:12"/>
    <b v="1"/>
    <s v="New Zealand"/>
    <x v="1"/>
    <s v="GM"/>
    <d v="2022-04-01T00:00:00"/>
    <s v="59GNN"/>
    <s v="22:38:05 UTC"/>
    <n v="34.9"/>
    <x v="1"/>
    <s v="PNG"/>
    <x v="1"/>
    <x v="2"/>
    <n v="43.924999999999997"/>
    <n v="50"/>
    <x v="1"/>
    <s v="44652S2A_MSIL1CCDM-MLB-GANGM4465203 Cloudy (40%-90%)"/>
    <n v="0"/>
    <s v="20220401T223805"/>
    <n v="2022"/>
    <s v="04"/>
    <s v="01"/>
    <s v="22"/>
    <s v="38"/>
    <s v="05"/>
    <s v="GAN_GM_2500X1253px_32m_S2A_MSIL1C"/>
    <s v="2A_MSIL1C_S2_CD_CLS_AC_20230627T222622_TRUE_60HTE_020CC"/>
    <s v="S2A_MSIL1C_GM_20220401T223805_59GNN_34.9CC"/>
  </r>
  <r>
    <m/>
    <x v="0"/>
    <x v="0"/>
    <s v="-42.46, 171.20 | Zoom:12"/>
    <b v="1"/>
    <s v="New Zealand"/>
    <x v="1"/>
    <s v="GM"/>
    <d v="2022-04-01T00:00:00"/>
    <s v="59GMP"/>
    <s v="22:37:55 UTC"/>
    <n v="63"/>
    <x v="1"/>
    <s v="PNG"/>
    <x v="1"/>
    <x v="2"/>
    <n v="43.924999999999997"/>
    <n v="50"/>
    <x v="1"/>
    <s v="44652S2A_MSIL1CCDM-MLB-GANGM4465203 Cloudy (40%-90%)"/>
    <n v="0"/>
    <s v="20220401T223755"/>
    <n v="2022"/>
    <s v="04"/>
    <s v="01"/>
    <s v="22"/>
    <s v="37"/>
    <s v="55"/>
    <s v="GAN_GM_2500X1253px_32m_S2A_MSIL1C"/>
    <s v="2A_MSIL1C_S2_CD_CLS_AC_20230627T222622_TRUE_60HTE_020CC"/>
    <s v="S2A_MSIL1C_GM_20220401T223755_59GMP_63CC"/>
  </r>
  <r>
    <m/>
    <x v="0"/>
    <x v="0"/>
    <s v="-42.46, 171.20 | Zoom:12"/>
    <b v="1"/>
    <s v="New Zealand"/>
    <x v="1"/>
    <s v="GM"/>
    <d v="2022-04-01T00:00:00"/>
    <s v="59GNP"/>
    <s v="22:37:50 UTC"/>
    <n v="58.8"/>
    <x v="1"/>
    <s v="PNG"/>
    <x v="1"/>
    <x v="2"/>
    <n v="43.924999999999997"/>
    <n v="50"/>
    <x v="1"/>
    <s v="44652S2A_MSIL1CCDM-MLB-GANGM4465203 Cloudy (40%-90%)"/>
    <n v="0"/>
    <s v="20220401T223750"/>
    <n v="2022"/>
    <s v="04"/>
    <s v="01"/>
    <s v="22"/>
    <s v="37"/>
    <s v="50"/>
    <s v="GAN_GM_2500X1253px_32m_S2A_MSIL1C"/>
    <s v="2A_MSIL1C_S2_CD_CLS_AC_20230627T222622_TRUE_60HTE_020CC"/>
    <s v="S2A_MSIL1C_GM_20220401T223750_59GNP_58.8CC"/>
  </r>
  <r>
    <m/>
    <x v="0"/>
    <x v="0"/>
    <s v="-42.46, 171.20 | Zoom:12"/>
    <b v="1"/>
    <s v="New Zealand"/>
    <x v="1"/>
    <s v="GM"/>
    <d v="2022-03-29T00:00:00"/>
    <s v="59GMN"/>
    <s v="22:28:13 UTC"/>
    <n v="12.7"/>
    <x v="1"/>
    <s v="PNG"/>
    <x v="1"/>
    <x v="2"/>
    <n v="44.575000000000003"/>
    <n v="50"/>
    <x v="1"/>
    <s v="44649S2A_MSIL1CCDM-MLB-GANGM4464903 Cloudy (40%-90%)"/>
    <n v="1"/>
    <s v="20220329T222813"/>
    <n v="2022"/>
    <s v="03"/>
    <n v="29"/>
    <s v="22"/>
    <s v="28"/>
    <s v="13"/>
    <s v="GAN_GM_2500X1253px_32m_S2A_MSIL1C"/>
    <s v="2A_MSIL1C_S2_CD_CLS_AC_20230627T222622_TRUE_60HTE_020CC"/>
    <s v="S2A_MSIL1C_GM_20220329T222813_59GMN_12.7CC"/>
  </r>
  <r>
    <m/>
    <x v="0"/>
    <x v="0"/>
    <s v="-42.46, 171.20 | Zoom:12"/>
    <b v="1"/>
    <s v="New Zealand"/>
    <x v="1"/>
    <s v="GM"/>
    <d v="2022-03-29T00:00:00"/>
    <s v="59GNN"/>
    <s v="22:28:09 UTC"/>
    <n v="31.3"/>
    <x v="1"/>
    <s v="PNG"/>
    <x v="1"/>
    <x v="2"/>
    <n v="44.575000000000003"/>
    <n v="50"/>
    <x v="1"/>
    <s v="44649S2A_MSIL1CCDM-MLB-GANGM4464903 Cloudy (40%-90%)"/>
    <n v="0"/>
    <s v="20220329T222809"/>
    <n v="2022"/>
    <s v="03"/>
    <n v="29"/>
    <s v="22"/>
    <s v="28"/>
    <s v="09"/>
    <s v="GAN_GM_2500X1253px_32m_S2A_MSIL1C"/>
    <s v="2A_MSIL1C_S2_CD_CLS_AC_20230627T222622_TRUE_60HTE_020CC"/>
    <s v="S2A_MSIL1C_GM_20220329T222809_59GNN_31.3CC"/>
  </r>
  <r>
    <m/>
    <x v="0"/>
    <x v="0"/>
    <s v="-42.46, 171.20 | Zoom:12"/>
    <b v="1"/>
    <s v="New Zealand"/>
    <x v="1"/>
    <s v="GM"/>
    <d v="2022-03-29T00:00:00"/>
    <s v="59GMP"/>
    <s v="22:28:00 UTC"/>
    <n v="57.1"/>
    <x v="1"/>
    <s v="PNG"/>
    <x v="1"/>
    <x v="2"/>
    <n v="44.575000000000003"/>
    <n v="50"/>
    <x v="1"/>
    <s v="44649S2A_MSIL1CCDM-MLB-GANGM4464903 Cloudy (40%-90%)"/>
    <n v="0"/>
    <s v="20220329T222800"/>
    <n v="2022"/>
    <s v="03"/>
    <n v="29"/>
    <s v="22"/>
    <s v="28"/>
    <s v="00"/>
    <s v="GAN_GM_2500X1253px_32m_S2A_MSIL1C"/>
    <s v="2A_MSIL1C_S2_CD_CLS_AC_20230627T222622_TRUE_60HTE_020CC"/>
    <s v="S2A_MSIL1C_GM_20220329T222800_59GMP_57.1CC"/>
  </r>
  <r>
    <m/>
    <x v="0"/>
    <x v="0"/>
    <s v="-42.46, 171.20 | Zoom:12"/>
    <b v="1"/>
    <s v="New Zealand"/>
    <x v="1"/>
    <s v="GM"/>
    <d v="2022-03-29T00:00:00"/>
    <s v="59GNP"/>
    <s v="22:27:55 UTC"/>
    <n v="77.2"/>
    <x v="1"/>
    <s v="PNG"/>
    <x v="1"/>
    <x v="2"/>
    <n v="44.575000000000003"/>
    <n v="50"/>
    <x v="1"/>
    <s v="44649S2A_MSIL1CCDM-MLB-GANGM4464903 Cloudy (40%-90%)"/>
    <n v="0"/>
    <s v="20220329T222755"/>
    <n v="2022"/>
    <s v="03"/>
    <n v="29"/>
    <s v="22"/>
    <s v="27"/>
    <s v="55"/>
    <s v="GAN_GM_2500X1253px_32m_S2A_MSIL1C"/>
    <s v="2A_MSIL1C_S2_CD_CLS_AC_20230627T222622_TRUE_60HTE_020CC"/>
    <s v="S2A_MSIL1C_GM_20220329T222755_59GNP_77.2CC"/>
  </r>
  <r>
    <m/>
    <x v="0"/>
    <x v="0"/>
    <s v="-42.46, 171.20 | Zoom:12"/>
    <b v="1"/>
    <s v="New Zealand"/>
    <x v="1"/>
    <s v="GM"/>
    <d v="2022-03-27T00:00:00"/>
    <s v="59GMN"/>
    <s v="22:38:04 UTC"/>
    <n v="7.7"/>
    <x v="1"/>
    <s v="PNG"/>
    <x v="1"/>
    <x v="2"/>
    <n v="2.95"/>
    <n v="10"/>
    <x v="0"/>
    <s v="44647S2A_MSIL1CCDM-MLB-GANGM4464702 Sunny (10%-30%)"/>
    <n v="1"/>
    <s v="20220327T223804"/>
    <n v="2022"/>
    <s v="03"/>
    <n v="27"/>
    <s v="22"/>
    <s v="38"/>
    <s v="04"/>
    <s v="GAN_GM_2500X1253px_32m_S2A_MSIL1C"/>
    <s v="2A_MSIL1C_S2_CD_CLS_AC_20230627T222622_TRUE_60HTE_020CC"/>
    <s v="S2A_MSIL1C_GM_20220327T223804_59GMN_7.7CC"/>
  </r>
  <r>
    <m/>
    <x v="0"/>
    <x v="0"/>
    <s v="-42.46, 171.20 | Zoom:12"/>
    <b v="1"/>
    <s v="New Zealand"/>
    <x v="1"/>
    <s v="GM"/>
    <d v="2022-03-27T00:00:00"/>
    <s v="59GNN"/>
    <s v="22:38:00 UTC"/>
    <n v="0.1"/>
    <x v="1"/>
    <s v="PNG"/>
    <x v="1"/>
    <x v="2"/>
    <n v="2.95"/>
    <n v="10"/>
    <x v="0"/>
    <s v="44647S2A_MSIL1CCDM-MLB-GANGM4464702 Sunny (10%-30%)"/>
    <n v="0"/>
    <s v="20220327T223800"/>
    <n v="2022"/>
    <s v="03"/>
    <n v="27"/>
    <s v="22"/>
    <s v="38"/>
    <s v="00"/>
    <s v="GAN_GM_2500X1253px_32m_S2A_MSIL1C"/>
    <s v="2A_MSIL1C_S2_CD_CLS_AC_20230627T222622_TRUE_60HTE_020CC"/>
    <s v="S2A_MSIL1C_GM_20220327T223800_59GNN_0.1CC"/>
  </r>
  <r>
    <m/>
    <x v="0"/>
    <x v="0"/>
    <s v="-42.46, 171.20 | Zoom:12"/>
    <b v="1"/>
    <s v="New Zealand"/>
    <x v="1"/>
    <s v="GM"/>
    <d v="2022-03-27T00:00:00"/>
    <s v="59GMP"/>
    <s v="22:37:50 UTC"/>
    <n v="0.7"/>
    <x v="1"/>
    <s v="PNG"/>
    <x v="1"/>
    <x v="2"/>
    <n v="2.95"/>
    <n v="10"/>
    <x v="0"/>
    <s v="44647S2A_MSIL1CCDM-MLB-GANGM4464702 Sunny (10%-30%)"/>
    <n v="0"/>
    <s v="20220327T223750"/>
    <n v="2022"/>
    <s v="03"/>
    <n v="27"/>
    <s v="22"/>
    <s v="37"/>
    <s v="50"/>
    <s v="GAN_GM_2500X1253px_32m_S2A_MSIL1C"/>
    <s v="2A_MSIL1C_S2_CD_CLS_AC_20230627T222622_TRUE_60HTE_020CC"/>
    <s v="S2A_MSIL1C_GM_20220327T223750_59GMP_0.7CC"/>
  </r>
  <r>
    <m/>
    <x v="0"/>
    <x v="0"/>
    <s v="-42.46, 171.20 | Zoom:12"/>
    <b v="1"/>
    <s v="New Zealand"/>
    <x v="1"/>
    <s v="GM"/>
    <d v="2022-03-27T00:00:00"/>
    <s v="59GNP"/>
    <s v="22:37:46 UTC"/>
    <n v="3.3"/>
    <x v="1"/>
    <s v="PNG"/>
    <x v="1"/>
    <x v="2"/>
    <n v="2.95"/>
    <n v="10"/>
    <x v="0"/>
    <s v="44647S2A_MSIL1CCDM-MLB-GANGM4464702 Sunny (10%-30%)"/>
    <n v="0"/>
    <s v="20220327T223746"/>
    <n v="2022"/>
    <s v="03"/>
    <n v="27"/>
    <s v="22"/>
    <s v="37"/>
    <s v="46"/>
    <s v="GAN_GM_2500X1253px_32m_S2A_MSIL1C"/>
    <s v="2A_MSIL1C_S2_CD_CLS_AC_20230627T222622_TRUE_60HTE_020CC"/>
    <s v="S2A_MSIL1C_GM_20220327T223746_59GNP_3.3CC"/>
  </r>
  <r>
    <m/>
    <x v="0"/>
    <x v="0"/>
    <s v="-42.46, 171.20 | Zoom:12"/>
    <b v="1"/>
    <s v="New Zealand"/>
    <x v="1"/>
    <s v="GM"/>
    <d v="2022-03-24T00:00:00"/>
    <s v="59GMN"/>
    <s v="22:28:08 UTC"/>
    <n v="9"/>
    <x v="1"/>
    <s v="PNG"/>
    <x v="1"/>
    <x v="2"/>
    <n v="22.1"/>
    <n v="30"/>
    <x v="0"/>
    <s v="44644S2A_MSIL1CCDM-MLB-GANGM4464402 Sunny (10%-30%)"/>
    <n v="1"/>
    <s v="20220324T222808"/>
    <n v="2022"/>
    <s v="03"/>
    <n v="24"/>
    <s v="22"/>
    <s v="28"/>
    <s v="08"/>
    <s v="GAN_GM_2500X1253px_32m_S2A_MSIL1C"/>
    <s v="2A_MSIL1C_S2_CD_CLS_AC_20230627T222622_TRUE_60HTE_020CC"/>
    <s v="S2A_MSIL1C_GM_20220324T222808_59GMN_9CC"/>
  </r>
  <r>
    <m/>
    <x v="0"/>
    <x v="0"/>
    <s v="-42.46, 171.20 | Zoom:12"/>
    <b v="1"/>
    <s v="New Zealand"/>
    <x v="1"/>
    <s v="GM"/>
    <d v="2022-03-24T00:00:00"/>
    <s v="59GNN"/>
    <s v="22:28:04 UTC"/>
    <n v="36.700000000000003"/>
    <x v="1"/>
    <s v="PNG"/>
    <x v="1"/>
    <x v="2"/>
    <n v="22.1"/>
    <n v="30"/>
    <x v="0"/>
    <s v="44644S2A_MSIL1CCDM-MLB-GANGM4464402 Sunny (10%-30%)"/>
    <n v="0"/>
    <s v="20220324T222804"/>
    <n v="2022"/>
    <s v="03"/>
    <n v="24"/>
    <s v="22"/>
    <s v="28"/>
    <s v="04"/>
    <s v="GAN_GM_2500X1253px_32m_S2A_MSIL1C"/>
    <s v="2A_MSIL1C_S2_CD_CLS_AC_20230627T222622_TRUE_60HTE_020CC"/>
    <s v="S2A_MSIL1C_GM_20220324T222804_59GNN_36.7CC"/>
  </r>
  <r>
    <m/>
    <x v="0"/>
    <x v="0"/>
    <s v="-42.46, 171.20 | Zoom:12"/>
    <b v="1"/>
    <s v="New Zealand"/>
    <x v="1"/>
    <s v="GM"/>
    <d v="2022-03-24T00:00:00"/>
    <s v="59GMP"/>
    <s v="22:27:55 UTC"/>
    <n v="0"/>
    <x v="1"/>
    <s v="PNG"/>
    <x v="1"/>
    <x v="2"/>
    <n v="22.1"/>
    <n v="30"/>
    <x v="0"/>
    <s v="44644S2A_MSIL1CCDM-MLB-GANGM4464402 Sunny (10%-30%)"/>
    <n v="0"/>
    <s v="20220324T222755"/>
    <n v="2022"/>
    <s v="03"/>
    <n v="24"/>
    <s v="22"/>
    <s v="27"/>
    <s v="55"/>
    <s v="GAN_GM_2500X1253px_32m_S2A_MSIL1C"/>
    <s v="2A_MSIL1C_S2_CD_CLS_AC_20230627T222622_TRUE_60HTE_020CC"/>
    <s v="S2A_MSIL1C_GM_20220324T222755_59GMP_0CC"/>
  </r>
  <r>
    <m/>
    <x v="0"/>
    <x v="0"/>
    <s v="-42.46, 171.20 | Zoom:12"/>
    <b v="1"/>
    <s v="New Zealand"/>
    <x v="1"/>
    <s v="GM"/>
    <d v="2022-03-24T00:00:00"/>
    <s v="59GNP"/>
    <s v="22:27:50 UTC"/>
    <n v="42.7"/>
    <x v="1"/>
    <s v="PNG"/>
    <x v="1"/>
    <x v="2"/>
    <n v="22.1"/>
    <n v="30"/>
    <x v="0"/>
    <s v="44644S2A_MSIL1CCDM-MLB-GANGM4464402 Sunny (10%-30%)"/>
    <n v="0"/>
    <s v="20220324T222750"/>
    <n v="2022"/>
    <s v="03"/>
    <n v="24"/>
    <s v="22"/>
    <s v="27"/>
    <s v="50"/>
    <s v="GAN_GM_2500X1253px_32m_S2A_MSIL1C"/>
    <s v="2A_MSIL1C_S2_CD_CLS_AC_20230627T222622_TRUE_60HTE_020CC"/>
    <s v="S2A_MSIL1C_GM_20220324T222750_59GNP_42.7CC"/>
  </r>
  <r>
    <m/>
    <x v="0"/>
    <x v="0"/>
    <s v="-42.46, 171.20 | Zoom:12"/>
    <b v="1"/>
    <s v="New Zealand"/>
    <x v="1"/>
    <s v="GM"/>
    <d v="2022-03-22T00:00:00"/>
    <s v="59GMN"/>
    <s v="22:38:10 UTC"/>
    <n v="46.2"/>
    <x v="1"/>
    <s v="PNG"/>
    <x v="1"/>
    <x v="2"/>
    <n v="60.924999999999997"/>
    <n v="70"/>
    <x v="1"/>
    <s v="44642S2A_MSIL1CCDM-MLB-GANGM4464203 Cloudy (40%-90%)"/>
    <n v="1"/>
    <s v="20220322T223810"/>
    <n v="2022"/>
    <s v="03"/>
    <n v="22"/>
    <s v="22"/>
    <s v="38"/>
    <s v="10"/>
    <s v="GAN_GM_2500X1253px_32m_S2A_MSIL1C"/>
    <s v="2A_MSIL1C_S2_CD_CLS_AC_20230627T222622_TRUE_60HTE_020CC"/>
    <s v="S2A_MSIL1C_GM_20220322T223810_59GMN_46.2CC"/>
  </r>
  <r>
    <m/>
    <x v="0"/>
    <x v="0"/>
    <s v="-42.46, 171.20 | Zoom:12"/>
    <b v="1"/>
    <s v="New Zealand"/>
    <x v="1"/>
    <s v="GM"/>
    <d v="2022-03-22T00:00:00"/>
    <s v="59GNN"/>
    <s v="22:38:06 UTC"/>
    <n v="73.5"/>
    <x v="1"/>
    <s v="PNG"/>
    <x v="1"/>
    <x v="2"/>
    <n v="60.924999999999997"/>
    <n v="70"/>
    <x v="1"/>
    <s v="44642S2A_MSIL1CCDM-MLB-GANGM4464203 Cloudy (40%-90%)"/>
    <n v="0"/>
    <s v="20220322T223806"/>
    <n v="2022"/>
    <s v="03"/>
    <n v="22"/>
    <s v="22"/>
    <s v="38"/>
    <s v="06"/>
    <s v="GAN_GM_2500X1253px_32m_S2A_MSIL1C"/>
    <s v="2A_MSIL1C_S2_CD_CLS_AC_20230627T222622_TRUE_60HTE_020CC"/>
    <s v="S2A_MSIL1C_GM_20220322T223806_59GNN_73.5CC"/>
  </r>
  <r>
    <m/>
    <x v="0"/>
    <x v="0"/>
    <s v="-42.46, 171.20 | Zoom:12"/>
    <b v="1"/>
    <s v="New Zealand"/>
    <x v="1"/>
    <s v="GM"/>
    <d v="2022-03-22T00:00:00"/>
    <s v="59GMP"/>
    <s v="22:37:56 UTC"/>
    <n v="28.2"/>
    <x v="1"/>
    <s v="PNG"/>
    <x v="1"/>
    <x v="2"/>
    <n v="60.924999999999997"/>
    <n v="70"/>
    <x v="1"/>
    <s v="44642S2A_MSIL1CCDM-MLB-GANGM4464203 Cloudy (40%-90%)"/>
    <n v="0"/>
    <s v="20220322T223756"/>
    <n v="2022"/>
    <s v="03"/>
    <n v="22"/>
    <s v="22"/>
    <s v="37"/>
    <s v="56"/>
    <s v="GAN_GM_2500X1253px_32m_S2A_MSIL1C"/>
    <s v="2A_MSIL1C_S2_CD_CLS_AC_20230627T222622_TRUE_60HTE_020CC"/>
    <s v="S2A_MSIL1C_GM_20220322T223756_59GMP_28.2CC"/>
  </r>
  <r>
    <m/>
    <x v="0"/>
    <x v="0"/>
    <s v="-42.46, 171.20 | Zoom:12"/>
    <b v="1"/>
    <s v="New Zealand"/>
    <x v="1"/>
    <s v="GM"/>
    <d v="2022-03-22T00:00:00"/>
    <s v="59GNP"/>
    <s v="22:37:52 UTC"/>
    <n v="95.8"/>
    <x v="1"/>
    <s v="PNG"/>
    <x v="1"/>
    <x v="2"/>
    <n v="60.924999999999997"/>
    <n v="70"/>
    <x v="1"/>
    <s v="44642S2A_MSIL1CCDM-MLB-GANGM4464203 Cloudy (40%-90%)"/>
    <n v="0"/>
    <s v="20220322T223752"/>
    <n v="2022"/>
    <s v="03"/>
    <n v="22"/>
    <s v="22"/>
    <s v="37"/>
    <s v="52"/>
    <s v="GAN_GM_2500X1253px_32m_S2A_MSIL1C"/>
    <s v="2A_MSIL1C_S2_CD_CLS_AC_20230627T222622_TRUE_60HTE_020CC"/>
    <s v="S2A_MSIL1C_GM_20220322T223752_59GNP_95.8CC"/>
  </r>
  <r>
    <m/>
    <x v="0"/>
    <x v="0"/>
    <s v="-42.46, 171.20 | Zoom:12"/>
    <b v="1"/>
    <s v="New Zealand"/>
    <x v="1"/>
    <s v="GM"/>
    <d v="2022-03-19T00:00:00"/>
    <s v="59GMN"/>
    <s v="22:28:14 UTC"/>
    <n v="94.9"/>
    <x v="1"/>
    <s v="PNG"/>
    <x v="1"/>
    <x v="2"/>
    <n v="96.724999999999994"/>
    <n v="100"/>
    <x v="2"/>
    <s v="44639S2A_MSIL1CCDM-MLB-GANGM4463904 Overcast (100%)"/>
    <n v="1"/>
    <s v="20220319T222814"/>
    <n v="2022"/>
    <s v="03"/>
    <n v="19"/>
    <s v="22"/>
    <s v="28"/>
    <s v="14"/>
    <s v="GAN_GM_2500X1253px_32m_S2A_MSIL1C"/>
    <s v="2A_MSIL1C_S2_CD_CLS_AC_20230627T222622_TRUE_60HTE_020CC"/>
    <s v="S2A_MSIL1C_GM_20220319T222814_59GMN_94.9CC"/>
  </r>
  <r>
    <m/>
    <x v="0"/>
    <x v="0"/>
    <s v="-42.46, 171.20 | Zoom:12"/>
    <b v="1"/>
    <s v="New Zealand"/>
    <x v="1"/>
    <s v="GM"/>
    <d v="2022-03-19T00:00:00"/>
    <s v="59GNN"/>
    <s v="22:28:10 UTC"/>
    <n v="92.5"/>
    <x v="1"/>
    <s v="PNG"/>
    <x v="1"/>
    <x v="2"/>
    <n v="96.724999999999994"/>
    <n v="100"/>
    <x v="2"/>
    <s v="44639S2A_MSIL1CCDM-MLB-GANGM4463904 Overcast (100%)"/>
    <n v="0"/>
    <s v="20220319T222810"/>
    <n v="2022"/>
    <s v="03"/>
    <n v="19"/>
    <s v="22"/>
    <s v="28"/>
    <s v="10"/>
    <s v="GAN_GM_2500X1253px_32m_S2A_MSIL1C"/>
    <s v="2A_MSIL1C_S2_CD_CLS_AC_20230627T222622_TRUE_60HTE_020CC"/>
    <s v="S2A_MSIL1C_GM_20220319T222810_59GNN_92.5CC"/>
  </r>
  <r>
    <m/>
    <x v="0"/>
    <x v="0"/>
    <s v="-42.46, 171.20 | Zoom:12"/>
    <b v="1"/>
    <s v="New Zealand"/>
    <x v="1"/>
    <s v="GM"/>
    <d v="2022-03-19T00:00:00"/>
    <s v="59GMP"/>
    <s v="22:28:01 UTC"/>
    <n v="100"/>
    <x v="1"/>
    <s v="PNG"/>
    <x v="1"/>
    <x v="2"/>
    <n v="96.724999999999994"/>
    <n v="100"/>
    <x v="2"/>
    <s v="44639S2A_MSIL1CCDM-MLB-GANGM4463904 Overcast (100%)"/>
    <n v="0"/>
    <s v="20220319T222801"/>
    <n v="2022"/>
    <s v="03"/>
    <n v="19"/>
    <s v="22"/>
    <s v="28"/>
    <s v="01"/>
    <s v="GAN_GM_2500X1253px_32m_S2A_MSIL1C"/>
    <s v="2A_MSIL1C_S2_CD_CLS_AC_20230627T222622_TRUE_60HTE_020CC"/>
    <s v="S2A_MSIL1C_GM_20220319T222801_59GMP_100CC"/>
  </r>
  <r>
    <m/>
    <x v="0"/>
    <x v="0"/>
    <s v="-42.46, 171.20 | Zoom:12"/>
    <b v="1"/>
    <s v="New Zealand"/>
    <x v="1"/>
    <s v="GM"/>
    <d v="2022-03-19T00:00:00"/>
    <s v="59GNP"/>
    <s v="22:27:56 UTC"/>
    <n v="99.5"/>
    <x v="1"/>
    <s v="PNG"/>
    <x v="1"/>
    <x v="2"/>
    <n v="96.724999999999994"/>
    <n v="100"/>
    <x v="2"/>
    <s v="44639S2A_MSIL1CCDM-MLB-GANGM4463904 Overcast (100%)"/>
    <n v="0"/>
    <s v="20220319T222756"/>
    <n v="2022"/>
    <s v="03"/>
    <n v="19"/>
    <s v="22"/>
    <s v="27"/>
    <s v="56"/>
    <s v="GAN_GM_2500X1253px_32m_S2A_MSIL1C"/>
    <s v="2A_MSIL1C_S2_CD_CLS_AC_20230627T222622_TRUE_60HTE_020CC"/>
    <s v="S2A_MSIL1C_GM_20220319T222756_59GNP_99.5CC"/>
  </r>
  <r>
    <m/>
    <x v="0"/>
    <x v="0"/>
    <s v="-42.46, 171.20 | Zoom:12"/>
    <b v="1"/>
    <s v="New Zealand"/>
    <x v="1"/>
    <s v="GM"/>
    <d v="2022-03-17T00:00:00"/>
    <s v="59GMN"/>
    <s v="22:38:05 UTC"/>
    <n v="26.8"/>
    <x v="1"/>
    <s v="PNG"/>
    <x v="1"/>
    <x v="2"/>
    <n v="24.4"/>
    <n v="30"/>
    <x v="0"/>
    <s v="44637S2A_MSIL1CCDM-MLB-GANGM4463702 Sunny (10%-30%)"/>
    <n v="1"/>
    <s v="20220317T223805"/>
    <n v="2022"/>
    <s v="03"/>
    <n v="17"/>
    <s v="22"/>
    <s v="38"/>
    <s v="05"/>
    <s v="GAN_GM_2500X1253px_32m_S2A_MSIL1C"/>
    <s v="2A_MSIL1C_S2_CD_CLS_AC_20230627T222622_TRUE_60HTE_020CC"/>
    <s v="S2A_MSIL1C_GM_20220317T223805_59GMN_26.8CC"/>
  </r>
  <r>
    <m/>
    <x v="0"/>
    <x v="0"/>
    <s v="-42.46, 171.20 | Zoom:12"/>
    <b v="1"/>
    <s v="New Zealand"/>
    <x v="1"/>
    <s v="GM"/>
    <d v="2022-03-17T00:00:00"/>
    <s v="59GNN"/>
    <s v="22:38:01 UTC"/>
    <n v="14.2"/>
    <x v="1"/>
    <s v="PNG"/>
    <x v="1"/>
    <x v="2"/>
    <n v="24.4"/>
    <n v="30"/>
    <x v="0"/>
    <s v="44637S2A_MSIL1CCDM-MLB-GANGM4463702 Sunny (10%-30%)"/>
    <n v="0"/>
    <s v="20220317T223801"/>
    <n v="2022"/>
    <s v="03"/>
    <n v="17"/>
    <s v="22"/>
    <s v="38"/>
    <s v="01"/>
    <s v="GAN_GM_2500X1253px_32m_S2A_MSIL1C"/>
    <s v="2A_MSIL1C_S2_CD_CLS_AC_20230627T222622_TRUE_60HTE_020CC"/>
    <s v="S2A_MSIL1C_GM_20220317T223801_59GNN_14.2CC"/>
  </r>
  <r>
    <m/>
    <x v="0"/>
    <x v="0"/>
    <s v="-42.46, 171.20 | Zoom:12"/>
    <b v="1"/>
    <s v="New Zealand"/>
    <x v="1"/>
    <s v="GM"/>
    <d v="2022-03-17T00:00:00"/>
    <s v="59GMP"/>
    <s v="22:37:51 UTC"/>
    <n v="34.799999999999997"/>
    <x v="1"/>
    <s v="PNG"/>
    <x v="1"/>
    <x v="2"/>
    <n v="24.4"/>
    <n v="30"/>
    <x v="0"/>
    <s v="44637S2A_MSIL1CCDM-MLB-GANGM4463702 Sunny (10%-30%)"/>
    <n v="0"/>
    <s v="20220317T223751"/>
    <n v="2022"/>
    <s v="03"/>
    <n v="17"/>
    <s v="22"/>
    <s v="37"/>
    <s v="51"/>
    <s v="GAN_GM_2500X1253px_32m_S2A_MSIL1C"/>
    <s v="2A_MSIL1C_S2_CD_CLS_AC_20230627T222622_TRUE_60HTE_020CC"/>
    <s v="S2A_MSIL1C_GM_20220317T223751_59GMP_34.8CC"/>
  </r>
  <r>
    <m/>
    <x v="0"/>
    <x v="0"/>
    <s v="-42.46, 171.20 | Zoom:12"/>
    <b v="1"/>
    <s v="New Zealand"/>
    <x v="1"/>
    <s v="GM"/>
    <d v="2022-03-17T00:00:00"/>
    <s v="59GNP"/>
    <s v="22:37:47 UTC"/>
    <n v="21.8"/>
    <x v="1"/>
    <s v="PNG"/>
    <x v="1"/>
    <x v="2"/>
    <n v="24.4"/>
    <n v="30"/>
    <x v="0"/>
    <s v="44637S2A_MSIL1CCDM-MLB-GANGM4463702 Sunny (10%-30%)"/>
    <n v="0"/>
    <s v="20220317T223747"/>
    <n v="2022"/>
    <s v="03"/>
    <n v="17"/>
    <s v="22"/>
    <s v="37"/>
    <s v="47"/>
    <s v="GAN_GM_2500X1253px_32m_S2A_MSIL1C"/>
    <s v="2A_MSIL1C_S2_CD_CLS_AC_20230627T222622_TRUE_60HTE_020CC"/>
    <s v="S2A_MSIL1C_GM_20220317T223747_59GNP_21.8CC"/>
  </r>
  <r>
    <m/>
    <x v="0"/>
    <x v="0"/>
    <s v="-42.46, 171.20 | Zoom:12"/>
    <b v="1"/>
    <s v="New Zealand"/>
    <x v="1"/>
    <s v="GM"/>
    <d v="2022-03-14T00:00:00"/>
    <s v="59GMN"/>
    <s v="22:28:08 UTC"/>
    <n v="21.2"/>
    <x v="1"/>
    <s v="PNG"/>
    <x v="1"/>
    <x v="2"/>
    <n v="20.224999999999998"/>
    <n v="30"/>
    <x v="0"/>
    <s v="44634S2A_MSIL1CCDM-MLB-GANGM4463402 Sunny (10%-30%)"/>
    <n v="1"/>
    <s v="20220314T222808"/>
    <n v="2022"/>
    <s v="03"/>
    <n v="14"/>
    <s v="22"/>
    <s v="28"/>
    <s v="08"/>
    <s v="GAN_GM_2500X1253px_32m_S2A_MSIL1C"/>
    <s v="2A_MSIL1C_S2_CD_CLS_AC_20230627T222622_TRUE_60HTE_020CC"/>
    <s v="S2A_MSIL1C_GM_20220314T222808_59GMN_21.2CC"/>
  </r>
  <r>
    <m/>
    <x v="0"/>
    <x v="0"/>
    <s v="-42.46, 171.20 | Zoom:12"/>
    <b v="1"/>
    <s v="New Zealand"/>
    <x v="1"/>
    <s v="GM"/>
    <d v="2022-03-14T00:00:00"/>
    <s v="59GNN"/>
    <s v="22:28:05 UTC"/>
    <n v="58.4"/>
    <x v="1"/>
    <s v="PNG"/>
    <x v="1"/>
    <x v="2"/>
    <n v="20.224999999999998"/>
    <n v="30"/>
    <x v="0"/>
    <s v="44634S2A_MSIL1CCDM-MLB-GANGM4463402 Sunny (10%-30%)"/>
    <n v="0"/>
    <s v="20220314T222805"/>
    <n v="2022"/>
    <s v="03"/>
    <n v="14"/>
    <s v="22"/>
    <s v="28"/>
    <s v="05"/>
    <s v="GAN_GM_2500X1253px_32m_S2A_MSIL1C"/>
    <s v="2A_MSIL1C_S2_CD_CLS_AC_20230627T222622_TRUE_60HTE_020CC"/>
    <s v="S2A_MSIL1C_GM_20220314T222805_59GNN_58.4CC"/>
  </r>
  <r>
    <m/>
    <x v="0"/>
    <x v="0"/>
    <s v="-42.46, 171.20 | Zoom:12"/>
    <b v="1"/>
    <s v="New Zealand"/>
    <x v="1"/>
    <s v="GM"/>
    <d v="2022-03-14T00:00:00"/>
    <s v="59GMP"/>
    <s v="22:27:56 UTC"/>
    <n v="0"/>
    <x v="1"/>
    <s v="PNG"/>
    <x v="1"/>
    <x v="2"/>
    <n v="20.224999999999998"/>
    <n v="30"/>
    <x v="0"/>
    <s v="44634S2A_MSIL1CCDM-MLB-GANGM4463402 Sunny (10%-30%)"/>
    <n v="0"/>
    <s v="20220314T222756"/>
    <n v="2022"/>
    <s v="03"/>
    <n v="14"/>
    <s v="22"/>
    <s v="27"/>
    <s v="56"/>
    <s v="GAN_GM_2500X1253px_32m_S2A_MSIL1C"/>
    <s v="2A_MSIL1C_S2_CD_CLS_AC_20230627T222622_TRUE_60HTE_020CC"/>
    <s v="S2A_MSIL1C_GM_20220314T222756_59GMP_0CC"/>
  </r>
  <r>
    <m/>
    <x v="0"/>
    <x v="0"/>
    <s v="-42.46, 171.20 | Zoom:12"/>
    <b v="1"/>
    <s v="New Zealand"/>
    <x v="1"/>
    <s v="GM"/>
    <d v="2022-03-14T00:00:00"/>
    <s v="59GNP"/>
    <s v="22:27:50 UTC"/>
    <n v="1.3"/>
    <x v="1"/>
    <s v="PNG"/>
    <x v="1"/>
    <x v="2"/>
    <n v="20.224999999999998"/>
    <n v="30"/>
    <x v="0"/>
    <s v="44634S2A_MSIL1CCDM-MLB-GANGM4463402 Sunny (10%-30%)"/>
    <n v="0"/>
    <s v="20220314T222750"/>
    <n v="2022"/>
    <s v="03"/>
    <n v="14"/>
    <s v="22"/>
    <s v="27"/>
    <s v="50"/>
    <s v="GAN_GM_2500X1253px_32m_S2A_MSIL1C"/>
    <s v="2A_MSIL1C_S2_CD_CLS_AC_20230627T222622_TRUE_60HTE_020CC"/>
    <s v="S2A_MSIL1C_GM_20220314T222750_59GNP_1.3CC"/>
  </r>
  <r>
    <m/>
    <x v="0"/>
    <x v="0"/>
    <s v="-42.46, 171.20 | Zoom:12"/>
    <b v="1"/>
    <s v="New Zealand"/>
    <x v="1"/>
    <s v="GM"/>
    <d v="2022-03-12T00:00:00"/>
    <s v="59GMN"/>
    <s v="22:38:11 UTC"/>
    <n v="3.4"/>
    <x v="1"/>
    <s v="PNG"/>
    <x v="1"/>
    <x v="2"/>
    <n v="4.2"/>
    <n v="10"/>
    <x v="0"/>
    <s v="44632S2A_MSIL1CCDM-MLB-GANGM4463202 Sunny (10%-30%)"/>
    <n v="1"/>
    <s v="20220312T223811"/>
    <n v="2022"/>
    <s v="03"/>
    <n v="12"/>
    <s v="22"/>
    <s v="38"/>
    <s v="11"/>
    <s v="GAN_GM_2500X1253px_32m_S2A_MSIL1C"/>
    <s v="2A_MSIL1C_S2_CD_CLS_AC_20230627T222622_TRUE_60HTE_020CC"/>
    <s v="S2A_MSIL1C_GM_20220312T223811_59GMN_3.4CC"/>
  </r>
  <r>
    <m/>
    <x v="0"/>
    <x v="0"/>
    <s v="-42.46, 171.20 | Zoom:12"/>
    <b v="1"/>
    <s v="New Zealand"/>
    <x v="1"/>
    <s v="GM"/>
    <d v="2022-03-12T00:00:00"/>
    <s v="59GNN"/>
    <s v="22:38:07 UTC"/>
    <n v="13.1"/>
    <x v="1"/>
    <s v="PNG"/>
    <x v="1"/>
    <x v="2"/>
    <n v="4.2"/>
    <n v="10"/>
    <x v="0"/>
    <s v="44632S2A_MSIL1CCDM-MLB-GANGM4463202 Sunny (10%-30%)"/>
    <n v="0"/>
    <s v="20220312T223807"/>
    <n v="2022"/>
    <s v="03"/>
    <n v="12"/>
    <s v="22"/>
    <s v="38"/>
    <s v="07"/>
    <s v="GAN_GM_2500X1253px_32m_S2A_MSIL1C"/>
    <s v="2A_MSIL1C_S2_CD_CLS_AC_20230627T222622_TRUE_60HTE_020CC"/>
    <s v="S2A_MSIL1C_GM_20220312T223807_59GNN_13.1CC"/>
  </r>
  <r>
    <m/>
    <x v="0"/>
    <x v="0"/>
    <s v="-42.46, 171.20 | Zoom:12"/>
    <b v="1"/>
    <s v="New Zealand"/>
    <x v="1"/>
    <s v="GM"/>
    <d v="2022-03-12T00:00:00"/>
    <s v="59GMP"/>
    <s v="22:37:57 UTC"/>
    <n v="0"/>
    <x v="1"/>
    <s v="PNG"/>
    <x v="1"/>
    <x v="2"/>
    <n v="4.2"/>
    <n v="10"/>
    <x v="0"/>
    <s v="44632S2A_MSIL1CCDM-MLB-GANGM4463202 Sunny (10%-30%)"/>
    <n v="0"/>
    <s v="20220312T223757"/>
    <n v="2022"/>
    <s v="03"/>
    <n v="12"/>
    <s v="22"/>
    <s v="37"/>
    <s v="57"/>
    <s v="GAN_GM_2500X1253px_32m_S2A_MSIL1C"/>
    <s v="2A_MSIL1C_S2_CD_CLS_AC_20230627T222622_TRUE_60HTE_020CC"/>
    <s v="S2A_MSIL1C_GM_20220312T223757_59GMP_0CC"/>
  </r>
  <r>
    <m/>
    <x v="0"/>
    <x v="0"/>
    <s v="-42.46, 171.20 | Zoom:12"/>
    <b v="1"/>
    <s v="New Zealand"/>
    <x v="1"/>
    <s v="GM"/>
    <d v="2022-03-12T00:00:00"/>
    <s v="59GNP"/>
    <s v="22:37:53 UTC"/>
    <n v="0.3"/>
    <x v="1"/>
    <s v="PNG"/>
    <x v="1"/>
    <x v="2"/>
    <n v="4.2"/>
    <n v="10"/>
    <x v="0"/>
    <s v="44632S2A_MSIL1CCDM-MLB-GANGM4463202 Sunny (10%-30%)"/>
    <n v="0"/>
    <s v="20220312T223753"/>
    <n v="2022"/>
    <s v="03"/>
    <n v="12"/>
    <s v="22"/>
    <s v="37"/>
    <s v="53"/>
    <s v="GAN_GM_2500X1253px_32m_S2A_MSIL1C"/>
    <s v="2A_MSIL1C_S2_CD_CLS_AC_20230627T222622_TRUE_60HTE_020CC"/>
    <s v="S2A_MSIL1C_GM_20220312T223753_59GNP_0.3CC"/>
  </r>
  <r>
    <m/>
    <x v="0"/>
    <x v="0"/>
    <s v="-42.46, 171.20 | Zoom:12"/>
    <b v="1"/>
    <s v="New Zealand"/>
    <x v="1"/>
    <s v="GM"/>
    <d v="2022-03-09T00:00:00"/>
    <s v="59GMN"/>
    <s v="22:28:14 UTC"/>
    <n v="1.1000000000000001"/>
    <x v="1"/>
    <s v="PNG"/>
    <x v="1"/>
    <x v="2"/>
    <n v="4.2249999999999996"/>
    <n v="10"/>
    <x v="0"/>
    <s v="44629S2A_MSIL1CCDM-MLB-GANGM4462902 Sunny (10%-30%)"/>
    <n v="1"/>
    <s v="20220309T222814"/>
    <n v="2022"/>
    <s v="03"/>
    <s v="09"/>
    <s v="22"/>
    <s v="28"/>
    <s v="14"/>
    <s v="GAN_GM_2500X1253px_32m_S2A_MSIL1C"/>
    <s v="2A_MSIL1C_S2_CD_CLS_AC_20230627T222622_TRUE_60HTE_020CC"/>
    <s v="S2A_MSIL1C_GM_20220309T222814_59GMN_1.1CC"/>
  </r>
  <r>
    <m/>
    <x v="0"/>
    <x v="0"/>
    <s v="-42.46, 171.20 | Zoom:12"/>
    <b v="1"/>
    <s v="New Zealand"/>
    <x v="1"/>
    <s v="GM"/>
    <d v="2022-03-09T00:00:00"/>
    <s v="59GNN"/>
    <s v="22:28:11 UTC"/>
    <n v="13.5"/>
    <x v="1"/>
    <s v="PNG"/>
    <x v="1"/>
    <x v="2"/>
    <n v="4.2249999999999996"/>
    <n v="10"/>
    <x v="0"/>
    <s v="44629S2A_MSIL1CCDM-MLB-GANGM4462902 Sunny (10%-30%)"/>
    <n v="0"/>
    <s v="20220309T222811"/>
    <n v="2022"/>
    <s v="03"/>
    <s v="09"/>
    <s v="22"/>
    <s v="28"/>
    <s v="11"/>
    <s v="GAN_GM_2500X1253px_32m_S2A_MSIL1C"/>
    <s v="2A_MSIL1C_S2_CD_CLS_AC_20230627T222622_TRUE_60HTE_020CC"/>
    <s v="S2A_MSIL1C_GM_20220309T222811_59GNN_13.5CC"/>
  </r>
  <r>
    <m/>
    <x v="0"/>
    <x v="0"/>
    <s v="-42.46, 171.20 | Zoom:12"/>
    <b v="1"/>
    <s v="New Zealand"/>
    <x v="1"/>
    <s v="GM"/>
    <d v="2022-03-09T00:00:00"/>
    <s v="59GMP"/>
    <s v="22:28:02 UTC"/>
    <n v="0"/>
    <x v="1"/>
    <s v="PNG"/>
    <x v="1"/>
    <x v="2"/>
    <n v="4.2249999999999996"/>
    <n v="10"/>
    <x v="0"/>
    <s v="44629S2A_MSIL1CCDM-MLB-GANGM4462902 Sunny (10%-30%)"/>
    <n v="0"/>
    <s v="20220309T222802"/>
    <n v="2022"/>
    <s v="03"/>
    <s v="09"/>
    <s v="22"/>
    <s v="28"/>
    <s v="02"/>
    <s v="GAN_GM_2500X1253px_32m_S2A_MSIL1C"/>
    <s v="2A_MSIL1C_S2_CD_CLS_AC_20230627T222622_TRUE_60HTE_020CC"/>
    <s v="S2A_MSIL1C_GM_20220309T222802_59GMP_0CC"/>
  </r>
  <r>
    <m/>
    <x v="0"/>
    <x v="0"/>
    <s v="-42.46, 171.20 | Zoom:12"/>
    <b v="1"/>
    <s v="New Zealand"/>
    <x v="1"/>
    <s v="GM"/>
    <d v="2022-03-09T00:00:00"/>
    <s v="59GNP"/>
    <s v="22:27:56 UTC"/>
    <n v="2.2999999999999998"/>
    <x v="1"/>
    <s v="PNG"/>
    <x v="1"/>
    <x v="2"/>
    <n v="4.2249999999999996"/>
    <n v="10"/>
    <x v="0"/>
    <s v="44629S2A_MSIL1CCDM-MLB-GANGM4462902 Sunny (10%-30%)"/>
    <n v="0"/>
    <s v="20220309T222756"/>
    <n v="2022"/>
    <s v="03"/>
    <s v="09"/>
    <s v="22"/>
    <s v="27"/>
    <s v="56"/>
    <s v="GAN_GM_2500X1253px_32m_S2A_MSIL1C"/>
    <s v="2A_MSIL1C_S2_CD_CLS_AC_20230627T222622_TRUE_60HTE_020CC"/>
    <s v="S2A_MSIL1C_GM_20220309T222756_59GNP_2.3CC"/>
  </r>
  <r>
    <m/>
    <x v="0"/>
    <x v="0"/>
    <s v="-42.46, 171.20 | Zoom:12"/>
    <b v="1"/>
    <s v="New Zealand"/>
    <x v="1"/>
    <s v="GM"/>
    <d v="2022-03-07T00:00:00"/>
    <s v="59GMN"/>
    <s v="22:38:05 UTC"/>
    <n v="37.1"/>
    <x v="1"/>
    <s v="PNG"/>
    <x v="1"/>
    <x v="2"/>
    <n v="20.174999999999997"/>
    <n v="30"/>
    <x v="0"/>
    <s v="44627S2A_MSIL1CCDM-MLB-GANGM4462702 Sunny (10%-30%)"/>
    <n v="1"/>
    <s v="20220307T223805"/>
    <n v="2022"/>
    <s v="03"/>
    <s v="07"/>
    <s v="22"/>
    <s v="38"/>
    <s v="05"/>
    <s v="GAN_GM_2500X1253px_32m_S2A_MSIL1C"/>
    <s v="2A_MSIL1C_S2_CD_CLS_AC_20230627T222622_TRUE_60HTE_020CC"/>
    <s v="S2A_MSIL1C_GM_20220307T223805_59GMN_37.1CC"/>
  </r>
  <r>
    <m/>
    <x v="0"/>
    <x v="0"/>
    <s v="-42.46, 171.20 | Zoom:12"/>
    <b v="1"/>
    <s v="New Zealand"/>
    <x v="1"/>
    <s v="GM"/>
    <d v="2022-03-07T00:00:00"/>
    <s v="59GNN"/>
    <s v="22:38:01 UTC"/>
    <n v="23.7"/>
    <x v="1"/>
    <s v="PNG"/>
    <x v="1"/>
    <x v="2"/>
    <n v="20.174999999999997"/>
    <n v="30"/>
    <x v="0"/>
    <s v="44627S2A_MSIL1CCDM-MLB-GANGM4462702 Sunny (10%-30%)"/>
    <n v="0"/>
    <s v="20220307T223801"/>
    <n v="2022"/>
    <s v="03"/>
    <s v="07"/>
    <s v="22"/>
    <s v="38"/>
    <s v="01"/>
    <s v="GAN_GM_2500X1253px_32m_S2A_MSIL1C"/>
    <s v="2A_MSIL1C_S2_CD_CLS_AC_20230627T222622_TRUE_60HTE_020CC"/>
    <s v="S2A_MSIL1C_GM_20220307T223801_59GNN_23.7CC"/>
  </r>
  <r>
    <m/>
    <x v="0"/>
    <x v="0"/>
    <s v="-42.46, 171.20 | Zoom:12"/>
    <b v="1"/>
    <s v="New Zealand"/>
    <x v="1"/>
    <s v="GM"/>
    <d v="2022-03-07T00:00:00"/>
    <s v="59GMP"/>
    <s v="22:37:50 UTC"/>
    <n v="7.1"/>
    <x v="1"/>
    <s v="PNG"/>
    <x v="1"/>
    <x v="2"/>
    <n v="20.174999999999997"/>
    <n v="30"/>
    <x v="0"/>
    <s v="44627S2A_MSIL1CCDM-MLB-GANGM4462702 Sunny (10%-30%)"/>
    <n v="0"/>
    <s v="20220307T223750"/>
    <n v="2022"/>
    <s v="03"/>
    <s v="07"/>
    <s v="22"/>
    <s v="37"/>
    <s v="50"/>
    <s v="GAN_GM_2500X1253px_32m_S2A_MSIL1C"/>
    <s v="2A_MSIL1C_S2_CD_CLS_AC_20230627T222622_TRUE_60HTE_020CC"/>
    <s v="S2A_MSIL1C_GM_20220307T223750_59GMP_7.1CC"/>
  </r>
  <r>
    <m/>
    <x v="0"/>
    <x v="0"/>
    <s v="-42.46, 171.20 | Zoom:12"/>
    <b v="1"/>
    <s v="New Zealand"/>
    <x v="1"/>
    <s v="GM"/>
    <d v="2022-03-07T00:00:00"/>
    <s v="59GNP"/>
    <s v="22:37:46 UTC"/>
    <n v="12.8"/>
    <x v="1"/>
    <s v="PNG"/>
    <x v="1"/>
    <x v="2"/>
    <n v="20.174999999999997"/>
    <n v="30"/>
    <x v="0"/>
    <s v="44627S2A_MSIL1CCDM-MLB-GANGM4462702 Sunny (10%-30%)"/>
    <n v="0"/>
    <s v="20220307T223746"/>
    <n v="2022"/>
    <s v="03"/>
    <s v="07"/>
    <s v="22"/>
    <s v="37"/>
    <s v="46"/>
    <s v="GAN_GM_2500X1253px_32m_S2A_MSIL1C"/>
    <s v="2A_MSIL1C_S2_CD_CLS_AC_20230627T222622_TRUE_60HTE_020CC"/>
    <s v="S2A_MSIL1C_GM_20220307T223746_59GNP_12.8CC"/>
  </r>
  <r>
    <m/>
    <x v="0"/>
    <x v="0"/>
    <s v="-42.46, 171.20 | Zoom:12"/>
    <b v="1"/>
    <s v="New Zealand"/>
    <x v="1"/>
    <s v="GM"/>
    <d v="2022-03-04T00:00:00"/>
    <s v="59GMN"/>
    <s v="22:28:08 UTC"/>
    <n v="50"/>
    <x v="1"/>
    <s v="PNG"/>
    <x v="1"/>
    <x v="2"/>
    <n v="50.974999999999994"/>
    <n v="60"/>
    <x v="1"/>
    <s v="44624S2A_MSIL1CCDM-MLB-GANGM4462403 Cloudy (40%-90%)"/>
    <n v="1"/>
    <s v="20220304T222808"/>
    <n v="2022"/>
    <s v="03"/>
    <s v="04"/>
    <s v="22"/>
    <s v="28"/>
    <s v="08"/>
    <s v="GAN_GM_2500X1253px_32m_S2A_MSIL1C"/>
    <s v="2A_MSIL1C_S2_CD_CLS_AC_20230627T222622_TRUE_60HTE_020CC"/>
    <s v="S2A_MSIL1C_GM_20220304T222808_59GMN_50CC"/>
  </r>
  <r>
    <m/>
    <x v="0"/>
    <x v="0"/>
    <s v="-42.46, 171.20 | Zoom:12"/>
    <b v="1"/>
    <s v="New Zealand"/>
    <x v="1"/>
    <s v="GM"/>
    <d v="2022-03-04T00:00:00"/>
    <s v="59GNN"/>
    <s v="22:28:04 UTC"/>
    <n v="51.6"/>
    <x v="1"/>
    <s v="PNG"/>
    <x v="1"/>
    <x v="2"/>
    <n v="50.974999999999994"/>
    <n v="60"/>
    <x v="1"/>
    <s v="44624S2A_MSIL1CCDM-MLB-GANGM4462403 Cloudy (40%-90%)"/>
    <n v="0"/>
    <s v="20220304T222804"/>
    <n v="2022"/>
    <s v="03"/>
    <s v="04"/>
    <s v="22"/>
    <s v="28"/>
    <s v="04"/>
    <s v="GAN_GM_2500X1253px_32m_S2A_MSIL1C"/>
    <s v="2A_MSIL1C_S2_CD_CLS_AC_20230627T222622_TRUE_60HTE_020CC"/>
    <s v="S2A_MSIL1C_GM_20220304T222804_59GNN_51.6CC"/>
  </r>
  <r>
    <m/>
    <x v="0"/>
    <x v="0"/>
    <s v="-42.46, 171.20 | Zoom:12"/>
    <b v="1"/>
    <s v="New Zealand"/>
    <x v="1"/>
    <s v="GM"/>
    <d v="2022-03-04T00:00:00"/>
    <s v="59GMP"/>
    <s v="22:27:55 UTC"/>
    <n v="43.3"/>
    <x v="1"/>
    <s v="PNG"/>
    <x v="1"/>
    <x v="2"/>
    <n v="50.974999999999994"/>
    <n v="60"/>
    <x v="1"/>
    <s v="44624S2A_MSIL1CCDM-MLB-GANGM4462403 Cloudy (40%-90%)"/>
    <n v="0"/>
    <s v="20220304T222755"/>
    <n v="2022"/>
    <s v="03"/>
    <s v="04"/>
    <s v="22"/>
    <s v="27"/>
    <s v="55"/>
    <s v="GAN_GM_2500X1253px_32m_S2A_MSIL1C"/>
    <s v="2A_MSIL1C_S2_CD_CLS_AC_20230627T222622_TRUE_60HTE_020CC"/>
    <s v="S2A_MSIL1C_GM_20220304T222755_59GMP_43.3CC"/>
  </r>
  <r>
    <m/>
    <x v="0"/>
    <x v="0"/>
    <s v="-42.46, 171.20 | Zoom:12"/>
    <b v="1"/>
    <s v="New Zealand"/>
    <x v="1"/>
    <s v="GM"/>
    <d v="2022-03-04T00:00:00"/>
    <s v="59GNP"/>
    <s v="22:27:50 UTC"/>
    <n v="59"/>
    <x v="1"/>
    <s v="PNG"/>
    <x v="1"/>
    <x v="2"/>
    <n v="50.974999999999994"/>
    <n v="60"/>
    <x v="1"/>
    <s v="44624S2A_MSIL1CCDM-MLB-GANGM4462403 Cloudy (40%-90%)"/>
    <n v="0"/>
    <s v="20220304T222750"/>
    <n v="2022"/>
    <s v="03"/>
    <s v="04"/>
    <s v="22"/>
    <s v="27"/>
    <s v="50"/>
    <s v="GAN_GM_2500X1253px_32m_S2A_MSIL1C"/>
    <s v="2A_MSIL1C_S2_CD_CLS_AC_20230627T222622_TRUE_60HTE_020CC"/>
    <s v="S2A_MSIL1C_GM_20220304T222750_59GNP_59CC"/>
  </r>
  <r>
    <m/>
    <x v="0"/>
    <x v="0"/>
    <s v="-42.46, 171.20 | Zoom:12"/>
    <b v="1"/>
    <s v="New Zealand"/>
    <x v="1"/>
    <s v="GM"/>
    <d v="2022-03-02T00:00:00"/>
    <s v="59GMN"/>
    <s v="22:38:11 UTC"/>
    <n v="68.400000000000006"/>
    <x v="1"/>
    <s v="PNG"/>
    <x v="1"/>
    <x v="2"/>
    <n v="69.599999999999994"/>
    <n v="70"/>
    <x v="1"/>
    <s v="44622S2A_MSIL1CCDM-MLB-GANGM4462203 Cloudy (40%-90%)"/>
    <n v="1"/>
    <s v="20220302T223811"/>
    <n v="2022"/>
    <s v="03"/>
    <s v="02"/>
    <s v="22"/>
    <s v="38"/>
    <s v="11"/>
    <s v="GAN_GM_2500X1253px_32m_S2A_MSIL1C"/>
    <s v="2A_MSIL1C_S2_CD_CLS_AC_20230627T222622_TRUE_60HTE_020CC"/>
    <s v="S2A_MSIL1C_GM_20220302T223811_59GMN_68.4CC"/>
  </r>
  <r>
    <m/>
    <x v="0"/>
    <x v="0"/>
    <s v="-42.46, 171.20 | Zoom:12"/>
    <b v="1"/>
    <s v="New Zealand"/>
    <x v="1"/>
    <s v="GM"/>
    <d v="2022-03-02T00:00:00"/>
    <s v="59GNN"/>
    <s v="22:38:07 UTC"/>
    <n v="31.6"/>
    <x v="1"/>
    <s v="PNG"/>
    <x v="1"/>
    <x v="2"/>
    <n v="69.599999999999994"/>
    <n v="70"/>
    <x v="1"/>
    <s v="44622S2A_MSIL1CCDM-MLB-GANGM4462203 Cloudy (40%-90%)"/>
    <n v="0"/>
    <s v="20220302T223807"/>
    <n v="2022"/>
    <s v="03"/>
    <s v="02"/>
    <s v="22"/>
    <s v="38"/>
    <s v="07"/>
    <s v="GAN_GM_2500X1253px_32m_S2A_MSIL1C"/>
    <s v="2A_MSIL1C_S2_CD_CLS_AC_20230627T222622_TRUE_60HTE_020CC"/>
    <s v="S2A_MSIL1C_GM_20220302T223807_59GNN_31.6CC"/>
  </r>
  <r>
    <m/>
    <x v="0"/>
    <x v="0"/>
    <s v="-42.46, 171.20 | Zoom:12"/>
    <b v="1"/>
    <s v="New Zealand"/>
    <x v="1"/>
    <s v="GM"/>
    <d v="2022-03-02T00:00:00"/>
    <s v="59GMP"/>
    <s v="22:37:56 UTC"/>
    <n v="99"/>
    <x v="1"/>
    <s v="PNG"/>
    <x v="1"/>
    <x v="2"/>
    <n v="69.599999999999994"/>
    <n v="70"/>
    <x v="1"/>
    <s v="44622S2A_MSIL1CCDM-MLB-GANGM4462203 Cloudy (40%-90%)"/>
    <n v="0"/>
    <s v="20220302T223756"/>
    <n v="2022"/>
    <s v="03"/>
    <s v="02"/>
    <s v="22"/>
    <s v="37"/>
    <s v="56"/>
    <s v="GAN_GM_2500X1253px_32m_S2A_MSIL1C"/>
    <s v="2A_MSIL1C_S2_CD_CLS_AC_20230627T222622_TRUE_60HTE_020CC"/>
    <s v="S2A_MSIL1C_GM_20220302T223756_59GMP_99CC"/>
  </r>
  <r>
    <m/>
    <x v="0"/>
    <x v="0"/>
    <s v="-42.46, 171.20 | Zoom:12"/>
    <b v="1"/>
    <s v="New Zealand"/>
    <x v="1"/>
    <s v="GM"/>
    <d v="2022-03-02T00:00:00"/>
    <s v="59GNP"/>
    <s v="22:37:52 UTC"/>
    <n v="79.400000000000006"/>
    <x v="1"/>
    <s v="PNG"/>
    <x v="1"/>
    <x v="2"/>
    <n v="69.599999999999994"/>
    <n v="70"/>
    <x v="1"/>
    <s v="44622S2A_MSIL1CCDM-MLB-GANGM4462203 Cloudy (40%-90%)"/>
    <n v="0"/>
    <s v="20220302T223752"/>
    <n v="2022"/>
    <s v="03"/>
    <s v="02"/>
    <s v="22"/>
    <s v="37"/>
    <s v="52"/>
    <s v="GAN_GM_2500X1253px_32m_S2A_MSIL1C"/>
    <s v="2A_MSIL1C_S2_CD_CLS_AC_20230627T222622_TRUE_60HTE_020CC"/>
    <s v="S2A_MSIL1C_GM_20220302T223752_59GNP_79.4CC"/>
  </r>
  <r>
    <m/>
    <x v="0"/>
    <x v="0"/>
    <s v="-42.46, 171.20 | Zoom:12"/>
    <b v="1"/>
    <s v="New Zealand"/>
    <x v="1"/>
    <s v="GM"/>
    <d v="2022-02-27T00:00:00"/>
    <s v="59GMN"/>
    <s v="22:28:14 UTC"/>
    <n v="81.2"/>
    <x v="1"/>
    <s v="PNG"/>
    <x v="1"/>
    <x v="2"/>
    <n v="85.375"/>
    <n v="90"/>
    <x v="1"/>
    <s v="44619S2A_MSIL1CCDM-MLB-GANGM4461903 Cloudy (40%-90%)"/>
    <n v="1"/>
    <s v="20220227T222814"/>
    <n v="2022"/>
    <s v="02"/>
    <n v="27"/>
    <s v="22"/>
    <s v="28"/>
    <s v="14"/>
    <s v="GAN_GM_2500X1253px_32m_S2A_MSIL1C"/>
    <s v="2A_MSIL1C_S2_CD_CLS_AC_20230627T222622_TRUE_60HTE_020CC"/>
    <s v="S2A_MSIL1C_GM_20220227T222814_59GMN_81.2CC"/>
  </r>
  <r>
    <m/>
    <x v="0"/>
    <x v="0"/>
    <s v="-42.46, 171.20 | Zoom:12"/>
    <b v="1"/>
    <s v="New Zealand"/>
    <x v="1"/>
    <s v="GM"/>
    <d v="2022-02-27T00:00:00"/>
    <s v="59GNN"/>
    <s v="22:28:10 UTC"/>
    <n v="63.3"/>
    <x v="1"/>
    <s v="PNG"/>
    <x v="1"/>
    <x v="2"/>
    <n v="85.375"/>
    <n v="90"/>
    <x v="1"/>
    <s v="44619S2A_MSIL1CCDM-MLB-GANGM4461903 Cloudy (40%-90%)"/>
    <n v="0"/>
    <s v="20220227T222810"/>
    <n v="2022"/>
    <s v="02"/>
    <n v="27"/>
    <s v="22"/>
    <s v="28"/>
    <s v="10"/>
    <s v="GAN_GM_2500X1253px_32m_S2A_MSIL1C"/>
    <s v="2A_MSIL1C_S2_CD_CLS_AC_20230627T222622_TRUE_60HTE_020CC"/>
    <s v="S2A_MSIL1C_GM_20220227T222810_59GNN_63.3CC"/>
  </r>
  <r>
    <m/>
    <x v="0"/>
    <x v="0"/>
    <s v="-42.46, 171.20 | Zoom:12"/>
    <b v="1"/>
    <s v="New Zealand"/>
    <x v="1"/>
    <s v="GM"/>
    <d v="2022-02-27T00:00:00"/>
    <s v="59GMP"/>
    <s v="22:28:01 UTC"/>
    <n v="100"/>
    <x v="1"/>
    <s v="PNG"/>
    <x v="1"/>
    <x v="2"/>
    <n v="85.375"/>
    <n v="90"/>
    <x v="1"/>
    <s v="44619S2A_MSIL1CCDM-MLB-GANGM4461903 Cloudy (40%-90%)"/>
    <n v="0"/>
    <s v="20220227T222801"/>
    <n v="2022"/>
    <s v="02"/>
    <n v="27"/>
    <s v="22"/>
    <s v="28"/>
    <s v="01"/>
    <s v="GAN_GM_2500X1253px_32m_S2A_MSIL1C"/>
    <s v="2A_MSIL1C_S2_CD_CLS_AC_20230627T222622_TRUE_60HTE_020CC"/>
    <s v="S2A_MSIL1C_GM_20220227T222801_59GMP_100CC"/>
  </r>
  <r>
    <m/>
    <x v="0"/>
    <x v="0"/>
    <s v="-42.46, 171.20 | Zoom:12"/>
    <b v="1"/>
    <s v="New Zealand"/>
    <x v="1"/>
    <s v="GM"/>
    <d v="2022-02-27T00:00:00"/>
    <s v="59GNP"/>
    <s v="22:27:56 UTC"/>
    <n v="97"/>
    <x v="1"/>
    <s v="PNG"/>
    <x v="1"/>
    <x v="2"/>
    <n v="85.375"/>
    <n v="90"/>
    <x v="1"/>
    <s v="44619S2A_MSIL1CCDM-MLB-GANGM4461903 Cloudy (40%-90%)"/>
    <n v="0"/>
    <s v="20220227T222756"/>
    <n v="2022"/>
    <s v="02"/>
    <n v="27"/>
    <s v="22"/>
    <s v="27"/>
    <s v="56"/>
    <s v="GAN_GM_2500X1253px_32m_S2A_MSIL1C"/>
    <s v="2A_MSIL1C_S2_CD_CLS_AC_20230627T222622_TRUE_60HTE_020CC"/>
    <s v="S2A_MSIL1C_GM_20220227T222756_59GNP_97CC"/>
  </r>
  <r>
    <m/>
    <x v="0"/>
    <x v="0"/>
    <s v="-42.46, 171.20 | Zoom:12"/>
    <b v="1"/>
    <s v="New Zealand"/>
    <x v="1"/>
    <s v="GM"/>
    <d v="2022-02-25T00:00:00"/>
    <s v="59GMN"/>
    <s v="22:38:03 UTC"/>
    <n v="34.5"/>
    <x v="1"/>
    <s v="PNG"/>
    <x v="1"/>
    <x v="2"/>
    <n v="18.599999999999998"/>
    <n v="20"/>
    <x v="0"/>
    <s v="44617S2A_MSIL1CCDM-MLB-GANGM4461702 Sunny (10%-30%)"/>
    <n v="1"/>
    <s v="20220225T223803"/>
    <n v="2022"/>
    <s v="02"/>
    <n v="25"/>
    <s v="22"/>
    <s v="38"/>
    <s v="03"/>
    <s v="GAN_GM_2500X1253px_32m_S2A_MSIL1C"/>
    <s v="2A_MSIL1C_S2_CD_CLS_AC_20230627T222622_TRUE_60HTE_020CC"/>
    <s v="S2A_MSIL1C_GM_20220225T223803_59GMN_34.5CC"/>
  </r>
  <r>
    <m/>
    <x v="0"/>
    <x v="0"/>
    <s v="-42.46, 171.20 | Zoom:12"/>
    <b v="1"/>
    <s v="New Zealand"/>
    <x v="1"/>
    <s v="GM"/>
    <d v="2022-02-25T00:00:00"/>
    <s v="59GNN"/>
    <s v="22:37:59 UTC"/>
    <n v="29.3"/>
    <x v="1"/>
    <s v="PNG"/>
    <x v="1"/>
    <x v="2"/>
    <n v="18.599999999999998"/>
    <n v="20"/>
    <x v="0"/>
    <s v="44617S2A_MSIL1CCDM-MLB-GANGM4461702 Sunny (10%-30%)"/>
    <n v="0"/>
    <s v="20220225T223759"/>
    <n v="2022"/>
    <s v="02"/>
    <n v="25"/>
    <s v="22"/>
    <s v="37"/>
    <s v="59"/>
    <s v="GAN_GM_2500X1253px_32m_S2A_MSIL1C"/>
    <s v="2A_MSIL1C_S2_CD_CLS_AC_20230627T222622_TRUE_60HTE_020CC"/>
    <s v="S2A_MSIL1C_GM_20220225T223759_59GNN_29.3CC"/>
  </r>
  <r>
    <m/>
    <x v="0"/>
    <x v="0"/>
    <s v="-42.46, 171.20 | Zoom:12"/>
    <b v="1"/>
    <s v="New Zealand"/>
    <x v="1"/>
    <s v="GM"/>
    <d v="2022-02-25T00:00:00"/>
    <s v="59GMP"/>
    <s v="22:37:48 UTC"/>
    <n v="7.5"/>
    <x v="1"/>
    <s v="PNG"/>
    <x v="1"/>
    <x v="2"/>
    <n v="18.599999999999998"/>
    <n v="20"/>
    <x v="0"/>
    <s v="44617S2A_MSIL1CCDM-MLB-GANGM4461702 Sunny (10%-30%)"/>
    <n v="0"/>
    <s v="20220225T223748"/>
    <n v="2022"/>
    <s v="02"/>
    <n v="25"/>
    <s v="22"/>
    <s v="37"/>
    <s v="48"/>
    <s v="GAN_GM_2500X1253px_32m_S2A_MSIL1C"/>
    <s v="2A_MSIL1C_S2_CD_CLS_AC_20230627T222622_TRUE_60HTE_020CC"/>
    <s v="S2A_MSIL1C_GM_20220225T223748_59GMP_7.5CC"/>
  </r>
  <r>
    <m/>
    <x v="0"/>
    <x v="0"/>
    <s v="-42.46, 171.20 | Zoom:12"/>
    <b v="1"/>
    <s v="New Zealand"/>
    <x v="1"/>
    <s v="GM"/>
    <d v="2022-02-25T00:00:00"/>
    <s v="59GNP"/>
    <s v="22:37:44 UTC"/>
    <n v="3.1"/>
    <x v="1"/>
    <s v="PNG"/>
    <x v="1"/>
    <x v="2"/>
    <n v="18.599999999999998"/>
    <n v="20"/>
    <x v="0"/>
    <s v="44617S2A_MSIL1CCDM-MLB-GANGM4461702 Sunny (10%-30%)"/>
    <n v="0"/>
    <s v="20220225T223744"/>
    <n v="2022"/>
    <s v="02"/>
    <n v="25"/>
    <s v="22"/>
    <s v="37"/>
    <s v="44"/>
    <s v="GAN_GM_2500X1253px_32m_S2A_MSIL1C"/>
    <s v="2A_MSIL1C_S2_CD_CLS_AC_20230627T222622_TRUE_60HTE_020CC"/>
    <s v="S2A_MSIL1C_GM_20220225T223744_59GNP_3.1CC"/>
  </r>
  <r>
    <m/>
    <x v="0"/>
    <x v="0"/>
    <s v="-42.46, 171.20 | Zoom:12"/>
    <b v="1"/>
    <s v="New Zealand"/>
    <x v="1"/>
    <s v="GM"/>
    <d v="2022-02-22T00:00:00"/>
    <s v="59GMN"/>
    <s v="22:28:05 UTC"/>
    <n v="25.6"/>
    <x v="1"/>
    <s v="PNG"/>
    <x v="1"/>
    <x v="2"/>
    <n v="37.774999999999999"/>
    <n v="40"/>
    <x v="1"/>
    <s v="44614S2A_MSIL1CCDM-MLB-GANGM4461403 Cloudy (40%-90%)"/>
    <n v="1"/>
    <s v="20220222T222805"/>
    <n v="2022"/>
    <s v="02"/>
    <n v="22"/>
    <s v="22"/>
    <s v="28"/>
    <s v="05"/>
    <s v="GAN_GM_2500X1253px_32m_S2A_MSIL1C"/>
    <s v="2A_MSIL1C_S2_CD_CLS_AC_20230627T222622_TRUE_60HTE_020CC"/>
    <s v="S2A_MSIL1C_GM_20220222T222805_59GMN_25.6CC"/>
  </r>
  <r>
    <m/>
    <x v="0"/>
    <x v="0"/>
    <s v="-42.46, 171.20 | Zoom:12"/>
    <b v="1"/>
    <s v="New Zealand"/>
    <x v="1"/>
    <s v="GM"/>
    <d v="2022-02-22T00:00:00"/>
    <s v="59GNN"/>
    <s v="22:28:02 UTC"/>
    <n v="67.599999999999994"/>
    <x v="1"/>
    <s v="PNG"/>
    <x v="1"/>
    <x v="2"/>
    <n v="37.774999999999999"/>
    <n v="40"/>
    <x v="1"/>
    <s v="44614S2A_MSIL1CCDM-MLB-GANGM4461403 Cloudy (40%-90%)"/>
    <n v="0"/>
    <s v="20220222T222802"/>
    <n v="2022"/>
    <s v="02"/>
    <n v="22"/>
    <s v="22"/>
    <s v="28"/>
    <s v="02"/>
    <s v="GAN_GM_2500X1253px_32m_S2A_MSIL1C"/>
    <s v="2A_MSIL1C_S2_CD_CLS_AC_20230627T222622_TRUE_60HTE_020CC"/>
    <s v="S2A_MSIL1C_GM_20220222T222802_59GNN_67.6CC"/>
  </r>
  <r>
    <m/>
    <x v="0"/>
    <x v="0"/>
    <s v="-42.46, 171.20 | Zoom:12"/>
    <b v="1"/>
    <s v="New Zealand"/>
    <x v="1"/>
    <s v="GM"/>
    <d v="2022-02-22T00:00:00"/>
    <s v="59GMP"/>
    <s v="22:27:53 UTC"/>
    <n v="13"/>
    <x v="1"/>
    <s v="PNG"/>
    <x v="1"/>
    <x v="2"/>
    <n v="37.774999999999999"/>
    <n v="40"/>
    <x v="1"/>
    <s v="44614S2A_MSIL1CCDM-MLB-GANGM4461403 Cloudy (40%-90%)"/>
    <n v="0"/>
    <s v="20220222T222753"/>
    <n v="2022"/>
    <s v="02"/>
    <n v="22"/>
    <s v="22"/>
    <s v="27"/>
    <s v="53"/>
    <s v="GAN_GM_2500X1253px_32m_S2A_MSIL1C"/>
    <s v="2A_MSIL1C_S2_CD_CLS_AC_20230627T222622_TRUE_60HTE_020CC"/>
    <s v="S2A_MSIL1C_GM_20220222T222753_59GMP_13CC"/>
  </r>
  <r>
    <m/>
    <x v="0"/>
    <x v="0"/>
    <s v="-42.46, 171.20 | Zoom:12"/>
    <b v="1"/>
    <s v="New Zealand"/>
    <x v="1"/>
    <s v="GM"/>
    <d v="2022-02-22T00:00:00"/>
    <s v="59GNP"/>
    <s v="22:27:47 UTC"/>
    <n v="44.9"/>
    <x v="1"/>
    <s v="PNG"/>
    <x v="1"/>
    <x v="2"/>
    <n v="37.774999999999999"/>
    <n v="40"/>
    <x v="1"/>
    <s v="44614S2A_MSIL1CCDM-MLB-GANGM4461403 Cloudy (40%-90%)"/>
    <n v="0"/>
    <s v="20220222T222747"/>
    <n v="2022"/>
    <s v="02"/>
    <n v="22"/>
    <s v="22"/>
    <s v="27"/>
    <s v="47"/>
    <s v="GAN_GM_2500X1253px_32m_S2A_MSIL1C"/>
    <s v="2A_MSIL1C_S2_CD_CLS_AC_20230627T222622_TRUE_60HTE_020CC"/>
    <s v="S2A_MSIL1C_GM_20220222T222747_59GNP_44.9CC"/>
  </r>
  <r>
    <m/>
    <x v="0"/>
    <x v="0"/>
    <s v="-42.46, 171.20 | Zoom:12"/>
    <b v="1"/>
    <s v="New Zealand"/>
    <x v="1"/>
    <s v="GM"/>
    <d v="2022-02-20T00:00:00"/>
    <s v="59GMN"/>
    <s v="22:38:09 UTC"/>
    <n v="4.9000000000000004"/>
    <x v="1"/>
    <s v="PNG"/>
    <x v="1"/>
    <x v="2"/>
    <n v="9.5250000000000004"/>
    <n v="10"/>
    <x v="0"/>
    <s v="44612S2A_MSIL1CCDM-MLB-GANGM4461202 Sunny (10%-30%)"/>
    <n v="1"/>
    <s v="20220220T223809"/>
    <n v="2022"/>
    <s v="02"/>
    <n v="20"/>
    <s v="22"/>
    <s v="38"/>
    <s v="09"/>
    <s v="GAN_GM_2500X1253px_32m_S2A_MSIL1C"/>
    <s v="2A_MSIL1C_S2_CD_CLS_AC_20230627T222622_TRUE_60HTE_020CC"/>
    <s v="S2A_MSIL1C_GM_20220220T223809_59GMN_4.9CC"/>
  </r>
  <r>
    <m/>
    <x v="0"/>
    <x v="0"/>
    <s v="-42.46, 171.20 | Zoom:12"/>
    <b v="1"/>
    <s v="New Zealand"/>
    <x v="1"/>
    <s v="GM"/>
    <d v="2022-02-20T00:00:00"/>
    <s v="59GNN"/>
    <s v="22:38:05 UTC"/>
    <n v="8.3000000000000007"/>
    <x v="1"/>
    <s v="PNG"/>
    <x v="1"/>
    <x v="2"/>
    <n v="9.5250000000000004"/>
    <n v="10"/>
    <x v="0"/>
    <s v="44612S2A_MSIL1CCDM-MLB-GANGM4461202 Sunny (10%-30%)"/>
    <n v="0"/>
    <s v="20220220T223805"/>
    <n v="2022"/>
    <s v="02"/>
    <n v="20"/>
    <s v="22"/>
    <s v="38"/>
    <s v="05"/>
    <s v="GAN_GM_2500X1253px_32m_S2A_MSIL1C"/>
    <s v="2A_MSIL1C_S2_CD_CLS_AC_20230627T222622_TRUE_60HTE_020CC"/>
    <s v="S2A_MSIL1C_GM_20220220T223805_59GNN_8.3CC"/>
  </r>
  <r>
    <m/>
    <x v="0"/>
    <x v="0"/>
    <s v="-42.46, 171.20 | Zoom:12"/>
    <b v="1"/>
    <s v="New Zealand"/>
    <x v="1"/>
    <s v="GM"/>
    <d v="2022-02-20T00:00:00"/>
    <s v="59GMP"/>
    <s v="22:37:55 UTC"/>
    <n v="6.3"/>
    <x v="1"/>
    <s v="PNG"/>
    <x v="1"/>
    <x v="2"/>
    <n v="9.5250000000000004"/>
    <n v="10"/>
    <x v="0"/>
    <s v="44612S2A_MSIL1CCDM-MLB-GANGM4461202 Sunny (10%-30%)"/>
    <n v="0"/>
    <s v="20220220T223755"/>
    <n v="2022"/>
    <s v="02"/>
    <n v="20"/>
    <s v="22"/>
    <s v="37"/>
    <s v="55"/>
    <s v="GAN_GM_2500X1253px_32m_S2A_MSIL1C"/>
    <s v="2A_MSIL1C_S2_CD_CLS_AC_20230627T222622_TRUE_60HTE_020CC"/>
    <s v="S2A_MSIL1C_GM_20220220T223755_59GMP_6.3CC"/>
  </r>
  <r>
    <m/>
    <x v="0"/>
    <x v="0"/>
    <s v="-42.46, 171.20 | Zoom:12"/>
    <b v="1"/>
    <s v="New Zealand"/>
    <x v="1"/>
    <s v="GM"/>
    <d v="2022-02-20T00:00:00"/>
    <s v="59GNP"/>
    <s v="22:37:50 UTC"/>
    <n v="18.600000000000001"/>
    <x v="1"/>
    <s v="PNG"/>
    <x v="1"/>
    <x v="2"/>
    <n v="9.5250000000000004"/>
    <n v="10"/>
    <x v="0"/>
    <s v="44612S2A_MSIL1CCDM-MLB-GANGM4461202 Sunny (10%-30%)"/>
    <n v="0"/>
    <s v="20220220T223750"/>
    <n v="2022"/>
    <s v="02"/>
    <n v="20"/>
    <s v="22"/>
    <s v="37"/>
    <s v="50"/>
    <s v="GAN_GM_2500X1253px_32m_S2A_MSIL1C"/>
    <s v="2A_MSIL1C_S2_CD_CLS_AC_20230627T222622_TRUE_60HTE_020CC"/>
    <s v="S2A_MSIL1C_GM_20220220T223750_59GNP_18.6CC"/>
  </r>
  <r>
    <m/>
    <x v="0"/>
    <x v="0"/>
    <s v="-42.46, 171.20 | Zoom:12"/>
    <b v="1"/>
    <s v="New Zealand"/>
    <x v="1"/>
    <s v="GM"/>
    <d v="2022-02-17T00:00:00"/>
    <s v="59GMN"/>
    <s v="22:28:12 UTC"/>
    <n v="63.2"/>
    <x v="1"/>
    <s v="PNG"/>
    <x v="1"/>
    <x v="2"/>
    <n v="37.375000000000007"/>
    <n v="40"/>
    <x v="1"/>
    <s v="44609S2A_MSIL1CCDM-MLB-GANGM4460903 Cloudy (40%-90%)"/>
    <n v="1"/>
    <s v="20220217T222812"/>
    <n v="2022"/>
    <s v="02"/>
    <n v="17"/>
    <s v="22"/>
    <s v="28"/>
    <s v="12"/>
    <s v="GAN_GM_2500X1253px_32m_S2A_MSIL1C"/>
    <s v="2A_MSIL1C_S2_CD_CLS_AC_20230627T222622_TRUE_60HTE_020CC"/>
    <s v="S2A_MSIL1C_GM_20220217T222812_59GMN_63.2CC"/>
  </r>
  <r>
    <m/>
    <x v="0"/>
    <x v="0"/>
    <s v="-42.46, 171.20 | Zoom:12"/>
    <b v="1"/>
    <s v="New Zealand"/>
    <x v="1"/>
    <s v="GM"/>
    <d v="2022-02-17T00:00:00"/>
    <s v="59GNN"/>
    <s v="22:28:08 UTC"/>
    <n v="7.2"/>
    <x v="1"/>
    <s v="PNG"/>
    <x v="1"/>
    <x v="2"/>
    <n v="37.375000000000007"/>
    <n v="40"/>
    <x v="1"/>
    <s v="44609S2A_MSIL1CCDM-MLB-GANGM4460903 Cloudy (40%-90%)"/>
    <n v="0"/>
    <s v="20220217T222808"/>
    <n v="2022"/>
    <s v="02"/>
    <n v="17"/>
    <s v="22"/>
    <s v="28"/>
    <s v="08"/>
    <s v="GAN_GM_2500X1253px_32m_S2A_MSIL1C"/>
    <s v="2A_MSIL1C_S2_CD_CLS_AC_20230627T222622_TRUE_60HTE_020CC"/>
    <s v="S2A_MSIL1C_GM_20220217T222808_59GNN_7.2CC"/>
  </r>
  <r>
    <m/>
    <x v="0"/>
    <x v="0"/>
    <s v="-42.46, 171.20 | Zoom:12"/>
    <b v="1"/>
    <s v="New Zealand"/>
    <x v="1"/>
    <s v="GM"/>
    <d v="2022-02-17T00:00:00"/>
    <s v="59GMP"/>
    <s v="22:27:59 UTC"/>
    <n v="70.2"/>
    <x v="1"/>
    <s v="PNG"/>
    <x v="1"/>
    <x v="2"/>
    <n v="37.375000000000007"/>
    <n v="40"/>
    <x v="1"/>
    <s v="44609S2A_MSIL1CCDM-MLB-GANGM4460903 Cloudy (40%-90%)"/>
    <n v="0"/>
    <s v="20220217T222759"/>
    <n v="2022"/>
    <s v="02"/>
    <n v="17"/>
    <s v="22"/>
    <s v="27"/>
    <s v="59"/>
    <s v="GAN_GM_2500X1253px_32m_S2A_MSIL1C"/>
    <s v="2A_MSIL1C_S2_CD_CLS_AC_20230627T222622_TRUE_60HTE_020CC"/>
    <s v="S2A_MSIL1C_GM_20220217T222759_59GMP_70.2CC"/>
  </r>
  <r>
    <m/>
    <x v="0"/>
    <x v="0"/>
    <s v="-42.46, 171.20 | Zoom:12"/>
    <b v="1"/>
    <s v="New Zealand"/>
    <x v="1"/>
    <s v="GM"/>
    <d v="2022-02-17T00:00:00"/>
    <s v="59GNP"/>
    <s v="22:27:54 UTC"/>
    <n v="8.9"/>
    <x v="1"/>
    <s v="PNG"/>
    <x v="1"/>
    <x v="2"/>
    <n v="37.375000000000007"/>
    <n v="40"/>
    <x v="1"/>
    <s v="44609S2A_MSIL1CCDM-MLB-GANGM4460903 Cloudy (40%-90%)"/>
    <n v="0"/>
    <s v="20220217T222754"/>
    <n v="2022"/>
    <s v="02"/>
    <n v="17"/>
    <s v="22"/>
    <s v="27"/>
    <s v="54"/>
    <s v="GAN_GM_2500X1253px_32m_S2A_MSIL1C"/>
    <s v="2A_MSIL1C_S2_CD_CLS_AC_20230627T222622_TRUE_60HTE_020CC"/>
    <s v="S2A_MSIL1C_GM_20220217T222754_59GNP_8.9CC"/>
  </r>
  <r>
    <m/>
    <x v="0"/>
    <x v="0"/>
    <s v="-42.46, 171.20 | Zoom:12"/>
    <b v="1"/>
    <s v="New Zealand"/>
    <x v="1"/>
    <s v="GM"/>
    <d v="2022-02-15T00:00:00"/>
    <s v="59GMN"/>
    <s v="22:38:01 UTC"/>
    <n v="45.1"/>
    <x v="1"/>
    <s v="PNG"/>
    <x v="1"/>
    <x v="2"/>
    <n v="30.6"/>
    <n v="40"/>
    <x v="1"/>
    <s v="44607S2A_MSIL1CCDM-MLB-GANGM4460703 Cloudy (40%-90%)"/>
    <n v="1"/>
    <s v="20220215T223801"/>
    <n v="2022"/>
    <s v="02"/>
    <n v="15"/>
    <s v="22"/>
    <s v="38"/>
    <s v="01"/>
    <s v="GAN_GM_2500X1253px_32m_S2A_MSIL1C"/>
    <s v="2A_MSIL1C_S2_CD_CLS_AC_20230627T222622_TRUE_60HTE_020CC"/>
    <s v="S2A_MSIL1C_GM_20220215T223801_59GMN_45.1CC"/>
  </r>
  <r>
    <m/>
    <x v="0"/>
    <x v="0"/>
    <s v="-42.46, 171.20 | Zoom:12"/>
    <b v="1"/>
    <s v="New Zealand"/>
    <x v="1"/>
    <s v="GM"/>
    <d v="2022-02-15T00:00:00"/>
    <s v="59GNN"/>
    <s v="22:37:57 UTC"/>
    <n v="34"/>
    <x v="1"/>
    <s v="PNG"/>
    <x v="1"/>
    <x v="2"/>
    <n v="30.6"/>
    <n v="40"/>
    <x v="1"/>
    <s v="44607S2A_MSIL1CCDM-MLB-GANGM4460703 Cloudy (40%-90%)"/>
    <n v="0"/>
    <s v="20220215T223757"/>
    <n v="2022"/>
    <s v="02"/>
    <n v="15"/>
    <s v="22"/>
    <s v="37"/>
    <s v="57"/>
    <s v="GAN_GM_2500X1253px_32m_S2A_MSIL1C"/>
    <s v="2A_MSIL1C_S2_CD_CLS_AC_20230627T222622_TRUE_60HTE_020CC"/>
    <s v="S2A_MSIL1C_GM_20220215T223757_59GNN_34CC"/>
  </r>
  <r>
    <m/>
    <x v="0"/>
    <x v="0"/>
    <s v="-42.46, 171.20 | Zoom:12"/>
    <b v="1"/>
    <s v="New Zealand"/>
    <x v="1"/>
    <s v="GM"/>
    <d v="2022-02-15T00:00:00"/>
    <s v="59GMP"/>
    <s v="22:37:46 UTC"/>
    <n v="19.899999999999999"/>
    <x v="1"/>
    <s v="PNG"/>
    <x v="1"/>
    <x v="2"/>
    <n v="30.6"/>
    <n v="40"/>
    <x v="1"/>
    <s v="44607S2A_MSIL1CCDM-MLB-GANGM4460703 Cloudy (40%-90%)"/>
    <n v="0"/>
    <s v="20220215T223746"/>
    <n v="2022"/>
    <s v="02"/>
    <n v="15"/>
    <s v="22"/>
    <s v="37"/>
    <s v="46"/>
    <s v="GAN_GM_2500X1253px_32m_S2A_MSIL1C"/>
    <s v="2A_MSIL1C_S2_CD_CLS_AC_20230627T222622_TRUE_60HTE_020CC"/>
    <s v="S2A_MSIL1C_GM_20220215T223746_59GMP_19.9CC"/>
  </r>
  <r>
    <m/>
    <x v="0"/>
    <x v="0"/>
    <s v="-42.46, 171.20 | Zoom:12"/>
    <b v="1"/>
    <s v="New Zealand"/>
    <x v="1"/>
    <s v="GM"/>
    <d v="2022-02-15T00:00:00"/>
    <s v="59GNP"/>
    <s v="22:37:42 UTC"/>
    <n v="23.4"/>
    <x v="1"/>
    <s v="PNG"/>
    <x v="1"/>
    <x v="2"/>
    <n v="30.6"/>
    <n v="40"/>
    <x v="1"/>
    <s v="44607S2A_MSIL1CCDM-MLB-GANGM4460703 Cloudy (40%-90%)"/>
    <n v="0"/>
    <s v="20220215T223742"/>
    <n v="2022"/>
    <s v="02"/>
    <n v="15"/>
    <s v="22"/>
    <s v="37"/>
    <s v="42"/>
    <s v="GAN_GM_2500X1253px_32m_S2A_MSIL1C"/>
    <s v="2A_MSIL1C_S2_CD_CLS_AC_20230627T222622_TRUE_60HTE_020CC"/>
    <s v="S2A_MSIL1C_GM_20220215T223742_59GNP_23.4CC"/>
  </r>
  <r>
    <m/>
    <x v="0"/>
    <x v="0"/>
    <s v="-42.46, 171.20 | Zoom:12"/>
    <b v="1"/>
    <s v="New Zealand"/>
    <x v="1"/>
    <s v="GM"/>
    <d v="2022-02-12T00:00:00"/>
    <s v="59GMN"/>
    <s v="22:28:04 UTC"/>
    <n v="98.4"/>
    <x v="1"/>
    <s v="PNG"/>
    <x v="1"/>
    <x v="2"/>
    <n v="98.325000000000003"/>
    <n v="100"/>
    <x v="2"/>
    <s v="44604S2A_MSIL1CCDM-MLB-GANGM4460404 Overcast (100%)"/>
    <n v="1"/>
    <s v="20220212T222804"/>
    <n v="2022"/>
    <s v="02"/>
    <n v="12"/>
    <s v="22"/>
    <s v="28"/>
    <s v="04"/>
    <s v="GAN_GM_2500X1253px_32m_S2A_MSIL1C"/>
    <s v="2A_MSIL1C_S2_CD_CLS_AC_20230627T222622_TRUE_60HTE_020CC"/>
    <s v="S2A_MSIL1C_GM_20220212T222804_59GMN_98.4CC"/>
  </r>
  <r>
    <m/>
    <x v="0"/>
    <x v="0"/>
    <s v="-42.46, 171.20 | Zoom:12"/>
    <b v="1"/>
    <s v="New Zealand"/>
    <x v="1"/>
    <s v="GM"/>
    <d v="2022-02-12T00:00:00"/>
    <s v="59GNN"/>
    <s v="22:28:01 UTC"/>
    <n v="96.2"/>
    <x v="1"/>
    <s v="PNG"/>
    <x v="1"/>
    <x v="2"/>
    <n v="98.325000000000003"/>
    <n v="100"/>
    <x v="2"/>
    <s v="44604S2A_MSIL1CCDM-MLB-GANGM4460404 Overcast (100%)"/>
    <n v="0"/>
    <s v="20220212T222801"/>
    <n v="2022"/>
    <s v="02"/>
    <n v="12"/>
    <s v="22"/>
    <s v="28"/>
    <s v="01"/>
    <s v="GAN_GM_2500X1253px_32m_S2A_MSIL1C"/>
    <s v="2A_MSIL1C_S2_CD_CLS_AC_20230627T222622_TRUE_60HTE_020CC"/>
    <s v="S2A_MSIL1C_GM_20220212T222801_59GNN_96.2CC"/>
  </r>
  <r>
    <m/>
    <x v="0"/>
    <x v="0"/>
    <s v="-42.46, 171.20 | Zoom:12"/>
    <b v="1"/>
    <s v="New Zealand"/>
    <x v="1"/>
    <s v="GM"/>
    <d v="2022-02-12T00:00:00"/>
    <s v="59GMP"/>
    <s v="22:27:52 UTC"/>
    <n v="99.2"/>
    <x v="1"/>
    <s v="PNG"/>
    <x v="1"/>
    <x v="2"/>
    <n v="98.325000000000003"/>
    <n v="100"/>
    <x v="2"/>
    <s v="44604S2A_MSIL1CCDM-MLB-GANGM4460404 Overcast (100%)"/>
    <n v="0"/>
    <s v="20220212T222752"/>
    <n v="2022"/>
    <s v="02"/>
    <n v="12"/>
    <s v="22"/>
    <s v="27"/>
    <s v="52"/>
    <s v="GAN_GM_2500X1253px_32m_S2A_MSIL1C"/>
    <s v="2A_MSIL1C_S2_CD_CLS_AC_20230627T222622_TRUE_60HTE_020CC"/>
    <s v="S2A_MSIL1C_GM_20220212T222752_59GMP_99.2CC"/>
  </r>
  <r>
    <m/>
    <x v="0"/>
    <x v="0"/>
    <s v="-42.46, 171.20 | Zoom:12"/>
    <b v="1"/>
    <s v="New Zealand"/>
    <x v="1"/>
    <s v="GM"/>
    <d v="2022-02-12T00:00:00"/>
    <s v="59GNP"/>
    <s v="22:27:46 UTC"/>
    <n v="99.5"/>
    <x v="1"/>
    <s v="PNG"/>
    <x v="1"/>
    <x v="2"/>
    <n v="98.325000000000003"/>
    <n v="100"/>
    <x v="2"/>
    <s v="44604S2A_MSIL1CCDM-MLB-GANGM4460404 Overcast (100%)"/>
    <n v="0"/>
    <s v="20220212T222746"/>
    <n v="2022"/>
    <s v="02"/>
    <n v="12"/>
    <s v="22"/>
    <s v="27"/>
    <s v="46"/>
    <s v="GAN_GM_2500X1253px_32m_S2A_MSIL1C"/>
    <s v="2A_MSIL1C_S2_CD_CLS_AC_20230627T222622_TRUE_60HTE_020CC"/>
    <s v="S2A_MSIL1C_GM_20220212T222746_59GNP_99.5CC"/>
  </r>
  <r>
    <m/>
    <x v="0"/>
    <x v="0"/>
    <s v="-42.46, 171.20 | Zoom:12"/>
    <b v="1"/>
    <s v="New Zealand"/>
    <x v="1"/>
    <s v="GM"/>
    <d v="2022-02-10T00:00:00"/>
    <s v="59GMN"/>
    <s v="22:38:06 UTC"/>
    <n v="90.1"/>
    <x v="1"/>
    <s v="PNG"/>
    <x v="1"/>
    <x v="2"/>
    <n v="80.125"/>
    <n v="90"/>
    <x v="1"/>
    <s v="44602S2A_MSIL1CCDM-MLB-GANGM4460203 Cloudy (40%-90%)"/>
    <n v="1"/>
    <s v="20220210T223806"/>
    <n v="2022"/>
    <s v="02"/>
    <n v="10"/>
    <s v="22"/>
    <s v="38"/>
    <s v="06"/>
    <s v="GAN_GM_2500X1253px_32m_S2A_MSIL1C"/>
    <s v="2A_MSIL1C_S2_CD_CLS_AC_20230627T222622_TRUE_60HTE_020CC"/>
    <s v="S2A_MSIL1C_GM_20220210T223806_59GMN_90.1CC"/>
  </r>
  <r>
    <m/>
    <x v="0"/>
    <x v="0"/>
    <s v="-42.46, 171.20 | Zoom:12"/>
    <b v="1"/>
    <s v="New Zealand"/>
    <x v="1"/>
    <s v="GM"/>
    <d v="2022-02-10T00:00:00"/>
    <s v="59GNN"/>
    <s v="22:38:02 UTC"/>
    <n v="53.4"/>
    <x v="1"/>
    <s v="PNG"/>
    <x v="1"/>
    <x v="2"/>
    <n v="80.125"/>
    <n v="90"/>
    <x v="1"/>
    <s v="44602S2A_MSIL1CCDM-MLB-GANGM4460203 Cloudy (40%-90%)"/>
    <n v="0"/>
    <s v="20220210T223802"/>
    <n v="2022"/>
    <s v="02"/>
    <n v="10"/>
    <s v="22"/>
    <s v="38"/>
    <s v="02"/>
    <s v="GAN_GM_2500X1253px_32m_S2A_MSIL1C"/>
    <s v="2A_MSIL1C_S2_CD_CLS_AC_20230627T222622_TRUE_60HTE_020CC"/>
    <s v="S2A_MSIL1C_GM_20220210T223802_59GNN_53.4CC"/>
  </r>
  <r>
    <m/>
    <x v="0"/>
    <x v="0"/>
    <s v="-42.46, 171.20 | Zoom:12"/>
    <b v="1"/>
    <s v="New Zealand"/>
    <x v="1"/>
    <s v="GM"/>
    <d v="2022-02-10T00:00:00"/>
    <s v="59GMP"/>
    <s v="22:37:52 UTC"/>
    <n v="99.5"/>
    <x v="1"/>
    <s v="PNG"/>
    <x v="1"/>
    <x v="2"/>
    <n v="80.125"/>
    <n v="90"/>
    <x v="1"/>
    <s v="44602S2A_MSIL1CCDM-MLB-GANGM4460203 Cloudy (40%-90%)"/>
    <n v="0"/>
    <s v="20220210T223752"/>
    <n v="2022"/>
    <s v="02"/>
    <n v="10"/>
    <s v="22"/>
    <s v="37"/>
    <s v="52"/>
    <s v="GAN_GM_2500X1253px_32m_S2A_MSIL1C"/>
    <s v="2A_MSIL1C_S2_CD_CLS_AC_20230627T222622_TRUE_60HTE_020CC"/>
    <s v="S2A_MSIL1C_GM_20220210T223752_59GMP_99.5CC"/>
  </r>
  <r>
    <m/>
    <x v="0"/>
    <x v="0"/>
    <s v="-42.46, 171.20 | Zoom:12"/>
    <b v="1"/>
    <s v="New Zealand"/>
    <x v="1"/>
    <s v="GM"/>
    <d v="2022-02-10T00:00:00"/>
    <s v="59GNP"/>
    <s v="22:37:47 UTC"/>
    <n v="77.5"/>
    <x v="1"/>
    <s v="PNG"/>
    <x v="1"/>
    <x v="2"/>
    <n v="80.125"/>
    <n v="90"/>
    <x v="1"/>
    <s v="44602S2A_MSIL1CCDM-MLB-GANGM4460203 Cloudy (40%-90%)"/>
    <n v="0"/>
    <s v="20220210T223747"/>
    <n v="2022"/>
    <s v="02"/>
    <n v="10"/>
    <s v="22"/>
    <s v="37"/>
    <s v="47"/>
    <s v="GAN_GM_2500X1253px_32m_S2A_MSIL1C"/>
    <s v="2A_MSIL1C_S2_CD_CLS_AC_20230627T222622_TRUE_60HTE_020CC"/>
    <s v="S2A_MSIL1C_GM_20220210T223747_59GNP_77.5CC"/>
  </r>
  <r>
    <m/>
    <x v="0"/>
    <x v="0"/>
    <s v="-42.46, 171.20 | Zoom:12"/>
    <b v="1"/>
    <s v="New Zealand"/>
    <x v="1"/>
    <s v="GM"/>
    <d v="2022-02-07T00:00:00"/>
    <s v="59GMN"/>
    <s v="22:28:10 UTC"/>
    <n v="0"/>
    <x v="1"/>
    <s v="PNG"/>
    <x v="1"/>
    <x v="2"/>
    <n v="2.2749999999999999"/>
    <n v="10"/>
    <x v="0"/>
    <s v="44599S2A_MSIL1CCDM-MLB-GANGM4459902 Sunny (10%-30%)"/>
    <n v="1"/>
    <s v="20220207T222810"/>
    <n v="2022"/>
    <s v="02"/>
    <s v="07"/>
    <s v="22"/>
    <s v="28"/>
    <s v="10"/>
    <s v="GAN_GM_2500X1253px_32m_S2A_MSIL1C"/>
    <s v="2A_MSIL1C_S2_CD_CLS_AC_20230627T222622_TRUE_60HTE_020CC"/>
    <s v="S2A_MSIL1C_GM_20220207T222810_59GMN_0CC"/>
  </r>
  <r>
    <m/>
    <x v="0"/>
    <x v="0"/>
    <s v="-42.46, 171.20 | Zoom:12"/>
    <b v="1"/>
    <s v="New Zealand"/>
    <x v="1"/>
    <s v="GM"/>
    <d v="2022-02-07T00:00:00"/>
    <s v="59GNN"/>
    <s v="22:28:06 UTC"/>
    <n v="2.2000000000000002"/>
    <x v="1"/>
    <s v="PNG"/>
    <x v="1"/>
    <x v="2"/>
    <n v="2.2749999999999999"/>
    <n v="10"/>
    <x v="0"/>
    <s v="44599S2A_MSIL1CCDM-MLB-GANGM4459902 Sunny (10%-30%)"/>
    <n v="0"/>
    <s v="20220207T222806"/>
    <n v="2022"/>
    <s v="02"/>
    <s v="07"/>
    <s v="22"/>
    <s v="28"/>
    <s v="06"/>
    <s v="GAN_GM_2500X1253px_32m_S2A_MSIL1C"/>
    <s v="2A_MSIL1C_S2_CD_CLS_AC_20230627T222622_TRUE_60HTE_020CC"/>
    <s v="S2A_MSIL1C_GM_20220207T222806_59GNN_2.2CC"/>
  </r>
  <r>
    <m/>
    <x v="0"/>
    <x v="0"/>
    <s v="-42.46, 171.20 | Zoom:12"/>
    <b v="1"/>
    <s v="New Zealand"/>
    <x v="1"/>
    <s v="GM"/>
    <d v="2022-02-07T00:00:00"/>
    <s v="59GMP"/>
    <s v="22:27:57 UTC"/>
    <n v="3.4"/>
    <x v="1"/>
    <s v="PNG"/>
    <x v="1"/>
    <x v="2"/>
    <n v="2.2749999999999999"/>
    <n v="10"/>
    <x v="0"/>
    <s v="44599S2A_MSIL1CCDM-MLB-GANGM4459902 Sunny (10%-30%)"/>
    <n v="0"/>
    <s v="20220207T222757"/>
    <n v="2022"/>
    <s v="02"/>
    <s v="07"/>
    <s v="22"/>
    <s v="27"/>
    <s v="57"/>
    <s v="GAN_GM_2500X1253px_32m_S2A_MSIL1C"/>
    <s v="2A_MSIL1C_S2_CD_CLS_AC_20230627T222622_TRUE_60HTE_020CC"/>
    <s v="S2A_MSIL1C_GM_20220207T222757_59GMP_3.4CC"/>
  </r>
  <r>
    <m/>
    <x v="0"/>
    <x v="0"/>
    <s v="-42.46, 171.20 | Zoom:12"/>
    <b v="1"/>
    <s v="New Zealand"/>
    <x v="1"/>
    <s v="GM"/>
    <d v="2022-02-07T00:00:00"/>
    <s v="59GNP"/>
    <s v="22:27:52 UTC"/>
    <n v="3.5"/>
    <x v="1"/>
    <s v="PNG"/>
    <x v="1"/>
    <x v="2"/>
    <n v="2.2749999999999999"/>
    <n v="10"/>
    <x v="0"/>
    <s v="44599S2A_MSIL1CCDM-MLB-GANGM4459902 Sunny (10%-30%)"/>
    <n v="0"/>
    <s v="20220207T222752"/>
    <n v="2022"/>
    <s v="02"/>
    <s v="07"/>
    <s v="22"/>
    <s v="27"/>
    <s v="52"/>
    <s v="GAN_GM_2500X1253px_32m_S2A_MSIL1C"/>
    <s v="2A_MSIL1C_S2_CD_CLS_AC_20230627T222622_TRUE_60HTE_020CC"/>
    <s v="S2A_MSIL1C_GM_20220207T222752_59GNP_3.5CC"/>
  </r>
  <r>
    <m/>
    <x v="0"/>
    <x v="0"/>
    <s v="-42.46, 171.20 | Zoom:12"/>
    <b v="1"/>
    <s v="New Zealand"/>
    <x v="1"/>
    <s v="GM"/>
    <d v="2022-02-05T00:00:00"/>
    <s v="59GMN"/>
    <s v="22:38:01 UTC"/>
    <n v="57.8"/>
    <x v="1"/>
    <s v="PNG"/>
    <x v="1"/>
    <x v="2"/>
    <n v="88.575000000000003"/>
    <n v="90"/>
    <x v="1"/>
    <s v="44597S2A_MSIL1CCDM-MLB-GANGM4459703 Cloudy (40%-90%)"/>
    <n v="1"/>
    <s v="20220205T223801"/>
    <n v="2022"/>
    <s v="02"/>
    <s v="05"/>
    <s v="22"/>
    <s v="38"/>
    <s v="01"/>
    <s v="GAN_GM_2500X1253px_32m_S2A_MSIL1C"/>
    <s v="2A_MSIL1C_S2_CD_CLS_AC_20230627T222622_TRUE_60HTE_020CC"/>
    <s v="S2A_MSIL1C_GM_20220205T223801_59GMN_57.8CC"/>
  </r>
  <r>
    <m/>
    <x v="0"/>
    <x v="0"/>
    <s v="-42.46, 171.20 | Zoom:12"/>
    <b v="1"/>
    <s v="New Zealand"/>
    <x v="1"/>
    <s v="GM"/>
    <d v="2022-02-05T00:00:00"/>
    <s v="59GNN"/>
    <s v="22:37:57 UTC"/>
    <n v="100"/>
    <x v="1"/>
    <s v="PNG"/>
    <x v="1"/>
    <x v="2"/>
    <n v="88.575000000000003"/>
    <n v="90"/>
    <x v="1"/>
    <s v="44597S2A_MSIL1CCDM-MLB-GANGM4459703 Cloudy (40%-90%)"/>
    <n v="0"/>
    <s v="20220205T223757"/>
    <n v="2022"/>
    <s v="02"/>
    <s v="05"/>
    <s v="22"/>
    <s v="37"/>
    <s v="57"/>
    <s v="GAN_GM_2500X1253px_32m_S2A_MSIL1C"/>
    <s v="2A_MSIL1C_S2_CD_CLS_AC_20230627T222622_TRUE_60HTE_020CC"/>
    <s v="S2A_MSIL1C_GM_20220205T223757_59GNN_100CC"/>
  </r>
  <r>
    <m/>
    <x v="0"/>
    <x v="0"/>
    <s v="-42.46, 171.20 | Zoom:12"/>
    <b v="1"/>
    <s v="New Zealand"/>
    <x v="1"/>
    <s v="GM"/>
    <d v="2022-02-05T00:00:00"/>
    <s v="59GMP"/>
    <s v="22:37:47 UTC"/>
    <n v="96.5"/>
    <x v="1"/>
    <s v="PNG"/>
    <x v="1"/>
    <x v="2"/>
    <n v="88.575000000000003"/>
    <n v="90"/>
    <x v="1"/>
    <s v="44597S2A_MSIL1CCDM-MLB-GANGM4459703 Cloudy (40%-90%)"/>
    <n v="0"/>
    <s v="20220205T223747"/>
    <n v="2022"/>
    <s v="02"/>
    <s v="05"/>
    <s v="22"/>
    <s v="37"/>
    <s v="47"/>
    <s v="GAN_GM_2500X1253px_32m_S2A_MSIL1C"/>
    <s v="2A_MSIL1C_S2_CD_CLS_AC_20230627T222622_TRUE_60HTE_020CC"/>
    <s v="S2A_MSIL1C_GM_20220205T223747_59GMP_96.5CC"/>
  </r>
  <r>
    <m/>
    <x v="0"/>
    <x v="0"/>
    <s v="-42.46, 171.20 | Zoom:12"/>
    <b v="1"/>
    <s v="New Zealand"/>
    <x v="1"/>
    <s v="GM"/>
    <d v="2022-02-05T00:00:00"/>
    <s v="59GNP"/>
    <s v="22:37:43 UTC"/>
    <n v="100"/>
    <x v="1"/>
    <s v="PNG"/>
    <x v="1"/>
    <x v="2"/>
    <n v="88.575000000000003"/>
    <n v="90"/>
    <x v="1"/>
    <s v="44597S2A_MSIL1CCDM-MLB-GANGM4459703 Cloudy (40%-90%)"/>
    <n v="0"/>
    <s v="20220205T223743"/>
    <n v="2022"/>
    <s v="02"/>
    <s v="05"/>
    <s v="22"/>
    <s v="37"/>
    <s v="43"/>
    <s v="GAN_GM_2500X1253px_32m_S2A_MSIL1C"/>
    <s v="2A_MSIL1C_S2_CD_CLS_AC_20230627T222622_TRUE_60HTE_020CC"/>
    <s v="S2A_MSIL1C_GM_20220205T223743_59GNP_100CC"/>
  </r>
  <r>
    <m/>
    <x v="0"/>
    <x v="0"/>
    <s v="-42.46, 171.20 | Zoom:12"/>
    <b v="1"/>
    <s v="New Zealand"/>
    <x v="1"/>
    <s v="GM"/>
    <d v="2022-02-02T00:00:00"/>
    <s v="59GMN"/>
    <s v="22:28:05 UTC"/>
    <n v="97.1"/>
    <x v="1"/>
    <s v="PNG"/>
    <x v="1"/>
    <x v="2"/>
    <n v="96.724999999999994"/>
    <n v="100"/>
    <x v="2"/>
    <s v="44594S2A_MSIL1CCDM-MLB-GANGM4459404 Overcast (100%)"/>
    <n v="1"/>
    <s v="20220202T222805"/>
    <n v="2022"/>
    <s v="02"/>
    <s v="02"/>
    <s v="22"/>
    <s v="28"/>
    <s v="05"/>
    <s v="GAN_GM_2500X1253px_32m_S2A_MSIL1C"/>
    <s v="2A_MSIL1C_S2_CD_CLS_AC_20230627T222622_TRUE_60HTE_020CC"/>
    <s v="S2A_MSIL1C_GM_20220202T222805_59GMN_97.1CC"/>
  </r>
  <r>
    <m/>
    <x v="0"/>
    <x v="0"/>
    <s v="-42.46, 171.20 | Zoom:12"/>
    <b v="1"/>
    <s v="New Zealand"/>
    <x v="1"/>
    <s v="GM"/>
    <d v="2022-02-02T00:00:00"/>
    <s v="59GNN"/>
    <s v="22:28:01 UTC"/>
    <n v="93.1"/>
    <x v="1"/>
    <s v="PNG"/>
    <x v="1"/>
    <x v="2"/>
    <n v="96.724999999999994"/>
    <n v="100"/>
    <x v="2"/>
    <s v="44594S2A_MSIL1CCDM-MLB-GANGM4459404 Overcast (100%)"/>
    <n v="0"/>
    <s v="20220202T222801"/>
    <n v="2022"/>
    <s v="02"/>
    <s v="02"/>
    <s v="22"/>
    <s v="28"/>
    <s v="01"/>
    <s v="GAN_GM_2500X1253px_32m_S2A_MSIL1C"/>
    <s v="2A_MSIL1C_S2_CD_CLS_AC_20230627T222622_TRUE_60HTE_020CC"/>
    <s v="S2A_MSIL1C_GM_20220202T222801_59GNN_93.1CC"/>
  </r>
  <r>
    <m/>
    <x v="0"/>
    <x v="0"/>
    <s v="-42.46, 171.20 | Zoom:12"/>
    <b v="1"/>
    <s v="New Zealand"/>
    <x v="1"/>
    <s v="GM"/>
    <d v="2022-02-02T00:00:00"/>
    <s v="59GMP"/>
    <s v="22:27:52 UTC"/>
    <n v="100"/>
    <x v="1"/>
    <s v="PNG"/>
    <x v="1"/>
    <x v="2"/>
    <n v="96.724999999999994"/>
    <n v="100"/>
    <x v="2"/>
    <s v="44594S2A_MSIL1CCDM-MLB-GANGM4459404 Overcast (100%)"/>
    <n v="0"/>
    <s v="20220202T222752"/>
    <n v="2022"/>
    <s v="02"/>
    <s v="02"/>
    <s v="22"/>
    <s v="27"/>
    <s v="52"/>
    <s v="GAN_GM_2500X1253px_32m_S2A_MSIL1C"/>
    <s v="2A_MSIL1C_S2_CD_CLS_AC_20230627T222622_TRUE_60HTE_020CC"/>
    <s v="S2A_MSIL1C_GM_20220202T222752_59GMP_100CC"/>
  </r>
  <r>
    <m/>
    <x v="0"/>
    <x v="0"/>
    <s v="-42.46, 171.20 | Zoom:12"/>
    <b v="1"/>
    <s v="New Zealand"/>
    <x v="1"/>
    <s v="GM"/>
    <d v="2022-02-02T00:00:00"/>
    <s v="59GNP"/>
    <s v="22:27:47 UTC"/>
    <n v="96.7"/>
    <x v="1"/>
    <s v="PNG"/>
    <x v="1"/>
    <x v="2"/>
    <n v="96.724999999999994"/>
    <n v="100"/>
    <x v="2"/>
    <s v="44594S2A_MSIL1CCDM-MLB-GANGM4459404 Overcast (100%)"/>
    <n v="0"/>
    <s v="20220202T222747"/>
    <n v="2022"/>
    <s v="02"/>
    <s v="02"/>
    <s v="22"/>
    <s v="27"/>
    <s v="47"/>
    <s v="GAN_GM_2500X1253px_32m_S2A_MSIL1C"/>
    <s v="2A_MSIL1C_S2_CD_CLS_AC_20230627T222622_TRUE_60HTE_020CC"/>
    <s v="S2A_MSIL1C_GM_20220202T222747_59GNP_96.7CC"/>
  </r>
  <r>
    <m/>
    <x v="0"/>
    <x v="0"/>
    <s v="-42.46, 171.20 | Zoom:12"/>
    <b v="1"/>
    <s v="New Zealand"/>
    <x v="1"/>
    <s v="GM"/>
    <d v="2022-01-31T00:00:00"/>
    <s v="59GMN"/>
    <s v="22:38:07 UTC"/>
    <n v="96.5"/>
    <x v="1"/>
    <s v="PNG"/>
    <x v="1"/>
    <x v="2"/>
    <n v="96.15"/>
    <n v="100"/>
    <x v="2"/>
    <s v="44592S2A_MSIL1CCDM-MLB-GANGM4459204 Overcast (100%)"/>
    <n v="1"/>
    <s v="20220131T223807"/>
    <n v="2022"/>
    <s v="01"/>
    <n v="31"/>
    <s v="22"/>
    <s v="38"/>
    <s v="07"/>
    <s v="GAN_GM_2500X1253px_32m_S2A_MSIL1C"/>
    <s v="2A_MSIL1C_S2_CD_CLS_AC_20230627T222622_TRUE_60HTE_020CC"/>
    <s v="S2A_MSIL1C_GM_20220131T223807_59GMN_96.5CC"/>
  </r>
  <r>
    <m/>
    <x v="0"/>
    <x v="0"/>
    <s v="-42.46, 171.20 | Zoom:12"/>
    <b v="1"/>
    <s v="New Zealand"/>
    <x v="1"/>
    <s v="GM"/>
    <d v="2022-01-31T00:00:00"/>
    <s v="59GNN"/>
    <s v="22:38:03 UTC"/>
    <n v="94.6"/>
    <x v="1"/>
    <s v="PNG"/>
    <x v="1"/>
    <x v="2"/>
    <n v="96.15"/>
    <n v="100"/>
    <x v="2"/>
    <s v="44592S2A_MSIL1CCDM-MLB-GANGM4459204 Overcast (100%)"/>
    <n v="0"/>
    <s v="20220131T223803"/>
    <n v="2022"/>
    <s v="01"/>
    <n v="31"/>
    <s v="22"/>
    <s v="38"/>
    <s v="03"/>
    <s v="GAN_GM_2500X1253px_32m_S2A_MSIL1C"/>
    <s v="2A_MSIL1C_S2_CD_CLS_AC_20230627T222622_TRUE_60HTE_020CC"/>
    <s v="S2A_MSIL1C_GM_20220131T223803_59GNN_94.6CC"/>
  </r>
  <r>
    <m/>
    <x v="0"/>
    <x v="0"/>
    <s v="-42.46, 171.20 | Zoom:12"/>
    <b v="1"/>
    <s v="New Zealand"/>
    <x v="1"/>
    <s v="GM"/>
    <d v="2022-01-31T00:00:00"/>
    <s v="59GMP"/>
    <s v="22:37:53 UTC"/>
    <n v="94.5"/>
    <x v="1"/>
    <s v="PNG"/>
    <x v="1"/>
    <x v="2"/>
    <n v="96.15"/>
    <n v="100"/>
    <x v="2"/>
    <s v="44592S2A_MSIL1CCDM-MLB-GANGM4459204 Overcast (100%)"/>
    <n v="0"/>
    <s v="20220131T223753"/>
    <n v="2022"/>
    <s v="01"/>
    <n v="31"/>
    <s v="22"/>
    <s v="37"/>
    <s v="53"/>
    <s v="GAN_GM_2500X1253px_32m_S2A_MSIL1C"/>
    <s v="2A_MSIL1C_S2_CD_CLS_AC_20230627T222622_TRUE_60HTE_020CC"/>
    <s v="S2A_MSIL1C_GM_20220131T223753_59GMP_94.5CC"/>
  </r>
  <r>
    <m/>
    <x v="0"/>
    <x v="0"/>
    <s v="-42.46, 171.20 | Zoom:12"/>
    <b v="1"/>
    <s v="New Zealand"/>
    <x v="1"/>
    <s v="GM"/>
    <d v="2022-01-31T00:00:00"/>
    <s v="59GNP"/>
    <s v="22:37:49 UTC"/>
    <n v="99"/>
    <x v="1"/>
    <s v="PNG"/>
    <x v="1"/>
    <x v="2"/>
    <n v="96.15"/>
    <n v="100"/>
    <x v="2"/>
    <s v="44592S2A_MSIL1CCDM-MLB-GANGM4459204 Overcast (100%)"/>
    <n v="0"/>
    <s v="20220131T223749"/>
    <n v="2022"/>
    <s v="01"/>
    <n v="31"/>
    <s v="22"/>
    <s v="37"/>
    <s v="49"/>
    <s v="GAN_GM_2500X1253px_32m_S2A_MSIL1C"/>
    <s v="2A_MSIL1C_S2_CD_CLS_AC_20230627T222622_TRUE_60HTE_020CC"/>
    <s v="S2A_MSIL1C_GM_20220131T223749_59GNP_99CC"/>
  </r>
  <r>
    <m/>
    <x v="0"/>
    <x v="0"/>
    <s v="-42.46, 171.20 | Zoom:12"/>
    <b v="1"/>
    <s v="New Zealand"/>
    <x v="1"/>
    <s v="GM"/>
    <d v="2022-01-28T00:00:00"/>
    <s v="59GMN"/>
    <s v="22:28:11 UTC"/>
    <n v="18.5"/>
    <x v="1"/>
    <s v="PNG"/>
    <x v="1"/>
    <x v="2"/>
    <n v="14.4"/>
    <n v="20"/>
    <x v="0"/>
    <s v="44589S2A_MSIL1CCDM-MLB-GANGM4458902 Sunny (10%-30%)"/>
    <n v="1"/>
    <s v="20220128T222811"/>
    <n v="2022"/>
    <s v="01"/>
    <n v="28"/>
    <s v="22"/>
    <s v="28"/>
    <s v="11"/>
    <s v="GAN_GM_2500X1253px_32m_S2A_MSIL1C"/>
    <s v="2A_MSIL1C_S2_CD_CLS_AC_20230627T222622_TRUE_60HTE_020CC"/>
    <s v="S2A_MSIL1C_GM_20220128T222811_59GMN_18.5CC"/>
  </r>
  <r>
    <m/>
    <x v="0"/>
    <x v="0"/>
    <s v="-42.46, 171.20 | Zoom:12"/>
    <b v="1"/>
    <s v="New Zealand"/>
    <x v="1"/>
    <s v="GM"/>
    <d v="2022-01-28T00:00:00"/>
    <s v="59GNN"/>
    <s v="22:28:07 UTC"/>
    <n v="32.200000000000003"/>
    <x v="1"/>
    <s v="PNG"/>
    <x v="1"/>
    <x v="2"/>
    <n v="14.4"/>
    <n v="20"/>
    <x v="0"/>
    <s v="44589S2A_MSIL1CCDM-MLB-GANGM4458902 Sunny (10%-30%)"/>
    <n v="0"/>
    <s v="20220128T222807"/>
    <n v="2022"/>
    <s v="01"/>
    <n v="28"/>
    <s v="22"/>
    <s v="28"/>
    <s v="07"/>
    <s v="GAN_GM_2500X1253px_32m_S2A_MSIL1C"/>
    <s v="2A_MSIL1C_S2_CD_CLS_AC_20230627T222622_TRUE_60HTE_020CC"/>
    <s v="S2A_MSIL1C_GM_20220128T222807_59GNN_32.2CC"/>
  </r>
  <r>
    <m/>
    <x v="0"/>
    <x v="0"/>
    <s v="-42.46, 171.20 | Zoom:12"/>
    <b v="1"/>
    <s v="New Zealand"/>
    <x v="1"/>
    <s v="GM"/>
    <d v="2022-01-28T00:00:00"/>
    <s v="59GMP"/>
    <s v="22:27:58 UTC"/>
    <n v="0.6"/>
    <x v="1"/>
    <s v="PNG"/>
    <x v="1"/>
    <x v="2"/>
    <n v="14.4"/>
    <n v="20"/>
    <x v="0"/>
    <s v="44589S2A_MSIL1CCDM-MLB-GANGM4458902 Sunny (10%-30%)"/>
    <n v="0"/>
    <s v="20220128T222758"/>
    <n v="2022"/>
    <s v="01"/>
    <n v="28"/>
    <s v="22"/>
    <s v="27"/>
    <s v="58"/>
    <s v="GAN_GM_2500X1253px_32m_S2A_MSIL1C"/>
    <s v="2A_MSIL1C_S2_CD_CLS_AC_20230627T222622_TRUE_60HTE_020CC"/>
    <s v="S2A_MSIL1C_GM_20220128T222758_59GMP_0.6CC"/>
  </r>
  <r>
    <m/>
    <x v="0"/>
    <x v="0"/>
    <s v="-42.46, 171.20 | Zoom:12"/>
    <b v="1"/>
    <s v="New Zealand"/>
    <x v="1"/>
    <s v="GM"/>
    <d v="2022-01-28T00:00:00"/>
    <s v="59GNP"/>
    <s v="22:27:53 UTC"/>
    <n v="6.3"/>
    <x v="1"/>
    <s v="PNG"/>
    <x v="1"/>
    <x v="2"/>
    <n v="14.4"/>
    <n v="20"/>
    <x v="0"/>
    <s v="44589S2A_MSIL1CCDM-MLB-GANGM4458902 Sunny (10%-30%)"/>
    <n v="0"/>
    <s v="20220128T222753"/>
    <n v="2022"/>
    <s v="01"/>
    <n v="28"/>
    <s v="22"/>
    <s v="27"/>
    <s v="53"/>
    <s v="GAN_GM_2500X1253px_32m_S2A_MSIL1C"/>
    <s v="2A_MSIL1C_S2_CD_CLS_AC_20230627T222622_TRUE_60HTE_020CC"/>
    <s v="S2A_MSIL1C_GM_20220128T222753_59GNP_6.3CC"/>
  </r>
  <r>
    <m/>
    <x v="0"/>
    <x v="0"/>
    <s v="-42.46, 171.20 | Zoom:12"/>
    <b v="1"/>
    <s v="New Zealand"/>
    <x v="1"/>
    <s v="GM"/>
    <d v="2022-01-26T00:00:00"/>
    <s v="59GMN"/>
    <s v="22:38:01 UTC"/>
    <n v="1.3"/>
    <x v="1"/>
    <s v="PNG"/>
    <x v="1"/>
    <x v="2"/>
    <n v="4.9000000000000004"/>
    <n v="10"/>
    <x v="0"/>
    <s v="44587S2A_MSIL1CCDM-MLB-GANGM4458702 Sunny (10%-30%)"/>
    <n v="1"/>
    <s v="20220126T223801"/>
    <n v="2022"/>
    <s v="01"/>
    <n v="26"/>
    <s v="22"/>
    <s v="38"/>
    <s v="01"/>
    <s v="GAN_GM_2500X1253px_32m_S2A_MSIL1C"/>
    <s v="2A_MSIL1C_S2_CD_CLS_AC_20230627T222622_TRUE_60HTE_020CC"/>
    <s v="S2A_MSIL1C_GM_20220126T223801_59GMN_1.3CC"/>
  </r>
  <r>
    <m/>
    <x v="0"/>
    <x v="0"/>
    <s v="-42.46, 171.20 | Zoom:12"/>
    <b v="1"/>
    <s v="New Zealand"/>
    <x v="1"/>
    <s v="GM"/>
    <d v="2022-01-26T00:00:00"/>
    <s v="59GNN"/>
    <s v="22:37:57 UTC"/>
    <n v="14.6"/>
    <x v="1"/>
    <s v="PNG"/>
    <x v="1"/>
    <x v="2"/>
    <n v="4.9000000000000004"/>
    <n v="10"/>
    <x v="0"/>
    <s v="44587S2A_MSIL1CCDM-MLB-GANGM4458702 Sunny (10%-30%)"/>
    <n v="0"/>
    <s v="20220126T223757"/>
    <n v="2022"/>
    <s v="01"/>
    <n v="26"/>
    <s v="22"/>
    <s v="37"/>
    <s v="57"/>
    <s v="GAN_GM_2500X1253px_32m_S2A_MSIL1C"/>
    <s v="2A_MSIL1C_S2_CD_CLS_AC_20230627T222622_TRUE_60HTE_020CC"/>
    <s v="S2A_MSIL1C_GM_20220126T223757_59GNN_14.6CC"/>
  </r>
  <r>
    <m/>
    <x v="0"/>
    <x v="0"/>
    <s v="-42.46, 171.20 | Zoom:12"/>
    <b v="1"/>
    <s v="New Zealand"/>
    <x v="1"/>
    <s v="GM"/>
    <d v="2022-01-26T00:00:00"/>
    <s v="59GMP"/>
    <s v="22:37:47 UTC"/>
    <n v="0.6"/>
    <x v="1"/>
    <s v="PNG"/>
    <x v="1"/>
    <x v="2"/>
    <n v="4.9000000000000004"/>
    <n v="10"/>
    <x v="0"/>
    <s v="44587S2A_MSIL1CCDM-MLB-GANGM4458702 Sunny (10%-30%)"/>
    <n v="0"/>
    <s v="20220126T223747"/>
    <n v="2022"/>
    <s v="01"/>
    <n v="26"/>
    <s v="22"/>
    <s v="37"/>
    <s v="47"/>
    <s v="GAN_GM_2500X1253px_32m_S2A_MSIL1C"/>
    <s v="2A_MSIL1C_S2_CD_CLS_AC_20230627T222622_TRUE_60HTE_020CC"/>
    <s v="S2A_MSIL1C_GM_20220126T223747_59GMP_0.6CC"/>
  </r>
  <r>
    <m/>
    <x v="0"/>
    <x v="0"/>
    <s v="-42.46, 171.20 | Zoom:12"/>
    <b v="1"/>
    <s v="New Zealand"/>
    <x v="1"/>
    <s v="GM"/>
    <d v="2022-01-26T00:00:00"/>
    <s v="59GNP"/>
    <s v="22:37:42 UTC"/>
    <n v="3.1"/>
    <x v="1"/>
    <s v="PNG"/>
    <x v="1"/>
    <x v="2"/>
    <n v="4.9000000000000004"/>
    <n v="10"/>
    <x v="0"/>
    <s v="44587S2A_MSIL1CCDM-MLB-GANGM4458702 Sunny (10%-30%)"/>
    <n v="0"/>
    <s v="20220126T223742"/>
    <n v="2022"/>
    <s v="01"/>
    <n v="26"/>
    <s v="22"/>
    <s v="37"/>
    <s v="42"/>
    <s v="GAN_GM_2500X1253px_32m_S2A_MSIL1C"/>
    <s v="2A_MSIL1C_S2_CD_CLS_AC_20230627T222622_TRUE_60HTE_020CC"/>
    <s v="S2A_MSIL1C_GM_20220126T223742_59GNP_3.1CC"/>
  </r>
  <r>
    <m/>
    <x v="0"/>
    <x v="0"/>
    <s v="-42.46, 171.20 | Zoom:12"/>
    <b v="1"/>
    <s v="New Zealand"/>
    <x v="1"/>
    <s v="GM"/>
    <d v="2022-01-23T00:00:00"/>
    <s v="59GMN"/>
    <s v="22:28:05 UTC"/>
    <n v="60.2"/>
    <x v="1"/>
    <s v="PNG"/>
    <x v="1"/>
    <x v="2"/>
    <n v="63.95"/>
    <n v="70"/>
    <x v="1"/>
    <s v="44584S2A_MSIL1CCDM-MLB-GANGM4458403 Cloudy (40%-90%)"/>
    <n v="1"/>
    <s v="20220123T222805"/>
    <n v="2022"/>
    <s v="01"/>
    <n v="23"/>
    <s v="22"/>
    <s v="28"/>
    <s v="05"/>
    <s v="GAN_GM_2500X1253px_32m_S2A_MSIL1C"/>
    <s v="2A_MSIL1C_S2_CD_CLS_AC_20230627T222622_TRUE_60HTE_020CC"/>
    <s v="S2A_MSIL1C_GM_20220123T222805_59GMN_60.2CC"/>
  </r>
  <r>
    <m/>
    <x v="0"/>
    <x v="0"/>
    <s v="-42.46, 171.20 | Zoom:12"/>
    <b v="1"/>
    <s v="New Zealand"/>
    <x v="1"/>
    <s v="GM"/>
    <d v="2022-01-23T00:00:00"/>
    <s v="59GNN"/>
    <s v="22:28:02 UTC"/>
    <n v="59.4"/>
    <x v="1"/>
    <s v="PNG"/>
    <x v="1"/>
    <x v="2"/>
    <n v="63.95"/>
    <n v="70"/>
    <x v="1"/>
    <s v="44584S2A_MSIL1CCDM-MLB-GANGM4458403 Cloudy (40%-90%)"/>
    <n v="0"/>
    <s v="20220123T222802"/>
    <n v="2022"/>
    <s v="01"/>
    <n v="23"/>
    <s v="22"/>
    <s v="28"/>
    <s v="02"/>
    <s v="GAN_GM_2500X1253px_32m_S2A_MSIL1C"/>
    <s v="2A_MSIL1C_S2_CD_CLS_AC_20230627T222622_TRUE_60HTE_020CC"/>
    <s v="S2A_MSIL1C_GM_20220123T222802_59GNN_59.4CC"/>
  </r>
  <r>
    <m/>
    <x v="0"/>
    <x v="0"/>
    <s v="-42.46, 171.20 | Zoom:12"/>
    <b v="1"/>
    <s v="New Zealand"/>
    <x v="1"/>
    <s v="GM"/>
    <d v="2022-01-23T00:00:00"/>
    <s v="59GMP"/>
    <s v="22:27:53 UTC"/>
    <n v="75.5"/>
    <x v="1"/>
    <s v="PNG"/>
    <x v="1"/>
    <x v="2"/>
    <n v="63.95"/>
    <n v="70"/>
    <x v="1"/>
    <s v="44584S2A_MSIL1CCDM-MLB-GANGM4458403 Cloudy (40%-90%)"/>
    <n v="0"/>
    <s v="20220123T222753"/>
    <n v="2022"/>
    <s v="01"/>
    <n v="23"/>
    <s v="22"/>
    <s v="27"/>
    <s v="53"/>
    <s v="GAN_GM_2500X1253px_32m_S2A_MSIL1C"/>
    <s v="2A_MSIL1C_S2_CD_CLS_AC_20230627T222622_TRUE_60HTE_020CC"/>
    <s v="S2A_MSIL1C_GM_20220123T222753_59GMP_75.5CC"/>
  </r>
  <r>
    <m/>
    <x v="0"/>
    <x v="0"/>
    <s v="-42.46, 171.20 | Zoom:12"/>
    <b v="1"/>
    <s v="New Zealand"/>
    <x v="1"/>
    <s v="GM"/>
    <d v="2022-01-23T00:00:00"/>
    <s v="59GNP"/>
    <s v="22:27:47 UTC"/>
    <n v="60.7"/>
    <x v="1"/>
    <s v="PNG"/>
    <x v="1"/>
    <x v="2"/>
    <n v="63.95"/>
    <n v="70"/>
    <x v="1"/>
    <s v="44584S2A_MSIL1CCDM-MLB-GANGM4458403 Cloudy (40%-90%)"/>
    <n v="0"/>
    <s v="20220123T222747"/>
    <n v="2022"/>
    <s v="01"/>
    <n v="23"/>
    <s v="22"/>
    <s v="27"/>
    <s v="47"/>
    <s v="GAN_GM_2500X1253px_32m_S2A_MSIL1C"/>
    <s v="2A_MSIL1C_S2_CD_CLS_AC_20230627T222622_TRUE_60HTE_020CC"/>
    <s v="S2A_MSIL1C_GM_20220123T222747_59GNP_60.7CC"/>
  </r>
  <r>
    <m/>
    <x v="0"/>
    <x v="0"/>
    <s v="-42.46, 171.20 | Zoom:12"/>
    <b v="1"/>
    <s v="New Zealand"/>
    <x v="1"/>
    <s v="GM"/>
    <d v="2022-01-21T00:00:00"/>
    <s v="59GMN"/>
    <s v="22:38:07 UTC"/>
    <n v="1.6"/>
    <x v="1"/>
    <s v="PNG"/>
    <x v="1"/>
    <x v="2"/>
    <n v="1.85"/>
    <n v="10"/>
    <x v="0"/>
    <s v="44582S2A_MSIL1CCDM-MLB-GANGM4458202 Sunny (10%-30%)"/>
    <n v="1"/>
    <s v="20220121T223807"/>
    <n v="2022"/>
    <s v="01"/>
    <n v="21"/>
    <s v="22"/>
    <s v="38"/>
    <s v="07"/>
    <s v="GAN_GM_2500X1253px_32m_S2A_MSIL1C"/>
    <s v="2A_MSIL1C_S2_CD_CLS_AC_20230627T222622_TRUE_60HTE_020CC"/>
    <s v="S2A_MSIL1C_GM_20220121T223807_59GMN_1.6CC"/>
  </r>
  <r>
    <m/>
    <x v="0"/>
    <x v="0"/>
    <s v="-42.46, 171.20 | Zoom:12"/>
    <b v="1"/>
    <s v="New Zealand"/>
    <x v="1"/>
    <s v="GM"/>
    <d v="2022-01-21T00:00:00"/>
    <s v="59GNN"/>
    <s v="22:38:03 UTC"/>
    <n v="0"/>
    <x v="1"/>
    <s v="PNG"/>
    <x v="1"/>
    <x v="2"/>
    <n v="1.85"/>
    <n v="10"/>
    <x v="0"/>
    <s v="44582S2A_MSIL1CCDM-MLB-GANGM4458202 Sunny (10%-30%)"/>
    <n v="0"/>
    <s v="20220121T223803"/>
    <n v="2022"/>
    <s v="01"/>
    <n v="21"/>
    <s v="22"/>
    <s v="38"/>
    <s v="03"/>
    <s v="GAN_GM_2500X1253px_32m_S2A_MSIL1C"/>
    <s v="2A_MSIL1C_S2_CD_CLS_AC_20230627T222622_TRUE_60HTE_020CC"/>
    <s v="S2A_MSIL1C_GM_20220121T223803_59GNN_0CC"/>
  </r>
  <r>
    <m/>
    <x v="0"/>
    <x v="0"/>
    <s v="-42.46, 171.20 | Zoom:12"/>
    <b v="1"/>
    <s v="New Zealand"/>
    <x v="1"/>
    <s v="GM"/>
    <d v="2022-01-21T00:00:00"/>
    <s v="59GMP"/>
    <s v="22:37:53 UTC"/>
    <n v="5.8"/>
    <x v="1"/>
    <s v="PNG"/>
    <x v="1"/>
    <x v="2"/>
    <n v="1.85"/>
    <n v="10"/>
    <x v="0"/>
    <s v="44582S2A_MSIL1CCDM-MLB-GANGM4458202 Sunny (10%-30%)"/>
    <n v="0"/>
    <s v="20220121T223753"/>
    <n v="2022"/>
    <s v="01"/>
    <n v="21"/>
    <s v="22"/>
    <s v="37"/>
    <s v="53"/>
    <s v="GAN_GM_2500X1253px_32m_S2A_MSIL1C"/>
    <s v="2A_MSIL1C_S2_CD_CLS_AC_20230627T222622_TRUE_60HTE_020CC"/>
    <s v="S2A_MSIL1C_GM_20220121T223753_59GMP_5.8CC"/>
  </r>
  <r>
    <m/>
    <x v="0"/>
    <x v="0"/>
    <s v="-42.46, 171.20 | Zoom:12"/>
    <b v="1"/>
    <s v="New Zealand"/>
    <x v="1"/>
    <s v="GM"/>
    <d v="2022-01-21T00:00:00"/>
    <s v="59GNP"/>
    <s v="22:37:48 UTC"/>
    <n v="0"/>
    <x v="1"/>
    <s v="PNG"/>
    <x v="1"/>
    <x v="2"/>
    <n v="1.85"/>
    <n v="10"/>
    <x v="0"/>
    <s v="44582S2A_MSIL1CCDM-MLB-GANGM4458202 Sunny (10%-30%)"/>
    <n v="0"/>
    <s v="20220121T223748"/>
    <n v="2022"/>
    <s v="01"/>
    <n v="21"/>
    <s v="22"/>
    <s v="37"/>
    <s v="48"/>
    <s v="GAN_GM_2500X1253px_32m_S2A_MSIL1C"/>
    <s v="2A_MSIL1C_S2_CD_CLS_AC_20230627T222622_TRUE_60HTE_020CC"/>
    <s v="S2A_MSIL1C_GM_20220121T223748_59GNP_0CC"/>
  </r>
  <r>
    <m/>
    <x v="0"/>
    <x v="0"/>
    <s v="-42.46, 171.20 | Zoom:12"/>
    <b v="1"/>
    <s v="New Zealand"/>
    <x v="1"/>
    <s v="GM"/>
    <d v="2022-01-16T00:00:00"/>
    <s v="59GMN"/>
    <s v="22:38:03 UTC"/>
    <n v="71.2"/>
    <x v="1"/>
    <s v="PNG"/>
    <x v="1"/>
    <x v="2"/>
    <n v="58.425000000000004"/>
    <n v="60"/>
    <x v="1"/>
    <s v="44577S2A_MSIL1CCDM-MLB-GANGM4457703 Cloudy (40%-90%)"/>
    <n v="1"/>
    <s v="20220116T223803"/>
    <n v="2022"/>
    <s v="01"/>
    <n v="16"/>
    <s v="22"/>
    <s v="38"/>
    <s v="03"/>
    <s v="GAN_GM_2500X1253px_32m_S2A_MSIL1C"/>
    <s v="2A_MSIL1C_S2_CD_CLS_AC_20230627T222622_TRUE_60HTE_020CC"/>
    <s v="S2A_MSIL1C_GM_20220116T223803_59GMN_71.2CC"/>
  </r>
  <r>
    <m/>
    <x v="0"/>
    <x v="0"/>
    <s v="-42.46, 171.20 | Zoom:12"/>
    <b v="1"/>
    <s v="New Zealand"/>
    <x v="1"/>
    <s v="GM"/>
    <d v="2022-01-16T00:00:00"/>
    <s v="59GNN"/>
    <s v="22:37:59 UTC"/>
    <n v="59.1"/>
    <x v="1"/>
    <s v="PNG"/>
    <x v="1"/>
    <x v="2"/>
    <n v="58.425000000000004"/>
    <n v="60"/>
    <x v="1"/>
    <s v="44577S2A_MSIL1CCDM-MLB-GANGM4457703 Cloudy (40%-90%)"/>
    <n v="0"/>
    <s v="20220116T223759"/>
    <n v="2022"/>
    <s v="01"/>
    <n v="16"/>
    <s v="22"/>
    <s v="37"/>
    <s v="59"/>
    <s v="GAN_GM_2500X1253px_32m_S2A_MSIL1C"/>
    <s v="2A_MSIL1C_S2_CD_CLS_AC_20230627T222622_TRUE_60HTE_020CC"/>
    <s v="S2A_MSIL1C_GM_20220116T223759_59GNN_59.1CC"/>
  </r>
  <r>
    <m/>
    <x v="0"/>
    <x v="0"/>
    <s v="-42.46, 171.20 | Zoom:12"/>
    <b v="1"/>
    <s v="New Zealand"/>
    <x v="1"/>
    <s v="GM"/>
    <d v="2022-01-16T00:00:00"/>
    <s v="59GMP"/>
    <s v="22:37:48 UTC"/>
    <n v="71.400000000000006"/>
    <x v="1"/>
    <s v="PNG"/>
    <x v="1"/>
    <x v="2"/>
    <n v="58.425000000000004"/>
    <n v="60"/>
    <x v="1"/>
    <s v="44577S2A_MSIL1CCDM-MLB-GANGM4457703 Cloudy (40%-90%)"/>
    <n v="0"/>
    <s v="20220116T223748"/>
    <n v="2022"/>
    <s v="01"/>
    <n v="16"/>
    <s v="22"/>
    <s v="37"/>
    <s v="48"/>
    <s v="GAN_GM_2500X1253px_32m_S2A_MSIL1C"/>
    <s v="2A_MSIL1C_S2_CD_CLS_AC_20230627T222622_TRUE_60HTE_020CC"/>
    <s v="S2A_MSIL1C_GM_20220116T223748_59GMP_71.4CC"/>
  </r>
  <r>
    <m/>
    <x v="0"/>
    <x v="0"/>
    <s v="-42.46, 171.20 | Zoom:12"/>
    <b v="1"/>
    <s v="New Zealand"/>
    <x v="1"/>
    <s v="GM"/>
    <d v="2022-01-16T00:00:00"/>
    <s v="59GNP"/>
    <s v="22:37:44 UTC"/>
    <n v="32"/>
    <x v="1"/>
    <s v="PNG"/>
    <x v="1"/>
    <x v="2"/>
    <n v="58.425000000000004"/>
    <n v="60"/>
    <x v="1"/>
    <s v="44577S2A_MSIL1CCDM-MLB-GANGM4457703 Cloudy (40%-90%)"/>
    <n v="0"/>
    <s v="20220116T223744"/>
    <n v="2022"/>
    <s v="01"/>
    <n v="16"/>
    <s v="22"/>
    <s v="37"/>
    <s v="44"/>
    <s v="GAN_GM_2500X1253px_32m_S2A_MSIL1C"/>
    <s v="2A_MSIL1C_S2_CD_CLS_AC_20230627T222622_TRUE_60HTE_020CC"/>
    <s v="S2A_MSIL1C_GM_20220116T223744_59GNP_32CC"/>
  </r>
  <r>
    <m/>
    <x v="0"/>
    <x v="0"/>
    <s v="-42.46, 171.20 | Zoom:12"/>
    <b v="1"/>
    <s v="New Zealand"/>
    <x v="1"/>
    <s v="GM"/>
    <d v="2022-01-13T00:00:00"/>
    <s v="59GMN"/>
    <s v="22:28:06 UTC"/>
    <n v="3.9"/>
    <x v="1"/>
    <s v="PNG"/>
    <x v="1"/>
    <x v="2"/>
    <n v="3.4750000000000001"/>
    <n v="10"/>
    <x v="0"/>
    <s v="44574S2A_MSIL1CCDM-MLB-GANGM4457402 Sunny (10%-30%)"/>
    <n v="1"/>
    <s v="20220113T222806"/>
    <n v="2022"/>
    <s v="01"/>
    <n v="13"/>
    <s v="22"/>
    <s v="28"/>
    <s v="06"/>
    <s v="GAN_GM_2500X1253px_32m_S2A_MSIL1C"/>
    <s v="2A_MSIL1C_S2_CD_CLS_AC_20230627T222622_TRUE_60HTE_020CC"/>
    <s v="S2A_MSIL1C_GM_20220113T222806_59GMN_3.9CC"/>
  </r>
  <r>
    <m/>
    <x v="0"/>
    <x v="0"/>
    <s v="-42.46, 171.20 | Zoom:12"/>
    <b v="1"/>
    <s v="New Zealand"/>
    <x v="1"/>
    <s v="GM"/>
    <d v="2022-01-13T00:00:00"/>
    <s v="59GNN"/>
    <s v="22:28:03 UTC"/>
    <n v="0.6"/>
    <x v="1"/>
    <s v="PNG"/>
    <x v="1"/>
    <x v="2"/>
    <n v="3.4750000000000001"/>
    <n v="10"/>
    <x v="0"/>
    <s v="44574S2A_MSIL1CCDM-MLB-GANGM4457402 Sunny (10%-30%)"/>
    <n v="0"/>
    <s v="20220113T222803"/>
    <n v="2022"/>
    <s v="01"/>
    <n v="13"/>
    <s v="22"/>
    <s v="28"/>
    <s v="03"/>
    <s v="GAN_GM_2500X1253px_32m_S2A_MSIL1C"/>
    <s v="2A_MSIL1C_S2_CD_CLS_AC_20230627T222622_TRUE_60HTE_020CC"/>
    <s v="S2A_MSIL1C_GM_20220113T222803_59GNN_0.6CC"/>
  </r>
  <r>
    <m/>
    <x v="0"/>
    <x v="0"/>
    <s v="-42.46, 171.20 | Zoom:12"/>
    <b v="1"/>
    <s v="New Zealand"/>
    <x v="1"/>
    <s v="GM"/>
    <d v="2022-01-13T00:00:00"/>
    <s v="59GMP"/>
    <s v="22:27:54 UTC"/>
    <n v="0"/>
    <x v="1"/>
    <s v="PNG"/>
    <x v="1"/>
    <x v="2"/>
    <n v="3.4750000000000001"/>
    <n v="10"/>
    <x v="0"/>
    <s v="44574S2A_MSIL1CCDM-MLB-GANGM4457402 Sunny (10%-30%)"/>
    <n v="0"/>
    <s v="20220113T222754"/>
    <n v="2022"/>
    <s v="01"/>
    <n v="13"/>
    <s v="22"/>
    <s v="27"/>
    <s v="54"/>
    <s v="GAN_GM_2500X1253px_32m_S2A_MSIL1C"/>
    <s v="2A_MSIL1C_S2_CD_CLS_AC_20230627T222622_TRUE_60HTE_020CC"/>
    <s v="S2A_MSIL1C_GM_20220113T222754_59GMP_0CC"/>
  </r>
  <r>
    <m/>
    <x v="0"/>
    <x v="0"/>
    <s v="-42.46, 171.20 | Zoom:12"/>
    <b v="1"/>
    <s v="New Zealand"/>
    <x v="1"/>
    <s v="GM"/>
    <d v="2022-01-13T00:00:00"/>
    <s v="59GNP"/>
    <s v="22:27:48 UTC"/>
    <n v="9.4"/>
    <x v="1"/>
    <s v="PNG"/>
    <x v="1"/>
    <x v="2"/>
    <n v="3.4750000000000001"/>
    <n v="10"/>
    <x v="0"/>
    <s v="44574S2A_MSIL1CCDM-MLB-GANGM4457402 Sunny (10%-30%)"/>
    <n v="0"/>
    <s v="20220113T222748"/>
    <n v="2022"/>
    <s v="01"/>
    <n v="13"/>
    <s v="22"/>
    <s v="27"/>
    <s v="48"/>
    <s v="GAN_GM_2500X1253px_32m_S2A_MSIL1C"/>
    <s v="2A_MSIL1C_S2_CD_CLS_AC_20230627T222622_TRUE_60HTE_020CC"/>
    <s v="S2A_MSIL1C_GM_20220113T222748_59GNP_9.4CC"/>
  </r>
  <r>
    <m/>
    <x v="0"/>
    <x v="0"/>
    <s v="-42.46, 171.20 | Zoom:12"/>
    <b v="1"/>
    <s v="New Zealand"/>
    <x v="1"/>
    <s v="GM"/>
    <d v="2022-01-11T00:00:00"/>
    <s v="59GMN"/>
    <s v="22:38:08 UTC"/>
    <n v="25.2"/>
    <x v="1"/>
    <s v="PNG"/>
    <x v="1"/>
    <x v="2"/>
    <n v="37.174999999999997"/>
    <n v="40"/>
    <x v="1"/>
    <s v="44572S2A_MSIL1CCDM-MLB-GANGM4457203 Cloudy (40%-90%)"/>
    <n v="1"/>
    <s v="20220111T223808"/>
    <n v="2022"/>
    <s v="01"/>
    <n v="11"/>
    <s v="22"/>
    <s v="38"/>
    <s v="08"/>
    <s v="GAN_GM_2500X1253px_32m_S2A_MSIL1C"/>
    <s v="2A_MSIL1C_S2_CD_CLS_AC_20230627T222622_TRUE_60HTE_020CC"/>
    <s v="S2A_MSIL1C_GM_20220111T223808_59GMN_25.2CC"/>
  </r>
  <r>
    <m/>
    <x v="0"/>
    <x v="0"/>
    <s v="-42.46, 171.20 | Zoom:12"/>
    <b v="1"/>
    <s v="New Zealand"/>
    <x v="1"/>
    <s v="GM"/>
    <d v="2022-01-11T00:00:00"/>
    <s v="59GNN"/>
    <s v="22:38:04 UTC"/>
    <n v="34.6"/>
    <x v="1"/>
    <s v="PNG"/>
    <x v="1"/>
    <x v="2"/>
    <n v="37.174999999999997"/>
    <n v="40"/>
    <x v="1"/>
    <s v="44572S2A_MSIL1CCDM-MLB-GANGM4457203 Cloudy (40%-90%)"/>
    <n v="0"/>
    <s v="20220111T223804"/>
    <n v="2022"/>
    <s v="01"/>
    <n v="11"/>
    <s v="22"/>
    <s v="38"/>
    <s v="04"/>
    <s v="GAN_GM_2500X1253px_32m_S2A_MSIL1C"/>
    <s v="2A_MSIL1C_S2_CD_CLS_AC_20230627T222622_TRUE_60HTE_020CC"/>
    <s v="S2A_MSIL1C_GM_20220111T223804_59GNN_34.6CC"/>
  </r>
  <r>
    <m/>
    <x v="0"/>
    <x v="0"/>
    <s v="-42.46, 171.20 | Zoom:12"/>
    <b v="1"/>
    <s v="New Zealand"/>
    <x v="1"/>
    <s v="GM"/>
    <d v="2022-01-11T00:00:00"/>
    <s v="59GMP"/>
    <s v="22:37:54 UTC"/>
    <n v="24.2"/>
    <x v="1"/>
    <s v="PNG"/>
    <x v="1"/>
    <x v="2"/>
    <n v="37.174999999999997"/>
    <n v="40"/>
    <x v="1"/>
    <s v="44572S2A_MSIL1CCDM-MLB-GANGM4457203 Cloudy (40%-90%)"/>
    <n v="0"/>
    <s v="20220111T223754"/>
    <n v="2022"/>
    <s v="01"/>
    <n v="11"/>
    <s v="22"/>
    <s v="37"/>
    <s v="54"/>
    <s v="GAN_GM_2500X1253px_32m_S2A_MSIL1C"/>
    <s v="2A_MSIL1C_S2_CD_CLS_AC_20230627T222622_TRUE_60HTE_020CC"/>
    <s v="S2A_MSIL1C_GM_20220111T223754_59GMP_24.2CC"/>
  </r>
  <r>
    <m/>
    <x v="0"/>
    <x v="0"/>
    <s v="-42.46, 171.20 | Zoom:12"/>
    <b v="1"/>
    <s v="New Zealand"/>
    <x v="1"/>
    <s v="GM"/>
    <d v="2022-01-11T00:00:00"/>
    <s v="59GNP"/>
    <s v="22:37:50 UTC"/>
    <n v="64.7"/>
    <x v="1"/>
    <s v="PNG"/>
    <x v="1"/>
    <x v="2"/>
    <n v="37.174999999999997"/>
    <n v="40"/>
    <x v="1"/>
    <s v="44572S2A_MSIL1CCDM-MLB-GANGM4457203 Cloudy (40%-90%)"/>
    <n v="0"/>
    <s v="20220111T223750"/>
    <n v="2022"/>
    <s v="01"/>
    <n v="11"/>
    <s v="22"/>
    <s v="37"/>
    <s v="50"/>
    <s v="GAN_GM_2500X1253px_32m_S2A_MSIL1C"/>
    <s v="2A_MSIL1C_S2_CD_CLS_AC_20230627T222622_TRUE_60HTE_020CC"/>
    <s v="S2A_MSIL1C_GM_20220111T223750_59GNP_64.7CC"/>
  </r>
  <r>
    <m/>
    <x v="0"/>
    <x v="0"/>
    <s v="-42.46, 171.20 | Zoom:12"/>
    <b v="1"/>
    <s v="New Zealand"/>
    <x v="1"/>
    <s v="GM"/>
    <d v="2022-01-08T00:00:00"/>
    <s v="59GMN"/>
    <s v="22:28:12 UTC"/>
    <n v="100"/>
    <x v="1"/>
    <s v="PNG"/>
    <x v="1"/>
    <x v="2"/>
    <n v="99.275000000000006"/>
    <n v="100"/>
    <x v="2"/>
    <s v="44569S2A_MSIL1CCDM-MLB-GANGM4456904 Overcast (100%)"/>
    <n v="1"/>
    <s v="20220108T222812"/>
    <n v="2022"/>
    <s v="01"/>
    <s v="08"/>
    <s v="22"/>
    <s v="28"/>
    <s v="12"/>
    <s v="GAN_GM_2500X1253px_32m_S2A_MSIL1C"/>
    <s v="2A_MSIL1C_S2_CD_CLS_AC_20230627T222622_TRUE_60HTE_020CC"/>
    <s v="S2A_MSIL1C_GM_20220108T222812_59GMN_100CC"/>
  </r>
  <r>
    <m/>
    <x v="0"/>
    <x v="0"/>
    <s v="-42.46, 171.20 | Zoom:12"/>
    <b v="1"/>
    <s v="New Zealand"/>
    <x v="1"/>
    <s v="GM"/>
    <d v="2022-01-08T00:00:00"/>
    <s v="59GNN"/>
    <s v="22:28:08 UTC"/>
    <n v="99.7"/>
    <x v="1"/>
    <s v="PNG"/>
    <x v="1"/>
    <x v="2"/>
    <n v="99.275000000000006"/>
    <n v="100"/>
    <x v="2"/>
    <s v="44569S2A_MSIL1CCDM-MLB-GANGM4456904 Overcast (100%)"/>
    <n v="0"/>
    <s v="20220108T222808"/>
    <n v="2022"/>
    <s v="01"/>
    <s v="08"/>
    <s v="22"/>
    <s v="28"/>
    <s v="08"/>
    <s v="GAN_GM_2500X1253px_32m_S2A_MSIL1C"/>
    <s v="2A_MSIL1C_S2_CD_CLS_AC_20230627T222622_TRUE_60HTE_020CC"/>
    <s v="S2A_MSIL1C_GM_20220108T222808_59GNN_99.7CC"/>
  </r>
  <r>
    <m/>
    <x v="0"/>
    <x v="0"/>
    <s v="-42.46, 171.20 | Zoom:12"/>
    <b v="1"/>
    <s v="New Zealand"/>
    <x v="1"/>
    <s v="GM"/>
    <d v="2022-01-08T00:00:00"/>
    <s v="59GMP"/>
    <s v="22:27:59 UTC"/>
    <n v="99.3"/>
    <x v="1"/>
    <s v="PNG"/>
    <x v="1"/>
    <x v="2"/>
    <n v="99.275000000000006"/>
    <n v="100"/>
    <x v="2"/>
    <s v="44569S2A_MSIL1CCDM-MLB-GANGM4456904 Overcast (100%)"/>
    <n v="0"/>
    <s v="20220108T222759"/>
    <n v="2022"/>
    <s v="01"/>
    <s v="08"/>
    <s v="22"/>
    <s v="27"/>
    <s v="59"/>
    <s v="GAN_GM_2500X1253px_32m_S2A_MSIL1C"/>
    <s v="2A_MSIL1C_S2_CD_CLS_AC_20230627T222622_TRUE_60HTE_020CC"/>
    <s v="S2A_MSIL1C_GM_20220108T222759_59GMP_99.3CC"/>
  </r>
  <r>
    <m/>
    <x v="0"/>
    <x v="0"/>
    <s v="-42.46, 171.20 | Zoom:12"/>
    <b v="1"/>
    <s v="New Zealand"/>
    <x v="1"/>
    <s v="GM"/>
    <d v="2022-01-08T00:00:00"/>
    <s v="59GNP"/>
    <s v="22:27:54 UTC"/>
    <n v="98.1"/>
    <x v="1"/>
    <s v="PNG"/>
    <x v="1"/>
    <x v="2"/>
    <n v="99.275000000000006"/>
    <n v="100"/>
    <x v="2"/>
    <s v="44569S2A_MSIL1CCDM-MLB-GANGM4456904 Overcast (100%)"/>
    <n v="0"/>
    <s v="20220108T222754"/>
    <n v="2022"/>
    <s v="01"/>
    <s v="08"/>
    <s v="22"/>
    <s v="27"/>
    <s v="54"/>
    <s v="GAN_GM_2500X1253px_32m_S2A_MSIL1C"/>
    <s v="2A_MSIL1C_S2_CD_CLS_AC_20230627T222622_TRUE_60HTE_020CC"/>
    <s v="S2A_MSIL1C_GM_20220108T222754_59GNP_98.1CC"/>
  </r>
  <r>
    <m/>
    <x v="0"/>
    <x v="0"/>
    <s v="-42.46, 171.20 | Zoom:12"/>
    <b v="1"/>
    <s v="New Zealand"/>
    <x v="1"/>
    <s v="GM"/>
    <d v="2022-01-06T00:00:00"/>
    <s v="59GMN"/>
    <s v="22:38:03 UTC"/>
    <n v="6"/>
    <x v="1"/>
    <s v="PNG"/>
    <x v="1"/>
    <x v="2"/>
    <n v="15.9"/>
    <n v="20"/>
    <x v="0"/>
    <s v="44567S2A_MSIL1CCDM-MLB-GANGM4456702 Sunny (10%-30%)"/>
    <n v="1"/>
    <s v="20220106T223803"/>
    <n v="2022"/>
    <s v="01"/>
    <s v="06"/>
    <s v="22"/>
    <s v="38"/>
    <s v="03"/>
    <s v="GAN_GM_2500X1253px_32m_S2A_MSIL1C"/>
    <s v="2A_MSIL1C_S2_CD_CLS_AC_20230627T222622_TRUE_60HTE_020CC"/>
    <s v="S2A_MSIL1C_GM_20220106T223803_59GMN_6CC"/>
  </r>
  <r>
    <m/>
    <x v="0"/>
    <x v="0"/>
    <s v="-42.46, 171.20 | Zoom:12"/>
    <b v="1"/>
    <s v="New Zealand"/>
    <x v="1"/>
    <s v="GM"/>
    <d v="2022-01-06T00:00:00"/>
    <s v="59GNN"/>
    <s v="22:37:59 UTC"/>
    <n v="2.4"/>
    <x v="1"/>
    <s v="PNG"/>
    <x v="1"/>
    <x v="2"/>
    <n v="15.9"/>
    <n v="20"/>
    <x v="0"/>
    <s v="44567S2A_MSIL1CCDM-MLB-GANGM4456702 Sunny (10%-30%)"/>
    <n v="0"/>
    <s v="20220106T223759"/>
    <n v="2022"/>
    <s v="01"/>
    <s v="06"/>
    <s v="22"/>
    <s v="37"/>
    <s v="59"/>
    <s v="GAN_GM_2500X1253px_32m_S2A_MSIL1C"/>
    <s v="2A_MSIL1C_S2_CD_CLS_AC_20230627T222622_TRUE_60HTE_020CC"/>
    <s v="S2A_MSIL1C_GM_20220106T223759_59GNN_2.4CC"/>
  </r>
  <r>
    <m/>
    <x v="0"/>
    <x v="0"/>
    <s v="-42.46, 171.20 | Zoom:12"/>
    <b v="1"/>
    <s v="New Zealand"/>
    <x v="1"/>
    <s v="GM"/>
    <d v="2022-01-06T00:00:00"/>
    <s v="59GMP"/>
    <s v="22:37:49 UTC"/>
    <n v="4.2"/>
    <x v="1"/>
    <s v="PNG"/>
    <x v="1"/>
    <x v="2"/>
    <n v="15.9"/>
    <n v="20"/>
    <x v="0"/>
    <s v="44567S2A_MSIL1CCDM-MLB-GANGM4456702 Sunny (10%-30%)"/>
    <n v="0"/>
    <s v="20220106T223749"/>
    <n v="2022"/>
    <s v="01"/>
    <s v="06"/>
    <s v="22"/>
    <s v="37"/>
    <s v="49"/>
    <s v="GAN_GM_2500X1253px_32m_S2A_MSIL1C"/>
    <s v="2A_MSIL1C_S2_CD_CLS_AC_20230627T222622_TRUE_60HTE_020CC"/>
    <s v="S2A_MSIL1C_GM_20220106T223749_59GMP_4.2CC"/>
  </r>
  <r>
    <m/>
    <x v="0"/>
    <x v="0"/>
    <s v="-42.46, 171.20 | Zoom:12"/>
    <b v="1"/>
    <s v="New Zealand"/>
    <x v="1"/>
    <s v="GM"/>
    <d v="2022-01-06T00:00:00"/>
    <s v="59GNP"/>
    <s v="22:37:45 UTC"/>
    <n v="51"/>
    <x v="1"/>
    <s v="PNG"/>
    <x v="1"/>
    <x v="2"/>
    <n v="15.9"/>
    <n v="20"/>
    <x v="0"/>
    <s v="44567S2A_MSIL1CCDM-MLB-GANGM4456702 Sunny (10%-30%)"/>
    <n v="0"/>
    <s v="20220106T223745"/>
    <n v="2022"/>
    <s v="01"/>
    <s v="06"/>
    <s v="22"/>
    <s v="37"/>
    <s v="45"/>
    <s v="GAN_GM_2500X1253px_32m_S2A_MSIL1C"/>
    <s v="2A_MSIL1C_S2_CD_CLS_AC_20230627T222622_TRUE_60HTE_020CC"/>
    <s v="S2A_MSIL1C_GM_20220106T223745_59GNP_51CC"/>
  </r>
  <r>
    <m/>
    <x v="0"/>
    <x v="0"/>
    <s v="-42.46, 171.20 | Zoom:12"/>
    <b v="1"/>
    <s v="New Zealand"/>
    <x v="1"/>
    <s v="GM"/>
    <d v="2022-01-03T00:00:00"/>
    <s v="59GMN"/>
    <s v="22:28:06 UTC"/>
    <n v="99.7"/>
    <x v="1"/>
    <s v="PNG"/>
    <x v="1"/>
    <x v="2"/>
    <n v="91.425000000000011"/>
    <n v="100"/>
    <x v="2"/>
    <s v="44564S2A_MSIL1CCDM-MLB-GANGM4456404 Overcast (100%)"/>
    <n v="1"/>
    <s v="20220103T222806"/>
    <n v="2022"/>
    <s v="01"/>
    <s v="03"/>
    <s v="22"/>
    <s v="28"/>
    <s v="06"/>
    <s v="GAN_GM_2500X1253px_32m_S2A_MSIL1C"/>
    <s v="2A_MSIL1C_S2_CD_CLS_AC_20230627T222622_TRUE_60HTE_020CC"/>
    <s v="S2A_MSIL1C_GM_20220103T222806_59GMN_99.7CC"/>
  </r>
  <r>
    <m/>
    <x v="0"/>
    <x v="0"/>
    <s v="-42.46, 171.20 | Zoom:12"/>
    <b v="1"/>
    <s v="New Zealand"/>
    <x v="1"/>
    <s v="GM"/>
    <d v="2022-01-03T00:00:00"/>
    <s v="59GNN"/>
    <s v="22:28:03 UTC"/>
    <n v="71.400000000000006"/>
    <x v="1"/>
    <s v="PNG"/>
    <x v="1"/>
    <x v="2"/>
    <n v="91.425000000000011"/>
    <n v="100"/>
    <x v="2"/>
    <s v="44564S2A_MSIL1CCDM-MLB-GANGM4456404 Overcast (100%)"/>
    <n v="0"/>
    <s v="20220103T222803"/>
    <n v="2022"/>
    <s v="01"/>
    <s v="03"/>
    <s v="22"/>
    <s v="28"/>
    <s v="03"/>
    <s v="GAN_GM_2500X1253px_32m_S2A_MSIL1C"/>
    <s v="2A_MSIL1C_S2_CD_CLS_AC_20230627T222622_TRUE_60HTE_020CC"/>
    <s v="S2A_MSIL1C_GM_20220103T222803_59GNN_71.4CC"/>
  </r>
  <r>
    <m/>
    <x v="0"/>
    <x v="0"/>
    <s v="-42.46, 171.20 | Zoom:12"/>
    <b v="1"/>
    <s v="New Zealand"/>
    <x v="1"/>
    <s v="GM"/>
    <d v="2022-01-03T00:00:00"/>
    <s v="59GMP"/>
    <s v="22:27:54 UTC"/>
    <n v="100"/>
    <x v="1"/>
    <s v="PNG"/>
    <x v="1"/>
    <x v="2"/>
    <n v="91.425000000000011"/>
    <n v="100"/>
    <x v="2"/>
    <s v="44564S2A_MSIL1CCDM-MLB-GANGM4456404 Overcast (100%)"/>
    <n v="0"/>
    <s v="20220103T222754"/>
    <n v="2022"/>
    <s v="01"/>
    <s v="03"/>
    <s v="22"/>
    <s v="27"/>
    <s v="54"/>
    <s v="GAN_GM_2500X1253px_32m_S2A_MSIL1C"/>
    <s v="2A_MSIL1C_S2_CD_CLS_AC_20230627T222622_TRUE_60HTE_020CC"/>
    <s v="S2A_MSIL1C_GM_20220103T222754_59GMP_100CC"/>
  </r>
  <r>
    <m/>
    <x v="0"/>
    <x v="0"/>
    <s v="-42.46, 171.20 | Zoom:12"/>
    <b v="1"/>
    <s v="New Zealand"/>
    <x v="1"/>
    <s v="GM"/>
    <d v="2022-01-03T00:00:00"/>
    <s v="59GNP"/>
    <s v="22:27:49 UTC"/>
    <n v="94.6"/>
    <x v="1"/>
    <s v="PNG"/>
    <x v="1"/>
    <x v="2"/>
    <n v="91.425000000000011"/>
    <n v="100"/>
    <x v="2"/>
    <s v="44564S2A_MSIL1CCDM-MLB-GANGM4456404 Overcast (100%)"/>
    <n v="0"/>
    <s v="20220103T222749"/>
    <n v="2022"/>
    <s v="01"/>
    <s v="03"/>
    <s v="22"/>
    <s v="27"/>
    <s v="49"/>
    <s v="GAN_GM_2500X1253px_32m_S2A_MSIL1C"/>
    <s v="2A_MSIL1C_S2_CD_CLS_AC_20230627T222622_TRUE_60HTE_020CC"/>
    <s v="S2A_MSIL1C_GM_20220103T222749_59GNP_94.6CC"/>
  </r>
  <r>
    <m/>
    <x v="0"/>
    <x v="0"/>
    <s v="-42.46, 171.20 | Zoom:12"/>
    <b v="1"/>
    <s v="New Zealand"/>
    <x v="1"/>
    <s v="GM"/>
    <d v="2022-01-01T00:00:00"/>
    <s v="59GMN"/>
    <s v="22:38:09 UTC"/>
    <n v="95.2"/>
    <x v="1"/>
    <s v="PNG"/>
    <x v="1"/>
    <x v="2"/>
    <n v="89.55"/>
    <n v="90"/>
    <x v="1"/>
    <s v="44562S2A_MSIL1CCDM-MLB-GANGM4456203 Cloudy (40%-90%)"/>
    <n v="1"/>
    <s v="20220101T223809"/>
    <n v="2022"/>
    <s v="01"/>
    <s v="01"/>
    <s v="22"/>
    <s v="38"/>
    <s v="09"/>
    <s v="GAN_GM_2500X1253px_32m_S2A_MSIL1C"/>
    <s v="2A_MSIL1C_S2_CD_CLS_AC_20230627T222622_TRUE_60HTE_020CC"/>
    <s v="S2A_MSIL1C_GM_20220101T223809_59GMN_95.2CC"/>
  </r>
  <r>
    <m/>
    <x v="0"/>
    <x v="0"/>
    <s v="-42.46, 171.20 | Zoom:12"/>
    <b v="1"/>
    <s v="New Zealand"/>
    <x v="1"/>
    <s v="GM"/>
    <d v="2022-01-01T00:00:00"/>
    <s v="59GNN"/>
    <s v="22:38:05 UTC"/>
    <n v="90.6"/>
    <x v="1"/>
    <s v="PNG"/>
    <x v="1"/>
    <x v="2"/>
    <n v="89.55"/>
    <n v="90"/>
    <x v="1"/>
    <s v="44562S2A_MSIL1CCDM-MLB-GANGM4456203 Cloudy (40%-90%)"/>
    <n v="0"/>
    <s v="20220101T223805"/>
    <n v="2022"/>
    <s v="01"/>
    <s v="01"/>
    <s v="22"/>
    <s v="38"/>
    <s v="05"/>
    <s v="GAN_GM_2500X1253px_32m_S2A_MSIL1C"/>
    <s v="2A_MSIL1C_S2_CD_CLS_AC_20230627T222622_TRUE_60HTE_020CC"/>
    <s v="S2A_MSIL1C_GM_20220101T223805_59GNN_90.6CC"/>
  </r>
  <r>
    <m/>
    <x v="0"/>
    <x v="0"/>
    <s v="-42.46, 171.20 | Zoom:12"/>
    <b v="1"/>
    <s v="New Zealand"/>
    <x v="1"/>
    <s v="GM"/>
    <d v="2022-01-01T00:00:00"/>
    <s v="59GMP"/>
    <s v="22:37:54 UTC"/>
    <n v="99.2"/>
    <x v="1"/>
    <s v="PNG"/>
    <x v="1"/>
    <x v="2"/>
    <n v="89.55"/>
    <n v="90"/>
    <x v="1"/>
    <s v="44562S2A_MSIL1CCDM-MLB-GANGM4456203 Cloudy (40%-90%)"/>
    <n v="0"/>
    <s v="20220101T223754"/>
    <n v="2022"/>
    <s v="01"/>
    <s v="01"/>
    <s v="22"/>
    <s v="37"/>
    <s v="54"/>
    <s v="GAN_GM_2500X1253px_32m_S2A_MSIL1C"/>
    <s v="2A_MSIL1C_S2_CD_CLS_AC_20230627T222622_TRUE_60HTE_020CC"/>
    <s v="S2A_MSIL1C_GM_20220101T223754_59GMP_99.2CC"/>
  </r>
  <r>
    <m/>
    <x v="0"/>
    <x v="0"/>
    <s v="-42.46, 171.20 | Zoom:12"/>
    <b v="1"/>
    <s v="New Zealand"/>
    <x v="1"/>
    <s v="GM"/>
    <d v="2022-01-01T00:00:00"/>
    <s v="59GNP"/>
    <s v="22:37:50 UTC"/>
    <n v="73.2"/>
    <x v="1"/>
    <s v="PNG"/>
    <x v="1"/>
    <x v="2"/>
    <n v="89.55"/>
    <n v="90"/>
    <x v="1"/>
    <s v="44562S2A_MSIL1CCDM-MLB-GANGM4456203 Cloudy (40%-90%)"/>
    <n v="0"/>
    <s v="20220101T223750"/>
    <n v="2022"/>
    <s v="01"/>
    <s v="01"/>
    <s v="22"/>
    <s v="37"/>
    <s v="50"/>
    <s v="GAN_GM_2500X1253px_32m_S2A_MSIL1C"/>
    <s v="2A_MSIL1C_S2_CD_CLS_AC_20230627T222622_TRUE_60HTE_020CC"/>
    <s v="S2A_MSIL1C_GM_20220101T223750_59GNP_73.2CC"/>
  </r>
  <r>
    <m/>
    <x v="0"/>
    <x v="1"/>
    <s v="-36.83, 174.91 | Zoom: 13"/>
    <b v="1"/>
    <s v="New Zealand"/>
    <x v="2"/>
    <s v="HG"/>
    <d v="2023-06-27T00:00:00"/>
    <s v="60HTE"/>
    <s v="22:26:22 UTC"/>
    <n v="14.8"/>
    <x v="2"/>
    <s v="PNG"/>
    <x v="2"/>
    <x v="0"/>
    <n v="11.600000000000001"/>
    <n v="20"/>
    <x v="0"/>
    <s v="45104S2A_MSIL1CCDM-MLB-CLSHG4510402 Sunny (10%-30%)"/>
    <n v="1"/>
    <s v="20230627T222622"/>
    <n v="2023"/>
    <s v="06"/>
    <n v="27"/>
    <s v="22"/>
    <s v="26"/>
    <s v="22"/>
    <s v="CLS_HG_2500X1254px_16m_S2A_MSIL1C"/>
    <s v="2A_MSIL1C_S2_CD_CLS_AC_20230627T222622_TRUE_60HTE_020CC"/>
    <s v="S2A_MSIL1C_HG_20230627T222622_60HTE_14.8CC"/>
  </r>
  <r>
    <m/>
    <x v="0"/>
    <x v="1"/>
    <s v="-36.83, 174.91 | Zoom: 13"/>
    <b v="1"/>
    <s v="New Zealand"/>
    <x v="2"/>
    <s v="HG"/>
    <d v="2023-06-27T00:00:00"/>
    <s v="60HUE"/>
    <s v="22:26:18 UTC"/>
    <n v="8.4"/>
    <x v="2"/>
    <s v="PNG"/>
    <x v="2"/>
    <x v="0"/>
    <n v="11.600000000000001"/>
    <n v="20"/>
    <x v="0"/>
    <s v="45104S2A_MSIL1CCDM-MLB-CLSHG4510402 Sunny (10%-30%)"/>
    <n v="0"/>
    <s v="20230627T222618"/>
    <n v="2023"/>
    <s v="06"/>
    <n v="27"/>
    <s v="22"/>
    <s v="26"/>
    <s v="18"/>
    <s v="CLS_HG_2500X1254px_16m_S2A_MSIL1C"/>
    <s v="2A_MSIL1C_S2_CD_CLS_AC_20230627T222622_TRUE_60HTE_020CC"/>
    <s v="S2A_MSIL1C_HG_20230627T222618_60HUE_8.4CC"/>
  </r>
  <r>
    <m/>
    <x v="0"/>
    <x v="1"/>
    <s v="-36.83, 174.91 | Zoom: 13"/>
    <b v="1"/>
    <s v="New Zealand"/>
    <x v="2"/>
    <s v="HG"/>
    <d v="2023-06-22T00:00:00"/>
    <s v="60HTE"/>
    <s v="22:26:20 UTC"/>
    <n v="45.2"/>
    <x v="2"/>
    <s v="PNG"/>
    <x v="2"/>
    <x v="0"/>
    <n v="63.7"/>
    <n v="70"/>
    <x v="1"/>
    <s v="45099S2A_MSIL1CCDM-MLB-CLSHG4509903 Cloudy (40%-90%)"/>
    <n v="1"/>
    <s v="20230622T222620"/>
    <n v="2023"/>
    <s v="06"/>
    <n v="22"/>
    <s v="22"/>
    <s v="26"/>
    <s v="20"/>
    <s v="CLS_HG_2500X1254px_16m_S2A_MSIL1C"/>
    <s v="2A_MSIL1C_S2_CD_CLS_AC_20230627T222622_TRUE_60HTE_020CC"/>
    <s v="S2A_MSIL1C_HG_20230622T222620_60HTE_45.2CC"/>
  </r>
  <r>
    <m/>
    <x v="0"/>
    <x v="1"/>
    <s v="-36.83, 174.91 | Zoom: 13"/>
    <b v="1"/>
    <s v="New Zealand"/>
    <x v="2"/>
    <s v="HG"/>
    <d v="2023-06-22T00:00:00"/>
    <s v="60HUE"/>
    <s v="22:26:17 UTC"/>
    <n v="82.2"/>
    <x v="2"/>
    <s v="PNG"/>
    <x v="2"/>
    <x v="0"/>
    <n v="63.7"/>
    <n v="70"/>
    <x v="1"/>
    <s v="45099S2A_MSIL1CCDM-MLB-CLSHG4509903 Cloudy (40%-90%)"/>
    <n v="0"/>
    <s v="20230622T222617"/>
    <n v="2023"/>
    <s v="06"/>
    <n v="22"/>
    <s v="22"/>
    <s v="26"/>
    <s v="17"/>
    <s v="CLS_HG_2500X1254px_16m_S2A_MSIL1C"/>
    <s v="2A_MSIL1C_S2_CD_CLS_AC_20230627T222622_TRUE_60HTE_020CC"/>
    <s v="S2A_MSIL1C_HG_20230622T222617_60HUE_82.2CC"/>
  </r>
  <r>
    <m/>
    <x v="0"/>
    <x v="1"/>
    <s v="-36.83, 174.91 | Zoom: 13"/>
    <b v="1"/>
    <s v="New Zealand"/>
    <x v="2"/>
    <s v="HG"/>
    <d v="2023-06-17T00:00:00"/>
    <s v="60HTE"/>
    <s v="22:26:22 UTC"/>
    <n v="10.5"/>
    <x v="2"/>
    <s v="PNG"/>
    <x v="2"/>
    <x v="0"/>
    <n v="45.3"/>
    <n v="50"/>
    <x v="1"/>
    <s v="45094S2A_MSIL1CCDM-MLB-CLSHG4509403 Cloudy (40%-90%)"/>
    <n v="1"/>
    <s v="20230617T222622"/>
    <n v="2023"/>
    <s v="06"/>
    <n v="17"/>
    <s v="22"/>
    <s v="26"/>
    <s v="22"/>
    <s v="CLS_HG_2500X1254px_16m_S2A_MSIL1C"/>
    <s v="2A_MSIL1C_S2_CD_CLS_AC_20230627T222622_TRUE_60HTE_020CC"/>
    <s v="S2A_MSIL1C_HG_20230617T222622_60HTE_10.5CC"/>
  </r>
  <r>
    <m/>
    <x v="0"/>
    <x v="1"/>
    <s v="-36.83, 174.91 | Zoom: 13"/>
    <b v="1"/>
    <s v="New Zealand"/>
    <x v="2"/>
    <s v="HG"/>
    <d v="2023-06-17T00:00:00"/>
    <s v="60HUE"/>
    <s v="22:26:18 UTC"/>
    <n v="80.099999999999994"/>
    <x v="2"/>
    <s v="PNG"/>
    <x v="2"/>
    <x v="0"/>
    <n v="45.3"/>
    <n v="50"/>
    <x v="1"/>
    <s v="45094S2A_MSIL1CCDM-MLB-CLSHG4509403 Cloudy (40%-90%)"/>
    <n v="0"/>
    <s v="20230617T222618"/>
    <n v="2023"/>
    <s v="06"/>
    <n v="17"/>
    <s v="22"/>
    <s v="26"/>
    <s v="18"/>
    <s v="CLS_HG_2500X1254px_16m_S2A_MSIL1C"/>
    <s v="2A_MSIL1C_S2_CD_CLS_AC_20230627T222622_TRUE_60HTE_020CC"/>
    <s v="S2A_MSIL1C_HG_20230617T222618_60HUE_80.1CC"/>
  </r>
  <r>
    <m/>
    <x v="0"/>
    <x v="1"/>
    <s v="-36.83, 174.91 | Zoom: 13"/>
    <b v="1"/>
    <s v="New Zealand"/>
    <x v="2"/>
    <s v="HG"/>
    <d v="2023-06-12T00:00:00"/>
    <s v="60HTE"/>
    <s v="22:26:21 UTC"/>
    <n v="13.6"/>
    <x v="2"/>
    <s v="PNG"/>
    <x v="2"/>
    <x v="0"/>
    <n v="6.8"/>
    <n v="10"/>
    <x v="0"/>
    <s v="45089S2A_MSIL1CCDM-MLB-CLSHG4508902 Sunny (10%-30%)"/>
    <n v="1"/>
    <s v="20230612T222621"/>
    <n v="2023"/>
    <s v="06"/>
    <n v="12"/>
    <s v="22"/>
    <s v="26"/>
    <s v="21"/>
    <s v="CLS_HG_2500X1254px_16m_S2A_MSIL1C"/>
    <s v="2A_MSIL1C_S2_CD_CLS_AC_20230627T222622_TRUE_60HTE_020CC"/>
    <s v="S2A_MSIL1C_HG_20230612T222621_60HTE_13.6CC"/>
  </r>
  <r>
    <m/>
    <x v="0"/>
    <x v="1"/>
    <s v="-36.83, 174.91 | Zoom: 13"/>
    <b v="1"/>
    <s v="New Zealand"/>
    <x v="2"/>
    <s v="HG"/>
    <d v="2023-06-12T00:00:00"/>
    <s v="60HUE"/>
    <s v="22:26:18 UTC"/>
    <n v="0"/>
    <x v="2"/>
    <s v="PNG"/>
    <x v="2"/>
    <x v="0"/>
    <n v="6.8"/>
    <n v="10"/>
    <x v="0"/>
    <s v="45089S2A_MSIL1CCDM-MLB-CLSHG4508902 Sunny (10%-30%)"/>
    <n v="0"/>
    <s v="20230612T222618"/>
    <n v="2023"/>
    <s v="06"/>
    <n v="12"/>
    <s v="22"/>
    <s v="26"/>
    <s v="18"/>
    <s v="CLS_HG_2500X1254px_16m_S2A_MSIL1C"/>
    <s v="2A_MSIL1C_S2_CD_CLS_AC_20230627T222622_TRUE_60HTE_020CC"/>
    <s v="S2A_MSIL1C_HG_20230612T222618_60HUE_0CC"/>
  </r>
  <r>
    <m/>
    <x v="0"/>
    <x v="1"/>
    <s v="-36.83, 174.91 | Zoom: 13"/>
    <b v="1"/>
    <s v="New Zealand"/>
    <x v="2"/>
    <s v="HG"/>
    <d v="2023-06-07T00:00:00"/>
    <s v="60HTE"/>
    <s v="22:26:22 UTC"/>
    <n v="0"/>
    <x v="2"/>
    <s v="PNG"/>
    <x v="2"/>
    <x v="0"/>
    <n v="4"/>
    <n v="10"/>
    <x v="0"/>
    <s v="45084S2A_MSIL1CCDM-MLB-CLSHG4508402 Sunny (10%-30%)"/>
    <n v="1"/>
    <s v="20230607T222622"/>
    <n v="2023"/>
    <s v="06"/>
    <s v="07"/>
    <s v="22"/>
    <s v="26"/>
    <s v="22"/>
    <s v="CLS_HG_2500X1254px_16m_S2A_MSIL1C"/>
    <s v="2A_MSIL1C_S2_CD_CLS_AC_20230627T222622_TRUE_60HTE_020CC"/>
    <s v="S2A_MSIL1C_HG_20230607T222622_60HTE_0CC"/>
  </r>
  <r>
    <m/>
    <x v="0"/>
    <x v="1"/>
    <s v="-36.83, 174.91 | Zoom: 13"/>
    <b v="1"/>
    <s v="New Zealand"/>
    <x v="2"/>
    <s v="HG"/>
    <d v="2023-06-07T00:00:00"/>
    <s v="60HUE"/>
    <s v="22:26:18 UTC"/>
    <n v="8"/>
    <x v="2"/>
    <s v="PNG"/>
    <x v="2"/>
    <x v="0"/>
    <n v="4"/>
    <n v="10"/>
    <x v="0"/>
    <s v="45084S2A_MSIL1CCDM-MLB-CLSHG4508402 Sunny (10%-30%)"/>
    <n v="0"/>
    <s v="20230607T222618"/>
    <n v="2023"/>
    <s v="06"/>
    <s v="07"/>
    <s v="22"/>
    <s v="26"/>
    <s v="18"/>
    <s v="CLS_HG_2500X1254px_16m_S2A_MSIL1C"/>
    <s v="2A_MSIL1C_S2_CD_CLS_AC_20230627T222622_TRUE_60HTE_020CC"/>
    <s v="S2A_MSIL1C_HG_20230607T222618_60HUE_8CC"/>
  </r>
  <r>
    <m/>
    <x v="0"/>
    <x v="1"/>
    <s v="-36.83, 174.91 | Zoom: 13"/>
    <b v="1"/>
    <s v="New Zealand"/>
    <x v="2"/>
    <s v="HG"/>
    <d v="2023-06-02T00:00:00"/>
    <s v="60HTE"/>
    <s v="22:26:21 UTC"/>
    <n v="8.1999999999999993"/>
    <x v="2"/>
    <s v="PNG"/>
    <x v="2"/>
    <x v="0"/>
    <n v="4.8499999999999996"/>
    <n v="10"/>
    <x v="0"/>
    <s v="45079S2A_MSIL1CCDM-MLB-CLSHG4507902 Sunny (10%-30%)"/>
    <n v="1"/>
    <s v="20230602T222621"/>
    <n v="2023"/>
    <s v="06"/>
    <s v="02"/>
    <s v="22"/>
    <s v="26"/>
    <s v="21"/>
    <s v="CLS_HG_2500X1254px_16m_S2A_MSIL1C"/>
    <s v="2A_MSIL1C_S2_CD_CLS_AC_20230627T222622_TRUE_60HTE_020CC"/>
    <s v="S2A_MSIL1C_HG_20230602T222621_60HTE_8.2CC"/>
  </r>
  <r>
    <m/>
    <x v="0"/>
    <x v="1"/>
    <s v="-36.83, 174.91 | Zoom: 13"/>
    <b v="1"/>
    <s v="New Zealand"/>
    <x v="2"/>
    <s v="HG"/>
    <d v="2023-06-02T00:00:00"/>
    <s v="60HUE"/>
    <s v="22:26:17 UTC"/>
    <n v="1.5"/>
    <x v="2"/>
    <s v="PNG"/>
    <x v="2"/>
    <x v="0"/>
    <n v="4.8499999999999996"/>
    <n v="10"/>
    <x v="0"/>
    <s v="45079S2A_MSIL1CCDM-MLB-CLSHG4507902 Sunny (10%-30%)"/>
    <n v="0"/>
    <s v="20230602T222617"/>
    <n v="2023"/>
    <s v="06"/>
    <s v="02"/>
    <s v="22"/>
    <s v="26"/>
    <s v="17"/>
    <s v="CLS_HG_2500X1254px_16m_S2A_MSIL1C"/>
    <s v="2A_MSIL1C_S2_CD_CLS_AC_20230627T222622_TRUE_60HTE_020CC"/>
    <s v="S2A_MSIL1C_HG_20230602T222617_60HUE_1.5CC"/>
  </r>
  <r>
    <m/>
    <x v="0"/>
    <x v="1"/>
    <s v="-36.83, 174.91 | Zoom: 13"/>
    <b v="1"/>
    <s v="New Zealand"/>
    <x v="2"/>
    <s v="HG"/>
    <d v="2023-05-28T00:00:00"/>
    <s v="60HTE"/>
    <s v="22:26:21 UTC"/>
    <n v="57.1"/>
    <x v="2"/>
    <s v="PNG"/>
    <x v="2"/>
    <x v="0"/>
    <n v="78.55"/>
    <n v="80"/>
    <x v="1"/>
    <s v="45074S2A_MSIL1CCDM-MLB-CLSHG4507403 Cloudy (40%-90%)"/>
    <n v="1"/>
    <s v="20230528T222621"/>
    <n v="2023"/>
    <s v="05"/>
    <n v="28"/>
    <s v="22"/>
    <s v="26"/>
    <s v="21"/>
    <s v="CLS_HG_2500X1254px_16m_S2A_MSIL1C"/>
    <s v="2A_MSIL1C_S2_CD_CLS_AC_20230627T222622_TRUE_60HTE_020CC"/>
    <s v="S2A_MSIL1C_HG_20230528T222621_60HTE_57.1CC"/>
  </r>
  <r>
    <m/>
    <x v="0"/>
    <x v="1"/>
    <s v="-36.83, 174.91 | Zoom: 13"/>
    <b v="1"/>
    <s v="New Zealand"/>
    <x v="2"/>
    <s v="HG"/>
    <d v="2023-05-28T00:00:00"/>
    <s v="60HUE"/>
    <s v="22:26:18 UTC"/>
    <n v="100"/>
    <x v="2"/>
    <s v="PNG"/>
    <x v="2"/>
    <x v="0"/>
    <n v="78.55"/>
    <n v="80"/>
    <x v="1"/>
    <s v="45074S2A_MSIL1CCDM-MLB-CLSHG4507403 Cloudy (40%-90%)"/>
    <n v="0"/>
    <s v="20230528T222618"/>
    <n v="2023"/>
    <s v="05"/>
    <n v="28"/>
    <s v="22"/>
    <s v="26"/>
    <s v="18"/>
    <s v="CLS_HG_2500X1254px_16m_S2A_MSIL1C"/>
    <s v="2A_MSIL1C_S2_CD_CLS_AC_20230627T222622_TRUE_60HTE_020CC"/>
    <s v="S2A_MSIL1C_HG_20230528T222618_60HUE_100CC"/>
  </r>
  <r>
    <m/>
    <x v="0"/>
    <x v="1"/>
    <s v="-36.83, 174.91 | Zoom: 13"/>
    <b v="1"/>
    <s v="New Zealand"/>
    <x v="2"/>
    <s v="HG"/>
    <d v="2023-05-23T00:00:00"/>
    <s v="60HTE"/>
    <s v="22:26:20 UTC"/>
    <n v="29.6"/>
    <x v="2"/>
    <s v="PNG"/>
    <x v="2"/>
    <x v="0"/>
    <n v="16.95"/>
    <n v="20"/>
    <x v="0"/>
    <s v="45069S2A_MSIL1CCDM-MLB-CLSHG4506902 Sunny (10%-30%)"/>
    <n v="1"/>
    <s v="20230523T222620"/>
    <n v="2023"/>
    <s v="05"/>
    <n v="23"/>
    <s v="22"/>
    <s v="26"/>
    <s v="20"/>
    <s v="CLS_HG_2500X1254px_16m_S2A_MSIL1C"/>
    <s v="2A_MSIL1C_S2_CD_CLS_AC_20230627T222622_TRUE_60HTE_020CC"/>
    <s v="S2A_MSIL1C_HG_20230523T222620_60HTE_29.6CC"/>
  </r>
  <r>
    <m/>
    <x v="0"/>
    <x v="1"/>
    <s v="-36.83, 174.91 | Zoom: 13"/>
    <b v="1"/>
    <s v="New Zealand"/>
    <x v="2"/>
    <s v="HG"/>
    <d v="2023-05-23T00:00:00"/>
    <s v="60HUE"/>
    <s v="22:26:17 UTC"/>
    <n v="4.3"/>
    <x v="2"/>
    <s v="PNG"/>
    <x v="2"/>
    <x v="0"/>
    <n v="16.95"/>
    <n v="20"/>
    <x v="0"/>
    <s v="45069S2A_MSIL1CCDM-MLB-CLSHG4506902 Sunny (10%-30%)"/>
    <n v="0"/>
    <s v="20230523T222617"/>
    <n v="2023"/>
    <s v="05"/>
    <n v="23"/>
    <s v="22"/>
    <s v="26"/>
    <s v="17"/>
    <s v="CLS_HG_2500X1254px_16m_S2A_MSIL1C"/>
    <s v="2A_MSIL1C_S2_CD_CLS_AC_20230627T222622_TRUE_60HTE_020CC"/>
    <s v="S2A_MSIL1C_HG_20230523T222617_60HUE_4.3CC"/>
  </r>
  <r>
    <m/>
    <x v="0"/>
    <x v="1"/>
    <s v="-36.83, 174.91 | Zoom: 13"/>
    <b v="1"/>
    <s v="New Zealand"/>
    <x v="2"/>
    <s v="HG"/>
    <d v="2023-05-18T00:00:00"/>
    <s v="60HTE"/>
    <s v="22:26:22 UTC"/>
    <n v="34.9"/>
    <x v="2"/>
    <s v="PNG"/>
    <x v="2"/>
    <x v="0"/>
    <n v="31.75"/>
    <n v="40"/>
    <x v="1"/>
    <s v="45064S2A_MSIL1CCDM-MLB-CLSHG4506403 Cloudy (40%-90%)"/>
    <n v="1"/>
    <s v="20230518T222622"/>
    <n v="2023"/>
    <s v="05"/>
    <n v="18"/>
    <s v="22"/>
    <s v="26"/>
    <s v="22"/>
    <s v="CLS_HG_2500X1254px_16m_S2A_MSIL1C"/>
    <s v="2A_MSIL1C_S2_CD_CLS_AC_20230627T222622_TRUE_60HTE_020CC"/>
    <s v="S2A_MSIL1C_HG_20230518T222622_60HTE_34.9CC"/>
  </r>
  <r>
    <m/>
    <x v="0"/>
    <x v="1"/>
    <s v="-36.83, 174.91 | Zoom: 13"/>
    <b v="1"/>
    <s v="New Zealand"/>
    <x v="2"/>
    <s v="HG"/>
    <d v="2023-05-18T00:00:00"/>
    <s v="60HUE"/>
    <s v="22:26:18 UTC"/>
    <n v="28.6"/>
    <x v="2"/>
    <s v="PNG"/>
    <x v="2"/>
    <x v="0"/>
    <n v="31.75"/>
    <n v="40"/>
    <x v="1"/>
    <s v="45064S2A_MSIL1CCDM-MLB-CLSHG4506403 Cloudy (40%-90%)"/>
    <n v="0"/>
    <s v="20230518T222618"/>
    <n v="2023"/>
    <s v="05"/>
    <n v="18"/>
    <s v="22"/>
    <s v="26"/>
    <s v="18"/>
    <s v="CLS_HG_2500X1254px_16m_S2A_MSIL1C"/>
    <s v="2A_MSIL1C_S2_CD_CLS_AC_20230627T222622_TRUE_60HTE_020CC"/>
    <s v="S2A_MSIL1C_HG_20230518T222618_60HUE_28.6CC"/>
  </r>
  <r>
    <m/>
    <x v="0"/>
    <x v="1"/>
    <s v="-36.83, 174.91 | Zoom: 13"/>
    <b v="1"/>
    <s v="New Zealand"/>
    <x v="2"/>
    <s v="HG"/>
    <d v="2023-05-13T00:00:00"/>
    <s v="60HTE"/>
    <s v="22:26:17 UTC"/>
    <n v="8.6"/>
    <x v="2"/>
    <s v="PNG"/>
    <x v="2"/>
    <x v="0"/>
    <n v="6.85"/>
    <n v="10"/>
    <x v="0"/>
    <s v="45059S2A_MSIL1CCDM-MLB-CLSHG4505902 Sunny (10%-30%)"/>
    <n v="1"/>
    <s v="20230513T222617"/>
    <n v="2023"/>
    <s v="05"/>
    <n v="13"/>
    <s v="22"/>
    <s v="26"/>
    <s v="17"/>
    <s v="CLS_HG_2500X1254px_16m_S2A_MSIL1C"/>
    <s v="2A_MSIL1C_S2_CD_CLS_AC_20230627T222622_TRUE_60HTE_020CC"/>
    <s v="S2A_MSIL1C_HG_20230513T222617_60HTE_8.6CC"/>
  </r>
  <r>
    <m/>
    <x v="0"/>
    <x v="1"/>
    <s v="-36.83, 174.91 | Zoom: 13"/>
    <b v="1"/>
    <s v="New Zealand"/>
    <x v="2"/>
    <s v="HG"/>
    <d v="2023-05-13T00:00:00"/>
    <s v="60HUE"/>
    <s v="22:26:13 UTC"/>
    <n v="5.0999999999999996"/>
    <x v="2"/>
    <s v="PNG"/>
    <x v="2"/>
    <x v="0"/>
    <n v="6.85"/>
    <n v="10"/>
    <x v="0"/>
    <s v="45059S2A_MSIL1CCDM-MLB-CLSHG4505902 Sunny (10%-30%)"/>
    <n v="0"/>
    <s v="20230513T222613"/>
    <n v="2023"/>
    <s v="05"/>
    <n v="13"/>
    <s v="22"/>
    <s v="26"/>
    <s v="13"/>
    <s v="CLS_HG_2500X1254px_16m_S2A_MSIL1C"/>
    <s v="2A_MSIL1C_S2_CD_CLS_AC_20230627T222622_TRUE_60HTE_020CC"/>
    <s v="S2A_MSIL1C_HG_20230513T222613_60HUE_5.1CC"/>
  </r>
  <r>
    <m/>
    <x v="0"/>
    <x v="1"/>
    <s v="-36.83, 174.91 | Zoom: 13"/>
    <b v="1"/>
    <s v="New Zealand"/>
    <x v="2"/>
    <s v="HG"/>
    <d v="2023-05-08T00:00:00"/>
    <s v="60HTE"/>
    <s v="22:26:20 UTC"/>
    <n v="100"/>
    <x v="2"/>
    <s v="PNG"/>
    <x v="2"/>
    <x v="0"/>
    <n v="100"/>
    <n v="100"/>
    <x v="2"/>
    <s v="45054S2A_MSIL1CCDM-MLB-CLSHG4505404 Overcast (100%)"/>
    <n v="1"/>
    <s v="20230508T222620"/>
    <n v="2023"/>
    <s v="05"/>
    <s v="08"/>
    <s v="22"/>
    <s v="26"/>
    <s v="20"/>
    <s v="CLS_HG_2500X1254px_16m_S2A_MSIL1C"/>
    <s v="2A_MSIL1C_S2_CD_CLS_AC_20230627T222622_TRUE_60HTE_020CC"/>
    <s v="S2A_MSIL1C_HG_20230508T222620_60HTE_100CC"/>
  </r>
  <r>
    <m/>
    <x v="0"/>
    <x v="1"/>
    <s v="-36.83, 174.91 | Zoom: 13"/>
    <b v="1"/>
    <s v="New Zealand"/>
    <x v="2"/>
    <s v="HG"/>
    <d v="2023-05-08T00:00:00"/>
    <s v="60HUE"/>
    <s v="22:26:16 UTC"/>
    <n v="100"/>
    <x v="2"/>
    <s v="PNG"/>
    <x v="2"/>
    <x v="0"/>
    <n v="100"/>
    <n v="100"/>
    <x v="2"/>
    <s v="45054S2A_MSIL1CCDM-MLB-CLSHG4505404 Overcast (100%)"/>
    <n v="0"/>
    <s v="20230508T222616"/>
    <n v="2023"/>
    <s v="05"/>
    <s v="08"/>
    <s v="22"/>
    <s v="26"/>
    <s v="16"/>
    <s v="CLS_HG_2500X1254px_16m_S2A_MSIL1C"/>
    <s v="2A_MSIL1C_S2_CD_CLS_AC_20230627T222622_TRUE_60HTE_020CC"/>
    <s v="S2A_MSIL1C_HG_20230508T222616_60HUE_100CC"/>
  </r>
  <r>
    <m/>
    <x v="0"/>
    <x v="1"/>
    <s v="-36.83, 174.91 | Zoom: 13"/>
    <b v="1"/>
    <s v="New Zealand"/>
    <x v="2"/>
    <s v="HG"/>
    <d v="2023-05-03T00:00:00"/>
    <s v="60HTE"/>
    <s v="22:26:17 UTC"/>
    <n v="100"/>
    <x v="2"/>
    <s v="PNG"/>
    <x v="2"/>
    <x v="0"/>
    <n v="100"/>
    <n v="100"/>
    <x v="2"/>
    <s v="45049S2A_MSIL1CCDM-MLB-CLSHG4504904 Overcast (100%)"/>
    <n v="1"/>
    <s v="20230503T222617"/>
    <n v="2023"/>
    <s v="05"/>
    <s v="03"/>
    <s v="22"/>
    <s v="26"/>
    <s v="17"/>
    <s v="CLS_HG_2500X1254px_16m_S2A_MSIL1C"/>
    <s v="2A_MSIL1C_S2_CD_CLS_AC_20230627T222622_TRUE_60HTE_020CC"/>
    <s v="S2A_MSIL1C_HG_20230503T222617_60HTE_100CC"/>
  </r>
  <r>
    <m/>
    <x v="0"/>
    <x v="1"/>
    <s v="-36.83, 174.91 | Zoom: 13"/>
    <b v="1"/>
    <s v="New Zealand"/>
    <x v="2"/>
    <s v="HG"/>
    <d v="2023-05-03T00:00:00"/>
    <s v="60HUE"/>
    <s v="22:26:14 UTC"/>
    <n v="100"/>
    <x v="2"/>
    <s v="PNG"/>
    <x v="2"/>
    <x v="0"/>
    <n v="100"/>
    <n v="100"/>
    <x v="2"/>
    <s v="45049S2A_MSIL1CCDM-MLB-CLSHG4504904 Overcast (100%)"/>
    <n v="0"/>
    <s v="20230503T222614"/>
    <n v="2023"/>
    <s v="05"/>
    <s v="03"/>
    <s v="22"/>
    <s v="26"/>
    <s v="14"/>
    <s v="CLS_HG_2500X1254px_16m_S2A_MSIL1C"/>
    <s v="2A_MSIL1C_S2_CD_CLS_AC_20230627T222622_TRUE_60HTE_020CC"/>
    <s v="S2A_MSIL1C_HG_20230503T222614_60HUE_100CC"/>
  </r>
  <r>
    <m/>
    <x v="0"/>
    <x v="1"/>
    <s v="-36.83, 174.91 | Zoom: 13"/>
    <b v="1"/>
    <s v="New Zealand"/>
    <x v="2"/>
    <s v="HG"/>
    <d v="2023-04-28T00:00:00"/>
    <s v="60HTE"/>
    <s v="22:26:19 UTC"/>
    <n v="100"/>
    <x v="2"/>
    <s v="PNG"/>
    <x v="2"/>
    <x v="0"/>
    <n v="99.9"/>
    <n v="100"/>
    <x v="2"/>
    <s v="45044S2A_MSIL1CCDM-MLB-CLSHG4504404 Overcast (100%)"/>
    <n v="1"/>
    <s v="20230428T222619"/>
    <n v="2023"/>
    <s v="04"/>
    <n v="28"/>
    <s v="22"/>
    <s v="26"/>
    <s v="19"/>
    <s v="CLS_HG_2500X1254px_16m_S2A_MSIL1C"/>
    <s v="2A_MSIL1C_S2_CD_CLS_AC_20230627T222622_TRUE_60HTE_020CC"/>
    <s v="S2A_MSIL1C_HG_20230428T222619_60HTE_100CC"/>
  </r>
  <r>
    <m/>
    <x v="0"/>
    <x v="1"/>
    <s v="-36.83, 174.91 | Zoom: 13"/>
    <b v="1"/>
    <s v="New Zealand"/>
    <x v="2"/>
    <s v="HG"/>
    <d v="2023-04-28T00:00:00"/>
    <s v="60HUE"/>
    <s v="22:26:15 UTC"/>
    <n v="99.8"/>
    <x v="2"/>
    <s v="PNG"/>
    <x v="2"/>
    <x v="0"/>
    <n v="99.9"/>
    <n v="100"/>
    <x v="2"/>
    <s v="45044S2A_MSIL1CCDM-MLB-CLSHG4504404 Overcast (100%)"/>
    <n v="0"/>
    <s v="20230428T222615"/>
    <n v="2023"/>
    <s v="04"/>
    <n v="28"/>
    <s v="22"/>
    <s v="26"/>
    <s v="15"/>
    <s v="CLS_HG_2500X1254px_16m_S2A_MSIL1C"/>
    <s v="2A_MSIL1C_S2_CD_CLS_AC_20230627T222622_TRUE_60HTE_020CC"/>
    <s v="S2A_MSIL1C_HG_20230428T222615_60HUE_99.8CC"/>
  </r>
  <r>
    <m/>
    <x v="0"/>
    <x v="1"/>
    <s v="-36.83, 174.91 | Zoom: 13"/>
    <b v="1"/>
    <s v="New Zealand"/>
    <x v="2"/>
    <s v="HG"/>
    <d v="2023-04-23T00:00:00"/>
    <s v="60HTE"/>
    <s v="22:26:16 UTC"/>
    <n v="13"/>
    <x v="2"/>
    <s v="PNG"/>
    <x v="2"/>
    <x v="0"/>
    <n v="10"/>
    <n v="10"/>
    <x v="0"/>
    <s v="45039S2A_MSIL1CCDM-MLB-CLSHG4503902 Sunny (10%-30%)"/>
    <n v="1"/>
    <s v="20230423T222616"/>
    <n v="2023"/>
    <s v="04"/>
    <n v="23"/>
    <s v="22"/>
    <s v="26"/>
    <s v="16"/>
    <s v="CLS_HG_2500X1254px_16m_S2A_MSIL1C"/>
    <s v="2A_MSIL1C_S2_CD_CLS_AC_20230627T222622_TRUE_60HTE_020CC"/>
    <s v="S2A_MSIL1C_HG_20230423T222616_60HTE_13CC"/>
  </r>
  <r>
    <m/>
    <x v="0"/>
    <x v="1"/>
    <s v="-36.83, 174.91 | Zoom: 13"/>
    <b v="1"/>
    <s v="New Zealand"/>
    <x v="2"/>
    <s v="HG"/>
    <d v="2023-04-23T00:00:00"/>
    <s v="60HUE"/>
    <s v="22:26:13 UTC"/>
    <n v="7"/>
    <x v="2"/>
    <s v="PNG"/>
    <x v="2"/>
    <x v="0"/>
    <n v="10"/>
    <n v="10"/>
    <x v="0"/>
    <s v="45039S2A_MSIL1CCDM-MLB-CLSHG4503902 Sunny (10%-30%)"/>
    <n v="0"/>
    <s v="20230423T222613"/>
    <n v="2023"/>
    <s v="04"/>
    <n v="23"/>
    <s v="22"/>
    <s v="26"/>
    <s v="13"/>
    <s v="CLS_HG_2500X1254px_16m_S2A_MSIL1C"/>
    <s v="2A_MSIL1C_S2_CD_CLS_AC_20230627T222622_TRUE_60HTE_020CC"/>
    <s v="S2A_MSIL1C_HG_20230423T222613_60HUE_7CC"/>
  </r>
  <r>
    <m/>
    <x v="0"/>
    <x v="1"/>
    <s v="-36.83, 174.91 | Zoom: 13"/>
    <b v="1"/>
    <s v="New Zealand"/>
    <x v="2"/>
    <s v="HG"/>
    <d v="2023-04-18T00:00:00"/>
    <s v="60HTE"/>
    <s v="22:26:19 UTC"/>
    <n v="31"/>
    <x v="2"/>
    <s v="PNG"/>
    <x v="2"/>
    <x v="0"/>
    <n v="29.25"/>
    <n v="30"/>
    <x v="0"/>
    <s v="45034S2A_MSIL1CCDM-MLB-CLSHG4503402 Sunny (10%-30%)"/>
    <n v="1"/>
    <s v="20230418T222619"/>
    <n v="2023"/>
    <s v="04"/>
    <n v="18"/>
    <s v="22"/>
    <s v="26"/>
    <s v="19"/>
    <s v="CLS_HG_2500X1254px_16m_S2A_MSIL1C"/>
    <s v="2A_MSIL1C_S2_CD_CLS_AC_20230627T222622_TRUE_60HTE_020CC"/>
    <s v="S2A_MSIL1C_HG_20230418T222619_60HTE_31CC"/>
  </r>
  <r>
    <m/>
    <x v="0"/>
    <x v="1"/>
    <s v="-36.83, 174.91 | Zoom: 13"/>
    <b v="1"/>
    <s v="New Zealand"/>
    <x v="2"/>
    <s v="HG"/>
    <d v="2023-04-18T00:00:00"/>
    <s v="60HUE"/>
    <s v="22:26:15 UTC"/>
    <n v="27.5"/>
    <x v="2"/>
    <s v="PNG"/>
    <x v="2"/>
    <x v="0"/>
    <n v="29.25"/>
    <n v="30"/>
    <x v="0"/>
    <s v="45034S2A_MSIL1CCDM-MLB-CLSHG4503402 Sunny (10%-30%)"/>
    <n v="0"/>
    <s v="20230418T222615"/>
    <n v="2023"/>
    <s v="04"/>
    <n v="18"/>
    <s v="22"/>
    <s v="26"/>
    <s v="15"/>
    <s v="CLS_HG_2500X1254px_16m_S2A_MSIL1C"/>
    <s v="2A_MSIL1C_S2_CD_CLS_AC_20230627T222622_TRUE_60HTE_020CC"/>
    <s v="S2A_MSIL1C_HG_20230418T222615_60HUE_27.5CC"/>
  </r>
  <r>
    <m/>
    <x v="0"/>
    <x v="1"/>
    <s v="-36.83, 174.91 | Zoom: 13"/>
    <b v="1"/>
    <s v="New Zealand"/>
    <x v="2"/>
    <s v="HG"/>
    <d v="2023-04-13T00:00:00"/>
    <s v="60HTE"/>
    <s v="22:26:17 UTC"/>
    <n v="6.8"/>
    <x v="2"/>
    <s v="PNG"/>
    <x v="2"/>
    <x v="0"/>
    <n v="23.599999999999998"/>
    <n v="30"/>
    <x v="0"/>
    <s v="45029S2A_MSIL1CCDM-MLB-CLSHG4502902 Sunny (10%-30%)"/>
    <n v="1"/>
    <s v="20230413T222617"/>
    <n v="2023"/>
    <s v="04"/>
    <n v="13"/>
    <s v="22"/>
    <s v="26"/>
    <s v="17"/>
    <s v="CLS_HG_2500X1254px_16m_S2A_MSIL1C"/>
    <s v="2A_MSIL1C_S2_CD_CLS_AC_20230627T222622_TRUE_60HTE_020CC"/>
    <s v="S2A_MSIL1C_HG_20230413T222617_60HTE_6.8CC"/>
  </r>
  <r>
    <m/>
    <x v="0"/>
    <x v="1"/>
    <s v="-36.83, 174.91 | Zoom: 13"/>
    <b v="1"/>
    <s v="New Zealand"/>
    <x v="2"/>
    <s v="HG"/>
    <d v="2023-04-13T00:00:00"/>
    <s v="60HUE"/>
    <s v="22:26:14 UTC"/>
    <n v="40.4"/>
    <x v="2"/>
    <s v="PNG"/>
    <x v="2"/>
    <x v="0"/>
    <n v="23.599999999999998"/>
    <n v="30"/>
    <x v="0"/>
    <s v="45029S2A_MSIL1CCDM-MLB-CLSHG4502902 Sunny (10%-30%)"/>
    <n v="0"/>
    <s v="20230413T222614"/>
    <n v="2023"/>
    <s v="04"/>
    <n v="13"/>
    <s v="22"/>
    <s v="26"/>
    <s v="14"/>
    <s v="CLS_HG_2500X1254px_16m_S2A_MSIL1C"/>
    <s v="2A_MSIL1C_S2_CD_CLS_AC_20230627T222622_TRUE_60HTE_020CC"/>
    <s v="S2A_MSIL1C_HG_20230413T222614_60HUE_40.4CC"/>
  </r>
  <r>
    <m/>
    <x v="0"/>
    <x v="1"/>
    <s v="-36.83, 174.91 | Zoom: 13"/>
    <b v="1"/>
    <s v="New Zealand"/>
    <x v="2"/>
    <s v="HG"/>
    <d v="2023-04-08T00:00:00"/>
    <s v="60HTE"/>
    <s v="22:26:19 UTC"/>
    <n v="94"/>
    <x v="2"/>
    <s v="PNG"/>
    <x v="2"/>
    <x v="0"/>
    <n v="76.95"/>
    <n v="80"/>
    <x v="1"/>
    <s v="45024S2A_MSIL1CCDM-MLB-CLSHG4502403 Cloudy (40%-90%)"/>
    <n v="1"/>
    <s v="20230408T222619"/>
    <n v="2023"/>
    <s v="04"/>
    <s v="08"/>
    <s v="22"/>
    <s v="26"/>
    <s v="19"/>
    <s v="CLS_HG_2500X1254px_16m_S2A_MSIL1C"/>
    <s v="2A_MSIL1C_S2_CD_CLS_AC_20230627T222622_TRUE_60HTE_020CC"/>
    <s v="S2A_MSIL1C_HG_20230408T222619_60HTE_94CC"/>
  </r>
  <r>
    <m/>
    <x v="0"/>
    <x v="1"/>
    <s v="-36.83, 174.91 | Zoom: 13"/>
    <b v="1"/>
    <s v="New Zealand"/>
    <x v="2"/>
    <s v="HG"/>
    <d v="2023-04-08T00:00:00"/>
    <s v="60HUE"/>
    <s v="22:26:16 UTC"/>
    <n v="59.9"/>
    <x v="2"/>
    <s v="PNG"/>
    <x v="2"/>
    <x v="0"/>
    <n v="76.95"/>
    <n v="80"/>
    <x v="1"/>
    <s v="45024S2A_MSIL1CCDM-MLB-CLSHG4502403 Cloudy (40%-90%)"/>
    <n v="0"/>
    <s v="20230408T222616"/>
    <n v="2023"/>
    <s v="04"/>
    <s v="08"/>
    <s v="22"/>
    <s v="26"/>
    <s v="16"/>
    <s v="CLS_HG_2500X1254px_16m_S2A_MSIL1C"/>
    <s v="2A_MSIL1C_S2_CD_CLS_AC_20230627T222622_TRUE_60HTE_020CC"/>
    <s v="S2A_MSIL1C_HG_20230408T222616_60HUE_59.9CC"/>
  </r>
  <r>
    <m/>
    <x v="0"/>
    <x v="1"/>
    <s v="-36.83, 174.91 | Zoom: 13"/>
    <b v="1"/>
    <s v="New Zealand"/>
    <x v="2"/>
    <s v="HG"/>
    <d v="2023-04-03T00:00:00"/>
    <s v="60HTE"/>
    <s v="22:26:16 UTC"/>
    <n v="6.2"/>
    <x v="2"/>
    <s v="PNG"/>
    <x v="2"/>
    <x v="0"/>
    <n v="3.1"/>
    <n v="10"/>
    <x v="0"/>
    <s v="45019S2A_MSIL1CCDM-MLB-CLSHG4501902 Sunny (10%-30%)"/>
    <n v="1"/>
    <s v="20230403T222616"/>
    <n v="2023"/>
    <s v="04"/>
    <s v="03"/>
    <s v="22"/>
    <s v="26"/>
    <s v="16"/>
    <s v="CLS_HG_2500X1254px_16m_S2A_MSIL1C"/>
    <s v="2A_MSIL1C_S2_CD_CLS_AC_20230627T222622_TRUE_60HTE_020CC"/>
    <s v="S2A_MSIL1C_HG_20230403T222616_60HTE_6.2CC"/>
  </r>
  <r>
    <m/>
    <x v="0"/>
    <x v="1"/>
    <s v="-36.83, 174.91 | Zoom: 13"/>
    <b v="1"/>
    <s v="New Zealand"/>
    <x v="2"/>
    <s v="HG"/>
    <d v="2023-04-03T00:00:00"/>
    <s v="60HUE"/>
    <s v="22:26:13 UTC"/>
    <n v="0"/>
    <x v="2"/>
    <s v="PNG"/>
    <x v="2"/>
    <x v="0"/>
    <n v="3.1"/>
    <n v="10"/>
    <x v="0"/>
    <s v="45019S2A_MSIL1CCDM-MLB-CLSHG4501902 Sunny (10%-30%)"/>
    <n v="0"/>
    <s v="20230403T222613"/>
    <n v="2023"/>
    <s v="04"/>
    <s v="03"/>
    <s v="22"/>
    <s v="26"/>
    <s v="13"/>
    <s v="CLS_HG_2500X1254px_16m_S2A_MSIL1C"/>
    <s v="2A_MSIL1C_S2_CD_CLS_AC_20230627T222622_TRUE_60HTE_020CC"/>
    <s v="S2A_MSIL1C_HG_20230403T222613_60HUE_0CC"/>
  </r>
  <r>
    <m/>
    <x v="0"/>
    <x v="1"/>
    <s v="-36.83, 174.91 | Zoom: 13"/>
    <b v="1"/>
    <s v="New Zealand"/>
    <x v="2"/>
    <s v="HG"/>
    <d v="2023-03-29T00:00:00"/>
    <s v="60HTE"/>
    <s v="22:26:20 UTC"/>
    <n v="42.3"/>
    <x v="2"/>
    <s v="PNG"/>
    <x v="2"/>
    <x v="0"/>
    <n v="27.95"/>
    <n v="30"/>
    <x v="0"/>
    <s v="45014S2A_MSIL1CCDM-MLB-CLSHG4501402 Sunny (10%-30%)"/>
    <n v="1"/>
    <s v="20230329T222620"/>
    <n v="2023"/>
    <s v="03"/>
    <n v="29"/>
    <s v="22"/>
    <s v="26"/>
    <s v="20"/>
    <s v="CLS_HG_2500X1254px_16m_S2A_MSIL1C"/>
    <s v="2A_MSIL1C_S2_CD_CLS_AC_20230627T222622_TRUE_60HTE_020CC"/>
    <s v="S2A_MSIL1C_HG_20230329T222620_60HTE_42.3CC"/>
  </r>
  <r>
    <m/>
    <x v="0"/>
    <x v="1"/>
    <s v="-36.83, 174.91 | Zoom: 13"/>
    <b v="1"/>
    <s v="New Zealand"/>
    <x v="2"/>
    <s v="HG"/>
    <d v="2023-03-29T00:00:00"/>
    <s v="60HUE"/>
    <s v="22:26:17 UTC"/>
    <n v="13.6"/>
    <x v="2"/>
    <s v="PNG"/>
    <x v="2"/>
    <x v="0"/>
    <n v="27.95"/>
    <n v="30"/>
    <x v="0"/>
    <s v="45014S2A_MSIL1CCDM-MLB-CLSHG4501402 Sunny (10%-30%)"/>
    <n v="0"/>
    <s v="20230329T222617"/>
    <n v="2023"/>
    <s v="03"/>
    <n v="29"/>
    <s v="22"/>
    <s v="26"/>
    <s v="17"/>
    <s v="CLS_HG_2500X1254px_16m_S2A_MSIL1C"/>
    <s v="2A_MSIL1C_S2_CD_CLS_AC_20230627T222622_TRUE_60HTE_020CC"/>
    <s v="S2A_MSIL1C_HG_20230329T222617_60HUE_13.6CC"/>
  </r>
  <r>
    <m/>
    <x v="0"/>
    <x v="1"/>
    <s v="-36.83, 174.91 | Zoom: 13"/>
    <b v="1"/>
    <s v="New Zealand"/>
    <x v="2"/>
    <s v="HG"/>
    <d v="2023-03-24T00:00:00"/>
    <s v="60HTE"/>
    <s v="22:26:15 UTC"/>
    <n v="23.1"/>
    <x v="2"/>
    <s v="PNG"/>
    <x v="2"/>
    <x v="0"/>
    <n v="13.5"/>
    <n v="20"/>
    <x v="0"/>
    <s v="45009S2A_MSIL1CCDM-MLB-CLSHG4500902 Sunny (10%-30%)"/>
    <n v="1"/>
    <s v="20230324T222615"/>
    <n v="2023"/>
    <s v="03"/>
    <n v="24"/>
    <s v="22"/>
    <s v="26"/>
    <s v="15"/>
    <s v="CLS_HG_2500X1254px_16m_S2A_MSIL1C"/>
    <s v="2A_MSIL1C_S2_CD_CLS_AC_20230627T222622_TRUE_60HTE_020CC"/>
    <s v="S2A_MSIL1C_HG_20230324T222615_60HTE_23.1CC"/>
  </r>
  <r>
    <m/>
    <x v="0"/>
    <x v="1"/>
    <s v="-36.83, 174.91 | Zoom: 13"/>
    <b v="1"/>
    <s v="New Zealand"/>
    <x v="2"/>
    <s v="HG"/>
    <d v="2023-03-24T00:00:00"/>
    <s v="60HUE"/>
    <s v="22:26:12 UTC"/>
    <n v="3.9"/>
    <x v="2"/>
    <s v="PNG"/>
    <x v="2"/>
    <x v="0"/>
    <n v="13.5"/>
    <n v="20"/>
    <x v="0"/>
    <s v="45009S2A_MSIL1CCDM-MLB-CLSHG4500902 Sunny (10%-30%)"/>
    <n v="0"/>
    <s v="20230324T222612"/>
    <n v="2023"/>
    <s v="03"/>
    <n v="24"/>
    <s v="22"/>
    <s v="26"/>
    <s v="12"/>
    <s v="CLS_HG_2500X1254px_16m_S2A_MSIL1C"/>
    <s v="2A_MSIL1C_S2_CD_CLS_AC_20230627T222622_TRUE_60HTE_020CC"/>
    <s v="S2A_MSIL1C_HG_20230324T222612_60HUE_3.9CC"/>
  </r>
  <r>
    <m/>
    <x v="0"/>
    <x v="1"/>
    <s v="-36.83, 174.91 | Zoom: 13"/>
    <b v="1"/>
    <s v="New Zealand"/>
    <x v="2"/>
    <s v="HG"/>
    <d v="2023-03-19T00:00:00"/>
    <s v="60HTE"/>
    <s v="22:26:20 UTC"/>
    <n v="4.9000000000000004"/>
    <x v="2"/>
    <s v="PNG"/>
    <x v="2"/>
    <x v="0"/>
    <n v="3"/>
    <n v="10"/>
    <x v="0"/>
    <s v="45004S2A_MSIL1CCDM-MLB-CLSHG4500402 Sunny (10%-30%)"/>
    <n v="1"/>
    <s v="20230319T222620"/>
    <n v="2023"/>
    <s v="03"/>
    <n v="19"/>
    <s v="22"/>
    <s v="26"/>
    <s v="20"/>
    <s v="CLS_HG_2500X1254px_16m_S2A_MSIL1C"/>
    <s v="2A_MSIL1C_S2_CD_CLS_AC_20230627T222622_TRUE_60HTE_020CC"/>
    <s v="S2A_MSIL1C_HG_20230319T222620_60HTE_4.9CC"/>
  </r>
  <r>
    <m/>
    <x v="0"/>
    <x v="1"/>
    <s v="-36.83, 174.91 | Zoom: 13"/>
    <b v="1"/>
    <s v="New Zealand"/>
    <x v="2"/>
    <s v="HG"/>
    <d v="2023-03-19T00:00:00"/>
    <s v="60HUE"/>
    <s v="22:26:17 UTC"/>
    <n v="1.1000000000000001"/>
    <x v="2"/>
    <s v="PNG"/>
    <x v="2"/>
    <x v="0"/>
    <n v="3"/>
    <n v="10"/>
    <x v="0"/>
    <s v="45004S2A_MSIL1CCDM-MLB-CLSHG4500402 Sunny (10%-30%)"/>
    <n v="0"/>
    <s v="20230319T222617"/>
    <n v="2023"/>
    <s v="03"/>
    <n v="19"/>
    <s v="22"/>
    <s v="26"/>
    <s v="17"/>
    <s v="CLS_HG_2500X1254px_16m_S2A_MSIL1C"/>
    <s v="2A_MSIL1C_S2_CD_CLS_AC_20230627T222622_TRUE_60HTE_020CC"/>
    <s v="S2A_MSIL1C_HG_20230319T222617_60HUE_1.1CC"/>
  </r>
  <r>
    <m/>
    <x v="0"/>
    <x v="1"/>
    <s v="-36.83, 174.91 | Zoom: 13"/>
    <b v="1"/>
    <s v="New Zealand"/>
    <x v="2"/>
    <s v="HG"/>
    <d v="2023-03-14T00:00:00"/>
    <s v="60HTE"/>
    <s v="22:26:14 UTC"/>
    <n v="25.1"/>
    <x v="2"/>
    <s v="PNG"/>
    <x v="2"/>
    <x v="0"/>
    <n v="13.8"/>
    <n v="20"/>
    <x v="0"/>
    <s v="44999S2A_MSIL1CCDM-MLB-CLSHG4499902 Sunny (10%-30%)"/>
    <n v="1"/>
    <s v="20230314T222614"/>
    <n v="2023"/>
    <s v="03"/>
    <n v="14"/>
    <s v="22"/>
    <s v="26"/>
    <s v="14"/>
    <s v="CLS_HG_2500X1254px_16m_S2A_MSIL1C"/>
    <s v="2A_MSIL1C_S2_CD_CLS_AC_20230627T222622_TRUE_60HTE_020CC"/>
    <s v="S2A_MSIL1C_HG_20230314T222614_60HTE_25.1CC"/>
  </r>
  <r>
    <m/>
    <x v="0"/>
    <x v="1"/>
    <s v="-36.83, 174.91 | Zoom: 13"/>
    <b v="1"/>
    <s v="New Zealand"/>
    <x v="2"/>
    <s v="HG"/>
    <d v="2023-03-14T00:00:00"/>
    <s v="60HUE"/>
    <s v="22:26:11 UTC"/>
    <n v="2.5"/>
    <x v="2"/>
    <s v="PNG"/>
    <x v="2"/>
    <x v="0"/>
    <n v="13.8"/>
    <n v="20"/>
    <x v="0"/>
    <s v="44999S2A_MSIL1CCDM-MLB-CLSHG4499902 Sunny (10%-30%)"/>
    <n v="0"/>
    <s v="20230314T222611"/>
    <n v="2023"/>
    <s v="03"/>
    <n v="14"/>
    <s v="22"/>
    <s v="26"/>
    <s v="11"/>
    <s v="CLS_HG_2500X1254px_16m_S2A_MSIL1C"/>
    <s v="2A_MSIL1C_S2_CD_CLS_AC_20230627T222622_TRUE_60HTE_020CC"/>
    <s v="S2A_MSIL1C_HG_20230314T222611_60HUE_2.5CC"/>
  </r>
  <r>
    <m/>
    <x v="0"/>
    <x v="1"/>
    <s v="-36.83, 174.91 | Zoom: 13"/>
    <b v="1"/>
    <s v="New Zealand"/>
    <x v="2"/>
    <s v="HG"/>
    <d v="2023-03-09T00:00:00"/>
    <s v="60HTE"/>
    <s v="22:26:21 UTC"/>
    <n v="65.3"/>
    <x v="2"/>
    <s v="PNG"/>
    <x v="2"/>
    <x v="0"/>
    <n v="82.1"/>
    <n v="90"/>
    <x v="1"/>
    <s v="44994S2A_MSIL1CCDM-MLB-CLSHG4499403 Cloudy (40%-90%)"/>
    <n v="1"/>
    <s v="20230309T222621"/>
    <n v="2023"/>
    <s v="03"/>
    <s v="09"/>
    <s v="22"/>
    <s v="26"/>
    <s v="21"/>
    <s v="CLS_HG_2500X1254px_16m_S2A_MSIL1C"/>
    <s v="2A_MSIL1C_S2_CD_CLS_AC_20230627T222622_TRUE_60HTE_020CC"/>
    <s v="S2A_MSIL1C_HG_20230309T222621_60HTE_65.3CC"/>
  </r>
  <r>
    <m/>
    <x v="0"/>
    <x v="1"/>
    <s v="-36.83, 174.91 | Zoom: 13"/>
    <b v="1"/>
    <s v="New Zealand"/>
    <x v="2"/>
    <s v="HG"/>
    <d v="2023-03-09T00:00:00"/>
    <s v="60HUE"/>
    <s v="22:26:18 UTC"/>
    <n v="98.9"/>
    <x v="2"/>
    <s v="PNG"/>
    <x v="2"/>
    <x v="0"/>
    <n v="82.1"/>
    <n v="90"/>
    <x v="1"/>
    <s v="44994S2A_MSIL1CCDM-MLB-CLSHG4499403 Cloudy (40%-90%)"/>
    <n v="0"/>
    <s v="20230309T222618"/>
    <n v="2023"/>
    <s v="03"/>
    <s v="09"/>
    <s v="22"/>
    <s v="26"/>
    <s v="18"/>
    <s v="CLS_HG_2500X1254px_16m_S2A_MSIL1C"/>
    <s v="2A_MSIL1C_S2_CD_CLS_AC_20230627T222622_TRUE_60HTE_020CC"/>
    <s v="S2A_MSIL1C_HG_20230309T222618_60HUE_98.9CC"/>
  </r>
  <r>
    <m/>
    <x v="0"/>
    <x v="1"/>
    <s v="-36.83, 174.91 | Zoom: 13"/>
    <b v="1"/>
    <s v="New Zealand"/>
    <x v="2"/>
    <s v="HG"/>
    <d v="2023-03-04T00:00:00"/>
    <s v="60HTE"/>
    <s v="22:26:14 UTC"/>
    <n v="20.8"/>
    <x v="2"/>
    <s v="PNG"/>
    <x v="2"/>
    <x v="0"/>
    <n v="33.700000000000003"/>
    <n v="40"/>
    <x v="1"/>
    <s v="44989S2A_MSIL1CCDM-MLB-CLSHG4498903 Cloudy (40%-90%)"/>
    <n v="1"/>
    <s v="20230304T222614"/>
    <n v="2023"/>
    <s v="03"/>
    <s v="04"/>
    <s v="22"/>
    <s v="26"/>
    <s v="14"/>
    <s v="CLS_HG_2500X1254px_16m_S2A_MSIL1C"/>
    <s v="2A_MSIL1C_S2_CD_CLS_AC_20230627T222622_TRUE_60HTE_020CC"/>
    <s v="S2A_MSIL1C_HG_20230304T222614_60HTE_20.8CC"/>
  </r>
  <r>
    <m/>
    <x v="0"/>
    <x v="1"/>
    <s v="-36.83, 174.91 | Zoom: 13"/>
    <b v="1"/>
    <s v="New Zealand"/>
    <x v="2"/>
    <s v="HG"/>
    <d v="2023-03-04T00:00:00"/>
    <s v="60HUE"/>
    <s v="22:26:10 UTC"/>
    <n v="46.6"/>
    <x v="2"/>
    <s v="PNG"/>
    <x v="2"/>
    <x v="0"/>
    <n v="33.700000000000003"/>
    <n v="40"/>
    <x v="1"/>
    <s v="44989S2A_MSIL1CCDM-MLB-CLSHG4498903 Cloudy (40%-90%)"/>
    <n v="0"/>
    <s v="20230304T222610"/>
    <n v="2023"/>
    <s v="03"/>
    <s v="04"/>
    <s v="22"/>
    <s v="26"/>
    <s v="10"/>
    <s v="CLS_HG_2500X1254px_16m_S2A_MSIL1C"/>
    <s v="2A_MSIL1C_S2_CD_CLS_AC_20230627T222622_TRUE_60HTE_020CC"/>
    <s v="S2A_MSIL1C_HG_20230304T222610_60HUE_46.6CC"/>
  </r>
  <r>
    <m/>
    <x v="0"/>
    <x v="1"/>
    <s v="-36.83, 174.91 | Zoom: 13"/>
    <b v="1"/>
    <s v="New Zealand"/>
    <x v="2"/>
    <s v="HG"/>
    <d v="2023-02-27T00:00:00"/>
    <s v="60HTE"/>
    <s v="22:26:18 UTC"/>
    <n v="12.6"/>
    <x v="2"/>
    <s v="PNG"/>
    <x v="2"/>
    <x v="0"/>
    <n v="17.399999999999999"/>
    <n v="20"/>
    <x v="0"/>
    <s v="44984S2A_MSIL1CCDM-MLB-CLSHG4498402 Sunny (10%-30%)"/>
    <n v="1"/>
    <s v="20230227T222618"/>
    <n v="2023"/>
    <s v="02"/>
    <n v="27"/>
    <s v="22"/>
    <s v="26"/>
    <s v="18"/>
    <s v="CLS_HG_2500X1254px_16m_S2A_MSIL1C"/>
    <s v="2A_MSIL1C_S2_CD_CLS_AC_20230627T222622_TRUE_60HTE_020CC"/>
    <s v="S2A_MSIL1C_HG_20230227T222618_60HTE_12.6CC"/>
  </r>
  <r>
    <m/>
    <x v="0"/>
    <x v="1"/>
    <s v="-36.83, 174.91 | Zoom: 13"/>
    <b v="1"/>
    <s v="New Zealand"/>
    <x v="2"/>
    <s v="HG"/>
    <d v="2023-02-27T00:00:00"/>
    <s v="60HUE"/>
    <s v="22:26:14 UTC"/>
    <n v="22.2"/>
    <x v="2"/>
    <s v="PNG"/>
    <x v="2"/>
    <x v="0"/>
    <n v="17.399999999999999"/>
    <n v="20"/>
    <x v="0"/>
    <s v="44984S2A_MSIL1CCDM-MLB-CLSHG4498402 Sunny (10%-30%)"/>
    <n v="0"/>
    <s v="20230227T222614"/>
    <n v="2023"/>
    <s v="02"/>
    <n v="27"/>
    <s v="22"/>
    <s v="26"/>
    <s v="14"/>
    <s v="CLS_HG_2500X1254px_16m_S2A_MSIL1C"/>
    <s v="2A_MSIL1C_S2_CD_CLS_AC_20230627T222622_TRUE_60HTE_020CC"/>
    <s v="S2A_MSIL1C_HG_20230227T222614_60HUE_22.2CC"/>
  </r>
  <r>
    <m/>
    <x v="0"/>
    <x v="1"/>
    <s v="-36.83, 174.91 | Zoom: 13"/>
    <b v="1"/>
    <s v="New Zealand"/>
    <x v="2"/>
    <s v="HG"/>
    <d v="2023-02-22T00:00:00"/>
    <s v="60HTE"/>
    <s v="22:26:14 UTC"/>
    <n v="57.8"/>
    <x v="2"/>
    <s v="PNG"/>
    <x v="2"/>
    <x v="0"/>
    <n v="45.15"/>
    <n v="50"/>
    <x v="1"/>
    <s v="44979S2A_MSIL1CCDM-MLB-CLSHG4497903 Cloudy (40%-90%)"/>
    <n v="1"/>
    <s v="20230222T222614"/>
    <n v="2023"/>
    <s v="02"/>
    <n v="22"/>
    <s v="22"/>
    <s v="26"/>
    <s v="14"/>
    <s v="CLS_HG_2500X1254px_16m_S2A_MSIL1C"/>
    <s v="2A_MSIL1C_S2_CD_CLS_AC_20230627T222622_TRUE_60HTE_020CC"/>
    <s v="S2A_MSIL1C_HG_20230222T222614_60HTE_57.8CC"/>
  </r>
  <r>
    <m/>
    <x v="0"/>
    <x v="1"/>
    <s v="-36.83, 174.91 | Zoom: 13"/>
    <b v="1"/>
    <s v="New Zealand"/>
    <x v="2"/>
    <s v="HG"/>
    <d v="2023-02-22T00:00:00"/>
    <s v="60HUE"/>
    <s v="22:26:11 UTC"/>
    <n v="32.5"/>
    <x v="2"/>
    <s v="PNG"/>
    <x v="2"/>
    <x v="0"/>
    <n v="45.15"/>
    <n v="50"/>
    <x v="1"/>
    <s v="44979S2A_MSIL1CCDM-MLB-CLSHG4497903 Cloudy (40%-90%)"/>
    <n v="0"/>
    <s v="20230222T222611"/>
    <n v="2023"/>
    <s v="02"/>
    <n v="22"/>
    <s v="22"/>
    <s v="26"/>
    <s v="11"/>
    <s v="CLS_HG_2500X1254px_16m_S2A_MSIL1C"/>
    <s v="2A_MSIL1C_S2_CD_CLS_AC_20230627T222622_TRUE_60HTE_020CC"/>
    <s v="S2A_MSIL1C_HG_20230222T222611_60HUE_32.5CC"/>
  </r>
  <r>
    <m/>
    <x v="0"/>
    <x v="1"/>
    <s v="-36.83, 174.91 | Zoom: 13"/>
    <b v="1"/>
    <s v="New Zealand"/>
    <x v="2"/>
    <s v="HG"/>
    <d v="2023-02-17T00:00:00"/>
    <s v="60HTE"/>
    <s v="22:26:15 UTC"/>
    <n v="43.4"/>
    <x v="2"/>
    <s v="PNG"/>
    <x v="2"/>
    <x v="0"/>
    <n v="33.299999999999997"/>
    <n v="40"/>
    <x v="1"/>
    <s v="44974S2A_MSIL1CCDM-MLB-CLSHG4497403 Cloudy (40%-90%)"/>
    <n v="1"/>
    <s v="20230217T222615"/>
    <n v="2023"/>
    <s v="02"/>
    <n v="17"/>
    <s v="22"/>
    <s v="26"/>
    <s v="15"/>
    <s v="CLS_HG_2500X1254px_16m_S2A_MSIL1C"/>
    <s v="2A_MSIL1C_S2_CD_CLS_AC_20230627T222622_TRUE_60HTE_020CC"/>
    <s v="S2A_MSIL1C_HG_20230217T222615_60HTE_43.4CC"/>
  </r>
  <r>
    <m/>
    <x v="0"/>
    <x v="1"/>
    <s v="-36.83, 174.91 | Zoom: 13"/>
    <b v="1"/>
    <s v="New Zealand"/>
    <x v="2"/>
    <s v="HG"/>
    <d v="2023-02-17T00:00:00"/>
    <s v="60HUE"/>
    <s v="22:26:12 UTC"/>
    <n v="23.2"/>
    <x v="2"/>
    <s v="PNG"/>
    <x v="2"/>
    <x v="0"/>
    <n v="33.299999999999997"/>
    <n v="40"/>
    <x v="1"/>
    <s v="44974S2A_MSIL1CCDM-MLB-CLSHG4497403 Cloudy (40%-90%)"/>
    <n v="0"/>
    <s v="20230217T222612"/>
    <n v="2023"/>
    <s v="02"/>
    <n v="17"/>
    <s v="22"/>
    <s v="26"/>
    <s v="12"/>
    <s v="CLS_HG_2500X1254px_16m_S2A_MSIL1C"/>
    <s v="2A_MSIL1C_S2_CD_CLS_AC_20230627T222622_TRUE_60HTE_020CC"/>
    <s v="S2A_MSIL1C_HG_20230217T222612_60HUE_23.2CC"/>
  </r>
  <r>
    <m/>
    <x v="0"/>
    <x v="1"/>
    <s v="-36.83, 174.91 | Zoom: 13"/>
    <b v="1"/>
    <s v="New Zealand"/>
    <x v="2"/>
    <s v="HG"/>
    <d v="2023-02-12T00:00:00"/>
    <s v="60HTE"/>
    <s v="22:26:15 UTC"/>
    <n v="99.8"/>
    <x v="2"/>
    <s v="PNG"/>
    <x v="2"/>
    <x v="0"/>
    <n v="98.449999999999989"/>
    <n v="100"/>
    <x v="2"/>
    <s v="44969S2A_MSIL1CCDM-MLB-CLSHG4496904 Overcast (100%)"/>
    <n v="1"/>
    <s v="20230212T222615"/>
    <n v="2023"/>
    <s v="02"/>
    <n v="12"/>
    <s v="22"/>
    <s v="26"/>
    <s v="15"/>
    <s v="CLS_HG_2500X1254px_16m_S2A_MSIL1C"/>
    <s v="2A_MSIL1C_S2_CD_CLS_AC_20230627T222622_TRUE_60HTE_020CC"/>
    <s v="S2A_MSIL1C_HG_20230212T222615_60HTE_99.8CC"/>
  </r>
  <r>
    <m/>
    <x v="0"/>
    <x v="1"/>
    <s v="-36.83, 174.91 | Zoom: 13"/>
    <b v="1"/>
    <s v="New Zealand"/>
    <x v="2"/>
    <s v="HG"/>
    <d v="2023-02-12T00:00:00"/>
    <s v="60HUE"/>
    <s v="22:26:12 UTC"/>
    <n v="97.1"/>
    <x v="2"/>
    <s v="PNG"/>
    <x v="2"/>
    <x v="0"/>
    <n v="98.449999999999989"/>
    <n v="100"/>
    <x v="2"/>
    <s v="44969S2A_MSIL1CCDM-MLB-CLSHG4496904 Overcast (100%)"/>
    <n v="0"/>
    <s v="20230212T222612"/>
    <n v="2023"/>
    <s v="02"/>
    <n v="12"/>
    <s v="22"/>
    <s v="26"/>
    <s v="12"/>
    <s v="CLS_HG_2500X1254px_16m_S2A_MSIL1C"/>
    <s v="2A_MSIL1C_S2_CD_CLS_AC_20230627T222622_TRUE_60HTE_020CC"/>
    <s v="S2A_MSIL1C_HG_20230212T222612_60HUE_97.1CC"/>
  </r>
  <r>
    <m/>
    <x v="0"/>
    <x v="1"/>
    <s v="-36.83, 174.91 | Zoom: 13"/>
    <b v="1"/>
    <s v="New Zealand"/>
    <x v="2"/>
    <s v="HG"/>
    <d v="2023-02-07T00:00:00"/>
    <s v="60HTE"/>
    <s v="22:26:15 UTC"/>
    <n v="8.4"/>
    <x v="2"/>
    <s v="PNG"/>
    <x v="2"/>
    <x v="0"/>
    <n v="20.849999999999998"/>
    <n v="30"/>
    <x v="0"/>
    <s v="44964S2A_MSIL1CCDM-MLB-CLSHG4496402 Sunny (10%-30%)"/>
    <n v="1"/>
    <s v="20230207T222615"/>
    <n v="2023"/>
    <s v="02"/>
    <s v="07"/>
    <s v="22"/>
    <s v="26"/>
    <s v="15"/>
    <s v="CLS_HG_2500X1254px_16m_S2A_MSIL1C"/>
    <s v="2A_MSIL1C_S2_CD_CLS_AC_20230627T222622_TRUE_60HTE_020CC"/>
    <s v="S2A_MSIL1C_HG_20230207T222615_60HTE_8.4CC"/>
  </r>
  <r>
    <m/>
    <x v="0"/>
    <x v="1"/>
    <s v="-36.83, 174.91 | Zoom: 13"/>
    <b v="1"/>
    <s v="New Zealand"/>
    <x v="2"/>
    <s v="HG"/>
    <d v="2023-02-07T00:00:00"/>
    <s v="60HUE"/>
    <s v="22:26:12 UTC"/>
    <n v="33.299999999999997"/>
    <x v="2"/>
    <s v="PNG"/>
    <x v="2"/>
    <x v="0"/>
    <n v="20.849999999999998"/>
    <n v="30"/>
    <x v="0"/>
    <s v="44964S2A_MSIL1CCDM-MLB-CLSHG4496402 Sunny (10%-30%)"/>
    <n v="0"/>
    <s v="20230207T222612"/>
    <n v="2023"/>
    <s v="02"/>
    <s v="07"/>
    <s v="22"/>
    <s v="26"/>
    <s v="12"/>
    <s v="CLS_HG_2500X1254px_16m_S2A_MSIL1C"/>
    <s v="2A_MSIL1C_S2_CD_CLS_AC_20230627T222622_TRUE_60HTE_020CC"/>
    <s v="S2A_MSIL1C_HG_20230207T222612_60HUE_33.3CC"/>
  </r>
  <r>
    <m/>
    <x v="0"/>
    <x v="1"/>
    <s v="-36.83, 174.91 | Zoom: 13"/>
    <b v="1"/>
    <s v="New Zealand"/>
    <x v="2"/>
    <s v="HG"/>
    <d v="2023-02-02T00:00:00"/>
    <s v="60HTE"/>
    <s v="22:26:16 UTC"/>
    <n v="83.5"/>
    <x v="2"/>
    <s v="PNG"/>
    <x v="2"/>
    <x v="0"/>
    <n v="89.7"/>
    <n v="90"/>
    <x v="1"/>
    <s v="44959S2A_MSIL1CCDM-MLB-CLSHG4495903 Cloudy (40%-90%)"/>
    <n v="1"/>
    <s v="20230202T222616"/>
    <n v="2023"/>
    <s v="02"/>
    <s v="02"/>
    <s v="22"/>
    <s v="26"/>
    <s v="16"/>
    <s v="CLS_HG_2500X1254px_16m_S2A_MSIL1C"/>
    <s v="2A_MSIL1C_S2_CD_CLS_AC_20230627T222622_TRUE_60HTE_020CC"/>
    <s v="S2A_MSIL1C_HG_20230202T222616_60HTE_83.5CC"/>
  </r>
  <r>
    <m/>
    <x v="0"/>
    <x v="1"/>
    <s v="-36.83, 174.91 | Zoom: 13"/>
    <b v="1"/>
    <s v="New Zealand"/>
    <x v="2"/>
    <s v="HG"/>
    <d v="2023-02-02T00:00:00"/>
    <s v="60HUE"/>
    <s v="22:26:12 UTC"/>
    <n v="95.9"/>
    <x v="2"/>
    <s v="PNG"/>
    <x v="2"/>
    <x v="0"/>
    <n v="89.7"/>
    <n v="90"/>
    <x v="1"/>
    <s v="44959S2A_MSIL1CCDM-MLB-CLSHG4495903 Cloudy (40%-90%)"/>
    <n v="0"/>
    <s v="20230202T222612"/>
    <n v="2023"/>
    <s v="02"/>
    <s v="02"/>
    <s v="22"/>
    <s v="26"/>
    <s v="12"/>
    <s v="CLS_HG_2500X1254px_16m_S2A_MSIL1C"/>
    <s v="2A_MSIL1C_S2_CD_CLS_AC_20230627T222622_TRUE_60HTE_020CC"/>
    <s v="S2A_MSIL1C_HG_20230202T222612_60HUE_95.9CC"/>
  </r>
  <r>
    <m/>
    <x v="0"/>
    <x v="1"/>
    <s v="-36.83, 174.91 | Zoom: 13"/>
    <b v="1"/>
    <s v="New Zealand"/>
    <x v="2"/>
    <s v="HG"/>
    <d v="2023-01-28T00:00:00"/>
    <s v="60HTE"/>
    <s v="22:26:15 UTC"/>
    <n v="98.9"/>
    <x v="2"/>
    <s v="PNG"/>
    <x v="2"/>
    <x v="0"/>
    <n v="99.45"/>
    <n v="100"/>
    <x v="2"/>
    <s v="44954S2A_MSIL1CCDM-MLB-CLSHG4495404 Overcast (100%)"/>
    <n v="1"/>
    <s v="20230128T222615"/>
    <n v="2023"/>
    <s v="01"/>
    <n v="28"/>
    <s v="22"/>
    <s v="26"/>
    <s v="15"/>
    <s v="CLS_HG_2500X1254px_16m_S2A_MSIL1C"/>
    <s v="2A_MSIL1C_S2_CD_CLS_AC_20230627T222622_TRUE_60HTE_020CC"/>
    <s v="S2A_MSIL1C_HG_20230128T222615_60HTE_98.9CC"/>
  </r>
  <r>
    <m/>
    <x v="0"/>
    <x v="1"/>
    <s v="-36.83, 174.91 | Zoom: 13"/>
    <b v="1"/>
    <s v="New Zealand"/>
    <x v="2"/>
    <s v="HG"/>
    <d v="2023-01-28T00:00:00"/>
    <s v="60HUE"/>
    <s v="22:26:11 UTC"/>
    <n v="100"/>
    <x v="2"/>
    <s v="PNG"/>
    <x v="2"/>
    <x v="0"/>
    <n v="99.45"/>
    <n v="100"/>
    <x v="2"/>
    <s v="44954S2A_MSIL1CCDM-MLB-CLSHG4495404 Overcast (100%)"/>
    <n v="0"/>
    <s v="20230128T222611"/>
    <n v="2023"/>
    <s v="01"/>
    <n v="28"/>
    <s v="22"/>
    <s v="26"/>
    <s v="11"/>
    <s v="CLS_HG_2500X1254px_16m_S2A_MSIL1C"/>
    <s v="2A_MSIL1C_S2_CD_CLS_AC_20230627T222622_TRUE_60HTE_020CC"/>
    <s v="S2A_MSIL1C_HG_20230128T222611_60HUE_100CC"/>
  </r>
  <r>
    <m/>
    <x v="0"/>
    <x v="1"/>
    <s v="-36.83, 174.91 | Zoom: 13"/>
    <b v="1"/>
    <s v="New Zealand"/>
    <x v="2"/>
    <s v="HG"/>
    <d v="2023-01-23T00:00:00"/>
    <s v="60HTE"/>
    <s v="22:26:13 UTC"/>
    <n v="64.5"/>
    <x v="2"/>
    <s v="PNG"/>
    <x v="2"/>
    <x v="0"/>
    <n v="77.349999999999994"/>
    <n v="80"/>
    <x v="1"/>
    <s v="44949S2A_MSIL1CCDM-MLB-CLSHG4494903 Cloudy (40%-90%)"/>
    <n v="1"/>
    <s v="20230123T222613"/>
    <n v="2023"/>
    <s v="01"/>
    <n v="23"/>
    <s v="22"/>
    <s v="26"/>
    <s v="13"/>
    <s v="CLS_HG_2500X1254px_16m_S2A_MSIL1C"/>
    <s v="2A_MSIL1C_S2_CD_CLS_AC_20230627T222622_TRUE_60HTE_020CC"/>
    <s v="S2A_MSIL1C_HG_20230123T222613_60HTE_64.5CC"/>
  </r>
  <r>
    <m/>
    <x v="0"/>
    <x v="1"/>
    <s v="-36.83, 174.91 | Zoom: 13"/>
    <b v="1"/>
    <s v="New Zealand"/>
    <x v="2"/>
    <s v="HG"/>
    <d v="2023-01-23T00:00:00"/>
    <s v="60HUE"/>
    <s v="22:26:10 UTC"/>
    <n v="90.2"/>
    <x v="2"/>
    <s v="PNG"/>
    <x v="2"/>
    <x v="0"/>
    <n v="77.349999999999994"/>
    <n v="80"/>
    <x v="1"/>
    <s v="44949S2A_MSIL1CCDM-MLB-CLSHG4494903 Cloudy (40%-90%)"/>
    <n v="0"/>
    <s v="20230123T222610"/>
    <n v="2023"/>
    <s v="01"/>
    <n v="23"/>
    <s v="22"/>
    <s v="26"/>
    <s v="10"/>
    <s v="CLS_HG_2500X1254px_16m_S2A_MSIL1C"/>
    <s v="2A_MSIL1C_S2_CD_CLS_AC_20230627T222622_TRUE_60HTE_020CC"/>
    <s v="S2A_MSIL1C_HG_20230123T222610_60HUE_90.2CC"/>
  </r>
  <r>
    <m/>
    <x v="0"/>
    <x v="1"/>
    <s v="-36.83, 174.91 | Zoom: 13"/>
    <b v="1"/>
    <s v="New Zealand"/>
    <x v="2"/>
    <s v="HG"/>
    <d v="2023-01-18T00:00:00"/>
    <s v="60HTE"/>
    <s v="22:26:14 UTC"/>
    <n v="3.6"/>
    <x v="2"/>
    <s v="PNG"/>
    <x v="2"/>
    <x v="0"/>
    <n v="21.2"/>
    <n v="30"/>
    <x v="0"/>
    <s v="44944S2A_MSIL1CCDM-MLB-CLSHG4494402 Sunny (10%-30%)"/>
    <n v="1"/>
    <s v="20230118T222614"/>
    <n v="2023"/>
    <s v="01"/>
    <n v="18"/>
    <s v="22"/>
    <s v="26"/>
    <s v="14"/>
    <s v="CLS_HG_2500X1254px_16m_S2A_MSIL1C"/>
    <s v="2A_MSIL1C_S2_CD_CLS_AC_20230627T222622_TRUE_60HTE_020CC"/>
    <s v="S2A_MSIL1C_HG_20230118T222614_60HTE_3.6CC"/>
  </r>
  <r>
    <m/>
    <x v="0"/>
    <x v="1"/>
    <s v="-36.83, 174.91 | Zoom: 13"/>
    <b v="1"/>
    <s v="New Zealand"/>
    <x v="2"/>
    <s v="HG"/>
    <d v="2023-01-18T00:00:00"/>
    <s v="60HUE"/>
    <s v="22:26:11 UTC"/>
    <n v="38.799999999999997"/>
    <x v="2"/>
    <s v="PNG"/>
    <x v="2"/>
    <x v="0"/>
    <n v="21.2"/>
    <n v="30"/>
    <x v="0"/>
    <s v="44944S2A_MSIL1CCDM-MLB-CLSHG4494402 Sunny (10%-30%)"/>
    <n v="0"/>
    <s v="20230118T222611"/>
    <n v="2023"/>
    <s v="01"/>
    <n v="18"/>
    <s v="22"/>
    <s v="26"/>
    <s v="11"/>
    <s v="CLS_HG_2500X1254px_16m_S2A_MSIL1C"/>
    <s v="2A_MSIL1C_S2_CD_CLS_AC_20230627T222622_TRUE_60HTE_020CC"/>
    <s v="S2A_MSIL1C_HG_20230118T222611_60HUE_38.8CC"/>
  </r>
  <r>
    <m/>
    <x v="0"/>
    <x v="1"/>
    <s v="-36.83, 174.91 | Zoom: 13"/>
    <b v="1"/>
    <s v="New Zealand"/>
    <x v="2"/>
    <s v="HG"/>
    <d v="2023-01-13T00:00:00"/>
    <s v="60HTE"/>
    <s v="22:26:14 UTC"/>
    <n v="20.6"/>
    <x v="2"/>
    <s v="PNG"/>
    <x v="2"/>
    <x v="0"/>
    <n v="46.25"/>
    <n v="50"/>
    <x v="1"/>
    <s v="44939S2A_MSIL1CCDM-MLB-CLSHG4493903 Cloudy (40%-90%)"/>
    <n v="1"/>
    <s v="20230113T222614"/>
    <n v="2023"/>
    <s v="01"/>
    <n v="13"/>
    <s v="22"/>
    <s v="26"/>
    <s v="14"/>
    <s v="CLS_HG_2500X1254px_16m_S2A_MSIL1C"/>
    <s v="2A_MSIL1C_S2_CD_CLS_AC_20230627T222622_TRUE_60HTE_020CC"/>
    <s v="S2A_MSIL1C_HG_20230113T222614_60HTE_20.6CC"/>
  </r>
  <r>
    <m/>
    <x v="0"/>
    <x v="1"/>
    <s v="-36.83, 174.91 | Zoom: 13"/>
    <b v="1"/>
    <s v="New Zealand"/>
    <x v="2"/>
    <s v="HG"/>
    <d v="2023-01-13T00:00:00"/>
    <s v="60HUE"/>
    <s v="22:26:11 UTC"/>
    <n v="71.900000000000006"/>
    <x v="2"/>
    <s v="PNG"/>
    <x v="2"/>
    <x v="0"/>
    <n v="46.25"/>
    <n v="50"/>
    <x v="1"/>
    <s v="44939S2A_MSIL1CCDM-MLB-CLSHG4493903 Cloudy (40%-90%)"/>
    <n v="0"/>
    <s v="20230113T222611"/>
    <n v="2023"/>
    <s v="01"/>
    <n v="13"/>
    <s v="22"/>
    <s v="26"/>
    <s v="11"/>
    <s v="CLS_HG_2500X1254px_16m_S2A_MSIL1C"/>
    <s v="2A_MSIL1C_S2_CD_CLS_AC_20230627T222622_TRUE_60HTE_020CC"/>
    <s v="S2A_MSIL1C_HG_20230113T222611_60HUE_71.9CC"/>
  </r>
  <r>
    <m/>
    <x v="0"/>
    <x v="1"/>
    <s v="-36.83, 174.91 | Zoom: 13"/>
    <b v="1"/>
    <s v="New Zealand"/>
    <x v="2"/>
    <s v="HG"/>
    <d v="2023-01-08T00:00:00"/>
    <s v="60HTE"/>
    <s v="22:26:14 UTC"/>
    <n v="90.3"/>
    <x v="2"/>
    <s v="PNG"/>
    <x v="2"/>
    <x v="0"/>
    <n v="84.35"/>
    <n v="90"/>
    <x v="1"/>
    <s v="44934S2A_MSIL1CCDM-MLB-CLSHG4493403 Cloudy (40%-90%)"/>
    <n v="1"/>
    <s v="20230108T222614"/>
    <n v="2023"/>
    <s v="01"/>
    <s v="08"/>
    <s v="22"/>
    <s v="26"/>
    <s v="14"/>
    <s v="CLS_HG_2500X1254px_16m_S2A_MSIL1C"/>
    <s v="2A_MSIL1C_S2_CD_CLS_AC_20230627T222622_TRUE_60HTE_020CC"/>
    <s v="S2A_MSIL1C_HG_20230108T222614_60HTE_90.3CC"/>
  </r>
  <r>
    <m/>
    <x v="0"/>
    <x v="1"/>
    <s v="-36.83, 174.91 | Zoom: 13"/>
    <b v="1"/>
    <s v="New Zealand"/>
    <x v="2"/>
    <s v="HG"/>
    <d v="2023-01-08T00:00:00"/>
    <s v="60HUE"/>
    <s v="22:26:11 UTC"/>
    <n v="78.400000000000006"/>
    <x v="2"/>
    <s v="PNG"/>
    <x v="2"/>
    <x v="0"/>
    <n v="84.35"/>
    <n v="90"/>
    <x v="1"/>
    <s v="44934S2A_MSIL1CCDM-MLB-CLSHG4493403 Cloudy (40%-90%)"/>
    <n v="0"/>
    <s v="20230108T222611"/>
    <n v="2023"/>
    <s v="01"/>
    <s v="08"/>
    <s v="22"/>
    <s v="26"/>
    <s v="11"/>
    <s v="CLS_HG_2500X1254px_16m_S2A_MSIL1C"/>
    <s v="2A_MSIL1C_S2_CD_CLS_AC_20230627T222622_TRUE_60HTE_020CC"/>
    <s v="S2A_MSIL1C_HG_20230108T222611_60HUE_78.4CC"/>
  </r>
  <r>
    <m/>
    <x v="0"/>
    <x v="1"/>
    <s v="-36.83, 174.91 | Zoom: 13"/>
    <b v="1"/>
    <s v="New Zealand"/>
    <x v="2"/>
    <s v="HG"/>
    <d v="2023-01-03T00:00:00"/>
    <s v="60HTE"/>
    <s v="22:26:16 UTC"/>
    <n v="99.9"/>
    <x v="2"/>
    <s v="PNG"/>
    <x v="2"/>
    <x v="0"/>
    <n v="99.95"/>
    <n v="100"/>
    <x v="2"/>
    <s v="44929S2A_MSIL1CCDM-MLB-CLSHG4492904 Overcast (100%)"/>
    <n v="1"/>
    <s v="20230103T222616"/>
    <n v="2023"/>
    <s v="01"/>
    <s v="03"/>
    <s v="22"/>
    <s v="26"/>
    <s v="16"/>
    <s v="CLS_HG_2500X1254px_16m_S2A_MSIL1C"/>
    <s v="2A_MSIL1C_S2_CD_CLS_AC_20230627T222622_TRUE_60HTE_020CC"/>
    <s v="S2A_MSIL1C_HG_20230103T222616_60HTE_99.9CC"/>
  </r>
  <r>
    <m/>
    <x v="0"/>
    <x v="1"/>
    <s v="-36.83, 174.91 | Zoom: 13"/>
    <b v="1"/>
    <s v="New Zealand"/>
    <x v="2"/>
    <s v="HG"/>
    <d v="2023-01-03T00:00:00"/>
    <s v="60HUE"/>
    <s v="22:26:13 UTC"/>
    <n v="100"/>
    <x v="2"/>
    <s v="PNG"/>
    <x v="2"/>
    <x v="0"/>
    <n v="99.95"/>
    <n v="100"/>
    <x v="2"/>
    <s v="44929S2A_MSIL1CCDM-MLB-CLSHG4492904 Overcast (100%)"/>
    <n v="0"/>
    <s v="20230103T222613"/>
    <n v="2023"/>
    <s v="01"/>
    <s v="03"/>
    <s v="22"/>
    <s v="26"/>
    <s v="13"/>
    <s v="CLS_HG_2500X1254px_16m_S2A_MSIL1C"/>
    <s v="2A_MSIL1C_S2_CD_CLS_AC_20230627T222622_TRUE_60HTE_020CC"/>
    <s v="S2A_MSIL1C_HG_20230103T222613_60HUE_100CC"/>
  </r>
  <r>
    <m/>
    <x v="0"/>
    <x v="1"/>
    <s v="-36.83, 174.91 | Zoom: 13"/>
    <b v="1"/>
    <s v="New Zealand"/>
    <x v="2"/>
    <s v="HG"/>
    <d v="2022-12-29T00:00:00"/>
    <s v="60HTE"/>
    <s v="22:26:16 UTC"/>
    <n v="16.8"/>
    <x v="2"/>
    <s v="PNG"/>
    <x v="2"/>
    <x v="1"/>
    <n v="9.35"/>
    <n v="10"/>
    <x v="0"/>
    <s v="44924S2A_MSIL1CCDM-MLB-CLSHG4492402 Sunny (10%-30%)"/>
    <n v="1"/>
    <s v="20221229T222616"/>
    <n v="2022"/>
    <n v="12"/>
    <n v="29"/>
    <s v="22"/>
    <s v="26"/>
    <s v="16"/>
    <s v="CLS_HG_2500X1254px_16m_S2A_MSIL1C"/>
    <s v="2A_MSIL1C_S2_CD_CLS_AC_20230627T222622_TRUE_60HTE_020CC"/>
    <s v="S2A_MSIL1C_HG_20221229T222616_60HTE_16.8CC"/>
  </r>
  <r>
    <m/>
    <x v="0"/>
    <x v="1"/>
    <s v="-36.83, 174.91 | Zoom: 13"/>
    <b v="1"/>
    <s v="New Zealand"/>
    <x v="2"/>
    <s v="HG"/>
    <d v="2022-12-29T00:00:00"/>
    <s v="60HUE"/>
    <s v="22:26:13 UTC"/>
    <n v="1.9"/>
    <x v="2"/>
    <s v="PNG"/>
    <x v="2"/>
    <x v="1"/>
    <n v="9.35"/>
    <n v="10"/>
    <x v="0"/>
    <s v="44924S2A_MSIL1CCDM-MLB-CLSHG4492402 Sunny (10%-30%)"/>
    <n v="0"/>
    <s v="20221229T222613"/>
    <n v="2022"/>
    <n v="12"/>
    <n v="29"/>
    <s v="22"/>
    <s v="26"/>
    <s v="13"/>
    <s v="CLS_HG_2500X1254px_16m_S2A_MSIL1C"/>
    <s v="2A_MSIL1C_S2_CD_CLS_AC_20230627T222622_TRUE_60HTE_020CC"/>
    <s v="S2A_MSIL1C_HG_20221229T222613_60HUE_1.9CC"/>
  </r>
  <r>
    <m/>
    <x v="0"/>
    <x v="1"/>
    <s v="-36.83, 174.91 | Zoom: 13"/>
    <b v="1"/>
    <s v="New Zealand"/>
    <x v="2"/>
    <s v="HG"/>
    <d v="2022-12-24T00:00:00"/>
    <s v="60HTE"/>
    <s v="22:26:15 UTC"/>
    <n v="97"/>
    <x v="2"/>
    <s v="PNG"/>
    <x v="2"/>
    <x v="1"/>
    <n v="93.15"/>
    <n v="100"/>
    <x v="2"/>
    <s v="44919S2A_MSIL1CCDM-MLB-CLSHG4491904 Overcast (100%)"/>
    <n v="1"/>
    <s v="20221224T222615"/>
    <n v="2022"/>
    <n v="12"/>
    <n v="24"/>
    <s v="22"/>
    <s v="26"/>
    <s v="15"/>
    <s v="CLS_HG_2500X1254px_16m_S2A_MSIL1C"/>
    <s v="2A_MSIL1C_S2_CD_CLS_AC_20230627T222622_TRUE_60HTE_020CC"/>
    <s v="S2A_MSIL1C_HG_20221224T222615_60HTE_97CC"/>
  </r>
  <r>
    <m/>
    <x v="0"/>
    <x v="1"/>
    <s v="-36.83, 174.91 | Zoom: 13"/>
    <b v="1"/>
    <s v="New Zealand"/>
    <x v="2"/>
    <s v="HG"/>
    <d v="2022-12-24T00:00:00"/>
    <s v="60HUE"/>
    <s v="22:26:12 UTC"/>
    <n v="89.3"/>
    <x v="2"/>
    <s v="PNG"/>
    <x v="2"/>
    <x v="1"/>
    <n v="93.15"/>
    <n v="100"/>
    <x v="2"/>
    <s v="44919S2A_MSIL1CCDM-MLB-CLSHG4491904 Overcast (100%)"/>
    <n v="0"/>
    <s v="20221224T222612"/>
    <n v="2022"/>
    <n v="12"/>
    <n v="24"/>
    <s v="22"/>
    <s v="26"/>
    <s v="12"/>
    <s v="CLS_HG_2500X1254px_16m_S2A_MSIL1C"/>
    <s v="2A_MSIL1C_S2_CD_CLS_AC_20230627T222622_TRUE_60HTE_020CC"/>
    <s v="S2A_MSIL1C_HG_20221224T222612_60HUE_89.3CC"/>
  </r>
  <r>
    <m/>
    <x v="0"/>
    <x v="1"/>
    <s v="-36.83, 174.91 | Zoom: 13"/>
    <b v="1"/>
    <s v="New Zealand"/>
    <x v="2"/>
    <s v="HG"/>
    <d v="2022-12-19T00:00:00"/>
    <s v="60HTE"/>
    <s v="22:26:16 UTC"/>
    <n v="11.5"/>
    <x v="2"/>
    <s v="PNG"/>
    <x v="2"/>
    <x v="1"/>
    <n v="18.05"/>
    <n v="20"/>
    <x v="0"/>
    <s v="44914S2A_MSIL1CCDM-MLB-CLSHG4491402 Sunny (10%-30%)"/>
    <n v="1"/>
    <s v="20221219T222616"/>
    <n v="2022"/>
    <n v="12"/>
    <n v="19"/>
    <s v="22"/>
    <s v="26"/>
    <s v="16"/>
    <s v="CLS_HG_2500X1254px_16m_S2A_MSIL1C"/>
    <s v="2A_MSIL1C_S2_CD_CLS_AC_20230627T222622_TRUE_60HTE_020CC"/>
    <s v="S2A_MSIL1C_HG_20221219T222616_60HTE_11.5CC"/>
  </r>
  <r>
    <m/>
    <x v="0"/>
    <x v="1"/>
    <s v="-36.83, 174.91 | Zoom: 13"/>
    <b v="1"/>
    <s v="New Zealand"/>
    <x v="2"/>
    <s v="HG"/>
    <d v="2022-12-19T00:00:00"/>
    <s v="60HUE"/>
    <s v="22:26:13 UTC"/>
    <n v="24.6"/>
    <x v="2"/>
    <s v="PNG"/>
    <x v="2"/>
    <x v="1"/>
    <n v="18.05"/>
    <n v="20"/>
    <x v="0"/>
    <s v="44914S2A_MSIL1CCDM-MLB-CLSHG4491402 Sunny (10%-30%)"/>
    <n v="0"/>
    <s v="20221219T222613"/>
    <n v="2022"/>
    <n v="12"/>
    <n v="19"/>
    <s v="22"/>
    <s v="26"/>
    <s v="13"/>
    <s v="CLS_HG_2500X1254px_16m_S2A_MSIL1C"/>
    <s v="2A_MSIL1C_S2_CD_CLS_AC_20230627T222622_TRUE_60HTE_020CC"/>
    <s v="S2A_MSIL1C_HG_20221219T222613_60HUE_24.6CC"/>
  </r>
  <r>
    <m/>
    <x v="0"/>
    <x v="1"/>
    <s v="-36.83, 174.91 | Zoom: 13"/>
    <b v="1"/>
    <s v="New Zealand"/>
    <x v="2"/>
    <s v="HG"/>
    <d v="2022-12-14T00:00:00"/>
    <s v="60HTE"/>
    <s v="22:26:17 UTC"/>
    <n v="45.9"/>
    <x v="2"/>
    <s v="PNG"/>
    <x v="2"/>
    <x v="1"/>
    <n v="62.349999999999994"/>
    <n v="70"/>
    <x v="1"/>
    <s v="44909S2A_MSIL1CCDM-MLB-CLSHG4490903 Cloudy (40%-90%)"/>
    <n v="1"/>
    <s v="20221214T222617"/>
    <n v="2022"/>
    <n v="12"/>
    <n v="14"/>
    <s v="22"/>
    <s v="26"/>
    <s v="17"/>
    <s v="CLS_HG_2500X1254px_16m_S2A_MSIL1C"/>
    <s v="2A_MSIL1C_S2_CD_CLS_AC_20230627T222622_TRUE_60HTE_020CC"/>
    <s v="S2A_MSIL1C_HG_20221214T222617_60HTE_45.9CC"/>
  </r>
  <r>
    <m/>
    <x v="0"/>
    <x v="1"/>
    <s v="-36.83, 174.91 | Zoom: 13"/>
    <b v="1"/>
    <s v="New Zealand"/>
    <x v="2"/>
    <s v="HG"/>
    <d v="2022-12-14T00:00:00"/>
    <s v="60HUE"/>
    <s v="22:26:13 UTC"/>
    <n v="78.8"/>
    <x v="2"/>
    <s v="PNG"/>
    <x v="2"/>
    <x v="1"/>
    <n v="62.349999999999994"/>
    <n v="70"/>
    <x v="1"/>
    <s v="44909S2A_MSIL1CCDM-MLB-CLSHG4490903 Cloudy (40%-90%)"/>
    <n v="0"/>
    <s v="20221214T222613"/>
    <n v="2022"/>
    <n v="12"/>
    <n v="14"/>
    <s v="22"/>
    <s v="26"/>
    <s v="13"/>
    <s v="CLS_HG_2500X1254px_16m_S2A_MSIL1C"/>
    <s v="2A_MSIL1C_S2_CD_CLS_AC_20230627T222622_TRUE_60HTE_020CC"/>
    <s v="S2A_MSIL1C_HG_20221214T222613_60HUE_78.8CC"/>
  </r>
  <r>
    <m/>
    <x v="0"/>
    <x v="1"/>
    <s v="-36.83, 174.91 | Zoom: 13"/>
    <b v="1"/>
    <s v="New Zealand"/>
    <x v="2"/>
    <s v="HG"/>
    <d v="2022-12-09T00:00:00"/>
    <s v="60HTE"/>
    <s v="22:26:13 UTC"/>
    <n v="89.8"/>
    <x v="2"/>
    <s v="PNG"/>
    <x v="2"/>
    <x v="1"/>
    <n v="90.55"/>
    <n v="100"/>
    <x v="2"/>
    <s v="44904S2A_MSIL1CCDM-MLB-CLSHG4490404 Overcast (100%)"/>
    <n v="1"/>
    <s v="20221209T222613"/>
    <n v="2022"/>
    <n v="12"/>
    <s v="09"/>
    <s v="22"/>
    <s v="26"/>
    <s v="13"/>
    <s v="CLS_HG_2500X1254px_16m_S2A_MSIL1C"/>
    <s v="2A_MSIL1C_S2_CD_CLS_AC_20230627T222622_TRUE_60HTE_020CC"/>
    <s v="S2A_MSIL1C_HG_20221209T222613_60HTE_89.8CC"/>
  </r>
  <r>
    <m/>
    <x v="0"/>
    <x v="1"/>
    <s v="-36.83, 174.91 | Zoom: 13"/>
    <b v="1"/>
    <s v="New Zealand"/>
    <x v="2"/>
    <s v="HG"/>
    <d v="2022-12-09T00:00:00"/>
    <s v="60HUE"/>
    <s v="22:26:10 UTC"/>
    <n v="91.3"/>
    <x v="2"/>
    <s v="PNG"/>
    <x v="2"/>
    <x v="1"/>
    <n v="90.55"/>
    <n v="100"/>
    <x v="2"/>
    <s v="44904S2A_MSIL1CCDM-MLB-CLSHG4490404 Overcast (100%)"/>
    <n v="0"/>
    <s v="20221209T222610"/>
    <n v="2022"/>
    <n v="12"/>
    <s v="09"/>
    <s v="22"/>
    <s v="26"/>
    <s v="10"/>
    <s v="CLS_HG_2500X1254px_16m_S2A_MSIL1C"/>
    <s v="2A_MSIL1C_S2_CD_CLS_AC_20230627T222622_TRUE_60HTE_020CC"/>
    <s v="S2A_MSIL1C_HG_20221209T222610_60HUE_91.3CC"/>
  </r>
  <r>
    <m/>
    <x v="0"/>
    <x v="1"/>
    <s v="-36.83, 174.91 | Zoom: 13"/>
    <b v="1"/>
    <s v="New Zealand"/>
    <x v="2"/>
    <s v="HG"/>
    <d v="2022-12-04T00:00:00"/>
    <s v="60HTE"/>
    <s v="22:26:17 UTC"/>
    <n v="93"/>
    <x v="2"/>
    <s v="PNG"/>
    <x v="2"/>
    <x v="1"/>
    <n v="75.55"/>
    <n v="80"/>
    <x v="1"/>
    <s v="44899S2A_MSIL1CCDM-MLB-CLSHG4489903 Cloudy (40%-90%)"/>
    <n v="1"/>
    <s v="20221204T222617"/>
    <n v="2022"/>
    <n v="12"/>
    <s v="04"/>
    <s v="22"/>
    <s v="26"/>
    <s v="17"/>
    <s v="CLS_HG_2500X1254px_16m_S2A_MSIL1C"/>
    <s v="2A_MSIL1C_S2_CD_CLS_AC_20230627T222622_TRUE_60HTE_020CC"/>
    <s v="S2A_MSIL1C_HG_20221204T222617_60HTE_93CC"/>
  </r>
  <r>
    <m/>
    <x v="0"/>
    <x v="1"/>
    <s v="-36.83, 174.91 | Zoom: 13"/>
    <b v="1"/>
    <s v="New Zealand"/>
    <x v="2"/>
    <s v="HG"/>
    <d v="2022-12-04T00:00:00"/>
    <s v="60HUE"/>
    <s v="22:26:14 UTC"/>
    <n v="58.1"/>
    <x v="2"/>
    <s v="PNG"/>
    <x v="2"/>
    <x v="1"/>
    <n v="75.55"/>
    <n v="80"/>
    <x v="1"/>
    <s v="44899S2A_MSIL1CCDM-MLB-CLSHG4489903 Cloudy (40%-90%)"/>
    <n v="0"/>
    <s v="20221204T222614"/>
    <n v="2022"/>
    <n v="12"/>
    <s v="04"/>
    <s v="22"/>
    <s v="26"/>
    <s v="14"/>
    <s v="CLS_HG_2500X1254px_16m_S2A_MSIL1C"/>
    <s v="2A_MSIL1C_S2_CD_CLS_AC_20230627T222622_TRUE_60HTE_020CC"/>
    <s v="S2A_MSIL1C_HG_20221204T222614_60HUE_58.1CC"/>
  </r>
  <r>
    <m/>
    <x v="0"/>
    <x v="1"/>
    <s v="-36.83, 174.91 | Zoom: 13"/>
    <b v="1"/>
    <s v="New Zealand"/>
    <x v="2"/>
    <s v="HG"/>
    <d v="2022-11-29T00:00:00"/>
    <s v="60HTE"/>
    <s v="22:26:15 UTC"/>
    <n v="67.900000000000006"/>
    <x v="2"/>
    <s v="PNG"/>
    <x v="2"/>
    <x v="1"/>
    <n v="64.800000000000011"/>
    <n v="70"/>
    <x v="1"/>
    <s v="44894S2A_MSIL1CCDM-MLB-CLSHG4489403 Cloudy (40%-90%)"/>
    <n v="1"/>
    <s v="20221129T222615"/>
    <n v="2022"/>
    <n v="11"/>
    <n v="29"/>
    <s v="22"/>
    <s v="26"/>
    <s v="15"/>
    <s v="CLS_HG_2500X1254px_16m_S2A_MSIL1C"/>
    <s v="2A_MSIL1C_S2_CD_CLS_AC_20230627T222622_TRUE_60HTE_020CC"/>
    <s v="S2A_MSIL1C_HG_20221129T222615_60HTE_67.9CC"/>
  </r>
  <r>
    <m/>
    <x v="0"/>
    <x v="1"/>
    <s v="-36.83, 174.91 | Zoom: 13"/>
    <b v="1"/>
    <s v="New Zealand"/>
    <x v="2"/>
    <s v="HG"/>
    <d v="2022-11-29T00:00:00"/>
    <s v="60HUE"/>
    <s v="22:26:12 UTC"/>
    <n v="61.7"/>
    <x v="2"/>
    <s v="PNG"/>
    <x v="2"/>
    <x v="1"/>
    <n v="64.800000000000011"/>
    <n v="70"/>
    <x v="1"/>
    <s v="44894S2A_MSIL1CCDM-MLB-CLSHG4489403 Cloudy (40%-90%)"/>
    <n v="0"/>
    <s v="20221129T222612"/>
    <n v="2022"/>
    <n v="11"/>
    <n v="29"/>
    <s v="22"/>
    <s v="26"/>
    <s v="12"/>
    <s v="CLS_HG_2500X1254px_16m_S2A_MSIL1C"/>
    <s v="2A_MSIL1C_S2_CD_CLS_AC_20230627T222622_TRUE_60HTE_020CC"/>
    <s v="S2A_MSIL1C_HG_20221129T222612_60HUE_61.7CC"/>
  </r>
  <r>
    <m/>
    <x v="0"/>
    <x v="1"/>
    <s v="-36.83, 174.91 | Zoom: 13"/>
    <b v="1"/>
    <s v="New Zealand"/>
    <x v="2"/>
    <s v="HG"/>
    <d v="2022-11-24T00:00:00"/>
    <s v="60HTE"/>
    <s v="22:26:16 UTC"/>
    <n v="23.3"/>
    <x v="2"/>
    <s v="PNG"/>
    <x v="2"/>
    <x v="1"/>
    <n v="22.950000000000003"/>
    <n v="30"/>
    <x v="0"/>
    <s v="44889S2A_MSIL1CCDM-MLB-CLSHG4488902 Sunny (10%-30%)"/>
    <n v="1"/>
    <s v="20221124T222616"/>
    <n v="2022"/>
    <n v="11"/>
    <n v="24"/>
    <s v="22"/>
    <s v="26"/>
    <s v="16"/>
    <s v="CLS_HG_2500X1254px_16m_S2A_MSIL1C"/>
    <s v="2A_MSIL1C_S2_CD_CLS_AC_20230627T222622_TRUE_60HTE_020CC"/>
    <s v="S2A_MSIL1C_HG_20221124T222616_60HTE_23.3CC"/>
  </r>
  <r>
    <m/>
    <x v="0"/>
    <x v="1"/>
    <s v="-36.83, 174.91 | Zoom: 13"/>
    <b v="1"/>
    <s v="New Zealand"/>
    <x v="2"/>
    <s v="HG"/>
    <d v="2022-11-24T00:00:00"/>
    <s v="60HUE"/>
    <s v="22:26:13 UTC"/>
    <n v="22.6"/>
    <x v="2"/>
    <s v="PNG"/>
    <x v="2"/>
    <x v="1"/>
    <n v="22.950000000000003"/>
    <n v="30"/>
    <x v="0"/>
    <s v="44889S2A_MSIL1CCDM-MLB-CLSHG4488902 Sunny (10%-30%)"/>
    <n v="0"/>
    <s v="20221124T222613"/>
    <n v="2022"/>
    <n v="11"/>
    <n v="24"/>
    <s v="22"/>
    <s v="26"/>
    <s v="13"/>
    <s v="CLS_HG_2500X1254px_16m_S2A_MSIL1C"/>
    <s v="2A_MSIL1C_S2_CD_CLS_AC_20230627T222622_TRUE_60HTE_020CC"/>
    <s v="S2A_MSIL1C_HG_20221124T222613_60HUE_22.6CC"/>
  </r>
  <r>
    <m/>
    <x v="0"/>
    <x v="1"/>
    <s v="-36.83, 174.91 | Zoom: 13"/>
    <b v="1"/>
    <s v="New Zealand"/>
    <x v="2"/>
    <s v="HG"/>
    <d v="2022-11-19T00:00:00"/>
    <s v="60HTE"/>
    <s v="22:26:17 UTC"/>
    <n v="44.4"/>
    <x v="2"/>
    <s v="PNG"/>
    <x v="2"/>
    <x v="1"/>
    <n v="32.5"/>
    <n v="40"/>
    <x v="1"/>
    <s v="44884S2A_MSIL1CCDM-MLB-CLSHG4488403 Cloudy (40%-90%)"/>
    <n v="1"/>
    <s v="20221119T222617"/>
    <n v="2022"/>
    <n v="11"/>
    <n v="19"/>
    <s v="22"/>
    <s v="26"/>
    <s v="17"/>
    <s v="CLS_HG_2500X1254px_16m_S2A_MSIL1C"/>
    <s v="2A_MSIL1C_S2_CD_CLS_AC_20230627T222622_TRUE_60HTE_020CC"/>
    <s v="S2A_MSIL1C_HG_20221119T222617_60HTE_44.4CC"/>
  </r>
  <r>
    <m/>
    <x v="0"/>
    <x v="1"/>
    <s v="-36.83, 174.91 | Zoom: 13"/>
    <b v="1"/>
    <s v="New Zealand"/>
    <x v="2"/>
    <s v="HG"/>
    <d v="2022-11-19T00:00:00"/>
    <s v="60HUE"/>
    <s v="22:26:13 UTC"/>
    <n v="20.6"/>
    <x v="2"/>
    <s v="PNG"/>
    <x v="2"/>
    <x v="1"/>
    <n v="32.5"/>
    <n v="40"/>
    <x v="1"/>
    <s v="44884S2A_MSIL1CCDM-MLB-CLSHG4488403 Cloudy (40%-90%)"/>
    <n v="0"/>
    <s v="20221119T222613"/>
    <n v="2022"/>
    <n v="11"/>
    <n v="19"/>
    <s v="22"/>
    <s v="26"/>
    <s v="13"/>
    <s v="CLS_HG_2500X1254px_16m_S2A_MSIL1C"/>
    <s v="2A_MSIL1C_S2_CD_CLS_AC_20230627T222622_TRUE_60HTE_020CC"/>
    <s v="S2A_MSIL1C_HG_20221119T222613_60HUE_20.6CC"/>
  </r>
  <r>
    <m/>
    <x v="0"/>
    <x v="1"/>
    <s v="-36.83, 174.91 | Zoom: 13"/>
    <b v="1"/>
    <s v="New Zealand"/>
    <x v="2"/>
    <s v="HG"/>
    <d v="2022-11-14T00:00:00"/>
    <s v="60HTE"/>
    <s v="22:26:20 UTC"/>
    <n v="38.6"/>
    <x v="2"/>
    <s v="PNG"/>
    <x v="2"/>
    <x v="1"/>
    <n v="66.45"/>
    <n v="70"/>
    <x v="1"/>
    <s v="44879S2A_MSIL1CCDM-MLB-CLSHG4487903 Cloudy (40%-90%)"/>
    <n v="1"/>
    <s v="20221114T222620"/>
    <n v="2022"/>
    <n v="11"/>
    <n v="14"/>
    <s v="22"/>
    <s v="26"/>
    <s v="20"/>
    <s v="CLS_HG_2500X1254px_16m_S2A_MSIL1C"/>
    <s v="2A_MSIL1C_S2_CD_CLS_AC_20230627T222622_TRUE_60HTE_020CC"/>
    <s v="S2A_MSIL1C_HG_20221114T222620_60HTE_38.6CC"/>
  </r>
  <r>
    <m/>
    <x v="0"/>
    <x v="1"/>
    <s v="-36.83, 174.91 | Zoom: 13"/>
    <b v="1"/>
    <s v="New Zealand"/>
    <x v="2"/>
    <s v="HG"/>
    <d v="2022-11-14T00:00:00"/>
    <s v="60HUE"/>
    <s v="22:26:16 UTC"/>
    <n v="94.3"/>
    <x v="2"/>
    <s v="PNG"/>
    <x v="2"/>
    <x v="1"/>
    <n v="66.45"/>
    <n v="70"/>
    <x v="1"/>
    <s v="44879S2A_MSIL1CCDM-MLB-CLSHG4487903 Cloudy (40%-90%)"/>
    <n v="0"/>
    <s v="20221114T222616"/>
    <n v="2022"/>
    <n v="11"/>
    <n v="14"/>
    <s v="22"/>
    <s v="26"/>
    <s v="16"/>
    <s v="CLS_HG_2500X1254px_16m_S2A_MSIL1C"/>
    <s v="2A_MSIL1C_S2_CD_CLS_AC_20230627T222622_TRUE_60HTE_020CC"/>
    <s v="S2A_MSIL1C_HG_20221114T222616_60HUE_94.3CC"/>
  </r>
  <r>
    <m/>
    <x v="0"/>
    <x v="1"/>
    <s v="-36.83, 174.91 | Zoom: 13"/>
    <b v="1"/>
    <s v="New Zealand"/>
    <x v="2"/>
    <s v="HG"/>
    <d v="2022-11-09T00:00:00"/>
    <s v="60HTE"/>
    <s v="22:26:16 UTC"/>
    <n v="65.2"/>
    <x v="2"/>
    <s v="PNG"/>
    <x v="2"/>
    <x v="1"/>
    <n v="78.800000000000011"/>
    <n v="80"/>
    <x v="1"/>
    <s v="44874S2A_MSIL1CCDM-MLB-CLSHG4487403 Cloudy (40%-90%)"/>
    <n v="1"/>
    <s v="20221109T222616"/>
    <n v="2022"/>
    <n v="11"/>
    <s v="09"/>
    <s v="22"/>
    <s v="26"/>
    <s v="16"/>
    <s v="CLS_HG_2500X1254px_16m_S2A_MSIL1C"/>
    <s v="2A_MSIL1C_S2_CD_CLS_AC_20230627T222622_TRUE_60HTE_020CC"/>
    <s v="S2A_MSIL1C_HG_20221109T222616_60HTE_65.2CC"/>
  </r>
  <r>
    <m/>
    <x v="0"/>
    <x v="1"/>
    <s v="-36.83, 174.91 | Zoom: 13"/>
    <b v="1"/>
    <s v="New Zealand"/>
    <x v="2"/>
    <s v="HG"/>
    <d v="2022-11-09T00:00:00"/>
    <s v="60HUE"/>
    <s v="22:26:13 UTC"/>
    <n v="92.4"/>
    <x v="2"/>
    <s v="PNG"/>
    <x v="2"/>
    <x v="1"/>
    <n v="78.800000000000011"/>
    <n v="80"/>
    <x v="1"/>
    <s v="44874S2A_MSIL1CCDM-MLB-CLSHG4487403 Cloudy (40%-90%)"/>
    <n v="0"/>
    <s v="20221109T222613"/>
    <n v="2022"/>
    <n v="11"/>
    <s v="09"/>
    <s v="22"/>
    <s v="26"/>
    <s v="13"/>
    <s v="CLS_HG_2500X1254px_16m_S2A_MSIL1C"/>
    <s v="2A_MSIL1C_S2_CD_CLS_AC_20230627T222622_TRUE_60HTE_020CC"/>
    <s v="S2A_MSIL1C_HG_20221109T222613_60HUE_92.4CC"/>
  </r>
  <r>
    <m/>
    <x v="0"/>
    <x v="1"/>
    <s v="-36.83, 174.91 | Zoom: 13"/>
    <b v="1"/>
    <s v="New Zealand"/>
    <x v="2"/>
    <s v="HG"/>
    <d v="2022-11-04T00:00:00"/>
    <s v="60HTE"/>
    <s v="22:26:21 UTC"/>
    <n v="11.4"/>
    <x v="2"/>
    <s v="PNG"/>
    <x v="2"/>
    <x v="1"/>
    <n v="12.2"/>
    <n v="20"/>
    <x v="0"/>
    <s v="44869S2A_MSIL1CCDM-MLB-CLSHG4486902 Sunny (10%-30%)"/>
    <n v="1"/>
    <s v="20221104T222621"/>
    <n v="2022"/>
    <n v="11"/>
    <s v="04"/>
    <s v="22"/>
    <s v="26"/>
    <s v="21"/>
    <s v="CLS_HG_2500X1254px_16m_S2A_MSIL1C"/>
    <s v="2A_MSIL1C_S2_CD_CLS_AC_20230627T222622_TRUE_60HTE_020CC"/>
    <s v="S2A_MSIL1C_HG_20221104T222621_60HTE_11.4CC"/>
  </r>
  <r>
    <m/>
    <x v="0"/>
    <x v="1"/>
    <s v="-36.83, 174.91 | Zoom: 13"/>
    <b v="1"/>
    <s v="New Zealand"/>
    <x v="2"/>
    <s v="HG"/>
    <d v="2022-11-04T00:00:00"/>
    <s v="60HUE"/>
    <s v="22:26:18 UTC"/>
    <n v="13"/>
    <x v="2"/>
    <s v="PNG"/>
    <x v="2"/>
    <x v="1"/>
    <n v="12.2"/>
    <n v="20"/>
    <x v="0"/>
    <s v="44869S2A_MSIL1CCDM-MLB-CLSHG4486902 Sunny (10%-30%)"/>
    <n v="0"/>
    <s v="20221104T222618"/>
    <n v="2022"/>
    <n v="11"/>
    <s v="04"/>
    <s v="22"/>
    <s v="26"/>
    <s v="18"/>
    <s v="CLS_HG_2500X1254px_16m_S2A_MSIL1C"/>
    <s v="2A_MSIL1C_S2_CD_CLS_AC_20230627T222622_TRUE_60HTE_020CC"/>
    <s v="S2A_MSIL1C_HG_20221104T222618_60HUE_13CC"/>
  </r>
  <r>
    <m/>
    <x v="0"/>
    <x v="1"/>
    <s v="-36.83, 174.91 | Zoom: 13"/>
    <b v="1"/>
    <s v="New Zealand"/>
    <x v="2"/>
    <s v="HG"/>
    <d v="2022-10-30T00:00:00"/>
    <s v="60HTE"/>
    <s v="22:26:15 UTC"/>
    <n v="99.3"/>
    <x v="2"/>
    <s v="PNG"/>
    <x v="2"/>
    <x v="1"/>
    <n v="99.65"/>
    <n v="100"/>
    <x v="2"/>
    <s v="44864S2A_MSIL1CCDM-MLB-CLSHG4486404 Overcast (100%)"/>
    <n v="1"/>
    <s v="20221030T222615"/>
    <n v="2022"/>
    <n v="10"/>
    <n v="30"/>
    <s v="22"/>
    <s v="26"/>
    <s v="15"/>
    <s v="CLS_HG_2500X1254px_16m_S2A_MSIL1C"/>
    <s v="2A_MSIL1C_S2_CD_CLS_AC_20230627T222622_TRUE_60HTE_020CC"/>
    <s v="S2A_MSIL1C_HG_20221030T222615_60HTE_99.3CC"/>
  </r>
  <r>
    <m/>
    <x v="0"/>
    <x v="1"/>
    <s v="-36.83, 174.91 | Zoom: 13"/>
    <b v="1"/>
    <s v="New Zealand"/>
    <x v="2"/>
    <s v="HG"/>
    <d v="2022-10-30T00:00:00"/>
    <s v="60HUE"/>
    <s v="22:26:12 UTC"/>
    <n v="100"/>
    <x v="2"/>
    <s v="PNG"/>
    <x v="2"/>
    <x v="1"/>
    <n v="99.65"/>
    <n v="100"/>
    <x v="2"/>
    <s v="44864S2A_MSIL1CCDM-MLB-CLSHG4486404 Overcast (100%)"/>
    <n v="0"/>
    <s v="20221030T222612"/>
    <n v="2022"/>
    <n v="10"/>
    <n v="30"/>
    <s v="22"/>
    <s v="26"/>
    <s v="12"/>
    <s v="CLS_HG_2500X1254px_16m_S2A_MSIL1C"/>
    <s v="2A_MSIL1C_S2_CD_CLS_AC_20230627T222622_TRUE_60HTE_020CC"/>
    <s v="S2A_MSIL1C_HG_20221030T222612_60HUE_100CC"/>
  </r>
  <r>
    <m/>
    <x v="0"/>
    <x v="1"/>
    <s v="-36.83, 174.91 | Zoom: 13"/>
    <b v="1"/>
    <s v="New Zealand"/>
    <x v="2"/>
    <s v="HG"/>
    <d v="2022-10-25T00:00:00"/>
    <s v="60HTE"/>
    <s v="22:26:20 UTC"/>
    <n v="13.9"/>
    <x v="2"/>
    <s v="PNG"/>
    <x v="2"/>
    <x v="1"/>
    <n v="16.649999999999999"/>
    <n v="20"/>
    <x v="0"/>
    <s v="44859S2A_MSIL1CCDM-MLB-CLSHG4485902 Sunny (10%-30%)"/>
    <n v="1"/>
    <s v="20221025T222620"/>
    <n v="2022"/>
    <n v="10"/>
    <n v="25"/>
    <s v="22"/>
    <s v="26"/>
    <s v="20"/>
    <s v="CLS_HG_2500X1254px_16m_S2A_MSIL1C"/>
    <s v="2A_MSIL1C_S2_CD_CLS_AC_20230627T222622_TRUE_60HTE_020CC"/>
    <s v="S2A_MSIL1C_HG_20221025T222620_60HTE_13.9CC"/>
  </r>
  <r>
    <m/>
    <x v="0"/>
    <x v="1"/>
    <s v="-36.83, 174.91 | Zoom: 13"/>
    <b v="1"/>
    <s v="New Zealand"/>
    <x v="2"/>
    <s v="HG"/>
    <d v="2022-10-25T00:00:00"/>
    <s v="60HUE"/>
    <s v="22:26:17 UTC"/>
    <n v="19.399999999999999"/>
    <x v="2"/>
    <s v="PNG"/>
    <x v="2"/>
    <x v="1"/>
    <n v="16.649999999999999"/>
    <n v="20"/>
    <x v="0"/>
    <s v="44859S2A_MSIL1CCDM-MLB-CLSHG4485902 Sunny (10%-30%)"/>
    <n v="0"/>
    <s v="20221025T222617"/>
    <n v="2022"/>
    <n v="10"/>
    <n v="25"/>
    <s v="22"/>
    <s v="26"/>
    <s v="17"/>
    <s v="CLS_HG_2500X1254px_16m_S2A_MSIL1C"/>
    <s v="2A_MSIL1C_S2_CD_CLS_AC_20230627T222622_TRUE_60HTE_020CC"/>
    <s v="S2A_MSIL1C_HG_20221025T222617_60HUE_19.4CC"/>
  </r>
  <r>
    <m/>
    <x v="0"/>
    <x v="1"/>
    <s v="-36.83, 174.91 | Zoom: 13"/>
    <b v="1"/>
    <s v="New Zealand"/>
    <x v="2"/>
    <s v="HG"/>
    <d v="2022-10-20T00:00:00"/>
    <s v="60HTE"/>
    <s v="22:26:16 UTC"/>
    <n v="67.2"/>
    <x v="2"/>
    <s v="PNG"/>
    <x v="2"/>
    <x v="1"/>
    <n v="56.75"/>
    <n v="60"/>
    <x v="1"/>
    <s v="44854S2A_MSIL1CCDM-MLB-CLSHG4485403 Cloudy (40%-90%)"/>
    <n v="1"/>
    <s v="20221020T222616"/>
    <n v="2022"/>
    <n v="10"/>
    <n v="20"/>
    <s v="22"/>
    <s v="26"/>
    <s v="16"/>
    <s v="CLS_HG_2500X1254px_16m_S2A_MSIL1C"/>
    <s v="2A_MSIL1C_S2_CD_CLS_AC_20230627T222622_TRUE_60HTE_020CC"/>
    <s v="S2A_MSIL1C_HG_20221020T222616_60HTE_67.2CC"/>
  </r>
  <r>
    <m/>
    <x v="0"/>
    <x v="1"/>
    <s v="-36.83, 174.91 | Zoom: 13"/>
    <b v="1"/>
    <s v="New Zealand"/>
    <x v="2"/>
    <s v="HG"/>
    <d v="2022-10-20T00:00:00"/>
    <s v="60HUE"/>
    <s v="22:26:13 UTC"/>
    <n v="46.3"/>
    <x v="2"/>
    <s v="PNG"/>
    <x v="2"/>
    <x v="1"/>
    <n v="56.75"/>
    <n v="60"/>
    <x v="1"/>
    <s v="44854S2A_MSIL1CCDM-MLB-CLSHG4485403 Cloudy (40%-90%)"/>
    <n v="0"/>
    <s v="20221020T222613"/>
    <n v="2022"/>
    <n v="10"/>
    <n v="20"/>
    <s v="22"/>
    <s v="26"/>
    <s v="13"/>
    <s v="CLS_HG_2500X1254px_16m_S2A_MSIL1C"/>
    <s v="2A_MSIL1C_S2_CD_CLS_AC_20230627T222622_TRUE_60HTE_020CC"/>
    <s v="S2A_MSIL1C_HG_20221020T222613_60HUE_46.3CC"/>
  </r>
  <r>
    <m/>
    <x v="0"/>
    <x v="1"/>
    <s v="-36.83, 174.91 | Zoom: 13"/>
    <b v="1"/>
    <s v="New Zealand"/>
    <x v="2"/>
    <s v="HG"/>
    <d v="2022-10-15T00:00:00"/>
    <s v="60HTE"/>
    <s v="22:26:21 UTC"/>
    <n v="25.6"/>
    <x v="2"/>
    <s v="PNG"/>
    <x v="2"/>
    <x v="1"/>
    <n v="18.5"/>
    <n v="20"/>
    <x v="0"/>
    <s v="44849S2A_MSIL1CCDM-MLB-CLSHG4484902 Sunny (10%-30%)"/>
    <n v="1"/>
    <s v="20221015T222621"/>
    <n v="2022"/>
    <n v="10"/>
    <n v="15"/>
    <s v="22"/>
    <s v="26"/>
    <s v="21"/>
    <s v="CLS_HG_2500X1254px_16m_S2A_MSIL1C"/>
    <s v="2A_MSIL1C_S2_CD_CLS_AC_20230627T222622_TRUE_60HTE_020CC"/>
    <s v="S2A_MSIL1C_HG_20221015T222621_60HTE_25.6CC"/>
  </r>
  <r>
    <m/>
    <x v="0"/>
    <x v="1"/>
    <s v="-36.83, 174.91 | Zoom: 13"/>
    <b v="1"/>
    <s v="New Zealand"/>
    <x v="2"/>
    <s v="HG"/>
    <d v="2022-10-15T00:00:00"/>
    <s v="60HUE"/>
    <s v="22:26:17 UTC"/>
    <n v="11.4"/>
    <x v="2"/>
    <s v="PNG"/>
    <x v="2"/>
    <x v="1"/>
    <n v="18.5"/>
    <n v="20"/>
    <x v="0"/>
    <s v="44849S2A_MSIL1CCDM-MLB-CLSHG4484902 Sunny (10%-30%)"/>
    <n v="0"/>
    <s v="20221015T222617"/>
    <n v="2022"/>
    <n v="10"/>
    <n v="15"/>
    <s v="22"/>
    <s v="26"/>
    <s v="17"/>
    <s v="CLS_HG_2500X1254px_16m_S2A_MSIL1C"/>
    <s v="2A_MSIL1C_S2_CD_CLS_AC_20230627T222622_TRUE_60HTE_020CC"/>
    <s v="S2A_MSIL1C_HG_20221015T222617_60HUE_11.4CC"/>
  </r>
  <r>
    <m/>
    <x v="0"/>
    <x v="1"/>
    <s v="-36.83, 174.91 | Zoom: 13"/>
    <b v="1"/>
    <s v="New Zealand"/>
    <x v="2"/>
    <s v="HG"/>
    <d v="2022-10-10T00:00:00"/>
    <s v="60HTE"/>
    <s v="22:26:15 UTC"/>
    <n v="11.7"/>
    <x v="2"/>
    <s v="PNG"/>
    <x v="2"/>
    <x v="1"/>
    <n v="10.95"/>
    <n v="20"/>
    <x v="0"/>
    <s v="44844S2A_MSIL1CCDM-MLB-CLSHG4484402 Sunny (10%-30%)"/>
    <n v="1"/>
    <s v="20221010T222615"/>
    <n v="2022"/>
    <n v="10"/>
    <n v="10"/>
    <s v="22"/>
    <s v="26"/>
    <s v="15"/>
    <s v="CLS_HG_2500X1254px_16m_S2A_MSIL1C"/>
    <s v="2A_MSIL1C_S2_CD_CLS_AC_20230627T222622_TRUE_60HTE_020CC"/>
    <s v="S2A_MSIL1C_HG_20221010T222615_60HTE_11.7CC"/>
  </r>
  <r>
    <m/>
    <x v="0"/>
    <x v="1"/>
    <s v="-36.83, 174.91 | Zoom: 13"/>
    <b v="1"/>
    <s v="New Zealand"/>
    <x v="2"/>
    <s v="HG"/>
    <d v="2022-10-10T00:00:00"/>
    <s v="60HUE"/>
    <s v="22:26:12 UTC"/>
    <n v="10.199999999999999"/>
    <x v="2"/>
    <s v="PNG"/>
    <x v="2"/>
    <x v="1"/>
    <n v="10.95"/>
    <n v="20"/>
    <x v="0"/>
    <s v="44844S2A_MSIL1CCDM-MLB-CLSHG4484402 Sunny (10%-30%)"/>
    <n v="0"/>
    <s v="20221010T222612"/>
    <n v="2022"/>
    <n v="10"/>
    <n v="10"/>
    <s v="22"/>
    <s v="26"/>
    <s v="12"/>
    <s v="CLS_HG_2500X1254px_16m_S2A_MSIL1C"/>
    <s v="2A_MSIL1C_S2_CD_CLS_AC_20230627T222622_TRUE_60HTE_020CC"/>
    <s v="S2A_MSIL1C_HG_20221010T222612_60HUE_10.2CC"/>
  </r>
  <r>
    <m/>
    <x v="0"/>
    <x v="1"/>
    <s v="-36.83, 174.91 | Zoom: 13"/>
    <b v="1"/>
    <s v="New Zealand"/>
    <x v="2"/>
    <s v="HG"/>
    <d v="2022-10-05T00:00:00"/>
    <s v="60HTE"/>
    <s v="22:26:24 UTC"/>
    <n v="85.1"/>
    <x v="2"/>
    <s v="PNG"/>
    <x v="2"/>
    <x v="1"/>
    <n v="70.199999999999989"/>
    <n v="80"/>
    <x v="1"/>
    <s v="44839S2A_MSIL1CCDM-MLB-CLSHG4483903 Cloudy (40%-90%)"/>
    <n v="1"/>
    <s v="20221005T222624"/>
    <n v="2022"/>
    <n v="10"/>
    <s v="05"/>
    <s v="22"/>
    <s v="26"/>
    <s v="24"/>
    <s v="CLS_HG_2500X1254px_16m_S2A_MSIL1C"/>
    <s v="2A_MSIL1C_S2_CD_CLS_AC_20230627T222622_TRUE_60HTE_020CC"/>
    <s v="S2A_MSIL1C_HG_20221005T222624_60HTE_85.1CC"/>
  </r>
  <r>
    <m/>
    <x v="0"/>
    <x v="1"/>
    <s v="-36.83, 174.91 | Zoom: 13"/>
    <b v="1"/>
    <s v="New Zealand"/>
    <x v="2"/>
    <s v="HG"/>
    <d v="2022-10-05T00:00:00"/>
    <s v="60HUE"/>
    <s v="22:26:20 UTC"/>
    <n v="55.3"/>
    <x v="2"/>
    <s v="PNG"/>
    <x v="2"/>
    <x v="1"/>
    <n v="70.199999999999989"/>
    <n v="80"/>
    <x v="1"/>
    <s v="44839S2A_MSIL1CCDM-MLB-CLSHG4483903 Cloudy (40%-90%)"/>
    <n v="0"/>
    <s v="20221005T222620"/>
    <n v="2022"/>
    <n v="10"/>
    <s v="05"/>
    <s v="22"/>
    <s v="26"/>
    <s v="20"/>
    <s v="CLS_HG_2500X1254px_16m_S2A_MSIL1C"/>
    <s v="2A_MSIL1C_S2_CD_CLS_AC_20230627T222622_TRUE_60HTE_020CC"/>
    <s v="S2A_MSIL1C_HG_20221005T222620_60HUE_55.3CC"/>
  </r>
  <r>
    <m/>
    <x v="0"/>
    <x v="1"/>
    <s v="-36.83, 174.91 | Zoom: 13"/>
    <b v="1"/>
    <s v="New Zealand"/>
    <x v="2"/>
    <s v="HG"/>
    <d v="2022-09-30T00:00:00"/>
    <s v="60HTE"/>
    <s v="22:26:16 UTC"/>
    <n v="100"/>
    <x v="2"/>
    <s v="PNG"/>
    <x v="2"/>
    <x v="1"/>
    <n v="100"/>
    <n v="100"/>
    <x v="2"/>
    <s v="44834S2A_MSIL1CCDM-MLB-CLSHG4483404 Overcast (100%)"/>
    <n v="1"/>
    <s v="20220930T222616"/>
    <n v="2022"/>
    <s v="09"/>
    <n v="30"/>
    <s v="22"/>
    <s v="26"/>
    <s v="16"/>
    <s v="CLS_HG_2500X1254px_16m_S2A_MSIL1C"/>
    <s v="2A_MSIL1C_S2_CD_CLS_AC_20230627T222622_TRUE_60HTE_020CC"/>
    <s v="S2A_MSIL1C_HG_20220930T222616_60HTE_100CC"/>
  </r>
  <r>
    <m/>
    <x v="0"/>
    <x v="1"/>
    <s v="-36.83, 174.91 | Zoom: 13"/>
    <b v="1"/>
    <s v="New Zealand"/>
    <x v="2"/>
    <s v="HG"/>
    <d v="2022-09-30T00:00:00"/>
    <s v="60HUE"/>
    <s v="22:26:13 UTC"/>
    <n v="100"/>
    <x v="2"/>
    <s v="PNG"/>
    <x v="2"/>
    <x v="1"/>
    <n v="100"/>
    <n v="100"/>
    <x v="2"/>
    <s v="44834S2A_MSIL1CCDM-MLB-CLSHG4483404 Overcast (100%)"/>
    <n v="0"/>
    <s v="20220930T222613"/>
    <n v="2022"/>
    <s v="09"/>
    <n v="30"/>
    <s v="22"/>
    <s v="26"/>
    <s v="13"/>
    <s v="CLS_HG_2500X1254px_16m_S2A_MSIL1C"/>
    <s v="2A_MSIL1C_S2_CD_CLS_AC_20230627T222622_TRUE_60HTE_020CC"/>
    <s v="S2A_MSIL1C_HG_20220930T222613_60HUE_100CC"/>
  </r>
  <r>
    <m/>
    <x v="0"/>
    <x v="1"/>
    <s v="-36.83, 174.91 | Zoom: 13"/>
    <b v="1"/>
    <s v="New Zealand"/>
    <x v="2"/>
    <s v="HG"/>
    <d v="2022-09-25T00:00:00"/>
    <s v="60HTE"/>
    <s v="22:26:24 UTC"/>
    <n v="85"/>
    <x v="2"/>
    <s v="PNG"/>
    <x v="2"/>
    <x v="1"/>
    <n v="85.1"/>
    <n v="90"/>
    <x v="1"/>
    <s v="44829S2A_MSIL1CCDM-MLB-CLSHG4482903 Cloudy (40%-90%)"/>
    <n v="1"/>
    <s v="20220925T222624"/>
    <n v="2022"/>
    <s v="09"/>
    <n v="25"/>
    <s v="22"/>
    <s v="26"/>
    <s v="24"/>
    <s v="CLS_HG_2500X1254px_16m_S2A_MSIL1C"/>
    <s v="2A_MSIL1C_S2_CD_CLS_AC_20230627T222622_TRUE_60HTE_020CC"/>
    <s v="S2A_MSIL1C_HG_20220925T222624_60HTE_85CC"/>
  </r>
  <r>
    <m/>
    <x v="0"/>
    <x v="1"/>
    <s v="-36.83, 174.91 | Zoom: 13"/>
    <b v="1"/>
    <s v="New Zealand"/>
    <x v="2"/>
    <s v="HG"/>
    <d v="2022-09-25T00:00:00"/>
    <s v="60HUE"/>
    <s v="22:26:25 UTC"/>
    <n v="85.2"/>
    <x v="2"/>
    <s v="PNG"/>
    <x v="2"/>
    <x v="1"/>
    <n v="85.1"/>
    <n v="90"/>
    <x v="1"/>
    <s v="44829S2A_MSIL1CCDM-MLB-CLSHG4482903 Cloudy (40%-90%)"/>
    <n v="0"/>
    <s v="20220925T222625"/>
    <n v="2022"/>
    <s v="09"/>
    <n v="25"/>
    <s v="22"/>
    <s v="26"/>
    <s v="25"/>
    <s v="CLS_HG_2500X1254px_16m_S2A_MSIL1C"/>
    <s v="2A_MSIL1C_S2_CD_CLS_AC_20230627T222622_TRUE_60HTE_020CC"/>
    <s v="S2A_MSIL1C_HG_20220925T222625_60HUE_85.2CC"/>
  </r>
  <r>
    <m/>
    <x v="0"/>
    <x v="1"/>
    <s v="-36.83, 174.91 | Zoom: 13"/>
    <b v="1"/>
    <s v="New Zealand"/>
    <x v="2"/>
    <s v="HG"/>
    <d v="2022-09-20T00:00:00"/>
    <s v="60HTE"/>
    <s v="22:26:18 UTC"/>
    <n v="34.4"/>
    <x v="2"/>
    <s v="PNG"/>
    <x v="2"/>
    <x v="1"/>
    <n v="34.15"/>
    <n v="40"/>
    <x v="1"/>
    <s v="44824S2A_MSIL1CCDM-MLB-CLSHG4482403 Cloudy (40%-90%)"/>
    <n v="1"/>
    <s v="20220920T222618"/>
    <n v="2022"/>
    <s v="09"/>
    <n v="20"/>
    <s v="22"/>
    <s v="26"/>
    <s v="18"/>
    <s v="CLS_HG_2500X1254px_16m_S2A_MSIL1C"/>
    <s v="2A_MSIL1C_S2_CD_CLS_AC_20230627T222622_TRUE_60HTE_020CC"/>
    <s v="S2A_MSIL1C_HG_20220920T222618_60HTE_34.4CC"/>
  </r>
  <r>
    <m/>
    <x v="0"/>
    <x v="1"/>
    <s v="-36.83, 174.91 | Zoom: 13"/>
    <b v="1"/>
    <s v="New Zealand"/>
    <x v="2"/>
    <s v="HG"/>
    <d v="2022-09-20T00:00:00"/>
    <s v="60HUE"/>
    <s v="22:26:20 UTC"/>
    <n v="33.9"/>
    <x v="2"/>
    <s v="PNG"/>
    <x v="2"/>
    <x v="1"/>
    <n v="34.15"/>
    <n v="40"/>
    <x v="1"/>
    <s v="44824S2A_MSIL1CCDM-MLB-CLSHG4482403 Cloudy (40%-90%)"/>
    <n v="0"/>
    <s v="20220920T222620"/>
    <n v="2022"/>
    <s v="09"/>
    <n v="20"/>
    <s v="22"/>
    <s v="26"/>
    <s v="20"/>
    <s v="CLS_HG_2500X1254px_16m_S2A_MSIL1C"/>
    <s v="2A_MSIL1C_S2_CD_CLS_AC_20230627T222622_TRUE_60HTE_020CC"/>
    <s v="S2A_MSIL1C_HG_20220920T222620_60HUE_33.9CC"/>
  </r>
  <r>
    <m/>
    <x v="0"/>
    <x v="1"/>
    <s v="-36.83, 174.91 | Zoom: 13"/>
    <b v="1"/>
    <s v="New Zealand"/>
    <x v="2"/>
    <s v="HG"/>
    <d v="2022-09-15T00:00:00"/>
    <s v="60HTE"/>
    <s v="22:26:26 UTC"/>
    <n v="73.400000000000006"/>
    <x v="2"/>
    <s v="PNG"/>
    <x v="2"/>
    <x v="1"/>
    <n v="67.599999999999994"/>
    <n v="70"/>
    <x v="1"/>
    <s v="44819S2A_MSIL1CCDM-MLB-CLSHG4481903 Cloudy (40%-90%)"/>
    <n v="1"/>
    <s v="20220915T222626"/>
    <n v="2022"/>
    <s v="09"/>
    <n v="15"/>
    <s v="22"/>
    <s v="26"/>
    <s v="26"/>
    <s v="CLS_HG_2500X1254px_16m_S2A_MSIL1C"/>
    <s v="2A_MSIL1C_S2_CD_CLS_AC_20230627T222622_TRUE_60HTE_020CC"/>
    <s v="S2A_MSIL1C_HG_20220915T222626_60HTE_73.4CC"/>
  </r>
  <r>
    <m/>
    <x v="0"/>
    <x v="1"/>
    <s v="-36.83, 174.91 | Zoom: 13"/>
    <b v="1"/>
    <s v="New Zealand"/>
    <x v="2"/>
    <s v="HG"/>
    <d v="2022-09-15T00:00:00"/>
    <s v="60HUE"/>
    <s v="22:26:23 UTC"/>
    <n v="61.8"/>
    <x v="2"/>
    <s v="PNG"/>
    <x v="2"/>
    <x v="1"/>
    <n v="67.599999999999994"/>
    <n v="70"/>
    <x v="1"/>
    <s v="44819S2A_MSIL1CCDM-MLB-CLSHG4481903 Cloudy (40%-90%)"/>
    <n v="0"/>
    <s v="20220915T222623"/>
    <n v="2022"/>
    <s v="09"/>
    <n v="15"/>
    <s v="22"/>
    <s v="26"/>
    <s v="23"/>
    <s v="CLS_HG_2500X1254px_16m_S2A_MSIL1C"/>
    <s v="2A_MSIL1C_S2_CD_CLS_AC_20230627T222622_TRUE_60HTE_020CC"/>
    <s v="S2A_MSIL1C_HG_20220915T222623_60HUE_61.8CC"/>
  </r>
  <r>
    <m/>
    <x v="0"/>
    <x v="1"/>
    <s v="-36.83, 174.91 | Zoom: 13"/>
    <b v="1"/>
    <s v="New Zealand"/>
    <x v="2"/>
    <s v="HG"/>
    <d v="2022-09-10T00:00:00"/>
    <s v="60HTE"/>
    <s v="22:26:19 UTC"/>
    <n v="43.8"/>
    <x v="2"/>
    <s v="PNG"/>
    <x v="2"/>
    <x v="1"/>
    <n v="54.6"/>
    <n v="60"/>
    <x v="1"/>
    <s v="44814S2A_MSIL1CCDM-MLB-CLSHG4481403 Cloudy (40%-90%)"/>
    <n v="1"/>
    <s v="20220910T222619"/>
    <n v="2022"/>
    <s v="09"/>
    <n v="10"/>
    <s v="22"/>
    <s v="26"/>
    <s v="19"/>
    <s v="CLS_HG_2500X1254px_16m_S2A_MSIL1C"/>
    <s v="2A_MSIL1C_S2_CD_CLS_AC_20230627T222622_TRUE_60HTE_020CC"/>
    <s v="S2A_MSIL1C_HG_20220910T222619_60HTE_43.8CC"/>
  </r>
  <r>
    <m/>
    <x v="0"/>
    <x v="1"/>
    <s v="-36.83, 174.91 | Zoom: 13"/>
    <b v="1"/>
    <s v="New Zealand"/>
    <x v="2"/>
    <s v="HG"/>
    <d v="2022-09-10T00:00:00"/>
    <s v="60HUE"/>
    <s v="22:26:16 UTC"/>
    <n v="65.400000000000006"/>
    <x v="2"/>
    <s v="PNG"/>
    <x v="2"/>
    <x v="1"/>
    <n v="54.6"/>
    <n v="60"/>
    <x v="1"/>
    <s v="44814S2A_MSIL1CCDM-MLB-CLSHG4481403 Cloudy (40%-90%)"/>
    <n v="0"/>
    <s v="20220910T222616"/>
    <n v="2022"/>
    <s v="09"/>
    <n v="10"/>
    <s v="22"/>
    <s v="26"/>
    <s v="16"/>
    <s v="CLS_HG_2500X1254px_16m_S2A_MSIL1C"/>
    <s v="2A_MSIL1C_S2_CD_CLS_AC_20230627T222622_TRUE_60HTE_020CC"/>
    <s v="S2A_MSIL1C_HG_20220910T222616_60HUE_65.4CC"/>
  </r>
  <r>
    <m/>
    <x v="0"/>
    <x v="1"/>
    <s v="-36.83, 174.91 | Zoom: 13"/>
    <b v="1"/>
    <s v="New Zealand"/>
    <x v="2"/>
    <s v="HG"/>
    <d v="2022-09-05T00:00:00"/>
    <s v="60HTE"/>
    <s v="22:26:29 UTC"/>
    <n v="0.2"/>
    <x v="2"/>
    <s v="PNG"/>
    <x v="2"/>
    <x v="1"/>
    <n v="1.05"/>
    <n v="10"/>
    <x v="0"/>
    <s v="44809S2A_MSIL1CCDM-MLB-CLSHG4480902 Sunny (10%-30%)"/>
    <n v="1"/>
    <s v="20220905T222629"/>
    <n v="2022"/>
    <s v="09"/>
    <s v="05"/>
    <s v="22"/>
    <s v="26"/>
    <s v="29"/>
    <s v="CLS_HG_2500X1254px_16m_S2A_MSIL1C"/>
    <s v="2A_MSIL1C_S2_CD_CLS_AC_20230627T222622_TRUE_60HTE_020CC"/>
    <s v="S2A_MSIL1C_HG_20220905T222629_60HTE_0.2CC"/>
  </r>
  <r>
    <m/>
    <x v="0"/>
    <x v="1"/>
    <s v="-36.83, 174.91 | Zoom: 13"/>
    <b v="1"/>
    <s v="New Zealand"/>
    <x v="2"/>
    <s v="HG"/>
    <d v="2022-09-05T00:00:00"/>
    <s v="60HUE"/>
    <s v="22:26:25 UTC"/>
    <n v="1.9"/>
    <x v="2"/>
    <s v="PNG"/>
    <x v="2"/>
    <x v="1"/>
    <n v="1.05"/>
    <n v="10"/>
    <x v="0"/>
    <s v="44809S2A_MSIL1CCDM-MLB-CLSHG4480902 Sunny (10%-30%)"/>
    <n v="0"/>
    <s v="20220905T222625"/>
    <n v="2022"/>
    <s v="09"/>
    <s v="05"/>
    <s v="22"/>
    <s v="26"/>
    <s v="25"/>
    <s v="CLS_HG_2500X1254px_16m_S2A_MSIL1C"/>
    <s v="2A_MSIL1C_S2_CD_CLS_AC_20230627T222622_TRUE_60HTE_020CC"/>
    <s v="S2A_MSIL1C_HG_20220905T222625_60HUE_1.9CC"/>
  </r>
  <r>
    <m/>
    <x v="0"/>
    <x v="1"/>
    <s v="-36.83, 174.91 | Zoom: 13"/>
    <b v="1"/>
    <s v="New Zealand"/>
    <x v="2"/>
    <s v="HG"/>
    <d v="2022-08-31T00:00:00"/>
    <s v="60HTE"/>
    <s v="22:26:18 UTC"/>
    <n v="44.6"/>
    <x v="2"/>
    <s v="PNG"/>
    <x v="2"/>
    <x v="1"/>
    <n v="40.200000000000003"/>
    <n v="50"/>
    <x v="1"/>
    <s v="44804S2A_MSIL1CCDM-MLB-CLSHG4480403 Cloudy (40%-90%)"/>
    <n v="1"/>
    <s v="20220831T222618"/>
    <n v="2022"/>
    <s v="08"/>
    <n v="31"/>
    <s v="22"/>
    <s v="26"/>
    <s v="18"/>
    <s v="CLS_HG_2500X1254px_16m_S2A_MSIL1C"/>
    <s v="2A_MSIL1C_S2_CD_CLS_AC_20230627T222622_TRUE_60HTE_020CC"/>
    <s v="S2A_MSIL1C_HG_20220831T222618_60HTE_44.6CC"/>
  </r>
  <r>
    <m/>
    <x v="0"/>
    <x v="1"/>
    <s v="-36.83, 174.91 | Zoom: 13"/>
    <b v="1"/>
    <s v="New Zealand"/>
    <x v="2"/>
    <s v="HG"/>
    <d v="2022-08-31T00:00:00"/>
    <s v="60HUE"/>
    <s v="22:26:15 UTC"/>
    <n v="35.799999999999997"/>
    <x v="2"/>
    <s v="PNG"/>
    <x v="2"/>
    <x v="1"/>
    <n v="40.200000000000003"/>
    <n v="50"/>
    <x v="1"/>
    <s v="44804S2A_MSIL1CCDM-MLB-CLSHG4480403 Cloudy (40%-90%)"/>
    <n v="0"/>
    <s v="20220831T222615"/>
    <n v="2022"/>
    <s v="08"/>
    <n v="31"/>
    <s v="22"/>
    <s v="26"/>
    <s v="15"/>
    <s v="CLS_HG_2500X1254px_16m_S2A_MSIL1C"/>
    <s v="2A_MSIL1C_S2_CD_CLS_AC_20230627T222622_TRUE_60HTE_020CC"/>
    <s v="S2A_MSIL1C_HG_20220831T222615_60HUE_35.8CC"/>
  </r>
  <r>
    <m/>
    <x v="0"/>
    <x v="1"/>
    <s v="-36.83, 174.91 | Zoom: 13"/>
    <b v="1"/>
    <s v="New Zealand"/>
    <x v="2"/>
    <s v="HG"/>
    <d v="2022-08-26T00:00:00"/>
    <s v="60HTE"/>
    <s v="22:26:29 UTC"/>
    <n v="17.399999999999999"/>
    <x v="2"/>
    <s v="PNG"/>
    <x v="2"/>
    <x v="1"/>
    <n v="19.600000000000001"/>
    <n v="20"/>
    <x v="0"/>
    <s v="44799S2A_MSIL1CCDM-MLB-CLSHG4479902 Sunny (10%-30%)"/>
    <n v="1"/>
    <s v="20220826T222629"/>
    <n v="2022"/>
    <s v="08"/>
    <n v="26"/>
    <s v="22"/>
    <s v="26"/>
    <s v="29"/>
    <s v="CLS_HG_2500X1254px_16m_S2A_MSIL1C"/>
    <s v="2A_MSIL1C_S2_CD_CLS_AC_20230627T222622_TRUE_60HTE_020CC"/>
    <s v="S2A_MSIL1C_HG_20220826T222629_60HTE_17.4CC"/>
  </r>
  <r>
    <m/>
    <x v="0"/>
    <x v="1"/>
    <s v="-36.83, 174.91 | Zoom: 13"/>
    <b v="1"/>
    <s v="New Zealand"/>
    <x v="2"/>
    <s v="HG"/>
    <d v="2022-08-26T00:00:00"/>
    <s v="60HUE"/>
    <s v="22:26:26 UTC"/>
    <n v="21.8"/>
    <x v="2"/>
    <s v="PNG"/>
    <x v="2"/>
    <x v="1"/>
    <n v="19.600000000000001"/>
    <n v="20"/>
    <x v="0"/>
    <s v="44799S2A_MSIL1CCDM-MLB-CLSHG4479902 Sunny (10%-30%)"/>
    <n v="0"/>
    <s v="20220826T222626"/>
    <n v="2022"/>
    <s v="08"/>
    <n v="26"/>
    <s v="22"/>
    <s v="26"/>
    <s v="26"/>
    <s v="CLS_HG_2500X1254px_16m_S2A_MSIL1C"/>
    <s v="2A_MSIL1C_S2_CD_CLS_AC_20230627T222622_TRUE_60HTE_020CC"/>
    <s v="S2A_MSIL1C_HG_20220826T222626_60HUE_21.8CC"/>
  </r>
  <r>
    <m/>
    <x v="0"/>
    <x v="1"/>
    <s v="-36.83, 174.91 | Zoom: 13"/>
    <b v="1"/>
    <s v="New Zealand"/>
    <x v="2"/>
    <s v="HG"/>
    <d v="2022-08-21T00:00:00"/>
    <s v="60HTE"/>
    <s v="22:26:18 UTC"/>
    <n v="53.3"/>
    <x v="2"/>
    <s v="PNG"/>
    <x v="2"/>
    <x v="1"/>
    <n v="50.75"/>
    <n v="60"/>
    <x v="1"/>
    <s v="44794S2A_MSIL1CCDM-MLB-CLSHG4479403 Cloudy (40%-90%)"/>
    <n v="1"/>
    <s v="20220821T222618"/>
    <n v="2022"/>
    <s v="08"/>
    <n v="21"/>
    <s v="22"/>
    <s v="26"/>
    <s v="18"/>
    <s v="CLS_HG_2500X1254px_16m_S2A_MSIL1C"/>
    <s v="2A_MSIL1C_S2_CD_CLS_AC_20230627T222622_TRUE_60HTE_020CC"/>
    <s v="S2A_MSIL1C_HG_20220821T222618_60HTE_53.3CC"/>
  </r>
  <r>
    <m/>
    <x v="0"/>
    <x v="1"/>
    <s v="-36.83, 174.91 | Zoom: 13"/>
    <b v="1"/>
    <s v="New Zealand"/>
    <x v="2"/>
    <s v="HG"/>
    <d v="2022-08-21T00:00:00"/>
    <s v="60HUE"/>
    <s v="22:26:15 UTC"/>
    <n v="48.2"/>
    <x v="2"/>
    <s v="PNG"/>
    <x v="2"/>
    <x v="1"/>
    <n v="50.75"/>
    <n v="60"/>
    <x v="1"/>
    <s v="44794S2A_MSIL1CCDM-MLB-CLSHG4479403 Cloudy (40%-90%)"/>
    <n v="0"/>
    <s v="20220821T222615"/>
    <n v="2022"/>
    <s v="08"/>
    <n v="21"/>
    <s v="22"/>
    <s v="26"/>
    <s v="15"/>
    <s v="CLS_HG_2500X1254px_16m_S2A_MSIL1C"/>
    <s v="2A_MSIL1C_S2_CD_CLS_AC_20230627T222622_TRUE_60HTE_020CC"/>
    <s v="S2A_MSIL1C_HG_20220821T222615_60HUE_48.2CC"/>
  </r>
  <r>
    <m/>
    <x v="0"/>
    <x v="1"/>
    <s v="-36.83, 174.91 | Zoom: 13"/>
    <b v="1"/>
    <s v="New Zealand"/>
    <x v="2"/>
    <s v="HG"/>
    <d v="2022-08-16T00:00:00"/>
    <s v="60HTE"/>
    <s v="22:26:29 UTC"/>
    <n v="100"/>
    <x v="2"/>
    <s v="PNG"/>
    <x v="2"/>
    <x v="1"/>
    <n v="100"/>
    <n v="100"/>
    <x v="2"/>
    <s v="44789S2A_MSIL1CCDM-MLB-CLSHG4478904 Overcast (100%)"/>
    <n v="1"/>
    <s v="20220816T222629"/>
    <n v="2022"/>
    <s v="08"/>
    <n v="16"/>
    <s v="22"/>
    <s v="26"/>
    <s v="29"/>
    <s v="CLS_HG_2500X1254px_16m_S2A_MSIL1C"/>
    <s v="2A_MSIL1C_S2_CD_CLS_AC_20230627T222622_TRUE_60HTE_020CC"/>
    <s v="S2A_MSIL1C_HG_20220816T222629_60HTE_100CC"/>
  </r>
  <r>
    <m/>
    <x v="0"/>
    <x v="1"/>
    <s v="-36.83, 174.91 | Zoom: 13"/>
    <b v="1"/>
    <s v="New Zealand"/>
    <x v="2"/>
    <s v="HG"/>
    <d v="2022-08-16T00:00:00"/>
    <s v="60HUE"/>
    <s v="22:26:26 UTC"/>
    <n v="100"/>
    <x v="2"/>
    <s v="PNG"/>
    <x v="2"/>
    <x v="1"/>
    <n v="100"/>
    <n v="100"/>
    <x v="2"/>
    <s v="44789S2A_MSIL1CCDM-MLB-CLSHG4478904 Overcast (100%)"/>
    <n v="0"/>
    <s v="20220816T222626"/>
    <n v="2022"/>
    <s v="08"/>
    <n v="16"/>
    <s v="22"/>
    <s v="26"/>
    <s v="26"/>
    <s v="CLS_HG_2500X1254px_16m_S2A_MSIL1C"/>
    <s v="2A_MSIL1C_S2_CD_CLS_AC_20230627T222622_TRUE_60HTE_020CC"/>
    <s v="S2A_MSIL1C_HG_20220816T222626_60HUE_100CC"/>
  </r>
  <r>
    <m/>
    <x v="0"/>
    <x v="1"/>
    <s v="-36.83, 174.91 | Zoom: 13"/>
    <b v="1"/>
    <s v="New Zealand"/>
    <x v="2"/>
    <s v="HG"/>
    <d v="2022-08-11T00:00:00"/>
    <s v="60HTE"/>
    <s v="22:26:20 UTC"/>
    <n v="1.3"/>
    <x v="2"/>
    <s v="PNG"/>
    <x v="2"/>
    <x v="1"/>
    <n v="0.65"/>
    <n v="10"/>
    <x v="0"/>
    <s v="44784S2A_MSIL1CCDM-MLB-CLSHG4478402 Sunny (10%-30%)"/>
    <n v="1"/>
    <s v="20220811T222620"/>
    <n v="2022"/>
    <s v="08"/>
    <n v="11"/>
    <s v="22"/>
    <s v="26"/>
    <s v="20"/>
    <s v="CLS_HG_2500X1254px_16m_S2A_MSIL1C"/>
    <s v="2A_MSIL1C_S2_CD_CLS_AC_20230627T222622_TRUE_60HTE_020CC"/>
    <s v="S2A_MSIL1C_HG_20220811T222620_60HTE_1.3CC"/>
  </r>
  <r>
    <m/>
    <x v="0"/>
    <x v="1"/>
    <s v="-36.83, 174.91 | Zoom: 13"/>
    <b v="1"/>
    <s v="New Zealand"/>
    <x v="2"/>
    <s v="HG"/>
    <d v="2022-08-11T00:00:00"/>
    <s v="60HUE"/>
    <s v="22:26:17 UTC"/>
    <n v="0"/>
    <x v="2"/>
    <s v="PNG"/>
    <x v="2"/>
    <x v="1"/>
    <n v="0.65"/>
    <n v="10"/>
    <x v="0"/>
    <s v="44784S2A_MSIL1CCDM-MLB-CLSHG4478402 Sunny (10%-30%)"/>
    <n v="0"/>
    <s v="20220811T222617"/>
    <n v="2022"/>
    <s v="08"/>
    <n v="11"/>
    <s v="22"/>
    <s v="26"/>
    <s v="17"/>
    <s v="CLS_HG_2500X1254px_16m_S2A_MSIL1C"/>
    <s v="2A_MSIL1C_S2_CD_CLS_AC_20230627T222622_TRUE_60HTE_020CC"/>
    <s v="S2A_MSIL1C_HG_20220811T222617_60HUE_0CC"/>
  </r>
  <r>
    <m/>
    <x v="0"/>
    <x v="1"/>
    <s v="-36.83, 174.91 | Zoom: 13"/>
    <b v="1"/>
    <s v="New Zealand"/>
    <x v="2"/>
    <s v="HG"/>
    <d v="2022-08-06T00:00:00"/>
    <s v="60HTE"/>
    <s v="22:26:28 UTC"/>
    <n v="100"/>
    <x v="2"/>
    <s v="PNG"/>
    <x v="2"/>
    <x v="1"/>
    <n v="100"/>
    <n v="100"/>
    <x v="2"/>
    <s v="44779S2A_MSIL1CCDM-MLB-CLSHG4477904 Overcast (100%)"/>
    <n v="1"/>
    <s v="20220806T222628"/>
    <n v="2022"/>
    <s v="08"/>
    <s v="06"/>
    <s v="22"/>
    <s v="26"/>
    <s v="28"/>
    <s v="CLS_HG_2500X1254px_16m_S2A_MSIL1C"/>
    <s v="2A_MSIL1C_S2_CD_CLS_AC_20230627T222622_TRUE_60HTE_020CC"/>
    <s v="S2A_MSIL1C_HG_20220806T222628_60HTE_100CC"/>
  </r>
  <r>
    <m/>
    <x v="0"/>
    <x v="1"/>
    <s v="-36.83, 174.91 | Zoom: 13"/>
    <b v="1"/>
    <s v="New Zealand"/>
    <x v="2"/>
    <s v="HG"/>
    <d v="2022-08-06T00:00:00"/>
    <s v="60HUE"/>
    <s v="22:26:25 UTC"/>
    <n v="100"/>
    <x v="2"/>
    <s v="PNG"/>
    <x v="2"/>
    <x v="1"/>
    <n v="100"/>
    <n v="100"/>
    <x v="2"/>
    <s v="44779S2A_MSIL1CCDM-MLB-CLSHG4477904 Overcast (100%)"/>
    <n v="0"/>
    <s v="20220806T222625"/>
    <n v="2022"/>
    <s v="08"/>
    <s v="06"/>
    <s v="22"/>
    <s v="26"/>
    <s v="25"/>
    <s v="CLS_HG_2500X1254px_16m_S2A_MSIL1C"/>
    <s v="2A_MSIL1C_S2_CD_CLS_AC_20230627T222622_TRUE_60HTE_020CC"/>
    <s v="S2A_MSIL1C_HG_20220806T222625_60HUE_100CC"/>
  </r>
  <r>
    <m/>
    <x v="0"/>
    <x v="1"/>
    <s v="-36.83, 174.91 | Zoom: 13"/>
    <b v="1"/>
    <s v="New Zealand"/>
    <x v="2"/>
    <s v="HG"/>
    <d v="2022-08-01T00:00:00"/>
    <s v="60HTE"/>
    <s v="22:26:22 UTC"/>
    <n v="100"/>
    <x v="2"/>
    <s v="PNG"/>
    <x v="2"/>
    <x v="1"/>
    <n v="100"/>
    <n v="100"/>
    <x v="2"/>
    <s v="44774S2A_MSIL1CCDM-MLB-CLSHG4477404 Overcast (100%)"/>
    <n v="1"/>
    <s v="20220801T222622"/>
    <n v="2022"/>
    <s v="08"/>
    <s v="01"/>
    <s v="22"/>
    <s v="26"/>
    <s v="22"/>
    <s v="CLS_HG_2500X1254px_16m_S2A_MSIL1C"/>
    <s v="2A_MSIL1C_S2_CD_CLS_AC_20230627T222622_TRUE_60HTE_020CC"/>
    <s v="S2A_MSIL1C_HG_20220801T222622_60HTE_100CC"/>
  </r>
  <r>
    <m/>
    <x v="0"/>
    <x v="1"/>
    <s v="-36.83, 174.91 | Zoom: 13"/>
    <b v="1"/>
    <s v="New Zealand"/>
    <x v="2"/>
    <s v="HG"/>
    <d v="2022-08-01T00:00:00"/>
    <s v="60HUE"/>
    <s v="22:26:18 UTC"/>
    <n v="100"/>
    <x v="2"/>
    <s v="PNG"/>
    <x v="2"/>
    <x v="1"/>
    <n v="100"/>
    <n v="100"/>
    <x v="2"/>
    <s v="44774S2A_MSIL1CCDM-MLB-CLSHG4477404 Overcast (100%)"/>
    <n v="0"/>
    <s v="20220801T222618"/>
    <n v="2022"/>
    <s v="08"/>
    <s v="01"/>
    <s v="22"/>
    <s v="26"/>
    <s v="18"/>
    <s v="CLS_HG_2500X1254px_16m_S2A_MSIL1C"/>
    <s v="2A_MSIL1C_S2_CD_CLS_AC_20230627T222622_TRUE_60HTE_020CC"/>
    <s v="S2A_MSIL1C_HG_20220801T222618_60HUE_100CC"/>
  </r>
  <r>
    <m/>
    <x v="0"/>
    <x v="1"/>
    <s v="-36.83, 174.91 | Zoom: 13"/>
    <b v="1"/>
    <s v="New Zealand"/>
    <x v="2"/>
    <s v="HG"/>
    <d v="2022-07-27T00:00:00"/>
    <s v="60HTE"/>
    <s v="22:26:26 UTC"/>
    <n v="28.3"/>
    <x v="2"/>
    <s v="PNG"/>
    <x v="2"/>
    <x v="1"/>
    <n v="42.65"/>
    <n v="50"/>
    <x v="1"/>
    <s v="44769S2A_MSIL1CCDM-MLB-CLSHG4476903 Cloudy (40%-90%)"/>
    <n v="1"/>
    <s v="20220727T222626"/>
    <n v="2022"/>
    <s v="07"/>
    <n v="27"/>
    <s v="22"/>
    <s v="26"/>
    <s v="26"/>
    <s v="CLS_HG_2500X1254px_16m_S2A_MSIL1C"/>
    <s v="2A_MSIL1C_S2_CD_CLS_AC_20230627T222622_TRUE_60HTE_020CC"/>
    <s v="S2A_MSIL1C_HG_20220727T222626_60HTE_28.3CC"/>
  </r>
  <r>
    <m/>
    <x v="0"/>
    <x v="1"/>
    <s v="-36.83, 174.91 | Zoom: 13"/>
    <b v="1"/>
    <s v="New Zealand"/>
    <x v="2"/>
    <s v="HG"/>
    <d v="2022-07-27T00:00:00"/>
    <s v="60HUE"/>
    <s v="22:26:23 UTC"/>
    <n v="57"/>
    <x v="2"/>
    <s v="PNG"/>
    <x v="2"/>
    <x v="1"/>
    <n v="42.65"/>
    <n v="50"/>
    <x v="1"/>
    <s v="44769S2A_MSIL1CCDM-MLB-CLSHG4476903 Cloudy (40%-90%)"/>
    <n v="0"/>
    <s v="20220727T222623"/>
    <n v="2022"/>
    <s v="07"/>
    <n v="27"/>
    <s v="22"/>
    <s v="26"/>
    <s v="23"/>
    <s v="CLS_HG_2500X1254px_16m_S2A_MSIL1C"/>
    <s v="2A_MSIL1C_S2_CD_CLS_AC_20230627T222622_TRUE_60HTE_020CC"/>
    <s v="S2A_MSIL1C_HG_20220727T222623_60HUE_57CC"/>
  </r>
  <r>
    <m/>
    <x v="0"/>
    <x v="1"/>
    <s v="-36.83, 174.91 | Zoom: 13"/>
    <b v="1"/>
    <s v="New Zealand"/>
    <x v="2"/>
    <s v="HG"/>
    <d v="2022-07-22T00:00:00"/>
    <s v="60HTE"/>
    <s v="22:26:22 UTC"/>
    <n v="67.400000000000006"/>
    <x v="2"/>
    <s v="PNG"/>
    <x v="2"/>
    <x v="1"/>
    <n v="75.45"/>
    <n v="80"/>
    <x v="1"/>
    <s v="44764S2A_MSIL1CCDM-MLB-CLSHG4476403 Cloudy (40%-90%)"/>
    <n v="1"/>
    <s v="20220722T222622"/>
    <n v="2022"/>
    <s v="07"/>
    <n v="22"/>
    <s v="22"/>
    <s v="26"/>
    <s v="22"/>
    <s v="CLS_HG_2500X1254px_16m_S2A_MSIL1C"/>
    <s v="2A_MSIL1C_S2_CD_CLS_AC_20230627T222622_TRUE_60HTE_020CC"/>
    <s v="S2A_MSIL1C_HG_20220722T222622_60HTE_67.4CC"/>
  </r>
  <r>
    <m/>
    <x v="0"/>
    <x v="1"/>
    <s v="-36.83, 174.91 | Zoom: 13"/>
    <b v="1"/>
    <s v="New Zealand"/>
    <x v="2"/>
    <s v="HG"/>
    <d v="2022-07-22T00:00:00"/>
    <s v="60HUE"/>
    <s v="22:26:19 UTC"/>
    <n v="83.5"/>
    <x v="2"/>
    <s v="PNG"/>
    <x v="2"/>
    <x v="1"/>
    <n v="75.45"/>
    <n v="80"/>
    <x v="1"/>
    <s v="44764S2A_MSIL1CCDM-MLB-CLSHG4476403 Cloudy (40%-90%)"/>
    <n v="0"/>
    <s v="20220722T222619"/>
    <n v="2022"/>
    <s v="07"/>
    <n v="22"/>
    <s v="22"/>
    <s v="26"/>
    <s v="19"/>
    <s v="CLS_HG_2500X1254px_16m_S2A_MSIL1C"/>
    <s v="2A_MSIL1C_S2_CD_CLS_AC_20230627T222622_TRUE_60HTE_020CC"/>
    <s v="S2A_MSIL1C_HG_20220722T222619_60HUE_83.5CC"/>
  </r>
  <r>
    <m/>
    <x v="0"/>
    <x v="1"/>
    <s v="-36.83, 174.91 | Zoom: 13"/>
    <b v="1"/>
    <s v="New Zealand"/>
    <x v="2"/>
    <s v="HG"/>
    <d v="2022-07-17T00:00:00"/>
    <s v="60HTE"/>
    <s v="22:26:29 UTC"/>
    <n v="99.3"/>
    <x v="2"/>
    <s v="PNG"/>
    <x v="2"/>
    <x v="1"/>
    <n v="98.4"/>
    <n v="100"/>
    <x v="2"/>
    <s v="44759S2A_MSIL1CCDM-MLB-CLSHG4475904 Overcast (100%)"/>
    <n v="1"/>
    <s v="20220717T222629"/>
    <n v="2022"/>
    <s v="07"/>
    <n v="17"/>
    <s v="22"/>
    <s v="26"/>
    <s v="29"/>
    <s v="CLS_HG_2500X1254px_16m_S2A_MSIL1C"/>
    <s v="2A_MSIL1C_S2_CD_CLS_AC_20230627T222622_TRUE_60HTE_020CC"/>
    <s v="S2A_MSIL1C_HG_20220717T222629_60HTE_99.3CC"/>
  </r>
  <r>
    <m/>
    <x v="0"/>
    <x v="1"/>
    <s v="-36.83, 174.91 | Zoom: 13"/>
    <b v="1"/>
    <s v="New Zealand"/>
    <x v="2"/>
    <s v="HG"/>
    <d v="2022-07-17T00:00:00"/>
    <s v="60HUE"/>
    <s v="22:26:26 UTC"/>
    <n v="97.5"/>
    <x v="2"/>
    <s v="PNG"/>
    <x v="2"/>
    <x v="1"/>
    <n v="98.4"/>
    <n v="100"/>
    <x v="2"/>
    <s v="44759S2A_MSIL1CCDM-MLB-CLSHG4475904 Overcast (100%)"/>
    <n v="0"/>
    <s v="20220717T222626"/>
    <n v="2022"/>
    <s v="07"/>
    <n v="17"/>
    <s v="22"/>
    <s v="26"/>
    <s v="26"/>
    <s v="CLS_HG_2500X1254px_16m_S2A_MSIL1C"/>
    <s v="2A_MSIL1C_S2_CD_CLS_AC_20230627T222622_TRUE_60HTE_020CC"/>
    <s v="S2A_MSIL1C_HG_20220717T222626_60HUE_97.5CC"/>
  </r>
  <r>
    <m/>
    <x v="0"/>
    <x v="1"/>
    <s v="-36.83, 174.91 | Zoom: 13"/>
    <b v="1"/>
    <s v="New Zealand"/>
    <x v="2"/>
    <s v="HG"/>
    <d v="2022-07-12T00:00:00"/>
    <s v="60HTE"/>
    <s v="22:26:21 UTC"/>
    <n v="99.7"/>
    <x v="2"/>
    <s v="PNG"/>
    <x v="2"/>
    <x v="1"/>
    <n v="87.9"/>
    <n v="90"/>
    <x v="1"/>
    <s v="44754S2A_MSIL1CCDM-MLB-CLSHG4475403 Cloudy (40%-90%)"/>
    <n v="1"/>
    <s v="20220712T222621"/>
    <n v="2022"/>
    <s v="07"/>
    <n v="12"/>
    <s v="22"/>
    <s v="26"/>
    <s v="21"/>
    <s v="CLS_HG_2500X1254px_16m_S2A_MSIL1C"/>
    <s v="2A_MSIL1C_S2_CD_CLS_AC_20230627T222622_TRUE_60HTE_020CC"/>
    <s v="S2A_MSIL1C_HG_20220712T222621_60HTE_99.7CC"/>
  </r>
  <r>
    <m/>
    <x v="0"/>
    <x v="1"/>
    <s v="-36.83, 174.91 | Zoom: 13"/>
    <b v="1"/>
    <s v="New Zealand"/>
    <x v="2"/>
    <s v="HG"/>
    <d v="2022-07-12T00:00:00"/>
    <s v="60HUE"/>
    <s v="22:26:18 UTC"/>
    <n v="76.099999999999994"/>
    <x v="2"/>
    <s v="PNG"/>
    <x v="2"/>
    <x v="1"/>
    <n v="87.9"/>
    <n v="90"/>
    <x v="1"/>
    <s v="44754S2A_MSIL1CCDM-MLB-CLSHG4475403 Cloudy (40%-90%)"/>
    <n v="0"/>
    <s v="20220712T222618"/>
    <n v="2022"/>
    <s v="07"/>
    <n v="12"/>
    <s v="22"/>
    <s v="26"/>
    <s v="18"/>
    <s v="CLS_HG_2500X1254px_16m_S2A_MSIL1C"/>
    <s v="2A_MSIL1C_S2_CD_CLS_AC_20230627T222622_TRUE_60HTE_020CC"/>
    <s v="S2A_MSIL1C_HG_20220712T222618_60HUE_76.1CC"/>
  </r>
  <r>
    <m/>
    <x v="0"/>
    <x v="1"/>
    <s v="-36.83, 174.91 | Zoom: 13"/>
    <b v="1"/>
    <s v="New Zealand"/>
    <x v="2"/>
    <s v="HG"/>
    <d v="2022-07-07T00:00:00"/>
    <s v="60HTE"/>
    <s v="22:26:30 UTC"/>
    <n v="84"/>
    <x v="2"/>
    <s v="PNG"/>
    <x v="2"/>
    <x v="1"/>
    <n v="91.9"/>
    <n v="100"/>
    <x v="2"/>
    <s v="44749S2A_MSIL1CCDM-MLB-CLSHG4474904 Overcast (100%)"/>
    <n v="1"/>
    <s v="20220707T222630"/>
    <n v="2022"/>
    <s v="07"/>
    <s v="07"/>
    <s v="22"/>
    <s v="26"/>
    <s v="30"/>
    <s v="CLS_HG_2500X1254px_16m_S2A_MSIL1C"/>
    <s v="2A_MSIL1C_S2_CD_CLS_AC_20230627T222622_TRUE_60HTE_020CC"/>
    <s v="S2A_MSIL1C_HG_20220707T222630_60HTE_84CC"/>
  </r>
  <r>
    <m/>
    <x v="0"/>
    <x v="1"/>
    <s v="-36.83, 174.91 | Zoom: 13"/>
    <b v="1"/>
    <s v="New Zealand"/>
    <x v="2"/>
    <s v="HG"/>
    <d v="2022-07-07T00:00:00"/>
    <s v="60HUE"/>
    <s v="22:26:27 UTC"/>
    <n v="99.8"/>
    <x v="2"/>
    <s v="PNG"/>
    <x v="2"/>
    <x v="1"/>
    <n v="91.9"/>
    <n v="100"/>
    <x v="2"/>
    <s v="44749S2A_MSIL1CCDM-MLB-CLSHG4474904 Overcast (100%)"/>
    <n v="0"/>
    <s v="20220707T222627"/>
    <n v="2022"/>
    <s v="07"/>
    <s v="07"/>
    <s v="22"/>
    <s v="26"/>
    <s v="27"/>
    <s v="CLS_HG_2500X1254px_16m_S2A_MSIL1C"/>
    <s v="2A_MSIL1C_S2_CD_CLS_AC_20230627T222622_TRUE_60HTE_020CC"/>
    <s v="S2A_MSIL1C_HG_20220707T222627_60HUE_99.8CC"/>
  </r>
  <r>
    <m/>
    <x v="0"/>
    <x v="1"/>
    <s v="-36.83, 174.91 | Zoom: 13"/>
    <b v="1"/>
    <s v="New Zealand"/>
    <x v="2"/>
    <s v="HG"/>
    <d v="2022-07-02T00:00:00"/>
    <s v="60HTE"/>
    <s v="22:26:22 UTC"/>
    <n v="6.3"/>
    <x v="2"/>
    <s v="PNG"/>
    <x v="2"/>
    <x v="1"/>
    <n v="6.1999999999999993"/>
    <n v="10"/>
    <x v="0"/>
    <s v="44744S2A_MSIL1CCDM-MLB-CLSHG4474402 Sunny (10%-30%)"/>
    <n v="1"/>
    <s v="20220702T222622"/>
    <n v="2022"/>
    <s v="07"/>
    <s v="02"/>
    <s v="22"/>
    <s v="26"/>
    <s v="22"/>
    <s v="CLS_HG_2500X1254px_16m_S2A_MSIL1C"/>
    <s v="2A_MSIL1C_S2_CD_CLS_AC_20230627T222622_TRUE_60HTE_020CC"/>
    <s v="S2A_MSIL1C_HG_20220702T222622_60HTE_6.3CC"/>
  </r>
  <r>
    <m/>
    <x v="0"/>
    <x v="1"/>
    <s v="-36.83, 174.91 | Zoom: 13"/>
    <b v="1"/>
    <s v="New Zealand"/>
    <x v="2"/>
    <s v="HG"/>
    <d v="2022-07-02T00:00:00"/>
    <s v="60HUE"/>
    <s v="22:26:19 UTC"/>
    <n v="6.1"/>
    <x v="2"/>
    <s v="PNG"/>
    <x v="2"/>
    <x v="1"/>
    <n v="6.1999999999999993"/>
    <n v="10"/>
    <x v="0"/>
    <s v="44744S2A_MSIL1CCDM-MLB-CLSHG4474402 Sunny (10%-30%)"/>
    <n v="0"/>
    <s v="20220702T222619"/>
    <n v="2022"/>
    <s v="07"/>
    <s v="02"/>
    <s v="22"/>
    <s v="26"/>
    <s v="19"/>
    <s v="CLS_HG_2500X1254px_16m_S2A_MSIL1C"/>
    <s v="2A_MSIL1C_S2_CD_CLS_AC_20230627T222622_TRUE_60HTE_020CC"/>
    <s v="S2A_MSIL1C_HG_20220702T222619_60HUE_6.1CC"/>
  </r>
  <r>
    <m/>
    <x v="0"/>
    <x v="1"/>
    <s v="-36.83, 174.91 | Zoom: 13"/>
    <b v="1"/>
    <s v="New Zealand"/>
    <x v="2"/>
    <s v="HG"/>
    <d v="2022-06-27T00:00:00"/>
    <s v="60HUE"/>
    <s v="22:26:30 UTC"/>
    <n v="98.7"/>
    <x v="2"/>
    <s v="PNG"/>
    <x v="2"/>
    <x v="2"/>
    <n v="99.300000000000011"/>
    <n v="100"/>
    <x v="2"/>
    <s v="44739S2A_MSIL1CCDM-MLB-CLSHG4473904 Overcast (100%)"/>
    <n v="1"/>
    <s v="20220627T222630"/>
    <n v="2022"/>
    <s v="06"/>
    <n v="27"/>
    <s v="22"/>
    <s v="26"/>
    <s v="30"/>
    <s v="CLS_HG_2500X1254px_16m_S2A_MSIL1C"/>
    <s v="2A_MSIL1C_S2_CD_CLS_AC_20230627T222622_TRUE_60HTE_020CC"/>
    <s v="S2A_MSIL1C_HG_20220627T222630_60HUE_98.7CC"/>
  </r>
  <r>
    <m/>
    <x v="0"/>
    <x v="1"/>
    <s v="-36.83, 174.91 | Zoom: 13"/>
    <b v="1"/>
    <s v="New Zealand"/>
    <x v="2"/>
    <s v="HG"/>
    <d v="2022-06-27T00:00:00"/>
    <s v="60HTE"/>
    <s v="22:26:26 UTC"/>
    <n v="99.9"/>
    <x v="2"/>
    <s v="PNG"/>
    <x v="2"/>
    <x v="2"/>
    <n v="99.300000000000011"/>
    <n v="100"/>
    <x v="2"/>
    <s v="44739S2A_MSIL1CCDM-MLB-CLSHG4473904 Overcast (100%)"/>
    <n v="0"/>
    <s v="20220627T222626"/>
    <n v="2022"/>
    <s v="06"/>
    <n v="27"/>
    <s v="22"/>
    <s v="26"/>
    <s v="26"/>
    <s v="CLS_HG_2500X1254px_16m_S2A_MSIL1C"/>
    <s v="2A_MSIL1C_S2_CD_CLS_AC_20230627T222622_TRUE_60HTE_020CC"/>
    <s v="S2A_MSIL1C_HG_20220627T222626_60HTE_99.9CC"/>
  </r>
  <r>
    <m/>
    <x v="0"/>
    <x v="1"/>
    <s v="-36.83, 174.91 | Zoom: 13"/>
    <b v="1"/>
    <s v="New Zealand"/>
    <x v="2"/>
    <s v="HG"/>
    <d v="2022-06-22T00:00:00"/>
    <s v="60HUE"/>
    <s v="22:26:22 UTC"/>
    <n v="8.6999999999999993"/>
    <x v="2"/>
    <s v="PNG"/>
    <x v="2"/>
    <x v="2"/>
    <n v="5.1499999999999995"/>
    <n v="10"/>
    <x v="0"/>
    <s v="44734S2A_MSIL1CCDM-MLB-CLSHG4473402 Sunny (10%-30%)"/>
    <n v="1"/>
    <s v="20220622T222622"/>
    <n v="2022"/>
    <s v="06"/>
    <n v="22"/>
    <s v="22"/>
    <s v="26"/>
    <s v="22"/>
    <s v="CLS_HG_2500X1254px_16m_S2A_MSIL1C"/>
    <s v="2A_MSIL1C_S2_CD_CLS_AC_20230627T222622_TRUE_60HTE_020CC"/>
    <s v="S2A_MSIL1C_HG_20220622T222622_60HUE_8.7CC"/>
  </r>
  <r>
    <m/>
    <x v="0"/>
    <x v="1"/>
    <s v="-36.83, 174.91 | Zoom: 13"/>
    <b v="1"/>
    <s v="New Zealand"/>
    <x v="2"/>
    <s v="HG"/>
    <d v="2022-06-22T00:00:00"/>
    <s v="60HTE"/>
    <s v="22:26:18 UTC"/>
    <n v="1.6"/>
    <x v="2"/>
    <s v="PNG"/>
    <x v="2"/>
    <x v="2"/>
    <n v="5.1499999999999995"/>
    <n v="10"/>
    <x v="0"/>
    <s v="44734S2A_MSIL1CCDM-MLB-CLSHG4473402 Sunny (10%-30%)"/>
    <n v="0"/>
    <s v="20220622T222618"/>
    <n v="2022"/>
    <s v="06"/>
    <n v="22"/>
    <s v="22"/>
    <s v="26"/>
    <s v="18"/>
    <s v="CLS_HG_2500X1254px_16m_S2A_MSIL1C"/>
    <s v="2A_MSIL1C_S2_CD_CLS_AC_20230627T222622_TRUE_60HTE_020CC"/>
    <s v="S2A_MSIL1C_HG_20220622T222618_60HTE_1.6CC"/>
  </r>
  <r>
    <m/>
    <x v="0"/>
    <x v="1"/>
    <s v="-36.83, 174.91 | Zoom: 13"/>
    <b v="1"/>
    <s v="New Zealand"/>
    <x v="2"/>
    <s v="HG"/>
    <d v="2022-06-17T00:00:00"/>
    <s v="60HUE"/>
    <s v="22:26:28 UTC"/>
    <n v="100"/>
    <x v="2"/>
    <s v="PNG"/>
    <x v="2"/>
    <x v="2"/>
    <n v="100"/>
    <n v="100"/>
    <x v="2"/>
    <s v="44729S2A_MSIL1CCDM-MLB-CLSHG4472904 Overcast (100%)"/>
    <n v="1"/>
    <s v="20220617T222628"/>
    <n v="2022"/>
    <s v="06"/>
    <n v="17"/>
    <s v="22"/>
    <s v="26"/>
    <s v="28"/>
    <s v="CLS_HG_2500X1254px_16m_S2A_MSIL1C"/>
    <s v="2A_MSIL1C_S2_CD_CLS_AC_20230627T222622_TRUE_60HTE_020CC"/>
    <s v="S2A_MSIL1C_HG_20220617T222628_60HUE_100CC"/>
  </r>
  <r>
    <m/>
    <x v="0"/>
    <x v="1"/>
    <s v="-36.83, 174.91 | Zoom: 13"/>
    <b v="1"/>
    <s v="New Zealand"/>
    <x v="2"/>
    <s v="HG"/>
    <d v="2022-06-17T00:00:00"/>
    <s v="60HTE"/>
    <s v="22:26:25 UTC"/>
    <n v="100"/>
    <x v="2"/>
    <s v="PNG"/>
    <x v="2"/>
    <x v="2"/>
    <n v="100"/>
    <n v="100"/>
    <x v="2"/>
    <s v="44729S2A_MSIL1CCDM-MLB-CLSHG4472904 Overcast (100%)"/>
    <n v="0"/>
    <s v="20220617T222625"/>
    <n v="2022"/>
    <s v="06"/>
    <n v="17"/>
    <s v="22"/>
    <s v="26"/>
    <s v="25"/>
    <s v="CLS_HG_2500X1254px_16m_S2A_MSIL1C"/>
    <s v="2A_MSIL1C_S2_CD_CLS_AC_20230627T222622_TRUE_60HTE_020CC"/>
    <s v="S2A_MSIL1C_HG_20220617T222625_60HTE_100CC"/>
  </r>
  <r>
    <m/>
    <x v="0"/>
    <x v="1"/>
    <s v="-36.83, 174.91 | Zoom: 13"/>
    <b v="1"/>
    <s v="New Zealand"/>
    <x v="2"/>
    <s v="HG"/>
    <d v="2022-06-12T00:00:00"/>
    <s v="60HUE"/>
    <s v="22:26:20 UTC"/>
    <n v="47.5"/>
    <x v="2"/>
    <s v="PNG"/>
    <x v="2"/>
    <x v="2"/>
    <n v="31.85"/>
    <n v="40"/>
    <x v="1"/>
    <s v="44724S2A_MSIL1CCDM-MLB-CLSHG4472403 Cloudy (40%-90%)"/>
    <n v="1"/>
    <s v="20220612T222620"/>
    <n v="2022"/>
    <s v="06"/>
    <n v="12"/>
    <s v="22"/>
    <s v="26"/>
    <s v="20"/>
    <s v="CLS_HG_2500X1254px_16m_S2A_MSIL1C"/>
    <s v="2A_MSIL1C_S2_CD_CLS_AC_20230627T222622_TRUE_60HTE_020CC"/>
    <s v="S2A_MSIL1C_HG_20220612T222620_60HUE_47.5CC"/>
  </r>
  <r>
    <m/>
    <x v="0"/>
    <x v="1"/>
    <s v="-36.83, 174.91 | Zoom: 13"/>
    <b v="1"/>
    <s v="New Zealand"/>
    <x v="2"/>
    <s v="HG"/>
    <d v="2022-06-12T00:00:00"/>
    <s v="60HTE"/>
    <s v="22:26:17 UTC"/>
    <n v="16.2"/>
    <x v="2"/>
    <s v="PNG"/>
    <x v="2"/>
    <x v="2"/>
    <n v="31.85"/>
    <n v="40"/>
    <x v="1"/>
    <s v="44724S2A_MSIL1CCDM-MLB-CLSHG4472403 Cloudy (40%-90%)"/>
    <n v="0"/>
    <s v="20220612T222617"/>
    <n v="2022"/>
    <s v="06"/>
    <n v="12"/>
    <s v="22"/>
    <s v="26"/>
    <s v="17"/>
    <s v="CLS_HG_2500X1254px_16m_S2A_MSIL1C"/>
    <s v="2A_MSIL1C_S2_CD_CLS_AC_20230627T222622_TRUE_60HTE_020CC"/>
    <s v="S2A_MSIL1C_HG_20220612T222617_60HTE_16.2CC"/>
  </r>
  <r>
    <m/>
    <x v="0"/>
    <x v="1"/>
    <s v="-36.83, 174.91 | Zoom: 13"/>
    <b v="1"/>
    <s v="New Zealand"/>
    <x v="2"/>
    <s v="HG"/>
    <d v="2022-06-07T00:00:00"/>
    <s v="60HUE"/>
    <s v="22:26:25 UTC"/>
    <n v="3.8"/>
    <x v="2"/>
    <s v="PNG"/>
    <x v="2"/>
    <x v="2"/>
    <n v="6.9499999999999993"/>
    <n v="10"/>
    <x v="0"/>
    <s v="44719S2A_MSIL1CCDM-MLB-CLSHG4471902 Sunny (10%-30%)"/>
    <n v="1"/>
    <s v="20220607T222625"/>
    <n v="2022"/>
    <s v="06"/>
    <s v="07"/>
    <s v="22"/>
    <s v="26"/>
    <s v="25"/>
    <s v="CLS_HG_2500X1254px_16m_S2A_MSIL1C"/>
    <s v="2A_MSIL1C_S2_CD_CLS_AC_20230627T222622_TRUE_60HTE_020CC"/>
    <s v="S2A_MSIL1C_HG_20220607T222625_60HUE_3.8CC"/>
  </r>
  <r>
    <m/>
    <x v="0"/>
    <x v="1"/>
    <s v="-36.83, 174.91 | Zoom: 13"/>
    <b v="1"/>
    <s v="New Zealand"/>
    <x v="2"/>
    <s v="HG"/>
    <d v="2022-06-07T00:00:00"/>
    <s v="60HTE"/>
    <s v="22:26:22 UTC"/>
    <n v="10.1"/>
    <x v="2"/>
    <s v="PNG"/>
    <x v="2"/>
    <x v="2"/>
    <n v="6.9499999999999993"/>
    <n v="10"/>
    <x v="0"/>
    <s v="44719S2A_MSIL1CCDM-MLB-CLSHG4471902 Sunny (10%-30%)"/>
    <n v="0"/>
    <s v="20220607T222622"/>
    <n v="2022"/>
    <s v="06"/>
    <s v="07"/>
    <s v="22"/>
    <s v="26"/>
    <s v="22"/>
    <s v="CLS_HG_2500X1254px_16m_S2A_MSIL1C"/>
    <s v="2A_MSIL1C_S2_CD_CLS_AC_20230627T222622_TRUE_60HTE_020CC"/>
    <s v="S2A_MSIL1C_HG_20220607T222622_60HTE_10.1CC"/>
  </r>
  <r>
    <m/>
    <x v="0"/>
    <x v="1"/>
    <s v="-36.83, 174.91 | Zoom: 13"/>
    <b v="1"/>
    <s v="New Zealand"/>
    <x v="2"/>
    <s v="HG"/>
    <d v="2022-06-02T00:00:00"/>
    <s v="60HUE"/>
    <s v="22:26:17 UTC"/>
    <n v="21.9"/>
    <x v="2"/>
    <s v="PNG"/>
    <x v="2"/>
    <x v="2"/>
    <n v="20.049999999999997"/>
    <n v="30"/>
    <x v="0"/>
    <s v="44714S2A_MSIL1CCDM-MLB-CLSHG4471402 Sunny (10%-30%)"/>
    <n v="1"/>
    <s v="20220602T222617"/>
    <n v="2022"/>
    <s v="06"/>
    <s v="02"/>
    <s v="22"/>
    <s v="26"/>
    <s v="17"/>
    <s v="CLS_HG_2500X1254px_16m_S2A_MSIL1C"/>
    <s v="2A_MSIL1C_S2_CD_CLS_AC_20230627T222622_TRUE_60HTE_020CC"/>
    <s v="S2A_MSIL1C_HG_20220602T222617_60HUE_21.9CC"/>
  </r>
  <r>
    <m/>
    <x v="0"/>
    <x v="1"/>
    <s v="-36.83, 174.91 | Zoom: 13"/>
    <b v="1"/>
    <s v="New Zealand"/>
    <x v="2"/>
    <s v="HG"/>
    <d v="2022-06-02T00:00:00"/>
    <s v="60HUE"/>
    <s v="22:26:13 UTC"/>
    <n v="18.2"/>
    <x v="2"/>
    <s v="PNG"/>
    <x v="2"/>
    <x v="2"/>
    <n v="20.049999999999997"/>
    <n v="30"/>
    <x v="0"/>
    <s v="44714S2A_MSIL1CCDM-MLB-CLSHG4471402 Sunny (10%-30%)"/>
    <n v="0"/>
    <s v="20220602T222613"/>
    <n v="2022"/>
    <s v="06"/>
    <s v="02"/>
    <s v="22"/>
    <s v="26"/>
    <s v="13"/>
    <s v="CLS_HG_2500X1254px_16m_S2A_MSIL1C"/>
    <s v="2A_MSIL1C_S2_CD_CLS_AC_20230627T222622_TRUE_60HTE_020CC"/>
    <s v="S2A_MSIL1C_HG_20220602T222613_60HUE_18.2CC"/>
  </r>
  <r>
    <m/>
    <x v="0"/>
    <x v="1"/>
    <s v="-36.83, 174.91 | Zoom: 13"/>
    <b v="1"/>
    <s v="New Zealand"/>
    <x v="2"/>
    <s v="HG"/>
    <d v="2022-05-28T00:00:00"/>
    <s v="60HTE"/>
    <s v="22:26:25 UTC"/>
    <n v="100"/>
    <x v="2"/>
    <s v="PNG"/>
    <x v="2"/>
    <x v="2"/>
    <n v="99.9"/>
    <n v="100"/>
    <x v="2"/>
    <s v="44709S2A_MSIL1CCDM-MLB-CLSHG4470904 Overcast (100%)"/>
    <n v="1"/>
    <s v="20220528T222625"/>
    <n v="2022"/>
    <s v="05"/>
    <n v="28"/>
    <s v="22"/>
    <s v="26"/>
    <s v="25"/>
    <s v="CLS_HG_2500X1254px_16m_S2A_MSIL1C"/>
    <s v="2A_MSIL1C_S2_CD_CLS_AC_20230627T222622_TRUE_60HTE_020CC"/>
    <s v="S2A_MSIL1C_HG_20220528T222625_60HTE_100CC"/>
  </r>
  <r>
    <m/>
    <x v="0"/>
    <x v="1"/>
    <s v="-36.83, 174.91 | Zoom: 13"/>
    <b v="1"/>
    <s v="New Zealand"/>
    <x v="2"/>
    <s v="HG"/>
    <d v="2022-05-28T00:00:00"/>
    <s v="60HUE"/>
    <s v="22:26:21 UTC"/>
    <n v="99.8"/>
    <x v="2"/>
    <s v="PNG"/>
    <x v="2"/>
    <x v="2"/>
    <n v="99.9"/>
    <n v="100"/>
    <x v="2"/>
    <s v="44709S2A_MSIL1CCDM-MLB-CLSHG4470904 Overcast (100%)"/>
    <n v="0"/>
    <s v="20220528T222621"/>
    <n v="2022"/>
    <s v="05"/>
    <n v="28"/>
    <s v="22"/>
    <s v="26"/>
    <s v="21"/>
    <s v="CLS_HG_2500X1254px_16m_S2A_MSIL1C"/>
    <s v="2A_MSIL1C_S2_CD_CLS_AC_20230627T222622_TRUE_60HTE_020CC"/>
    <s v="S2A_MSIL1C_HG_20220528T222621_60HUE_99.8CC"/>
  </r>
  <r>
    <m/>
    <x v="0"/>
    <x v="1"/>
    <s v="-36.83, 174.91 | Zoom: 13"/>
    <b v="1"/>
    <s v="New Zealand"/>
    <x v="2"/>
    <s v="HG"/>
    <d v="2022-05-23T00:00:00"/>
    <s v="60HTE"/>
    <s v="22:26:17 UTC"/>
    <n v="12.6"/>
    <x v="2"/>
    <s v="PNG"/>
    <x v="2"/>
    <x v="2"/>
    <n v="9.6"/>
    <n v="10"/>
    <x v="0"/>
    <s v="44704S2A_MSIL1CCDM-MLB-CLSHG4470402 Sunny (10%-30%)"/>
    <n v="1"/>
    <s v="20220523T222617"/>
    <n v="2022"/>
    <s v="05"/>
    <n v="23"/>
    <s v="22"/>
    <s v="26"/>
    <s v="17"/>
    <s v="CLS_HG_2500X1254px_16m_S2A_MSIL1C"/>
    <s v="2A_MSIL1C_S2_CD_CLS_AC_20230627T222622_TRUE_60HTE_020CC"/>
    <s v="S2A_MSIL1C_HG_20220523T222617_60HTE_12.6CC"/>
  </r>
  <r>
    <m/>
    <x v="0"/>
    <x v="1"/>
    <s v="-36.83, 174.91 | Zoom: 13"/>
    <b v="1"/>
    <s v="New Zealand"/>
    <x v="2"/>
    <s v="HG"/>
    <d v="2022-05-23T00:00:00"/>
    <s v="60HUE"/>
    <s v="22:26:14 UTC"/>
    <n v="6.6"/>
    <x v="2"/>
    <s v="PNG"/>
    <x v="2"/>
    <x v="2"/>
    <n v="9.6"/>
    <n v="10"/>
    <x v="0"/>
    <s v="44704S2A_MSIL1CCDM-MLB-CLSHG4470402 Sunny (10%-30%)"/>
    <n v="0"/>
    <s v="20220523T222614"/>
    <n v="2022"/>
    <s v="05"/>
    <n v="23"/>
    <s v="22"/>
    <s v="26"/>
    <s v="14"/>
    <s v="CLS_HG_2500X1254px_16m_S2A_MSIL1C"/>
    <s v="2A_MSIL1C_S2_CD_CLS_AC_20230627T222622_TRUE_60HTE_020CC"/>
    <s v="S2A_MSIL1C_HG_20220523T222614_60HUE_6.6CC"/>
  </r>
  <r>
    <m/>
    <x v="0"/>
    <x v="1"/>
    <s v="-36.83, 174.91 | Zoom: 13"/>
    <b v="1"/>
    <s v="New Zealand"/>
    <x v="2"/>
    <s v="HG"/>
    <d v="2022-05-18T00:00:00"/>
    <s v="60HTE"/>
    <s v="22:26:23 UTC"/>
    <n v="100"/>
    <x v="2"/>
    <s v="PNG"/>
    <x v="2"/>
    <x v="2"/>
    <n v="100"/>
    <n v="100"/>
    <x v="2"/>
    <s v="44699S2A_MSIL1CCDM-MLB-CLSHG4469904 Overcast (100%)"/>
    <n v="1"/>
    <s v="20220518T222623"/>
    <n v="2022"/>
    <s v="05"/>
    <n v="18"/>
    <s v="22"/>
    <s v="26"/>
    <s v="23"/>
    <s v="CLS_HG_2500X1254px_16m_S2A_MSIL1C"/>
    <s v="2A_MSIL1C_S2_CD_CLS_AC_20230627T222622_TRUE_60HTE_020CC"/>
    <s v="S2A_MSIL1C_HG_20220518T222623_60HTE_100CC"/>
  </r>
  <r>
    <m/>
    <x v="0"/>
    <x v="1"/>
    <s v="-36.83, 174.91 | Zoom: 13"/>
    <b v="1"/>
    <s v="New Zealand"/>
    <x v="2"/>
    <s v="HG"/>
    <d v="2022-05-18T00:00:00"/>
    <s v="60HUE"/>
    <s v="22:26:21 UTC"/>
    <n v="100"/>
    <x v="2"/>
    <s v="PNG"/>
    <x v="2"/>
    <x v="2"/>
    <n v="100"/>
    <n v="100"/>
    <x v="2"/>
    <s v="44699S2A_MSIL1CCDM-MLB-CLSHG4469904 Overcast (100%)"/>
    <n v="0"/>
    <s v="20220518T222621"/>
    <n v="2022"/>
    <s v="05"/>
    <n v="18"/>
    <s v="22"/>
    <s v="26"/>
    <s v="21"/>
    <s v="CLS_HG_2500X1254px_16m_S2A_MSIL1C"/>
    <s v="2A_MSIL1C_S2_CD_CLS_AC_20230627T222622_TRUE_60HTE_020CC"/>
    <s v="S2A_MSIL1C_HG_20220518T222621_60HUE_100CC"/>
  </r>
  <r>
    <m/>
    <x v="0"/>
    <x v="1"/>
    <s v="-36.83, 174.91 | Zoom: 13"/>
    <b v="1"/>
    <s v="New Zealand"/>
    <x v="2"/>
    <s v="HG"/>
    <d v="2022-05-13T00:00:00"/>
    <s v="60HTE"/>
    <s v="22:26:15 UTC"/>
    <n v="99.9"/>
    <x v="2"/>
    <s v="PNG"/>
    <x v="2"/>
    <x v="2"/>
    <n v="99.9"/>
    <n v="100"/>
    <x v="2"/>
    <s v="44694S2A_MSIL1CCDM-MLB-CLSHG4469404 Overcast (100%)"/>
    <n v="1"/>
    <s v="20220513T222615"/>
    <n v="2022"/>
    <s v="05"/>
    <n v="13"/>
    <s v="22"/>
    <s v="26"/>
    <s v="15"/>
    <s v="CLS_HG_2500X1254px_16m_S2A_MSIL1C"/>
    <s v="2A_MSIL1C_S2_CD_CLS_AC_20230627T222622_TRUE_60HTE_020CC"/>
    <s v="S2A_MSIL1C_HG_20220513T222615_60HTE_99.9CC"/>
  </r>
  <r>
    <m/>
    <x v="0"/>
    <x v="1"/>
    <s v="-36.83, 174.91 | Zoom: 13"/>
    <b v="1"/>
    <s v="New Zealand"/>
    <x v="2"/>
    <s v="HG"/>
    <d v="2022-05-13T00:00:00"/>
    <s v="60HUE"/>
    <s v="22:26:12 UTC"/>
    <n v="99.9"/>
    <x v="2"/>
    <s v="PNG"/>
    <x v="2"/>
    <x v="2"/>
    <n v="99.9"/>
    <n v="100"/>
    <x v="2"/>
    <s v="44694S2A_MSIL1CCDM-MLB-CLSHG4469404 Overcast (100%)"/>
    <n v="0"/>
    <s v="20220513T222612"/>
    <n v="2022"/>
    <s v="05"/>
    <n v="13"/>
    <s v="22"/>
    <s v="26"/>
    <s v="12"/>
    <s v="CLS_HG_2500X1254px_16m_S2A_MSIL1C"/>
    <s v="2A_MSIL1C_S2_CD_CLS_AC_20230627T222622_TRUE_60HTE_020CC"/>
    <s v="S2A_MSIL1C_HG_20220513T222612_60HUE_99.9CC"/>
  </r>
  <r>
    <m/>
    <x v="0"/>
    <x v="1"/>
    <s v="-36.83, 174.91 | Zoom: 13"/>
    <b v="1"/>
    <s v="New Zealand"/>
    <x v="2"/>
    <s v="HG"/>
    <d v="2022-05-08T00:00:00"/>
    <s v="60HTE"/>
    <s v="22:26:21 UTC"/>
    <n v="97.1"/>
    <x v="2"/>
    <s v="PNG"/>
    <x v="2"/>
    <x v="2"/>
    <n v="86.699999999999989"/>
    <n v="90"/>
    <x v="1"/>
    <s v="44689S2A_MSIL1CCDM-MLB-CLSHG4468903 Cloudy (40%-90%)"/>
    <n v="1"/>
    <s v="20220508T222621"/>
    <n v="2022"/>
    <s v="05"/>
    <s v="08"/>
    <s v="22"/>
    <s v="26"/>
    <s v="21"/>
    <s v="CLS_HG_2500X1254px_16m_S2A_MSIL1C"/>
    <s v="2A_MSIL1C_S2_CD_CLS_AC_20230627T222622_TRUE_60HTE_020CC"/>
    <s v="S2A_MSIL1C_HG_20220508T222621_60HTE_97.1CC"/>
  </r>
  <r>
    <m/>
    <x v="0"/>
    <x v="1"/>
    <s v="-36.83, 174.91 | Zoom: 13"/>
    <b v="1"/>
    <s v="New Zealand"/>
    <x v="2"/>
    <s v="HG"/>
    <d v="2022-05-08T00:00:00"/>
    <s v="60HUE"/>
    <s v="22:26:18 UTC"/>
    <n v="76.3"/>
    <x v="2"/>
    <s v="PNG"/>
    <x v="2"/>
    <x v="2"/>
    <n v="86.699999999999989"/>
    <n v="90"/>
    <x v="1"/>
    <s v="44689S2A_MSIL1CCDM-MLB-CLSHG4468903 Cloudy (40%-90%)"/>
    <n v="0"/>
    <s v="20220508T222618"/>
    <n v="2022"/>
    <s v="05"/>
    <s v="08"/>
    <s v="22"/>
    <s v="26"/>
    <s v="18"/>
    <s v="CLS_HG_2500X1254px_16m_S2A_MSIL1C"/>
    <s v="2A_MSIL1C_S2_CD_CLS_AC_20230627T222622_TRUE_60HTE_020CC"/>
    <s v="S2A_MSIL1C_HG_20220508T222618_60HUE_76.3CC"/>
  </r>
  <r>
    <m/>
    <x v="0"/>
    <x v="1"/>
    <s v="-36.83, 174.91 | Zoom: 13"/>
    <b v="1"/>
    <s v="New Zealand"/>
    <x v="2"/>
    <s v="HG"/>
    <d v="2022-05-03T00:00:00"/>
    <s v="60HTE"/>
    <s v="22:26:12 UTC"/>
    <n v="84.2"/>
    <x v="2"/>
    <s v="PNG"/>
    <x v="2"/>
    <x v="2"/>
    <n v="82"/>
    <n v="90"/>
    <x v="1"/>
    <s v="44684S2A_MSIL1CCDM-MLB-CLSHG4468403 Cloudy (40%-90%)"/>
    <n v="1"/>
    <s v="20220503T222612"/>
    <n v="2022"/>
    <s v="05"/>
    <s v="03"/>
    <s v="22"/>
    <s v="26"/>
    <s v="12"/>
    <s v="CLS_HG_2500X1254px_16m_S2A_MSIL1C"/>
    <s v="2A_MSIL1C_S2_CD_CLS_AC_20230627T222622_TRUE_60HTE_020CC"/>
    <s v="S2A_MSIL1C_HG_20220503T222612_60HTE_84.2CC"/>
  </r>
  <r>
    <m/>
    <x v="0"/>
    <x v="1"/>
    <s v="-36.83, 174.91 | Zoom: 13"/>
    <b v="1"/>
    <s v="New Zealand"/>
    <x v="2"/>
    <s v="HG"/>
    <d v="2022-05-03T00:00:00"/>
    <s v="60HUE"/>
    <s v="22:26:09 UTC"/>
    <n v="79.8"/>
    <x v="2"/>
    <s v="PNG"/>
    <x v="2"/>
    <x v="2"/>
    <n v="82"/>
    <n v="90"/>
    <x v="1"/>
    <s v="44684S2A_MSIL1CCDM-MLB-CLSHG4468403 Cloudy (40%-90%)"/>
    <n v="0"/>
    <s v="20220503T222609"/>
    <n v="2022"/>
    <s v="05"/>
    <s v="03"/>
    <s v="22"/>
    <s v="26"/>
    <s v="09"/>
    <s v="CLS_HG_2500X1254px_16m_S2A_MSIL1C"/>
    <s v="2A_MSIL1C_S2_CD_CLS_AC_20230627T222622_TRUE_60HTE_020CC"/>
    <s v="S2A_MSIL1C_HG_20220503T222609_60HUE_79.8CC"/>
  </r>
  <r>
    <m/>
    <x v="0"/>
    <x v="1"/>
    <s v="-36.83, 174.91 | Zoom: 13"/>
    <b v="1"/>
    <s v="New Zealand"/>
    <x v="2"/>
    <s v="HG"/>
    <d v="2022-04-28T00:00:00"/>
    <s v="60HUE"/>
    <s v="22:26:22 UTC"/>
    <n v="15.5"/>
    <x v="2"/>
    <s v="PNG"/>
    <x v="2"/>
    <x v="2"/>
    <n v="17.25"/>
    <n v="20"/>
    <x v="0"/>
    <s v="44679S2A_MSIL1CCDM-MLB-CLSHG4467902 Sunny (10%-30%)"/>
    <n v="1"/>
    <s v="20220428T222622"/>
    <n v="2022"/>
    <s v="04"/>
    <n v="28"/>
    <s v="22"/>
    <s v="26"/>
    <s v="22"/>
    <s v="CLS_HG_2500X1254px_16m_S2A_MSIL1C"/>
    <s v="2A_MSIL1C_S2_CD_CLS_AC_20230627T222622_TRUE_60HTE_020CC"/>
    <s v="S2A_MSIL1C_HG_20220428T222622_60HUE_15.5CC"/>
  </r>
  <r>
    <m/>
    <x v="0"/>
    <x v="1"/>
    <s v="-36.83, 174.91 | Zoom: 13"/>
    <b v="1"/>
    <s v="New Zealand"/>
    <x v="2"/>
    <s v="HG"/>
    <d v="2022-04-28T00:00:00"/>
    <s v="60HTE"/>
    <s v="22:26:19 UTC"/>
    <n v="19"/>
    <x v="2"/>
    <s v="PNG"/>
    <x v="2"/>
    <x v="2"/>
    <n v="17.25"/>
    <n v="20"/>
    <x v="0"/>
    <s v="44679S2A_MSIL1CCDM-MLB-CLSHG4467902 Sunny (10%-30%)"/>
    <n v="0"/>
    <s v="20220428T222619"/>
    <n v="2022"/>
    <s v="04"/>
    <n v="28"/>
    <s v="22"/>
    <s v="26"/>
    <s v="19"/>
    <s v="CLS_HG_2500X1254px_16m_S2A_MSIL1C"/>
    <s v="2A_MSIL1C_S2_CD_CLS_AC_20230627T222622_TRUE_60HTE_020CC"/>
    <s v="S2A_MSIL1C_HG_20220428T222619_60HTE_19CC"/>
  </r>
  <r>
    <m/>
    <x v="0"/>
    <x v="1"/>
    <s v="-36.83, 174.91 | Zoom: 13"/>
    <b v="1"/>
    <s v="New Zealand"/>
    <x v="2"/>
    <s v="HG"/>
    <d v="2022-04-23T00:00:00"/>
    <s v="60HUE"/>
    <s v="22:26:11 UTC"/>
    <n v="19.899999999999999"/>
    <x v="2"/>
    <s v="PNG"/>
    <x v="2"/>
    <x v="2"/>
    <n v="15.5"/>
    <n v="20"/>
    <x v="0"/>
    <s v="44674S2A_MSIL1CCDM-MLB-CLSHG4467402 Sunny (10%-30%)"/>
    <n v="1"/>
    <s v="20220423T222611"/>
    <n v="2022"/>
    <s v="04"/>
    <n v="23"/>
    <s v="22"/>
    <s v="26"/>
    <s v="11"/>
    <s v="CLS_HG_2500X1254px_16m_S2A_MSIL1C"/>
    <s v="2A_MSIL1C_S2_CD_CLS_AC_20230627T222622_TRUE_60HTE_020CC"/>
    <s v="S2A_MSIL1C_HG_20220423T222611_60HUE_19.9CC"/>
  </r>
  <r>
    <m/>
    <x v="0"/>
    <x v="1"/>
    <s v="-36.83, 174.91 | Zoom: 13"/>
    <b v="1"/>
    <s v="New Zealand"/>
    <x v="2"/>
    <s v="HG"/>
    <d v="2022-04-23T00:00:00"/>
    <s v="60HTE"/>
    <s v="22:26:08 UTC"/>
    <n v="11.1"/>
    <x v="2"/>
    <s v="PNG"/>
    <x v="2"/>
    <x v="2"/>
    <n v="15.5"/>
    <n v="20"/>
    <x v="0"/>
    <s v="44674S2A_MSIL1CCDM-MLB-CLSHG4467402 Sunny (10%-30%)"/>
    <n v="0"/>
    <s v="20220423T222608"/>
    <n v="2022"/>
    <s v="04"/>
    <n v="23"/>
    <s v="22"/>
    <s v="26"/>
    <s v="08"/>
    <s v="CLS_HG_2500X1254px_16m_S2A_MSIL1C"/>
    <s v="2A_MSIL1C_S2_CD_CLS_AC_20230627T222622_TRUE_60HTE_020CC"/>
    <s v="S2A_MSIL1C_HG_20220423T222608_60HTE_11.1CC"/>
  </r>
  <r>
    <m/>
    <x v="0"/>
    <x v="1"/>
    <s v="-36.83, 174.91 | Zoom: 13"/>
    <b v="1"/>
    <s v="New Zealand"/>
    <x v="2"/>
    <s v="HG"/>
    <d v="2022-04-18T00:00:00"/>
    <s v="60HUE"/>
    <s v="22:26:21 UTC"/>
    <n v="51.9"/>
    <x v="2"/>
    <s v="PNG"/>
    <x v="2"/>
    <x v="2"/>
    <n v="61.150000000000006"/>
    <n v="70"/>
    <x v="1"/>
    <s v="44669S2A_MSIL1CCDM-MLB-CLSHG4466903 Cloudy (40%-90%)"/>
    <n v="1"/>
    <s v="20220418T222621"/>
    <n v="2022"/>
    <s v="04"/>
    <n v="18"/>
    <s v="22"/>
    <s v="26"/>
    <s v="21"/>
    <s v="CLS_HG_2500X1254px_16m_S2A_MSIL1C"/>
    <s v="2A_MSIL1C_S2_CD_CLS_AC_20230627T222622_TRUE_60HTE_020CC"/>
    <s v="S2A_MSIL1C_HG_20220418T222621_60HUE_51.9CC"/>
  </r>
  <r>
    <m/>
    <x v="0"/>
    <x v="1"/>
    <s v="-36.83, 174.91 | Zoom: 13"/>
    <b v="1"/>
    <s v="New Zealand"/>
    <x v="2"/>
    <s v="HG"/>
    <d v="2022-04-18T00:00:00"/>
    <s v="60HTE"/>
    <s v="22:26:18 UTC"/>
    <n v="70.400000000000006"/>
    <x v="2"/>
    <s v="PNG"/>
    <x v="2"/>
    <x v="2"/>
    <n v="61.150000000000006"/>
    <n v="70"/>
    <x v="1"/>
    <s v="44669S2A_MSIL1CCDM-MLB-CLSHG4466903 Cloudy (40%-90%)"/>
    <n v="0"/>
    <s v="20220418T222618"/>
    <n v="2022"/>
    <s v="04"/>
    <n v="18"/>
    <s v="22"/>
    <s v="26"/>
    <s v="18"/>
    <s v="CLS_HG_2500X1254px_16m_S2A_MSIL1C"/>
    <s v="2A_MSIL1C_S2_CD_CLS_AC_20230627T222622_TRUE_60HTE_020CC"/>
    <s v="S2A_MSIL1C_HG_20220418T222618_60HTE_70.4CC"/>
  </r>
  <r>
    <m/>
    <x v="0"/>
    <x v="1"/>
    <s v="-36.83, 174.91 | Zoom: 13"/>
    <b v="1"/>
    <s v="New Zealand"/>
    <x v="2"/>
    <s v="HG"/>
    <d v="2022-04-13T00:00:00"/>
    <s v="60HUE"/>
    <s v="22:26:13 UTC"/>
    <n v="0.7"/>
    <x v="2"/>
    <s v="PNG"/>
    <x v="2"/>
    <x v="2"/>
    <n v="0.39999999999999997"/>
    <n v="10"/>
    <x v="0"/>
    <s v="44664S2A_MSIL1CCDM-MLB-CLSHG4466402 Sunny (10%-30%)"/>
    <n v="1"/>
    <s v="20220413T222613"/>
    <n v="2022"/>
    <s v="04"/>
    <n v="13"/>
    <s v="22"/>
    <s v="26"/>
    <s v="13"/>
    <s v="CLS_HG_2500X1254px_16m_S2A_MSIL1C"/>
    <s v="2A_MSIL1C_S2_CD_CLS_AC_20230627T222622_TRUE_60HTE_020CC"/>
    <s v="S2A_MSIL1C_HG_20220413T222613_60HUE_0.7CC"/>
  </r>
  <r>
    <m/>
    <x v="0"/>
    <x v="1"/>
    <s v="-36.83, 174.91 | Zoom: 13"/>
    <b v="1"/>
    <s v="New Zealand"/>
    <x v="2"/>
    <s v="HG"/>
    <d v="2022-04-13T00:00:00"/>
    <s v="60HTE"/>
    <s v="22:26:10 UTC"/>
    <n v="0.1"/>
    <x v="2"/>
    <s v="PNG"/>
    <x v="2"/>
    <x v="2"/>
    <n v="0.39999999999999997"/>
    <n v="10"/>
    <x v="0"/>
    <s v="44664S2A_MSIL1CCDM-MLB-CLSHG4466402 Sunny (10%-30%)"/>
    <n v="0"/>
    <s v="20220413T222610"/>
    <n v="2022"/>
    <s v="04"/>
    <n v="13"/>
    <s v="22"/>
    <s v="26"/>
    <s v="10"/>
    <s v="CLS_HG_2500X1254px_16m_S2A_MSIL1C"/>
    <s v="2A_MSIL1C_S2_CD_CLS_AC_20230627T222622_TRUE_60HTE_020CC"/>
    <s v="S2A_MSIL1C_HG_20220413T222610_60HTE_0.1CC"/>
  </r>
  <r>
    <m/>
    <x v="0"/>
    <x v="1"/>
    <s v="-36.83, 174.91 | Zoom: 13"/>
    <b v="1"/>
    <s v="New Zealand"/>
    <x v="2"/>
    <s v="HG"/>
    <d v="2022-04-08T00:00:00"/>
    <s v="60HUE"/>
    <s v="22:26:18 UTC"/>
    <n v="8.4"/>
    <x v="2"/>
    <s v="PNG"/>
    <x v="2"/>
    <x v="2"/>
    <n v="7.8000000000000007"/>
    <n v="10"/>
    <x v="0"/>
    <s v="44659S2A_MSIL1CCDM-MLB-CLSHG4465902 Sunny (10%-30%)"/>
    <n v="1"/>
    <s v="20220408T222618"/>
    <n v="2022"/>
    <s v="04"/>
    <s v="08"/>
    <s v="22"/>
    <s v="26"/>
    <s v="18"/>
    <s v="CLS_HG_2500X1254px_16m_S2A_MSIL1C"/>
    <s v="2A_MSIL1C_S2_CD_CLS_AC_20230627T222622_TRUE_60HTE_020CC"/>
    <s v="S2A_MSIL1C_HG_20220408T222618_60HUE_8.4CC"/>
  </r>
  <r>
    <m/>
    <x v="0"/>
    <x v="1"/>
    <s v="-36.83, 174.91 | Zoom: 13"/>
    <b v="1"/>
    <s v="New Zealand"/>
    <x v="2"/>
    <s v="HG"/>
    <d v="2022-04-08T00:00:00"/>
    <s v="60HTE"/>
    <s v="22:26:15 UTC"/>
    <n v="7.2"/>
    <x v="2"/>
    <s v="PNG"/>
    <x v="2"/>
    <x v="2"/>
    <n v="7.8000000000000007"/>
    <n v="10"/>
    <x v="0"/>
    <s v="44659S2A_MSIL1CCDM-MLB-CLSHG4465902 Sunny (10%-30%)"/>
    <n v="0"/>
    <s v="20220408T222615"/>
    <n v="2022"/>
    <s v="04"/>
    <s v="08"/>
    <s v="22"/>
    <s v="26"/>
    <s v="15"/>
    <s v="CLS_HG_2500X1254px_16m_S2A_MSIL1C"/>
    <s v="2A_MSIL1C_S2_CD_CLS_AC_20230627T222622_TRUE_60HTE_020CC"/>
    <s v="S2A_MSIL1C_HG_20220408T222615_60HTE_7.2CC"/>
  </r>
  <r>
    <m/>
    <x v="0"/>
    <x v="1"/>
    <s v="-36.83, 174.91 | Zoom: 13"/>
    <b v="1"/>
    <s v="New Zealand"/>
    <x v="2"/>
    <s v="HG"/>
    <d v="2022-04-03T00:00:00"/>
    <s v="60HUE"/>
    <s v="22:26:14 UTC"/>
    <n v="8.9"/>
    <x v="2"/>
    <s v="PNG"/>
    <x v="2"/>
    <x v="2"/>
    <n v="7.25"/>
    <n v="10"/>
    <x v="0"/>
    <s v="44654S2A_MSIL1CCDM-MLB-CLSHG4465402 Sunny (10%-30%)"/>
    <n v="1"/>
    <s v="20220403T222614"/>
    <n v="2022"/>
    <s v="04"/>
    <s v="03"/>
    <s v="22"/>
    <s v="26"/>
    <s v="14"/>
    <s v="CLS_HG_2500X1254px_16m_S2A_MSIL1C"/>
    <s v="2A_MSIL1C_S2_CD_CLS_AC_20230627T222622_TRUE_60HTE_020CC"/>
    <s v="S2A_MSIL1C_HG_20220403T222614_60HUE_8.9CC"/>
  </r>
  <r>
    <m/>
    <x v="0"/>
    <x v="1"/>
    <s v="-36.83, 174.91 | Zoom: 13"/>
    <b v="1"/>
    <s v="New Zealand"/>
    <x v="2"/>
    <s v="HG"/>
    <d v="2022-04-03T00:00:00"/>
    <s v="60HUE"/>
    <s v="22:26:10 UTC"/>
    <n v="5.6"/>
    <x v="2"/>
    <s v="PNG"/>
    <x v="2"/>
    <x v="2"/>
    <n v="7.25"/>
    <n v="10"/>
    <x v="0"/>
    <s v="44654S2A_MSIL1CCDM-MLB-CLSHG4465402 Sunny (10%-30%)"/>
    <n v="0"/>
    <s v="20220403T222610"/>
    <n v="2022"/>
    <s v="04"/>
    <s v="03"/>
    <s v="22"/>
    <s v="26"/>
    <s v="10"/>
    <s v="CLS_HG_2500X1254px_16m_S2A_MSIL1C"/>
    <s v="2A_MSIL1C_S2_CD_CLS_AC_20230627T222622_TRUE_60HTE_020CC"/>
    <s v="S2A_MSIL1C_HG_20220403T222610_60HUE_5.6CC"/>
  </r>
  <r>
    <m/>
    <x v="0"/>
    <x v="1"/>
    <s v="-36.83, 174.91 | Zoom: 13"/>
    <b v="1"/>
    <s v="New Zealand"/>
    <x v="2"/>
    <s v="HG"/>
    <d v="2022-03-29T00:00:00"/>
    <s v="60HTE"/>
    <s v="22:26:19 UTC"/>
    <n v="8.5"/>
    <x v="2"/>
    <s v="PNG"/>
    <x v="2"/>
    <x v="2"/>
    <n v="7.15"/>
    <n v="10"/>
    <x v="0"/>
    <s v="44649S2A_MSIL1CCDM-MLB-CLSHG4464902 Sunny (10%-30%)"/>
    <n v="1"/>
    <s v="20220329T222619"/>
    <n v="2022"/>
    <s v="03"/>
    <n v="29"/>
    <s v="22"/>
    <s v="26"/>
    <s v="19"/>
    <s v="CLS_HG_2500X1254px_16m_S2A_MSIL1C"/>
    <s v="2A_MSIL1C_S2_CD_CLS_AC_20230627T222622_TRUE_60HTE_020CC"/>
    <s v="S2A_MSIL1C_HG_20220329T222619_60HTE_8.5CC"/>
  </r>
  <r>
    <m/>
    <x v="0"/>
    <x v="1"/>
    <s v="-36.83, 174.91 | Zoom: 13"/>
    <b v="1"/>
    <s v="New Zealand"/>
    <x v="2"/>
    <s v="HG"/>
    <d v="2022-03-29T00:00:00"/>
    <s v="60HUE"/>
    <s v="22:26:16 UTC"/>
    <n v="5.8"/>
    <x v="2"/>
    <s v="PNG"/>
    <x v="2"/>
    <x v="2"/>
    <n v="7.15"/>
    <n v="10"/>
    <x v="0"/>
    <s v="44649S2A_MSIL1CCDM-MLB-CLSHG4464902 Sunny (10%-30%)"/>
    <n v="0"/>
    <s v="20220329T222616"/>
    <n v="2022"/>
    <s v="03"/>
    <n v="29"/>
    <s v="22"/>
    <s v="26"/>
    <s v="16"/>
    <s v="CLS_HG_2500X1254px_16m_S2A_MSIL1C"/>
    <s v="2A_MSIL1C_S2_CD_CLS_AC_20230627T222622_TRUE_60HTE_020CC"/>
    <s v="S2A_MSIL1C_HG_20220329T222616_60HUE_5.8CC"/>
  </r>
  <r>
    <m/>
    <x v="0"/>
    <x v="1"/>
    <s v="-36.83, 174.91 | Zoom: 13"/>
    <b v="1"/>
    <s v="New Zealand"/>
    <x v="2"/>
    <s v="HG"/>
    <d v="2022-03-24T00:00:00"/>
    <s v="60HTE"/>
    <s v="22:26:14 UTC"/>
    <n v="83.8"/>
    <x v="2"/>
    <s v="PNG"/>
    <x v="2"/>
    <x v="2"/>
    <n v="90.4"/>
    <n v="100"/>
    <x v="2"/>
    <s v="44644S2A_MSIL1CCDM-MLB-CLSHG4464404 Overcast (100%)"/>
    <n v="1"/>
    <s v="20220324T222614"/>
    <n v="2022"/>
    <s v="03"/>
    <n v="24"/>
    <s v="22"/>
    <s v="26"/>
    <s v="14"/>
    <s v="CLS_HG_2500X1254px_16m_S2A_MSIL1C"/>
    <s v="2A_MSIL1C_S2_CD_CLS_AC_20230627T222622_TRUE_60HTE_020CC"/>
    <s v="S2A_MSIL1C_HG_20220324T222614_60HTE_83.8CC"/>
  </r>
  <r>
    <m/>
    <x v="0"/>
    <x v="1"/>
    <s v="-36.83, 174.91 | Zoom: 13"/>
    <b v="1"/>
    <s v="New Zealand"/>
    <x v="2"/>
    <s v="HG"/>
    <d v="2022-03-24T00:00:00"/>
    <s v="60HUE"/>
    <s v="22:26:11 UTC"/>
    <n v="97"/>
    <x v="2"/>
    <s v="PNG"/>
    <x v="2"/>
    <x v="2"/>
    <n v="90.4"/>
    <n v="100"/>
    <x v="2"/>
    <s v="44644S2A_MSIL1CCDM-MLB-CLSHG4464404 Overcast (100%)"/>
    <n v="0"/>
    <s v="20220324T222611"/>
    <n v="2022"/>
    <s v="03"/>
    <n v="24"/>
    <s v="22"/>
    <s v="26"/>
    <s v="11"/>
    <s v="CLS_HG_2500X1254px_16m_S2A_MSIL1C"/>
    <s v="2A_MSIL1C_S2_CD_CLS_AC_20230627T222622_TRUE_60HTE_020CC"/>
    <s v="S2A_MSIL1C_HG_20220324T222611_60HUE_97CC"/>
  </r>
  <r>
    <m/>
    <x v="0"/>
    <x v="1"/>
    <s v="-36.83, 174.91 | Zoom: 13"/>
    <b v="1"/>
    <s v="New Zealand"/>
    <x v="2"/>
    <s v="HG"/>
    <d v="2022-03-19T00:00:00"/>
    <s v="60HTE"/>
    <s v="22:26:20 UTC"/>
    <n v="83.3"/>
    <x v="2"/>
    <s v="PNG"/>
    <x v="2"/>
    <x v="2"/>
    <n v="91.65"/>
    <n v="100"/>
    <x v="2"/>
    <s v="44639S2A_MSIL1CCDM-MLB-CLSHG4463904 Overcast (100%)"/>
    <n v="1"/>
    <s v="20220319T222620"/>
    <n v="2022"/>
    <s v="03"/>
    <n v="19"/>
    <s v="22"/>
    <s v="26"/>
    <s v="20"/>
    <s v="CLS_HG_2500X1254px_16m_S2A_MSIL1C"/>
    <s v="2A_MSIL1C_S2_CD_CLS_AC_20230627T222622_TRUE_60HTE_020CC"/>
    <s v="S2A_MSIL1C_HG_20220319T222620_60HTE_83.3CC"/>
  </r>
  <r>
    <m/>
    <x v="0"/>
    <x v="1"/>
    <s v="-36.83, 174.91 | Zoom: 13"/>
    <b v="1"/>
    <s v="New Zealand"/>
    <x v="2"/>
    <s v="HG"/>
    <d v="2022-03-19T00:00:00"/>
    <s v="60HUE"/>
    <s v="22:26:17 UTC"/>
    <n v="100"/>
    <x v="2"/>
    <s v="PNG"/>
    <x v="2"/>
    <x v="2"/>
    <n v="91.65"/>
    <n v="100"/>
    <x v="2"/>
    <s v="44639S2A_MSIL1CCDM-MLB-CLSHG4463904 Overcast (100%)"/>
    <n v="0"/>
    <s v="20220319T222617"/>
    <n v="2022"/>
    <s v="03"/>
    <n v="19"/>
    <s v="22"/>
    <s v="26"/>
    <s v="17"/>
    <s v="CLS_HG_2500X1254px_16m_S2A_MSIL1C"/>
    <s v="2A_MSIL1C_S2_CD_CLS_AC_20230627T222622_TRUE_60HTE_020CC"/>
    <s v="S2A_MSIL1C_HG_20220319T222617_60HUE_100CC"/>
  </r>
  <r>
    <m/>
    <x v="0"/>
    <x v="1"/>
    <s v="-36.83, 174.91 | Zoom: 13"/>
    <b v="1"/>
    <s v="New Zealand"/>
    <x v="2"/>
    <s v="HG"/>
    <d v="2022-03-14T00:00:00"/>
    <s v="60HTE"/>
    <s v="22:26:15 UTC"/>
    <n v="17.8"/>
    <x v="2"/>
    <s v="PNG"/>
    <x v="2"/>
    <x v="2"/>
    <n v="9.5"/>
    <n v="10"/>
    <x v="0"/>
    <s v="44634S2A_MSIL1CCDM-MLB-CLSHG4463402 Sunny (10%-30%)"/>
    <n v="1"/>
    <s v="20220314T222615"/>
    <n v="2022"/>
    <s v="03"/>
    <n v="14"/>
    <s v="22"/>
    <s v="26"/>
    <s v="15"/>
    <s v="CLS_HG_2500X1254px_16m_S2A_MSIL1C"/>
    <s v="2A_MSIL1C_S2_CD_CLS_AC_20230627T222622_TRUE_60HTE_020CC"/>
    <s v="S2A_MSIL1C_HG_20220314T222615_60HTE_17.8CC"/>
  </r>
  <r>
    <m/>
    <x v="0"/>
    <x v="1"/>
    <s v="-36.83, 174.91 | Zoom: 13"/>
    <b v="1"/>
    <s v="New Zealand"/>
    <x v="2"/>
    <s v="HG"/>
    <d v="2022-03-14T00:00:00"/>
    <s v="60HUE"/>
    <s v="22:26:12 UTC"/>
    <n v="1.2"/>
    <x v="2"/>
    <s v="PNG"/>
    <x v="2"/>
    <x v="2"/>
    <n v="9.5"/>
    <n v="10"/>
    <x v="0"/>
    <s v="44634S2A_MSIL1CCDM-MLB-CLSHG4463402 Sunny (10%-30%)"/>
    <n v="0"/>
    <s v="20220314T222612"/>
    <n v="2022"/>
    <s v="03"/>
    <n v="14"/>
    <s v="22"/>
    <s v="26"/>
    <s v="12"/>
    <s v="CLS_HG_2500X1254px_16m_S2A_MSIL1C"/>
    <s v="2A_MSIL1C_S2_CD_CLS_AC_20230627T222622_TRUE_60HTE_020CC"/>
    <s v="S2A_MSIL1C_HG_20220314T222612_60HUE_1.2CC"/>
  </r>
  <r>
    <m/>
    <x v="0"/>
    <x v="1"/>
    <s v="-36.83, 174.91 | Zoom: 13"/>
    <b v="1"/>
    <s v="New Zealand"/>
    <x v="2"/>
    <s v="HG"/>
    <d v="2022-03-09T00:00:00"/>
    <s v="60HTE"/>
    <s v="22:26:21 UTC"/>
    <n v="23.4"/>
    <x v="2"/>
    <s v="PNG"/>
    <x v="2"/>
    <x v="2"/>
    <n v="31.25"/>
    <n v="40"/>
    <x v="1"/>
    <s v="44629S2A_MSIL1CCDM-MLB-CLSHG4462903 Cloudy (40%-90%)"/>
    <n v="1"/>
    <s v="20220309T222621"/>
    <n v="2022"/>
    <s v="03"/>
    <s v="09"/>
    <s v="22"/>
    <s v="26"/>
    <s v="21"/>
    <s v="CLS_HG_2500X1254px_16m_S2A_MSIL1C"/>
    <s v="2A_MSIL1C_S2_CD_CLS_AC_20230627T222622_TRUE_60HTE_020CC"/>
    <s v="S2A_MSIL1C_HG_20220309T222621_60HTE_23.4CC"/>
  </r>
  <r>
    <m/>
    <x v="0"/>
    <x v="1"/>
    <s v="-36.83, 174.91 | Zoom: 13"/>
    <b v="1"/>
    <s v="New Zealand"/>
    <x v="2"/>
    <s v="HG"/>
    <d v="2022-03-09T00:00:00"/>
    <s v="60HUE"/>
    <s v="22:26:18 UTC"/>
    <n v="39.1"/>
    <x v="2"/>
    <s v="PNG"/>
    <x v="2"/>
    <x v="2"/>
    <n v="31.25"/>
    <n v="40"/>
    <x v="1"/>
    <s v="44629S2A_MSIL1CCDM-MLB-CLSHG4462903 Cloudy (40%-90%)"/>
    <n v="0"/>
    <s v="20220309T222618"/>
    <n v="2022"/>
    <s v="03"/>
    <s v="09"/>
    <s v="22"/>
    <s v="26"/>
    <s v="18"/>
    <s v="CLS_HG_2500X1254px_16m_S2A_MSIL1C"/>
    <s v="2A_MSIL1C_S2_CD_CLS_AC_20230627T222622_TRUE_60HTE_020CC"/>
    <s v="S2A_MSIL1C_HG_20220309T222618_60HUE_39.1CC"/>
  </r>
  <r>
    <m/>
    <x v="0"/>
    <x v="1"/>
    <s v="-36.83, 174.91 | Zoom: 13"/>
    <b v="1"/>
    <s v="New Zealand"/>
    <x v="2"/>
    <s v="HG"/>
    <d v="2022-03-04T00:00:00"/>
    <s v="60HTE"/>
    <s v="22:26:14 UTC"/>
    <n v="57.6"/>
    <x v="2"/>
    <s v="PNG"/>
    <x v="2"/>
    <x v="2"/>
    <n v="47.95"/>
    <n v="50"/>
    <x v="1"/>
    <s v="44624S2A_MSIL1CCDM-MLB-CLSHG4462403 Cloudy (40%-90%)"/>
    <n v="1"/>
    <s v="20220304T222614"/>
    <n v="2022"/>
    <s v="03"/>
    <s v="04"/>
    <s v="22"/>
    <s v="26"/>
    <s v="14"/>
    <s v="CLS_HG_2500X1254px_16m_S2A_MSIL1C"/>
    <s v="2A_MSIL1C_S2_CD_CLS_AC_20230627T222622_TRUE_60HTE_020CC"/>
    <s v="S2A_MSIL1C_HG_20220304T222614_60HTE_57.6CC"/>
  </r>
  <r>
    <m/>
    <x v="0"/>
    <x v="1"/>
    <s v="-36.83, 174.91 | Zoom: 13"/>
    <b v="1"/>
    <s v="New Zealand"/>
    <x v="2"/>
    <s v="HG"/>
    <d v="2022-03-04T00:00:00"/>
    <s v="60HUE"/>
    <s v="22:26:11 UTC"/>
    <n v="38.299999999999997"/>
    <x v="2"/>
    <s v="PNG"/>
    <x v="2"/>
    <x v="2"/>
    <n v="47.95"/>
    <n v="50"/>
    <x v="1"/>
    <s v="44624S2A_MSIL1CCDM-MLB-CLSHG4462403 Cloudy (40%-90%)"/>
    <n v="0"/>
    <s v="20220304T222611"/>
    <n v="2022"/>
    <s v="03"/>
    <s v="04"/>
    <s v="22"/>
    <s v="26"/>
    <s v="11"/>
    <s v="CLS_HG_2500X1254px_16m_S2A_MSIL1C"/>
    <s v="2A_MSIL1C_S2_CD_CLS_AC_20230627T222622_TRUE_60HTE_020CC"/>
    <s v="S2A_MSIL1C_HG_20220304T222611_60HUE_38.3CC"/>
  </r>
  <r>
    <m/>
    <x v="0"/>
    <x v="1"/>
    <s v="-36.83, 174.91 | Zoom: 13"/>
    <b v="1"/>
    <s v="New Zealand"/>
    <x v="2"/>
    <s v="HG"/>
    <d v="2022-02-27T00:00:00"/>
    <s v="60HUE"/>
    <s v="22:26:20 UTC"/>
    <n v="55.8"/>
    <x v="2"/>
    <s v="PNG"/>
    <x v="2"/>
    <x v="2"/>
    <n v="38.9"/>
    <n v="40"/>
    <x v="1"/>
    <s v="44619S2A_MSIL1CCDM-MLB-CLSHG4461903 Cloudy (40%-90%)"/>
    <n v="1"/>
    <s v="20220227T222620"/>
    <n v="2022"/>
    <s v="02"/>
    <n v="27"/>
    <s v="22"/>
    <s v="26"/>
    <s v="20"/>
    <s v="CLS_HG_2500X1254px_16m_S2A_MSIL1C"/>
    <s v="2A_MSIL1C_S2_CD_CLS_AC_20230627T222622_TRUE_60HTE_020CC"/>
    <s v="S2A_MSIL1C_HG_20220227T222620_60HUE_55.8CC"/>
  </r>
  <r>
    <m/>
    <x v="0"/>
    <x v="1"/>
    <s v="-36.83, 174.91 | Zoom: 13"/>
    <b v="1"/>
    <s v="New Zealand"/>
    <x v="2"/>
    <s v="HG"/>
    <d v="2022-02-27T00:00:00"/>
    <s v="60HTE"/>
    <s v="22:26:17 UTC"/>
    <n v="22"/>
    <x v="2"/>
    <s v="PNG"/>
    <x v="2"/>
    <x v="2"/>
    <n v="38.9"/>
    <n v="40"/>
    <x v="1"/>
    <s v="44619S2A_MSIL1CCDM-MLB-CLSHG4461903 Cloudy (40%-90%)"/>
    <n v="0"/>
    <s v="20220227T222617"/>
    <n v="2022"/>
    <s v="02"/>
    <n v="27"/>
    <s v="22"/>
    <s v="26"/>
    <s v="17"/>
    <s v="CLS_HG_2500X1254px_16m_S2A_MSIL1C"/>
    <s v="2A_MSIL1C_S2_CD_CLS_AC_20230627T222622_TRUE_60HTE_020CC"/>
    <s v="S2A_MSIL1C_HG_20220227T222617_60HTE_22CC"/>
  </r>
  <r>
    <m/>
    <x v="0"/>
    <x v="1"/>
    <s v="-36.83, 174.91 | Zoom: 13"/>
    <b v="1"/>
    <s v="New Zealand"/>
    <x v="2"/>
    <s v="HG"/>
    <d v="2022-02-22T00:00:00"/>
    <s v="60HUE"/>
    <s v="22:26:12 UTC"/>
    <n v="5.2"/>
    <x v="2"/>
    <s v="PNG"/>
    <x v="2"/>
    <x v="2"/>
    <n v="3.1500000000000004"/>
    <n v="10"/>
    <x v="0"/>
    <s v="44614S2A_MSIL1CCDM-MLB-CLSHG4461402 Sunny (10%-30%)"/>
    <n v="1"/>
    <s v="20220222T222612"/>
    <n v="2022"/>
    <s v="02"/>
    <n v="22"/>
    <s v="22"/>
    <s v="26"/>
    <s v="12"/>
    <s v="CLS_HG_2500X1254px_16m_S2A_MSIL1C"/>
    <s v="2A_MSIL1C_S2_CD_CLS_AC_20230627T222622_TRUE_60HTE_020CC"/>
    <s v="S2A_MSIL1C_HG_20220222T222612_60HUE_5.2CC"/>
  </r>
  <r>
    <m/>
    <x v="0"/>
    <x v="1"/>
    <s v="-36.83, 174.91 | Zoom: 13"/>
    <b v="1"/>
    <s v="New Zealand"/>
    <x v="2"/>
    <s v="HG"/>
    <d v="2022-02-22T00:00:00"/>
    <s v="60HTE"/>
    <s v="22:26:09 UTC"/>
    <n v="1.1000000000000001"/>
    <x v="2"/>
    <s v="PNG"/>
    <x v="2"/>
    <x v="2"/>
    <n v="3.1500000000000004"/>
    <n v="10"/>
    <x v="0"/>
    <s v="44614S2A_MSIL1CCDM-MLB-CLSHG4461402 Sunny (10%-30%)"/>
    <n v="0"/>
    <s v="20220222T222609"/>
    <n v="2022"/>
    <s v="02"/>
    <n v="22"/>
    <s v="22"/>
    <s v="26"/>
    <s v="09"/>
    <s v="CLS_HG_2500X1254px_16m_S2A_MSIL1C"/>
    <s v="2A_MSIL1C_S2_CD_CLS_AC_20230627T222622_TRUE_60HTE_020CC"/>
    <s v="S2A_MSIL1C_HG_20220222T222609_60HTE_1.1CC"/>
  </r>
  <r>
    <m/>
    <x v="0"/>
    <x v="1"/>
    <s v="-36.83, 174.91 | Zoom: 13"/>
    <b v="1"/>
    <s v="New Zealand"/>
    <x v="2"/>
    <s v="HG"/>
    <d v="2022-02-17T00:00:00"/>
    <s v="60HUE"/>
    <s v="22:26:18 UTC"/>
    <n v="12"/>
    <x v="2"/>
    <s v="PNG"/>
    <x v="2"/>
    <x v="2"/>
    <n v="11.3"/>
    <n v="20"/>
    <x v="0"/>
    <s v="44609S2A_MSIL1CCDM-MLB-CLSHG4460902 Sunny (10%-30%)"/>
    <n v="1"/>
    <s v="20220217T222618"/>
    <n v="2022"/>
    <s v="02"/>
    <n v="17"/>
    <s v="22"/>
    <s v="26"/>
    <s v="18"/>
    <s v="CLS_HG_2500X1254px_16m_S2A_MSIL1C"/>
    <s v="2A_MSIL1C_S2_CD_CLS_AC_20230627T222622_TRUE_60HTE_020CC"/>
    <s v="S2A_MSIL1C_HG_20220217T222618_60HUE_12CC"/>
  </r>
  <r>
    <m/>
    <x v="0"/>
    <x v="1"/>
    <s v="-36.83, 174.91 | Zoom: 13"/>
    <b v="1"/>
    <s v="New Zealand"/>
    <x v="2"/>
    <s v="HG"/>
    <d v="2022-02-17T00:00:00"/>
    <s v="60HTE"/>
    <s v="22:26:15 UTC"/>
    <n v="10.6"/>
    <x v="2"/>
    <s v="PNG"/>
    <x v="2"/>
    <x v="2"/>
    <n v="11.3"/>
    <n v="20"/>
    <x v="0"/>
    <s v="44609S2A_MSIL1CCDM-MLB-CLSHG4460902 Sunny (10%-30%)"/>
    <n v="0"/>
    <s v="20220217T222615"/>
    <n v="2022"/>
    <s v="02"/>
    <n v="17"/>
    <s v="22"/>
    <s v="26"/>
    <s v="15"/>
    <s v="CLS_HG_2500X1254px_16m_S2A_MSIL1C"/>
    <s v="2A_MSIL1C_S2_CD_CLS_AC_20230627T222622_TRUE_60HTE_020CC"/>
    <s v="S2A_MSIL1C_HG_20220217T222615_60HTE_10.6CC"/>
  </r>
  <r>
    <m/>
    <x v="0"/>
    <x v="1"/>
    <s v="-36.83, 174.91 | Zoom: 13"/>
    <b v="1"/>
    <s v="New Zealand"/>
    <x v="2"/>
    <s v="HG"/>
    <d v="2022-02-12T00:00:00"/>
    <s v="60HUE"/>
    <s v="22:26:11 UTC"/>
    <n v="46.7"/>
    <x v="2"/>
    <s v="PNG"/>
    <x v="2"/>
    <x v="2"/>
    <n v="60.800000000000004"/>
    <n v="70"/>
    <x v="1"/>
    <s v="44604S2A_MSIL1CCDM-MLB-CLSHG4460403 Cloudy (40%-90%)"/>
    <n v="1"/>
    <s v="20220212T222611"/>
    <n v="2022"/>
    <s v="02"/>
    <n v="12"/>
    <s v="22"/>
    <s v="26"/>
    <s v="11"/>
    <s v="CLS_HG_2500X1254px_16m_S2A_MSIL1C"/>
    <s v="2A_MSIL1C_S2_CD_CLS_AC_20230627T222622_TRUE_60HTE_020CC"/>
    <s v="S2A_MSIL1C_HG_20220212T222611_60HUE_46.7CC"/>
  </r>
  <r>
    <m/>
    <x v="0"/>
    <x v="1"/>
    <s v="-36.83, 174.91 | Zoom: 13"/>
    <b v="1"/>
    <s v="New Zealand"/>
    <x v="2"/>
    <s v="HG"/>
    <d v="2022-02-12T00:00:00"/>
    <s v="60HTE"/>
    <s v="22:26:08 UTC"/>
    <n v="74.900000000000006"/>
    <x v="2"/>
    <s v="PNG"/>
    <x v="2"/>
    <x v="2"/>
    <n v="60.800000000000004"/>
    <n v="70"/>
    <x v="1"/>
    <s v="44604S2A_MSIL1CCDM-MLB-CLSHG4460403 Cloudy (40%-90%)"/>
    <n v="0"/>
    <s v="20220212T222608"/>
    <n v="2022"/>
    <s v="02"/>
    <n v="12"/>
    <s v="22"/>
    <s v="26"/>
    <s v="08"/>
    <s v="CLS_HG_2500X1254px_16m_S2A_MSIL1C"/>
    <s v="2A_MSIL1C_S2_CD_CLS_AC_20230627T222622_TRUE_60HTE_020CC"/>
    <s v="S2A_MSIL1C_HG_20220212T222608_60HTE_74.9CC"/>
  </r>
  <r>
    <m/>
    <x v="0"/>
    <x v="1"/>
    <s v="-36.83, 174.91 | Zoom: 13"/>
    <b v="1"/>
    <s v="New Zealand"/>
    <x v="2"/>
    <s v="HG"/>
    <d v="2022-02-07T00:00:00"/>
    <s v="60HUE"/>
    <s v="22:26:16 UTC"/>
    <n v="69.400000000000006"/>
    <x v="2"/>
    <s v="PNG"/>
    <x v="2"/>
    <x v="2"/>
    <n v="70.25"/>
    <n v="80"/>
    <x v="1"/>
    <s v="44599S2A_MSIL1CCDM-MLB-CLSHG4459903 Cloudy (40%-90%)"/>
    <n v="1"/>
    <s v="20220207T222616"/>
    <n v="2022"/>
    <s v="02"/>
    <s v="07"/>
    <s v="22"/>
    <s v="26"/>
    <s v="16"/>
    <s v="CLS_HG_2500X1254px_16m_S2A_MSIL1C"/>
    <s v="2A_MSIL1C_S2_CD_CLS_AC_20230627T222622_TRUE_60HTE_020CC"/>
    <s v="S2A_MSIL1C_HG_20220207T222616_60HUE_69.4CC"/>
  </r>
  <r>
    <m/>
    <x v="0"/>
    <x v="1"/>
    <s v="-36.83, 174.91 | Zoom: 13"/>
    <b v="1"/>
    <s v="New Zealand"/>
    <x v="2"/>
    <s v="HG"/>
    <d v="2022-02-07T00:00:00"/>
    <s v="60HTE"/>
    <s v="22:26:13 UTC"/>
    <n v="71.099999999999994"/>
    <x v="2"/>
    <s v="PNG"/>
    <x v="2"/>
    <x v="2"/>
    <n v="70.25"/>
    <n v="80"/>
    <x v="1"/>
    <s v="44599S2A_MSIL1CCDM-MLB-CLSHG4459903 Cloudy (40%-90%)"/>
    <n v="0"/>
    <s v="20220207T222613"/>
    <n v="2022"/>
    <s v="02"/>
    <s v="07"/>
    <s v="22"/>
    <s v="26"/>
    <s v="13"/>
    <s v="CLS_HG_2500X1254px_16m_S2A_MSIL1C"/>
    <s v="2A_MSIL1C_S2_CD_CLS_AC_20230627T222622_TRUE_60HTE_020CC"/>
    <s v="S2A_MSIL1C_HG_20220207T222613_60HTE_71.1CC"/>
  </r>
  <r>
    <m/>
    <x v="0"/>
    <x v="1"/>
    <s v="-36.83, 174.91 | Zoom: 13"/>
    <b v="1"/>
    <s v="New Zealand"/>
    <x v="2"/>
    <s v="HG"/>
    <d v="2022-02-02T00:00:00"/>
    <s v="60HUE"/>
    <s v="22:26:11 UTC"/>
    <n v="91.3"/>
    <x v="2"/>
    <s v="PNG"/>
    <x v="2"/>
    <x v="2"/>
    <n v="95.05"/>
    <n v="100"/>
    <x v="2"/>
    <s v="44594S2A_MSIL1CCDM-MLB-CLSHG4459404 Overcast (100%)"/>
    <n v="1"/>
    <s v="20220202T222611"/>
    <n v="2022"/>
    <s v="02"/>
    <s v="02"/>
    <s v="22"/>
    <s v="26"/>
    <s v="11"/>
    <s v="CLS_HG_2500X1254px_16m_S2A_MSIL1C"/>
    <s v="2A_MSIL1C_S2_CD_CLS_AC_20230627T222622_TRUE_60HTE_020CC"/>
    <s v="S2A_MSIL1C_HG_20220202T222611_60HUE_91.3CC"/>
  </r>
  <r>
    <m/>
    <x v="0"/>
    <x v="1"/>
    <s v="-36.83, 174.91 | Zoom: 13"/>
    <b v="1"/>
    <s v="New Zealand"/>
    <x v="2"/>
    <s v="HG"/>
    <d v="2022-02-02T00:00:00"/>
    <s v="60HUE"/>
    <s v="22:26:08 UTC"/>
    <n v="98.8"/>
    <x v="2"/>
    <s v="PNG"/>
    <x v="2"/>
    <x v="2"/>
    <n v="95.05"/>
    <n v="100"/>
    <x v="2"/>
    <s v="44594S2A_MSIL1CCDM-MLB-CLSHG4459404 Overcast (100%)"/>
    <n v="0"/>
    <s v="20220202T222608"/>
    <n v="2022"/>
    <s v="02"/>
    <s v="02"/>
    <s v="22"/>
    <s v="26"/>
    <s v="08"/>
    <s v="CLS_HG_2500X1254px_16m_S2A_MSIL1C"/>
    <s v="2A_MSIL1C_S2_CD_CLS_AC_20230627T222622_TRUE_60HTE_020CC"/>
    <s v="S2A_MSIL1C_HG_20220202T222608_60HUE_98.8CC"/>
  </r>
  <r>
    <m/>
    <x v="0"/>
    <x v="1"/>
    <s v="-36.83, 174.91 | Zoom: 13"/>
    <b v="1"/>
    <s v="New Zealand"/>
    <x v="2"/>
    <s v="HG"/>
    <d v="2022-01-28T00:00:00"/>
    <s v="60HTE"/>
    <s v="22:26:17 UTC"/>
    <n v="36.9"/>
    <x v="2"/>
    <s v="PNG"/>
    <x v="2"/>
    <x v="2"/>
    <n v="39.25"/>
    <n v="40"/>
    <x v="1"/>
    <s v="44589S2A_MSIL1CCDM-MLB-CLSHG4458903 Cloudy (40%-90%)"/>
    <n v="1"/>
    <s v="20220128T222617"/>
    <n v="2022"/>
    <s v="01"/>
    <n v="28"/>
    <s v="22"/>
    <s v="26"/>
    <s v="17"/>
    <s v="CLS_HG_2500X1254px_16m_S2A_MSIL1C"/>
    <s v="2A_MSIL1C_S2_CD_CLS_AC_20230627T222622_TRUE_60HTE_020CC"/>
    <s v="S2A_MSIL1C_HG_20220128T222617_60HTE_36.9CC"/>
  </r>
  <r>
    <m/>
    <x v="0"/>
    <x v="1"/>
    <s v="-36.83, 174.91 | Zoom: 13"/>
    <b v="1"/>
    <s v="New Zealand"/>
    <x v="2"/>
    <s v="HG"/>
    <d v="2022-01-28T00:00:00"/>
    <s v="60HUE"/>
    <s v="22:26:14 UTC"/>
    <n v="41.6"/>
    <x v="2"/>
    <s v="PNG"/>
    <x v="2"/>
    <x v="2"/>
    <n v="39.25"/>
    <n v="40"/>
    <x v="1"/>
    <s v="44589S2A_MSIL1CCDM-MLB-CLSHG4458903 Cloudy (40%-90%)"/>
    <n v="0"/>
    <s v="20220128T222614"/>
    <n v="2022"/>
    <s v="01"/>
    <n v="28"/>
    <s v="22"/>
    <s v="26"/>
    <s v="14"/>
    <s v="CLS_HG_2500X1254px_16m_S2A_MSIL1C"/>
    <s v="2A_MSIL1C_S2_CD_CLS_AC_20230627T222622_TRUE_60HTE_020CC"/>
    <s v="S2A_MSIL1C_HG_20220128T222614_60HUE_41.6CC"/>
  </r>
  <r>
    <m/>
    <x v="0"/>
    <x v="1"/>
    <s v="-36.83, 174.91 | Zoom: 13"/>
    <b v="1"/>
    <s v="New Zealand"/>
    <x v="2"/>
    <s v="HG"/>
    <d v="2022-01-23T00:00:00"/>
    <s v="60HTE"/>
    <s v="22:26:11 UTC"/>
    <n v="100"/>
    <x v="2"/>
    <s v="PNG"/>
    <x v="2"/>
    <x v="2"/>
    <n v="100"/>
    <n v="100"/>
    <x v="2"/>
    <s v="44584S2A_MSIL1CCDM-MLB-CLSHG4458404 Overcast (100%)"/>
    <n v="1"/>
    <s v="20220123T222611"/>
    <n v="2022"/>
    <s v="01"/>
    <n v="23"/>
    <s v="22"/>
    <s v="26"/>
    <s v="11"/>
    <s v="CLS_HG_2500X1254px_16m_S2A_MSIL1C"/>
    <s v="2A_MSIL1C_S2_CD_CLS_AC_20230627T222622_TRUE_60HTE_020CC"/>
    <s v="S2A_MSIL1C_HG_20220123T222611_60HTE_100CC"/>
  </r>
  <r>
    <m/>
    <x v="0"/>
    <x v="1"/>
    <s v="-36.83, 174.91 | Zoom: 13"/>
    <b v="1"/>
    <s v="New Zealand"/>
    <x v="2"/>
    <s v="HG"/>
    <d v="2022-01-23T00:00:00"/>
    <s v="60HUE"/>
    <s v="22:26:08 UTC"/>
    <n v="100"/>
    <x v="2"/>
    <s v="PNG"/>
    <x v="2"/>
    <x v="2"/>
    <n v="100"/>
    <n v="100"/>
    <x v="2"/>
    <s v="44584S2A_MSIL1CCDM-MLB-CLSHG4458404 Overcast (100%)"/>
    <n v="0"/>
    <s v="20220123T222608"/>
    <n v="2022"/>
    <s v="01"/>
    <n v="23"/>
    <s v="22"/>
    <s v="26"/>
    <s v="08"/>
    <s v="CLS_HG_2500X1254px_16m_S2A_MSIL1C"/>
    <s v="2A_MSIL1C_S2_CD_CLS_AC_20230627T222622_TRUE_60HTE_020CC"/>
    <s v="S2A_MSIL1C_HG_20220123T222608_60HUE_100CC"/>
  </r>
  <r>
    <m/>
    <x v="0"/>
    <x v="1"/>
    <s v="-36.83, 174.91 | Zoom: 13"/>
    <b v="1"/>
    <s v="New Zealand"/>
    <x v="2"/>
    <s v="HG"/>
    <d v="2022-01-13T00:00:00"/>
    <s v="60HTE"/>
    <s v="22:26:13 UTC"/>
    <n v="25.6"/>
    <x v="2"/>
    <s v="PNG"/>
    <x v="2"/>
    <x v="2"/>
    <n v="28.4"/>
    <n v="30"/>
    <x v="0"/>
    <s v="44574S2A_MSIL1CCDM-MLB-CLSHG4457402 Sunny (10%-30%)"/>
    <n v="1"/>
    <s v="20220113T222613"/>
    <n v="2022"/>
    <s v="01"/>
    <n v="13"/>
    <s v="22"/>
    <s v="26"/>
    <s v="13"/>
    <s v="CLS_HG_2500X1254px_16m_S2A_MSIL1C"/>
    <s v="2A_MSIL1C_S2_CD_CLS_AC_20230627T222622_TRUE_60HTE_020CC"/>
    <s v="S2A_MSIL1C_HG_20220113T222613_60HTE_25.6CC"/>
  </r>
  <r>
    <m/>
    <x v="0"/>
    <x v="1"/>
    <s v="-36.83, 174.91 | Zoom: 13"/>
    <b v="1"/>
    <s v="New Zealand"/>
    <x v="2"/>
    <s v="HG"/>
    <d v="2022-01-13T00:00:00"/>
    <s v="60HUE"/>
    <s v="22:26:09 UTC"/>
    <n v="31.2"/>
    <x v="2"/>
    <s v="PNG"/>
    <x v="2"/>
    <x v="2"/>
    <n v="28.4"/>
    <n v="30"/>
    <x v="0"/>
    <s v="44574S2A_MSIL1CCDM-MLB-CLSHG4457402 Sunny (10%-30%)"/>
    <n v="0"/>
    <s v="20220113T222609"/>
    <n v="2022"/>
    <s v="01"/>
    <n v="13"/>
    <s v="22"/>
    <s v="26"/>
    <s v="09"/>
    <s v="CLS_HG_2500X1254px_16m_S2A_MSIL1C"/>
    <s v="2A_MSIL1C_S2_CD_CLS_AC_20230627T222622_TRUE_60HTE_020CC"/>
    <s v="S2A_MSIL1C_HG_20220113T222609_60HUE_31.2CC"/>
  </r>
  <r>
    <m/>
    <x v="0"/>
    <x v="1"/>
    <s v="-36.83, 174.91 | Zoom: 13"/>
    <b v="1"/>
    <s v="New Zealand"/>
    <x v="2"/>
    <s v="HG"/>
    <d v="2022-01-08T00:00:00"/>
    <s v="60HTE"/>
    <s v="22:26:18 UTC"/>
    <n v="22.8"/>
    <x v="2"/>
    <s v="PNG"/>
    <x v="2"/>
    <x v="2"/>
    <n v="22"/>
    <n v="30"/>
    <x v="0"/>
    <s v="44569S2A_MSIL1CCDM-MLB-CLSHG4456902 Sunny (10%-30%)"/>
    <n v="1"/>
    <s v="20220108T222618"/>
    <n v="2022"/>
    <s v="01"/>
    <s v="08"/>
    <s v="22"/>
    <s v="26"/>
    <s v="18"/>
    <s v="CLS_HG_2500X1254px_16m_S2A_MSIL1C"/>
    <s v="2A_MSIL1C_S2_CD_CLS_AC_20230627T222622_TRUE_60HTE_020CC"/>
    <s v="S2A_MSIL1C_HG_20220108T222618_60HTE_22.8CC"/>
  </r>
  <r>
    <m/>
    <x v="0"/>
    <x v="1"/>
    <s v="-36.83, 174.91 | Zoom: 13"/>
    <b v="1"/>
    <s v="New Zealand"/>
    <x v="2"/>
    <s v="HG"/>
    <d v="2022-01-08T00:00:00"/>
    <s v="60HUE"/>
    <s v="22:26:15 UTC"/>
    <n v="21.2"/>
    <x v="2"/>
    <s v="PNG"/>
    <x v="2"/>
    <x v="2"/>
    <n v="22"/>
    <n v="30"/>
    <x v="0"/>
    <s v="44569S2A_MSIL1CCDM-MLB-CLSHG4456902 Sunny (10%-30%)"/>
    <n v="0"/>
    <s v="20220108T222615"/>
    <n v="2022"/>
    <s v="01"/>
    <s v="08"/>
    <s v="22"/>
    <s v="26"/>
    <s v="15"/>
    <s v="CLS_HG_2500X1254px_16m_S2A_MSIL1C"/>
    <s v="2A_MSIL1C_S2_CD_CLS_AC_20230627T222622_TRUE_60HTE_020CC"/>
    <s v="S2A_MSIL1C_HG_20220108T222615_60HUE_21.2CC"/>
  </r>
  <r>
    <m/>
    <x v="0"/>
    <x v="1"/>
    <s v="-36.83, 174.91 | Zoom: 13"/>
    <b v="1"/>
    <s v="New Zealand"/>
    <x v="2"/>
    <s v="HG"/>
    <d v="2022-01-03T00:00:00"/>
    <s v="60HTE"/>
    <s v="22:26:13 UTC"/>
    <n v="0.5"/>
    <x v="2"/>
    <s v="PNG"/>
    <x v="2"/>
    <x v="2"/>
    <n v="0.6"/>
    <n v="10"/>
    <x v="0"/>
    <s v="44564S2A_MSIL1CCDM-MLB-CLSHG4456402 Sunny (10%-30%)"/>
    <n v="1"/>
    <s v="20220103T222613"/>
    <n v="2022"/>
    <s v="01"/>
    <s v="03"/>
    <s v="22"/>
    <s v="26"/>
    <s v="13"/>
    <s v="CLS_HG_2500X1254px_16m_S2A_MSIL1C"/>
    <s v="2A_MSIL1C_S2_CD_CLS_AC_20230627T222622_TRUE_60HTE_020CC"/>
    <s v="S2A_MSIL1C_HG_20220103T222613_60HTE_0.5CC"/>
  </r>
  <r>
    <m/>
    <x v="0"/>
    <x v="1"/>
    <s v="-36.83, 174.91 | Zoom: 13"/>
    <b v="1"/>
    <s v="New Zealand"/>
    <x v="2"/>
    <s v="HG"/>
    <d v="2022-01-03T00:00:00"/>
    <s v="60HUE"/>
    <s v="22:26:10 UTC"/>
    <n v="0.7"/>
    <x v="2"/>
    <s v="PNG"/>
    <x v="2"/>
    <x v="2"/>
    <n v="0.6"/>
    <n v="10"/>
    <x v="0"/>
    <s v="44564S2A_MSIL1CCDM-MLB-CLSHG4456402 Sunny (10%-30%)"/>
    <n v="0"/>
    <s v="20220103T222610"/>
    <n v="2022"/>
    <s v="01"/>
    <s v="03"/>
    <s v="22"/>
    <s v="26"/>
    <s v="10"/>
    <s v="CLS_HG_2500X1254px_16m_S2A_MSIL1C"/>
    <s v="2A_MSIL1C_S2_CD_CLS_AC_20230627T222622_TRUE_60HTE_020CC"/>
    <s v="S2A_MSIL1C_HG_20220103T222610_60HUE_0.7CC"/>
  </r>
  <r>
    <n v="18"/>
    <x v="0"/>
    <x v="1"/>
    <s v="-43.95836, 170.48726 | Zoom: 13"/>
    <b v="1"/>
    <s v="New Zealand"/>
    <x v="3"/>
    <s v="MJ"/>
    <d v="2023-06-30T00:00:00"/>
    <s v="59GMM"/>
    <s v="22:38:27 UTC"/>
    <n v="36.700000000000003"/>
    <x v="2"/>
    <s v="PNG"/>
    <x v="2"/>
    <x v="0"/>
    <n v="36.700000000000003"/>
    <n v="40"/>
    <x v="1"/>
    <s v="45107S2A_MSIL1CCDM-MLB-CLSMJ4510703 Cloudy (40%-90%)"/>
    <n v="1"/>
    <s v="20230630T223827"/>
    <n v="2023"/>
    <s v="06"/>
    <n v="30"/>
    <s v="22"/>
    <s v="38"/>
    <s v="27"/>
    <s v="CLS_MJ_2500X1254px_16m_S2A_MSIL1C"/>
    <s v="2A_MSIL1C_S2_CD_CLS_AC_20230627T222622_TRUE_60HTE_020CC"/>
    <s v="cls_mj_s2a_msil1c_2023h1_2500x1254px_16m_20230630t223827_40cc"/>
  </r>
  <r>
    <n v="19"/>
    <x v="0"/>
    <x v="1"/>
    <s v="-43.95836, 170.48726 | Zoom: 13"/>
    <b v="1"/>
    <s v="New Zealand"/>
    <x v="3"/>
    <s v="MJ"/>
    <d v="2023-06-27T00:00:00"/>
    <s v="59GMM"/>
    <s v="22:28:30 UTC"/>
    <n v="46.7"/>
    <x v="2"/>
    <s v="PNG"/>
    <x v="2"/>
    <x v="0"/>
    <n v="46.7"/>
    <n v="50"/>
    <x v="1"/>
    <s v="45104S2A_MSIL1CCDM-MLB-CLSMJ4510403 Cloudy (40%-90%)"/>
    <n v="1"/>
    <s v="20230627T222830"/>
    <n v="2023"/>
    <s v="06"/>
    <n v="27"/>
    <s v="22"/>
    <s v="28"/>
    <s v="30"/>
    <s v="CLS_MJ_2500X1254px_16m_S2A_MSIL1C"/>
    <s v="2A_MSIL1C_S2_CD_CLS_AC_20230627T222622_TRUE_60HTE_020CC"/>
    <s v="cls_mj_s2a_msil1c_2023h1_2500x1254px_16m_20230627t222830_50cc"/>
  </r>
  <r>
    <n v="20"/>
    <x v="0"/>
    <x v="1"/>
    <s v="-43.95836, 170.48726 | Zoom: 13"/>
    <b v="1"/>
    <s v="New Zealand"/>
    <x v="3"/>
    <s v="MJ"/>
    <d v="2023-06-25T00:00:00"/>
    <s v="59GMM"/>
    <s v="22:38:25 UTC"/>
    <n v="94.6"/>
    <x v="2"/>
    <s v="PNG"/>
    <x v="2"/>
    <x v="0"/>
    <n v="94.6"/>
    <n v="100"/>
    <x v="2"/>
    <s v="45102S2A_MSIL1CCDM-MLB-CLSMJ4510204 Overcast (100%)"/>
    <n v="1"/>
    <s v="20230625T223825"/>
    <n v="2023"/>
    <s v="06"/>
    <n v="25"/>
    <s v="22"/>
    <s v="38"/>
    <s v="25"/>
    <s v="CLS_MJ_2500X1254px_16m_S2A_MSIL1C"/>
    <s v="2A_MSIL1C_S2_CD_CLS_AC_20230627T222622_TRUE_60HTE_020CC"/>
    <s v="cls_mj_s2a_msil1c_2023h1_2500x1254px_16m_20230625t223825_100cc"/>
  </r>
  <r>
    <n v="21"/>
    <x v="0"/>
    <x v="1"/>
    <s v="-43.95836, 170.48726 | Zoom: 13"/>
    <b v="1"/>
    <s v="New Zealand"/>
    <x v="3"/>
    <s v="MJ"/>
    <d v="2023-06-22T00:00:00"/>
    <s v="59GMM"/>
    <s v="22:28:29 UTC"/>
    <n v="42"/>
    <x v="2"/>
    <s v="PNG"/>
    <x v="2"/>
    <x v="0"/>
    <n v="42"/>
    <n v="50"/>
    <x v="1"/>
    <s v="45099S2A_MSIL1CCDM-MLB-CLSMJ4509903 Cloudy (40%-90%)"/>
    <n v="1"/>
    <s v="20230622T222829"/>
    <n v="2023"/>
    <s v="06"/>
    <n v="22"/>
    <s v="22"/>
    <s v="28"/>
    <s v="29"/>
    <s v="CLS_MJ_2500X1254px_16m_S2A_MSIL1C"/>
    <s v="2A_MSIL1C_S2_CD_CLS_AC_20230627T222622_TRUE_60HTE_020CC"/>
    <s v="cls_mj_s2a_msil1c_2023h1_2500x1254px_16m_20230622t222829_50cc"/>
  </r>
  <r>
    <n v="22"/>
    <x v="0"/>
    <x v="1"/>
    <s v="-43.95836, 170.48726 | Zoom: 13"/>
    <b v="1"/>
    <s v="New Zealand"/>
    <x v="3"/>
    <s v="MJ"/>
    <d v="2023-06-20T00:00:00"/>
    <s v="59GMM"/>
    <s v="22:38:26 UTC"/>
    <n v="34.9"/>
    <x v="2"/>
    <s v="PNG"/>
    <x v="2"/>
    <x v="0"/>
    <n v="34.9"/>
    <n v="40"/>
    <x v="1"/>
    <s v="45097S2A_MSIL1CCDM-MLB-CLSMJ4509703 Cloudy (40%-90%)"/>
    <n v="1"/>
    <s v="20230620T223826"/>
    <n v="2023"/>
    <s v="06"/>
    <n v="20"/>
    <s v="22"/>
    <s v="38"/>
    <s v="26"/>
    <s v="CLS_MJ_2500X1254px_16m_S2A_MSIL1C"/>
    <s v="2A_MSIL1C_S2_CD_CLS_AC_20230627T222622_TRUE_60HTE_020CC"/>
    <s v="cls_mj_s2a_msil1c_2023h1_2500x1254px_16m_20230620t223826_40cc"/>
  </r>
  <r>
    <n v="23"/>
    <x v="0"/>
    <x v="1"/>
    <s v="-43.95836, 170.48726 | Zoom: 13"/>
    <b v="1"/>
    <s v="New Zealand"/>
    <x v="3"/>
    <s v="MJ"/>
    <d v="2023-06-17T00:00:00"/>
    <s v="59GMM"/>
    <s v="22:28:30 UTC"/>
    <n v="71.900000000000006"/>
    <x v="2"/>
    <s v="PNG"/>
    <x v="2"/>
    <x v="0"/>
    <n v="71.900000000000006"/>
    <n v="80"/>
    <x v="1"/>
    <s v="45094S2A_MSIL1CCDM-MLB-CLSMJ4509403 Cloudy (40%-90%)"/>
    <n v="1"/>
    <s v="20230617T222830"/>
    <n v="2023"/>
    <s v="06"/>
    <n v="17"/>
    <s v="22"/>
    <s v="28"/>
    <s v="30"/>
    <s v="CLS_MJ_2500X1254px_16m_S2A_MSIL1C"/>
    <s v="2A_MSIL1C_S2_CD_CLS_AC_20230627T222622_TRUE_60HTE_020CC"/>
    <s v="cls_mj_s2a_msil1c_2023h1_2500x1254px_16m_20230617t222830_80cc"/>
  </r>
  <r>
    <n v="24"/>
    <x v="0"/>
    <x v="1"/>
    <s v="-43.95836, 170.48726 | Zoom: 13"/>
    <b v="1"/>
    <s v="New Zealand"/>
    <x v="3"/>
    <s v="MJ"/>
    <d v="2023-06-15T00:00:00"/>
    <s v="59GMM"/>
    <s v="22:38:26 UTC"/>
    <n v="34"/>
    <x v="2"/>
    <s v="PNG"/>
    <x v="2"/>
    <x v="0"/>
    <n v="34"/>
    <n v="40"/>
    <x v="1"/>
    <s v="45092S2A_MSIL1CCDM-MLB-CLSMJ4509203 Cloudy (40%-90%)"/>
    <n v="1"/>
    <s v="20230615T223826"/>
    <n v="2023"/>
    <s v="06"/>
    <n v="15"/>
    <s v="22"/>
    <s v="38"/>
    <s v="26"/>
    <s v="CLS_MJ_2500X1254px_16m_S2A_MSIL1C"/>
    <s v="2A_MSIL1C_S2_CD_CLS_AC_20230627T222622_TRUE_60HTE_020CC"/>
    <s v="cls_mj_s2a_msil1c_2023h1_2500x1254px_16m_20230615t223826_40cc"/>
  </r>
  <r>
    <n v="25"/>
    <x v="0"/>
    <x v="1"/>
    <s v="-43.95836, 170.48726 | Zoom: 13"/>
    <b v="1"/>
    <s v="New Zealand"/>
    <x v="3"/>
    <s v="MJ"/>
    <d v="2023-06-12T00:00:00"/>
    <s v="59GMM"/>
    <s v="22:28:29 UTC"/>
    <n v="1.1000000000000001"/>
    <x v="2"/>
    <s v="PNG"/>
    <x v="2"/>
    <x v="0"/>
    <n v="1.1000000000000001"/>
    <n v="10"/>
    <x v="0"/>
    <s v="45089S2A_MSIL1CCDM-MLB-CLSMJ4508902 Sunny (10%-30%)"/>
    <n v="1"/>
    <s v="20230612T222829"/>
    <n v="2023"/>
    <s v="06"/>
    <n v="12"/>
    <s v="22"/>
    <s v="28"/>
    <s v="29"/>
    <s v="CLS_MJ_2500X1254px_16m_S2A_MSIL1C"/>
    <s v="2A_MSIL1C_S2_CD_CLS_AC_20230627T222622_TRUE_60HTE_020CC"/>
    <s v="cls_mj_s2a_msil1c_2023h1_2500x1254px_16m_20230612t222829_10cc"/>
  </r>
  <r>
    <n v="26"/>
    <x v="0"/>
    <x v="1"/>
    <s v="-43.95836, 170.48726 | Zoom: 13"/>
    <b v="1"/>
    <s v="New Zealand"/>
    <x v="3"/>
    <s v="MJ"/>
    <d v="2023-06-10T00:00:00"/>
    <s v="59GMM"/>
    <s v="22:38:27 UTC"/>
    <n v="98"/>
    <x v="2"/>
    <s v="PNG"/>
    <x v="2"/>
    <x v="0"/>
    <n v="98"/>
    <n v="100"/>
    <x v="2"/>
    <s v="45087S2A_MSIL1CCDM-MLB-CLSMJ4508704 Overcast (100%)"/>
    <n v="1"/>
    <s v="20230610T223827"/>
    <n v="2023"/>
    <s v="06"/>
    <n v="10"/>
    <s v="22"/>
    <s v="38"/>
    <s v="27"/>
    <s v="CLS_MJ_2500X1254px_16m_S2A_MSIL1C"/>
    <s v="2A_MSIL1C_S2_CD_CLS_AC_20230627T222622_TRUE_60HTE_020CC"/>
    <s v="cls_mj_s2a_msil1c_2023h1_2500x1254px_16m_20230610t223827_100cc"/>
  </r>
  <r>
    <n v="27"/>
    <x v="0"/>
    <x v="1"/>
    <s v="-43.95836, 170.48726 | Zoom: 13"/>
    <b v="1"/>
    <s v="New Zealand"/>
    <x v="3"/>
    <s v="MJ"/>
    <d v="2023-06-07T00:00:00"/>
    <s v="59GMM"/>
    <s v="22:28:30 UTC"/>
    <n v="0.5"/>
    <x v="2"/>
    <s v="PNG"/>
    <x v="2"/>
    <x v="0"/>
    <n v="0.5"/>
    <n v="10"/>
    <x v="0"/>
    <s v="45084S2A_MSIL1CCDM-MLB-CLSMJ4508402 Sunny (10%-30%)"/>
    <n v="1"/>
    <s v="20230607T222830"/>
    <n v="2023"/>
    <s v="06"/>
    <s v="07"/>
    <s v="22"/>
    <s v="28"/>
    <s v="30"/>
    <s v="CLS_MJ_2500X1254px_16m_S2A_MSIL1C"/>
    <s v="2A_MSIL1C_S2_CD_CLS_AC_20230627T222622_TRUE_60HTE_020CC"/>
    <s v="cls_mj_s2a_msil1c_2023h1_2500x1254px_16m_20230607t222830_10cc"/>
  </r>
  <r>
    <n v="28"/>
    <x v="0"/>
    <x v="1"/>
    <s v="-43.95836, 170.48726 | Zoom: 13"/>
    <b v="1"/>
    <s v="New Zealand"/>
    <x v="3"/>
    <s v="MJ"/>
    <d v="2023-06-05T00:00:00"/>
    <s v="59GMM"/>
    <s v="22:38:25 UTC"/>
    <n v="0"/>
    <x v="2"/>
    <s v="PNG"/>
    <x v="2"/>
    <x v="0"/>
    <n v="0"/>
    <n v="0"/>
    <x v="3"/>
    <s v="45082S2A_MSIL1CCDM-MLB-CLSMJ4508201 Clear (0%)"/>
    <n v="1"/>
    <s v="20230605T223825"/>
    <n v="2023"/>
    <s v="06"/>
    <s v="05"/>
    <s v="22"/>
    <s v="38"/>
    <s v="25"/>
    <s v="CLS_MJ_2500X1254px_16m_S2A_MSIL1C"/>
    <s v="2A_MSIL1C_S2_CD_CLS_AC_20230627T222622_TRUE_60HTE_020CC"/>
    <s v="cls_mj_s2a_msil1c_2023h1_2500x1254px_16m_20230605t223825_0cc"/>
  </r>
  <r>
    <n v="29"/>
    <x v="0"/>
    <x v="1"/>
    <s v="-43.95836, 170.48726 | Zoom: 13"/>
    <b v="1"/>
    <s v="New Zealand"/>
    <x v="3"/>
    <s v="MJ"/>
    <d v="2023-06-02T00:00:00"/>
    <s v="59GMM"/>
    <s v="22:28:29 UTC"/>
    <n v="0.2"/>
    <x v="2"/>
    <s v="PNG"/>
    <x v="2"/>
    <x v="0"/>
    <n v="0.2"/>
    <n v="10"/>
    <x v="0"/>
    <s v="45079S2A_MSIL1CCDM-MLB-CLSMJ4507902 Sunny (10%-30%)"/>
    <n v="1"/>
    <s v="20230602T222829"/>
    <n v="2023"/>
    <s v="06"/>
    <s v="02"/>
    <s v="22"/>
    <s v="28"/>
    <s v="29"/>
    <s v="CLS_MJ_2500X1254px_16m_S2A_MSIL1C"/>
    <s v="2A_MSIL1C_S2_CD_CLS_AC_20230627T222622_TRUE_60HTE_020CC"/>
    <s v="cls_mj_s2a_msil1c_2023h1_2500x1254px_16m_20230602t222829_10cc"/>
  </r>
  <r>
    <n v="30"/>
    <x v="0"/>
    <x v="1"/>
    <s v="-43.95836, 170.48726 | Zoom: 13"/>
    <b v="1"/>
    <s v="New Zealand"/>
    <x v="3"/>
    <s v="MJ"/>
    <d v="2023-05-31T00:00:00"/>
    <s v="59GMM"/>
    <s v="22:38:25 UTC"/>
    <n v="50.4"/>
    <x v="2"/>
    <s v="PNG"/>
    <x v="2"/>
    <x v="0"/>
    <n v="50.4"/>
    <n v="60"/>
    <x v="1"/>
    <s v="45077S2A_MSIL1CCDM-MLB-CLSMJ4507703 Cloudy (40%-90%)"/>
    <n v="1"/>
    <s v="20230531T223825"/>
    <n v="2023"/>
    <s v="05"/>
    <n v="31"/>
    <s v="22"/>
    <s v="38"/>
    <s v="25"/>
    <s v="CLS_MJ_2500X1254px_16m_S2A_MSIL1C"/>
    <s v="2A_MSIL1C_S2_CD_CLS_AC_20230627T222622_TRUE_60HTE_020CC"/>
    <s v="cls_mj_s2a_msil1c_2023h1_2500x1254px_16m_20230531t223825_60cc"/>
  </r>
  <r>
    <n v="31"/>
    <x v="0"/>
    <x v="1"/>
    <s v="-43.95836, 170.48726 | Zoom: 13"/>
    <b v="1"/>
    <s v="New Zealand"/>
    <x v="3"/>
    <s v="MJ"/>
    <d v="2023-05-28T00:00:00"/>
    <s v="59GMM"/>
    <s v="22:28:29 UTC"/>
    <n v="73.2"/>
    <x v="2"/>
    <s v="PNG"/>
    <x v="2"/>
    <x v="0"/>
    <n v="73.2"/>
    <n v="80"/>
    <x v="1"/>
    <s v="45074S2A_MSIL1CCDM-MLB-CLSMJ4507403 Cloudy (40%-90%)"/>
    <n v="1"/>
    <s v="20230528T222829"/>
    <n v="2023"/>
    <s v="05"/>
    <n v="28"/>
    <s v="22"/>
    <s v="28"/>
    <s v="29"/>
    <s v="CLS_MJ_2500X1254px_16m_S2A_MSIL1C"/>
    <s v="2A_MSIL1C_S2_CD_CLS_AC_20230627T222622_TRUE_60HTE_020CC"/>
    <s v="cls_mj_s2a_msil1c_2023h1_2500x1254px_16m_20230528t222829_80cc"/>
  </r>
  <r>
    <n v="32"/>
    <x v="0"/>
    <x v="1"/>
    <s v="-43.95836, 170.48726 | Zoom: 13"/>
    <b v="1"/>
    <s v="New Zealand"/>
    <x v="3"/>
    <s v="MJ"/>
    <d v="2023-05-26T00:00:00"/>
    <s v="59GMM"/>
    <s v="22:38:25 UTC"/>
    <n v="56.9"/>
    <x v="2"/>
    <s v="PNG"/>
    <x v="2"/>
    <x v="0"/>
    <n v="56.9"/>
    <n v="60"/>
    <x v="1"/>
    <s v="45072S2A_MSIL1CCDM-MLB-CLSMJ4507203 Cloudy (40%-90%)"/>
    <n v="1"/>
    <s v="20230526T223825"/>
    <n v="2023"/>
    <s v="05"/>
    <n v="26"/>
    <s v="22"/>
    <s v="38"/>
    <s v="25"/>
    <s v="CLS_MJ_2500X1254px_16m_S2A_MSIL1C"/>
    <s v="2A_MSIL1C_S2_CD_CLS_AC_20230627T222622_TRUE_60HTE_020CC"/>
    <s v="cls_mj_s2a_msil1c_2023h1_2500x1254px_16m_20230526t223825_60cc"/>
  </r>
  <r>
    <n v="33"/>
    <x v="0"/>
    <x v="1"/>
    <s v="-43.95836, 170.48726 | Zoom: 13"/>
    <b v="1"/>
    <s v="New Zealand"/>
    <x v="3"/>
    <s v="MJ"/>
    <d v="2023-05-23T00:00:00"/>
    <s v="59GMM"/>
    <s v="22:28:28 UTC"/>
    <n v="48.6"/>
    <x v="2"/>
    <s v="PNG"/>
    <x v="2"/>
    <x v="0"/>
    <n v="48.6"/>
    <n v="50"/>
    <x v="1"/>
    <s v="45069S2A_MSIL1CCDM-MLB-CLSMJ4506903 Cloudy (40%-90%)"/>
    <n v="1"/>
    <s v="20230523T222828"/>
    <n v="2023"/>
    <s v="05"/>
    <n v="23"/>
    <s v="22"/>
    <s v="28"/>
    <s v="28"/>
    <s v="CLS_MJ_2500X1254px_16m_S2A_MSIL1C"/>
    <s v="2A_MSIL1C_S2_CD_CLS_AC_20230627T222622_TRUE_60HTE_020CC"/>
    <s v="cls_mj_s2a_msil1c_2023h1_2500x1254px_16m_20230523t222828_50cc"/>
  </r>
  <r>
    <n v="35"/>
    <x v="0"/>
    <x v="1"/>
    <s v="-43.95836, 170.48726 | Zoom: 13"/>
    <b v="1"/>
    <s v="New Zealand"/>
    <x v="3"/>
    <s v="MJ"/>
    <d v="2023-05-21T00:00:00"/>
    <s v="59GMM"/>
    <s v="22:38:25 UTC"/>
    <n v="59.7"/>
    <x v="2"/>
    <s v="PNG"/>
    <x v="2"/>
    <x v="0"/>
    <n v="59.7"/>
    <n v="60"/>
    <x v="1"/>
    <s v="45067S2A_MSIL1CCDM-MLB-CLSMJ4506703 Cloudy (40%-90%)"/>
    <n v="1"/>
    <s v="20230521T223825"/>
    <n v="2023"/>
    <s v="05"/>
    <n v="21"/>
    <s v="22"/>
    <s v="38"/>
    <s v="25"/>
    <s v="CLS_MJ_2500X1254px_16m_S2A_MSIL1C"/>
    <s v="2A_MSIL1C_S2_CD_CLS_AC_20230627T222622_TRUE_60HTE_020CC"/>
    <s v="cls_mj_s2a_msil1c_2023h1_2500x1254px_16m_20230521t223825_60cc"/>
  </r>
  <r>
    <n v="36"/>
    <x v="0"/>
    <x v="1"/>
    <s v="-43.95836, 170.48726 | Zoom: 13"/>
    <b v="1"/>
    <s v="New Zealand"/>
    <x v="3"/>
    <s v="MJ"/>
    <d v="2023-05-18T00:00:00"/>
    <s v="59GMM"/>
    <s v="22:28:30 UTC"/>
    <n v="98.1"/>
    <x v="2"/>
    <s v="PNG"/>
    <x v="2"/>
    <x v="0"/>
    <n v="98.1"/>
    <n v="100"/>
    <x v="2"/>
    <s v="45064S2A_MSIL1CCDM-MLB-CLSMJ4506404 Overcast (100%)"/>
    <n v="1"/>
    <s v="20230518T222830"/>
    <n v="2023"/>
    <s v="05"/>
    <n v="18"/>
    <s v="22"/>
    <s v="28"/>
    <s v="30"/>
    <s v="CLS_MJ_2500X1254px_16m_S2A_MSIL1C"/>
    <s v="2A_MSIL1C_S2_CD_CLS_AC_20230627T222622_TRUE_60HTE_020CC"/>
    <s v="cls_mj_s2a_msil1c_2023h1_2500x1254px_16m_20230518t222830_100cc"/>
  </r>
  <r>
    <n v="37"/>
    <x v="0"/>
    <x v="1"/>
    <s v="-43.95836, 170.48726 | Zoom: 13"/>
    <b v="1"/>
    <s v="New Zealand"/>
    <x v="3"/>
    <s v="MJ"/>
    <d v="2023-05-16T00:00:00"/>
    <s v="59GMM"/>
    <s v="22:38:23 UTC"/>
    <n v="93.7"/>
    <x v="2"/>
    <s v="PNG"/>
    <x v="2"/>
    <x v="0"/>
    <n v="93.7"/>
    <n v="100"/>
    <x v="2"/>
    <s v="45062S2A_MSIL1CCDM-MLB-CLSMJ4506204 Overcast (100%)"/>
    <n v="1"/>
    <s v="20230516T223823"/>
    <n v="2023"/>
    <s v="05"/>
    <n v="16"/>
    <s v="22"/>
    <s v="38"/>
    <s v="23"/>
    <s v="CLS_MJ_2500X1254px_16m_S2A_MSIL1C"/>
    <s v="2A_MSIL1C_S2_CD_CLS_AC_20230627T222622_TRUE_60HTE_020CC"/>
    <s v="cls_mj_s2a_msil1c_2023h1_2500x1254px_16m_20230516t223823_100cc"/>
  </r>
  <r>
    <n v="38"/>
    <x v="0"/>
    <x v="1"/>
    <s v="-43.95836, 170.48726 | Zoom: 13"/>
    <b v="1"/>
    <s v="New Zealand"/>
    <x v="3"/>
    <s v="MJ"/>
    <d v="2023-05-13T00:00:00"/>
    <s v="59GMM"/>
    <s v="22:28:25 UTC"/>
    <n v="21.7"/>
    <x v="2"/>
    <s v="PNG"/>
    <x v="2"/>
    <x v="0"/>
    <n v="21.7"/>
    <n v="30"/>
    <x v="0"/>
    <s v="45059S2A_MSIL1CCDM-MLB-CLSMJ4505902 Sunny (10%-30%)"/>
    <n v="1"/>
    <s v="20230513T222825"/>
    <n v="2023"/>
    <s v="05"/>
    <n v="13"/>
    <s v="22"/>
    <s v="28"/>
    <s v="25"/>
    <s v="CLS_MJ_2500X1254px_16m_S2A_MSIL1C"/>
    <s v="2A_MSIL1C_S2_CD_CLS_AC_20230627T222622_TRUE_60HTE_020CC"/>
    <s v="cls_mj_s2a_msil1c_2023h1_2500x1254px_16m_20230513t222825_30cc"/>
  </r>
  <r>
    <n v="39"/>
    <x v="0"/>
    <x v="1"/>
    <s v="-43.95836, 170.48726 | Zoom: 13"/>
    <b v="1"/>
    <s v="New Zealand"/>
    <x v="3"/>
    <s v="MJ"/>
    <d v="2023-05-11T00:00:00"/>
    <s v="59GMM"/>
    <s v="22:38:24 UTC"/>
    <n v="9.6999999999999993"/>
    <x v="2"/>
    <s v="PNG"/>
    <x v="2"/>
    <x v="0"/>
    <n v="9.6999999999999993"/>
    <n v="10"/>
    <x v="0"/>
    <s v="45057S2A_MSIL1CCDM-MLB-CLSMJ4505702 Sunny (10%-30%)"/>
    <n v="1"/>
    <s v="20230511T223824"/>
    <n v="2023"/>
    <s v="05"/>
    <n v="11"/>
    <s v="22"/>
    <s v="38"/>
    <s v="24"/>
    <s v="CLS_MJ_2500X1254px_16m_S2A_MSIL1C"/>
    <s v="2A_MSIL1C_S2_CD_CLS_AC_20230627T222622_TRUE_60HTE_020CC"/>
    <s v="cls_mj_s2a_msil1c_2023h1_2500x1254px_16m_20230511t223824_10cc"/>
  </r>
  <r>
    <n v="40"/>
    <x v="0"/>
    <x v="1"/>
    <s v="-43.95836, 170.48726 | Zoom: 13"/>
    <b v="1"/>
    <s v="New Zealand"/>
    <x v="3"/>
    <s v="MJ"/>
    <d v="2023-05-08T00:00:00"/>
    <s v="59GMM"/>
    <s v="22:28:28 UTC"/>
    <n v="91.7"/>
    <x v="2"/>
    <s v="PNG"/>
    <x v="2"/>
    <x v="0"/>
    <n v="91.7"/>
    <n v="100"/>
    <x v="2"/>
    <s v="45054S2A_MSIL1CCDM-MLB-CLSMJ4505404 Overcast (100%)"/>
    <n v="1"/>
    <s v="20230508T222828"/>
    <n v="2023"/>
    <s v="05"/>
    <s v="08"/>
    <s v="22"/>
    <s v="28"/>
    <s v="28"/>
    <s v="CLS_MJ_2500X1254px_16m_S2A_MSIL1C"/>
    <s v="2A_MSIL1C_S2_CD_CLS_AC_20230627T222622_TRUE_60HTE_020CC"/>
    <s v="cls_mj_s2a_msil1c_2023h1_2500x1254px_16m_20230508t222828_100cc"/>
  </r>
  <r>
    <n v="41"/>
    <x v="0"/>
    <x v="1"/>
    <s v="-43.95836, 170.48726 | Zoom: 13"/>
    <b v="1"/>
    <s v="New Zealand"/>
    <x v="3"/>
    <s v="MJ"/>
    <d v="2023-05-06T00:00:00"/>
    <s v="59GMM"/>
    <s v="22:38:22 UTC"/>
    <n v="89.6"/>
    <x v="2"/>
    <s v="PNG"/>
    <x v="2"/>
    <x v="0"/>
    <n v="89.6"/>
    <n v="90"/>
    <x v="1"/>
    <s v="45052S2A_MSIL1CCDM-MLB-CLSMJ4505203 Cloudy (40%-90%)"/>
    <n v="1"/>
    <s v="20230506T223822"/>
    <n v="2023"/>
    <s v="05"/>
    <s v="06"/>
    <s v="22"/>
    <s v="38"/>
    <s v="22"/>
    <s v="CLS_MJ_2500X1254px_16m_S2A_MSIL1C"/>
    <s v="2A_MSIL1C_S2_CD_CLS_AC_20230627T222622_TRUE_60HTE_020CC"/>
    <s v="cls_mj_s2a_msil1c_2023h1_2500x1254px_16m_20230506t223822_90cc"/>
  </r>
  <r>
    <n v="42"/>
    <x v="0"/>
    <x v="1"/>
    <s v="-43.95836, 170.48726 | Zoom: 13"/>
    <b v="1"/>
    <s v="New Zealand"/>
    <x v="3"/>
    <s v="MJ"/>
    <d v="2023-05-03T00:00:00"/>
    <s v="59GMM"/>
    <s v="22:28:25 UTC"/>
    <n v="62.4"/>
    <x v="2"/>
    <s v="PNG"/>
    <x v="2"/>
    <x v="0"/>
    <n v="62.4"/>
    <n v="70"/>
    <x v="1"/>
    <s v="45049S2A_MSIL1CCDM-MLB-CLSMJ4504903 Cloudy (40%-90%)"/>
    <n v="1"/>
    <s v="20230503T222825"/>
    <n v="2023"/>
    <s v="05"/>
    <s v="03"/>
    <s v="22"/>
    <s v="28"/>
    <s v="25"/>
    <s v="CLS_MJ_2500X1254px_16m_S2A_MSIL1C"/>
    <s v="2A_MSIL1C_S2_CD_CLS_AC_20230627T222622_TRUE_60HTE_020CC"/>
    <s v="cls_mj_s2a_msil1c_2023h1_2500x1254px_16m_20230503t222825_70cc"/>
  </r>
  <r>
    <n v="43"/>
    <x v="0"/>
    <x v="1"/>
    <s v="-43.95836, 170.48726 | Zoom: 13"/>
    <b v="1"/>
    <s v="New Zealand"/>
    <x v="3"/>
    <s v="MJ"/>
    <d v="2023-05-01T00:00:00"/>
    <s v="59GMM"/>
    <s v="22:38:24 UTC"/>
    <n v="99"/>
    <x v="2"/>
    <s v="PNG"/>
    <x v="2"/>
    <x v="0"/>
    <n v="99"/>
    <n v="100"/>
    <x v="2"/>
    <s v="45047S2A_MSIL1CCDM-MLB-CLSMJ4504704 Overcast (100%)"/>
    <n v="1"/>
    <s v="20230501T223824"/>
    <n v="2023"/>
    <s v="05"/>
    <s v="01"/>
    <s v="22"/>
    <s v="38"/>
    <s v="24"/>
    <s v="CLS_MJ_2500X1254px_16m_S2A_MSIL1C"/>
    <s v="2A_MSIL1C_S2_CD_CLS_AC_20230627T222622_TRUE_60HTE_020CC"/>
    <s v="cls_mj_s2a_msil1c_2023h1_2500x1254px_16m_20230501t223824_100cc"/>
  </r>
  <r>
    <n v="44"/>
    <x v="0"/>
    <x v="1"/>
    <s v="-43.95836, 170.48726 | Zoom: 13"/>
    <b v="1"/>
    <s v="New Zealand"/>
    <x v="3"/>
    <s v="MJ"/>
    <d v="2023-04-28T00:00:00"/>
    <s v="59GMM"/>
    <s v="22:28:27 UTC"/>
    <n v="4.4000000000000004"/>
    <x v="2"/>
    <s v="PNG"/>
    <x v="2"/>
    <x v="0"/>
    <n v="4.4000000000000004"/>
    <n v="10"/>
    <x v="0"/>
    <s v="45044S2A_MSIL1CCDM-MLB-CLSMJ4504402 Sunny (10%-30%)"/>
    <n v="1"/>
    <s v="20230428T222827"/>
    <n v="2023"/>
    <s v="04"/>
    <n v="28"/>
    <s v="22"/>
    <s v="28"/>
    <s v="27"/>
    <s v="CLS_MJ_2500X1254px_16m_S2A_MSIL1C"/>
    <s v="2A_MSIL1C_S2_CD_CLS_AC_20230627T222622_TRUE_60HTE_020CC"/>
    <s v="cls_mj_s2a_msil1c_2023h1_2500x1254px_16m_20230428t222827_10cc"/>
  </r>
  <r>
    <n v="45"/>
    <x v="0"/>
    <x v="1"/>
    <s v="-43.95836, 170.48726 | Zoom: 13"/>
    <b v="1"/>
    <s v="New Zealand"/>
    <x v="3"/>
    <s v="MJ"/>
    <d v="2023-04-26T00:00:00"/>
    <s v="59GMM"/>
    <s v="22:38:22 UTC"/>
    <n v="0"/>
    <x v="2"/>
    <s v="PNG"/>
    <x v="2"/>
    <x v="0"/>
    <n v="0"/>
    <n v="0"/>
    <x v="3"/>
    <s v="45042S2A_MSIL1CCDM-MLB-CLSMJ4504201 Clear (0%)"/>
    <n v="1"/>
    <s v="20230426T223822"/>
    <n v="2023"/>
    <s v="04"/>
    <n v="26"/>
    <s v="22"/>
    <s v="38"/>
    <s v="22"/>
    <s v="CLS_MJ_2500X1254px_16m_S2A_MSIL1C"/>
    <s v="2A_MSIL1C_S2_CD_CLS_AC_20230627T222622_TRUE_60HTE_020CC"/>
    <s v="cls_mj_s2a_msil1c_2023h1_2500x1254px_16m_20230426t223822_0cc"/>
  </r>
  <r>
    <n v="46"/>
    <x v="0"/>
    <x v="1"/>
    <s v="-43.95836, 170.48726 | Zoom: 13"/>
    <b v="1"/>
    <s v="New Zealand"/>
    <x v="3"/>
    <s v="MJ"/>
    <d v="2023-04-23T00:00:00"/>
    <s v="59GMM"/>
    <s v="22:28:24 UTC"/>
    <n v="12.9"/>
    <x v="2"/>
    <s v="PNG"/>
    <x v="2"/>
    <x v="0"/>
    <n v="12.9"/>
    <n v="20"/>
    <x v="0"/>
    <s v="45039S2A_MSIL1CCDM-MLB-CLSMJ4503902 Sunny (10%-30%)"/>
    <n v="1"/>
    <s v="20230423T222824"/>
    <n v="2023"/>
    <s v="04"/>
    <n v="23"/>
    <s v="22"/>
    <s v="28"/>
    <s v="24"/>
    <s v="CLS_MJ_2500X1254px_16m_S2A_MSIL1C"/>
    <s v="2A_MSIL1C_S2_CD_CLS_AC_20230627T222622_TRUE_60HTE_020CC"/>
    <s v="cls_mj_s2a_msil1c_2023h1_2500x1254px_16m_20230423t222824_20cc"/>
  </r>
  <r>
    <n v="47"/>
    <x v="0"/>
    <x v="1"/>
    <s v="-43.95836, 170.48726 | Zoom: 13"/>
    <b v="1"/>
    <s v="New Zealand"/>
    <x v="3"/>
    <s v="MJ"/>
    <d v="2023-04-21T00:00:00"/>
    <s v="59GMM"/>
    <s v="22:38:24 UTC"/>
    <n v="16.3"/>
    <x v="2"/>
    <s v="PNG"/>
    <x v="2"/>
    <x v="0"/>
    <n v="16.3"/>
    <n v="20"/>
    <x v="0"/>
    <s v="45037S2A_MSIL1CCDM-MLB-CLSMJ4503702 Sunny (10%-30%)"/>
    <n v="1"/>
    <s v="20230421T223824"/>
    <n v="2023"/>
    <s v="04"/>
    <n v="21"/>
    <s v="22"/>
    <s v="38"/>
    <s v="24"/>
    <s v="CLS_MJ_2500X1254px_16m_S2A_MSIL1C"/>
    <s v="2A_MSIL1C_S2_CD_CLS_AC_20230627T222622_TRUE_60HTE_020CC"/>
    <s v="cls_mj_s2a_msil1c_2023h1_2500x1254px_16m_20230421t223824_20cc"/>
  </r>
  <r>
    <n v="48"/>
    <x v="0"/>
    <x v="1"/>
    <s v="-43.95836, 170.48726 | Zoom: 13"/>
    <b v="1"/>
    <s v="New Zealand"/>
    <x v="3"/>
    <s v="MJ"/>
    <d v="2023-04-18T00:00:00"/>
    <s v="59GMM"/>
    <s v="22:28:27 UTC"/>
    <n v="47"/>
    <x v="2"/>
    <s v="PNG"/>
    <x v="2"/>
    <x v="0"/>
    <n v="47"/>
    <n v="50"/>
    <x v="1"/>
    <s v="45034S2A_MSIL1CCDM-MLB-CLSMJ4503403 Cloudy (40%-90%)"/>
    <n v="1"/>
    <s v="20230418T222827"/>
    <n v="2023"/>
    <s v="04"/>
    <n v="18"/>
    <s v="22"/>
    <s v="28"/>
    <s v="27"/>
    <s v="CLS_MJ_2500X1254px_16m_S2A_MSIL1C"/>
    <s v="2A_MSIL1C_S2_CD_CLS_AC_20230627T222622_TRUE_60HTE_020CC"/>
    <s v="cls_mj_s2a_msil1c_2023h1_2500x1254px_16m_20230418t222827_50cc"/>
  </r>
  <r>
    <n v="49"/>
    <x v="0"/>
    <x v="1"/>
    <s v="-43.95836, 170.48726 | Zoom: 13"/>
    <b v="1"/>
    <s v="New Zealand"/>
    <x v="3"/>
    <s v="MJ"/>
    <d v="2023-04-13T00:00:00"/>
    <s v="59GMM"/>
    <s v="22:28:25 UTC"/>
    <n v="51.9"/>
    <x v="2"/>
    <s v="PNG"/>
    <x v="2"/>
    <x v="0"/>
    <n v="51.9"/>
    <n v="60"/>
    <x v="1"/>
    <s v="45029S2A_MSIL1CCDM-MLB-CLSMJ4502903 Cloudy (40%-90%)"/>
    <n v="1"/>
    <s v="20230413T222825"/>
    <n v="2023"/>
    <s v="04"/>
    <n v="13"/>
    <s v="22"/>
    <s v="28"/>
    <s v="25"/>
    <s v="CLS_MJ_2500X1254px_16m_S2A_MSIL1C"/>
    <s v="2A_MSIL1C_S2_CD_CLS_AC_20230627T222622_TRUE_60HTE_020CC"/>
    <s v="cls_mj_s2a_msil1c_2023h1_2500x1254px_16m_20230413t222825_60cc"/>
  </r>
  <r>
    <n v="50"/>
    <x v="0"/>
    <x v="1"/>
    <s v="-43.95836, 170.48726 | Zoom: 13"/>
    <b v="1"/>
    <s v="New Zealand"/>
    <x v="3"/>
    <s v="MJ"/>
    <d v="2023-04-11T00:00:00"/>
    <s v="59GMM"/>
    <s v="22:38:23 UTC"/>
    <n v="99.7"/>
    <x v="2"/>
    <s v="PNG"/>
    <x v="2"/>
    <x v="0"/>
    <n v="99.7"/>
    <n v="100"/>
    <x v="2"/>
    <s v="45027S2A_MSIL1CCDM-MLB-CLSMJ4502704 Overcast (100%)"/>
    <n v="1"/>
    <s v="20230411T223823"/>
    <n v="2023"/>
    <s v="04"/>
    <n v="11"/>
    <s v="22"/>
    <s v="38"/>
    <s v="23"/>
    <s v="CLS_MJ_2500X1254px_16m_S2A_MSIL1C"/>
    <s v="2A_MSIL1C_S2_CD_CLS_AC_20230627T222622_TRUE_60HTE_020CC"/>
    <s v="cls_mj_s2a_msil1c_2023h1_2500x1254px_16m_20230411t223823_100cc"/>
  </r>
  <r>
    <n v="51"/>
    <x v="0"/>
    <x v="1"/>
    <s v="-43.95836, 170.48726 | Zoom: 13"/>
    <b v="1"/>
    <s v="New Zealand"/>
    <x v="3"/>
    <s v="MJ"/>
    <d v="2023-04-08T00:00:00"/>
    <s v="59GMM"/>
    <s v="22:28:27 UTC"/>
    <n v="21.9"/>
    <x v="2"/>
    <s v="PNG"/>
    <x v="2"/>
    <x v="0"/>
    <n v="21.9"/>
    <n v="30"/>
    <x v="0"/>
    <s v="45024S2A_MSIL1CCDM-MLB-CLSMJ4502402 Sunny (10%-30%)"/>
    <n v="1"/>
    <s v="20230408T222827"/>
    <n v="2023"/>
    <s v="04"/>
    <s v="08"/>
    <s v="22"/>
    <s v="28"/>
    <s v="27"/>
    <s v="CLS_MJ_2500X1254px_16m_S2A_MSIL1C"/>
    <s v="2A_MSIL1C_S2_CD_CLS_AC_20230627T222622_TRUE_60HTE_020CC"/>
    <s v="cls_mj_s2a_msil1c_2023h1_2500x1254px_16m_20230408t222827_30cc"/>
  </r>
  <r>
    <n v="52"/>
    <x v="0"/>
    <x v="1"/>
    <s v="-43.95836, 170.48726 | Zoom: 13"/>
    <b v="1"/>
    <s v="New Zealand"/>
    <x v="3"/>
    <s v="MJ"/>
    <d v="2023-04-06T00:00:00"/>
    <s v="59GMM"/>
    <s v="22:38:22 UTC"/>
    <n v="33.1"/>
    <x v="2"/>
    <s v="PNG"/>
    <x v="2"/>
    <x v="0"/>
    <n v="33.1"/>
    <n v="40"/>
    <x v="1"/>
    <s v="45022S2A_MSIL1CCDM-MLB-CLSMJ4502203 Cloudy (40%-90%)"/>
    <n v="1"/>
    <s v="20230406T223822"/>
    <n v="2023"/>
    <s v="04"/>
    <s v="06"/>
    <s v="22"/>
    <s v="38"/>
    <s v="22"/>
    <s v="CLS_MJ_2500X1254px_16m_S2A_MSIL1C"/>
    <s v="2A_MSIL1C_S2_CD_CLS_AC_20230627T222622_TRUE_60HTE_020CC"/>
    <s v="cls_mj_s2a_msil1c_2023h1_2500x1254px_16m_20230406t223822_40cc"/>
  </r>
  <r>
    <n v="53"/>
    <x v="0"/>
    <x v="1"/>
    <s v="-43.95836, 170.48726 | Zoom: 13"/>
    <b v="1"/>
    <s v="New Zealand"/>
    <x v="3"/>
    <s v="MJ"/>
    <d v="2023-04-03T00:00:00"/>
    <s v="59GMM"/>
    <s v="22:28:24 UTC"/>
    <n v="0"/>
    <x v="2"/>
    <s v="PNG"/>
    <x v="2"/>
    <x v="0"/>
    <n v="0"/>
    <n v="0"/>
    <x v="3"/>
    <s v="45019S2A_MSIL1CCDM-MLB-CLSMJ4501901 Clear (0%)"/>
    <n v="1"/>
    <s v="20230403T222824"/>
    <n v="2023"/>
    <s v="04"/>
    <s v="03"/>
    <s v="22"/>
    <s v="28"/>
    <s v="24"/>
    <s v="CLS_MJ_2500X1254px_16m_S2A_MSIL1C"/>
    <s v="2A_MSIL1C_S2_CD_CLS_AC_20230627T222622_TRUE_60HTE_020CC"/>
    <s v="cls_mj_s2a_msil1c_2023h1_2500x1254px_16m_20230403t222824_0cc"/>
  </r>
  <r>
    <n v="54"/>
    <x v="0"/>
    <x v="1"/>
    <s v="-43.95836, 170.48726 | Zoom: 13"/>
    <b v="1"/>
    <s v="New Zealand"/>
    <x v="3"/>
    <s v="MJ"/>
    <d v="2023-04-01T00:00:00"/>
    <s v="59GMM"/>
    <s v="22:38:25 UTC"/>
    <n v="41.8"/>
    <x v="2"/>
    <s v="PNG"/>
    <x v="2"/>
    <x v="0"/>
    <n v="41.8"/>
    <n v="50"/>
    <x v="1"/>
    <s v="45017S2A_MSIL1CCDM-MLB-CLSMJ4501703 Cloudy (40%-90%)"/>
    <n v="1"/>
    <s v="20230401T223825"/>
    <n v="2023"/>
    <s v="04"/>
    <s v="01"/>
    <s v="22"/>
    <s v="38"/>
    <s v="25"/>
    <s v="CLS_MJ_2500X1254px_16m_S2A_MSIL1C"/>
    <s v="2A_MSIL1C_S2_CD_CLS_AC_20230627T222622_TRUE_60HTE_020CC"/>
    <s v="cls_mj_s2a_msil1c_2023h1_2500x1254px_16m_20230401t223825_50cc"/>
  </r>
  <r>
    <n v="55"/>
    <x v="0"/>
    <x v="1"/>
    <s v="-43.95836, 170.48726 | Zoom: 13"/>
    <b v="1"/>
    <s v="New Zealand"/>
    <x v="3"/>
    <s v="MJ"/>
    <d v="2023-03-29T00:00:00"/>
    <s v="59GMM"/>
    <s v="22:28:28 UTC"/>
    <n v="0.4"/>
    <x v="2"/>
    <s v="PNG"/>
    <x v="2"/>
    <x v="0"/>
    <n v="0.4"/>
    <n v="10"/>
    <x v="0"/>
    <s v="45014S2A_MSIL1CCDM-MLB-CLSMJ4501402 Sunny (10%-30%)"/>
    <n v="1"/>
    <s v="20230329T222828"/>
    <n v="2023"/>
    <s v="03"/>
    <n v="29"/>
    <s v="22"/>
    <s v="28"/>
    <s v="28"/>
    <s v="CLS_MJ_2500X1254px_16m_S2A_MSIL1C"/>
    <s v="2A_MSIL1C_S2_CD_CLS_AC_20230627T222622_TRUE_60HTE_020CC"/>
    <s v="cls_mj_s2a_msil1c_2023h1_2500x1254px_16m_20230329t222828_10cc"/>
  </r>
  <r>
    <n v="56"/>
    <x v="0"/>
    <x v="1"/>
    <s v="-43.95836, 170.48726 | Zoom: 13"/>
    <b v="1"/>
    <s v="New Zealand"/>
    <x v="3"/>
    <s v="MJ"/>
    <d v="2023-03-27T00:00:00"/>
    <s v="59GMM"/>
    <s v="22:38:20 UTC"/>
    <n v="87.9"/>
    <x v="2"/>
    <s v="PNG"/>
    <x v="2"/>
    <x v="0"/>
    <n v="87.9"/>
    <n v="90"/>
    <x v="1"/>
    <s v="45012S2A_MSIL1CCDM-MLB-CLSMJ4501203 Cloudy (40%-90%)"/>
    <n v="1"/>
    <s v="20230327T223820"/>
    <n v="2023"/>
    <s v="03"/>
    <n v="27"/>
    <s v="22"/>
    <s v="38"/>
    <s v="20"/>
    <s v="CLS_MJ_2500X1254px_16m_S2A_MSIL1C"/>
    <s v="2A_MSIL1C_S2_CD_CLS_AC_20230627T222622_TRUE_60HTE_020CC"/>
    <s v="cls_mj_s2a_msil1c_2023h1_2500x1254px_16m_20230327t223820_90cc"/>
  </r>
  <r>
    <n v="57"/>
    <x v="0"/>
    <x v="1"/>
    <s v="-43.95836, 170.48726 | Zoom: 13"/>
    <b v="1"/>
    <s v="New Zealand"/>
    <x v="3"/>
    <s v="MJ"/>
    <d v="2023-03-24T00:00:00"/>
    <s v="59GMM"/>
    <s v="22:28:24 UTC"/>
    <n v="97.9"/>
    <x v="2"/>
    <s v="PNG"/>
    <x v="2"/>
    <x v="0"/>
    <n v="97.9"/>
    <n v="100"/>
    <x v="2"/>
    <s v="45009S2A_MSIL1CCDM-MLB-CLSMJ4500904 Overcast (100%)"/>
    <n v="1"/>
    <s v="20230324T222824"/>
    <n v="2023"/>
    <s v="03"/>
    <n v="24"/>
    <s v="22"/>
    <s v="28"/>
    <s v="24"/>
    <s v="CLS_MJ_2500X1254px_16m_S2A_MSIL1C"/>
    <s v="2A_MSIL1C_S2_CD_CLS_AC_20230627T222622_TRUE_60HTE_020CC"/>
    <s v="cls_mj_s2a_msil1c_2023h1_2500x1254px_16m_20230324t222824_100cc"/>
  </r>
  <r>
    <n v="58"/>
    <x v="0"/>
    <x v="1"/>
    <s v="-43.95836, 170.48726 | Zoom: 13"/>
    <b v="1"/>
    <s v="New Zealand"/>
    <x v="3"/>
    <s v="MJ"/>
    <d v="2023-03-22T00:00:00"/>
    <s v="59GMM"/>
    <s v="22:38:24 UTC"/>
    <n v="0"/>
    <x v="2"/>
    <s v="PNG"/>
    <x v="2"/>
    <x v="0"/>
    <n v="0"/>
    <n v="0"/>
    <x v="3"/>
    <s v="45007S2A_MSIL1CCDM-MLB-CLSMJ4500701 Clear (0%)"/>
    <n v="1"/>
    <s v="20230322T223824"/>
    <n v="2023"/>
    <s v="03"/>
    <n v="22"/>
    <s v="22"/>
    <s v="38"/>
    <s v="24"/>
    <s v="CLS_MJ_2500X1254px_16m_S2A_MSIL1C"/>
    <s v="2A_MSIL1C_S2_CD_CLS_AC_20230627T222622_TRUE_60HTE_020CC"/>
    <s v="cls_mj_s2a_msil1c_2023h1_2500x1254px_16m_20230322t223824_0cc"/>
  </r>
  <r>
    <n v="59"/>
    <x v="0"/>
    <x v="1"/>
    <s v="-43.95836, 170.48726 | Zoom: 13"/>
    <b v="1"/>
    <s v="New Zealand"/>
    <x v="3"/>
    <s v="MJ"/>
    <d v="2023-03-19T00:00:00"/>
    <s v="59GMM"/>
    <s v="22:28:28 UTC"/>
    <n v="83.4"/>
    <x v="2"/>
    <s v="PNG"/>
    <x v="2"/>
    <x v="0"/>
    <n v="83.4"/>
    <n v="90"/>
    <x v="1"/>
    <s v="45004S2A_MSIL1CCDM-MLB-CLSMJ4500403 Cloudy (40%-90%)"/>
    <n v="1"/>
    <s v="20230319T222828"/>
    <n v="2023"/>
    <s v="03"/>
    <n v="19"/>
    <s v="22"/>
    <s v="28"/>
    <s v="28"/>
    <s v="CLS_MJ_2500X1254px_16m_S2A_MSIL1C"/>
    <s v="2A_MSIL1C_S2_CD_CLS_AC_20230627T222622_TRUE_60HTE_020CC"/>
    <s v="cls_mj_s2a_msil1c_2023h1_2500x1254px_16m_20230319t222828_90cc"/>
  </r>
  <r>
    <n v="60"/>
    <x v="0"/>
    <x v="1"/>
    <s v="-43.95836, 170.48726 | Zoom: 13"/>
    <b v="1"/>
    <s v="New Zealand"/>
    <x v="3"/>
    <s v="MJ"/>
    <d v="2023-03-17T00:00:00"/>
    <s v="59GMM"/>
    <s v="22:38:20 UTC"/>
    <n v="0.1"/>
    <x v="2"/>
    <s v="PNG"/>
    <x v="2"/>
    <x v="0"/>
    <n v="0.1"/>
    <n v="10"/>
    <x v="0"/>
    <s v="45002S2A_MSIL1CCDM-MLB-CLSMJ4500202 Sunny (10%-30%)"/>
    <n v="1"/>
    <s v="20230317T223820"/>
    <n v="2023"/>
    <s v="03"/>
    <n v="17"/>
    <s v="22"/>
    <s v="38"/>
    <s v="20"/>
    <s v="CLS_MJ_2500X1254px_16m_S2A_MSIL1C"/>
    <s v="2A_MSIL1C_S2_CD_CLS_AC_20230627T222622_TRUE_60HTE_020CC"/>
    <s v="cls_mj_s2a_msil1c_2023h1_2500x1254px_16m_20230317t223820_10cc"/>
  </r>
  <r>
    <n v="61"/>
    <x v="0"/>
    <x v="1"/>
    <s v="-43.95836, 170.48726 | Zoom: 13"/>
    <b v="1"/>
    <s v="New Zealand"/>
    <x v="3"/>
    <s v="MJ"/>
    <d v="2023-03-14T00:00:00"/>
    <s v="59GMM"/>
    <s v="22:28:22 UTC"/>
    <n v="26.4"/>
    <x v="2"/>
    <s v="PNG"/>
    <x v="2"/>
    <x v="0"/>
    <n v="26.4"/>
    <n v="30"/>
    <x v="0"/>
    <s v="44999S2A_MSIL1CCDM-MLB-CLSMJ4499902 Sunny (10%-30%)"/>
    <n v="1"/>
    <s v="20230314T222822"/>
    <n v="2023"/>
    <s v="03"/>
    <n v="14"/>
    <s v="22"/>
    <s v="28"/>
    <s v="22"/>
    <s v="CLS_MJ_2500X1254px_16m_S2A_MSIL1C"/>
    <s v="2A_MSIL1C_S2_CD_CLS_AC_20230627T222622_TRUE_60HTE_020CC"/>
    <s v="cls_mj_s2a_msil1c_2023h1_2500x1254px_16m_20230314t222822_30cc"/>
  </r>
  <r>
    <n v="62"/>
    <x v="0"/>
    <x v="1"/>
    <s v="-43.95836, 170.48726 | Zoom: 13"/>
    <b v="1"/>
    <s v="New Zealand"/>
    <x v="3"/>
    <s v="MJ"/>
    <d v="2023-03-12T00:00:00"/>
    <s v="59GMM"/>
    <s v="22:38:26 UTC"/>
    <n v="76"/>
    <x v="2"/>
    <s v="PNG"/>
    <x v="2"/>
    <x v="0"/>
    <n v="76"/>
    <n v="80"/>
    <x v="1"/>
    <s v="44997S2A_MSIL1CCDM-MLB-CLSMJ4499703 Cloudy (40%-90%)"/>
    <n v="1"/>
    <s v="20230312T223826"/>
    <n v="2023"/>
    <s v="03"/>
    <n v="12"/>
    <s v="22"/>
    <s v="38"/>
    <s v="26"/>
    <s v="CLS_MJ_2500X1254px_16m_S2A_MSIL1C"/>
    <s v="2A_MSIL1C_S2_CD_CLS_AC_20230627T222622_TRUE_60HTE_020CC"/>
    <s v="cls_mj_s2a_msil1c_2023h1_2500x1254px_16m_20230312t223826_80cc"/>
  </r>
  <r>
    <n v="63"/>
    <x v="0"/>
    <x v="1"/>
    <s v="-43.95836, 170.48726 | Zoom: 13"/>
    <b v="1"/>
    <s v="New Zealand"/>
    <x v="3"/>
    <s v="MJ"/>
    <d v="2023-03-09T00:00:00"/>
    <s v="59GMM"/>
    <s v="22:28:29 UTC"/>
    <n v="17.100000000000001"/>
    <x v="2"/>
    <s v="PNG"/>
    <x v="2"/>
    <x v="0"/>
    <n v="17.100000000000001"/>
    <n v="20"/>
    <x v="0"/>
    <s v="44994S2A_MSIL1CCDM-MLB-CLSMJ4499402 Sunny (10%-30%)"/>
    <n v="1"/>
    <s v="20230309T222829"/>
    <n v="2023"/>
    <s v="03"/>
    <s v="09"/>
    <s v="22"/>
    <s v="28"/>
    <s v="29"/>
    <s v="CLS_MJ_2500X1254px_16m_S2A_MSIL1C"/>
    <s v="2A_MSIL1C_S2_CD_CLS_AC_20230627T222622_TRUE_60HTE_020CC"/>
    <s v="cls_mj_s2a_msil1c_2023h1_2500x1254px_16m_20230309t222829_20cc"/>
  </r>
  <r>
    <n v="64"/>
    <x v="0"/>
    <x v="1"/>
    <s v="-43.95836, 170.48726 | Zoom: 13"/>
    <b v="1"/>
    <s v="New Zealand"/>
    <x v="3"/>
    <s v="MJ"/>
    <d v="2023-03-07T00:00:00"/>
    <s v="59GMM"/>
    <s v="22:38:17 UTC"/>
    <n v="41.6"/>
    <x v="2"/>
    <s v="PNG"/>
    <x v="2"/>
    <x v="0"/>
    <n v="41.6"/>
    <n v="50"/>
    <x v="1"/>
    <s v="44992S2A_MSIL1CCDM-MLB-CLSMJ4499203 Cloudy (40%-90%)"/>
    <n v="1"/>
    <s v="20230307T223817"/>
    <n v="2023"/>
    <s v="03"/>
    <s v="07"/>
    <s v="22"/>
    <s v="38"/>
    <s v="17"/>
    <s v="CLS_MJ_2500X1254px_16m_S2A_MSIL1C"/>
    <s v="2A_MSIL1C_S2_CD_CLS_AC_20230627T222622_TRUE_60HTE_020CC"/>
    <s v="cls_mj_s2a_msil1c_2023h1_2500x1254px_16m_20230307t223817_50cc"/>
  </r>
  <r>
    <n v="65"/>
    <x v="0"/>
    <x v="1"/>
    <s v="-43.95836, 170.48726 | Zoom: 13"/>
    <b v="1"/>
    <s v="New Zealand"/>
    <x v="3"/>
    <s v="MJ"/>
    <d v="2023-03-04T00:00:00"/>
    <s v="59GMM"/>
    <s v="22:28:22 UTC"/>
    <n v="94.7"/>
    <x v="2"/>
    <s v="PNG"/>
    <x v="2"/>
    <x v="0"/>
    <n v="94.7"/>
    <n v="100"/>
    <x v="2"/>
    <s v="44989S2A_MSIL1CCDM-MLB-CLSMJ4498904 Overcast (100%)"/>
    <n v="1"/>
    <s v="20230304T222822"/>
    <n v="2023"/>
    <s v="03"/>
    <s v="04"/>
    <s v="22"/>
    <s v="28"/>
    <s v="22"/>
    <s v="CLS_MJ_2500X1254px_16m_S2A_MSIL1C"/>
    <s v="2A_MSIL1C_S2_CD_CLS_AC_20230627T222622_TRUE_60HTE_020CC"/>
    <s v="cls_mj_s2a_msil1c_2023h1_2500x1254px_16m_20230304t222822_100cc"/>
  </r>
  <r>
    <n v="66"/>
    <x v="0"/>
    <x v="1"/>
    <s v="-43.95836, 170.48726 | Zoom: 13"/>
    <b v="1"/>
    <s v="New Zealand"/>
    <x v="3"/>
    <s v="MJ"/>
    <d v="2023-03-02T00:00:00"/>
    <s v="59GMM"/>
    <s v="22:38:23 UTC"/>
    <n v="50.7"/>
    <x v="2"/>
    <s v="PNG"/>
    <x v="2"/>
    <x v="0"/>
    <n v="50.7"/>
    <n v="60"/>
    <x v="1"/>
    <s v="44987S2A_MSIL1CCDM-MLB-CLSMJ4498703 Cloudy (40%-90%)"/>
    <n v="1"/>
    <s v="20230302T223823"/>
    <n v="2023"/>
    <s v="03"/>
    <s v="02"/>
    <s v="22"/>
    <s v="38"/>
    <s v="23"/>
    <s v="CLS_MJ_2500X1254px_16m_S2A_MSIL1C"/>
    <s v="2A_MSIL1C_S2_CD_CLS_AC_20230627T222622_TRUE_60HTE_020CC"/>
    <s v="cls_mj_s2a_msil1c_2023h1_2500x1254px_16m_20230302t223823_60cc"/>
  </r>
  <r>
    <n v="67"/>
    <x v="0"/>
    <x v="1"/>
    <s v="-43.95836, 170.48726 | Zoom: 13"/>
    <b v="1"/>
    <s v="New Zealand"/>
    <x v="3"/>
    <s v="MJ"/>
    <d v="2023-02-27T00:00:00"/>
    <s v="59GMM"/>
    <s v="22:28:26 UTC"/>
    <n v="4"/>
    <x v="2"/>
    <s v="PNG"/>
    <x v="2"/>
    <x v="0"/>
    <n v="4"/>
    <n v="10"/>
    <x v="0"/>
    <s v="44984S2A_MSIL1CCDM-MLB-CLSMJ4498402 Sunny (10%-30%)"/>
    <n v="1"/>
    <s v="20230227T222826"/>
    <n v="2023"/>
    <s v="02"/>
    <n v="27"/>
    <s v="22"/>
    <s v="28"/>
    <s v="26"/>
    <s v="CLS_MJ_2500X1254px_16m_S2A_MSIL1C"/>
    <s v="2A_MSIL1C_S2_CD_CLS_AC_20230627T222622_TRUE_60HTE_020CC"/>
    <s v="cls_mj_s2a_msil1c_2023h1_2500x1254px_16m_20230227t222826_10cc"/>
  </r>
  <r>
    <n v="68"/>
    <x v="0"/>
    <x v="1"/>
    <s v="-43.95836, 170.48726 | Zoom: 13"/>
    <b v="1"/>
    <s v="New Zealand"/>
    <x v="3"/>
    <s v="MJ"/>
    <d v="2023-02-25T00:00:00"/>
    <s v="59GMM"/>
    <s v="22:38:19 UTC"/>
    <n v="1"/>
    <x v="2"/>
    <s v="PNG"/>
    <x v="2"/>
    <x v="0"/>
    <n v="1"/>
    <n v="10"/>
    <x v="0"/>
    <s v="44982S2A_MSIL1CCDM-MLB-CLSMJ4498202 Sunny (10%-30%)"/>
    <n v="1"/>
    <s v="20230225T223819"/>
    <n v="2023"/>
    <s v="02"/>
    <n v="25"/>
    <s v="22"/>
    <s v="38"/>
    <s v="19"/>
    <s v="CLS_MJ_2500X1254px_16m_S2A_MSIL1C"/>
    <s v="2A_MSIL1C_S2_CD_CLS_AC_20230627T222622_TRUE_60HTE_020CC"/>
    <s v="cls_mj_s2a_msil1c_2023h1_2500x1254px_16m_20230225t223819_10cc"/>
  </r>
  <r>
    <n v="69"/>
    <x v="0"/>
    <x v="1"/>
    <s v="-43.95836, 170.48726 | Zoom: 13"/>
    <b v="1"/>
    <s v="New Zealand"/>
    <x v="3"/>
    <s v="MJ"/>
    <d v="2023-02-22T00:00:00"/>
    <s v="59GMM"/>
    <s v="22:28:23 UTC"/>
    <n v="83.8"/>
    <x v="2"/>
    <s v="PNG"/>
    <x v="2"/>
    <x v="0"/>
    <n v="83.8"/>
    <n v="90"/>
    <x v="1"/>
    <s v="44979S2A_MSIL1CCDM-MLB-CLSMJ4497903 Cloudy (40%-90%)"/>
    <n v="1"/>
    <s v="20230222T222823"/>
    <n v="2023"/>
    <s v="02"/>
    <n v="22"/>
    <s v="22"/>
    <s v="28"/>
    <s v="23"/>
    <s v="CLS_MJ_2500X1254px_16m_S2A_MSIL1C"/>
    <s v="2A_MSIL1C_S2_CD_CLS_AC_20230627T222622_TRUE_60HTE_020CC"/>
    <s v="cls_mj_s2a_msil1c_2023h1_2500x1254px_16m_20230222t222823_90cc"/>
  </r>
  <r>
    <n v="70"/>
    <x v="0"/>
    <x v="1"/>
    <s v="-43.95836, 170.48726 | Zoom: 13"/>
    <b v="1"/>
    <s v="New Zealand"/>
    <x v="3"/>
    <s v="MJ"/>
    <d v="2023-02-20T00:00:00"/>
    <s v="59GMM"/>
    <s v="22:38:21 UTC"/>
    <n v="14.4"/>
    <x v="2"/>
    <s v="PNG"/>
    <x v="2"/>
    <x v="0"/>
    <n v="14.4"/>
    <n v="20"/>
    <x v="0"/>
    <s v="44977S2A_MSIL1CCDM-MLB-CLSMJ4497702 Sunny (10%-30%)"/>
    <n v="1"/>
    <s v="20230220T223821"/>
    <n v="2023"/>
    <s v="02"/>
    <n v="20"/>
    <s v="22"/>
    <s v="38"/>
    <s v="21"/>
    <s v="CLS_MJ_2500X1254px_16m_S2A_MSIL1C"/>
    <s v="2A_MSIL1C_S2_CD_CLS_AC_20230627T222622_TRUE_60HTE_020CC"/>
    <s v="cls_mj_s2a_msil1c_2023h1_2500x1254px_16m_20230220t223821_20cc"/>
  </r>
  <r>
    <n v="71"/>
    <x v="0"/>
    <x v="1"/>
    <s v="-43.95836, 170.48726 | Zoom: 13"/>
    <b v="1"/>
    <s v="New Zealand"/>
    <x v="3"/>
    <s v="MJ"/>
    <d v="2023-02-17T00:00:00"/>
    <s v="59GMM"/>
    <s v="22:28:23 UTC"/>
    <n v="11"/>
    <x v="2"/>
    <s v="PNG"/>
    <x v="2"/>
    <x v="0"/>
    <n v="11"/>
    <n v="20"/>
    <x v="0"/>
    <s v="44974S2A_MSIL1CCDM-MLB-CLSMJ4497402 Sunny (10%-30%)"/>
    <n v="1"/>
    <s v="20230217T222823"/>
    <n v="2023"/>
    <s v="02"/>
    <n v="17"/>
    <s v="22"/>
    <s v="28"/>
    <s v="23"/>
    <s v="CLS_MJ_2500X1254px_16m_S2A_MSIL1C"/>
    <s v="2A_MSIL1C_S2_CD_CLS_AC_20230627T222622_TRUE_60HTE_020CC"/>
    <s v="cls_mj_s2a_msil1c_2023h1_2500x1254px_16m_20230217t222823_20cc"/>
  </r>
  <r>
    <n v="72"/>
    <x v="0"/>
    <x v="1"/>
    <s v="-43.95836, 170.48726 | Zoom: 13"/>
    <b v="1"/>
    <s v="New Zealand"/>
    <x v="3"/>
    <s v="MJ"/>
    <d v="2023-02-15T00:00:00"/>
    <s v="59GMM"/>
    <s v="22:38:18 UTC"/>
    <n v="12.1"/>
    <x v="2"/>
    <s v="PNG"/>
    <x v="2"/>
    <x v="0"/>
    <n v="12.1"/>
    <n v="20"/>
    <x v="0"/>
    <s v="44972S2A_MSIL1CCDM-MLB-CLSMJ4497202 Sunny (10%-30%)"/>
    <n v="1"/>
    <s v="20230215T223818"/>
    <n v="2023"/>
    <s v="02"/>
    <n v="15"/>
    <s v="22"/>
    <s v="38"/>
    <s v="18"/>
    <s v="CLS_MJ_2500X1254px_16m_S2A_MSIL1C"/>
    <s v="2A_MSIL1C_S2_CD_CLS_AC_20230627T222622_TRUE_60HTE_020CC"/>
    <s v="cls_mj_s2a_msil1c_2023h1_2500x1254px_16m_20230215t223818_20cc"/>
  </r>
  <r>
    <n v="73"/>
    <x v="0"/>
    <x v="1"/>
    <s v="-43.95836, 170.48726 | Zoom: 13"/>
    <b v="1"/>
    <s v="New Zealand"/>
    <x v="3"/>
    <s v="MJ"/>
    <d v="2023-02-12T00:00:00"/>
    <s v="59GMM"/>
    <s v="22:28:23 UTC"/>
    <n v="1.3"/>
    <x v="2"/>
    <s v="PNG"/>
    <x v="2"/>
    <x v="0"/>
    <n v="1.3"/>
    <n v="10"/>
    <x v="0"/>
    <s v="44969S2A_MSIL1CCDM-MLB-CLSMJ4496902 Sunny (10%-30%)"/>
    <n v="1"/>
    <s v="20230212T222823"/>
    <n v="2023"/>
    <s v="02"/>
    <n v="12"/>
    <s v="22"/>
    <s v="28"/>
    <s v="23"/>
    <s v="CLS_MJ_2500X1254px_16m_S2A_MSIL1C"/>
    <s v="2A_MSIL1C_S2_CD_CLS_AC_20230627T222622_TRUE_60HTE_020CC"/>
    <s v="cls_mj_s2a_msil1c_2023h1_2500x1254px_16m_20230212t222823_10cc"/>
  </r>
  <r>
    <n v="74"/>
    <x v="0"/>
    <x v="1"/>
    <s v="-43.95836, 170.48726 | Zoom: 13"/>
    <b v="1"/>
    <s v="New Zealand"/>
    <x v="3"/>
    <s v="MJ"/>
    <d v="2023-02-10T00:00:00"/>
    <s v="59GMM"/>
    <s v="22:38:20 UTC"/>
    <n v="37.4"/>
    <x v="2"/>
    <s v="PNG"/>
    <x v="2"/>
    <x v="0"/>
    <n v="37.4"/>
    <n v="40"/>
    <x v="1"/>
    <s v="44967S2A_MSIL1CCDM-MLB-CLSMJ4496703 Cloudy (40%-90%)"/>
    <n v="1"/>
    <s v="20230210T223820"/>
    <n v="2023"/>
    <s v="02"/>
    <n v="10"/>
    <s v="22"/>
    <s v="38"/>
    <s v="20"/>
    <s v="CLS_MJ_2500X1254px_16m_S2A_MSIL1C"/>
    <s v="2A_MSIL1C_S2_CD_CLS_AC_20230627T222622_TRUE_60HTE_020CC"/>
    <s v="cls_mj_s2a_msil1c_2023h1_2500x1254px_16m_20230210t223820_40cc"/>
  </r>
  <r>
    <n v="75"/>
    <x v="0"/>
    <x v="1"/>
    <s v="-43.95836, 170.48726 | Zoom: 13"/>
    <b v="1"/>
    <s v="New Zealand"/>
    <x v="3"/>
    <s v="MJ"/>
    <d v="2023-02-07T00:00:00"/>
    <s v="59GMM"/>
    <s v="22:28:23 UTC"/>
    <n v="9.8000000000000007"/>
    <x v="2"/>
    <s v="PNG"/>
    <x v="2"/>
    <x v="0"/>
    <n v="9.8000000000000007"/>
    <n v="10"/>
    <x v="0"/>
    <s v="44964S2A_MSIL1CCDM-MLB-CLSMJ4496402 Sunny (10%-30%)"/>
    <n v="1"/>
    <s v="20230207T222823"/>
    <n v="2023"/>
    <s v="02"/>
    <s v="07"/>
    <s v="22"/>
    <s v="28"/>
    <s v="23"/>
    <s v="CLS_MJ_2500X1254px_16m_S2A_MSIL1C"/>
    <s v="2A_MSIL1C_S2_CD_CLS_AC_20230627T222622_TRUE_60HTE_020CC"/>
    <s v="cls_mj_s2a_msil1c_2023h1_2500x1254px_16m_20230207t222823_10cc"/>
  </r>
  <r>
    <n v="76"/>
    <x v="0"/>
    <x v="1"/>
    <s v="-43.95836, 170.48726 | Zoom: 13"/>
    <b v="1"/>
    <s v="New Zealand"/>
    <x v="3"/>
    <s v="MJ"/>
    <d v="2023-02-05T00:00:00"/>
    <s v="59GMM"/>
    <s v="22:38:21 UTC"/>
    <n v="22.6"/>
    <x v="2"/>
    <s v="PNG"/>
    <x v="2"/>
    <x v="0"/>
    <n v="22.6"/>
    <n v="30"/>
    <x v="0"/>
    <s v="44962S2A_MSIL1CCDM-MLB-CLSMJ4496202 Sunny (10%-30%)"/>
    <n v="1"/>
    <s v="20230205T223821"/>
    <n v="2023"/>
    <s v="02"/>
    <s v="05"/>
    <s v="22"/>
    <s v="38"/>
    <s v="21"/>
    <s v="CLS_MJ_2500X1254px_16m_S2A_MSIL1C"/>
    <s v="2A_MSIL1C_S2_CD_CLS_AC_20230627T222622_TRUE_60HTE_020CC"/>
    <s v="cls_mj_s2a_msil1c_2023h1_2500x1254px_16m_20230205t223821_30cc"/>
  </r>
  <r>
    <n v="77"/>
    <x v="0"/>
    <x v="1"/>
    <s v="-43.95836, 170.48726 | Zoom: 13"/>
    <b v="1"/>
    <s v="New Zealand"/>
    <x v="3"/>
    <s v="MJ"/>
    <d v="2023-02-02T00:00:00"/>
    <s v="59GMM"/>
    <s v="22:28:24 UTC"/>
    <n v="25.7"/>
    <x v="2"/>
    <s v="PNG"/>
    <x v="2"/>
    <x v="0"/>
    <n v="25.7"/>
    <n v="30"/>
    <x v="0"/>
    <s v="44959S2A_MSIL1CCDM-MLB-CLSMJ4495902 Sunny (10%-30%)"/>
    <n v="1"/>
    <s v="20230202T222824"/>
    <n v="2023"/>
    <s v="02"/>
    <s v="02"/>
    <s v="22"/>
    <s v="28"/>
    <s v="24"/>
    <s v="CLS_MJ_2500X1254px_16m_S2A_MSIL1C"/>
    <s v="2A_MSIL1C_S2_CD_CLS_AC_20230627T222622_TRUE_60HTE_020CC"/>
    <s v="cls_mj_s2a_msil1c_2023h1_2500x1254px_16m_20230202t222824_30cc"/>
  </r>
  <r>
    <n v="78"/>
    <x v="0"/>
    <x v="1"/>
    <s v="-43.95836, 170.48726 | Zoom: 13"/>
    <b v="1"/>
    <s v="New Zealand"/>
    <x v="3"/>
    <s v="MJ"/>
    <d v="2023-01-31T00:00:00"/>
    <s v="59GMM"/>
    <s v="22:38:19 UTC"/>
    <n v="96.1"/>
    <x v="2"/>
    <s v="PNG"/>
    <x v="2"/>
    <x v="0"/>
    <n v="96.1"/>
    <n v="100"/>
    <x v="2"/>
    <s v="44957S2A_MSIL1CCDM-MLB-CLSMJ4495704 Overcast (100%)"/>
    <n v="1"/>
    <s v="20230131T223819"/>
    <n v="2023"/>
    <s v="01"/>
    <n v="31"/>
    <s v="22"/>
    <s v="38"/>
    <s v="19"/>
    <s v="CLS_MJ_2500X1254px_16m_S2A_MSIL1C"/>
    <s v="2A_MSIL1C_S2_CD_CLS_AC_20230627T222622_TRUE_60HTE_020CC"/>
    <s v="cls_mj_s2a_msil1c_2023h1_2500x1254px_16m_20230131t223819_100cc"/>
  </r>
  <r>
    <n v="79"/>
    <x v="0"/>
    <x v="1"/>
    <s v="-43.95836, 170.48726 | Zoom: 13"/>
    <b v="1"/>
    <s v="New Zealand"/>
    <x v="3"/>
    <s v="MJ"/>
    <d v="2023-01-28T00:00:00"/>
    <s v="59GMM"/>
    <s v="22:28:23 UTC"/>
    <n v="4.5999999999999996"/>
    <x v="2"/>
    <s v="PNG"/>
    <x v="2"/>
    <x v="0"/>
    <n v="4.5999999999999996"/>
    <n v="10"/>
    <x v="0"/>
    <s v="44954S2A_MSIL1CCDM-MLB-CLSMJ4495402 Sunny (10%-30%)"/>
    <n v="1"/>
    <s v="20230128T222823"/>
    <n v="2023"/>
    <s v="01"/>
    <n v="28"/>
    <s v="22"/>
    <s v="28"/>
    <s v="23"/>
    <s v="CLS_MJ_2500X1254px_16m_S2A_MSIL1C"/>
    <s v="2A_MSIL1C_S2_CD_CLS_AC_20230627T222622_TRUE_60HTE_020CC"/>
    <s v="cls_mj_s2a_msil1c_2023h1_2500x1254px_16m_20230128t222823_10cc"/>
  </r>
  <r>
    <n v="80"/>
    <x v="0"/>
    <x v="1"/>
    <s v="-43.95836, 170.48726 | Zoom: 13"/>
    <b v="1"/>
    <s v="New Zealand"/>
    <x v="3"/>
    <s v="MJ"/>
    <d v="2023-01-26T00:00:00"/>
    <s v="59GMM"/>
    <s v="22:38:19 UTC"/>
    <n v="85.4"/>
    <x v="2"/>
    <s v="PNG"/>
    <x v="2"/>
    <x v="0"/>
    <n v="85.4"/>
    <n v="90"/>
    <x v="1"/>
    <s v="44952S2A_MSIL1CCDM-MLB-CLSMJ4495203 Cloudy (40%-90%)"/>
    <n v="1"/>
    <s v="20230126T223819"/>
    <n v="2023"/>
    <s v="01"/>
    <n v="26"/>
    <s v="22"/>
    <s v="38"/>
    <s v="19"/>
    <s v="CLS_MJ_2500X1254px_16m_S2A_MSIL1C"/>
    <s v="2A_MSIL1C_S2_CD_CLS_AC_20230627T222622_TRUE_60HTE_020CC"/>
    <s v="cls_mj_s2a_msil1c_2023h1_2500x1254px_16m_20230126t223819_90cc"/>
  </r>
  <r>
    <n v="81"/>
    <x v="0"/>
    <x v="1"/>
    <s v="-43.95836, 170.48726 | Zoom: 13"/>
    <b v="1"/>
    <s v="New Zealand"/>
    <x v="3"/>
    <s v="MJ"/>
    <d v="2023-01-23T00:00:00"/>
    <s v="59GMM"/>
    <s v="22:28:21 UTC"/>
    <n v="59.1"/>
    <x v="2"/>
    <s v="PNG"/>
    <x v="2"/>
    <x v="0"/>
    <n v="59.1"/>
    <n v="60"/>
    <x v="1"/>
    <s v="44949S2A_MSIL1CCDM-MLB-CLSMJ4494903 Cloudy (40%-90%)"/>
    <n v="1"/>
    <s v="20230123T222821"/>
    <n v="2023"/>
    <s v="01"/>
    <n v="23"/>
    <s v="22"/>
    <s v="28"/>
    <s v="21"/>
    <s v="CLS_MJ_2500X1254px_16m_S2A_MSIL1C"/>
    <s v="2A_MSIL1C_S2_CD_CLS_AC_20230627T222622_TRUE_60HTE_020CC"/>
    <s v="cls_mj_s2a_msil1c_2023h1_2500x1254px_16m_20230123t222821_60cc"/>
  </r>
  <r>
    <n v="82"/>
    <x v="0"/>
    <x v="1"/>
    <s v="-43.95836, 170.48726 | Zoom: 13"/>
    <b v="1"/>
    <s v="New Zealand"/>
    <x v="3"/>
    <s v="MJ"/>
    <d v="2023-01-21T00:00:00"/>
    <s v="59GMM"/>
    <s v="22:38:20 UTC"/>
    <n v="16.100000000000001"/>
    <x v="2"/>
    <s v="PNG"/>
    <x v="2"/>
    <x v="0"/>
    <n v="16.100000000000001"/>
    <n v="20"/>
    <x v="0"/>
    <s v="44947S2A_MSIL1CCDM-MLB-CLSMJ4494702 Sunny (10%-30%)"/>
    <n v="1"/>
    <s v="20230121T223820"/>
    <n v="2023"/>
    <s v="01"/>
    <n v="21"/>
    <s v="22"/>
    <s v="38"/>
    <s v="20"/>
    <s v="CLS_MJ_2500X1254px_16m_S2A_MSIL1C"/>
    <s v="2A_MSIL1C_S2_CD_CLS_AC_20230627T222622_TRUE_60HTE_020CC"/>
    <s v="cls_mj_s2a_msil1c_2023h1_2500x1254px_16m_20230121t223820_20cc"/>
  </r>
  <r>
    <n v="83"/>
    <x v="0"/>
    <x v="1"/>
    <s v="-43.95836, 170.48726 | Zoom: 13"/>
    <b v="1"/>
    <s v="New Zealand"/>
    <x v="3"/>
    <s v="MJ"/>
    <d v="2023-01-18T00:00:00"/>
    <s v="59GMM"/>
    <s v="22:28:22 UTC"/>
    <n v="0.7"/>
    <x v="2"/>
    <s v="PNG"/>
    <x v="2"/>
    <x v="0"/>
    <n v="0.7"/>
    <n v="10"/>
    <x v="0"/>
    <s v="44944S2A_MSIL1CCDM-MLB-CLSMJ4494402 Sunny (10%-30%)"/>
    <n v="1"/>
    <s v="20230118T222822"/>
    <n v="2023"/>
    <s v="01"/>
    <n v="18"/>
    <s v="22"/>
    <s v="28"/>
    <s v="22"/>
    <s v="CLS_MJ_2500X1254px_16m_S2A_MSIL1C"/>
    <s v="2A_MSIL1C_S2_CD_CLS_AC_20230627T222622_TRUE_60HTE_020CC"/>
    <s v="cls_mj_s2a_msil1c_2023h1_2500x1254px_16m_20230118t222822_10cc"/>
  </r>
  <r>
    <n v="84"/>
    <x v="0"/>
    <x v="1"/>
    <s v="-43.95836, 170.48726 | Zoom: 13"/>
    <b v="1"/>
    <s v="New Zealand"/>
    <x v="3"/>
    <s v="MJ"/>
    <d v="2023-01-16T00:00:00"/>
    <s v="59GMM"/>
    <s v="22:38:18 UTC"/>
    <n v="38.6"/>
    <x v="2"/>
    <s v="PNG"/>
    <x v="2"/>
    <x v="0"/>
    <n v="38.6"/>
    <n v="40"/>
    <x v="1"/>
    <s v="44942S2A_MSIL1CCDM-MLB-CLSMJ4494203 Cloudy (40%-90%)"/>
    <n v="1"/>
    <s v="20230116T223818"/>
    <n v="2023"/>
    <s v="01"/>
    <n v="16"/>
    <s v="22"/>
    <s v="38"/>
    <s v="18"/>
    <s v="CLS_MJ_2500X1254px_16m_S2A_MSIL1C"/>
    <s v="2A_MSIL1C_S2_CD_CLS_AC_20230627T222622_TRUE_60HTE_020CC"/>
    <s v="cls_mj_s2a_msil1c_2023h1_2500x1254px_16m_20230116t223818_40cc"/>
  </r>
  <r>
    <n v="85"/>
    <x v="0"/>
    <x v="1"/>
    <s v="-43.95836, 170.48726 | Zoom: 13"/>
    <b v="1"/>
    <s v="New Zealand"/>
    <x v="3"/>
    <s v="MJ"/>
    <d v="2023-01-13T00:00:00"/>
    <s v="59GMM"/>
    <s v="22:28:22 UTC"/>
    <n v="67.400000000000006"/>
    <x v="2"/>
    <s v="PNG"/>
    <x v="2"/>
    <x v="0"/>
    <n v="67.400000000000006"/>
    <n v="70"/>
    <x v="1"/>
    <s v="44939S2A_MSIL1CCDM-MLB-CLSMJ4493903 Cloudy (40%-90%)"/>
    <n v="1"/>
    <s v="20230113T222822"/>
    <n v="2023"/>
    <s v="01"/>
    <n v="13"/>
    <s v="22"/>
    <s v="28"/>
    <s v="22"/>
    <s v="CLS_MJ_2500X1254px_16m_S2A_MSIL1C"/>
    <s v="2A_MSIL1C_S2_CD_CLS_AC_20230627T222622_TRUE_60HTE_020CC"/>
    <s v="cls_mj_s2a_msil1c_2023h1_2500x1254px_16m_20230113t222822_70cc"/>
  </r>
  <r>
    <n v="86"/>
    <x v="0"/>
    <x v="1"/>
    <s v="-43.95836, 170.48726 | Zoom: 13"/>
    <b v="1"/>
    <s v="New Zealand"/>
    <x v="3"/>
    <s v="MJ"/>
    <d v="2023-01-11T00:00:00"/>
    <s v="59GMM"/>
    <s v="22:38:17 UTC"/>
    <n v="43.9"/>
    <x v="2"/>
    <s v="PNG"/>
    <x v="2"/>
    <x v="0"/>
    <n v="43.9"/>
    <n v="50"/>
    <x v="1"/>
    <s v="44937S2A_MSIL1CCDM-MLB-CLSMJ4493703 Cloudy (40%-90%)"/>
    <n v="1"/>
    <s v="20230111T223817"/>
    <n v="2023"/>
    <s v="01"/>
    <n v="11"/>
    <s v="22"/>
    <s v="38"/>
    <s v="17"/>
    <s v="CLS_MJ_2500X1254px_16m_S2A_MSIL1C"/>
    <s v="2A_MSIL1C_S2_CD_CLS_AC_20230627T222622_TRUE_60HTE_020CC"/>
    <s v="cls_mj_s2a_msil1c_2023h1_2500x1254px_16m_20230111t223817_50cc"/>
  </r>
  <r>
    <n v="87"/>
    <x v="0"/>
    <x v="1"/>
    <s v="-43.95836, 170.48726 | Zoom: 13"/>
    <b v="1"/>
    <s v="New Zealand"/>
    <x v="3"/>
    <s v="MJ"/>
    <d v="2023-01-08T00:00:00"/>
    <s v="59GMM"/>
    <s v="22:28:22 UTC"/>
    <n v="0"/>
    <x v="2"/>
    <s v="PNG"/>
    <x v="2"/>
    <x v="0"/>
    <n v="0"/>
    <n v="0"/>
    <x v="3"/>
    <s v="44934S2A_MSIL1CCDM-MLB-CLSMJ4493401 Clear (0%)"/>
    <n v="1"/>
    <s v="20230108T222822"/>
    <n v="2023"/>
    <s v="01"/>
    <s v="08"/>
    <s v="22"/>
    <s v="28"/>
    <s v="22"/>
    <s v="CLS_MJ_2500X1254px_16m_S2A_MSIL1C"/>
    <s v="2A_MSIL1C_S2_CD_CLS_AC_20230627T222622_TRUE_60HTE_020CC"/>
    <s v="cls_mj_s2a_msil1c_2023h1_2500x1254px_16m_20230108t222822_0cc"/>
  </r>
  <r>
    <n v="88"/>
    <x v="0"/>
    <x v="1"/>
    <s v="-43.95836, 170.48726 | Zoom: 13"/>
    <b v="1"/>
    <s v="New Zealand"/>
    <x v="3"/>
    <s v="MJ"/>
    <d v="2023-01-06T00:00:00"/>
    <s v="59GMM"/>
    <s v="22:38:20 UTC"/>
    <n v="95.5"/>
    <x v="2"/>
    <s v="PNG"/>
    <x v="2"/>
    <x v="0"/>
    <n v="95.5"/>
    <n v="100"/>
    <x v="2"/>
    <s v="44932S2A_MSIL1CCDM-MLB-CLSMJ4493204 Overcast (100%)"/>
    <n v="1"/>
    <s v="20230106T223820"/>
    <n v="2023"/>
    <s v="01"/>
    <s v="06"/>
    <s v="22"/>
    <s v="38"/>
    <s v="20"/>
    <s v="CLS_MJ_2500X1254px_16m_S2A_MSIL1C"/>
    <s v="2A_MSIL1C_S2_CD_CLS_AC_20230627T222622_TRUE_60HTE_020CC"/>
    <s v="cls_mj_s2a_msil1c_2023h1_2500x1254px_16m_20230106t223820_100cc"/>
  </r>
  <r>
    <n v="89"/>
    <x v="0"/>
    <x v="1"/>
    <s v="-43.95836, 170.48726 | Zoom: 13"/>
    <b v="1"/>
    <s v="New Zealand"/>
    <x v="3"/>
    <s v="MJ"/>
    <d v="2023-01-03T00:00:00"/>
    <s v="59GMM"/>
    <s v="22:28:24 UTC"/>
    <n v="81.8"/>
    <x v="2"/>
    <s v="PNG"/>
    <x v="2"/>
    <x v="0"/>
    <n v="81.8"/>
    <n v="90"/>
    <x v="1"/>
    <s v="44929S2A_MSIL1CCDM-MLB-CLSMJ4492903 Cloudy (40%-90%)"/>
    <n v="1"/>
    <s v="20230103T222824"/>
    <n v="2023"/>
    <s v="01"/>
    <s v="03"/>
    <s v="22"/>
    <s v="28"/>
    <s v="24"/>
    <s v="CLS_MJ_2500X1254px_16m_S2A_MSIL1C"/>
    <s v="2A_MSIL1C_S2_CD_CLS_AC_20230627T222622_TRUE_60HTE_020CC"/>
    <s v="cls_mj_s2a_msil1c_2023h1_2500x1254px_16m_20230103t222824_90cc"/>
  </r>
  <r>
    <n v="90"/>
    <x v="0"/>
    <x v="1"/>
    <s v="-43.95836, 170.48726 | Zoom: 13"/>
    <b v="1"/>
    <s v="New Zealand"/>
    <x v="3"/>
    <s v="MJ"/>
    <d v="2023-01-01T00:00:00"/>
    <s v="59GMM"/>
    <s v="22:38:20 UTC"/>
    <n v="30.3"/>
    <x v="2"/>
    <s v="PNG"/>
    <x v="2"/>
    <x v="0"/>
    <n v="30.3"/>
    <n v="40"/>
    <x v="1"/>
    <s v="44927S2A_MSIL1CCDM-MLB-CLSMJ4492703 Cloudy (40%-90%)"/>
    <n v="1"/>
    <s v="20230101T223820"/>
    <n v="2023"/>
    <s v="01"/>
    <s v="01"/>
    <s v="22"/>
    <s v="38"/>
    <s v="20"/>
    <s v="CLS_MJ_2500X1254px_16m_S2A_MSIL1C"/>
    <s v="2A_MSIL1C_S2_CD_CLS_AC_20230627T222622_TRUE_60HTE_020CC"/>
    <s v="cls_mj_s2a_msil1c_2023h1_2500x1254px_16m_20230101t223820_40cc"/>
  </r>
  <r>
    <m/>
    <x v="0"/>
    <x v="1"/>
    <s v="-43.95836, 170.48726 | Zoom: 13"/>
    <b v="1"/>
    <s v="New Zealand"/>
    <x v="3"/>
    <s v="MJ"/>
    <d v="2022-12-29T00:00:00"/>
    <s v="59GMM"/>
    <s v="22:28:24 UTC"/>
    <n v="99.3"/>
    <x v="2"/>
    <s v="PNG"/>
    <x v="2"/>
    <x v="1"/>
    <n v="99.3"/>
    <n v="100"/>
    <x v="2"/>
    <s v="44924S2A_MSIL1CCDM-MLB-CLSMJ4492404 Overcast (100%)"/>
    <n v="1"/>
    <s v="20221229T222824"/>
    <n v="2022"/>
    <n v="12"/>
    <n v="29"/>
    <s v="22"/>
    <s v="28"/>
    <s v="24"/>
    <s v="CLS_MJ_2500X1254px_16m_S2A_MSIL1C"/>
    <s v="2A_MSIL1C_S2_CD_CLS_AC_20230627T222622_TRUE_60HTE_020CC"/>
    <s v="cls_mj_s2a_msil1c_2022h2_2500x1254px_16m_20221229t222824_100cc"/>
  </r>
  <r>
    <m/>
    <x v="0"/>
    <x v="1"/>
    <s v="-43.95836, 170.48726 | Zoom: 13"/>
    <b v="1"/>
    <s v="New Zealand"/>
    <x v="3"/>
    <s v="MJ"/>
    <d v="2022-12-27T00:00:00"/>
    <s v="59GMM"/>
    <s v="22:38:20 UTC"/>
    <n v="5.3"/>
    <x v="2"/>
    <s v="PNG"/>
    <x v="2"/>
    <x v="1"/>
    <n v="5.3"/>
    <n v="10"/>
    <x v="0"/>
    <s v="44922S2A_MSIL1CCDM-MLB-CLSMJ4492202 Sunny (10%-30%)"/>
    <n v="1"/>
    <s v="20221227T223820"/>
    <n v="2022"/>
    <n v="12"/>
    <n v="27"/>
    <s v="22"/>
    <s v="38"/>
    <s v="20"/>
    <s v="CLS_MJ_2500X1254px_16m_S2A_MSIL1C"/>
    <s v="2A_MSIL1C_S2_CD_CLS_AC_20230627T222622_TRUE_60HTE_020CC"/>
    <s v="cls_mj_s2a_msil1c_2022h2_2500x1254px_16m_20221227t223820_10cc"/>
  </r>
  <r>
    <m/>
    <x v="0"/>
    <x v="1"/>
    <s v="-43.95836, 170.48726 | Zoom: 13"/>
    <b v="1"/>
    <s v="New Zealand"/>
    <x v="3"/>
    <s v="MJ"/>
    <d v="2022-12-24T00:00:00"/>
    <s v="59GMM"/>
    <s v="22:28:23 UTC"/>
    <n v="76.5"/>
    <x v="2"/>
    <s v="PNG"/>
    <x v="2"/>
    <x v="1"/>
    <n v="76.5"/>
    <n v="80"/>
    <x v="1"/>
    <s v="44919S2A_MSIL1CCDM-MLB-CLSMJ4491903 Cloudy (40%-90%)"/>
    <n v="1"/>
    <s v="20221224T222823"/>
    <n v="2022"/>
    <n v="12"/>
    <n v="24"/>
    <s v="22"/>
    <s v="28"/>
    <s v="23"/>
    <s v="CLS_MJ_2500X1254px_16m_S2A_MSIL1C"/>
    <s v="2A_MSIL1C_S2_CD_CLS_AC_20230627T222622_TRUE_60HTE_020CC"/>
    <s v="cls_mj_s2a_msil1c_2022h2_2500x1254px_16m_20221224t222823_80cc"/>
  </r>
  <r>
    <m/>
    <x v="0"/>
    <x v="1"/>
    <s v="-43.95836, 170.48726 | Zoom: 13"/>
    <b v="1"/>
    <s v="New Zealand"/>
    <x v="3"/>
    <s v="MJ"/>
    <d v="2022-12-22T00:00:00"/>
    <s v="59GMM"/>
    <s v="22:38:21 UTC"/>
    <n v="70.3"/>
    <x v="2"/>
    <s v="PNG"/>
    <x v="2"/>
    <x v="1"/>
    <n v="70.3"/>
    <n v="80"/>
    <x v="1"/>
    <s v="44917S2A_MSIL1CCDM-MLB-CLSMJ4491703 Cloudy (40%-90%)"/>
    <n v="1"/>
    <s v="20221222T223821"/>
    <n v="2022"/>
    <n v="12"/>
    <n v="22"/>
    <s v="22"/>
    <s v="38"/>
    <s v="21"/>
    <s v="CLS_MJ_2500X1254px_16m_S2A_MSIL1C"/>
    <s v="2A_MSIL1C_S2_CD_CLS_AC_20230627T222622_TRUE_60HTE_020CC"/>
    <s v="cls_mj_s2a_msil1c_2022h2_2500x1254px_16m_20221222t223821_80cc"/>
  </r>
  <r>
    <m/>
    <x v="0"/>
    <x v="1"/>
    <s v="-43.95836, 170.48726 | Zoom: 13"/>
    <b v="1"/>
    <s v="New Zealand"/>
    <x v="3"/>
    <s v="MJ"/>
    <d v="2022-12-19T00:00:00"/>
    <s v="59GMM"/>
    <s v="22:28:24 UTC"/>
    <n v="83.9"/>
    <x v="2"/>
    <s v="PNG"/>
    <x v="2"/>
    <x v="1"/>
    <n v="83.9"/>
    <n v="90"/>
    <x v="1"/>
    <s v="44914S2A_MSIL1CCDM-MLB-CLSMJ4491403 Cloudy (40%-90%)"/>
    <n v="1"/>
    <s v="20221219T222824"/>
    <n v="2022"/>
    <n v="12"/>
    <n v="19"/>
    <s v="22"/>
    <s v="28"/>
    <s v="24"/>
    <s v="CLS_MJ_2500X1254px_16m_S2A_MSIL1C"/>
    <s v="2A_MSIL1C_S2_CD_CLS_AC_20230627T222622_TRUE_60HTE_020CC"/>
    <s v="cls_mj_s2a_msil1c_2022h2_2500x1254px_16m_20221219t222824_90cc"/>
  </r>
  <r>
    <m/>
    <x v="0"/>
    <x v="1"/>
    <s v="-43.95836, 170.48726 | Zoom: 13"/>
    <b v="1"/>
    <s v="New Zealand"/>
    <x v="3"/>
    <s v="MJ"/>
    <d v="2022-12-17T00:00:00"/>
    <s v="59GMM"/>
    <s v="22:38:21 UTC"/>
    <n v="97.5"/>
    <x v="2"/>
    <s v="PNG"/>
    <x v="2"/>
    <x v="1"/>
    <n v="97.5"/>
    <n v="100"/>
    <x v="2"/>
    <s v="44912S2A_MSIL1CCDM-MLB-CLSMJ4491204 Overcast (100%)"/>
    <n v="1"/>
    <s v="20221217T223821"/>
    <n v="2022"/>
    <n v="12"/>
    <n v="17"/>
    <s v="22"/>
    <s v="38"/>
    <s v="21"/>
    <s v="CLS_MJ_2500X1254px_16m_S2A_MSIL1C"/>
    <s v="2A_MSIL1C_S2_CD_CLS_AC_20230627T222622_TRUE_60HTE_020CC"/>
    <s v="cls_mj_s2a_msil1c_2022h2_2500x1254px_16m_20221217t223821_100cc"/>
  </r>
  <r>
    <m/>
    <x v="0"/>
    <x v="1"/>
    <s v="-43.95836, 170.48726 | Zoom: 13"/>
    <b v="1"/>
    <s v="New Zealand"/>
    <x v="3"/>
    <s v="MJ"/>
    <d v="2022-12-14T00:00:00"/>
    <s v="59GMM"/>
    <s v="22:28:25 UTC"/>
    <n v="85.8"/>
    <x v="2"/>
    <s v="PNG"/>
    <x v="2"/>
    <x v="1"/>
    <n v="85.8"/>
    <n v="90"/>
    <x v="1"/>
    <s v="44909S2A_MSIL1CCDM-MLB-CLSMJ4490903 Cloudy (40%-90%)"/>
    <n v="1"/>
    <s v="20221214T222825"/>
    <n v="2022"/>
    <n v="12"/>
    <n v="14"/>
    <s v="22"/>
    <s v="28"/>
    <s v="25"/>
    <s v="CLS_MJ_2500X1254px_16m_S2A_MSIL1C"/>
    <s v="2A_MSIL1C_S2_CD_CLS_AC_20230627T222622_TRUE_60HTE_020CC"/>
    <s v="cls_mj_s2a_msil1c_2022h2_2500x1254px_16m_20221214t222825_90cc"/>
  </r>
  <r>
    <m/>
    <x v="0"/>
    <x v="1"/>
    <s v="-43.95836, 170.48726 | Zoom: 13"/>
    <b v="1"/>
    <s v="New Zealand"/>
    <x v="3"/>
    <s v="MJ"/>
    <d v="2022-12-09T00:00:00"/>
    <s v="59GMM"/>
    <s v="22:28:22 UTC"/>
    <n v="8.9"/>
    <x v="2"/>
    <s v="PNG"/>
    <x v="2"/>
    <x v="1"/>
    <n v="8.9"/>
    <n v="10"/>
    <x v="0"/>
    <s v="44904S2A_MSIL1CCDM-MLB-CLSMJ4490402 Sunny (10%-30%)"/>
    <n v="1"/>
    <s v="20221209T222822"/>
    <n v="2022"/>
    <n v="12"/>
    <s v="09"/>
    <s v="22"/>
    <s v="28"/>
    <s v="22"/>
    <s v="CLS_MJ_2500X1254px_16m_S2A_MSIL1C"/>
    <s v="2A_MSIL1C_S2_CD_CLS_AC_20230627T222622_TRUE_60HTE_020CC"/>
    <s v="cls_mj_s2a_msil1c_2022h2_2500x1254px_16m_20221209t222822_10cc"/>
  </r>
  <r>
    <m/>
    <x v="0"/>
    <x v="1"/>
    <s v="-43.95836, 170.48726 | Zoom: 13"/>
    <b v="1"/>
    <s v="New Zealand"/>
    <x v="3"/>
    <s v="MJ"/>
    <d v="2022-12-07T00:00:00"/>
    <s v="59GMM"/>
    <s v="22:38:22 UTC"/>
    <n v="93"/>
    <x v="2"/>
    <s v="PNG"/>
    <x v="2"/>
    <x v="1"/>
    <n v="93"/>
    <n v="100"/>
    <x v="2"/>
    <s v="44902S2A_MSIL1CCDM-MLB-CLSMJ4490204 Overcast (100%)"/>
    <n v="1"/>
    <s v="20221207T223822"/>
    <n v="2022"/>
    <n v="12"/>
    <s v="07"/>
    <s v="22"/>
    <s v="38"/>
    <s v="22"/>
    <s v="CLS_MJ_2500X1254px_16m_S2A_MSIL1C"/>
    <s v="2A_MSIL1C_S2_CD_CLS_AC_20230627T222622_TRUE_60HTE_020CC"/>
    <s v="cls_mj_s2a_msil1c_2022h2_2500x1254px_16m_20221207t223822_100cc"/>
  </r>
  <r>
    <m/>
    <x v="0"/>
    <x v="1"/>
    <s v="-43.95836, 170.48726 | Zoom: 13"/>
    <b v="1"/>
    <s v="New Zealand"/>
    <x v="3"/>
    <s v="MJ"/>
    <d v="2022-12-04T00:00:00"/>
    <s v="59GMM"/>
    <s v="22:28:26 UTC"/>
    <n v="39"/>
    <x v="2"/>
    <s v="PNG"/>
    <x v="2"/>
    <x v="1"/>
    <n v="39"/>
    <n v="40"/>
    <x v="1"/>
    <s v="44899S2A_MSIL1CCDM-MLB-CLSMJ4489903 Cloudy (40%-90%)"/>
    <n v="1"/>
    <s v="20221204T222826"/>
    <n v="2022"/>
    <n v="12"/>
    <s v="04"/>
    <s v="22"/>
    <s v="28"/>
    <s v="26"/>
    <s v="CLS_MJ_2500X1254px_16m_S2A_MSIL1C"/>
    <s v="2A_MSIL1C_S2_CD_CLS_AC_20230627T222622_TRUE_60HTE_020CC"/>
    <s v="cls_mj_s2a_msil1c_2022h2_2500x1254px_16m_20221204t222826_40cc"/>
  </r>
  <r>
    <m/>
    <x v="0"/>
    <x v="1"/>
    <s v="-43.95836, 170.48726 | Zoom: 13"/>
    <b v="1"/>
    <s v="New Zealand"/>
    <x v="3"/>
    <s v="MJ"/>
    <d v="2022-12-02T00:00:00"/>
    <s v="59GMM"/>
    <s v="22:38:20 UTC"/>
    <n v="29.6"/>
    <x v="2"/>
    <s v="PNG"/>
    <x v="2"/>
    <x v="1"/>
    <n v="29.6"/>
    <n v="30"/>
    <x v="0"/>
    <s v="44897S2A_MSIL1CCDM-MLB-CLSMJ4489702 Sunny (10%-30%)"/>
    <n v="1"/>
    <s v="20221202T223820"/>
    <n v="2022"/>
    <n v="12"/>
    <s v="02"/>
    <s v="22"/>
    <s v="38"/>
    <s v="20"/>
    <s v="CLS_MJ_2500X1254px_16m_S2A_MSIL1C"/>
    <s v="2A_MSIL1C_S2_CD_CLS_AC_20230627T222622_TRUE_60HTE_020CC"/>
    <s v="cls_mj_s2a_msil1c_2022h2_2500x1254px_16m_20221202t223820_30cc"/>
  </r>
  <r>
    <m/>
    <x v="0"/>
    <x v="1"/>
    <s v="-43.95836, 170.48726 | Zoom: 13"/>
    <b v="1"/>
    <s v="New Zealand"/>
    <x v="3"/>
    <s v="MJ"/>
    <d v="2022-11-29T00:00:00"/>
    <s v="59GMM"/>
    <s v="22:28:24 UTC"/>
    <n v="99.4"/>
    <x v="2"/>
    <s v="PNG"/>
    <x v="2"/>
    <x v="1"/>
    <n v="99.4"/>
    <n v="100"/>
    <x v="2"/>
    <s v="44894S2A_MSIL1CCDM-MLB-CLSMJ4489404 Overcast (100%)"/>
    <n v="1"/>
    <s v="20221129T222824"/>
    <n v="2022"/>
    <n v="11"/>
    <n v="29"/>
    <s v="22"/>
    <s v="28"/>
    <s v="24"/>
    <s v="CLS_MJ_2500X1254px_16m_S2A_MSIL1C"/>
    <s v="2A_MSIL1C_S2_CD_CLS_AC_20230627T222622_TRUE_60HTE_020CC"/>
    <s v="cls_mj_s2a_msil1c_2022h2_2500x1254px_16m_20221129t222824_100cc"/>
  </r>
  <r>
    <m/>
    <x v="0"/>
    <x v="1"/>
    <s v="-43.95836, 170.48726 | Zoom: 13"/>
    <b v="1"/>
    <s v="New Zealand"/>
    <x v="3"/>
    <s v="MJ"/>
    <d v="2022-11-27T00:00:00"/>
    <s v="59GMM"/>
    <s v="22:38:21 UTC"/>
    <n v="13.8"/>
    <x v="2"/>
    <s v="PNG"/>
    <x v="2"/>
    <x v="1"/>
    <n v="13.8"/>
    <n v="20"/>
    <x v="0"/>
    <s v="44892S2A_MSIL1CCDM-MLB-CLSMJ4489202 Sunny (10%-30%)"/>
    <n v="1"/>
    <s v="20221127T223821"/>
    <n v="2022"/>
    <n v="11"/>
    <n v="27"/>
    <s v="22"/>
    <s v="38"/>
    <s v="21"/>
    <s v="CLS_MJ_2500X1254px_16m_S2A_MSIL1C"/>
    <s v="2A_MSIL1C_S2_CD_CLS_AC_20230627T222622_TRUE_60HTE_020CC"/>
    <s v="cls_mj_s2a_msil1c_2022h2_2500x1254px_16m_20221127t223821_20cc"/>
  </r>
  <r>
    <m/>
    <x v="0"/>
    <x v="1"/>
    <s v="-43.95836, 170.48726 | Zoom: 13"/>
    <b v="1"/>
    <s v="New Zealand"/>
    <x v="3"/>
    <s v="MJ"/>
    <d v="2022-11-24T00:00:00"/>
    <s v="59GMM"/>
    <s v="22:28:24 UTC"/>
    <n v="23.8"/>
    <x v="2"/>
    <s v="PNG"/>
    <x v="2"/>
    <x v="1"/>
    <n v="23.8"/>
    <n v="30"/>
    <x v="0"/>
    <s v="44889S2A_MSIL1CCDM-MLB-CLSMJ4488902 Sunny (10%-30%)"/>
    <n v="1"/>
    <s v="20221124T222824"/>
    <n v="2022"/>
    <n v="11"/>
    <n v="24"/>
    <s v="22"/>
    <s v="28"/>
    <s v="24"/>
    <s v="CLS_MJ_2500X1254px_16m_S2A_MSIL1C"/>
    <s v="2A_MSIL1C_S2_CD_CLS_AC_20230627T222622_TRUE_60HTE_020CC"/>
    <s v="cls_mj_s2a_msil1c_2022h2_2500x1254px_16m_20221124t222824_30cc"/>
  </r>
  <r>
    <m/>
    <x v="0"/>
    <x v="1"/>
    <s v="-43.95836, 170.48726 | Zoom: 13"/>
    <b v="1"/>
    <s v="New Zealand"/>
    <x v="3"/>
    <s v="MJ"/>
    <d v="2022-11-22T00:00:00"/>
    <s v="59GMM"/>
    <s v="22:38:21 UTC"/>
    <n v="26.5"/>
    <x v="2"/>
    <s v="PNG"/>
    <x v="2"/>
    <x v="1"/>
    <n v="26.5"/>
    <n v="30"/>
    <x v="0"/>
    <s v="44887S2A_MSIL1CCDM-MLB-CLSMJ4488702 Sunny (10%-30%)"/>
    <n v="1"/>
    <s v="20221122T223821"/>
    <n v="2022"/>
    <n v="11"/>
    <n v="22"/>
    <s v="22"/>
    <s v="38"/>
    <s v="21"/>
    <s v="CLS_MJ_2500X1254px_16m_S2A_MSIL1C"/>
    <s v="2A_MSIL1C_S2_CD_CLS_AC_20230627T222622_TRUE_60HTE_020CC"/>
    <s v="cls_mj_s2a_msil1c_2022h2_2500x1254px_16m_20221122t223821_30cc"/>
  </r>
  <r>
    <m/>
    <x v="0"/>
    <x v="1"/>
    <s v="-43.95836, 170.48726 | Zoom: 13"/>
    <b v="1"/>
    <s v="New Zealand"/>
    <x v="3"/>
    <s v="MJ"/>
    <d v="2022-11-19T00:00:00"/>
    <s v="59GMM"/>
    <s v="22:28:25 UTC"/>
    <n v="56"/>
    <x v="2"/>
    <s v="PNG"/>
    <x v="2"/>
    <x v="1"/>
    <n v="56"/>
    <n v="60"/>
    <x v="1"/>
    <s v="44884S2A_MSIL1CCDM-MLB-CLSMJ4488403 Cloudy (40%-90%)"/>
    <n v="1"/>
    <s v="20221119T222825"/>
    <n v="2022"/>
    <n v="11"/>
    <n v="19"/>
    <s v="22"/>
    <s v="28"/>
    <s v="25"/>
    <s v="CLS_MJ_2500X1254px_16m_S2A_MSIL1C"/>
    <s v="2A_MSIL1C_S2_CD_CLS_AC_20230627T222622_TRUE_60HTE_020CC"/>
    <s v="cls_mj_s2a_msil1c_2022h2_2500x1254px_16m_20221119t222825_60cc"/>
  </r>
  <r>
    <m/>
    <x v="0"/>
    <x v="1"/>
    <s v="-43.95836, 170.48726 | Zoom: 13"/>
    <b v="1"/>
    <s v="New Zealand"/>
    <x v="3"/>
    <s v="MJ"/>
    <d v="2022-11-17T00:00:00"/>
    <s v="59GMM"/>
    <s v="22:38:23 UTC"/>
    <n v="96.8"/>
    <x v="2"/>
    <s v="PNG"/>
    <x v="2"/>
    <x v="1"/>
    <n v="96.8"/>
    <n v="100"/>
    <x v="2"/>
    <s v="44882S2A_MSIL1CCDM-MLB-CLSMJ4488204 Overcast (100%)"/>
    <n v="1"/>
    <s v="20221117T223823"/>
    <n v="2022"/>
    <n v="11"/>
    <n v="17"/>
    <s v="22"/>
    <s v="38"/>
    <s v="23"/>
    <s v="CLS_MJ_2500X1254px_16m_S2A_MSIL1C"/>
    <s v="2A_MSIL1C_S2_CD_CLS_AC_20230627T222622_TRUE_60HTE_020CC"/>
    <s v="cls_mj_s2a_msil1c_2022h2_2500x1254px_16m_20221117t223823_100cc"/>
  </r>
  <r>
    <m/>
    <x v="0"/>
    <x v="1"/>
    <s v="-43.95836, 170.48726 | Zoom: 13"/>
    <b v="1"/>
    <s v="New Zealand"/>
    <x v="3"/>
    <s v="MJ"/>
    <d v="2022-11-14T00:00:00"/>
    <s v="59GMM"/>
    <s v="22:28:28 UTC"/>
    <n v="25.5"/>
    <x v="2"/>
    <s v="PNG"/>
    <x v="2"/>
    <x v="1"/>
    <n v="25.5"/>
    <n v="30"/>
    <x v="0"/>
    <s v="44879S2A_MSIL1CCDM-MLB-CLSMJ4487902 Sunny (10%-30%)"/>
    <n v="1"/>
    <s v="20221114T222828"/>
    <n v="2022"/>
    <n v="11"/>
    <n v="14"/>
    <s v="22"/>
    <s v="28"/>
    <s v="28"/>
    <s v="CLS_MJ_2500X1254px_16m_S2A_MSIL1C"/>
    <s v="2A_MSIL1C_S2_CD_CLS_AC_20230627T222622_TRUE_60HTE_020CC"/>
    <s v="cls_mj_s2a_msil1c_2022h2_2500x1254px_16m_20221114t222828_30cc"/>
  </r>
  <r>
    <m/>
    <x v="0"/>
    <x v="1"/>
    <s v="-43.95836, 170.48726 | Zoom: 13"/>
    <b v="1"/>
    <s v="New Zealand"/>
    <x v="3"/>
    <s v="MJ"/>
    <d v="2022-11-12T00:00:00"/>
    <s v="59GMM"/>
    <s v="22:38:21 UTC"/>
    <n v="10.8"/>
    <x v="2"/>
    <s v="PNG"/>
    <x v="2"/>
    <x v="1"/>
    <n v="10.8"/>
    <n v="20"/>
    <x v="0"/>
    <s v="44877S2A_MSIL1CCDM-MLB-CLSMJ4487702 Sunny (10%-30%)"/>
    <n v="1"/>
    <s v="20221112T223821"/>
    <n v="2022"/>
    <n v="11"/>
    <n v="12"/>
    <s v="22"/>
    <s v="38"/>
    <s v="21"/>
    <s v="CLS_MJ_2500X1254px_16m_S2A_MSIL1C"/>
    <s v="2A_MSIL1C_S2_CD_CLS_AC_20230627T222622_TRUE_60HTE_020CC"/>
    <s v="cls_mj_s2a_msil1c_2022h2_2500x1254px_16m_20221112t223821_20cc"/>
  </r>
  <r>
    <m/>
    <x v="0"/>
    <x v="1"/>
    <s v="-43.95836, 170.48726 | Zoom: 13"/>
    <b v="1"/>
    <s v="New Zealand"/>
    <x v="3"/>
    <s v="MJ"/>
    <d v="2022-11-09T00:00:00"/>
    <s v="59GMM"/>
    <s v="22:28:24 UTC"/>
    <n v="72.2"/>
    <x v="2"/>
    <s v="PNG"/>
    <x v="2"/>
    <x v="1"/>
    <n v="72.2"/>
    <n v="80"/>
    <x v="1"/>
    <s v="44874S2A_MSIL1CCDM-MLB-CLSMJ4487403 Cloudy (40%-90%)"/>
    <n v="1"/>
    <s v="20221109T222824"/>
    <n v="2022"/>
    <n v="11"/>
    <s v="09"/>
    <s v="22"/>
    <s v="28"/>
    <s v="24"/>
    <s v="CLS_MJ_2500X1254px_16m_S2A_MSIL1C"/>
    <s v="2A_MSIL1C_S2_CD_CLS_AC_20230627T222622_TRUE_60HTE_020CC"/>
    <s v="cls_mj_s2a_msil1c_2022h2_2500x1254px_16m_20221109t222824_80cc"/>
  </r>
  <r>
    <m/>
    <x v="0"/>
    <x v="1"/>
    <s v="-43.95836, 170.48726 | Zoom: 13"/>
    <b v="1"/>
    <s v="New Zealand"/>
    <x v="3"/>
    <s v="MJ"/>
    <d v="2022-11-04T00:00:00"/>
    <s v="59GMM"/>
    <s v="22:28:29 UTC"/>
    <n v="8.4"/>
    <x v="2"/>
    <s v="PNG"/>
    <x v="2"/>
    <x v="1"/>
    <n v="8.4"/>
    <n v="10"/>
    <x v="0"/>
    <s v="44869S2A_MSIL1CCDM-MLB-CLSMJ4486902 Sunny (10%-30%)"/>
    <n v="1"/>
    <s v="20221104T222829"/>
    <n v="2022"/>
    <n v="11"/>
    <s v="04"/>
    <s v="22"/>
    <s v="28"/>
    <s v="29"/>
    <s v="CLS_MJ_2500X1254px_16m_S2A_MSIL1C"/>
    <s v="2A_MSIL1C_S2_CD_CLS_AC_20230627T222622_TRUE_60HTE_020CC"/>
    <s v="cls_mj_s2a_msil1c_2022h2_2500x1254px_16m_20221104t222829_10cc"/>
  </r>
  <r>
    <m/>
    <x v="0"/>
    <x v="1"/>
    <s v="-43.95836, 170.48726 | Zoom: 13"/>
    <b v="1"/>
    <s v="New Zealand"/>
    <x v="3"/>
    <s v="MJ"/>
    <d v="2022-11-02T00:00:00"/>
    <s v="59GMM"/>
    <s v="22:38:19 UTC"/>
    <n v="36.299999999999997"/>
    <x v="2"/>
    <s v="PNG"/>
    <x v="2"/>
    <x v="1"/>
    <n v="36.299999999999997"/>
    <n v="40"/>
    <x v="1"/>
    <s v="44867S2A_MSIL1CCDM-MLB-CLSMJ4486703 Cloudy (40%-90%)"/>
    <n v="1"/>
    <s v="20221102T223819"/>
    <n v="2022"/>
    <n v="11"/>
    <s v="02"/>
    <s v="22"/>
    <s v="38"/>
    <s v="19"/>
    <s v="CLS_MJ_2500X1254px_16m_S2A_MSIL1C"/>
    <s v="2A_MSIL1C_S2_CD_CLS_AC_20230627T222622_TRUE_60HTE_020CC"/>
    <s v="cls_mj_s2a_msil1c_2022h2_2500x1254px_16m_20221102t223819_40cc"/>
  </r>
  <r>
    <m/>
    <x v="0"/>
    <x v="1"/>
    <s v="-43.95836, 170.48726 | Zoom: 13"/>
    <b v="1"/>
    <s v="New Zealand"/>
    <x v="3"/>
    <s v="MJ"/>
    <d v="2022-10-30T00:00:00"/>
    <s v="59GMM"/>
    <s v="22:28:23 UTC"/>
    <n v="93.5"/>
    <x v="2"/>
    <s v="PNG"/>
    <x v="2"/>
    <x v="1"/>
    <n v="93.5"/>
    <n v="100"/>
    <x v="2"/>
    <s v="44864S2A_MSIL1CCDM-MLB-CLSMJ4486404 Overcast (100%)"/>
    <n v="1"/>
    <s v="20221030T222823"/>
    <n v="2022"/>
    <n v="10"/>
    <n v="30"/>
    <s v="22"/>
    <s v="28"/>
    <s v="23"/>
    <s v="CLS_MJ_2500X1254px_16m_S2A_MSIL1C"/>
    <s v="2A_MSIL1C_S2_CD_CLS_AC_20230627T222622_TRUE_60HTE_020CC"/>
    <s v="cls_mj_s2a_msil1c_2022h2_2500x1254px_16m_20221030t222823_100cc"/>
  </r>
  <r>
    <m/>
    <x v="0"/>
    <x v="1"/>
    <s v="-43.95836, 170.48726 | Zoom: 13"/>
    <b v="1"/>
    <s v="New Zealand"/>
    <x v="3"/>
    <s v="MJ"/>
    <d v="2022-10-28T00:00:00"/>
    <s v="59GMM"/>
    <s v="22:38:25 UTC"/>
    <n v="98.7"/>
    <x v="2"/>
    <s v="PNG"/>
    <x v="2"/>
    <x v="1"/>
    <n v="98.7"/>
    <n v="100"/>
    <x v="2"/>
    <s v="44862S2A_MSIL1CCDM-MLB-CLSMJ4486204 Overcast (100%)"/>
    <n v="1"/>
    <s v="20221028T223825"/>
    <n v="2022"/>
    <n v="10"/>
    <n v="28"/>
    <s v="22"/>
    <s v="38"/>
    <s v="25"/>
    <s v="CLS_MJ_2500X1254px_16m_S2A_MSIL1C"/>
    <s v="2A_MSIL1C_S2_CD_CLS_AC_20230627T222622_TRUE_60HTE_020CC"/>
    <s v="cls_mj_s2a_msil1c_2022h2_2500x1254px_16m_20221028t223825_100cc"/>
  </r>
  <r>
    <m/>
    <x v="0"/>
    <x v="1"/>
    <s v="-43.95836, 170.48726 | Zoom: 13"/>
    <b v="1"/>
    <s v="New Zealand"/>
    <x v="3"/>
    <s v="MJ"/>
    <d v="2022-10-25T00:00:00"/>
    <s v="59GMM"/>
    <s v="22:28:28 UTC"/>
    <n v="88.8"/>
    <x v="2"/>
    <s v="PNG"/>
    <x v="2"/>
    <x v="1"/>
    <n v="88.8"/>
    <n v="90"/>
    <x v="1"/>
    <s v="44859S2A_MSIL1CCDM-MLB-CLSMJ4485903 Cloudy (40%-90%)"/>
    <n v="1"/>
    <s v="20221025T222828"/>
    <n v="2022"/>
    <n v="10"/>
    <n v="25"/>
    <s v="22"/>
    <s v="28"/>
    <s v="28"/>
    <s v="CLS_MJ_2500X1254px_16m_S2A_MSIL1C"/>
    <s v="2A_MSIL1C_S2_CD_CLS_AC_20230627T222622_TRUE_60HTE_020CC"/>
    <s v="cls_mj_s2a_msil1c_2022h2_2500x1254px_16m_20221025t222828_90cc"/>
  </r>
  <r>
    <m/>
    <x v="0"/>
    <x v="1"/>
    <s v="-43.95836, 170.48726 | Zoom: 13"/>
    <b v="1"/>
    <s v="New Zealand"/>
    <x v="3"/>
    <s v="MJ"/>
    <d v="2022-10-23T00:00:00"/>
    <s v="59GMM"/>
    <s v="22:38:21 UTC"/>
    <n v="98.4"/>
    <x v="2"/>
    <s v="PNG"/>
    <x v="2"/>
    <x v="1"/>
    <n v="98.4"/>
    <n v="100"/>
    <x v="2"/>
    <s v="44857S2A_MSIL1CCDM-MLB-CLSMJ4485704 Overcast (100%)"/>
    <n v="1"/>
    <s v="20221023T223821"/>
    <n v="2022"/>
    <n v="10"/>
    <n v="23"/>
    <s v="22"/>
    <s v="38"/>
    <s v="21"/>
    <s v="CLS_MJ_2500X1254px_16m_S2A_MSIL1C"/>
    <s v="2A_MSIL1C_S2_CD_CLS_AC_20230627T222622_TRUE_60HTE_020CC"/>
    <s v="cls_mj_s2a_msil1c_2022h2_2500x1254px_16m_20221023t223821_100cc"/>
  </r>
  <r>
    <m/>
    <x v="0"/>
    <x v="1"/>
    <s v="-43.95836, 170.48726 | Zoom: 13"/>
    <b v="1"/>
    <s v="New Zealand"/>
    <x v="3"/>
    <s v="MJ"/>
    <d v="2022-10-20T00:00:00"/>
    <s v="59GMM"/>
    <s v="22:28:24 UTC"/>
    <n v="7.6"/>
    <x v="2"/>
    <s v="PNG"/>
    <x v="2"/>
    <x v="1"/>
    <n v="7.6"/>
    <n v="10"/>
    <x v="0"/>
    <s v="44854S2A_MSIL1CCDM-MLB-CLSMJ4485402 Sunny (10%-30%)"/>
    <n v="1"/>
    <s v="20221020T222824"/>
    <n v="2022"/>
    <n v="10"/>
    <n v="20"/>
    <s v="22"/>
    <s v="28"/>
    <s v="24"/>
    <s v="CLS_MJ_2500X1254px_16m_S2A_MSIL1C"/>
    <s v="2A_MSIL1C_S2_CD_CLS_AC_20230627T222622_TRUE_60HTE_020CC"/>
    <s v="cls_mj_s2a_msil1c_2022h2_2500x1254px_16m_20221020t222824_10cc"/>
  </r>
  <r>
    <m/>
    <x v="0"/>
    <x v="1"/>
    <s v="-43.95836, 170.48726 | Zoom: 13"/>
    <b v="1"/>
    <s v="New Zealand"/>
    <x v="3"/>
    <s v="MJ"/>
    <d v="2022-10-18T00:00:00"/>
    <s v="59GMM"/>
    <s v="22:38:24 UTC"/>
    <n v="12"/>
    <x v="2"/>
    <s v="PNG"/>
    <x v="2"/>
    <x v="1"/>
    <n v="12"/>
    <n v="20"/>
    <x v="0"/>
    <s v="44852S2A_MSIL1CCDM-MLB-CLSMJ4485202 Sunny (10%-30%)"/>
    <n v="1"/>
    <s v="20221018T223824"/>
    <n v="2022"/>
    <n v="10"/>
    <n v="18"/>
    <s v="22"/>
    <s v="38"/>
    <s v="24"/>
    <s v="CLS_MJ_2500X1254px_16m_S2A_MSIL1C"/>
    <s v="2A_MSIL1C_S2_CD_CLS_AC_20230627T222622_TRUE_60HTE_020CC"/>
    <s v="cls_mj_s2a_msil1c_2022h2_2500x1254px_16m_20221018t223824_20cc"/>
  </r>
  <r>
    <m/>
    <x v="0"/>
    <x v="1"/>
    <s v="-43.95836, 170.48726 | Zoom: 13"/>
    <b v="1"/>
    <s v="New Zealand"/>
    <x v="3"/>
    <s v="MJ"/>
    <d v="2022-10-15T00:00:00"/>
    <s v="59GMM"/>
    <s v="22:28:29 UTC"/>
    <n v="43.9"/>
    <x v="2"/>
    <s v="PNG"/>
    <x v="2"/>
    <x v="1"/>
    <n v="43.9"/>
    <n v="50"/>
    <x v="1"/>
    <s v="44849S2A_MSIL1CCDM-MLB-CLSMJ4484903 Cloudy (40%-90%)"/>
    <n v="1"/>
    <s v="20221015T222829"/>
    <n v="2022"/>
    <n v="10"/>
    <n v="15"/>
    <s v="22"/>
    <s v="28"/>
    <s v="29"/>
    <s v="CLS_MJ_2500X1254px_16m_S2A_MSIL1C"/>
    <s v="2A_MSIL1C_S2_CD_CLS_AC_20230627T222622_TRUE_60HTE_020CC"/>
    <s v="cls_mj_s2a_msil1c_2022h2_2500x1254px_16m_20221015t222829_50cc"/>
  </r>
  <r>
    <m/>
    <x v="0"/>
    <x v="1"/>
    <s v="-43.95836, 170.48726 | Zoom: 13"/>
    <b v="1"/>
    <s v="New Zealand"/>
    <x v="3"/>
    <s v="MJ"/>
    <d v="2022-10-13T00:00:00"/>
    <s v="59GMM"/>
    <s v="22:38:21 UTC"/>
    <n v="9.1"/>
    <x v="2"/>
    <s v="PNG"/>
    <x v="2"/>
    <x v="1"/>
    <n v="9.1"/>
    <n v="10"/>
    <x v="0"/>
    <s v="44847S2A_MSIL1CCDM-MLB-CLSMJ4484702 Sunny (10%-30%)"/>
    <n v="1"/>
    <s v="20221013T223821"/>
    <n v="2022"/>
    <n v="10"/>
    <n v="13"/>
    <s v="22"/>
    <s v="38"/>
    <s v="21"/>
    <s v="CLS_MJ_2500X1254px_16m_S2A_MSIL1C"/>
    <s v="2A_MSIL1C_S2_CD_CLS_AC_20230627T222622_TRUE_60HTE_020CC"/>
    <s v="cls_mj_s2a_msil1c_2022h2_2500x1254px_16m_20221013t223821_10cc"/>
  </r>
  <r>
    <m/>
    <x v="0"/>
    <x v="1"/>
    <s v="-43.95836, 170.48726 | Zoom: 13"/>
    <b v="1"/>
    <s v="New Zealand"/>
    <x v="3"/>
    <s v="MJ"/>
    <d v="2022-10-10T00:00:00"/>
    <s v="59GMM"/>
    <s v="22:28:23 UTC"/>
    <n v="4.4000000000000004"/>
    <x v="2"/>
    <s v="PNG"/>
    <x v="2"/>
    <x v="1"/>
    <n v="4.4000000000000004"/>
    <n v="10"/>
    <x v="0"/>
    <s v="44844S2A_MSIL1CCDM-MLB-CLSMJ4484402 Sunny (10%-30%)"/>
    <n v="1"/>
    <s v="20221010T222823"/>
    <n v="2022"/>
    <n v="10"/>
    <n v="10"/>
    <s v="22"/>
    <s v="28"/>
    <s v="23"/>
    <s v="CLS_MJ_2500X1254px_16m_S2A_MSIL1C"/>
    <s v="2A_MSIL1C_S2_CD_CLS_AC_20230627T222622_TRUE_60HTE_020CC"/>
    <s v="cls_mj_s2a_msil1c_2022h2_2500x1254px_16m_20221010t222823_10cc"/>
  </r>
  <r>
    <m/>
    <x v="0"/>
    <x v="1"/>
    <s v="-43.95836, 170.48726 | Zoom: 13"/>
    <b v="1"/>
    <s v="New Zealand"/>
    <x v="3"/>
    <s v="MJ"/>
    <d v="2022-10-08T00:00:00"/>
    <s v="59GMM"/>
    <s v="22:38:28 UTC"/>
    <n v="36.4"/>
    <x v="2"/>
    <s v="PNG"/>
    <x v="2"/>
    <x v="1"/>
    <n v="36.4"/>
    <n v="40"/>
    <x v="1"/>
    <s v="44842S2A_MSIL1CCDM-MLB-CLSMJ4484203 Cloudy (40%-90%)"/>
    <n v="1"/>
    <s v="20221008T223828"/>
    <n v="2022"/>
    <n v="10"/>
    <s v="08"/>
    <s v="22"/>
    <s v="38"/>
    <s v="28"/>
    <s v="CLS_MJ_2500X1254px_16m_S2A_MSIL1C"/>
    <s v="2A_MSIL1C_S2_CD_CLS_AC_20230627T222622_TRUE_60HTE_020CC"/>
    <s v="cls_mj_s2a_msil1c_2022h2_2500x1254px_16m_20221008t223828_40cc"/>
  </r>
  <r>
    <m/>
    <x v="0"/>
    <x v="1"/>
    <s v="-43.95836, 170.48726 | Zoom: 13"/>
    <b v="1"/>
    <s v="New Zealand"/>
    <x v="3"/>
    <s v="MJ"/>
    <d v="2022-10-05T00:00:00"/>
    <s v="59GMM"/>
    <s v="22:28:32 UTC"/>
    <n v="63.6"/>
    <x v="2"/>
    <s v="PNG"/>
    <x v="2"/>
    <x v="1"/>
    <n v="63.6"/>
    <n v="70"/>
    <x v="1"/>
    <s v="44839S2A_MSIL1CCDM-MLB-CLSMJ4483903 Cloudy (40%-90%)"/>
    <n v="1"/>
    <s v="20221005T222832"/>
    <n v="2022"/>
    <n v="10"/>
    <s v="05"/>
    <s v="22"/>
    <s v="28"/>
    <s v="32"/>
    <s v="CLS_MJ_2500X1254px_16m_S2A_MSIL1C"/>
    <s v="2A_MSIL1C_S2_CD_CLS_AC_20230627T222622_TRUE_60HTE_020CC"/>
    <s v="cls_mj_s2a_msil1c_2022h2_2500x1254px_16m_20221005t222832_70cc"/>
  </r>
  <r>
    <m/>
    <x v="0"/>
    <x v="1"/>
    <s v="-43.95836, 170.48726 | Zoom: 13"/>
    <b v="1"/>
    <s v="New Zealand"/>
    <x v="3"/>
    <s v="MJ"/>
    <d v="2022-10-03T00:00:00"/>
    <s v="59GMM"/>
    <s v="22:38:20 UTC"/>
    <n v="91.4"/>
    <x v="2"/>
    <s v="PNG"/>
    <x v="2"/>
    <x v="1"/>
    <n v="91.4"/>
    <n v="100"/>
    <x v="2"/>
    <s v="44837S2A_MSIL1CCDM-MLB-CLSMJ4483704 Overcast (100%)"/>
    <n v="1"/>
    <s v="20221003T223820"/>
    <n v="2022"/>
    <n v="10"/>
    <s v="03"/>
    <s v="22"/>
    <s v="38"/>
    <s v="20"/>
    <s v="CLS_MJ_2500X1254px_16m_S2A_MSIL1C"/>
    <s v="2A_MSIL1C_S2_CD_CLS_AC_20230627T222622_TRUE_60HTE_020CC"/>
    <s v="cls_mj_s2a_msil1c_2022h2_2500x1254px_16m_20221003t223820_100cc"/>
  </r>
  <r>
    <m/>
    <x v="0"/>
    <x v="1"/>
    <s v="-43.95836, 170.48726 | Zoom: 13"/>
    <b v="1"/>
    <s v="New Zealand"/>
    <x v="3"/>
    <s v="MJ"/>
    <d v="2022-09-30T00:00:00"/>
    <s v="59GMM"/>
    <s v="22:28:24 UTC"/>
    <n v="78.8"/>
    <x v="2"/>
    <s v="PNG"/>
    <x v="2"/>
    <x v="1"/>
    <n v="78.8"/>
    <n v="80"/>
    <x v="1"/>
    <s v="44834S2A_MSIL1CCDM-MLB-CLSMJ4483403 Cloudy (40%-90%)"/>
    <n v="1"/>
    <s v="20220930T222824"/>
    <n v="2022"/>
    <s v="09"/>
    <n v="30"/>
    <s v="22"/>
    <s v="28"/>
    <s v="24"/>
    <s v="CLS_MJ_2500X1254px_16m_S2A_MSIL1C"/>
    <s v="2A_MSIL1C_S2_CD_CLS_AC_20230627T222622_TRUE_60HTE_020CC"/>
    <s v="cls_mj_s2a_msil1c_2022h2_2500x1254px_16m_20220930t222824_80cc"/>
  </r>
  <r>
    <m/>
    <x v="0"/>
    <x v="1"/>
    <s v="-43.95836, 170.48726 | Zoom: 13"/>
    <b v="1"/>
    <s v="New Zealand"/>
    <x v="3"/>
    <s v="MJ"/>
    <d v="2022-09-28T00:00:00"/>
    <s v="59GMM"/>
    <s v="22:38:29 UTC"/>
    <n v="95.6"/>
    <x v="2"/>
    <s v="PNG"/>
    <x v="2"/>
    <x v="1"/>
    <n v="95.6"/>
    <n v="100"/>
    <x v="2"/>
    <s v="44832S2A_MSIL1CCDM-MLB-CLSMJ4483204 Overcast (100%)"/>
    <n v="1"/>
    <s v="20220928T223829"/>
    <n v="2022"/>
    <s v="09"/>
    <n v="28"/>
    <s v="22"/>
    <s v="38"/>
    <s v="29"/>
    <s v="CLS_MJ_2500X1254px_16m_S2A_MSIL1C"/>
    <s v="2A_MSIL1C_S2_CD_CLS_AC_20230627T222622_TRUE_60HTE_020CC"/>
    <s v="cls_mj_s2a_msil1c_2022h2_2500x1254px_16m_20220928t223829_100cc"/>
  </r>
  <r>
    <m/>
    <x v="0"/>
    <x v="1"/>
    <s v="-43.95836, 170.48726 | Zoom: 13"/>
    <b v="1"/>
    <s v="New Zealand"/>
    <x v="3"/>
    <s v="MJ"/>
    <d v="2022-09-25T00:00:00"/>
    <s v="59GMM"/>
    <s v="22:28:32 UTC"/>
    <n v="100"/>
    <x v="2"/>
    <s v="PNG"/>
    <x v="2"/>
    <x v="1"/>
    <n v="100"/>
    <n v="100"/>
    <x v="2"/>
    <s v="44829S2A_MSIL1CCDM-MLB-CLSMJ4482904 Overcast (100%)"/>
    <n v="1"/>
    <s v="20220925T222832"/>
    <n v="2022"/>
    <s v="09"/>
    <n v="25"/>
    <s v="22"/>
    <s v="28"/>
    <s v="32"/>
    <s v="CLS_MJ_2500X1254px_16m_S2A_MSIL1C"/>
    <s v="2A_MSIL1C_S2_CD_CLS_AC_20230627T222622_TRUE_60HTE_020CC"/>
    <s v="cls_mj_s2a_msil1c_2022h2_2500x1254px_16m_20220925t222832_100cc"/>
  </r>
  <r>
    <m/>
    <x v="0"/>
    <x v="1"/>
    <s v="-43.95836, 170.48726 | Zoom: 13"/>
    <b v="1"/>
    <s v="New Zealand"/>
    <x v="3"/>
    <s v="MJ"/>
    <d v="2022-09-23T00:00:00"/>
    <s v="59GMM"/>
    <s v="22:38:23 UTC"/>
    <n v="0.6"/>
    <x v="2"/>
    <s v="PNG"/>
    <x v="2"/>
    <x v="1"/>
    <n v="0.6"/>
    <n v="10"/>
    <x v="0"/>
    <s v="44827S2A_MSIL1CCDM-MLB-CLSMJ4482702 Sunny (10%-30%)"/>
    <n v="1"/>
    <s v="20220923T223823"/>
    <n v="2022"/>
    <s v="09"/>
    <n v="23"/>
    <s v="22"/>
    <s v="38"/>
    <s v="23"/>
    <s v="CLS_MJ_2500X1254px_16m_S2A_MSIL1C"/>
    <s v="2A_MSIL1C_S2_CD_CLS_AC_20230627T222622_TRUE_60HTE_020CC"/>
    <s v="cls_mj_s2a_msil1c_2022h2_2500x1254px_16m_20220923t223823_10cc"/>
  </r>
  <r>
    <m/>
    <x v="0"/>
    <x v="1"/>
    <s v="-43.95836, 170.48726 | Zoom: 13"/>
    <b v="1"/>
    <s v="New Zealand"/>
    <x v="3"/>
    <s v="MJ"/>
    <d v="2022-09-20T00:00:00"/>
    <s v="59GMM"/>
    <s v="22:28:26 UTC"/>
    <n v="80.599999999999994"/>
    <x v="2"/>
    <s v="PNG"/>
    <x v="2"/>
    <x v="1"/>
    <n v="80.599999999999994"/>
    <n v="90"/>
    <x v="1"/>
    <s v="44824S2A_MSIL1CCDM-MLB-CLSMJ4482403 Cloudy (40%-90%)"/>
    <n v="1"/>
    <s v="20220920T222826"/>
    <n v="2022"/>
    <s v="09"/>
    <n v="20"/>
    <s v="22"/>
    <s v="28"/>
    <s v="26"/>
    <s v="CLS_MJ_2500X1254px_16m_S2A_MSIL1C"/>
    <s v="2A_MSIL1C_S2_CD_CLS_AC_20230627T222622_TRUE_60HTE_020CC"/>
    <s v="cls_mj_s2a_msil1c_2022h2_2500x1254px_16m_20220920t222826_90cc"/>
  </r>
  <r>
    <m/>
    <x v="0"/>
    <x v="1"/>
    <s v="-43.95836, 170.48726 | Zoom: 13"/>
    <b v="1"/>
    <s v="New Zealand"/>
    <x v="3"/>
    <s v="MJ"/>
    <d v="2022-09-18T00:00:00"/>
    <s v="59GMM"/>
    <s v="22:38:30 UTC"/>
    <n v="85.4"/>
    <x v="2"/>
    <s v="PNG"/>
    <x v="2"/>
    <x v="1"/>
    <n v="85.4"/>
    <n v="90"/>
    <x v="1"/>
    <s v="44822S2A_MSIL1CCDM-MLB-CLSMJ4482203 Cloudy (40%-90%)"/>
    <n v="1"/>
    <s v="20220918T223830"/>
    <n v="2022"/>
    <s v="09"/>
    <n v="18"/>
    <s v="22"/>
    <s v="38"/>
    <s v="30"/>
    <s v="CLS_MJ_2500X1254px_16m_S2A_MSIL1C"/>
    <s v="2A_MSIL1C_S2_CD_CLS_AC_20230627T222622_TRUE_60HTE_020CC"/>
    <s v="cls_mj_s2a_msil1c_2022h2_2500x1254px_16m_20220918t223830_90cc"/>
  </r>
  <r>
    <m/>
    <x v="0"/>
    <x v="1"/>
    <s v="-43.95836, 170.48726 | Zoom: 13"/>
    <b v="1"/>
    <s v="New Zealand"/>
    <x v="3"/>
    <s v="MJ"/>
    <d v="2022-09-15T00:00:00"/>
    <s v="59GMM"/>
    <s v="22:28:34 UTC"/>
    <n v="9.5"/>
    <x v="2"/>
    <s v="PNG"/>
    <x v="2"/>
    <x v="1"/>
    <n v="9.5"/>
    <n v="10"/>
    <x v="0"/>
    <s v="44819S2A_MSIL1CCDM-MLB-CLSMJ4481902 Sunny (10%-30%)"/>
    <n v="1"/>
    <s v="20220915T222834"/>
    <n v="2022"/>
    <s v="09"/>
    <n v="15"/>
    <s v="22"/>
    <s v="28"/>
    <s v="34"/>
    <s v="CLS_MJ_2500X1254px_16m_S2A_MSIL1C"/>
    <s v="2A_MSIL1C_S2_CD_CLS_AC_20230627T222622_TRUE_60HTE_020CC"/>
    <s v="cls_mj_s2a_msil1c_2022h2_2500x1254px_16m_20220915t222834_10cc"/>
  </r>
  <r>
    <m/>
    <x v="0"/>
    <x v="1"/>
    <s v="-43.95836, 170.48726 | Zoom: 13"/>
    <b v="1"/>
    <s v="New Zealand"/>
    <x v="3"/>
    <s v="MJ"/>
    <d v="2022-09-13T00:00:00"/>
    <s v="59GMM"/>
    <s v="22:38:24 UTC"/>
    <n v="7.1"/>
    <x v="2"/>
    <s v="PNG"/>
    <x v="2"/>
    <x v="1"/>
    <n v="7.1"/>
    <n v="10"/>
    <x v="0"/>
    <s v="44817S2A_MSIL1CCDM-MLB-CLSMJ4481702 Sunny (10%-30%)"/>
    <n v="1"/>
    <s v="20220913T223824"/>
    <n v="2022"/>
    <s v="09"/>
    <n v="13"/>
    <s v="22"/>
    <s v="38"/>
    <s v="24"/>
    <s v="CLS_MJ_2500X1254px_16m_S2A_MSIL1C"/>
    <s v="2A_MSIL1C_S2_CD_CLS_AC_20230627T222622_TRUE_60HTE_020CC"/>
    <s v="cls_mj_s2a_msil1c_2022h2_2500x1254px_16m_20220913t223824_10cc"/>
  </r>
  <r>
    <m/>
    <x v="0"/>
    <x v="1"/>
    <s v="-43.95836, 170.48726 | Zoom: 13"/>
    <b v="1"/>
    <s v="New Zealand"/>
    <x v="3"/>
    <s v="MJ"/>
    <d v="2022-09-10T00:00:00"/>
    <s v="59GMM"/>
    <s v="22:28:27 UTC"/>
    <n v="24.6"/>
    <x v="2"/>
    <s v="PNG"/>
    <x v="2"/>
    <x v="1"/>
    <n v="24.6"/>
    <n v="30"/>
    <x v="0"/>
    <s v="44814S2A_MSIL1CCDM-MLB-CLSMJ4481402 Sunny (10%-30%)"/>
    <n v="1"/>
    <s v="20220910T222827"/>
    <n v="2022"/>
    <s v="09"/>
    <n v="10"/>
    <s v="22"/>
    <s v="28"/>
    <s v="27"/>
    <s v="CLS_MJ_2500X1254px_16m_S2A_MSIL1C"/>
    <s v="2A_MSIL1C_S2_CD_CLS_AC_20230627T222622_TRUE_60HTE_020CC"/>
    <s v="cls_mj_s2a_msil1c_2022h2_2500x1254px_16m_20220910t222827_30cc"/>
  </r>
  <r>
    <m/>
    <x v="0"/>
    <x v="1"/>
    <s v="-43.95836, 170.48726 | Zoom: 13"/>
    <b v="1"/>
    <s v="New Zealand"/>
    <x v="3"/>
    <s v="MJ"/>
    <d v="2022-09-08T00:00:00"/>
    <s v="59GMM"/>
    <s v="22:38:33 UTC"/>
    <n v="6.5"/>
    <x v="2"/>
    <s v="PNG"/>
    <x v="2"/>
    <x v="1"/>
    <n v="6.5"/>
    <n v="10"/>
    <x v="0"/>
    <s v="44812S2A_MSIL1CCDM-MLB-CLSMJ4481202 Sunny (10%-30%)"/>
    <n v="1"/>
    <s v="20220908T223833"/>
    <n v="2022"/>
    <s v="09"/>
    <s v="08"/>
    <s v="22"/>
    <s v="38"/>
    <s v="33"/>
    <s v="CLS_MJ_2500X1254px_16m_S2A_MSIL1C"/>
    <s v="2A_MSIL1C_S2_CD_CLS_AC_20230627T222622_TRUE_60HTE_020CC"/>
    <s v="cls_mj_s2a_msil1c_2022h2_2500x1254px_16m_20220908t223833_10cc"/>
  </r>
  <r>
    <m/>
    <x v="0"/>
    <x v="1"/>
    <s v="-43.95836, 170.48726 | Zoom: 13"/>
    <b v="1"/>
    <s v="New Zealand"/>
    <x v="3"/>
    <s v="MJ"/>
    <d v="2022-09-05T00:00:00"/>
    <s v="59GMM"/>
    <s v="22:28:37 UTC"/>
    <n v="3.8"/>
    <x v="2"/>
    <s v="PNG"/>
    <x v="2"/>
    <x v="1"/>
    <n v="3.8"/>
    <n v="10"/>
    <x v="0"/>
    <s v="44809S2A_MSIL1CCDM-MLB-CLSMJ4480902 Sunny (10%-30%)"/>
    <n v="1"/>
    <s v="20220905T222837"/>
    <n v="2022"/>
    <s v="09"/>
    <s v="05"/>
    <s v="22"/>
    <s v="28"/>
    <s v="37"/>
    <s v="CLS_MJ_2500X1254px_16m_S2A_MSIL1C"/>
    <s v="2A_MSIL1C_S2_CD_CLS_AC_20230627T222622_TRUE_60HTE_020CC"/>
    <s v="cls_mj_s2a_msil1c_2022h2_2500x1254px_16m_20220905t222837_10cc"/>
  </r>
  <r>
    <m/>
    <x v="0"/>
    <x v="1"/>
    <s v="-43.95836, 170.48726 | Zoom: 13"/>
    <b v="1"/>
    <s v="New Zealand"/>
    <x v="3"/>
    <s v="MJ"/>
    <d v="2022-09-03T00:00:00"/>
    <s v="59GMM"/>
    <s v="22:38:23 UTC"/>
    <n v="27"/>
    <x v="2"/>
    <s v="PNG"/>
    <x v="2"/>
    <x v="1"/>
    <n v="27"/>
    <n v="30"/>
    <x v="0"/>
    <s v="44807S2A_MSIL1CCDM-MLB-CLSMJ4480702 Sunny (10%-30%)"/>
    <n v="1"/>
    <s v="20220903T223823"/>
    <n v="2022"/>
    <s v="09"/>
    <s v="03"/>
    <s v="22"/>
    <s v="38"/>
    <s v="23"/>
    <s v="CLS_MJ_2500X1254px_16m_S2A_MSIL1C"/>
    <s v="2A_MSIL1C_S2_CD_CLS_AC_20230627T222622_TRUE_60HTE_020CC"/>
    <s v="cls_mj_s2a_msil1c_2022h2_2500x1254px_16m_20220903t223823_30cc"/>
  </r>
  <r>
    <m/>
    <x v="0"/>
    <x v="1"/>
    <s v="-43.95836, 170.48726 | Zoom: 13"/>
    <b v="1"/>
    <s v="New Zealand"/>
    <x v="3"/>
    <s v="MJ"/>
    <d v="2022-08-31T00:00:00"/>
    <s v="59GMM"/>
    <s v="22:28:26 UTC"/>
    <n v="96.8"/>
    <x v="2"/>
    <s v="PNG"/>
    <x v="2"/>
    <x v="1"/>
    <n v="96.8"/>
    <n v="100"/>
    <x v="2"/>
    <s v="44804S2A_MSIL1CCDM-MLB-CLSMJ4480404 Overcast (100%)"/>
    <n v="1"/>
    <s v="20220831T222826"/>
    <n v="2022"/>
    <s v="08"/>
    <n v="31"/>
    <s v="22"/>
    <s v="28"/>
    <s v="26"/>
    <s v="CLS_MJ_2500X1254px_16m_S2A_MSIL1C"/>
    <s v="2A_MSIL1C_S2_CD_CLS_AC_20230627T222622_TRUE_60HTE_020CC"/>
    <s v="cls_mj_s2a_msil1c_2022h2_2500x1254px_16m_20220831t222826_100cc"/>
  </r>
  <r>
    <m/>
    <x v="0"/>
    <x v="1"/>
    <s v="-43.95836, 170.48726 | Zoom: 13"/>
    <b v="1"/>
    <s v="New Zealand"/>
    <x v="3"/>
    <s v="MJ"/>
    <d v="2022-08-29T00:00:00"/>
    <s v="59GMM"/>
    <s v="22:38:34 UTC"/>
    <n v="24.7"/>
    <x v="2"/>
    <s v="PNG"/>
    <x v="2"/>
    <x v="1"/>
    <n v="24.7"/>
    <n v="30"/>
    <x v="0"/>
    <s v="44802S2A_MSIL1CCDM-MLB-CLSMJ4480202 Sunny (10%-30%)"/>
    <n v="1"/>
    <s v="20220829T223834"/>
    <n v="2022"/>
    <s v="08"/>
    <n v="29"/>
    <s v="22"/>
    <s v="38"/>
    <s v="34"/>
    <s v="CLS_MJ_2500X1254px_16m_S2A_MSIL1C"/>
    <s v="2A_MSIL1C_S2_CD_CLS_AC_20230627T222622_TRUE_60HTE_020CC"/>
    <s v="cls_mj_s2a_msil1c_2022h2_2500x1254px_16m_20220829t223834_30cc"/>
  </r>
  <r>
    <m/>
    <x v="0"/>
    <x v="1"/>
    <s v="-43.95836, 170.48726 | Zoom: 13"/>
    <b v="1"/>
    <s v="New Zealand"/>
    <x v="3"/>
    <s v="MJ"/>
    <d v="2022-08-26T00:00:00"/>
    <s v="59GMM"/>
    <s v="22:28:38 UTC"/>
    <n v="0.4"/>
    <x v="2"/>
    <s v="PNG"/>
    <x v="2"/>
    <x v="1"/>
    <n v="0.4"/>
    <n v="10"/>
    <x v="0"/>
    <s v="44799S2A_MSIL1CCDM-MLB-CLSMJ4479902 Sunny (10%-30%)"/>
    <n v="1"/>
    <s v="20220826T222838"/>
    <n v="2022"/>
    <s v="08"/>
    <n v="26"/>
    <s v="22"/>
    <s v="28"/>
    <s v="38"/>
    <s v="CLS_MJ_2500X1254px_16m_S2A_MSIL1C"/>
    <s v="2A_MSIL1C_S2_CD_CLS_AC_20230627T222622_TRUE_60HTE_020CC"/>
    <s v="cls_mj_s2a_msil1c_2022h2_2500x1254px_16m_20220826t222838_10cc"/>
  </r>
  <r>
    <m/>
    <x v="0"/>
    <x v="1"/>
    <s v="-43.95836, 170.48726 | Zoom: 13"/>
    <b v="1"/>
    <s v="New Zealand"/>
    <x v="3"/>
    <s v="MJ"/>
    <d v="2022-08-24T00:00:00"/>
    <s v="59GMM"/>
    <s v="22:38:22 UTC"/>
    <n v="81.8"/>
    <x v="2"/>
    <s v="PNG"/>
    <x v="2"/>
    <x v="1"/>
    <n v="81.8"/>
    <n v="90"/>
    <x v="1"/>
    <s v="44797S2A_MSIL1CCDM-MLB-CLSMJ4479703 Cloudy (40%-90%)"/>
    <n v="1"/>
    <s v="20220824T223822"/>
    <n v="2022"/>
    <s v="08"/>
    <n v="24"/>
    <s v="22"/>
    <s v="38"/>
    <s v="22"/>
    <s v="CLS_MJ_2500X1254px_16m_S2A_MSIL1C"/>
    <s v="2A_MSIL1C_S2_CD_CLS_AC_20230627T222622_TRUE_60HTE_020CC"/>
    <s v="cls_mj_s2a_msil1c_2022h2_2500x1254px_16m_20220824t223822_90cc"/>
  </r>
  <r>
    <m/>
    <x v="0"/>
    <x v="1"/>
    <s v="-43.95836, 170.48726 | Zoom: 13"/>
    <b v="1"/>
    <s v="New Zealand"/>
    <x v="3"/>
    <s v="MJ"/>
    <d v="2022-08-21T00:00:00"/>
    <s v="59GMM"/>
    <s v="22:28:26 UTC"/>
    <n v="27.1"/>
    <x v="2"/>
    <s v="PNG"/>
    <x v="2"/>
    <x v="1"/>
    <n v="27.1"/>
    <n v="30"/>
    <x v="0"/>
    <s v="44794S2A_MSIL1CCDM-MLB-CLSMJ4479402 Sunny (10%-30%)"/>
    <n v="1"/>
    <s v="20220821T222826"/>
    <n v="2022"/>
    <s v="08"/>
    <n v="21"/>
    <s v="22"/>
    <s v="28"/>
    <s v="26"/>
    <s v="CLS_MJ_2500X1254px_16m_S2A_MSIL1C"/>
    <s v="2A_MSIL1C_S2_CD_CLS_AC_20230627T222622_TRUE_60HTE_020CC"/>
    <s v="cls_mj_s2a_msil1c_2022h2_2500x1254px_16m_20220821t222826_30cc"/>
  </r>
  <r>
    <m/>
    <x v="0"/>
    <x v="1"/>
    <s v="-43.95836, 170.48726 | Zoom: 13"/>
    <b v="1"/>
    <s v="New Zealand"/>
    <x v="3"/>
    <s v="MJ"/>
    <d v="2022-08-19T00:00:00"/>
    <s v="59GMM"/>
    <s v="22:38:34 UTC"/>
    <n v="38.200000000000003"/>
    <x v="2"/>
    <s v="PNG"/>
    <x v="2"/>
    <x v="1"/>
    <n v="38.200000000000003"/>
    <n v="40"/>
    <x v="1"/>
    <s v="44792S2A_MSIL1CCDM-MLB-CLSMJ4479203 Cloudy (40%-90%)"/>
    <n v="1"/>
    <s v="20220819T223834"/>
    <n v="2022"/>
    <s v="08"/>
    <n v="19"/>
    <s v="22"/>
    <s v="38"/>
    <s v="34"/>
    <s v="CLS_MJ_2500X1254px_16m_S2A_MSIL1C"/>
    <s v="2A_MSIL1C_S2_CD_CLS_AC_20230627T222622_TRUE_60HTE_020CC"/>
    <s v="cls_mj_s2a_msil1c_2022h2_2500x1254px_16m_20220819t223834_40cc"/>
  </r>
  <r>
    <m/>
    <x v="0"/>
    <x v="1"/>
    <s v="-43.95836, 170.48726 | Zoom: 13"/>
    <b v="1"/>
    <s v="New Zealand"/>
    <x v="3"/>
    <s v="MJ"/>
    <d v="2022-08-16T00:00:00"/>
    <s v="59GMM"/>
    <s v="22:28:38 UTC"/>
    <n v="97.1"/>
    <x v="2"/>
    <s v="PNG"/>
    <x v="2"/>
    <x v="1"/>
    <n v="97.1"/>
    <n v="100"/>
    <x v="2"/>
    <s v="44789S2A_MSIL1CCDM-MLB-CLSMJ4478904 Overcast (100%)"/>
    <n v="1"/>
    <s v="20220816T222838"/>
    <n v="2022"/>
    <s v="08"/>
    <n v="16"/>
    <s v="22"/>
    <s v="28"/>
    <s v="38"/>
    <s v="CLS_MJ_2500X1254px_16m_S2A_MSIL1C"/>
    <s v="2A_MSIL1C_S2_CD_CLS_AC_20230627T222622_TRUE_60HTE_020CC"/>
    <s v="cls_mj_s2a_msil1c_2022h2_2500x1254px_16m_20220816t222838_100cc"/>
  </r>
  <r>
    <m/>
    <x v="0"/>
    <x v="1"/>
    <s v="-43.95836, 170.48726 | Zoom: 13"/>
    <b v="1"/>
    <s v="New Zealand"/>
    <x v="3"/>
    <s v="MJ"/>
    <d v="2022-08-14T00:00:00"/>
    <s v="59GMM"/>
    <s v="22:38:25 UTC"/>
    <n v="99.9"/>
    <x v="2"/>
    <s v="PNG"/>
    <x v="2"/>
    <x v="1"/>
    <n v="99.9"/>
    <n v="100"/>
    <x v="2"/>
    <s v="44787S2A_MSIL1CCDM-MLB-CLSMJ4478704 Overcast (100%)"/>
    <n v="1"/>
    <s v="20220814T223825"/>
    <n v="2022"/>
    <s v="08"/>
    <n v="14"/>
    <s v="22"/>
    <s v="38"/>
    <s v="25"/>
    <s v="CLS_MJ_2500X1254px_16m_S2A_MSIL1C"/>
    <s v="2A_MSIL1C_S2_CD_CLS_AC_20230627T222622_TRUE_60HTE_020CC"/>
    <s v="cls_mj_s2a_msil1c_2022h2_2500x1254px_16m_20220814t223825_100cc"/>
  </r>
  <r>
    <m/>
    <x v="0"/>
    <x v="1"/>
    <s v="-43.95836, 170.48726 | Zoom: 13"/>
    <b v="1"/>
    <s v="New Zealand"/>
    <x v="3"/>
    <s v="MJ"/>
    <d v="2022-08-11T00:00:00"/>
    <s v="59GMM"/>
    <s v="22:28:29 UTC"/>
    <n v="6.8"/>
    <x v="2"/>
    <s v="PNG"/>
    <x v="2"/>
    <x v="1"/>
    <n v="6.8"/>
    <n v="10"/>
    <x v="0"/>
    <s v="44784S2A_MSIL1CCDM-MLB-CLSMJ4478402 Sunny (10%-30%)"/>
    <n v="1"/>
    <s v="20220811T222829"/>
    <n v="2022"/>
    <s v="08"/>
    <n v="11"/>
    <s v="22"/>
    <s v="28"/>
    <s v="29"/>
    <s v="CLS_MJ_2500X1254px_16m_S2A_MSIL1C"/>
    <s v="2A_MSIL1C_S2_CD_CLS_AC_20230627T222622_TRUE_60HTE_020CC"/>
    <s v="cls_mj_s2a_msil1c_2022h2_2500x1254px_16m_20220811t222829_10cc"/>
  </r>
  <r>
    <m/>
    <x v="0"/>
    <x v="1"/>
    <s v="-43.95836, 170.48726 | Zoom: 13"/>
    <b v="1"/>
    <s v="New Zealand"/>
    <x v="3"/>
    <s v="MJ"/>
    <d v="2022-08-09T00:00:00"/>
    <s v="59GMM"/>
    <s v="22:38:33 UTC"/>
    <n v="6.2"/>
    <x v="2"/>
    <s v="PNG"/>
    <x v="2"/>
    <x v="1"/>
    <n v="6.2"/>
    <n v="10"/>
    <x v="0"/>
    <s v="44782S2A_MSIL1CCDM-MLB-CLSMJ4478202 Sunny (10%-30%)"/>
    <n v="1"/>
    <s v="20220809T223833"/>
    <n v="2022"/>
    <s v="08"/>
    <s v="09"/>
    <s v="22"/>
    <s v="38"/>
    <s v="33"/>
    <s v="CLS_MJ_2500X1254px_16m_S2A_MSIL1C"/>
    <s v="2A_MSIL1C_S2_CD_CLS_AC_20230627T222622_TRUE_60HTE_020CC"/>
    <s v="cls_mj_s2a_msil1c_2022h2_2500x1254px_16m_20220809t223833_10cc"/>
  </r>
  <r>
    <m/>
    <x v="0"/>
    <x v="1"/>
    <s v="-43.95836, 170.48726 | Zoom: 13"/>
    <b v="1"/>
    <s v="New Zealand"/>
    <x v="3"/>
    <s v="MJ"/>
    <d v="2022-08-06T00:00:00"/>
    <s v="59GMM"/>
    <s v="22:28:36 UTC"/>
    <n v="37.700000000000003"/>
    <x v="2"/>
    <s v="PNG"/>
    <x v="2"/>
    <x v="1"/>
    <n v="37.700000000000003"/>
    <n v="40"/>
    <x v="1"/>
    <s v="44779S2A_MSIL1CCDM-MLB-CLSMJ4477903 Cloudy (40%-90%)"/>
    <n v="1"/>
    <s v="20220806T222836"/>
    <n v="2022"/>
    <s v="08"/>
    <s v="06"/>
    <s v="22"/>
    <s v="28"/>
    <s v="36"/>
    <s v="CLS_MJ_2500X1254px_16m_S2A_MSIL1C"/>
    <s v="2A_MSIL1C_S2_CD_CLS_AC_20230627T222622_TRUE_60HTE_020CC"/>
    <s v="cls_mj_s2a_msil1c_2022h2_2500x1254px_16m_20220806t222836_40cc"/>
  </r>
  <r>
    <m/>
    <x v="0"/>
    <x v="1"/>
    <s v="-43.95836, 170.48726 | Zoom: 13"/>
    <b v="1"/>
    <s v="New Zealand"/>
    <x v="3"/>
    <s v="MJ"/>
    <d v="2022-08-04T00:00:00"/>
    <s v="59GMM"/>
    <s v="22:38:26 UTC"/>
    <n v="95.5"/>
    <x v="2"/>
    <s v="PNG"/>
    <x v="2"/>
    <x v="1"/>
    <n v="95.5"/>
    <n v="100"/>
    <x v="2"/>
    <s v="44777S2A_MSIL1CCDM-MLB-CLSMJ4477704 Overcast (100%)"/>
    <n v="1"/>
    <s v="20220804T223826"/>
    <n v="2022"/>
    <s v="08"/>
    <s v="04"/>
    <s v="22"/>
    <s v="38"/>
    <s v="26"/>
    <s v="CLS_MJ_2500X1254px_16m_S2A_MSIL1C"/>
    <s v="2A_MSIL1C_S2_CD_CLS_AC_20230627T222622_TRUE_60HTE_020CC"/>
    <s v="cls_mj_s2a_msil1c_2022h2_2500x1254px_16m_20220804t223826_100cc"/>
  </r>
  <r>
    <m/>
    <x v="0"/>
    <x v="1"/>
    <s v="-43.95836, 170.48726 | Zoom: 13"/>
    <b v="1"/>
    <s v="New Zealand"/>
    <x v="3"/>
    <s v="MJ"/>
    <d v="2022-08-01T00:00:00"/>
    <s v="59GMM"/>
    <s v="22:28:30 UTC"/>
    <n v="68.599999999999994"/>
    <x v="2"/>
    <s v="PNG"/>
    <x v="2"/>
    <x v="1"/>
    <n v="68.599999999999994"/>
    <n v="70"/>
    <x v="1"/>
    <s v="44774S2A_MSIL1CCDM-MLB-CLSMJ4477403 Cloudy (40%-90%)"/>
    <n v="1"/>
    <s v="20220801T222830"/>
    <n v="2022"/>
    <s v="08"/>
    <s v="01"/>
    <s v="22"/>
    <s v="28"/>
    <s v="30"/>
    <s v="CLS_MJ_2500X1254px_16m_S2A_MSIL1C"/>
    <s v="2A_MSIL1C_S2_CD_CLS_AC_20230627T222622_TRUE_60HTE_020CC"/>
    <s v="cls_mj_s2a_msil1c_2022h2_2500x1254px_16m_20220801t222830_70cc"/>
  </r>
  <r>
    <m/>
    <x v="0"/>
    <x v="1"/>
    <s v="-43.95836, 170.48726 | Zoom: 13"/>
    <b v="1"/>
    <s v="New Zealand"/>
    <x v="3"/>
    <s v="MJ"/>
    <d v="2022-07-30T00:00:00"/>
    <s v="59GMM"/>
    <s v="22:38:32 UTC"/>
    <n v="29.1"/>
    <x v="2"/>
    <s v="PNG"/>
    <x v="2"/>
    <x v="1"/>
    <n v="29.1"/>
    <n v="30"/>
    <x v="0"/>
    <s v="44772S2A_MSIL1CCDM-MLB-CLSMJ4477202 Sunny (10%-30%)"/>
    <n v="1"/>
    <s v="20220730T223832"/>
    <n v="2022"/>
    <s v="07"/>
    <n v="30"/>
    <s v="22"/>
    <s v="38"/>
    <s v="32"/>
    <s v="CLS_MJ_2500X1254px_16m_S2A_MSIL1C"/>
    <s v="2A_MSIL1C_S2_CD_CLS_AC_20230627T222622_TRUE_60HTE_020CC"/>
    <s v="cls_mj_s2a_msil1c_2022h2_2500x1254px_16m_20220730t223832_30cc"/>
  </r>
  <r>
    <m/>
    <x v="0"/>
    <x v="1"/>
    <s v="-43.95836, 170.48726 | Zoom: 13"/>
    <b v="1"/>
    <s v="New Zealand"/>
    <x v="3"/>
    <s v="MJ"/>
    <d v="2022-07-27T00:00:00"/>
    <s v="59GMM"/>
    <s v="22:28:35 UTC"/>
    <n v="98.9"/>
    <x v="2"/>
    <s v="PNG"/>
    <x v="2"/>
    <x v="1"/>
    <n v="98.9"/>
    <n v="100"/>
    <x v="2"/>
    <s v="44769S2A_MSIL1CCDM-MLB-CLSMJ4476904 Overcast (100%)"/>
    <n v="1"/>
    <s v="20220727T222835"/>
    <n v="2022"/>
    <s v="07"/>
    <n v="27"/>
    <s v="22"/>
    <s v="28"/>
    <s v="35"/>
    <s v="CLS_MJ_2500X1254px_16m_S2A_MSIL1C"/>
    <s v="2A_MSIL1C_S2_CD_CLS_AC_20230627T222622_TRUE_60HTE_020CC"/>
    <s v="cls_mj_s2a_msil1c_2022h2_2500x1254px_16m_20220727t222835_100cc"/>
  </r>
  <r>
    <m/>
    <x v="0"/>
    <x v="1"/>
    <s v="-43.95836, 170.48726 | Zoom: 13"/>
    <b v="1"/>
    <s v="New Zealand"/>
    <x v="3"/>
    <s v="MJ"/>
    <d v="2022-07-25T00:00:00"/>
    <s v="59GMM"/>
    <s v="22:38:27 UTC"/>
    <n v="88.3"/>
    <x v="2"/>
    <s v="PNG"/>
    <x v="2"/>
    <x v="1"/>
    <n v="88.3"/>
    <n v="90"/>
    <x v="1"/>
    <s v="44767S2A_MSIL1CCDM-MLB-CLSMJ4476703 Cloudy (40%-90%)"/>
    <n v="1"/>
    <s v="20220725T223827"/>
    <n v="2022"/>
    <s v="07"/>
    <n v="25"/>
    <s v="22"/>
    <s v="38"/>
    <s v="27"/>
    <s v="CLS_MJ_2500X1254px_16m_S2A_MSIL1C"/>
    <s v="2A_MSIL1C_S2_CD_CLS_AC_20230627T222622_TRUE_60HTE_020CC"/>
    <s v="cls_mj_s2a_msil1c_2022h2_2500x1254px_16m_20220725t223827_90cc"/>
  </r>
  <r>
    <m/>
    <x v="0"/>
    <x v="1"/>
    <s v="-43.95836, 170.48726 | Zoom: 13"/>
    <b v="1"/>
    <s v="New Zealand"/>
    <x v="3"/>
    <s v="MJ"/>
    <d v="2022-07-22T00:00:00"/>
    <s v="59GMM"/>
    <s v="22:28:30 UTC"/>
    <n v="0.3"/>
    <x v="2"/>
    <s v="PNG"/>
    <x v="2"/>
    <x v="1"/>
    <n v="0.3"/>
    <n v="10"/>
    <x v="0"/>
    <s v="44764S2A_MSIL1CCDM-MLB-CLSMJ4476402 Sunny (10%-30%)"/>
    <n v="1"/>
    <s v="20220722T222830"/>
    <n v="2022"/>
    <s v="07"/>
    <n v="22"/>
    <s v="22"/>
    <s v="28"/>
    <s v="30"/>
    <s v="CLS_MJ_2500X1254px_16m_S2A_MSIL1C"/>
    <s v="2A_MSIL1C_S2_CD_CLS_AC_20230627T222622_TRUE_60HTE_020CC"/>
    <s v="cls_mj_s2a_msil1c_2022h2_2500x1254px_16m_20220722t222830_10cc"/>
  </r>
  <r>
    <m/>
    <x v="0"/>
    <x v="1"/>
    <s v="-43.95836, 170.48726 | Zoom: 13"/>
    <b v="1"/>
    <s v="New Zealand"/>
    <x v="3"/>
    <s v="MJ"/>
    <d v="2022-07-20T00:00:00"/>
    <s v="59GMM"/>
    <s v="22:38:33 UTC"/>
    <n v="28"/>
    <x v="2"/>
    <s v="PNG"/>
    <x v="2"/>
    <x v="1"/>
    <n v="28"/>
    <n v="30"/>
    <x v="0"/>
    <s v="44762S2A_MSIL1CCDM-MLB-CLSMJ4476202 Sunny (10%-30%)"/>
    <n v="1"/>
    <s v="20220720T223833"/>
    <n v="2022"/>
    <s v="07"/>
    <n v="20"/>
    <s v="22"/>
    <s v="38"/>
    <s v="33"/>
    <s v="CLS_MJ_2500X1254px_16m_S2A_MSIL1C"/>
    <s v="2A_MSIL1C_S2_CD_CLS_AC_20230627T222622_TRUE_60HTE_020CC"/>
    <s v="cls_mj_s2a_msil1c_2022h2_2500x1254px_16m_20220720t223833_30cc"/>
  </r>
  <r>
    <m/>
    <x v="0"/>
    <x v="1"/>
    <s v="-43.95836, 170.48726 | Zoom: 13"/>
    <b v="1"/>
    <s v="New Zealand"/>
    <x v="3"/>
    <s v="MJ"/>
    <d v="2022-07-17T00:00:00"/>
    <s v="59GMM"/>
    <s v="22:28:37 UTC"/>
    <n v="100"/>
    <x v="2"/>
    <s v="PNG"/>
    <x v="2"/>
    <x v="1"/>
    <n v="100"/>
    <n v="100"/>
    <x v="2"/>
    <s v="44759S2A_MSIL1CCDM-MLB-CLSMJ4475904 Overcast (100%)"/>
    <n v="1"/>
    <s v="20220717T222837"/>
    <n v="2022"/>
    <s v="07"/>
    <n v="17"/>
    <s v="22"/>
    <s v="28"/>
    <s v="37"/>
    <s v="CLS_MJ_2500X1254px_16m_S2A_MSIL1C"/>
    <s v="2A_MSIL1C_S2_CD_CLS_AC_20230627T222622_TRUE_60HTE_020CC"/>
    <s v="cls_mj_s2a_msil1c_2022h2_2500x1254px_16m_20220717t222837_100cc"/>
  </r>
  <r>
    <m/>
    <x v="0"/>
    <x v="1"/>
    <s v="-43.95836, 170.48726 | Zoom: 13"/>
    <b v="1"/>
    <s v="New Zealand"/>
    <x v="3"/>
    <s v="MJ"/>
    <d v="2022-07-15T00:00:00"/>
    <s v="59GMM"/>
    <s v="22:38:26 UTC"/>
    <n v="0.9"/>
    <x v="2"/>
    <s v="PNG"/>
    <x v="2"/>
    <x v="1"/>
    <n v="0.9"/>
    <n v="10"/>
    <x v="0"/>
    <s v="44757S2A_MSIL1CCDM-MLB-CLSMJ4475702 Sunny (10%-30%)"/>
    <n v="1"/>
    <s v="20220715T223826"/>
    <n v="2022"/>
    <s v="07"/>
    <n v="15"/>
    <s v="22"/>
    <s v="38"/>
    <s v="26"/>
    <s v="CLS_MJ_2500X1254px_16m_S2A_MSIL1C"/>
    <s v="2A_MSIL1C_S2_CD_CLS_AC_20230627T222622_TRUE_60HTE_020CC"/>
    <s v="cls_mj_s2a_msil1c_2022h2_2500x1254px_16m_20220715t223826_10cc"/>
  </r>
  <r>
    <m/>
    <x v="0"/>
    <x v="1"/>
    <s v="-43.95836, 170.48726 | Zoom: 13"/>
    <b v="1"/>
    <s v="New Zealand"/>
    <x v="3"/>
    <s v="MJ"/>
    <d v="2022-07-12T00:00:00"/>
    <s v="59GMM"/>
    <s v="22:28:29 UTC"/>
    <n v="44.1"/>
    <x v="2"/>
    <s v="PNG"/>
    <x v="2"/>
    <x v="1"/>
    <n v="44.1"/>
    <n v="50"/>
    <x v="1"/>
    <s v="44754S2A_MSIL1CCDM-MLB-CLSMJ4475403 Cloudy (40%-90%)"/>
    <n v="1"/>
    <s v="20220712T222829"/>
    <n v="2022"/>
    <s v="07"/>
    <n v="12"/>
    <s v="22"/>
    <s v="28"/>
    <s v="29"/>
    <s v="CLS_MJ_2500X1254px_16m_S2A_MSIL1C"/>
    <s v="2A_MSIL1C_S2_CD_CLS_AC_20230627T222622_TRUE_60HTE_020CC"/>
    <s v="cls_mj_s2a_msil1c_2022h2_2500x1254px_16m_20220712t222829_50cc"/>
  </r>
  <r>
    <m/>
    <x v="0"/>
    <x v="1"/>
    <s v="-43.95836, 170.48726 | Zoom: 13"/>
    <b v="1"/>
    <s v="New Zealand"/>
    <x v="3"/>
    <s v="MJ"/>
    <d v="2022-07-10T00:00:00"/>
    <s v="59GMM"/>
    <s v="22:38:34 UTC"/>
    <n v="5.4"/>
    <x v="2"/>
    <s v="PNG"/>
    <x v="2"/>
    <x v="1"/>
    <n v="5.4"/>
    <n v="10"/>
    <x v="0"/>
    <s v="44752S2A_MSIL1CCDM-MLB-CLSMJ4475202 Sunny (10%-30%)"/>
    <n v="1"/>
    <s v="20220710T223834"/>
    <n v="2022"/>
    <s v="07"/>
    <n v="10"/>
    <s v="22"/>
    <s v="38"/>
    <s v="34"/>
    <s v="CLS_MJ_2500X1254px_16m_S2A_MSIL1C"/>
    <s v="2A_MSIL1C_S2_CD_CLS_AC_20230627T222622_TRUE_60HTE_020CC"/>
    <s v="cls_mj_s2a_msil1c_2022h2_2500x1254px_16m_20220710t223834_10cc"/>
  </r>
  <r>
    <m/>
    <x v="0"/>
    <x v="1"/>
    <s v="-43.95836, 170.48726 | Zoom: 13"/>
    <b v="1"/>
    <s v="New Zealand"/>
    <x v="3"/>
    <s v="MJ"/>
    <d v="2022-07-07T00:00:00"/>
    <s v="59GMM"/>
    <s v="22:28:38 UTC"/>
    <n v="94.4"/>
    <x v="2"/>
    <s v="PNG"/>
    <x v="2"/>
    <x v="1"/>
    <n v="94.4"/>
    <n v="100"/>
    <x v="2"/>
    <s v="44749S2A_MSIL1CCDM-MLB-CLSMJ4474904 Overcast (100%)"/>
    <n v="1"/>
    <s v="20220707T222838"/>
    <n v="2022"/>
    <s v="07"/>
    <s v="07"/>
    <s v="22"/>
    <s v="28"/>
    <s v="38"/>
    <s v="CLS_MJ_2500X1254px_16m_S2A_MSIL1C"/>
    <s v="2A_MSIL1C_S2_CD_CLS_AC_20230627T222622_TRUE_60HTE_020CC"/>
    <s v="cls_mj_s2a_msil1c_2022h2_2500x1254px_16m_20220707t222838_100cc"/>
  </r>
  <r>
    <m/>
    <x v="0"/>
    <x v="1"/>
    <s v="-43.95836, 170.48726 | Zoom: 13"/>
    <b v="1"/>
    <s v="New Zealand"/>
    <x v="3"/>
    <s v="MJ"/>
    <d v="2022-07-05T00:00:00"/>
    <s v="59GMM"/>
    <s v="22:38:27 UTC"/>
    <n v="0.3"/>
    <x v="2"/>
    <s v="PNG"/>
    <x v="2"/>
    <x v="1"/>
    <n v="0.3"/>
    <n v="10"/>
    <x v="0"/>
    <s v="44747S2A_MSIL1CCDM-MLB-CLSMJ4474702 Sunny (10%-30%)"/>
    <n v="1"/>
    <s v="20220705T223827"/>
    <n v="2022"/>
    <s v="07"/>
    <s v="05"/>
    <s v="22"/>
    <s v="38"/>
    <s v="27"/>
    <s v="CLS_MJ_2500X1254px_16m_S2A_MSIL1C"/>
    <s v="2A_MSIL1C_S2_CD_CLS_AC_20230627T222622_TRUE_60HTE_020CC"/>
    <s v="cls_mj_s2a_msil1c_2022h2_2500x1254px_16m_20220705t223827_10cc"/>
  </r>
  <r>
    <m/>
    <x v="0"/>
    <x v="1"/>
    <s v="-43.95836, 170.48726 | Zoom: 13"/>
    <b v="1"/>
    <s v="New Zealand"/>
    <x v="3"/>
    <s v="MJ"/>
    <d v="2022-07-02T00:00:00"/>
    <s v="59GMM"/>
    <s v="22:28:30 UTC"/>
    <n v="1"/>
    <x v="2"/>
    <s v="PNG"/>
    <x v="2"/>
    <x v="1"/>
    <n v="1"/>
    <n v="10"/>
    <x v="0"/>
    <s v="44744S2A_MSIL1CCDM-MLB-CLSMJ4474402 Sunny (10%-30%)"/>
    <n v="1"/>
    <s v="20220702T222830"/>
    <n v="2022"/>
    <s v="07"/>
    <s v="02"/>
    <s v="22"/>
    <s v="28"/>
    <s v="30"/>
    <s v="CLS_MJ_2500X1254px_16m_S2A_MSIL1C"/>
    <s v="2A_MSIL1C_S2_CD_CLS_AC_20230627T222622_TRUE_60HTE_020CC"/>
    <s v="cls_mj_s2a_msil1c_2022h2_2500x1254px_16m_20220702t222830_10cc"/>
  </r>
  <r>
    <m/>
    <x v="0"/>
    <x v="1"/>
    <s v="-43.95836, 170.48726 | Zoom: 13"/>
    <b v="1"/>
    <s v="New Zealand"/>
    <x v="3"/>
    <s v="MJ"/>
    <d v="2022-06-30T00:00:00"/>
    <s v="59GMM"/>
    <s v="22:38:35 UTC"/>
    <n v="0"/>
    <x v="2"/>
    <s v="PNG"/>
    <x v="2"/>
    <x v="2"/>
    <n v="0"/>
    <n v="0"/>
    <x v="3"/>
    <s v="44742S2A_MSIL1CCDM-MLB-CLSMJ4474201 Clear (0%)"/>
    <n v="1"/>
    <s v="20220630T223835"/>
    <n v="2022"/>
    <s v="06"/>
    <n v="30"/>
    <s v="22"/>
    <s v="38"/>
    <s v="35"/>
    <s v="CLS_MJ_2500X1254px_16m_S2A_MSIL1C"/>
    <s v="2A_MSIL1C_S2_CD_CLS_AC_20230627T222622_TRUE_60HTE_020CC"/>
    <s v="cls_mj_s2a_msil1c_2022h1_2500x1254px_16m_20220630t223835_0cc"/>
  </r>
  <r>
    <m/>
    <x v="0"/>
    <x v="1"/>
    <s v="-43.95836, 170.48726 | Zoom: 13"/>
    <b v="1"/>
    <s v="New Zealand"/>
    <x v="3"/>
    <s v="MJ"/>
    <d v="2022-06-27T00:00:00"/>
    <s v="59GMM"/>
    <s v="22:28:38 UTC"/>
    <n v="77.8"/>
    <x v="2"/>
    <s v="PNG"/>
    <x v="2"/>
    <x v="2"/>
    <n v="77.8"/>
    <n v="80"/>
    <x v="1"/>
    <s v="44739S2A_MSIL1CCDM-MLB-CLSMJ4473903 Cloudy (40%-90%)"/>
    <n v="1"/>
    <s v="20220627T222838"/>
    <n v="2022"/>
    <s v="06"/>
    <n v="27"/>
    <s v="22"/>
    <s v="28"/>
    <s v="38"/>
    <s v="CLS_MJ_2500X1254px_16m_S2A_MSIL1C"/>
    <s v="2A_MSIL1C_S2_CD_CLS_AC_20230627T222622_TRUE_60HTE_020CC"/>
    <s v="cls_mj_s2a_msil1c_2022h1_2500x1254px_16m_20220627t222838_80cc"/>
  </r>
  <r>
    <m/>
    <x v="0"/>
    <x v="1"/>
    <s v="-43.95836, 170.48726 | Zoom: 13"/>
    <b v="1"/>
    <s v="New Zealand"/>
    <x v="3"/>
    <s v="MJ"/>
    <d v="2022-06-25T00:00:00"/>
    <s v="59GMM"/>
    <s v="22:38:27 UTC"/>
    <n v="1.4"/>
    <x v="2"/>
    <s v="PNG"/>
    <x v="2"/>
    <x v="2"/>
    <n v="1.4"/>
    <n v="10"/>
    <x v="0"/>
    <s v="44737S2A_MSIL1CCDM-MLB-CLSMJ4473702 Sunny (10%-30%)"/>
    <n v="1"/>
    <s v="20220625T223827"/>
    <n v="2022"/>
    <s v="06"/>
    <n v="25"/>
    <s v="22"/>
    <s v="38"/>
    <s v="27"/>
    <s v="CLS_MJ_2500X1254px_16m_S2A_MSIL1C"/>
    <s v="2A_MSIL1C_S2_CD_CLS_AC_20230627T222622_TRUE_60HTE_020CC"/>
    <s v="cls_mj_s2a_msil1c_2022h1_2500x1254px_16m_20220625t223827_10cc"/>
  </r>
  <r>
    <m/>
    <x v="0"/>
    <x v="1"/>
    <s v="-43.95836, 170.48726 | Zoom: 13"/>
    <b v="1"/>
    <s v="New Zealand"/>
    <x v="3"/>
    <s v="MJ"/>
    <d v="2022-06-22T00:00:00"/>
    <s v="59GMM"/>
    <s v="22:28:30 UTC"/>
    <n v="74.5"/>
    <x v="2"/>
    <s v="PNG"/>
    <x v="2"/>
    <x v="2"/>
    <n v="74.5"/>
    <n v="80"/>
    <x v="1"/>
    <s v="44734S2A_MSIL1CCDM-MLB-CLSMJ4473403 Cloudy (40%-90%)"/>
    <n v="1"/>
    <s v="20220622T222830"/>
    <n v="2022"/>
    <s v="06"/>
    <n v="22"/>
    <s v="22"/>
    <s v="28"/>
    <s v="30"/>
    <s v="CLS_MJ_2500X1254px_16m_S2A_MSIL1C"/>
    <s v="2A_MSIL1C_S2_CD_CLS_AC_20230627T222622_TRUE_60HTE_020CC"/>
    <s v="cls_mj_s2a_msil1c_2022h1_2500x1254px_16m_20220622t222830_80cc"/>
  </r>
  <r>
    <m/>
    <x v="0"/>
    <x v="1"/>
    <s v="-43.95836, 170.48726 | Zoom: 13"/>
    <b v="1"/>
    <s v="New Zealand"/>
    <x v="3"/>
    <s v="MJ"/>
    <d v="2022-06-20T00:00:00"/>
    <s v="59GMM"/>
    <s v="22:38:34 UTC"/>
    <n v="1.3"/>
    <x v="2"/>
    <s v="PNG"/>
    <x v="2"/>
    <x v="2"/>
    <n v="1.3"/>
    <n v="10"/>
    <x v="0"/>
    <s v="44732S2A_MSIL1CCDM-MLB-CLSMJ4473202 Sunny (10%-30%)"/>
    <n v="1"/>
    <s v="20220620T223834"/>
    <n v="2022"/>
    <s v="06"/>
    <n v="20"/>
    <s v="22"/>
    <s v="38"/>
    <s v="34"/>
    <s v="CLS_MJ_2500X1254px_16m_S2A_MSIL1C"/>
    <s v="2A_MSIL1C_S2_CD_CLS_AC_20230627T222622_TRUE_60HTE_020CC"/>
    <s v="cls_mj_s2a_msil1c_2022h1_2500x1254px_16m_20220620t223834_10cc"/>
  </r>
  <r>
    <m/>
    <x v="0"/>
    <x v="1"/>
    <s v="-43.95836, 170.48726 | Zoom: 13"/>
    <b v="1"/>
    <s v="New Zealand"/>
    <x v="3"/>
    <s v="MJ"/>
    <d v="2022-06-17T00:00:00"/>
    <s v="59GMM"/>
    <s v="22:28:36 UTC"/>
    <n v="29.1"/>
    <x v="2"/>
    <s v="PNG"/>
    <x v="2"/>
    <x v="2"/>
    <n v="29.1"/>
    <n v="30"/>
    <x v="0"/>
    <s v="44729S2A_MSIL1CCDM-MLB-CLSMJ4472902 Sunny (10%-30%)"/>
    <n v="1"/>
    <s v="20220617T222836"/>
    <n v="2022"/>
    <s v="06"/>
    <n v="17"/>
    <s v="22"/>
    <s v="28"/>
    <s v="36"/>
    <s v="CLS_MJ_2500X1254px_16m_S2A_MSIL1C"/>
    <s v="2A_MSIL1C_S2_CD_CLS_AC_20230627T222622_TRUE_60HTE_020CC"/>
    <s v="cls_mj_s2a_msil1c_2022h1_2500x1254px_16m_20220617t222836_30cc"/>
  </r>
  <r>
    <m/>
    <x v="0"/>
    <x v="1"/>
    <s v="-43.95836, 170.48726 | Zoom: 13"/>
    <b v="1"/>
    <s v="New Zealand"/>
    <x v="3"/>
    <s v="MJ"/>
    <d v="2022-06-15T00:00:00"/>
    <s v="59GMM"/>
    <s v="22:38:25 UTC"/>
    <n v="43.1"/>
    <x v="2"/>
    <s v="PNG"/>
    <x v="2"/>
    <x v="2"/>
    <n v="43.1"/>
    <n v="50"/>
    <x v="1"/>
    <s v="44727S2A_MSIL1CCDM-MLB-CLSMJ4472703 Cloudy (40%-90%)"/>
    <n v="1"/>
    <s v="20220615T223825"/>
    <n v="2022"/>
    <s v="06"/>
    <n v="15"/>
    <s v="22"/>
    <s v="38"/>
    <s v="25"/>
    <s v="CLS_MJ_2500X1254px_16m_S2A_MSIL1C"/>
    <s v="2A_MSIL1C_S2_CD_CLS_AC_20230627T222622_TRUE_60HTE_020CC"/>
    <s v="cls_mj_s2a_msil1c_2022h1_2500x1254px_16m_20220615t223825_50cc"/>
  </r>
  <r>
    <m/>
    <x v="0"/>
    <x v="1"/>
    <s v="-43.95836, 170.48726 | Zoom: 13"/>
    <b v="1"/>
    <s v="New Zealand"/>
    <x v="3"/>
    <s v="MJ"/>
    <d v="2022-06-12T00:00:00"/>
    <s v="59GMM"/>
    <s v="22:28:28 UTC"/>
    <n v="86.2"/>
    <x v="2"/>
    <s v="PNG"/>
    <x v="2"/>
    <x v="2"/>
    <n v="86.2"/>
    <n v="90"/>
    <x v="1"/>
    <s v="44724S2A_MSIL1CCDM-MLB-CLSMJ4472403 Cloudy (40%-90%)"/>
    <n v="1"/>
    <s v="20220612T222828"/>
    <n v="2022"/>
    <s v="06"/>
    <n v="12"/>
    <s v="22"/>
    <s v="28"/>
    <s v="28"/>
    <s v="CLS_MJ_2500X1254px_16m_S2A_MSIL1C"/>
    <s v="2A_MSIL1C_S2_CD_CLS_AC_20230627T222622_TRUE_60HTE_020CC"/>
    <s v="cls_mj_s2a_msil1c_2022h1_2500x1254px_16m_20220612t222828_90cc"/>
  </r>
  <r>
    <m/>
    <x v="0"/>
    <x v="1"/>
    <s v="-43.95836, 170.48726 | Zoom: 13"/>
    <b v="1"/>
    <s v="New Zealand"/>
    <x v="3"/>
    <s v="MJ"/>
    <d v="2022-06-10T00:00:00"/>
    <s v="59GMM"/>
    <s v="22:38:31 UTC"/>
    <n v="89.8"/>
    <x v="2"/>
    <s v="PNG"/>
    <x v="2"/>
    <x v="2"/>
    <n v="89.8"/>
    <n v="90"/>
    <x v="1"/>
    <s v="44722S2A_MSIL1CCDM-MLB-CLSMJ4472203 Cloudy (40%-90%)"/>
    <n v="1"/>
    <s v="20220610T223831"/>
    <n v="2022"/>
    <s v="06"/>
    <n v="10"/>
    <s v="22"/>
    <s v="38"/>
    <s v="31"/>
    <s v="CLS_MJ_2500X1254px_16m_S2A_MSIL1C"/>
    <s v="2A_MSIL1C_S2_CD_CLS_AC_20230627T222622_TRUE_60HTE_020CC"/>
    <s v="cls_mj_s2a_msil1c_2022h1_2500x1254px_16m_20220610t223831_90cc"/>
  </r>
  <r>
    <m/>
    <x v="0"/>
    <x v="1"/>
    <s v="-43.95836, 170.48726 | Zoom: 13"/>
    <b v="1"/>
    <s v="New Zealand"/>
    <x v="3"/>
    <s v="MJ"/>
    <d v="2022-06-07T00:00:00"/>
    <s v="59GMM"/>
    <s v="22:28:33 UTC"/>
    <n v="74.099999999999994"/>
    <x v="2"/>
    <s v="PNG"/>
    <x v="2"/>
    <x v="2"/>
    <n v="74.099999999999994"/>
    <n v="80"/>
    <x v="1"/>
    <s v="44719S2A_MSIL1CCDM-MLB-CLSMJ4471903 Cloudy (40%-90%)"/>
    <n v="1"/>
    <s v="20220607T222833"/>
    <n v="2022"/>
    <s v="06"/>
    <s v="07"/>
    <s v="22"/>
    <s v="28"/>
    <s v="33"/>
    <s v="CLS_MJ_2500X1254px_16m_S2A_MSIL1C"/>
    <s v="2A_MSIL1C_S2_CD_CLS_AC_20230627T222622_TRUE_60HTE_020CC"/>
    <s v="cls_mj_s2a_msil1c_2022h1_2500x1254px_16m_20220607t222833_80cc"/>
  </r>
  <r>
    <m/>
    <x v="0"/>
    <x v="1"/>
    <s v="-43.95836, 170.48726 | Zoom: 13"/>
    <b v="1"/>
    <s v="New Zealand"/>
    <x v="3"/>
    <s v="MJ"/>
    <d v="2022-06-05T00:00:00"/>
    <s v="59GMM"/>
    <s v="22:38:22 UTC"/>
    <n v="1.6"/>
    <x v="2"/>
    <s v="PNG"/>
    <x v="2"/>
    <x v="2"/>
    <n v="1.6"/>
    <n v="10"/>
    <x v="0"/>
    <s v="44717S2A_MSIL1CCDM-MLB-CLSMJ4471702 Sunny (10%-30%)"/>
    <n v="1"/>
    <s v="20220605T223822"/>
    <n v="2022"/>
    <s v="06"/>
    <s v="05"/>
    <s v="22"/>
    <s v="38"/>
    <s v="22"/>
    <s v="CLS_MJ_2500X1254px_16m_S2A_MSIL1C"/>
    <s v="2A_MSIL1C_S2_CD_CLS_AC_20230627T222622_TRUE_60HTE_020CC"/>
    <s v="cls_mj_s2a_msil1c_2022h1_2500x1254px_16m_20220605t223822_10cc"/>
  </r>
  <r>
    <m/>
    <x v="0"/>
    <x v="1"/>
    <s v="-43.95836, 170.48726 | Zoom: 13"/>
    <b v="1"/>
    <s v="New Zealand"/>
    <x v="3"/>
    <s v="MJ"/>
    <d v="2022-06-02T00:00:00"/>
    <s v="59GMM"/>
    <s v="22:28:25 UTC"/>
    <n v="43.9"/>
    <x v="2"/>
    <s v="PNG"/>
    <x v="2"/>
    <x v="2"/>
    <n v="43.9"/>
    <n v="50"/>
    <x v="1"/>
    <s v="44714S2A_MSIL1CCDM-MLB-CLSMJ4471403 Cloudy (40%-90%)"/>
    <n v="1"/>
    <s v="20220602T222825"/>
    <n v="2022"/>
    <s v="06"/>
    <s v="02"/>
    <s v="22"/>
    <s v="28"/>
    <s v="25"/>
    <s v="CLS_MJ_2500X1254px_16m_S2A_MSIL1C"/>
    <s v="2A_MSIL1C_S2_CD_CLS_AC_20230627T222622_TRUE_60HTE_020CC"/>
    <s v="cls_mj_s2a_msil1c_2022h1_2500x1254px_16m_20220602t222825_50cc"/>
  </r>
  <r>
    <m/>
    <x v="0"/>
    <x v="1"/>
    <s v="-43.95836, 170.48726 | Zoom: 13"/>
    <b v="1"/>
    <s v="New Zealand"/>
    <x v="3"/>
    <s v="MJ"/>
    <d v="2022-05-31T00:00:00"/>
    <s v="59GMM"/>
    <s v="22:38:29 UTC"/>
    <n v="70.7"/>
    <x v="2"/>
    <s v="PNG"/>
    <x v="2"/>
    <x v="2"/>
    <n v="70.7"/>
    <n v="80"/>
    <x v="1"/>
    <s v="44712S2A_MSIL1CCDM-MLB-CLSMJ4471203 Cloudy (40%-90%)"/>
    <n v="1"/>
    <s v="20220531T223829"/>
    <n v="2022"/>
    <s v="05"/>
    <n v="31"/>
    <s v="22"/>
    <s v="38"/>
    <s v="29"/>
    <s v="CLS_MJ_2500X1254px_16m_S2A_MSIL1C"/>
    <s v="2A_MSIL1C_S2_CD_CLS_AC_20230627T222622_TRUE_60HTE_020CC"/>
    <s v="cls_mj_s2a_msil1c_2022h1_2500x1254px_16m_20220531t223829_80cc"/>
  </r>
  <r>
    <m/>
    <x v="0"/>
    <x v="1"/>
    <s v="-43.95836, 170.48726 | Zoom: 13"/>
    <b v="1"/>
    <s v="New Zealand"/>
    <x v="3"/>
    <s v="MJ"/>
    <d v="2022-05-28T00:00:00"/>
    <s v="59GMM"/>
    <s v="22:28:33 UTC"/>
    <n v="46.8"/>
    <x v="2"/>
    <s v="PNG"/>
    <x v="2"/>
    <x v="2"/>
    <n v="46.8"/>
    <n v="50"/>
    <x v="1"/>
    <s v="44709S2A_MSIL1CCDM-MLB-CLSMJ4470903 Cloudy (40%-90%)"/>
    <n v="1"/>
    <s v="20220528T222833"/>
    <n v="2022"/>
    <s v="05"/>
    <n v="28"/>
    <s v="22"/>
    <s v="28"/>
    <s v="33"/>
    <s v="CLS_MJ_2500X1254px_16m_S2A_MSIL1C"/>
    <s v="2A_MSIL1C_S2_CD_CLS_AC_20230627T222622_TRUE_60HTE_020CC"/>
    <s v="cls_mj_s2a_msil1c_2022h1_2500x1254px_16m_20220528t222833_50cc"/>
  </r>
  <r>
    <m/>
    <x v="0"/>
    <x v="1"/>
    <s v="-43.95836, 170.48726 | Zoom: 13"/>
    <b v="1"/>
    <s v="New Zealand"/>
    <x v="3"/>
    <s v="MJ"/>
    <d v="2022-05-26T00:00:00"/>
    <s v="59GMM"/>
    <s v="22:38:22 UTC"/>
    <n v="0"/>
    <x v="2"/>
    <s v="PNG"/>
    <x v="2"/>
    <x v="2"/>
    <n v="0"/>
    <n v="0"/>
    <x v="3"/>
    <s v="44707S2A_MSIL1CCDM-MLB-CLSMJ4470701 Clear (0%)"/>
    <n v="1"/>
    <s v="20220526T223822"/>
    <n v="2022"/>
    <s v="05"/>
    <n v="26"/>
    <s v="22"/>
    <s v="38"/>
    <s v="22"/>
    <s v="CLS_MJ_2500X1254px_16m_S2A_MSIL1C"/>
    <s v="2A_MSIL1C_S2_CD_CLS_AC_20230627T222622_TRUE_60HTE_020CC"/>
    <s v="cls_mj_s2a_msil1c_2022h1_2500x1254px_16m_20220526t223822_0cc"/>
  </r>
  <r>
    <m/>
    <x v="0"/>
    <x v="1"/>
    <s v="-43.95836, 170.48726 | Zoom: 13"/>
    <b v="1"/>
    <s v="New Zealand"/>
    <x v="3"/>
    <s v="MJ"/>
    <d v="2022-05-23T00:00:00"/>
    <s v="59GMM"/>
    <s v="22:28:25 UTC"/>
    <n v="0"/>
    <x v="2"/>
    <s v="PNG"/>
    <x v="2"/>
    <x v="2"/>
    <n v="0"/>
    <n v="0"/>
    <x v="3"/>
    <s v="44704S2A_MSIL1CCDM-MLB-CLSMJ4470401 Clear (0%)"/>
    <n v="1"/>
    <s v="20220523T222825"/>
    <n v="2022"/>
    <s v="05"/>
    <n v="23"/>
    <s v="22"/>
    <s v="28"/>
    <s v="25"/>
    <s v="CLS_MJ_2500X1254px_16m_S2A_MSIL1C"/>
    <s v="2A_MSIL1C_S2_CD_CLS_AC_20230627T222622_TRUE_60HTE_020CC"/>
    <s v="cls_mj_s2a_msil1c_2022h1_2500x1254px_16m_20220523t222825_0cc"/>
  </r>
  <r>
    <m/>
    <x v="0"/>
    <x v="1"/>
    <s v="-43.95836, 170.48726 | Zoom: 13"/>
    <b v="1"/>
    <s v="New Zealand"/>
    <x v="3"/>
    <s v="MJ"/>
    <d v="2022-05-21T00:00:00"/>
    <s v="59GMM"/>
    <s v="22:38:28 UTC"/>
    <n v="37.6"/>
    <x v="2"/>
    <s v="PNG"/>
    <x v="2"/>
    <x v="2"/>
    <n v="37.6"/>
    <n v="40"/>
    <x v="1"/>
    <s v="44702S2A_MSIL1CCDM-MLB-CLSMJ4470203 Cloudy (40%-90%)"/>
    <n v="1"/>
    <s v="20220521T223828"/>
    <n v="2022"/>
    <s v="05"/>
    <n v="21"/>
    <s v="22"/>
    <s v="38"/>
    <s v="28"/>
    <s v="CLS_MJ_2500X1254px_16m_S2A_MSIL1C"/>
    <s v="2A_MSIL1C_S2_CD_CLS_AC_20230627T222622_TRUE_60HTE_020CC"/>
    <s v="cls_mj_s2a_msil1c_2022h1_2500x1254px_16m_20220521t223828_40cc"/>
  </r>
  <r>
    <m/>
    <x v="0"/>
    <x v="1"/>
    <s v="-43.95836, 170.48726 | Zoom: 13"/>
    <b v="1"/>
    <s v="New Zealand"/>
    <x v="3"/>
    <s v="MJ"/>
    <d v="2022-05-18T00:00:00"/>
    <s v="59GMM"/>
    <s v="22:28:31 UTC"/>
    <n v="83"/>
    <x v="2"/>
    <s v="PNG"/>
    <x v="2"/>
    <x v="2"/>
    <n v="83"/>
    <n v="90"/>
    <x v="1"/>
    <s v="44699S2A_MSIL1CCDM-MLB-CLSMJ4469903 Cloudy (40%-90%)"/>
    <n v="1"/>
    <s v="20220518T222831"/>
    <n v="2022"/>
    <s v="05"/>
    <n v="18"/>
    <s v="22"/>
    <s v="28"/>
    <s v="31"/>
    <s v="CLS_MJ_2500X1254px_16m_S2A_MSIL1C"/>
    <s v="2A_MSIL1C_S2_CD_CLS_AC_20230627T222622_TRUE_60HTE_020CC"/>
    <s v="cls_mj_s2a_msil1c_2022h1_2500x1254px_16m_20220518t222831_90cc"/>
  </r>
  <r>
    <m/>
    <x v="0"/>
    <x v="1"/>
    <s v="-43.95836, 170.48726 | Zoom: 13"/>
    <b v="1"/>
    <s v="New Zealand"/>
    <x v="3"/>
    <s v="MJ"/>
    <d v="2022-05-16T00:00:00"/>
    <s v="59GMM"/>
    <s v="22:38:21 UTC"/>
    <n v="32.700000000000003"/>
    <x v="2"/>
    <s v="PNG"/>
    <x v="2"/>
    <x v="2"/>
    <n v="32.700000000000003"/>
    <n v="40"/>
    <x v="1"/>
    <s v="44697S2A_MSIL1CCDM-MLB-CLSMJ4469703 Cloudy (40%-90%)"/>
    <n v="1"/>
    <s v="20220516T223821"/>
    <n v="2022"/>
    <s v="05"/>
    <n v="16"/>
    <s v="22"/>
    <s v="38"/>
    <s v="21"/>
    <s v="CLS_MJ_2500X1254px_16m_S2A_MSIL1C"/>
    <s v="2A_MSIL1C_S2_CD_CLS_AC_20230627T222622_TRUE_60HTE_020CC"/>
    <s v="cls_mj_s2a_msil1c_2022h1_2500x1254px_16m_20220516t223821_40cc"/>
  </r>
  <r>
    <m/>
    <x v="0"/>
    <x v="1"/>
    <s v="-43.95836, 170.48726 | Zoom: 13"/>
    <b v="1"/>
    <s v="New Zealand"/>
    <x v="3"/>
    <s v="MJ"/>
    <d v="2022-05-13T00:00:00"/>
    <s v="59GMM"/>
    <s v="22:28:24 UTC"/>
    <n v="98.2"/>
    <x v="2"/>
    <s v="PNG"/>
    <x v="2"/>
    <x v="2"/>
    <n v="98.2"/>
    <n v="100"/>
    <x v="2"/>
    <s v="44694S2A_MSIL1CCDM-MLB-CLSMJ4469404 Overcast (100%)"/>
    <n v="1"/>
    <s v="20220513T222824"/>
    <n v="2022"/>
    <s v="05"/>
    <n v="13"/>
    <s v="22"/>
    <s v="28"/>
    <s v="24"/>
    <s v="CLS_MJ_2500X1254px_16m_S2A_MSIL1C"/>
    <s v="2A_MSIL1C_S2_CD_CLS_AC_20230627T222622_TRUE_60HTE_020CC"/>
    <s v="cls_mj_s2a_msil1c_2022h1_2500x1254px_16m_20220513t222824_100cc"/>
  </r>
  <r>
    <m/>
    <x v="0"/>
    <x v="1"/>
    <s v="-43.95836, 170.48726 | Zoom: 13"/>
    <b v="1"/>
    <s v="New Zealand"/>
    <x v="3"/>
    <s v="MJ"/>
    <d v="2022-05-11T00:00:00"/>
    <s v="59GMM"/>
    <s v="22:38:25 UTC"/>
    <n v="13.2"/>
    <x v="2"/>
    <s v="PNG"/>
    <x v="2"/>
    <x v="2"/>
    <n v="13.2"/>
    <n v="20"/>
    <x v="0"/>
    <s v="44692S2A_MSIL1CCDM-MLB-CLSMJ4469202 Sunny (10%-30%)"/>
    <n v="1"/>
    <s v="20220511T223825"/>
    <n v="2022"/>
    <s v="05"/>
    <n v="11"/>
    <s v="22"/>
    <s v="38"/>
    <s v="25"/>
    <s v="CLS_MJ_2500X1254px_16m_S2A_MSIL1C"/>
    <s v="2A_MSIL1C_S2_CD_CLS_AC_20230627T222622_TRUE_60HTE_020CC"/>
    <s v="cls_mj_s2a_msil1c_2022h1_2500x1254px_16m_20220511t223825_20cc"/>
  </r>
  <r>
    <m/>
    <x v="0"/>
    <x v="1"/>
    <s v="-43.95836, 170.48726 | Zoom: 13"/>
    <b v="1"/>
    <s v="New Zealand"/>
    <x v="3"/>
    <s v="MJ"/>
    <d v="2022-05-08T00:00:00"/>
    <s v="59GMM"/>
    <s v="22:28:29 UTC"/>
    <n v="34.700000000000003"/>
    <x v="2"/>
    <s v="PNG"/>
    <x v="2"/>
    <x v="2"/>
    <n v="34.700000000000003"/>
    <n v="40"/>
    <x v="1"/>
    <s v="44689S2A_MSIL1CCDM-MLB-CLSMJ4468903 Cloudy (40%-90%)"/>
    <n v="1"/>
    <s v="20220508T222829"/>
    <n v="2022"/>
    <s v="05"/>
    <s v="08"/>
    <s v="22"/>
    <s v="28"/>
    <s v="29"/>
    <s v="CLS_MJ_2500X1254px_16m_S2A_MSIL1C"/>
    <s v="2A_MSIL1C_S2_CD_CLS_AC_20230627T222622_TRUE_60HTE_020CC"/>
    <s v="cls_mj_s2a_msil1c_2022h1_2500x1254px_16m_20220508t222829_40cc"/>
  </r>
  <r>
    <m/>
    <x v="0"/>
    <x v="1"/>
    <s v="-43.95836, 170.48726 | Zoom: 13"/>
    <b v="1"/>
    <s v="New Zealand"/>
    <x v="3"/>
    <s v="MJ"/>
    <d v="2022-05-06T00:00:00"/>
    <s v="59GMM"/>
    <s v="22:38:18 UTC"/>
    <n v="80.5"/>
    <x v="2"/>
    <s v="PNG"/>
    <x v="2"/>
    <x v="2"/>
    <n v="80.5"/>
    <n v="90"/>
    <x v="1"/>
    <s v="44687S2A_MSIL1CCDM-MLB-CLSMJ4468703 Cloudy (40%-90%)"/>
    <n v="1"/>
    <s v="20220506T223818"/>
    <n v="2022"/>
    <s v="05"/>
    <s v="06"/>
    <s v="22"/>
    <s v="38"/>
    <s v="18"/>
    <s v="CLS_MJ_2500X1254px_16m_S2A_MSIL1C"/>
    <s v="2A_MSIL1C_S2_CD_CLS_AC_20230627T222622_TRUE_60HTE_020CC"/>
    <s v="cls_mj_s2a_msil1c_2022h1_2500x1254px_16m_20220506t223818_90cc"/>
  </r>
  <r>
    <m/>
    <x v="0"/>
    <x v="1"/>
    <s v="-43.95836, 170.48726 | Zoom: 13"/>
    <b v="1"/>
    <s v="New Zealand"/>
    <x v="3"/>
    <s v="MJ"/>
    <d v="2022-05-03T00:00:00"/>
    <s v="59GMM"/>
    <s v="22:28:20 UTC"/>
    <n v="0"/>
    <x v="2"/>
    <s v="PNG"/>
    <x v="2"/>
    <x v="2"/>
    <n v="0"/>
    <n v="0"/>
    <x v="3"/>
    <s v="44684S2A_MSIL1CCDM-MLB-CLSMJ4468401 Clear (0%)"/>
    <n v="1"/>
    <s v="20220503T222820"/>
    <n v="2022"/>
    <s v="05"/>
    <s v="03"/>
    <s v="22"/>
    <s v="28"/>
    <s v="20"/>
    <s v="CLS_MJ_2500X1254px_16m_S2A_MSIL1C"/>
    <s v="2A_MSIL1C_S2_CD_CLS_AC_20230627T222622_TRUE_60HTE_020CC"/>
    <s v="cls_mj_s2a_msil1c_2022h1_2500x1254px_16m_20220503t222820_0cc"/>
  </r>
  <r>
    <m/>
    <x v="0"/>
    <x v="1"/>
    <s v="-43.95836, 170.48726 | Zoom: 13"/>
    <b v="1"/>
    <s v="New Zealand"/>
    <x v="3"/>
    <s v="MJ"/>
    <d v="2022-05-01T00:00:00"/>
    <s v="59GMM"/>
    <s v="22:38:27 UTC"/>
    <n v="24.3"/>
    <x v="2"/>
    <s v="PNG"/>
    <x v="2"/>
    <x v="2"/>
    <n v="24.3"/>
    <n v="30"/>
    <x v="0"/>
    <s v="44682S2A_MSIL1CCDM-MLB-CLSMJ4468202 Sunny (10%-30%)"/>
    <n v="1"/>
    <s v="20220501T223827"/>
    <n v="2022"/>
    <s v="05"/>
    <s v="01"/>
    <s v="22"/>
    <s v="38"/>
    <s v="27"/>
    <s v="CLS_MJ_2500X1254px_16m_S2A_MSIL1C"/>
    <s v="2A_MSIL1C_S2_CD_CLS_AC_20230627T222622_TRUE_60HTE_020CC"/>
    <s v="cls_mj_s2a_msil1c_2022h1_2500x1254px_16m_20220501t223827_30cc"/>
  </r>
  <r>
    <m/>
    <x v="0"/>
    <x v="1"/>
    <s v="-43.95836, 170.48726 | Zoom: 13"/>
    <b v="1"/>
    <s v="New Zealand"/>
    <x v="3"/>
    <s v="MJ"/>
    <d v="2022-04-28T00:00:00"/>
    <s v="59GMM"/>
    <s v="22:28:30 UTC"/>
    <n v="12.8"/>
    <x v="2"/>
    <s v="PNG"/>
    <x v="2"/>
    <x v="2"/>
    <n v="12.8"/>
    <n v="20"/>
    <x v="0"/>
    <s v="44679S2A_MSIL1CCDM-MLB-CLSMJ4467902 Sunny (10%-30%)"/>
    <n v="1"/>
    <s v="20220428T222830"/>
    <n v="2022"/>
    <s v="04"/>
    <n v="28"/>
    <s v="22"/>
    <s v="28"/>
    <s v="30"/>
    <s v="CLS_MJ_2500X1254px_16m_S2A_MSIL1C"/>
    <s v="2A_MSIL1C_S2_CD_CLS_AC_20230627T222622_TRUE_60HTE_020CC"/>
    <s v="cls_mj_s2a_msil1c_2022h1_2500x1254px_16m_20220428t222830_20cc"/>
  </r>
  <r>
    <m/>
    <x v="0"/>
    <x v="1"/>
    <s v="-43.95836, 170.48726 | Zoom: 13"/>
    <b v="1"/>
    <s v="New Zealand"/>
    <x v="3"/>
    <s v="MJ"/>
    <d v="2022-04-26T00:00:00"/>
    <s v="59GMM"/>
    <s v="22:38:15 UTC"/>
    <n v="2.2000000000000002"/>
    <x v="2"/>
    <s v="PNG"/>
    <x v="2"/>
    <x v="2"/>
    <n v="2.2000000000000002"/>
    <n v="10"/>
    <x v="0"/>
    <s v="44677S2A_MSIL1CCDM-MLB-CLSMJ4467702 Sunny (10%-30%)"/>
    <n v="1"/>
    <s v="20220426T223815"/>
    <n v="2022"/>
    <s v="04"/>
    <n v="26"/>
    <s v="22"/>
    <s v="38"/>
    <s v="15"/>
    <s v="CLS_MJ_2500X1254px_16m_S2A_MSIL1C"/>
    <s v="2A_MSIL1C_S2_CD_CLS_AC_20230627T222622_TRUE_60HTE_020CC"/>
    <s v="cls_mj_s2a_msil1c_2022h1_2500x1254px_16m_20220426t223815_10cc"/>
  </r>
  <r>
    <m/>
    <x v="0"/>
    <x v="1"/>
    <s v="-43.95836, 170.48726 | Zoom: 13"/>
    <b v="1"/>
    <s v="New Zealand"/>
    <x v="3"/>
    <s v="MJ"/>
    <d v="2022-04-23T00:00:00"/>
    <s v="59GMM"/>
    <s v="22:28:19 UTC"/>
    <n v="43"/>
    <x v="2"/>
    <s v="PNG"/>
    <x v="2"/>
    <x v="2"/>
    <n v="43"/>
    <n v="50"/>
    <x v="1"/>
    <s v="44674S2A_MSIL1CCDM-MLB-CLSMJ4467403 Cloudy (40%-90%)"/>
    <n v="1"/>
    <s v="20220423T222819"/>
    <n v="2022"/>
    <s v="04"/>
    <n v="23"/>
    <s v="22"/>
    <s v="28"/>
    <s v="19"/>
    <s v="CLS_MJ_2500X1254px_16m_S2A_MSIL1C"/>
    <s v="2A_MSIL1C_S2_CD_CLS_AC_20230627T222622_TRUE_60HTE_020CC"/>
    <s v="cls_mj_s2a_msil1c_2022h1_2500x1254px_16m_20220423t222819_50cc"/>
  </r>
  <r>
    <m/>
    <x v="0"/>
    <x v="1"/>
    <s v="-43.95836, 170.48726 | Zoom: 13"/>
    <b v="1"/>
    <s v="New Zealand"/>
    <x v="3"/>
    <s v="MJ"/>
    <d v="2022-04-21T00:00:00"/>
    <s v="59GMM"/>
    <s v="22:38:26 UTC"/>
    <n v="53.6"/>
    <x v="2"/>
    <s v="PNG"/>
    <x v="2"/>
    <x v="2"/>
    <n v="53.6"/>
    <n v="60"/>
    <x v="1"/>
    <s v="44672S2A_MSIL1CCDM-MLB-CLSMJ4467203 Cloudy (40%-90%)"/>
    <n v="1"/>
    <s v="20220421T223826"/>
    <n v="2022"/>
    <s v="04"/>
    <n v="21"/>
    <s v="22"/>
    <s v="38"/>
    <s v="26"/>
    <s v="CLS_MJ_2500X1254px_16m_S2A_MSIL1C"/>
    <s v="2A_MSIL1C_S2_CD_CLS_AC_20230627T222622_TRUE_60HTE_020CC"/>
    <s v="cls_mj_s2a_msil1c_2022h1_2500x1254px_16m_20220421t223826_60cc"/>
  </r>
  <r>
    <m/>
    <x v="0"/>
    <x v="1"/>
    <s v="-43.95836, 170.48726 | Zoom: 13"/>
    <b v="1"/>
    <s v="New Zealand"/>
    <x v="3"/>
    <s v="MJ"/>
    <d v="2022-04-18T00:00:00"/>
    <s v="59GMM"/>
    <s v="22:28:29 UTC"/>
    <n v="72.900000000000006"/>
    <x v="2"/>
    <s v="PNG"/>
    <x v="2"/>
    <x v="2"/>
    <n v="72.900000000000006"/>
    <n v="80"/>
    <x v="1"/>
    <s v="44669S2A_MSIL1CCDM-MLB-CLSMJ4466903 Cloudy (40%-90%)"/>
    <n v="1"/>
    <s v="20220418T222829"/>
    <n v="2022"/>
    <s v="04"/>
    <n v="18"/>
    <s v="22"/>
    <s v="28"/>
    <s v="29"/>
    <s v="CLS_MJ_2500X1254px_16m_S2A_MSIL1C"/>
    <s v="2A_MSIL1C_S2_CD_CLS_AC_20230627T222622_TRUE_60HTE_020CC"/>
    <s v="cls_mj_s2a_msil1c_2022h1_2500x1254px_16m_20220418t222829_80cc"/>
  </r>
  <r>
    <m/>
    <x v="0"/>
    <x v="1"/>
    <s v="-43.95836, 170.48726 | Zoom: 13"/>
    <b v="1"/>
    <s v="New Zealand"/>
    <x v="3"/>
    <s v="MJ"/>
    <d v="2022-04-16T00:00:00"/>
    <s v="59GMM"/>
    <s v="22:38:18 UTC"/>
    <n v="76.2"/>
    <x v="2"/>
    <s v="PNG"/>
    <x v="2"/>
    <x v="2"/>
    <n v="76.2"/>
    <n v="80"/>
    <x v="1"/>
    <s v="44667S2A_MSIL1CCDM-MLB-CLSMJ4466703 Cloudy (40%-90%)"/>
    <n v="1"/>
    <s v="20220416T223818"/>
    <n v="2022"/>
    <s v="04"/>
    <n v="16"/>
    <s v="22"/>
    <s v="38"/>
    <s v="18"/>
    <s v="CLS_MJ_2500X1254px_16m_S2A_MSIL1C"/>
    <s v="2A_MSIL1C_S2_CD_CLS_AC_20230627T222622_TRUE_60HTE_020CC"/>
    <s v="cls_mj_s2a_msil1c_2022h1_2500x1254px_16m_20220416t223818_80cc"/>
  </r>
  <r>
    <m/>
    <x v="0"/>
    <x v="1"/>
    <s v="-43.95836, 170.48726 | Zoom: 13"/>
    <b v="1"/>
    <s v="New Zealand"/>
    <x v="3"/>
    <s v="MJ"/>
    <d v="2022-04-13T00:00:00"/>
    <s v="59GMM"/>
    <s v="22:28:21 UTC"/>
    <n v="9.1"/>
    <x v="2"/>
    <s v="PNG"/>
    <x v="2"/>
    <x v="2"/>
    <n v="9.1"/>
    <n v="10"/>
    <x v="0"/>
    <s v="44664S2A_MSIL1CCDM-MLB-CLSMJ4466402 Sunny (10%-30%)"/>
    <n v="1"/>
    <s v="20220413T222821"/>
    <n v="2022"/>
    <s v="04"/>
    <n v="13"/>
    <s v="22"/>
    <s v="28"/>
    <s v="21"/>
    <s v="CLS_MJ_2500X1254px_16m_S2A_MSIL1C"/>
    <s v="2A_MSIL1C_S2_CD_CLS_AC_20230627T222622_TRUE_60HTE_020CC"/>
    <s v="cls_mj_s2a_msil1c_2022h1_2500x1254px_16m_20220413t222821_10cc"/>
  </r>
  <r>
    <m/>
    <x v="0"/>
    <x v="1"/>
    <s v="-43.95836, 170.48726 | Zoom: 13"/>
    <b v="1"/>
    <s v="New Zealand"/>
    <x v="3"/>
    <s v="MJ"/>
    <d v="2022-04-11T00:00:00"/>
    <s v="59GMM"/>
    <s v="22:38:24 UTC"/>
    <n v="99.2"/>
    <x v="2"/>
    <s v="PNG"/>
    <x v="2"/>
    <x v="2"/>
    <n v="99.2"/>
    <n v="100"/>
    <x v="2"/>
    <s v="44662S2A_MSIL1CCDM-MLB-CLSMJ4466204 Overcast (100%)"/>
    <n v="1"/>
    <s v="20220411T223824"/>
    <n v="2022"/>
    <s v="04"/>
    <n v="11"/>
    <s v="22"/>
    <s v="38"/>
    <s v="24"/>
    <s v="CLS_MJ_2500X1254px_16m_S2A_MSIL1C"/>
    <s v="2A_MSIL1C_S2_CD_CLS_AC_20230627T222622_TRUE_60HTE_020CC"/>
    <s v="cls_mj_s2a_msil1c_2022h1_2500x1254px_16m_20220411t223824_100cc"/>
  </r>
  <r>
    <m/>
    <x v="0"/>
    <x v="1"/>
    <s v="-43.95836, 170.48726 | Zoom: 13"/>
    <b v="1"/>
    <s v="New Zealand"/>
    <x v="3"/>
    <s v="MJ"/>
    <d v="2022-04-08T00:00:00"/>
    <s v="59GMM"/>
    <s v="22:28:26 UTC"/>
    <n v="0"/>
    <x v="2"/>
    <s v="PNG"/>
    <x v="2"/>
    <x v="2"/>
    <n v="0"/>
    <n v="0"/>
    <x v="3"/>
    <s v="44659S2A_MSIL1CCDM-MLB-CLSMJ4465901 Clear (0%)"/>
    <n v="1"/>
    <s v="20220408T222826"/>
    <n v="2022"/>
    <s v="04"/>
    <s v="08"/>
    <s v="22"/>
    <s v="28"/>
    <s v="26"/>
    <s v="CLS_MJ_2500X1254px_16m_S2A_MSIL1C"/>
    <s v="2A_MSIL1C_S2_CD_CLS_AC_20230627T222622_TRUE_60HTE_020CC"/>
    <s v="cls_mj_s2a_msil1c_2022h1_2500x1254px_16m_20220408t222826_0cc"/>
  </r>
  <r>
    <m/>
    <x v="0"/>
    <x v="1"/>
    <s v="-43.95836, 170.48726 | Zoom: 13"/>
    <b v="1"/>
    <s v="New Zealand"/>
    <x v="3"/>
    <s v="MJ"/>
    <d v="2022-04-06T00:00:00"/>
    <s v="59GMM"/>
    <s v="22:38:18 UTC"/>
    <n v="3"/>
    <x v="2"/>
    <s v="PNG"/>
    <x v="2"/>
    <x v="2"/>
    <n v="3"/>
    <n v="10"/>
    <x v="0"/>
    <s v="44657S2A_MSIL1CCDM-MLB-CLSMJ4465702 Sunny (10%-30%)"/>
    <n v="1"/>
    <s v="20220406T223818"/>
    <n v="2022"/>
    <s v="04"/>
    <s v="06"/>
    <s v="22"/>
    <s v="38"/>
    <s v="18"/>
    <s v="CLS_MJ_2500X1254px_16m_S2A_MSIL1C"/>
    <s v="2A_MSIL1C_S2_CD_CLS_AC_20230627T222622_TRUE_60HTE_020CC"/>
    <s v="cls_mj_s2a_msil1c_2022h1_2500x1254px_16m_20220406t223818_10cc"/>
  </r>
  <r>
    <m/>
    <x v="0"/>
    <x v="1"/>
    <s v="-43.95836, 170.48726 | Zoom: 13"/>
    <b v="1"/>
    <s v="New Zealand"/>
    <x v="3"/>
    <s v="MJ"/>
    <d v="2022-04-03T00:00:00"/>
    <s v="59GMM"/>
    <s v="22:28:22 UTC"/>
    <n v="24.1"/>
    <x v="2"/>
    <s v="PNG"/>
    <x v="2"/>
    <x v="2"/>
    <n v="24.1"/>
    <n v="30"/>
    <x v="0"/>
    <s v="44654S2A_MSIL1CCDM-MLB-CLSMJ4465402 Sunny (10%-30%)"/>
    <n v="1"/>
    <s v="20220403T222822"/>
    <n v="2022"/>
    <s v="04"/>
    <s v="03"/>
    <s v="22"/>
    <s v="28"/>
    <s v="22"/>
    <s v="CLS_MJ_2500X1254px_16m_S2A_MSIL1C"/>
    <s v="2A_MSIL1C_S2_CD_CLS_AC_20230627T222622_TRUE_60HTE_020CC"/>
    <s v="cls_mj_s2a_msil1c_2022h1_2500x1254px_16m_20220403t222822_30cc"/>
  </r>
  <r>
    <m/>
    <x v="0"/>
    <x v="1"/>
    <s v="-43.95836, 170.48726 | Zoom: 13"/>
    <b v="1"/>
    <s v="New Zealand"/>
    <x v="3"/>
    <s v="MJ"/>
    <d v="2022-04-01T00:00:00"/>
    <s v="59GMM"/>
    <s v="22:38:24 UTC"/>
    <n v="1.9"/>
    <x v="2"/>
    <s v="PNG"/>
    <x v="2"/>
    <x v="2"/>
    <n v="1.9"/>
    <n v="10"/>
    <x v="0"/>
    <s v="44652S2A_MSIL1CCDM-MLB-CLSMJ4465202 Sunny (10%-30%)"/>
    <n v="1"/>
    <s v="20220401T223824"/>
    <n v="2022"/>
    <s v="04"/>
    <s v="01"/>
    <s v="22"/>
    <s v="38"/>
    <s v="24"/>
    <s v="CLS_MJ_2500X1254px_16m_S2A_MSIL1C"/>
    <s v="2A_MSIL1C_S2_CD_CLS_AC_20230627T222622_TRUE_60HTE_020CC"/>
    <s v="cls_mj_s2a_msil1c_2022h1_2500x1254px_16m_20220401t223824_10cc"/>
  </r>
  <r>
    <m/>
    <x v="0"/>
    <x v="1"/>
    <s v="-43.95836, 170.48726 | Zoom: 13"/>
    <b v="1"/>
    <s v="New Zealand"/>
    <x v="3"/>
    <s v="MJ"/>
    <d v="2022-03-29T00:00:00"/>
    <s v="59GMM"/>
    <s v="22:28:27 UTC"/>
    <n v="5.7"/>
    <x v="2"/>
    <s v="PNG"/>
    <x v="2"/>
    <x v="2"/>
    <n v="5.7"/>
    <n v="10"/>
    <x v="0"/>
    <s v="44649S2A_MSIL1CCDM-MLB-CLSMJ4464902 Sunny (10%-30%)"/>
    <n v="1"/>
    <s v="20220329T222827"/>
    <n v="2022"/>
    <s v="03"/>
    <n v="29"/>
    <s v="22"/>
    <s v="28"/>
    <s v="27"/>
    <s v="CLS_MJ_2500X1254px_16m_S2A_MSIL1C"/>
    <s v="2A_MSIL1C_S2_CD_CLS_AC_20230627T222622_TRUE_60HTE_020CC"/>
    <s v="cls_mj_s2a_msil1c_2022h1_2500x1254px_16m_20220329t222827_10cc"/>
  </r>
  <r>
    <m/>
    <x v="0"/>
    <x v="1"/>
    <s v="-43.95836, 170.48726 | Zoom: 13"/>
    <b v="1"/>
    <s v="New Zealand"/>
    <x v="3"/>
    <s v="MJ"/>
    <d v="2022-03-27T00:00:00"/>
    <s v="59GMM"/>
    <s v="22:38:19 UTC"/>
    <n v="16.5"/>
    <x v="2"/>
    <s v="PNG"/>
    <x v="2"/>
    <x v="2"/>
    <n v="16.5"/>
    <n v="20"/>
    <x v="0"/>
    <s v="44647S2A_MSIL1CCDM-MLB-CLSMJ4464702 Sunny (10%-30%)"/>
    <n v="1"/>
    <s v="20220327T223819"/>
    <n v="2022"/>
    <s v="03"/>
    <n v="27"/>
    <s v="22"/>
    <s v="38"/>
    <s v="19"/>
    <s v="CLS_MJ_2500X1254px_16m_S2A_MSIL1C"/>
    <s v="2A_MSIL1C_S2_CD_CLS_AC_20230627T222622_TRUE_60HTE_020CC"/>
    <s v="cls_mj_s2a_msil1c_2022h1_2500x1254px_16m_20220327t223819_20cc"/>
  </r>
  <r>
    <m/>
    <x v="0"/>
    <x v="1"/>
    <s v="-43.95836, 170.48726 | Zoom: 13"/>
    <b v="1"/>
    <s v="New Zealand"/>
    <x v="3"/>
    <s v="MJ"/>
    <d v="2022-03-24T00:00:00"/>
    <s v="59GMM"/>
    <s v="22:28:23 UTC"/>
    <n v="38.1"/>
    <x v="2"/>
    <s v="PNG"/>
    <x v="2"/>
    <x v="2"/>
    <n v="38.1"/>
    <n v="40"/>
    <x v="1"/>
    <s v="44644S2A_MSIL1CCDM-MLB-CLSMJ4464403 Cloudy (40%-90%)"/>
    <n v="1"/>
    <s v="20220324T222823"/>
    <n v="2022"/>
    <s v="03"/>
    <n v="24"/>
    <s v="22"/>
    <s v="28"/>
    <s v="23"/>
    <s v="CLS_MJ_2500X1254px_16m_S2A_MSIL1C"/>
    <s v="2A_MSIL1C_S2_CD_CLS_AC_20230627T222622_TRUE_60HTE_020CC"/>
    <s v="cls_mj_s2a_msil1c_2022h1_2500x1254px_16m_20220324t222823_40cc"/>
  </r>
  <r>
    <m/>
    <x v="0"/>
    <x v="1"/>
    <s v="-43.95836, 170.48726 | Zoom: 13"/>
    <b v="1"/>
    <s v="New Zealand"/>
    <x v="3"/>
    <s v="MJ"/>
    <d v="2022-03-22T00:00:00"/>
    <s v="59GMM"/>
    <s v="22:38:25 UTC"/>
    <n v="31.2"/>
    <x v="2"/>
    <s v="PNG"/>
    <x v="2"/>
    <x v="2"/>
    <n v="31.2"/>
    <n v="40"/>
    <x v="1"/>
    <s v="44642S2A_MSIL1CCDM-MLB-CLSMJ4464203 Cloudy (40%-90%)"/>
    <n v="1"/>
    <s v="20220322T223825"/>
    <n v="2022"/>
    <s v="03"/>
    <n v="22"/>
    <s v="22"/>
    <s v="38"/>
    <s v="25"/>
    <s v="CLS_MJ_2500X1254px_16m_S2A_MSIL1C"/>
    <s v="2A_MSIL1C_S2_CD_CLS_AC_20230627T222622_TRUE_60HTE_020CC"/>
    <s v="cls_mj_s2a_msil1c_2022h1_2500x1254px_16m_20220322t223825_40cc"/>
  </r>
  <r>
    <m/>
    <x v="0"/>
    <x v="1"/>
    <s v="-43.95836, 170.48726 | Zoom: 13"/>
    <b v="1"/>
    <s v="New Zealand"/>
    <x v="3"/>
    <s v="MJ"/>
    <d v="2022-03-19T00:00:00"/>
    <s v="59GMM"/>
    <s v="22:28:29 UTC"/>
    <n v="49.7"/>
    <x v="2"/>
    <s v="PNG"/>
    <x v="2"/>
    <x v="2"/>
    <n v="49.7"/>
    <n v="50"/>
    <x v="1"/>
    <s v="44639S2A_MSIL1CCDM-MLB-CLSMJ4463903 Cloudy (40%-90%)"/>
    <n v="1"/>
    <s v="20220319T222829"/>
    <n v="2022"/>
    <s v="03"/>
    <n v="19"/>
    <s v="22"/>
    <s v="28"/>
    <s v="29"/>
    <s v="CLS_MJ_2500X1254px_16m_S2A_MSIL1C"/>
    <s v="2A_MSIL1C_S2_CD_CLS_AC_20230627T222622_TRUE_60HTE_020CC"/>
    <s v="cls_mj_s2a_msil1c_2022h1_2500x1254px_16m_20220319t222829_50cc"/>
  </r>
  <r>
    <m/>
    <x v="0"/>
    <x v="1"/>
    <s v="-43.95836, 170.48726 | Zoom: 13"/>
    <b v="1"/>
    <s v="New Zealand"/>
    <x v="3"/>
    <s v="MJ"/>
    <d v="2022-03-17T00:00:00"/>
    <s v="59GMM"/>
    <s v="22:38:20 UTC"/>
    <n v="8.4"/>
    <x v="2"/>
    <s v="PNG"/>
    <x v="2"/>
    <x v="2"/>
    <n v="8.4"/>
    <n v="10"/>
    <x v="0"/>
    <s v="44637S2A_MSIL1CCDM-MLB-CLSMJ4463702 Sunny (10%-30%)"/>
    <n v="1"/>
    <s v="20220317T223820"/>
    <n v="2022"/>
    <s v="03"/>
    <n v="17"/>
    <s v="22"/>
    <s v="38"/>
    <s v="20"/>
    <s v="CLS_MJ_2500X1254px_16m_S2A_MSIL1C"/>
    <s v="2A_MSIL1C_S2_CD_CLS_AC_20230627T222622_TRUE_60HTE_020CC"/>
    <s v="cls_mj_s2a_msil1c_2022h1_2500x1254px_16m_20220317t223820_10cc"/>
  </r>
  <r>
    <m/>
    <x v="0"/>
    <x v="1"/>
    <s v="-43.95836, 170.48726 | Zoom: 13"/>
    <b v="1"/>
    <s v="New Zealand"/>
    <x v="3"/>
    <s v="MJ"/>
    <d v="2022-03-14T00:00:00"/>
    <s v="59GMM"/>
    <s v="22:28:23 UTC"/>
    <n v="87.7"/>
    <x v="2"/>
    <s v="PNG"/>
    <x v="2"/>
    <x v="2"/>
    <n v="87.7"/>
    <n v="90"/>
    <x v="1"/>
    <s v="44634S2A_MSIL1CCDM-MLB-CLSMJ4463403 Cloudy (40%-90%)"/>
    <n v="1"/>
    <s v="20220314T222823"/>
    <n v="2022"/>
    <s v="03"/>
    <n v="14"/>
    <s v="22"/>
    <s v="28"/>
    <s v="23"/>
    <s v="CLS_MJ_2500X1254px_16m_S2A_MSIL1C"/>
    <s v="2A_MSIL1C_S2_CD_CLS_AC_20230627T222622_TRUE_60HTE_020CC"/>
    <s v="cls_mj_s2a_msil1c_2022h1_2500x1254px_16m_20220314t222823_90cc"/>
  </r>
  <r>
    <m/>
    <x v="0"/>
    <x v="1"/>
    <s v="-43.95836, 170.48726 | Zoom: 13"/>
    <b v="1"/>
    <s v="New Zealand"/>
    <x v="3"/>
    <s v="MJ"/>
    <d v="2022-03-12T00:00:00"/>
    <s v="59GMM"/>
    <s v="22:38:26 UTC"/>
    <n v="30"/>
    <x v="2"/>
    <s v="PNG"/>
    <x v="2"/>
    <x v="2"/>
    <n v="30"/>
    <n v="30"/>
    <x v="0"/>
    <s v="44632S2A_MSIL1CCDM-MLB-CLSMJ4463202 Sunny (10%-30%)"/>
    <n v="1"/>
    <s v="20220312T223826"/>
    <n v="2022"/>
    <s v="03"/>
    <n v="12"/>
    <s v="22"/>
    <s v="38"/>
    <s v="26"/>
    <s v="CLS_MJ_2500X1254px_16m_S2A_MSIL1C"/>
    <s v="2A_MSIL1C_S2_CD_CLS_AC_20230627T222622_TRUE_60HTE_020CC"/>
    <s v="cls_mj_s2a_msil1c_2022h1_2500x1254px_16m_20220312t223826_30cc"/>
  </r>
  <r>
    <m/>
    <x v="0"/>
    <x v="1"/>
    <s v="-43.95836, 170.48726 | Zoom: 13"/>
    <b v="1"/>
    <s v="New Zealand"/>
    <x v="3"/>
    <s v="MJ"/>
    <d v="2022-03-09T00:00:00"/>
    <s v="59GMM"/>
    <s v="22:28:29 UTC"/>
    <n v="27.6"/>
    <x v="2"/>
    <s v="PNG"/>
    <x v="2"/>
    <x v="2"/>
    <n v="27.6"/>
    <n v="30"/>
    <x v="0"/>
    <s v="44629S2A_MSIL1CCDM-MLB-CLSMJ4462902 Sunny (10%-30%)"/>
    <n v="1"/>
    <s v="20220309T222829"/>
    <n v="2022"/>
    <s v="03"/>
    <s v="09"/>
    <s v="22"/>
    <s v="28"/>
    <s v="29"/>
    <s v="CLS_MJ_2500X1254px_16m_S2A_MSIL1C"/>
    <s v="2A_MSIL1C_S2_CD_CLS_AC_20230627T222622_TRUE_60HTE_020CC"/>
    <s v="cls_mj_s2a_msil1c_2022h1_2500x1254px_16m_20220309t222829_30cc"/>
  </r>
  <r>
    <m/>
    <x v="0"/>
    <x v="1"/>
    <s v="-43.95836, 170.48726 | Zoom: 13"/>
    <b v="1"/>
    <s v="New Zealand"/>
    <x v="3"/>
    <s v="MJ"/>
    <d v="2022-03-07T00:00:00"/>
    <s v="59GMM"/>
    <s v="22:38:19 UTC"/>
    <n v="28.4"/>
    <x v="2"/>
    <s v="PNG"/>
    <x v="2"/>
    <x v="2"/>
    <n v="28.4"/>
    <n v="30"/>
    <x v="0"/>
    <s v="44627S2A_MSIL1CCDM-MLB-CLSMJ4462702 Sunny (10%-30%)"/>
    <n v="1"/>
    <s v="20220307T223819"/>
    <n v="2022"/>
    <s v="03"/>
    <s v="07"/>
    <s v="22"/>
    <s v="38"/>
    <s v="19"/>
    <s v="CLS_MJ_2500X1254px_16m_S2A_MSIL1C"/>
    <s v="2A_MSIL1C_S2_CD_CLS_AC_20230627T222622_TRUE_60HTE_020CC"/>
    <s v="cls_mj_s2a_msil1c_2022h1_2500x1254px_16m_20220307t223819_30cc"/>
  </r>
  <r>
    <m/>
    <x v="0"/>
    <x v="1"/>
    <s v="-43.95836, 170.48726 | Zoom: 13"/>
    <b v="1"/>
    <s v="New Zealand"/>
    <x v="3"/>
    <s v="MJ"/>
    <d v="2022-03-04T00:00:00"/>
    <s v="59GMM"/>
    <s v="22:28:22 UTC"/>
    <n v="54.7"/>
    <x v="2"/>
    <s v="PNG"/>
    <x v="2"/>
    <x v="2"/>
    <n v="54.7"/>
    <n v="60"/>
    <x v="1"/>
    <s v="44624S2A_MSIL1CCDM-MLB-CLSMJ4462403 Cloudy (40%-90%)"/>
    <n v="1"/>
    <s v="20220304T222822"/>
    <n v="2022"/>
    <s v="03"/>
    <s v="04"/>
    <s v="22"/>
    <s v="28"/>
    <s v="22"/>
    <s v="CLS_MJ_2500X1254px_16m_S2A_MSIL1C"/>
    <s v="2A_MSIL1C_S2_CD_CLS_AC_20230627T222622_TRUE_60HTE_020CC"/>
    <s v="cls_mj_s2a_msil1c_2022h1_2500x1254px_16m_20220304t222822_60cc"/>
  </r>
  <r>
    <m/>
    <x v="0"/>
    <x v="1"/>
    <s v="-43.95836, 170.48726 | Zoom: 13"/>
    <b v="1"/>
    <s v="New Zealand"/>
    <x v="3"/>
    <s v="MJ"/>
    <d v="2022-03-02T00:00:00"/>
    <s v="59GMM"/>
    <s v="22:38:25 UTC"/>
    <n v="26.8"/>
    <x v="2"/>
    <s v="PNG"/>
    <x v="2"/>
    <x v="2"/>
    <n v="26.8"/>
    <n v="30"/>
    <x v="0"/>
    <s v="44622S2A_MSIL1CCDM-MLB-CLSMJ4462202 Sunny (10%-30%)"/>
    <n v="1"/>
    <s v="20220302T223825"/>
    <n v="2022"/>
    <s v="03"/>
    <s v="02"/>
    <s v="22"/>
    <s v="38"/>
    <s v="25"/>
    <s v="CLS_MJ_2500X1254px_16m_S2A_MSIL1C"/>
    <s v="2A_MSIL1C_S2_CD_CLS_AC_20230627T222622_TRUE_60HTE_020CC"/>
    <s v="cls_mj_s2a_msil1c_2022h1_2500x1254px_16m_20220302t223825_30cc"/>
  </r>
  <r>
    <m/>
    <x v="0"/>
    <x v="1"/>
    <s v="-43.95836, 170.48726 | Zoom: 13"/>
    <b v="1"/>
    <s v="New Zealand"/>
    <x v="3"/>
    <s v="MJ"/>
    <d v="2022-02-27T00:00:00"/>
    <s v="59GMM"/>
    <s v="22:28:28 UTC"/>
    <n v="51.4"/>
    <x v="2"/>
    <s v="PNG"/>
    <x v="2"/>
    <x v="2"/>
    <n v="51.4"/>
    <n v="60"/>
    <x v="1"/>
    <s v="44619S2A_MSIL1CCDM-MLB-CLSMJ4461903 Cloudy (40%-90%)"/>
    <n v="1"/>
    <s v="20220227T222828"/>
    <n v="2022"/>
    <s v="02"/>
    <n v="27"/>
    <s v="22"/>
    <s v="28"/>
    <s v="28"/>
    <s v="CLS_MJ_2500X1254px_16m_S2A_MSIL1C"/>
    <s v="2A_MSIL1C_S2_CD_CLS_AC_20230627T222622_TRUE_60HTE_020CC"/>
    <s v="cls_mj_s2a_msil1c_2022h1_2500x1254px_16m_20220227t222828_60cc"/>
  </r>
  <r>
    <m/>
    <x v="0"/>
    <x v="1"/>
    <s v="-43.95836, 170.48726 | Zoom: 13"/>
    <b v="1"/>
    <s v="New Zealand"/>
    <x v="3"/>
    <s v="MJ"/>
    <d v="2022-02-25T00:00:00"/>
    <s v="59GMM"/>
    <s v="22:38:17 UTC"/>
    <n v="77.7"/>
    <x v="2"/>
    <s v="PNG"/>
    <x v="2"/>
    <x v="2"/>
    <n v="77.7"/>
    <n v="80"/>
    <x v="1"/>
    <s v="44617S2A_MSIL1CCDM-MLB-CLSMJ4461703 Cloudy (40%-90%)"/>
    <n v="1"/>
    <s v="20220225T223817"/>
    <n v="2022"/>
    <s v="02"/>
    <n v="25"/>
    <s v="22"/>
    <s v="38"/>
    <s v="17"/>
    <s v="CLS_MJ_2500X1254px_16m_S2A_MSIL1C"/>
    <s v="2A_MSIL1C_S2_CD_CLS_AC_20230627T222622_TRUE_60HTE_020CC"/>
    <s v="cls_mj_s2a_msil1c_2022h1_2500x1254px_16m_20220225t223817_80cc"/>
  </r>
  <r>
    <m/>
    <x v="0"/>
    <x v="1"/>
    <s v="-43.95836, 170.48726 | Zoom: 13"/>
    <b v="1"/>
    <s v="New Zealand"/>
    <x v="3"/>
    <s v="MJ"/>
    <d v="2022-02-22T00:00:00"/>
    <s v="59GMM"/>
    <s v="22:28:20 UTC"/>
    <n v="91"/>
    <x v="2"/>
    <s v="PNG"/>
    <x v="2"/>
    <x v="2"/>
    <n v="91"/>
    <n v="100"/>
    <x v="2"/>
    <s v="44614S2A_MSIL1CCDM-MLB-CLSMJ4461404 Overcast (100%)"/>
    <n v="1"/>
    <s v="20220222T222820"/>
    <n v="2022"/>
    <s v="02"/>
    <n v="22"/>
    <s v="22"/>
    <s v="28"/>
    <s v="20"/>
    <s v="CLS_MJ_2500X1254px_16m_S2A_MSIL1C"/>
    <s v="2A_MSIL1C_S2_CD_CLS_AC_20230627T222622_TRUE_60HTE_020CC"/>
    <s v="cls_mj_s2a_msil1c_2022h1_2500x1254px_16m_20220222t222820_100cc"/>
  </r>
  <r>
    <m/>
    <x v="0"/>
    <x v="1"/>
    <s v="-43.95836, 170.48726 | Zoom: 13"/>
    <b v="1"/>
    <s v="New Zealand"/>
    <x v="3"/>
    <s v="MJ"/>
    <d v="2022-02-20T00:00:00"/>
    <s v="59GMM"/>
    <s v="22:38:23 UTC"/>
    <n v="2.6"/>
    <x v="2"/>
    <s v="PNG"/>
    <x v="2"/>
    <x v="2"/>
    <n v="2.6"/>
    <n v="10"/>
    <x v="0"/>
    <s v="44612S2A_MSIL1CCDM-MLB-CLSMJ4461202 Sunny (10%-30%)"/>
    <n v="1"/>
    <s v="20220220T223823"/>
    <n v="2022"/>
    <s v="02"/>
    <n v="20"/>
    <s v="22"/>
    <s v="38"/>
    <s v="23"/>
    <s v="CLS_MJ_2500X1254px_16m_S2A_MSIL1C"/>
    <s v="2A_MSIL1C_S2_CD_CLS_AC_20230627T222622_TRUE_60HTE_020CC"/>
    <s v="cls_mj_s2a_msil1c_2022h1_2500x1254px_16m_20220220t223823_10cc"/>
  </r>
  <r>
    <m/>
    <x v="0"/>
    <x v="1"/>
    <s v="-43.95836, 170.48726 | Zoom: 13"/>
    <b v="1"/>
    <s v="New Zealand"/>
    <x v="3"/>
    <s v="MJ"/>
    <d v="2022-02-17T00:00:00"/>
    <s v="59GMM"/>
    <s v="22:28:26 UTC"/>
    <n v="28.6"/>
    <x v="2"/>
    <s v="PNG"/>
    <x v="2"/>
    <x v="2"/>
    <n v="28.6"/>
    <n v="30"/>
    <x v="0"/>
    <s v="44609S2A_MSIL1CCDM-MLB-CLSMJ4460902 Sunny (10%-30%)"/>
    <n v="1"/>
    <s v="20220217T222826"/>
    <n v="2022"/>
    <s v="02"/>
    <n v="17"/>
    <s v="22"/>
    <s v="28"/>
    <s v="26"/>
    <s v="CLS_MJ_2500X1254px_16m_S2A_MSIL1C"/>
    <s v="2A_MSIL1C_S2_CD_CLS_AC_20230627T222622_TRUE_60HTE_020CC"/>
    <s v="cls_mj_s2a_msil1c_2022h1_2500x1254px_16m_20220217t222826_30cc"/>
  </r>
  <r>
    <m/>
    <x v="0"/>
    <x v="1"/>
    <s v="-43.95836, 170.48726 | Zoom: 13"/>
    <b v="1"/>
    <s v="New Zealand"/>
    <x v="3"/>
    <s v="MJ"/>
    <d v="2022-02-15T00:00:00"/>
    <s v="59GMM"/>
    <s v="22:38:15 UTC"/>
    <n v="24.1"/>
    <x v="2"/>
    <s v="PNG"/>
    <x v="2"/>
    <x v="2"/>
    <n v="24.1"/>
    <n v="30"/>
    <x v="0"/>
    <s v="44607S2A_MSIL1CCDM-MLB-CLSMJ4460702 Sunny (10%-30%)"/>
    <n v="1"/>
    <s v="20220215T223815"/>
    <n v="2022"/>
    <s v="02"/>
    <n v="15"/>
    <s v="22"/>
    <s v="38"/>
    <s v="15"/>
    <s v="CLS_MJ_2500X1254px_16m_S2A_MSIL1C"/>
    <s v="2A_MSIL1C_S2_CD_CLS_AC_20230627T222622_TRUE_60HTE_020CC"/>
    <s v="cls_mj_s2a_msil1c_2022h1_2500x1254px_16m_20220215t223815_30cc"/>
  </r>
  <r>
    <m/>
    <x v="0"/>
    <x v="1"/>
    <s v="-43.95836, 170.48726 | Zoom: 13"/>
    <b v="1"/>
    <s v="New Zealand"/>
    <x v="3"/>
    <s v="MJ"/>
    <d v="2022-02-12T00:00:00"/>
    <s v="59GMM"/>
    <s v="22:28:19 UTC"/>
    <n v="99"/>
    <x v="2"/>
    <s v="PNG"/>
    <x v="2"/>
    <x v="2"/>
    <n v="99"/>
    <n v="100"/>
    <x v="2"/>
    <s v="44604S2A_MSIL1CCDM-MLB-CLSMJ4460404 Overcast (100%)"/>
    <n v="1"/>
    <s v="20220212T222819"/>
    <n v="2022"/>
    <s v="02"/>
    <n v="12"/>
    <s v="22"/>
    <s v="28"/>
    <s v="19"/>
    <s v="CLS_MJ_2500X1254px_16m_S2A_MSIL1C"/>
    <s v="2A_MSIL1C_S2_CD_CLS_AC_20230627T222622_TRUE_60HTE_020CC"/>
    <s v="cls_mj_s2a_msil1c_2022h1_2500x1254px_16m_20220212t222819_100cc"/>
  </r>
  <r>
    <m/>
    <x v="0"/>
    <x v="1"/>
    <s v="-43.95836, 170.48726 | Zoom: 13"/>
    <b v="1"/>
    <s v="New Zealand"/>
    <x v="3"/>
    <s v="MJ"/>
    <d v="2022-02-10T00:00:00"/>
    <s v="59GMM"/>
    <s v="22:38:21 UTC"/>
    <n v="57.1"/>
    <x v="2"/>
    <s v="PNG"/>
    <x v="2"/>
    <x v="2"/>
    <n v="57.1"/>
    <n v="60"/>
    <x v="1"/>
    <s v="44602S2A_MSIL1CCDM-MLB-CLSMJ4460203 Cloudy (40%-90%)"/>
    <n v="1"/>
    <s v="20220210T223821"/>
    <n v="2022"/>
    <s v="02"/>
    <n v="10"/>
    <s v="22"/>
    <s v="38"/>
    <s v="21"/>
    <s v="CLS_MJ_2500X1254px_16m_S2A_MSIL1C"/>
    <s v="2A_MSIL1C_S2_CD_CLS_AC_20230627T222622_TRUE_60HTE_020CC"/>
    <s v="cls_mj_s2a_msil1c_2022h1_2500x1254px_16m_20220210t223821_60cc"/>
  </r>
  <r>
    <m/>
    <x v="0"/>
    <x v="1"/>
    <s v="-43.95836, 170.48726 | Zoom: 13"/>
    <b v="1"/>
    <s v="New Zealand"/>
    <x v="3"/>
    <s v="MJ"/>
    <d v="2022-02-07T00:00:00"/>
    <s v="59GMM"/>
    <s v="22:28:24 UTC"/>
    <n v="8.4"/>
    <x v="2"/>
    <s v="PNG"/>
    <x v="2"/>
    <x v="2"/>
    <n v="8.4"/>
    <n v="10"/>
    <x v="0"/>
    <s v="44599S2A_MSIL1CCDM-MLB-CLSMJ4459902 Sunny (10%-30%)"/>
    <n v="1"/>
    <s v="20220207T222824"/>
    <n v="2022"/>
    <s v="02"/>
    <s v="07"/>
    <s v="22"/>
    <s v="28"/>
    <s v="24"/>
    <s v="CLS_MJ_2500X1254px_16m_S2A_MSIL1C"/>
    <s v="2A_MSIL1C_S2_CD_CLS_AC_20230627T222622_TRUE_60HTE_020CC"/>
    <s v="cls_mj_s2a_msil1c_2022h1_2500x1254px_16m_20220207t222824_10cc"/>
  </r>
  <r>
    <m/>
    <x v="0"/>
    <x v="1"/>
    <s v="-43.95836, 170.48726 | Zoom: 13"/>
    <b v="1"/>
    <s v="New Zealand"/>
    <x v="3"/>
    <s v="MJ"/>
    <d v="2022-02-05T00:00:00"/>
    <s v="59GMM"/>
    <s v="22:38:16 UTC"/>
    <n v="71.7"/>
    <x v="2"/>
    <s v="PNG"/>
    <x v="2"/>
    <x v="2"/>
    <n v="71.7"/>
    <n v="80"/>
    <x v="1"/>
    <s v="44597S2A_MSIL1CCDM-MLB-CLSMJ4459703 Cloudy (40%-90%)"/>
    <n v="1"/>
    <s v="20220205T223816"/>
    <n v="2022"/>
    <s v="02"/>
    <s v="05"/>
    <s v="22"/>
    <s v="38"/>
    <s v="16"/>
    <s v="CLS_MJ_2500X1254px_16m_S2A_MSIL1C"/>
    <s v="2A_MSIL1C_S2_CD_CLS_AC_20230627T222622_TRUE_60HTE_020CC"/>
    <s v="cls_mj_s2a_msil1c_2022h1_2500x1254px_16m_20220205t223816_80cc"/>
  </r>
  <r>
    <m/>
    <x v="0"/>
    <x v="1"/>
    <s v="-43.95836, 170.48726 | Zoom: 13"/>
    <b v="1"/>
    <s v="New Zealand"/>
    <x v="3"/>
    <s v="MJ"/>
    <d v="2022-02-02T00:00:00"/>
    <s v="59GMM"/>
    <s v="22:28:19 UTC"/>
    <n v="94.7"/>
    <x v="2"/>
    <s v="PNG"/>
    <x v="2"/>
    <x v="2"/>
    <n v="94.7"/>
    <n v="100"/>
    <x v="2"/>
    <s v="44594S2A_MSIL1CCDM-MLB-CLSMJ4459404 Overcast (100%)"/>
    <n v="1"/>
    <s v="20220202T222819"/>
    <n v="2022"/>
    <s v="02"/>
    <s v="02"/>
    <s v="22"/>
    <s v="28"/>
    <s v="19"/>
    <s v="CLS_MJ_2500X1254px_16m_S2A_MSIL1C"/>
    <s v="2A_MSIL1C_S2_CD_CLS_AC_20230627T222622_TRUE_60HTE_020CC"/>
    <s v="cls_mj_s2a_msil1c_2022h1_2500x1254px_16m_20220202t222819_100cc"/>
  </r>
  <r>
    <m/>
    <x v="0"/>
    <x v="1"/>
    <s v="-43.95836, 170.48726 | Zoom: 13"/>
    <b v="1"/>
    <s v="New Zealand"/>
    <x v="3"/>
    <s v="MJ"/>
    <d v="2022-01-31T00:00:00"/>
    <s v="59GMM"/>
    <s v="22:38:22 UTC"/>
    <n v="75"/>
    <x v="2"/>
    <s v="PNG"/>
    <x v="2"/>
    <x v="2"/>
    <n v="75"/>
    <n v="80"/>
    <x v="1"/>
    <s v="44592S2A_MSIL1CCDM-MLB-CLSMJ4459203 Cloudy (40%-90%)"/>
    <n v="1"/>
    <s v="20220131T223822"/>
    <n v="2022"/>
    <s v="01"/>
    <n v="31"/>
    <s v="22"/>
    <s v="38"/>
    <s v="22"/>
    <s v="CLS_MJ_2500X1254px_16m_S2A_MSIL1C"/>
    <s v="2A_MSIL1C_S2_CD_CLS_AC_20230627T222622_TRUE_60HTE_020CC"/>
    <s v="cls_mj_s2a_msil1c_2022h1_2500x1254px_16m_20220131t223822_80cc"/>
  </r>
  <r>
    <m/>
    <x v="0"/>
    <x v="1"/>
    <s v="-43.95836, 170.48726 | Zoom: 13"/>
    <b v="1"/>
    <s v="New Zealand"/>
    <x v="3"/>
    <s v="MJ"/>
    <d v="2022-01-28T00:00:00"/>
    <s v="59GMM"/>
    <s v="22:28:25 UTC"/>
    <n v="23.2"/>
    <x v="2"/>
    <s v="PNG"/>
    <x v="2"/>
    <x v="2"/>
    <n v="23.2"/>
    <n v="30"/>
    <x v="0"/>
    <s v="44589S2A_MSIL1CCDM-MLB-CLSMJ4458902 Sunny (10%-30%)"/>
    <n v="1"/>
    <s v="20220128T222825"/>
    <n v="2022"/>
    <s v="01"/>
    <n v="28"/>
    <s v="22"/>
    <s v="28"/>
    <s v="25"/>
    <s v="CLS_MJ_2500X1254px_16m_S2A_MSIL1C"/>
    <s v="2A_MSIL1C_S2_CD_CLS_AC_20230627T222622_TRUE_60HTE_020CC"/>
    <s v="cls_mj_s2a_msil1c_2022h1_2500x1254px_16m_20220128t222825_30cc"/>
  </r>
  <r>
    <m/>
    <x v="0"/>
    <x v="1"/>
    <s v="-43.95836, 170.48726 | Zoom: 13"/>
    <b v="1"/>
    <s v="New Zealand"/>
    <x v="3"/>
    <s v="MJ"/>
    <d v="2022-01-26T00:00:00"/>
    <s v="59GMM"/>
    <s v="22:38:16 UTC"/>
    <n v="20.399999999999999"/>
    <x v="2"/>
    <s v="PNG"/>
    <x v="2"/>
    <x v="2"/>
    <n v="20.399999999999999"/>
    <n v="30"/>
    <x v="0"/>
    <s v="44587S2A_MSIL1CCDM-MLB-CLSMJ4458702 Sunny (10%-30%)"/>
    <n v="1"/>
    <s v="20220126T223816"/>
    <n v="2022"/>
    <s v="01"/>
    <n v="26"/>
    <s v="22"/>
    <s v="38"/>
    <s v="16"/>
    <s v="CLS_MJ_2500X1254px_16m_S2A_MSIL1C"/>
    <s v="2A_MSIL1C_S2_CD_CLS_AC_20230627T222622_TRUE_60HTE_020CC"/>
    <s v="cls_mj_s2a_msil1c_2022h1_2500x1254px_16m_20220126t223816_30cc"/>
  </r>
  <r>
    <m/>
    <x v="0"/>
    <x v="1"/>
    <s v="-43.95836, 170.48726 | Zoom: 13"/>
    <b v="1"/>
    <s v="New Zealand"/>
    <x v="3"/>
    <s v="MJ"/>
    <d v="2022-01-23T00:00:00"/>
    <s v="59GMM"/>
    <s v="22:28:20 UTC"/>
    <n v="70.099999999999994"/>
    <x v="2"/>
    <s v="PNG"/>
    <x v="2"/>
    <x v="2"/>
    <n v="70.099999999999994"/>
    <n v="80"/>
    <x v="1"/>
    <s v="44584S2A_MSIL1CCDM-MLB-CLSMJ4458403 Cloudy (40%-90%)"/>
    <n v="1"/>
    <s v="20220123T222820"/>
    <n v="2022"/>
    <s v="01"/>
    <n v="23"/>
    <s v="22"/>
    <s v="28"/>
    <s v="20"/>
    <s v="CLS_MJ_2500X1254px_16m_S2A_MSIL1C"/>
    <s v="2A_MSIL1C_S2_CD_CLS_AC_20230627T222622_TRUE_60HTE_020CC"/>
    <s v="cls_mj_s2a_msil1c_2022h1_2500x1254px_16m_20220123t222820_80cc"/>
  </r>
  <r>
    <m/>
    <x v="0"/>
    <x v="1"/>
    <s v="-43.95836, 170.48726 | Zoom: 13"/>
    <b v="1"/>
    <s v="New Zealand"/>
    <x v="3"/>
    <s v="MJ"/>
    <d v="2022-01-21T00:00:00"/>
    <s v="59GMM"/>
    <s v="22:38:22 UTC"/>
    <n v="12.7"/>
    <x v="2"/>
    <s v="PNG"/>
    <x v="2"/>
    <x v="2"/>
    <n v="12.7"/>
    <n v="20"/>
    <x v="0"/>
    <s v="44582S2A_MSIL1CCDM-MLB-CLSMJ4458202 Sunny (10%-30%)"/>
    <n v="1"/>
    <s v="20220121T223822"/>
    <n v="2022"/>
    <s v="01"/>
    <n v="21"/>
    <s v="22"/>
    <s v="38"/>
    <s v="22"/>
    <s v="CLS_MJ_2500X1254px_16m_S2A_MSIL1C"/>
    <s v="2A_MSIL1C_S2_CD_CLS_AC_20230627T222622_TRUE_60HTE_020CC"/>
    <s v="cls_mj_s2a_msil1c_2022h1_2500x1254px_16m_20220121t223822_20cc"/>
  </r>
  <r>
    <m/>
    <x v="0"/>
    <x v="1"/>
    <s v="-43.95836, 170.48726 | Zoom: 13"/>
    <b v="1"/>
    <s v="New Zealand"/>
    <x v="3"/>
    <s v="MJ"/>
    <d v="2022-01-16T00:00:00"/>
    <s v="59GMM"/>
    <s v="22:38:17 UTC"/>
    <n v="59.5"/>
    <x v="2"/>
    <s v="PNG"/>
    <x v="2"/>
    <x v="2"/>
    <n v="59.5"/>
    <n v="60"/>
    <x v="1"/>
    <s v="44577S2A_MSIL1CCDM-MLB-CLSMJ4457703 Cloudy (40%-90%)"/>
    <n v="1"/>
    <s v="20220116T223817"/>
    <n v="2022"/>
    <s v="01"/>
    <n v="16"/>
    <s v="22"/>
    <s v="38"/>
    <s v="17"/>
    <s v="CLS_MJ_2500X1254px_16m_S2A_MSIL1C"/>
    <s v="2A_MSIL1C_S2_CD_CLS_AC_20230627T222622_TRUE_60HTE_020CC"/>
    <s v="cls_mj_s2a_msil1c_2022h1_2500x1254px_16m_20220116t223817_60cc"/>
  </r>
  <r>
    <m/>
    <x v="0"/>
    <x v="1"/>
    <s v="-43.95836, 170.48726 | Zoom: 13"/>
    <b v="1"/>
    <s v="New Zealand"/>
    <x v="3"/>
    <s v="MJ"/>
    <d v="2022-01-13T00:00:00"/>
    <s v="59GMM"/>
    <s v="22:28:21 UTC"/>
    <n v="1.6"/>
    <x v="2"/>
    <s v="PNG"/>
    <x v="2"/>
    <x v="2"/>
    <n v="1.6"/>
    <n v="10"/>
    <x v="0"/>
    <s v="44574S2A_MSIL1CCDM-MLB-CLSMJ4457402 Sunny (10%-30%)"/>
    <n v="1"/>
    <s v="20220113T222821"/>
    <n v="2022"/>
    <s v="01"/>
    <n v="13"/>
    <s v="22"/>
    <s v="28"/>
    <s v="21"/>
    <s v="CLS_MJ_2500X1254px_16m_S2A_MSIL1C"/>
    <s v="2A_MSIL1C_S2_CD_CLS_AC_20230627T222622_TRUE_60HTE_020CC"/>
    <s v="cls_mj_s2a_msil1c_2022h1_2500x1254px_16m_20220113t222821_10cc"/>
  </r>
  <r>
    <m/>
    <x v="0"/>
    <x v="1"/>
    <s v="-43.95836, 170.48726 | Zoom: 13"/>
    <b v="1"/>
    <s v="New Zealand"/>
    <x v="3"/>
    <s v="MJ"/>
    <d v="2022-01-11T00:00:00"/>
    <s v="59GMM"/>
    <s v="22:38:23 UTC"/>
    <n v="24.3"/>
    <x v="2"/>
    <s v="PNG"/>
    <x v="2"/>
    <x v="2"/>
    <n v="24.3"/>
    <n v="30"/>
    <x v="0"/>
    <s v="44572S2A_MSIL1CCDM-MLB-CLSMJ4457202 Sunny (10%-30%)"/>
    <n v="1"/>
    <s v="20220111T223823"/>
    <n v="2022"/>
    <s v="01"/>
    <n v="11"/>
    <s v="22"/>
    <s v="38"/>
    <s v="23"/>
    <s v="CLS_MJ_2500X1254px_16m_S2A_MSIL1C"/>
    <s v="2A_MSIL1C_S2_CD_CLS_AC_20230627T222622_TRUE_60HTE_020CC"/>
    <s v="cls_mj_s2a_msil1c_2022h1_2500x1254px_16m_20220111t223823_30cc"/>
  </r>
  <r>
    <m/>
    <x v="0"/>
    <x v="1"/>
    <s v="-43.95836, 170.48726 | Zoom: 13"/>
    <b v="1"/>
    <s v="New Zealand"/>
    <x v="3"/>
    <s v="MJ"/>
    <d v="2022-01-08T00:00:00"/>
    <s v="59GMM"/>
    <s v="22:28:26 UTC"/>
    <n v="100"/>
    <x v="2"/>
    <s v="PNG"/>
    <x v="2"/>
    <x v="2"/>
    <n v="100"/>
    <n v="100"/>
    <x v="2"/>
    <s v="44569S2A_MSIL1CCDM-MLB-CLSMJ4456904 Overcast (100%)"/>
    <n v="1"/>
    <s v="20220108T222826"/>
    <n v="2022"/>
    <s v="01"/>
    <s v="08"/>
    <s v="22"/>
    <s v="28"/>
    <s v="26"/>
    <s v="CLS_MJ_2500X1254px_16m_S2A_MSIL1C"/>
    <s v="2A_MSIL1C_S2_CD_CLS_AC_20230627T222622_TRUE_60HTE_020CC"/>
    <s v="cls_mj_s2a_msil1c_2022h1_2500x1254px_16m_20220108t222826_100cc"/>
  </r>
  <r>
    <m/>
    <x v="0"/>
    <x v="1"/>
    <s v="-43.95836, 170.48726 | Zoom: 13"/>
    <b v="1"/>
    <s v="New Zealand"/>
    <x v="3"/>
    <s v="MJ"/>
    <d v="2022-01-06T00:00:00"/>
    <s v="59GMM"/>
    <s v="22:38:18 UTC"/>
    <n v="4.3"/>
    <x v="2"/>
    <s v="PNG"/>
    <x v="2"/>
    <x v="2"/>
    <n v="4.3"/>
    <n v="10"/>
    <x v="0"/>
    <s v="44567S2A_MSIL1CCDM-MLB-CLSMJ4456702 Sunny (10%-30%)"/>
    <n v="1"/>
    <s v="20220106T223818"/>
    <n v="2022"/>
    <s v="01"/>
    <s v="06"/>
    <s v="22"/>
    <s v="38"/>
    <s v="18"/>
    <s v="CLS_MJ_2500X1254px_16m_S2A_MSIL1C"/>
    <s v="2A_MSIL1C_S2_CD_CLS_AC_20230627T222622_TRUE_60HTE_020CC"/>
    <s v="cls_mj_s2a_msil1c_2022h1_2500x1254px_16m_20220106t223818_10cc"/>
  </r>
  <r>
    <m/>
    <x v="0"/>
    <x v="1"/>
    <s v="-43.95836, 170.48726 | Zoom: 13"/>
    <b v="1"/>
    <s v="New Zealand"/>
    <x v="3"/>
    <s v="MJ"/>
    <d v="2022-01-03T00:00:00"/>
    <s v="59GMM"/>
    <s v="22:28:21 UTC"/>
    <n v="100"/>
    <x v="2"/>
    <s v="PNG"/>
    <x v="2"/>
    <x v="2"/>
    <n v="100"/>
    <n v="100"/>
    <x v="2"/>
    <s v="44564S2A_MSIL1CCDM-MLB-CLSMJ4456404 Overcast (100%)"/>
    <n v="1"/>
    <s v="20220103T222821"/>
    <n v="2022"/>
    <s v="01"/>
    <s v="03"/>
    <s v="22"/>
    <s v="28"/>
    <s v="21"/>
    <s v="CLS_MJ_2500X1254px_16m_S2A_MSIL1C"/>
    <s v="2A_MSIL1C_S2_CD_CLS_AC_20230627T222622_TRUE_60HTE_020CC"/>
    <s v="cls_mj_s2a_msil1c_2022h1_2500x1254px_16m_20220103t222821_100cc"/>
  </r>
  <r>
    <m/>
    <x v="0"/>
    <x v="1"/>
    <s v="-43.95836, 170.48726 | Zoom: 13"/>
    <b v="1"/>
    <s v="New Zealand"/>
    <x v="3"/>
    <s v="MJ"/>
    <d v="2022-01-01T00:00:00"/>
    <s v="59GMM"/>
    <s v="22:38:23 UTC"/>
    <n v="72.8"/>
    <x v="2"/>
    <s v="PNG"/>
    <x v="2"/>
    <x v="2"/>
    <n v="72.8"/>
    <n v="80"/>
    <x v="1"/>
    <s v="44562S2A_MSIL1CCDM-MLB-CLSMJ4456203 Cloudy (40%-90%)"/>
    <n v="1"/>
    <s v="20220101T223823"/>
    <n v="2022"/>
    <s v="01"/>
    <s v="01"/>
    <s v="22"/>
    <s v="38"/>
    <s v="23"/>
    <s v="CLS_MJ_2500X1254px_16m_S2A_MSIL1C"/>
    <s v="2A_MSIL1C_S2_CD_CLS_AC_20230627T222622_TRUE_60HTE_020CC"/>
    <s v="cls_mj_s2a_msil1c_2022h1_2500x1254px_16m_20220101t223823_80cc"/>
  </r>
  <r>
    <m/>
    <x v="1"/>
    <x v="0"/>
    <s v="-39.18, 175.58 | Zoom:13"/>
    <b v="1"/>
    <s v="New Zealand"/>
    <x v="4"/>
    <s v="NP"/>
    <d v="2023-06-27T00:00:00"/>
    <n v="19.899999999999999"/>
    <s v="21:59:38 UTC"/>
    <n v="22.1"/>
    <x v="2"/>
    <s v="PNG"/>
    <x v="2"/>
    <x v="0"/>
    <n v="22.1"/>
    <n v="30"/>
    <x v="0"/>
    <s v="45104L8-9_L1CDM-MLB-GANNP4510402 Sunny (10%-30%)"/>
    <n v="1"/>
    <s v="20230627TDirear"/>
    <d v="1905-07-15T00:00:00"/>
    <s v="06"/>
    <d v="1900-01-26T00:00:00"/>
    <s v="21"/>
    <s v="59"/>
    <s v="38"/>
    <s v="GAN_NP_2500X1254px_16m_L8-9_L1"/>
    <s v="2A_MSIL1C_S2_CD_CLS_AC_20230627T222622_TRUE_60HTE_020CC"/>
    <s v="S2A_MSIL1C_NP_20230627TDirear_Disregarded_22.1CC"/>
  </r>
  <r>
    <m/>
    <x v="1"/>
    <x v="0"/>
    <s v="-39.18, 175.58 | Zoom:13"/>
    <b v="1"/>
    <s v="New Zealand"/>
    <x v="4"/>
    <s v="NP"/>
    <d v="2023-06-26T00:00:00"/>
    <n v="19.899999999999999"/>
    <s v="22:05:58 UTC"/>
    <n v="69.599999999999994"/>
    <x v="2"/>
    <s v="PNG"/>
    <x v="2"/>
    <x v="0"/>
    <n v="69.599999999999994"/>
    <n v="70"/>
    <x v="1"/>
    <s v="45103L8-9_L1CDM-MLB-GANNP4510303 Cloudy (40%-90%)"/>
    <n v="1"/>
    <s v="20230626TDirear"/>
    <d v="1905-07-15T00:00:00"/>
    <s v="06"/>
    <d v="1900-01-25T00:00:00"/>
    <s v="22"/>
    <s v="05"/>
    <s v="58"/>
    <s v="GAN_NP_2500X1254px_16m_L8-9_L1"/>
    <s v="2A_MSIL1C_S2_CD_CLS_AC_20230627T222622_TRUE_60HTE_020CC"/>
    <s v="S2A_MSIL1C_NP_20230626TDirear_Disregarded_69.6CC"/>
  </r>
  <r>
    <m/>
    <x v="1"/>
    <x v="0"/>
    <s v="-39.18, 175.58 | Zoom:13"/>
    <b v="1"/>
    <s v="New Zealand"/>
    <x v="4"/>
    <s v="NP"/>
    <d v="2023-06-19T00:00:00"/>
    <n v="20"/>
    <s v="21:59:43 UTC"/>
    <n v="15.2"/>
    <x v="2"/>
    <s v="PNG"/>
    <x v="2"/>
    <x v="0"/>
    <n v="15.2"/>
    <n v="20"/>
    <x v="0"/>
    <s v="45096L8-9_L1CDM-MLB-GANNP4509602 Sunny (10%-30%)"/>
    <n v="1"/>
    <s v="20230619TDirear"/>
    <d v="1905-07-15T00:00:00"/>
    <s v="06"/>
    <d v="1900-01-18T00:00:00"/>
    <s v="21"/>
    <s v="59"/>
    <s v="43"/>
    <s v="GAN_NP_2500X1254px_16m_L8-9_L1"/>
    <s v="2A_MSIL1C_S2_CD_CLS_AC_20230627T222622_TRUE_60HTE_020CC"/>
    <s v="S2A_MSIL1C_NP_20230619TDirear_Disregarded_15.2CC"/>
  </r>
  <r>
    <m/>
    <x v="1"/>
    <x v="0"/>
    <s v="-39.18, 175.58 | Zoom:13"/>
    <b v="1"/>
    <s v="New Zealand"/>
    <x v="4"/>
    <s v="NP"/>
    <d v="2023-06-18T00:00:00"/>
    <n v="20"/>
    <s v="22:05:45 UTC"/>
    <n v="74.900000000000006"/>
    <x v="2"/>
    <s v="PNG"/>
    <x v="2"/>
    <x v="0"/>
    <n v="74.900000000000006"/>
    <n v="80"/>
    <x v="1"/>
    <s v="45095L8-9_L1CDM-MLB-GANNP4509503 Cloudy (40%-90%)"/>
    <n v="1"/>
    <s v="20230618TDirear"/>
    <d v="1905-07-15T00:00:00"/>
    <s v="06"/>
    <d v="1900-01-17T00:00:00"/>
    <s v="22"/>
    <s v="05"/>
    <s v="45"/>
    <s v="GAN_NP_2500X1254px_16m_L8-9_L1"/>
    <s v="2A_MSIL1C_S2_CD_CLS_AC_20230627T222622_TRUE_60HTE_020CC"/>
    <s v="S2A_MSIL1C_NP_20230618TDirear_Disregarded_74.9CC"/>
  </r>
  <r>
    <m/>
    <x v="1"/>
    <x v="0"/>
    <s v="-39.18, 175.58 | Zoom:13"/>
    <b v="1"/>
    <s v="New Zealand"/>
    <x v="4"/>
    <s v="NP"/>
    <d v="2023-06-11T00:00:00"/>
    <n v="20.399999999999999"/>
    <s v="21:59:37 UTC"/>
    <n v="43.3"/>
    <x v="2"/>
    <s v="PNG"/>
    <x v="2"/>
    <x v="0"/>
    <n v="43.3"/>
    <n v="50"/>
    <x v="1"/>
    <s v="45088L8-9_L1CDM-MLB-GANNP4508803 Cloudy (40%-90%)"/>
    <n v="1"/>
    <s v="20230611TDirear"/>
    <d v="1905-07-15T00:00:00"/>
    <s v="06"/>
    <d v="1900-01-10T00:00:00"/>
    <s v="21"/>
    <s v="59"/>
    <s v="37"/>
    <s v="GAN_NP_2500X1254px_16m_L8-9_L1"/>
    <s v="2A_MSIL1C_S2_CD_CLS_AC_20230627T222622_TRUE_60HTE_020CC"/>
    <s v="S2A_MSIL1C_NP_20230611TDirear_Disregarded_43.3CC"/>
  </r>
  <r>
    <m/>
    <x v="1"/>
    <x v="0"/>
    <s v="-39.18, 175.58 | Zoom:13"/>
    <b v="1"/>
    <s v="New Zealand"/>
    <x v="4"/>
    <s v="NP"/>
    <d v="2023-06-10T00:00:00"/>
    <n v="20.5"/>
    <s v="22:05:51 UTC"/>
    <n v="4.9000000000000004"/>
    <x v="2"/>
    <s v="PNG"/>
    <x v="2"/>
    <x v="0"/>
    <n v="4.9000000000000004"/>
    <n v="10"/>
    <x v="0"/>
    <s v="45087L8-9_L1CDM-MLB-GANNP4508702 Sunny (10%-30%)"/>
    <n v="1"/>
    <s v="20230610TDirear"/>
    <d v="1905-07-15T00:00:00"/>
    <s v="06"/>
    <d v="1900-01-09T00:00:00"/>
    <s v="22"/>
    <s v="05"/>
    <s v="51"/>
    <s v="GAN_NP_2500X1254px_16m_L8-9_L1"/>
    <s v="2A_MSIL1C_S2_CD_CLS_AC_20230627T222622_TRUE_60HTE_020CC"/>
    <s v="S2A_MSIL1C_NP_20230610TDirear_Disregarded_4.9CC"/>
  </r>
  <r>
    <m/>
    <x v="1"/>
    <x v="0"/>
    <s v="-39.18, 175.58 | Zoom:13"/>
    <b v="1"/>
    <s v="New Zealand"/>
    <x v="4"/>
    <s v="NP"/>
    <d v="2023-06-03T00:00:00"/>
    <n v="21.3"/>
    <s v="21:59:35 UTC"/>
    <n v="62.9"/>
    <x v="2"/>
    <s v="PNG"/>
    <x v="2"/>
    <x v="0"/>
    <n v="62.9"/>
    <n v="70"/>
    <x v="1"/>
    <s v="45080L8-9_L1CDM-MLB-GANNP4508003 Cloudy (40%-90%)"/>
    <n v="1"/>
    <s v="20230603TDirear"/>
    <d v="1905-07-15T00:00:00"/>
    <s v="06"/>
    <s v="03"/>
    <s v="21"/>
    <s v="59"/>
    <s v="35"/>
    <s v="GAN_NP_2500X1254px_16m_L8-9_L1"/>
    <s v="2A_MSIL1C_S2_CD_CLS_AC_20230627T222622_TRUE_60HTE_020CC"/>
    <s v="S2A_MSIL1C_NP_20230603TDirear_Disregarded_62.9CC"/>
  </r>
  <r>
    <m/>
    <x v="1"/>
    <x v="0"/>
    <s v="-39.18, 175.58 | Zoom:13"/>
    <b v="1"/>
    <s v="New Zealand"/>
    <x v="4"/>
    <s v="NP"/>
    <d v="2023-06-02T00:00:00"/>
    <n v="21.4"/>
    <s v="22:05:53 UTC"/>
    <n v="35.5"/>
    <x v="2"/>
    <s v="PNG"/>
    <x v="2"/>
    <x v="0"/>
    <n v="35.5"/>
    <n v="40"/>
    <x v="1"/>
    <s v="45079L8-9_L1CDM-MLB-GANNP4507903 Cloudy (40%-90%)"/>
    <n v="1"/>
    <s v="20230602TDirear"/>
    <d v="1905-07-15T00:00:00"/>
    <s v="06"/>
    <s v="02"/>
    <s v="22"/>
    <s v="05"/>
    <s v="53"/>
    <s v="GAN_NP_2500X1254px_16m_L8-9_L1"/>
    <s v="2A_MSIL1C_S2_CD_CLS_AC_20230627T222622_TRUE_60HTE_020CC"/>
    <s v="S2A_MSIL1C_NP_20230602TDirear_Disregarded_35.5CC"/>
  </r>
  <r>
    <m/>
    <x v="1"/>
    <x v="0"/>
    <s v="-39.18, 175.58 | Zoom:13"/>
    <b v="1"/>
    <s v="New Zealand"/>
    <x v="4"/>
    <s v="NP"/>
    <d v="2023-05-26T00:00:00"/>
    <n v="22.4"/>
    <s v="21:59:43 UTC"/>
    <n v="82.4"/>
    <x v="2"/>
    <s v="PNG"/>
    <x v="2"/>
    <x v="0"/>
    <n v="82.4"/>
    <n v="90"/>
    <x v="1"/>
    <s v="45072L8-9_L1CDM-MLB-GANNP4507203 Cloudy (40%-90%)"/>
    <n v="1"/>
    <s v="20230526TDirear"/>
    <d v="1905-07-15T00:00:00"/>
    <s v="05"/>
    <d v="1900-01-25T00:00:00"/>
    <s v="21"/>
    <s v="59"/>
    <s v="43"/>
    <s v="GAN_NP_2500X1254px_16m_L8-9_L1"/>
    <s v="2A_MSIL1C_S2_CD_CLS_AC_20230627T222622_TRUE_60HTE_020CC"/>
    <s v="S2A_MSIL1C_NP_20230526TDirear_Disregarded_82.4CC"/>
  </r>
  <r>
    <m/>
    <x v="1"/>
    <x v="0"/>
    <s v="-39.18, 175.58 | Zoom:13"/>
    <b v="1"/>
    <s v="New Zealand"/>
    <x v="4"/>
    <s v="NP"/>
    <d v="2023-05-25T00:00:00"/>
    <n v="22.6"/>
    <s v="22:05:44 UTC"/>
    <n v="34.700000000000003"/>
    <x v="2"/>
    <s v="PNG"/>
    <x v="2"/>
    <x v="0"/>
    <n v="34.700000000000003"/>
    <n v="40"/>
    <x v="1"/>
    <s v="45071L8-9_L1CDM-MLB-GANNP4507103 Cloudy (40%-90%)"/>
    <n v="1"/>
    <s v="20230525TDirear"/>
    <d v="1905-07-15T00:00:00"/>
    <s v="05"/>
    <d v="1900-01-24T00:00:00"/>
    <s v="22"/>
    <s v="05"/>
    <s v="44"/>
    <s v="GAN_NP_2500X1254px_16m_L8-9_L1"/>
    <s v="2A_MSIL1C_S2_CD_CLS_AC_20230627T222622_TRUE_60HTE_020CC"/>
    <s v="S2A_MSIL1C_NP_20230525TDirear_Disregarded_34.7CC"/>
  </r>
  <r>
    <m/>
    <x v="1"/>
    <x v="0"/>
    <s v="-39.18, 175.58 | Zoom:13"/>
    <b v="1"/>
    <s v="New Zealand"/>
    <x v="4"/>
    <s v="NP"/>
    <d v="2023-05-18T00:00:00"/>
    <n v="23.8"/>
    <s v="21:59:31 UTC"/>
    <n v="78.400000000000006"/>
    <x v="2"/>
    <s v="PNG"/>
    <x v="2"/>
    <x v="0"/>
    <n v="78.400000000000006"/>
    <n v="80"/>
    <x v="1"/>
    <s v="45064L8-9_L1CDM-MLB-GANNP4506403 Cloudy (40%-90%)"/>
    <n v="1"/>
    <s v="20230518TDirear"/>
    <d v="1905-07-15T00:00:00"/>
    <s v="05"/>
    <d v="1900-01-17T00:00:00"/>
    <s v="21"/>
    <s v="59"/>
    <s v="31"/>
    <s v="GAN_NP_2500X1254px_16m_L8-9_L1"/>
    <s v="2A_MSIL1C_S2_CD_CLS_AC_20230627T222622_TRUE_60HTE_020CC"/>
    <s v="S2A_MSIL1C_NP_20230518TDirear_Disregarded_78.4CC"/>
  </r>
  <r>
    <m/>
    <x v="1"/>
    <x v="0"/>
    <s v="-39.18, 175.58 | Zoom:13"/>
    <b v="1"/>
    <s v="New Zealand"/>
    <x v="4"/>
    <s v="NP"/>
    <d v="2023-05-17T00:00:00"/>
    <n v="24.1"/>
    <s v="22:06:00 UTC"/>
    <n v="79.599999999999994"/>
    <x v="2"/>
    <s v="PNG"/>
    <x v="2"/>
    <x v="0"/>
    <n v="79.599999999999994"/>
    <n v="80"/>
    <x v="1"/>
    <s v="45063L8-9_L1CDM-MLB-GANNP4506303 Cloudy (40%-90%)"/>
    <n v="1"/>
    <s v="20230517TDirear"/>
    <d v="1905-07-15T00:00:00"/>
    <s v="05"/>
    <d v="1900-01-16T00:00:00"/>
    <s v="22"/>
    <s v="06"/>
    <s v="00"/>
    <s v="GAN_NP_2500X1254px_16m_L8-9_L1"/>
    <s v="2A_MSIL1C_S2_CD_CLS_AC_20230627T222622_TRUE_60HTE_020CC"/>
    <s v="S2A_MSIL1C_NP_20230517TDirear_Disregarded_79.6CC"/>
  </r>
  <r>
    <m/>
    <x v="1"/>
    <x v="0"/>
    <s v="-39.18, 175.58 | Zoom:13"/>
    <b v="1"/>
    <s v="New Zealand"/>
    <x v="4"/>
    <s v="NP"/>
    <d v="2023-05-10T00:00:00"/>
    <n v="25.6"/>
    <s v="21:59:53 UTC"/>
    <n v="71.7"/>
    <x v="2"/>
    <s v="PNG"/>
    <x v="2"/>
    <x v="0"/>
    <n v="71.7"/>
    <n v="80"/>
    <x v="1"/>
    <s v="45056L8-9_L1CDM-MLB-GANNP4505603 Cloudy (40%-90%)"/>
    <n v="1"/>
    <s v="20230510TDirear"/>
    <d v="1905-07-15T00:00:00"/>
    <s v="05"/>
    <d v="1900-01-09T00:00:00"/>
    <s v="21"/>
    <s v="59"/>
    <s v="53"/>
    <s v="GAN_NP_2500X1254px_16m_L8-9_L1"/>
    <s v="2A_MSIL1C_S2_CD_CLS_AC_20230627T222622_TRUE_60HTE_020CC"/>
    <s v="S2A_MSIL1C_NP_20230510TDirear_Disregarded_71.7CC"/>
  </r>
  <r>
    <m/>
    <x v="1"/>
    <x v="0"/>
    <s v="-39.18, 175.58 | Zoom:13"/>
    <b v="1"/>
    <s v="New Zealand"/>
    <x v="4"/>
    <s v="NP"/>
    <d v="2023-05-09T00:00:00"/>
    <n v="25.8"/>
    <s v="22:05:46 UTC"/>
    <n v="64"/>
    <x v="2"/>
    <s v="PNG"/>
    <x v="2"/>
    <x v="0"/>
    <n v="64"/>
    <n v="70"/>
    <x v="1"/>
    <s v="45055L8-9_L1CDM-MLB-GANNP4505503 Cloudy (40%-90%)"/>
    <n v="1"/>
    <s v="20230509TDirear"/>
    <d v="1905-07-15T00:00:00"/>
    <s v="05"/>
    <s v="09"/>
    <s v="22"/>
    <s v="05"/>
    <s v="46"/>
    <s v="GAN_NP_2500X1254px_16m_L8-9_L1"/>
    <s v="2A_MSIL1C_S2_CD_CLS_AC_20230627T222622_TRUE_60HTE_020CC"/>
    <s v="S2A_MSIL1C_NP_20230509TDirear_Disregarded_64CC"/>
  </r>
  <r>
    <m/>
    <x v="1"/>
    <x v="0"/>
    <s v="-39.18, 175.58 | Zoom:13"/>
    <b v="1"/>
    <s v="New Zealand"/>
    <x v="4"/>
    <s v="NP"/>
    <d v="2023-05-02T00:00:00"/>
    <n v="27.5"/>
    <s v="21:59:42 UTC"/>
    <n v="95.1"/>
    <x v="2"/>
    <s v="PNG"/>
    <x v="2"/>
    <x v="0"/>
    <n v="95.1"/>
    <n v="100"/>
    <x v="2"/>
    <s v="45048L8-9_L1CDM-MLB-GANNP4504804 Overcast (100%)"/>
    <n v="1"/>
    <s v="20230502TDirear"/>
    <d v="1905-07-15T00:00:00"/>
    <s v="05"/>
    <s v="02"/>
    <s v="21"/>
    <s v="59"/>
    <s v="42"/>
    <s v="GAN_NP_2500X1254px_16m_L8-9_L1"/>
    <s v="2A_MSIL1C_S2_CD_CLS_AC_20230627T222622_TRUE_60HTE_020CC"/>
    <s v="S2A_MSIL1C_NP_20230502TDirear_Disregarded_95.1CC"/>
  </r>
  <r>
    <m/>
    <x v="1"/>
    <x v="0"/>
    <s v="-39.18, 175.58 | Zoom:13"/>
    <b v="1"/>
    <s v="New Zealand"/>
    <x v="4"/>
    <s v="NP"/>
    <d v="2023-05-01T00:00:00"/>
    <n v="27.8"/>
    <s v="22:06:08 UTC"/>
    <n v="83"/>
    <x v="2"/>
    <s v="PNG"/>
    <x v="2"/>
    <x v="0"/>
    <n v="83"/>
    <n v="90"/>
    <x v="1"/>
    <s v="45047L8-9_L1CDM-MLB-GANNP4504703 Cloudy (40%-90%)"/>
    <n v="1"/>
    <s v="20230501TDirear"/>
    <d v="1905-07-15T00:00:00"/>
    <s v="05"/>
    <s v="01"/>
    <s v="22"/>
    <s v="06"/>
    <s v="08"/>
    <s v="GAN_NP_2500X1254px_16m_L8-9_L1"/>
    <s v="2A_MSIL1C_S2_CD_CLS_AC_20230627T222622_TRUE_60HTE_020CC"/>
    <s v="S2A_MSIL1C_NP_20230501TDirear_Disregarded_83CC"/>
  </r>
  <r>
    <m/>
    <x v="1"/>
    <x v="0"/>
    <s v="-39.18, 175.58 | Zoom:13"/>
    <b v="1"/>
    <s v="New Zealand"/>
    <x v="4"/>
    <s v="NP"/>
    <d v="2023-04-24T00:00:00"/>
    <n v="29.6"/>
    <s v="22:00:04 UTC"/>
    <n v="19.899999999999999"/>
    <x v="2"/>
    <s v="PNG"/>
    <x v="2"/>
    <x v="0"/>
    <n v="19.899999999999999"/>
    <n v="20"/>
    <x v="0"/>
    <s v="45040L8-9_L1CDM-MLB-GANNP4504002 Sunny (10%-30%)"/>
    <n v="1"/>
    <s v="20230424TDirear"/>
    <d v="1905-07-15T00:00:00"/>
    <s v="04"/>
    <d v="1900-01-23T00:00:00"/>
    <s v="22"/>
    <s v="00"/>
    <s v="04"/>
    <s v="GAN_NP_2500X1254px_16m_L8-9_L1"/>
    <s v="2A_MSIL1C_S2_CD_CLS_AC_20230627T222622_TRUE_60HTE_020CC"/>
    <s v="S2A_MSIL1C_NP_20230424TDirear_Disregarded_19.9CC"/>
  </r>
  <r>
    <m/>
    <x v="1"/>
    <x v="0"/>
    <s v="-39.18, 175.58 | Zoom:13"/>
    <b v="1"/>
    <s v="New Zealand"/>
    <x v="4"/>
    <s v="NP"/>
    <d v="2023-04-23T00:00:00"/>
    <n v="29.8"/>
    <s v="22:05:57 UTC"/>
    <n v="36.5"/>
    <x v="2"/>
    <s v="PNG"/>
    <x v="2"/>
    <x v="0"/>
    <n v="36.5"/>
    <n v="40"/>
    <x v="1"/>
    <s v="45039L8-9_L1CDM-MLB-GANNP4503903 Cloudy (40%-90%)"/>
    <n v="1"/>
    <s v="20230423TDirear"/>
    <d v="1905-07-15T00:00:00"/>
    <s v="04"/>
    <d v="1900-01-22T00:00:00"/>
    <s v="22"/>
    <s v="05"/>
    <s v="57"/>
    <s v="GAN_NP_2500X1254px_16m_L8-9_L1"/>
    <s v="2A_MSIL1C_S2_CD_CLS_AC_20230627T222622_TRUE_60HTE_020CC"/>
    <s v="S2A_MSIL1C_NP_20230423TDirear_Disregarded_36.5CC"/>
  </r>
  <r>
    <m/>
    <x v="1"/>
    <x v="0"/>
    <s v="-39.18, 175.58 | Zoom:13"/>
    <b v="1"/>
    <s v="New Zealand"/>
    <x v="4"/>
    <s v="NP"/>
    <d v="2023-04-16T00:00:00"/>
    <n v="31.7"/>
    <s v="21:59:47 UTC"/>
    <n v="60.8"/>
    <x v="2"/>
    <s v="PNG"/>
    <x v="2"/>
    <x v="0"/>
    <n v="60.8"/>
    <n v="70"/>
    <x v="1"/>
    <s v="45032L8-9_L1CDM-MLB-GANNP4503203 Cloudy (40%-90%)"/>
    <n v="1"/>
    <s v="20230416TDirear"/>
    <d v="1905-07-15T00:00:00"/>
    <s v="04"/>
    <d v="1900-01-15T00:00:00"/>
    <s v="21"/>
    <s v="59"/>
    <s v="47"/>
    <s v="GAN_NP_2500X1254px_16m_L8-9_L1"/>
    <s v="2A_MSIL1C_S2_CD_CLS_AC_20230627T222622_TRUE_60HTE_020CC"/>
    <s v="S2A_MSIL1C_NP_20230416TDirear_Disregarded_60.8CC"/>
  </r>
  <r>
    <m/>
    <x v="1"/>
    <x v="0"/>
    <s v="-39.18, 175.58 | Zoom:13"/>
    <b v="1"/>
    <s v="New Zealand"/>
    <x v="4"/>
    <s v="NP"/>
    <d v="2023-04-15T00:00:00"/>
    <n v="32"/>
    <s v="22:06:16 UTC"/>
    <n v="49.6"/>
    <x v="2"/>
    <s v="PNG"/>
    <x v="2"/>
    <x v="0"/>
    <n v="49.6"/>
    <n v="50"/>
    <x v="1"/>
    <s v="45031L8-9_L1CDM-MLB-GANNP4503103 Cloudy (40%-90%)"/>
    <n v="1"/>
    <s v="20230415TDirear"/>
    <d v="1905-07-15T00:00:00"/>
    <s v="04"/>
    <d v="1900-01-14T00:00:00"/>
    <s v="22"/>
    <s v="06"/>
    <s v="16"/>
    <s v="GAN_NP_2500X1254px_16m_L8-9_L1"/>
    <s v="2A_MSIL1C_S2_CD_CLS_AC_20230627T222622_TRUE_60HTE_020CC"/>
    <s v="S2A_MSIL1C_NP_20230415TDirear_Disregarded_49.6CC"/>
  </r>
  <r>
    <m/>
    <x v="1"/>
    <x v="0"/>
    <s v="-39.18, 175.58 | Zoom:13"/>
    <b v="1"/>
    <s v="New Zealand"/>
    <x v="4"/>
    <s v="NP"/>
    <d v="2023-04-08T00:00:00"/>
    <n v="34"/>
    <s v="22:00:10 UTC"/>
    <n v="26.6"/>
    <x v="2"/>
    <s v="PNG"/>
    <x v="2"/>
    <x v="0"/>
    <n v="26.6"/>
    <n v="30"/>
    <x v="0"/>
    <s v="45024L8-9_L1CDM-MLB-GANNP4502402 Sunny (10%-30%)"/>
    <n v="1"/>
    <s v="20230408TDirear"/>
    <d v="1905-07-15T00:00:00"/>
    <s v="04"/>
    <s v="08"/>
    <s v="22"/>
    <s v="00"/>
    <s v="10"/>
    <s v="GAN_NP_2500X1254px_16m_L8-9_L1"/>
    <s v="2A_MSIL1C_S2_CD_CLS_AC_20230627T222622_TRUE_60HTE_020CC"/>
    <s v="S2A_MSIL1C_NP_20230408TDirear_Disregarded_26.6CC"/>
  </r>
  <r>
    <m/>
    <x v="1"/>
    <x v="0"/>
    <s v="-39.18, 175.58 | Zoom:13"/>
    <b v="1"/>
    <s v="New Zealand"/>
    <x v="4"/>
    <s v="NP"/>
    <d v="2023-04-07T00:00:00"/>
    <n v="34.299999999999997"/>
    <s v="22:06:04 UTC"/>
    <n v="42.3"/>
    <x v="2"/>
    <s v="PNG"/>
    <x v="2"/>
    <x v="0"/>
    <n v="42.3"/>
    <n v="50"/>
    <x v="1"/>
    <s v="45023L8-9_L1CDM-MLB-GANNP4502303 Cloudy (40%-90%)"/>
    <n v="1"/>
    <s v="20230407TDirear"/>
    <d v="1905-07-15T00:00:00"/>
    <s v="04"/>
    <s v="07"/>
    <s v="22"/>
    <s v="06"/>
    <s v="04"/>
    <s v="GAN_NP_2500X1254px_16m_L8-9_L1"/>
    <s v="2A_MSIL1C_S2_CD_CLS_AC_20230627T222622_TRUE_60HTE_020CC"/>
    <s v="S2A_MSIL1C_NP_20230407TDirear_Disregarded_42.3CC"/>
  </r>
  <r>
    <m/>
    <x v="1"/>
    <x v="0"/>
    <s v="-39.18, 175.58 | Zoom:13"/>
    <b v="1"/>
    <s v="New Zealand"/>
    <x v="4"/>
    <s v="NP"/>
    <d v="2023-03-31T00:00:00"/>
    <n v="36.200000000000003"/>
    <s v="22:00:01 UTC"/>
    <n v="83.1"/>
    <x v="2"/>
    <s v="PNG"/>
    <x v="2"/>
    <x v="0"/>
    <n v="83.1"/>
    <n v="90"/>
    <x v="1"/>
    <s v="45016L8-9_L1CDM-MLB-GANNP4501603 Cloudy (40%-90%)"/>
    <n v="1"/>
    <s v="20230331TDirear"/>
    <d v="1905-07-15T00:00:00"/>
    <s v="03"/>
    <d v="1900-01-30T00:00:00"/>
    <s v="22"/>
    <s v="00"/>
    <s v="01"/>
    <s v="GAN_NP_2500X1254px_16m_L8-9_L1"/>
    <s v="2A_MSIL1C_S2_CD_CLS_AC_20230627T222622_TRUE_60HTE_020CC"/>
    <s v="S2A_MSIL1C_NP_20230331TDirear_Disregarded_83.1CC"/>
  </r>
  <r>
    <m/>
    <x v="1"/>
    <x v="0"/>
    <s v="-39.18, 175.58 | Zoom:13"/>
    <b v="1"/>
    <s v="New Zealand"/>
    <x v="4"/>
    <s v="NP"/>
    <d v="2023-03-30T00:00:00"/>
    <n v="36.6"/>
    <s v="22:06:23 UTC"/>
    <n v="20"/>
    <x v="2"/>
    <s v="PNG"/>
    <x v="2"/>
    <x v="0"/>
    <n v="20"/>
    <n v="20"/>
    <x v="0"/>
    <s v="45015L8-9_L1CDM-MLB-GANNP4501502 Sunny (10%-30%)"/>
    <n v="1"/>
    <s v="20230330TDirear"/>
    <d v="1905-07-15T00:00:00"/>
    <s v="03"/>
    <d v="1900-01-29T00:00:00"/>
    <s v="22"/>
    <s v="06"/>
    <s v="23"/>
    <s v="GAN_NP_2500X1254px_16m_L8-9_L1"/>
    <s v="2A_MSIL1C_S2_CD_CLS_AC_20230627T222622_TRUE_60HTE_020CC"/>
    <s v="S2A_MSIL1C_NP_20230330TDirear_Disregarded_20CC"/>
  </r>
  <r>
    <m/>
    <x v="1"/>
    <x v="0"/>
    <s v="-39.18, 175.58 | Zoom:13"/>
    <b v="1"/>
    <s v="New Zealand"/>
    <x v="4"/>
    <s v="NP"/>
    <d v="2023-03-23T00:00:00"/>
    <n v="38.5"/>
    <s v="22:00:19 UTC"/>
    <n v="3.9"/>
    <x v="2"/>
    <s v="PNG"/>
    <x v="2"/>
    <x v="0"/>
    <n v="3.9"/>
    <n v="10"/>
    <x v="0"/>
    <s v="45008L8-9_L1CDM-MLB-GANNP4500802 Sunny (10%-30%)"/>
    <n v="1"/>
    <s v="20230323TDirear"/>
    <d v="1905-07-15T00:00:00"/>
    <s v="03"/>
    <d v="1900-01-22T00:00:00"/>
    <s v="22"/>
    <s v="00"/>
    <s v="19"/>
    <s v="GAN_NP_2500X1254px_16m_L8-9_L1"/>
    <s v="2A_MSIL1C_S2_CD_CLS_AC_20230627T222622_TRUE_60HTE_020CC"/>
    <s v="S2A_MSIL1C_NP_20230323TDirear_Disregarded_3.9CC"/>
  </r>
  <r>
    <m/>
    <x v="1"/>
    <x v="0"/>
    <s v="-39.18, 175.58 | Zoom:13"/>
    <b v="1"/>
    <s v="New Zealand"/>
    <x v="4"/>
    <s v="NP"/>
    <d v="2023-03-22T00:00:00"/>
    <n v="38.799999999999997"/>
    <s v="22:06:16 UTC"/>
    <n v="2.6"/>
    <x v="2"/>
    <s v="PNG"/>
    <x v="2"/>
    <x v="0"/>
    <n v="2.6"/>
    <n v="10"/>
    <x v="0"/>
    <s v="45007L8-9_L1CDM-MLB-GANNP4500702 Sunny (10%-30%)"/>
    <n v="1"/>
    <s v="20230322TDirear"/>
    <d v="1905-07-15T00:00:00"/>
    <s v="03"/>
    <d v="1900-01-21T00:00:00"/>
    <s v="22"/>
    <s v="06"/>
    <s v="16"/>
    <s v="GAN_NP_2500X1254px_16m_L8-9_L1"/>
    <s v="2A_MSIL1C_S2_CD_CLS_AC_20230627T222622_TRUE_60HTE_020CC"/>
    <s v="S2A_MSIL1C_NP_20230322TDirear_Disregarded_2.6CC"/>
  </r>
  <r>
    <m/>
    <x v="1"/>
    <x v="0"/>
    <s v="-39.18, 175.58 | Zoom:13"/>
    <b v="1"/>
    <s v="New Zealand"/>
    <x v="4"/>
    <s v="NP"/>
    <d v="2023-03-15T00:00:00"/>
    <n v="40.700000000000003"/>
    <s v="22:00:12 UTC"/>
    <n v="23.1"/>
    <x v="2"/>
    <s v="PNG"/>
    <x v="2"/>
    <x v="0"/>
    <n v="23.1"/>
    <n v="30"/>
    <x v="0"/>
    <s v="45000L8-9_L1CDM-MLB-GANNP4500002 Sunny (10%-30%)"/>
    <n v="1"/>
    <s v="20230315TDirear"/>
    <d v="1905-07-15T00:00:00"/>
    <s v="03"/>
    <d v="1900-01-14T00:00:00"/>
    <s v="22"/>
    <s v="00"/>
    <s v="12"/>
    <s v="GAN_NP_2500X1254px_16m_L8-9_L1"/>
    <s v="2A_MSIL1C_S2_CD_CLS_AC_20230627T222622_TRUE_60HTE_020CC"/>
    <s v="S2A_MSIL1C_NP_20230315TDirear_Disregarded_23.1CC"/>
  </r>
  <r>
    <m/>
    <x v="1"/>
    <x v="0"/>
    <s v="-39.18, 175.58 | Zoom:13"/>
    <b v="1"/>
    <s v="New Zealand"/>
    <x v="4"/>
    <s v="NP"/>
    <d v="2023-03-14T00:00:00"/>
    <n v="41"/>
    <s v="22:06:35 UTC"/>
    <n v="1.4"/>
    <x v="2"/>
    <s v="PNG"/>
    <x v="2"/>
    <x v="0"/>
    <n v="1.4"/>
    <n v="10"/>
    <x v="0"/>
    <s v="44999L8-9_L1CDM-MLB-GANNP4499902 Sunny (10%-30%)"/>
    <n v="1"/>
    <s v="20230314TDirear"/>
    <d v="1905-07-15T00:00:00"/>
    <s v="03"/>
    <d v="1900-01-13T00:00:00"/>
    <s v="22"/>
    <s v="06"/>
    <s v="35"/>
    <s v="GAN_NP_2500X1254px_16m_L8-9_L1"/>
    <s v="2A_MSIL1C_S2_CD_CLS_AC_20230627T222622_TRUE_60HTE_020CC"/>
    <s v="S2A_MSIL1C_NP_20230314TDirear_Disregarded_1.4CC"/>
  </r>
  <r>
    <m/>
    <x v="1"/>
    <x v="0"/>
    <s v="-39.18, 175.58 | Zoom:13"/>
    <b v="1"/>
    <s v="New Zealand"/>
    <x v="4"/>
    <s v="NP"/>
    <d v="2023-03-07T00:00:00"/>
    <n v="42.9"/>
    <s v="22:00:25 UTC"/>
    <n v="6.7"/>
    <x v="2"/>
    <s v="PNG"/>
    <x v="2"/>
    <x v="0"/>
    <n v="6.7"/>
    <n v="10"/>
    <x v="0"/>
    <s v="44992L8-9_L1CDM-MLB-GANNP4499202 Sunny (10%-30%)"/>
    <n v="1"/>
    <s v="20230307TDirear"/>
    <d v="1905-07-15T00:00:00"/>
    <s v="03"/>
    <s v="07"/>
    <s v="22"/>
    <s v="00"/>
    <s v="25"/>
    <s v="GAN_NP_2500X1254px_16m_L8-9_L1"/>
    <s v="2A_MSIL1C_S2_CD_CLS_AC_20230627T222622_TRUE_60HTE_020CC"/>
    <s v="S2A_MSIL1C_NP_20230307TDirear_Disregarded_6.7CC"/>
  </r>
  <r>
    <m/>
    <x v="1"/>
    <x v="0"/>
    <s v="-39.18, 175.58 | Zoom:13"/>
    <b v="1"/>
    <s v="New Zealand"/>
    <x v="4"/>
    <s v="NP"/>
    <d v="2023-03-06T00:00:00"/>
    <n v="43.2"/>
    <s v="22:06:26 UTC"/>
    <n v="5.3"/>
    <x v="2"/>
    <s v="PNG"/>
    <x v="2"/>
    <x v="0"/>
    <n v="5.3"/>
    <n v="10"/>
    <x v="0"/>
    <s v="44991L8-9_L1CDM-MLB-GANNP4499102 Sunny (10%-30%)"/>
    <n v="1"/>
    <s v="20230306TDirear"/>
    <d v="1905-07-15T00:00:00"/>
    <s v="03"/>
    <s v="06"/>
    <s v="22"/>
    <s v="06"/>
    <s v="26"/>
    <s v="GAN_NP_2500X1254px_16m_L8-9_L1"/>
    <s v="2A_MSIL1C_S2_CD_CLS_AC_20230627T222622_TRUE_60HTE_020CC"/>
    <s v="S2A_MSIL1C_NP_20230306TDirear_Disregarded_5.3CC"/>
  </r>
  <r>
    <m/>
    <x v="1"/>
    <x v="0"/>
    <s v="-39.18, 175.58 | Zoom:13"/>
    <b v="1"/>
    <s v="New Zealand"/>
    <x v="4"/>
    <s v="NP"/>
    <d v="2023-02-27T00:00:00"/>
    <n v="45"/>
    <s v="22:00:18 UTC"/>
    <n v="75.8"/>
    <x v="2"/>
    <s v="PNG"/>
    <x v="2"/>
    <x v="0"/>
    <n v="75.8"/>
    <n v="80"/>
    <x v="1"/>
    <s v="44984L8-9_L1CDM-MLB-GANNP4498403 Cloudy (40%-90%)"/>
    <n v="1"/>
    <s v="20230227TDirear"/>
    <d v="1905-07-15T00:00:00"/>
    <s v="02"/>
    <d v="1900-01-26T00:00:00"/>
    <s v="22"/>
    <s v="00"/>
    <s v="18"/>
    <s v="GAN_NP_2500X1254px_16m_L8-9_L1"/>
    <s v="2A_MSIL1C_S2_CD_CLS_AC_20230627T222622_TRUE_60HTE_020CC"/>
    <s v="S2A_MSIL1C_NP_20230227TDirear_Disregarded_75.8CC"/>
  </r>
  <r>
    <m/>
    <x v="1"/>
    <x v="0"/>
    <s v="-39.18, 175.58 | Zoom:13"/>
    <b v="1"/>
    <s v="New Zealand"/>
    <x v="4"/>
    <s v="NP"/>
    <d v="2023-02-26T00:00:00"/>
    <n v="45.3"/>
    <s v="22:06:42 UTC"/>
    <n v="84"/>
    <x v="2"/>
    <s v="PNG"/>
    <x v="2"/>
    <x v="0"/>
    <n v="84"/>
    <n v="90"/>
    <x v="1"/>
    <s v="44983L8-9_L1CDM-MLB-GANNP4498303 Cloudy (40%-90%)"/>
    <n v="1"/>
    <s v="20230226TDirear"/>
    <d v="1905-07-15T00:00:00"/>
    <s v="02"/>
    <d v="1900-01-25T00:00:00"/>
    <s v="22"/>
    <s v="06"/>
    <s v="42"/>
    <s v="GAN_NP_2500X1254px_16m_L8-9_L1"/>
    <s v="2A_MSIL1C_S2_CD_CLS_AC_20230627T222622_TRUE_60HTE_020CC"/>
    <s v="S2A_MSIL1C_NP_20230226TDirear_Disregarded_84CC"/>
  </r>
  <r>
    <m/>
    <x v="1"/>
    <x v="0"/>
    <s v="-39.18, 175.58 | Zoom:13"/>
    <b v="1"/>
    <s v="New Zealand"/>
    <x v="4"/>
    <s v="NP"/>
    <d v="2023-02-19T00:00:00"/>
    <n v="47"/>
    <s v="22:00:37 UTC"/>
    <n v="4.8"/>
    <x v="2"/>
    <s v="PNG"/>
    <x v="2"/>
    <x v="0"/>
    <n v="4.8"/>
    <n v="10"/>
    <x v="0"/>
    <s v="44976L8-9_L1CDM-MLB-GANNP4497602 Sunny (10%-30%)"/>
    <n v="1"/>
    <s v="20230219TDirear"/>
    <d v="1905-07-15T00:00:00"/>
    <s v="02"/>
    <d v="1900-01-18T00:00:00"/>
    <s v="22"/>
    <s v="00"/>
    <s v="37"/>
    <s v="GAN_NP_2500X1254px_16m_L8-9_L1"/>
    <s v="2A_MSIL1C_S2_CD_CLS_AC_20230627T222622_TRUE_60HTE_020CC"/>
    <s v="S2A_MSIL1C_NP_20230219TDirear_Disregarded_4.8CC"/>
  </r>
  <r>
    <m/>
    <x v="1"/>
    <x v="0"/>
    <s v="-39.18, 175.58 | Zoom:13"/>
    <b v="1"/>
    <s v="New Zealand"/>
    <x v="4"/>
    <s v="NP"/>
    <d v="2023-02-18T00:00:00"/>
    <n v="47.2"/>
    <s v="22:06:37 UTC"/>
    <n v="8.1999999999999993"/>
    <x v="2"/>
    <s v="PNG"/>
    <x v="2"/>
    <x v="0"/>
    <n v="8.1999999999999993"/>
    <n v="10"/>
    <x v="0"/>
    <s v="44975L8-9_L1CDM-MLB-GANNP4497502 Sunny (10%-30%)"/>
    <n v="1"/>
    <s v="20230218TDirear"/>
    <d v="1905-07-15T00:00:00"/>
    <s v="02"/>
    <d v="1900-01-17T00:00:00"/>
    <s v="22"/>
    <s v="06"/>
    <s v="37"/>
    <s v="GAN_NP_2500X1254px_16m_L8-9_L1"/>
    <s v="2A_MSIL1C_S2_CD_CLS_AC_20230627T222622_TRUE_60HTE_020CC"/>
    <s v="S2A_MSIL1C_NP_20230218TDirear_Disregarded_8.2CC"/>
  </r>
  <r>
    <m/>
    <x v="1"/>
    <x v="0"/>
    <s v="-39.18, 175.58 | Zoom:13"/>
    <b v="1"/>
    <s v="New Zealand"/>
    <x v="4"/>
    <s v="NP"/>
    <d v="2023-02-11T00:00:00"/>
    <n v="48.9"/>
    <s v="22:00:33 UTC"/>
    <n v="63.7"/>
    <x v="2"/>
    <s v="PNG"/>
    <x v="2"/>
    <x v="0"/>
    <n v="63.7"/>
    <n v="70"/>
    <x v="1"/>
    <s v="44968L8-9_L1CDM-MLB-GANNP4496803 Cloudy (40%-90%)"/>
    <n v="1"/>
    <s v="20230211TDirear"/>
    <d v="1905-07-15T00:00:00"/>
    <s v="02"/>
    <d v="1900-01-10T00:00:00"/>
    <s v="22"/>
    <s v="00"/>
    <s v="33"/>
    <s v="GAN_NP_2500X1254px_16m_L8-9_L1"/>
    <s v="2A_MSIL1C_S2_CD_CLS_AC_20230627T222622_TRUE_60HTE_020CC"/>
    <s v="S2A_MSIL1C_NP_20230211TDirear_Disregarded_63.7CC"/>
  </r>
  <r>
    <m/>
    <x v="1"/>
    <x v="0"/>
    <s v="-39.18, 175.58 | Zoom:13"/>
    <b v="1"/>
    <s v="New Zealand"/>
    <x v="4"/>
    <s v="NP"/>
    <d v="2023-02-10T00:00:00"/>
    <n v="49.2"/>
    <s v="22:06:56 UTC"/>
    <n v="89.6"/>
    <x v="2"/>
    <s v="PNG"/>
    <x v="2"/>
    <x v="0"/>
    <n v="89.6"/>
    <n v="90"/>
    <x v="1"/>
    <s v="44967L8-9_L1CDM-MLB-GANNP4496703 Cloudy (40%-90%)"/>
    <n v="1"/>
    <s v="20230210TDirear"/>
    <d v="1905-07-15T00:00:00"/>
    <s v="02"/>
    <d v="1900-01-09T00:00:00"/>
    <s v="22"/>
    <s v="06"/>
    <s v="56"/>
    <s v="GAN_NP_2500X1254px_16m_L8-9_L1"/>
    <s v="2A_MSIL1C_S2_CD_CLS_AC_20230627T222622_TRUE_60HTE_020CC"/>
    <s v="S2A_MSIL1C_NP_20230210TDirear_Disregarded_89.6CC"/>
  </r>
  <r>
    <m/>
    <x v="1"/>
    <x v="0"/>
    <s v="-39.18, 175.58 | Zoom:13"/>
    <b v="1"/>
    <s v="New Zealand"/>
    <x v="4"/>
    <s v="NP"/>
    <d v="2023-02-03T00:00:00"/>
    <n v="50.7"/>
    <s v="22:00:44 UTC"/>
    <n v="41.4"/>
    <x v="2"/>
    <s v="PNG"/>
    <x v="2"/>
    <x v="0"/>
    <n v="41.4"/>
    <n v="50"/>
    <x v="1"/>
    <s v="44960L8-9_L1CDM-MLB-GANNP4496003 Cloudy (40%-90%)"/>
    <n v="1"/>
    <s v="20230203TDirear"/>
    <d v="1905-07-15T00:00:00"/>
    <s v="02"/>
    <s v="03"/>
    <s v="22"/>
    <s v="00"/>
    <s v="44"/>
    <s v="GAN_NP_2500X1254px_16m_L8-9_L1"/>
    <s v="2A_MSIL1C_S2_CD_CLS_AC_20230627T222622_TRUE_60HTE_020CC"/>
    <s v="S2A_MSIL1C_NP_20230203TDirear_Disregarded_41.4CC"/>
  </r>
  <r>
    <m/>
    <x v="1"/>
    <x v="0"/>
    <s v="-39.18, 175.58 | Zoom:13"/>
    <b v="1"/>
    <s v="New Zealand"/>
    <x v="4"/>
    <s v="NP"/>
    <d v="2023-02-02T00:00:00"/>
    <n v="50.9"/>
    <s v="22:06:48 UTC"/>
    <n v="86.9"/>
    <x v="2"/>
    <s v="PNG"/>
    <x v="2"/>
    <x v="0"/>
    <n v="86.9"/>
    <n v="90"/>
    <x v="1"/>
    <s v="44959L8-9_L1CDM-MLB-GANNP4495903 Cloudy (40%-90%)"/>
    <n v="1"/>
    <s v="20230202TDirear"/>
    <d v="1905-07-15T00:00:00"/>
    <s v="02"/>
    <s v="02"/>
    <s v="22"/>
    <s v="06"/>
    <s v="48"/>
    <s v="GAN_NP_2500X1254px_16m_L8-9_L1"/>
    <s v="2A_MSIL1C_S2_CD_CLS_AC_20230627T222622_TRUE_60HTE_020CC"/>
    <s v="S2A_MSIL1C_NP_20230202TDirear_Disregarded_86.9CC"/>
  </r>
  <r>
    <m/>
    <x v="1"/>
    <x v="0"/>
    <s v="-39.18, 175.58 | Zoom:13"/>
    <b v="1"/>
    <s v="New Zealand"/>
    <x v="4"/>
    <s v="NP"/>
    <d v="2023-01-25T00:00:00"/>
    <n v="52.6"/>
    <s v="22:06:49 UTC"/>
    <n v="51.9"/>
    <x v="2"/>
    <s v="PNG"/>
    <x v="2"/>
    <x v="0"/>
    <n v="51.9"/>
    <n v="60"/>
    <x v="1"/>
    <s v="44951L8-9_L1CDM-MLB-GANNP4495103 Cloudy (40%-90%)"/>
    <n v="1"/>
    <s v="20230125TDirear"/>
    <d v="1905-07-15T00:00:00"/>
    <s v="01"/>
    <d v="1900-01-24T00:00:00"/>
    <s v="22"/>
    <s v="06"/>
    <s v="49"/>
    <s v="GAN_NP_2500X1254px_16m_L8-9_L1"/>
    <s v="2A_MSIL1C_S2_CD_CLS_AC_20230627T222622_TRUE_60HTE_020CC"/>
    <s v="S2A_MSIL1C_NP_20230125TDirear_Disregarded_51.9CC"/>
  </r>
  <r>
    <m/>
    <x v="1"/>
    <x v="0"/>
    <s v="-39.18, 175.58 | Zoom:13"/>
    <b v="1"/>
    <s v="New Zealand"/>
    <x v="4"/>
    <s v="NP"/>
    <d v="2023-01-18T00:00:00"/>
    <n v="54"/>
    <s v="22:00:34 UTC"/>
    <n v="72.8"/>
    <x v="2"/>
    <s v="PNG"/>
    <x v="2"/>
    <x v="0"/>
    <n v="72.8"/>
    <n v="80"/>
    <x v="1"/>
    <s v="44944L8-9_L1CDM-MLB-GANNP4494403 Cloudy (40%-90%)"/>
    <n v="1"/>
    <s v="20230118TDirear"/>
    <d v="1905-07-15T00:00:00"/>
    <s v="01"/>
    <d v="1900-01-17T00:00:00"/>
    <s v="22"/>
    <s v="00"/>
    <s v="34"/>
    <s v="GAN_NP_2500X1254px_16m_L8-9_L1"/>
    <s v="2A_MSIL1C_S2_CD_CLS_AC_20230627T222622_TRUE_60HTE_020CC"/>
    <s v="S2A_MSIL1C_NP_20230118TDirear_Disregarded_72.8CC"/>
  </r>
  <r>
    <m/>
    <x v="1"/>
    <x v="0"/>
    <s v="-39.18, 175.58 | Zoom:13"/>
    <b v="1"/>
    <s v="New Zealand"/>
    <x v="4"/>
    <s v="NP"/>
    <d v="2023-01-17T00:00:00"/>
    <n v="54.2"/>
    <s v="22:06:42 UTC"/>
    <n v="16.5"/>
    <x v="2"/>
    <s v="PNG"/>
    <x v="2"/>
    <x v="0"/>
    <n v="16.5"/>
    <n v="20"/>
    <x v="0"/>
    <s v="44943L8-9_L1CDM-MLB-GANNP4494302 Sunny (10%-30%)"/>
    <n v="1"/>
    <s v="20230117TDirear"/>
    <d v="1905-07-15T00:00:00"/>
    <s v="01"/>
    <d v="1900-01-16T00:00:00"/>
    <s v="22"/>
    <s v="06"/>
    <s v="42"/>
    <s v="GAN_NP_2500X1254px_16m_L8-9_L1"/>
    <s v="2A_MSIL1C_S2_CD_CLS_AC_20230627T222622_TRUE_60HTE_020CC"/>
    <s v="S2A_MSIL1C_NP_20230117TDirear_Disregarded_16.5CC"/>
  </r>
  <r>
    <m/>
    <x v="1"/>
    <x v="0"/>
    <s v="-39.18, 175.58 | Zoom:13"/>
    <b v="1"/>
    <s v="New Zealand"/>
    <x v="4"/>
    <s v="NP"/>
    <d v="2023-01-10T00:00:00"/>
    <n v="55.4"/>
    <s v="22:00:37 UTC"/>
    <n v="94.7"/>
    <x v="2"/>
    <s v="PNG"/>
    <x v="2"/>
    <x v="0"/>
    <n v="94.7"/>
    <n v="100"/>
    <x v="2"/>
    <s v="44936L8-9_L1CDM-MLB-GANNP4493604 Overcast (100%)"/>
    <n v="1"/>
    <s v="20230110TDirear"/>
    <d v="1905-07-15T00:00:00"/>
    <s v="01"/>
    <d v="1900-01-09T00:00:00"/>
    <s v="22"/>
    <s v="00"/>
    <s v="37"/>
    <s v="GAN_NP_2500X1254px_16m_L8-9_L1"/>
    <s v="2A_MSIL1C_S2_CD_CLS_AC_20230627T222622_TRUE_60HTE_020CC"/>
    <s v="S2A_MSIL1C_NP_20230110TDirear_Disregarded_94.7CC"/>
  </r>
  <r>
    <m/>
    <x v="1"/>
    <x v="0"/>
    <s v="-39.18, 175.58 | Zoom:13"/>
    <b v="1"/>
    <s v="New Zealand"/>
    <x v="4"/>
    <s v="NP"/>
    <d v="2023-01-09T00:00:00"/>
    <n v="55.6"/>
    <s v="22:06:52 UTC"/>
    <n v="100"/>
    <x v="2"/>
    <s v="PNG"/>
    <x v="2"/>
    <x v="0"/>
    <n v="100"/>
    <n v="100"/>
    <x v="2"/>
    <s v="44935L8-9_L1CDM-MLB-GANNP4493504 Overcast (100%)"/>
    <n v="1"/>
    <s v="20230109TDirear"/>
    <d v="1905-07-15T00:00:00"/>
    <s v="01"/>
    <s v="09"/>
    <s v="22"/>
    <s v="06"/>
    <s v="52"/>
    <s v="GAN_NP_2500X1254px_16m_L8-9_L1"/>
    <s v="2A_MSIL1C_S2_CD_CLS_AC_20230627T222622_TRUE_60HTE_020CC"/>
    <s v="S2A_MSIL1C_NP_20230109TDirear_Disregarded_100CC"/>
  </r>
  <r>
    <m/>
    <x v="1"/>
    <x v="0"/>
    <s v="-39.18, 175.58 | Zoom:13"/>
    <b v="1"/>
    <s v="New Zealand"/>
    <x v="4"/>
    <s v="NP"/>
    <d v="2023-01-02T00:00:00"/>
    <n v="56.6"/>
    <s v="22:00:42 UTC"/>
    <n v="84.5"/>
    <x v="2"/>
    <s v="PNG"/>
    <x v="2"/>
    <x v="0"/>
    <n v="84.5"/>
    <n v="90"/>
    <x v="1"/>
    <s v="44928L8-9_L1CDM-MLB-GANNP4492803 Cloudy (40%-90%)"/>
    <n v="1"/>
    <s v="20230102TDirear"/>
    <d v="1905-07-15T00:00:00"/>
    <s v="01"/>
    <s v="02"/>
    <s v="22"/>
    <s v="00"/>
    <s v="42"/>
    <s v="GAN_NP_2500X1254px_16m_L8-9_L1"/>
    <s v="2A_MSIL1C_S2_CD_CLS_AC_20230627T222622_TRUE_60HTE_020CC"/>
    <s v="S2A_MSIL1C_NP_20230102TDirear_Disregarded_84.5CC"/>
  </r>
  <r>
    <m/>
    <x v="1"/>
    <x v="0"/>
    <s v="-39.18, 175.58 | Zoom:13"/>
    <b v="1"/>
    <s v="New Zealand"/>
    <x v="4"/>
    <s v="NP"/>
    <d v="2023-01-01T00:00:00"/>
    <n v="56.8"/>
    <s v="22:06:51 UT"/>
    <n v="73.7"/>
    <x v="2"/>
    <s v="PNG"/>
    <x v="2"/>
    <x v="0"/>
    <n v="73.7"/>
    <n v="80"/>
    <x v="1"/>
    <s v="44927L8-9_L1CDM-MLB-GANNP4492703 Cloudy (40%-90%)"/>
    <n v="1"/>
    <s v="20230101TDirear"/>
    <d v="1905-07-15T00:00:00"/>
    <s v="01"/>
    <s v="01"/>
    <s v="22"/>
    <s v="06"/>
    <s v="51"/>
    <s v="GAN_NP_2500X1254px_16m_L8-9_L1"/>
    <s v="2A_MSIL1C_S2_CD_CLS_AC_20230627T222622_TRUE_60HTE_020CC"/>
    <s v="S2A_MSIL1C_NP_20230101TDirear_Disregarded_73.7CC"/>
  </r>
  <r>
    <m/>
    <x v="1"/>
    <x v="0"/>
    <s v="-39.18, 175.58 | Zoom:13"/>
    <b v="1"/>
    <s v="New Zealand"/>
    <x v="4"/>
    <s v="NP"/>
    <d v="2022-12-25T00:00:00"/>
    <n v="57.7"/>
    <s v="22:00:39 UTC"/>
    <n v="41.4"/>
    <x v="2"/>
    <s v="PNG"/>
    <x v="2"/>
    <x v="1"/>
    <n v="41.4"/>
    <n v="50"/>
    <x v="1"/>
    <s v="44920L8-9_L1CDM-MLB-GANNP4492003 Cloudy (40%-90%)"/>
    <n v="1"/>
    <s v="20221225TDirear"/>
    <d v="1905-07-14T00:00:00"/>
    <d v="1900-01-11T00:00:00"/>
    <d v="1900-01-24T00:00:00"/>
    <s v="22"/>
    <s v="00"/>
    <s v="39"/>
    <s v="GAN_NP_2500X1254px_16m_L8-9_L1"/>
    <s v="2A_MSIL1C_S2_CD_CLS_AC_20230627T222622_TRUE_60HTE_020CC"/>
    <s v="S2A_MSIL1C_NP_20221225TDirear_Disregarded_41.4CC"/>
  </r>
  <r>
    <m/>
    <x v="1"/>
    <x v="0"/>
    <s v="-39.18, 175.58 | Zoom:13"/>
    <b v="1"/>
    <s v="New Zealand"/>
    <x v="4"/>
    <s v="NP"/>
    <d v="2022-12-24T00:00:00"/>
    <n v="57.8"/>
    <s v="22:06:50 UTC"/>
    <n v="14.9"/>
    <x v="2"/>
    <s v="PNG"/>
    <x v="2"/>
    <x v="1"/>
    <n v="14.9"/>
    <n v="20"/>
    <x v="0"/>
    <s v="44919L8-9_L1CDM-MLB-GANNP4491902 Sunny (10%-30%)"/>
    <n v="1"/>
    <s v="20221224TDirear"/>
    <d v="1905-07-14T00:00:00"/>
    <d v="1900-01-11T00:00:00"/>
    <d v="1900-01-23T00:00:00"/>
    <s v="22"/>
    <s v="06"/>
    <s v="50"/>
    <s v="GAN_NP_2500X1254px_16m_L8-9_L1"/>
    <s v="2A_MSIL1C_S2_CD_CLS_AC_20230627T222622_TRUE_60HTE_020CC"/>
    <s v="S2A_MSIL1C_NP_20221224TDirear_Disregarded_14.9CC"/>
  </r>
  <r>
    <m/>
    <x v="1"/>
    <x v="0"/>
    <s v="-39.18, 175.58 | Zoom:13"/>
    <b v="1"/>
    <s v="New Zealand"/>
    <x v="4"/>
    <s v="NP"/>
    <d v="2022-12-17T00:00:00"/>
    <n v="58.4"/>
    <s v="22:00:41 UTC"/>
    <n v="94.1"/>
    <x v="2"/>
    <s v="PNG"/>
    <x v="2"/>
    <x v="1"/>
    <n v="94.1"/>
    <n v="100"/>
    <x v="2"/>
    <s v="44912L8-9_L1CDM-MLB-GANNP4491204 Overcast (100%)"/>
    <n v="1"/>
    <s v="20221217TDirear"/>
    <d v="1905-07-14T00:00:00"/>
    <d v="1900-01-11T00:00:00"/>
    <d v="1900-01-16T00:00:00"/>
    <s v="22"/>
    <s v="00"/>
    <s v="41"/>
    <s v="GAN_NP_2500X1254px_16m_L8-9_L1"/>
    <s v="2A_MSIL1C_S2_CD_CLS_AC_20230627T222622_TRUE_60HTE_020CC"/>
    <s v="S2A_MSIL1C_NP_20221217TDirear_Disregarded_94.1CC"/>
  </r>
  <r>
    <m/>
    <x v="1"/>
    <x v="0"/>
    <s v="-39.18, 175.58 | Zoom:13"/>
    <b v="1"/>
    <s v="New Zealand"/>
    <x v="4"/>
    <s v="NP"/>
    <d v="2022-12-16T00:00:00"/>
    <n v="58.5"/>
    <s v="22:06:53 UTC"/>
    <n v="100"/>
    <x v="2"/>
    <s v="PNG"/>
    <x v="2"/>
    <x v="1"/>
    <n v="100"/>
    <n v="100"/>
    <x v="2"/>
    <s v="44911L8-9_L1CDM-MLB-GANNP4491104 Overcast (100%)"/>
    <n v="1"/>
    <s v="20221216TDirear"/>
    <d v="1905-07-14T00:00:00"/>
    <d v="1900-01-11T00:00:00"/>
    <d v="1900-01-15T00:00:00"/>
    <s v="22"/>
    <s v="06"/>
    <s v="53"/>
    <s v="GAN_NP_2500X1254px_16m_L8-9_L1"/>
    <s v="2A_MSIL1C_S2_CD_CLS_AC_20230627T222622_TRUE_60HTE_020CC"/>
    <s v="S2A_MSIL1C_NP_20221216TDirear_Disregarded_100CC"/>
  </r>
  <r>
    <m/>
    <x v="1"/>
    <x v="0"/>
    <s v="-39.18, 175.58 | Zoom:13"/>
    <b v="1"/>
    <s v="New Zealand"/>
    <x v="4"/>
    <s v="NP"/>
    <d v="2022-12-09T00:00:00"/>
    <n v="58.5"/>
    <s v="22:00:47 UTC"/>
    <n v="85.7"/>
    <x v="2"/>
    <s v="PNG"/>
    <x v="2"/>
    <x v="1"/>
    <n v="85.7"/>
    <n v="90"/>
    <x v="1"/>
    <s v="44904L8-9_L1CDM-MLB-GANNP4490403 Cloudy (40%-90%)"/>
    <n v="1"/>
    <s v="20221209TDirear"/>
    <d v="1905-07-14T00:00:00"/>
    <d v="1900-01-11T00:00:00"/>
    <s v="09"/>
    <s v="22"/>
    <s v="00"/>
    <s v="47"/>
    <s v="GAN_NP_2500X1254px_16m_L8-9_L1"/>
    <s v="2A_MSIL1C_S2_CD_CLS_AC_20230627T222622_TRUE_60HTE_020CC"/>
    <s v="S2A_MSIL1C_NP_20221209TDirear_Disregarded_85.7CC"/>
  </r>
  <r>
    <m/>
    <x v="1"/>
    <x v="0"/>
    <s v="-39.18, 175.58 | Zoom:13"/>
    <b v="1"/>
    <s v="New Zealand"/>
    <x v="4"/>
    <s v="NP"/>
    <d v="2022-12-08T00:00:00"/>
    <n v="58.8"/>
    <s v="22:06:52 UTC"/>
    <n v="100"/>
    <x v="2"/>
    <s v="PNG"/>
    <x v="2"/>
    <x v="1"/>
    <n v="100"/>
    <n v="100"/>
    <x v="2"/>
    <s v="44903L8-9_L1CDM-MLB-GANNP4490304 Overcast (100%)"/>
    <n v="1"/>
    <s v="20221208TDirear"/>
    <d v="1905-07-14T00:00:00"/>
    <d v="1900-01-11T00:00:00"/>
    <s v="08"/>
    <s v="22"/>
    <s v="06"/>
    <s v="52"/>
    <s v="GAN_NP_2500X1254px_16m_L8-9_L1"/>
    <s v="2A_MSIL1C_S2_CD_CLS_AC_20230627T222622_TRUE_60HTE_020CC"/>
    <s v="S2A_MSIL1C_NP_20221208TDirear_Disregarded_100CC"/>
  </r>
  <r>
    <m/>
    <x v="1"/>
    <x v="0"/>
    <s v="-39.18, 175.58 | Zoom:13"/>
    <b v="1"/>
    <s v="New Zealand"/>
    <x v="4"/>
    <s v="NP"/>
    <d v="2022-12-01T00:00:00"/>
    <n v="58.7"/>
    <s v="22:00:39 UTC"/>
    <n v="30.1"/>
    <x v="2"/>
    <s v="PNG"/>
    <x v="2"/>
    <x v="1"/>
    <n v="30.1"/>
    <n v="40"/>
    <x v="1"/>
    <s v="44896L8-9_L1CDM-MLB-GANNP4489603 Cloudy (40%-90%)"/>
    <n v="1"/>
    <s v="20221201TDirear"/>
    <d v="1905-07-14T00:00:00"/>
    <d v="1900-01-11T00:00:00"/>
    <s v="01"/>
    <s v="22"/>
    <s v="00"/>
    <s v="39"/>
    <s v="GAN_NP_2500X1254px_16m_L8-9_L1"/>
    <s v="2A_MSIL1C_S2_CD_CLS_AC_20230627T222622_TRUE_60HTE_020CC"/>
    <s v="S2A_MSIL1C_NP_20221201TDirear_Disregarded_30.1CC"/>
  </r>
  <r>
    <m/>
    <x v="1"/>
    <x v="0"/>
    <s v="-39.18, 175.58 | Zoom:13"/>
    <b v="1"/>
    <s v="New Zealand"/>
    <x v="4"/>
    <s v="NP"/>
    <d v="2022-11-30T00:00:00"/>
    <n v="58.7"/>
    <s v="22:06:59 UTC"/>
    <n v="67.400000000000006"/>
    <x v="2"/>
    <s v="PNG"/>
    <x v="2"/>
    <x v="1"/>
    <n v="67.400000000000006"/>
    <n v="70"/>
    <x v="1"/>
    <s v="44895L8-9_L1CDM-MLB-GANNP4489503 Cloudy (40%-90%)"/>
    <n v="1"/>
    <s v="20221130TDirear"/>
    <d v="1905-07-14T00:00:00"/>
    <d v="1900-01-10T00:00:00"/>
    <d v="1900-01-29T00:00:00"/>
    <s v="22"/>
    <s v="06"/>
    <s v="59"/>
    <s v="GAN_NP_2500X1254px_16m_L8-9_L1"/>
    <s v="2A_MSIL1C_S2_CD_CLS_AC_20230627T222622_TRUE_60HTE_020CC"/>
    <s v="S2A_MSIL1C_NP_20221130TDirear_Disregarded_67.4CC"/>
  </r>
  <r>
    <m/>
    <x v="1"/>
    <x v="0"/>
    <s v="-39.18, 175.58 | Zoom:13"/>
    <b v="1"/>
    <s v="New Zealand"/>
    <x v="4"/>
    <s v="NP"/>
    <d v="2022-11-23T00:00:00"/>
    <n v="58.3"/>
    <s v="22:00:48 UTC"/>
    <n v="90"/>
    <x v="2"/>
    <s v="PNG"/>
    <x v="2"/>
    <x v="1"/>
    <n v="90"/>
    <n v="90"/>
    <x v="1"/>
    <s v="44888L8-9_L1CDM-MLB-GANNP4488803 Cloudy (40%-90%)"/>
    <n v="1"/>
    <s v="20221123TDirear"/>
    <d v="1905-07-14T00:00:00"/>
    <d v="1900-01-10T00:00:00"/>
    <d v="1900-01-22T00:00:00"/>
    <s v="22"/>
    <s v="00"/>
    <s v="48"/>
    <s v="GAN_NP_2500X1254px_16m_L8-9_L1"/>
    <s v="2A_MSIL1C_S2_CD_CLS_AC_20230627T222622_TRUE_60HTE_020CC"/>
    <s v="S2A_MSIL1C_NP_20221123TDirear_Disregarded_90CC"/>
  </r>
  <r>
    <m/>
    <x v="1"/>
    <x v="0"/>
    <s v="-39.18, 175.58 | Zoom:13"/>
    <b v="1"/>
    <s v="New Zealand"/>
    <x v="4"/>
    <s v="NP"/>
    <d v="2022-11-22T00:00:00"/>
    <n v="58.2"/>
    <s v="22:06:53 UTC"/>
    <n v="50.5"/>
    <x v="2"/>
    <s v="PNG"/>
    <x v="2"/>
    <x v="1"/>
    <n v="50.5"/>
    <n v="60"/>
    <x v="1"/>
    <s v="44887L8-9_L1CDM-MLB-GANNP4488703 Cloudy (40%-90%)"/>
    <n v="1"/>
    <s v="20221122TDirear"/>
    <d v="1905-07-14T00:00:00"/>
    <d v="1900-01-10T00:00:00"/>
    <d v="1900-01-21T00:00:00"/>
    <s v="22"/>
    <s v="06"/>
    <s v="53"/>
    <s v="GAN_NP_2500X1254px_16m_L8-9_L1"/>
    <s v="2A_MSIL1C_S2_CD_CLS_AC_20230627T222622_TRUE_60HTE_020CC"/>
    <s v="S2A_MSIL1C_NP_20221122TDirear_Disregarded_50.5CC"/>
  </r>
  <r>
    <m/>
    <x v="1"/>
    <x v="0"/>
    <s v="-39.18, 175.58 | Zoom:13"/>
    <b v="1"/>
    <s v="New Zealand"/>
    <x v="4"/>
    <s v="NP"/>
    <d v="2022-11-15T00:00:00"/>
    <n v="57.3"/>
    <s v="22:00:43 UTC"/>
    <n v="50.4"/>
    <x v="2"/>
    <s v="PNG"/>
    <x v="2"/>
    <x v="1"/>
    <n v="50.4"/>
    <n v="60"/>
    <x v="1"/>
    <s v="44880L8-9_L1CDM-MLB-GANNP4488003 Cloudy (40%-90%)"/>
    <n v="1"/>
    <s v="20221115TDirear"/>
    <d v="1905-07-14T00:00:00"/>
    <d v="1900-01-10T00:00:00"/>
    <d v="1900-01-14T00:00:00"/>
    <s v="22"/>
    <s v="00"/>
    <s v="43"/>
    <s v="GAN_NP_2500X1254px_16m_L8-9_L1"/>
    <s v="2A_MSIL1C_S2_CD_CLS_AC_20230627T222622_TRUE_60HTE_020CC"/>
    <s v="S2A_MSIL1C_NP_20221115TDirear_Disregarded_50.4CC"/>
  </r>
  <r>
    <m/>
    <x v="1"/>
    <x v="0"/>
    <s v="-39.18, 175.58 | Zoom:13"/>
    <b v="1"/>
    <s v="New Zealand"/>
    <x v="4"/>
    <s v="NP"/>
    <d v="2022-11-14T00:00:00"/>
    <n v="57.2"/>
    <s v="22:06:59 UTC"/>
    <n v="30.4"/>
    <x v="2"/>
    <s v="PNG"/>
    <x v="2"/>
    <x v="1"/>
    <n v="30.4"/>
    <n v="40"/>
    <x v="1"/>
    <s v="44879L8-9_L1CDM-MLB-GANNP4487903 Cloudy (40%-90%)"/>
    <n v="1"/>
    <s v="20221114TDirear"/>
    <d v="1905-07-14T00:00:00"/>
    <d v="1900-01-10T00:00:00"/>
    <d v="1900-01-13T00:00:00"/>
    <s v="22"/>
    <s v="06"/>
    <s v="59"/>
    <s v="GAN_NP_2500X1254px_16m_L8-9_L1"/>
    <s v="2A_MSIL1C_S2_CD_CLS_AC_20230627T222622_TRUE_60HTE_020CC"/>
    <s v="S2A_MSIL1C_NP_20221114TDirear_Disregarded_30.4CC"/>
  </r>
  <r>
    <m/>
    <x v="1"/>
    <x v="0"/>
    <s v="-39.18, 175.58 | Zoom:13"/>
    <b v="1"/>
    <s v="New Zealand"/>
    <x v="4"/>
    <s v="NP"/>
    <d v="2022-11-07T00:00:00"/>
    <n v="56"/>
    <s v="22:00:52 UTC"/>
    <n v="36.9"/>
    <x v="2"/>
    <s v="PNG"/>
    <x v="2"/>
    <x v="1"/>
    <n v="36.9"/>
    <n v="40"/>
    <x v="1"/>
    <s v="44872L8-9_L1CDM-MLB-GANNP4487203 Cloudy (40%-90%)"/>
    <n v="1"/>
    <s v="20221107TDirear"/>
    <d v="1905-07-14T00:00:00"/>
    <d v="1900-01-10T00:00:00"/>
    <s v="07"/>
    <s v="22"/>
    <s v="00"/>
    <s v="52"/>
    <s v="GAN_NP_2500X1254px_16m_L8-9_L1"/>
    <s v="2A_MSIL1C_S2_CD_CLS_AC_20230627T222622_TRUE_60HTE_020CC"/>
    <s v="S2A_MSIL1C_NP_20221107TDirear_Disregarded_36.9CC"/>
  </r>
  <r>
    <m/>
    <x v="1"/>
    <x v="0"/>
    <s v="-39.18, 175.58 | Zoom:13"/>
    <b v="1"/>
    <s v="New Zealand"/>
    <x v="4"/>
    <s v="NP"/>
    <d v="2022-11-06T00:00:00"/>
    <n v="55.7"/>
    <s v="22:06:52 UTC"/>
    <n v="95.4"/>
    <x v="2"/>
    <s v="PNG"/>
    <x v="2"/>
    <x v="1"/>
    <n v="95.4"/>
    <n v="100"/>
    <x v="2"/>
    <s v="44871L8-9_L1CDM-MLB-GANNP4487104 Overcast (100%)"/>
    <n v="1"/>
    <s v="20221106TDirear"/>
    <d v="1905-07-14T00:00:00"/>
    <d v="1900-01-10T00:00:00"/>
    <s v="06"/>
    <s v="22"/>
    <s v="06"/>
    <s v="52"/>
    <s v="GAN_NP_2500X1254px_16m_L8-9_L1"/>
    <s v="2A_MSIL1C_S2_CD_CLS_AC_20230627T222622_TRUE_60HTE_020CC"/>
    <s v="S2A_MSIL1C_NP_20221106TDirear_Disregarded_95.4CC"/>
  </r>
  <r>
    <m/>
    <x v="1"/>
    <x v="0"/>
    <s v="-39.18, 175.58 | Zoom:13"/>
    <b v="1"/>
    <s v="New Zealand"/>
    <x v="4"/>
    <s v="NP"/>
    <d v="2022-10-30T00:00:00"/>
    <n v="54.1"/>
    <s v="22:00:41 UTC"/>
    <n v="87.4"/>
    <x v="2"/>
    <s v="PNG"/>
    <x v="2"/>
    <x v="1"/>
    <n v="87.4"/>
    <n v="90"/>
    <x v="1"/>
    <s v="44864L8-9_L1CDM-MLB-GANNP4486403 Cloudy (40%-90%)"/>
    <n v="1"/>
    <s v="20221030TDirear"/>
    <d v="1905-07-14T00:00:00"/>
    <d v="1900-01-09T00:00:00"/>
    <d v="1900-01-29T00:00:00"/>
    <s v="22"/>
    <s v="00"/>
    <s v="41"/>
    <s v="GAN_NP_2500X1254px_16m_L8-9_L1"/>
    <s v="2A_MSIL1C_S2_CD_CLS_AC_20230627T222622_TRUE_60HTE_020CC"/>
    <s v="S2A_MSIL1C_NP_20221030TDirear_Disregarded_87.4CC"/>
  </r>
  <r>
    <m/>
    <x v="1"/>
    <x v="0"/>
    <s v="-39.18, 175.58 | Zoom:13"/>
    <b v="1"/>
    <s v="New Zealand"/>
    <x v="4"/>
    <s v="NP"/>
    <d v="2022-10-29T00:00:00"/>
    <n v="53.9"/>
    <s v="22:07:04 UTC"/>
    <n v="94.2"/>
    <x v="2"/>
    <s v="PNG"/>
    <x v="2"/>
    <x v="1"/>
    <n v="94.2"/>
    <n v="100"/>
    <x v="2"/>
    <s v="44863L8-9_L1CDM-MLB-GANNP4486304 Overcast (100%)"/>
    <n v="1"/>
    <s v="20221029TDirear"/>
    <d v="1905-07-14T00:00:00"/>
    <d v="1900-01-09T00:00:00"/>
    <d v="1900-01-28T00:00:00"/>
    <s v="22"/>
    <s v="07"/>
    <s v="04"/>
    <s v="GAN_NP_2500X1254px_16m_L8-9_L1"/>
    <s v="2A_MSIL1C_S2_CD_CLS_AC_20230627T222622_TRUE_60HTE_020CC"/>
    <s v="S2A_MSIL1C_NP_20221029TDirear_Disregarded_94.2CC"/>
  </r>
  <r>
    <m/>
    <x v="1"/>
    <x v="0"/>
    <s v="-39.18, 175.58 | Zoom:13"/>
    <b v="1"/>
    <s v="New Zealand"/>
    <x v="4"/>
    <s v="NP"/>
    <d v="2022-10-22T00:00:00"/>
    <n v="51.9"/>
    <s v="22:00:51 UTC"/>
    <n v="0"/>
    <x v="2"/>
    <s v="PNG"/>
    <x v="2"/>
    <x v="1"/>
    <n v="0"/>
    <n v="0"/>
    <x v="3"/>
    <s v="44856L8-9_L1CDM-MLB-GANNP4485601 Clear (0%)"/>
    <n v="1"/>
    <s v="20221022TDirear"/>
    <d v="1905-07-14T00:00:00"/>
    <d v="1900-01-09T00:00:00"/>
    <d v="1900-01-21T00:00:00"/>
    <s v="22"/>
    <s v="00"/>
    <s v="51"/>
    <s v="GAN_NP_2500X1254px_16m_L8-9_L1"/>
    <s v="2A_MSIL1C_S2_CD_CLS_AC_20230627T222622_TRUE_60HTE_020CC"/>
    <s v="S2A_MSIL1C_NP_20221022TDirear_Disregarded_0CC"/>
  </r>
  <r>
    <m/>
    <x v="1"/>
    <x v="0"/>
    <s v="-39.18, 175.58 | Zoom:13"/>
    <b v="1"/>
    <s v="New Zealand"/>
    <x v="4"/>
    <s v="NP"/>
    <d v="2022-10-21T00:00:00"/>
    <n v="51.6"/>
    <s v="22:06:53 UTC"/>
    <n v="0.1"/>
    <x v="2"/>
    <s v="PNG"/>
    <x v="2"/>
    <x v="1"/>
    <n v="0.1"/>
    <n v="10"/>
    <x v="0"/>
    <s v="44855L8-9_L1CDM-MLB-GANNP4485502 Sunny (10%-30%)"/>
    <n v="1"/>
    <s v="20221021TDirear"/>
    <d v="1905-07-14T00:00:00"/>
    <d v="1900-01-09T00:00:00"/>
    <d v="1900-01-20T00:00:00"/>
    <s v="22"/>
    <s v="06"/>
    <s v="53"/>
    <s v="GAN_NP_2500X1254px_16m_L8-9_L1"/>
    <s v="2A_MSIL1C_S2_CD_CLS_AC_20230627T222622_TRUE_60HTE_020CC"/>
    <s v="S2A_MSIL1C_NP_20221021TDirear_Disregarded_0.1CC"/>
  </r>
  <r>
    <m/>
    <x v="1"/>
    <x v="0"/>
    <s v="-39.18, 175.58 | Zoom:13"/>
    <b v="1"/>
    <s v="New Zealand"/>
    <x v="4"/>
    <s v="NP"/>
    <d v="2022-10-14T00:00:00"/>
    <n v="49.4"/>
    <s v="22:00:41 UTC"/>
    <n v="100"/>
    <x v="2"/>
    <s v="PNG"/>
    <x v="2"/>
    <x v="1"/>
    <n v="100"/>
    <n v="100"/>
    <x v="2"/>
    <s v="44848L8-9_L1CDM-MLB-GANNP4484804 Overcast (100%)"/>
    <n v="1"/>
    <s v="20221014TDirear"/>
    <d v="1905-07-14T00:00:00"/>
    <d v="1900-01-09T00:00:00"/>
    <d v="1900-01-13T00:00:00"/>
    <s v="22"/>
    <s v="00"/>
    <s v="41"/>
    <s v="GAN_NP_2500X1254px_16m_L8-9_L1"/>
    <s v="2A_MSIL1C_S2_CD_CLS_AC_20230627T222622_TRUE_60HTE_020CC"/>
    <s v="S2A_MSIL1C_NP_20221014TDirear_Disregarded_100CC"/>
  </r>
  <r>
    <m/>
    <x v="1"/>
    <x v="0"/>
    <s v="-39.18, 175.58 | Zoom:13"/>
    <b v="1"/>
    <s v="New Zealand"/>
    <x v="4"/>
    <s v="NP"/>
    <d v="2022-10-13T00:00:00"/>
    <n v="49.1"/>
    <s v="22:06:55 UTC"/>
    <n v="67.099999999999994"/>
    <x v="2"/>
    <s v="PNG"/>
    <x v="2"/>
    <x v="1"/>
    <n v="67.099999999999994"/>
    <n v="70"/>
    <x v="1"/>
    <s v="44847L8-9_L1CDM-MLB-GANNP4484703 Cloudy (40%-90%)"/>
    <n v="1"/>
    <s v="20221013TDirear"/>
    <d v="1905-07-14T00:00:00"/>
    <d v="1900-01-09T00:00:00"/>
    <d v="1900-01-12T00:00:00"/>
    <s v="22"/>
    <s v="06"/>
    <s v="55"/>
    <s v="GAN_NP_2500X1254px_16m_L8-9_L1"/>
    <s v="2A_MSIL1C_S2_CD_CLS_AC_20230627T222622_TRUE_60HTE_020CC"/>
    <s v="S2A_MSIL1C_NP_20221013TDirear_Disregarded_67.1CC"/>
  </r>
  <r>
    <m/>
    <x v="1"/>
    <x v="0"/>
    <s v="-39.18, 175.58 | Zoom:13"/>
    <b v="1"/>
    <s v="New Zealand"/>
    <x v="4"/>
    <s v="NP"/>
    <d v="2022-10-06T00:00:00"/>
    <n v="46.6"/>
    <s v="22:00:50 UTC"/>
    <n v="11.9"/>
    <x v="2"/>
    <s v="PNG"/>
    <x v="2"/>
    <x v="1"/>
    <n v="11.9"/>
    <n v="20"/>
    <x v="0"/>
    <s v="44840L8-9_L1CDM-MLB-GANNP4484002 Sunny (10%-30%)"/>
    <n v="1"/>
    <s v="20221006TDirear"/>
    <d v="1905-07-14T00:00:00"/>
    <d v="1900-01-09T00:00:00"/>
    <s v="06"/>
    <s v="22"/>
    <s v="00"/>
    <s v="50"/>
    <s v="GAN_NP_2500X1254px_16m_L8-9_L1"/>
    <s v="2A_MSIL1C_S2_CD_CLS_AC_20230627T222622_TRUE_60HTE_020CC"/>
    <s v="S2A_MSIL1C_NP_20221006TDirear_Disregarded_11.9CC"/>
  </r>
  <r>
    <m/>
    <x v="1"/>
    <x v="0"/>
    <s v="-39.18, 175.58 | Zoom:13"/>
    <b v="1"/>
    <s v="New Zealand"/>
    <x v="4"/>
    <s v="NP"/>
    <d v="2022-10-05T00:00:00"/>
    <n v="46.2"/>
    <s v="22:06:46 UTC"/>
    <n v="42.3"/>
    <x v="2"/>
    <s v="PNG"/>
    <x v="2"/>
    <x v="1"/>
    <n v="42.3"/>
    <n v="50"/>
    <x v="1"/>
    <s v="44839L8-9_L1CDM-MLB-GANNP4483903 Cloudy (40%-90%)"/>
    <n v="1"/>
    <s v="20221005TDirear"/>
    <d v="1905-07-14T00:00:00"/>
    <d v="1900-01-09T00:00:00"/>
    <s v="05"/>
    <s v="22"/>
    <s v="06"/>
    <s v="46"/>
    <s v="GAN_NP_2500X1254px_16m_L8-9_L1"/>
    <s v="2A_MSIL1C_S2_CD_CLS_AC_20230627T222622_TRUE_60HTE_020CC"/>
    <s v="S2A_MSIL1C_NP_20221005TDirear_Disregarded_42.3CC"/>
  </r>
  <r>
    <m/>
    <x v="1"/>
    <x v="0"/>
    <s v="-39.18, 175.58 | Zoom:13"/>
    <b v="1"/>
    <s v="New Zealand"/>
    <x v="4"/>
    <s v="NP"/>
    <d v="2022-09-28T00:00:00"/>
    <n v="43.7"/>
    <s v="22:00:36 UTC"/>
    <n v="100"/>
    <x v="2"/>
    <s v="PNG"/>
    <x v="2"/>
    <x v="1"/>
    <n v="100"/>
    <n v="100"/>
    <x v="2"/>
    <s v="44832L8-9_L1CDM-MLB-GANNP4483204 Overcast (100%)"/>
    <n v="1"/>
    <s v="20220928TDirear"/>
    <d v="1905-07-14T00:00:00"/>
    <s v="09"/>
    <d v="1900-01-27T00:00:00"/>
    <s v="22"/>
    <s v="00"/>
    <s v="36"/>
    <s v="GAN_NP_2500X1254px_16m_L8-9_L1"/>
    <s v="2A_MSIL1C_S2_CD_CLS_AC_20230627T222622_TRUE_60HTE_020CC"/>
    <s v="S2A_MSIL1C_NP_20220928TDirear_Disregarded_100CC"/>
  </r>
  <r>
    <m/>
    <x v="1"/>
    <x v="0"/>
    <s v="-39.18, 175.58 | Zoom:13"/>
    <b v="1"/>
    <s v="New Zealand"/>
    <x v="4"/>
    <s v="NP"/>
    <d v="2022-09-27T00:00:00"/>
    <n v="43.4"/>
    <s v="22:07:04 UTC"/>
    <n v="70.7"/>
    <x v="2"/>
    <s v="PNG"/>
    <x v="2"/>
    <x v="1"/>
    <n v="70.7"/>
    <n v="80"/>
    <x v="1"/>
    <s v="44831L8-9_L1CDM-MLB-GANNP4483103 Cloudy (40%-90%)"/>
    <n v="1"/>
    <s v="20220927TDirear"/>
    <d v="1905-07-14T00:00:00"/>
    <s v="09"/>
    <d v="1900-01-26T00:00:00"/>
    <s v="22"/>
    <s v="07"/>
    <s v="04"/>
    <s v="GAN_NP_2500X1254px_16m_L8-9_L1"/>
    <s v="2A_MSIL1C_S2_CD_CLS_AC_20230627T222622_TRUE_60HTE_020CC"/>
    <s v="S2A_MSIL1C_NP_20220927TDirear_Disregarded_70.7CC"/>
  </r>
  <r>
    <m/>
    <x v="1"/>
    <x v="0"/>
    <s v="-39.18, 175.58 | Zoom:13"/>
    <b v="1"/>
    <s v="New Zealand"/>
    <x v="4"/>
    <s v="NP"/>
    <d v="2022-09-20T00:00:00"/>
    <n v="40.700000000000003"/>
    <s v="22:00:54 UTC"/>
    <n v="85.8"/>
    <x v="2"/>
    <s v="PNG"/>
    <x v="2"/>
    <x v="1"/>
    <n v="85.8"/>
    <n v="90"/>
    <x v="1"/>
    <s v="44824L8-9_L1CDM-MLB-GANNP4482403 Cloudy (40%-90%)"/>
    <n v="1"/>
    <s v="20220920TDirear"/>
    <d v="1905-07-14T00:00:00"/>
    <s v="09"/>
    <d v="1900-01-19T00:00:00"/>
    <s v="22"/>
    <s v="00"/>
    <s v="54"/>
    <s v="GAN_NP_2500X1254px_16m_L8-9_L1"/>
    <s v="2A_MSIL1C_S2_CD_CLS_AC_20230627T222622_TRUE_60HTE_020CC"/>
    <s v="S2A_MSIL1C_NP_20220920TDirear_Disregarded_85.8CC"/>
  </r>
  <r>
    <m/>
    <x v="1"/>
    <x v="0"/>
    <s v="-39.18, 175.58 | Zoom:13"/>
    <b v="1"/>
    <s v="New Zealand"/>
    <x v="4"/>
    <s v="NP"/>
    <d v="2022-09-19T00:00:00"/>
    <n v="40.299999999999997"/>
    <s v="22:06:45 UTC"/>
    <n v="53.3"/>
    <x v="2"/>
    <s v="PNG"/>
    <x v="2"/>
    <x v="1"/>
    <n v="53.3"/>
    <n v="60"/>
    <x v="1"/>
    <s v="44823L8-9_L1CDM-MLB-GANNP4482303 Cloudy (40%-90%)"/>
    <n v="1"/>
    <s v="20220919TDirear"/>
    <d v="1905-07-14T00:00:00"/>
    <s v="09"/>
    <d v="1900-01-18T00:00:00"/>
    <s v="22"/>
    <s v="06"/>
    <s v="45"/>
    <s v="GAN_NP_2500X1254px_16m_L8-9_L1"/>
    <s v="2A_MSIL1C_S2_CD_CLS_AC_20230627T222622_TRUE_60HTE_020CC"/>
    <s v="S2A_MSIL1C_NP_20220919TDirear_Disregarded_53.3CC"/>
  </r>
  <r>
    <m/>
    <x v="1"/>
    <x v="0"/>
    <s v="-39.18, 175.58 | Zoom:13"/>
    <b v="1"/>
    <s v="New Zealand"/>
    <x v="4"/>
    <s v="NP"/>
    <d v="2022-09-12T00:00:00"/>
    <n v="37.700000000000003"/>
    <s v="22:00:31 UTC"/>
    <n v="41.5"/>
    <x v="2"/>
    <s v="PNG"/>
    <x v="2"/>
    <x v="1"/>
    <n v="41.5"/>
    <n v="50"/>
    <x v="1"/>
    <s v="44816L8-9_L1CDM-MLB-GANNP4481603 Cloudy (40%-90%)"/>
    <n v="1"/>
    <s v="20220912TDirear"/>
    <d v="1905-07-14T00:00:00"/>
    <s v="09"/>
    <d v="1900-01-11T00:00:00"/>
    <s v="22"/>
    <s v="00"/>
    <s v="31"/>
    <s v="GAN_NP_2500X1254px_16m_L8-9_L1"/>
    <s v="2A_MSIL1C_S2_CD_CLS_AC_20230627T222622_TRUE_60HTE_020CC"/>
    <s v="S2A_MSIL1C_NP_20220912TDirear_Disregarded_41.5CC"/>
  </r>
  <r>
    <m/>
    <x v="1"/>
    <x v="0"/>
    <s v="-39.18, 175.58 | Zoom:13"/>
    <b v="1"/>
    <s v="New Zealand"/>
    <x v="4"/>
    <s v="NP"/>
    <d v="2022-09-11T00:00:00"/>
    <n v="37.4"/>
    <s v="22:07:02 UTC"/>
    <n v="82.3"/>
    <x v="2"/>
    <s v="PNG"/>
    <x v="2"/>
    <x v="1"/>
    <n v="82.3"/>
    <n v="90"/>
    <x v="1"/>
    <s v="44815L8-9_L1CDM-MLB-GANNP4481503 Cloudy (40%-90%)"/>
    <n v="1"/>
    <s v="20220911TDirear"/>
    <d v="1905-07-14T00:00:00"/>
    <s v="09"/>
    <d v="1900-01-10T00:00:00"/>
    <s v="22"/>
    <s v="07"/>
    <s v="02"/>
    <s v="GAN_NP_2500X1254px_16m_L8-9_L1"/>
    <s v="2A_MSIL1C_S2_CD_CLS_AC_20230627T222622_TRUE_60HTE_020CC"/>
    <s v="S2A_MSIL1C_NP_20220911TDirear_Disregarded_82.3CC"/>
  </r>
  <r>
    <m/>
    <x v="1"/>
    <x v="0"/>
    <s v="-39.18, 175.58 | Zoom:13"/>
    <b v="1"/>
    <s v="New Zealand"/>
    <x v="4"/>
    <s v="NP"/>
    <d v="2022-09-04T00:00:00"/>
    <n v="34.799999999999997"/>
    <s v="22:00:48 UTC"/>
    <n v="100"/>
    <x v="2"/>
    <s v="PNG"/>
    <x v="2"/>
    <x v="1"/>
    <n v="100"/>
    <n v="100"/>
    <x v="2"/>
    <s v="44808L8-9_L1CDM-MLB-GANNP4480804 Overcast (100%)"/>
    <n v="1"/>
    <s v="20220904TDirear"/>
    <d v="1905-07-14T00:00:00"/>
    <s v="09"/>
    <s v="04"/>
    <s v="22"/>
    <s v="00"/>
    <s v="48"/>
    <s v="GAN_NP_2500X1254px_16m_L8-9_L1"/>
    <s v="2A_MSIL1C_S2_CD_CLS_AC_20230627T222622_TRUE_60HTE_020CC"/>
    <s v="S2A_MSIL1C_NP_20220904TDirear_Disregarded_100CC"/>
  </r>
  <r>
    <m/>
    <x v="1"/>
    <x v="0"/>
    <s v="-39.18, 175.58 | Zoom:13"/>
    <b v="1"/>
    <s v="New Zealand"/>
    <x v="4"/>
    <s v="NP"/>
    <d v="2022-09-03T00:00:00"/>
    <n v="34.4"/>
    <s v="22:06:40 UTC"/>
    <n v="45.1"/>
    <x v="2"/>
    <s v="PNG"/>
    <x v="2"/>
    <x v="1"/>
    <n v="45.1"/>
    <n v="50"/>
    <x v="1"/>
    <s v="44807L8-9_L1CDM-MLB-GANNP4480703 Cloudy (40%-90%)"/>
    <n v="1"/>
    <s v="20220903TDirear"/>
    <d v="1905-07-14T00:00:00"/>
    <s v="09"/>
    <s v="03"/>
    <s v="22"/>
    <s v="06"/>
    <s v="40"/>
    <s v="GAN_NP_2500X1254px_16m_L8-9_L1"/>
    <s v="2A_MSIL1C_S2_CD_CLS_AC_20230627T222622_TRUE_60HTE_020CC"/>
    <s v="S2A_MSIL1C_NP_20220903TDirear_Disregarded_45.1CC"/>
  </r>
  <r>
    <m/>
    <x v="1"/>
    <x v="0"/>
    <s v="-39.18, 175.58 | Zoom:13"/>
    <b v="1"/>
    <s v="New Zealand"/>
    <x v="4"/>
    <s v="NP"/>
    <d v="2022-08-27T00:00:00"/>
    <n v="32"/>
    <s v="22:00:29 UTC"/>
    <n v="38.4"/>
    <x v="2"/>
    <s v="PNG"/>
    <x v="2"/>
    <x v="1"/>
    <n v="38.4"/>
    <n v="40"/>
    <x v="1"/>
    <s v="44800L8-9_L1CDM-MLB-GANNP4480003 Cloudy (40%-90%)"/>
    <n v="1"/>
    <s v="20220827TDirear"/>
    <d v="1905-07-14T00:00:00"/>
    <s v="08"/>
    <d v="1900-01-26T00:00:00"/>
    <s v="22"/>
    <s v="00"/>
    <s v="29"/>
    <s v="GAN_NP_2500X1254px_16m_L8-9_L1"/>
    <s v="2A_MSIL1C_S2_CD_CLS_AC_20230627T222622_TRUE_60HTE_020CC"/>
    <s v="S2A_MSIL1C_NP_20220827TDirear_Disregarded_38.4CC"/>
  </r>
  <r>
    <m/>
    <x v="1"/>
    <x v="0"/>
    <s v="-39.18, 175.58 | Zoom:13"/>
    <b v="1"/>
    <s v="New Zealand"/>
    <x v="4"/>
    <s v="NP"/>
    <d v="2022-08-26T00:00:00"/>
    <n v="31.7"/>
    <s v="22:06:58 UTC"/>
    <n v="43.9"/>
    <x v="2"/>
    <s v="PNG"/>
    <x v="2"/>
    <x v="1"/>
    <n v="43.9"/>
    <n v="50"/>
    <x v="1"/>
    <s v="44799L8-9_L1CDM-MLB-GANNP4479903 Cloudy (40%-90%)"/>
    <n v="1"/>
    <s v="20220826TDirear"/>
    <d v="1905-07-14T00:00:00"/>
    <s v="08"/>
    <d v="1900-01-25T00:00:00"/>
    <s v="22"/>
    <s v="06"/>
    <s v="58"/>
    <s v="GAN_NP_2500X1254px_16m_L8-9_L1"/>
    <s v="2A_MSIL1C_S2_CD_CLS_AC_20230627T222622_TRUE_60HTE_020CC"/>
    <s v="S2A_MSIL1C_NP_20220826TDirear_Disregarded_43.9CC"/>
  </r>
  <r>
    <m/>
    <x v="1"/>
    <x v="0"/>
    <s v="-39.18, 175.58 | Zoom:13"/>
    <b v="1"/>
    <s v="New Zealand"/>
    <x v="4"/>
    <s v="NP"/>
    <d v="2022-08-19T00:00:00"/>
    <n v="29.4"/>
    <s v="22:00:47 UTC"/>
    <n v="68.7"/>
    <x v="2"/>
    <s v="PNG"/>
    <x v="2"/>
    <x v="1"/>
    <n v="68.7"/>
    <n v="70"/>
    <x v="1"/>
    <s v="44792L8-9_L1CDM-MLB-GANNP4479203 Cloudy (40%-90%)"/>
    <n v="1"/>
    <s v="20220819TDirear"/>
    <d v="1905-07-14T00:00:00"/>
    <s v="08"/>
    <d v="1900-01-18T00:00:00"/>
    <s v="22"/>
    <s v="00"/>
    <s v="47"/>
    <s v="GAN_NP_2500X1254px_16m_L8-9_L1"/>
    <s v="2A_MSIL1C_S2_CD_CLS_AC_20230627T222622_TRUE_60HTE_020CC"/>
    <s v="S2A_MSIL1C_NP_20220819TDirear_Disregarded_68.7CC"/>
  </r>
  <r>
    <m/>
    <x v="1"/>
    <x v="0"/>
    <s v="-39.18, 175.58 | Zoom:13"/>
    <b v="1"/>
    <s v="New Zealand"/>
    <x v="4"/>
    <s v="NP"/>
    <d v="2022-08-18T00:00:00"/>
    <n v="29"/>
    <s v="22:06:39 UTC"/>
    <n v="100"/>
    <x v="2"/>
    <s v="PNG"/>
    <x v="2"/>
    <x v="1"/>
    <n v="100"/>
    <n v="100"/>
    <x v="2"/>
    <s v="44791L8-9_L1CDM-MLB-GANNP4479104 Overcast (100%)"/>
    <n v="1"/>
    <s v="20220818TDirear"/>
    <d v="1905-07-14T00:00:00"/>
    <s v="08"/>
    <d v="1900-01-17T00:00:00"/>
    <s v="22"/>
    <s v="06"/>
    <s v="39"/>
    <s v="GAN_NP_2500X1254px_16m_L8-9_L1"/>
    <s v="2A_MSIL1C_S2_CD_CLS_AC_20230627T222622_TRUE_60HTE_020CC"/>
    <s v="S2A_MSIL1C_NP_20220818TDirear_Disregarded_100CC"/>
  </r>
  <r>
    <m/>
    <x v="1"/>
    <x v="0"/>
    <s v="-39.18, 175.58 | Zoom:13"/>
    <b v="1"/>
    <s v="New Zealand"/>
    <x v="4"/>
    <s v="NP"/>
    <d v="2022-08-11T00:00:00"/>
    <n v="27"/>
    <s v="22:00:25 UTC"/>
    <n v="24.1"/>
    <x v="2"/>
    <s v="PNG"/>
    <x v="2"/>
    <x v="1"/>
    <n v="24.1"/>
    <n v="30"/>
    <x v="0"/>
    <s v="44784L8-9_L1CDM-MLB-GANNP4478402 Sunny (10%-30%)"/>
    <n v="1"/>
    <s v="20220811TDirear"/>
    <d v="1905-07-14T00:00:00"/>
    <s v="08"/>
    <d v="1900-01-10T00:00:00"/>
    <s v="22"/>
    <s v="00"/>
    <s v="25"/>
    <s v="GAN_NP_2500X1254px_16m_L8-9_L1"/>
    <s v="2A_MSIL1C_S2_CD_CLS_AC_20230627T222622_TRUE_60HTE_020CC"/>
    <s v="S2A_MSIL1C_NP_20220811TDirear_Disregarded_24.1CC"/>
  </r>
  <r>
    <m/>
    <x v="1"/>
    <x v="0"/>
    <s v="-39.18, 175.58 | Zoom:13"/>
    <b v="1"/>
    <s v="New Zealand"/>
    <x v="4"/>
    <s v="NP"/>
    <d v="2022-08-10T00:00:00"/>
    <n v="26.7"/>
    <s v="22:06:56 UTC"/>
    <n v="11.5"/>
    <x v="2"/>
    <s v="PNG"/>
    <x v="2"/>
    <x v="1"/>
    <n v="11.5"/>
    <n v="20"/>
    <x v="0"/>
    <s v="44783L8-9_L1CDM-MLB-GANNP4478302 Sunny (10%-30%)"/>
    <n v="1"/>
    <s v="20220810TDirear"/>
    <d v="1905-07-14T00:00:00"/>
    <s v="08"/>
    <d v="1900-01-09T00:00:00"/>
    <s v="22"/>
    <s v="06"/>
    <s v="56"/>
    <s v="GAN_NP_2500X1254px_16m_L8-9_L1"/>
    <s v="2A_MSIL1C_S2_CD_CLS_AC_20230627T222622_TRUE_60HTE_020CC"/>
    <s v="S2A_MSIL1C_NP_20220810TDirear_Disregarded_11.5CC"/>
  </r>
  <r>
    <m/>
    <x v="1"/>
    <x v="0"/>
    <s v="-39.18, 175.58 | Zoom:13"/>
    <b v="1"/>
    <s v="New Zealand"/>
    <x v="4"/>
    <s v="NP"/>
    <d v="2022-08-03T00:00:00"/>
    <n v="24.9"/>
    <s v="22:00:42 UTC"/>
    <n v="17.100000000000001"/>
    <x v="2"/>
    <s v="PNG"/>
    <x v="2"/>
    <x v="1"/>
    <n v="17.100000000000001"/>
    <n v="20"/>
    <x v="0"/>
    <s v="44776L8-9_L1CDM-MLB-GANNP4477602 Sunny (10%-30%)"/>
    <n v="1"/>
    <s v="20220803TDirear"/>
    <d v="1905-07-14T00:00:00"/>
    <s v="08"/>
    <s v="03"/>
    <s v="22"/>
    <s v="00"/>
    <s v="42"/>
    <s v="GAN_NP_2500X1254px_16m_L8-9_L1"/>
    <s v="2A_MSIL1C_S2_CD_CLS_AC_20230627T222622_TRUE_60HTE_020CC"/>
    <s v="S2A_MSIL1C_NP_20220803TDirear_Disregarded_17.1CC"/>
  </r>
  <r>
    <m/>
    <x v="1"/>
    <x v="0"/>
    <s v="-39.18, 175.58 | Zoom:13"/>
    <b v="1"/>
    <s v="New Zealand"/>
    <x v="4"/>
    <s v="NP"/>
    <d v="2022-08-02T00:00:00"/>
    <n v="24.6"/>
    <s v="22:06:31 UTC"/>
    <n v="89.2"/>
    <x v="2"/>
    <s v="PNG"/>
    <x v="2"/>
    <x v="1"/>
    <n v="89.2"/>
    <n v="90"/>
    <x v="1"/>
    <s v="44775L8-9_L1CDM-MLB-GANNP4477503 Cloudy (40%-90%)"/>
    <n v="1"/>
    <s v="20220802TDirear"/>
    <d v="1905-07-14T00:00:00"/>
    <s v="08"/>
    <s v="02"/>
    <s v="22"/>
    <s v="06"/>
    <s v="31"/>
    <s v="GAN_NP_2500X1254px_16m_L8-9_L1"/>
    <s v="2A_MSIL1C_S2_CD_CLS_AC_20230627T222622_TRUE_60HTE_020CC"/>
    <s v="S2A_MSIL1C_NP_20220802TDirear_Disregarded_89.2CC"/>
  </r>
  <r>
    <m/>
    <x v="1"/>
    <x v="0"/>
    <s v="-39.18, 175.58 | Zoom:13"/>
    <b v="1"/>
    <s v="New Zealand"/>
    <x v="4"/>
    <s v="NP"/>
    <d v="2022-07-26T00:00:00"/>
    <n v="23.1"/>
    <s v="22:00:15 UTC"/>
    <n v="77.8"/>
    <x v="2"/>
    <s v="PNG"/>
    <x v="2"/>
    <x v="1"/>
    <n v="77.8"/>
    <n v="80"/>
    <x v="1"/>
    <s v="44768L8-9_L1CDM-MLB-GANNP4476803 Cloudy (40%-90%)"/>
    <n v="1"/>
    <s v="20220726TDirear"/>
    <d v="1905-07-14T00:00:00"/>
    <s v="07"/>
    <d v="1900-01-25T00:00:00"/>
    <s v="22"/>
    <s v="00"/>
    <s v="15"/>
    <s v="GAN_NP_2500X1254px_16m_L8-9_L1"/>
    <s v="2A_MSIL1C_S2_CD_CLS_AC_20230627T222622_TRUE_60HTE_020CC"/>
    <s v="S2A_MSIL1C_NP_20220726TDirear_Disregarded_77.8CC"/>
  </r>
  <r>
    <m/>
    <x v="1"/>
    <x v="0"/>
    <s v="-39.18, 175.58 | Zoom:13"/>
    <b v="1"/>
    <s v="New Zealand"/>
    <x v="4"/>
    <s v="NP"/>
    <d v="2022-07-25T00:00:00"/>
    <n v="23"/>
    <s v="22:06:47 UTC"/>
    <n v="49.7"/>
    <x v="2"/>
    <s v="PNG"/>
    <x v="2"/>
    <x v="1"/>
    <n v="49.7"/>
    <n v="50"/>
    <x v="1"/>
    <s v="44767L8-9_L1CDM-MLB-GANNP4476703 Cloudy (40%-90%)"/>
    <n v="1"/>
    <s v="20220725TDirear"/>
    <d v="1905-07-14T00:00:00"/>
    <s v="07"/>
    <d v="1900-01-24T00:00:00"/>
    <s v="22"/>
    <s v="06"/>
    <s v="47"/>
    <s v="GAN_NP_2500X1254px_16m_L8-9_L1"/>
    <s v="2A_MSIL1C_S2_CD_CLS_AC_20230627T222622_TRUE_60HTE_020CC"/>
    <s v="S2A_MSIL1C_NP_20220725TDirear_Disregarded_49.7CC"/>
  </r>
  <r>
    <m/>
    <x v="1"/>
    <x v="0"/>
    <s v="-39.18, 175.58 | Zoom:13"/>
    <b v="1"/>
    <s v="New Zealand"/>
    <x v="4"/>
    <s v="NP"/>
    <d v="2022-07-18T00:00:00"/>
    <n v="21.8"/>
    <s v="22:00:31 UTC"/>
    <n v="93.3"/>
    <x v="2"/>
    <s v="PNG"/>
    <x v="2"/>
    <x v="1"/>
    <n v="93.3"/>
    <n v="100"/>
    <x v="2"/>
    <s v="44760L8-9_L1CDM-MLB-GANNP4476004 Overcast (100%)"/>
    <n v="1"/>
    <s v="20220718TDirear"/>
    <d v="1905-07-14T00:00:00"/>
    <s v="07"/>
    <d v="1900-01-17T00:00:00"/>
    <s v="22"/>
    <s v="00"/>
    <s v="31"/>
    <s v="GAN_NP_2500X1254px_16m_L8-9_L1"/>
    <s v="2A_MSIL1C_S2_CD_CLS_AC_20230627T222622_TRUE_60HTE_020CC"/>
    <s v="S2A_MSIL1C_NP_20220718TDirear_Disregarded_93.3CC"/>
  </r>
  <r>
    <m/>
    <x v="1"/>
    <x v="0"/>
    <s v="-39.18, 175.58 | Zoom:13"/>
    <b v="1"/>
    <s v="New Zealand"/>
    <x v="4"/>
    <s v="NP"/>
    <d v="2022-07-17T00:00:00"/>
    <n v="21.6"/>
    <s v="22:06:17 UTC"/>
    <n v="78.3"/>
    <x v="2"/>
    <s v="PNG"/>
    <x v="2"/>
    <x v="1"/>
    <n v="78.3"/>
    <n v="80"/>
    <x v="1"/>
    <s v="44759L8-9_L1CDM-MLB-GANNP4475903 Cloudy (40%-90%)"/>
    <n v="1"/>
    <s v="20220717TDirear"/>
    <d v="1905-07-14T00:00:00"/>
    <s v="07"/>
    <d v="1900-01-16T00:00:00"/>
    <s v="22"/>
    <s v="06"/>
    <s v="17"/>
    <s v="GAN_NP_2500X1254px_16m_L8-9_L1"/>
    <s v="2A_MSIL1C_S2_CD_CLS_AC_20230627T222622_TRUE_60HTE_020CC"/>
    <s v="S2A_MSIL1C_NP_20220717TDirear_Disregarded_78.3CC"/>
  </r>
  <r>
    <m/>
    <x v="1"/>
    <x v="0"/>
    <s v="-39.18, 175.58 | Zoom:13"/>
    <b v="1"/>
    <s v="New Zealand"/>
    <x v="4"/>
    <s v="NP"/>
    <d v="2022-07-10T00:00:00"/>
    <n v="20.7"/>
    <s v="22:00:04 UTC"/>
    <n v="79.900000000000006"/>
    <x v="2"/>
    <s v="PNG"/>
    <x v="2"/>
    <x v="1"/>
    <n v="79.900000000000006"/>
    <n v="80"/>
    <x v="1"/>
    <s v="44752L8-9_L1CDM-MLB-GANNP4475203 Cloudy (40%-90%)"/>
    <n v="1"/>
    <s v="20220710TDirear"/>
    <d v="1905-07-14T00:00:00"/>
    <s v="07"/>
    <d v="1900-01-09T00:00:00"/>
    <s v="22"/>
    <s v="00"/>
    <s v="04"/>
    <s v="GAN_NP_2500X1254px_16m_L8-9_L1"/>
    <s v="2A_MSIL1C_S2_CD_CLS_AC_20230627T222622_TRUE_60HTE_020CC"/>
    <s v="S2A_MSIL1C_NP_20220710TDirear_Disregarded_79.9CC"/>
  </r>
  <r>
    <m/>
    <x v="1"/>
    <x v="0"/>
    <s v="-39.18, 175.58 | Zoom:13"/>
    <b v="1"/>
    <s v="New Zealand"/>
    <x v="4"/>
    <s v="NP"/>
    <d v="2022-07-09T00:00:00"/>
    <n v="20.7"/>
    <s v="22:06:40 UTC"/>
    <n v="58.9"/>
    <x v="2"/>
    <s v="PNG"/>
    <x v="2"/>
    <x v="1"/>
    <n v="58.9"/>
    <n v="60"/>
    <x v="1"/>
    <s v="44751L8-9_L1CDM-MLB-GANNP4475103 Cloudy (40%-90%)"/>
    <n v="1"/>
    <s v="20220709TDirear"/>
    <d v="1905-07-14T00:00:00"/>
    <s v="07"/>
    <s v="09"/>
    <s v="22"/>
    <s v="06"/>
    <s v="40"/>
    <s v="GAN_NP_2500X1254px_16m_L8-9_L1"/>
    <s v="2A_MSIL1C_S2_CD_CLS_AC_20230627T222622_TRUE_60HTE_020CC"/>
    <s v="S2A_MSIL1C_NP_20220709TDirear_Disregarded_58.9CC"/>
  </r>
  <r>
    <m/>
    <x v="1"/>
    <x v="0"/>
    <s v="-39.18, 175.58 | Zoom:13"/>
    <b v="1"/>
    <s v="New Zealand"/>
    <x v="4"/>
    <s v="NP"/>
    <d v="2022-07-02T00:00:00"/>
    <n v="20.2"/>
    <s v="22:00:29 UTC"/>
    <n v="48.7"/>
    <x v="2"/>
    <s v="PNG"/>
    <x v="2"/>
    <x v="1"/>
    <n v="48.7"/>
    <n v="50"/>
    <x v="1"/>
    <s v="44744L8-9_L1CDM-MLB-GANNP4474403 Cloudy (40%-90%)"/>
    <n v="1"/>
    <s v="20220702TDirear"/>
    <d v="1905-07-14T00:00:00"/>
    <s v="07"/>
    <s v="02"/>
    <s v="22"/>
    <s v="00"/>
    <s v="29"/>
    <s v="GAN_NP_2500X1254px_16m_L8-9_L1"/>
    <s v="2A_MSIL1C_S2_CD_CLS_AC_20230627T222622_TRUE_60HTE_020CC"/>
    <s v="S2A_MSIL1C_NP_20220702TDirear_Disregarded_48.7CC"/>
  </r>
  <r>
    <m/>
    <x v="1"/>
    <x v="0"/>
    <s v="-39.18, 175.58 | Zoom:13"/>
    <b v="1"/>
    <s v="New Zealand"/>
    <x v="4"/>
    <s v="NP"/>
    <d v="2022-07-01T00:00:00"/>
    <n v="20.100000000000001"/>
    <s v="22:06:18 UTC"/>
    <n v="7.8"/>
    <x v="2"/>
    <s v="PNG"/>
    <x v="2"/>
    <x v="1"/>
    <n v="7.8"/>
    <n v="10"/>
    <x v="0"/>
    <s v="44743L8-9_L1CDM-MLB-GANNP4474302 Sunny (10%-30%)"/>
    <n v="1"/>
    <s v="20220701TDirear"/>
    <d v="1905-07-14T00:00:00"/>
    <s v="07"/>
    <s v="01"/>
    <s v="22"/>
    <s v="06"/>
    <s v="18"/>
    <s v="GAN_NP_2500X1254px_16m_L8-9_L1"/>
    <s v="2A_MSIL1C_S2_CD_CLS_AC_20230627T222622_TRUE_60HTE_020CC"/>
    <s v="S2A_MSIL1C_NP_20220701TDirear_Disregarded_7.8CC"/>
  </r>
  <r>
    <m/>
    <x v="1"/>
    <x v="0"/>
    <s v="-39.18, 175.58 | Zoom:13"/>
    <b v="1"/>
    <s v="New Zealand"/>
    <x v="4"/>
    <s v="NP"/>
    <d v="2022-06-24T00:00:00"/>
    <n v="19.899999999999999"/>
    <s v="22:00:08 UTC"/>
    <n v="83.1"/>
    <x v="2"/>
    <s v="PNG"/>
    <x v="2"/>
    <x v="2"/>
    <n v="83.1"/>
    <n v="90"/>
    <x v="1"/>
    <s v="44736L8-9_L1CDM-MLB-GANNP4473603 Cloudy (40%-90%)"/>
    <n v="1"/>
    <s v="20220624TDirear"/>
    <d v="1905-07-14T00:00:00"/>
    <s v="06"/>
    <d v="1900-01-23T00:00:00"/>
    <s v="22"/>
    <s v="00"/>
    <s v="08"/>
    <s v="GAN_NP_2500X1254px_16m_L8-9_L1"/>
    <s v="2A_MSIL1C_S2_CD_CLS_AC_20230627T222622_TRUE_60HTE_020CC"/>
    <s v="S2A_MSIL1C_NP_20220624TDirear_Disregarded_83.1CC"/>
  </r>
  <r>
    <m/>
    <x v="1"/>
    <x v="0"/>
    <s v="-39.18, 175.58 | Zoom:13"/>
    <b v="1"/>
    <s v="New Zealand"/>
    <x v="4"/>
    <s v="NP"/>
    <d v="2022-06-23T00:00:00"/>
    <n v="20"/>
    <s v="22:06:39 UTC"/>
    <n v="83.3"/>
    <x v="2"/>
    <s v="PNG"/>
    <x v="2"/>
    <x v="2"/>
    <n v="83.3"/>
    <n v="90"/>
    <x v="1"/>
    <s v="44735L8-9_L1CDM-MLB-GANNP4473503 Cloudy (40%-90%)"/>
    <n v="1"/>
    <s v="20220623TDirear"/>
    <d v="1905-07-14T00:00:00"/>
    <s v="06"/>
    <d v="1900-01-22T00:00:00"/>
    <s v="22"/>
    <s v="06"/>
    <s v="39"/>
    <s v="GAN_NP_2500X1254px_16m_L8-9_L1"/>
    <s v="2A_MSIL1C_S2_CD_CLS_AC_20230627T222622_TRUE_60HTE_020CC"/>
    <s v="S2A_MSIL1C_NP_20220623TDirear_Disregarded_83.3CC"/>
  </r>
  <r>
    <m/>
    <x v="1"/>
    <x v="0"/>
    <s v="-39.18, 175.58 | Zoom:13"/>
    <b v="1"/>
    <s v="New Zealand"/>
    <x v="4"/>
    <s v="NP"/>
    <d v="2022-06-16T00:00:00"/>
    <n v="20.2"/>
    <s v="22:00:26 UTC"/>
    <n v="95.3"/>
    <x v="2"/>
    <s v="PNG"/>
    <x v="2"/>
    <x v="2"/>
    <n v="95.3"/>
    <n v="100"/>
    <x v="2"/>
    <s v="44728L8-9_L1CDM-MLB-GANNP4472804 Overcast (100%)"/>
    <n v="1"/>
    <s v="20220616TDirear"/>
    <d v="1905-07-14T00:00:00"/>
    <s v="06"/>
    <d v="1900-01-15T00:00:00"/>
    <s v="22"/>
    <s v="00"/>
    <s v="26"/>
    <s v="GAN_NP_2500X1254px_16m_L8-9_L1"/>
    <s v="2A_MSIL1C_S2_CD_CLS_AC_20230627T222622_TRUE_60HTE_020CC"/>
    <s v="S2A_MSIL1C_NP_20220616TDirear_Disregarded_95.3CC"/>
  </r>
  <r>
    <m/>
    <x v="1"/>
    <x v="0"/>
    <s v="-39.18, 175.58 | Zoom:13"/>
    <b v="1"/>
    <s v="New Zealand"/>
    <x v="4"/>
    <s v="NP"/>
    <d v="2022-06-15T00:00:00"/>
    <n v="20.2"/>
    <s v="22:06:03 UTC"/>
    <n v="49.6"/>
    <x v="2"/>
    <s v="PNG"/>
    <x v="2"/>
    <x v="2"/>
    <n v="49.6"/>
    <n v="50"/>
    <x v="1"/>
    <s v="44727L8-9_L1CDM-MLB-GANNP4472703 Cloudy (40%-90%)"/>
    <n v="1"/>
    <s v="20220615TDirear"/>
    <d v="1905-07-14T00:00:00"/>
    <s v="06"/>
    <d v="1900-01-14T00:00:00"/>
    <s v="22"/>
    <s v="06"/>
    <s v="03"/>
    <s v="GAN_NP_2500X1254px_16m_L8-9_L1"/>
    <s v="2A_MSIL1C_S2_CD_CLS_AC_20230627T222622_TRUE_60HTE_020CC"/>
    <s v="S2A_MSIL1C_NP_20220615TDirear_Disregarded_49.6CC"/>
  </r>
  <r>
    <m/>
    <x v="1"/>
    <x v="0"/>
    <s v="-39.18, 175.58 | Zoom:13"/>
    <b v="1"/>
    <s v="New Zealand"/>
    <x v="4"/>
    <s v="NP"/>
    <d v="2022-06-08T00:00:00"/>
    <n v="20.7"/>
    <s v="21:59:47 UTC"/>
    <n v="98.8"/>
    <x v="2"/>
    <s v="PNG"/>
    <x v="2"/>
    <x v="2"/>
    <n v="98.8"/>
    <n v="100"/>
    <x v="2"/>
    <s v="44720L8-9_L1CDM-MLB-GANNP4472004 Overcast (100%)"/>
    <n v="1"/>
    <s v="20220608TDirear"/>
    <d v="1905-07-14T00:00:00"/>
    <s v="06"/>
    <s v="08"/>
    <s v="21"/>
    <s v="59"/>
    <s v="47"/>
    <s v="GAN_NP_2500X1254px_16m_L8-9_L1"/>
    <s v="2A_MSIL1C_S2_CD_CLS_AC_20230627T222622_TRUE_60HTE_020CC"/>
    <s v="S2A_MSIL1C_NP_20220608TDirear_Disregarded_98.8CC"/>
  </r>
  <r>
    <m/>
    <x v="1"/>
    <x v="0"/>
    <s v="-39.18, 175.58 | Zoom:13"/>
    <b v="1"/>
    <s v="New Zealand"/>
    <x v="4"/>
    <s v="NP"/>
    <d v="2022-06-07T00:00:00"/>
    <n v="20.9"/>
    <s v="22:06:31 UTC"/>
    <n v="32.1"/>
    <x v="2"/>
    <s v="PNG"/>
    <x v="2"/>
    <x v="2"/>
    <n v="32.1"/>
    <n v="40"/>
    <x v="1"/>
    <s v="44719L8-9_L1CDM-MLB-GANNP4471903 Cloudy (40%-90%)"/>
    <n v="1"/>
    <s v="20220607TDirear"/>
    <d v="1905-07-14T00:00:00"/>
    <s v="06"/>
    <s v="07"/>
    <s v="22"/>
    <s v="06"/>
    <s v="31"/>
    <s v="GAN_NP_2500X1254px_16m_L8-9_L1"/>
    <s v="2A_MSIL1C_S2_CD_CLS_AC_20230627T222622_TRUE_60HTE_020CC"/>
    <s v="S2A_MSIL1C_NP_20220607TDirear_Disregarded_32.1CC"/>
  </r>
  <r>
    <m/>
    <x v="1"/>
    <x v="0"/>
    <s v="-39.18, 175.58 | Zoom:13"/>
    <b v="1"/>
    <s v="New Zealand"/>
    <x v="4"/>
    <s v="NP"/>
    <d v="2022-05-31T00:00:00"/>
    <n v="21.7"/>
    <s v="22:00:14 UTC"/>
    <n v="59.4"/>
    <x v="2"/>
    <s v="PNG"/>
    <x v="2"/>
    <x v="2"/>
    <n v="59.4"/>
    <n v="60"/>
    <x v="1"/>
    <s v="44712L8-9_L1CDM-MLB-GANNP4471203 Cloudy (40%-90%)"/>
    <n v="1"/>
    <s v="20220531TDirear"/>
    <d v="1905-07-14T00:00:00"/>
    <s v="05"/>
    <d v="1900-01-30T00:00:00"/>
    <s v="22"/>
    <s v="00"/>
    <s v="14"/>
    <s v="GAN_NP_2500X1254px_16m_L8-9_L1"/>
    <s v="2A_MSIL1C_S2_CD_CLS_AC_20230627T222622_TRUE_60HTE_020CC"/>
    <s v="S2A_MSIL1C_NP_20220531TDirear_Disregarded_59.4CC"/>
  </r>
  <r>
    <m/>
    <x v="1"/>
    <x v="0"/>
    <s v="-39.18, 175.58 | Zoom:13"/>
    <b v="1"/>
    <s v="New Zealand"/>
    <x v="4"/>
    <s v="NP"/>
    <d v="2022-05-30T00:00:00"/>
    <n v="21.8"/>
    <s v="22:05:57 UTC"/>
    <n v="61.6"/>
    <x v="2"/>
    <s v="PNG"/>
    <x v="2"/>
    <x v="2"/>
    <n v="61.6"/>
    <n v="70"/>
    <x v="1"/>
    <s v="44711L8-9_L1CDM-MLB-GANNP4471103 Cloudy (40%-90%)"/>
    <n v="1"/>
    <s v="20220530TDirear"/>
    <d v="1905-07-14T00:00:00"/>
    <s v="05"/>
    <d v="1900-01-29T00:00:00"/>
    <s v="22"/>
    <s v="05"/>
    <s v="57"/>
    <s v="GAN_NP_2500X1254px_16m_L8-9_L1"/>
    <s v="2A_MSIL1C_S2_CD_CLS_AC_20230627T222622_TRUE_60HTE_020CC"/>
    <s v="S2A_MSIL1C_NP_20220530TDirear_Disregarded_61.6CC"/>
  </r>
  <r>
    <m/>
    <x v="1"/>
    <x v="0"/>
    <s v="-39.18, 175.58 | Zoom:13"/>
    <b v="1"/>
    <s v="New Zealand"/>
    <x v="4"/>
    <s v="NP"/>
    <d v="2022-05-23T00:00:00"/>
    <n v="22.9"/>
    <s v="21:59:45 UTC"/>
    <n v="38.1"/>
    <x v="2"/>
    <s v="PNG"/>
    <x v="2"/>
    <x v="2"/>
    <n v="38.1"/>
    <n v="40"/>
    <x v="1"/>
    <s v="44704L8-9_L1CDM-MLB-GANNP4470403 Cloudy (40%-90%)"/>
    <n v="1"/>
    <s v="20220523TDirear"/>
    <d v="1905-07-14T00:00:00"/>
    <s v="05"/>
    <d v="1900-01-22T00:00:00"/>
    <s v="21"/>
    <s v="59"/>
    <s v="45"/>
    <s v="GAN_NP_2500X1254px_16m_L8-9_L1"/>
    <s v="2A_MSIL1C_S2_CD_CLS_AC_20230627T222622_TRUE_60HTE_020CC"/>
    <s v="S2A_MSIL1C_NP_20220523TDirear_Disregarded_38.1CC"/>
  </r>
  <r>
    <m/>
    <x v="1"/>
    <x v="0"/>
    <s v="-39.18, 175.58 | Zoom:13"/>
    <b v="1"/>
    <s v="New Zealand"/>
    <x v="4"/>
    <s v="NP"/>
    <d v="2022-05-22T00:00:00"/>
    <n v="23.1"/>
    <s v="22:06:22 UTC"/>
    <n v="15.6"/>
    <x v="2"/>
    <s v="PNG"/>
    <x v="2"/>
    <x v="2"/>
    <n v="15.6"/>
    <n v="20"/>
    <x v="0"/>
    <s v="44703L8-9_L1CDM-MLB-GANNP4470302 Sunny (10%-30%)"/>
    <n v="1"/>
    <s v="20220522TDirear"/>
    <d v="1905-07-14T00:00:00"/>
    <s v="05"/>
    <d v="1900-01-21T00:00:00"/>
    <s v="22"/>
    <s v="06"/>
    <s v="22"/>
    <s v="GAN_NP_2500X1254px_16m_L8-9_L1"/>
    <s v="2A_MSIL1C_S2_CD_CLS_AC_20230627T222622_TRUE_60HTE_020CC"/>
    <s v="S2A_MSIL1C_NP_20220522TDirear_Disregarded_15.6CC"/>
  </r>
  <r>
    <m/>
    <x v="1"/>
    <x v="0"/>
    <s v="-39.18, 175.58 | Zoom:13"/>
    <b v="1"/>
    <s v="New Zealand"/>
    <x v="4"/>
    <s v="NP"/>
    <d v="2022-05-15T00:00:00"/>
    <n v="24.5"/>
    <s v="22:00:11 UTC"/>
    <n v="95.3"/>
    <x v="2"/>
    <s v="PNG"/>
    <x v="2"/>
    <x v="2"/>
    <n v="95.3"/>
    <n v="100"/>
    <x v="2"/>
    <s v="44696L8-9_L1CDM-MLB-GANNP4469604 Overcast (100%)"/>
    <n v="1"/>
    <s v="20220515TDirear"/>
    <d v="1905-07-14T00:00:00"/>
    <s v="05"/>
    <d v="1900-01-14T00:00:00"/>
    <s v="22"/>
    <s v="00"/>
    <s v="11"/>
    <s v="GAN_NP_2500X1254px_16m_L8-9_L1"/>
    <s v="2A_MSIL1C_S2_CD_CLS_AC_20230627T222622_TRUE_60HTE_020CC"/>
    <s v="S2A_MSIL1C_NP_20220515TDirear_Disregarded_95.3CC"/>
  </r>
  <r>
    <m/>
    <x v="1"/>
    <x v="0"/>
    <s v="-39.18, 175.58 | Zoom:13"/>
    <b v="1"/>
    <s v="New Zealand"/>
    <x v="4"/>
    <s v="NP"/>
    <d v="2022-05-14T00:00:00"/>
    <n v="24.7"/>
    <s v="22:06:01 UTC"/>
    <n v="68.099999999999994"/>
    <x v="2"/>
    <s v="PNG"/>
    <x v="2"/>
    <x v="2"/>
    <n v="68.099999999999994"/>
    <n v="70"/>
    <x v="1"/>
    <s v="44695L8-9_L1CDM-MLB-GANNP4469503 Cloudy (40%-90%)"/>
    <n v="1"/>
    <s v="20220514TDirear"/>
    <d v="1905-07-14T00:00:00"/>
    <s v="05"/>
    <d v="1900-01-13T00:00:00"/>
    <s v="22"/>
    <s v="06"/>
    <s v="01"/>
    <s v="GAN_NP_2500X1254px_16m_L8-9_L1"/>
    <s v="2A_MSIL1C_S2_CD_CLS_AC_20230627T222622_TRUE_60HTE_020CC"/>
    <s v="S2A_MSIL1C_NP_20220514TDirear_Disregarded_68.1CC"/>
  </r>
  <r>
    <m/>
    <x v="1"/>
    <x v="0"/>
    <s v="-39.18, 175.58 | Zoom:13"/>
    <b v="1"/>
    <s v="New Zealand"/>
    <x v="4"/>
    <s v="NP"/>
    <d v="2022-05-07T00:00:00"/>
    <n v="26.2"/>
    <s v="21:59:56 UTC"/>
    <n v="41.1"/>
    <x v="2"/>
    <s v="PNG"/>
    <x v="2"/>
    <x v="2"/>
    <n v="41.1"/>
    <n v="50"/>
    <x v="1"/>
    <s v="44688L8-9_L1CDM-MLB-GANNP4468803 Cloudy (40%-90%)"/>
    <n v="1"/>
    <s v="20220507TDirear"/>
    <d v="1905-07-14T00:00:00"/>
    <s v="05"/>
    <s v="07"/>
    <s v="21"/>
    <s v="59"/>
    <s v="56"/>
    <s v="GAN_NP_2500X1254px_16m_L8-9_L1"/>
    <s v="2A_MSIL1C_S2_CD_CLS_AC_20230627T222622_TRUE_60HTE_020CC"/>
    <s v="S2A_MSIL1C_NP_20220507TDirear_Disregarded_41.1CC"/>
  </r>
  <r>
    <m/>
    <x v="1"/>
    <x v="0"/>
    <s v="-39.18, 175.58 | Zoom:13"/>
    <b v="1"/>
    <s v="New Zealand"/>
    <x v="4"/>
    <s v="NP"/>
    <d v="2022-05-06T00:00:00"/>
    <n v="26.5"/>
    <s v="22:06:17 UTC"/>
    <n v="12.9"/>
    <x v="2"/>
    <s v="PNG"/>
    <x v="2"/>
    <x v="2"/>
    <n v="12.9"/>
    <n v="20"/>
    <x v="0"/>
    <s v="44687L8-9_L1CDM-MLB-GANNP4468702 Sunny (10%-30%)"/>
    <n v="1"/>
    <s v="20220506TDirear"/>
    <d v="1905-07-14T00:00:00"/>
    <s v="05"/>
    <s v="06"/>
    <s v="22"/>
    <s v="06"/>
    <s v="17"/>
    <s v="GAN_NP_2500X1254px_16m_L8-9_L1"/>
    <s v="2A_MSIL1C_S2_CD_CLS_AC_20230627T222622_TRUE_60HTE_020CC"/>
    <s v="S2A_MSIL1C_NP_20220506TDirear_Disregarded_12.9CC"/>
  </r>
  <r>
    <m/>
    <x v="1"/>
    <x v="0"/>
    <s v="-39.18, 175.58 | Zoom:13"/>
    <b v="1"/>
    <s v="New Zealand"/>
    <x v="4"/>
    <s v="NP"/>
    <d v="2022-04-29T00:00:00"/>
    <n v="28.2"/>
    <s v="22:00:01 UTC"/>
    <n v="6.5"/>
    <x v="2"/>
    <s v="PNG"/>
    <x v="2"/>
    <x v="2"/>
    <n v="6.5"/>
    <n v="10"/>
    <x v="0"/>
    <s v="44680L8-9_L1CDM-MLB-GANNP4468002 Sunny (10%-30%)"/>
    <n v="1"/>
    <s v="20220429TDirear"/>
    <d v="1905-07-14T00:00:00"/>
    <s v="04"/>
    <d v="1900-01-28T00:00:00"/>
    <s v="22"/>
    <s v="00"/>
    <s v="01"/>
    <s v="GAN_NP_2500X1254px_16m_L8-9_L1"/>
    <s v="2A_MSIL1C_S2_CD_CLS_AC_20230627T222622_TRUE_60HTE_020CC"/>
    <s v="S2A_MSIL1C_NP_20220429TDirear_Disregarded_6.5CC"/>
  </r>
  <r>
    <m/>
    <x v="1"/>
    <x v="0"/>
    <s v="-39.18, 175.58 | Zoom:13"/>
    <b v="1"/>
    <s v="New Zealand"/>
    <x v="4"/>
    <s v="NP"/>
    <d v="2022-04-28T00:00:00"/>
    <n v="28.5"/>
    <s v="22:06:11 UTC"/>
    <n v="8.6999999999999993"/>
    <x v="2"/>
    <s v="PNG"/>
    <x v="2"/>
    <x v="2"/>
    <n v="8.6999999999999993"/>
    <n v="10"/>
    <x v="0"/>
    <s v="44679L8-9_L1CDM-MLB-GANNP4467902 Sunny (10%-30%)"/>
    <n v="1"/>
    <s v="20220428TDirear"/>
    <d v="1905-07-14T00:00:00"/>
    <s v="04"/>
    <d v="1900-01-27T00:00:00"/>
    <s v="22"/>
    <s v="06"/>
    <s v="11"/>
    <s v="GAN_NP_2500X1254px_16m_L8-9_L1"/>
    <s v="2A_MSIL1C_S2_CD_CLS_AC_20230627T222622_TRUE_60HTE_020CC"/>
    <s v="S2A_MSIL1C_NP_20220428TDirear_Disregarded_8.7CC"/>
  </r>
  <r>
    <m/>
    <x v="1"/>
    <x v="0"/>
    <s v="-39.18, 175.58 | Zoom:13"/>
    <b v="1"/>
    <s v="New Zealand"/>
    <x v="4"/>
    <s v="NP"/>
    <d v="2022-04-21T00:00:00"/>
    <n v="30.3"/>
    <s v="22:00:00 UTC"/>
    <n v="52.5"/>
    <x v="2"/>
    <s v="PNG"/>
    <x v="2"/>
    <x v="2"/>
    <n v="52.5"/>
    <n v="60"/>
    <x v="1"/>
    <s v="44672L8-9_L1CDM-MLB-GANNP4467203 Cloudy (40%-90%)"/>
    <n v="1"/>
    <s v="20220421TDirear"/>
    <d v="1905-07-14T00:00:00"/>
    <s v="04"/>
    <d v="1900-01-20T00:00:00"/>
    <s v="22"/>
    <s v="00"/>
    <s v="00"/>
    <s v="GAN_NP_2500X1254px_16m_L8-9_L1"/>
    <s v="2A_MSIL1C_S2_CD_CLS_AC_20230627T222622_TRUE_60HTE_020CC"/>
    <s v="S2A_MSIL1C_NP_20220421TDirear_Disregarded_52.5CC"/>
  </r>
  <r>
    <m/>
    <x v="1"/>
    <x v="0"/>
    <s v="-39.18, 175.58 | Zoom:13"/>
    <b v="1"/>
    <s v="New Zealand"/>
    <x v="4"/>
    <s v="NP"/>
    <d v="2022-04-20T00:00:00"/>
    <n v="30.6"/>
    <s v="22:06:15 UTC"/>
    <n v="83.1"/>
    <x v="2"/>
    <s v="PNG"/>
    <x v="2"/>
    <x v="2"/>
    <n v="83.1"/>
    <n v="90"/>
    <x v="1"/>
    <s v="44671L8-9_L1CDM-MLB-GANNP4467103 Cloudy (40%-90%)"/>
    <n v="1"/>
    <s v="20220420TDirear"/>
    <d v="1905-07-14T00:00:00"/>
    <s v="04"/>
    <d v="1900-01-19T00:00:00"/>
    <s v="22"/>
    <s v="06"/>
    <s v="15"/>
    <s v="GAN_NP_2500X1254px_16m_L8-9_L1"/>
    <s v="2A_MSIL1C_S2_CD_CLS_AC_20230627T222622_TRUE_60HTE_020CC"/>
    <s v="S2A_MSIL1C_NP_20220420TDirear_Disregarded_83.1CC"/>
  </r>
  <r>
    <m/>
    <x v="1"/>
    <x v="0"/>
    <s v="-39.18, 175.58 | Zoom:13"/>
    <b v="1"/>
    <s v="New Zealand"/>
    <x v="4"/>
    <s v="NP"/>
    <d v="2022-04-13T00:00:00"/>
    <n v="32.5"/>
    <s v="22:00:05 UTC"/>
    <n v="3"/>
    <x v="2"/>
    <s v="PNG"/>
    <x v="2"/>
    <x v="2"/>
    <n v="3"/>
    <n v="10"/>
    <x v="0"/>
    <s v="44664L8-9_L1CDM-MLB-GANNP4466402 Sunny (10%-30%)"/>
    <n v="1"/>
    <s v="20220413TDirear"/>
    <d v="1905-07-14T00:00:00"/>
    <s v="04"/>
    <d v="1900-01-12T00:00:00"/>
    <s v="22"/>
    <s v="00"/>
    <s v="05"/>
    <s v="GAN_NP_2500X1254px_16m_L8-9_L1"/>
    <s v="2A_MSIL1C_S2_CD_CLS_AC_20230627T222622_TRUE_60HTE_020CC"/>
    <s v="S2A_MSIL1C_NP_20220413TDirear_Disregarded_3CC"/>
  </r>
  <r>
    <m/>
    <x v="1"/>
    <x v="0"/>
    <s v="-39.18, 175.58 | Zoom:13"/>
    <b v="1"/>
    <s v="New Zealand"/>
    <x v="4"/>
    <s v="NP"/>
    <d v="2022-04-12T00:00:00"/>
    <n v="32.799999999999997"/>
    <s v="22:06:18 UTC"/>
    <n v="96"/>
    <x v="2"/>
    <s v="PNG"/>
    <x v="2"/>
    <x v="2"/>
    <n v="96"/>
    <n v="100"/>
    <x v="2"/>
    <s v="44663L8-9_L1CDM-MLB-GANNP4466304 Overcast (100%)"/>
    <n v="1"/>
    <s v="20220412TDirear"/>
    <d v="1905-07-14T00:00:00"/>
    <s v="04"/>
    <d v="1900-01-11T00:00:00"/>
    <s v="22"/>
    <s v="06"/>
    <s v="18"/>
    <s v="GAN_NP_2500X1254px_16m_L8-9_L1"/>
    <s v="2A_MSIL1C_S2_CD_CLS_AC_20230627T222622_TRUE_60HTE_020CC"/>
    <s v="S2A_MSIL1C_NP_20220412TDirear_Disregarded_96CC"/>
  </r>
  <r>
    <m/>
    <x v="1"/>
    <x v="0"/>
    <s v="-39.18, 175.58 | Zoom:13"/>
    <b v="1"/>
    <s v="New Zealand"/>
    <x v="4"/>
    <s v="NP"/>
    <d v="2022-04-05T00:00:00"/>
    <n v="34.799999999999997"/>
    <s v="22:00:11 UTC"/>
    <n v="75.5"/>
    <x v="2"/>
    <s v="PNG"/>
    <x v="2"/>
    <x v="2"/>
    <n v="75.5"/>
    <n v="80"/>
    <x v="1"/>
    <s v="44656L8-9_L1CDM-MLB-GANNP4465603 Cloudy (40%-90%)"/>
    <n v="1"/>
    <s v="20220405TDirear"/>
    <d v="1905-07-14T00:00:00"/>
    <s v="04"/>
    <s v="05"/>
    <s v="22"/>
    <s v="00"/>
    <s v="11"/>
    <s v="GAN_NP_2500X1254px_16m_L8-9_L1"/>
    <s v="2A_MSIL1C_S2_CD_CLS_AC_20230627T222622_TRUE_60HTE_020CC"/>
    <s v="S2A_MSIL1C_NP_20220405TDirear_Disregarded_75.5CC"/>
  </r>
  <r>
    <m/>
    <x v="1"/>
    <x v="0"/>
    <s v="-39.18, 175.58 | Zoom:13"/>
    <b v="1"/>
    <s v="New Zealand"/>
    <x v="4"/>
    <s v="NP"/>
    <d v="2022-04-04T00:00:00"/>
    <n v="35"/>
    <s v="22:06:11 UTC"/>
    <n v="69.3"/>
    <x v="2"/>
    <s v="PNG"/>
    <x v="2"/>
    <x v="2"/>
    <n v="69.3"/>
    <n v="70"/>
    <x v="1"/>
    <s v="44655L8-9_L1CDM-MLB-GANNP4465503 Cloudy (40%-90%)"/>
    <n v="1"/>
    <s v="20220404TDirear"/>
    <d v="1905-07-14T00:00:00"/>
    <s v="04"/>
    <s v="04"/>
    <s v="22"/>
    <s v="06"/>
    <s v="11"/>
    <s v="GAN_NP_2500X1254px_16m_L8-9_L1"/>
    <s v="2A_MSIL1C_S2_CD_CLS_AC_20230627T222622_TRUE_60HTE_020CC"/>
    <s v="S2A_MSIL1C_NP_20220404TDirear_Disregarded_69.3CC"/>
  </r>
  <r>
    <m/>
    <x v="1"/>
    <x v="0"/>
    <s v="-39.18, 175.58 | Zoom:13"/>
    <b v="1"/>
    <s v="New Zealand"/>
    <x v="4"/>
    <s v="NP"/>
    <d v="2022-03-28T00:00:00"/>
    <n v="37"/>
    <s v="22:00:00 UTC"/>
    <n v="69.5"/>
    <x v="2"/>
    <s v="PNG"/>
    <x v="2"/>
    <x v="2"/>
    <n v="69.5"/>
    <n v="70"/>
    <x v="1"/>
    <s v="44648L8-9_L1CDM-MLB-GANNP4464803 Cloudy (40%-90%)"/>
    <n v="1"/>
    <s v="20220328TDirear"/>
    <d v="1905-07-14T00:00:00"/>
    <s v="03"/>
    <d v="1900-01-27T00:00:00"/>
    <s v="22"/>
    <s v="00"/>
    <s v="00"/>
    <s v="GAN_NP_2500X1254px_16m_L8-9_L1"/>
    <s v="2A_MSIL1C_S2_CD_CLS_AC_20230627T222622_TRUE_60HTE_020CC"/>
    <s v="S2A_MSIL1C_NP_20220328TDirear_Disregarded_69.5CC"/>
  </r>
  <r>
    <m/>
    <x v="1"/>
    <x v="0"/>
    <s v="-39.18, 175.58 | Zoom:13"/>
    <b v="1"/>
    <s v="New Zealand"/>
    <x v="4"/>
    <s v="NP"/>
    <d v="2022-03-27T00:00:00"/>
    <n v="37.299999999999997"/>
    <s v="22:06:22 UTC"/>
    <n v="19.899999999999999"/>
    <x v="2"/>
    <s v="PNG"/>
    <x v="2"/>
    <x v="2"/>
    <n v="19.899999999999999"/>
    <n v="20"/>
    <x v="0"/>
    <s v="44647L8-9_L1CDM-MLB-GANNP4464702 Sunny (10%-30%)"/>
    <n v="1"/>
    <s v="20220327TDirear"/>
    <d v="1905-07-14T00:00:00"/>
    <s v="03"/>
    <d v="1900-01-26T00:00:00"/>
    <s v="22"/>
    <s v="06"/>
    <s v="22"/>
    <s v="GAN_NP_2500X1254px_16m_L8-9_L1"/>
    <s v="2A_MSIL1C_S2_CD_CLS_AC_20230627T222622_TRUE_60HTE_020CC"/>
    <s v="S2A_MSIL1C_NP_20220327TDirear_Disregarded_19.9CC"/>
  </r>
  <r>
    <m/>
    <x v="1"/>
    <x v="0"/>
    <s v="-39.18, 175.58 | Zoom:13"/>
    <b v="1"/>
    <s v="New Zealand"/>
    <x v="4"/>
    <s v="NP"/>
    <d v="2022-03-20T00:00:00"/>
    <n v="39.299999999999997"/>
    <s v="22:00:14 UTC"/>
    <n v="100"/>
    <x v="2"/>
    <s v="PNG"/>
    <x v="2"/>
    <x v="2"/>
    <n v="100"/>
    <n v="100"/>
    <x v="2"/>
    <s v="44640L8-9_L1CDM-MLB-GANNP4464004 Overcast (100%)"/>
    <n v="1"/>
    <s v="20220320TDirear"/>
    <d v="1905-07-14T00:00:00"/>
    <s v="03"/>
    <d v="1900-01-19T00:00:00"/>
    <s v="22"/>
    <s v="00"/>
    <s v="14"/>
    <s v="GAN_NP_2500X1254px_16m_L8-9_L1"/>
    <s v="2A_MSIL1C_S2_CD_CLS_AC_20230627T222622_TRUE_60HTE_020CC"/>
    <s v="S2A_MSIL1C_NP_20220320TDirear_Disregarded_100CC"/>
  </r>
  <r>
    <m/>
    <x v="1"/>
    <x v="0"/>
    <s v="-39.18, 175.58 | Zoom:13"/>
    <b v="1"/>
    <s v="New Zealand"/>
    <x v="4"/>
    <s v="NP"/>
    <d v="2022-03-19T00:00:00"/>
    <n v="39.6"/>
    <s v="22:06:18 UTC"/>
    <n v="96.8"/>
    <x v="2"/>
    <s v="PNG"/>
    <x v="2"/>
    <x v="2"/>
    <n v="96.8"/>
    <n v="100"/>
    <x v="2"/>
    <s v="44639L8-9_L1CDM-MLB-GANNP4463904 Overcast (100%)"/>
    <n v="1"/>
    <s v="20220319TDirear"/>
    <d v="1905-07-14T00:00:00"/>
    <s v="03"/>
    <d v="1900-01-18T00:00:00"/>
    <s v="22"/>
    <s v="06"/>
    <s v="18"/>
    <s v="GAN_NP_2500X1254px_16m_L8-9_L1"/>
    <s v="2A_MSIL1C_S2_CD_CLS_AC_20230627T222622_TRUE_60HTE_020CC"/>
    <s v="S2A_MSIL1C_NP_20220319TDirear_Disregarded_96.8CC"/>
  </r>
  <r>
    <m/>
    <x v="1"/>
    <x v="0"/>
    <s v="-39.18, 175.58 | Zoom:13"/>
    <b v="1"/>
    <s v="New Zealand"/>
    <x v="4"/>
    <s v="NP"/>
    <d v="2022-03-12T00:00:00"/>
    <n v="41.5"/>
    <s v="22:00:12 UTC"/>
    <n v="87"/>
    <x v="2"/>
    <s v="PNG"/>
    <x v="2"/>
    <x v="2"/>
    <n v="87"/>
    <n v="90"/>
    <x v="1"/>
    <s v="44632L8-9_L1CDM-MLB-GANNP4463203 Cloudy (40%-90%)"/>
    <n v="1"/>
    <s v="20220312TDirear"/>
    <d v="1905-07-14T00:00:00"/>
    <s v="03"/>
    <d v="1900-01-11T00:00:00"/>
    <s v="22"/>
    <s v="00"/>
    <s v="12"/>
    <s v="GAN_NP_2500X1254px_16m_L8-9_L1"/>
    <s v="2A_MSIL1C_S2_CD_CLS_AC_20230627T222622_TRUE_60HTE_020CC"/>
    <s v="S2A_MSIL1C_NP_20220312TDirear_Disregarded_87CC"/>
  </r>
  <r>
    <m/>
    <x v="1"/>
    <x v="0"/>
    <s v="-39.18, 175.58 | Zoom:13"/>
    <b v="1"/>
    <s v="New Zealand"/>
    <x v="4"/>
    <s v="NP"/>
    <d v="2022-03-11T00:00:00"/>
    <n v="41.8"/>
    <s v="22:06:27 UTC"/>
    <n v="82.8"/>
    <x v="2"/>
    <s v="PNG"/>
    <x v="2"/>
    <x v="2"/>
    <n v="82.8"/>
    <n v="90"/>
    <x v="1"/>
    <s v="44631L8-9_L1CDM-MLB-GANNP4463103 Cloudy (40%-90%)"/>
    <n v="1"/>
    <s v="20220311TDirear"/>
    <d v="1905-07-14T00:00:00"/>
    <s v="03"/>
    <d v="1900-01-10T00:00:00"/>
    <s v="22"/>
    <s v="06"/>
    <s v="27"/>
    <s v="GAN_NP_2500X1254px_16m_L8-9_L1"/>
    <s v="2A_MSIL1C_S2_CD_CLS_AC_20230627T222622_TRUE_60HTE_020CC"/>
    <s v="S2A_MSIL1C_NP_20220311TDirear_Disregarded_82.8CC"/>
  </r>
  <r>
    <m/>
    <x v="1"/>
    <x v="0"/>
    <s v="-39.18, 175.58 | Zoom:13"/>
    <b v="1"/>
    <s v="New Zealand"/>
    <x v="4"/>
    <s v="NP"/>
    <d v="2022-03-04T00:00:00"/>
    <n v="43.6"/>
    <s v="22:00:16 UTC"/>
    <n v="73.8"/>
    <x v="2"/>
    <s v="PNG"/>
    <x v="2"/>
    <x v="2"/>
    <n v="73.8"/>
    <n v="80"/>
    <x v="1"/>
    <s v="44624L8-9_L1CDM-MLB-GANNP4462403 Cloudy (40%-90%)"/>
    <n v="1"/>
    <s v="20220304TDirear"/>
    <d v="1905-07-14T00:00:00"/>
    <s v="03"/>
    <s v="04"/>
    <s v="22"/>
    <s v="00"/>
    <s v="16"/>
    <s v="GAN_NP_2500X1254px_16m_L8-9_L1"/>
    <s v="2A_MSIL1C_S2_CD_CLS_AC_20230627T222622_TRUE_60HTE_020CC"/>
    <s v="S2A_MSIL1C_NP_20220304TDirear_Disregarded_73.8CC"/>
  </r>
  <r>
    <m/>
    <x v="1"/>
    <x v="0"/>
    <s v="-39.18, 175.58 | Zoom:13"/>
    <b v="1"/>
    <s v="New Zealand"/>
    <x v="4"/>
    <s v="NP"/>
    <d v="2022-03-03T00:00:00"/>
    <n v="43.9"/>
    <s v="22:06:26 UTC"/>
    <n v="96.4"/>
    <x v="2"/>
    <s v="PNG"/>
    <x v="2"/>
    <x v="2"/>
    <n v="96.4"/>
    <n v="100"/>
    <x v="2"/>
    <s v="44623L8-9_L1CDM-MLB-GANNP4462304 Overcast (100%)"/>
    <n v="1"/>
    <s v="20220303TDirear"/>
    <d v="1905-07-14T00:00:00"/>
    <s v="03"/>
    <s v="03"/>
    <s v="22"/>
    <s v="06"/>
    <s v="26"/>
    <s v="GAN_NP_2500X1254px_16m_L8-9_L1"/>
    <s v="2A_MSIL1C_S2_CD_CLS_AC_20230627T222622_TRUE_60HTE_020CC"/>
    <s v="S2A_MSIL1C_NP_20220303TDirear_Disregarded_96.4CC"/>
  </r>
  <r>
    <m/>
    <x v="1"/>
    <x v="0"/>
    <s v="-39.18, 175.58 | Zoom:13"/>
    <b v="1"/>
    <s v="New Zealand"/>
    <x v="4"/>
    <s v="NP"/>
    <d v="2022-02-24T00:00:00"/>
    <n v="45.7"/>
    <s v="22:00:16 UTC"/>
    <n v="40.299999999999997"/>
    <x v="2"/>
    <s v="PNG"/>
    <x v="2"/>
    <x v="2"/>
    <n v="40.299999999999997"/>
    <n v="50"/>
    <x v="1"/>
    <s v="44616L8-9_L1CDM-MLB-GANNP4461603 Cloudy (40%-90%)"/>
    <n v="1"/>
    <s v="20220224TDirear"/>
    <d v="1905-07-14T00:00:00"/>
    <s v="02"/>
    <d v="1900-01-23T00:00:00"/>
    <s v="22"/>
    <s v="00"/>
    <s v="16"/>
    <s v="GAN_NP_2500X1254px_16m_L8-9_L1"/>
    <s v="2A_MSIL1C_S2_CD_CLS_AC_20230627T222622_TRUE_60HTE_020CC"/>
    <s v="S2A_MSIL1C_NP_20220224TDirear_Disregarded_40.3CC"/>
  </r>
  <r>
    <m/>
    <x v="1"/>
    <x v="0"/>
    <s v="-39.18, 175.58 | Zoom:13"/>
    <b v="1"/>
    <s v="New Zealand"/>
    <x v="4"/>
    <s v="NP"/>
    <d v="2022-02-23T00:00:00"/>
    <n v="45.9"/>
    <s v="22:06:32 UTC"/>
    <n v="2.1"/>
    <x v="2"/>
    <s v="PNG"/>
    <x v="2"/>
    <x v="2"/>
    <n v="2.1"/>
    <n v="10"/>
    <x v="0"/>
    <s v="44615L8-9_L1CDM-MLB-GANNP4461502 Sunny (10%-30%)"/>
    <n v="1"/>
    <s v="20220223TDirear"/>
    <d v="1905-07-14T00:00:00"/>
    <s v="02"/>
    <d v="1900-01-22T00:00:00"/>
    <s v="22"/>
    <s v="06"/>
    <s v="32"/>
    <s v="GAN_NP_2500X1254px_16m_L8-9_L1"/>
    <s v="2A_MSIL1C_S2_CD_CLS_AC_20230627T222622_TRUE_60HTE_020CC"/>
    <s v="S2A_MSIL1C_NP_20220223TDirear_Disregarded_2.1CC"/>
  </r>
  <r>
    <m/>
    <x v="1"/>
    <x v="0"/>
    <s v="-39.18, 175.58 | Zoom:13"/>
    <b v="1"/>
    <s v="New Zealand"/>
    <x v="4"/>
    <s v="NP"/>
    <d v="2022-02-16T00:00:00"/>
    <n v="47.7"/>
    <s v="22:00:26 UTC"/>
    <n v="28.4"/>
    <x v="2"/>
    <s v="PNG"/>
    <x v="2"/>
    <x v="2"/>
    <n v="28.4"/>
    <n v="30"/>
    <x v="0"/>
    <s v="44608L8-9_L1CDM-MLB-GANNP4460802 Sunny (10%-30%)"/>
    <n v="1"/>
    <s v="20220216TDirear"/>
    <d v="1905-07-14T00:00:00"/>
    <s v="02"/>
    <d v="1900-01-15T00:00:00"/>
    <s v="22"/>
    <s v="00"/>
    <s v="26"/>
    <s v="GAN_NP_2500X1254px_16m_L8-9_L1"/>
    <s v="2A_MSIL1C_S2_CD_CLS_AC_20230627T222622_TRUE_60HTE_020CC"/>
    <s v="S2A_MSIL1C_NP_20220216TDirear_Disregarded_28.4CC"/>
  </r>
  <r>
    <m/>
    <x v="1"/>
    <x v="0"/>
    <s v="-39.18, 175.58 | Zoom:13"/>
    <b v="1"/>
    <s v="New Zealand"/>
    <x v="4"/>
    <s v="NP"/>
    <d v="2022-02-15T00:00:00"/>
    <n v="47.9"/>
    <s v="22:06:30 UTC"/>
    <n v="62.4"/>
    <x v="2"/>
    <s v="PNG"/>
    <x v="2"/>
    <x v="2"/>
    <n v="62.4"/>
    <n v="70"/>
    <x v="1"/>
    <s v="44607L8-9_L1CDM-MLB-GANNP4460703 Cloudy (40%-90%)"/>
    <n v="1"/>
    <s v="20220215TDirear"/>
    <d v="1905-07-14T00:00:00"/>
    <s v="02"/>
    <d v="1900-01-14T00:00:00"/>
    <s v="22"/>
    <s v="06"/>
    <s v="30"/>
    <s v="GAN_NP_2500X1254px_16m_L8-9_L1"/>
    <s v="2A_MSIL1C_S2_CD_CLS_AC_20230627T222622_TRUE_60HTE_020CC"/>
    <s v="S2A_MSIL1C_NP_20220215TDirear_Disregarded_62.4CC"/>
  </r>
  <r>
    <m/>
    <x v="1"/>
    <x v="0"/>
    <s v="-39.18, 175.58 | Zoom:13"/>
    <b v="1"/>
    <s v="New Zealand"/>
    <x v="4"/>
    <s v="NP"/>
    <d v="2022-02-08T00:00:00"/>
    <n v="49.5"/>
    <s v="22:00:22 UTC"/>
    <n v="64.5"/>
    <x v="2"/>
    <s v="PNG"/>
    <x v="2"/>
    <x v="2"/>
    <n v="64.5"/>
    <n v="70"/>
    <x v="1"/>
    <s v="44600L8-9_L1CDM-MLB-GANNP4460003 Cloudy (40%-90%)"/>
    <n v="1"/>
    <s v="20220208TDirear"/>
    <d v="1905-07-14T00:00:00"/>
    <s v="02"/>
    <s v="08"/>
    <s v="22"/>
    <s v="00"/>
    <s v="22"/>
    <s v="GAN_NP_2500X1254px_16m_L8-9_L1"/>
    <s v="2A_MSIL1C_S2_CD_CLS_AC_20230627T222622_TRUE_60HTE_020CC"/>
    <s v="S2A_MSIL1C_NP_20220208TDirear_Disregarded_64.5CC"/>
  </r>
  <r>
    <m/>
    <x v="1"/>
    <x v="0"/>
    <s v="-39.18, 175.58 | Zoom:13"/>
    <b v="1"/>
    <s v="New Zealand"/>
    <x v="4"/>
    <s v="NP"/>
    <d v="2022-02-07T00:00:00"/>
    <n v="49.8"/>
    <s v="22:06:41 UTC"/>
    <n v="66.099999999999994"/>
    <x v="2"/>
    <s v="PNG"/>
    <x v="2"/>
    <x v="2"/>
    <n v="66.099999999999994"/>
    <n v="70"/>
    <x v="1"/>
    <s v="44599L8-9_L1CDM-MLB-GANNP4459903 Cloudy (40%-90%)"/>
    <n v="1"/>
    <s v="20220207TDirear"/>
    <d v="1905-07-14T00:00:00"/>
    <s v="02"/>
    <s v="07"/>
    <s v="22"/>
    <s v="06"/>
    <s v="41"/>
    <s v="GAN_NP_2500X1254px_16m_L8-9_L1"/>
    <s v="2A_MSIL1C_S2_CD_CLS_AC_20230627T222622_TRUE_60HTE_020CC"/>
    <s v="S2A_MSIL1C_NP_20220207TDirear_Disregarded_66.1CC"/>
  </r>
  <r>
    <m/>
    <x v="1"/>
    <x v="0"/>
    <s v="-39.18, 175.58 | Zoom:13"/>
    <b v="1"/>
    <s v="New Zealand"/>
    <x v="4"/>
    <s v="NP"/>
    <d v="2022-01-31T00:00:00"/>
    <n v="51.3"/>
    <s v="22:00:31 UTC"/>
    <n v="45.9"/>
    <x v="2"/>
    <s v="PNG"/>
    <x v="2"/>
    <x v="2"/>
    <n v="45.9"/>
    <n v="50"/>
    <x v="1"/>
    <s v="44592L8-9_L1CDM-MLB-GANNP4459203 Cloudy (40%-90%)"/>
    <n v="1"/>
    <s v="20220131TDirear"/>
    <d v="1905-07-14T00:00:00"/>
    <s v="01"/>
    <d v="1900-01-30T00:00:00"/>
    <s v="22"/>
    <s v="00"/>
    <s v="31"/>
    <s v="GAN_NP_2500X1254px_16m_L8-9_L1"/>
    <s v="2A_MSIL1C_S2_CD_CLS_AC_20230627T222622_TRUE_60HTE_020CC"/>
    <s v="S2A_MSIL1C_NP_20220131TDirear_Disregarded_45.9CC"/>
  </r>
  <r>
    <m/>
    <x v="1"/>
    <x v="0"/>
    <s v="-39.18, 175.58 | Zoom:13"/>
    <b v="1"/>
    <s v="New Zealand"/>
    <x v="4"/>
    <s v="NP"/>
    <d v="2022-01-30T00:00:00"/>
    <n v="51.5"/>
    <s v="22:06:34 UTC"/>
    <n v="4.8"/>
    <x v="2"/>
    <s v="PNG"/>
    <x v="2"/>
    <x v="2"/>
    <n v="4.8"/>
    <n v="10"/>
    <x v="0"/>
    <s v="44591L8-9_L1CDM-MLB-GANNP4459102 Sunny (10%-30%)"/>
    <n v="1"/>
    <s v="20220130TDirear"/>
    <d v="1905-07-14T00:00:00"/>
    <s v="01"/>
    <d v="1900-01-29T00:00:00"/>
    <s v="22"/>
    <s v="06"/>
    <s v="34"/>
    <s v="GAN_NP_2500X1254px_16m_L8-9_L1"/>
    <s v="2A_MSIL1C_S2_CD_CLS_AC_20230627T222622_TRUE_60HTE_020CC"/>
    <s v="S2A_MSIL1C_NP_20220130TDirear_Disregarded_4.8CC"/>
  </r>
  <r>
    <m/>
    <x v="1"/>
    <x v="0"/>
    <s v="-39.18, 175.58 | Zoom:13"/>
    <b v="1"/>
    <s v="New Zealand"/>
    <x v="4"/>
    <s v="NP"/>
    <d v="2022-01-23T00:00:00"/>
    <n v="53"/>
    <s v="22:00:25 UTC"/>
    <n v="100"/>
    <x v="2"/>
    <s v="PNG"/>
    <x v="2"/>
    <x v="2"/>
    <n v="100"/>
    <n v="100"/>
    <x v="2"/>
    <s v="44584L8-9_L1CDM-MLB-GANNP4458404 Overcast (100%)"/>
    <n v="1"/>
    <s v="20220123TDirear"/>
    <d v="1905-07-14T00:00:00"/>
    <s v="01"/>
    <d v="1900-01-22T00:00:00"/>
    <s v="22"/>
    <s v="00"/>
    <s v="25"/>
    <s v="GAN_NP_2500X1254px_16m_L8-9_L1"/>
    <s v="2A_MSIL1C_S2_CD_CLS_AC_20230627T222622_TRUE_60HTE_020CC"/>
    <s v="S2A_MSIL1C_NP_20220123TDirear_Disregarded_100CC"/>
  </r>
  <r>
    <m/>
    <x v="1"/>
    <x v="0"/>
    <s v="-39.18, 175.58 | Zoom:13"/>
    <b v="1"/>
    <s v="New Zealand"/>
    <x v="4"/>
    <s v="NP"/>
    <d v="2022-01-22T00:00:00"/>
    <n v="53.1"/>
    <s v="22:06:42 UTC"/>
    <n v="33.5"/>
    <x v="2"/>
    <s v="PNG"/>
    <x v="2"/>
    <x v="2"/>
    <n v="33.5"/>
    <n v="40"/>
    <x v="1"/>
    <s v="44583L8-9_L1CDM-MLB-GANNP4458303 Cloudy (40%-90%)"/>
    <n v="1"/>
    <s v="20220122TDirear"/>
    <d v="1905-07-14T00:00:00"/>
    <s v="01"/>
    <d v="1900-01-21T00:00:00"/>
    <s v="22"/>
    <s v="06"/>
    <s v="42"/>
    <s v="GAN_NP_2500X1254px_16m_L8-9_L1"/>
    <s v="2A_MSIL1C_S2_CD_CLS_AC_20230627T222622_TRUE_60HTE_020CC"/>
    <s v="S2A_MSIL1C_NP_20220122TDirear_Disregarded_33.5CC"/>
  </r>
  <r>
    <m/>
    <x v="1"/>
    <x v="0"/>
    <s v="-39.18, 175.58 | Zoom:13"/>
    <b v="1"/>
    <s v="New Zealand"/>
    <x v="4"/>
    <s v="NP"/>
    <d v="2022-01-15T00:00:00"/>
    <n v="54.5"/>
    <s v="22:00:29 UTC"/>
    <n v="53"/>
    <x v="2"/>
    <s v="PNG"/>
    <x v="2"/>
    <x v="2"/>
    <n v="53"/>
    <n v="60"/>
    <x v="1"/>
    <s v="44576L8-9_L1CDM-MLB-GANNP4457603 Cloudy (40%-90%)"/>
    <n v="1"/>
    <s v="20220115TDirear"/>
    <d v="1905-07-14T00:00:00"/>
    <s v="01"/>
    <d v="1900-01-14T00:00:00"/>
    <s v="22"/>
    <s v="00"/>
    <s v="29"/>
    <s v="GAN_NP_2500X1254px_16m_L8-9_L1"/>
    <s v="2A_MSIL1C_S2_CD_CLS_AC_20230627T222622_TRUE_60HTE_020CC"/>
    <s v="S2A_MSIL1C_NP_20220115TDirear_Disregarded_53CC"/>
  </r>
  <r>
    <m/>
    <x v="1"/>
    <x v="0"/>
    <s v="-39.18, 175.58 | Zoom:13"/>
    <b v="1"/>
    <s v="New Zealand"/>
    <x v="4"/>
    <s v="NP"/>
    <d v="2022-01-14T00:00:00"/>
    <n v="54.6"/>
    <s v="22:06:39 UTC"/>
    <n v="12.9"/>
    <x v="2"/>
    <s v="PNG"/>
    <x v="2"/>
    <x v="2"/>
    <n v="12.9"/>
    <n v="20"/>
    <x v="0"/>
    <s v="44575L8-9_L1CDM-MLB-GANNP4457502 Sunny (10%-30%)"/>
    <n v="1"/>
    <s v="20220114TDirear"/>
    <d v="1905-07-14T00:00:00"/>
    <s v="01"/>
    <d v="1900-01-13T00:00:00"/>
    <s v="22"/>
    <s v="06"/>
    <s v="39"/>
    <s v="GAN_NP_2500X1254px_16m_L8-9_L1"/>
    <s v="2A_MSIL1C_S2_CD_CLS_AC_20230627T222622_TRUE_60HTE_020CC"/>
    <s v="S2A_MSIL1C_NP_20220114TDirear_Disregarded_12.9CC"/>
  </r>
  <r>
    <m/>
    <x v="1"/>
    <x v="0"/>
    <s v="-39.18, 175.58 | Zoom:13"/>
    <b v="1"/>
    <s v="New Zealand"/>
    <x v="4"/>
    <s v="NP"/>
    <d v="2022-01-07T00:00:00"/>
    <n v="55.8"/>
    <s v="22:00:29 UTC"/>
    <n v="5.0999999999999996"/>
    <x v="2"/>
    <s v="PNG"/>
    <x v="2"/>
    <x v="2"/>
    <n v="5.0999999999999996"/>
    <n v="10"/>
    <x v="0"/>
    <s v="44568L8-9_L1CDM-MLB-GANNP4456802 Sunny (10%-30%)"/>
    <n v="1"/>
    <s v="20220107TDirear"/>
    <d v="1905-07-14T00:00:00"/>
    <s v="01"/>
    <s v="07"/>
    <s v="22"/>
    <s v="00"/>
    <s v="29"/>
    <s v="GAN_NP_2500X1254px_16m_L8-9_L1"/>
    <s v="2A_MSIL1C_S2_CD_CLS_AC_20230627T222622_TRUE_60HTE_020CC"/>
    <s v="S2A_MSIL1C_NP_20220107TDirear_Disregarded_5.1CC"/>
  </r>
  <r>
    <m/>
    <x v="1"/>
    <x v="0"/>
    <s v="-39.18, 175.58 | Zoom:13"/>
    <b v="1"/>
    <s v="New Zealand"/>
    <x v="4"/>
    <s v="NP"/>
    <d v="2022-01-06T00:00:00"/>
    <n v="56"/>
    <s v="22:06:41 UTC"/>
    <n v="30.3"/>
    <x v="2"/>
    <s v="PNG"/>
    <x v="2"/>
    <x v="2"/>
    <n v="30.3"/>
    <n v="40"/>
    <x v="1"/>
    <s v="44567L8-9_L1CDM-MLB-GANNP4456703 Cloudy (40%-90%)"/>
    <n v="1"/>
    <s v="20220106TDirear"/>
    <d v="1905-07-14T00:00:00"/>
    <s v="01"/>
    <s v="06"/>
    <s v="22"/>
    <s v="06"/>
    <s v="41"/>
    <s v="GAN_NP_2500X1254px_16m_L8-9_L1"/>
    <s v="2A_MSIL1C_S2_CD_CLS_AC_20230627T222622_TRUE_60HTE_020CC"/>
    <s v="S2A_MSIL1C_NP_20220106TDirear_Disregarded_30.3CC"/>
  </r>
  <r>
    <m/>
    <x v="1"/>
    <x v="0"/>
    <s v="-45.03, 168.66 | Zoom:13"/>
    <b v="1"/>
    <s v="New Zealand"/>
    <x v="5"/>
    <s v="QT"/>
    <d v="2023-06-24T00:00:00"/>
    <n v="13.2"/>
    <s v="22:20:18 UTC"/>
    <n v="33.5"/>
    <x v="2"/>
    <s v="PNG"/>
    <x v="2"/>
    <x v="0"/>
    <n v="57.6"/>
    <n v="60"/>
    <x v="1"/>
    <s v="45101L8-9_L1CDM-MLB-GANQT4510103 Cloudy (40%-90%)"/>
    <n v="1"/>
    <s v="20230624TDirear"/>
    <d v="1905-07-15T00:00:00"/>
    <s v="06"/>
    <d v="1900-01-23T00:00:00"/>
    <s v="22"/>
    <s v="20"/>
    <s v="18"/>
    <s v="GAN_QT_2500X1254px_16m_L8-9_L1"/>
    <s v="2A_MSIL1C_S2_CD_CLS_AC_20230627T222622_TRUE_60HTE_020CC"/>
    <s v="S2A_MSIL1C_QT_20230624TDirear_Disregarded_33.5CC"/>
  </r>
  <r>
    <m/>
    <x v="1"/>
    <x v="0"/>
    <s v="-45.03, 168.66 | Zoom:13"/>
    <b v="1"/>
    <s v="New Zealand"/>
    <x v="5"/>
    <s v="QT"/>
    <d v="2023-06-24T00:00:00"/>
    <n v="14.5"/>
    <s v="22:19:54 UTC"/>
    <n v="81.7"/>
    <x v="2"/>
    <s v="PNG"/>
    <x v="2"/>
    <x v="0"/>
    <n v="57.6"/>
    <n v="60"/>
    <x v="1"/>
    <s v="45101L8-9_L1CDM-MLB-GANQT4510103 Cloudy (40%-90%)"/>
    <n v="0"/>
    <s v="20230624TDirear"/>
    <d v="1905-07-15T00:00:00"/>
    <s v="06"/>
    <d v="1900-01-23T00:00:00"/>
    <s v="22"/>
    <s v="19"/>
    <s v="54"/>
    <s v="GAN_QT_2500X1254px_16m_L8-9_L1"/>
    <s v="2A_MSIL1C_S2_CD_CLS_AC_20230627T222622_TRUE_60HTE_020CC"/>
    <s v="S2A_MSIL1C_QT_20230624TDirear_Disregarded_81.7CC"/>
  </r>
  <r>
    <m/>
    <x v="1"/>
    <x v="0"/>
    <s v="-45.03, 168.66 | Zoom:13"/>
    <b v="1"/>
    <s v="New Zealand"/>
    <x v="5"/>
    <s v="QT"/>
    <d v="2023-06-23T00:00:00"/>
    <n v="14.5"/>
    <s v="22:25:53 UTC"/>
    <n v="12.6"/>
    <x v="2"/>
    <s v="PNG"/>
    <x v="2"/>
    <x v="0"/>
    <n v="12.6"/>
    <n v="20"/>
    <x v="0"/>
    <s v="45100L8-9_L1CDM-MLB-GANQT4510002 Sunny (10%-30%)"/>
    <n v="1"/>
    <s v="20230623TDirear"/>
    <d v="1905-07-15T00:00:00"/>
    <s v="06"/>
    <d v="1900-01-22T00:00:00"/>
    <s v="22"/>
    <s v="25"/>
    <s v="53"/>
    <s v="GAN_QT_2500X1254px_16m_L8-9_L1"/>
    <s v="2A_MSIL1C_S2_CD_CLS_AC_20230627T222622_TRUE_60HTE_020CC"/>
    <s v="S2A_MSIL1C_QT_20230623TDirear_Disregarded_12.6CC"/>
  </r>
  <r>
    <m/>
    <x v="1"/>
    <x v="0"/>
    <s v="-45.03, 168.66 | Zoom:13"/>
    <b v="1"/>
    <s v="New Zealand"/>
    <x v="5"/>
    <s v="QT"/>
    <d v="2023-06-16T00:00:00"/>
    <n v="13.4"/>
    <s v="22:20:06 UTC"/>
    <n v="5.3"/>
    <x v="2"/>
    <s v="PNG"/>
    <x v="2"/>
    <x v="0"/>
    <n v="10.6"/>
    <n v="20"/>
    <x v="0"/>
    <s v="45093L8-9_L1CDM-MLB-GANQT4509302 Sunny (10%-30%)"/>
    <n v="1"/>
    <s v="20230616TDirear"/>
    <d v="1905-07-15T00:00:00"/>
    <s v="06"/>
    <d v="1900-01-15T00:00:00"/>
    <s v="22"/>
    <s v="20"/>
    <s v="06"/>
    <s v="GAN_QT_2500X1254px_16m_L8-9_L1"/>
    <s v="2A_MSIL1C_S2_CD_CLS_AC_20230627T222622_TRUE_60HTE_020CC"/>
    <s v="S2A_MSIL1C_QT_20230616TDirear_Disregarded_5.3CC"/>
  </r>
  <r>
    <m/>
    <x v="1"/>
    <x v="0"/>
    <s v="-45.03, 168.66 | Zoom:13"/>
    <b v="1"/>
    <s v="New Zealand"/>
    <x v="5"/>
    <s v="QT"/>
    <d v="2023-06-16T00:00:00"/>
    <n v="14.7"/>
    <s v="22:19:42 UTC"/>
    <n v="15.9"/>
    <x v="2"/>
    <s v="PNG"/>
    <x v="2"/>
    <x v="0"/>
    <n v="10.6"/>
    <n v="20"/>
    <x v="0"/>
    <s v="45093L8-9_L1CDM-MLB-GANQT4509302 Sunny (10%-30%)"/>
    <n v="0"/>
    <s v="20230616TDirear"/>
    <d v="1905-07-15T00:00:00"/>
    <s v="06"/>
    <d v="1900-01-15T00:00:00"/>
    <s v="22"/>
    <s v="19"/>
    <s v="42"/>
    <s v="GAN_QT_2500X1254px_16m_L8-9_L1"/>
    <s v="2A_MSIL1C_S2_CD_CLS_AC_20230627T222622_TRUE_60HTE_020CC"/>
    <s v="S2A_MSIL1C_QT_20230616TDirear_Disregarded_15.9CC"/>
  </r>
  <r>
    <m/>
    <x v="1"/>
    <x v="0"/>
    <s v="-45.03, 168.66 | Zoom:13"/>
    <b v="1"/>
    <s v="New Zealand"/>
    <x v="5"/>
    <s v="QT"/>
    <d v="2023-06-15T00:00:00"/>
    <n v="14.8"/>
    <s v="22:26:02 UTC"/>
    <n v="90.9"/>
    <x v="2"/>
    <s v="PNG"/>
    <x v="2"/>
    <x v="0"/>
    <n v="90.9"/>
    <n v="100"/>
    <x v="2"/>
    <s v="45092L8-9_L1CDM-MLB-GANQT4509204 Overcast (100%)"/>
    <n v="1"/>
    <s v="20230615TDirear"/>
    <d v="1905-07-15T00:00:00"/>
    <s v="06"/>
    <d v="1900-01-14T00:00:00"/>
    <s v="22"/>
    <s v="26"/>
    <s v="02"/>
    <s v="GAN_QT_2500X1254px_16m_L8-9_L1"/>
    <s v="2A_MSIL1C_S2_CD_CLS_AC_20230627T222622_TRUE_60HTE_020CC"/>
    <s v="S2A_MSIL1C_QT_20230615TDirear_Disregarded_90.9CC"/>
  </r>
  <r>
    <m/>
    <x v="1"/>
    <x v="0"/>
    <s v="-45.03, 168.66 | Zoom:13"/>
    <b v="1"/>
    <s v="New Zealand"/>
    <x v="5"/>
    <s v="QT"/>
    <d v="2023-06-08T00:00:00"/>
    <n v="14"/>
    <s v="22:20:12 UTC"/>
    <n v="37.799999999999997"/>
    <x v="2"/>
    <s v="PNG"/>
    <x v="2"/>
    <x v="0"/>
    <n v="29.549999999999997"/>
    <n v="30"/>
    <x v="0"/>
    <s v="45085L8-9_L1CDM-MLB-GANQT4508502 Sunny (10%-30%)"/>
    <n v="1"/>
    <s v="20230608TDirear"/>
    <d v="1905-07-15T00:00:00"/>
    <s v="06"/>
    <s v="08"/>
    <s v="22"/>
    <s v="20"/>
    <s v="12"/>
    <s v="GAN_QT_2500X1254px_16m_L8-9_L1"/>
    <s v="2A_MSIL1C_S2_CD_CLS_AC_20230627T222622_TRUE_60HTE_020CC"/>
    <s v="S2A_MSIL1C_QT_20230608TDirear_Disregarded_37.8CC"/>
  </r>
  <r>
    <m/>
    <x v="1"/>
    <x v="0"/>
    <s v="-45.03, 168.66 | Zoom:13"/>
    <b v="1"/>
    <s v="New Zealand"/>
    <x v="5"/>
    <s v="QT"/>
    <d v="2023-06-08T00:00:00"/>
    <n v="15.3"/>
    <s v="22:19:48 UTC"/>
    <n v="21.3"/>
    <x v="2"/>
    <s v="PNG"/>
    <x v="2"/>
    <x v="0"/>
    <n v="29.549999999999997"/>
    <n v="30"/>
    <x v="0"/>
    <s v="45085L8-9_L1CDM-MLB-GANQT4508502 Sunny (10%-30%)"/>
    <n v="0"/>
    <s v="20230608TDirear"/>
    <d v="1905-07-15T00:00:00"/>
    <s v="06"/>
    <s v="08"/>
    <s v="22"/>
    <s v="19"/>
    <s v="48"/>
    <s v="GAN_QT_2500X1254px_16m_L8-9_L1"/>
    <s v="2A_MSIL1C_S2_CD_CLS_AC_20230627T222622_TRUE_60HTE_020CC"/>
    <s v="S2A_MSIL1C_QT_20230608TDirear_Disregarded_21.3CC"/>
  </r>
  <r>
    <m/>
    <x v="1"/>
    <x v="0"/>
    <s v="-45.03, 168.66 | Zoom:13"/>
    <b v="1"/>
    <s v="New Zealand"/>
    <x v="5"/>
    <s v="QT"/>
    <d v="2023-06-07T00:00:00"/>
    <n v="15.4"/>
    <s v="22:25:59 UTC"/>
    <n v="10.199999999999999"/>
    <x v="2"/>
    <s v="PNG"/>
    <x v="2"/>
    <x v="0"/>
    <n v="10.199999999999999"/>
    <n v="20"/>
    <x v="0"/>
    <s v="45084L8-9_L1CDM-MLB-GANQT4508402 Sunny (10%-30%)"/>
    <n v="1"/>
    <s v="20230607TDirear"/>
    <d v="1905-07-15T00:00:00"/>
    <s v="06"/>
    <s v="07"/>
    <s v="22"/>
    <s v="25"/>
    <s v="59"/>
    <s v="GAN_QT_2500X1254px_16m_L8-9_L1"/>
    <s v="2A_MSIL1C_S2_CD_CLS_AC_20230627T222622_TRUE_60HTE_020CC"/>
    <s v="S2A_MSIL1C_QT_20230607TDirear_Disregarded_10.2CC"/>
  </r>
  <r>
    <m/>
    <x v="1"/>
    <x v="0"/>
    <s v="-45.03, 168.66 | Zoom:13"/>
    <b v="1"/>
    <s v="New Zealand"/>
    <x v="5"/>
    <s v="QT"/>
    <d v="2023-05-31T00:00:00"/>
    <n v="14.9"/>
    <s v="22:20:15 UTC"/>
    <n v="45.6"/>
    <x v="2"/>
    <s v="PNG"/>
    <x v="2"/>
    <x v="0"/>
    <n v="52.900000000000006"/>
    <n v="60"/>
    <x v="1"/>
    <s v="45077L8-9_L1CDM-MLB-GANQT4507703 Cloudy (40%-90%)"/>
    <n v="1"/>
    <s v="20230531TDirear"/>
    <d v="1905-07-15T00:00:00"/>
    <s v="05"/>
    <d v="1900-01-30T00:00:00"/>
    <s v="22"/>
    <s v="20"/>
    <s v="15"/>
    <s v="GAN_QT_2500X1254px_16m_L8-9_L1"/>
    <s v="2A_MSIL1C_S2_CD_CLS_AC_20230627T222622_TRUE_60HTE_020CC"/>
    <s v="S2A_MSIL1C_QT_20230531TDirear_Disregarded_45.6CC"/>
  </r>
  <r>
    <m/>
    <x v="1"/>
    <x v="0"/>
    <s v="-45.03, 168.66 | Zoom:13"/>
    <b v="1"/>
    <s v="New Zealand"/>
    <x v="5"/>
    <s v="QT"/>
    <d v="2023-05-31T00:00:00"/>
    <n v="16.3"/>
    <s v="22:19:51 UTC"/>
    <n v="60.2"/>
    <x v="2"/>
    <s v="PNG"/>
    <x v="2"/>
    <x v="0"/>
    <n v="52.900000000000006"/>
    <n v="60"/>
    <x v="1"/>
    <s v="45077L8-9_L1CDM-MLB-GANQT4507703 Cloudy (40%-90%)"/>
    <n v="0"/>
    <s v="20230531TDirear"/>
    <d v="1905-07-15T00:00:00"/>
    <s v="05"/>
    <d v="1900-01-30T00:00:00"/>
    <s v="22"/>
    <s v="19"/>
    <s v="51"/>
    <s v="GAN_QT_2500X1254px_16m_L8-9_L1"/>
    <s v="2A_MSIL1C_S2_CD_CLS_AC_20230627T222622_TRUE_60HTE_020CC"/>
    <s v="S2A_MSIL1C_QT_20230531TDirear_Disregarded_60.2CC"/>
  </r>
  <r>
    <m/>
    <x v="1"/>
    <x v="0"/>
    <s v="-45.03, 168.66 | Zoom:13"/>
    <b v="1"/>
    <s v="New Zealand"/>
    <x v="5"/>
    <s v="QT"/>
    <d v="2023-05-30T00:00:00"/>
    <n v="16.399999999999999"/>
    <s v="22:25:52 UTC"/>
    <n v="83"/>
    <x v="2"/>
    <s v="PNG"/>
    <x v="2"/>
    <x v="0"/>
    <n v="83"/>
    <n v="90"/>
    <x v="1"/>
    <s v="45076L8-9_L1CDM-MLB-GANQT4507603 Cloudy (40%-90%)"/>
    <n v="1"/>
    <s v="20230530TDirear"/>
    <d v="1905-07-15T00:00:00"/>
    <s v="05"/>
    <d v="1900-01-29T00:00:00"/>
    <s v="22"/>
    <s v="25"/>
    <s v="52"/>
    <s v="GAN_QT_2500X1254px_16m_L8-9_L1"/>
    <s v="2A_MSIL1C_S2_CD_CLS_AC_20230627T222622_TRUE_60HTE_020CC"/>
    <s v="S2A_MSIL1C_QT_20230530TDirear_Disregarded_83CC"/>
  </r>
  <r>
    <m/>
    <x v="1"/>
    <x v="0"/>
    <s v="-45.03, 168.66 | Zoom:13"/>
    <b v="1"/>
    <s v="New Zealand"/>
    <x v="5"/>
    <s v="QT"/>
    <d v="2023-05-23T00:00:00"/>
    <n v="16.2"/>
    <s v="22:20:05 UTC"/>
    <n v="21.4"/>
    <x v="2"/>
    <s v="PNG"/>
    <x v="2"/>
    <x v="0"/>
    <n v="20.65"/>
    <n v="30"/>
    <x v="0"/>
    <s v="45069L8-9_L1CDM-MLB-GANQT4506902 Sunny (10%-30%)"/>
    <n v="1"/>
    <s v="20230523TDirear"/>
    <d v="1905-07-15T00:00:00"/>
    <s v="05"/>
    <d v="1900-01-22T00:00:00"/>
    <s v="22"/>
    <s v="20"/>
    <s v="05"/>
    <s v="GAN_QT_2500X1254px_16m_L8-9_L1"/>
    <s v="2A_MSIL1C_S2_CD_CLS_AC_20230627T222622_TRUE_60HTE_020CC"/>
    <s v="S2A_MSIL1C_QT_20230523TDirear_Disregarded_21.4CC"/>
  </r>
  <r>
    <m/>
    <x v="1"/>
    <x v="0"/>
    <s v="-45.03, 168.66 | Zoom:13"/>
    <b v="1"/>
    <s v="New Zealand"/>
    <x v="5"/>
    <s v="QT"/>
    <d v="2023-05-23T00:00:00"/>
    <n v="17.5"/>
    <s v="22:19:41 UTC"/>
    <n v="19.899999999999999"/>
    <x v="2"/>
    <s v="PNG"/>
    <x v="2"/>
    <x v="0"/>
    <n v="20.65"/>
    <n v="30"/>
    <x v="0"/>
    <s v="45069L8-9_L1CDM-MLB-GANQT4506902 Sunny (10%-30%)"/>
    <n v="0"/>
    <s v="20230523TDirear"/>
    <d v="1905-07-15T00:00:00"/>
    <s v="05"/>
    <d v="1900-01-22T00:00:00"/>
    <s v="22"/>
    <s v="19"/>
    <s v="41"/>
    <s v="GAN_QT_2500X1254px_16m_L8-9_L1"/>
    <s v="2A_MSIL1C_S2_CD_CLS_AC_20230627T222622_TRUE_60HTE_020CC"/>
    <s v="S2A_MSIL1C_QT_20230523TDirear_Disregarded_19.9CC"/>
  </r>
  <r>
    <m/>
    <x v="1"/>
    <x v="0"/>
    <s v="-45.03, 168.66 | Zoom:13"/>
    <b v="1"/>
    <s v="New Zealand"/>
    <x v="5"/>
    <s v="QT"/>
    <d v="2023-05-22T00:00:00"/>
    <n v="17.8"/>
    <s v="22:26:04 UTC"/>
    <n v="38.299999999999997"/>
    <x v="2"/>
    <s v="PNG"/>
    <x v="2"/>
    <x v="0"/>
    <n v="38.299999999999997"/>
    <n v="40"/>
    <x v="1"/>
    <s v="45068L8-9_L1CDM-MLB-GANQT4506803 Cloudy (40%-90%)"/>
    <n v="1"/>
    <s v="20230522TDirear"/>
    <d v="1905-07-15T00:00:00"/>
    <s v="05"/>
    <d v="1900-01-21T00:00:00"/>
    <s v="22"/>
    <s v="26"/>
    <s v="04"/>
    <s v="GAN_QT_2500X1254px_16m_L8-9_L1"/>
    <s v="2A_MSIL1C_S2_CD_CLS_AC_20230627T222622_TRUE_60HTE_020CC"/>
    <s v="S2A_MSIL1C_QT_20230522TDirear_Disregarded_38.3CC"/>
  </r>
  <r>
    <m/>
    <x v="1"/>
    <x v="0"/>
    <s v="-45.03, 168.66 | Zoom:13"/>
    <b v="1"/>
    <s v="New Zealand"/>
    <x v="5"/>
    <s v="QT"/>
    <d v="2023-05-15T00:00:00"/>
    <n v="17.8"/>
    <s v="22:20:23 UTC"/>
    <n v="44.3"/>
    <x v="2"/>
    <s v="PNG"/>
    <x v="2"/>
    <x v="0"/>
    <n v="33.700000000000003"/>
    <n v="40"/>
    <x v="1"/>
    <s v="45061L8-9_L1CDM-MLB-GANQT4506103 Cloudy (40%-90%)"/>
    <n v="1"/>
    <s v="20230515TDirear"/>
    <d v="1905-07-15T00:00:00"/>
    <s v="05"/>
    <d v="1900-01-14T00:00:00"/>
    <s v="22"/>
    <s v="20"/>
    <s v="23"/>
    <s v="GAN_QT_2500X1254px_16m_L8-9_L1"/>
    <s v="2A_MSIL1C_S2_CD_CLS_AC_20230627T222622_TRUE_60HTE_020CC"/>
    <s v="S2A_MSIL1C_QT_20230515TDirear_Disregarded_44.3CC"/>
  </r>
  <r>
    <m/>
    <x v="1"/>
    <x v="0"/>
    <s v="-45.03, 168.66 | Zoom:13"/>
    <b v="1"/>
    <s v="New Zealand"/>
    <x v="5"/>
    <s v="QT"/>
    <d v="2023-05-15T00:00:00"/>
    <n v="19.2"/>
    <s v="22:19:59 UTC"/>
    <n v="23.1"/>
    <x v="2"/>
    <s v="PNG"/>
    <x v="2"/>
    <x v="0"/>
    <n v="33.700000000000003"/>
    <n v="40"/>
    <x v="1"/>
    <s v="45061L8-9_L1CDM-MLB-GANQT4506103 Cloudy (40%-90%)"/>
    <n v="0"/>
    <s v="20230515TDirear"/>
    <d v="1905-07-15T00:00:00"/>
    <s v="05"/>
    <d v="1900-01-14T00:00:00"/>
    <s v="22"/>
    <s v="19"/>
    <s v="59"/>
    <s v="GAN_QT_2500X1254px_16m_L8-9_L1"/>
    <s v="2A_MSIL1C_S2_CD_CLS_AC_20230627T222622_TRUE_60HTE_020CC"/>
    <s v="S2A_MSIL1C_QT_20230515TDirear_Disregarded_23.1CC"/>
  </r>
  <r>
    <m/>
    <x v="1"/>
    <x v="0"/>
    <s v="-45.03, 168.66 | Zoom:13"/>
    <b v="1"/>
    <s v="New Zealand"/>
    <x v="5"/>
    <s v="QT"/>
    <d v="2023-05-14T00:00:00"/>
    <n v="19.399999999999999"/>
    <s v="22:25:50 UTC"/>
    <n v="23.7"/>
    <x v="2"/>
    <s v="PNG"/>
    <x v="2"/>
    <x v="0"/>
    <n v="23.7"/>
    <n v="30"/>
    <x v="0"/>
    <s v="45060L8-9_L1CDM-MLB-GANQT4506002 Sunny (10%-30%)"/>
    <n v="1"/>
    <s v="20230514TDirear"/>
    <d v="1905-07-15T00:00:00"/>
    <s v="05"/>
    <d v="1900-01-13T00:00:00"/>
    <s v="22"/>
    <s v="25"/>
    <s v="50"/>
    <s v="GAN_QT_2500X1254px_16m_L8-9_L1"/>
    <s v="2A_MSIL1C_S2_CD_CLS_AC_20230627T222622_TRUE_60HTE_020CC"/>
    <s v="S2A_MSIL1C_QT_20230514TDirear_Disregarded_23.7CC"/>
  </r>
  <r>
    <m/>
    <x v="1"/>
    <x v="0"/>
    <s v="-45.03, 168.66 | Zoom:13"/>
    <b v="1"/>
    <s v="New Zealand"/>
    <x v="5"/>
    <s v="QT"/>
    <d v="2023-05-07T00:00:00"/>
    <n v="19.600000000000001"/>
    <s v="22:20:10 UTC"/>
    <n v="78.5"/>
    <x v="2"/>
    <s v="PNG"/>
    <x v="2"/>
    <x v="0"/>
    <n v="77.8"/>
    <n v="80"/>
    <x v="1"/>
    <s v="45053L8-9_L1CDM-MLB-GANQT4505303 Cloudy (40%-90%)"/>
    <n v="1"/>
    <s v="20230507TDirear"/>
    <d v="1905-07-15T00:00:00"/>
    <s v="05"/>
    <s v="07"/>
    <s v="22"/>
    <s v="20"/>
    <s v="10"/>
    <s v="GAN_QT_2500X1254px_16m_L8-9_L1"/>
    <s v="2A_MSIL1C_S2_CD_CLS_AC_20230627T222622_TRUE_60HTE_020CC"/>
    <s v="S2A_MSIL1C_QT_20230507TDirear_Disregarded_78.5CC"/>
  </r>
  <r>
    <m/>
    <x v="1"/>
    <x v="0"/>
    <s v="-45.03, 168.66 | Zoom:13"/>
    <b v="1"/>
    <s v="New Zealand"/>
    <x v="5"/>
    <s v="QT"/>
    <d v="2023-05-07T00:00:00"/>
    <n v="21"/>
    <s v="22:19:46 UTC"/>
    <n v="77.099999999999994"/>
    <x v="2"/>
    <s v="PNG"/>
    <x v="2"/>
    <x v="0"/>
    <n v="77.8"/>
    <n v="80"/>
    <x v="1"/>
    <s v="45053L8-9_L1CDM-MLB-GANQT4505303 Cloudy (40%-90%)"/>
    <n v="0"/>
    <s v="20230507TDirear"/>
    <d v="1905-07-15T00:00:00"/>
    <s v="05"/>
    <s v="07"/>
    <s v="22"/>
    <s v="19"/>
    <s v="46"/>
    <s v="GAN_QT_2500X1254px_16m_L8-9_L1"/>
    <s v="2A_MSIL1C_S2_CD_CLS_AC_20230627T222622_TRUE_60HTE_020CC"/>
    <s v="S2A_MSIL1C_QT_20230507TDirear_Disregarded_77.1CC"/>
  </r>
  <r>
    <m/>
    <x v="1"/>
    <x v="0"/>
    <s v="-45.03, 168.66 | Zoom:13"/>
    <b v="1"/>
    <s v="New Zealand"/>
    <x v="5"/>
    <s v="QT"/>
    <d v="2023-05-06T00:00:00"/>
    <n v="21.2"/>
    <s v="22:26:13 UTC"/>
    <n v="4"/>
    <x v="2"/>
    <s v="PNG"/>
    <x v="2"/>
    <x v="0"/>
    <n v="4"/>
    <n v="10"/>
    <x v="0"/>
    <s v="45052L8-9_L1CDM-MLB-GANQT4505202 Sunny (10%-30%)"/>
    <n v="1"/>
    <s v="20230506TDirear"/>
    <d v="1905-07-15T00:00:00"/>
    <s v="05"/>
    <s v="06"/>
    <s v="22"/>
    <s v="26"/>
    <s v="13"/>
    <s v="GAN_QT_2500X1254px_16m_L8-9_L1"/>
    <s v="2A_MSIL1C_S2_CD_CLS_AC_20230627T222622_TRUE_60HTE_020CC"/>
    <s v="S2A_MSIL1C_QT_20230506TDirear_Disregarded_4CC"/>
  </r>
  <r>
    <m/>
    <x v="1"/>
    <x v="0"/>
    <s v="-45.03, 168.66 | Zoom:13"/>
    <b v="1"/>
    <s v="New Zealand"/>
    <x v="5"/>
    <s v="QT"/>
    <d v="2023-04-29T00:00:00"/>
    <n v="21.7"/>
    <s v="22:20:31 UTC"/>
    <n v="3.7"/>
    <x v="2"/>
    <s v="PNG"/>
    <x v="2"/>
    <x v="0"/>
    <n v="2.35"/>
    <n v="10"/>
    <x v="0"/>
    <s v="45045L8-9_L1CDM-MLB-GANQT4504502 Sunny (10%-30%)"/>
    <n v="1"/>
    <s v="20230429TDirear"/>
    <d v="1905-07-15T00:00:00"/>
    <s v="04"/>
    <d v="1900-01-28T00:00:00"/>
    <s v="22"/>
    <s v="20"/>
    <s v="31"/>
    <s v="GAN_QT_2500X1254px_16m_L8-9_L1"/>
    <s v="2A_MSIL1C_S2_CD_CLS_AC_20230627T222622_TRUE_60HTE_020CC"/>
    <s v="S2A_MSIL1C_QT_20230429TDirear_Disregarded_3.7CC"/>
  </r>
  <r>
    <m/>
    <x v="1"/>
    <x v="0"/>
    <s v="-45.03, 168.66 | Zoom:13"/>
    <b v="1"/>
    <s v="New Zealand"/>
    <x v="5"/>
    <s v="QT"/>
    <d v="2023-04-29T00:00:00"/>
    <n v="23"/>
    <s v="22:20:07 UTC"/>
    <n v="1"/>
    <x v="2"/>
    <s v="PNG"/>
    <x v="2"/>
    <x v="0"/>
    <n v="2.35"/>
    <n v="10"/>
    <x v="0"/>
    <s v="45045L8-9_L1CDM-MLB-GANQT4504502 Sunny (10%-30%)"/>
    <n v="0"/>
    <s v="20230429TDirear"/>
    <d v="1905-07-15T00:00:00"/>
    <s v="04"/>
    <d v="1900-01-28T00:00:00"/>
    <s v="22"/>
    <s v="20"/>
    <s v="07"/>
    <s v="GAN_QT_2500X1254px_16m_L8-9_L1"/>
    <s v="2A_MSIL1C_S2_CD_CLS_AC_20230627T222622_TRUE_60HTE_020CC"/>
    <s v="S2A_MSIL1C_QT_20230429TDirear_Disregarded_1CC"/>
  </r>
  <r>
    <m/>
    <x v="1"/>
    <x v="0"/>
    <s v="-45.03, 168.66 | Zoom:13"/>
    <b v="1"/>
    <s v="New Zealand"/>
    <x v="5"/>
    <s v="QT"/>
    <d v="2023-04-28T00:00:00"/>
    <n v="23.3"/>
    <s v="22:26:03 UTC"/>
    <n v="52.8"/>
    <x v="2"/>
    <s v="PNG"/>
    <x v="2"/>
    <x v="0"/>
    <n v="52.8"/>
    <n v="60"/>
    <x v="1"/>
    <s v="45044L8-9_L1CDM-MLB-GANQT4504403 Cloudy (40%-90%)"/>
    <n v="1"/>
    <s v="20230428TDirear"/>
    <d v="1905-07-15T00:00:00"/>
    <s v="04"/>
    <d v="1900-01-27T00:00:00"/>
    <s v="22"/>
    <s v="26"/>
    <s v="03"/>
    <s v="GAN_QT_2500X1254px_16m_L8-9_L1"/>
    <s v="2A_MSIL1C_S2_CD_CLS_AC_20230627T222622_TRUE_60HTE_020CC"/>
    <s v="S2A_MSIL1C_QT_20230428TDirear_Disregarded_52.8CC"/>
  </r>
  <r>
    <m/>
    <x v="1"/>
    <x v="0"/>
    <s v="-45.03, 168.66 | Zoom:13"/>
    <b v="1"/>
    <s v="New Zealand"/>
    <x v="5"/>
    <s v="QT"/>
    <d v="2023-04-20T00:00:00"/>
    <n v="25.5"/>
    <s v="22:26:25 UTC"/>
    <n v="93.4"/>
    <x v="2"/>
    <s v="PNG"/>
    <x v="2"/>
    <x v="0"/>
    <n v="93.4"/>
    <n v="100"/>
    <x v="2"/>
    <s v="45036L8-9_L1CDM-MLB-GANQT4503604 Overcast (100%)"/>
    <n v="1"/>
    <s v="20230420TDirear"/>
    <d v="1905-07-15T00:00:00"/>
    <s v="04"/>
    <d v="1900-01-19T00:00:00"/>
    <s v="22"/>
    <s v="26"/>
    <s v="25"/>
    <s v="GAN_QT_2500X1254px_16m_L8-9_L1"/>
    <s v="2A_MSIL1C_S2_CD_CLS_AC_20230627T222622_TRUE_60HTE_020CC"/>
    <s v="S2A_MSIL1C_QT_20230420TDirear_Disregarded_93.4CC"/>
  </r>
  <r>
    <m/>
    <x v="1"/>
    <x v="0"/>
    <s v="-45.03, 168.66 | Zoom:13"/>
    <b v="1"/>
    <s v="New Zealand"/>
    <x v="5"/>
    <s v="QT"/>
    <d v="2023-04-13T00:00:00"/>
    <n v="26.2"/>
    <s v="22:20:38 UTC"/>
    <n v="30.9"/>
    <x v="2"/>
    <s v="PNG"/>
    <x v="2"/>
    <x v="0"/>
    <n v="40.9"/>
    <n v="50"/>
    <x v="1"/>
    <s v="45029L8-9_L1CDM-MLB-GANQT4502903 Cloudy (40%-90%)"/>
    <n v="1"/>
    <s v="20230413TDirear"/>
    <d v="1905-07-15T00:00:00"/>
    <s v="04"/>
    <d v="1900-01-12T00:00:00"/>
    <s v="22"/>
    <s v="20"/>
    <s v="38"/>
    <s v="GAN_QT_2500X1254px_16m_L8-9_L1"/>
    <s v="2A_MSIL1C_S2_CD_CLS_AC_20230627T222622_TRUE_60HTE_020CC"/>
    <s v="S2A_MSIL1C_QT_20230413TDirear_Disregarded_30.9CC"/>
  </r>
  <r>
    <m/>
    <x v="1"/>
    <x v="0"/>
    <s v="-45.03, 168.66 | Zoom:13"/>
    <b v="1"/>
    <s v="New Zealand"/>
    <x v="5"/>
    <s v="QT"/>
    <d v="2023-04-13T00:00:00"/>
    <n v="27.5"/>
    <s v="22:20:14 UTC"/>
    <n v="50.9"/>
    <x v="2"/>
    <s v="PNG"/>
    <x v="2"/>
    <x v="0"/>
    <n v="40.9"/>
    <n v="50"/>
    <x v="1"/>
    <s v="45029L8-9_L1CDM-MLB-GANQT4502903 Cloudy (40%-90%)"/>
    <n v="0"/>
    <s v="20230413TDirear"/>
    <d v="1905-07-15T00:00:00"/>
    <s v="04"/>
    <d v="1900-01-12T00:00:00"/>
    <s v="22"/>
    <s v="20"/>
    <s v="14"/>
    <s v="GAN_QT_2500X1254px_16m_L8-9_L1"/>
    <s v="2A_MSIL1C_S2_CD_CLS_AC_20230627T222622_TRUE_60HTE_020CC"/>
    <s v="S2A_MSIL1C_QT_20230413TDirear_Disregarded_50.9CC"/>
  </r>
  <r>
    <m/>
    <x v="1"/>
    <x v="0"/>
    <s v="-45.03, 168.66 | Zoom:13"/>
    <b v="1"/>
    <s v="New Zealand"/>
    <x v="5"/>
    <s v="QT"/>
    <d v="2023-04-12T00:00:00"/>
    <n v="27.8"/>
    <s v="22:26:07 UTC"/>
    <n v="75.599999999999994"/>
    <x v="2"/>
    <s v="PNG"/>
    <x v="2"/>
    <x v="0"/>
    <n v="75.599999999999994"/>
    <n v="80"/>
    <x v="1"/>
    <s v="45028L8-9_L1CDM-MLB-GANQT4502803 Cloudy (40%-90%)"/>
    <n v="1"/>
    <s v="20230412TDirear"/>
    <d v="1905-07-15T00:00:00"/>
    <s v="04"/>
    <d v="1900-01-11T00:00:00"/>
    <s v="22"/>
    <s v="26"/>
    <s v="07"/>
    <s v="GAN_QT_2500X1254px_16m_L8-9_L1"/>
    <s v="2A_MSIL1C_S2_CD_CLS_AC_20230627T222622_TRUE_60HTE_020CC"/>
    <s v="S2A_MSIL1C_QT_20230412TDirear_Disregarded_75.6CC"/>
  </r>
  <r>
    <m/>
    <x v="1"/>
    <x v="0"/>
    <s v="-45.03, 168.66 | Zoom:13"/>
    <b v="1"/>
    <s v="New Zealand"/>
    <x v="5"/>
    <s v="QT"/>
    <d v="2023-04-05T00:00:00"/>
    <n v="28.6"/>
    <s v="22:20:28 UTC"/>
    <n v="74"/>
    <x v="2"/>
    <s v="PNG"/>
    <x v="2"/>
    <x v="0"/>
    <n v="50.5"/>
    <n v="60"/>
    <x v="1"/>
    <s v="45021L8-9_L1CDM-MLB-GANQT4502103 Cloudy (40%-90%)"/>
    <n v="1"/>
    <s v="20230405TDirear"/>
    <d v="1905-07-15T00:00:00"/>
    <s v="04"/>
    <s v="05"/>
    <s v="22"/>
    <s v="20"/>
    <s v="28"/>
    <s v="GAN_QT_2500X1254px_16m_L8-9_L1"/>
    <s v="2A_MSIL1C_S2_CD_CLS_AC_20230627T222622_TRUE_60HTE_020CC"/>
    <s v="S2A_MSIL1C_QT_20230405TDirear_Disregarded_74CC"/>
  </r>
  <r>
    <m/>
    <x v="1"/>
    <x v="0"/>
    <s v="-45.03, 168.66 | Zoom:13"/>
    <b v="1"/>
    <s v="New Zealand"/>
    <x v="5"/>
    <s v="QT"/>
    <d v="2023-04-05T00:00:00"/>
    <n v="29.9"/>
    <s v="22:20:04 UTC"/>
    <n v="27"/>
    <x v="2"/>
    <s v="PNG"/>
    <x v="2"/>
    <x v="0"/>
    <n v="50.5"/>
    <n v="60"/>
    <x v="1"/>
    <s v="45021L8-9_L1CDM-MLB-GANQT4502103 Cloudy (40%-90%)"/>
    <n v="0"/>
    <s v="20230405TDirear"/>
    <d v="1905-07-15T00:00:00"/>
    <s v="04"/>
    <s v="05"/>
    <s v="22"/>
    <s v="20"/>
    <s v="04"/>
    <s v="GAN_QT_2500X1254px_16m_L8-9_L1"/>
    <s v="2A_MSIL1C_S2_CD_CLS_AC_20230627T222622_TRUE_60HTE_020CC"/>
    <s v="S2A_MSIL1C_QT_20230405TDirear_Disregarded_27CC"/>
  </r>
  <r>
    <m/>
    <x v="1"/>
    <x v="0"/>
    <s v="-45.03, 168.66 | Zoom:13"/>
    <b v="1"/>
    <s v="New Zealand"/>
    <x v="5"/>
    <s v="QT"/>
    <d v="2023-04-04T00:00:00"/>
    <n v="30.2"/>
    <s v="22:26:31 UTC"/>
    <n v="91.6"/>
    <x v="2"/>
    <s v="PNG"/>
    <x v="2"/>
    <x v="0"/>
    <n v="91.6"/>
    <n v="100"/>
    <x v="2"/>
    <s v="45020L8-9_L1CDM-MLB-GANQT4502004 Overcast (100%)"/>
    <n v="1"/>
    <s v="20230404TDirear"/>
    <d v="1905-07-15T00:00:00"/>
    <s v="04"/>
    <s v="04"/>
    <s v="22"/>
    <s v="26"/>
    <s v="31"/>
    <s v="GAN_QT_2500X1254px_16m_L8-9_L1"/>
    <s v="2A_MSIL1C_S2_CD_CLS_AC_20230627T222622_TRUE_60HTE_020CC"/>
    <s v="S2A_MSIL1C_QT_20230404TDirear_Disregarded_91.6CC"/>
  </r>
  <r>
    <m/>
    <x v="1"/>
    <x v="0"/>
    <s v="-45.03, 168.66 | Zoom:13"/>
    <b v="1"/>
    <s v="New Zealand"/>
    <x v="5"/>
    <s v="QT"/>
    <d v="2023-03-28T00:00:00"/>
    <n v="31.1"/>
    <s v="22:20:45 UTC"/>
    <n v="66.400000000000006"/>
    <x v="2"/>
    <s v="PNG"/>
    <x v="2"/>
    <x v="0"/>
    <n v="72.2"/>
    <n v="80"/>
    <x v="1"/>
    <s v="45013L8-9_L1CDM-MLB-GANQT4501303 Cloudy (40%-90%)"/>
    <n v="1"/>
    <s v="20230328TDirear"/>
    <d v="1905-07-15T00:00:00"/>
    <s v="03"/>
    <d v="1900-01-27T00:00:00"/>
    <s v="22"/>
    <s v="20"/>
    <s v="45"/>
    <s v="GAN_QT_2500X1254px_16m_L8-9_L1"/>
    <s v="2A_MSIL1C_S2_CD_CLS_AC_20230627T222622_TRUE_60HTE_020CC"/>
    <s v="S2A_MSIL1C_QT_20230328TDirear_Disregarded_66.4CC"/>
  </r>
  <r>
    <m/>
    <x v="1"/>
    <x v="0"/>
    <s v="-45.03, 168.66 | Zoom:13"/>
    <b v="1"/>
    <s v="New Zealand"/>
    <x v="5"/>
    <s v="QT"/>
    <d v="2023-03-28T00:00:00"/>
    <n v="32.299999999999997"/>
    <s v="22:20:21 UTC"/>
    <n v="78"/>
    <x v="2"/>
    <s v="PNG"/>
    <x v="2"/>
    <x v="0"/>
    <n v="72.2"/>
    <n v="80"/>
    <x v="1"/>
    <s v="45013L8-9_L1CDM-MLB-GANQT4501303 Cloudy (40%-90%)"/>
    <n v="0"/>
    <s v="20230328TDirear"/>
    <d v="1905-07-15T00:00:00"/>
    <s v="03"/>
    <d v="1900-01-27T00:00:00"/>
    <s v="22"/>
    <s v="20"/>
    <s v="21"/>
    <s v="GAN_QT_2500X1254px_16m_L8-9_L1"/>
    <s v="2A_MSIL1C_S2_CD_CLS_AC_20230627T222622_TRUE_60HTE_020CC"/>
    <s v="S2A_MSIL1C_QT_20230328TDirear_Disregarded_78CC"/>
  </r>
  <r>
    <m/>
    <x v="1"/>
    <x v="0"/>
    <s v="-45.03, 168.66 | Zoom:13"/>
    <b v="1"/>
    <s v="New Zealand"/>
    <x v="5"/>
    <s v="QT"/>
    <d v="2023-03-27T00:00:00"/>
    <n v="32.6"/>
    <s v="22:26:23 UTC"/>
    <n v="45.4"/>
    <x v="2"/>
    <s v="PNG"/>
    <x v="2"/>
    <x v="0"/>
    <n v="45.4"/>
    <n v="50"/>
    <x v="1"/>
    <s v="45012L8-9_L1CDM-MLB-GANQT4501203 Cloudy (40%-90%)"/>
    <n v="1"/>
    <s v="20230327TDirear"/>
    <d v="1905-07-15T00:00:00"/>
    <s v="03"/>
    <d v="1900-01-26T00:00:00"/>
    <s v="22"/>
    <s v="26"/>
    <s v="23"/>
    <s v="GAN_QT_2500X1254px_16m_L8-9_L1"/>
    <s v="2A_MSIL1C_S2_CD_CLS_AC_20230627T222622_TRUE_60HTE_020CC"/>
    <s v="S2A_MSIL1C_QT_20230327TDirear_Disregarded_45.4CC"/>
  </r>
  <r>
    <m/>
    <x v="1"/>
    <x v="0"/>
    <s v="-45.03, 168.66 | Zoom:13"/>
    <b v="1"/>
    <s v="New Zealand"/>
    <x v="5"/>
    <s v="QT"/>
    <d v="2023-03-20T00:00:00"/>
    <n v="33.5"/>
    <s v="22:20:40 UTC"/>
    <n v="89.3"/>
    <x v="2"/>
    <s v="PNG"/>
    <x v="2"/>
    <x v="0"/>
    <n v="90.15"/>
    <n v="100"/>
    <x v="2"/>
    <s v="45005L8-9_L1CDM-MLB-GANQT4500504 Overcast (100%)"/>
    <n v="1"/>
    <s v="20230320TDirear"/>
    <d v="1905-07-15T00:00:00"/>
    <s v="03"/>
    <d v="1900-01-19T00:00:00"/>
    <s v="22"/>
    <s v="20"/>
    <s v="40"/>
    <s v="GAN_QT_2500X1254px_16m_L8-9_L1"/>
    <s v="2A_MSIL1C_S2_CD_CLS_AC_20230627T222622_TRUE_60HTE_020CC"/>
    <s v="S2A_MSIL1C_QT_20230320TDirear_Disregarded_89.3CC"/>
  </r>
  <r>
    <m/>
    <x v="1"/>
    <x v="0"/>
    <s v="-45.03, 168.66 | Zoom:13"/>
    <b v="1"/>
    <s v="New Zealand"/>
    <x v="5"/>
    <s v="QT"/>
    <d v="2023-03-20T00:00:00"/>
    <n v="34.700000000000003"/>
    <s v="22:20:16 UTC"/>
    <n v="91"/>
    <x v="2"/>
    <s v="PNG"/>
    <x v="2"/>
    <x v="0"/>
    <n v="90.15"/>
    <n v="100"/>
    <x v="2"/>
    <s v="45005L8-9_L1CDM-MLB-GANQT4500504 Overcast (100%)"/>
    <n v="0"/>
    <s v="20230320TDirear"/>
    <d v="1905-07-15T00:00:00"/>
    <s v="03"/>
    <d v="1900-01-19T00:00:00"/>
    <s v="22"/>
    <s v="20"/>
    <s v="16"/>
    <s v="GAN_QT_2500X1254px_16m_L8-9_L1"/>
    <s v="2A_MSIL1C_S2_CD_CLS_AC_20230627T222622_TRUE_60HTE_020CC"/>
    <s v="S2A_MSIL1C_QT_20230320TDirear_Disregarded_91CC"/>
  </r>
  <r>
    <m/>
    <x v="1"/>
    <x v="0"/>
    <s v="-45.03, 168.66 | Zoom:13"/>
    <b v="1"/>
    <s v="New Zealand"/>
    <x v="5"/>
    <s v="QT"/>
    <d v="2023-03-19T00:00:00"/>
    <n v="35"/>
    <s v="22:26:41 UTC"/>
    <n v="98.2"/>
    <x v="2"/>
    <s v="PNG"/>
    <x v="2"/>
    <x v="0"/>
    <n v="98.2"/>
    <n v="100"/>
    <x v="2"/>
    <s v="45004L8-9_L1CDM-MLB-GANQT4500404 Overcast (100%)"/>
    <n v="1"/>
    <s v="20230319TDirear"/>
    <d v="1905-07-15T00:00:00"/>
    <s v="03"/>
    <d v="1900-01-18T00:00:00"/>
    <s v="22"/>
    <s v="26"/>
    <s v="41"/>
    <s v="GAN_QT_2500X1254px_16m_L8-9_L1"/>
    <s v="2A_MSIL1C_S2_CD_CLS_AC_20230627T222622_TRUE_60HTE_020CC"/>
    <s v="S2A_MSIL1C_QT_20230319TDirear_Disregarded_98.2CC"/>
  </r>
  <r>
    <m/>
    <x v="1"/>
    <x v="0"/>
    <s v="-45.03, 168.66 | Zoom:13"/>
    <b v="1"/>
    <s v="New Zealand"/>
    <x v="5"/>
    <s v="QT"/>
    <d v="2023-03-12T00:00:00"/>
    <n v="35.9"/>
    <s v="22:20:56 UTC"/>
    <n v="44.4"/>
    <x v="2"/>
    <s v="PNG"/>
    <x v="2"/>
    <x v="0"/>
    <n v="47.8"/>
    <n v="50"/>
    <x v="1"/>
    <s v="44997L8-9_L1CDM-MLB-GANQT4499703 Cloudy (40%-90%)"/>
    <n v="1"/>
    <s v="20230312TDirear"/>
    <d v="1905-07-15T00:00:00"/>
    <s v="03"/>
    <d v="1900-01-11T00:00:00"/>
    <s v="22"/>
    <s v="20"/>
    <s v="56"/>
    <s v="GAN_QT_2500X1254px_16m_L8-9_L1"/>
    <s v="2A_MSIL1C_S2_CD_CLS_AC_20230627T222622_TRUE_60HTE_020CC"/>
    <s v="S2A_MSIL1C_QT_20230312TDirear_Disregarded_44.4CC"/>
  </r>
  <r>
    <m/>
    <x v="1"/>
    <x v="0"/>
    <s v="-45.03, 168.66 | Zoom:13"/>
    <b v="1"/>
    <s v="New Zealand"/>
    <x v="5"/>
    <s v="QT"/>
    <d v="2023-03-12T00:00:00"/>
    <n v="37.1"/>
    <s v="22:20:32 UTC"/>
    <n v="51.2"/>
    <x v="2"/>
    <s v="PNG"/>
    <x v="2"/>
    <x v="0"/>
    <n v="47.8"/>
    <n v="50"/>
    <x v="1"/>
    <s v="44997L8-9_L1CDM-MLB-GANQT4499703 Cloudy (40%-90%)"/>
    <n v="0"/>
    <s v="20230312TDirear"/>
    <d v="1905-07-15T00:00:00"/>
    <s v="03"/>
    <d v="1900-01-11T00:00:00"/>
    <s v="22"/>
    <s v="20"/>
    <s v="32"/>
    <s v="GAN_QT_2500X1254px_16m_L8-9_L1"/>
    <s v="2A_MSIL1C_S2_CD_CLS_AC_20230627T222622_TRUE_60HTE_020CC"/>
    <s v="S2A_MSIL1C_QT_20230312TDirear_Disregarded_51.2CC"/>
  </r>
  <r>
    <m/>
    <x v="1"/>
    <x v="0"/>
    <s v="-45.03, 168.66 | Zoom:13"/>
    <b v="1"/>
    <s v="New Zealand"/>
    <x v="5"/>
    <s v="QT"/>
    <d v="2023-03-11T00:00:00"/>
    <n v="37.4"/>
    <s v="22:26:32 UTC"/>
    <n v="71.2"/>
    <x v="2"/>
    <s v="PNG"/>
    <x v="2"/>
    <x v="0"/>
    <n v="71.2"/>
    <n v="80"/>
    <x v="1"/>
    <s v="44996L8-9_L1CDM-MLB-GANQT4499603 Cloudy (40%-90%)"/>
    <n v="1"/>
    <s v="20230311TDirear"/>
    <d v="1905-07-15T00:00:00"/>
    <s v="03"/>
    <d v="1900-01-10T00:00:00"/>
    <s v="22"/>
    <s v="26"/>
    <s v="32"/>
    <s v="GAN_QT_2500X1254px_16m_L8-9_L1"/>
    <s v="2A_MSIL1C_S2_CD_CLS_AC_20230627T222622_TRUE_60HTE_020CC"/>
    <s v="S2A_MSIL1C_QT_20230311TDirear_Disregarded_71.2CC"/>
  </r>
  <r>
    <m/>
    <x v="1"/>
    <x v="0"/>
    <s v="-45.03, 168.66 | Zoom:13"/>
    <b v="1"/>
    <s v="New Zealand"/>
    <x v="5"/>
    <s v="QT"/>
    <d v="2023-03-04T00:00:00"/>
    <n v="38.299999999999997"/>
    <s v="22:20:49 UTC"/>
    <n v="60.3"/>
    <x v="2"/>
    <s v="PNG"/>
    <x v="2"/>
    <x v="0"/>
    <n v="74.150000000000006"/>
    <n v="80"/>
    <x v="1"/>
    <s v="44989L8-9_L1CDM-MLB-GANQT4498903 Cloudy (40%-90%)"/>
    <n v="1"/>
    <s v="20230304TDirear"/>
    <d v="1905-07-15T00:00:00"/>
    <s v="03"/>
    <s v="04"/>
    <s v="22"/>
    <s v="20"/>
    <s v="49"/>
    <s v="GAN_QT_2500X1254px_16m_L8-9_L1"/>
    <s v="2A_MSIL1C_S2_CD_CLS_AC_20230627T222622_TRUE_60HTE_020CC"/>
    <s v="S2A_MSIL1C_QT_20230304TDirear_Disregarded_60.3CC"/>
  </r>
  <r>
    <m/>
    <x v="1"/>
    <x v="0"/>
    <s v="-45.03, 168.66 | Zoom:13"/>
    <b v="1"/>
    <s v="New Zealand"/>
    <x v="5"/>
    <s v="QT"/>
    <d v="2023-03-04T00:00:00"/>
    <n v="39.4"/>
    <s v="22:20:25 UTC"/>
    <n v="88"/>
    <x v="2"/>
    <s v="PNG"/>
    <x v="2"/>
    <x v="0"/>
    <n v="74.150000000000006"/>
    <n v="80"/>
    <x v="1"/>
    <s v="44989L8-9_L1CDM-MLB-GANQT4498903 Cloudy (40%-90%)"/>
    <n v="0"/>
    <s v="20230304TDirear"/>
    <d v="1905-07-15T00:00:00"/>
    <s v="03"/>
    <s v="04"/>
    <s v="22"/>
    <s v="20"/>
    <s v="25"/>
    <s v="GAN_QT_2500X1254px_16m_L8-9_L1"/>
    <s v="2A_MSIL1C_S2_CD_CLS_AC_20230627T222622_TRUE_60HTE_020CC"/>
    <s v="S2A_MSIL1C_QT_20230304TDirear_Disregarded_88CC"/>
  </r>
  <r>
    <m/>
    <x v="1"/>
    <x v="0"/>
    <s v="-45.03, 168.66 | Zoom:13"/>
    <b v="1"/>
    <s v="New Zealand"/>
    <x v="5"/>
    <s v="QT"/>
    <d v="2023-03-03T00:00:00"/>
    <n v="39.700000000000003"/>
    <s v="22:26:48 UTC"/>
    <n v="35.799999999999997"/>
    <x v="2"/>
    <s v="PNG"/>
    <x v="2"/>
    <x v="0"/>
    <n v="35.799999999999997"/>
    <n v="40"/>
    <x v="1"/>
    <s v="44988L8-9_L1CDM-MLB-GANQT4498803 Cloudy (40%-90%)"/>
    <n v="1"/>
    <s v="20230303TDirear"/>
    <d v="1905-07-15T00:00:00"/>
    <s v="03"/>
    <s v="03"/>
    <s v="22"/>
    <s v="26"/>
    <s v="48"/>
    <s v="GAN_QT_2500X1254px_16m_L8-9_L1"/>
    <s v="2A_MSIL1C_S2_CD_CLS_AC_20230627T222622_TRUE_60HTE_020CC"/>
    <s v="S2A_MSIL1C_QT_20230303TDirear_Disregarded_35.8CC"/>
  </r>
  <r>
    <m/>
    <x v="1"/>
    <x v="0"/>
    <s v="-45.03, 168.66 | Zoom:13"/>
    <b v="1"/>
    <s v="New Zealand"/>
    <x v="5"/>
    <s v="QT"/>
    <d v="2023-02-24T00:00:00"/>
    <n v="40.6"/>
    <s v="22:21:03 UTC"/>
    <n v="0.1"/>
    <x v="2"/>
    <s v="PNG"/>
    <x v="2"/>
    <x v="0"/>
    <n v="0.65"/>
    <n v="10"/>
    <x v="0"/>
    <s v="44981L8-9_L1CDM-MLB-GANQT4498102 Sunny (10%-30%)"/>
    <n v="1"/>
    <s v="20230224TDirear"/>
    <d v="1905-07-15T00:00:00"/>
    <s v="02"/>
    <d v="1900-01-23T00:00:00"/>
    <s v="22"/>
    <s v="21"/>
    <s v="03"/>
    <s v="GAN_QT_2500X1254px_16m_L8-9_L1"/>
    <s v="2A_MSIL1C_S2_CD_CLS_AC_20230627T222622_TRUE_60HTE_020CC"/>
    <s v="S2A_MSIL1C_QT_20230224TDirear_Disregarded_0.1CC"/>
  </r>
  <r>
    <m/>
    <x v="1"/>
    <x v="0"/>
    <s v="-45.03, 168.66 | Zoom:13"/>
    <b v="1"/>
    <s v="New Zealand"/>
    <x v="5"/>
    <s v="QT"/>
    <d v="2023-02-24T00:00:00"/>
    <n v="41.7"/>
    <s v="22:20:39 UTC"/>
    <n v="1.2"/>
    <x v="2"/>
    <s v="PNG"/>
    <x v="2"/>
    <x v="0"/>
    <n v="0.65"/>
    <n v="10"/>
    <x v="0"/>
    <s v="44981L8-9_L1CDM-MLB-GANQT4498102 Sunny (10%-30%)"/>
    <n v="0"/>
    <s v="20230224TDirear"/>
    <d v="1905-07-15T00:00:00"/>
    <s v="02"/>
    <d v="1900-01-23T00:00:00"/>
    <s v="22"/>
    <s v="20"/>
    <s v="39"/>
    <s v="GAN_QT_2500X1254px_16m_L8-9_L1"/>
    <s v="2A_MSIL1C_S2_CD_CLS_AC_20230627T222622_TRUE_60HTE_020CC"/>
    <s v="S2A_MSIL1C_QT_20230224TDirear_Disregarded_1.2CC"/>
  </r>
  <r>
    <m/>
    <x v="1"/>
    <x v="0"/>
    <s v="-45.03, 168.66 | Zoom:13"/>
    <b v="1"/>
    <s v="New Zealand"/>
    <x v="5"/>
    <s v="QT"/>
    <d v="2023-02-23T00:00:00"/>
    <n v="42"/>
    <s v="22:26:38 UTC"/>
    <n v="6.4"/>
    <x v="2"/>
    <s v="PNG"/>
    <x v="2"/>
    <x v="0"/>
    <n v="6.4"/>
    <n v="10"/>
    <x v="0"/>
    <s v="44980L8-9_L1CDM-MLB-GANQT4498002 Sunny (10%-30%)"/>
    <n v="1"/>
    <s v="20230223TDirear"/>
    <d v="1905-07-15T00:00:00"/>
    <s v="02"/>
    <d v="1900-01-22T00:00:00"/>
    <s v="22"/>
    <s v="26"/>
    <s v="38"/>
    <s v="GAN_QT_2500X1254px_16m_L8-9_L1"/>
    <s v="2A_MSIL1C_S2_CD_CLS_AC_20230627T222622_TRUE_60HTE_020CC"/>
    <s v="S2A_MSIL1C_QT_20230223TDirear_Disregarded_6.4CC"/>
  </r>
  <r>
    <m/>
    <x v="1"/>
    <x v="0"/>
    <s v="-45.03, 168.66 | Zoom:13"/>
    <b v="1"/>
    <s v="New Zealand"/>
    <x v="5"/>
    <s v="QT"/>
    <d v="2023-02-16T00:00:00"/>
    <n v="42.8"/>
    <s v="22:21:01 UTC"/>
    <n v="63.4"/>
    <x v="2"/>
    <s v="PNG"/>
    <x v="2"/>
    <x v="0"/>
    <n v="39.1"/>
    <n v="40"/>
    <x v="1"/>
    <s v="44973L8-9_L1CDM-MLB-GANQT4497303 Cloudy (40%-90%)"/>
    <n v="1"/>
    <s v="20230216TDirear"/>
    <d v="1905-07-15T00:00:00"/>
    <s v="02"/>
    <d v="1900-01-15T00:00:00"/>
    <s v="22"/>
    <s v="21"/>
    <s v="01"/>
    <s v="GAN_QT_2500X1254px_16m_L8-9_L1"/>
    <s v="2A_MSIL1C_S2_CD_CLS_AC_20230627T222622_TRUE_60HTE_020CC"/>
    <s v="S2A_MSIL1C_QT_20230216TDirear_Disregarded_63.4CC"/>
  </r>
  <r>
    <m/>
    <x v="1"/>
    <x v="0"/>
    <s v="-45.03, 168.66 | Zoom:13"/>
    <b v="1"/>
    <s v="New Zealand"/>
    <x v="5"/>
    <s v="QT"/>
    <d v="2023-02-16T00:00:00"/>
    <n v="43.9"/>
    <s v="22:20:37 UTC"/>
    <n v="14.8"/>
    <x v="2"/>
    <s v="PNG"/>
    <x v="2"/>
    <x v="0"/>
    <n v="39.1"/>
    <n v="40"/>
    <x v="1"/>
    <s v="44973L8-9_L1CDM-MLB-GANQT4497303 Cloudy (40%-90%)"/>
    <n v="0"/>
    <s v="20230216TDirear"/>
    <d v="1905-07-15T00:00:00"/>
    <s v="02"/>
    <d v="1900-01-15T00:00:00"/>
    <s v="22"/>
    <s v="20"/>
    <s v="37"/>
    <s v="GAN_QT_2500X1254px_16m_L8-9_L1"/>
    <s v="2A_MSIL1C_S2_CD_CLS_AC_20230627T222622_TRUE_60HTE_020CC"/>
    <s v="S2A_MSIL1C_QT_20230216TDirear_Disregarded_14.8CC"/>
  </r>
  <r>
    <m/>
    <x v="1"/>
    <x v="0"/>
    <s v="-45.03, 168.66 | Zoom:13"/>
    <b v="1"/>
    <s v="New Zealand"/>
    <x v="5"/>
    <s v="QT"/>
    <d v="2023-02-15T00:00:00"/>
    <n v="44.1"/>
    <s v="22:27:01 UTC"/>
    <n v="26.4"/>
    <x v="2"/>
    <s v="PNG"/>
    <x v="2"/>
    <x v="0"/>
    <n v="26.4"/>
    <n v="30"/>
    <x v="0"/>
    <s v="44972L8-9_L1CDM-MLB-GANQT4497202 Sunny (10%-30%)"/>
    <n v="1"/>
    <s v="20230215TDirear"/>
    <d v="1905-07-15T00:00:00"/>
    <s v="02"/>
    <d v="1900-01-14T00:00:00"/>
    <s v="22"/>
    <s v="27"/>
    <s v="01"/>
    <s v="GAN_QT_2500X1254px_16m_L8-9_L1"/>
    <s v="2A_MSIL1C_S2_CD_CLS_AC_20230627T222622_TRUE_60HTE_020CC"/>
    <s v="S2A_MSIL1C_QT_20230215TDirear_Disregarded_26.4CC"/>
  </r>
  <r>
    <m/>
    <x v="1"/>
    <x v="0"/>
    <s v="-45.03, 168.66 | Zoom:13"/>
    <b v="1"/>
    <s v="New Zealand"/>
    <x v="5"/>
    <s v="QT"/>
    <d v="2023-02-08T00:00:00"/>
    <n v="45"/>
    <s v="22:21:18 UTC"/>
    <n v="62.9"/>
    <x v="2"/>
    <s v="PNG"/>
    <x v="2"/>
    <x v="0"/>
    <n v="36.4"/>
    <n v="40"/>
    <x v="1"/>
    <s v="44965L8-9_L1CDM-MLB-GANQT4496503 Cloudy (40%-90%)"/>
    <n v="1"/>
    <s v="20230208TDirear"/>
    <d v="1905-07-15T00:00:00"/>
    <s v="02"/>
    <s v="08"/>
    <s v="22"/>
    <s v="21"/>
    <s v="18"/>
    <s v="GAN_QT_2500X1254px_16m_L8-9_L1"/>
    <s v="2A_MSIL1C_S2_CD_CLS_AC_20230627T222622_TRUE_60HTE_020CC"/>
    <s v="S2A_MSIL1C_QT_20230208TDirear_Disregarded_62.9CC"/>
  </r>
  <r>
    <m/>
    <x v="1"/>
    <x v="0"/>
    <s v="-45.03, 168.66 | Zoom:13"/>
    <b v="1"/>
    <s v="New Zealand"/>
    <x v="5"/>
    <s v="QT"/>
    <d v="2023-02-08T00:00:00"/>
    <n v="45.9"/>
    <s v="22:20:54 UTC"/>
    <n v="9.9"/>
    <x v="2"/>
    <s v="PNG"/>
    <x v="2"/>
    <x v="0"/>
    <n v="36.4"/>
    <n v="40"/>
    <x v="1"/>
    <s v="44965L8-9_L1CDM-MLB-GANQT4496503 Cloudy (40%-90%)"/>
    <n v="0"/>
    <s v="20230208TDirear"/>
    <d v="1905-07-15T00:00:00"/>
    <s v="02"/>
    <s v="08"/>
    <s v="22"/>
    <s v="20"/>
    <s v="54"/>
    <s v="GAN_QT_2500X1254px_16m_L8-9_L1"/>
    <s v="2A_MSIL1C_S2_CD_CLS_AC_20230627T222622_TRUE_60HTE_020CC"/>
    <s v="S2A_MSIL1C_QT_20230208TDirear_Disregarded_9.9CC"/>
  </r>
  <r>
    <m/>
    <x v="1"/>
    <x v="0"/>
    <s v="-45.03, 168.66 | Zoom:13"/>
    <b v="1"/>
    <s v="New Zealand"/>
    <x v="5"/>
    <s v="QT"/>
    <d v="2023-02-07T00:00:00"/>
    <n v="46.2"/>
    <s v="22:26:55 UTC"/>
    <n v="61.7"/>
    <x v="2"/>
    <s v="PNG"/>
    <x v="2"/>
    <x v="0"/>
    <n v="61.7"/>
    <n v="70"/>
    <x v="1"/>
    <s v="44964L8-9_L1CDM-MLB-GANQT4496403 Cloudy (40%-90%)"/>
    <n v="1"/>
    <s v="20230207TDirear"/>
    <d v="1905-07-15T00:00:00"/>
    <s v="02"/>
    <s v="07"/>
    <s v="22"/>
    <s v="26"/>
    <s v="55"/>
    <s v="GAN_QT_2500X1254px_16m_L8-9_L1"/>
    <s v="2A_MSIL1C_S2_CD_CLS_AC_20230627T222622_TRUE_60HTE_020CC"/>
    <s v="S2A_MSIL1C_QT_20230207TDirear_Disregarded_61.7CC"/>
  </r>
  <r>
    <m/>
    <x v="1"/>
    <x v="0"/>
    <s v="-45.03, 168.66 | Zoom:13"/>
    <b v="1"/>
    <s v="New Zealand"/>
    <x v="5"/>
    <s v="QT"/>
    <d v="2023-01-31T00:00:00"/>
    <n v="46.9"/>
    <s v="22:21:10 UTC"/>
    <n v="96.9"/>
    <x v="2"/>
    <s v="PNG"/>
    <x v="2"/>
    <x v="0"/>
    <n v="98.45"/>
    <n v="100"/>
    <x v="2"/>
    <s v="44957L8-9_L1CDM-MLB-GANQT4495704 Overcast (100%)"/>
    <n v="1"/>
    <s v="20230131TDirear"/>
    <d v="1905-07-15T00:00:00"/>
    <s v="01"/>
    <d v="1900-01-30T00:00:00"/>
    <s v="22"/>
    <s v="21"/>
    <s v="10"/>
    <s v="GAN_QT_2500X1254px_16m_L8-9_L1"/>
    <s v="2A_MSIL1C_S2_CD_CLS_AC_20230627T222622_TRUE_60HTE_020CC"/>
    <s v="S2A_MSIL1C_QT_20230131TDirear_Disregarded_96.9CC"/>
  </r>
  <r>
    <m/>
    <x v="1"/>
    <x v="0"/>
    <s v="-45.03, 168.66 | Zoom:13"/>
    <b v="1"/>
    <s v="New Zealand"/>
    <x v="5"/>
    <s v="QT"/>
    <d v="2023-01-31T00:00:00"/>
    <n v="47.9"/>
    <s v="22:20:46 UTC"/>
    <n v="100"/>
    <x v="2"/>
    <s v="PNG"/>
    <x v="2"/>
    <x v="0"/>
    <n v="98.45"/>
    <n v="100"/>
    <x v="2"/>
    <s v="44957L8-9_L1CDM-MLB-GANQT4495704 Overcast (100%)"/>
    <n v="0"/>
    <s v="20230131TDirear"/>
    <d v="1905-07-15T00:00:00"/>
    <s v="01"/>
    <d v="1900-01-30T00:00:00"/>
    <s v="22"/>
    <s v="20"/>
    <s v="46"/>
    <s v="GAN_QT_2500X1254px_16m_L8-9_L1"/>
    <s v="2A_MSIL1C_S2_CD_CLS_AC_20230627T222622_TRUE_60HTE_020CC"/>
    <s v="S2A_MSIL1C_QT_20230131TDirear_Disregarded_100CC"/>
  </r>
  <r>
    <m/>
    <x v="1"/>
    <x v="0"/>
    <s v="-45.03, 168.66 | Zoom:13"/>
    <b v="1"/>
    <s v="New Zealand"/>
    <x v="5"/>
    <s v="QT"/>
    <d v="2023-01-30T00:00:00"/>
    <n v="48.1"/>
    <s v="22:27:01 UTC"/>
    <n v="55.4"/>
    <x v="2"/>
    <s v="PNG"/>
    <x v="2"/>
    <x v="0"/>
    <n v="55.4"/>
    <n v="60"/>
    <x v="1"/>
    <s v="44956L8-9_L1CDM-MLB-GANQT4495603 Cloudy (40%-90%)"/>
    <n v="1"/>
    <s v="20230130TDirear"/>
    <d v="1905-07-15T00:00:00"/>
    <s v="01"/>
    <d v="1900-01-29T00:00:00"/>
    <s v="22"/>
    <s v="27"/>
    <s v="01"/>
    <s v="GAN_QT_2500X1254px_16m_L8-9_L1"/>
    <s v="2A_MSIL1C_S2_CD_CLS_AC_20230627T222622_TRUE_60HTE_020CC"/>
    <s v="S2A_MSIL1C_QT_20230130TDirear_Disregarded_55.4CC"/>
  </r>
  <r>
    <m/>
    <x v="1"/>
    <x v="0"/>
    <s v="-45.03, 168.66 | Zoom:13"/>
    <b v="1"/>
    <s v="New Zealand"/>
    <x v="5"/>
    <s v="QT"/>
    <d v="2023-01-23T00:00:00"/>
    <n v="48.8"/>
    <s v="22:21:08 UTC"/>
    <n v="88.2"/>
    <x v="2"/>
    <s v="PNG"/>
    <x v="2"/>
    <x v="0"/>
    <n v="74.650000000000006"/>
    <n v="80"/>
    <x v="1"/>
    <s v="44949L8-9_L1CDM-MLB-GANQT4494903 Cloudy (40%-90%)"/>
    <n v="1"/>
    <s v="20230123TDirear"/>
    <d v="1905-07-15T00:00:00"/>
    <s v="01"/>
    <d v="1900-01-22T00:00:00"/>
    <s v="22"/>
    <s v="21"/>
    <s v="08"/>
    <s v="GAN_QT_2500X1254px_16m_L8-9_L1"/>
    <s v="2A_MSIL1C_S2_CD_CLS_AC_20230627T222622_TRUE_60HTE_020CC"/>
    <s v="S2A_MSIL1C_QT_20230123TDirear_Disregarded_88.2CC"/>
  </r>
  <r>
    <m/>
    <x v="1"/>
    <x v="0"/>
    <s v="-45.03, 168.66 | Zoom:13"/>
    <b v="1"/>
    <s v="New Zealand"/>
    <x v="5"/>
    <s v="QT"/>
    <d v="2023-01-23T00:00:00"/>
    <n v="49.7"/>
    <s v="22:20:44 UTC"/>
    <n v="61.1"/>
    <x v="2"/>
    <s v="PNG"/>
    <x v="2"/>
    <x v="0"/>
    <n v="74.650000000000006"/>
    <n v="80"/>
    <x v="1"/>
    <s v="44949L8-9_L1CDM-MLB-GANQT4494903 Cloudy (40%-90%)"/>
    <n v="0"/>
    <s v="20230123TDirear"/>
    <d v="1905-07-15T00:00:00"/>
    <s v="01"/>
    <d v="1900-01-22T00:00:00"/>
    <s v="22"/>
    <s v="20"/>
    <s v="44"/>
    <s v="GAN_QT_2500X1254px_16m_L8-9_L1"/>
    <s v="2A_MSIL1C_S2_CD_CLS_AC_20230627T222622_TRUE_60HTE_020CC"/>
    <s v="S2A_MSIL1C_QT_20230123TDirear_Disregarded_61.1CC"/>
  </r>
  <r>
    <m/>
    <x v="1"/>
    <x v="0"/>
    <s v="-45.03, 168.66 | Zoom:13"/>
    <b v="1"/>
    <s v="New Zealand"/>
    <x v="5"/>
    <s v="QT"/>
    <d v="2023-01-22T00:00:00"/>
    <n v="49.9"/>
    <s v="22:26:55 UTC"/>
    <n v="23.4"/>
    <x v="2"/>
    <s v="PNG"/>
    <x v="2"/>
    <x v="0"/>
    <n v="23.4"/>
    <n v="30"/>
    <x v="0"/>
    <s v="44948L8-9_L1CDM-MLB-GANQT4494802 Sunny (10%-30%)"/>
    <n v="1"/>
    <s v="20230122TDirear"/>
    <d v="1905-07-15T00:00:00"/>
    <s v="01"/>
    <d v="1900-01-21T00:00:00"/>
    <s v="22"/>
    <s v="26"/>
    <s v="55"/>
    <s v="GAN_QT_2500X1254px_16m_L8-9_L1"/>
    <s v="2A_MSIL1C_S2_CD_CLS_AC_20230627T222622_TRUE_60HTE_020CC"/>
    <s v="S2A_MSIL1C_QT_20230122TDirear_Disregarded_23.4CC"/>
  </r>
  <r>
    <m/>
    <x v="1"/>
    <x v="0"/>
    <s v="-45.03, 168.66 | Zoom:13"/>
    <b v="1"/>
    <s v="New Zealand"/>
    <x v="5"/>
    <s v="QT"/>
    <d v="2023-01-15T00:00:00"/>
    <n v="50.4"/>
    <s v="22:21:05 UTC"/>
    <n v="8.6"/>
    <x v="2"/>
    <s v="PNG"/>
    <x v="2"/>
    <x v="0"/>
    <n v="8"/>
    <n v="10"/>
    <x v="0"/>
    <s v="44941L8-9_L1CDM-MLB-GANQT4494102 Sunny (10%-30%)"/>
    <n v="1"/>
    <s v="20230115TDirear"/>
    <d v="1905-07-15T00:00:00"/>
    <s v="01"/>
    <d v="1900-01-14T00:00:00"/>
    <s v="22"/>
    <s v="21"/>
    <s v="05"/>
    <s v="GAN_QT_2500X1254px_16m_L8-9_L1"/>
    <s v="2A_MSIL1C_S2_CD_CLS_AC_20230627T222622_TRUE_60HTE_020CC"/>
    <s v="S2A_MSIL1C_QT_20230115TDirear_Disregarded_8.6CC"/>
  </r>
  <r>
    <m/>
    <x v="1"/>
    <x v="0"/>
    <s v="-45.03, 168.66 | Zoom:13"/>
    <b v="1"/>
    <s v="New Zealand"/>
    <x v="5"/>
    <s v="QT"/>
    <d v="2023-01-15T00:00:00"/>
    <n v="51.3"/>
    <s v="22:20:41 UTC"/>
    <n v="7.4"/>
    <x v="2"/>
    <s v="PNG"/>
    <x v="2"/>
    <x v="0"/>
    <n v="8"/>
    <n v="10"/>
    <x v="0"/>
    <s v="44941L8-9_L1CDM-MLB-GANQT4494102 Sunny (10%-30%)"/>
    <n v="0"/>
    <s v="20230115TDirear"/>
    <d v="1905-07-15T00:00:00"/>
    <s v="01"/>
    <d v="1900-01-14T00:00:00"/>
    <s v="22"/>
    <s v="20"/>
    <s v="41"/>
    <s v="GAN_QT_2500X1254px_16m_L8-9_L1"/>
    <s v="2A_MSIL1C_S2_CD_CLS_AC_20230627T222622_TRUE_60HTE_020CC"/>
    <s v="S2A_MSIL1C_QT_20230115TDirear_Disregarded_7.4CC"/>
  </r>
  <r>
    <m/>
    <x v="1"/>
    <x v="0"/>
    <s v="-45.03, 168.66 | Zoom:13"/>
    <b v="1"/>
    <s v="New Zealand"/>
    <x v="5"/>
    <s v="QT"/>
    <d v="2023-01-14T00:00:00"/>
    <n v="51.5"/>
    <s v="22:26:57 UTC"/>
    <n v="26.4"/>
    <x v="2"/>
    <s v="PNG"/>
    <x v="2"/>
    <x v="0"/>
    <n v="26.4"/>
    <n v="30"/>
    <x v="0"/>
    <s v="44940L8-9_L1CDM-MLB-GANQT4494002 Sunny (10%-30%)"/>
    <n v="1"/>
    <s v="20230114TDirear"/>
    <d v="1905-07-15T00:00:00"/>
    <s v="01"/>
    <d v="1900-01-13T00:00:00"/>
    <s v="22"/>
    <s v="26"/>
    <s v="57"/>
    <s v="GAN_QT_2500X1254px_16m_L8-9_L1"/>
    <s v="2A_MSIL1C_S2_CD_CLS_AC_20230627T222622_TRUE_60HTE_020CC"/>
    <s v="S2A_MSIL1C_QT_20230114TDirear_Disregarded_26.4CC"/>
  </r>
  <r>
    <m/>
    <x v="1"/>
    <x v="0"/>
    <s v="-45.03, 168.66 | Zoom:13"/>
    <b v="1"/>
    <s v="New Zealand"/>
    <x v="5"/>
    <s v="QT"/>
    <d v="2023-01-07T00:00:00"/>
    <n v="51.9"/>
    <s v="22:21:14 UTC"/>
    <n v="0.7"/>
    <x v="2"/>
    <s v="PNG"/>
    <x v="2"/>
    <x v="0"/>
    <n v="5.25"/>
    <n v="10"/>
    <x v="0"/>
    <s v="44933L8-9_L1CDM-MLB-GANQT4493302 Sunny (10%-30%)"/>
    <n v="1"/>
    <s v="20230107TDirear"/>
    <d v="1905-07-15T00:00:00"/>
    <s v="01"/>
    <s v="07"/>
    <s v="22"/>
    <s v="21"/>
    <s v="14"/>
    <s v="GAN_QT_2500X1254px_16m_L8-9_L1"/>
    <s v="2A_MSIL1C_S2_CD_CLS_AC_20230627T222622_TRUE_60HTE_020CC"/>
    <s v="S2A_MSIL1C_QT_20230107TDirear_Disregarded_0.7CC"/>
  </r>
  <r>
    <m/>
    <x v="1"/>
    <x v="0"/>
    <s v="-45.03, 168.66 | Zoom:13"/>
    <b v="1"/>
    <s v="New Zealand"/>
    <x v="5"/>
    <s v="QT"/>
    <d v="2023-01-07T00:00:00"/>
    <n v="52.7"/>
    <s v="22:20:50 UTC"/>
    <n v="9.8000000000000007"/>
    <x v="2"/>
    <s v="PNG"/>
    <x v="2"/>
    <x v="0"/>
    <n v="5.25"/>
    <n v="10"/>
    <x v="0"/>
    <s v="44933L8-9_L1CDM-MLB-GANQT4493302 Sunny (10%-30%)"/>
    <n v="0"/>
    <s v="20230107TDirear"/>
    <d v="1905-07-15T00:00:00"/>
    <s v="01"/>
    <s v="07"/>
    <s v="22"/>
    <s v="20"/>
    <s v="50"/>
    <s v="GAN_QT_2500X1254px_16m_L8-9_L1"/>
    <s v="2A_MSIL1C_S2_CD_CLS_AC_20230627T222622_TRUE_60HTE_020CC"/>
    <s v="S2A_MSIL1C_QT_20230107TDirear_Disregarded_9.8CC"/>
  </r>
  <r>
    <m/>
    <x v="1"/>
    <x v="0"/>
    <s v="-45.03, 168.66 | Zoom:13"/>
    <b v="1"/>
    <s v="New Zealand"/>
    <x v="5"/>
    <s v="QT"/>
    <d v="2023-01-06T00:00:00"/>
    <n v="52.9"/>
    <s v="22:26:58 UTC"/>
    <n v="79"/>
    <x v="2"/>
    <s v="PNG"/>
    <x v="2"/>
    <x v="0"/>
    <n v="79"/>
    <n v="80"/>
    <x v="1"/>
    <s v="44932L8-9_L1CDM-MLB-GANQT4493203 Cloudy (40%-90%)"/>
    <n v="1"/>
    <s v="20230106TDirear"/>
    <d v="1905-07-15T00:00:00"/>
    <s v="01"/>
    <s v="06"/>
    <s v="22"/>
    <s v="26"/>
    <s v="58"/>
    <s v="GAN_QT_2500X1254px_16m_L8-9_L1"/>
    <s v="2A_MSIL1C_S2_CD_CLS_AC_20230627T222622_TRUE_60HTE_020CC"/>
    <s v="S2A_MSIL1C_QT_20230106TDirear_Disregarded_79CC"/>
  </r>
  <r>
    <m/>
    <x v="1"/>
    <x v="0"/>
    <s v="-45.03, 168.66 | Zoom:13"/>
    <b v="1"/>
    <s v="New Zealand"/>
    <x v="5"/>
    <s v="QT"/>
    <d v="2022-12-30T00:00:00"/>
    <n v="53"/>
    <s v="22:21:12 UTC"/>
    <n v="10"/>
    <x v="2"/>
    <s v="PNG"/>
    <x v="2"/>
    <x v="1"/>
    <n v="14.55"/>
    <n v="20"/>
    <x v="0"/>
    <s v="44925L8-9_L1CDM-MLB-GANQT4492502 Sunny (10%-30%)"/>
    <n v="1"/>
    <s v="20221230TDirear"/>
    <d v="1905-07-14T00:00:00"/>
    <d v="1900-01-11T00:00:00"/>
    <d v="1900-01-29T00:00:00"/>
    <s v="22"/>
    <s v="21"/>
    <s v="12"/>
    <s v="GAN_QT_2500X1254px_16m_L8-9_L1"/>
    <s v="2A_MSIL1C_S2_CD_CLS_AC_20230627T222622_TRUE_60HTE_020CC"/>
    <s v="S2A_MSIL1C_QT_20221230TDirear_Disregarded_10CC"/>
  </r>
  <r>
    <m/>
    <x v="1"/>
    <x v="0"/>
    <s v="-45.03, 168.66 | Zoom:13"/>
    <b v="1"/>
    <s v="New Zealand"/>
    <x v="5"/>
    <s v="QT"/>
    <d v="2022-12-30T00:00:00"/>
    <n v="53.9"/>
    <s v="22:20:48 UTC"/>
    <n v="19.100000000000001"/>
    <x v="2"/>
    <s v="PNG"/>
    <x v="2"/>
    <x v="1"/>
    <n v="14.55"/>
    <n v="20"/>
    <x v="0"/>
    <s v="44925L8-9_L1CDM-MLB-GANQT4492502 Sunny (10%-30%)"/>
    <n v="0"/>
    <s v="20221230TDirear"/>
    <d v="1905-07-14T00:00:00"/>
    <d v="1900-01-11T00:00:00"/>
    <d v="1900-01-29T00:00:00"/>
    <s v="22"/>
    <s v="20"/>
    <s v="48"/>
    <s v="GAN_QT_2500X1254px_16m_L8-9_L1"/>
    <s v="2A_MSIL1C_S2_CD_CLS_AC_20230627T222622_TRUE_60HTE_020CC"/>
    <s v="S2A_MSIL1C_QT_20221230TDirear_Disregarded_19.1CC"/>
  </r>
  <r>
    <m/>
    <x v="1"/>
    <x v="0"/>
    <s v="-45.03, 168.66 | Zoom:13"/>
    <b v="1"/>
    <s v="New Zealand"/>
    <x v="5"/>
    <s v="QT"/>
    <d v="2022-12-29T00:00:00"/>
    <n v="54"/>
    <s v="22:27:00 UTC"/>
    <n v="44.4"/>
    <x v="2"/>
    <s v="PNG"/>
    <x v="2"/>
    <x v="1"/>
    <n v="44.4"/>
    <n v="50"/>
    <x v="1"/>
    <s v="44924L8-9_L1CDM-MLB-GANQT4492403 Cloudy (40%-90%)"/>
    <n v="1"/>
    <s v="20221229TDirear"/>
    <d v="1905-07-14T00:00:00"/>
    <d v="1900-01-11T00:00:00"/>
    <d v="1900-01-28T00:00:00"/>
    <s v="22"/>
    <s v="27"/>
    <s v="00"/>
    <s v="GAN_QT_2500X1254px_16m_L8-9_L1"/>
    <s v="2A_MSIL1C_S2_CD_CLS_AC_20230627T222622_TRUE_60HTE_020CC"/>
    <s v="S2A_MSIL1C_QT_20221229TDirear_Disregarded_44.4CC"/>
  </r>
  <r>
    <m/>
    <x v="1"/>
    <x v="0"/>
    <s v="-45.03, 168.66 | Zoom:13"/>
    <b v="1"/>
    <s v="New Zealand"/>
    <x v="5"/>
    <s v="QT"/>
    <d v="2022-12-22T00:00:00"/>
    <n v="53.9"/>
    <s v="22:21:11 UTC"/>
    <n v="69.099999999999994"/>
    <x v="2"/>
    <s v="PNG"/>
    <x v="2"/>
    <x v="1"/>
    <n v="61.699999999999996"/>
    <n v="70"/>
    <x v="1"/>
    <s v="44917L8-9_L1CDM-MLB-GANQT4491703 Cloudy (40%-90%)"/>
    <n v="1"/>
    <s v="20221222TDirear"/>
    <d v="1905-07-14T00:00:00"/>
    <d v="1900-01-11T00:00:00"/>
    <d v="1900-01-21T00:00:00"/>
    <s v="22"/>
    <s v="21"/>
    <s v="11"/>
    <s v="GAN_QT_2500X1254px_16m_L8-9_L1"/>
    <s v="2A_MSIL1C_S2_CD_CLS_AC_20230627T222622_TRUE_60HTE_020CC"/>
    <s v="S2A_MSIL1C_QT_20221222TDirear_Disregarded_69.1CC"/>
  </r>
  <r>
    <m/>
    <x v="1"/>
    <x v="0"/>
    <s v="-45.03, 168.66 | Zoom:13"/>
    <b v="1"/>
    <s v="New Zealand"/>
    <x v="5"/>
    <s v="QT"/>
    <d v="2022-12-22T00:00:00"/>
    <n v="54.8"/>
    <s v="22:20:47 UTC"/>
    <n v="54.3"/>
    <x v="2"/>
    <s v="PNG"/>
    <x v="2"/>
    <x v="1"/>
    <n v="61.699999999999996"/>
    <n v="70"/>
    <x v="1"/>
    <s v="44917L8-9_L1CDM-MLB-GANQT4491703 Cloudy (40%-90%)"/>
    <n v="0"/>
    <s v="20221222TDirear"/>
    <d v="1905-07-14T00:00:00"/>
    <d v="1900-01-11T00:00:00"/>
    <d v="1900-01-21T00:00:00"/>
    <s v="22"/>
    <s v="20"/>
    <s v="47"/>
    <s v="GAN_QT_2500X1254px_16m_L8-9_L1"/>
    <s v="2A_MSIL1C_S2_CD_CLS_AC_20230627T222622_TRUE_60HTE_020CC"/>
    <s v="S2A_MSIL1C_QT_20221222TDirear_Disregarded_54.3CC"/>
  </r>
  <r>
    <m/>
    <x v="1"/>
    <x v="0"/>
    <s v="-45.03, 168.66 | Zoom:13"/>
    <b v="1"/>
    <s v="New Zealand"/>
    <x v="5"/>
    <s v="QT"/>
    <d v="2022-12-21T00:00:00"/>
    <n v="54.9"/>
    <s v="22:26:57 UTC"/>
    <n v="41"/>
    <x v="2"/>
    <s v="PNG"/>
    <x v="2"/>
    <x v="1"/>
    <n v="41"/>
    <n v="50"/>
    <x v="1"/>
    <s v="44916L8-9_L1CDM-MLB-GANQT4491603 Cloudy (40%-90%)"/>
    <n v="1"/>
    <s v="20221221TDirear"/>
    <d v="1905-07-14T00:00:00"/>
    <d v="1900-01-11T00:00:00"/>
    <d v="1900-01-20T00:00:00"/>
    <s v="22"/>
    <s v="26"/>
    <s v="57"/>
    <s v="GAN_QT_2500X1254px_16m_L8-9_L1"/>
    <s v="2A_MSIL1C_S2_CD_CLS_AC_20230627T222622_TRUE_60HTE_020CC"/>
    <s v="S2A_MSIL1C_QT_20221221TDirear_Disregarded_41CC"/>
  </r>
  <r>
    <m/>
    <x v="1"/>
    <x v="0"/>
    <s v="-45.03, 168.66 | Zoom:13"/>
    <b v="1"/>
    <s v="New Zealand"/>
    <x v="5"/>
    <s v="QT"/>
    <d v="2022-12-14T00:00:00"/>
    <n v="54.4"/>
    <s v="22:21:16 UTC"/>
    <n v="41.5"/>
    <x v="2"/>
    <s v="PNG"/>
    <x v="2"/>
    <x v="1"/>
    <n v="61.25"/>
    <n v="70"/>
    <x v="1"/>
    <s v="44909L8-9_L1CDM-MLB-GANQT4490903 Cloudy (40%-90%)"/>
    <n v="1"/>
    <s v="20221214TDirear"/>
    <d v="1905-07-14T00:00:00"/>
    <d v="1900-01-11T00:00:00"/>
    <d v="1900-01-13T00:00:00"/>
    <s v="22"/>
    <s v="21"/>
    <s v="16"/>
    <s v="GAN_QT_2500X1254px_16m_L8-9_L1"/>
    <s v="2A_MSIL1C_S2_CD_CLS_AC_20230627T222622_TRUE_60HTE_020CC"/>
    <s v="S2A_MSIL1C_QT_20221214TDirear_Disregarded_41.5CC"/>
  </r>
  <r>
    <m/>
    <x v="1"/>
    <x v="0"/>
    <s v="-45.03, 168.66 | Zoom:13"/>
    <b v="1"/>
    <s v="New Zealand"/>
    <x v="5"/>
    <s v="QT"/>
    <d v="2022-12-14T00:00:00"/>
    <n v="55.3"/>
    <s v="22:20:52 UTC"/>
    <n v="81"/>
    <x v="2"/>
    <s v="PNG"/>
    <x v="2"/>
    <x v="1"/>
    <n v="61.25"/>
    <n v="70"/>
    <x v="1"/>
    <s v="44909L8-9_L1CDM-MLB-GANQT4490903 Cloudy (40%-90%)"/>
    <n v="0"/>
    <s v="20221214TDirear"/>
    <d v="1905-07-14T00:00:00"/>
    <d v="1900-01-11T00:00:00"/>
    <d v="1900-01-13T00:00:00"/>
    <s v="22"/>
    <s v="20"/>
    <s v="52"/>
    <s v="GAN_QT_2500X1254px_16m_L8-9_L1"/>
    <s v="2A_MSIL1C_S2_CD_CLS_AC_20230627T222622_TRUE_60HTE_020CC"/>
    <s v="S2A_MSIL1C_QT_20221214TDirear_Disregarded_81CC"/>
  </r>
  <r>
    <m/>
    <x v="1"/>
    <x v="0"/>
    <s v="-45.03, 168.66 | Zoom:13"/>
    <b v="1"/>
    <s v="New Zealand"/>
    <x v="5"/>
    <s v="QT"/>
    <d v="2022-12-13T00:00:00"/>
    <n v="55.3"/>
    <s v="22:27:01 UTC"/>
    <n v="69.5"/>
    <x v="2"/>
    <s v="PNG"/>
    <x v="2"/>
    <x v="1"/>
    <n v="69.5"/>
    <n v="70"/>
    <x v="1"/>
    <s v="44908L8-9_L1CDM-MLB-GANQT4490803 Cloudy (40%-90%)"/>
    <n v="1"/>
    <s v="20221213TDirear"/>
    <d v="1905-07-14T00:00:00"/>
    <d v="1900-01-11T00:00:00"/>
    <d v="1900-01-12T00:00:00"/>
    <s v="22"/>
    <s v="27"/>
    <s v="01"/>
    <s v="GAN_QT_2500X1254px_16m_L8-9_L1"/>
    <s v="2A_MSIL1C_S2_CD_CLS_AC_20230627T222622_TRUE_60HTE_020CC"/>
    <s v="S2A_MSIL1C_QT_20221213TDirear_Disregarded_69.5CC"/>
  </r>
  <r>
    <m/>
    <x v="1"/>
    <x v="0"/>
    <s v="-45.03, 168.66 | Zoom:13"/>
    <b v="1"/>
    <s v="New Zealand"/>
    <x v="5"/>
    <s v="QT"/>
    <d v="2022-12-06T00:00:00"/>
    <n v="54.4"/>
    <s v="22:21:13 UTC"/>
    <n v="33.200000000000003"/>
    <x v="2"/>
    <s v="PNG"/>
    <x v="2"/>
    <x v="1"/>
    <n v="53.800000000000004"/>
    <n v="60"/>
    <x v="1"/>
    <s v="44901L8-9_L1CDM-MLB-GANQT4490103 Cloudy (40%-90%)"/>
    <n v="1"/>
    <s v="20221206TDirear"/>
    <d v="1905-07-14T00:00:00"/>
    <d v="1900-01-11T00:00:00"/>
    <s v="06"/>
    <s v="22"/>
    <s v="21"/>
    <s v="13"/>
    <s v="GAN_QT_2500X1254px_16m_L8-9_L1"/>
    <s v="2A_MSIL1C_S2_CD_CLS_AC_20230627T222622_TRUE_60HTE_020CC"/>
    <s v="S2A_MSIL1C_QT_20221206TDirear_Disregarded_33.2CC"/>
  </r>
  <r>
    <m/>
    <x v="1"/>
    <x v="0"/>
    <s v="-45.03, 168.66 | Zoom:13"/>
    <b v="1"/>
    <s v="New Zealand"/>
    <x v="5"/>
    <s v="QT"/>
    <d v="2022-12-06T00:00:00"/>
    <n v="55.3"/>
    <s v="22:20:49 UTC"/>
    <n v="74.400000000000006"/>
    <x v="2"/>
    <s v="PNG"/>
    <x v="2"/>
    <x v="1"/>
    <n v="53.800000000000004"/>
    <n v="60"/>
    <x v="1"/>
    <s v="44901L8-9_L1CDM-MLB-GANQT4490103 Cloudy (40%-90%)"/>
    <n v="0"/>
    <s v="20221206TDirear"/>
    <d v="1905-07-14T00:00:00"/>
    <d v="1900-01-11T00:00:00"/>
    <s v="06"/>
    <s v="22"/>
    <s v="20"/>
    <s v="49"/>
    <s v="GAN_QT_2500X1254px_16m_L8-9_L1"/>
    <s v="2A_MSIL1C_S2_CD_CLS_AC_20230627T222622_TRUE_60HTE_020CC"/>
    <s v="S2A_MSIL1C_QT_20221206TDirear_Disregarded_74.4CC"/>
  </r>
  <r>
    <m/>
    <x v="1"/>
    <x v="0"/>
    <s v="-45.03, 168.66 | Zoom:13"/>
    <b v="1"/>
    <s v="New Zealand"/>
    <x v="5"/>
    <s v="QT"/>
    <d v="2022-12-05T00:00:00"/>
    <n v="55.3"/>
    <s v="22:27:07 UTC"/>
    <n v="97.3"/>
    <x v="2"/>
    <s v="PNG"/>
    <x v="2"/>
    <x v="1"/>
    <n v="97.3"/>
    <n v="100"/>
    <x v="2"/>
    <s v="44900L8-9_L1CDM-MLB-GANQT4490004 Overcast (100%)"/>
    <n v="1"/>
    <s v="20221205TDirear"/>
    <d v="1905-07-14T00:00:00"/>
    <d v="1900-01-11T00:00:00"/>
    <s v="05"/>
    <s v="22"/>
    <s v="27"/>
    <s v="07"/>
    <s v="GAN_QT_2500X1254px_16m_L8-9_L1"/>
    <s v="2A_MSIL1C_S2_CD_CLS_AC_20230627T222622_TRUE_60HTE_020CC"/>
    <s v="S2A_MSIL1C_QT_20221205TDirear_Disregarded_97.3CC"/>
  </r>
  <r>
    <m/>
    <x v="1"/>
    <x v="0"/>
    <s v="-45.03, 168.66 | Zoom:13"/>
    <b v="1"/>
    <s v="New Zealand"/>
    <x v="5"/>
    <s v="QT"/>
    <d v="2022-11-28T00:00:00"/>
    <n v="54"/>
    <s v="22:21:21 UTC"/>
    <n v="82.3"/>
    <x v="2"/>
    <s v="PNG"/>
    <x v="2"/>
    <x v="1"/>
    <n v="84.6"/>
    <n v="90"/>
    <x v="1"/>
    <s v="44893L8-9_L1CDM-MLB-GANQT4489303 Cloudy (40%-90%)"/>
    <n v="1"/>
    <s v="20221128TDirear"/>
    <d v="1905-07-14T00:00:00"/>
    <d v="1900-01-10T00:00:00"/>
    <d v="1900-01-27T00:00:00"/>
    <s v="22"/>
    <s v="21"/>
    <s v="21"/>
    <s v="GAN_QT_2500X1254px_16m_L8-9_L1"/>
    <s v="2A_MSIL1C_S2_CD_CLS_AC_20230627T222622_TRUE_60HTE_020CC"/>
    <s v="S2A_MSIL1C_QT_20221128TDirear_Disregarded_82.3CC"/>
  </r>
  <r>
    <m/>
    <x v="1"/>
    <x v="0"/>
    <s v="-45.03, 168.66 | Zoom:13"/>
    <b v="1"/>
    <s v="New Zealand"/>
    <x v="5"/>
    <s v="QT"/>
    <d v="2022-11-28T00:00:00"/>
    <n v="55"/>
    <s v="22:20:57 UTC"/>
    <n v="86.9"/>
    <x v="2"/>
    <s v="PNG"/>
    <x v="2"/>
    <x v="1"/>
    <n v="84.6"/>
    <n v="90"/>
    <x v="1"/>
    <s v="44893L8-9_L1CDM-MLB-GANQT4489303 Cloudy (40%-90%)"/>
    <n v="0"/>
    <s v="20221128TDirear"/>
    <d v="1905-07-14T00:00:00"/>
    <d v="1900-01-10T00:00:00"/>
    <d v="1900-01-27T00:00:00"/>
    <s v="22"/>
    <s v="20"/>
    <s v="57"/>
    <s v="GAN_QT_2500X1254px_16m_L8-9_L1"/>
    <s v="2A_MSIL1C_S2_CD_CLS_AC_20230627T222622_TRUE_60HTE_020CC"/>
    <s v="S2A_MSIL1C_QT_20221128TDirear_Disregarded_86.9CC"/>
  </r>
  <r>
    <m/>
    <x v="1"/>
    <x v="0"/>
    <s v="-45.03, 168.66 | Zoom:13"/>
    <b v="1"/>
    <s v="New Zealand"/>
    <x v="5"/>
    <s v="QT"/>
    <d v="2022-11-27T00:00:00"/>
    <n v="54.9"/>
    <s v="22:27:00 UTC"/>
    <n v="53.4"/>
    <x v="2"/>
    <s v="PNG"/>
    <x v="2"/>
    <x v="1"/>
    <n v="53.4"/>
    <n v="60"/>
    <x v="1"/>
    <s v="44892L8-9_L1CDM-MLB-GANQT4489203 Cloudy (40%-90%)"/>
    <n v="1"/>
    <s v="20221127TDirear"/>
    <d v="1905-07-14T00:00:00"/>
    <d v="1900-01-10T00:00:00"/>
    <d v="1900-01-26T00:00:00"/>
    <s v="22"/>
    <s v="27"/>
    <s v="00"/>
    <s v="GAN_QT_2500X1254px_16m_L8-9_L1"/>
    <s v="2A_MSIL1C_S2_CD_CLS_AC_20230627T222622_TRUE_60HTE_020CC"/>
    <s v="S2A_MSIL1C_QT_20221127TDirear_Disregarded_53.4CC"/>
  </r>
  <r>
    <m/>
    <x v="1"/>
    <x v="0"/>
    <s v="-45.03, 168.66 | Zoom:13"/>
    <b v="1"/>
    <s v="New Zealand"/>
    <x v="5"/>
    <s v="QT"/>
    <d v="2022-11-20T00:00:00"/>
    <n v="53.1"/>
    <s v="22:21:15 UTC"/>
    <n v="69.2"/>
    <x v="2"/>
    <s v="PNG"/>
    <x v="2"/>
    <x v="1"/>
    <n v="79.650000000000006"/>
    <n v="80"/>
    <x v="1"/>
    <s v="44885L8-9_L1CDM-MLB-GANQT4488503 Cloudy (40%-90%)"/>
    <n v="1"/>
    <s v="20221120TDirear"/>
    <d v="1905-07-14T00:00:00"/>
    <d v="1900-01-10T00:00:00"/>
    <d v="1900-01-19T00:00:00"/>
    <s v="22"/>
    <s v="21"/>
    <s v="15"/>
    <s v="GAN_QT_2500X1254px_16m_L8-9_L1"/>
    <s v="2A_MSIL1C_S2_CD_CLS_AC_20230627T222622_TRUE_60HTE_020CC"/>
    <s v="S2A_MSIL1C_QT_20221120TDirear_Disregarded_69.2CC"/>
  </r>
  <r>
    <m/>
    <x v="1"/>
    <x v="0"/>
    <s v="-45.03, 168.66 | Zoom:13"/>
    <b v="1"/>
    <s v="New Zealand"/>
    <x v="5"/>
    <s v="QT"/>
    <d v="2022-11-20T00:00:00"/>
    <n v="54.1"/>
    <s v="22:20:51 UTC"/>
    <n v="90.1"/>
    <x v="2"/>
    <s v="PNG"/>
    <x v="2"/>
    <x v="1"/>
    <n v="79.650000000000006"/>
    <n v="80"/>
    <x v="1"/>
    <s v="44885L8-9_L1CDM-MLB-GANQT4488503 Cloudy (40%-90%)"/>
    <n v="0"/>
    <s v="20221120TDirear"/>
    <d v="1905-07-14T00:00:00"/>
    <d v="1900-01-10T00:00:00"/>
    <d v="1900-01-19T00:00:00"/>
    <s v="22"/>
    <s v="20"/>
    <s v="51"/>
    <s v="GAN_QT_2500X1254px_16m_L8-9_L1"/>
    <s v="2A_MSIL1C_S2_CD_CLS_AC_20230627T222622_TRUE_60HTE_020CC"/>
    <s v="S2A_MSIL1C_QT_20221120TDirear_Disregarded_90.1CC"/>
  </r>
  <r>
    <m/>
    <x v="1"/>
    <x v="0"/>
    <s v="-45.03, 168.66 | Zoom:13"/>
    <b v="1"/>
    <s v="New Zealand"/>
    <x v="5"/>
    <s v="QT"/>
    <d v="2022-11-19T00:00:00"/>
    <n v="54"/>
    <s v="22:27:05 UTC"/>
    <n v="72.7"/>
    <x v="2"/>
    <s v="PNG"/>
    <x v="2"/>
    <x v="1"/>
    <n v="72.7"/>
    <n v="80"/>
    <x v="1"/>
    <s v="44884L8-9_L1CDM-MLB-GANQT4488403 Cloudy (40%-90%)"/>
    <n v="1"/>
    <s v="20221119TDirear"/>
    <d v="1905-07-14T00:00:00"/>
    <d v="1900-01-10T00:00:00"/>
    <d v="1900-01-18T00:00:00"/>
    <s v="22"/>
    <s v="27"/>
    <s v="05"/>
    <s v="GAN_QT_2500X1254px_16m_L8-9_L1"/>
    <s v="2A_MSIL1C_S2_CD_CLS_AC_20230627T222622_TRUE_60HTE_020CC"/>
    <s v="S2A_MSIL1C_QT_20221119TDirear_Disregarded_72.7CC"/>
  </r>
  <r>
    <m/>
    <x v="1"/>
    <x v="0"/>
    <s v="-45.03, 168.66 | Zoom:13"/>
    <b v="1"/>
    <s v="New Zealand"/>
    <x v="5"/>
    <s v="QT"/>
    <d v="2022-11-12T00:00:00"/>
    <n v="51.7"/>
    <s v="22:21:22 UTC"/>
    <n v="95.9"/>
    <x v="2"/>
    <s v="PNG"/>
    <x v="2"/>
    <x v="1"/>
    <n v="74.2"/>
    <n v="80"/>
    <x v="1"/>
    <s v="44877L8-9_L1CDM-MLB-GANQT4487703 Cloudy (40%-90%)"/>
    <n v="1"/>
    <s v="20221112TDirear"/>
    <d v="1905-07-14T00:00:00"/>
    <d v="1900-01-10T00:00:00"/>
    <d v="1900-01-11T00:00:00"/>
    <s v="22"/>
    <s v="21"/>
    <s v="22"/>
    <s v="GAN_QT_2500X1254px_16m_L8-9_L1"/>
    <s v="2A_MSIL1C_S2_CD_CLS_AC_20230627T222622_TRUE_60HTE_020CC"/>
    <s v="S2A_MSIL1C_QT_20221112TDirear_Disregarded_95.9CC"/>
  </r>
  <r>
    <m/>
    <x v="1"/>
    <x v="0"/>
    <s v="-45.03, 168.66 | Zoom:13"/>
    <b v="1"/>
    <s v="New Zealand"/>
    <x v="5"/>
    <s v="QT"/>
    <d v="2022-11-12T00:00:00"/>
    <n v="52.8"/>
    <s v="22:20:58 UTC"/>
    <n v="52.5"/>
    <x v="2"/>
    <s v="PNG"/>
    <x v="2"/>
    <x v="1"/>
    <n v="74.2"/>
    <n v="80"/>
    <x v="1"/>
    <s v="44877L8-9_L1CDM-MLB-GANQT4487703 Cloudy (40%-90%)"/>
    <n v="0"/>
    <s v="20221112TDirear"/>
    <d v="1905-07-14T00:00:00"/>
    <d v="1900-01-10T00:00:00"/>
    <d v="1900-01-11T00:00:00"/>
    <s v="22"/>
    <s v="20"/>
    <s v="58"/>
    <s v="GAN_QT_2500X1254px_16m_L8-9_L1"/>
    <s v="2A_MSIL1C_S2_CD_CLS_AC_20230627T222622_TRUE_60HTE_020CC"/>
    <s v="S2A_MSIL1C_QT_20221112TDirear_Disregarded_52.5CC"/>
  </r>
  <r>
    <m/>
    <x v="1"/>
    <x v="0"/>
    <s v="-45.03, 168.66 | Zoom:13"/>
    <b v="1"/>
    <s v="New Zealand"/>
    <x v="5"/>
    <s v="QT"/>
    <d v="2022-11-11T00:00:00"/>
    <n v="52.6"/>
    <s v="22:27:02 UTC"/>
    <n v="93.5"/>
    <x v="2"/>
    <s v="PNG"/>
    <x v="2"/>
    <x v="1"/>
    <n v="93.5"/>
    <n v="100"/>
    <x v="2"/>
    <s v="44876L8-9_L1CDM-MLB-GANQT4487604 Overcast (100%)"/>
    <n v="1"/>
    <s v="20221111TDirear"/>
    <d v="1905-07-14T00:00:00"/>
    <d v="1900-01-10T00:00:00"/>
    <d v="1900-01-10T00:00:00"/>
    <s v="22"/>
    <s v="27"/>
    <s v="02"/>
    <s v="GAN_QT_2500X1254px_16m_L8-9_L1"/>
    <s v="2A_MSIL1C_S2_CD_CLS_AC_20230627T222622_TRUE_60HTE_020CC"/>
    <s v="S2A_MSIL1C_QT_20221111TDirear_Disregarded_93.5CC"/>
  </r>
  <r>
    <m/>
    <x v="1"/>
    <x v="0"/>
    <s v="-45.03, 168.66 | Zoom:13"/>
    <b v="1"/>
    <s v="New Zealand"/>
    <x v="5"/>
    <s v="QT"/>
    <d v="2022-11-04T00:00:00"/>
    <n v="49.9"/>
    <s v="22:21:12 UTC"/>
    <n v="50.8"/>
    <x v="2"/>
    <s v="PNG"/>
    <x v="2"/>
    <x v="1"/>
    <n v="30.75"/>
    <n v="40"/>
    <x v="1"/>
    <s v="44869L8-9_L1CDM-MLB-GANQT4486903 Cloudy (40%-90%)"/>
    <n v="1"/>
    <s v="20221104TDirear"/>
    <d v="1905-07-14T00:00:00"/>
    <d v="1900-01-10T00:00:00"/>
    <s v="04"/>
    <s v="22"/>
    <s v="21"/>
    <s v="12"/>
    <s v="GAN_QT_2500X1254px_16m_L8-9_L1"/>
    <s v="2A_MSIL1C_S2_CD_CLS_AC_20230627T222622_TRUE_60HTE_020CC"/>
    <s v="S2A_MSIL1C_QT_20221104TDirear_Disregarded_50.8CC"/>
  </r>
  <r>
    <m/>
    <x v="1"/>
    <x v="0"/>
    <s v="-45.03, 168.66 | Zoom:13"/>
    <b v="1"/>
    <s v="New Zealand"/>
    <x v="5"/>
    <s v="QT"/>
    <d v="2022-11-04T00:00:00"/>
    <n v="51"/>
    <s v="22:20:48 UTC"/>
    <n v="10.7"/>
    <x v="2"/>
    <s v="PNG"/>
    <x v="2"/>
    <x v="1"/>
    <n v="30.75"/>
    <n v="40"/>
    <x v="1"/>
    <s v="44869L8-9_L1CDM-MLB-GANQT4486903 Cloudy (40%-90%)"/>
    <n v="0"/>
    <s v="20221104TDirear"/>
    <d v="1905-07-14T00:00:00"/>
    <d v="1900-01-10T00:00:00"/>
    <s v="04"/>
    <s v="22"/>
    <s v="20"/>
    <s v="48"/>
    <s v="GAN_QT_2500X1254px_16m_L8-9_L1"/>
    <s v="2A_MSIL1C_S2_CD_CLS_AC_20230627T222622_TRUE_60HTE_020CC"/>
    <s v="S2A_MSIL1C_QT_20221104TDirear_Disregarded_10.7CC"/>
  </r>
  <r>
    <m/>
    <x v="1"/>
    <x v="0"/>
    <s v="-45.03, 168.66 | Zoom:13"/>
    <b v="1"/>
    <s v="New Zealand"/>
    <x v="5"/>
    <s v="QT"/>
    <d v="2022-11-03T00:00:00"/>
    <n v="50.8"/>
    <s v="22:27:12 UTC"/>
    <n v="65.400000000000006"/>
    <x v="2"/>
    <s v="PNG"/>
    <x v="2"/>
    <x v="1"/>
    <n v="65.400000000000006"/>
    <n v="70"/>
    <x v="1"/>
    <s v="44868L8-9_L1CDM-MLB-GANQT4486803 Cloudy (40%-90%)"/>
    <n v="1"/>
    <s v="20221103TDirear"/>
    <d v="1905-07-14T00:00:00"/>
    <d v="1900-01-10T00:00:00"/>
    <s v="03"/>
    <s v="22"/>
    <s v="27"/>
    <s v="12"/>
    <s v="GAN_QT_2500X1254px_16m_L8-9_L1"/>
    <s v="2A_MSIL1C_S2_CD_CLS_AC_20230627T222622_TRUE_60HTE_020CC"/>
    <s v="S2A_MSIL1C_QT_20221103TDirear_Disregarded_65.4CC"/>
  </r>
  <r>
    <m/>
    <x v="1"/>
    <x v="0"/>
    <s v="-45.03, 168.66 | Zoom:13"/>
    <b v="1"/>
    <s v="New Zealand"/>
    <x v="5"/>
    <s v="QT"/>
    <d v="2022-10-27T00:00:00"/>
    <n v="47.7"/>
    <s v="22:21:25 UTC"/>
    <n v="90.1"/>
    <x v="2"/>
    <s v="PNG"/>
    <x v="2"/>
    <x v="1"/>
    <n v="85.85"/>
    <n v="90"/>
    <x v="1"/>
    <s v="44861L8-9_L1CDM-MLB-GANQT4486103 Cloudy (40%-90%)"/>
    <n v="1"/>
    <s v="20221027TDirear"/>
    <d v="1905-07-14T00:00:00"/>
    <d v="1900-01-09T00:00:00"/>
    <d v="1900-01-26T00:00:00"/>
    <s v="22"/>
    <s v="21"/>
    <s v="25"/>
    <s v="GAN_QT_2500X1254px_16m_L8-9_L1"/>
    <s v="2A_MSIL1C_S2_CD_CLS_AC_20230627T222622_TRUE_60HTE_020CC"/>
    <s v="S2A_MSIL1C_QT_20221027TDirear_Disregarded_90.1CC"/>
  </r>
  <r>
    <m/>
    <x v="1"/>
    <x v="0"/>
    <s v="-45.03, 168.66 | Zoom:13"/>
    <b v="1"/>
    <s v="New Zealand"/>
    <x v="5"/>
    <s v="QT"/>
    <d v="2022-10-27T00:00:00"/>
    <n v="48.9"/>
    <s v="22:21:01 UTC"/>
    <n v="81.599999999999994"/>
    <x v="2"/>
    <s v="PNG"/>
    <x v="2"/>
    <x v="1"/>
    <n v="85.85"/>
    <n v="90"/>
    <x v="1"/>
    <s v="44861L8-9_L1CDM-MLB-GANQT4486103 Cloudy (40%-90%)"/>
    <n v="0"/>
    <s v="20221027TDirear"/>
    <d v="1905-07-14T00:00:00"/>
    <d v="1900-01-09T00:00:00"/>
    <d v="1900-01-26T00:00:00"/>
    <s v="22"/>
    <s v="21"/>
    <s v="01"/>
    <s v="GAN_QT_2500X1254px_16m_L8-9_L1"/>
    <s v="2A_MSIL1C_S2_CD_CLS_AC_20230627T222622_TRUE_60HTE_020CC"/>
    <s v="S2A_MSIL1C_QT_20221027TDirear_Disregarded_81.6CC"/>
  </r>
  <r>
    <m/>
    <x v="1"/>
    <x v="0"/>
    <s v="-45.03, 168.66 | Zoom:13"/>
    <b v="1"/>
    <s v="New Zealand"/>
    <x v="5"/>
    <s v="QT"/>
    <d v="2022-10-26T00:00:00"/>
    <n v="48.6"/>
    <s v="22:27:01 UTC"/>
    <n v="100"/>
    <x v="2"/>
    <s v="PNG"/>
    <x v="2"/>
    <x v="1"/>
    <n v="100"/>
    <n v="100"/>
    <x v="2"/>
    <s v="44860L8-9_L1CDM-MLB-GANQT4486004 Overcast (100%)"/>
    <n v="1"/>
    <s v="20221026TDirear"/>
    <d v="1905-07-14T00:00:00"/>
    <d v="1900-01-09T00:00:00"/>
    <d v="1900-01-25T00:00:00"/>
    <s v="22"/>
    <s v="27"/>
    <s v="01"/>
    <s v="GAN_QT_2500X1254px_16m_L8-9_L1"/>
    <s v="2A_MSIL1C_S2_CD_CLS_AC_20230627T222622_TRUE_60HTE_020CC"/>
    <s v="S2A_MSIL1C_QT_20221026TDirear_Disregarded_100CC"/>
  </r>
  <r>
    <m/>
    <x v="1"/>
    <x v="0"/>
    <s v="-45.03, 168.66 | Zoom:13"/>
    <b v="1"/>
    <s v="New Zealand"/>
    <x v="5"/>
    <s v="QT"/>
    <d v="2022-10-19T00:00:00"/>
    <n v="45.2"/>
    <s v="22:21:14 UTC"/>
    <n v="45.4"/>
    <x v="2"/>
    <s v="PNG"/>
    <x v="2"/>
    <x v="1"/>
    <n v="35.049999999999997"/>
    <n v="40"/>
    <x v="1"/>
    <s v="44853L8-9_L1CDM-MLB-GANQT4485303 Cloudy (40%-90%)"/>
    <n v="1"/>
    <s v="20221019TDirear"/>
    <d v="1905-07-14T00:00:00"/>
    <d v="1900-01-09T00:00:00"/>
    <d v="1900-01-18T00:00:00"/>
    <s v="22"/>
    <s v="21"/>
    <s v="14"/>
    <s v="GAN_QT_2500X1254px_16m_L8-9_L1"/>
    <s v="2A_MSIL1C_S2_CD_CLS_AC_20230627T222622_TRUE_60HTE_020CC"/>
    <s v="S2A_MSIL1C_QT_20221019TDirear_Disregarded_45.4CC"/>
  </r>
  <r>
    <m/>
    <x v="1"/>
    <x v="0"/>
    <s v="-45.03, 168.66 | Zoom:13"/>
    <b v="1"/>
    <s v="New Zealand"/>
    <x v="5"/>
    <s v="QT"/>
    <d v="2022-10-19T00:00:00"/>
    <n v="46.4"/>
    <s v="22:20:50 UTC"/>
    <n v="24.7"/>
    <x v="2"/>
    <s v="PNG"/>
    <x v="2"/>
    <x v="1"/>
    <n v="35.049999999999997"/>
    <n v="40"/>
    <x v="1"/>
    <s v="44853L8-9_L1CDM-MLB-GANQT4485303 Cloudy (40%-90%)"/>
    <n v="0"/>
    <s v="20221019TDirear"/>
    <d v="1905-07-14T00:00:00"/>
    <d v="1900-01-09T00:00:00"/>
    <d v="1900-01-18T00:00:00"/>
    <s v="22"/>
    <s v="20"/>
    <s v="50"/>
    <s v="GAN_QT_2500X1254px_16m_L8-9_L1"/>
    <s v="2A_MSIL1C_S2_CD_CLS_AC_20230627T222622_TRUE_60HTE_020CC"/>
    <s v="S2A_MSIL1C_QT_20221019TDirear_Disregarded_24.7CC"/>
  </r>
  <r>
    <m/>
    <x v="1"/>
    <x v="0"/>
    <s v="-45.03, 168.66 | Zoom:13"/>
    <b v="1"/>
    <s v="New Zealand"/>
    <x v="5"/>
    <s v="QT"/>
    <d v="2022-10-18T00:00:00"/>
    <n v="46.1"/>
    <s v="22:27:07 UTC"/>
    <n v="64.8"/>
    <x v="2"/>
    <s v="PNG"/>
    <x v="2"/>
    <x v="1"/>
    <n v="64.8"/>
    <n v="70"/>
    <x v="1"/>
    <s v="44852L8-9_L1CDM-MLB-GANQT4485203 Cloudy (40%-90%)"/>
    <n v="1"/>
    <s v="20221018TDirear"/>
    <d v="1905-07-14T00:00:00"/>
    <d v="1900-01-09T00:00:00"/>
    <d v="1900-01-17T00:00:00"/>
    <s v="22"/>
    <s v="27"/>
    <s v="07"/>
    <s v="GAN_QT_2500X1254px_16m_L8-9_L1"/>
    <s v="2A_MSIL1C_S2_CD_CLS_AC_20230627T222622_TRUE_60HTE_020CC"/>
    <s v="S2A_MSIL1C_QT_20221018TDirear_Disregarded_64.8CC"/>
  </r>
  <r>
    <m/>
    <x v="1"/>
    <x v="0"/>
    <s v="-45.03, 168.66 | Zoom:13"/>
    <b v="1"/>
    <s v="New Zealand"/>
    <x v="5"/>
    <s v="QT"/>
    <d v="2022-10-11T00:00:00"/>
    <n v="42.5"/>
    <s v="22:21:18 UTC"/>
    <n v="73.900000000000006"/>
    <x v="2"/>
    <s v="PNG"/>
    <x v="2"/>
    <x v="1"/>
    <n v="67.150000000000006"/>
    <n v="70"/>
    <x v="1"/>
    <s v="44845L8-9_L1CDM-MLB-GANQT4484503 Cloudy (40%-90%)"/>
    <n v="1"/>
    <s v="20221011TDirear"/>
    <d v="1905-07-14T00:00:00"/>
    <d v="1900-01-09T00:00:00"/>
    <d v="1900-01-10T00:00:00"/>
    <s v="22"/>
    <s v="21"/>
    <s v="18"/>
    <s v="GAN_QT_2500X1254px_16m_L8-9_L1"/>
    <s v="2A_MSIL1C_S2_CD_CLS_AC_20230627T222622_TRUE_60HTE_020CC"/>
    <s v="S2A_MSIL1C_QT_20221011TDirear_Disregarded_73.9CC"/>
  </r>
  <r>
    <m/>
    <x v="1"/>
    <x v="0"/>
    <s v="-45.03, 168.66 | Zoom:13"/>
    <b v="1"/>
    <s v="New Zealand"/>
    <x v="5"/>
    <s v="QT"/>
    <d v="2022-10-11T00:00:00"/>
    <n v="43.7"/>
    <s v="22:20:54 UTC"/>
    <n v="60.4"/>
    <x v="2"/>
    <s v="PNG"/>
    <x v="2"/>
    <x v="1"/>
    <n v="67.150000000000006"/>
    <n v="70"/>
    <x v="1"/>
    <s v="44845L8-9_L1CDM-MLB-GANQT4484503 Cloudy (40%-90%)"/>
    <n v="0"/>
    <s v="20221011TDirear"/>
    <d v="1905-07-14T00:00:00"/>
    <d v="1900-01-09T00:00:00"/>
    <d v="1900-01-10T00:00:00"/>
    <s v="22"/>
    <s v="20"/>
    <s v="54"/>
    <s v="GAN_QT_2500X1254px_16m_L8-9_L1"/>
    <s v="2A_MSIL1C_S2_CD_CLS_AC_20230627T222622_TRUE_60HTE_020CC"/>
    <s v="S2A_MSIL1C_QT_20221011TDirear_Disregarded_60.4CC"/>
  </r>
  <r>
    <m/>
    <x v="1"/>
    <x v="0"/>
    <s v="-45.03, 168.66 | Zoom:13"/>
    <b v="1"/>
    <s v="New Zealand"/>
    <x v="5"/>
    <s v="QT"/>
    <d v="2022-10-10T00:00:00"/>
    <n v="43.3"/>
    <s v="22:26:58 UTC"/>
    <n v="44.8"/>
    <x v="2"/>
    <s v="PNG"/>
    <x v="2"/>
    <x v="1"/>
    <n v="44.8"/>
    <n v="50"/>
    <x v="1"/>
    <s v="44844L8-9_L1CDM-MLB-GANQT4484403 Cloudy (40%-90%)"/>
    <n v="1"/>
    <s v="20221010TDirear"/>
    <d v="1905-07-14T00:00:00"/>
    <d v="1900-01-09T00:00:00"/>
    <d v="1900-01-09T00:00:00"/>
    <s v="22"/>
    <s v="26"/>
    <s v="58"/>
    <s v="GAN_QT_2500X1254px_16m_L8-9_L1"/>
    <s v="2A_MSIL1C_S2_CD_CLS_AC_20230627T222622_TRUE_60HTE_020CC"/>
    <s v="S2A_MSIL1C_QT_20221010TDirear_Disregarded_44.8CC"/>
  </r>
  <r>
    <m/>
    <x v="1"/>
    <x v="0"/>
    <s v="-45.03, 168.66 | Zoom:13"/>
    <b v="1"/>
    <s v="New Zealand"/>
    <x v="5"/>
    <s v="QT"/>
    <d v="2022-10-03T00:00:00"/>
    <n v="39.5"/>
    <s v="22:21:08 UTC"/>
    <n v="51.3"/>
    <x v="2"/>
    <s v="PNG"/>
    <x v="2"/>
    <x v="1"/>
    <n v="59.6"/>
    <n v="60"/>
    <x v="1"/>
    <s v="44837L8-9_L1CDM-MLB-GANQT4483703 Cloudy (40%-90%)"/>
    <n v="1"/>
    <s v="20221003TDirear"/>
    <d v="1905-07-14T00:00:00"/>
    <d v="1900-01-09T00:00:00"/>
    <s v="03"/>
    <s v="22"/>
    <s v="21"/>
    <s v="08"/>
    <s v="GAN_QT_2500X1254px_16m_L8-9_L1"/>
    <s v="2A_MSIL1C_S2_CD_CLS_AC_20230627T222622_TRUE_60HTE_020CC"/>
    <s v="S2A_MSIL1C_QT_20221003TDirear_Disregarded_51.3CC"/>
  </r>
  <r>
    <m/>
    <x v="1"/>
    <x v="0"/>
    <s v="-45.03, 168.66 | Zoom:13"/>
    <b v="1"/>
    <s v="New Zealand"/>
    <x v="5"/>
    <s v="QT"/>
    <d v="2022-10-03T00:00:00"/>
    <n v="40.700000000000003"/>
    <s v="22:20:44 UTC"/>
    <n v="67.900000000000006"/>
    <x v="2"/>
    <s v="PNG"/>
    <x v="2"/>
    <x v="1"/>
    <n v="59.6"/>
    <n v="60"/>
    <x v="1"/>
    <s v="44837L8-9_L1CDM-MLB-GANQT4483703 Cloudy (40%-90%)"/>
    <n v="0"/>
    <s v="20221003TDirear"/>
    <d v="1905-07-14T00:00:00"/>
    <d v="1900-01-09T00:00:00"/>
    <s v="03"/>
    <s v="22"/>
    <s v="20"/>
    <s v="44"/>
    <s v="GAN_QT_2500X1254px_16m_L8-9_L1"/>
    <s v="2A_MSIL1C_S2_CD_CLS_AC_20230627T222622_TRUE_60HTE_020CC"/>
    <s v="S2A_MSIL1C_QT_20221003TDirear_Disregarded_67.9CC"/>
  </r>
  <r>
    <m/>
    <x v="1"/>
    <x v="0"/>
    <s v="-45.03, 168.66 | Zoom:13"/>
    <b v="1"/>
    <s v="New Zealand"/>
    <x v="5"/>
    <s v="QT"/>
    <d v="2022-10-02T00:00:00"/>
    <n v="40.4"/>
    <s v="22:27:11 UTC"/>
    <n v="26"/>
    <x v="2"/>
    <s v="PNG"/>
    <x v="2"/>
    <x v="1"/>
    <n v="26"/>
    <n v="30"/>
    <x v="0"/>
    <s v="44836L8-9_L1CDM-MLB-GANQT4483602 Sunny (10%-30%)"/>
    <n v="1"/>
    <s v="20221002TDirear"/>
    <d v="1905-07-14T00:00:00"/>
    <d v="1900-01-09T00:00:00"/>
    <s v="02"/>
    <s v="22"/>
    <s v="27"/>
    <s v="11"/>
    <s v="GAN_QT_2500X1254px_16m_L8-9_L1"/>
    <s v="2A_MSIL1C_S2_CD_CLS_AC_20230627T222622_TRUE_60HTE_020CC"/>
    <s v="S2A_MSIL1C_QT_20221002TDirear_Disregarded_26CC"/>
  </r>
  <r>
    <m/>
    <x v="1"/>
    <x v="0"/>
    <s v="-45.03, 168.66 | Zoom:13"/>
    <b v="1"/>
    <s v="New Zealand"/>
    <x v="5"/>
    <s v="QT"/>
    <d v="2022-09-25T00:00:00"/>
    <n v="36.5"/>
    <s v="22:21:26 UTC"/>
    <n v="79.5"/>
    <x v="2"/>
    <s v="PNG"/>
    <x v="2"/>
    <x v="1"/>
    <n v="88.5"/>
    <n v="90"/>
    <x v="1"/>
    <s v="44829L8-9_L1CDM-MLB-GANQT4482903 Cloudy (40%-90%)"/>
    <n v="1"/>
    <s v="20220925TDirear"/>
    <d v="1905-07-14T00:00:00"/>
    <s v="09"/>
    <d v="1900-01-24T00:00:00"/>
    <s v="22"/>
    <s v="21"/>
    <s v="26"/>
    <s v="GAN_QT_2500X1254px_16m_L8-9_L1"/>
    <s v="2A_MSIL1C_S2_CD_CLS_AC_20230627T222622_TRUE_60HTE_020CC"/>
    <s v="S2A_MSIL1C_QT_20220925TDirear_Disregarded_79.5CC"/>
  </r>
  <r>
    <m/>
    <x v="1"/>
    <x v="0"/>
    <s v="-45.03, 168.66 | Zoom:13"/>
    <b v="1"/>
    <s v="New Zealand"/>
    <x v="5"/>
    <s v="QT"/>
    <d v="2022-09-25T00:00:00"/>
    <n v="37.700000000000003"/>
    <s v="22:21:02 UTC"/>
    <n v="97.5"/>
    <x v="2"/>
    <s v="PNG"/>
    <x v="2"/>
    <x v="1"/>
    <n v="88.5"/>
    <n v="90"/>
    <x v="1"/>
    <s v="44829L8-9_L1CDM-MLB-GANQT4482903 Cloudy (40%-90%)"/>
    <n v="0"/>
    <s v="20220925TDirear"/>
    <d v="1905-07-14T00:00:00"/>
    <s v="09"/>
    <d v="1900-01-24T00:00:00"/>
    <s v="22"/>
    <s v="21"/>
    <s v="02"/>
    <s v="GAN_QT_2500X1254px_16m_L8-9_L1"/>
    <s v="2A_MSIL1C_S2_CD_CLS_AC_20230627T222622_TRUE_60HTE_020CC"/>
    <s v="S2A_MSIL1C_QT_20220925TDirear_Disregarded_97.5CC"/>
  </r>
  <r>
    <m/>
    <x v="1"/>
    <x v="0"/>
    <s v="-45.03, 168.66 | Zoom:13"/>
    <b v="1"/>
    <s v="New Zealand"/>
    <x v="5"/>
    <s v="QT"/>
    <d v="2022-09-24T00:00:00"/>
    <n v="37.299999999999997"/>
    <s v="22:26:55 UT"/>
    <n v="100"/>
    <x v="2"/>
    <s v="PNG"/>
    <x v="2"/>
    <x v="1"/>
    <n v="100"/>
    <n v="100"/>
    <x v="2"/>
    <s v="44828L8-9_L1CDM-MLB-GANQT4482804 Overcast (100%)"/>
    <n v="1"/>
    <s v="20220924TDirear"/>
    <d v="1905-07-14T00:00:00"/>
    <s v="09"/>
    <d v="1900-01-23T00:00:00"/>
    <s v="22"/>
    <s v="26"/>
    <s v="55"/>
    <s v="GAN_QT_2500X1254px_16m_L8-9_L1"/>
    <s v="2A_MSIL1C_S2_CD_CLS_AC_20230627T222622_TRUE_60HTE_020CC"/>
    <s v="S2A_MSIL1C_QT_20220924TDirear_Disregarded_100CC"/>
  </r>
  <r>
    <m/>
    <x v="1"/>
    <x v="0"/>
    <s v="-45.03, 168.66 | Zoom:13"/>
    <b v="1"/>
    <s v="New Zealand"/>
    <x v="5"/>
    <s v="QT"/>
    <d v="2022-09-17T00:00:00"/>
    <n v="33.4"/>
    <s v="22:21:06 UTC"/>
    <n v="41.9"/>
    <x v="2"/>
    <s v="PNG"/>
    <x v="2"/>
    <x v="1"/>
    <n v="36.85"/>
    <n v="40"/>
    <x v="1"/>
    <s v="44821L8-9_L1CDM-MLB-GANQT4482103 Cloudy (40%-90%)"/>
    <n v="1"/>
    <s v="20220917TDirear"/>
    <d v="1905-07-14T00:00:00"/>
    <s v="09"/>
    <d v="1900-01-16T00:00:00"/>
    <s v="22"/>
    <s v="21"/>
    <s v="06"/>
    <s v="GAN_QT_2500X1254px_16m_L8-9_L1"/>
    <s v="2A_MSIL1C_S2_CD_CLS_AC_20230627T222622_TRUE_60HTE_020CC"/>
    <s v="S2A_MSIL1C_QT_20220917TDirear_Disregarded_41.9CC"/>
  </r>
  <r>
    <m/>
    <x v="1"/>
    <x v="0"/>
    <s v="-45.03, 168.66 | Zoom:13"/>
    <b v="1"/>
    <s v="New Zealand"/>
    <x v="5"/>
    <s v="QT"/>
    <d v="2022-09-17T00:00:00"/>
    <n v="34.6"/>
    <s v="22:20:42 UTC"/>
    <n v="31.8"/>
    <x v="2"/>
    <s v="PNG"/>
    <x v="2"/>
    <x v="1"/>
    <n v="36.85"/>
    <n v="40"/>
    <x v="1"/>
    <s v="44821L8-9_L1CDM-MLB-GANQT4482103 Cloudy (40%-90%)"/>
    <n v="0"/>
    <s v="20220917TDirear"/>
    <d v="1905-07-14T00:00:00"/>
    <s v="09"/>
    <d v="1900-01-16T00:00:00"/>
    <s v="22"/>
    <s v="20"/>
    <s v="42"/>
    <s v="GAN_QT_2500X1254px_16m_L8-9_L1"/>
    <s v="2A_MSIL1C_S2_CD_CLS_AC_20230627T222622_TRUE_60HTE_020CC"/>
    <s v="S2A_MSIL1C_QT_20220917TDirear_Disregarded_31.8CC"/>
  </r>
  <r>
    <m/>
    <x v="1"/>
    <x v="0"/>
    <s v="-45.03, 168.66 | Zoom:13"/>
    <b v="1"/>
    <s v="New Zealand"/>
    <x v="5"/>
    <s v="QT"/>
    <d v="2022-09-16T00:00:00"/>
    <n v="34.299999999999997"/>
    <s v="22:27:12 UTC"/>
    <n v="36.700000000000003"/>
    <x v="2"/>
    <s v="PNG"/>
    <x v="2"/>
    <x v="1"/>
    <n v="36.700000000000003"/>
    <n v="40"/>
    <x v="1"/>
    <s v="44820L8-9_L1CDM-MLB-GANQT4482003 Cloudy (40%-90%)"/>
    <n v="1"/>
    <s v="20220916TDirear"/>
    <d v="1905-07-14T00:00:00"/>
    <s v="09"/>
    <d v="1900-01-15T00:00:00"/>
    <s v="22"/>
    <s v="27"/>
    <s v="12"/>
    <s v="GAN_QT_2500X1254px_16m_L8-9_L1"/>
    <s v="2A_MSIL1C_S2_CD_CLS_AC_20230627T222622_TRUE_60HTE_020CC"/>
    <s v="S2A_MSIL1C_QT_20220916TDirear_Disregarded_36.7CC"/>
  </r>
  <r>
    <m/>
    <x v="1"/>
    <x v="0"/>
    <s v="-45.03, 168.66 | Zoom:13"/>
    <b v="1"/>
    <s v="New Zealand"/>
    <x v="5"/>
    <s v="QT"/>
    <d v="2022-09-09T00:00:00"/>
    <n v="30.4"/>
    <s v="22:21:23 UTC"/>
    <n v="13.4"/>
    <x v="2"/>
    <s v="PNG"/>
    <x v="2"/>
    <x v="1"/>
    <n v="11.100000000000001"/>
    <n v="20"/>
    <x v="0"/>
    <s v="44813L8-9_L1CDM-MLB-GANQT4481302 Sunny (10%-30%)"/>
    <n v="1"/>
    <s v="20220909TDirear"/>
    <d v="1905-07-14T00:00:00"/>
    <s v="09"/>
    <s v="09"/>
    <s v="22"/>
    <s v="21"/>
    <s v="23"/>
    <s v="GAN_QT_2500X1254px_16m_L8-9_L1"/>
    <s v="2A_MSIL1C_S2_CD_CLS_AC_20230627T222622_TRUE_60HTE_020CC"/>
    <s v="S2A_MSIL1C_QT_20220909TDirear_Disregarded_13.4CC"/>
  </r>
  <r>
    <m/>
    <x v="1"/>
    <x v="0"/>
    <s v="-45.03, 168.66 | Zoom:13"/>
    <b v="1"/>
    <s v="New Zealand"/>
    <x v="5"/>
    <s v="QT"/>
    <d v="2022-09-09T00:00:00"/>
    <n v="31.6"/>
    <s v="22:20:59 UTC"/>
    <n v="8.8000000000000007"/>
    <x v="2"/>
    <s v="PNG"/>
    <x v="2"/>
    <x v="1"/>
    <n v="11.100000000000001"/>
    <n v="20"/>
    <x v="0"/>
    <s v="44813L8-9_L1CDM-MLB-GANQT4481302 Sunny (10%-30%)"/>
    <n v="0"/>
    <s v="20220909TDirear"/>
    <d v="1905-07-14T00:00:00"/>
    <s v="09"/>
    <s v="09"/>
    <s v="22"/>
    <s v="20"/>
    <s v="59"/>
    <s v="GAN_QT_2500X1254px_16m_L8-9_L1"/>
    <s v="2A_MSIL1C_S2_CD_CLS_AC_20230627T222622_TRUE_60HTE_020CC"/>
    <s v="S2A_MSIL1C_QT_20220909TDirear_Disregarded_8.8CC"/>
  </r>
  <r>
    <m/>
    <x v="1"/>
    <x v="0"/>
    <s v="-45.03, 168.66 | Zoom:13"/>
    <b v="1"/>
    <s v="New Zealand"/>
    <x v="5"/>
    <s v="QT"/>
    <d v="2022-09-08T00:00:00"/>
    <n v="31.2"/>
    <s v="22:26:47 UTC"/>
    <n v="3.6"/>
    <x v="2"/>
    <s v="PNG"/>
    <x v="2"/>
    <x v="1"/>
    <n v="3.6"/>
    <n v="10"/>
    <x v="0"/>
    <s v="44812L8-9_L1CDM-MLB-GANQT4481202 Sunny (10%-30%)"/>
    <n v="1"/>
    <s v="20220908TDirear"/>
    <d v="1905-07-14T00:00:00"/>
    <s v="09"/>
    <s v="08"/>
    <s v="22"/>
    <s v="26"/>
    <s v="47"/>
    <s v="GAN_QT_2500X1254px_16m_L8-9_L1"/>
    <s v="2A_MSIL1C_S2_CD_CLS_AC_20230627T222622_TRUE_60HTE_020CC"/>
    <s v="S2A_MSIL1C_QT_20220908TDirear_Disregarded_3.6CC"/>
  </r>
  <r>
    <m/>
    <x v="1"/>
    <x v="0"/>
    <s v="-45.03, 168.66 | Zoom:13"/>
    <b v="1"/>
    <s v="New Zealand"/>
    <x v="5"/>
    <s v="QT"/>
    <d v="2022-09-01T00:00:00"/>
    <n v="27.4"/>
    <s v="22:21:01 UTC"/>
    <n v="89.3"/>
    <x v="2"/>
    <s v="PNG"/>
    <x v="2"/>
    <x v="1"/>
    <n v="89.949999999999989"/>
    <n v="90"/>
    <x v="1"/>
    <s v="44805L8-9_L1CDM-MLB-GANQT4480503 Cloudy (40%-90%)"/>
    <n v="1"/>
    <s v="20220901TDirear"/>
    <d v="1905-07-14T00:00:00"/>
    <s v="09"/>
    <s v="01"/>
    <s v="22"/>
    <s v="21"/>
    <s v="01"/>
    <s v="GAN_QT_2500X1254px_16m_L8-9_L1"/>
    <s v="2A_MSIL1C_S2_CD_CLS_AC_20230627T222622_TRUE_60HTE_020CC"/>
    <s v="S2A_MSIL1C_QT_20220901TDirear_Disregarded_89.3CC"/>
  </r>
  <r>
    <m/>
    <x v="1"/>
    <x v="0"/>
    <s v="-45.03, 168.66 | Zoom:13"/>
    <b v="1"/>
    <s v="New Zealand"/>
    <x v="5"/>
    <s v="QT"/>
    <d v="2022-09-01T00:00:00"/>
    <n v="28.7"/>
    <s v="22:20:37 UTC"/>
    <n v="90.6"/>
    <x v="2"/>
    <s v="PNG"/>
    <x v="2"/>
    <x v="1"/>
    <n v="89.949999999999989"/>
    <n v="90"/>
    <x v="1"/>
    <s v="44805L8-9_L1CDM-MLB-GANQT4480503 Cloudy (40%-90%)"/>
    <n v="0"/>
    <s v="20220901TDirear"/>
    <d v="1905-07-14T00:00:00"/>
    <s v="09"/>
    <s v="01"/>
    <s v="22"/>
    <s v="20"/>
    <s v="37"/>
    <s v="GAN_QT_2500X1254px_16m_L8-9_L1"/>
    <s v="2A_MSIL1C_S2_CD_CLS_AC_20230627T222622_TRUE_60HTE_020CC"/>
    <s v="S2A_MSIL1C_QT_20220901TDirear_Disregarded_90.6CC"/>
  </r>
  <r>
    <m/>
    <x v="1"/>
    <x v="0"/>
    <s v="-45.03, 168.66 | Zoom:13"/>
    <b v="1"/>
    <s v="New Zealand"/>
    <x v="5"/>
    <s v="QT"/>
    <d v="2022-08-31T00:00:00"/>
    <n v="28.3"/>
    <s v="22:27:06 UTC"/>
    <n v="53"/>
    <x v="2"/>
    <s v="PNG"/>
    <x v="2"/>
    <x v="1"/>
    <n v="53"/>
    <n v="60"/>
    <x v="1"/>
    <s v="44804L8-9_L1CDM-MLB-GANQT4480403 Cloudy (40%-90%)"/>
    <n v="1"/>
    <s v="20220831TDirear"/>
    <d v="1905-07-14T00:00:00"/>
    <s v="08"/>
    <d v="1900-01-30T00:00:00"/>
    <s v="22"/>
    <s v="27"/>
    <s v="06"/>
    <s v="GAN_QT_2500X1254px_16m_L8-9_L1"/>
    <s v="2A_MSIL1C_S2_CD_CLS_AC_20230627T222622_TRUE_60HTE_020CC"/>
    <s v="S2A_MSIL1C_QT_20220831TDirear_Disregarded_53CC"/>
  </r>
  <r>
    <m/>
    <x v="1"/>
    <x v="0"/>
    <s v="-45.03, 168.66 | Zoom:13"/>
    <b v="1"/>
    <s v="New Zealand"/>
    <x v="5"/>
    <s v="QT"/>
    <d v="2022-08-24T00:00:00"/>
    <n v="24.6"/>
    <s v="22:21:19 UTC"/>
    <n v="28.9"/>
    <x v="2"/>
    <s v="PNG"/>
    <x v="2"/>
    <x v="1"/>
    <n v="53.5"/>
    <n v="60"/>
    <x v="1"/>
    <s v="44797L8-9_L1CDM-MLB-GANQT4479703 Cloudy (40%-90%)"/>
    <n v="1"/>
    <s v="20220824TDirear"/>
    <d v="1905-07-14T00:00:00"/>
    <s v="08"/>
    <d v="1900-01-23T00:00:00"/>
    <s v="22"/>
    <s v="21"/>
    <s v="19"/>
    <s v="GAN_QT_2500X1254px_16m_L8-9_L1"/>
    <s v="2A_MSIL1C_S2_CD_CLS_AC_20230627T222622_TRUE_60HTE_020CC"/>
    <s v="S2A_MSIL1C_QT_20220824TDirear_Disregarded_28.9CC"/>
  </r>
  <r>
    <m/>
    <x v="1"/>
    <x v="0"/>
    <s v="-45.03, 168.66 | Zoom:13"/>
    <b v="1"/>
    <s v="New Zealand"/>
    <x v="5"/>
    <s v="QT"/>
    <d v="2022-08-24T00:00:00"/>
    <n v="25.9"/>
    <s v="22:20:55 UTC"/>
    <n v="78.099999999999994"/>
    <x v="2"/>
    <s v="PNG"/>
    <x v="2"/>
    <x v="1"/>
    <n v="53.5"/>
    <n v="60"/>
    <x v="1"/>
    <s v="44797L8-9_L1CDM-MLB-GANQT4479703 Cloudy (40%-90%)"/>
    <n v="0"/>
    <s v="20220824TDirear"/>
    <d v="1905-07-14T00:00:00"/>
    <s v="08"/>
    <d v="1900-01-23T00:00:00"/>
    <s v="22"/>
    <s v="20"/>
    <s v="55"/>
    <s v="GAN_QT_2500X1254px_16m_L8-9_L1"/>
    <s v="2A_MSIL1C_S2_CD_CLS_AC_20230627T222622_TRUE_60HTE_020CC"/>
    <s v="S2A_MSIL1C_QT_20220824TDirear_Disregarded_78.1CC"/>
  </r>
  <r>
    <m/>
    <x v="1"/>
    <x v="0"/>
    <s v="-45.03, 168.66 | Zoom:13"/>
    <b v="1"/>
    <s v="New Zealand"/>
    <x v="5"/>
    <s v="QT"/>
    <d v="2022-08-23T00:00:00"/>
    <n v="25.5"/>
    <s v="22:26:48 UTC"/>
    <n v="57"/>
    <x v="2"/>
    <s v="PNG"/>
    <x v="2"/>
    <x v="1"/>
    <n v="57"/>
    <n v="60"/>
    <x v="1"/>
    <s v="44796L8-9_L1CDM-MLB-GANQT4479603 Cloudy (40%-90%)"/>
    <n v="1"/>
    <s v="20220823TDirear"/>
    <d v="1905-07-14T00:00:00"/>
    <s v="08"/>
    <d v="1900-01-22T00:00:00"/>
    <s v="22"/>
    <s v="26"/>
    <s v="48"/>
    <s v="GAN_QT_2500X1254px_16m_L8-9_L1"/>
    <s v="2A_MSIL1C_S2_CD_CLS_AC_20230627T222622_TRUE_60HTE_020CC"/>
    <s v="S2A_MSIL1C_QT_20220823TDirear_Disregarded_57CC"/>
  </r>
  <r>
    <m/>
    <x v="1"/>
    <x v="0"/>
    <s v="-45.03, 168.66 | Zoom:13"/>
    <b v="1"/>
    <s v="New Zealand"/>
    <x v="5"/>
    <s v="QT"/>
    <d v="2022-08-16T00:00:00"/>
    <n v="22"/>
    <s v="22:20:59 UTC"/>
    <n v="64.7"/>
    <x v="2"/>
    <s v="PNG"/>
    <x v="2"/>
    <x v="1"/>
    <n v="80.25"/>
    <n v="90"/>
    <x v="1"/>
    <s v="44789L8-9_L1CDM-MLB-GANQT4478903 Cloudy (40%-90%)"/>
    <n v="1"/>
    <s v="20220816TDirear"/>
    <d v="1905-07-14T00:00:00"/>
    <s v="08"/>
    <d v="1900-01-15T00:00:00"/>
    <s v="22"/>
    <s v="20"/>
    <s v="59"/>
    <s v="GAN_QT_2500X1254px_16m_L8-9_L1"/>
    <s v="2A_MSIL1C_S2_CD_CLS_AC_20230627T222622_TRUE_60HTE_020CC"/>
    <s v="S2A_MSIL1C_QT_20220816TDirear_Disregarded_64.7CC"/>
  </r>
  <r>
    <m/>
    <x v="1"/>
    <x v="0"/>
    <s v="-45.03, 168.66 | Zoom:13"/>
    <b v="1"/>
    <s v="New Zealand"/>
    <x v="5"/>
    <s v="QT"/>
    <d v="2022-08-16T00:00:00"/>
    <n v="23.3"/>
    <s v="22:20:35 UTC"/>
    <n v="95.8"/>
    <x v="2"/>
    <s v="PNG"/>
    <x v="2"/>
    <x v="1"/>
    <n v="80.25"/>
    <n v="90"/>
    <x v="1"/>
    <s v="44789L8-9_L1CDM-MLB-GANQT4478903 Cloudy (40%-90%)"/>
    <n v="0"/>
    <s v="20220816TDirear"/>
    <d v="1905-07-14T00:00:00"/>
    <s v="08"/>
    <d v="1900-01-15T00:00:00"/>
    <s v="22"/>
    <s v="20"/>
    <s v="35"/>
    <s v="GAN_QT_2500X1254px_16m_L8-9_L1"/>
    <s v="2A_MSIL1C_S2_CD_CLS_AC_20230627T222622_TRUE_60HTE_020CC"/>
    <s v="S2A_MSIL1C_QT_20220816TDirear_Disregarded_95.8CC"/>
  </r>
  <r>
    <m/>
    <x v="1"/>
    <x v="0"/>
    <s v="-45.03, 168.66 | Zoom:13"/>
    <b v="1"/>
    <s v="New Zealand"/>
    <x v="5"/>
    <s v="QT"/>
    <d v="2022-08-15T00:00:00"/>
    <n v="23"/>
    <s v="22:27:05 UTC"/>
    <n v="21.9"/>
    <x v="2"/>
    <s v="PNG"/>
    <x v="2"/>
    <x v="1"/>
    <n v="21.9"/>
    <n v="30"/>
    <x v="0"/>
    <s v="44788L8-9_L1CDM-MLB-GANQT4478802 Sunny (10%-30%)"/>
    <n v="1"/>
    <s v="20220815TDirear"/>
    <d v="1905-07-14T00:00:00"/>
    <s v="08"/>
    <d v="1900-01-14T00:00:00"/>
    <s v="22"/>
    <s v="27"/>
    <s v="05"/>
    <s v="GAN_QT_2500X1254px_16m_L8-9_L1"/>
    <s v="2A_MSIL1C_S2_CD_CLS_AC_20230627T222622_TRUE_60HTE_020CC"/>
    <s v="S2A_MSIL1C_QT_20220815TDirear_Disregarded_21.9CC"/>
  </r>
  <r>
    <m/>
    <x v="1"/>
    <x v="0"/>
    <s v="-45.03, 168.66 | Zoom:13"/>
    <b v="1"/>
    <s v="New Zealand"/>
    <x v="5"/>
    <s v="QT"/>
    <d v="2022-08-08T00:00:00"/>
    <n v="19.7"/>
    <s v="22:21:16 UTC"/>
    <n v="10.6"/>
    <x v="2"/>
    <s v="PNG"/>
    <x v="2"/>
    <x v="1"/>
    <n v="10.899999999999999"/>
    <n v="20"/>
    <x v="0"/>
    <s v="44781L8-9_L1CDM-MLB-GANQT4478102 Sunny (10%-30%)"/>
    <n v="1"/>
    <s v="20220808TDirear"/>
    <d v="1905-07-14T00:00:00"/>
    <s v="08"/>
    <s v="08"/>
    <s v="22"/>
    <s v="21"/>
    <s v="16"/>
    <s v="GAN_QT_2500X1254px_16m_L8-9_L1"/>
    <s v="2A_MSIL1C_S2_CD_CLS_AC_20230627T222622_TRUE_60HTE_020CC"/>
    <s v="S2A_MSIL1C_QT_20220808TDirear_Disregarded_10.6CC"/>
  </r>
  <r>
    <m/>
    <x v="1"/>
    <x v="0"/>
    <s v="-45.03, 168.66 | Zoom:13"/>
    <b v="1"/>
    <s v="New Zealand"/>
    <x v="5"/>
    <s v="QT"/>
    <d v="2022-08-08T00:00:00"/>
    <n v="21"/>
    <s v="22:20:52 UTC"/>
    <n v="11.2"/>
    <x v="2"/>
    <s v="PNG"/>
    <x v="2"/>
    <x v="1"/>
    <n v="10.899999999999999"/>
    <n v="20"/>
    <x v="0"/>
    <s v="44781L8-9_L1CDM-MLB-GANQT4478102 Sunny (10%-30%)"/>
    <n v="0"/>
    <s v="20220808TDirear"/>
    <d v="1905-07-14T00:00:00"/>
    <s v="08"/>
    <s v="08"/>
    <s v="22"/>
    <s v="20"/>
    <s v="52"/>
    <s v="GAN_QT_2500X1254px_16m_L8-9_L1"/>
    <s v="2A_MSIL1C_S2_CD_CLS_AC_20230627T222622_TRUE_60HTE_020CC"/>
    <s v="S2A_MSIL1C_QT_20220808TDirear_Disregarded_11.2CC"/>
  </r>
  <r>
    <m/>
    <x v="1"/>
    <x v="0"/>
    <s v="-45.03, 168.66 | Zoom:13"/>
    <b v="1"/>
    <s v="New Zealand"/>
    <x v="5"/>
    <s v="QT"/>
    <d v="2022-08-07T00:00:00"/>
    <n v="20.7"/>
    <s v="22:26:42 UTC"/>
    <n v="42"/>
    <x v="2"/>
    <s v="PNG"/>
    <x v="2"/>
    <x v="1"/>
    <n v="42"/>
    <n v="50"/>
    <x v="1"/>
    <s v="44780L8-9_L1CDM-MLB-GANQT4478003 Cloudy (40%-90%)"/>
    <n v="1"/>
    <s v="20220807TDirear"/>
    <d v="1905-07-14T00:00:00"/>
    <s v="08"/>
    <s v="07"/>
    <s v="22"/>
    <s v="26"/>
    <s v="42"/>
    <s v="GAN_QT_2500X1254px_16m_L8-9_L1"/>
    <s v="2A_MSIL1C_S2_CD_CLS_AC_20230627T222622_TRUE_60HTE_020CC"/>
    <s v="S2A_MSIL1C_QT_20220807TDirear_Disregarded_42CC"/>
  </r>
  <r>
    <m/>
    <x v="1"/>
    <x v="0"/>
    <s v="-45.03, 168.66 | Zoom:13"/>
    <b v="1"/>
    <s v="New Zealand"/>
    <x v="5"/>
    <s v="QT"/>
    <d v="2022-07-31T00:00:00"/>
    <n v="17.600000000000001"/>
    <s v="22:20:51 UTC"/>
    <n v="34.5"/>
    <x v="2"/>
    <s v="PNG"/>
    <x v="2"/>
    <x v="1"/>
    <n v="27.2"/>
    <n v="30"/>
    <x v="0"/>
    <s v="44773L8-9_L1CDM-MLB-GANQT4477302 Sunny (10%-30%)"/>
    <n v="1"/>
    <s v="20220731TDirear"/>
    <d v="1905-07-14T00:00:00"/>
    <s v="07"/>
    <d v="1900-01-30T00:00:00"/>
    <s v="22"/>
    <s v="20"/>
    <s v="51"/>
    <s v="GAN_QT_2500X1254px_16m_L8-9_L1"/>
    <s v="2A_MSIL1C_S2_CD_CLS_AC_20230627T222622_TRUE_60HTE_020CC"/>
    <s v="S2A_MSIL1C_QT_20220731TDirear_Disregarded_34.5CC"/>
  </r>
  <r>
    <m/>
    <x v="1"/>
    <x v="0"/>
    <s v="-45.03, 168.66 | Zoom:13"/>
    <b v="1"/>
    <s v="New Zealand"/>
    <x v="5"/>
    <s v="QT"/>
    <d v="2022-07-31T00:00:00"/>
    <n v="18.899999999999999"/>
    <s v="22:20:27 UTC"/>
    <n v="19.899999999999999"/>
    <x v="2"/>
    <s v="PNG"/>
    <x v="2"/>
    <x v="1"/>
    <n v="27.2"/>
    <n v="30"/>
    <x v="0"/>
    <s v="44773L8-9_L1CDM-MLB-GANQT4477302 Sunny (10%-30%)"/>
    <n v="0"/>
    <s v="20220731TDirear"/>
    <d v="1905-07-14T00:00:00"/>
    <s v="07"/>
    <d v="1900-01-30T00:00:00"/>
    <s v="22"/>
    <s v="20"/>
    <s v="27"/>
    <s v="GAN_QT_2500X1254px_16m_L8-9_L1"/>
    <s v="2A_MSIL1C_S2_CD_CLS_AC_20230627T222622_TRUE_60HTE_020CC"/>
    <s v="S2A_MSIL1C_QT_20220731TDirear_Disregarded_19.9CC"/>
  </r>
  <r>
    <m/>
    <x v="1"/>
    <x v="0"/>
    <s v="-45.03, 168.66 | Zoom:13"/>
    <b v="1"/>
    <s v="New Zealand"/>
    <x v="5"/>
    <s v="QT"/>
    <d v="2022-07-30T00:00:00"/>
    <n v="18.8"/>
    <s v="22:26:59 UTC"/>
    <n v="72.400000000000006"/>
    <x v="2"/>
    <s v="PNG"/>
    <x v="2"/>
    <x v="1"/>
    <n v="72.400000000000006"/>
    <n v="80"/>
    <x v="1"/>
    <s v="44772L8-9_L1CDM-MLB-GANQT4477203 Cloudy (40%-90%)"/>
    <n v="1"/>
    <s v="20220730TDirear"/>
    <d v="1905-07-14T00:00:00"/>
    <s v="07"/>
    <d v="1900-01-29T00:00:00"/>
    <s v="22"/>
    <s v="26"/>
    <s v="59"/>
    <s v="GAN_QT_2500X1254px_16m_L8-9_L1"/>
    <s v="2A_MSIL1C_S2_CD_CLS_AC_20230627T222622_TRUE_60HTE_020CC"/>
    <s v="S2A_MSIL1C_QT_20220730TDirear_Disregarded_72.4CC"/>
  </r>
  <r>
    <m/>
    <x v="1"/>
    <x v="0"/>
    <s v="-45.03, 168.66 | Zoom:13"/>
    <b v="1"/>
    <s v="New Zealand"/>
    <x v="5"/>
    <s v="QT"/>
    <d v="2022-07-23T00:00:00"/>
    <n v="16"/>
    <s v="22:21:07 UTC"/>
    <n v="7.8"/>
    <x v="2"/>
    <s v="PNG"/>
    <x v="2"/>
    <x v="1"/>
    <n v="13"/>
    <n v="20"/>
    <x v="0"/>
    <s v="44765L8-9_L1CDM-MLB-GANQT4476502 Sunny (10%-30%)"/>
    <n v="1"/>
    <s v="20220723TDirear"/>
    <d v="1905-07-14T00:00:00"/>
    <s v="07"/>
    <d v="1900-01-22T00:00:00"/>
    <s v="22"/>
    <s v="21"/>
    <s v="07"/>
    <s v="GAN_QT_2500X1254px_16m_L8-9_L1"/>
    <s v="2A_MSIL1C_S2_CD_CLS_AC_20230627T222622_TRUE_60HTE_020CC"/>
    <s v="S2A_MSIL1C_QT_20220723TDirear_Disregarded_7.8CC"/>
  </r>
  <r>
    <m/>
    <x v="1"/>
    <x v="0"/>
    <s v="-45.03, 168.66 | Zoom:13"/>
    <b v="1"/>
    <s v="New Zealand"/>
    <x v="5"/>
    <s v="QT"/>
    <d v="2022-07-23T00:00:00"/>
    <n v="17.3"/>
    <s v="22:20:43 UTC"/>
    <n v="18.2"/>
    <x v="2"/>
    <s v="PNG"/>
    <x v="2"/>
    <x v="1"/>
    <n v="13"/>
    <n v="20"/>
    <x v="0"/>
    <s v="44765L8-9_L1CDM-MLB-GANQT4476502 Sunny (10%-30%)"/>
    <n v="0"/>
    <s v="20220723TDirear"/>
    <d v="1905-07-14T00:00:00"/>
    <s v="07"/>
    <d v="1900-01-22T00:00:00"/>
    <s v="22"/>
    <s v="20"/>
    <s v="43"/>
    <s v="GAN_QT_2500X1254px_16m_L8-9_L1"/>
    <s v="2A_MSIL1C_S2_CD_CLS_AC_20230627T222622_TRUE_60HTE_020CC"/>
    <s v="S2A_MSIL1C_QT_20220723TDirear_Disregarded_18.2CC"/>
  </r>
  <r>
    <m/>
    <x v="1"/>
    <x v="0"/>
    <s v="-45.03, 168.66 | Zoom:13"/>
    <b v="1"/>
    <s v="New Zealand"/>
    <x v="5"/>
    <s v="QT"/>
    <d v="2022-07-22T00:00:00"/>
    <n v="17.100000000000001"/>
    <s v="22:26:30 UTC"/>
    <n v="30.7"/>
    <x v="2"/>
    <s v="PNG"/>
    <x v="2"/>
    <x v="1"/>
    <n v="30.7"/>
    <n v="40"/>
    <x v="1"/>
    <s v="44764L8-9_L1CDM-MLB-GANQT4476403 Cloudy (40%-90%)"/>
    <n v="1"/>
    <s v="20220722TDirear"/>
    <d v="1905-07-14T00:00:00"/>
    <s v="07"/>
    <d v="1900-01-21T00:00:00"/>
    <s v="22"/>
    <s v="26"/>
    <s v="30"/>
    <s v="GAN_QT_2500X1254px_16m_L8-9_L1"/>
    <s v="2A_MSIL1C_S2_CD_CLS_AC_20230627T222622_TRUE_60HTE_020CC"/>
    <s v="S2A_MSIL1C_QT_20220722TDirear_Disregarded_30.7CC"/>
  </r>
  <r>
    <m/>
    <x v="1"/>
    <x v="0"/>
    <s v="-45.03, 168.66 | Zoom:13"/>
    <b v="1"/>
    <s v="New Zealand"/>
    <x v="5"/>
    <s v="QT"/>
    <d v="2022-07-15T00:00:00"/>
    <n v="14.7"/>
    <s v="22:20:36 UTC"/>
    <n v="15.5"/>
    <x v="2"/>
    <s v="PNG"/>
    <x v="2"/>
    <x v="1"/>
    <n v="8.65"/>
    <n v="10"/>
    <x v="0"/>
    <s v="44757L8-9_L1CDM-MLB-GANQT4475702 Sunny (10%-30%)"/>
    <n v="1"/>
    <s v="20220715TDirear"/>
    <d v="1905-07-14T00:00:00"/>
    <s v="07"/>
    <d v="1900-01-14T00:00:00"/>
    <s v="22"/>
    <s v="20"/>
    <s v="36"/>
    <s v="GAN_QT_2500X1254px_16m_L8-9_L1"/>
    <s v="2A_MSIL1C_S2_CD_CLS_AC_20230627T222622_TRUE_60HTE_020CC"/>
    <s v="S2A_MSIL1C_QT_20220715TDirear_Disregarded_15.5CC"/>
  </r>
  <r>
    <m/>
    <x v="1"/>
    <x v="0"/>
    <s v="-45.03, 168.66 | Zoom:13"/>
    <b v="1"/>
    <s v="New Zealand"/>
    <x v="5"/>
    <s v="QT"/>
    <d v="2022-07-15T00:00:00"/>
    <n v="16"/>
    <s v="22:20:12 UTC"/>
    <n v="1.8"/>
    <x v="2"/>
    <s v="PNG"/>
    <x v="2"/>
    <x v="1"/>
    <n v="8.65"/>
    <n v="10"/>
    <x v="0"/>
    <s v="44757L8-9_L1CDM-MLB-GANQT4475702 Sunny (10%-30%)"/>
    <n v="0"/>
    <s v="20220715TDirear"/>
    <d v="1905-07-14T00:00:00"/>
    <s v="07"/>
    <d v="1900-01-14T00:00:00"/>
    <s v="22"/>
    <s v="20"/>
    <s v="12"/>
    <s v="GAN_QT_2500X1254px_16m_L8-9_L1"/>
    <s v="2A_MSIL1C_S2_CD_CLS_AC_20230627T222622_TRUE_60HTE_020CC"/>
    <s v="S2A_MSIL1C_QT_20220715TDirear_Disregarded_1.8CC"/>
  </r>
  <r>
    <m/>
    <x v="1"/>
    <x v="0"/>
    <s v="-45.03, 168.66 | Zoom:13"/>
    <b v="1"/>
    <s v="New Zealand"/>
    <x v="5"/>
    <s v="QT"/>
    <d v="2022-07-14T00:00:00"/>
    <n v="15.9"/>
    <s v="22:26:47 UTC"/>
    <n v="58.3"/>
    <x v="2"/>
    <s v="PNG"/>
    <x v="2"/>
    <x v="1"/>
    <n v="58.3"/>
    <n v="60"/>
    <x v="1"/>
    <s v="44756L8-9_L1CDM-MLB-GANQT4475603 Cloudy (40%-90%)"/>
    <n v="1"/>
    <s v="20220714TDirear"/>
    <d v="1905-07-14T00:00:00"/>
    <s v="07"/>
    <d v="1900-01-13T00:00:00"/>
    <s v="22"/>
    <s v="26"/>
    <s v="47"/>
    <s v="GAN_QT_2500X1254px_16m_L8-9_L1"/>
    <s v="2A_MSIL1C_S2_CD_CLS_AC_20230627T222622_TRUE_60HTE_020CC"/>
    <s v="S2A_MSIL1C_QT_20220714TDirear_Disregarded_58.3CC"/>
  </r>
  <r>
    <m/>
    <x v="1"/>
    <x v="0"/>
    <s v="-45.03, 168.66 | Zoom:13"/>
    <b v="1"/>
    <s v="New Zealand"/>
    <x v="5"/>
    <s v="QT"/>
    <d v="2022-07-07T00:00:00"/>
    <n v="13.8"/>
    <s v="22:21:02 UTC"/>
    <n v="95.6"/>
    <x v="2"/>
    <s v="PNG"/>
    <x v="2"/>
    <x v="1"/>
    <n v="88.6"/>
    <n v="90"/>
    <x v="1"/>
    <s v="44749L8-9_L1CDM-MLB-GANQT4474903 Cloudy (40%-90%)"/>
    <n v="1"/>
    <s v="20220707TDirear"/>
    <d v="1905-07-14T00:00:00"/>
    <s v="07"/>
    <s v="07"/>
    <s v="22"/>
    <s v="21"/>
    <s v="02"/>
    <s v="GAN_QT_2500X1254px_16m_L8-9_L1"/>
    <s v="2A_MSIL1C_S2_CD_CLS_AC_20230627T222622_TRUE_60HTE_020CC"/>
    <s v="S2A_MSIL1C_QT_20220707TDirear_Disregarded_95.6CC"/>
  </r>
  <r>
    <m/>
    <x v="1"/>
    <x v="0"/>
    <s v="-45.03, 168.66 | Zoom:13"/>
    <b v="1"/>
    <s v="New Zealand"/>
    <x v="5"/>
    <s v="QT"/>
    <d v="2022-07-07T00:00:00"/>
    <n v="15.2"/>
    <s v="22:20:38 UTC"/>
    <n v="81.599999999999994"/>
    <x v="2"/>
    <s v="PNG"/>
    <x v="2"/>
    <x v="1"/>
    <n v="88.6"/>
    <n v="90"/>
    <x v="1"/>
    <s v="44749L8-9_L1CDM-MLB-GANQT4474903 Cloudy (40%-90%)"/>
    <n v="0"/>
    <s v="20220707TDirear"/>
    <d v="1905-07-14T00:00:00"/>
    <s v="07"/>
    <s v="07"/>
    <s v="22"/>
    <s v="20"/>
    <s v="38"/>
    <s v="GAN_QT_2500X1254px_16m_L8-9_L1"/>
    <s v="2A_MSIL1C_S2_CD_CLS_AC_20230627T222622_TRUE_60HTE_020CC"/>
    <s v="S2A_MSIL1C_QT_20220707TDirear_Disregarded_81.6CC"/>
  </r>
  <r>
    <m/>
    <x v="1"/>
    <x v="0"/>
    <s v="-45.03, 168.66 | Zoom:13"/>
    <b v="1"/>
    <s v="New Zealand"/>
    <x v="5"/>
    <s v="QT"/>
    <d v="2022-07-06T00:00:00"/>
    <n v="15"/>
    <s v="22:26:25 UTC"/>
    <n v="60.5"/>
    <x v="2"/>
    <s v="PNG"/>
    <x v="2"/>
    <x v="1"/>
    <n v="60.5"/>
    <n v="70"/>
    <x v="1"/>
    <s v="44748L8-9_L1CDM-MLB-GANQT4474803 Cloudy (40%-90%)"/>
    <n v="1"/>
    <s v="20220706TDirear"/>
    <d v="1905-07-14T00:00:00"/>
    <s v="07"/>
    <s v="06"/>
    <s v="22"/>
    <s v="26"/>
    <s v="25"/>
    <s v="GAN_QT_2500X1254px_16m_L8-9_L1"/>
    <s v="2A_MSIL1C_S2_CD_CLS_AC_20230627T222622_TRUE_60HTE_020CC"/>
    <s v="S2A_MSIL1C_QT_20220706TDirear_Disregarded_60.5CC"/>
  </r>
  <r>
    <m/>
    <x v="1"/>
    <x v="0"/>
    <s v="-45.03, 168.66 | Zoom:13"/>
    <b v="1"/>
    <s v="New Zealand"/>
    <x v="5"/>
    <s v="QT"/>
    <d v="2022-06-29T00:00:00"/>
    <n v="13.3"/>
    <s v="22:20:40 UTC"/>
    <n v="71.900000000000006"/>
    <x v="2"/>
    <s v="PNG"/>
    <x v="2"/>
    <x v="2"/>
    <n v="80.800000000000011"/>
    <n v="90"/>
    <x v="1"/>
    <s v="44741L8-9_L1CDM-MLB-GANQT4474103 Cloudy (40%-90%)"/>
    <n v="1"/>
    <s v="20220629TDirear"/>
    <d v="1905-07-14T00:00:00"/>
    <s v="06"/>
    <d v="1900-01-28T00:00:00"/>
    <s v="22"/>
    <s v="20"/>
    <s v="40"/>
    <s v="GAN_QT_2500X1254px_16m_L8-9_L1"/>
    <s v="2A_MSIL1C_S2_CD_CLS_AC_20230627T222622_TRUE_60HTE_020CC"/>
    <s v="S2A_MSIL1C_QT_20220629TDirear_Disregarded_71.9CC"/>
  </r>
  <r>
    <m/>
    <x v="1"/>
    <x v="0"/>
    <s v="-45.03, 168.66 | Zoom:13"/>
    <b v="1"/>
    <s v="New Zealand"/>
    <x v="5"/>
    <s v="QT"/>
    <d v="2022-06-29T00:00:00"/>
    <n v="14.6"/>
    <s v="22:20:16 UTC"/>
    <n v="89.7"/>
    <x v="2"/>
    <s v="PNG"/>
    <x v="2"/>
    <x v="2"/>
    <n v="80.800000000000011"/>
    <n v="90"/>
    <x v="1"/>
    <s v="44741L8-9_L1CDM-MLB-GANQT4474103 Cloudy (40%-90%)"/>
    <n v="0"/>
    <s v="20220629TDirear"/>
    <d v="1905-07-14T00:00:00"/>
    <s v="06"/>
    <d v="1900-01-28T00:00:00"/>
    <s v="22"/>
    <s v="20"/>
    <s v="16"/>
    <s v="GAN_QT_2500X1254px_16m_L8-9_L1"/>
    <s v="2A_MSIL1C_S2_CD_CLS_AC_20230627T222622_TRUE_60HTE_020CC"/>
    <s v="S2A_MSIL1C_QT_20220629TDirear_Disregarded_89.7CC"/>
  </r>
  <r>
    <m/>
    <x v="1"/>
    <x v="0"/>
    <s v="-45.03, 168.66 | Zoom:13"/>
    <b v="1"/>
    <s v="New Zealand"/>
    <x v="5"/>
    <s v="QT"/>
    <d v="2022-06-28T00:00:00"/>
    <n v="14.7"/>
    <s v="22:26:48 UTC"/>
    <n v="48.9"/>
    <x v="2"/>
    <s v="PNG"/>
    <x v="2"/>
    <x v="2"/>
    <n v="48.9"/>
    <n v="50"/>
    <x v="1"/>
    <s v="44740L8-9_L1CDM-MLB-GANQT4474003 Cloudy (40%-90%)"/>
    <n v="1"/>
    <s v="20220628TDirear"/>
    <d v="1905-07-14T00:00:00"/>
    <s v="06"/>
    <d v="1900-01-27T00:00:00"/>
    <s v="22"/>
    <s v="26"/>
    <s v="48"/>
    <s v="GAN_QT_2500X1254px_16m_L8-9_L1"/>
    <s v="2A_MSIL1C_S2_CD_CLS_AC_20230627T222622_TRUE_60HTE_020CC"/>
    <s v="S2A_MSIL1C_QT_20220628TDirear_Disregarded_48.9CC"/>
  </r>
  <r>
    <m/>
    <x v="1"/>
    <x v="0"/>
    <s v="-45.03, 168.66 | Zoom:13"/>
    <b v="1"/>
    <s v="New Zealand"/>
    <x v="5"/>
    <s v="QT"/>
    <d v="2022-06-21T00:00:00"/>
    <n v="13.3"/>
    <s v="22:21:00 UTC"/>
    <n v="4.2"/>
    <x v="2"/>
    <s v="PNG"/>
    <x v="2"/>
    <x v="2"/>
    <n v="6.75"/>
    <n v="10"/>
    <x v="0"/>
    <s v="44733L8-9_L1CDM-MLB-GANQT4473302 Sunny (10%-30%)"/>
    <n v="1"/>
    <s v="20220621TDirear"/>
    <d v="1905-07-14T00:00:00"/>
    <s v="06"/>
    <d v="1900-01-20T00:00:00"/>
    <s v="22"/>
    <s v="21"/>
    <s v="00"/>
    <s v="GAN_QT_2500X1254px_16m_L8-9_L1"/>
    <s v="2A_MSIL1C_S2_CD_CLS_AC_20230627T222622_TRUE_60HTE_020CC"/>
    <s v="S2A_MSIL1C_QT_20220621TDirear_Disregarded_4.2CC"/>
  </r>
  <r>
    <m/>
    <x v="1"/>
    <x v="0"/>
    <s v="-45.03, 168.66 | Zoom:13"/>
    <b v="1"/>
    <s v="New Zealand"/>
    <x v="5"/>
    <s v="QT"/>
    <d v="2022-06-21T00:00:00"/>
    <n v="14.6"/>
    <s v="22:20:36 UTC"/>
    <n v="9.3000000000000007"/>
    <x v="2"/>
    <s v="PNG"/>
    <x v="2"/>
    <x v="2"/>
    <n v="6.75"/>
    <n v="10"/>
    <x v="0"/>
    <s v="44733L8-9_L1CDM-MLB-GANQT4473302 Sunny (10%-30%)"/>
    <n v="0"/>
    <s v="20220621TDirear"/>
    <d v="1905-07-14T00:00:00"/>
    <s v="06"/>
    <d v="1900-01-20T00:00:00"/>
    <s v="22"/>
    <s v="20"/>
    <s v="36"/>
    <s v="GAN_QT_2500X1254px_16m_L8-9_L1"/>
    <s v="2A_MSIL1C_S2_CD_CLS_AC_20230627T222622_TRUE_60HTE_020CC"/>
    <s v="S2A_MSIL1C_QT_20220621TDirear_Disregarded_9.3CC"/>
  </r>
  <r>
    <m/>
    <x v="1"/>
    <x v="0"/>
    <s v="-45.03, 168.66 | Zoom:13"/>
    <b v="1"/>
    <s v="New Zealand"/>
    <x v="5"/>
    <s v="QT"/>
    <d v="2022-06-20T00:00:00"/>
    <n v="14.6"/>
    <s v="22:26:20 UTC"/>
    <n v="4.5999999999999996"/>
    <x v="2"/>
    <s v="PNG"/>
    <x v="2"/>
    <x v="2"/>
    <n v="4.5999999999999996"/>
    <n v="10"/>
    <x v="0"/>
    <s v="44732L8-9_L1CDM-MLB-GANQT4473202 Sunny (10%-30%)"/>
    <n v="1"/>
    <s v="20220620TDirear"/>
    <d v="1905-07-14T00:00:00"/>
    <s v="06"/>
    <d v="1900-01-19T00:00:00"/>
    <s v="22"/>
    <s v="26"/>
    <s v="20"/>
    <s v="GAN_QT_2500X1254px_16m_L8-9_L1"/>
    <s v="2A_MSIL1C_S2_CD_CLS_AC_20230627T222622_TRUE_60HTE_020CC"/>
    <s v="S2A_MSIL1C_QT_20220620TDirear_Disregarded_4.6CC"/>
  </r>
  <r>
    <m/>
    <x v="1"/>
    <x v="0"/>
    <s v="-45.03, 168.66 | Zoom:13"/>
    <b v="1"/>
    <s v="New Zealand"/>
    <x v="5"/>
    <s v="QT"/>
    <d v="2022-06-13T00:00:00"/>
    <n v="13.6"/>
    <s v="22:20:23 UTC"/>
    <n v="45"/>
    <x v="2"/>
    <s v="PNG"/>
    <x v="2"/>
    <x v="2"/>
    <n v="44.9"/>
    <n v="50"/>
    <x v="1"/>
    <s v="44725L8-9_L1CDM-MLB-GANQT4472503 Cloudy (40%-90%)"/>
    <n v="1"/>
    <s v="20220613TDirear"/>
    <d v="1905-07-14T00:00:00"/>
    <s v="06"/>
    <d v="1900-01-12T00:00:00"/>
    <s v="22"/>
    <s v="20"/>
    <s v="23"/>
    <s v="GAN_QT_2500X1254px_16m_L8-9_L1"/>
    <s v="2A_MSIL1C_S2_CD_CLS_AC_20230627T222622_TRUE_60HTE_020CC"/>
    <s v="S2A_MSIL1C_QT_20220613TDirear_Disregarded_45CC"/>
  </r>
  <r>
    <m/>
    <x v="1"/>
    <x v="0"/>
    <s v="-45.03, 168.66 | Zoom:13"/>
    <b v="1"/>
    <s v="New Zealand"/>
    <x v="5"/>
    <s v="QT"/>
    <d v="2022-06-13T00:00:00"/>
    <n v="14.9"/>
    <s v="22:19:59 UTC"/>
    <n v="44.8"/>
    <x v="2"/>
    <s v="PNG"/>
    <x v="2"/>
    <x v="2"/>
    <n v="44.9"/>
    <n v="50"/>
    <x v="1"/>
    <s v="44725L8-9_L1CDM-MLB-GANQT4472503 Cloudy (40%-90%)"/>
    <n v="0"/>
    <s v="20220613TDirear"/>
    <d v="1905-07-14T00:00:00"/>
    <s v="06"/>
    <d v="1900-01-12T00:00:00"/>
    <s v="22"/>
    <s v="19"/>
    <s v="59"/>
    <s v="GAN_QT_2500X1254px_16m_L8-9_L1"/>
    <s v="2A_MSIL1C_S2_CD_CLS_AC_20230627T222622_TRUE_60HTE_020CC"/>
    <s v="S2A_MSIL1C_QT_20220613TDirear_Disregarded_44.8CC"/>
  </r>
  <r>
    <m/>
    <x v="1"/>
    <x v="0"/>
    <s v="-45.03, 168.66 | Zoom:13"/>
    <b v="1"/>
    <s v="New Zealand"/>
    <x v="5"/>
    <s v="QT"/>
    <d v="2022-06-12T00:00:00"/>
    <n v="15"/>
    <s v="22:26:43 UTC"/>
    <n v="72.599999999999994"/>
    <x v="2"/>
    <s v="PNG"/>
    <x v="2"/>
    <x v="2"/>
    <n v="72.599999999999994"/>
    <n v="80"/>
    <x v="1"/>
    <s v="44724L8-9_L1CDM-MLB-GANQT4472403 Cloudy (40%-90%)"/>
    <n v="1"/>
    <s v="20220612TDirear"/>
    <d v="1905-07-14T00:00:00"/>
    <s v="06"/>
    <d v="1900-01-11T00:00:00"/>
    <s v="22"/>
    <s v="26"/>
    <s v="43"/>
    <s v="GAN_QT_2500X1254px_16m_L8-9_L1"/>
    <s v="2A_MSIL1C_S2_CD_CLS_AC_20230627T222622_TRUE_60HTE_020CC"/>
    <s v="S2A_MSIL1C_QT_20220612TDirear_Disregarded_72.6CC"/>
  </r>
  <r>
    <m/>
    <x v="1"/>
    <x v="0"/>
    <s v="-45.03, 168.66 | Zoom:13"/>
    <b v="1"/>
    <s v="New Zealand"/>
    <x v="5"/>
    <s v="QT"/>
    <d v="2022-06-05T00:00:00"/>
    <n v="14.3"/>
    <s v="22:20:51 UTC"/>
    <n v="4.8"/>
    <x v="2"/>
    <s v="PNG"/>
    <x v="2"/>
    <x v="2"/>
    <n v="4.0999999999999996"/>
    <n v="10"/>
    <x v="0"/>
    <s v="44717L8-9_L1CDM-MLB-GANQT4471702 Sunny (10%-30%)"/>
    <n v="1"/>
    <s v="20220605TDirear"/>
    <d v="1905-07-14T00:00:00"/>
    <s v="06"/>
    <s v="05"/>
    <s v="22"/>
    <s v="20"/>
    <s v="51"/>
    <s v="GAN_QT_2500X1254px_16m_L8-9_L1"/>
    <s v="2A_MSIL1C_S2_CD_CLS_AC_20230627T222622_TRUE_60HTE_020CC"/>
    <s v="S2A_MSIL1C_QT_20220605TDirear_Disregarded_4.8CC"/>
  </r>
  <r>
    <m/>
    <x v="1"/>
    <x v="0"/>
    <s v="-45.03, 168.66 | Zoom:13"/>
    <b v="1"/>
    <s v="New Zealand"/>
    <x v="5"/>
    <s v="QT"/>
    <d v="2022-06-05T00:00:00"/>
    <n v="15.7"/>
    <s v="22:20:27 UTC"/>
    <n v="3.4"/>
    <x v="2"/>
    <s v="PNG"/>
    <x v="2"/>
    <x v="2"/>
    <n v="4.0999999999999996"/>
    <n v="10"/>
    <x v="0"/>
    <s v="44717L8-9_L1CDM-MLB-GANQT4471702 Sunny (10%-30%)"/>
    <n v="0"/>
    <s v="20220605TDirear"/>
    <d v="1905-07-14T00:00:00"/>
    <s v="06"/>
    <s v="05"/>
    <s v="22"/>
    <s v="20"/>
    <s v="27"/>
    <s v="GAN_QT_2500X1254px_16m_L8-9_L1"/>
    <s v="2A_MSIL1C_S2_CD_CLS_AC_20230627T222622_TRUE_60HTE_020CC"/>
    <s v="S2A_MSIL1C_QT_20220605TDirear_Disregarded_3.4CC"/>
  </r>
  <r>
    <m/>
    <x v="1"/>
    <x v="0"/>
    <s v="-45.03, 168.66 | Zoom:13"/>
    <b v="1"/>
    <s v="New Zealand"/>
    <x v="5"/>
    <s v="QT"/>
    <d v="2022-06-04T00:00:00"/>
    <n v="15.7"/>
    <s v="22:26:06 UTC"/>
    <n v="97.8"/>
    <x v="2"/>
    <s v="PNG"/>
    <x v="2"/>
    <x v="2"/>
    <n v="97.8"/>
    <n v="100"/>
    <x v="2"/>
    <s v="44716L8-9_L1CDM-MLB-GANQT4471604 Overcast (100%)"/>
    <n v="1"/>
    <s v="20220604TDirear"/>
    <d v="1905-07-14T00:00:00"/>
    <s v="06"/>
    <s v="04"/>
    <s v="22"/>
    <s v="26"/>
    <s v="06"/>
    <s v="GAN_QT_2500X1254px_16m_L8-9_L1"/>
    <s v="2A_MSIL1C_S2_CD_CLS_AC_20230627T222622_TRUE_60HTE_020CC"/>
    <s v="S2A_MSIL1C_QT_20220604TDirear_Disregarded_97.8CC"/>
  </r>
  <r>
    <m/>
    <x v="1"/>
    <x v="0"/>
    <s v="-45.03, 168.66 | Zoom:13"/>
    <b v="1"/>
    <s v="New Zealand"/>
    <x v="5"/>
    <s v="QT"/>
    <d v="2022-05-28T00:00:00"/>
    <n v="15.3"/>
    <s v="22:20:18 UTC"/>
    <n v="17.399999999999999"/>
    <x v="2"/>
    <s v="PNG"/>
    <x v="2"/>
    <x v="2"/>
    <n v="21.95"/>
    <n v="30"/>
    <x v="0"/>
    <s v="44709L8-9_L1CDM-MLB-GANQT4470902 Sunny (10%-30%)"/>
    <n v="1"/>
    <s v="20220528TDirear"/>
    <d v="1905-07-14T00:00:00"/>
    <s v="05"/>
    <d v="1900-01-27T00:00:00"/>
    <s v="22"/>
    <s v="20"/>
    <s v="18"/>
    <s v="GAN_QT_2500X1254px_16m_L8-9_L1"/>
    <s v="2A_MSIL1C_S2_CD_CLS_AC_20230627T222622_TRUE_60HTE_020CC"/>
    <s v="S2A_MSIL1C_QT_20220528TDirear_Disregarded_17.4CC"/>
  </r>
  <r>
    <m/>
    <x v="1"/>
    <x v="0"/>
    <s v="-45.03, 168.66 | Zoom:13"/>
    <b v="1"/>
    <s v="New Zealand"/>
    <x v="5"/>
    <s v="QT"/>
    <d v="2022-05-28T00:00:00"/>
    <n v="16.7"/>
    <s v="22:19:54 UTC"/>
    <n v="26.5"/>
    <x v="2"/>
    <s v="PNG"/>
    <x v="2"/>
    <x v="2"/>
    <n v="21.95"/>
    <n v="30"/>
    <x v="0"/>
    <s v="44709L8-9_L1CDM-MLB-GANQT4470902 Sunny (10%-30%)"/>
    <n v="0"/>
    <s v="20220528TDirear"/>
    <d v="1905-07-14T00:00:00"/>
    <s v="05"/>
    <d v="1900-01-27T00:00:00"/>
    <s v="22"/>
    <s v="19"/>
    <s v="54"/>
    <s v="GAN_QT_2500X1254px_16m_L8-9_L1"/>
    <s v="2A_MSIL1C_S2_CD_CLS_AC_20230627T222622_TRUE_60HTE_020CC"/>
    <s v="S2A_MSIL1C_QT_20220528TDirear_Disregarded_26.5CC"/>
  </r>
  <r>
    <m/>
    <x v="1"/>
    <x v="0"/>
    <s v="-45.03, 168.66 | Zoom:13"/>
    <b v="1"/>
    <s v="New Zealand"/>
    <x v="5"/>
    <s v="QT"/>
    <d v="2022-05-27T00:00:00"/>
    <n v="16.899999999999999"/>
    <s v="22:26:29 UTC"/>
    <n v="58.6"/>
    <x v="2"/>
    <s v="PNG"/>
    <x v="2"/>
    <x v="2"/>
    <n v="58.6"/>
    <n v="60"/>
    <x v="1"/>
    <s v="44708L8-9_L1CDM-MLB-GANQT4470803 Cloudy (40%-90%)"/>
    <n v="1"/>
    <s v="20220527TDirear"/>
    <d v="1905-07-14T00:00:00"/>
    <s v="05"/>
    <d v="1900-01-26T00:00:00"/>
    <s v="22"/>
    <s v="26"/>
    <s v="29"/>
    <s v="GAN_QT_2500X1254px_16m_L8-9_L1"/>
    <s v="2A_MSIL1C_S2_CD_CLS_AC_20230627T222622_TRUE_60HTE_020CC"/>
    <s v="S2A_MSIL1C_QT_20220527TDirear_Disregarded_58.6CC"/>
  </r>
  <r>
    <m/>
    <x v="1"/>
    <x v="0"/>
    <s v="-45.03, 168.66 | Zoom:13"/>
    <b v="1"/>
    <s v="New Zealand"/>
    <x v="5"/>
    <s v="QT"/>
    <d v="2022-05-20T00:00:00"/>
    <n v="16.8"/>
    <s v="22:20:44 UTC"/>
    <n v="59.5"/>
    <x v="2"/>
    <s v="PNG"/>
    <x v="2"/>
    <x v="2"/>
    <n v="38.450000000000003"/>
    <n v="40"/>
    <x v="1"/>
    <s v="44701L8-9_L1CDM-MLB-GANQT4470103 Cloudy (40%-90%)"/>
    <n v="1"/>
    <s v="20220520TDirear"/>
    <d v="1905-07-14T00:00:00"/>
    <s v="05"/>
    <d v="1900-01-19T00:00:00"/>
    <s v="22"/>
    <s v="20"/>
    <s v="44"/>
    <s v="GAN_QT_2500X1254px_16m_L8-9_L1"/>
    <s v="2A_MSIL1C_S2_CD_CLS_AC_20230627T222622_TRUE_60HTE_020CC"/>
    <s v="S2A_MSIL1C_QT_20220520TDirear_Disregarded_59.5CC"/>
  </r>
  <r>
    <m/>
    <x v="1"/>
    <x v="0"/>
    <s v="-45.03, 168.66 | Zoom:13"/>
    <b v="1"/>
    <s v="New Zealand"/>
    <x v="5"/>
    <s v="QT"/>
    <d v="2022-05-20T00:00:00"/>
    <n v="18.100000000000001"/>
    <s v="22:20:20 UTC"/>
    <n v="17.399999999999999"/>
    <x v="2"/>
    <s v="PNG"/>
    <x v="2"/>
    <x v="2"/>
    <n v="38.450000000000003"/>
    <n v="40"/>
    <x v="1"/>
    <s v="44701L8-9_L1CDM-MLB-GANQT4470103 Cloudy (40%-90%)"/>
    <n v="0"/>
    <s v="20220520TDirear"/>
    <d v="1905-07-14T00:00:00"/>
    <s v="05"/>
    <d v="1900-01-19T00:00:00"/>
    <s v="22"/>
    <s v="20"/>
    <s v="20"/>
    <s v="GAN_QT_2500X1254px_16m_L8-9_L1"/>
    <s v="2A_MSIL1C_S2_CD_CLS_AC_20230627T222622_TRUE_60HTE_020CC"/>
    <s v="S2A_MSIL1C_QT_20220520TDirear_Disregarded_17.4CC"/>
  </r>
  <r>
    <m/>
    <x v="1"/>
    <x v="0"/>
    <s v="-45.03, 168.66 | Zoom:13"/>
    <b v="1"/>
    <s v="New Zealand"/>
    <x v="5"/>
    <s v="QT"/>
    <d v="2022-05-12T00:00:00"/>
    <n v="18.399999999999999"/>
    <s v="22:20:24 UTC"/>
    <n v="68.5"/>
    <x v="2"/>
    <s v="PNG"/>
    <x v="2"/>
    <x v="2"/>
    <n v="57.2"/>
    <n v="60"/>
    <x v="1"/>
    <s v="44693L8-9_L1CDM-MLB-GANQT4469303 Cloudy (40%-90%)"/>
    <n v="1"/>
    <s v="20220512TDirear"/>
    <d v="1905-07-14T00:00:00"/>
    <s v="05"/>
    <d v="1900-01-11T00:00:00"/>
    <s v="22"/>
    <s v="20"/>
    <s v="24"/>
    <s v="GAN_QT_2500X1254px_16m_L8-9_L1"/>
    <s v="2A_MSIL1C_S2_CD_CLS_AC_20230627T222622_TRUE_60HTE_020CC"/>
    <s v="S2A_MSIL1C_QT_20220512TDirear_Disregarded_68.5CC"/>
  </r>
  <r>
    <m/>
    <x v="1"/>
    <x v="0"/>
    <s v="-45.03, 168.66 | Zoom:13"/>
    <b v="1"/>
    <s v="New Zealand"/>
    <x v="5"/>
    <s v="QT"/>
    <d v="2022-05-12T00:00:00"/>
    <n v="19.8"/>
    <s v="22:20:00 UTC"/>
    <n v="45.9"/>
    <x v="2"/>
    <s v="PNG"/>
    <x v="2"/>
    <x v="2"/>
    <n v="57.2"/>
    <n v="60"/>
    <x v="1"/>
    <s v="44693L8-9_L1CDM-MLB-GANQT4469303 Cloudy (40%-90%)"/>
    <n v="0"/>
    <s v="20220512TDirear"/>
    <d v="1905-07-14T00:00:00"/>
    <s v="05"/>
    <d v="1900-01-11T00:00:00"/>
    <s v="22"/>
    <s v="20"/>
    <s v="00"/>
    <s v="GAN_QT_2500X1254px_16m_L8-9_L1"/>
    <s v="2A_MSIL1C_S2_CD_CLS_AC_20230627T222622_TRUE_60HTE_020CC"/>
    <s v="S2A_MSIL1C_QT_20220512TDirear_Disregarded_45.9CC"/>
  </r>
  <r>
    <m/>
    <x v="1"/>
    <x v="0"/>
    <s v="-45.03, 168.66 | Zoom:13"/>
    <b v="1"/>
    <s v="New Zealand"/>
    <x v="5"/>
    <s v="QT"/>
    <d v="2022-05-11T00:00:00"/>
    <n v="20"/>
    <s v="22:26:28 UTC"/>
    <n v="43.4"/>
    <x v="2"/>
    <s v="PNG"/>
    <x v="2"/>
    <x v="2"/>
    <n v="43.4"/>
    <n v="50"/>
    <x v="1"/>
    <s v="44692L8-9_L1CDM-MLB-GANQT4469203 Cloudy (40%-90%)"/>
    <n v="1"/>
    <s v="20220511TDirear"/>
    <d v="1905-07-14T00:00:00"/>
    <s v="05"/>
    <d v="1900-01-10T00:00:00"/>
    <s v="22"/>
    <s v="26"/>
    <s v="28"/>
    <s v="GAN_QT_2500X1254px_16m_L8-9_L1"/>
    <s v="2A_MSIL1C_S2_CD_CLS_AC_20230627T222622_TRUE_60HTE_020CC"/>
    <s v="S2A_MSIL1C_QT_20220511TDirear_Disregarded_43.4CC"/>
  </r>
  <r>
    <m/>
    <x v="1"/>
    <x v="0"/>
    <s v="-45.03, 168.66 | Zoom:13"/>
    <b v="1"/>
    <s v="New Zealand"/>
    <x v="5"/>
    <s v="QT"/>
    <d v="2022-05-04T00:00:00"/>
    <n v="20.3"/>
    <s v="22:20:37 UTC"/>
    <n v="35.799999999999997"/>
    <x v="2"/>
    <s v="PNG"/>
    <x v="2"/>
    <x v="2"/>
    <n v="38.5"/>
    <n v="40"/>
    <x v="1"/>
    <s v="44685L8-9_L1CDM-MLB-GANQT4468503 Cloudy (40%-90%)"/>
    <n v="1"/>
    <s v="20220504TDirear"/>
    <d v="1905-07-14T00:00:00"/>
    <s v="05"/>
    <s v="04"/>
    <s v="22"/>
    <s v="20"/>
    <s v="37"/>
    <s v="GAN_QT_2500X1254px_16m_L8-9_L1"/>
    <s v="2A_MSIL1C_S2_CD_CLS_AC_20230627T222622_TRUE_60HTE_020CC"/>
    <s v="S2A_MSIL1C_QT_20220504TDirear_Disregarded_35.8CC"/>
  </r>
  <r>
    <m/>
    <x v="1"/>
    <x v="0"/>
    <s v="-45.03, 168.66 | Zoom:13"/>
    <b v="1"/>
    <s v="New Zealand"/>
    <x v="5"/>
    <s v="QT"/>
    <d v="2022-05-04T00:00:00"/>
    <n v="21.7"/>
    <s v="22:20:13 UTC"/>
    <n v="41.2"/>
    <x v="2"/>
    <s v="PNG"/>
    <x v="2"/>
    <x v="2"/>
    <n v="38.5"/>
    <n v="40"/>
    <x v="1"/>
    <s v="44685L8-9_L1CDM-MLB-GANQT4468503 Cloudy (40%-90%)"/>
    <n v="0"/>
    <s v="20220504TDirear"/>
    <d v="1905-07-14T00:00:00"/>
    <s v="05"/>
    <s v="04"/>
    <s v="22"/>
    <s v="20"/>
    <s v="13"/>
    <s v="GAN_QT_2500X1254px_16m_L8-9_L1"/>
    <s v="2A_MSIL1C_S2_CD_CLS_AC_20230627T222622_TRUE_60HTE_020CC"/>
    <s v="S2A_MSIL1C_QT_20220504TDirear_Disregarded_41.2CC"/>
  </r>
  <r>
    <m/>
    <x v="1"/>
    <x v="0"/>
    <s v="-45.03, 168.66 | Zoom:13"/>
    <b v="1"/>
    <s v="New Zealand"/>
    <x v="5"/>
    <s v="QT"/>
    <d v="2022-05-03T00:00:00"/>
    <n v="21.9"/>
    <s v="22:26:17 UTC"/>
    <n v="5.3"/>
    <x v="2"/>
    <s v="PNG"/>
    <x v="2"/>
    <x v="2"/>
    <n v="5.3"/>
    <n v="10"/>
    <x v="0"/>
    <s v="44684L8-9_L1CDM-MLB-GANQT4468402 Sunny (10%-30%)"/>
    <n v="1"/>
    <s v="20220503TDirear"/>
    <d v="1905-07-14T00:00:00"/>
    <s v="05"/>
    <s v="03"/>
    <s v="22"/>
    <s v="26"/>
    <s v="17"/>
    <s v="GAN_QT_2500X1254px_16m_L8-9_L1"/>
    <s v="2A_MSIL1C_S2_CD_CLS_AC_20230627T222622_TRUE_60HTE_020CC"/>
    <s v="S2A_MSIL1C_QT_20220503TDirear_Disregarded_5.3CC"/>
  </r>
  <r>
    <m/>
    <x v="1"/>
    <x v="0"/>
    <s v="-45.03, 168.66 | Zoom:13"/>
    <b v="1"/>
    <s v="New Zealand"/>
    <x v="5"/>
    <s v="QT"/>
    <d v="2022-04-26T00:00:00"/>
    <n v="22.4"/>
    <s v="22:20:32 UTC"/>
    <n v="62.3"/>
    <x v="2"/>
    <s v="PNG"/>
    <x v="2"/>
    <x v="2"/>
    <n v="52.25"/>
    <n v="60"/>
    <x v="1"/>
    <s v="44677L8-9_L1CDM-MLB-GANQT4467703 Cloudy (40%-90%)"/>
    <n v="1"/>
    <s v="20220426TDirear"/>
    <d v="1905-07-14T00:00:00"/>
    <s v="04"/>
    <d v="1900-01-25T00:00:00"/>
    <s v="22"/>
    <s v="20"/>
    <s v="32"/>
    <s v="GAN_QT_2500X1254px_16m_L8-9_L1"/>
    <s v="2A_MSIL1C_S2_CD_CLS_AC_20230627T222622_TRUE_60HTE_020CC"/>
    <s v="S2A_MSIL1C_QT_20220426TDirear_Disregarded_62.3CC"/>
  </r>
  <r>
    <m/>
    <x v="1"/>
    <x v="0"/>
    <s v="-45.03, 168.66 | Zoom:13"/>
    <b v="1"/>
    <s v="New Zealand"/>
    <x v="5"/>
    <s v="QT"/>
    <d v="2022-04-26T00:00:00"/>
    <n v="23.8"/>
    <s v="22:20:08 UTC"/>
    <n v="42.2"/>
    <x v="2"/>
    <s v="PNG"/>
    <x v="2"/>
    <x v="2"/>
    <n v="52.25"/>
    <n v="60"/>
    <x v="1"/>
    <s v="44677L8-9_L1CDM-MLB-GANQT4467703 Cloudy (40%-90%)"/>
    <n v="0"/>
    <s v="20220426TDirear"/>
    <d v="1905-07-14T00:00:00"/>
    <s v="04"/>
    <d v="1900-01-25T00:00:00"/>
    <s v="22"/>
    <s v="20"/>
    <s v="08"/>
    <s v="GAN_QT_2500X1254px_16m_L8-9_L1"/>
    <s v="2A_MSIL1C_S2_CD_CLS_AC_20230627T222622_TRUE_60HTE_020CC"/>
    <s v="S2A_MSIL1C_QT_20220426TDirear_Disregarded_42.2CC"/>
  </r>
  <r>
    <m/>
    <x v="1"/>
    <x v="0"/>
    <s v="-45.03, 168.66 | Zoom:13"/>
    <b v="1"/>
    <s v="New Zealand"/>
    <x v="5"/>
    <s v="QT"/>
    <d v="2022-04-25T00:00:00"/>
    <n v="24"/>
    <s v="22:26:21 UTC"/>
    <n v="12.3"/>
    <x v="2"/>
    <s v="PNG"/>
    <x v="2"/>
    <x v="2"/>
    <n v="12.3"/>
    <n v="20"/>
    <x v="0"/>
    <s v="44676L8-9_L1CDM-MLB-GANQT4467602 Sunny (10%-30%)"/>
    <n v="1"/>
    <s v="20220425TDirear"/>
    <d v="1905-07-14T00:00:00"/>
    <s v="04"/>
    <d v="1900-01-24T00:00:00"/>
    <s v="22"/>
    <s v="26"/>
    <s v="21"/>
    <s v="GAN_QT_2500X1254px_16m_L8-9_L1"/>
    <s v="2A_MSIL1C_S2_CD_CLS_AC_20230627T222622_TRUE_60HTE_020CC"/>
    <s v="S2A_MSIL1C_QT_20220425TDirear_Disregarded_12.3CC"/>
  </r>
  <r>
    <m/>
    <x v="1"/>
    <x v="0"/>
    <s v="-45.03, 168.66 | Zoom:13"/>
    <b v="1"/>
    <s v="New Zealand"/>
    <x v="5"/>
    <s v="QT"/>
    <d v="2022-04-18T00:00:00"/>
    <n v="24.7"/>
    <s v="22:20:37 UTC"/>
    <n v="90.3"/>
    <x v="2"/>
    <s v="PNG"/>
    <x v="2"/>
    <x v="2"/>
    <n v="74.900000000000006"/>
    <n v="80"/>
    <x v="1"/>
    <s v="44669L8-9_L1CDM-MLB-GANQT4466903 Cloudy (40%-90%)"/>
    <n v="1"/>
    <s v="20220418TDirear"/>
    <d v="1905-07-14T00:00:00"/>
    <s v="04"/>
    <d v="1900-01-17T00:00:00"/>
    <s v="22"/>
    <s v="20"/>
    <s v="37"/>
    <s v="GAN_QT_2500X1254px_16m_L8-9_L1"/>
    <s v="2A_MSIL1C_S2_CD_CLS_AC_20230627T222622_TRUE_60HTE_020CC"/>
    <s v="S2A_MSIL1C_QT_20220418TDirear_Disregarded_90.3CC"/>
  </r>
  <r>
    <m/>
    <x v="1"/>
    <x v="0"/>
    <s v="-45.03, 168.66 | Zoom:13"/>
    <b v="1"/>
    <s v="New Zealand"/>
    <x v="5"/>
    <s v="QT"/>
    <d v="2022-04-18T00:00:00"/>
    <n v="26"/>
    <s v="22:20:13 UTC"/>
    <n v="59.5"/>
    <x v="2"/>
    <s v="PNG"/>
    <x v="2"/>
    <x v="2"/>
    <n v="74.900000000000006"/>
    <n v="80"/>
    <x v="1"/>
    <s v="44669L8-9_L1CDM-MLB-GANQT4466903 Cloudy (40%-90%)"/>
    <n v="0"/>
    <s v="20220418TDirear"/>
    <d v="1905-07-14T00:00:00"/>
    <s v="04"/>
    <d v="1900-01-17T00:00:00"/>
    <s v="22"/>
    <s v="20"/>
    <s v="13"/>
    <s v="GAN_QT_2500X1254px_16m_L8-9_L1"/>
    <s v="2A_MSIL1C_S2_CD_CLS_AC_20230627T222622_TRUE_60HTE_020CC"/>
    <s v="S2A_MSIL1C_QT_20220418TDirear_Disregarded_59.5CC"/>
  </r>
  <r>
    <m/>
    <x v="1"/>
    <x v="0"/>
    <s v="-45.03, 168.66 | Zoom:13"/>
    <b v="1"/>
    <s v="New Zealand"/>
    <x v="5"/>
    <s v="QT"/>
    <d v="2022-04-17T00:00:00"/>
    <n v="26.3"/>
    <s v="22:26:22 UTC"/>
    <n v="29"/>
    <x v="2"/>
    <s v="PNG"/>
    <x v="2"/>
    <x v="2"/>
    <n v="29"/>
    <n v="30"/>
    <x v="0"/>
    <s v="44668L8-9_L1CDM-MLB-GANQT4466802 Sunny (10%-30%)"/>
    <n v="1"/>
    <s v="20220417TDirear"/>
    <d v="1905-07-14T00:00:00"/>
    <s v="04"/>
    <d v="1900-01-16T00:00:00"/>
    <s v="22"/>
    <s v="26"/>
    <s v="22"/>
    <s v="GAN_QT_2500X1254px_16m_L8-9_L1"/>
    <s v="2A_MSIL1C_S2_CD_CLS_AC_20230627T222622_TRUE_60HTE_020CC"/>
    <s v="S2A_MSIL1C_QT_20220417TDirear_Disregarded_29CC"/>
  </r>
  <r>
    <m/>
    <x v="1"/>
    <x v="0"/>
    <s v="-45.03, 168.66 | Zoom:13"/>
    <b v="1"/>
    <s v="New Zealand"/>
    <x v="5"/>
    <s v="QT"/>
    <d v="2022-04-10T00:00:00"/>
    <n v="27"/>
    <s v="22:20:41 UTC"/>
    <n v="1.1000000000000001"/>
    <x v="2"/>
    <s v="PNG"/>
    <x v="2"/>
    <x v="2"/>
    <n v="8.9"/>
    <n v="10"/>
    <x v="0"/>
    <s v="44661L8-9_L1CDM-MLB-GANQT4466102 Sunny (10%-30%)"/>
    <n v="1"/>
    <s v="20220410TDirear"/>
    <d v="1905-07-14T00:00:00"/>
    <s v="04"/>
    <d v="1900-01-09T00:00:00"/>
    <s v="22"/>
    <s v="20"/>
    <s v="41"/>
    <s v="GAN_QT_2500X1254px_16m_L8-9_L1"/>
    <s v="2A_MSIL1C_S2_CD_CLS_AC_20230627T222622_TRUE_60HTE_020CC"/>
    <s v="S2A_MSIL1C_QT_20220410TDirear_Disregarded_1.1CC"/>
  </r>
  <r>
    <m/>
    <x v="1"/>
    <x v="0"/>
    <s v="-45.03, 168.66 | Zoom:13"/>
    <b v="1"/>
    <s v="New Zealand"/>
    <x v="5"/>
    <s v="QT"/>
    <d v="2022-04-10T00:00:00"/>
    <n v="28.3"/>
    <s v="22:20:17 UTC"/>
    <n v="16.7"/>
    <x v="2"/>
    <s v="PNG"/>
    <x v="2"/>
    <x v="2"/>
    <n v="8.9"/>
    <n v="10"/>
    <x v="0"/>
    <s v="44661L8-9_L1CDM-MLB-GANQT4466102 Sunny (10%-30%)"/>
    <n v="0"/>
    <s v="20220410TDirear"/>
    <d v="1905-07-14T00:00:00"/>
    <s v="04"/>
    <d v="1900-01-09T00:00:00"/>
    <s v="22"/>
    <s v="20"/>
    <s v="17"/>
    <s v="GAN_QT_2500X1254px_16m_L8-9_L1"/>
    <s v="2A_MSIL1C_S2_CD_CLS_AC_20230627T222622_TRUE_60HTE_020CC"/>
    <s v="S2A_MSIL1C_QT_20220410TDirear_Disregarded_16.7CC"/>
  </r>
  <r>
    <m/>
    <x v="1"/>
    <x v="0"/>
    <s v="-45.03, 168.66 | Zoom:13"/>
    <b v="1"/>
    <s v="New Zealand"/>
    <x v="5"/>
    <s v="QT"/>
    <d v="2022-04-09T00:00:00"/>
    <n v="28.6"/>
    <s v="22:26:22 UTC"/>
    <n v="36.1"/>
    <x v="2"/>
    <s v="PNG"/>
    <x v="2"/>
    <x v="2"/>
    <n v="36.1"/>
    <n v="40"/>
    <x v="1"/>
    <s v="44660L8-9_L1CDM-MLB-GANQT4466003 Cloudy (40%-90%)"/>
    <n v="1"/>
    <s v="20220409TDirear"/>
    <d v="1905-07-14T00:00:00"/>
    <s v="04"/>
    <s v="09"/>
    <s v="22"/>
    <s v="26"/>
    <s v="22"/>
    <s v="GAN_QT_2500X1254px_16m_L8-9_L1"/>
    <s v="2A_MSIL1C_S2_CD_CLS_AC_20230627T222622_TRUE_60HTE_020CC"/>
    <s v="S2A_MSIL1C_QT_20220409TDirear_Disregarded_36.1CC"/>
  </r>
  <r>
    <m/>
    <x v="1"/>
    <x v="0"/>
    <s v="-45.03, 168.66 | Zoom:13"/>
    <b v="1"/>
    <s v="New Zealand"/>
    <x v="5"/>
    <s v="QT"/>
    <d v="2022-04-02T00:00:00"/>
    <n v="29.5"/>
    <s v="22:20:31 UTC"/>
    <n v="47.2"/>
    <x v="2"/>
    <s v="PNG"/>
    <x v="2"/>
    <x v="2"/>
    <n v="29.75"/>
    <n v="30"/>
    <x v="0"/>
    <s v="44653L8-9_L1CDM-MLB-GANQT4465302 Sunny (10%-30%)"/>
    <n v="1"/>
    <s v="20220402TDirear"/>
    <d v="1905-07-14T00:00:00"/>
    <s v="04"/>
    <s v="02"/>
    <s v="22"/>
    <s v="20"/>
    <s v="31"/>
    <s v="GAN_QT_2500X1254px_16m_L8-9_L1"/>
    <s v="2A_MSIL1C_S2_CD_CLS_AC_20230627T222622_TRUE_60HTE_020CC"/>
    <s v="S2A_MSIL1C_QT_20220402TDirear_Disregarded_47.2CC"/>
  </r>
  <r>
    <m/>
    <x v="1"/>
    <x v="0"/>
    <s v="-45.03, 168.66 | Zoom:13"/>
    <b v="1"/>
    <s v="New Zealand"/>
    <x v="5"/>
    <s v="QT"/>
    <d v="2022-04-02T00:00:00"/>
    <n v="30.7"/>
    <s v="22:20:07 UTC"/>
    <n v="12.3"/>
    <x v="2"/>
    <s v="PNG"/>
    <x v="2"/>
    <x v="2"/>
    <n v="29.75"/>
    <n v="30"/>
    <x v="0"/>
    <s v="44653L8-9_L1CDM-MLB-GANQT4465302 Sunny (10%-30%)"/>
    <n v="0"/>
    <s v="20220402TDirear"/>
    <d v="1905-07-14T00:00:00"/>
    <s v="04"/>
    <s v="02"/>
    <s v="22"/>
    <s v="20"/>
    <s v="07"/>
    <s v="GAN_QT_2500X1254px_16m_L8-9_L1"/>
    <s v="2A_MSIL1C_S2_CD_CLS_AC_20230627T222622_TRUE_60HTE_020CC"/>
    <s v="S2A_MSIL1C_QT_20220402TDirear_Disregarded_12.3CC"/>
  </r>
  <r>
    <m/>
    <x v="1"/>
    <x v="0"/>
    <s v="-45.03, 168.66 | Zoom:13"/>
    <b v="1"/>
    <s v="New Zealand"/>
    <x v="5"/>
    <s v="QT"/>
    <d v="2022-04-01T00:00:00"/>
    <n v="31"/>
    <s v="22:26:31 UTC"/>
    <n v="6.9"/>
    <x v="2"/>
    <s v="PNG"/>
    <x v="2"/>
    <x v="2"/>
    <n v="6.9"/>
    <n v="10"/>
    <x v="0"/>
    <s v="44652L8-9_L1CDM-MLB-GANQT4465202 Sunny (10%-30%)"/>
    <n v="1"/>
    <s v="20220401TDirear"/>
    <d v="1905-07-14T00:00:00"/>
    <s v="04"/>
    <s v="01"/>
    <s v="22"/>
    <s v="26"/>
    <s v="31"/>
    <s v="GAN_QT_2500X1254px_16m_L8-9_L1"/>
    <s v="2A_MSIL1C_S2_CD_CLS_AC_20230627T222622_TRUE_60HTE_020CC"/>
    <s v="S2A_MSIL1C_QT_20220401TDirear_Disregarded_6.9CC"/>
  </r>
  <r>
    <m/>
    <x v="1"/>
    <x v="0"/>
    <s v="-45.03, 168.66 | Zoom:13"/>
    <b v="1"/>
    <s v="New Zealand"/>
    <x v="5"/>
    <s v="QT"/>
    <d v="2022-03-25T00:00:00"/>
    <n v="31.9"/>
    <s v="22:20:44 UTC"/>
    <n v="51"/>
    <x v="2"/>
    <s v="PNG"/>
    <x v="2"/>
    <x v="2"/>
    <n v="26.3"/>
    <n v="30"/>
    <x v="0"/>
    <s v="44645L8-9_L1CDM-MLB-GANQT4464502 Sunny (10%-30%)"/>
    <n v="1"/>
    <s v="20220325TDirear"/>
    <d v="1905-07-14T00:00:00"/>
    <s v="03"/>
    <d v="1900-01-24T00:00:00"/>
    <s v="22"/>
    <s v="20"/>
    <s v="44"/>
    <s v="GAN_QT_2500X1254px_16m_L8-9_L1"/>
    <s v="2A_MSIL1C_S2_CD_CLS_AC_20230627T222622_TRUE_60HTE_020CC"/>
    <s v="S2A_MSIL1C_QT_20220325TDirear_Disregarded_51CC"/>
  </r>
  <r>
    <m/>
    <x v="1"/>
    <x v="0"/>
    <s v="-45.03, 168.66 | Zoom:13"/>
    <b v="1"/>
    <s v="New Zealand"/>
    <x v="5"/>
    <s v="QT"/>
    <d v="2022-03-25T00:00:00"/>
    <n v="33.1"/>
    <s v="22:20:20 UTC"/>
    <n v="1.6"/>
    <x v="2"/>
    <s v="PNG"/>
    <x v="2"/>
    <x v="2"/>
    <n v="26.3"/>
    <n v="30"/>
    <x v="0"/>
    <s v="44645L8-9_L1CDM-MLB-GANQT4464502 Sunny (10%-30%)"/>
    <n v="0"/>
    <s v="20220325TDirear"/>
    <d v="1905-07-14T00:00:00"/>
    <s v="03"/>
    <d v="1900-01-24T00:00:00"/>
    <s v="22"/>
    <s v="20"/>
    <s v="20"/>
    <s v="GAN_QT_2500X1254px_16m_L8-9_L1"/>
    <s v="2A_MSIL1C_S2_CD_CLS_AC_20230627T222622_TRUE_60HTE_020CC"/>
    <s v="S2A_MSIL1C_QT_20220325TDirear_Disregarded_1.6CC"/>
  </r>
  <r>
    <m/>
    <x v="1"/>
    <x v="0"/>
    <s v="-45.03, 168.66 | Zoom:13"/>
    <b v="1"/>
    <s v="New Zealand"/>
    <x v="5"/>
    <s v="QT"/>
    <d v="2022-03-24T00:00:00"/>
    <n v="33.4"/>
    <s v="22:26:23 UTC"/>
    <n v="8.1"/>
    <x v="2"/>
    <s v="PNG"/>
    <x v="2"/>
    <x v="2"/>
    <n v="8.1"/>
    <n v="10"/>
    <x v="0"/>
    <s v="44644L8-9_L1CDM-MLB-GANQT4464402 Sunny (10%-30%)"/>
    <n v="1"/>
    <s v="20220324TDirear"/>
    <d v="1905-07-14T00:00:00"/>
    <s v="03"/>
    <d v="1900-01-23T00:00:00"/>
    <s v="22"/>
    <s v="26"/>
    <s v="23"/>
    <s v="GAN_QT_2500X1254px_16m_L8-9_L1"/>
    <s v="2A_MSIL1C_S2_CD_CLS_AC_20230627T222622_TRUE_60HTE_020CC"/>
    <s v="S2A_MSIL1C_QT_20220324TDirear_Disregarded_8.1CC"/>
  </r>
  <r>
    <m/>
    <x v="1"/>
    <x v="0"/>
    <s v="-45.03, 168.66 | Zoom:13"/>
    <b v="1"/>
    <s v="New Zealand"/>
    <x v="5"/>
    <s v="QT"/>
    <d v="2022-03-17T00:00:00"/>
    <n v="34.299999999999997"/>
    <s v="22:20:41 UTC"/>
    <n v="33.200000000000003"/>
    <x v="2"/>
    <s v="PNG"/>
    <x v="2"/>
    <x v="2"/>
    <n v="30.1"/>
    <n v="40"/>
    <x v="1"/>
    <s v="44637L8-9_L1CDM-MLB-GANQT4463703 Cloudy (40%-90%)"/>
    <n v="1"/>
    <s v="20220317TDirear"/>
    <d v="1905-07-14T00:00:00"/>
    <s v="03"/>
    <d v="1900-01-16T00:00:00"/>
    <s v="22"/>
    <s v="20"/>
    <s v="41"/>
    <s v="GAN_QT_2500X1254px_16m_L8-9_L1"/>
    <s v="2A_MSIL1C_S2_CD_CLS_AC_20230627T222622_TRUE_60HTE_020CC"/>
    <s v="S2A_MSIL1C_QT_20220317TDirear_Disregarded_33.2CC"/>
  </r>
  <r>
    <m/>
    <x v="1"/>
    <x v="0"/>
    <s v="-45.03, 168.66 | Zoom:13"/>
    <b v="1"/>
    <s v="New Zealand"/>
    <x v="5"/>
    <s v="QT"/>
    <d v="2022-03-17T00:00:00"/>
    <n v="35.5"/>
    <s v="22:20:17 UTC"/>
    <n v="27"/>
    <x v="2"/>
    <s v="PNG"/>
    <x v="2"/>
    <x v="2"/>
    <n v="30.1"/>
    <n v="40"/>
    <x v="1"/>
    <s v="44637L8-9_L1CDM-MLB-GANQT4463703 Cloudy (40%-90%)"/>
    <n v="0"/>
    <s v="20220317TDirear"/>
    <d v="1905-07-14T00:00:00"/>
    <s v="03"/>
    <d v="1900-01-16T00:00:00"/>
    <s v="22"/>
    <s v="20"/>
    <s v="17"/>
    <s v="GAN_QT_2500X1254px_16m_L8-9_L1"/>
    <s v="2A_MSIL1C_S2_CD_CLS_AC_20230627T222622_TRUE_60HTE_020CC"/>
    <s v="S2A_MSIL1C_QT_20220317TDirear_Disregarded_27CC"/>
  </r>
  <r>
    <m/>
    <x v="1"/>
    <x v="0"/>
    <s v="-45.03, 168.66 | Zoom:13"/>
    <b v="1"/>
    <s v="New Zealand"/>
    <x v="5"/>
    <s v="QT"/>
    <d v="2022-03-09T00:00:00"/>
    <n v="36.799999999999997"/>
    <s v="22:20:49 UTC"/>
    <n v="38.799999999999997"/>
    <x v="2"/>
    <s v="PNG"/>
    <x v="2"/>
    <x v="2"/>
    <n v="33.549999999999997"/>
    <n v="40"/>
    <x v="1"/>
    <s v="44629L8-9_L1CDM-MLB-GANQT4462903 Cloudy (40%-90%)"/>
    <n v="1"/>
    <s v="20220309TDirear"/>
    <d v="1905-07-14T00:00:00"/>
    <s v="03"/>
    <s v="09"/>
    <s v="22"/>
    <s v="20"/>
    <s v="49"/>
    <s v="GAN_QT_2500X1254px_16m_L8-9_L1"/>
    <s v="2A_MSIL1C_S2_CD_CLS_AC_20230627T222622_TRUE_60HTE_020CC"/>
    <s v="S2A_MSIL1C_QT_20220309TDirear_Disregarded_38.8CC"/>
  </r>
  <r>
    <m/>
    <x v="1"/>
    <x v="0"/>
    <s v="-45.03, 168.66 | Zoom:13"/>
    <b v="1"/>
    <s v="New Zealand"/>
    <x v="5"/>
    <s v="QT"/>
    <d v="2022-03-09T00:00:00"/>
    <n v="37.9"/>
    <s v="22:20:25 UTC"/>
    <n v="28.3"/>
    <x v="2"/>
    <s v="PNG"/>
    <x v="2"/>
    <x v="2"/>
    <n v="33.549999999999997"/>
    <n v="40"/>
    <x v="1"/>
    <s v="44629L8-9_L1CDM-MLB-GANQT4462903 Cloudy (40%-90%)"/>
    <n v="0"/>
    <s v="20220309TDirear"/>
    <d v="1905-07-14T00:00:00"/>
    <s v="03"/>
    <s v="09"/>
    <s v="22"/>
    <s v="20"/>
    <s v="25"/>
    <s v="GAN_QT_2500X1254px_16m_L8-9_L1"/>
    <s v="2A_MSIL1C_S2_CD_CLS_AC_20230627T222622_TRUE_60HTE_020CC"/>
    <s v="S2A_MSIL1C_QT_20220309TDirear_Disregarded_28.3CC"/>
  </r>
  <r>
    <m/>
    <x v="1"/>
    <x v="0"/>
    <s v="-45.03, 168.66 | Zoom:13"/>
    <b v="1"/>
    <s v="New Zealand"/>
    <x v="5"/>
    <s v="QT"/>
    <d v="2022-03-08T00:00:00"/>
    <n v="38.200000000000003"/>
    <s v="22:26:33 UTC"/>
    <n v="39.9"/>
    <x v="2"/>
    <s v="PNG"/>
    <x v="2"/>
    <x v="2"/>
    <n v="39.9"/>
    <n v="40"/>
    <x v="1"/>
    <s v="44628L8-9_L1CDM-MLB-GANQT4462803 Cloudy (40%-90%)"/>
    <n v="1"/>
    <s v="20220308TDirear"/>
    <d v="1905-07-14T00:00:00"/>
    <s v="03"/>
    <s v="08"/>
    <s v="22"/>
    <s v="26"/>
    <s v="33"/>
    <s v="GAN_QT_2500X1254px_16m_L8-9_L1"/>
    <s v="2A_MSIL1C_S2_CD_CLS_AC_20230627T222622_TRUE_60HTE_020CC"/>
    <s v="S2A_MSIL1C_QT_20220308TDirear_Disregarded_39.9CC"/>
  </r>
  <r>
    <m/>
    <x v="1"/>
    <x v="0"/>
    <s v="-45.03, 168.66 | Zoom:13"/>
    <b v="1"/>
    <s v="New Zealand"/>
    <x v="5"/>
    <s v="QT"/>
    <d v="2022-03-01T00:00:00"/>
    <n v="39.1"/>
    <s v="22:20:48 UTC"/>
    <n v="24.4"/>
    <x v="2"/>
    <s v="PNG"/>
    <x v="2"/>
    <x v="2"/>
    <n v="39.549999999999997"/>
    <n v="40"/>
    <x v="1"/>
    <s v="44621L8-9_L1CDM-MLB-GANQT4462103 Cloudy (40%-90%)"/>
    <n v="1"/>
    <s v="20220301TDirear"/>
    <d v="1905-07-14T00:00:00"/>
    <s v="03"/>
    <s v="01"/>
    <s v="22"/>
    <s v="20"/>
    <s v="48"/>
    <s v="GAN_QT_2500X1254px_16m_L8-9_L1"/>
    <s v="2A_MSIL1C_S2_CD_CLS_AC_20230627T222622_TRUE_60HTE_020CC"/>
    <s v="S2A_MSIL1C_QT_20220301TDirear_Disregarded_24.4CC"/>
  </r>
  <r>
    <m/>
    <x v="1"/>
    <x v="0"/>
    <s v="-45.03, 168.66 | Zoom:13"/>
    <b v="1"/>
    <s v="New Zealand"/>
    <x v="5"/>
    <s v="QT"/>
    <d v="2022-03-01T00:00:00"/>
    <n v="40.200000000000003"/>
    <s v="22:20:24 UTC"/>
    <n v="54.7"/>
    <x v="2"/>
    <s v="PNG"/>
    <x v="2"/>
    <x v="2"/>
    <n v="39.549999999999997"/>
    <n v="40"/>
    <x v="1"/>
    <s v="44621L8-9_L1CDM-MLB-GANQT4462103 Cloudy (40%-90%)"/>
    <n v="0"/>
    <s v="20220301TDirear"/>
    <d v="1905-07-14T00:00:00"/>
    <s v="03"/>
    <s v="01"/>
    <s v="22"/>
    <s v="20"/>
    <s v="24"/>
    <s v="GAN_QT_2500X1254px_16m_L8-9_L1"/>
    <s v="2A_MSIL1C_S2_CD_CLS_AC_20230627T222622_TRUE_60HTE_020CC"/>
    <s v="S2A_MSIL1C_QT_20220301TDirear_Disregarded_54.7CC"/>
  </r>
  <r>
    <m/>
    <x v="1"/>
    <x v="0"/>
    <s v="-45.03, 168.66 | Zoom:13"/>
    <b v="1"/>
    <s v="New Zealand"/>
    <x v="5"/>
    <s v="QT"/>
    <d v="2022-02-28T00:00:00"/>
    <n v="40.5"/>
    <s v="22:26:36 UTC"/>
    <n v="77.3"/>
    <x v="2"/>
    <s v="PNG"/>
    <x v="2"/>
    <x v="2"/>
    <n v="77.3"/>
    <n v="80"/>
    <x v="1"/>
    <s v="44620L8-9_L1CDM-MLB-GANQT4462003 Cloudy (40%-90%)"/>
    <n v="1"/>
    <s v="20220228TDirear"/>
    <d v="1905-07-14T00:00:00"/>
    <s v="02"/>
    <d v="1900-01-27T00:00:00"/>
    <s v="22"/>
    <s v="26"/>
    <s v="36"/>
    <s v="GAN_QT_2500X1254px_16m_L8-9_L1"/>
    <s v="2A_MSIL1C_S2_CD_CLS_AC_20230627T222622_TRUE_60HTE_020CC"/>
    <s v="S2A_MSIL1C_QT_20220228TDirear_Disregarded_77.3CC"/>
  </r>
  <r>
    <m/>
    <x v="1"/>
    <x v="0"/>
    <s v="-45.03, 168.66 | Zoom:13"/>
    <b v="1"/>
    <s v="New Zealand"/>
    <x v="5"/>
    <s v="QT"/>
    <d v="2022-02-21T00:00:00"/>
    <n v="41.4"/>
    <s v="22:20:54 UTC"/>
    <n v="96"/>
    <x v="2"/>
    <s v="PNG"/>
    <x v="2"/>
    <x v="2"/>
    <n v="91.85"/>
    <n v="100"/>
    <x v="2"/>
    <s v="44613L8-9_L1CDM-MLB-GANQT4461304 Overcast (100%)"/>
    <n v="1"/>
    <s v="20220221TDirear"/>
    <d v="1905-07-14T00:00:00"/>
    <s v="02"/>
    <d v="1900-01-20T00:00:00"/>
    <s v="22"/>
    <s v="20"/>
    <s v="54"/>
    <s v="GAN_QT_2500X1254px_16m_L8-9_L1"/>
    <s v="2A_MSIL1C_S2_CD_CLS_AC_20230627T222622_TRUE_60HTE_020CC"/>
    <s v="S2A_MSIL1C_QT_20220221TDirear_Disregarded_96CC"/>
  </r>
  <r>
    <m/>
    <x v="1"/>
    <x v="0"/>
    <s v="-45.03, 168.66 | Zoom:13"/>
    <b v="1"/>
    <s v="New Zealand"/>
    <x v="5"/>
    <s v="QT"/>
    <d v="2022-02-21T00:00:00"/>
    <n v="42.4"/>
    <s v="22:20:31 UTC"/>
    <n v="87.7"/>
    <x v="2"/>
    <s v="PNG"/>
    <x v="2"/>
    <x v="2"/>
    <n v="91.85"/>
    <n v="100"/>
    <x v="2"/>
    <s v="44613L8-9_L1CDM-MLB-GANQT4461304 Overcast (100%)"/>
    <n v="0"/>
    <s v="20220221TDirear"/>
    <d v="1905-07-14T00:00:00"/>
    <s v="02"/>
    <d v="1900-01-20T00:00:00"/>
    <s v="22"/>
    <s v="20"/>
    <s v="31"/>
    <s v="GAN_QT_2500X1254px_16m_L8-9_L1"/>
    <s v="2A_MSIL1C_S2_CD_CLS_AC_20230627T222622_TRUE_60HTE_020CC"/>
    <s v="S2A_MSIL1C_QT_20220221TDirear_Disregarded_87.7CC"/>
  </r>
  <r>
    <m/>
    <x v="1"/>
    <x v="0"/>
    <s v="-45.03, 168.66 | Zoom:13"/>
    <b v="1"/>
    <s v="New Zealand"/>
    <x v="5"/>
    <s v="QT"/>
    <d v="2022-02-20T00:00:00"/>
    <n v="42.7"/>
    <s v="22:26:35 UTC"/>
    <n v="9.3000000000000007"/>
    <x v="2"/>
    <s v="PNG"/>
    <x v="2"/>
    <x v="2"/>
    <n v="9.3000000000000007"/>
    <n v="10"/>
    <x v="0"/>
    <s v="44612L8-9_L1CDM-MLB-GANQT4461202 Sunny (10%-30%)"/>
    <n v="1"/>
    <s v="20220220TDirear"/>
    <d v="1905-07-14T00:00:00"/>
    <s v="02"/>
    <d v="1900-01-19T00:00:00"/>
    <s v="22"/>
    <s v="26"/>
    <s v="35"/>
    <s v="GAN_QT_2500X1254px_16m_L8-9_L1"/>
    <s v="2A_MSIL1C_S2_CD_CLS_AC_20230627T222622_TRUE_60HTE_020CC"/>
    <s v="S2A_MSIL1C_QT_20220220TDirear_Disregarded_9.3CC"/>
  </r>
  <r>
    <m/>
    <x v="1"/>
    <x v="0"/>
    <s v="-45.03, 168.66 | Zoom:13"/>
    <b v="1"/>
    <s v="New Zealand"/>
    <x v="5"/>
    <s v="QT"/>
    <d v="2022-02-13T00:00:00"/>
    <n v="43.6"/>
    <s v="22:20:52 UTC"/>
    <n v="0.8"/>
    <x v="2"/>
    <s v="PNG"/>
    <x v="2"/>
    <x v="2"/>
    <n v="1.35"/>
    <n v="10"/>
    <x v="0"/>
    <s v="44605L8-9_L1CDM-MLB-GANQT4460502 Sunny (10%-30%)"/>
    <n v="1"/>
    <s v="20220213TDirear"/>
    <d v="1905-07-14T00:00:00"/>
    <s v="02"/>
    <d v="1900-01-12T00:00:00"/>
    <s v="22"/>
    <s v="20"/>
    <s v="52"/>
    <s v="GAN_QT_2500X1254px_16m_L8-9_L1"/>
    <s v="2A_MSIL1C_S2_CD_CLS_AC_20230627T222622_TRUE_60HTE_020CC"/>
    <s v="S2A_MSIL1C_QT_20220213TDirear_Disregarded_0.8CC"/>
  </r>
  <r>
    <m/>
    <x v="1"/>
    <x v="0"/>
    <s v="-45.03, 168.66 | Zoom:13"/>
    <b v="1"/>
    <s v="New Zealand"/>
    <x v="5"/>
    <s v="QT"/>
    <d v="2022-02-13T00:00:00"/>
    <n v="44.6"/>
    <s v="22:20:28 UTC"/>
    <n v="1.9"/>
    <x v="2"/>
    <s v="PNG"/>
    <x v="2"/>
    <x v="2"/>
    <n v="1.35"/>
    <n v="10"/>
    <x v="0"/>
    <s v="44605L8-9_L1CDM-MLB-GANQT4460502 Sunny (10%-30%)"/>
    <n v="0"/>
    <s v="20220213TDirear"/>
    <d v="1905-07-14T00:00:00"/>
    <s v="02"/>
    <d v="1900-01-12T00:00:00"/>
    <s v="22"/>
    <s v="20"/>
    <s v="28"/>
    <s v="GAN_QT_2500X1254px_16m_L8-9_L1"/>
    <s v="2A_MSIL1C_S2_CD_CLS_AC_20230627T222622_TRUE_60HTE_020CC"/>
    <s v="S2A_MSIL1C_QT_20220213TDirear_Disregarded_1.9CC"/>
  </r>
  <r>
    <m/>
    <x v="1"/>
    <x v="0"/>
    <s v="-45.03, 168.66 | Zoom:13"/>
    <b v="1"/>
    <s v="New Zealand"/>
    <x v="5"/>
    <s v="QT"/>
    <d v="2022-02-12T00:00:00"/>
    <n v="44.8"/>
    <s v="22:26:47 UTC"/>
    <n v="54"/>
    <x v="2"/>
    <s v="PNG"/>
    <x v="2"/>
    <x v="2"/>
    <n v="54"/>
    <n v="60"/>
    <x v="1"/>
    <s v="44604L8-9_L1CDM-MLB-GANQT4460403 Cloudy (40%-90%)"/>
    <n v="1"/>
    <s v="20220212TDirear"/>
    <d v="1905-07-14T00:00:00"/>
    <s v="02"/>
    <d v="1900-01-11T00:00:00"/>
    <s v="22"/>
    <s v="26"/>
    <s v="47"/>
    <s v="GAN_QT_2500X1254px_16m_L8-9_L1"/>
    <s v="2A_MSIL1C_S2_CD_CLS_AC_20230627T222622_TRUE_60HTE_020CC"/>
    <s v="S2A_MSIL1C_QT_20220212TDirear_Disregarded_54CC"/>
  </r>
  <r>
    <m/>
    <x v="1"/>
    <x v="0"/>
    <s v="-45.03, 168.66 | Zoom:13"/>
    <b v="1"/>
    <s v="New Zealand"/>
    <x v="5"/>
    <s v="QT"/>
    <d v="2022-02-05T00:00:00"/>
    <n v="45.6"/>
    <s v="22:21:03 UTC"/>
    <n v="82.3"/>
    <x v="2"/>
    <s v="PNG"/>
    <x v="2"/>
    <x v="2"/>
    <n v="81.8"/>
    <n v="90"/>
    <x v="1"/>
    <s v="44597L8-9_L1CDM-MLB-GANQT4459703 Cloudy (40%-90%)"/>
    <n v="1"/>
    <s v="20220205TDirear"/>
    <d v="1905-07-14T00:00:00"/>
    <s v="02"/>
    <s v="05"/>
    <s v="22"/>
    <s v="21"/>
    <s v="03"/>
    <s v="GAN_QT_2500X1254px_16m_L8-9_L1"/>
    <s v="2A_MSIL1C_S2_CD_CLS_AC_20230627T222622_TRUE_60HTE_020CC"/>
    <s v="S2A_MSIL1C_QT_20220205TDirear_Disregarded_82.3CC"/>
  </r>
  <r>
    <m/>
    <x v="1"/>
    <x v="0"/>
    <s v="-45.03, 168.66 | Zoom:13"/>
    <b v="1"/>
    <s v="New Zealand"/>
    <x v="5"/>
    <s v="QT"/>
    <d v="2022-02-05T00:00:00"/>
    <n v="46.6"/>
    <s v="22:20:39 UTC"/>
    <n v="81.3"/>
    <x v="2"/>
    <s v="PNG"/>
    <x v="2"/>
    <x v="2"/>
    <n v="81.8"/>
    <n v="90"/>
    <x v="1"/>
    <s v="44597L8-9_L1CDM-MLB-GANQT4459703 Cloudy (40%-90%)"/>
    <n v="0"/>
    <s v="20220205TDirear"/>
    <d v="1905-07-14T00:00:00"/>
    <s v="02"/>
    <s v="05"/>
    <s v="22"/>
    <s v="20"/>
    <s v="39"/>
    <s v="GAN_QT_2500X1254px_16m_L8-9_L1"/>
    <s v="2A_MSIL1C_S2_CD_CLS_AC_20230627T222622_TRUE_60HTE_020CC"/>
    <s v="S2A_MSIL1C_QT_20220205TDirear_Disregarded_81.3CC"/>
  </r>
  <r>
    <m/>
    <x v="1"/>
    <x v="0"/>
    <s v="-45.03, 168.66 | Zoom:13"/>
    <b v="1"/>
    <s v="New Zealand"/>
    <x v="5"/>
    <s v="QT"/>
    <d v="2022-02-04T00:00:00"/>
    <n v="46.8"/>
    <s v="22:26:42 UTC"/>
    <n v="70.7"/>
    <x v="2"/>
    <s v="PNG"/>
    <x v="2"/>
    <x v="2"/>
    <n v="70.7"/>
    <n v="80"/>
    <x v="1"/>
    <s v="44596L8-9_L1CDM-MLB-GANQT4459603 Cloudy (40%-90%)"/>
    <n v="1"/>
    <s v="20220204TDirear"/>
    <d v="1905-07-14T00:00:00"/>
    <s v="02"/>
    <s v="04"/>
    <s v="22"/>
    <s v="26"/>
    <s v="42"/>
    <s v="GAN_QT_2500X1254px_16m_L8-9_L1"/>
    <s v="2A_MSIL1C_S2_CD_CLS_AC_20230627T222622_TRUE_60HTE_020CC"/>
    <s v="S2A_MSIL1C_QT_20220204TDirear_Disregarded_70.7CC"/>
  </r>
  <r>
    <m/>
    <x v="1"/>
    <x v="0"/>
    <s v="-45.03, 168.66 | Zoom:13"/>
    <b v="1"/>
    <s v="New Zealand"/>
    <x v="5"/>
    <s v="QT"/>
    <d v="2022-01-28T00:00:00"/>
    <n v="47.6"/>
    <s v="22:20:55 UTC"/>
    <n v="27.8"/>
    <x v="2"/>
    <s v="PNG"/>
    <x v="2"/>
    <x v="2"/>
    <n v="29.450000000000003"/>
    <n v="30"/>
    <x v="0"/>
    <s v="44589L8-9_L1CDM-MLB-GANQT4458902 Sunny (10%-30%)"/>
    <n v="1"/>
    <s v="20220128TDirear"/>
    <d v="1905-07-14T00:00:00"/>
    <s v="01"/>
    <d v="1900-01-27T00:00:00"/>
    <s v="22"/>
    <s v="20"/>
    <s v="55"/>
    <s v="GAN_QT_2500X1254px_16m_L8-9_L1"/>
    <s v="2A_MSIL1C_S2_CD_CLS_AC_20230627T222622_TRUE_60HTE_020CC"/>
    <s v="S2A_MSIL1C_QT_20220128TDirear_Disregarded_27.8CC"/>
  </r>
  <r>
    <m/>
    <x v="1"/>
    <x v="0"/>
    <s v="-45.03, 168.66 | Zoom:13"/>
    <b v="1"/>
    <s v="New Zealand"/>
    <x v="5"/>
    <s v="QT"/>
    <d v="2022-01-28T00:00:00"/>
    <n v="48.5"/>
    <s v="22:20:31 UTC"/>
    <n v="31.1"/>
    <x v="2"/>
    <s v="PNG"/>
    <x v="2"/>
    <x v="2"/>
    <n v="29.450000000000003"/>
    <n v="30"/>
    <x v="0"/>
    <s v="44589L8-9_L1CDM-MLB-GANQT4458902 Sunny (10%-30%)"/>
    <n v="0"/>
    <s v="20220128TDirear"/>
    <d v="1905-07-14T00:00:00"/>
    <s v="01"/>
    <d v="1900-01-27T00:00:00"/>
    <s v="22"/>
    <s v="20"/>
    <s v="31"/>
    <s v="GAN_QT_2500X1254px_16m_L8-9_L1"/>
    <s v="2A_MSIL1C_S2_CD_CLS_AC_20230627T222622_TRUE_60HTE_020CC"/>
    <s v="S2A_MSIL1C_QT_20220128TDirear_Disregarded_31.1CC"/>
  </r>
  <r>
    <m/>
    <x v="1"/>
    <x v="0"/>
    <s v="-45.03, 168.66 | Zoom:13"/>
    <b v="1"/>
    <s v="New Zealand"/>
    <x v="5"/>
    <s v="QT"/>
    <d v="2022-01-27T00:00:00"/>
    <n v="48.7"/>
    <s v="22:26:50 UTC"/>
    <n v="6.5"/>
    <x v="2"/>
    <s v="PNG"/>
    <x v="2"/>
    <x v="2"/>
    <n v="6.5"/>
    <n v="10"/>
    <x v="0"/>
    <s v="44588L8-9_L1CDM-MLB-GANQT4458802 Sunny (10%-30%)"/>
    <n v="1"/>
    <s v="20220127TDirear"/>
    <d v="1905-07-14T00:00:00"/>
    <s v="01"/>
    <d v="1900-01-26T00:00:00"/>
    <s v="22"/>
    <s v="26"/>
    <s v="50"/>
    <s v="GAN_QT_2500X1254px_16m_L8-9_L1"/>
    <s v="2A_MSIL1C_S2_CD_CLS_AC_20230627T222622_TRUE_60HTE_020CC"/>
    <s v="S2A_MSIL1C_QT_20220127TDirear_Disregarded_6.5CC"/>
  </r>
  <r>
    <m/>
    <x v="1"/>
    <x v="0"/>
    <s v="-45.03, 168.66 | Zoom:13"/>
    <b v="1"/>
    <s v="New Zealand"/>
    <x v="5"/>
    <s v="QT"/>
    <d v="2022-01-20T00:00:00"/>
    <n v="49.4"/>
    <s v="22:21:03 UTC"/>
    <n v="84.8"/>
    <x v="2"/>
    <s v="PNG"/>
    <x v="2"/>
    <x v="2"/>
    <n v="56.95"/>
    <n v="60"/>
    <x v="1"/>
    <s v="44581L8-9_L1CDM-MLB-GANQT4458103 Cloudy (40%-90%)"/>
    <n v="1"/>
    <s v="20220120TDirear"/>
    <d v="1905-07-14T00:00:00"/>
    <s v="01"/>
    <d v="1900-01-19T00:00:00"/>
    <s v="22"/>
    <s v="21"/>
    <s v="03"/>
    <s v="GAN_QT_2500X1254px_16m_L8-9_L1"/>
    <s v="2A_MSIL1C_S2_CD_CLS_AC_20230627T222622_TRUE_60HTE_020CC"/>
    <s v="S2A_MSIL1C_QT_20220120TDirear_Disregarded_84.8CC"/>
  </r>
  <r>
    <m/>
    <x v="1"/>
    <x v="0"/>
    <s v="-45.03, 168.66 | Zoom:13"/>
    <b v="1"/>
    <s v="New Zealand"/>
    <x v="5"/>
    <s v="QT"/>
    <d v="2022-01-20T00:00:00"/>
    <n v="50.3"/>
    <s v="22:20:39 UTC"/>
    <n v="29.1"/>
    <x v="2"/>
    <s v="PNG"/>
    <x v="2"/>
    <x v="2"/>
    <n v="56.95"/>
    <n v="60"/>
    <x v="1"/>
    <s v="44581L8-9_L1CDM-MLB-GANQT4458103 Cloudy (40%-90%)"/>
    <n v="0"/>
    <s v="20220120TDirear"/>
    <d v="1905-07-14T00:00:00"/>
    <s v="01"/>
    <d v="1900-01-19T00:00:00"/>
    <s v="22"/>
    <s v="20"/>
    <s v="39"/>
    <s v="GAN_QT_2500X1254px_16m_L8-9_L1"/>
    <s v="2A_MSIL1C_S2_CD_CLS_AC_20230627T222622_TRUE_60HTE_020CC"/>
    <s v="S2A_MSIL1C_QT_20220120TDirear_Disregarded_29.1CC"/>
  </r>
  <r>
    <m/>
    <x v="1"/>
    <x v="0"/>
    <s v="-45.03, 168.66 | Zoom:13"/>
    <b v="1"/>
    <s v="New Zealand"/>
    <x v="5"/>
    <s v="QT"/>
    <d v="2022-01-19T00:00:00"/>
    <n v="50.5"/>
    <s v="22:26:46 UTC"/>
    <n v="45.8"/>
    <x v="2"/>
    <s v="PNG"/>
    <x v="2"/>
    <x v="2"/>
    <n v="45.8"/>
    <n v="50"/>
    <x v="1"/>
    <s v="44580L8-9_L1CDM-MLB-GANQT4458003 Cloudy (40%-90%)"/>
    <n v="1"/>
    <s v="20220119TDirear"/>
    <d v="1905-07-14T00:00:00"/>
    <s v="01"/>
    <d v="1900-01-18T00:00:00"/>
    <s v="22"/>
    <s v="26"/>
    <s v="46"/>
    <s v="GAN_QT_2500X1254px_16m_L8-9_L1"/>
    <s v="2A_MSIL1C_S2_CD_CLS_AC_20230627T222622_TRUE_60HTE_020CC"/>
    <s v="S2A_MSIL1C_QT_20220119TDirear_Disregarded_45.8CC"/>
  </r>
  <r>
    <m/>
    <x v="1"/>
    <x v="0"/>
    <s v="-45.03, 168.66 | Zoom:13"/>
    <b v="1"/>
    <s v="New Zealand"/>
    <x v="5"/>
    <s v="QT"/>
    <d v="2022-01-12T00:00:00"/>
    <n v="50.9"/>
    <s v="22:21:01 UTC"/>
    <n v="78.8"/>
    <x v="2"/>
    <s v="PNG"/>
    <x v="2"/>
    <x v="2"/>
    <n v="45.15"/>
    <n v="50"/>
    <x v="1"/>
    <s v="44573L8-9_L1CDM-MLB-GANQT4457303 Cloudy (40%-90%)"/>
    <n v="1"/>
    <s v="20220112TDirear"/>
    <d v="1905-07-14T00:00:00"/>
    <s v="01"/>
    <d v="1900-01-11T00:00:00"/>
    <s v="22"/>
    <s v="21"/>
    <s v="01"/>
    <s v="GAN_QT_2500X1254px_16m_L8-9_L1"/>
    <s v="2A_MSIL1C_S2_CD_CLS_AC_20230627T222622_TRUE_60HTE_020CC"/>
    <s v="S2A_MSIL1C_QT_20220112TDirear_Disregarded_78.8CC"/>
  </r>
  <r>
    <m/>
    <x v="1"/>
    <x v="0"/>
    <s v="-45.03, 168.66 | Zoom:13"/>
    <b v="1"/>
    <s v="New Zealand"/>
    <x v="5"/>
    <s v="QT"/>
    <d v="2022-01-12T00:00:00"/>
    <n v="51.8"/>
    <s v="22:20:37 UTC"/>
    <n v="11.5"/>
    <x v="2"/>
    <s v="PNG"/>
    <x v="2"/>
    <x v="2"/>
    <n v="45.15"/>
    <n v="50"/>
    <x v="1"/>
    <s v="44573L8-9_L1CDM-MLB-GANQT4457303 Cloudy (40%-90%)"/>
    <n v="0"/>
    <s v="20220112TDirear"/>
    <d v="1905-07-14T00:00:00"/>
    <s v="01"/>
    <d v="1900-01-11T00:00:00"/>
    <s v="22"/>
    <s v="20"/>
    <s v="37"/>
    <s v="GAN_QT_2500X1254px_16m_L8-9_L1"/>
    <s v="2A_MSIL1C_S2_CD_CLS_AC_20230627T222622_TRUE_60HTE_020CC"/>
    <s v="S2A_MSIL1C_QT_20220112TDirear_Disregarded_11.5CC"/>
  </r>
  <r>
    <m/>
    <x v="1"/>
    <x v="0"/>
    <s v="-45.03, 168.66 | Zoom:13"/>
    <b v="1"/>
    <s v="New Zealand"/>
    <x v="5"/>
    <s v="QT"/>
    <d v="2022-01-11T00:00:00"/>
    <n v="52"/>
    <s v="22:26:48 UTC"/>
    <n v="65.8"/>
    <x v="2"/>
    <s v="PNG"/>
    <x v="2"/>
    <x v="2"/>
    <n v="65.8"/>
    <n v="70"/>
    <x v="1"/>
    <s v="44572L8-9_L1CDM-MLB-GANQT4457203 Cloudy (40%-90%)"/>
    <n v="1"/>
    <s v="20220111TDirear"/>
    <d v="1905-07-14T00:00:00"/>
    <s v="01"/>
    <d v="1900-01-10T00:00:00"/>
    <s v="22"/>
    <s v="26"/>
    <s v="48"/>
    <s v="GAN_QT_2500X1254px_16m_L8-9_L1"/>
    <s v="2A_MSIL1C_S2_CD_CLS_AC_20230627T222622_TRUE_60HTE_020CC"/>
    <s v="S2A_MSIL1C_QT_20220111TDirear_Disregarded_65.8CC"/>
  </r>
  <r>
    <m/>
    <x v="1"/>
    <x v="0"/>
    <s v="-45.03, 168.66 | Zoom:13"/>
    <b v="1"/>
    <s v="New Zealand"/>
    <x v="5"/>
    <s v="QT"/>
    <d v="2022-01-04T00:00:00"/>
    <n v="52.3"/>
    <s v="22:21:03 UTC"/>
    <n v="72.5"/>
    <x v="2"/>
    <s v="PNG"/>
    <x v="2"/>
    <x v="2"/>
    <n v="45.65"/>
    <n v="50"/>
    <x v="1"/>
    <s v="44565L8-9_L1CDM-MLB-GANQT4456503 Cloudy (40%-90%)"/>
    <n v="1"/>
    <s v="20220104TDirear"/>
    <d v="1905-07-14T00:00:00"/>
    <s v="01"/>
    <s v="04"/>
    <s v="22"/>
    <s v="21"/>
    <s v="03"/>
    <s v="GAN_QT_2500X1254px_16m_L8-9_L1"/>
    <s v="2A_MSIL1C_S2_CD_CLS_AC_20230627T222622_TRUE_60HTE_020CC"/>
    <s v="S2A_MSIL1C_QT_20220104TDirear_Disregarded_72.5CC"/>
  </r>
  <r>
    <m/>
    <x v="1"/>
    <x v="0"/>
    <s v="-45.03, 168.66 | Zoom:13"/>
    <b v="1"/>
    <s v="New Zealand"/>
    <x v="5"/>
    <s v="QT"/>
    <d v="2022-01-04T00:00:00"/>
    <n v="53.1"/>
    <s v="22:20:39 UTC"/>
    <n v="18.8"/>
    <x v="2"/>
    <s v="PNG"/>
    <x v="2"/>
    <x v="2"/>
    <n v="45.65"/>
    <n v="50"/>
    <x v="1"/>
    <s v="44565L8-9_L1CDM-MLB-GANQT4456503 Cloudy (40%-90%)"/>
    <n v="0"/>
    <s v="20220104TDirear"/>
    <d v="1905-07-14T00:00:00"/>
    <s v="01"/>
    <s v="04"/>
    <s v="22"/>
    <s v="20"/>
    <s v="39"/>
    <s v="GAN_QT_2500X1254px_16m_L8-9_L1"/>
    <s v="2A_MSIL1C_S2_CD_CLS_AC_20230627T222622_TRUE_60HTE_020CC"/>
    <s v="S2A_MSIL1C_QT_20220104TDirear_Disregarded_18.8CC"/>
  </r>
  <r>
    <m/>
    <x v="1"/>
    <x v="0"/>
    <s v="-45.03, 168.66 | Zoom:13"/>
    <b v="1"/>
    <s v="New Zealand"/>
    <x v="5"/>
    <s v="QT"/>
    <d v="2022-01-03T00:00:00"/>
    <n v="53.3"/>
    <s v="22:26:49 UTC"/>
    <n v="100"/>
    <x v="2"/>
    <s v="PNG"/>
    <x v="2"/>
    <x v="2"/>
    <n v="100"/>
    <n v="100"/>
    <x v="2"/>
    <s v="44564L8-9_L1CDM-MLB-GANQT4456404 Overcast (100%)"/>
    <n v="1"/>
    <s v="20220103TDirear"/>
    <d v="1905-07-14T00:00:00"/>
    <s v="01"/>
    <s v="03"/>
    <s v="22"/>
    <s v="26"/>
    <s v="49"/>
    <s v="GAN_QT_2500X1254px_16m_L8-9_L1"/>
    <s v="2A_MSIL1C_S2_CD_CLS_AC_20230627T222622_TRUE_60HTE_020CC"/>
    <s v="S2A_MSIL1C_QT_20220103TDirear_Disregarded_100CC"/>
  </r>
  <r>
    <m/>
    <x v="0"/>
    <x v="1"/>
    <s v="-39.06, 120.02 | Zoom: 11"/>
    <b v="1"/>
    <s v="United States"/>
    <x v="6"/>
    <s v="TA"/>
    <d v="2023-06-30T00:00:00"/>
    <s v="10SFH"/>
    <s v="18:54:00 UTC"/>
    <n v="0"/>
    <x v="2"/>
    <s v="PNG"/>
    <x v="3"/>
    <x v="0"/>
    <n v="0"/>
    <n v="0"/>
    <x v="3"/>
    <s v="45107S2A_MSIL1CCDM-MLB-CLSTA4510701 Clear (0%)"/>
    <n v="1"/>
    <s v="20230630T185400"/>
    <d v="1905-07-15T00:00:00"/>
    <s v="06"/>
    <d v="1900-01-29T00:00:00"/>
    <s v="18"/>
    <s v="54"/>
    <s v="0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30T00:00:00"/>
    <s v="10SGH"/>
    <s v="18:53:57 UTC"/>
    <n v="0"/>
    <x v="2"/>
    <s v="PNG"/>
    <x v="3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30T00:00:00"/>
    <s v="11SKC"/>
    <s v="18:53:56 UTC"/>
    <n v="0"/>
    <x v="2"/>
    <s v="PNG"/>
    <x v="3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30T00:00:00"/>
    <s v="10SFJ"/>
    <s v="18:53:49 UTC"/>
    <n v="0"/>
    <x v="2"/>
    <s v="PNG"/>
    <x v="3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30T00:00:00"/>
    <s v="10SGJ"/>
    <s v="18:53:42 UTC"/>
    <n v="0"/>
    <x v="2"/>
    <s v="PNG"/>
    <x v="3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30T00:00:00"/>
    <s v="11SKD"/>
    <s v="18:53:41 UTC"/>
    <n v="0"/>
    <x v="2"/>
    <s v="PNG"/>
    <x v="3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8T00:00:00"/>
    <s v="10SFH"/>
    <s v="19:03:55 UTC"/>
    <n v="0"/>
    <x v="2"/>
    <s v="PNG"/>
    <x v="3"/>
    <x v="0"/>
    <n v="4.666666666666667"/>
    <n v="10"/>
    <x v="0"/>
    <s v="45105S2A_MSIL1CCDM-MLB-CLSTA4510502 Sunny (10%-30%)"/>
    <n v="1"/>
    <s v="20230630T185400"/>
    <d v="1905-07-15T00:00:00"/>
    <s v="06"/>
    <d v="1900-01-27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8T00:00:00"/>
    <s v="10SGH"/>
    <s v="19:03:52 UTC"/>
    <n v="4.9000000000000004"/>
    <x v="2"/>
    <s v="PNG"/>
    <x v="3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8T00:00:00"/>
    <s v="11SKC"/>
    <s v="19:03:51 UTC"/>
    <n v="7.4"/>
    <x v="2"/>
    <s v="PNG"/>
    <x v="3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8T00:00:00"/>
    <s v="10SFJ"/>
    <s v="19:03:41 UTC"/>
    <n v="3.6"/>
    <x v="2"/>
    <s v="PNG"/>
    <x v="3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8T00:00:00"/>
    <s v="10SGJ"/>
    <s v="19:03:37 UTC"/>
    <n v="7.5"/>
    <x v="2"/>
    <s v="PNG"/>
    <x v="3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8T00:00:00"/>
    <s v="11SKD"/>
    <s v="19:03:36 UTC"/>
    <n v="4.5999999999999996"/>
    <x v="2"/>
    <s v="PNG"/>
    <x v="3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5T00:00:00"/>
    <s v="10SFH"/>
    <s v="18:53:58 UTC"/>
    <n v="0"/>
    <x v="2"/>
    <s v="PNG"/>
    <x v="3"/>
    <x v="0"/>
    <n v="12.15"/>
    <n v="20"/>
    <x v="0"/>
    <s v="45102S2A_MSIL1CCDM-MLB-CLSTA4510202 Sunny (10%-30%)"/>
    <n v="1"/>
    <s v="20230630T185400"/>
    <d v="1905-07-15T00:00:00"/>
    <s v="06"/>
    <d v="1900-01-24T00:00:00"/>
    <s v="18"/>
    <s v="53"/>
    <s v="5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5T00:00:00"/>
    <s v="10SGH"/>
    <s v="18:53:55 UTC"/>
    <n v="12.5"/>
    <x v="2"/>
    <s v="PNG"/>
    <x v="3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5T00:00:00"/>
    <s v="11SKC"/>
    <s v="18:53:54 UTC"/>
    <n v="16.2"/>
    <x v="2"/>
    <s v="PNG"/>
    <x v="3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5T00:00:00"/>
    <s v="10SFJ"/>
    <s v="18:53:47 UTC"/>
    <n v="2.9"/>
    <x v="2"/>
    <s v="PNG"/>
    <x v="3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5T00:00:00"/>
    <s v="10SGJ"/>
    <s v="18:53:40 UTC"/>
    <n v="21.4"/>
    <x v="2"/>
    <s v="PNG"/>
    <x v="3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5T00:00:00"/>
    <s v="11SKD"/>
    <s v="18:53:40 UTC"/>
    <n v="19.899999999999999"/>
    <x v="2"/>
    <s v="PNG"/>
    <x v="3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3T00:00:00"/>
    <s v="10SFH"/>
    <s v="19:03:55 UTC"/>
    <n v="0"/>
    <x v="2"/>
    <s v="PNG"/>
    <x v="3"/>
    <x v="0"/>
    <n v="7.1333333333333329"/>
    <n v="10"/>
    <x v="0"/>
    <s v="45100S2A_MSIL1CCDM-MLB-CLSTA4510002 Sunny (10%-30%)"/>
    <n v="1"/>
    <s v="20230630T185400"/>
    <d v="1905-07-15T00:00:00"/>
    <s v="06"/>
    <d v="1900-01-22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3T00:00:00"/>
    <s v="10SGH"/>
    <s v="19:03:52 UTC"/>
    <n v="10.3"/>
    <x v="2"/>
    <s v="PNG"/>
    <x v="3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3T00:00:00"/>
    <s v="11SKC"/>
    <s v="19:03:51 UTC"/>
    <n v="15.8"/>
    <x v="2"/>
    <s v="PNG"/>
    <x v="3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3T00:00:00"/>
    <s v="10SFJ"/>
    <s v="19:03:41 UTC"/>
    <n v="0.8"/>
    <x v="2"/>
    <s v="PNG"/>
    <x v="3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3T00:00:00"/>
    <s v="10SGJ"/>
    <s v="19:03:37 UTC"/>
    <n v="7.6"/>
    <x v="2"/>
    <s v="PNG"/>
    <x v="3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3T00:00:00"/>
    <s v="11SKD"/>
    <s v="19:03:36 UTC"/>
    <n v="8.3000000000000007"/>
    <x v="2"/>
    <s v="PNG"/>
    <x v="3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0T00:00:00"/>
    <s v="10SFH"/>
    <s v="18:53:59 UTC"/>
    <n v="0"/>
    <x v="2"/>
    <s v="PNG"/>
    <x v="3"/>
    <x v="0"/>
    <n v="0.41666666666666669"/>
    <n v="10"/>
    <x v="0"/>
    <s v="45097S2A_MSIL1CCDM-MLB-CLSTA4509702 Sunny (10%-30%)"/>
    <n v="1"/>
    <s v="20230630T185400"/>
    <d v="1905-07-15T00:00:00"/>
    <s v="06"/>
    <d v="1900-01-19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0T00:00:00"/>
    <s v="10SGH"/>
    <s v="18:53:56 UTC"/>
    <n v="0"/>
    <x v="2"/>
    <s v="PNG"/>
    <x v="3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0T00:00:00"/>
    <s v="11SKC"/>
    <s v="18:53:55 UTC"/>
    <n v="0"/>
    <x v="2"/>
    <s v="PNG"/>
    <x v="3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0T00:00:00"/>
    <s v="10SFJ"/>
    <s v="18:53:48 UTC"/>
    <n v="0.3"/>
    <x v="2"/>
    <s v="PNG"/>
    <x v="3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0T00:00:00"/>
    <s v="10SGJ"/>
    <s v="18:53:41 UTC"/>
    <n v="1.1000000000000001"/>
    <x v="2"/>
    <s v="PNG"/>
    <x v="3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20T00:00:00"/>
    <s v="11SKD"/>
    <s v="18:53:40 UTC"/>
    <n v="1.1000000000000001"/>
    <x v="2"/>
    <s v="PNG"/>
    <x v="3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8T00:00:00"/>
    <s v="10SFH"/>
    <s v="19:03:55 UTC"/>
    <n v="0"/>
    <x v="2"/>
    <s v="PNG"/>
    <x v="3"/>
    <x v="0"/>
    <n v="8.7166666666666668"/>
    <n v="10"/>
    <x v="0"/>
    <s v="45095S2A_MSIL1CCDM-MLB-CLSTA4509502 Sunny (10%-30%)"/>
    <n v="1"/>
    <s v="20230630T185400"/>
    <d v="1905-07-15T00:00:00"/>
    <s v="06"/>
    <d v="1900-01-17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8T00:00:00"/>
    <s v="10SGH"/>
    <s v="19:03:52 UTC"/>
    <n v="4.8"/>
    <x v="2"/>
    <s v="PNG"/>
    <x v="3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8T00:00:00"/>
    <s v="11SKC"/>
    <s v="19:03:51 UTC"/>
    <n v="7.3"/>
    <x v="2"/>
    <s v="PNG"/>
    <x v="3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8T00:00:00"/>
    <s v="10SFJ"/>
    <s v="19:03:41 UTC"/>
    <n v="12.1"/>
    <x v="2"/>
    <s v="PNG"/>
    <x v="3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8T00:00:00"/>
    <s v="10SGJ"/>
    <s v="19:03:37 UTC"/>
    <n v="15.7"/>
    <x v="2"/>
    <s v="PNG"/>
    <x v="3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8T00:00:00"/>
    <s v="11SKD"/>
    <s v="19:03:36 UTC"/>
    <n v="12.4"/>
    <x v="2"/>
    <s v="PNG"/>
    <x v="3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5T00:00:00"/>
    <s v="10SFH"/>
    <s v="18:53:59 UTC"/>
    <n v="43.3"/>
    <x v="2"/>
    <s v="PNG"/>
    <x v="3"/>
    <x v="0"/>
    <n v="19.833333333333332"/>
    <n v="20"/>
    <x v="0"/>
    <s v="45092S2A_MSIL1CCDM-MLB-CLSTA4509202 Sunny (10%-30%)"/>
    <n v="1"/>
    <s v="20230630T185400"/>
    <d v="1905-07-15T00:00:00"/>
    <s v="06"/>
    <d v="1900-01-14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5T00:00:00"/>
    <s v="10SGH"/>
    <s v="18:53:56 UTC"/>
    <n v="27.9"/>
    <x v="2"/>
    <s v="PNG"/>
    <x v="3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5T00:00:00"/>
    <s v="11SKC"/>
    <s v="18:53:55 UTC"/>
    <n v="18.2"/>
    <x v="2"/>
    <s v="PNG"/>
    <x v="3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5T00:00:00"/>
    <s v="10SFJ"/>
    <s v="18:53:48 UTC"/>
    <n v="25.4"/>
    <x v="2"/>
    <s v="PNG"/>
    <x v="3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5T00:00:00"/>
    <s v="10SGJ"/>
    <s v="18:53:41 UTC"/>
    <n v="2.5"/>
    <x v="2"/>
    <s v="PNG"/>
    <x v="3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5T00:00:00"/>
    <s v="11SKD"/>
    <s v="18:53:41 UTC"/>
    <n v="1.7"/>
    <x v="2"/>
    <s v="PNG"/>
    <x v="3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3T00:00:00"/>
    <s v="10SFH"/>
    <s v="19:03:56 UTC"/>
    <n v="0"/>
    <x v="2"/>
    <s v="PNG"/>
    <x v="3"/>
    <x v="0"/>
    <n v="24.466666666666669"/>
    <n v="30"/>
    <x v="0"/>
    <s v="45090S2A_MSIL1CCDM-MLB-CLSTA4509002 Sunny (10%-30%)"/>
    <n v="1"/>
    <s v="20230630T185400"/>
    <d v="1905-07-15T00:00:00"/>
    <s v="06"/>
    <d v="1900-01-12T00:00:00"/>
    <s v="19"/>
    <s v="0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3T00:00:00"/>
    <s v="10SGH"/>
    <s v="19:03:53 UTC"/>
    <n v="28.2"/>
    <x v="2"/>
    <s v="PNG"/>
    <x v="3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3T00:00:00"/>
    <s v="11SKC"/>
    <s v="19:03:52 UTC"/>
    <n v="41"/>
    <x v="2"/>
    <s v="PNG"/>
    <x v="3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3T00:00:00"/>
    <s v="10SFJ"/>
    <s v="19:03:42 UTC"/>
    <n v="8.3000000000000007"/>
    <x v="2"/>
    <s v="PNG"/>
    <x v="3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3T00:00:00"/>
    <s v="10SGJ"/>
    <s v="19:03:38 UTC"/>
    <n v="33.799999999999997"/>
    <x v="2"/>
    <s v="PNG"/>
    <x v="3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3T00:00:00"/>
    <s v="11SKD"/>
    <s v="19:03:37 UTC"/>
    <n v="35.5"/>
    <x v="2"/>
    <s v="PNG"/>
    <x v="3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0T00:00:00"/>
    <s v="10SFH"/>
    <s v="18:54:00 UTC"/>
    <n v="100"/>
    <x v="2"/>
    <s v="PNG"/>
    <x v="3"/>
    <x v="0"/>
    <n v="77.716666666666669"/>
    <n v="80"/>
    <x v="1"/>
    <s v="45087S2A_MSIL1CCDM-MLB-CLSTA4508703 Cloudy (40%-90%)"/>
    <n v="1"/>
    <s v="20230630T185400"/>
    <d v="1905-07-15T00:00:00"/>
    <s v="06"/>
    <d v="1900-01-09T00:00:00"/>
    <s v="18"/>
    <s v="54"/>
    <s v="0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0T00:00:00"/>
    <s v="10SGH"/>
    <s v="18:53:57 UTC"/>
    <n v="91.1"/>
    <x v="2"/>
    <s v="PNG"/>
    <x v="3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0T00:00:00"/>
    <s v="11SKC"/>
    <s v="18:53:56 UTC"/>
    <n v="90.4"/>
    <x v="2"/>
    <s v="PNG"/>
    <x v="3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0T00:00:00"/>
    <s v="10SFJ"/>
    <s v="18:53:49 UTC"/>
    <n v="89.5"/>
    <x v="2"/>
    <s v="PNG"/>
    <x v="3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0T00:00:00"/>
    <s v="10SGJ"/>
    <s v="18:53:41 UTC"/>
    <n v="51.6"/>
    <x v="2"/>
    <s v="PNG"/>
    <x v="3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10T00:00:00"/>
    <s v="11SKD"/>
    <s v="18:53:40 UTC"/>
    <n v="43.7"/>
    <x v="2"/>
    <s v="PNG"/>
    <x v="3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8T00:00:00"/>
    <s v="10SFH"/>
    <s v="19:03:55 UTC"/>
    <n v="11.4"/>
    <x v="2"/>
    <s v="PNG"/>
    <x v="3"/>
    <x v="0"/>
    <n v="35.433333333333337"/>
    <n v="40"/>
    <x v="1"/>
    <s v="45085S2A_MSIL1CCDM-MLB-CLSTA4508503 Cloudy (40%-90%)"/>
    <n v="1"/>
    <s v="20230630T185400"/>
    <d v="1905-07-15T00:00:00"/>
    <s v="06"/>
    <s v="08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8T00:00:00"/>
    <s v="10SGH"/>
    <s v="19:03:51 UTC"/>
    <n v="51.2"/>
    <x v="2"/>
    <s v="PNG"/>
    <x v="3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8T00:00:00"/>
    <s v="11SKC"/>
    <s v="19:03:50 UTC"/>
    <n v="50.4"/>
    <x v="2"/>
    <s v="PNG"/>
    <x v="3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8T00:00:00"/>
    <s v="10SFJ"/>
    <s v="19:03:40 UTC"/>
    <n v="46.3"/>
    <x v="2"/>
    <s v="PNG"/>
    <x v="3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8T00:00:00"/>
    <s v="10SGJ"/>
    <s v="19:03:37 UTC"/>
    <n v="27.8"/>
    <x v="2"/>
    <s v="PNG"/>
    <x v="3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8T00:00:00"/>
    <s v="11SKD"/>
    <s v="19:03:36 UTC"/>
    <n v="25.5"/>
    <x v="2"/>
    <s v="PNG"/>
    <x v="3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5T00:00:00"/>
    <s v="10SFH"/>
    <s v="18:53:59 UTC"/>
    <n v="43.3"/>
    <x v="2"/>
    <s v="PNG"/>
    <x v="3"/>
    <x v="0"/>
    <n v="25.316666666666666"/>
    <n v="30"/>
    <x v="0"/>
    <s v="45082S2A_MSIL1CCDM-MLB-CLSTA4508202 Sunny (10%-30%)"/>
    <n v="1"/>
    <s v="20230630T185400"/>
    <d v="1905-07-15T00:00:00"/>
    <s v="06"/>
    <s v="05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5T00:00:00"/>
    <s v="10SGH"/>
    <s v="18:53:55 UTC"/>
    <n v="29.9"/>
    <x v="2"/>
    <s v="PNG"/>
    <x v="3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5T00:00:00"/>
    <s v="11SKC"/>
    <s v="18:53:54 UTC"/>
    <n v="34.1"/>
    <x v="2"/>
    <s v="PNG"/>
    <x v="3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5T00:00:00"/>
    <s v="10SFJ"/>
    <s v="18:53:47 UTC"/>
    <n v="28.4"/>
    <x v="2"/>
    <s v="PNG"/>
    <x v="3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5T00:00:00"/>
    <s v="10SGJ"/>
    <s v="18:53:41 UTC"/>
    <n v="8.4"/>
    <x v="2"/>
    <s v="PNG"/>
    <x v="3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5T00:00:00"/>
    <s v="11SKD"/>
    <s v="18:53:40 UTC"/>
    <n v="7.8"/>
    <x v="2"/>
    <s v="PNG"/>
    <x v="3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3T00:00:00"/>
    <s v="10SFH"/>
    <s v="19:03:55 UTC"/>
    <n v="0"/>
    <x v="2"/>
    <s v="PNG"/>
    <x v="3"/>
    <x v="0"/>
    <n v="6.6666666666666666E-2"/>
    <n v="10"/>
    <x v="0"/>
    <s v="45080S2A_MSIL1CCDM-MLB-CLSTA4508002 Sunny (10%-30%)"/>
    <n v="1"/>
    <s v="20230630T185400"/>
    <d v="1905-07-15T00:00:00"/>
    <s v="06"/>
    <s v="03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3T00:00:00"/>
    <s v="10SGH"/>
    <s v="19:03:52 UTC"/>
    <n v="0"/>
    <x v="2"/>
    <s v="PNG"/>
    <x v="3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3T00:00:00"/>
    <s v="11SKC"/>
    <s v="19:03:51 UTC"/>
    <n v="0"/>
    <x v="2"/>
    <s v="PNG"/>
    <x v="3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3T00:00:00"/>
    <s v="10SFJ"/>
    <s v="19:03:41 UTC"/>
    <n v="0.4"/>
    <x v="2"/>
    <s v="PNG"/>
    <x v="3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3T00:00:00"/>
    <s v="10SGJ"/>
    <s v="19:03:37 UTC"/>
    <n v="0"/>
    <x v="2"/>
    <s v="PNG"/>
    <x v="3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6-03T00:00:00"/>
    <s v="11SKD"/>
    <s v="19:03:36 UTC"/>
    <n v="0"/>
    <x v="2"/>
    <s v="PNG"/>
    <x v="3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31T00:00:00"/>
    <s v="10SFH"/>
    <s v="18:53:59 UTC"/>
    <n v="0"/>
    <x v="2"/>
    <s v="PNG"/>
    <x v="3"/>
    <x v="0"/>
    <n v="8.5333333333333332"/>
    <n v="10"/>
    <x v="0"/>
    <s v="45077S2A_MSIL1CCDM-MLB-CLSTA4507702 Sunny (10%-30%)"/>
    <n v="1"/>
    <s v="20230630T185400"/>
    <d v="1905-07-15T00:00:00"/>
    <s v="05"/>
    <d v="1900-01-30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31T00:00:00"/>
    <s v="10SGH"/>
    <s v="18:53:55 UTC"/>
    <n v="7.5"/>
    <x v="2"/>
    <s v="PNG"/>
    <x v="3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31T00:00:00"/>
    <s v="11SKC"/>
    <s v="18:53:54 UTC"/>
    <n v="15.3"/>
    <x v="2"/>
    <s v="PNG"/>
    <x v="3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31T00:00:00"/>
    <s v="10SFJ"/>
    <s v="18:53:48 UTC"/>
    <n v="2.6"/>
    <x v="2"/>
    <s v="PNG"/>
    <x v="3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31T00:00:00"/>
    <s v="10SGJ"/>
    <s v="18:53:41 UTC"/>
    <n v="13.4"/>
    <x v="2"/>
    <s v="PNG"/>
    <x v="3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31T00:00:00"/>
    <s v="11SKD"/>
    <s v="18:53:40 UTC"/>
    <n v="12.4"/>
    <x v="2"/>
    <s v="PNG"/>
    <x v="3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9T00:00:00"/>
    <s v="10SFH"/>
    <s v="19:03:55 UTC"/>
    <n v="1"/>
    <x v="2"/>
    <s v="PNG"/>
    <x v="3"/>
    <x v="0"/>
    <n v="22.55"/>
    <n v="30"/>
    <x v="0"/>
    <s v="45075S2A_MSIL1CCDM-MLB-CLSTA4507502 Sunny (10%-30%)"/>
    <n v="1"/>
    <s v="20230630T185400"/>
    <d v="1905-07-15T00:00:00"/>
    <s v="05"/>
    <d v="1900-01-28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9T00:00:00"/>
    <s v="10SGH"/>
    <s v="19:03:51 UTC"/>
    <n v="27"/>
    <x v="2"/>
    <s v="PNG"/>
    <x v="3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9T00:00:00"/>
    <s v="11SKC"/>
    <s v="19:03:50 UTC"/>
    <n v="37.299999999999997"/>
    <x v="2"/>
    <s v="PNG"/>
    <x v="3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9T00:00:00"/>
    <s v="10SFJ"/>
    <s v="19:03:41 UTC"/>
    <n v="4.2"/>
    <x v="2"/>
    <s v="PNG"/>
    <x v="3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9T00:00:00"/>
    <s v="10SGJ"/>
    <s v="19:03:37 UTC"/>
    <n v="32.4"/>
    <x v="2"/>
    <s v="PNG"/>
    <x v="3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9T00:00:00"/>
    <s v="11SKD"/>
    <s v="19:03:36 UTC"/>
    <n v="33.4"/>
    <x v="2"/>
    <s v="PNG"/>
    <x v="3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6T00:00:00"/>
    <s v="10SFH"/>
    <s v="18:53:59 UTC"/>
    <n v="0"/>
    <x v="2"/>
    <s v="PNG"/>
    <x v="3"/>
    <x v="0"/>
    <n v="35.416666666666664"/>
    <n v="40"/>
    <x v="1"/>
    <s v="45072S2A_MSIL1CCDM-MLB-CLSTA4507203 Cloudy (40%-90%)"/>
    <n v="1"/>
    <s v="20230630T185400"/>
    <d v="1905-07-15T00:00:00"/>
    <s v="05"/>
    <d v="1900-01-25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6T00:00:00"/>
    <s v="10SGH"/>
    <s v="18:53:55 UTC"/>
    <n v="39.5"/>
    <x v="2"/>
    <s v="PNG"/>
    <x v="3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6T00:00:00"/>
    <s v="11SKC"/>
    <s v="18:53:54 UTC"/>
    <n v="47"/>
    <x v="2"/>
    <s v="PNG"/>
    <x v="3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6T00:00:00"/>
    <s v="10SFJ"/>
    <s v="18:53:47 UTC"/>
    <n v="13.4"/>
    <x v="2"/>
    <s v="PNG"/>
    <x v="3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6T00:00:00"/>
    <s v="10SGJ"/>
    <s v="18:53:41 UTC"/>
    <n v="55.3"/>
    <x v="2"/>
    <s v="PNG"/>
    <x v="3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6T00:00:00"/>
    <s v="11SKD"/>
    <s v="18:53:40 UTC"/>
    <n v="57.3"/>
    <x v="2"/>
    <s v="PNG"/>
    <x v="3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4T00:00:00"/>
    <s v="10SFH"/>
    <s v="19:03:56 UTC"/>
    <n v="0"/>
    <x v="2"/>
    <s v="PNG"/>
    <x v="3"/>
    <x v="0"/>
    <n v="9.8666666666666654"/>
    <n v="10"/>
    <x v="0"/>
    <s v="45070S2A_MSIL1CCDM-MLB-CLSTA4507002 Sunny (10%-30%)"/>
    <n v="1"/>
    <s v="20230630T185400"/>
    <d v="1905-07-15T00:00:00"/>
    <s v="05"/>
    <d v="1900-01-23T00:00:00"/>
    <s v="19"/>
    <s v="0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4T00:00:00"/>
    <s v="10SGH"/>
    <s v="19:03:52 UTC"/>
    <n v="4.2"/>
    <x v="2"/>
    <s v="PNG"/>
    <x v="3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4T00:00:00"/>
    <s v="11SKC"/>
    <s v="19:03:51 UTC"/>
    <n v="6.3"/>
    <x v="2"/>
    <s v="PNG"/>
    <x v="3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4T00:00:00"/>
    <s v="10SFJ"/>
    <s v="19:03:42 UTC"/>
    <n v="1.7"/>
    <x v="2"/>
    <s v="PNG"/>
    <x v="3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4T00:00:00"/>
    <s v="10SGJ"/>
    <s v="19:03:38 UTC"/>
    <n v="21.9"/>
    <x v="2"/>
    <s v="PNG"/>
    <x v="3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4T00:00:00"/>
    <s v="11SKD"/>
    <s v="19:03:37 UTC"/>
    <n v="25.1"/>
    <x v="2"/>
    <s v="PNG"/>
    <x v="3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1T00:00:00"/>
    <s v="10SFH"/>
    <s v="18:5:00 UTC"/>
    <n v="0.1"/>
    <x v="2"/>
    <s v="PNG"/>
    <x v="3"/>
    <x v="0"/>
    <n v="3.9499999999999997"/>
    <n v="10"/>
    <x v="0"/>
    <s v="45067S2A_MSIL1CCDM-MLB-CLSTA4506702 Sunny (10%-30%)"/>
    <n v="1"/>
    <s v="20230630T185400"/>
    <d v="1905-07-15T00:00:00"/>
    <s v="05"/>
    <d v="1900-01-20T00:00:00"/>
    <s v="18"/>
    <s v="5:"/>
    <s v="0 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1T00:00:00"/>
    <s v="10SGH"/>
    <s v="18:53:57 UTC"/>
    <n v="4.8"/>
    <x v="2"/>
    <s v="PNG"/>
    <x v="3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1T00:00:00"/>
    <s v="11SKC"/>
    <s v="18:53:56 UTC"/>
    <n v="10.3"/>
    <x v="2"/>
    <s v="PNG"/>
    <x v="3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1T00:00:00"/>
    <s v="10SFJ"/>
    <s v="18:53:49 UTC"/>
    <n v="0"/>
    <x v="2"/>
    <s v="PNG"/>
    <x v="3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1T00:00:00"/>
    <s v="10SGJ"/>
    <s v="18:53:42 UTC"/>
    <n v="4.5"/>
    <x v="2"/>
    <s v="PNG"/>
    <x v="3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21T00:00:00"/>
    <s v="11SKD"/>
    <s v="18:53:41 UTC"/>
    <n v="4"/>
    <x v="2"/>
    <s v="PNG"/>
    <x v="3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9T00:00:00"/>
    <s v="10SFH"/>
    <s v="19:03:53 UTC"/>
    <n v="0.1"/>
    <x v="2"/>
    <s v="PNG"/>
    <x v="3"/>
    <x v="0"/>
    <n v="8.3333333333333329E-2"/>
    <n v="10"/>
    <x v="0"/>
    <s v="45065S2A_MSIL1CCDM-MLB-CLSTA4506502 Sunny (10%-30%)"/>
    <n v="1"/>
    <s v="20230630T185400"/>
    <d v="1905-07-15T00:00:00"/>
    <s v="05"/>
    <d v="1900-01-18T00:00:00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9T00:00:00"/>
    <s v="10SGH"/>
    <s v="19:03:50 UTC"/>
    <n v="0"/>
    <x v="2"/>
    <s v="PNG"/>
    <x v="3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9T00:00:00"/>
    <s v="11SKC"/>
    <s v="19:03:49 UTC"/>
    <n v="0"/>
    <x v="2"/>
    <s v="PNG"/>
    <x v="3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9T00:00:00"/>
    <s v="10SFJ"/>
    <s v="19:03:39 UTC"/>
    <n v="0.3"/>
    <x v="2"/>
    <s v="PNG"/>
    <x v="3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9T00:00:00"/>
    <s v="10SGJ"/>
    <s v="19:03:35 UTC"/>
    <n v="0"/>
    <x v="2"/>
    <s v="PNG"/>
    <x v="3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9T00:00:00"/>
    <s v="11SKD"/>
    <s v="19:03:34 UTC"/>
    <n v="0.1"/>
    <x v="2"/>
    <s v="PNG"/>
    <x v="3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6T00:00:00"/>
    <s v="10SFH"/>
    <s v="18:53:56 UTC"/>
    <n v="0"/>
    <x v="2"/>
    <s v="PNG"/>
    <x v="3"/>
    <x v="0"/>
    <n v="0.11666666666666665"/>
    <n v="10"/>
    <x v="0"/>
    <s v="45062S2A_MSIL1CCDM-MLB-CLSTA4506202 Sunny (10%-30%)"/>
    <n v="1"/>
    <s v="20230630T185400"/>
    <d v="1905-07-15T00:00:00"/>
    <s v="05"/>
    <d v="1900-01-15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6T00:00:00"/>
    <s v="10SGH"/>
    <s v="18:53:55 UTC3"/>
    <n v="0"/>
    <x v="2"/>
    <s v="PNG"/>
    <x v="3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6T00:00:00"/>
    <s v="11SKC"/>
    <s v="18:53:52 UTC"/>
    <n v="0.7"/>
    <x v="2"/>
    <s v="PNG"/>
    <x v="3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6T00:00:00"/>
    <s v="10SFJ"/>
    <s v="18:53:45 UTC"/>
    <n v="0"/>
    <x v="2"/>
    <s v="PNG"/>
    <x v="3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6T00:00:00"/>
    <s v="10SGJ"/>
    <s v="18:53:38 UTC"/>
    <n v="0"/>
    <x v="2"/>
    <s v="PNG"/>
    <x v="3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6T00:00:00"/>
    <s v="11SKD"/>
    <s v="18:53:38 UTC"/>
    <n v="0"/>
    <x v="2"/>
    <s v="PNG"/>
    <x v="3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4T00:00:00"/>
    <s v="10SFH"/>
    <s v="19:03:55 UTC"/>
    <n v="6.8"/>
    <x v="2"/>
    <s v="PNG"/>
    <x v="3"/>
    <x v="0"/>
    <n v="21.25"/>
    <n v="30"/>
    <x v="0"/>
    <s v="45060S2A_MSIL1CCDM-MLB-CLSTA4506002 Sunny (10%-30%)"/>
    <n v="1"/>
    <s v="20230630T185400"/>
    <d v="1905-07-15T00:00:00"/>
    <s v="05"/>
    <d v="1900-01-13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4T00:00:00"/>
    <s v="10SGH"/>
    <s v="19:03:51 UTC"/>
    <n v="31.9"/>
    <x v="2"/>
    <s v="PNG"/>
    <x v="3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4T00:00:00"/>
    <s v="11SKC"/>
    <s v="19:03:50 UTC"/>
    <n v="40"/>
    <x v="2"/>
    <s v="PNG"/>
    <x v="3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4T00:00:00"/>
    <s v="10SFJ"/>
    <s v="19:03:40 UTC"/>
    <n v="1.5"/>
    <x v="2"/>
    <s v="PNG"/>
    <x v="3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4T00:00:00"/>
    <s v="10SGJ"/>
    <s v="19:03:37 UTC"/>
    <n v="22.2"/>
    <x v="2"/>
    <s v="PNG"/>
    <x v="3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4T00:00:00"/>
    <s v="11SKD"/>
    <s v="19:03:36 UTC"/>
    <n v="25.1"/>
    <x v="2"/>
    <s v="PNG"/>
    <x v="3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1T00:00:00"/>
    <s v="10SFH"/>
    <s v="18:53:58 UTC"/>
    <n v="51.3"/>
    <x v="2"/>
    <s v="PNG"/>
    <x v="3"/>
    <x v="0"/>
    <n v="10.55"/>
    <n v="20"/>
    <x v="0"/>
    <s v="45057S2A_MSIL1CCDM-MLB-CLSTA4505702 Sunny (10%-30%)"/>
    <n v="1"/>
    <s v="20230630T185400"/>
    <d v="1905-07-15T00:00:00"/>
    <s v="05"/>
    <d v="1900-01-10T00:00:00"/>
    <s v="18"/>
    <s v="53"/>
    <s v="5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1T00:00:00"/>
    <s v="10SGH"/>
    <s v="18:53:54 UTC"/>
    <n v="10.1"/>
    <x v="2"/>
    <s v="PNG"/>
    <x v="3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1T00:00:00"/>
    <s v="11SKC"/>
    <s v="18:53:53 UTC"/>
    <n v="1.7"/>
    <x v="2"/>
    <s v="PNG"/>
    <x v="3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1T00:00:00"/>
    <s v="10SFJ"/>
    <s v="18:53:46 UTC"/>
    <n v="0"/>
    <x v="2"/>
    <s v="PNG"/>
    <x v="3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1T00:00:00"/>
    <s v="10SGJ"/>
    <s v="18:53:40 UTC"/>
    <n v="0.1"/>
    <x v="2"/>
    <s v="PNG"/>
    <x v="3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11T00:00:00"/>
    <s v="11SKD"/>
    <s v="18:53:39 UTC"/>
    <n v="0.1"/>
    <x v="2"/>
    <s v="PNG"/>
    <x v="3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9T00:00:00"/>
    <s v="10SFH"/>
    <s v="19:03:51 UTC"/>
    <n v="68.400000000000006"/>
    <x v="2"/>
    <s v="PNG"/>
    <x v="3"/>
    <x v="0"/>
    <n v="36.4"/>
    <n v="40"/>
    <x v="1"/>
    <s v="45055S2A_MSIL1CCDM-MLB-CLSTA4505503 Cloudy (40%-90%)"/>
    <n v="1"/>
    <s v="20230630T185400"/>
    <d v="1905-07-15T00:00:00"/>
    <s v="05"/>
    <s v="09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9T00:00:00"/>
    <s v="10SGH"/>
    <s v="19:03:47 UTC"/>
    <n v="49.7"/>
    <x v="2"/>
    <s v="PNG"/>
    <x v="3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9T00:00:00"/>
    <s v="11SKC"/>
    <s v="19:03:46 UTC"/>
    <n v="27.6"/>
    <x v="2"/>
    <s v="PNG"/>
    <x v="3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9T00:00:00"/>
    <s v="10SFJ"/>
    <s v="19:03:36 UTC"/>
    <n v="65.5"/>
    <x v="2"/>
    <s v="PNG"/>
    <x v="3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9T00:00:00"/>
    <s v="11SKD"/>
    <s v="19:03:32 UTC"/>
    <n v="1.7"/>
    <x v="2"/>
    <s v="PNG"/>
    <x v="3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9T00:00:00"/>
    <s v="10SGJ"/>
    <s v="19:03:32 UTC"/>
    <n v="5.5"/>
    <x v="2"/>
    <s v="PNG"/>
    <x v="3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6T00:00:00"/>
    <s v="10SFH"/>
    <s v="18:53:55 UTC"/>
    <n v="88.3"/>
    <x v="2"/>
    <s v="PNG"/>
    <x v="3"/>
    <x v="0"/>
    <n v="81.98333333333332"/>
    <n v="90"/>
    <x v="1"/>
    <s v="45052S2A_MSIL1CCDM-MLB-CLSTA4505203 Cloudy (40%-90%)"/>
    <n v="1"/>
    <s v="20230630T185400"/>
    <d v="1905-07-15T00:00:00"/>
    <s v="05"/>
    <s v="06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6T00:00:00"/>
    <s v="10SGH"/>
    <s v="18:53:52 UTC"/>
    <n v="92.6"/>
    <x v="2"/>
    <s v="PNG"/>
    <x v="3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6T00:00:00"/>
    <s v="11SKC"/>
    <s v="18:53:51 UTC"/>
    <n v="84.7"/>
    <x v="2"/>
    <s v="PNG"/>
    <x v="3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6T00:00:00"/>
    <s v="10SFJ"/>
    <s v="18:53:44 UTC"/>
    <n v="99.7"/>
    <x v="2"/>
    <s v="PNG"/>
    <x v="3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6T00:00:00"/>
    <s v="10SGJ"/>
    <s v="18:53:37 UTC"/>
    <n v="64.7"/>
    <x v="2"/>
    <s v="PNG"/>
    <x v="3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6T00:00:00"/>
    <s v="11SKD"/>
    <s v="18:53:36 UTC"/>
    <n v="61.9"/>
    <x v="2"/>
    <s v="PNG"/>
    <x v="3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4T00:00:00"/>
    <s v="10SFH"/>
    <s v="19:03:54 UTC"/>
    <n v="93.4"/>
    <x v="2"/>
    <s v="PNG"/>
    <x v="3"/>
    <x v="0"/>
    <n v="94.850000000000009"/>
    <n v="100"/>
    <x v="2"/>
    <s v="45050S2A_MSIL1CCDM-MLB-CLSTA4505004 Overcast (100%)"/>
    <n v="1"/>
    <s v="20230630T185400"/>
    <d v="1905-07-15T00:00:00"/>
    <s v="05"/>
    <s v="04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4T00:00:00"/>
    <s v="10SGH"/>
    <s v="19:03:50 UTC"/>
    <n v="99.9"/>
    <x v="2"/>
    <s v="PNG"/>
    <x v="3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4T00:00:00"/>
    <s v="11SKC"/>
    <s v="19:03:49 UTC"/>
    <n v="99.8"/>
    <x v="2"/>
    <s v="PNG"/>
    <x v="3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4T00:00:00"/>
    <s v="10SFJ"/>
    <s v="19:03:39 UTC"/>
    <n v="99.8"/>
    <x v="2"/>
    <s v="PNG"/>
    <x v="3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4T00:00:00"/>
    <s v="10SGJ"/>
    <s v="19:03:35 UTC"/>
    <n v="89.2"/>
    <x v="2"/>
    <s v="PNG"/>
    <x v="3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4T00:00:00"/>
    <s v="11SKD"/>
    <s v="19:03:35 UTC"/>
    <n v="87"/>
    <x v="2"/>
    <s v="PNG"/>
    <x v="3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1T00:00:00"/>
    <s v="10SFH"/>
    <s v="18:53:57 UTC"/>
    <n v="76.2"/>
    <x v="2"/>
    <s v="PNG"/>
    <x v="3"/>
    <x v="0"/>
    <n v="35.35"/>
    <n v="40"/>
    <x v="1"/>
    <s v="45047S2A_MSIL1CCDM-MLB-CLSTA4504703 Cloudy (40%-90%)"/>
    <n v="1"/>
    <s v="20230630T185400"/>
    <d v="1905-07-15T00:00:00"/>
    <s v="05"/>
    <s v="01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1T00:00:00"/>
    <s v="10SGH"/>
    <s v="18:53:54 UTC"/>
    <n v="33.299999999999997"/>
    <x v="2"/>
    <s v="PNG"/>
    <x v="3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1T00:00:00"/>
    <s v="11SKC"/>
    <s v="18:53:53 UTC"/>
    <n v="25.4"/>
    <x v="2"/>
    <s v="PNG"/>
    <x v="3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1T00:00:00"/>
    <s v="10SFJ"/>
    <s v="18:53:46 UTC"/>
    <n v="23.6"/>
    <x v="2"/>
    <s v="PNG"/>
    <x v="3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1T00:00:00"/>
    <s v="11SKD"/>
    <s v="18:53:39 UTC"/>
    <n v="32.4"/>
    <x v="2"/>
    <s v="PNG"/>
    <x v="3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5-01T00:00:00"/>
    <s v="10SGJ"/>
    <s v="18:53:39 UTC"/>
    <n v="21.2"/>
    <x v="2"/>
    <s v="PNG"/>
    <x v="3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9T00:00:00"/>
    <s v="10SFH"/>
    <s v="19:03:51 UTC"/>
    <n v="27.3"/>
    <x v="2"/>
    <s v="PNG"/>
    <x v="3"/>
    <x v="0"/>
    <n v="15.966666666666667"/>
    <n v="20"/>
    <x v="0"/>
    <s v="45045S2A_MSIL1CCDM-MLB-CLSTA4504502 Sunny (10%-30%)"/>
    <n v="1"/>
    <s v="20230630T185400"/>
    <d v="1905-07-15T00:00:00"/>
    <s v="04"/>
    <d v="1900-01-28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9T00:00:00"/>
    <s v="10SGH"/>
    <s v="19:03:48 UTC"/>
    <n v="21.5"/>
    <x v="2"/>
    <s v="PNG"/>
    <x v="3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9T00:00:00"/>
    <s v="11SKC"/>
    <s v="19:03:47 UTC"/>
    <n v="18.8"/>
    <x v="2"/>
    <s v="PNG"/>
    <x v="3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9T00:00:00"/>
    <s v="10SFJ"/>
    <s v="19:03:37 UTC"/>
    <n v="25.9"/>
    <x v="2"/>
    <s v="PNG"/>
    <x v="3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9T00:00:00"/>
    <s v="10SGJ"/>
    <s v="19:03:33 UTC"/>
    <n v="1.3"/>
    <x v="2"/>
    <s v="PNG"/>
    <x v="3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9T00:00:00"/>
    <s v="11SKD"/>
    <s v="19:03:33 UTC"/>
    <n v="1"/>
    <x v="2"/>
    <s v="PNG"/>
    <x v="3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6T00:00:00"/>
    <s v="10SFH"/>
    <s v="18:53:55 UTC"/>
    <n v="1.4"/>
    <x v="2"/>
    <s v="PNG"/>
    <x v="3"/>
    <x v="0"/>
    <n v="0.26666666666666666"/>
    <n v="10"/>
    <x v="0"/>
    <s v="45042S2A_MSIL1CCDM-MLB-CLSTA4504202 Sunny (10%-30%)"/>
    <n v="1"/>
    <s v="20230630T185400"/>
    <d v="1905-07-15T00:00:00"/>
    <s v="04"/>
    <d v="1900-01-25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6T00:00:00"/>
    <s v="10SGH"/>
    <s v="18:53:52 UTC"/>
    <n v="0"/>
    <x v="2"/>
    <s v="PNG"/>
    <x v="3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6T00:00:00"/>
    <s v="11SKC"/>
    <s v="18:53:51 UTC"/>
    <n v="0"/>
    <x v="2"/>
    <s v="PNG"/>
    <x v="3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6T00:00:00"/>
    <s v="10SFJ"/>
    <s v="18:53:44 UTC"/>
    <n v="0.2"/>
    <x v="2"/>
    <s v="PNG"/>
    <x v="3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6T00:00:00"/>
    <s v="10SGJ"/>
    <s v="18:53:37 UTC"/>
    <n v="0"/>
    <x v="2"/>
    <s v="PNG"/>
    <x v="3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6T00:00:00"/>
    <s v="11SKD"/>
    <s v="18:53:36 UTC"/>
    <n v="0"/>
    <x v="2"/>
    <s v="PNG"/>
    <x v="3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4T00:00:00"/>
    <s v="10SFH"/>
    <s v="19:03:53 UTC"/>
    <n v="0"/>
    <x v="2"/>
    <s v="PNG"/>
    <x v="3"/>
    <x v="0"/>
    <n v="0.63333333333333341"/>
    <n v="10"/>
    <x v="0"/>
    <s v="45040S2A_MSIL1CCDM-MLB-CLSTA4504002 Sunny (10%-30%)"/>
    <n v="1"/>
    <s v="20230630T185400"/>
    <d v="1905-07-15T00:00:00"/>
    <s v="04"/>
    <d v="1900-01-23T00:00:00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4T00:00:00"/>
    <s v="11SKC"/>
    <s v="19:03:49 UTC"/>
    <n v="0"/>
    <x v="2"/>
    <s v="PNG"/>
    <x v="3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4T00:00:00"/>
    <s v="10SGH"/>
    <s v="19:03:49 UTC"/>
    <n v="0.2"/>
    <x v="2"/>
    <s v="PNG"/>
    <x v="3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4T00:00:00"/>
    <s v="10SFJ"/>
    <s v="19:03:39 UTC"/>
    <n v="3.6"/>
    <x v="2"/>
    <s v="PNG"/>
    <x v="3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4T00:00:00"/>
    <s v="10SGJ"/>
    <s v="19:03:35 UTC"/>
    <n v="0"/>
    <x v="2"/>
    <s v="PNG"/>
    <x v="3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4T00:00:00"/>
    <s v="11SKD"/>
    <s v="19:03:34 UTC"/>
    <n v="0"/>
    <x v="2"/>
    <s v="PNG"/>
    <x v="3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1T00:00:00"/>
    <s v="10SFH"/>
    <s v="18:53:57 UTC"/>
    <n v="90.1"/>
    <x v="2"/>
    <s v="PNG"/>
    <x v="3"/>
    <x v="0"/>
    <n v="32.583333333333336"/>
    <n v="40"/>
    <x v="1"/>
    <s v="45037S2A_MSIL1CCDM-MLB-CLSTA4503703 Cloudy (40%-90%)"/>
    <n v="1"/>
    <s v="20230630T185400"/>
    <d v="1905-07-15T00:00:00"/>
    <s v="04"/>
    <d v="1900-01-20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1T00:00:00"/>
    <s v="10SGH"/>
    <s v="18:53:54 UTC"/>
    <n v="28.4"/>
    <x v="2"/>
    <s v="PNG"/>
    <x v="3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1T00:00:00"/>
    <s v="11SKC"/>
    <s v="18:53:53 UTC"/>
    <n v="13.9"/>
    <x v="2"/>
    <s v="PNG"/>
    <x v="3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1T00:00:00"/>
    <s v="10SFJ"/>
    <s v="18:53:46 UTC"/>
    <n v="41.4"/>
    <x v="2"/>
    <s v="PNG"/>
    <x v="3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1T00:00:00"/>
    <s v="10SGJ"/>
    <s v="18:53:39 UTC"/>
    <n v="9.3000000000000007"/>
    <x v="2"/>
    <s v="PNG"/>
    <x v="3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21T00:00:00"/>
    <s v="11SKD"/>
    <s v="18:53:38 UTC"/>
    <n v="12.4"/>
    <x v="2"/>
    <s v="PNG"/>
    <x v="3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9T00:00:00"/>
    <s v="10SFH"/>
    <s v="19:03:50 UTC"/>
    <n v="0.4"/>
    <x v="2"/>
    <s v="PNG"/>
    <x v="3"/>
    <x v="0"/>
    <n v="3.7333333333333338"/>
    <n v="10"/>
    <x v="0"/>
    <s v="45035S2A_MSIL1CCDM-MLB-CLSTA4503502 Sunny (10%-30%)"/>
    <n v="1"/>
    <s v="20230630T185400"/>
    <d v="1905-07-15T00:00:00"/>
    <s v="04"/>
    <d v="1900-01-18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9T00:00:00"/>
    <s v="10SGH"/>
    <s v="19:03:46 UTC"/>
    <n v="0.5"/>
    <x v="2"/>
    <s v="PNG"/>
    <x v="3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9T00:00:00"/>
    <s v="11SKC"/>
    <s v="19:03:45 UTC"/>
    <n v="0.2"/>
    <x v="2"/>
    <s v="PNG"/>
    <x v="3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9T00:00:00"/>
    <s v="10SFJ"/>
    <s v="19:03:35 UTC"/>
    <n v="14.9"/>
    <x v="2"/>
    <s v="PNG"/>
    <x v="3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9T00:00:00"/>
    <s v="10SGJ"/>
    <s v="19:03:32 UTC"/>
    <n v="4.0999999999999996"/>
    <x v="2"/>
    <s v="PNG"/>
    <x v="3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9T00:00:00"/>
    <s v="11SKD"/>
    <s v="19:03:31 UTC"/>
    <n v="2.2999999999999998"/>
    <x v="2"/>
    <s v="PNG"/>
    <x v="3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4T00:00:00"/>
    <s v="10SFH"/>
    <s v="19:03:52 UTC"/>
    <n v="2.1"/>
    <x v="2"/>
    <s v="PNG"/>
    <x v="3"/>
    <x v="0"/>
    <n v="1.1000000000000001"/>
    <n v="10"/>
    <x v="0"/>
    <s v="45030S2A_MSIL1CCDM-MLB-CLSTA4503002 Sunny (10%-30%)"/>
    <n v="1"/>
    <s v="20230630T185400"/>
    <d v="1905-07-15T00:00:00"/>
    <s v="04"/>
    <d v="1900-01-13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4T00:00:00"/>
    <s v="10SGH"/>
    <s v="19:03:48 UTC"/>
    <n v="1.3"/>
    <x v="2"/>
    <s v="PNG"/>
    <x v="3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4T00:00:00"/>
    <s v="11SKC"/>
    <s v="19:03:47 UTC"/>
    <n v="0.1"/>
    <x v="2"/>
    <s v="PNG"/>
    <x v="3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4T00:00:00"/>
    <s v="10SFJ"/>
    <s v="19:03:38 UTC"/>
    <n v="3.1"/>
    <x v="2"/>
    <s v="PNG"/>
    <x v="3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4T00:00:00"/>
    <s v="10SGJ"/>
    <s v="19:03:34 UTC"/>
    <n v="0"/>
    <x v="2"/>
    <s v="PNG"/>
    <x v="3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4T00:00:00"/>
    <s v="11SKD"/>
    <s v="19:03:33 UTC"/>
    <n v="0"/>
    <x v="2"/>
    <s v="PNG"/>
    <x v="3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1T00:00:00"/>
    <s v="10SFH"/>
    <s v="18:53:56 UTC"/>
    <n v="92.9"/>
    <x v="2"/>
    <s v="PNG"/>
    <x v="3"/>
    <x v="0"/>
    <n v="47.816666666666663"/>
    <n v="50"/>
    <x v="1"/>
    <s v="45027S2A_MSIL1CCDM-MLB-CLSTA4502703 Cloudy (40%-90%)"/>
    <n v="1"/>
    <s v="20230630T185400"/>
    <d v="1905-07-15T00:00:00"/>
    <s v="04"/>
    <d v="1900-01-10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1T00:00:00"/>
    <s v="10SGH"/>
    <s v="18:53:53 UTC"/>
    <n v="33.799999999999997"/>
    <x v="2"/>
    <s v="PNG"/>
    <x v="3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1T00:00:00"/>
    <s v="11SKC"/>
    <s v="18:53:52 UTC"/>
    <n v="26.7"/>
    <x v="2"/>
    <s v="PNG"/>
    <x v="3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1T00:00:00"/>
    <s v="10SFJ"/>
    <s v="18:53:45 UTC"/>
    <n v="36.5"/>
    <x v="2"/>
    <s v="PNG"/>
    <x v="3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1T00:00:00"/>
    <s v="11SKD"/>
    <s v="18:53:38 UTC"/>
    <n v="52"/>
    <x v="2"/>
    <s v="PNG"/>
    <x v="3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11T00:00:00"/>
    <s v="10SGJ"/>
    <s v="18:53:38 UTC"/>
    <n v="45"/>
    <x v="2"/>
    <s v="PNG"/>
    <x v="3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9T00:00:00"/>
    <s v="10SFH"/>
    <s v="19:03:51 UTC"/>
    <n v="1.7"/>
    <x v="2"/>
    <s v="PNG"/>
    <x v="3"/>
    <x v="0"/>
    <n v="0.58333333333333337"/>
    <n v="10"/>
    <x v="0"/>
    <s v="45025S2A_MSIL1CCDM-MLB-CLSTA4502502 Sunny (10%-30%)"/>
    <n v="1"/>
    <s v="20230630T185400"/>
    <d v="1905-07-15T00:00:00"/>
    <s v="04"/>
    <s v="09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9T00:00:00"/>
    <s v="10SGH"/>
    <s v="19:03:48 UTC"/>
    <n v="0.1"/>
    <x v="2"/>
    <s v="PNG"/>
    <x v="3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9T00:00:00"/>
    <s v="11SKC"/>
    <s v="19:03:47 UTC"/>
    <n v="0"/>
    <x v="2"/>
    <s v="PNG"/>
    <x v="3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9T00:00:00"/>
    <s v="10SFJ"/>
    <s v="19:03:37 UTC"/>
    <n v="1.7"/>
    <x v="2"/>
    <s v="PNG"/>
    <x v="3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9T00:00:00"/>
    <s v="10SGJ"/>
    <s v="19:03:33 UTC"/>
    <n v="0"/>
    <x v="2"/>
    <s v="PNG"/>
    <x v="3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9T00:00:00"/>
    <s v="11SKD"/>
    <s v="19:03:32 UTC"/>
    <n v="0"/>
    <x v="2"/>
    <s v="PNG"/>
    <x v="3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6T00:00:00"/>
    <s v="10SFH"/>
    <s v="18:53:55 UTC"/>
    <n v="0.5"/>
    <x v="2"/>
    <s v="PNG"/>
    <x v="3"/>
    <x v="0"/>
    <n v="0.53333333333333333"/>
    <n v="10"/>
    <x v="0"/>
    <s v="45022S2A_MSIL1CCDM-MLB-CLSTA4502202 Sunny (10%-30%)"/>
    <n v="1"/>
    <s v="20230630T185400"/>
    <d v="1905-07-15T00:00:00"/>
    <s v="04"/>
    <s v="06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6T00:00:00"/>
    <s v="10SGH"/>
    <s v="18:53:51 UTC"/>
    <n v="0"/>
    <x v="2"/>
    <s v="PNG"/>
    <x v="3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6T00:00:00"/>
    <s v="11SKC"/>
    <s v="18:53:51 UTC"/>
    <n v="0"/>
    <x v="2"/>
    <s v="PNG"/>
    <x v="3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6T00:00:00"/>
    <s v="10SFJ"/>
    <s v="18:53:43 UTC"/>
    <n v="0"/>
    <x v="2"/>
    <s v="PNG"/>
    <x v="3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6T00:00:00"/>
    <s v="10SGJ"/>
    <s v="18:53:37 UTC"/>
    <n v="1.4"/>
    <x v="2"/>
    <s v="PNG"/>
    <x v="3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6T00:00:00"/>
    <s v="11SKD"/>
    <s v="18:53:36 UTC"/>
    <n v="1.3"/>
    <x v="2"/>
    <s v="PNG"/>
    <x v="3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4T00:00:00"/>
    <s v="10SFH"/>
    <s v="19:03:54 UTC"/>
    <n v="0.2"/>
    <x v="2"/>
    <s v="PNG"/>
    <x v="3"/>
    <x v="0"/>
    <n v="4"/>
    <n v="10"/>
    <x v="0"/>
    <s v="45020S2A_MSIL1CCDM-MLB-CLSTA4502002 Sunny (10%-30%)"/>
    <n v="1"/>
    <s v="20230630T185400"/>
    <d v="1905-07-15T00:00:00"/>
    <s v="04"/>
    <s v="04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4T00:00:00"/>
    <s v="10SGH"/>
    <s v="19:03:51 UTC"/>
    <n v="1.2"/>
    <x v="2"/>
    <s v="PNG"/>
    <x v="3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4T00:00:00"/>
    <s v="11SKC"/>
    <s v="19:03:50 UTC"/>
    <n v="0.7"/>
    <x v="2"/>
    <s v="PNG"/>
    <x v="3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4T00:00:00"/>
    <s v="10SFJ"/>
    <s v="19:03:40 UTC"/>
    <n v="3.1"/>
    <x v="2"/>
    <s v="PNG"/>
    <x v="3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4T00:00:00"/>
    <s v="10SGJ"/>
    <s v="19:03:36 UTC"/>
    <n v="8.6"/>
    <x v="2"/>
    <s v="PNG"/>
    <x v="3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4T00:00:00"/>
    <s v="11SKD"/>
    <s v="19:03:35 UTC"/>
    <n v="10.199999999999999"/>
    <x v="2"/>
    <s v="PNG"/>
    <x v="3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1T00:00:00"/>
    <s v="10SFH"/>
    <s v="18:53:59 UTC"/>
    <n v="0"/>
    <x v="2"/>
    <s v="PNG"/>
    <x v="3"/>
    <x v="0"/>
    <n v="14.949999999999998"/>
    <n v="20"/>
    <x v="0"/>
    <s v="45017S2A_MSIL1CCDM-MLB-CLSTA4501702 Sunny (10%-30%)"/>
    <n v="1"/>
    <s v="20230630T185400"/>
    <d v="1905-07-15T00:00:00"/>
    <s v="04"/>
    <s v="01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1T00:00:00"/>
    <s v="10SGH"/>
    <s v="18:53:55 UTC"/>
    <n v="1.3"/>
    <x v="2"/>
    <s v="PNG"/>
    <x v="3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1T00:00:00"/>
    <s v="11SKC"/>
    <s v="18:53:54 UTC"/>
    <n v="1.2"/>
    <x v="2"/>
    <s v="PNG"/>
    <x v="3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1T00:00:00"/>
    <s v="10SFJ"/>
    <s v="18:53:47 UTC"/>
    <n v="40.5"/>
    <x v="2"/>
    <s v="PNG"/>
    <x v="3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1T00:00:00"/>
    <s v="10SGJ"/>
    <s v="18:53:40 UTC"/>
    <n v="26.8"/>
    <x v="2"/>
    <s v="PNG"/>
    <x v="3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4-01T00:00:00"/>
    <s v="11SKD"/>
    <s v="18:53:40 UTC"/>
    <n v="19.899999999999999"/>
    <x v="2"/>
    <s v="PNG"/>
    <x v="3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30T00:00:00"/>
    <s v="10SFH"/>
    <s v="19:03:49 UTC"/>
    <n v="33.799999999999997"/>
    <x v="2"/>
    <s v="PNG"/>
    <x v="3"/>
    <x v="0"/>
    <n v="34.833333333333336"/>
    <n v="40"/>
    <x v="1"/>
    <s v="45015S2A_MSIL1CCDM-MLB-CLSTA4501503 Cloudy (40%-90%)"/>
    <n v="1"/>
    <s v="20230630T185400"/>
    <d v="1905-07-15T00:00:00"/>
    <s v="03"/>
    <d v="1900-01-29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30T00:00:00"/>
    <s v="10SGH"/>
    <s v="19:03:46 UTC"/>
    <n v="60.1"/>
    <x v="2"/>
    <s v="PNG"/>
    <x v="3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30T00:00:00"/>
    <s v="11SKC"/>
    <s v="19:03:45 UTC"/>
    <n v="54.2"/>
    <x v="2"/>
    <s v="PNG"/>
    <x v="3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30T00:00:00"/>
    <s v="10SFJ"/>
    <s v="19:03:35 UTC"/>
    <n v="27.7"/>
    <x v="2"/>
    <s v="PNG"/>
    <x v="3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30T00:00:00"/>
    <s v="10SGJ"/>
    <s v="19:03:30 UTC"/>
    <n v="17.600000000000001"/>
    <x v="2"/>
    <s v="PNG"/>
    <x v="3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30T00:00:00"/>
    <s v="11SKD"/>
    <s v="19:03:30 UTC"/>
    <n v="15.6"/>
    <x v="2"/>
    <s v="PNG"/>
    <x v="3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7T00:00:00"/>
    <s v="10SFH"/>
    <s v="18:53:53 UTC"/>
    <n v="59"/>
    <x v="2"/>
    <s v="PNG"/>
    <x v="3"/>
    <x v="0"/>
    <n v="13.950000000000001"/>
    <n v="20"/>
    <x v="0"/>
    <s v="45012S2A_MSIL1CCDM-MLB-CLSTA4501202 Sunny (10%-30%)"/>
    <n v="1"/>
    <s v="20230630T185400"/>
    <d v="1905-07-15T00:00:00"/>
    <s v="03"/>
    <d v="1900-01-26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7T00:00:00"/>
    <s v="10SGH"/>
    <s v="18:53:50 UTC"/>
    <n v="12.7"/>
    <x v="2"/>
    <s v="PNG"/>
    <x v="3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7T00:00:00"/>
    <s v="11SKC"/>
    <s v="18:53:49 UTC"/>
    <n v="4.9000000000000004"/>
    <x v="2"/>
    <s v="PNG"/>
    <x v="3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7T00:00:00"/>
    <s v="10SFJ"/>
    <s v="18:53:42 UTC"/>
    <n v="6.8"/>
    <x v="2"/>
    <s v="PNG"/>
    <x v="3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7T00:00:00"/>
    <s v="10SGJ"/>
    <s v="18:53:35 UTC"/>
    <n v="0.3"/>
    <x v="2"/>
    <s v="PNG"/>
    <x v="3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7T00:00:00"/>
    <s v="11SKD"/>
    <s v="18:53:34 UTC"/>
    <n v="0"/>
    <x v="2"/>
    <s v="PNG"/>
    <x v="3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5T00:00:00"/>
    <s v="10SFH"/>
    <s v="19:03:54 UTC"/>
    <n v="24.2"/>
    <x v="2"/>
    <s v="PNG"/>
    <x v="3"/>
    <x v="0"/>
    <n v="20.383333333333336"/>
    <n v="30"/>
    <x v="0"/>
    <s v="45010S2A_MSIL1CCDM-MLB-CLSTA4501002 Sunny (10%-30%)"/>
    <n v="1"/>
    <s v="20230630T185400"/>
    <d v="1905-07-15T00:00:00"/>
    <s v="03"/>
    <d v="1900-01-24T00:00:00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5T00:00:00"/>
    <s v="10SGH"/>
    <s v="19:03:50 UTC"/>
    <n v="7.5"/>
    <x v="2"/>
    <s v="PNG"/>
    <x v="3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5T00:00:00"/>
    <s v="11SKC"/>
    <s v="19:03:49 UTC"/>
    <n v="5.8"/>
    <x v="2"/>
    <s v="PNG"/>
    <x v="3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5T00:00:00"/>
    <s v="10SFJ"/>
    <s v="19:03:39 UTC"/>
    <n v="51.9"/>
    <x v="2"/>
    <s v="PNG"/>
    <x v="3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5T00:00:00"/>
    <s v="10SGJ"/>
    <s v="19:03:36 UTC"/>
    <n v="17"/>
    <x v="2"/>
    <s v="PNG"/>
    <x v="3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5T00:00:00"/>
    <s v="11SKD"/>
    <s v="19:03:35 UTC"/>
    <n v="15.9"/>
    <x v="2"/>
    <s v="PNG"/>
    <x v="3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2T00:00:00"/>
    <s v="10SFH"/>
    <s v="18:53:58 UTC"/>
    <n v="97.4"/>
    <x v="2"/>
    <s v="PNG"/>
    <x v="3"/>
    <x v="0"/>
    <n v="74.433333333333323"/>
    <n v="80"/>
    <x v="1"/>
    <s v="45007S2A_MSIL1CCDM-MLB-CLSTA4500703 Cloudy (40%-90%)"/>
    <n v="1"/>
    <s v="20230630T185400"/>
    <d v="1905-07-15T00:00:00"/>
    <s v="03"/>
    <d v="1900-01-21T00:00:00"/>
    <s v="18"/>
    <s v="53"/>
    <s v="5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2T00:00:00"/>
    <s v="10SGH"/>
    <s v="18:53:54 UTC"/>
    <n v="73.3"/>
    <x v="2"/>
    <s v="PNG"/>
    <x v="3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2T00:00:00"/>
    <s v="11SKC"/>
    <s v="18:53:53 UTC"/>
    <n v="62.4"/>
    <x v="2"/>
    <s v="PNG"/>
    <x v="3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2T00:00:00"/>
    <s v="10SFJ"/>
    <s v="18:53:46 UTC"/>
    <n v="92.1"/>
    <x v="2"/>
    <s v="PNG"/>
    <x v="3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2T00:00:00"/>
    <s v="10SGJ"/>
    <s v="18:53:39 UTC"/>
    <n v="65.099999999999994"/>
    <x v="2"/>
    <s v="PNG"/>
    <x v="3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2T00:00:00"/>
    <s v="11SKD"/>
    <s v="18:53:39 UTC"/>
    <n v="56.3"/>
    <x v="2"/>
    <s v="PNG"/>
    <x v="3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0T00:00:00"/>
    <s v="10SFH"/>
    <s v="19:03:49 UTC"/>
    <n v="29"/>
    <x v="2"/>
    <s v="PNG"/>
    <x v="3"/>
    <x v="0"/>
    <n v="23.45"/>
    <n v="30"/>
    <x v="0"/>
    <s v="45005S2A_MSIL1CCDM-MLB-CLSTA4500502 Sunny (10%-30%)"/>
    <n v="1"/>
    <s v="20230630T185400"/>
    <d v="1905-07-15T00:00:00"/>
    <s v="03"/>
    <d v="1900-01-19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0T00:00:00"/>
    <s v="10SGH"/>
    <s v="19:03:46 UTC"/>
    <n v="25.8"/>
    <x v="2"/>
    <s v="PNG"/>
    <x v="3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0T00:00:00"/>
    <s v="11SKC"/>
    <s v="19:03:45 UTC"/>
    <n v="18.899999999999999"/>
    <x v="2"/>
    <s v="PNG"/>
    <x v="3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0T00:00:00"/>
    <s v="10SFJ"/>
    <s v="19:03:35 UTC"/>
    <n v="46.3"/>
    <x v="2"/>
    <s v="PNG"/>
    <x v="3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0T00:00:00"/>
    <s v="11SKD"/>
    <s v="19:03:31 UTC"/>
    <n v="6.2"/>
    <x v="2"/>
    <s v="PNG"/>
    <x v="3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20T00:00:00"/>
    <s v="10SGJ"/>
    <s v="19:03:31 UTC"/>
    <n v="14.5"/>
    <x v="2"/>
    <s v="PNG"/>
    <x v="3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7T00:00:00"/>
    <s v="10SFH"/>
    <s v="18:53:53 UTC"/>
    <n v="3.7"/>
    <x v="2"/>
    <s v="PNG"/>
    <x v="3"/>
    <x v="0"/>
    <n v="0.6166666666666667"/>
    <n v="10"/>
    <x v="0"/>
    <s v="45002S2A_MSIL1CCDM-MLB-CLSTA4500202 Sunny (10%-30%)"/>
    <n v="1"/>
    <s v="20230630T185400"/>
    <d v="1905-07-15T00:00:00"/>
    <s v="03"/>
    <d v="1900-01-16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7T00:00:00"/>
    <s v="10SGH"/>
    <s v="18:53:49 UTC"/>
    <n v="0"/>
    <x v="2"/>
    <s v="PNG"/>
    <x v="3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7T00:00:00"/>
    <s v="11SKC"/>
    <s v="18:53:48 UTC"/>
    <n v="0"/>
    <x v="2"/>
    <s v="PNG"/>
    <x v="3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7T00:00:00"/>
    <s v="10SFJ"/>
    <s v="18:53:42 UTC"/>
    <n v="0"/>
    <x v="2"/>
    <s v="PNG"/>
    <x v="3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7T00:00:00"/>
    <s v="10SGJ"/>
    <s v="18:53:35 UTC"/>
    <n v="0"/>
    <x v="2"/>
    <s v="PNG"/>
    <x v="3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7T00:00:00"/>
    <s v="11SKD"/>
    <s v="18:53:34 UTC"/>
    <n v="0"/>
    <x v="2"/>
    <s v="PNG"/>
    <x v="3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5T00:00:00"/>
    <s v="10SFH"/>
    <s v="19:03:55 UTC"/>
    <n v="39"/>
    <x v="2"/>
    <s v="PNG"/>
    <x v="3"/>
    <x v="0"/>
    <n v="16.683333333333334"/>
    <n v="20"/>
    <x v="0"/>
    <s v="45000S2A_MSIL1CCDM-MLB-CLSTA4500002 Sunny (10%-30%)"/>
    <n v="1"/>
    <s v="20230630T185400"/>
    <d v="1905-07-15T00:00:00"/>
    <s v="03"/>
    <d v="1900-01-14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5T00:00:00"/>
    <s v="10SGH"/>
    <s v="19:03:52 UTC"/>
    <n v="27.7"/>
    <x v="2"/>
    <s v="PNG"/>
    <x v="3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5T00:00:00"/>
    <s v="11SKC"/>
    <s v="19:03:51 UTC"/>
    <n v="19"/>
    <x v="2"/>
    <s v="PNG"/>
    <x v="3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5T00:00:00"/>
    <s v="10SFJ"/>
    <s v="19:03:41 UTC"/>
    <n v="0.3"/>
    <x v="2"/>
    <s v="PNG"/>
    <x v="3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5T00:00:00"/>
    <s v="10SGJ"/>
    <s v="19:03:37 UTC"/>
    <n v="6.4"/>
    <x v="2"/>
    <s v="PNG"/>
    <x v="3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5T00:00:00"/>
    <s v="11SKD"/>
    <s v="19:03:36 UTC"/>
    <n v="7.7"/>
    <x v="2"/>
    <s v="PNG"/>
    <x v="3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2T00:00:00"/>
    <s v="10SFH"/>
    <s v="18:53:59 UTC"/>
    <n v="100"/>
    <x v="2"/>
    <s v="PNG"/>
    <x v="3"/>
    <x v="0"/>
    <n v="94.483333333333348"/>
    <n v="100"/>
    <x v="2"/>
    <s v="44997S2A_MSIL1CCDM-MLB-CLSTA4499704 Overcast (100%)"/>
    <n v="1"/>
    <s v="20230630T185400"/>
    <d v="1905-07-15T00:00:00"/>
    <s v="03"/>
    <d v="1900-01-11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2T00:00:00"/>
    <s v="10SGH"/>
    <s v="18:53:56 UTC"/>
    <n v="96"/>
    <x v="2"/>
    <s v="PNG"/>
    <x v="3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2T00:00:00"/>
    <s v="11SKC"/>
    <s v="18:53:55 UTC"/>
    <n v="89.3"/>
    <x v="2"/>
    <s v="PNG"/>
    <x v="3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2T00:00:00"/>
    <s v="10SFJ"/>
    <s v="18:53:48 UTC"/>
    <n v="99.9"/>
    <x v="2"/>
    <s v="PNG"/>
    <x v="3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2T00:00:00"/>
    <s v="11SKD"/>
    <s v="18:53:41 UTC"/>
    <n v="89.8"/>
    <x v="2"/>
    <s v="PNG"/>
    <x v="3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2T00:00:00"/>
    <s v="10SGJ"/>
    <s v="18:53:41 UTC"/>
    <n v="91.9"/>
    <x v="2"/>
    <s v="PNG"/>
    <x v="3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0T00:00:00"/>
    <s v="10SFH"/>
    <s v="19:03:46 UTC"/>
    <n v="100"/>
    <x v="2"/>
    <s v="PNG"/>
    <x v="3"/>
    <x v="0"/>
    <n v="95.75"/>
    <n v="100"/>
    <x v="2"/>
    <s v="44995S2A_MSIL1CCDM-MLB-CLSTA4499504 Overcast (100%)"/>
    <n v="1"/>
    <s v="20230630T185400"/>
    <d v="1905-07-15T00:00:00"/>
    <s v="03"/>
    <d v="1900-01-09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0T00:00:00"/>
    <s v="10SGH"/>
    <s v="19:03:43 UTC"/>
    <n v="98.9"/>
    <x v="2"/>
    <s v="PNG"/>
    <x v="3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0T00:00:00"/>
    <s v="11SKC"/>
    <s v="19:03:42 UTC"/>
    <n v="98.3"/>
    <x v="2"/>
    <s v="PNG"/>
    <x v="3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0T00:00:00"/>
    <s v="10SFJ"/>
    <s v="19:03:32 UTC"/>
    <n v="98.3"/>
    <x v="2"/>
    <s v="PNG"/>
    <x v="3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0T00:00:00"/>
    <s v="10SGJ"/>
    <s v="19:03:28 UTC"/>
    <n v="90.3"/>
    <x v="2"/>
    <s v="PNG"/>
    <x v="3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10T00:00:00"/>
    <s v="11SKD"/>
    <s v="19:03:27 UTC"/>
    <n v="88.7"/>
    <x v="2"/>
    <s v="PNG"/>
    <x v="3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7T00:00:00"/>
    <s v="10SFH"/>
    <s v="18:53:51 UTC"/>
    <n v="59.8"/>
    <x v="2"/>
    <s v="PNG"/>
    <x v="3"/>
    <x v="0"/>
    <n v="55.566666666666663"/>
    <n v="60"/>
    <x v="1"/>
    <s v="44992S2A_MSIL1CCDM-MLB-CLSTA4499203 Cloudy (40%-90%)"/>
    <n v="1"/>
    <s v="20230630T185400"/>
    <d v="1905-07-15T00:00:00"/>
    <s v="03"/>
    <s v="07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7T00:00:00"/>
    <s v="10SGH"/>
    <s v="18:53:47 UTC"/>
    <n v="41.2"/>
    <x v="2"/>
    <s v="PNG"/>
    <x v="3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7T00:00:00"/>
    <s v="11SKC"/>
    <s v="18:53:46 UTC"/>
    <n v="28.5"/>
    <x v="2"/>
    <s v="PNG"/>
    <x v="3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7T00:00:00"/>
    <s v="10SFJ"/>
    <s v="18:53:39 UTC"/>
    <n v="84.2"/>
    <x v="2"/>
    <s v="PNG"/>
    <x v="3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7T00:00:00"/>
    <s v="10SGJ"/>
    <s v="18:53:33 UTC"/>
    <n v="63.4"/>
    <x v="2"/>
    <s v="PNG"/>
    <x v="3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7T00:00:00"/>
    <s v="11SKD"/>
    <s v="18:53:32 UTC"/>
    <n v="56.3"/>
    <x v="2"/>
    <s v="PNG"/>
    <x v="3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5T00:00:00"/>
    <s v="10SFH"/>
    <s v="19:03:54 UTC"/>
    <n v="55.7"/>
    <x v="2"/>
    <s v="PNG"/>
    <x v="3"/>
    <x v="0"/>
    <n v="78.183333333333323"/>
    <n v="80"/>
    <x v="1"/>
    <s v="44990S2A_MSIL1CCDM-MLB-CLSTA4499003 Cloudy (40%-90%)"/>
    <n v="1"/>
    <s v="20230630T185400"/>
    <d v="1905-07-15T00:00:00"/>
    <s v="03"/>
    <s v="05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5T00:00:00"/>
    <s v="10SGH"/>
    <s v="19:03:50 UTC"/>
    <n v="89.7"/>
    <x v="2"/>
    <s v="PNG"/>
    <x v="3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5T00:00:00"/>
    <s v="11SKC"/>
    <s v="19:03:49 UTC"/>
    <n v="98.5"/>
    <x v="2"/>
    <s v="PNG"/>
    <x v="3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5T00:00:00"/>
    <s v="10SFJ"/>
    <s v="19:03:40 UTC"/>
    <n v="64.5"/>
    <x v="2"/>
    <s v="PNG"/>
    <x v="3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5T00:00:00"/>
    <s v="10SGJ"/>
    <s v="19:03:36 UTC"/>
    <n v="80.5"/>
    <x v="2"/>
    <s v="PNG"/>
    <x v="3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5T00:00:00"/>
    <s v="11SKD"/>
    <s v="19:03:35 UTC"/>
    <n v="80.2"/>
    <x v="2"/>
    <s v="PNG"/>
    <x v="3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2T00:00:00"/>
    <s v="10SFH"/>
    <s v="18:53:56 UTC"/>
    <n v="6.8"/>
    <x v="2"/>
    <s v="PNG"/>
    <x v="3"/>
    <x v="0"/>
    <n v="3.9833333333333338"/>
    <n v="10"/>
    <x v="0"/>
    <s v="44987S2A_MSIL1CCDM-MLB-CLSTA4498702 Sunny (10%-30%)"/>
    <n v="1"/>
    <s v="20230630T185400"/>
    <d v="1905-07-15T00:00:00"/>
    <s v="03"/>
    <s v="02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2T00:00:00"/>
    <s v="10SGH"/>
    <s v="18:53:53 UTC"/>
    <n v="0.7"/>
    <x v="2"/>
    <s v="PNG"/>
    <x v="3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2T00:00:00"/>
    <s v="11SKC"/>
    <s v="18:53:52 UTC"/>
    <n v="0"/>
    <x v="2"/>
    <s v="PNG"/>
    <x v="3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2T00:00:00"/>
    <s v="10SFJ"/>
    <s v="18:53:45 UTC"/>
    <n v="15.7"/>
    <x v="2"/>
    <s v="PNG"/>
    <x v="3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2T00:00:00"/>
    <s v="10SGJ"/>
    <s v="18:53:38 UTC"/>
    <n v="0.6"/>
    <x v="2"/>
    <s v="PNG"/>
    <x v="3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3-02T00:00:00"/>
    <s v="11SKD"/>
    <s v="18:53:37 UTC"/>
    <n v="0.1"/>
    <x v="2"/>
    <s v="PNG"/>
    <x v="3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8T00:00:00"/>
    <s v="10SFH"/>
    <s v="19:03:48 UTC"/>
    <n v="100"/>
    <x v="2"/>
    <s v="PNG"/>
    <x v="3"/>
    <x v="0"/>
    <n v="99.899999999999991"/>
    <n v="100"/>
    <x v="2"/>
    <s v="44985S2A_MSIL1CCDM-MLB-CLSTA4498504 Overcast (100%)"/>
    <n v="1"/>
    <s v="20230630T185400"/>
    <d v="1905-07-15T00:00:00"/>
    <s v="02"/>
    <d v="1900-01-27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8T00:00:00"/>
    <s v="10SGH"/>
    <s v="19:03:45 UTC"/>
    <n v="100"/>
    <x v="2"/>
    <s v="PNG"/>
    <x v="3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8T00:00:00"/>
    <s v="11SKC"/>
    <s v="19:03:44 UTC"/>
    <n v="100"/>
    <x v="2"/>
    <s v="PNG"/>
    <x v="3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8T00:00:00"/>
    <s v="10SFJ"/>
    <s v="19:03:34 UTC"/>
    <n v="99.6"/>
    <x v="2"/>
    <s v="PNG"/>
    <x v="3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8T00:00:00"/>
    <s v="10SGJ"/>
    <s v="19:03:30 UTC"/>
    <n v="99.9"/>
    <x v="2"/>
    <s v="PNG"/>
    <x v="3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8T00:00:00"/>
    <s v="11SKD"/>
    <s v="19:03:30 UTC"/>
    <n v="99.9"/>
    <x v="2"/>
    <s v="PNG"/>
    <x v="3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5T00:00:00"/>
    <s v="10SFH"/>
    <s v="18:53:53 UTC"/>
    <n v="100"/>
    <x v="2"/>
    <s v="PNG"/>
    <x v="3"/>
    <x v="0"/>
    <n v="99.166666666666671"/>
    <n v="100"/>
    <x v="2"/>
    <s v="44982S2A_MSIL1CCDM-MLB-CLSTA4498204 Overcast (100%)"/>
    <n v="1"/>
    <s v="20230630T185400"/>
    <d v="1905-07-15T00:00:00"/>
    <s v="02"/>
    <d v="1900-01-24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5T00:00:00"/>
    <s v="10SGH"/>
    <s v="18:53:49 UTC"/>
    <n v="100"/>
    <x v="2"/>
    <s v="PNG"/>
    <x v="3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5T00:00:00"/>
    <s v="11SKC"/>
    <s v="18:53:48 UTC"/>
    <n v="100"/>
    <x v="2"/>
    <s v="PNG"/>
    <x v="3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5T00:00:00"/>
    <s v="10SFJ"/>
    <s v="18:53:41 UTC"/>
    <n v="100"/>
    <x v="2"/>
    <s v="PNG"/>
    <x v="3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5T00:00:00"/>
    <s v="10SGJ"/>
    <s v="18:53:35 UTC"/>
    <n v="97.4"/>
    <x v="2"/>
    <s v="PNG"/>
    <x v="3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5T00:00:00"/>
    <s v="11SKD"/>
    <s v="18:53:34 UTC"/>
    <n v="97.6"/>
    <x v="2"/>
    <s v="PNG"/>
    <x v="3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3T00:00:00"/>
    <s v="10SFH"/>
    <s v="19:03:51 UTC"/>
    <n v="96.3"/>
    <x v="2"/>
    <s v="PNG"/>
    <x v="3"/>
    <x v="0"/>
    <n v="96.133333333333326"/>
    <n v="100"/>
    <x v="2"/>
    <s v="44980S2A_MSIL1CCDM-MLB-CLSTA4498004 Overcast (100%)"/>
    <n v="1"/>
    <s v="20230630T185400"/>
    <d v="1905-07-15T00:00:00"/>
    <s v="02"/>
    <d v="1900-01-22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3T00:00:00"/>
    <s v="10SGH"/>
    <s v="19:03:48 UTC"/>
    <n v="99.6"/>
    <x v="2"/>
    <s v="PNG"/>
    <x v="3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3T00:00:00"/>
    <s v="11SKC"/>
    <s v="19:03:47 UTC"/>
    <n v="99.5"/>
    <x v="2"/>
    <s v="PNG"/>
    <x v="3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3T00:00:00"/>
    <s v="10SFJ"/>
    <s v="19:03:37 UTC"/>
    <n v="96.1"/>
    <x v="2"/>
    <s v="PNG"/>
    <x v="3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3T00:00:00"/>
    <s v="10SGJ"/>
    <s v="19:03:33 UTC"/>
    <n v="93"/>
    <x v="2"/>
    <s v="PNG"/>
    <x v="3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3T00:00:00"/>
    <s v="11SKD"/>
    <s v="19:03:32 UTC"/>
    <n v="92.3"/>
    <x v="2"/>
    <s v="PNG"/>
    <x v="3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0T00:00:00"/>
    <s v="10SFH"/>
    <s v="18:53:55 UTC"/>
    <n v="100"/>
    <x v="2"/>
    <s v="PNG"/>
    <x v="3"/>
    <x v="0"/>
    <n v="42.266666666666673"/>
    <n v="50"/>
    <x v="1"/>
    <s v="44977S2A_MSIL1CCDM-MLB-CLSTA4497703 Cloudy (40%-90%)"/>
    <n v="1"/>
    <s v="20230630T185400"/>
    <d v="1905-07-15T00:00:00"/>
    <s v="02"/>
    <d v="1900-01-19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0T00:00:00"/>
    <s v="10SGH"/>
    <s v="18:53:51 UTC"/>
    <n v="31.6"/>
    <x v="2"/>
    <s v="PNG"/>
    <x v="3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0T00:00:00"/>
    <s v="11SKC"/>
    <s v="18:53:50 UTC"/>
    <n v="11.8"/>
    <x v="2"/>
    <s v="PNG"/>
    <x v="3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0T00:00:00"/>
    <s v="10SFJ"/>
    <s v="18:53:43 UTC"/>
    <n v="75"/>
    <x v="2"/>
    <s v="PNG"/>
    <x v="3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0T00:00:00"/>
    <s v="10SGJ"/>
    <s v="18:53:36 UTC"/>
    <n v="19.8"/>
    <x v="2"/>
    <s v="PNG"/>
    <x v="3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20T00:00:00"/>
    <s v="11SKD"/>
    <s v="18:53:36 UTC"/>
    <n v="15.4"/>
    <x v="2"/>
    <s v="PNG"/>
    <x v="3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8T00:00:00"/>
    <s v="10SFH"/>
    <s v="19:03:48 UTC"/>
    <n v="16.399999999999999"/>
    <x v="2"/>
    <s v="PNG"/>
    <x v="3"/>
    <x v="0"/>
    <n v="14.633333333333335"/>
    <n v="20"/>
    <x v="0"/>
    <s v="44975S2A_MSIL1CCDM-MLB-CLSTA4497502 Sunny (10%-30%)"/>
    <n v="1"/>
    <s v="20230630T185400"/>
    <d v="1905-07-15T00:00:00"/>
    <s v="02"/>
    <d v="1900-01-17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8T00:00:00"/>
    <s v="11SKC"/>
    <s v="19:03:44 UTC"/>
    <n v="0"/>
    <x v="2"/>
    <s v="PNG"/>
    <x v="3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8T00:00:00"/>
    <s v="10SGH"/>
    <s v="19:03:44 UTC"/>
    <n v="0.1"/>
    <x v="2"/>
    <s v="PNG"/>
    <x v="3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8T00:00:00"/>
    <s v="10SFJ"/>
    <s v="19:03:34 UTC"/>
    <n v="70.400000000000006"/>
    <x v="2"/>
    <s v="PNG"/>
    <x v="3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8T00:00:00"/>
    <s v="10SGJ"/>
    <s v="19:03:30 UTC"/>
    <n v="0.9"/>
    <x v="2"/>
    <s v="PNG"/>
    <x v="3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8T00:00:00"/>
    <s v="11SKD"/>
    <s v="19:03:29 UTC"/>
    <n v="0"/>
    <x v="2"/>
    <s v="PNG"/>
    <x v="3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5T00:00:00"/>
    <s v="10SFH"/>
    <s v="18:53:52 UTC"/>
    <n v="31"/>
    <x v="2"/>
    <s v="PNG"/>
    <x v="3"/>
    <x v="0"/>
    <n v="12.850000000000001"/>
    <n v="20"/>
    <x v="0"/>
    <s v="44972S2A_MSIL1CCDM-MLB-CLSTA4497202 Sunny (10%-30%)"/>
    <n v="1"/>
    <s v="20230630T185400"/>
    <d v="1905-07-15T00:00:00"/>
    <s v="02"/>
    <d v="1900-01-14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5T00:00:00"/>
    <s v="10SGH"/>
    <s v="18:53:48 UTC"/>
    <n v="16.2"/>
    <x v="2"/>
    <s v="PNG"/>
    <x v="3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5T00:00:00"/>
    <s v="11SKC"/>
    <s v="18:53:47 UTC"/>
    <n v="6.1"/>
    <x v="2"/>
    <s v="PNG"/>
    <x v="3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5T00:00:00"/>
    <s v="10SFJ"/>
    <s v="18:53:41 UTC"/>
    <n v="22.4"/>
    <x v="2"/>
    <s v="PNG"/>
    <x v="3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5T00:00:00"/>
    <s v="10SGJ"/>
    <s v="18:53:34 UTC"/>
    <n v="1"/>
    <x v="2"/>
    <s v="PNG"/>
    <x v="3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5T00:00:00"/>
    <s v="11SKD"/>
    <s v="18:53:33 UTC"/>
    <n v="0.4"/>
    <x v="2"/>
    <s v="PNG"/>
    <x v="3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3T00:00:00"/>
    <s v="10SFH"/>
    <s v="19:03:50 UTC"/>
    <n v="0"/>
    <x v="2"/>
    <s v="PNG"/>
    <x v="3"/>
    <x v="0"/>
    <n v="4.9999999999999996E-2"/>
    <n v="10"/>
    <x v="0"/>
    <s v="44970S2A_MSIL1CCDM-MLB-CLSTA4497002 Sunny (10%-30%)"/>
    <n v="1"/>
    <s v="20230630T185400"/>
    <d v="1905-07-15T00:00:00"/>
    <s v="02"/>
    <d v="1900-01-12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3T00:00:00"/>
    <s v="10SGH"/>
    <s v="19:03:46 UTC"/>
    <n v="0"/>
    <x v="2"/>
    <s v="PNG"/>
    <x v="3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3T00:00:00"/>
    <s v="11SKC"/>
    <s v="19:03:45 UTC"/>
    <n v="0"/>
    <x v="2"/>
    <s v="PNG"/>
    <x v="3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3T00:00:00"/>
    <s v="10SFJ"/>
    <s v="19:03:35 UTC"/>
    <n v="0.3"/>
    <x v="2"/>
    <s v="PNG"/>
    <x v="3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3T00:00:00"/>
    <s v="11SKD"/>
    <s v="19:03:31 UTC"/>
    <n v="0"/>
    <x v="2"/>
    <s v="PNG"/>
    <x v="3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3T00:00:00"/>
    <s v="10SGJ"/>
    <s v="19:03:31 UTC"/>
    <n v="0"/>
    <x v="2"/>
    <s v="PNG"/>
    <x v="3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0T00:00:00"/>
    <s v="10SFH"/>
    <s v="18:53:54 UTC"/>
    <n v="28.4"/>
    <x v="2"/>
    <s v="PNG"/>
    <x v="3"/>
    <x v="0"/>
    <n v="19.25"/>
    <n v="20"/>
    <x v="0"/>
    <s v="44967S2A_MSIL1CCDM-MLB-CLSTA4496702 Sunny (10%-30%)"/>
    <n v="1"/>
    <s v="20230630T185400"/>
    <d v="1905-07-15T00:00:00"/>
    <s v="02"/>
    <d v="1900-01-09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0T00:00:00"/>
    <s v="10SGH"/>
    <s v="18:53:50 UTC"/>
    <n v="15.4"/>
    <x v="2"/>
    <s v="PNG"/>
    <x v="3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0T00:00:00"/>
    <s v="11SKC"/>
    <s v="18:53:49 UTC"/>
    <n v="15.7"/>
    <x v="2"/>
    <s v="PNG"/>
    <x v="3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0T00:00:00"/>
    <s v="10SFJ"/>
    <s v="18:53:42 UTC"/>
    <n v="0"/>
    <x v="2"/>
    <s v="PNG"/>
    <x v="3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0T00:00:00"/>
    <s v="10SGJ"/>
    <s v="18:53:36 UTC"/>
    <n v="21.2"/>
    <x v="2"/>
    <s v="PNG"/>
    <x v="3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10T00:00:00"/>
    <s v="11SKD"/>
    <s v="18:53:35 UTC"/>
    <n v="34.799999999999997"/>
    <x v="2"/>
    <s v="PNG"/>
    <x v="3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8T00:00:00"/>
    <s v="10SFH"/>
    <s v="19:03:50 UTC"/>
    <n v="0.2"/>
    <x v="2"/>
    <s v="PNG"/>
    <x v="3"/>
    <x v="0"/>
    <n v="2"/>
    <n v="10"/>
    <x v="0"/>
    <s v="44965S2A_MSIL1CCDM-MLB-CLSTA4496502 Sunny (10%-30%)"/>
    <n v="1"/>
    <s v="20230630T185400"/>
    <d v="1905-07-15T00:00:00"/>
    <s v="02"/>
    <s v="08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8T00:00:00"/>
    <s v="10SGH"/>
    <s v="19:03:46 UTC"/>
    <n v="0"/>
    <x v="2"/>
    <s v="PNG"/>
    <x v="3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8T00:00:00"/>
    <s v="11SKC"/>
    <s v="19:03:45 UTC"/>
    <n v="0"/>
    <x v="2"/>
    <s v="PNG"/>
    <x v="3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8T00:00:00"/>
    <s v="10SFJ"/>
    <s v="19:03:36 UTC"/>
    <n v="11.8"/>
    <x v="2"/>
    <s v="PNG"/>
    <x v="3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8T00:00:00"/>
    <s v="10SGJ"/>
    <s v="19:03:32 UTC"/>
    <n v="0"/>
    <x v="2"/>
    <s v="PNG"/>
    <x v="3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8T00:00:00"/>
    <s v="11SKD"/>
    <s v="19:03:31 UTC"/>
    <n v="0"/>
    <x v="2"/>
    <s v="PNG"/>
    <x v="3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5T00:00:00"/>
    <s v="10SFH"/>
    <s v="18:53:54 UTC"/>
    <n v="53.8"/>
    <x v="2"/>
    <s v="PNG"/>
    <x v="3"/>
    <x v="0"/>
    <n v="58.033333333333339"/>
    <n v="60"/>
    <x v="1"/>
    <s v="44962S2A_MSIL1CCDM-MLB-CLSTA4496203 Cloudy (40%-90%)"/>
    <n v="1"/>
    <s v="20230630T185400"/>
    <d v="1905-07-15T00:00:00"/>
    <s v="02"/>
    <s v="05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5T00:00:00"/>
    <s v="10SGH"/>
    <s v="18:53:50 UTC"/>
    <n v="62.4"/>
    <x v="2"/>
    <s v="PNG"/>
    <x v="3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5T00:00:00"/>
    <s v="11SKC"/>
    <s v="18:53:50 UTC"/>
    <n v="60.9"/>
    <x v="2"/>
    <s v="PNG"/>
    <x v="3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5T00:00:00"/>
    <s v="10SFJ"/>
    <s v="18:53:43 UTC"/>
    <n v="69.400000000000006"/>
    <x v="2"/>
    <s v="PNG"/>
    <x v="3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5T00:00:00"/>
    <s v="10SGJ"/>
    <s v="18:53:36 UTC"/>
    <n v="54.6"/>
    <x v="2"/>
    <s v="PNG"/>
    <x v="3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5T00:00:00"/>
    <s v="11SKD"/>
    <s v="18:53:35 UTC"/>
    <n v="47.1"/>
    <x v="2"/>
    <s v="PNG"/>
    <x v="3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3T00:00:00"/>
    <s v="10SFH"/>
    <s v="19:03:48 UTC"/>
    <n v="99.2"/>
    <x v="2"/>
    <s v="PNG"/>
    <x v="3"/>
    <x v="0"/>
    <n v="85.983333333333348"/>
    <n v="90"/>
    <x v="1"/>
    <s v="44960S2A_MSIL1CCDM-MLB-CLSTA4496003 Cloudy (40%-90%)"/>
    <n v="1"/>
    <s v="20230630T185400"/>
    <d v="1905-07-15T00:00:00"/>
    <s v="02"/>
    <s v="03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3T00:00:00"/>
    <s v="11SKC"/>
    <s v="19:03:44 UTC"/>
    <n v="93.9"/>
    <x v="2"/>
    <s v="PNG"/>
    <x v="3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3T00:00:00"/>
    <s v="10SGH"/>
    <s v="19:03:44 UTC"/>
    <n v="96.2"/>
    <x v="2"/>
    <s v="PNG"/>
    <x v="3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3T00:00:00"/>
    <s v="10SFJ"/>
    <s v="19:03:34 UTC"/>
    <n v="87"/>
    <x v="2"/>
    <s v="PNG"/>
    <x v="3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3T00:00:00"/>
    <s v="10SGJ"/>
    <s v="19:03:30 UTC"/>
    <n v="71.900000000000006"/>
    <x v="2"/>
    <s v="PNG"/>
    <x v="3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2-03T00:00:00"/>
    <s v="11SKD"/>
    <s v="19:03:29 UTC"/>
    <n v="67.7"/>
    <x v="2"/>
    <s v="PNG"/>
    <x v="3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31T00:00:00"/>
    <s v="10SFH"/>
    <s v="18:53:52 UTC"/>
    <n v="0"/>
    <x v="2"/>
    <s v="PNG"/>
    <x v="3"/>
    <x v="0"/>
    <n v="3.3333333333333333E-2"/>
    <n v="10"/>
    <x v="0"/>
    <s v="44957S2A_MSIL1CCDM-MLB-CLSTA4495702 Sunny (10%-30%)"/>
    <n v="1"/>
    <s v="20230630T185400"/>
    <d v="1905-07-15T00:00:00"/>
    <s v="01"/>
    <d v="1900-01-30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31T00:00:00"/>
    <s v="10SGH"/>
    <s v="18:53:49 UTC"/>
    <n v="0"/>
    <x v="2"/>
    <s v="PNG"/>
    <x v="3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31T00:00:00"/>
    <s v="11SKC"/>
    <s v="18:53:48 UTC"/>
    <n v="0.1"/>
    <x v="2"/>
    <s v="PNG"/>
    <x v="3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31T00:00:00"/>
    <s v="10SFJ"/>
    <s v="18:53:41 UTC"/>
    <n v="0"/>
    <x v="2"/>
    <s v="PNG"/>
    <x v="3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31T00:00:00"/>
    <s v="10SGJ"/>
    <s v="18:53:34 UTC"/>
    <n v="0"/>
    <x v="2"/>
    <s v="PNG"/>
    <x v="3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31T00:00:00"/>
    <s v="11SKD"/>
    <s v="18:53:33 UTC"/>
    <n v="0.1"/>
    <x v="2"/>
    <s v="PNG"/>
    <x v="3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9T00:00:00"/>
    <s v="10SFH"/>
    <s v="19:03:49 UTC"/>
    <n v="88.6"/>
    <x v="2"/>
    <s v="PNG"/>
    <x v="3"/>
    <x v="0"/>
    <n v="93.75"/>
    <n v="100"/>
    <x v="2"/>
    <s v="44955S2A_MSIL1CCDM-MLB-CLSTA4495504 Overcast (100%)"/>
    <n v="1"/>
    <s v="20230630T185400"/>
    <d v="1905-07-15T00:00:00"/>
    <s v="01"/>
    <d v="1900-01-28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9T00:00:00"/>
    <s v="10SGH"/>
    <s v="19:03:46 UTC"/>
    <n v="96.8"/>
    <x v="2"/>
    <s v="PNG"/>
    <x v="3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9T00:00:00"/>
    <s v="11SKC"/>
    <s v="19:03:45 UTC"/>
    <n v="95.6"/>
    <x v="2"/>
    <s v="PNG"/>
    <x v="3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9T00:00:00"/>
    <s v="10SFJ"/>
    <s v="19:03:35 UTC"/>
    <n v="99"/>
    <x v="2"/>
    <s v="PNG"/>
    <x v="3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9T00:00:00"/>
    <s v="10SGJ"/>
    <s v="19:03:31 UTC"/>
    <n v="91.6"/>
    <x v="2"/>
    <s v="PNG"/>
    <x v="3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9T00:00:00"/>
    <s v="11SKD"/>
    <s v="19:03:30 UTC"/>
    <n v="90.9"/>
    <x v="2"/>
    <s v="PNG"/>
    <x v="3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6T00:00:00"/>
    <s v="10SFH"/>
    <s v="18:53:53 UTC"/>
    <n v="0"/>
    <x v="2"/>
    <s v="PNG"/>
    <x v="3"/>
    <x v="0"/>
    <n v="0"/>
    <n v="0"/>
    <x v="3"/>
    <s v="44952S2A_MSIL1CCDM-MLB-CLSTA4495201 Clear (0%)"/>
    <n v="1"/>
    <s v="20230630T185400"/>
    <d v="1905-07-15T00:00:00"/>
    <s v="01"/>
    <d v="1900-01-25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6T00:00:00"/>
    <s v="10SGH"/>
    <s v="18:53:49 UTC"/>
    <n v="0"/>
    <x v="2"/>
    <s v="PNG"/>
    <x v="3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6T00:00:00"/>
    <s v="11SKC"/>
    <s v="18:53:48 UTC"/>
    <n v="0"/>
    <x v="2"/>
    <s v="PNG"/>
    <x v="3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6T00:00:00"/>
    <s v="10SFJ"/>
    <s v="18:53:41 UTC"/>
    <n v="0"/>
    <x v="2"/>
    <s v="PNG"/>
    <x v="3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6T00:00:00"/>
    <s v="10SGJ"/>
    <s v="18:53:34 UTC"/>
    <n v="0"/>
    <x v="2"/>
    <s v="PNG"/>
    <x v="3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6T00:00:00"/>
    <s v="11SKD"/>
    <s v="18:53:34 UTC"/>
    <n v="0"/>
    <x v="2"/>
    <s v="PNG"/>
    <x v="3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4T00:00:00"/>
    <s v="10SFH"/>
    <s v="19:03:49 UTC"/>
    <n v="0.1"/>
    <x v="2"/>
    <s v="PNG"/>
    <x v="3"/>
    <x v="0"/>
    <n v="1.6666666666666666E-2"/>
    <n v="10"/>
    <x v="0"/>
    <s v="44950S2A_MSIL1CCDM-MLB-CLSTA4495002 Sunny (10%-30%)"/>
    <n v="1"/>
    <s v="20230630T185400"/>
    <d v="1905-07-15T00:00:00"/>
    <s v="01"/>
    <d v="1900-01-23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4T00:00:00"/>
    <s v="10SGH"/>
    <s v="19:03:45 UTC"/>
    <n v="0"/>
    <x v="2"/>
    <s v="PNG"/>
    <x v="3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4T00:00:00"/>
    <s v="11SKC"/>
    <s v="19:03:45 UTC"/>
    <n v="0"/>
    <x v="2"/>
    <s v="PNG"/>
    <x v="3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4T00:00:00"/>
    <s v="10SFJ"/>
    <s v="19:03:35 UTC"/>
    <n v="0"/>
    <x v="2"/>
    <s v="PNG"/>
    <x v="3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4T00:00:00"/>
    <s v="10SGJ"/>
    <s v="19:03:31 UTC"/>
    <n v="0"/>
    <x v="2"/>
    <s v="PNG"/>
    <x v="3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4T00:00:00"/>
    <s v="11SKD"/>
    <s v="19:03:30 UTC"/>
    <n v="0"/>
    <x v="2"/>
    <s v="PNG"/>
    <x v="3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1T00:00:00"/>
    <s v="10SFH"/>
    <s v="18:53:51 UTC"/>
    <n v="0"/>
    <x v="2"/>
    <s v="PNG"/>
    <x v="3"/>
    <x v="0"/>
    <n v="1.6666666666666666E-2"/>
    <n v="10"/>
    <x v="0"/>
    <s v="44947S2A_MSIL1CCDM-MLB-CLSTA4494702 Sunny (10%-30%)"/>
    <n v="1"/>
    <s v="20230630T185400"/>
    <d v="1905-07-15T00:00:00"/>
    <s v="01"/>
    <d v="1900-01-20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1T00:00:00"/>
    <s v="11SKC"/>
    <s v="18:53:48 UTC"/>
    <n v="0.1"/>
    <x v="2"/>
    <s v="PNG"/>
    <x v="3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1T00:00:00"/>
    <s v="10SGH"/>
    <s v="18:53:48 UTC"/>
    <n v="0"/>
    <x v="2"/>
    <s v="PNG"/>
    <x v="3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1T00:00:00"/>
    <s v="10SFJ"/>
    <s v="18:53:42 UTC"/>
    <n v="0"/>
    <x v="2"/>
    <s v="PNG"/>
    <x v="3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1T00:00:00"/>
    <s v="10SGJ"/>
    <s v="18:53:35 UTC"/>
    <n v="0"/>
    <x v="2"/>
    <s v="PNG"/>
    <x v="3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21T00:00:00"/>
    <s v="11SKD"/>
    <s v="18:53:34 UTC"/>
    <n v="0"/>
    <x v="2"/>
    <s v="PNG"/>
    <x v="3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9T00:00:00"/>
    <s v="10SFH"/>
    <s v="19:03:46 UTC"/>
    <n v="70.900000000000006"/>
    <x v="2"/>
    <s v="PNG"/>
    <x v="3"/>
    <x v="0"/>
    <n v="31.983333333333331"/>
    <n v="40"/>
    <x v="1"/>
    <s v="44945S2A_MSIL1CCDM-MLB-CLSTA4494503 Cloudy (40%-90%)"/>
    <n v="1"/>
    <s v="20230630T185400"/>
    <d v="1905-07-15T00:00:00"/>
    <s v="01"/>
    <d v="1900-01-18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9T00:00:00"/>
    <s v="10SGH"/>
    <s v="19:03:42 UTC"/>
    <n v="47.2"/>
    <x v="2"/>
    <s v="PNG"/>
    <x v="3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9T00:00:00"/>
    <s v="11SKC"/>
    <s v="19:03:41 UTC"/>
    <n v="24.1"/>
    <x v="2"/>
    <s v="PNG"/>
    <x v="3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9T00:00:00"/>
    <s v="10SFJ"/>
    <s v="19:03:31 UTC"/>
    <n v="35.799999999999997"/>
    <x v="2"/>
    <s v="PNG"/>
    <x v="3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9T00:00:00"/>
    <s v="10SGJ"/>
    <s v="19:03:27 UTC"/>
    <n v="8.1999999999999993"/>
    <x v="2"/>
    <s v="PNG"/>
    <x v="3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9T00:00:00"/>
    <s v="11SKD"/>
    <s v="19:03:27 UTC"/>
    <n v="5.7"/>
    <x v="2"/>
    <s v="PNG"/>
    <x v="3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6T00:00:00"/>
    <s v="10SFH"/>
    <s v="18:53:51 UTC"/>
    <n v="100"/>
    <x v="2"/>
    <s v="PNG"/>
    <x v="3"/>
    <x v="0"/>
    <n v="95.333333333333329"/>
    <n v="100"/>
    <x v="2"/>
    <s v="44942S2A_MSIL1CCDM-MLB-CLSTA4494204 Overcast (100%)"/>
    <n v="1"/>
    <s v="20230630T185400"/>
    <d v="1905-07-15T00:00:00"/>
    <s v="01"/>
    <d v="1900-01-15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6T00:00:00"/>
    <s v="10SGH"/>
    <s v="18:53:48 UTC"/>
    <n v="91.1"/>
    <x v="2"/>
    <s v="PNG"/>
    <x v="3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6T00:00:00"/>
    <s v="11SKC"/>
    <s v="18:53:47 UTC"/>
    <n v="85.4"/>
    <x v="2"/>
    <s v="PNG"/>
    <x v="3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6T00:00:00"/>
    <s v="10SFJ"/>
    <s v="18:53:40 UTC"/>
    <n v="100"/>
    <x v="2"/>
    <s v="PNG"/>
    <x v="3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6T00:00:00"/>
    <s v="10SGJ"/>
    <s v="18:53:33 UTC"/>
    <n v="97.7"/>
    <x v="2"/>
    <s v="PNG"/>
    <x v="3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6T00:00:00"/>
    <s v="11SKD"/>
    <s v="18:53:32 UTC"/>
    <n v="97.8"/>
    <x v="2"/>
    <s v="PNG"/>
    <x v="3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4T00:00:00"/>
    <s v="10SGH"/>
    <s v="19:03:47 UTC"/>
    <n v="100"/>
    <x v="2"/>
    <s v="PNG"/>
    <x v="3"/>
    <x v="0"/>
    <n v="100"/>
    <n v="100"/>
    <x v="2"/>
    <s v="44940S2A_MSIL1CCDM-MLB-CLSTA4494004 Overcast (100%)"/>
    <n v="1"/>
    <s v="20230630T185400"/>
    <d v="1905-07-15T00:00:00"/>
    <s v="01"/>
    <d v="1900-01-13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4T00:00:00"/>
    <s v="11SKC"/>
    <s v="19:03:44 UTC"/>
    <n v="100"/>
    <x v="2"/>
    <s v="PNG"/>
    <x v="3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4T00:00:00"/>
    <s v="10SGH"/>
    <s v="19:03:43 UTC"/>
    <n v="100"/>
    <x v="2"/>
    <s v="PNG"/>
    <x v="3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4T00:00:00"/>
    <s v="10SFJ"/>
    <s v="19:03:33 UTC"/>
    <n v="100"/>
    <x v="2"/>
    <s v="PNG"/>
    <x v="3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4T00:00:00"/>
    <s v="10SGJ"/>
    <s v="19:03:29 UTC"/>
    <n v="100"/>
    <x v="2"/>
    <s v="PNG"/>
    <x v="3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4T00:00:00"/>
    <s v="11SKD"/>
    <s v="19:03:28 UTC"/>
    <n v="100"/>
    <x v="2"/>
    <s v="PNG"/>
    <x v="3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1T00:00:00"/>
    <s v="10SFH"/>
    <s v="18:53:51 UTC"/>
    <n v="100"/>
    <x v="2"/>
    <s v="PNG"/>
    <x v="3"/>
    <x v="0"/>
    <n v="99.316666666666663"/>
    <n v="100"/>
    <x v="2"/>
    <s v="44937S2A_MSIL1CCDM-MLB-CLSTA4493704 Overcast (100%)"/>
    <n v="1"/>
    <s v="20230630T185400"/>
    <d v="1905-07-15T00:00:00"/>
    <s v="01"/>
    <d v="1900-01-10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1T00:00:00"/>
    <s v="10SGH"/>
    <s v="18:53:47 UTC"/>
    <n v="100"/>
    <x v="2"/>
    <s v="PNG"/>
    <x v="3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1T00:00:00"/>
    <s v="11SKC"/>
    <s v="18:53:46 UTC"/>
    <n v="99.3"/>
    <x v="2"/>
    <s v="PNG"/>
    <x v="3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1T00:00:00"/>
    <s v="10SFJ"/>
    <s v="18:53:40 UTC"/>
    <n v="99.3"/>
    <x v="2"/>
    <s v="PNG"/>
    <x v="3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1T00:00:00"/>
    <s v="10SGJ"/>
    <s v="18:53:33 UTC"/>
    <n v="98.7"/>
    <x v="2"/>
    <s v="PNG"/>
    <x v="3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11T00:00:00"/>
    <s v="11SKD"/>
    <s v="18:53:32 UTC"/>
    <n v="98.6"/>
    <x v="2"/>
    <s v="PNG"/>
    <x v="3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9T00:00:00"/>
    <s v="10SFH"/>
    <s v="19:03:49 UTC"/>
    <n v="100"/>
    <x v="2"/>
    <s v="PNG"/>
    <x v="3"/>
    <x v="0"/>
    <n v="100"/>
    <n v="100"/>
    <x v="2"/>
    <s v="44935S2A_MSIL1CCDM-MLB-CLSTA4493504 Overcast (100%)"/>
    <n v="1"/>
    <s v="20230630T185400"/>
    <d v="1905-07-15T00:00:00"/>
    <s v="01"/>
    <s v="09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9T00:00:00"/>
    <s v="10SGH"/>
    <s v="19:03:46 UTC"/>
    <n v="100"/>
    <x v="2"/>
    <s v="PNG"/>
    <x v="3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9T00:00:00"/>
    <s v="11SKC"/>
    <s v="19:03:45 UTC"/>
    <n v="100"/>
    <x v="2"/>
    <s v="PNG"/>
    <x v="3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9T00:00:00"/>
    <s v="10SFJ"/>
    <s v="19:03:35 UTC"/>
    <n v="100"/>
    <x v="2"/>
    <s v="PNG"/>
    <x v="3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9T00:00:00"/>
    <s v="11SKD"/>
    <s v="19:03:31 UTC"/>
    <n v="100"/>
    <x v="2"/>
    <s v="PNG"/>
    <x v="3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9T00:00:00"/>
    <s v="10SGJ"/>
    <s v="19:03:31 UTC"/>
    <n v="100"/>
    <x v="2"/>
    <s v="PNG"/>
    <x v="3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6T00:00:00"/>
    <s v="10SFH"/>
    <s v="18:53:54 UTC"/>
    <n v="100"/>
    <x v="2"/>
    <s v="PNG"/>
    <x v="3"/>
    <x v="0"/>
    <n v="60.883333333333333"/>
    <n v="70"/>
    <x v="1"/>
    <s v="44932S2A_MSIL1CCDM-MLB-CLSTA4493203 Cloudy (40%-90%)"/>
    <n v="1"/>
    <s v="20230630T185400"/>
    <d v="1905-07-15T00:00:00"/>
    <s v="01"/>
    <s v="06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6T00:00:00"/>
    <s v="10SGH"/>
    <s v="18:53:50 UTC"/>
    <n v="39.299999999999997"/>
    <x v="2"/>
    <s v="PNG"/>
    <x v="3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6T00:00:00"/>
    <s v="11SKC"/>
    <s v="18:53:49 UTC"/>
    <n v="16.899999999999999"/>
    <x v="2"/>
    <s v="PNG"/>
    <x v="3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6T00:00:00"/>
    <s v="10SFJ"/>
    <s v="18:53:43 UTC"/>
    <n v="99.9"/>
    <x v="2"/>
    <s v="PNG"/>
    <x v="3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6T00:00:00"/>
    <s v="10SGJ"/>
    <s v="18:53:36 UTC"/>
    <n v="59.7"/>
    <x v="2"/>
    <s v="PNG"/>
    <x v="3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6T00:00:00"/>
    <s v="11SKD"/>
    <s v="18:53:35 UTC"/>
    <n v="49.5"/>
    <x v="2"/>
    <s v="PNG"/>
    <x v="3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4T00:00:00"/>
    <s v="10SGH"/>
    <s v="19:03:49 UTC"/>
    <n v="100"/>
    <x v="2"/>
    <s v="PNG"/>
    <x v="3"/>
    <x v="0"/>
    <n v="98.5"/>
    <n v="100"/>
    <x v="2"/>
    <s v="44930S2A_MSIL1CCDM-MLB-CLSTA4493004 Overcast (100%)"/>
    <n v="1"/>
    <s v="20230630T185400"/>
    <d v="1905-07-15T00:00:00"/>
    <s v="01"/>
    <s v="04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4T00:00:00"/>
    <s v="10SGH"/>
    <s v="19:03:46 UTC"/>
    <n v="98.7"/>
    <x v="2"/>
    <s v="PNG"/>
    <x v="3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4T00:00:00"/>
    <s v="11SKC"/>
    <s v="19:03:45 UTC"/>
    <n v="98.3"/>
    <x v="2"/>
    <s v="PNG"/>
    <x v="3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4T00:00:00"/>
    <s v="10SFJ"/>
    <s v="19:03:35 UTC"/>
    <n v="100"/>
    <x v="2"/>
    <s v="PNG"/>
    <x v="3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4T00:00:00"/>
    <s v="10SGJ"/>
    <s v="19:03:31 UTC"/>
    <n v="97.3"/>
    <x v="2"/>
    <s v="PNG"/>
    <x v="3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4T00:00:00"/>
    <s v="11SKD"/>
    <s v="19:03:30 UTC"/>
    <n v="96.7"/>
    <x v="2"/>
    <s v="PNG"/>
    <x v="3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1T00:00:00"/>
    <s v="10SFH"/>
    <s v="18:53:54 UTC"/>
    <n v="3.7"/>
    <x v="2"/>
    <s v="PNG"/>
    <x v="3"/>
    <x v="0"/>
    <n v="15.483333333333334"/>
    <n v="20"/>
    <x v="0"/>
    <s v="44927S2A_MSIL1CCDM-MLB-CLSTA4492702 Sunny (10%-30%)"/>
    <n v="1"/>
    <s v="20230630T185400"/>
    <d v="1905-07-15T00:00:00"/>
    <s v="01"/>
    <s v="01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1T00:00:00"/>
    <s v="10SGH"/>
    <s v="18:53:50 UTC"/>
    <n v="19.8"/>
    <x v="2"/>
    <s v="PNG"/>
    <x v="3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1T00:00:00"/>
    <s v="11SKC"/>
    <s v="18:53:49 UTC"/>
    <n v="33.5"/>
    <x v="2"/>
    <s v="PNG"/>
    <x v="3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1T00:00:00"/>
    <s v="10SFJ"/>
    <s v="18:53:43 UTC"/>
    <n v="0"/>
    <x v="2"/>
    <s v="PNG"/>
    <x v="3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1T00:00:00"/>
    <s v="10SGJ"/>
    <s v="18:53:36 UTC"/>
    <n v="18.3"/>
    <x v="2"/>
    <s v="PNG"/>
    <x v="3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06, 120.02 | Zoom: 11"/>
    <b v="1"/>
    <s v="United States"/>
    <x v="6"/>
    <s v="TA"/>
    <d v="2023-01-01T00:00:00"/>
    <s v="11SKD"/>
    <s v="18:53:35 UTC"/>
    <n v="17.600000000000001"/>
    <x v="2"/>
    <s v="PNG"/>
    <x v="3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5.41, 149.06 | Zoom: 15"/>
    <b v="1"/>
    <s v="Australia"/>
    <x v="7"/>
    <s v="TU"/>
    <d v="2023-06-28T00:00:00"/>
    <s v="55HFA"/>
    <s v="00:06:51 UTC"/>
    <n v="99.2"/>
    <x v="3"/>
    <s v="PNG"/>
    <x v="0"/>
    <x v="0"/>
    <n v="99.2"/>
    <n v="100"/>
    <x v="2"/>
    <s v="45105S2A_MSIL1CCDM-MLB-CLSTU4510504 Overcast (100%)"/>
    <n v="1"/>
    <s v="20230628T000651"/>
    <d v="1905-07-15T00:00:00"/>
    <s v="06"/>
    <d v="1900-01-27T00:00:00"/>
    <s v="00"/>
    <s v="06"/>
    <s v="51"/>
    <s v="CLS_TU_2038X1022px_10m_S2A_MSIL1C"/>
    <s v="2A_MSIL1C_S2_CD_CLS_AC_20230627T222622_TRUE_60HTE_020CC"/>
    <s v="S2A_MSIL1C_TU_20230628T000651_55HFA_99.2CC"/>
  </r>
  <r>
    <m/>
    <x v="0"/>
    <x v="1"/>
    <s v="-35.41, 149.06 | Zoom: 15"/>
    <b v="1"/>
    <s v="Australia"/>
    <x v="7"/>
    <s v="TU"/>
    <d v="2023-06-23T00:00:00"/>
    <s v="55HFA"/>
    <s v="00:06:49 UTC"/>
    <n v="54.9"/>
    <x v="3"/>
    <s v="PNG"/>
    <x v="0"/>
    <x v="0"/>
    <n v="54.9"/>
    <n v="60"/>
    <x v="1"/>
    <s v="45100S2A_MSIL1CCDM-MLB-CLSTU4510003 Cloudy (40%-90%)"/>
    <n v="1"/>
    <s v="20230623T000649"/>
    <d v="1905-07-15T00:00:00"/>
    <s v="06"/>
    <d v="1900-01-22T00:00:00"/>
    <s v="00"/>
    <s v="06"/>
    <s v="49"/>
    <s v="CLS_TU_2038X1022px_10m_S2A_MSIL1C"/>
    <s v="2A_MSIL1C_S2_CD_CLS_AC_20230627T222622_TRUE_60HTE_020CC"/>
    <s v="S2A_MSIL1C_TU_20230623T000649_55HFA_54.9CC"/>
  </r>
  <r>
    <m/>
    <x v="0"/>
    <x v="1"/>
    <s v="-35.41, 149.06 | Zoom: 15"/>
    <b v="1"/>
    <s v="Australia"/>
    <x v="7"/>
    <s v="TU"/>
    <d v="2023-06-18T00:00:00"/>
    <s v="55HFA"/>
    <s v="00:06:50 UTC"/>
    <n v="90.6"/>
    <x v="3"/>
    <s v="PNG"/>
    <x v="0"/>
    <x v="0"/>
    <n v="90.6"/>
    <n v="100"/>
    <x v="2"/>
    <s v="45095S2A_MSIL1CCDM-MLB-CLSTU4509504 Overcast (100%)"/>
    <n v="1"/>
    <s v="20230618T000650"/>
    <d v="1905-07-15T00:00:00"/>
    <s v="06"/>
    <d v="1900-01-17T00:00:00"/>
    <s v="00"/>
    <s v="06"/>
    <s v="50"/>
    <s v="CLS_TU_2038X1022px_10m_S2A_MSIL1C"/>
    <s v="2A_MSIL1C_S2_CD_CLS_AC_20230627T222622_TRUE_60HTE_020CC"/>
    <s v="S2A_MSIL1C_TU_20230618T000650_55HFA_90.6CC"/>
  </r>
  <r>
    <m/>
    <x v="0"/>
    <x v="1"/>
    <s v="-35.41, 149.06 | Zoom: 15"/>
    <b v="1"/>
    <s v="Australia"/>
    <x v="7"/>
    <s v="TU"/>
    <d v="2023-06-13T00:00:00"/>
    <s v="55HFA"/>
    <s v="00:06:50 UTC"/>
    <n v="65.5"/>
    <x v="3"/>
    <s v="PNG"/>
    <x v="0"/>
    <x v="0"/>
    <n v="65.5"/>
    <n v="70"/>
    <x v="1"/>
    <s v="45090S2A_MSIL1CCDM-MLB-CLSTU4509003 Cloudy (40%-90%)"/>
    <n v="1"/>
    <s v="20230613T000650"/>
    <d v="1905-07-15T00:00:00"/>
    <s v="06"/>
    <d v="1900-01-12T00:00:00"/>
    <s v="00"/>
    <s v="06"/>
    <s v="50"/>
    <s v="CLS_TU_2038X1022px_10m_S2A_MSIL1C"/>
    <s v="2A_MSIL1C_S2_CD_CLS_AC_20230627T222622_TRUE_60HTE_020CC"/>
    <s v="S2A_MSIL1C_TU_20230613T000650_55HFA_65.5CC"/>
  </r>
  <r>
    <m/>
    <x v="0"/>
    <x v="1"/>
    <s v="-35.41, 149.06 | Zoom: 15"/>
    <b v="1"/>
    <s v="Australia"/>
    <x v="7"/>
    <s v="TU"/>
    <d v="2023-06-08T00:00:00"/>
    <s v="55HFA"/>
    <s v="00:06:51 UTC"/>
    <n v="99.4"/>
    <x v="3"/>
    <s v="PNG"/>
    <x v="0"/>
    <x v="0"/>
    <n v="99.4"/>
    <n v="100"/>
    <x v="2"/>
    <s v="45085S2A_MSIL1CCDM-MLB-CLSTU4508504 Overcast (100%)"/>
    <n v="1"/>
    <s v="20230608T000651"/>
    <d v="1905-07-15T00:00:00"/>
    <s v="06"/>
    <s v="08"/>
    <s v="00"/>
    <s v="06"/>
    <s v="51"/>
    <s v="CLS_TU_2038X1022px_10m_S2A_MSIL1C"/>
    <s v="2A_MSIL1C_S2_CD_CLS_AC_20230627T222622_TRUE_60HTE_020CC"/>
    <s v="S2A_MSIL1C_TU_20230608T000651_55HFA_99.4CC"/>
  </r>
  <r>
    <m/>
    <x v="0"/>
    <x v="1"/>
    <s v="-35.41, 149.06 | Zoom: 15"/>
    <b v="1"/>
    <s v="Australia"/>
    <x v="7"/>
    <s v="TU"/>
    <d v="2023-06-03T00:00:00"/>
    <s v="55HFA"/>
    <s v="00:06:50 UTC"/>
    <n v="65.2"/>
    <x v="3"/>
    <s v="PNG"/>
    <x v="0"/>
    <x v="0"/>
    <n v="65.2"/>
    <n v="70"/>
    <x v="1"/>
    <s v="45080S2A_MSIL1CCDM-MLB-CLSTU4508003 Cloudy (40%-90%)"/>
    <n v="1"/>
    <s v="20230603T000650"/>
    <d v="1905-07-15T00:00:00"/>
    <s v="06"/>
    <s v="03"/>
    <s v="00"/>
    <s v="06"/>
    <s v="50"/>
    <s v="CLS_TU_2038X1022px_10m_S2A_MSIL1C"/>
    <s v="2A_MSIL1C_S2_CD_CLS_AC_20230627T222622_TRUE_60HTE_020CC"/>
    <s v="S2A_MSIL1C_TU_20230603T000650_55HFA_65.2CC"/>
  </r>
  <r>
    <m/>
    <x v="0"/>
    <x v="1"/>
    <s v="-35.41, 149.06 | Zoom: 15"/>
    <b v="1"/>
    <s v="Australia"/>
    <x v="7"/>
    <s v="TU"/>
    <d v="2023-05-29T00:00:00"/>
    <s v="55HFA"/>
    <s v="00:06:50 UTC"/>
    <n v="48.7"/>
    <x v="3"/>
    <s v="PNG"/>
    <x v="0"/>
    <x v="0"/>
    <n v="48.7"/>
    <n v="50"/>
    <x v="1"/>
    <s v="45075S2A_MSIL1CCDM-MLB-CLSTU4507503 Cloudy (40%-90%)"/>
    <n v="1"/>
    <s v="20230529T000650"/>
    <d v="1905-07-15T00:00:00"/>
    <s v="05"/>
    <d v="1900-01-28T00:00:00"/>
    <s v="00"/>
    <s v="06"/>
    <s v="50"/>
    <s v="CLS_TU_2038X1022px_10m_S2A_MSIL1C"/>
    <s v="2A_MSIL1C_S2_CD_CLS_AC_20230627T222622_TRUE_60HTE_020CC"/>
    <s v="S2A_MSIL1C_TU_20230529T000650_55HFA_48.7CC"/>
  </r>
  <r>
    <m/>
    <x v="0"/>
    <x v="1"/>
    <s v="-35.41, 149.06 | Zoom: 15"/>
    <b v="1"/>
    <s v="Australia"/>
    <x v="7"/>
    <s v="TU"/>
    <d v="2023-05-24T00:00:00"/>
    <s v="55HFA"/>
    <s v="00:06:49 UTC"/>
    <n v="5.8"/>
    <x v="3"/>
    <s v="PNG"/>
    <x v="0"/>
    <x v="0"/>
    <n v="5.8"/>
    <n v="10"/>
    <x v="0"/>
    <s v="45070S2A_MSIL1CCDM-MLB-CLSTU4507002 Sunny (10%-30%)"/>
    <n v="1"/>
    <s v="20230524T000649"/>
    <d v="1905-07-15T00:00:00"/>
    <s v="05"/>
    <d v="1900-01-23T00:00:00"/>
    <s v="00"/>
    <s v="06"/>
    <s v="49"/>
    <s v="CLS_TU_2038X1022px_10m_S2A_MSIL1C"/>
    <s v="2A_MSIL1C_S2_CD_CLS_AC_20230627T222622_TRUE_60HTE_020CC"/>
    <s v="S2A_MSIL1C_TU_20230524T000649_55HFA_5.8CC"/>
  </r>
  <r>
    <m/>
    <x v="0"/>
    <x v="1"/>
    <s v="-35.41, 149.06 | Zoom: 15"/>
    <b v="1"/>
    <s v="Australia"/>
    <x v="7"/>
    <s v="TU"/>
    <d v="2023-05-19T00:00:00"/>
    <s v="55HFA"/>
    <s v="00:06:50 UTC"/>
    <n v="0"/>
    <x v="3"/>
    <s v="PNG"/>
    <x v="0"/>
    <x v="0"/>
    <n v="0"/>
    <n v="0"/>
    <x v="3"/>
    <s v="45065S2A_MSIL1CCDM-MLB-CLSTU4506501 Clear (0%)"/>
    <n v="1"/>
    <s v="20230519T000650"/>
    <d v="1905-07-15T00:00:00"/>
    <s v="05"/>
    <d v="1900-01-18T00:00:00"/>
    <s v="00"/>
    <s v="06"/>
    <s v="50"/>
    <s v="CLS_TU_2038X1022px_10m_S2A_MSIL1C"/>
    <s v="2A_MSIL1C_S2_CD_CLS_AC_20230627T222622_TRUE_60HTE_020CC"/>
    <s v="S2A_MSIL1C_TU_20230519T000650_55HFA_0CC"/>
  </r>
  <r>
    <m/>
    <x v="0"/>
    <x v="1"/>
    <s v="-35.41, 149.06 | Zoom: 15"/>
    <b v="1"/>
    <s v="Australia"/>
    <x v="7"/>
    <s v="TU"/>
    <d v="2023-05-14T00:00:00"/>
    <s v="55HFA"/>
    <s v="00:06:46 UTC"/>
    <n v="2.8"/>
    <x v="3"/>
    <s v="PNG"/>
    <x v="0"/>
    <x v="0"/>
    <n v="2.8"/>
    <n v="10"/>
    <x v="0"/>
    <s v="45060S2A_MSIL1CCDM-MLB-CLSTU4506002 Sunny (10%-30%)"/>
    <n v="1"/>
    <s v="20230514T000646"/>
    <d v="1905-07-15T00:00:00"/>
    <s v="05"/>
    <d v="1900-01-13T00:00:00"/>
    <s v="00"/>
    <s v="06"/>
    <s v="46"/>
    <s v="CLS_TU_2038X1022px_10m_S2A_MSIL1C"/>
    <s v="2A_MSIL1C_S2_CD_CLS_AC_20230627T222622_TRUE_60HTE_020CC"/>
    <s v="S2A_MSIL1C_TU_20230514T000646_55HFA_2.8CC"/>
  </r>
  <r>
    <m/>
    <x v="0"/>
    <x v="1"/>
    <s v="-35.41, 149.06 | Zoom: 15"/>
    <b v="1"/>
    <s v="Australia"/>
    <x v="7"/>
    <s v="TU"/>
    <d v="2023-05-09T00:00:00"/>
    <s v="55HFA"/>
    <s v="00:06:48 UTC"/>
    <n v="9.9"/>
    <x v="3"/>
    <s v="PNG"/>
    <x v="0"/>
    <x v="0"/>
    <n v="9.9"/>
    <n v="10"/>
    <x v="0"/>
    <s v="45055S2A_MSIL1CCDM-MLB-CLSTU4505502 Sunny (10%-30%)"/>
    <n v="1"/>
    <s v="20230509T000648"/>
    <d v="1905-07-15T00:00:00"/>
    <s v="05"/>
    <s v="09"/>
    <s v="00"/>
    <s v="06"/>
    <s v="48"/>
    <s v="CLS_TU_2038X1022px_10m_S2A_MSIL1C"/>
    <s v="2A_MSIL1C_S2_CD_CLS_AC_20230627T222622_TRUE_60HTE_020CC"/>
    <s v="S2A_MSIL1C_TU_20230509T000648_55HFA_9.9CC"/>
  </r>
  <r>
    <m/>
    <x v="0"/>
    <x v="1"/>
    <s v="-35.41, 149.06 | Zoom: 15"/>
    <b v="1"/>
    <s v="Australia"/>
    <x v="7"/>
    <s v="TU"/>
    <d v="2023-05-04T00:00:00"/>
    <s v="55HFA"/>
    <s v="00:06:46 UTC"/>
    <n v="0.1"/>
    <x v="3"/>
    <s v="PNG"/>
    <x v="0"/>
    <x v="0"/>
    <n v="0.1"/>
    <n v="10"/>
    <x v="0"/>
    <s v="45050S2A_MSIL1CCDM-MLB-CLSTU4505002 Sunny (10%-30%)"/>
    <n v="1"/>
    <s v="20230504T000646"/>
    <d v="1905-07-15T00:00:00"/>
    <s v="05"/>
    <s v="04"/>
    <s v="00"/>
    <s v="06"/>
    <s v="46"/>
    <s v="CLS_TU_2038X1022px_10m_S2A_MSIL1C"/>
    <s v="2A_MSIL1C_S2_CD_CLS_AC_20230627T222622_TRUE_60HTE_020CC"/>
    <s v="S2A_MSIL1C_TU_20230504T000646_55HFA_0.1CC"/>
  </r>
  <r>
    <m/>
    <x v="0"/>
    <x v="1"/>
    <s v="-35.41, 149.06 | Zoom: 15"/>
    <b v="1"/>
    <s v="Australia"/>
    <x v="7"/>
    <s v="TU"/>
    <d v="2023-04-29T00:00:00"/>
    <s v="55HFA"/>
    <s v="00:06:48 UTC"/>
    <n v="100"/>
    <x v="3"/>
    <s v="PNG"/>
    <x v="0"/>
    <x v="0"/>
    <n v="100"/>
    <n v="100"/>
    <x v="2"/>
    <s v="45045S2A_MSIL1CCDM-MLB-CLSTU4504504 Overcast (100%)"/>
    <n v="1"/>
    <s v="20230429T000648"/>
    <d v="1905-07-15T00:00:00"/>
    <s v="04"/>
    <d v="1900-01-28T00:00:00"/>
    <s v="00"/>
    <s v="06"/>
    <s v="48"/>
    <s v="CLS_TU_2038X1022px_10m_S2A_MSIL1C"/>
    <s v="2A_MSIL1C_S2_CD_CLS_AC_20230627T222622_TRUE_60HTE_020CC"/>
    <s v="S2A_MSIL1C_TU_20230429T000648_55HFA_100CC"/>
  </r>
  <r>
    <m/>
    <x v="0"/>
    <x v="1"/>
    <s v="-35.41, 149.06 | Zoom: 15"/>
    <b v="1"/>
    <s v="Australia"/>
    <x v="7"/>
    <s v="TU"/>
    <d v="2023-04-24T00:00:00"/>
    <s v="55HFA"/>
    <s v="00:06:45 UTC"/>
    <n v="0"/>
    <x v="3"/>
    <s v="PNG"/>
    <x v="0"/>
    <x v="0"/>
    <n v="0"/>
    <n v="0"/>
    <x v="3"/>
    <s v="45040S2A_MSIL1CCDM-MLB-CLSTU4504001 Clear (0%)"/>
    <n v="1"/>
    <s v="20230424T000645"/>
    <d v="1905-07-15T00:00:00"/>
    <s v="04"/>
    <d v="1900-01-23T00:00:00"/>
    <s v="00"/>
    <s v="06"/>
    <s v="45"/>
    <s v="CLS_TU_2038X1022px_10m_S2A_MSIL1C"/>
    <s v="2A_MSIL1C_S2_CD_CLS_AC_20230627T222622_TRUE_60HTE_020CC"/>
    <s v="S2A_MSIL1C_TU_20230424T000645_55HFA_0CC"/>
  </r>
  <r>
    <m/>
    <x v="0"/>
    <x v="1"/>
    <s v="-35.41, 149.06 | Zoom: 15"/>
    <b v="1"/>
    <s v="Australia"/>
    <x v="7"/>
    <s v="TU"/>
    <d v="2023-04-19T00:00:00"/>
    <s v="55HFA"/>
    <s v="00:06:48 UTC"/>
    <n v="1.8"/>
    <x v="3"/>
    <s v="PNG"/>
    <x v="0"/>
    <x v="0"/>
    <n v="1.8"/>
    <n v="10"/>
    <x v="0"/>
    <s v="45035S2A_MSIL1CCDM-MLB-CLSTU4503502 Sunny (10%-30%)"/>
    <n v="1"/>
    <s v="20230419T000648"/>
    <d v="1905-07-15T00:00:00"/>
    <s v="04"/>
    <d v="1900-01-18T00:00:00"/>
    <s v="00"/>
    <s v="06"/>
    <s v="48"/>
    <s v="CLS_TU_2038X1022px_10m_S2A_MSIL1C"/>
    <s v="2A_MSIL1C_S2_CD_CLS_AC_20230627T222622_TRUE_60HTE_020CC"/>
    <s v="S2A_MSIL1C_TU_20230419T000648_55HFA_1.8CC"/>
  </r>
  <r>
    <m/>
    <x v="0"/>
    <x v="1"/>
    <s v="-35.41, 149.06 | Zoom: 15"/>
    <b v="1"/>
    <s v="Australia"/>
    <x v="7"/>
    <s v="TU"/>
    <d v="2023-04-14T00:00:00"/>
    <s v="55HFA"/>
    <s v="00:06:46 UTC"/>
    <n v="18.3"/>
    <x v="3"/>
    <s v="PNG"/>
    <x v="0"/>
    <x v="0"/>
    <n v="18.3"/>
    <n v="20"/>
    <x v="0"/>
    <s v="45030S2A_MSIL1CCDM-MLB-CLSTU4503002 Sunny (10%-30%)"/>
    <n v="1"/>
    <s v="20230414T000646"/>
    <d v="1905-07-15T00:00:00"/>
    <s v="04"/>
    <d v="1900-01-13T00:00:00"/>
    <s v="00"/>
    <s v="06"/>
    <s v="46"/>
    <s v="CLS_TU_2038X1022px_10m_S2A_MSIL1C"/>
    <s v="2A_MSIL1C_S2_CD_CLS_AC_20230627T222622_TRUE_60HTE_020CC"/>
    <s v="S2A_MSIL1C_TU_20230414T000646_55HFA_18.3CC"/>
  </r>
  <r>
    <m/>
    <x v="0"/>
    <x v="1"/>
    <s v="-35.41, 149.06 | Zoom: 15"/>
    <b v="1"/>
    <s v="Australia"/>
    <x v="7"/>
    <s v="TU"/>
    <d v="2023-04-09T00:00:00"/>
    <s v="55HFA"/>
    <s v="00:06:48 UTC"/>
    <n v="35.200000000000003"/>
    <x v="3"/>
    <s v="PNG"/>
    <x v="0"/>
    <x v="0"/>
    <n v="35.200000000000003"/>
    <n v="40"/>
    <x v="1"/>
    <s v="45025S2A_MSIL1CCDM-MLB-CLSTU4502503 Cloudy (40%-90%)"/>
    <n v="1"/>
    <s v="20230409T000648"/>
    <d v="1905-07-15T00:00:00"/>
    <s v="04"/>
    <s v="09"/>
    <s v="00"/>
    <s v="06"/>
    <s v="48"/>
    <s v="CLS_TU_2038X1022px_10m_S2A_MSIL1C"/>
    <s v="2A_MSIL1C_S2_CD_CLS_AC_20230627T222622_TRUE_60HTE_020CC"/>
    <s v="S2A_MSIL1C_TU_20230409T000648_55HFA_35.2CC"/>
  </r>
  <r>
    <m/>
    <x v="0"/>
    <x v="1"/>
    <s v="-35.41, 149.06 | Zoom: 15"/>
    <b v="1"/>
    <s v="Australia"/>
    <x v="7"/>
    <s v="TU"/>
    <d v="2023-04-04T00:00:00"/>
    <s v="55HFA"/>
    <s v="00:06:45 UTC"/>
    <n v="12.6"/>
    <x v="3"/>
    <s v="PNG"/>
    <x v="0"/>
    <x v="0"/>
    <n v="12.6"/>
    <n v="20"/>
    <x v="0"/>
    <s v="45020S2A_MSIL1CCDM-MLB-CLSTU4502002 Sunny (10%-30%)"/>
    <n v="1"/>
    <s v="20230404T000645"/>
    <d v="1905-07-15T00:00:00"/>
    <s v="04"/>
    <s v="04"/>
    <s v="00"/>
    <s v="06"/>
    <s v="45"/>
    <s v="CLS_TU_2038X1022px_10m_S2A_MSIL1C"/>
    <s v="2A_MSIL1C_S2_CD_CLS_AC_20230627T222622_TRUE_60HTE_020CC"/>
    <s v="S2A_MSIL1C_TU_20230404T000645_55HFA_12.6CC"/>
  </r>
  <r>
    <m/>
    <x v="0"/>
    <x v="1"/>
    <s v="-35.41, 149.06 | Zoom: 15"/>
    <b v="1"/>
    <s v="Australia"/>
    <x v="7"/>
    <s v="TU"/>
    <d v="2023-03-30T00:00:00"/>
    <s v="55HFA"/>
    <s v="00:06:49 UTC"/>
    <n v="49.9"/>
    <x v="3"/>
    <s v="PNG"/>
    <x v="0"/>
    <x v="0"/>
    <n v="49.9"/>
    <n v="50"/>
    <x v="1"/>
    <s v="45015S2A_MSIL1CCDM-MLB-CLSTU4501503 Cloudy (40%-90%)"/>
    <n v="1"/>
    <s v="20230330T000649"/>
    <d v="1905-07-15T00:00:00"/>
    <s v="03"/>
    <d v="1900-01-29T00:00:00"/>
    <s v="00"/>
    <s v="06"/>
    <s v="49"/>
    <s v="CLS_TU_2038X1022px_10m_S2A_MSIL1C"/>
    <s v="2A_MSIL1C_S2_CD_CLS_AC_20230627T222622_TRUE_60HTE_020CC"/>
    <s v="S2A_MSIL1C_TU_20230330T000649_55HFA_49.9CC"/>
  </r>
  <r>
    <m/>
    <x v="0"/>
    <x v="1"/>
    <s v="-35.41, 149.06 | Zoom: 15"/>
    <b v="1"/>
    <s v="Australia"/>
    <x v="7"/>
    <s v="TU"/>
    <d v="2023-03-25T00:00:00"/>
    <s v="55HFA"/>
    <s v="00:06:44 UTC"/>
    <n v="90.1"/>
    <x v="3"/>
    <s v="PNG"/>
    <x v="0"/>
    <x v="0"/>
    <n v="90.1"/>
    <n v="100"/>
    <x v="2"/>
    <s v="45010S2A_MSIL1CCDM-MLB-CLSTU4501004 Overcast (100%)"/>
    <n v="1"/>
    <s v="20230325T000644"/>
    <d v="1905-07-15T00:00:00"/>
    <s v="03"/>
    <d v="1900-01-24T00:00:00"/>
    <s v="00"/>
    <s v="06"/>
    <s v="44"/>
    <s v="CLS_TU_2038X1022px_10m_S2A_MSIL1C"/>
    <s v="2A_MSIL1C_S2_CD_CLS_AC_20230627T222622_TRUE_60HTE_020CC"/>
    <s v="S2A_MSIL1C_TU_20230325T000644_55HFA_90.1CC"/>
  </r>
  <r>
    <m/>
    <x v="0"/>
    <x v="1"/>
    <s v="-35.41, 149.06 | Zoom: 15"/>
    <b v="1"/>
    <s v="Australia"/>
    <x v="7"/>
    <s v="TU"/>
    <d v="2023-03-20T00:00:00"/>
    <s v="55HFA"/>
    <s v="00:06:49 UTC"/>
    <n v="47.9"/>
    <x v="3"/>
    <s v="PNG"/>
    <x v="0"/>
    <x v="0"/>
    <n v="47.9"/>
    <n v="50"/>
    <x v="1"/>
    <s v="45005S2A_MSIL1CCDM-MLB-CLSTU4500503 Cloudy (40%-90%)"/>
    <n v="1"/>
    <s v="20230320T000649"/>
    <d v="1905-07-15T00:00:00"/>
    <s v="03"/>
    <d v="1900-01-19T00:00:00"/>
    <s v="00"/>
    <s v="06"/>
    <s v="49"/>
    <s v="CLS_TU_2038X1022px_10m_S2A_MSIL1C"/>
    <s v="2A_MSIL1C_S2_CD_CLS_AC_20230627T222622_TRUE_60HTE_020CC"/>
    <s v="S2A_MSIL1C_TU_20230320T000649_55HFA_47.9CC"/>
  </r>
  <r>
    <m/>
    <x v="0"/>
    <x v="1"/>
    <s v="-35.41, 149.06 | Zoom: 15"/>
    <b v="1"/>
    <s v="Australia"/>
    <x v="7"/>
    <s v="TU"/>
    <d v="2023-03-15T00:00:00"/>
    <s v="55HFA"/>
    <s v="00:06:43 UTC"/>
    <n v="11.9"/>
    <x v="3"/>
    <s v="PNG"/>
    <x v="0"/>
    <x v="0"/>
    <n v="11.9"/>
    <n v="20"/>
    <x v="0"/>
    <s v="45000S2A_MSIL1CCDM-MLB-CLSTU4500002 Sunny (10%-30%)"/>
    <n v="1"/>
    <s v="20230315T000643"/>
    <d v="1905-07-15T00:00:00"/>
    <s v="03"/>
    <d v="1900-01-14T00:00:00"/>
    <s v="00"/>
    <s v="06"/>
    <s v="43"/>
    <s v="CLS_TU_2038X1022px_10m_S2A_MSIL1C"/>
    <s v="2A_MSIL1C_S2_CD_CLS_AC_20230627T222622_TRUE_60HTE_020CC"/>
    <s v="S2A_MSIL1C_TU_20230315T000643_55HFA_11.9CC"/>
  </r>
  <r>
    <m/>
    <x v="0"/>
    <x v="1"/>
    <s v="-35.41, 149.06 | Zoom: 15"/>
    <b v="1"/>
    <s v="Australia"/>
    <x v="7"/>
    <s v="TU"/>
    <d v="2023-03-10T00:00:00"/>
    <s v="55HFA"/>
    <s v="00:06:50 UTC"/>
    <n v="5.4"/>
    <x v="3"/>
    <s v="PNG"/>
    <x v="0"/>
    <x v="0"/>
    <n v="5.4"/>
    <n v="10"/>
    <x v="0"/>
    <s v="44995S2A_MSIL1CCDM-MLB-CLSTU4499502 Sunny (10%-30%)"/>
    <n v="1"/>
    <s v="20230310T000650"/>
    <d v="1905-07-15T00:00:00"/>
    <s v="03"/>
    <d v="1900-01-09T00:00:00"/>
    <s v="00"/>
    <s v="06"/>
    <s v="50"/>
    <s v="CLS_TU_2038X1022px_10m_S2A_MSIL1C"/>
    <s v="2A_MSIL1C_S2_CD_CLS_AC_20230627T222622_TRUE_60HTE_020CC"/>
    <s v="S2A_MSIL1C_TU_20230310T000650_55HFA_5.4CC"/>
  </r>
  <r>
    <m/>
    <x v="0"/>
    <x v="1"/>
    <s v="-35.41, 149.06 | Zoom: 15"/>
    <b v="1"/>
    <s v="Australia"/>
    <x v="7"/>
    <s v="TU"/>
    <d v="2023-03-05T00:00:00"/>
    <s v="55HFA"/>
    <s v="00:06:43 UTC"/>
    <n v="34.1"/>
    <x v="3"/>
    <s v="PNG"/>
    <x v="0"/>
    <x v="0"/>
    <n v="34.1"/>
    <n v="40"/>
    <x v="1"/>
    <s v="44990S2A_MSIL1CCDM-MLB-CLSTU4499003 Cloudy (40%-90%)"/>
    <n v="1"/>
    <s v="20230305T000643"/>
    <d v="1905-07-15T00:00:00"/>
    <s v="03"/>
    <s v="05"/>
    <s v="00"/>
    <s v="06"/>
    <s v="43"/>
    <s v="CLS_TU_2038X1022px_10m_S2A_MSIL1C"/>
    <s v="2A_MSIL1C_S2_CD_CLS_AC_20230627T222622_TRUE_60HTE_020CC"/>
    <s v="S2A_MSIL1C_TU_20230305T000643_55HFA_34.1CC"/>
  </r>
  <r>
    <m/>
    <x v="0"/>
    <x v="1"/>
    <s v="-35.41, 149.06 | Zoom: 15"/>
    <b v="1"/>
    <s v="Australia"/>
    <x v="7"/>
    <s v="TU"/>
    <d v="2023-02-28T00:00:00"/>
    <s v="55HFA"/>
    <s v="00:06:46 UTC"/>
    <n v="30"/>
    <x v="3"/>
    <s v="PNG"/>
    <x v="0"/>
    <x v="0"/>
    <n v="30"/>
    <n v="30"/>
    <x v="0"/>
    <s v="44985S2A_MSIL1CCDM-MLB-CLSTU4498502 Sunny (10%-30%)"/>
    <n v="1"/>
    <s v="20230228T000646"/>
    <d v="1905-07-15T00:00:00"/>
    <s v="02"/>
    <d v="1900-01-27T00:00:00"/>
    <s v="00"/>
    <s v="06"/>
    <s v="46"/>
    <s v="CLS_TU_2038X1022px_10m_S2A_MSIL1C"/>
    <s v="2A_MSIL1C_S2_CD_CLS_AC_20230627T222622_TRUE_60HTE_020CC"/>
    <s v="S2A_MSIL1C_TU_20230228T000646_55HFA_30CC"/>
  </r>
  <r>
    <m/>
    <x v="0"/>
    <x v="1"/>
    <s v="-35.41, 149.06 | Zoom: 15"/>
    <b v="1"/>
    <s v="Australia"/>
    <x v="7"/>
    <s v="TU"/>
    <d v="2023-02-23T00:00:00"/>
    <s v="55HFA"/>
    <s v="00:06:43 UTC"/>
    <n v="34"/>
    <x v="3"/>
    <s v="PNG"/>
    <x v="0"/>
    <x v="0"/>
    <n v="34"/>
    <n v="40"/>
    <x v="1"/>
    <s v="44980S2A_MSIL1CCDM-MLB-CLSTU4498003 Cloudy (40%-90%)"/>
    <n v="1"/>
    <s v="20230223T000643"/>
    <d v="1905-07-15T00:00:00"/>
    <s v="02"/>
    <d v="1900-01-22T00:00:00"/>
    <s v="00"/>
    <s v="06"/>
    <s v="43"/>
    <s v="CLS_TU_2038X1022px_10m_S2A_MSIL1C"/>
    <s v="2A_MSIL1C_S2_CD_CLS_AC_20230627T222622_TRUE_60HTE_020CC"/>
    <s v="S2A_MSIL1C_TU_20230223T000643_55HFA_34CC"/>
  </r>
  <r>
    <m/>
    <x v="0"/>
    <x v="1"/>
    <s v="-35.41, 149.06 | Zoom: 15"/>
    <b v="1"/>
    <s v="Australia"/>
    <x v="7"/>
    <s v="TU"/>
    <d v="2023-02-18T00:00:00"/>
    <s v="55HFA"/>
    <s v="00:06:44 UTC"/>
    <n v="4.0999999999999996"/>
    <x v="3"/>
    <s v="PNG"/>
    <x v="0"/>
    <x v="0"/>
    <n v="4.0999999999999996"/>
    <n v="10"/>
    <x v="0"/>
    <s v="44975S2A_MSIL1CCDM-MLB-CLSTU4497502 Sunny (10%-30%)"/>
    <n v="1"/>
    <s v="20230218T000644"/>
    <d v="1905-07-15T00:00:00"/>
    <s v="02"/>
    <d v="1900-01-17T00:00:00"/>
    <s v="00"/>
    <s v="06"/>
    <s v="44"/>
    <s v="CLS_TU_2038X1022px_10m_S2A_MSIL1C"/>
    <s v="2A_MSIL1C_S2_CD_CLS_AC_20230627T222622_TRUE_60HTE_020CC"/>
    <s v="S2A_MSIL1C_TU_20230218T000644_55HFA_4.1CC"/>
  </r>
  <r>
    <m/>
    <x v="0"/>
    <x v="1"/>
    <s v="-35.41, 149.06 | Zoom: 15"/>
    <b v="1"/>
    <s v="Australia"/>
    <x v="7"/>
    <s v="TU"/>
    <d v="2023-02-13T00:00:00"/>
    <s v="55HFA"/>
    <s v="00:06:44 UTC"/>
    <n v="76.8"/>
    <x v="3"/>
    <s v="PNG"/>
    <x v="0"/>
    <x v="0"/>
    <n v="76.8"/>
    <n v="80"/>
    <x v="1"/>
    <s v="44970S2A_MSIL1CCDM-MLB-CLSTU4497003 Cloudy (40%-90%)"/>
    <n v="1"/>
    <s v="20230213T000644"/>
    <d v="1905-07-15T00:00:00"/>
    <s v="02"/>
    <d v="1900-01-12T00:00:00"/>
    <s v="00"/>
    <s v="06"/>
    <s v="44"/>
    <s v="CLS_TU_2038X1022px_10m_S2A_MSIL1C"/>
    <s v="2A_MSIL1C_S2_CD_CLS_AC_20230627T222622_TRUE_60HTE_020CC"/>
    <s v="S2A_MSIL1C_TU_20230213T000644_55HFA_76.8CC"/>
  </r>
  <r>
    <m/>
    <x v="0"/>
    <x v="1"/>
    <s v="-35.41, 149.06 | Zoom: 15"/>
    <b v="1"/>
    <s v="Australia"/>
    <x v="7"/>
    <s v="TU"/>
    <d v="2023-02-08T00:00:00"/>
    <s v="55HFA"/>
    <s v="00:06:44 UTC"/>
    <n v="56.2"/>
    <x v="3"/>
    <s v="PNG"/>
    <x v="0"/>
    <x v="0"/>
    <n v="56.2"/>
    <n v="60"/>
    <x v="1"/>
    <s v="44965S2A_MSIL1CCDM-MLB-CLSTU4496503 Cloudy (40%-90%)"/>
    <n v="1"/>
    <s v="20230208T000644"/>
    <d v="1905-07-15T00:00:00"/>
    <s v="02"/>
    <s v="08"/>
    <s v="00"/>
    <s v="06"/>
    <s v="44"/>
    <s v="CLS_TU_2038X1022px_10m_S2A_MSIL1C"/>
    <s v="2A_MSIL1C_S2_CD_CLS_AC_20230627T222622_TRUE_60HTE_020CC"/>
    <s v="S2A_MSIL1C_TU_20230208T000644_55HFA_56.2CC"/>
  </r>
  <r>
    <m/>
    <x v="0"/>
    <x v="1"/>
    <s v="-35.41, 149.06 | Zoom: 15"/>
    <b v="1"/>
    <s v="Australia"/>
    <x v="7"/>
    <s v="TU"/>
    <d v="2023-02-03T00:00:00"/>
    <s v="55HFA"/>
    <s v="00:06:44 UTC"/>
    <n v="56.4"/>
    <x v="3"/>
    <s v="PNG"/>
    <x v="0"/>
    <x v="0"/>
    <n v="56.4"/>
    <n v="60"/>
    <x v="1"/>
    <s v="44960S2A_MSIL1CCDM-MLB-CLSTU4496003 Cloudy (40%-90%)"/>
    <n v="1"/>
    <s v="20230203T000644"/>
    <d v="1905-07-15T00:00:00"/>
    <s v="02"/>
    <s v="03"/>
    <s v="00"/>
    <s v="06"/>
    <s v="44"/>
    <s v="CLS_TU_2038X1022px_10m_S2A_MSIL1C"/>
    <s v="2A_MSIL1C_S2_CD_CLS_AC_20230627T222622_TRUE_60HTE_020CC"/>
    <s v="S2A_MSIL1C_TU_20230203T000644_55HFA_56.4CC"/>
  </r>
  <r>
    <m/>
    <x v="0"/>
    <x v="1"/>
    <s v="-35.41, 149.06 | Zoom: 15"/>
    <b v="1"/>
    <s v="Australia"/>
    <x v="7"/>
    <s v="TU"/>
    <d v="2023-01-29T00:00:00"/>
    <s v="55HFA"/>
    <s v="00:06:43 UTC"/>
    <n v="100"/>
    <x v="3"/>
    <s v="PNG"/>
    <x v="0"/>
    <x v="0"/>
    <n v="100"/>
    <n v="100"/>
    <x v="2"/>
    <s v="44955S2A_MSIL1CCDM-MLB-CLSTU4495504 Overcast (100%)"/>
    <n v="1"/>
    <s v="20230129T000643"/>
    <d v="1905-07-15T00:00:00"/>
    <s v="01"/>
    <d v="1900-01-28T00:00:00"/>
    <s v="00"/>
    <s v="06"/>
    <s v="43"/>
    <s v="CLS_TU_2038X1022px_10m_S2A_MSIL1C"/>
    <s v="2A_MSIL1C_S2_CD_CLS_AC_20230627T222622_TRUE_60HTE_020CC"/>
    <s v="S2A_MSIL1C_TU_20230129T000643_55HFA_100CC"/>
  </r>
  <r>
    <m/>
    <x v="0"/>
    <x v="1"/>
    <s v="-35.41, 149.06 | Zoom: 15"/>
    <b v="1"/>
    <s v="Australia"/>
    <x v="7"/>
    <s v="TU"/>
    <d v="2023-01-24T00:00:00"/>
    <s v="55HFA"/>
    <s v="00:06:42 UTC"/>
    <n v="20.9"/>
    <x v="3"/>
    <s v="PNG"/>
    <x v="0"/>
    <x v="0"/>
    <n v="20.9"/>
    <n v="30"/>
    <x v="0"/>
    <s v="44950S2A_MSIL1CCDM-MLB-CLSTU4495002 Sunny (10%-30%)"/>
    <n v="1"/>
    <s v="20230124T000642"/>
    <d v="1905-07-15T00:00:00"/>
    <s v="01"/>
    <d v="1900-01-23T00:00:00"/>
    <s v="00"/>
    <s v="06"/>
    <s v="42"/>
    <s v="CLS_TU_2038X1022px_10m_S2A_MSIL1C"/>
    <s v="2A_MSIL1C_S2_CD_CLS_AC_20230627T222622_TRUE_60HTE_020CC"/>
    <s v="S2A_MSIL1C_TU_20230124T000642_55HFA_20.9CC"/>
  </r>
  <r>
    <m/>
    <x v="0"/>
    <x v="1"/>
    <s v="-35.41, 149.06 | Zoom: 15"/>
    <b v="1"/>
    <s v="Australia"/>
    <x v="7"/>
    <s v="TU"/>
    <d v="2023-01-19T00:00:00"/>
    <s v="55HFA"/>
    <s v="00:06:43 UTC"/>
    <n v="71.400000000000006"/>
    <x v="3"/>
    <s v="PNG"/>
    <x v="0"/>
    <x v="0"/>
    <n v="71.400000000000006"/>
    <n v="80"/>
    <x v="1"/>
    <s v="44945S2A_MSIL1CCDM-MLB-CLSTU4494503 Cloudy (40%-90%)"/>
    <n v="1"/>
    <s v="20230119T000643"/>
    <d v="1905-07-15T00:00:00"/>
    <s v="01"/>
    <d v="1900-01-18T00:00:00"/>
    <s v="00"/>
    <s v="06"/>
    <s v="43"/>
    <s v="CLS_TU_2038X1022px_10m_S2A_MSIL1C"/>
    <s v="2A_MSIL1C_S2_CD_CLS_AC_20230627T222622_TRUE_60HTE_020CC"/>
    <s v="S2A_MSIL1C_TU_20230119T000643_55HFA_71.4CC"/>
  </r>
  <r>
    <m/>
    <x v="0"/>
    <x v="1"/>
    <s v="-35.41, 149.06 | Zoom: 15"/>
    <b v="1"/>
    <s v="Australia"/>
    <x v="7"/>
    <s v="TU"/>
    <d v="2023-01-14T00:00:00"/>
    <s v="55HFA"/>
    <s v="00:06:43 UTC"/>
    <n v="1.7"/>
    <x v="3"/>
    <s v="PNG"/>
    <x v="0"/>
    <x v="0"/>
    <n v="1.7"/>
    <n v="10"/>
    <x v="0"/>
    <s v="44940S2A_MSIL1CCDM-MLB-CLSTU4494002 Sunny (10%-30%)"/>
    <n v="1"/>
    <s v="20230114T000643"/>
    <d v="1905-07-15T00:00:00"/>
    <s v="01"/>
    <d v="1900-01-13T00:00:00"/>
    <s v="00"/>
    <s v="06"/>
    <s v="43"/>
    <s v="CLS_TU_2038X1022px_10m_S2A_MSIL1C"/>
    <s v="2A_MSIL1C_S2_CD_CLS_AC_20230627T222622_TRUE_60HTE_020CC"/>
    <s v="S2A_MSIL1C_TU_20230114T000643_55HFA_1.7CC"/>
  </r>
  <r>
    <m/>
    <x v="0"/>
    <x v="1"/>
    <s v="-35.41, 149.06 | Zoom: 15"/>
    <b v="1"/>
    <s v="Australia"/>
    <x v="7"/>
    <s v="TU"/>
    <d v="2023-01-09T00:00:00"/>
    <s v="55HFA"/>
    <s v="00:06:43 UTC"/>
    <n v="0"/>
    <x v="3"/>
    <s v="PNG"/>
    <x v="0"/>
    <x v="0"/>
    <n v="0"/>
    <n v="0"/>
    <x v="3"/>
    <s v="44935S2A_MSIL1CCDM-MLB-CLSTU4493501 Clear (0%)"/>
    <n v="1"/>
    <s v="20230109T000643"/>
    <d v="1905-07-15T00:00:00"/>
    <s v="01"/>
    <s v="09"/>
    <s v="00"/>
    <s v="06"/>
    <s v="43"/>
    <s v="CLS_TU_2038X1022px_10m_S2A_MSIL1C"/>
    <s v="2A_MSIL1C_S2_CD_CLS_AC_20230627T222622_TRUE_60HTE_020CC"/>
    <s v="S2A_MSIL1C_TU_20230109T000643_55HFA_0CC"/>
  </r>
  <r>
    <m/>
    <x v="0"/>
    <x v="1"/>
    <s v="-35.41, 149.06 | Zoom: 15"/>
    <b v="1"/>
    <s v="Australia"/>
    <x v="7"/>
    <s v="TU"/>
    <d v="2023-01-04T00:00:00"/>
    <s v="55HFA"/>
    <s v="00:06:45 UTC"/>
    <n v="71"/>
    <x v="3"/>
    <s v="PNG"/>
    <x v="0"/>
    <x v="0"/>
    <n v="71"/>
    <n v="80"/>
    <x v="1"/>
    <s v="44930S2A_MSIL1CCDM-MLB-CLSTU4493003 Cloudy (40%-90%)"/>
    <n v="1"/>
    <s v="20230104T000645"/>
    <d v="1905-07-15T00:00:00"/>
    <s v="01"/>
    <s v="04"/>
    <s v="00"/>
    <s v="06"/>
    <s v="45"/>
    <s v="CLS_TU_2038X1022px_10m_S2A_MSIL1C"/>
    <s v="2A_MSIL1C_S2_CD_CLS_AC_20230627T222622_TRUE_60HTE_020CC"/>
    <s v="S2A_MSIL1C_TU_20230104T000645_55HFA_71CC"/>
  </r>
  <r>
    <m/>
    <x v="0"/>
    <x v="1"/>
    <s v="-35.41, 149.06 | Zoom: 15"/>
    <b v="1"/>
    <s v="Australia"/>
    <x v="7"/>
    <s v="TU"/>
    <d v="2022-12-30T00:00:00"/>
    <s v="55HFA"/>
    <s v="00:06:45 UTC"/>
    <n v="44.8"/>
    <x v="3"/>
    <s v="PNG"/>
    <x v="0"/>
    <x v="1"/>
    <n v="44.8"/>
    <n v="50"/>
    <x v="1"/>
    <s v="44925S2A_MSIL1CCDM-MLB-CLSTU4492503 Cloudy (40%-90%)"/>
    <n v="1"/>
    <s v="20221230T000645"/>
    <d v="1905-07-14T00:00:00"/>
    <d v="1900-01-11T00:00:00"/>
    <d v="1900-01-29T00:00:00"/>
    <s v="00"/>
    <s v="06"/>
    <s v="45"/>
    <s v="CLS_TU_2038X1022px_10m_S2A_MSIL1C"/>
    <s v="2A_MSIL1C_S2_CD_CLS_AC_20230627T222622_TRUE_60HTE_020CC"/>
    <s v="S2A_MSIL1C_TU_20221230T000645_55HFA_44.8CC"/>
  </r>
  <r>
    <m/>
    <x v="0"/>
    <x v="1"/>
    <s v="-35.41, 149.06 | Zoom: 15"/>
    <b v="1"/>
    <s v="Australia"/>
    <x v="7"/>
    <s v="TU"/>
    <d v="2022-12-20T00:00:00"/>
    <s v="55HFA"/>
    <s v="00:06:45 UTC"/>
    <n v="1"/>
    <x v="3"/>
    <s v="PNG"/>
    <x v="0"/>
    <x v="1"/>
    <n v="1"/>
    <n v="10"/>
    <x v="0"/>
    <s v="44915S2A_MSIL1CCDM-MLB-CLSTU4491502 Sunny (10%-30%)"/>
    <n v="1"/>
    <s v="20221220T000645"/>
    <d v="1905-07-14T00:00:00"/>
    <d v="1900-01-11T00:00:00"/>
    <d v="1900-01-19T00:00:00"/>
    <s v="00"/>
    <s v="06"/>
    <s v="45"/>
    <s v="CLS_TU_2038X1022px_10m_S2A_MSIL1C"/>
    <s v="2A_MSIL1C_S2_CD_CLS_AC_20230627T222622_TRUE_60HTE_020CC"/>
    <s v="S2A_MSIL1C_TU_20221220T000645_55HFA_1CC"/>
  </r>
  <r>
    <m/>
    <x v="0"/>
    <x v="1"/>
    <s v="-35.41, 149.06 | Zoom: 15"/>
    <b v="1"/>
    <s v="Australia"/>
    <x v="7"/>
    <s v="TU"/>
    <d v="2022-12-15T00:00:00"/>
    <s v="55HFA"/>
    <s v="00:06:45 UTC"/>
    <n v="28.7"/>
    <x v="3"/>
    <s v="PNG"/>
    <x v="0"/>
    <x v="1"/>
    <n v="28.7"/>
    <n v="30"/>
    <x v="0"/>
    <s v="44910S2A_MSIL1CCDM-MLB-CLSTU4491002 Sunny (10%-30%)"/>
    <n v="1"/>
    <s v="20221215T000645"/>
    <d v="1905-07-14T00:00:00"/>
    <d v="1900-01-11T00:00:00"/>
    <d v="1900-01-14T00:00:00"/>
    <s v="00"/>
    <s v="06"/>
    <s v="45"/>
    <s v="CLS_TU_2038X1022px_10m_S2A_MSIL1C"/>
    <s v="2A_MSIL1C_S2_CD_CLS_AC_20230627T222622_TRUE_60HTE_020CC"/>
    <s v="S2A_MSIL1C_TU_20221215T000645_55HFA_28.7CC"/>
  </r>
  <r>
    <m/>
    <x v="0"/>
    <x v="1"/>
    <s v="-35.41, 149.06 | Zoom: 15"/>
    <b v="1"/>
    <s v="Australia"/>
    <x v="7"/>
    <s v="TU"/>
    <d v="2022-12-10T00:00:00"/>
    <s v="55HFA"/>
    <s v="00:06:42 UTC"/>
    <n v="2.1"/>
    <x v="3"/>
    <s v="PNG"/>
    <x v="0"/>
    <x v="1"/>
    <n v="2.1"/>
    <n v="10"/>
    <x v="0"/>
    <s v="44905S2A_MSIL1CCDM-MLB-CLSTU4490502 Sunny (10%-30%)"/>
    <n v="1"/>
    <s v="20221210T000642"/>
    <d v="1905-07-14T00:00:00"/>
    <d v="1900-01-11T00:00:00"/>
    <d v="1900-01-09T00:00:00"/>
    <s v="00"/>
    <s v="06"/>
    <s v="42"/>
    <s v="CLS_TU_2038X1022px_10m_S2A_MSIL1C"/>
    <s v="2A_MSIL1C_S2_CD_CLS_AC_20230627T222622_TRUE_60HTE_020CC"/>
    <s v="S2A_MSIL1C_TU_20221210T000642_55HFA_2.1CC"/>
  </r>
  <r>
    <m/>
    <x v="0"/>
    <x v="1"/>
    <s v="-35.41, 149.06 | Zoom: 15"/>
    <b v="1"/>
    <s v="Australia"/>
    <x v="7"/>
    <s v="TU"/>
    <d v="2022-12-05T00:00:00"/>
    <s v="55HFA"/>
    <s v="00:06:46 UTC"/>
    <n v="88.3"/>
    <x v="3"/>
    <s v="PNG"/>
    <x v="0"/>
    <x v="1"/>
    <n v="88.3"/>
    <n v="90"/>
    <x v="1"/>
    <s v="44900S2A_MSIL1CCDM-MLB-CLSTU4490003 Cloudy (40%-90%)"/>
    <n v="1"/>
    <s v="20221205T000646"/>
    <d v="1905-07-14T00:00:00"/>
    <d v="1900-01-11T00:00:00"/>
    <s v="05"/>
    <s v="00"/>
    <s v="06"/>
    <s v="46"/>
    <s v="CLS_TU_2038X1022px_10m_S2A_MSIL1C"/>
    <s v="2A_MSIL1C_S2_CD_CLS_AC_20230627T222622_TRUE_60HTE_020CC"/>
    <s v="S2A_MSIL1C_TU_20221205T000646_55HFA_88.3CC"/>
  </r>
  <r>
    <m/>
    <x v="0"/>
    <x v="1"/>
    <s v="-35.41, 149.06 | Zoom: 15"/>
    <b v="1"/>
    <s v="Australia"/>
    <x v="7"/>
    <s v="TU"/>
    <d v="2022-11-30T00:00:00"/>
    <s v="55HFA"/>
    <s v="00:06:44 UTC"/>
    <n v="16.8"/>
    <x v="3"/>
    <s v="PNG"/>
    <x v="0"/>
    <x v="1"/>
    <n v="16.8"/>
    <n v="20"/>
    <x v="0"/>
    <s v="44895S2A_MSIL1CCDM-MLB-CLSTU4489502 Sunny (10%-30%)"/>
    <n v="1"/>
    <s v="20221130T000644"/>
    <d v="1905-07-14T00:00:00"/>
    <d v="1900-01-10T00:00:00"/>
    <d v="1900-01-29T00:00:00"/>
    <s v="00"/>
    <s v="06"/>
    <s v="44"/>
    <s v="CLS_TU_2038X1022px_10m_S2A_MSIL1C"/>
    <s v="2A_MSIL1C_S2_CD_CLS_AC_20230627T222622_TRUE_60HTE_020CC"/>
    <s v="S2A_MSIL1C_TU_20221130T000644_55HFA_16.8CC"/>
  </r>
  <r>
    <m/>
    <x v="0"/>
    <x v="1"/>
    <s v="-35.41, 149.06 | Zoom: 15"/>
    <b v="1"/>
    <s v="Australia"/>
    <x v="7"/>
    <s v="TU"/>
    <d v="2022-11-25T00:00:00"/>
    <s v="55HFA"/>
    <s v="00:06:45 UTC"/>
    <n v="1.3"/>
    <x v="3"/>
    <s v="PNG"/>
    <x v="0"/>
    <x v="1"/>
    <n v="1.3"/>
    <n v="10"/>
    <x v="0"/>
    <s v="44890S2A_MSIL1CCDM-MLB-CLSTU4489002 Sunny (10%-30%)"/>
    <n v="1"/>
    <s v="20221125T000645"/>
    <d v="1905-07-14T00:00:00"/>
    <d v="1900-01-10T00:00:00"/>
    <d v="1900-01-24T00:00:00"/>
    <s v="00"/>
    <s v="06"/>
    <s v="45"/>
    <s v="CLS_TU_2038X1022px_10m_S2A_MSIL1C"/>
    <s v="2A_MSIL1C_S2_CD_CLS_AC_20230627T222622_TRUE_60HTE_020CC"/>
    <s v="S2A_MSIL1C_TU_20221125T000645_55HFA_1.3CC"/>
  </r>
  <r>
    <m/>
    <x v="0"/>
    <x v="1"/>
    <s v="-35.41, 149.06 | Zoom: 15"/>
    <b v="1"/>
    <s v="Australia"/>
    <x v="7"/>
    <s v="TU"/>
    <d v="2022-11-20T00:00:00"/>
    <s v="55HFA"/>
    <s v="00:06:45 UTC"/>
    <n v="62.9"/>
    <x v="3"/>
    <s v="PNG"/>
    <x v="0"/>
    <x v="1"/>
    <n v="62.9"/>
    <n v="70"/>
    <x v="1"/>
    <s v="44885S2A_MSIL1CCDM-MLB-CLSTU4488503 Cloudy (40%-90%)"/>
    <n v="1"/>
    <s v="20221120T000645"/>
    <d v="1905-07-14T00:00:00"/>
    <d v="1900-01-10T00:00:00"/>
    <d v="1900-01-19T00:00:00"/>
    <s v="00"/>
    <s v="06"/>
    <s v="45"/>
    <s v="CLS_TU_2038X1022px_10m_S2A_MSIL1C"/>
    <s v="2A_MSIL1C_S2_CD_CLS_AC_20230627T222622_TRUE_60HTE_020CC"/>
    <s v="S2A_MSIL1C_TU_20221120T000645_55HFA_62.9CC"/>
  </r>
  <r>
    <m/>
    <x v="0"/>
    <x v="1"/>
    <s v="-35.41, 149.06 | Zoom: 15"/>
    <b v="1"/>
    <s v="Australia"/>
    <x v="7"/>
    <s v="TU"/>
    <d v="2022-11-15T00:00:00"/>
    <s v="55HFA"/>
    <s v="00:06:48 UTC"/>
    <n v="46.5"/>
    <x v="3"/>
    <s v="PNG"/>
    <x v="0"/>
    <x v="1"/>
    <n v="46.5"/>
    <n v="50"/>
    <x v="1"/>
    <s v="44880S2A_MSIL1CCDM-MLB-CLSTU4488003 Cloudy (40%-90%)"/>
    <n v="1"/>
    <s v="20221115T000648"/>
    <d v="1905-07-14T00:00:00"/>
    <d v="1900-01-10T00:00:00"/>
    <d v="1900-01-14T00:00:00"/>
    <s v="00"/>
    <s v="06"/>
    <s v="48"/>
    <s v="CLS_TU_2038X1022px_10m_S2A_MSIL1C"/>
    <s v="2A_MSIL1C_S2_CD_CLS_AC_20230627T222622_TRUE_60HTE_020CC"/>
    <s v="S2A_MSIL1C_TU_20221115T000648_55HFA_46.5CC"/>
  </r>
  <r>
    <m/>
    <x v="0"/>
    <x v="1"/>
    <s v="-35.41, 149.06 | Zoom: 15"/>
    <b v="1"/>
    <s v="Australia"/>
    <x v="7"/>
    <s v="TU"/>
    <d v="2022-11-10T00:00:00"/>
    <s v="55HFA"/>
    <s v="00:06:45 UTC"/>
    <n v="5.7"/>
    <x v="3"/>
    <s v="PNG"/>
    <x v="0"/>
    <x v="1"/>
    <n v="5.7"/>
    <n v="10"/>
    <x v="0"/>
    <s v="44875S2A_MSIL1CCDM-MLB-CLSTU4487502 Sunny (10%-30%)"/>
    <n v="1"/>
    <s v="20221110T000645"/>
    <d v="1905-07-14T00:00:00"/>
    <d v="1900-01-10T00:00:00"/>
    <d v="1900-01-09T00:00:00"/>
    <s v="00"/>
    <s v="06"/>
    <s v="45"/>
    <s v="CLS_TU_2038X1022px_10m_S2A_MSIL1C"/>
    <s v="2A_MSIL1C_S2_CD_CLS_AC_20230627T222622_TRUE_60HTE_020CC"/>
    <s v="S2A_MSIL1C_TU_20221110T000645_55HFA_5.7CC"/>
  </r>
  <r>
    <m/>
    <x v="0"/>
    <x v="1"/>
    <s v="-35.41, 149.06 | Zoom: 15"/>
    <b v="1"/>
    <s v="Australia"/>
    <x v="7"/>
    <s v="TU"/>
    <d v="2022-11-05T00:00:00"/>
    <s v="55HFA"/>
    <s v="00:06:50 UTC"/>
    <n v="87.6"/>
    <x v="3"/>
    <s v="PNG"/>
    <x v="0"/>
    <x v="1"/>
    <n v="87.6"/>
    <n v="90"/>
    <x v="1"/>
    <s v="44870S2A_MSIL1CCDM-MLB-CLSTU4487003 Cloudy (40%-90%)"/>
    <n v="1"/>
    <s v="20221105T000650"/>
    <d v="1905-07-14T00:00:00"/>
    <d v="1900-01-10T00:00:00"/>
    <s v="05"/>
    <s v="00"/>
    <s v="06"/>
    <s v="50"/>
    <s v="CLS_TU_2038X1022px_10m_S2A_MSIL1C"/>
    <s v="2A_MSIL1C_S2_CD_CLS_AC_20230627T222622_TRUE_60HTE_020CC"/>
    <s v="S2A_MSIL1C_TU_20221105T000650_55HFA_87.6CC"/>
  </r>
  <r>
    <m/>
    <x v="0"/>
    <x v="1"/>
    <s v="-35.41, 149.06 | Zoom: 15"/>
    <b v="1"/>
    <s v="Australia"/>
    <x v="7"/>
    <s v="TU"/>
    <d v="2022-10-31T00:00:00"/>
    <s v="55HFA"/>
    <s v="00:06:44 UTC"/>
    <n v="73.5"/>
    <x v="3"/>
    <s v="PNG"/>
    <x v="0"/>
    <x v="1"/>
    <n v="73.5"/>
    <n v="80"/>
    <x v="1"/>
    <s v="44865S2A_MSIL1CCDM-MLB-CLSTU4486503 Cloudy (40%-90%)"/>
    <n v="1"/>
    <s v="20221031T000644"/>
    <d v="1905-07-14T00:00:00"/>
    <d v="1900-01-09T00:00:00"/>
    <d v="1900-01-30T00:00:00"/>
    <s v="00"/>
    <s v="06"/>
    <s v="44"/>
    <s v="CLS_TU_2038X1022px_10m_S2A_MSIL1C"/>
    <s v="2A_MSIL1C_S2_CD_CLS_AC_20230627T222622_TRUE_60HTE_020CC"/>
    <s v="S2A_MSIL1C_TU_20221031T000644_55HFA_73.5CC"/>
  </r>
  <r>
    <m/>
    <x v="0"/>
    <x v="1"/>
    <s v="-35.41, 149.06 | Zoom: 15"/>
    <b v="1"/>
    <s v="Australia"/>
    <x v="7"/>
    <s v="TU"/>
    <d v="2022-10-26T00:00:00"/>
    <s v="55HFA"/>
    <s v="00:06:49 UTC"/>
    <n v="88.2"/>
    <x v="3"/>
    <s v="PNG"/>
    <x v="0"/>
    <x v="1"/>
    <n v="88.2"/>
    <n v="90"/>
    <x v="1"/>
    <s v="44860S2A_MSIL1CCDM-MLB-CLSTU4486003 Cloudy (40%-90%)"/>
    <n v="1"/>
    <s v="20221026T000649"/>
    <d v="1905-07-14T00:00:00"/>
    <d v="1900-01-09T00:00:00"/>
    <d v="1900-01-25T00:00:00"/>
    <s v="00"/>
    <s v="06"/>
    <s v="49"/>
    <s v="CLS_TU_2038X1022px_10m_S2A_MSIL1C"/>
    <s v="2A_MSIL1C_S2_CD_CLS_AC_20230627T222622_TRUE_60HTE_020CC"/>
    <s v="S2A_MSIL1C_TU_20221026T000649_55HFA_88.2CC"/>
  </r>
  <r>
    <m/>
    <x v="0"/>
    <x v="1"/>
    <s v="-35.41, 149.06 | Zoom: 15"/>
    <b v="1"/>
    <s v="Australia"/>
    <x v="7"/>
    <s v="TU"/>
    <d v="2022-10-21T00:00:00"/>
    <s v="55HFA"/>
    <s v="00:06:45 UTC"/>
    <n v="99.7"/>
    <x v="3"/>
    <s v="PNG"/>
    <x v="0"/>
    <x v="1"/>
    <n v="99.7"/>
    <n v="100"/>
    <x v="2"/>
    <s v="44855S2A_MSIL1CCDM-MLB-CLSTU4485504 Overcast (100%)"/>
    <n v="1"/>
    <s v="20221021T000645"/>
    <d v="1905-07-14T00:00:00"/>
    <d v="1900-01-09T00:00:00"/>
    <d v="1900-01-20T00:00:00"/>
    <s v="00"/>
    <s v="06"/>
    <s v="45"/>
    <s v="CLS_TU_2038X1022px_10m_S2A_MSIL1C"/>
    <s v="2A_MSIL1C_S2_CD_CLS_AC_20230627T222622_TRUE_60HTE_020CC"/>
    <s v="S2A_MSIL1C_TU_20221021T000645_55HFA_99.7CC"/>
  </r>
  <r>
    <m/>
    <x v="0"/>
    <x v="1"/>
    <s v="-35.41, 149.06 | Zoom: 15"/>
    <b v="1"/>
    <s v="Australia"/>
    <x v="7"/>
    <s v="TU"/>
    <d v="2022-10-16T00:00:00"/>
    <s v="55HFA"/>
    <s v="00:06:50 UTC"/>
    <n v="51.4"/>
    <x v="3"/>
    <s v="PNG"/>
    <x v="0"/>
    <x v="1"/>
    <n v="51.4"/>
    <n v="60"/>
    <x v="1"/>
    <s v="44850S2A_MSIL1CCDM-MLB-CLSTU4485003 Cloudy (40%-90%)"/>
    <n v="1"/>
    <s v="20221016T000650"/>
    <d v="1905-07-14T00:00:00"/>
    <d v="1900-01-09T00:00:00"/>
    <d v="1900-01-15T00:00:00"/>
    <s v="00"/>
    <s v="06"/>
    <s v="50"/>
    <s v="CLS_TU_2038X1022px_10m_S2A_MSIL1C"/>
    <s v="2A_MSIL1C_S2_CD_CLS_AC_20230627T222622_TRUE_60HTE_020CC"/>
    <s v="S2A_MSIL1C_TU_20221016T000650_55HFA_51.4CC"/>
  </r>
  <r>
    <m/>
    <x v="0"/>
    <x v="1"/>
    <s v="-35.41, 149.06 | Zoom: 15"/>
    <b v="1"/>
    <s v="Australia"/>
    <x v="7"/>
    <s v="TU"/>
    <d v="2022-10-11T00:00:00"/>
    <s v="55HFA"/>
    <s v="00:06:44 UTC"/>
    <n v="40.1"/>
    <x v="3"/>
    <s v="PNG"/>
    <x v="0"/>
    <x v="1"/>
    <n v="40.1"/>
    <n v="50"/>
    <x v="1"/>
    <s v="44845S2A_MSIL1CCDM-MLB-CLSTU4484503 Cloudy (40%-90%)"/>
    <n v="1"/>
    <s v="20221011T000644"/>
    <d v="1905-07-14T00:00:00"/>
    <d v="1900-01-09T00:00:00"/>
    <d v="1900-01-10T00:00:00"/>
    <s v="00"/>
    <s v="06"/>
    <s v="44"/>
    <s v="CLS_TU_2038X1022px_10m_S2A_MSIL1C"/>
    <s v="2A_MSIL1C_S2_CD_CLS_AC_20230627T222622_TRUE_60HTE_020CC"/>
    <s v="S2A_MSIL1C_TU_20221011T000644_55HFA_40.1CC"/>
  </r>
  <r>
    <m/>
    <x v="0"/>
    <x v="1"/>
    <s v="-35.41, 149.06 | Zoom: 15"/>
    <b v="1"/>
    <s v="Australia"/>
    <x v="7"/>
    <s v="TU"/>
    <d v="2022-10-06T00:00:00"/>
    <s v="55HFA"/>
    <s v="00:06:53 UTC"/>
    <n v="98.8"/>
    <x v="3"/>
    <s v="PNG"/>
    <x v="0"/>
    <x v="1"/>
    <n v="98.8"/>
    <n v="100"/>
    <x v="2"/>
    <s v="44840S2A_MSIL1CCDM-MLB-CLSTU4484004 Overcast (100%)"/>
    <n v="1"/>
    <s v="20221006T000653"/>
    <d v="1905-07-14T00:00:00"/>
    <d v="1900-01-09T00:00:00"/>
    <s v="06"/>
    <s v="00"/>
    <s v="06"/>
    <s v="53"/>
    <s v="CLS_TU_2038X1022px_10m_S2A_MSIL1C"/>
    <s v="2A_MSIL1C_S2_CD_CLS_AC_20230627T222622_TRUE_60HTE_020CC"/>
    <s v="S2A_MSIL1C_TU_20221006T000653_55HFA_98.8CC"/>
  </r>
  <r>
    <m/>
    <x v="0"/>
    <x v="1"/>
    <s v="-35.41, 149.06 | Zoom: 15"/>
    <b v="1"/>
    <s v="Australia"/>
    <x v="7"/>
    <s v="TU"/>
    <d v="2022-10-01T00:00:00"/>
    <s v="55HFA"/>
    <s v="00:06:45 UTC"/>
    <n v="87.9"/>
    <x v="3"/>
    <s v="PNG"/>
    <x v="0"/>
    <x v="1"/>
    <n v="87.9"/>
    <n v="90"/>
    <x v="1"/>
    <s v="44835S2A_MSIL1CCDM-MLB-CLSTU4483503 Cloudy (40%-90%)"/>
    <n v="1"/>
    <s v="20221001T000645"/>
    <d v="1905-07-14T00:00:00"/>
    <d v="1900-01-09T00:00:00"/>
    <s v="01"/>
    <s v="00"/>
    <s v="06"/>
    <s v="45"/>
    <s v="CLS_TU_2038X1022px_10m_S2A_MSIL1C"/>
    <s v="2A_MSIL1C_S2_CD_CLS_AC_20230627T222622_TRUE_60HTE_020CC"/>
    <s v="S2A_MSIL1C_TU_20221001T000645_55HFA_87.9CC"/>
  </r>
  <r>
    <m/>
    <x v="0"/>
    <x v="1"/>
    <s v="-35.41, 149.06 | Zoom: 15"/>
    <b v="1"/>
    <s v="Australia"/>
    <x v="7"/>
    <s v="TU"/>
    <d v="2022-09-26T00:00:00"/>
    <s v="55HFA"/>
    <s v="00:06:53 UTC"/>
    <n v="26.3"/>
    <x v="3"/>
    <s v="PNG"/>
    <x v="0"/>
    <x v="1"/>
    <n v="26.3"/>
    <n v="30"/>
    <x v="0"/>
    <s v="44830S2A_MSIL1CCDM-MLB-CLSTU4483002 Sunny (10%-30%)"/>
    <n v="1"/>
    <s v="20220926T000653"/>
    <d v="1905-07-14T00:00:00"/>
    <s v="09"/>
    <d v="1900-01-25T00:00:00"/>
    <s v="00"/>
    <s v="06"/>
    <s v="53"/>
    <s v="CLS_TU_2038X1022px_10m_S2A_MSIL1C"/>
    <s v="2A_MSIL1C_S2_CD_CLS_AC_20230627T222622_TRUE_60HTE_020CC"/>
    <s v="S2A_MSIL1C_TU_20220926T000653_55HFA_26.3CC"/>
  </r>
  <r>
    <m/>
    <x v="0"/>
    <x v="1"/>
    <s v="-35.41, 149.06 | Zoom: 15"/>
    <b v="1"/>
    <s v="Australia"/>
    <x v="7"/>
    <s v="TU"/>
    <d v="2022-09-21T00:00:00"/>
    <s v="55HFA"/>
    <s v="00:06:47 UTC"/>
    <n v="100"/>
    <x v="3"/>
    <s v="PNG"/>
    <x v="0"/>
    <x v="1"/>
    <n v="100"/>
    <n v="100"/>
    <x v="2"/>
    <s v="44825S2A_MSIL1CCDM-MLB-CLSTU4482504 Overcast (100%)"/>
    <n v="1"/>
    <s v="20220921T000647"/>
    <d v="1905-07-14T00:00:00"/>
    <s v="09"/>
    <d v="1900-01-20T00:00:00"/>
    <s v="00"/>
    <s v="06"/>
    <s v="47"/>
    <s v="CLS_TU_2038X1022px_10m_S2A_MSIL1C"/>
    <s v="2A_MSIL1C_S2_CD_CLS_AC_20230627T222622_TRUE_60HTE_020CC"/>
    <s v="S2A_MSIL1C_TU_20220921T000647_55HFA_100CC"/>
  </r>
  <r>
    <m/>
    <x v="0"/>
    <x v="1"/>
    <s v="-35.41, 149.06 | Zoom: 15"/>
    <b v="1"/>
    <s v="Australia"/>
    <x v="7"/>
    <s v="TU"/>
    <d v="2022-09-16T00:00:00"/>
    <s v="55HFA"/>
    <s v="00:06:55 UTC"/>
    <n v="7.2"/>
    <x v="3"/>
    <s v="PNG"/>
    <x v="0"/>
    <x v="1"/>
    <n v="7.2"/>
    <n v="10"/>
    <x v="0"/>
    <s v="44820S2A_MSIL1CCDM-MLB-CLSTU4482002 Sunny (10%-30%)"/>
    <n v="1"/>
    <s v="20220916T000655"/>
    <d v="1905-07-14T00:00:00"/>
    <s v="09"/>
    <d v="1900-01-15T00:00:00"/>
    <s v="00"/>
    <s v="06"/>
    <s v="55"/>
    <s v="CLS_TU_2038X1022px_10m_S2A_MSIL1C"/>
    <s v="2A_MSIL1C_S2_CD_CLS_AC_20230627T222622_TRUE_60HTE_020CC"/>
    <s v="S2A_MSIL1C_TU_20220916T000655_55HFA_7.2CC"/>
  </r>
  <r>
    <m/>
    <x v="0"/>
    <x v="1"/>
    <s v="-35.41, 149.06 | Zoom: 15"/>
    <b v="1"/>
    <s v="Australia"/>
    <x v="7"/>
    <s v="TU"/>
    <d v="2022-09-11T00:00:00"/>
    <s v="55HFA"/>
    <s v="00:06:48 UTC"/>
    <n v="2.2000000000000002"/>
    <x v="3"/>
    <s v="PNG"/>
    <x v="0"/>
    <x v="1"/>
    <n v="2.2000000000000002"/>
    <n v="10"/>
    <x v="0"/>
    <s v="44815S2A_MSIL1CCDM-MLB-CLSTU4481502 Sunny (10%-30%)"/>
    <n v="1"/>
    <s v="20220911T000648"/>
    <d v="1905-07-14T00:00:00"/>
    <s v="09"/>
    <d v="1900-01-10T00:00:00"/>
    <s v="00"/>
    <s v="06"/>
    <s v="48"/>
    <s v="CLS_TU_2038X1022px_10m_S2A_MSIL1C"/>
    <s v="2A_MSIL1C_S2_CD_CLS_AC_20230627T222622_TRUE_60HTE_020CC"/>
    <s v="S2A_MSIL1C_TU_20220911T000648_55HFA_2.2CC"/>
  </r>
  <r>
    <m/>
    <x v="0"/>
    <x v="1"/>
    <s v="-35.41, 149.06 | Zoom: 15"/>
    <b v="1"/>
    <s v="Australia"/>
    <x v="7"/>
    <s v="TU"/>
    <d v="2022-09-06T00:00:00"/>
    <s v="55HFA"/>
    <s v="00:06:57 UTC"/>
    <n v="62.4"/>
    <x v="3"/>
    <s v="PNG"/>
    <x v="0"/>
    <x v="1"/>
    <n v="62.4"/>
    <n v="70"/>
    <x v="1"/>
    <s v="44810S2A_MSIL1CCDM-MLB-CLSTU4481003 Cloudy (40%-90%)"/>
    <n v="1"/>
    <s v="20220906T000657"/>
    <d v="1905-07-14T00:00:00"/>
    <s v="09"/>
    <s v="06"/>
    <s v="00"/>
    <s v="06"/>
    <s v="57"/>
    <s v="CLS_TU_2038X1022px_10m_S2A_MSIL1C"/>
    <s v="2A_MSIL1C_S2_CD_CLS_AC_20230627T222622_TRUE_60HTE_020CC"/>
    <s v="S2A_MSIL1C_TU_20220906T000657_55HFA_62.4CC"/>
  </r>
  <r>
    <m/>
    <x v="0"/>
    <x v="1"/>
    <s v="-35.41, 149.06 | Zoom: 15"/>
    <b v="1"/>
    <s v="Australia"/>
    <x v="7"/>
    <s v="TU"/>
    <d v="2022-09-01T00:00:00"/>
    <s v="55HFA"/>
    <s v="00:06:47 UTC"/>
    <n v="46.1"/>
    <x v="3"/>
    <s v="PNG"/>
    <x v="0"/>
    <x v="1"/>
    <n v="46.1"/>
    <n v="50"/>
    <x v="1"/>
    <s v="44805S2A_MSIL1CCDM-MLB-CLSTU4480503 Cloudy (40%-90%)"/>
    <n v="1"/>
    <s v="20220901T000647"/>
    <d v="1905-07-14T00:00:00"/>
    <s v="09"/>
    <s v="01"/>
    <s v="00"/>
    <s v="06"/>
    <s v="47"/>
    <s v="CLS_TU_2038X1022px_10m_S2A_MSIL1C"/>
    <s v="2A_MSIL1C_S2_CD_CLS_AC_20230627T222622_TRUE_60HTE_020CC"/>
    <s v="S2A_MSIL1C_TU_20220901T000647_55HFA_46.1CC"/>
  </r>
  <r>
    <m/>
    <x v="0"/>
    <x v="1"/>
    <s v="-35.41, 149.06 | Zoom: 15"/>
    <b v="1"/>
    <s v="Australia"/>
    <x v="7"/>
    <s v="TU"/>
    <d v="2022-08-27T00:00:00"/>
    <s v="55HFA"/>
    <s v="00:06:58 UTC"/>
    <n v="1.3"/>
    <x v="3"/>
    <s v="PNG"/>
    <x v="0"/>
    <x v="1"/>
    <n v="1.3"/>
    <n v="10"/>
    <x v="0"/>
    <s v="44800S2A_MSIL1CCDM-MLB-CLSTU4480002 Sunny (10%-30%)"/>
    <n v="1"/>
    <s v="20220827T000658"/>
    <d v="1905-07-14T00:00:00"/>
    <s v="08"/>
    <d v="1900-01-26T00:00:00"/>
    <s v="00"/>
    <s v="06"/>
    <s v="58"/>
    <s v="CLS_TU_2038X1022px_10m_S2A_MSIL1C"/>
    <s v="2A_MSIL1C_S2_CD_CLS_AC_20230627T222622_TRUE_60HTE_020CC"/>
    <s v="S2A_MSIL1C_TU_20220827T000658_55HFA_1.3CC"/>
  </r>
  <r>
    <m/>
    <x v="0"/>
    <x v="1"/>
    <s v="-35.41, 149.06 | Zoom: 15"/>
    <b v="1"/>
    <s v="Australia"/>
    <x v="7"/>
    <s v="TU"/>
    <d v="2022-08-22T00:00:00"/>
    <s v="55HFA"/>
    <s v="00:06:47 UTC"/>
    <n v="52.5"/>
    <x v="3"/>
    <s v="PNG"/>
    <x v="0"/>
    <x v="1"/>
    <n v="52.5"/>
    <n v="60"/>
    <x v="1"/>
    <s v="44795S2A_MSIL1CCDM-MLB-CLSTU4479503 Cloudy (40%-90%)"/>
    <n v="1"/>
    <s v="20220822T000647"/>
    <d v="1905-07-14T00:00:00"/>
    <s v="08"/>
    <d v="1900-01-21T00:00:00"/>
    <s v="00"/>
    <s v="06"/>
    <s v="47"/>
    <s v="CLS_TU_2038X1022px_10m_S2A_MSIL1C"/>
    <s v="2A_MSIL1C_S2_CD_CLS_AC_20230627T222622_TRUE_60HTE_020CC"/>
    <s v="S2A_MSIL1C_TU_20220822T000647_55HFA_52.5CC"/>
  </r>
  <r>
    <m/>
    <x v="0"/>
    <x v="1"/>
    <s v="-35.41, 149.06 | Zoom: 15"/>
    <b v="1"/>
    <s v="Australia"/>
    <x v="7"/>
    <s v="TU"/>
    <d v="2022-08-17T00:00:00"/>
    <s v="55HFA"/>
    <s v="00:06:58 UTC"/>
    <n v="26"/>
    <x v="3"/>
    <s v="PNG"/>
    <x v="0"/>
    <x v="1"/>
    <n v="26"/>
    <n v="30"/>
    <x v="0"/>
    <s v="44790S2A_MSIL1CCDM-MLB-CLSTU4479002 Sunny (10%-30%)"/>
    <n v="1"/>
    <s v="20220817T000658"/>
    <d v="1905-07-14T00:00:00"/>
    <s v="08"/>
    <d v="1900-01-16T00:00:00"/>
    <s v="00"/>
    <s v="06"/>
    <s v="58"/>
    <s v="CLS_TU_2038X1022px_10m_S2A_MSIL1C"/>
    <s v="2A_MSIL1C_S2_CD_CLS_AC_20230627T222622_TRUE_60HTE_020CC"/>
    <s v="S2A_MSIL1C_TU_20220817T000658_55HFA_26CC"/>
  </r>
  <r>
    <m/>
    <x v="0"/>
    <x v="1"/>
    <s v="-35.41, 149.06 | Zoom: 15"/>
    <b v="1"/>
    <s v="Australia"/>
    <x v="7"/>
    <s v="TU"/>
    <d v="2022-08-12T00:00:00"/>
    <s v="55HFA"/>
    <s v="00:06:49 UTC"/>
    <n v="29.5"/>
    <x v="3"/>
    <s v="PNG"/>
    <x v="0"/>
    <x v="1"/>
    <n v="29.5"/>
    <n v="30"/>
    <x v="0"/>
    <s v="44785S2A_MSIL1CCDM-MLB-CLSTU4478502 Sunny (10%-30%)"/>
    <n v="1"/>
    <s v="20220812T000649"/>
    <d v="1905-07-14T00:00:00"/>
    <s v="08"/>
    <d v="1900-01-11T00:00:00"/>
    <s v="00"/>
    <s v="06"/>
    <s v="49"/>
    <s v="CLS_TU_2038X1022px_10m_S2A_MSIL1C"/>
    <s v="2A_MSIL1C_S2_CD_CLS_AC_20230627T222622_TRUE_60HTE_020CC"/>
    <s v="S2A_MSIL1C_TU_20220812T000649_55HFA_29.5CC"/>
  </r>
  <r>
    <m/>
    <x v="0"/>
    <x v="1"/>
    <s v="-35.41, 149.06 | Zoom: 15"/>
    <b v="1"/>
    <s v="Australia"/>
    <x v="7"/>
    <s v="TU"/>
    <d v="2022-08-07T00:00:00"/>
    <s v="55HFA"/>
    <s v="00:06:57 UTC"/>
    <n v="48.2"/>
    <x v="3"/>
    <s v="PNG"/>
    <x v="0"/>
    <x v="1"/>
    <n v="48.2"/>
    <n v="50"/>
    <x v="1"/>
    <s v="44780S2A_MSIL1CCDM-MLB-CLSTU4478003 Cloudy (40%-90%)"/>
    <n v="1"/>
    <s v="20220807T000657"/>
    <d v="1905-07-14T00:00:00"/>
    <s v="08"/>
    <s v="07"/>
    <s v="00"/>
    <s v="06"/>
    <s v="57"/>
    <s v="CLS_TU_2038X1022px_10m_S2A_MSIL1C"/>
    <s v="2A_MSIL1C_S2_CD_CLS_AC_20230627T222622_TRUE_60HTE_020CC"/>
    <s v="S2A_MSIL1C_TU_20220807T000657_55HFA_48.2CC"/>
  </r>
  <r>
    <m/>
    <x v="0"/>
    <x v="1"/>
    <s v="-35.41, 149.06 | Zoom: 15"/>
    <b v="1"/>
    <s v="Australia"/>
    <x v="7"/>
    <s v="TU"/>
    <d v="2022-08-02T00:00:00"/>
    <s v="55HFA"/>
    <s v="00:06:50 UTC"/>
    <n v="0.9"/>
    <x v="3"/>
    <s v="PNG"/>
    <x v="0"/>
    <x v="1"/>
    <n v="0.9"/>
    <n v="10"/>
    <x v="0"/>
    <s v="44775S2A_MSIL1CCDM-MLB-CLSTU4477502 Sunny (10%-30%)"/>
    <n v="1"/>
    <s v="20220802T000650"/>
    <d v="1905-07-14T00:00:00"/>
    <s v="08"/>
    <s v="02"/>
    <s v="00"/>
    <s v="06"/>
    <s v="50"/>
    <s v="CLS_TU_2038X1022px_10m_S2A_MSIL1C"/>
    <s v="2A_MSIL1C_S2_CD_CLS_AC_20230627T222622_TRUE_60HTE_020CC"/>
    <s v="S2A_MSIL1C_TU_20220802T000650_55HFA_0.9CC"/>
  </r>
  <r>
    <m/>
    <x v="0"/>
    <x v="1"/>
    <s v="-35.41, 149.06 | Zoom: 15"/>
    <b v="1"/>
    <s v="Australia"/>
    <x v="7"/>
    <s v="TU"/>
    <d v="2022-07-28T00:00:00"/>
    <s v="55HFA"/>
    <s v="00:06:55 UTC"/>
    <n v="57.3"/>
    <x v="3"/>
    <s v="PNG"/>
    <x v="0"/>
    <x v="1"/>
    <n v="57.3"/>
    <n v="60"/>
    <x v="1"/>
    <s v="44770S2A_MSIL1CCDM-MLB-CLSTU4477003 Cloudy (40%-90%)"/>
    <n v="1"/>
    <s v="20220728T000655"/>
    <d v="1905-07-14T00:00:00"/>
    <s v="07"/>
    <d v="1900-01-27T00:00:00"/>
    <s v="00"/>
    <s v="06"/>
    <s v="55"/>
    <s v="CLS_TU_2038X1022px_10m_S2A_MSIL1C"/>
    <s v="2A_MSIL1C_S2_CD_CLS_AC_20230627T222622_TRUE_60HTE_020CC"/>
    <s v="S2A_MSIL1C_TU_20220728T000655_55HFA_57.3CC"/>
  </r>
  <r>
    <m/>
    <x v="0"/>
    <x v="1"/>
    <s v="-35.41, 149.06 | Zoom: 15"/>
    <b v="1"/>
    <s v="Australia"/>
    <x v="7"/>
    <s v="TU"/>
    <d v="2022-07-23T00:00:00"/>
    <s v="55HFA"/>
    <s v="00:06:51 UTC"/>
    <n v="33.299999999999997"/>
    <x v="3"/>
    <s v="PNG"/>
    <x v="0"/>
    <x v="1"/>
    <n v="33.299999999999997"/>
    <n v="40"/>
    <x v="1"/>
    <s v="44765S2A_MSIL1CCDM-MLB-CLSTU4476503 Cloudy (40%-90%)"/>
    <n v="1"/>
    <s v="20220723T000651"/>
    <d v="1905-07-14T00:00:00"/>
    <s v="07"/>
    <d v="1900-01-22T00:00:00"/>
    <s v="00"/>
    <s v="06"/>
    <s v="51"/>
    <s v="CLS_TU_2038X1022px_10m_S2A_MSIL1C"/>
    <s v="2A_MSIL1C_S2_CD_CLS_AC_20230627T222622_TRUE_60HTE_020CC"/>
    <s v="S2A_MSIL1C_TU_20220723T000651_55HFA_33.3CC"/>
  </r>
  <r>
    <m/>
    <x v="0"/>
    <x v="1"/>
    <s v="-35.41, 149.06 | Zoom: 15"/>
    <b v="1"/>
    <s v="Australia"/>
    <x v="7"/>
    <s v="TU"/>
    <d v="2022-07-18T00:00:00"/>
    <s v="55HFA"/>
    <s v="00:06:58 UTC"/>
    <n v="31.1"/>
    <x v="3"/>
    <s v="PNG"/>
    <x v="0"/>
    <x v="1"/>
    <n v="25.4"/>
    <n v="30"/>
    <x v="0"/>
    <s v="44760S2A_MSIL1CCDM-MLB-CLSTU4476002 Sunny (10%-30%)"/>
    <n v="1"/>
    <s v="20220718T000658"/>
    <d v="1905-07-14T00:00:00"/>
    <s v="07"/>
    <d v="1900-01-17T00:00:00"/>
    <s v="00"/>
    <s v="06"/>
    <s v="58"/>
    <s v="CLS_TU_2038X1022px_10m_S2A_MSIL1C"/>
    <s v="2A_MSIL1C_S2_CD_CLS_AC_20230627T222622_TRUE_60HTE_020CC"/>
    <s v="S2A_MSIL1C_TU_20220718T000658_55HFA_31.1CC"/>
  </r>
  <r>
    <m/>
    <x v="0"/>
    <x v="1"/>
    <s v="-35.41, 149.06 | Zoom: 15"/>
    <b v="1"/>
    <s v="Australia"/>
    <x v="7"/>
    <s v="TU"/>
    <d v="2022-07-18T00:00:00"/>
    <s v="55HFA"/>
    <s v="00:06:51 UTC"/>
    <n v="19.7"/>
    <x v="3"/>
    <s v="PNG"/>
    <x v="0"/>
    <x v="1"/>
    <n v="25.4"/>
    <n v="30"/>
    <x v="0"/>
    <s v="44760S2A_MSIL1CCDM-MLB-CLSTU4476002 Sunny (10%-30%)"/>
    <n v="0"/>
    <s v="20220718T000651"/>
    <d v="1905-07-14T00:00:00"/>
    <s v="07"/>
    <d v="1900-01-17T00:00:00"/>
    <s v="00"/>
    <s v="06"/>
    <s v="51"/>
    <s v="CLS_TU_2038X1022px_10m_S2A_MSIL1C"/>
    <s v="2A_MSIL1C_S2_CD_CLS_AC_20230627T222622_TRUE_60HTE_020CC"/>
    <s v="S2A_MSIL1C_TU_20220718T000651_55HFA_19.7CC"/>
  </r>
  <r>
    <m/>
    <x v="0"/>
    <x v="1"/>
    <s v="-35.41, 149.06 | Zoom: 15"/>
    <b v="1"/>
    <s v="Australia"/>
    <x v="7"/>
    <s v="TU"/>
    <d v="2022-07-13T00:00:00"/>
    <s v="55HFA"/>
    <s v="00:06:50 UTC"/>
    <n v="36.5"/>
    <x v="3"/>
    <s v="PNG"/>
    <x v="0"/>
    <x v="1"/>
    <n v="36.5"/>
    <n v="40"/>
    <x v="1"/>
    <s v="44755S2A_MSIL1CCDM-MLB-CLSTU4475503 Cloudy (40%-90%)"/>
    <n v="1"/>
    <s v="20220713T000650"/>
    <d v="1905-07-14T00:00:00"/>
    <s v="07"/>
    <d v="1900-01-12T00:00:00"/>
    <s v="00"/>
    <s v="06"/>
    <s v="50"/>
    <s v="CLS_TU_2038X1022px_10m_S2A_MSIL1C"/>
    <s v="2A_MSIL1C_S2_CD_CLS_AC_20230627T222622_TRUE_60HTE_020CC"/>
    <s v="S2A_MSIL1C_TU_20220713T000650_55HFA_36.5CC"/>
  </r>
  <r>
    <m/>
    <x v="0"/>
    <x v="1"/>
    <s v="-35.41, 149.06 | Zoom: 15"/>
    <b v="1"/>
    <s v="Australia"/>
    <x v="7"/>
    <s v="TU"/>
    <d v="2022-07-08T00:00:00"/>
    <s v="55HFA"/>
    <s v="00:06:59 UTC"/>
    <n v="50.9"/>
    <x v="3"/>
    <s v="PNG"/>
    <x v="0"/>
    <x v="1"/>
    <n v="50.9"/>
    <n v="60"/>
    <x v="1"/>
    <s v="44750S2A_MSIL1CCDM-MLB-CLSTU4475003 Cloudy (40%-90%)"/>
    <n v="1"/>
    <s v="20220708T000659"/>
    <d v="1905-07-14T00:00:00"/>
    <s v="07"/>
    <s v="08"/>
    <s v="00"/>
    <s v="06"/>
    <s v="59"/>
    <s v="CLS_TU_2038X1022px_10m_S2A_MSIL1C"/>
    <s v="2A_MSIL1C_S2_CD_CLS_AC_20230627T222622_TRUE_60HTE_020CC"/>
    <s v="S2A_MSIL1C_TU_20220708T000659_55HFA_50.9CC"/>
  </r>
  <r>
    <m/>
    <x v="0"/>
    <x v="1"/>
    <s v="-35.41, 149.06 | Zoom: 15"/>
    <b v="1"/>
    <s v="Australia"/>
    <x v="7"/>
    <s v="TU"/>
    <d v="2022-07-03T00:00:00"/>
    <s v="55HFA"/>
    <s v="00:06:51 UTC"/>
    <n v="76"/>
    <x v="3"/>
    <s v="PNG"/>
    <x v="0"/>
    <x v="1"/>
    <n v="76"/>
    <n v="80"/>
    <x v="1"/>
    <s v="44745S2A_MSIL1CCDM-MLB-CLSTU4474503 Cloudy (40%-90%)"/>
    <n v="1"/>
    <s v="20220703T000651"/>
    <d v="1905-07-14T00:00:00"/>
    <s v="07"/>
    <s v="03"/>
    <s v="00"/>
    <s v="06"/>
    <s v="51"/>
    <s v="CLS_TU_2038X1022px_10m_S2A_MSIL1C"/>
    <s v="2A_MSIL1C_S2_CD_CLS_AC_20230627T222622_TRUE_60HTE_020CC"/>
    <s v="S2A_MSIL1C_TU_20220703T000651_55HFA_76CC"/>
  </r>
  <r>
    <m/>
    <x v="0"/>
    <x v="1"/>
    <s v="-35.41, 149.06 | Zoom: 15"/>
    <b v="1"/>
    <s v="Australia"/>
    <x v="7"/>
    <s v="TU"/>
    <d v="2022-06-28T00:00:00"/>
    <s v="55HFA"/>
    <s v="00:06:58 UTC"/>
    <n v="39.799999999999997"/>
    <x v="3"/>
    <s v="PNG"/>
    <x v="0"/>
    <x v="2"/>
    <n v="39.799999999999997"/>
    <n v="40"/>
    <x v="1"/>
    <s v="44740S2A_MSIL1CCDM-MLB-CLSTU4474003 Cloudy (40%-90%)"/>
    <n v="1"/>
    <s v="20220628T000658"/>
    <d v="1905-07-14T00:00:00"/>
    <s v="06"/>
    <d v="1900-01-27T00:00:00"/>
    <s v="00"/>
    <s v="06"/>
    <s v="58"/>
    <s v="CLS_TU_2038X1022px_10m_S2A_MSIL1C"/>
    <s v="2A_MSIL1C_S2_CD_CLS_AC_20230627T222622_TRUE_60HTE_020CC"/>
    <s v="S2A_MSIL1C_TU_20220628T000658_55HFA_39.8CC"/>
  </r>
  <r>
    <m/>
    <x v="0"/>
    <x v="1"/>
    <s v="-35.41, 149.06 | Zoom: 15"/>
    <b v="1"/>
    <s v="Australia"/>
    <x v="7"/>
    <s v="TU"/>
    <d v="2022-06-23T00:00:00"/>
    <s v="55HFA"/>
    <s v="00:06:50 UTC"/>
    <n v="64.3"/>
    <x v="3"/>
    <s v="PNG"/>
    <x v="0"/>
    <x v="2"/>
    <n v="64.3"/>
    <n v="70"/>
    <x v="1"/>
    <s v="44735S2A_MSIL1CCDM-MLB-CLSTU4473503 Cloudy (40%-90%)"/>
    <n v="1"/>
    <s v="20220623T000650"/>
    <d v="1905-07-14T00:00:00"/>
    <s v="06"/>
    <d v="1900-01-22T00:00:00"/>
    <s v="00"/>
    <s v="06"/>
    <s v="50"/>
    <s v="CLS_TU_2038X1022px_10m_S2A_MSIL1C"/>
    <s v="2A_MSIL1C_S2_CD_CLS_AC_20230627T222622_TRUE_60HTE_020CC"/>
    <s v="S2A_MSIL1C_TU_20220623T000650_55HFA_64.3CC"/>
  </r>
  <r>
    <m/>
    <x v="0"/>
    <x v="1"/>
    <s v="-35.41, 149.06 | Zoom: 15"/>
    <b v="1"/>
    <s v="Australia"/>
    <x v="7"/>
    <s v="TU"/>
    <d v="2022-06-18T00:00:00"/>
    <s v="55HFA"/>
    <s v="00:06:57 UTC"/>
    <n v="3.5"/>
    <x v="3"/>
    <s v="PNG"/>
    <x v="0"/>
    <x v="2"/>
    <n v="3.5"/>
    <n v="10"/>
    <x v="0"/>
    <s v="44730S2A_MSIL1CCDM-MLB-CLSTU4473002 Sunny (10%-30%)"/>
    <n v="1"/>
    <s v="20220618T000657"/>
    <d v="1905-07-14T00:00:00"/>
    <s v="06"/>
    <d v="1900-01-17T00:00:00"/>
    <s v="00"/>
    <s v="06"/>
    <s v="57"/>
    <s v="CLS_TU_2038X1022px_10m_S2A_MSIL1C"/>
    <s v="2A_MSIL1C_S2_CD_CLS_AC_20230627T222622_TRUE_60HTE_020CC"/>
    <s v="S2A_MSIL1C_TU_20220618T000657_55HFA_3.5CC"/>
  </r>
  <r>
    <m/>
    <x v="0"/>
    <x v="1"/>
    <s v="-35.41, 149.06 | Zoom: 15"/>
    <b v="1"/>
    <s v="Australia"/>
    <x v="7"/>
    <s v="TU"/>
    <d v="2022-06-13T00:00:00"/>
    <s v="55HFA"/>
    <s v="00:06:49 UTC"/>
    <n v="10"/>
    <x v="3"/>
    <s v="PNG"/>
    <x v="0"/>
    <x v="2"/>
    <n v="10"/>
    <n v="10"/>
    <x v="0"/>
    <s v="44725S2A_MSIL1CCDM-MLB-CLSTU4472502 Sunny (10%-30%)"/>
    <n v="1"/>
    <s v="20220613T000649"/>
    <d v="1905-07-14T00:00:00"/>
    <s v="06"/>
    <d v="1900-01-12T00:00:00"/>
    <s v="00"/>
    <s v="06"/>
    <s v="49"/>
    <s v="CLS_TU_2038X1022px_10m_S2A_MSIL1C"/>
    <s v="2A_MSIL1C_S2_CD_CLS_AC_20230627T222622_TRUE_60HTE_020CC"/>
    <s v="S2A_MSIL1C_TU_20220613T000649_55HFA_10CC"/>
  </r>
  <r>
    <m/>
    <x v="0"/>
    <x v="1"/>
    <s v="-35.41, 149.06 | Zoom: 15"/>
    <b v="1"/>
    <s v="Australia"/>
    <x v="7"/>
    <s v="TU"/>
    <d v="2022-06-08T00:00:00"/>
    <s v="55HFA"/>
    <s v="00:06:54 UTC"/>
    <n v="36.9"/>
    <x v="3"/>
    <s v="PNG"/>
    <x v="0"/>
    <x v="2"/>
    <n v="36.9"/>
    <n v="40"/>
    <x v="1"/>
    <s v="44720S2A_MSIL1CCDM-MLB-CLSTU4472003 Cloudy (40%-90%)"/>
    <n v="1"/>
    <s v="20220608T000654"/>
    <d v="1905-07-14T00:00:00"/>
    <s v="06"/>
    <s v="08"/>
    <s v="00"/>
    <s v="06"/>
    <s v="54"/>
    <s v="CLS_TU_2038X1022px_10m_S2A_MSIL1C"/>
    <s v="2A_MSIL1C_S2_CD_CLS_AC_20230627T222622_TRUE_60HTE_020CC"/>
    <s v="S2A_MSIL1C_TU_20220608T000654_55HFA_36.9CC"/>
  </r>
  <r>
    <m/>
    <x v="0"/>
    <x v="1"/>
    <s v="-35.41, 149.06 | Zoom: 15"/>
    <b v="1"/>
    <s v="Australia"/>
    <x v="7"/>
    <s v="TU"/>
    <d v="2022-06-03T00:00:00"/>
    <s v="55HFA"/>
    <s v="00:06:45 UTC"/>
    <n v="88.8"/>
    <x v="3"/>
    <s v="PNG"/>
    <x v="0"/>
    <x v="2"/>
    <n v="88.8"/>
    <n v="90"/>
    <x v="1"/>
    <s v="44715S2A_MSIL1CCDM-MLB-CLSTU4471503 Cloudy (40%-90%)"/>
    <n v="1"/>
    <s v="20220603T000645"/>
    <d v="1905-07-14T00:00:00"/>
    <s v="06"/>
    <s v="03"/>
    <s v="00"/>
    <s v="06"/>
    <s v="45"/>
    <s v="CLS_TU_2038X1022px_10m_S2A_MSIL1C"/>
    <s v="2A_MSIL1C_S2_CD_CLS_AC_20230627T222622_TRUE_60HTE_020CC"/>
    <s v="S2A_MSIL1C_TU_20220603T000645_55HFA_88.8CC"/>
  </r>
  <r>
    <m/>
    <x v="0"/>
    <x v="1"/>
    <s v="-35.41, 149.06 | Zoom: 15"/>
    <b v="1"/>
    <s v="Australia"/>
    <x v="7"/>
    <s v="TU"/>
    <d v="2022-05-29T00:00:00"/>
    <s v="55HFA"/>
    <s v="00:06:53 UTC"/>
    <n v="30.3"/>
    <x v="3"/>
    <s v="PNG"/>
    <x v="0"/>
    <x v="2"/>
    <n v="30.3"/>
    <n v="40"/>
    <x v="1"/>
    <s v="44710S2A_MSIL1CCDM-MLB-CLSTU4471003 Cloudy (40%-90%)"/>
    <n v="1"/>
    <s v="20220529T000653"/>
    <d v="1905-07-14T00:00:00"/>
    <s v="05"/>
    <d v="1900-01-28T00:00:00"/>
    <s v="00"/>
    <s v="06"/>
    <s v="53"/>
    <s v="CLS_TU_2038X1022px_10m_S2A_MSIL1C"/>
    <s v="2A_MSIL1C_S2_CD_CLS_AC_20230627T222622_TRUE_60HTE_020CC"/>
    <s v="S2A_MSIL1C_TU_20220529T000653_55HFA_30.3CC"/>
  </r>
  <r>
    <m/>
    <x v="0"/>
    <x v="1"/>
    <s v="-35.41, 149.06 | Zoom: 15"/>
    <b v="1"/>
    <s v="Australia"/>
    <x v="7"/>
    <s v="TU"/>
    <d v="2022-05-24T00:00:00"/>
    <s v="55HFA"/>
    <s v="00:06:46 UTC"/>
    <n v="3.7"/>
    <x v="3"/>
    <s v="PNG"/>
    <x v="0"/>
    <x v="2"/>
    <n v="3.7"/>
    <n v="10"/>
    <x v="0"/>
    <s v="44705S2A_MSIL1CCDM-MLB-CLSTU4470502 Sunny (10%-30%)"/>
    <n v="1"/>
    <s v="20220524T000646"/>
    <d v="1905-07-14T00:00:00"/>
    <s v="05"/>
    <d v="1900-01-23T00:00:00"/>
    <s v="00"/>
    <s v="06"/>
    <s v="46"/>
    <s v="CLS_TU_2038X1022px_10m_S2A_MSIL1C"/>
    <s v="2A_MSIL1C_S2_CD_CLS_AC_20230627T222622_TRUE_60HTE_020CC"/>
    <s v="S2A_MSIL1C_TU_20220524T000646_55HFA_3.7CC"/>
  </r>
  <r>
    <m/>
    <x v="0"/>
    <x v="1"/>
    <s v="-35.41, 149.06 | Zoom: 15"/>
    <b v="1"/>
    <s v="Australia"/>
    <x v="7"/>
    <s v="TU"/>
    <d v="2022-05-19T00:00:00"/>
    <s v="55HFA"/>
    <s v="00:06:52 UTC"/>
    <n v="4.0999999999999996"/>
    <x v="3"/>
    <s v="PNG"/>
    <x v="0"/>
    <x v="2"/>
    <n v="4.0999999999999996"/>
    <n v="10"/>
    <x v="0"/>
    <s v="44700S2A_MSIL1CCDM-MLB-CLSTU4470002 Sunny (10%-30%)"/>
    <n v="1"/>
    <s v="20220519T000652"/>
    <d v="1905-07-14T00:00:00"/>
    <s v="05"/>
    <d v="1900-01-18T00:00:00"/>
    <s v="00"/>
    <s v="06"/>
    <s v="52"/>
    <s v="CLS_TU_2038X1022px_10m_S2A_MSIL1C"/>
    <s v="2A_MSIL1C_S2_CD_CLS_AC_20230627T222622_TRUE_60HTE_020CC"/>
    <s v="S2A_MSIL1C_TU_20220519T000652_55HFA_4.1CC"/>
  </r>
  <r>
    <m/>
    <x v="0"/>
    <x v="1"/>
    <s v="-35.41, 149.06 | Zoom: 15"/>
    <b v="1"/>
    <s v="Australia"/>
    <x v="7"/>
    <s v="TU"/>
    <d v="2022-05-14T00:00:00"/>
    <s v="55HFA"/>
    <s v="00:06:44 UTC"/>
    <n v="87.8"/>
    <x v="3"/>
    <s v="PNG"/>
    <x v="0"/>
    <x v="2"/>
    <n v="87.8"/>
    <n v="90"/>
    <x v="1"/>
    <s v="44695S2A_MSIL1CCDM-MLB-CLSTU4469503 Cloudy (40%-90%)"/>
    <n v="1"/>
    <s v="20220514T000644"/>
    <d v="1905-07-14T00:00:00"/>
    <s v="05"/>
    <d v="1900-01-13T00:00:00"/>
    <s v="00"/>
    <s v="06"/>
    <s v="44"/>
    <s v="CLS_TU_2038X1022px_10m_S2A_MSIL1C"/>
    <s v="2A_MSIL1C_S2_CD_CLS_AC_20230627T222622_TRUE_60HTE_020CC"/>
    <s v="S2A_MSIL1C_TU_20220514T000644_55HFA_87.8CC"/>
  </r>
  <r>
    <m/>
    <x v="0"/>
    <x v="1"/>
    <s v="-35.41, 149.06 | Zoom: 15"/>
    <b v="1"/>
    <s v="Australia"/>
    <x v="7"/>
    <s v="TU"/>
    <d v="2022-05-09T00:00:00"/>
    <s v="55HFA"/>
    <s v="00:06:50 UTC"/>
    <n v="0"/>
    <x v="3"/>
    <s v="PNG"/>
    <x v="0"/>
    <x v="2"/>
    <n v="0"/>
    <n v="0"/>
    <x v="3"/>
    <s v="44690S2A_MSIL1CCDM-MLB-CLSTU4469001 Clear (0%)"/>
    <n v="1"/>
    <s v="20220509T000650"/>
    <d v="1905-07-14T00:00:00"/>
    <s v="05"/>
    <s v="09"/>
    <s v="00"/>
    <s v="06"/>
    <s v="50"/>
    <s v="CLS_TU_2038X1022px_10m_S2A_MSIL1C"/>
    <s v="2A_MSIL1C_S2_CD_CLS_AC_20230627T222622_TRUE_60HTE_020CC"/>
    <s v="S2A_MSIL1C_TU_20220509T000650_55HFA_0CC"/>
  </r>
  <r>
    <m/>
    <x v="0"/>
    <x v="1"/>
    <s v="-35.41, 149.06 | Zoom: 15"/>
    <b v="1"/>
    <s v="Australia"/>
    <x v="7"/>
    <s v="TU"/>
    <d v="2022-05-04T00:00:00"/>
    <s v="55HFA"/>
    <s v="00:06:41 UTC"/>
    <n v="85.6"/>
    <x v="3"/>
    <s v="PNG"/>
    <x v="0"/>
    <x v="2"/>
    <n v="85.6"/>
    <n v="90"/>
    <x v="1"/>
    <s v="44685S2A_MSIL1CCDM-MLB-CLSTU4468503 Cloudy (40%-90%)"/>
    <n v="1"/>
    <s v="20220504T000641"/>
    <d v="1905-07-14T00:00:00"/>
    <s v="05"/>
    <s v="04"/>
    <s v="00"/>
    <s v="06"/>
    <s v="41"/>
    <s v="CLS_TU_2038X1022px_10m_S2A_MSIL1C"/>
    <s v="2A_MSIL1C_S2_CD_CLS_AC_20230627T222622_TRUE_60HTE_020CC"/>
    <s v="S2A_MSIL1C_TU_20220504T000641_55HFA_85.6CC"/>
  </r>
  <r>
    <m/>
    <x v="0"/>
    <x v="1"/>
    <s v="-35.41, 149.06 | Zoom: 15"/>
    <b v="1"/>
    <s v="Australia"/>
    <x v="7"/>
    <s v="TU"/>
    <d v="2022-04-29T00:00:00"/>
    <s v="55HFA"/>
    <s v="00:06:51 UTC"/>
    <n v="30.9"/>
    <x v="3"/>
    <s v="PNG"/>
    <x v="0"/>
    <x v="2"/>
    <n v="30.9"/>
    <n v="40"/>
    <x v="1"/>
    <s v="44680S2A_MSIL1CCDM-MLB-CLSTU4468003 Cloudy (40%-90%)"/>
    <n v="1"/>
    <s v="20220429T000651"/>
    <d v="1905-07-14T00:00:00"/>
    <s v="04"/>
    <d v="1900-01-28T00:00:00"/>
    <s v="00"/>
    <s v="06"/>
    <s v="51"/>
    <s v="CLS_TU_2038X1022px_10m_S2A_MSIL1C"/>
    <s v="2A_MSIL1C_S2_CD_CLS_AC_20230627T222622_TRUE_60HTE_020CC"/>
    <s v="S2A_MSIL1C_TU_20220429T000651_55HFA_30.9CC"/>
  </r>
  <r>
    <m/>
    <x v="0"/>
    <x v="1"/>
    <s v="-35.41, 149.06 | Zoom: 15"/>
    <b v="1"/>
    <s v="Australia"/>
    <x v="7"/>
    <s v="TU"/>
    <d v="2022-04-24T00:00:00"/>
    <s v="55HFA"/>
    <s v="00:06:40 UTC"/>
    <n v="8"/>
    <x v="3"/>
    <s v="PNG"/>
    <x v="0"/>
    <x v="2"/>
    <n v="8"/>
    <n v="10"/>
    <x v="0"/>
    <s v="44675S2A_MSIL1CCDM-MLB-CLSTU4467502 Sunny (10%-30%)"/>
    <n v="1"/>
    <s v="20220424T000640"/>
    <d v="1905-07-14T00:00:00"/>
    <s v="04"/>
    <d v="1900-01-23T00:00:00"/>
    <s v="00"/>
    <s v="06"/>
    <s v="40"/>
    <s v="CLS_TU_2038X1022px_10m_S2A_MSIL1C"/>
    <s v="2A_MSIL1C_S2_CD_CLS_AC_20230627T222622_TRUE_60HTE_020CC"/>
    <s v="S2A_MSIL1C_TU_20220424T000640_55HFA_8CC"/>
  </r>
  <r>
    <m/>
    <x v="0"/>
    <x v="1"/>
    <s v="-35.41, 149.06 | Zoom: 15"/>
    <b v="1"/>
    <s v="Australia"/>
    <x v="7"/>
    <s v="TU"/>
    <d v="2022-04-19T00:00:00"/>
    <s v="55HFA"/>
    <s v="00:06:50 UTC"/>
    <n v="100"/>
    <x v="3"/>
    <s v="PNG"/>
    <x v="0"/>
    <x v="2"/>
    <n v="100"/>
    <n v="100"/>
    <x v="2"/>
    <s v="44670S2A_MSIL1CCDM-MLB-CLSTU4467004 Overcast (100%)"/>
    <n v="1"/>
    <s v="20220419T000650"/>
    <d v="1905-07-14T00:00:00"/>
    <s v="04"/>
    <d v="1900-01-18T00:00:00"/>
    <s v="00"/>
    <s v="06"/>
    <s v="50"/>
    <s v="CLS_TU_2038X1022px_10m_S2A_MSIL1C"/>
    <s v="2A_MSIL1C_S2_CD_CLS_AC_20230627T222622_TRUE_60HTE_020CC"/>
    <s v="S2A_MSIL1C_TU_20220419T000650_55HFA_100CC"/>
  </r>
  <r>
    <m/>
    <x v="0"/>
    <x v="1"/>
    <s v="-35.41, 149.06 | Zoom: 15"/>
    <b v="1"/>
    <s v="Australia"/>
    <x v="7"/>
    <s v="TU"/>
    <d v="2022-04-14T00:00:00"/>
    <s v="55HFA"/>
    <s v="00:06:42 UTC"/>
    <n v="0.1"/>
    <x v="3"/>
    <s v="PNG"/>
    <x v="0"/>
    <x v="2"/>
    <n v="0.1"/>
    <n v="10"/>
    <x v="0"/>
    <s v="44665S2A_MSIL1CCDM-MLB-CLSTU4466502 Sunny (10%-30%)"/>
    <n v="1"/>
    <s v="20220414T000642"/>
    <d v="1905-07-14T00:00:00"/>
    <s v="04"/>
    <d v="1900-01-13T00:00:00"/>
    <s v="00"/>
    <s v="06"/>
    <s v="42"/>
    <s v="CLS_TU_2038X1022px_10m_S2A_MSIL1C"/>
    <s v="2A_MSIL1C_S2_CD_CLS_AC_20230627T222622_TRUE_60HTE_020CC"/>
    <s v="S2A_MSIL1C_TU_20220414T000642_55HFA_0.1CC"/>
  </r>
  <r>
    <m/>
    <x v="0"/>
    <x v="1"/>
    <s v="-35.41, 149.06 | Zoom: 15"/>
    <b v="1"/>
    <s v="Australia"/>
    <x v="7"/>
    <s v="TU"/>
    <d v="2022-04-09T00:00:00"/>
    <s v="55HFA"/>
    <s v="00:06:47 UTC"/>
    <n v="82.2"/>
    <x v="3"/>
    <s v="PNG"/>
    <x v="0"/>
    <x v="2"/>
    <n v="82.2"/>
    <n v="90"/>
    <x v="1"/>
    <s v="44660S2A_MSIL1CCDM-MLB-CLSTU4466003 Cloudy (40%-90%)"/>
    <n v="1"/>
    <s v="20220409T000647"/>
    <d v="1905-07-14T00:00:00"/>
    <s v="04"/>
    <s v="09"/>
    <s v="00"/>
    <s v="06"/>
    <s v="47"/>
    <s v="CLS_TU_2038X1022px_10m_S2A_MSIL1C"/>
    <s v="2A_MSIL1C_S2_CD_CLS_AC_20230627T222622_TRUE_60HTE_020CC"/>
    <s v="S2A_MSIL1C_TU_20220409T000647_55HFA_82.2CC"/>
  </r>
  <r>
    <m/>
    <x v="0"/>
    <x v="1"/>
    <s v="-35.41, 149.06 | Zoom: 15"/>
    <b v="1"/>
    <s v="Australia"/>
    <x v="7"/>
    <s v="TU"/>
    <d v="2022-04-04T00:00:00"/>
    <s v="55HFA"/>
    <s v="00:06:42 UTC"/>
    <n v="96.2"/>
    <x v="3"/>
    <s v="PNG"/>
    <x v="0"/>
    <x v="2"/>
    <n v="96.2"/>
    <n v="100"/>
    <x v="2"/>
    <s v="44655S2A_MSIL1CCDM-MLB-CLSTU4465504 Overcast (100%)"/>
    <n v="1"/>
    <s v="20220404T000642"/>
    <d v="1905-07-14T00:00:00"/>
    <s v="04"/>
    <s v="04"/>
    <s v="00"/>
    <s v="06"/>
    <s v="42"/>
    <s v="CLS_TU_2038X1022px_10m_S2A_MSIL1C"/>
    <s v="2A_MSIL1C_S2_CD_CLS_AC_20230627T222622_TRUE_60HTE_020CC"/>
    <s v="S2A_MSIL1C_TU_20220404T000642_55HFA_96.2CC"/>
  </r>
  <r>
    <m/>
    <x v="0"/>
    <x v="1"/>
    <s v="-35.41, 149.06 | Zoom: 15"/>
    <b v="1"/>
    <s v="Australia"/>
    <x v="7"/>
    <s v="TU"/>
    <d v="2022-03-30T00:00:00"/>
    <s v="55HFA"/>
    <s v="00:06:48 UTC"/>
    <n v="19.899999999999999"/>
    <x v="3"/>
    <s v="PNG"/>
    <x v="0"/>
    <x v="2"/>
    <n v="19.899999999999999"/>
    <n v="20"/>
    <x v="0"/>
    <s v="44650S2A_MSIL1CCDM-MLB-CLSTU4465002 Sunny (10%-30%)"/>
    <n v="1"/>
    <s v="20220330T000648"/>
    <d v="1905-07-14T00:00:00"/>
    <s v="03"/>
    <d v="1900-01-29T00:00:00"/>
    <s v="00"/>
    <s v="06"/>
    <s v="48"/>
    <s v="CLS_TU_2038X1022px_10m_S2A_MSIL1C"/>
    <s v="2A_MSIL1C_S2_CD_CLS_AC_20230627T222622_TRUE_60HTE_020CC"/>
    <s v="S2A_MSIL1C_TU_20220330T000648_55HFA_19.9CC"/>
  </r>
  <r>
    <m/>
    <x v="0"/>
    <x v="1"/>
    <s v="-35.41, 149.06 | Zoom: 15"/>
    <b v="1"/>
    <s v="Australia"/>
    <x v="7"/>
    <s v="TU"/>
    <d v="2022-03-25T00:00:00"/>
    <s v="55HFA"/>
    <s v="00:06:43 UTC"/>
    <n v="18.8"/>
    <x v="3"/>
    <s v="PNG"/>
    <x v="0"/>
    <x v="2"/>
    <n v="18.8"/>
    <n v="20"/>
    <x v="0"/>
    <s v="44645S2A_MSIL1CCDM-MLB-CLSTU4464502 Sunny (10%-30%)"/>
    <n v="1"/>
    <s v="20220325T000643"/>
    <d v="1905-07-14T00:00:00"/>
    <s v="03"/>
    <d v="1900-01-24T00:00:00"/>
    <s v="00"/>
    <s v="06"/>
    <s v="43"/>
    <s v="CLS_TU_2038X1022px_10m_S2A_MSIL1C"/>
    <s v="2A_MSIL1C_S2_CD_CLS_AC_20230627T222622_TRUE_60HTE_020CC"/>
    <s v="S2A_MSIL1C_TU_20220325T000643_55HFA_18.8CC"/>
  </r>
  <r>
    <m/>
    <x v="0"/>
    <x v="1"/>
    <s v="-35.41, 149.06 | Zoom: 15"/>
    <b v="1"/>
    <s v="Australia"/>
    <x v="7"/>
    <s v="TU"/>
    <d v="2022-03-20T00:00:00"/>
    <s v="55HFA"/>
    <s v="00:06:49 UTC"/>
    <n v="7.6"/>
    <x v="3"/>
    <s v="PNG"/>
    <x v="0"/>
    <x v="2"/>
    <n v="7.6"/>
    <n v="10"/>
    <x v="0"/>
    <s v="44640S2A_MSIL1CCDM-MLB-CLSTU4464002 Sunny (10%-30%)"/>
    <n v="1"/>
    <s v="20220320T000649"/>
    <d v="1905-07-14T00:00:00"/>
    <s v="03"/>
    <d v="1900-01-19T00:00:00"/>
    <s v="00"/>
    <s v="06"/>
    <s v="49"/>
    <s v="CLS_TU_2038X1022px_10m_S2A_MSIL1C"/>
    <s v="2A_MSIL1C_S2_CD_CLS_AC_20230627T222622_TRUE_60HTE_020CC"/>
    <s v="S2A_MSIL1C_TU_20220320T000649_55HFA_7.6CC"/>
  </r>
  <r>
    <m/>
    <x v="0"/>
    <x v="1"/>
    <s v="-35.41, 149.06 | Zoom: 15"/>
    <b v="1"/>
    <s v="Australia"/>
    <x v="7"/>
    <s v="TU"/>
    <d v="2022-03-15T00:00:00"/>
    <s v="55HFA"/>
    <s v="00:06:44 UTC"/>
    <n v="59.2"/>
    <x v="3"/>
    <s v="PNG"/>
    <x v="0"/>
    <x v="2"/>
    <n v="59.2"/>
    <n v="60"/>
    <x v="1"/>
    <s v="44635S2A_MSIL1CCDM-MLB-CLSTU4463503 Cloudy (40%-90%)"/>
    <n v="1"/>
    <s v="20220315T000644"/>
    <d v="1905-07-14T00:00:00"/>
    <s v="03"/>
    <d v="1900-01-14T00:00:00"/>
    <s v="00"/>
    <s v="06"/>
    <s v="44"/>
    <s v="CLS_TU_2038X1022px_10m_S2A_MSIL1C"/>
    <s v="2A_MSIL1C_S2_CD_CLS_AC_20230627T222622_TRUE_60HTE_020CC"/>
    <s v="S2A_MSIL1C_TU_20220315T000644_55HFA_59.2CC"/>
  </r>
  <r>
    <m/>
    <x v="0"/>
    <x v="1"/>
    <s v="-35.41, 149.06 | Zoom: 15"/>
    <b v="1"/>
    <s v="Australia"/>
    <x v="7"/>
    <s v="TU"/>
    <d v="2022-03-10T00:00:00"/>
    <s v="55HFA"/>
    <s v="00:06:50 UTC"/>
    <n v="40"/>
    <x v="3"/>
    <s v="PNG"/>
    <x v="0"/>
    <x v="2"/>
    <n v="40"/>
    <n v="40"/>
    <x v="1"/>
    <s v="44630S2A_MSIL1CCDM-MLB-CLSTU4463003 Cloudy (40%-90%)"/>
    <n v="1"/>
    <s v="20220310T000650"/>
    <d v="1905-07-14T00:00:00"/>
    <s v="03"/>
    <d v="1900-01-09T00:00:00"/>
    <s v="00"/>
    <s v="06"/>
    <s v="50"/>
    <s v="CLS_TU_2038X1022px_10m_S2A_MSIL1C"/>
    <s v="2A_MSIL1C_S2_CD_CLS_AC_20230627T222622_TRUE_60HTE_020CC"/>
    <s v="S2A_MSIL1C_TU_20220310T000650_55HFA_40CC"/>
  </r>
  <r>
    <m/>
    <x v="0"/>
    <x v="1"/>
    <s v="-35.41, 149.06 | Zoom: 15"/>
    <b v="1"/>
    <s v="Australia"/>
    <x v="7"/>
    <s v="TU"/>
    <d v="2022-03-05T00:00:00"/>
    <s v="55HFA"/>
    <s v="00:06:43 UTC"/>
    <n v="93.2"/>
    <x v="3"/>
    <s v="PNG"/>
    <x v="0"/>
    <x v="2"/>
    <n v="93.2"/>
    <n v="100"/>
    <x v="2"/>
    <s v="44625S2A_MSIL1CCDM-MLB-CLSTU4462504 Overcast (100%)"/>
    <n v="1"/>
    <s v="20220305T000643"/>
    <d v="1905-07-14T00:00:00"/>
    <s v="03"/>
    <s v="05"/>
    <s v="00"/>
    <s v="06"/>
    <s v="43"/>
    <s v="CLS_TU_2038X1022px_10m_S2A_MSIL1C"/>
    <s v="2A_MSIL1C_S2_CD_CLS_AC_20230627T222622_TRUE_60HTE_020CC"/>
    <s v="S2A_MSIL1C_TU_20220305T000643_55HFA_93.2CC"/>
  </r>
  <r>
    <m/>
    <x v="0"/>
    <x v="1"/>
    <s v="-35.41, 149.06 | Zoom: 15"/>
    <b v="1"/>
    <s v="Australia"/>
    <x v="7"/>
    <s v="TU"/>
    <d v="2022-02-28T00:00:00"/>
    <s v="55HFA"/>
    <s v="00:06:49 UTC"/>
    <n v="50"/>
    <x v="3"/>
    <s v="PNG"/>
    <x v="0"/>
    <x v="2"/>
    <n v="50"/>
    <n v="50"/>
    <x v="1"/>
    <s v="44620S2A_MSIL1CCDM-MLB-CLSTU4462003 Cloudy (40%-90%)"/>
    <n v="1"/>
    <s v="20220228T000649"/>
    <d v="1905-07-14T00:00:00"/>
    <s v="02"/>
    <d v="1900-01-27T00:00:00"/>
    <s v="00"/>
    <s v="06"/>
    <s v="49"/>
    <s v="CLS_TU_2038X1022px_10m_S2A_MSIL1C"/>
    <s v="2A_MSIL1C_S2_CD_CLS_AC_20230627T222622_TRUE_60HTE_020CC"/>
    <s v="S2A_MSIL1C_TU_20220228T000649_55HFA_50CC"/>
  </r>
  <r>
    <m/>
    <x v="0"/>
    <x v="1"/>
    <s v="-35.41, 149.06 | Zoom: 15"/>
    <b v="1"/>
    <s v="Australia"/>
    <x v="7"/>
    <s v="TU"/>
    <d v="2022-02-23T00:00:00"/>
    <s v="55HFA"/>
    <s v="00:06:41 UTC"/>
    <n v="68.5"/>
    <x v="3"/>
    <s v="PNG"/>
    <x v="0"/>
    <x v="2"/>
    <n v="68.5"/>
    <n v="70"/>
    <x v="1"/>
    <s v="44615S2A_MSIL1CCDM-MLB-CLSTU4461503 Cloudy (40%-90%)"/>
    <n v="1"/>
    <s v="20220223T000641"/>
    <d v="1905-07-14T00:00:00"/>
    <s v="02"/>
    <d v="1900-01-22T00:00:00"/>
    <s v="00"/>
    <s v="06"/>
    <s v="41"/>
    <s v="CLS_TU_2038X1022px_10m_S2A_MSIL1C"/>
    <s v="2A_MSIL1C_S2_CD_CLS_AC_20230627T222622_TRUE_60HTE_020CC"/>
    <s v="S2A_MSIL1C_TU_20220223T000641_55HFA_68.5CC"/>
  </r>
  <r>
    <m/>
    <x v="0"/>
    <x v="1"/>
    <s v="-35.41, 149.06 | Zoom: 15"/>
    <b v="1"/>
    <s v="Australia"/>
    <x v="7"/>
    <s v="TU"/>
    <d v="2022-02-18T00:00:00"/>
    <s v="55HFA"/>
    <s v="00:06:47 UTC"/>
    <n v="0"/>
    <x v="3"/>
    <s v="PNG"/>
    <x v="0"/>
    <x v="2"/>
    <n v="0"/>
    <n v="0"/>
    <x v="3"/>
    <s v="44610S2A_MSIL1CCDM-MLB-CLSTU4461001 Clear (0%)"/>
    <n v="1"/>
    <s v="20220218T000647"/>
    <d v="1905-07-14T00:00:00"/>
    <s v="02"/>
    <d v="1900-01-17T00:00:00"/>
    <s v="00"/>
    <s v="06"/>
    <s v="47"/>
    <s v="CLS_TU_2038X1022px_10m_S2A_MSIL1C"/>
    <s v="2A_MSIL1C_S2_CD_CLS_AC_20230627T222622_TRUE_60HTE_020CC"/>
    <s v="S2A_MSIL1C_TU_20220218T000647_55HFA_0CC"/>
  </r>
  <r>
    <m/>
    <x v="0"/>
    <x v="1"/>
    <s v="-35.41, 149.06 | Zoom: 15"/>
    <b v="1"/>
    <s v="Australia"/>
    <x v="7"/>
    <s v="TU"/>
    <d v="2022-02-13T00:00:00"/>
    <s v="55HFA"/>
    <s v="00:06:40 UTC"/>
    <n v="11.9"/>
    <x v="3"/>
    <s v="PNG"/>
    <x v="0"/>
    <x v="2"/>
    <n v="11.9"/>
    <n v="20"/>
    <x v="0"/>
    <s v="44605S2A_MSIL1CCDM-MLB-CLSTU4460502 Sunny (10%-30%)"/>
    <n v="1"/>
    <s v="20220213T000640"/>
    <d v="1905-07-14T00:00:00"/>
    <s v="02"/>
    <d v="1900-01-12T00:00:00"/>
    <s v="00"/>
    <s v="06"/>
    <s v="40"/>
    <s v="CLS_TU_2038X1022px_10m_S2A_MSIL1C"/>
    <s v="2A_MSIL1C_S2_CD_CLS_AC_20230627T222622_TRUE_60HTE_020CC"/>
    <s v="S2A_MSIL1C_TU_20220213T000640_55HFA_11.9CC"/>
  </r>
  <r>
    <m/>
    <x v="0"/>
    <x v="1"/>
    <s v="-35.41, 149.06 | Zoom: 15"/>
    <b v="1"/>
    <s v="Australia"/>
    <x v="7"/>
    <s v="TU"/>
    <d v="2022-02-08T00:00:00"/>
    <s v="55HFA"/>
    <s v="00:06:45 UTC"/>
    <n v="21"/>
    <x v="3"/>
    <s v="PNG"/>
    <x v="0"/>
    <x v="2"/>
    <n v="21"/>
    <n v="30"/>
    <x v="0"/>
    <s v="44600S2A_MSIL1CCDM-MLB-CLSTU4460002 Sunny (10%-30%)"/>
    <n v="1"/>
    <s v="20220208T000645"/>
    <d v="1905-07-14T00:00:00"/>
    <s v="02"/>
    <s v="08"/>
    <s v="00"/>
    <s v="06"/>
    <s v="45"/>
    <s v="CLS_TU_2038X1022px_10m_S2A_MSIL1C"/>
    <s v="2A_MSIL1C_S2_CD_CLS_AC_20230627T222622_TRUE_60HTE_020CC"/>
    <s v="S2A_MSIL1C_TU_20220208T000645_55HFA_21CC"/>
  </r>
  <r>
    <m/>
    <x v="0"/>
    <x v="1"/>
    <s v="-35.41, 149.06 | Zoom: 15"/>
    <b v="1"/>
    <s v="Australia"/>
    <x v="7"/>
    <s v="TU"/>
    <d v="2022-02-03T00:00:00"/>
    <s v="55HFA"/>
    <s v="00:06:40 UTC"/>
    <n v="36"/>
    <x v="3"/>
    <s v="PNG"/>
    <x v="0"/>
    <x v="2"/>
    <n v="36"/>
    <n v="40"/>
    <x v="1"/>
    <s v="44595S2A_MSIL1CCDM-MLB-CLSTU4459503 Cloudy (40%-90%)"/>
    <n v="1"/>
    <s v="20220203T000640"/>
    <d v="1905-07-14T00:00:00"/>
    <s v="02"/>
    <s v="03"/>
    <s v="00"/>
    <s v="06"/>
    <s v="40"/>
    <s v="CLS_TU_2038X1022px_10m_S2A_MSIL1C"/>
    <s v="2A_MSIL1C_S2_CD_CLS_AC_20230627T222622_TRUE_60HTE_020CC"/>
    <s v="S2A_MSIL1C_TU_20220203T000640_55HFA_36CC"/>
  </r>
  <r>
    <m/>
    <x v="0"/>
    <x v="1"/>
    <s v="-35.41, 149.06 | Zoom: 15"/>
    <b v="1"/>
    <s v="Australia"/>
    <x v="7"/>
    <s v="TU"/>
    <d v="2022-01-29T00:00:00"/>
    <s v="55HFA"/>
    <s v="00:06:46 UTC"/>
    <n v="99.7"/>
    <x v="3"/>
    <s v="PNG"/>
    <x v="0"/>
    <x v="2"/>
    <n v="99.7"/>
    <n v="100"/>
    <x v="2"/>
    <s v="44590S2A_MSIL1CCDM-MLB-CLSTU4459004 Overcast (100%)"/>
    <n v="1"/>
    <s v="20220129T000646"/>
    <d v="1905-07-14T00:00:00"/>
    <s v="01"/>
    <d v="1900-01-28T00:00:00"/>
    <s v="00"/>
    <s v="06"/>
    <s v="46"/>
    <s v="CLS_TU_2038X1022px_10m_S2A_MSIL1C"/>
    <s v="2A_MSIL1C_S2_CD_CLS_AC_20230627T222622_TRUE_60HTE_020CC"/>
    <s v="S2A_MSIL1C_TU_20220129T000646_55HFA_99.7CC"/>
  </r>
  <r>
    <m/>
    <x v="0"/>
    <x v="1"/>
    <s v="-35.41, 149.06 | Zoom: 15"/>
    <b v="1"/>
    <s v="Australia"/>
    <x v="7"/>
    <s v="TU"/>
    <d v="2022-01-24T00:00:00"/>
    <s v="55HFA"/>
    <s v="00:06:40 UTC"/>
    <n v="77.599999999999994"/>
    <x v="3"/>
    <s v="PNG"/>
    <x v="0"/>
    <x v="2"/>
    <n v="77.599999999999994"/>
    <n v="80"/>
    <x v="1"/>
    <s v="44585S2A_MSIL1CCDM-MLB-CLSTU4458503 Cloudy (40%-90%)"/>
    <n v="1"/>
    <s v="20220124T000640"/>
    <d v="1905-07-14T00:00:00"/>
    <s v="01"/>
    <d v="1900-01-23T00:00:00"/>
    <s v="00"/>
    <s v="06"/>
    <s v="40"/>
    <s v="CLS_TU_2038X1022px_10m_S2A_MSIL1C"/>
    <s v="2A_MSIL1C_S2_CD_CLS_AC_20230627T222622_TRUE_60HTE_020CC"/>
    <s v="S2A_MSIL1C_TU_20220124T000640_55HFA_77.6CC"/>
  </r>
  <r>
    <m/>
    <x v="0"/>
    <x v="1"/>
    <s v="-35.41, 149.06 | Zoom: 15"/>
    <b v="1"/>
    <s v="Australia"/>
    <x v="7"/>
    <s v="TU"/>
    <d v="2022-01-14T00:00:00"/>
    <s v="55HFA"/>
    <s v="00:06:42 UTC"/>
    <n v="69.3"/>
    <x v="3"/>
    <s v="PNG"/>
    <x v="0"/>
    <x v="2"/>
    <n v="69.3"/>
    <n v="70"/>
    <x v="1"/>
    <s v="44575S2A_MSIL1CCDM-MLB-CLSTU4457503 Cloudy (40%-90%)"/>
    <n v="1"/>
    <s v="20220114T000642"/>
    <d v="1905-07-14T00:00:00"/>
    <s v="01"/>
    <d v="1900-01-13T00:00:00"/>
    <s v="00"/>
    <s v="06"/>
    <s v="42"/>
    <s v="CLS_TU_2038X1022px_10m_S2A_MSIL1C"/>
    <s v="2A_MSIL1C_S2_CD_CLS_AC_20230627T222622_TRUE_60HTE_020CC"/>
    <s v="S2A_MSIL1C_TU_20220114T000642_55HFA_69.3CC"/>
  </r>
  <r>
    <m/>
    <x v="0"/>
    <x v="1"/>
    <s v="-35.41, 149.06 | Zoom: 15"/>
    <b v="1"/>
    <s v="Australia"/>
    <x v="7"/>
    <s v="TU"/>
    <d v="2022-01-09T00:00:00"/>
    <s v="55HFA"/>
    <s v="00:06:47 UTC"/>
    <n v="50.5"/>
    <x v="3"/>
    <s v="PNG"/>
    <x v="0"/>
    <x v="2"/>
    <n v="50.5"/>
    <n v="60"/>
    <x v="1"/>
    <s v="44570S2A_MSIL1CCDM-MLB-CLSTU4457003 Cloudy (40%-90%)"/>
    <n v="1"/>
    <s v="20220109T000647"/>
    <d v="1905-07-14T00:00:00"/>
    <s v="01"/>
    <s v="09"/>
    <s v="00"/>
    <s v="06"/>
    <s v="47"/>
    <s v="CLS_TU_2038X1022px_10m_S2A_MSIL1C"/>
    <s v="2A_MSIL1C_S2_CD_CLS_AC_20230627T222622_TRUE_60HTE_020CC"/>
    <s v="S2A_MSIL1C_TU_20220109T000647_55HFA_50.5CC"/>
  </r>
  <r>
    <m/>
    <x v="0"/>
    <x v="1"/>
    <s v="-35.41, 149.06 | Zoom: 15"/>
    <b v="1"/>
    <s v="Australia"/>
    <x v="7"/>
    <s v="TU"/>
    <d v="2022-01-04T00:00:00"/>
    <s v="55HFA"/>
    <s v="00:06:42 UTC"/>
    <n v="21.7"/>
    <x v="3"/>
    <s v="PNG"/>
    <x v="0"/>
    <x v="2"/>
    <n v="21.7"/>
    <n v="30"/>
    <x v="0"/>
    <s v="44565S2A_MSIL1CCDM-MLB-CLSTU4456502 Sunny (10%-30%)"/>
    <n v="1"/>
    <s v="20220104T000642"/>
    <d v="1905-07-14T00:00:00"/>
    <s v="01"/>
    <s v="04"/>
    <s v="00"/>
    <s v="06"/>
    <s v="42"/>
    <s v="CLS_TU_2038X1022px_10m_S2A_MSIL1C"/>
    <s v="2A_MSIL1C_S2_CD_CLS_AC_20230627T222622_TRUE_60HTE_020CC"/>
    <s v="S2A_MSIL1C_TU_20220104T000642_55HFA_21.7CC"/>
  </r>
  <r>
    <m/>
    <x v="0"/>
    <x v="1"/>
    <s v="-39.10, 120.03 | Zoom: 11"/>
    <b v="1"/>
    <s v="United States"/>
    <x v="6"/>
    <s v="TA"/>
    <d v="2022-12-30T00:00:00"/>
    <s v="10SFH"/>
    <s v="19:03:50 UTC"/>
    <n v="97.5"/>
    <x v="2"/>
    <s v="PNG"/>
    <x v="3"/>
    <x v="1"/>
    <n v="93.11666666666666"/>
    <n v="100"/>
    <x v="2"/>
    <s v="44925S2A_MSIL1CCDM-MLB-CLSTA4492504 Overcast (100%)"/>
    <n v="1"/>
    <s v="20230630T185400"/>
    <d v="1905-07-14T00:00:00"/>
    <d v="1900-01-11T00:00:00"/>
    <d v="1900-01-29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30T00:00:00"/>
    <s v="10SGH"/>
    <s v="19:03:46 UTC"/>
    <n v="98.4"/>
    <x v="2"/>
    <s v="PNG"/>
    <x v="3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30T00:00:00"/>
    <s v="11SKC"/>
    <s v="19:03:45 UTC"/>
    <n v="97.5"/>
    <x v="2"/>
    <s v="PNG"/>
    <x v="3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30T00:00:00"/>
    <s v="10SFJ"/>
    <s v="19:03:36 UTC"/>
    <n v="99.2"/>
    <x v="2"/>
    <s v="PNG"/>
    <x v="3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30T00:00:00"/>
    <s v="10SGJ"/>
    <s v="19:03:32 UTC"/>
    <n v="84.3"/>
    <x v="2"/>
    <s v="PNG"/>
    <x v="3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30T00:00:00"/>
    <s v="11SKD"/>
    <s v="19:03:31 UTC"/>
    <n v="81.8"/>
    <x v="2"/>
    <s v="PNG"/>
    <x v="3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0SFH"/>
    <s v="18:53:54 UTC"/>
    <n v="100"/>
    <x v="2"/>
    <s v="PNG"/>
    <x v="3"/>
    <x v="1"/>
    <n v="99.125"/>
    <n v="100"/>
    <x v="2"/>
    <s v="44922S2A_MSIL1CCDM-MLB-CLSTA4492204 Overcast (100%)"/>
    <n v="1"/>
    <s v="20230630T185400"/>
    <d v="1905-07-14T00:00:00"/>
    <d v="1900-01-11T00:00:00"/>
    <d v="1900-01-26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0SGH"/>
    <s v="18:53:50 UTC"/>
    <n v="100"/>
    <x v="2"/>
    <s v="PNG"/>
    <x v="3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1SKC"/>
    <s v="18:53:49 UTC"/>
    <n v="99.9"/>
    <x v="2"/>
    <s v="PNG"/>
    <x v="3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1SLC"/>
    <s v="18:53:45 UTC"/>
    <n v="99.8"/>
    <x v="2"/>
    <s v="PNG"/>
    <x v="3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0SFJ"/>
    <s v="18:53:42 UTC"/>
    <n v="100"/>
    <x v="2"/>
    <s v="PNG"/>
    <x v="3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0SGJ"/>
    <s v="18:53:36 UTC"/>
    <n v="96.6"/>
    <x v="2"/>
    <s v="PNG"/>
    <x v="3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1SKD"/>
    <s v="18:53:35 UTC"/>
    <n v="96.7"/>
    <x v="2"/>
    <s v="PNG"/>
    <x v="3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7T00:00:00"/>
    <s v="11SLD"/>
    <s v="18:53:31 UTC"/>
    <n v="100"/>
    <x v="2"/>
    <s v="PNG"/>
    <x v="3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5T00:00:00"/>
    <s v="10SFH"/>
    <s v="19:03:50 UTC"/>
    <n v="100"/>
    <x v="2"/>
    <s v="PNG"/>
    <x v="3"/>
    <x v="1"/>
    <n v="44.366666666666667"/>
    <n v="50"/>
    <x v="1"/>
    <s v="44920S2A_MSIL1CCDM-MLB-CLSTA4492003 Cloudy (40%-90%)"/>
    <n v="1"/>
    <s v="20230630T185400"/>
    <d v="1905-07-14T00:00:00"/>
    <d v="1900-01-11T00:00:00"/>
    <d v="1900-01-24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5T00:00:00"/>
    <s v="10SGH"/>
    <s v="19:03:47 UTC"/>
    <n v="49.5"/>
    <x v="2"/>
    <s v="PNG"/>
    <x v="3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5T00:00:00"/>
    <s v="11SKC"/>
    <s v="19:03:46 UTC"/>
    <n v="25.8"/>
    <x v="2"/>
    <s v="PNG"/>
    <x v="3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5T00:00:00"/>
    <s v="10SFJ"/>
    <s v="19:03:36 UTC"/>
    <n v="84.5"/>
    <x v="2"/>
    <s v="PNG"/>
    <x v="3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5T00:00:00"/>
    <s v="11SKD"/>
    <s v="19:03:32 UTC"/>
    <n v="0.4"/>
    <x v="2"/>
    <s v="PNG"/>
    <x v="3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5T00:00:00"/>
    <s v="10SGJ"/>
    <s v="19:03:32 UTC"/>
    <n v="6"/>
    <x v="2"/>
    <s v="PNG"/>
    <x v="3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0SFH"/>
    <s v="18:53:54 UTC"/>
    <n v="99.9"/>
    <x v="2"/>
    <s v="PNG"/>
    <x v="3"/>
    <x v="1"/>
    <n v="90.125"/>
    <n v="100"/>
    <x v="2"/>
    <s v="44917S2A_MSIL1CCDM-MLB-CLSTA4491704 Overcast (100%)"/>
    <n v="1"/>
    <s v="20230630T185400"/>
    <d v="1905-07-14T00:00:00"/>
    <d v="1900-01-11T00:00:00"/>
    <d v="1900-01-21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0SGH"/>
    <s v="18:53:51 UTC"/>
    <n v="77.099999999999994"/>
    <x v="2"/>
    <s v="PNG"/>
    <x v="3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1SKC"/>
    <s v="18:53:50 UTC"/>
    <n v="77.900000000000006"/>
    <x v="2"/>
    <s v="PNG"/>
    <x v="3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1SLC"/>
    <s v="18:53:46 UTC"/>
    <n v="100"/>
    <x v="2"/>
    <s v="PNG"/>
    <x v="3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0SFJ"/>
    <s v="18:53:43 UTC"/>
    <n v="98.2"/>
    <x v="2"/>
    <s v="PNG"/>
    <x v="3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0SGJ"/>
    <s v="18:53:36 UTC"/>
    <n v="83.6"/>
    <x v="2"/>
    <s v="PNG"/>
    <x v="3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1SKD"/>
    <s v="18:53:35 UTC"/>
    <n v="84.6"/>
    <x v="2"/>
    <s v="PNG"/>
    <x v="3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2T00:00:00"/>
    <s v="11SLD"/>
    <s v="18:53:32 UTC"/>
    <n v="99.7"/>
    <x v="2"/>
    <s v="PNG"/>
    <x v="3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0T00:00:00"/>
    <s v="10SFH"/>
    <s v="19:03:49 UTC"/>
    <n v="54.4"/>
    <x v="2"/>
    <s v="PNG"/>
    <x v="3"/>
    <x v="1"/>
    <n v="72.850000000000009"/>
    <n v="80"/>
    <x v="1"/>
    <s v="44915S2A_MSIL1CCDM-MLB-CLSTA4491503 Cloudy (40%-90%)"/>
    <n v="1"/>
    <s v="20230630T185400"/>
    <d v="1905-07-14T00:00:00"/>
    <d v="1900-01-11T00:00:00"/>
    <d v="1900-01-19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0T00:00:00"/>
    <s v="10SGH"/>
    <s v="19:03:46 UTC"/>
    <n v="92.5"/>
    <x v="2"/>
    <s v="PNG"/>
    <x v="3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0T00:00:00"/>
    <s v="11SKC"/>
    <s v="19:03:45 UTC"/>
    <n v="94"/>
    <x v="2"/>
    <s v="PNG"/>
    <x v="3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0T00:00:00"/>
    <s v="10SFJ"/>
    <s v="19:03:35 UTC"/>
    <n v="52.9"/>
    <x v="2"/>
    <s v="PNG"/>
    <x v="3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0T00:00:00"/>
    <s v="10SGJ"/>
    <s v="19:03:31 UTC"/>
    <n v="71.7"/>
    <x v="2"/>
    <s v="PNG"/>
    <x v="3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20T00:00:00"/>
    <s v="11SKD"/>
    <s v="19:03:30 UTC"/>
    <n v="71.599999999999994"/>
    <x v="2"/>
    <s v="PNG"/>
    <x v="3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0SFH"/>
    <s v="18:53:54 UTC"/>
    <n v="0"/>
    <x v="2"/>
    <s v="PNG"/>
    <x v="3"/>
    <x v="1"/>
    <n v="22.5"/>
    <n v="30"/>
    <x v="0"/>
    <s v="44912S2A_MSIL1CCDM-MLB-CLSTA4491202 Sunny (10%-30%)"/>
    <n v="1"/>
    <s v="20230630T185400"/>
    <d v="1905-07-14T00:00:00"/>
    <d v="1900-01-11T00:00:00"/>
    <d v="1900-01-16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0SGH"/>
    <s v="18:53:51 UTC"/>
    <n v="1"/>
    <x v="2"/>
    <s v="PNG"/>
    <x v="3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1SKC"/>
    <s v="18:53:50 UTC"/>
    <n v="3"/>
    <x v="2"/>
    <s v="PNG"/>
    <x v="3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1SLC"/>
    <s v="18:53:46 UTC"/>
    <n v="18"/>
    <x v="2"/>
    <s v="PNG"/>
    <x v="3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0SFJ"/>
    <s v="18:53:43 UTC"/>
    <n v="0"/>
    <x v="2"/>
    <s v="PNG"/>
    <x v="3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0SGJ"/>
    <s v="18:53:36 UTC"/>
    <n v="30"/>
    <x v="2"/>
    <s v="PNG"/>
    <x v="3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1SKD"/>
    <s v="18:53:35 UTC"/>
    <n v="43"/>
    <x v="2"/>
    <s v="PNG"/>
    <x v="3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7T00:00:00"/>
    <s v="11SLD"/>
    <s v="18:53:32 UTC"/>
    <n v="85"/>
    <x v="2"/>
    <s v="PNG"/>
    <x v="3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5T00:00:00"/>
    <s v="10SFH"/>
    <s v="19:03:49 UTC"/>
    <n v="20.2"/>
    <x v="2"/>
    <s v="PNG"/>
    <x v="3"/>
    <x v="1"/>
    <n v="5.7666666666666666"/>
    <n v="10"/>
    <x v="0"/>
    <s v="44910S2A_MSIL1CCDM-MLB-CLSTA4491002 Sunny (10%-30%)"/>
    <n v="1"/>
    <s v="20230630T185400"/>
    <d v="1905-07-14T00:00:00"/>
    <d v="1900-01-11T00:00:00"/>
    <d v="1900-01-14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5T00:00:00"/>
    <s v="10SGH"/>
    <s v="19:03:46 UTC"/>
    <n v="3.8"/>
    <x v="2"/>
    <s v="PNG"/>
    <x v="3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5T00:00:00"/>
    <s v="11SKC"/>
    <s v="19:03:45 UTC"/>
    <n v="3"/>
    <x v="2"/>
    <s v="PNG"/>
    <x v="3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5T00:00:00"/>
    <s v="10SFJ"/>
    <s v="19:03:35 UTC"/>
    <n v="3"/>
    <x v="2"/>
    <s v="PNG"/>
    <x v="3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5T00:00:00"/>
    <s v="10SGJ"/>
    <s v="19:03:31 UTC"/>
    <n v="2.1"/>
    <x v="2"/>
    <s v="PNG"/>
    <x v="3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5T00:00:00"/>
    <s v="11SKD"/>
    <s v="19:03:30 UTC"/>
    <n v="2.5"/>
    <x v="2"/>
    <s v="PNG"/>
    <x v="3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0T00:00:00"/>
    <s v="10SFH"/>
    <s v="19:03:51 UTC"/>
    <n v="99.3"/>
    <x v="2"/>
    <s v="PNG"/>
    <x v="3"/>
    <x v="1"/>
    <n v="99.466666666666654"/>
    <n v="100"/>
    <x v="2"/>
    <s v="44905S2A_MSIL1CCDM-MLB-CLSTA4490504 Overcast (100%)"/>
    <n v="1"/>
    <s v="20230630T185400"/>
    <d v="1905-07-14T00:00:00"/>
    <d v="1900-01-11T00:00:00"/>
    <d v="1900-01-09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0T00:00:00"/>
    <s v="10SGH"/>
    <s v="19:03:48 UTC"/>
    <n v="99.8"/>
    <x v="2"/>
    <s v="PNG"/>
    <x v="3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0T00:00:00"/>
    <s v="11SKC"/>
    <s v="19:03:47 UTC"/>
    <n v="100"/>
    <x v="2"/>
    <s v="PNG"/>
    <x v="3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0T00:00:00"/>
    <s v="10SFJ"/>
    <s v="19:03:37 UTC"/>
    <n v="99.9"/>
    <x v="2"/>
    <s v="PNG"/>
    <x v="3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0T00:00:00"/>
    <s v="11SKD"/>
    <s v="19:03:33 UTC"/>
    <n v="98.8"/>
    <x v="2"/>
    <s v="PNG"/>
    <x v="3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10T00:00:00"/>
    <s v="10SGJ"/>
    <s v="19:03:33 UTC"/>
    <n v="99"/>
    <x v="2"/>
    <s v="PNG"/>
    <x v="3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0SFH"/>
    <s v="18:53:56 UTC"/>
    <n v="0"/>
    <x v="2"/>
    <s v="PNG"/>
    <x v="3"/>
    <x v="1"/>
    <n v="0.36249999999999993"/>
    <n v="10"/>
    <x v="0"/>
    <s v="44902S2A_MSIL1CCDM-MLB-CLSTA4490202 Sunny (10%-30%)"/>
    <n v="1"/>
    <s v="20230630T185400"/>
    <d v="1905-07-14T00:00:00"/>
    <d v="1900-01-11T00:00:00"/>
    <s v="07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0SGH"/>
    <s v="18:53:52 UTC"/>
    <n v="0"/>
    <x v="2"/>
    <s v="PNG"/>
    <x v="3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1SKC"/>
    <s v="18:53:51 UTC"/>
    <n v="0"/>
    <x v="2"/>
    <s v="PNG"/>
    <x v="3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1SLC"/>
    <s v="18:53:47 UTC"/>
    <n v="2.2999999999999998"/>
    <x v="2"/>
    <s v="PNG"/>
    <x v="3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0SFJ"/>
    <s v="18:53:44 UTC"/>
    <n v="0"/>
    <x v="2"/>
    <s v="PNG"/>
    <x v="3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0SGJ"/>
    <s v="18:53:38 UTC"/>
    <n v="0.3"/>
    <x v="2"/>
    <s v="PNG"/>
    <x v="3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1SKD"/>
    <s v="18:53:37 UTC"/>
    <n v="0.3"/>
    <x v="2"/>
    <s v="PNG"/>
    <x v="3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7T00:00:00"/>
    <s v="11SLD"/>
    <s v="18:53:33 UTC"/>
    <n v="0"/>
    <x v="2"/>
    <s v="PNG"/>
    <x v="3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5T00:00:00"/>
    <s v="10SFH"/>
    <s v="19:03:48 UTC"/>
    <n v="22.7"/>
    <x v="2"/>
    <s v="PNG"/>
    <x v="3"/>
    <x v="1"/>
    <n v="54.600000000000016"/>
    <n v="60"/>
    <x v="1"/>
    <s v="44900S2A_MSIL1CCDM-MLB-CLSTA4490003 Cloudy (40%-90%)"/>
    <n v="1"/>
    <s v="20230630T185400"/>
    <d v="1905-07-14T00:00:00"/>
    <d v="1900-01-11T00:00:00"/>
    <s v="05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5T00:00:00"/>
    <s v="10SGH"/>
    <s v="19:03:45 UTC"/>
    <n v="57.7"/>
    <x v="2"/>
    <s v="PNG"/>
    <x v="3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5T00:00:00"/>
    <s v="11SKC"/>
    <s v="19:03:44 UTC"/>
    <n v="59.7"/>
    <x v="2"/>
    <s v="PNG"/>
    <x v="3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5T00:00:00"/>
    <s v="10SFJ"/>
    <s v="19:03:34 UTC"/>
    <n v="70.8"/>
    <x v="2"/>
    <s v="PNG"/>
    <x v="3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5T00:00:00"/>
    <s v="10SGJ"/>
    <s v="19:03:30 UTC"/>
    <n v="58.6"/>
    <x v="2"/>
    <s v="PNG"/>
    <x v="3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5T00:00:00"/>
    <s v="11SKD"/>
    <s v="19:03:29 UTC"/>
    <n v="58.1"/>
    <x v="2"/>
    <s v="PNG"/>
    <x v="3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0SFH"/>
    <s v="18:53:53 UTC"/>
    <n v="4.9000000000000004"/>
    <x v="2"/>
    <s v="PNG"/>
    <x v="3"/>
    <x v="1"/>
    <n v="2.1875"/>
    <n v="10"/>
    <x v="0"/>
    <s v="44897S2A_MSIL1CCDM-MLB-CLSTA4489702 Sunny (10%-30%)"/>
    <n v="1"/>
    <s v="20230630T185400"/>
    <d v="1905-07-14T00:00:00"/>
    <d v="1900-01-11T00:00:00"/>
    <s v="02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0SGH"/>
    <s v="18:53:50 UTC"/>
    <n v="0.4"/>
    <x v="2"/>
    <s v="PNG"/>
    <x v="3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1SKC"/>
    <s v="18:53:49 UTC"/>
    <n v="0.5"/>
    <x v="2"/>
    <s v="PNG"/>
    <x v="3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1SLC"/>
    <s v="18:53:45 UTC"/>
    <n v="4.2"/>
    <x v="2"/>
    <s v="PNG"/>
    <x v="3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0SFJ"/>
    <s v="18:53:42 UTC"/>
    <n v="4.5"/>
    <x v="2"/>
    <s v="PNG"/>
    <x v="3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0SGJ"/>
    <s v="18:53:35 UTC"/>
    <n v="0.3"/>
    <x v="2"/>
    <s v="PNG"/>
    <x v="3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1SKD"/>
    <s v="18:53:34 UTC"/>
    <n v="0.6"/>
    <x v="2"/>
    <s v="PNG"/>
    <x v="3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2-02T00:00:00"/>
    <s v="11SLD"/>
    <s v="18:53:30 UTC"/>
    <n v="2.1"/>
    <x v="2"/>
    <s v="PNG"/>
    <x v="3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30T00:00:00"/>
    <s v="10SFH"/>
    <s v="19:03:51 UTC"/>
    <n v="16.100000000000001"/>
    <x v="2"/>
    <s v="PNG"/>
    <x v="3"/>
    <x v="1"/>
    <n v="12.566666666666665"/>
    <n v="20"/>
    <x v="0"/>
    <s v="44895S2A_MSIL1CCDM-MLB-CLSTA4489502 Sunny (10%-30%)"/>
    <n v="1"/>
    <s v="20230630T185400"/>
    <d v="1905-07-14T00:00:00"/>
    <d v="1900-01-10T00:00:00"/>
    <d v="1900-01-29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30T00:00:00"/>
    <s v="10SGH"/>
    <s v="19:03:48 UTC"/>
    <n v="10.6"/>
    <x v="2"/>
    <s v="PNG"/>
    <x v="3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30T00:00:00"/>
    <s v="11SKC"/>
    <s v="19:03:47 UTC"/>
    <n v="9.5"/>
    <x v="2"/>
    <s v="PNG"/>
    <x v="3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30T00:00:00"/>
    <s v="10SFJ"/>
    <s v="19:03:37 UTC"/>
    <n v="38"/>
    <x v="2"/>
    <s v="PNG"/>
    <x v="3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30T00:00:00"/>
    <s v="10SGJ"/>
    <s v="19:03:33 UTC"/>
    <n v="0.6"/>
    <x v="2"/>
    <s v="PNG"/>
    <x v="3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30T00:00:00"/>
    <s v="11SKD"/>
    <s v="19:03:32 UTC"/>
    <n v="0.6"/>
    <x v="2"/>
    <s v="PNG"/>
    <x v="3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0SFH"/>
    <s v="18:53:55 UTC"/>
    <n v="23"/>
    <x v="2"/>
    <s v="PNG"/>
    <x v="3"/>
    <x v="1"/>
    <n v="4.9750000000000005"/>
    <n v="10"/>
    <x v="0"/>
    <s v="44892S2A_MSIL1CCDM-MLB-CLSTA4489202 Sunny (10%-30%)"/>
    <n v="1"/>
    <s v="20230630T185400"/>
    <d v="1905-07-14T00:00:00"/>
    <d v="1900-01-10T00:00:00"/>
    <d v="1900-01-26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0SGH"/>
    <s v="18:53:51 UTC"/>
    <n v="8.5"/>
    <x v="2"/>
    <s v="PNG"/>
    <x v="3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1SKC"/>
    <s v="18:53:50 UTC"/>
    <n v="4.0999999999999996"/>
    <x v="2"/>
    <s v="PNG"/>
    <x v="3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1SLC"/>
    <s v="18:53:46 UTC"/>
    <n v="3.7"/>
    <x v="2"/>
    <s v="PNG"/>
    <x v="3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0SFJ"/>
    <s v="18:53:43 UTC"/>
    <n v="0.3"/>
    <x v="2"/>
    <s v="PNG"/>
    <x v="3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0SGJ"/>
    <s v="18:53:37 UTC"/>
    <n v="0"/>
    <x v="2"/>
    <s v="PNG"/>
    <x v="3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1SKD"/>
    <s v="18:53:36 UTC"/>
    <n v="0"/>
    <x v="2"/>
    <s v="PNG"/>
    <x v="3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7T00:00:00"/>
    <s v="11SLD"/>
    <s v="18:53:32 UTC"/>
    <n v="0.2"/>
    <x v="2"/>
    <s v="PNG"/>
    <x v="3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5T00:00:00"/>
    <s v="10SFH"/>
    <s v="19:03:50 UTC"/>
    <n v="33.200000000000003"/>
    <x v="2"/>
    <s v="PNG"/>
    <x v="3"/>
    <x v="1"/>
    <n v="41.816666666666663"/>
    <n v="50"/>
    <x v="1"/>
    <s v="44890S2A_MSIL1CCDM-MLB-CLSTA4489003 Cloudy (40%-90%)"/>
    <n v="1"/>
    <s v="20230630T185400"/>
    <d v="1905-07-14T00:00:00"/>
    <d v="1900-01-10T00:00:00"/>
    <d v="1900-01-24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5T00:00:00"/>
    <s v="10SGH"/>
    <s v="19:03:47 UTC"/>
    <n v="57.4"/>
    <x v="2"/>
    <s v="PNG"/>
    <x v="3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5T00:00:00"/>
    <s v="11SKC"/>
    <s v="19:03:46 UTC"/>
    <n v="46"/>
    <x v="2"/>
    <s v="PNG"/>
    <x v="3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5T00:00:00"/>
    <s v="10SFJ"/>
    <s v="19:03:36 UTC"/>
    <n v="36.9"/>
    <x v="2"/>
    <s v="PNG"/>
    <x v="3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5T00:00:00"/>
    <s v="11SKD"/>
    <s v="19:03:32 UTC"/>
    <n v="33.6"/>
    <x v="2"/>
    <s v="PNG"/>
    <x v="3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5T00:00:00"/>
    <s v="10SGJ"/>
    <s v="19:03:32 UTC"/>
    <n v="43.8"/>
    <x v="2"/>
    <s v="PNG"/>
    <x v="3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0SFH"/>
    <s v="18:53:55 UTC"/>
    <n v="87.9"/>
    <x v="2"/>
    <s v="PNG"/>
    <x v="3"/>
    <x v="1"/>
    <n v="18.450000000000003"/>
    <n v="20"/>
    <x v="0"/>
    <s v="44887S2A_MSIL1CCDM-MLB-CLSTA4488702 Sunny (10%-30%)"/>
    <n v="1"/>
    <s v="20230630T185400"/>
    <d v="1905-07-14T00:00:00"/>
    <d v="1900-01-10T00:00:00"/>
    <d v="1900-01-21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0SGH"/>
    <s v="18:53:51 UTC"/>
    <n v="23.9"/>
    <x v="2"/>
    <s v="PNG"/>
    <x v="3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1SKC"/>
    <s v="18:53:50 UTC"/>
    <n v="7.5"/>
    <x v="2"/>
    <s v="PNG"/>
    <x v="3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1SLC"/>
    <s v="18:53:46 UTC"/>
    <n v="5"/>
    <x v="2"/>
    <s v="PNG"/>
    <x v="3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0SFJ"/>
    <s v="18:53:43 UTC"/>
    <n v="13.5"/>
    <x v="2"/>
    <s v="PNG"/>
    <x v="3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0SGJ"/>
    <s v="18:53:37 UTC"/>
    <n v="2.2999999999999998"/>
    <x v="2"/>
    <s v="PNG"/>
    <x v="3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1SKD"/>
    <s v="18:53:36 UTC"/>
    <n v="1.5"/>
    <x v="2"/>
    <s v="PNG"/>
    <x v="3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2T00:00:00"/>
    <s v="11SLD"/>
    <s v="18:53:32 UTC"/>
    <n v="6"/>
    <x v="2"/>
    <s v="PNG"/>
    <x v="3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0T00:00:00"/>
    <s v="10SFH"/>
    <s v="19:03:52 UTC"/>
    <n v="0"/>
    <x v="2"/>
    <s v="PNG"/>
    <x v="3"/>
    <x v="1"/>
    <n v="0.53333333333333333"/>
    <n v="10"/>
    <x v="0"/>
    <s v="44885S2A_MSIL1CCDM-MLB-CLSTA4488502 Sunny (10%-30%)"/>
    <n v="1"/>
    <s v="20230630T185400"/>
    <d v="1905-07-14T00:00:00"/>
    <d v="1900-01-10T00:00:00"/>
    <d v="1900-01-19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0T00:00:00"/>
    <s v="10SGH"/>
    <s v="19:03:48 UTC"/>
    <n v="0.3"/>
    <x v="2"/>
    <s v="PNG"/>
    <x v="3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0T00:00:00"/>
    <s v="11SKC"/>
    <s v="19:03:47 UTC"/>
    <n v="0.5"/>
    <x v="2"/>
    <s v="PNG"/>
    <x v="3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0T00:00:00"/>
    <s v="10SFJ"/>
    <s v="19:03:37 UTC"/>
    <n v="2.4"/>
    <x v="2"/>
    <s v="PNG"/>
    <x v="3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0T00:00:00"/>
    <s v="10SGJ"/>
    <s v="19:03:34 UTC"/>
    <n v="0"/>
    <x v="2"/>
    <s v="PNG"/>
    <x v="3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20T00:00:00"/>
    <s v="11SKD"/>
    <s v="19:03:33 UTC"/>
    <n v="0"/>
    <x v="2"/>
    <s v="PNG"/>
    <x v="3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0SFH"/>
    <s v="18:53:57 UTC"/>
    <n v="45.2"/>
    <x v="2"/>
    <s v="PNG"/>
    <x v="3"/>
    <x v="1"/>
    <n v="13.8375"/>
    <n v="20"/>
    <x v="0"/>
    <s v="44882S2A_MSIL1CCDM-MLB-CLSTA4488202 Sunny (10%-30%)"/>
    <n v="1"/>
    <s v="20230630T185400"/>
    <d v="1905-07-14T00:00:00"/>
    <d v="1900-01-10T00:00:00"/>
    <d v="1900-01-16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0SGH"/>
    <s v="18:53:53 UTC"/>
    <n v="11.5"/>
    <x v="2"/>
    <s v="PNG"/>
    <x v="3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1SKC"/>
    <s v="18:53:52 UTC"/>
    <n v="4"/>
    <x v="2"/>
    <s v="PNG"/>
    <x v="3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1SLC"/>
    <s v="18:53:48 UTC"/>
    <n v="8.6999999999999993"/>
    <x v="2"/>
    <s v="PNG"/>
    <x v="3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0SFJ"/>
    <s v="18:53:45 UTC"/>
    <n v="34.5"/>
    <x v="2"/>
    <s v="PNG"/>
    <x v="3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0SGJ"/>
    <s v="18:53:39 UTC"/>
    <n v="1.9"/>
    <x v="2"/>
    <s v="PNG"/>
    <x v="3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1SKD"/>
    <s v="18:53:38 UTC"/>
    <n v="0.3"/>
    <x v="2"/>
    <s v="PNG"/>
    <x v="3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7T00:00:00"/>
    <s v="11SLD"/>
    <s v="18:53:34 UTC"/>
    <n v="4.5999999999999996"/>
    <x v="2"/>
    <s v="PNG"/>
    <x v="3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5T00:00:00"/>
    <s v="10SFH"/>
    <s v="19:03:51 UTC"/>
    <n v="0"/>
    <x v="2"/>
    <s v="PNG"/>
    <x v="3"/>
    <x v="1"/>
    <n v="0.46666666666666673"/>
    <n v="10"/>
    <x v="0"/>
    <s v="44880S2A_MSIL1CCDM-MLB-CLSTA4488002 Sunny (10%-30%)"/>
    <n v="1"/>
    <s v="20230630T185400"/>
    <d v="1905-07-14T00:00:00"/>
    <d v="1900-01-10T00:00:00"/>
    <d v="1900-01-14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5T00:00:00"/>
    <s v="10SGH"/>
    <s v="19:03:47 UTC"/>
    <n v="1"/>
    <x v="2"/>
    <s v="PNG"/>
    <x v="3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5T00:00:00"/>
    <s v="11SKC"/>
    <s v="19:03:46 UTC"/>
    <n v="1.6"/>
    <x v="2"/>
    <s v="PNG"/>
    <x v="3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5T00:00:00"/>
    <s v="10SFJ"/>
    <s v="19:03:36 UTC"/>
    <n v="0"/>
    <x v="2"/>
    <s v="PNG"/>
    <x v="3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5T00:00:00"/>
    <s v="10SGJ"/>
    <s v="19:03:33 UTC"/>
    <n v="0.1"/>
    <x v="2"/>
    <s v="PNG"/>
    <x v="3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5T00:00:00"/>
    <s v="11SKD"/>
    <s v="19:03:32 UTC"/>
    <n v="0.1"/>
    <x v="2"/>
    <s v="PNG"/>
    <x v="3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0SFH"/>
    <s v="18:53:55 UTC"/>
    <n v="30.9"/>
    <x v="2"/>
    <s v="PNG"/>
    <x v="3"/>
    <x v="1"/>
    <n v="44.762499999999996"/>
    <n v="50"/>
    <x v="1"/>
    <s v="44877S2A_MSIL1CCDM-MLB-CLSTA4487703 Cloudy (40%-90%)"/>
    <n v="1"/>
    <s v="20230630T185400"/>
    <d v="1905-07-14T00:00:00"/>
    <d v="1900-01-10T00:00:00"/>
    <d v="1900-01-11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0SGH"/>
    <s v="18:53:51 UTC"/>
    <n v="31.2"/>
    <x v="2"/>
    <s v="PNG"/>
    <x v="3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1SKC"/>
    <s v="18:53:50 UTC"/>
    <n v="22.6"/>
    <x v="2"/>
    <s v="PNG"/>
    <x v="3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1SLC"/>
    <s v="18:53:46 UTC"/>
    <n v="0.7"/>
    <x v="2"/>
    <s v="PNG"/>
    <x v="3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0SFJ"/>
    <s v="18:53:43 UTC"/>
    <n v="100"/>
    <x v="2"/>
    <s v="PNG"/>
    <x v="3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0SGJ"/>
    <s v="18:53:37 UTC"/>
    <n v="77.400000000000006"/>
    <x v="2"/>
    <s v="PNG"/>
    <x v="3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1SKD"/>
    <s v="18:53:36 UTC"/>
    <n v="69.599999999999994"/>
    <x v="2"/>
    <s v="PNG"/>
    <x v="3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2T00:00:00"/>
    <s v="11SLD"/>
    <s v="18:53:32 UTC"/>
    <n v="25.7"/>
    <x v="2"/>
    <s v="PNG"/>
    <x v="3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0T00:00:00"/>
    <s v="10SFH"/>
    <s v="19:03:55 UTC"/>
    <n v="0"/>
    <x v="2"/>
    <s v="PNG"/>
    <x v="3"/>
    <x v="1"/>
    <n v="3.3333333333333333E-2"/>
    <n v="10"/>
    <x v="0"/>
    <s v="44875S2A_MSIL1CCDM-MLB-CLSTA4487502 Sunny (10%-30%)"/>
    <n v="1"/>
    <s v="20230630T185400"/>
    <d v="1905-07-14T00:00:00"/>
    <d v="1900-01-10T00:00:00"/>
    <d v="1900-01-09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0T00:00:00"/>
    <s v="10SGH"/>
    <s v="19:03:51 UTC"/>
    <n v="0"/>
    <x v="2"/>
    <s v="PNG"/>
    <x v="3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0T00:00:00"/>
    <s v="11SKC"/>
    <s v="19:03:50 UTC"/>
    <n v="0"/>
    <x v="2"/>
    <s v="PNG"/>
    <x v="3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0T00:00:00"/>
    <s v="10SFJ"/>
    <s v="19:03:40 UTC"/>
    <n v="0"/>
    <x v="2"/>
    <s v="PNG"/>
    <x v="3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0T00:00:00"/>
    <s v="10SGJ"/>
    <s v="19:03:36 UTC"/>
    <n v="0.1"/>
    <x v="2"/>
    <s v="PNG"/>
    <x v="3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10T00:00:00"/>
    <s v="11SKD"/>
    <s v="19:03:36 UTC"/>
    <n v="0.1"/>
    <x v="2"/>
    <s v="PNG"/>
    <x v="3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0SFH"/>
    <s v="19:03:49 UTC"/>
    <n v="95.4"/>
    <x v="2"/>
    <s v="PNG"/>
    <x v="3"/>
    <x v="1"/>
    <n v="90.433333333333337"/>
    <n v="100"/>
    <x v="2"/>
    <s v="44870S2A_MSIL1CCDM-MLB-CLSTA4487004 Overcast (100%)"/>
    <n v="1"/>
    <s v="20230630T185400"/>
    <d v="1905-07-14T00:00:00"/>
    <d v="1900-01-10T00:00:00"/>
    <s v="05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0SGH"/>
    <s v="19:03:46 UTC"/>
    <n v="97.8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1SKC"/>
    <s v="19:03:45 UTC"/>
    <n v="98.7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1SLC"/>
    <s v="19:03:37 UTC"/>
    <n v="99.2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0SGJ"/>
    <s v="19:03:35 UTC"/>
    <n v="91.9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1SKD"/>
    <s v="19:03:34 UTC"/>
    <n v="89.4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0SFJ"/>
    <s v="19:03:30 UTC"/>
    <n v="99.4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1SKD"/>
    <s v="19:03:28 UTC"/>
    <n v="69.400000000000006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5T00:00:00"/>
    <s v="10SGJ"/>
    <s v="19:03:28 UTC"/>
    <n v="72.7"/>
    <x v="2"/>
    <s v="PNG"/>
    <x v="3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0SFH"/>
    <s v="18:53:53 UTC"/>
    <n v="58.9"/>
    <x v="2"/>
    <s v="PNG"/>
    <x v="3"/>
    <x v="1"/>
    <n v="59.8125"/>
    <n v="60"/>
    <x v="1"/>
    <s v="44867S2A_MSIL1CCDM-MLB-CLSTA4486703 Cloudy (40%-90%)"/>
    <n v="1"/>
    <s v="20230630T185400"/>
    <d v="1905-07-14T00:00:00"/>
    <d v="1900-01-10T00:00:00"/>
    <s v="02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0SGH"/>
    <s v="18:53:49 UTC"/>
    <n v="78.3"/>
    <x v="2"/>
    <s v="PNG"/>
    <x v="3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1SKC"/>
    <s v="18:53:48 UTC"/>
    <n v="75.599999999999994"/>
    <x v="2"/>
    <s v="PNG"/>
    <x v="3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1SLC"/>
    <s v="18:53:45 UTC"/>
    <n v="29.9"/>
    <x v="2"/>
    <s v="PNG"/>
    <x v="3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0SFJ"/>
    <s v="18:53:42 UTC"/>
    <n v="89.3"/>
    <x v="2"/>
    <s v="PNG"/>
    <x v="3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0SGJ"/>
    <s v="18:53:35 UTC"/>
    <n v="60.5"/>
    <x v="2"/>
    <s v="PNG"/>
    <x v="3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1SKD"/>
    <s v="18:53:34 UTC"/>
    <n v="55.6"/>
    <x v="2"/>
    <s v="PNG"/>
    <x v="3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1-02T00:00:00"/>
    <s v="11SLD"/>
    <s v="18:53:30 UTC"/>
    <n v="30.4"/>
    <x v="2"/>
    <s v="PNG"/>
    <x v="3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31T00:00:00"/>
    <s v="10SGH"/>
    <s v="19:03:51 UTC"/>
    <n v="42.5"/>
    <x v="2"/>
    <s v="PNG"/>
    <x v="3"/>
    <x v="1"/>
    <n v="45.574999999999996"/>
    <n v="50"/>
    <x v="1"/>
    <s v="44865S2A_MSIL1CCDM-MLB-CLSTA4486503 Cloudy (40%-90%)"/>
    <n v="1"/>
    <s v="20230630T185400"/>
    <d v="1905-07-14T00:00:00"/>
    <d v="1900-01-09T00:00:00"/>
    <d v="1900-01-30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31T00:00:00"/>
    <s v="11SKC"/>
    <s v="19:03:51 UTC"/>
    <n v="61.5"/>
    <x v="2"/>
    <s v="PNG"/>
    <x v="3"/>
    <x v="1"/>
    <n v="45.574999999999996"/>
    <n v="50"/>
    <x v="1"/>
    <s v="44865S2A_MSIL1CCDM-MLB-CLSTA4486503 Cloudy (40%-90%)"/>
    <n v="0"/>
    <s v="20230630T185400"/>
    <d v="1905-07-14T00:00:00"/>
    <d v="1900-01-09T00:00:00"/>
    <d v="1900-01-30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31T00:00:00"/>
    <s v="10SGJ"/>
    <s v="19:03:37 UTC"/>
    <n v="38.200000000000003"/>
    <x v="2"/>
    <s v="PNG"/>
    <x v="3"/>
    <x v="1"/>
    <n v="45.574999999999996"/>
    <n v="50"/>
    <x v="1"/>
    <s v="44865S2A_MSIL1CCDM-MLB-CLSTA4486503 Cloudy (40%-90%)"/>
    <n v="0"/>
    <s v="20230630T185400"/>
    <d v="1905-07-14T00:00:00"/>
    <d v="1900-01-09T00:00:00"/>
    <d v="1900-01-30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31T00:00:00"/>
    <s v="11SKD"/>
    <s v="19:03:36 UTC"/>
    <n v="40.1"/>
    <x v="2"/>
    <s v="PNG"/>
    <x v="3"/>
    <x v="1"/>
    <n v="45.574999999999996"/>
    <n v="50"/>
    <x v="1"/>
    <s v="44865S2A_MSIL1CCDM-MLB-CLSTA4486503 Cloudy (40%-90%)"/>
    <n v="0"/>
    <s v="20230630T185400"/>
    <d v="1905-07-14T00:00:00"/>
    <d v="1900-01-09T00:00:00"/>
    <d v="1900-01-30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8T00:00:00"/>
    <s v="10SGH"/>
    <s v="18:53:55 UTC"/>
    <n v="28.2"/>
    <x v="2"/>
    <s v="PNG"/>
    <x v="3"/>
    <x v="1"/>
    <n v="9.8250000000000011"/>
    <n v="10"/>
    <x v="0"/>
    <s v="44862S2A_MSIL1CCDM-MLB-CLSTA4486202 Sunny (10%-30%)"/>
    <n v="1"/>
    <s v="20230630T185400"/>
    <d v="1905-07-14T00:00:00"/>
    <d v="1900-01-09T00:00:00"/>
    <d v="1900-01-27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8T00:00:00"/>
    <s v="11SKC"/>
    <s v="18:53:54 UTC"/>
    <n v="9.4"/>
    <x v="2"/>
    <s v="PNG"/>
    <x v="3"/>
    <x v="1"/>
    <n v="9.8250000000000011"/>
    <n v="10"/>
    <x v="0"/>
    <s v="44862S2A_MSIL1CCDM-MLB-CLSTA4486202 Sunny (10%-30%)"/>
    <n v="0"/>
    <s v="20230630T185400"/>
    <d v="1905-07-14T00:00:00"/>
    <d v="1900-01-09T00:00:00"/>
    <d v="1900-01-27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8T00:00:00"/>
    <s v="10SGJ"/>
    <s v="18:53:41 UTC"/>
    <n v="1.6"/>
    <x v="2"/>
    <s v="PNG"/>
    <x v="3"/>
    <x v="1"/>
    <n v="9.8250000000000011"/>
    <n v="10"/>
    <x v="0"/>
    <s v="44862S2A_MSIL1CCDM-MLB-CLSTA4486202 Sunny (10%-30%)"/>
    <n v="0"/>
    <s v="20230630T185400"/>
    <d v="1905-07-14T00:00:00"/>
    <d v="1900-01-09T00:00:00"/>
    <d v="1900-01-27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8T00:00:00"/>
    <s v="11SKD"/>
    <s v="18:53:40 UTC"/>
    <n v="0.1"/>
    <x v="2"/>
    <s v="PNG"/>
    <x v="3"/>
    <x v="1"/>
    <n v="9.8250000000000011"/>
    <n v="10"/>
    <x v="0"/>
    <s v="44862S2A_MSIL1CCDM-MLB-CLSTA4486202 Sunny (10%-30%)"/>
    <n v="0"/>
    <s v="20230630T185400"/>
    <d v="1905-07-14T00:00:00"/>
    <d v="1900-01-09T00:00:00"/>
    <d v="1900-01-27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6T00:00:00"/>
    <s v="10SGH"/>
    <s v="19:03:47 UTC"/>
    <n v="0"/>
    <x v="2"/>
    <s v="PNG"/>
    <x v="3"/>
    <x v="1"/>
    <n v="0"/>
    <n v="0"/>
    <x v="3"/>
    <s v="44860S2A_MSIL1CCDM-MLB-CLSTA4486001 Clear (0%)"/>
    <n v="1"/>
    <s v="20230630T185400"/>
    <d v="1905-07-14T00:00:00"/>
    <d v="1900-01-09T00:00:00"/>
    <d v="1900-01-25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6T00:00:00"/>
    <s v="11SKC"/>
    <s v="19:03:46 UTC"/>
    <n v="0"/>
    <x v="2"/>
    <s v="PNG"/>
    <x v="3"/>
    <x v="1"/>
    <n v="0"/>
    <n v="0"/>
    <x v="3"/>
    <s v="44860S2A_MSIL1CCDM-MLB-CLSTA4486001 Clear (0%)"/>
    <n v="0"/>
    <s v="20230630T185400"/>
    <d v="1905-07-14T00:00:00"/>
    <d v="1900-01-09T00:00:00"/>
    <d v="1900-01-25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6T00:00:00"/>
    <s v="10SGJ"/>
    <s v="19:03:32 UTC"/>
    <n v="0"/>
    <x v="2"/>
    <s v="PNG"/>
    <x v="3"/>
    <x v="1"/>
    <n v="0"/>
    <n v="0"/>
    <x v="3"/>
    <s v="44860S2A_MSIL1CCDM-MLB-CLSTA4486001 Clear (0%)"/>
    <n v="0"/>
    <s v="20230630T185400"/>
    <d v="1905-07-14T00:00:00"/>
    <d v="1900-01-09T00:00:00"/>
    <d v="1900-01-25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6T00:00:00"/>
    <s v="11SKD"/>
    <s v="19:03:31 UTC"/>
    <n v="0"/>
    <x v="2"/>
    <s v="PNG"/>
    <x v="3"/>
    <x v="1"/>
    <n v="0"/>
    <n v="0"/>
    <x v="3"/>
    <s v="44860S2A_MSIL1CCDM-MLB-CLSTA4486001 Clear (0%)"/>
    <n v="0"/>
    <s v="20230630T185400"/>
    <d v="1905-07-14T00:00:00"/>
    <d v="1900-01-09T00:00:00"/>
    <d v="1900-01-25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3T00:00:00"/>
    <s v="10SGH"/>
    <s v="18:53:51 UTC"/>
    <n v="2.8"/>
    <x v="2"/>
    <s v="PNG"/>
    <x v="3"/>
    <x v="1"/>
    <n v="16.95"/>
    <n v="20"/>
    <x v="0"/>
    <s v="44857S2A_MSIL1CCDM-MLB-CLSTA4485702 Sunny (10%-30%)"/>
    <n v="1"/>
    <s v="20230630T185400"/>
    <d v="1905-07-14T00:00:00"/>
    <d v="1900-01-09T00:00:00"/>
    <d v="1900-01-22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3T00:00:00"/>
    <s v="11SKC"/>
    <s v="18:53:50 UTC"/>
    <n v="7.9"/>
    <x v="2"/>
    <s v="PNG"/>
    <x v="3"/>
    <x v="1"/>
    <n v="16.95"/>
    <n v="20"/>
    <x v="0"/>
    <s v="44857S2A_MSIL1CCDM-MLB-CLSTA4485702 Sunny (10%-30%)"/>
    <n v="0"/>
    <s v="20230630T185400"/>
    <d v="1905-07-14T00:00:00"/>
    <d v="1900-01-09T00:00:00"/>
    <d v="1900-01-22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3T00:00:00"/>
    <s v="10SGJ"/>
    <s v="18:53:36 UTC"/>
    <n v="23.8"/>
    <x v="2"/>
    <s v="PNG"/>
    <x v="3"/>
    <x v="1"/>
    <n v="16.95"/>
    <n v="20"/>
    <x v="0"/>
    <s v="44857S2A_MSIL1CCDM-MLB-CLSTA4485702 Sunny (10%-30%)"/>
    <n v="0"/>
    <s v="20230630T185400"/>
    <d v="1905-07-14T00:00:00"/>
    <d v="1900-01-09T00:00:00"/>
    <d v="1900-01-22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3T00:00:00"/>
    <s v="11SKD"/>
    <s v="18:53:36 UTC"/>
    <n v="33.299999999999997"/>
    <x v="2"/>
    <s v="PNG"/>
    <x v="3"/>
    <x v="1"/>
    <n v="16.95"/>
    <n v="20"/>
    <x v="0"/>
    <s v="44857S2A_MSIL1CCDM-MLB-CLSTA4485702 Sunny (10%-30%)"/>
    <n v="0"/>
    <s v="20230630T185400"/>
    <d v="1905-07-14T00:00:00"/>
    <d v="1900-01-09T00:00:00"/>
    <d v="1900-01-22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1T00:00:00"/>
    <s v="10SGH"/>
    <s v="19:03:49 UTC"/>
    <n v="0"/>
    <x v="2"/>
    <s v="PNG"/>
    <x v="3"/>
    <x v="1"/>
    <n v="0"/>
    <n v="0"/>
    <x v="3"/>
    <s v="44855S2A_MSIL1CCDM-MLB-CLSTA4485501 Clear (0%)"/>
    <n v="1"/>
    <s v="20230630T185400"/>
    <d v="1905-07-14T00:00:00"/>
    <d v="1900-01-09T00:00:00"/>
    <d v="1900-01-20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1T00:00:00"/>
    <s v="11SKC"/>
    <s v="19:03:48 UTC"/>
    <n v="0"/>
    <x v="2"/>
    <s v="PNG"/>
    <x v="3"/>
    <x v="1"/>
    <n v="0"/>
    <n v="0"/>
    <x v="3"/>
    <s v="44855S2A_MSIL1CCDM-MLB-CLSTA4485501 Clear (0%)"/>
    <n v="0"/>
    <s v="20230630T185400"/>
    <d v="1905-07-14T00:00:00"/>
    <d v="1900-01-09T00:00:00"/>
    <d v="1900-01-20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1T00:00:00"/>
    <s v="10SGJ"/>
    <s v="19:03:35 UTC"/>
    <n v="0"/>
    <x v="2"/>
    <s v="PNG"/>
    <x v="3"/>
    <x v="1"/>
    <n v="0"/>
    <n v="0"/>
    <x v="3"/>
    <s v="44855S2A_MSIL1CCDM-MLB-CLSTA4485501 Clear (0%)"/>
    <n v="0"/>
    <s v="20230630T185400"/>
    <d v="1905-07-14T00:00:00"/>
    <d v="1900-01-09T00:00:00"/>
    <d v="1900-01-20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21T00:00:00"/>
    <s v="11SKD"/>
    <s v="19:03:34 UTC"/>
    <n v="0"/>
    <x v="2"/>
    <s v="PNG"/>
    <x v="3"/>
    <x v="1"/>
    <n v="0"/>
    <n v="0"/>
    <x v="3"/>
    <s v="44855S2A_MSIL1CCDM-MLB-CLSTA4485501 Clear (0%)"/>
    <n v="0"/>
    <s v="20230630T185400"/>
    <d v="1905-07-14T00:00:00"/>
    <d v="1900-01-09T00:00:00"/>
    <d v="1900-01-20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8T00:00:00"/>
    <s v="10SGH"/>
    <s v="18:53:54 UTC"/>
    <n v="37.200000000000003"/>
    <x v="2"/>
    <s v="PNG"/>
    <x v="3"/>
    <x v="1"/>
    <n v="21.8"/>
    <n v="30"/>
    <x v="0"/>
    <s v="44852S2A_MSIL1CCDM-MLB-CLSTA4485202 Sunny (10%-30%)"/>
    <n v="1"/>
    <s v="20230630T185400"/>
    <d v="1905-07-14T00:00:00"/>
    <d v="1900-01-09T00:00:00"/>
    <d v="1900-01-17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8T00:00:00"/>
    <s v="11SKC"/>
    <s v="18:53:53 UTC"/>
    <n v="19.600000000000001"/>
    <x v="2"/>
    <s v="PNG"/>
    <x v="3"/>
    <x v="1"/>
    <n v="21.8"/>
    <n v="30"/>
    <x v="0"/>
    <s v="44852S2A_MSIL1CCDM-MLB-CLSTA4485202 Sunny (10%-30%)"/>
    <n v="0"/>
    <s v="20230630T185400"/>
    <d v="1905-07-14T00:00:00"/>
    <d v="1900-01-09T00:00:00"/>
    <d v="1900-01-17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8T00:00:00"/>
    <s v="10SGJ"/>
    <s v="18:53:39 UTC"/>
    <n v="15.9"/>
    <x v="2"/>
    <s v="PNG"/>
    <x v="3"/>
    <x v="1"/>
    <n v="21.8"/>
    <n v="30"/>
    <x v="0"/>
    <s v="44852S2A_MSIL1CCDM-MLB-CLSTA4485202 Sunny (10%-30%)"/>
    <n v="0"/>
    <s v="20230630T185400"/>
    <d v="1905-07-14T00:00:00"/>
    <d v="1900-01-09T00:00:00"/>
    <d v="1900-01-17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8T00:00:00"/>
    <s v="11SKD"/>
    <s v="18:53:39 UTC"/>
    <n v="14.5"/>
    <x v="2"/>
    <s v="PNG"/>
    <x v="3"/>
    <x v="1"/>
    <n v="21.8"/>
    <n v="30"/>
    <x v="0"/>
    <s v="44852S2A_MSIL1CCDM-MLB-CLSTA4485202 Sunny (10%-30%)"/>
    <n v="0"/>
    <s v="20230630T185400"/>
    <d v="1905-07-14T00:00:00"/>
    <d v="1900-01-09T00:00:00"/>
    <d v="1900-01-17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6T00:00:00"/>
    <s v="10SGH"/>
    <s v="19:03:47 UTC"/>
    <n v="0"/>
    <x v="2"/>
    <s v="PNG"/>
    <x v="3"/>
    <x v="1"/>
    <n v="0"/>
    <n v="0"/>
    <x v="3"/>
    <s v="44850S2A_MSIL1CCDM-MLB-CLSTA4485001 Clear (0%)"/>
    <n v="1"/>
    <s v="20230630T185400"/>
    <d v="1905-07-14T00:00:00"/>
    <d v="1900-01-09T00:00:00"/>
    <d v="1900-01-15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6T00:00:00"/>
    <s v="11SKC"/>
    <s v="19:03:46 UTC"/>
    <n v="0"/>
    <x v="2"/>
    <s v="PNG"/>
    <x v="3"/>
    <x v="1"/>
    <n v="0"/>
    <n v="0"/>
    <x v="3"/>
    <s v="44850S2A_MSIL1CCDM-MLB-CLSTA4485001 Clear (0%)"/>
    <n v="0"/>
    <s v="20230630T185400"/>
    <d v="1905-07-14T00:00:00"/>
    <d v="1900-01-09T00:00:00"/>
    <d v="1900-01-15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6T00:00:00"/>
    <s v="10SGJ"/>
    <s v="19:03:32 UTC"/>
    <n v="0"/>
    <x v="2"/>
    <s v="PNG"/>
    <x v="3"/>
    <x v="1"/>
    <n v="0"/>
    <n v="0"/>
    <x v="3"/>
    <s v="44850S2A_MSIL1CCDM-MLB-CLSTA4485001 Clear (0%)"/>
    <n v="0"/>
    <s v="20230630T185400"/>
    <d v="1905-07-14T00:00:00"/>
    <d v="1900-01-09T00:00:00"/>
    <d v="1900-01-15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6T00:00:00"/>
    <s v="11SKD"/>
    <s v="19:03:32 UTC"/>
    <n v="0"/>
    <x v="2"/>
    <s v="PNG"/>
    <x v="3"/>
    <x v="1"/>
    <n v="0"/>
    <n v="0"/>
    <x v="3"/>
    <s v="44850S2A_MSIL1CCDM-MLB-CLSTA4485001 Clear (0%)"/>
    <n v="0"/>
    <s v="20230630T185400"/>
    <d v="1905-07-14T00:00:00"/>
    <d v="1900-01-09T00:00:00"/>
    <d v="1900-01-15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3T00:00:00"/>
    <s v="10SGH"/>
    <s v="18:53:51 UTC"/>
    <n v="0"/>
    <x v="2"/>
    <s v="PNG"/>
    <x v="3"/>
    <x v="1"/>
    <n v="0"/>
    <n v="0"/>
    <x v="3"/>
    <s v="44847S2A_MSIL1CCDM-MLB-CLSTA4484701 Clear (0%)"/>
    <n v="1"/>
    <s v="20230630T185400"/>
    <d v="1905-07-14T00:00:00"/>
    <d v="1900-01-09T00:00:00"/>
    <d v="1900-01-12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3T00:00:00"/>
    <s v="11SKC"/>
    <s v="18:53:50 UTC"/>
    <n v="0"/>
    <x v="2"/>
    <s v="PNG"/>
    <x v="3"/>
    <x v="1"/>
    <n v="0"/>
    <n v="0"/>
    <x v="3"/>
    <s v="44847S2A_MSIL1CCDM-MLB-CLSTA4484701 Clear (0%)"/>
    <n v="0"/>
    <s v="20230630T185400"/>
    <d v="1905-07-14T00:00:00"/>
    <d v="1900-01-09T00:00:00"/>
    <d v="1900-01-12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3T00:00:00"/>
    <s v="10SGJ"/>
    <s v="18:53:36 UTC"/>
    <n v="0"/>
    <x v="2"/>
    <s v="PNG"/>
    <x v="3"/>
    <x v="1"/>
    <n v="0"/>
    <n v="0"/>
    <x v="3"/>
    <s v="44847S2A_MSIL1CCDM-MLB-CLSTA4484701 Clear (0%)"/>
    <n v="0"/>
    <s v="20230630T185400"/>
    <d v="1905-07-14T00:00:00"/>
    <d v="1900-01-09T00:00:00"/>
    <d v="1900-01-12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3T00:00:00"/>
    <s v="11SKD"/>
    <s v="18:53:35 UTC"/>
    <n v="0"/>
    <x v="2"/>
    <s v="PNG"/>
    <x v="3"/>
    <x v="1"/>
    <n v="0"/>
    <n v="0"/>
    <x v="3"/>
    <s v="44847S2A_MSIL1CCDM-MLB-CLSTA4484701 Clear (0%)"/>
    <n v="0"/>
    <s v="20230630T185400"/>
    <d v="1905-07-14T00:00:00"/>
    <d v="1900-01-09T00:00:00"/>
    <d v="1900-01-12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1T00:00:00"/>
    <s v="10SGH"/>
    <s v="19:03:53 UTC"/>
    <n v="0.9"/>
    <x v="2"/>
    <s v="PNG"/>
    <x v="3"/>
    <x v="1"/>
    <n v="0.57499999999999996"/>
    <n v="10"/>
    <x v="0"/>
    <s v="44845S2A_MSIL1CCDM-MLB-CLSTA4484502 Sunny (10%-30%)"/>
    <n v="1"/>
    <s v="20230630T185400"/>
    <d v="1905-07-14T00:00:00"/>
    <d v="1900-01-09T00:00:00"/>
    <d v="1900-01-10T00:00:00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1T00:00:00"/>
    <s v="11SKC"/>
    <s v="19:03:52 UTC"/>
    <n v="1.4"/>
    <x v="2"/>
    <s v="PNG"/>
    <x v="3"/>
    <x v="1"/>
    <n v="0.57499999999999996"/>
    <n v="10"/>
    <x v="0"/>
    <s v="44845S2A_MSIL1CCDM-MLB-CLSTA4484502 Sunny (10%-30%)"/>
    <n v="0"/>
    <s v="20230630T185400"/>
    <d v="1905-07-14T00:00:00"/>
    <d v="1900-01-09T00:00:00"/>
    <d v="1900-01-10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1T00:00:00"/>
    <s v="10SGJ"/>
    <s v="19:03:38 UTC"/>
    <n v="0"/>
    <x v="2"/>
    <s v="PNG"/>
    <x v="3"/>
    <x v="1"/>
    <n v="0.57499999999999996"/>
    <n v="10"/>
    <x v="0"/>
    <s v="44845S2A_MSIL1CCDM-MLB-CLSTA4484502 Sunny (10%-30%)"/>
    <n v="0"/>
    <s v="20230630T185400"/>
    <d v="1905-07-14T00:00:00"/>
    <d v="1900-01-09T00:00:00"/>
    <d v="1900-01-10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11T00:00:00"/>
    <s v="11SKD"/>
    <s v="19:03:38 UTC"/>
    <n v="0"/>
    <x v="2"/>
    <s v="PNG"/>
    <x v="3"/>
    <x v="1"/>
    <n v="0.57499999999999996"/>
    <n v="10"/>
    <x v="0"/>
    <s v="44845S2A_MSIL1CCDM-MLB-CLSTA4484502 Sunny (10%-30%)"/>
    <n v="0"/>
    <s v="20230630T185400"/>
    <d v="1905-07-14T00:00:00"/>
    <d v="1900-01-09T00:00:00"/>
    <d v="1900-01-10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8T00:00:00"/>
    <s v="10SGH"/>
    <s v="18:53:58 UTC"/>
    <n v="1.9"/>
    <x v="2"/>
    <s v="PNG"/>
    <x v="3"/>
    <x v="1"/>
    <n v="1.0249999999999999"/>
    <n v="10"/>
    <x v="0"/>
    <s v="44842S2A_MSIL1CCDM-MLB-CLSTA4484202 Sunny (10%-30%)"/>
    <n v="1"/>
    <s v="20230630T185400"/>
    <d v="1905-07-14T00:00:00"/>
    <d v="1900-01-09T00:00:00"/>
    <s v="08"/>
    <s v="18"/>
    <s v="5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8T00:00:00"/>
    <s v="11SKC"/>
    <s v="18:53:57 UTC"/>
    <n v="2.2000000000000002"/>
    <x v="2"/>
    <s v="PNG"/>
    <x v="3"/>
    <x v="1"/>
    <n v="1.0249999999999999"/>
    <n v="10"/>
    <x v="0"/>
    <s v="44842S2A_MSIL1CCDM-MLB-CLSTA4484202 Sunny (10%-30%)"/>
    <n v="0"/>
    <s v="20230630T185400"/>
    <d v="1905-07-14T00:00:00"/>
    <d v="1900-01-09T00:00:00"/>
    <s v="08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8T00:00:00"/>
    <s v="11SKD"/>
    <s v="18:53:43 UTC"/>
    <n v="0"/>
    <x v="2"/>
    <s v="PNG"/>
    <x v="3"/>
    <x v="1"/>
    <n v="1.0249999999999999"/>
    <n v="10"/>
    <x v="0"/>
    <s v="44842S2A_MSIL1CCDM-MLB-CLSTA4484202 Sunny (10%-30%)"/>
    <n v="0"/>
    <s v="20230630T185400"/>
    <d v="1905-07-14T00:00:00"/>
    <d v="1900-01-09T00:00:00"/>
    <s v="08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8T00:00:00"/>
    <s v="10SGJ"/>
    <s v="18:53:43 UTC"/>
    <n v="0"/>
    <x v="2"/>
    <s v="PNG"/>
    <x v="3"/>
    <x v="1"/>
    <n v="1.0249999999999999"/>
    <n v="10"/>
    <x v="0"/>
    <s v="44842S2A_MSIL1CCDM-MLB-CLSTA4484202 Sunny (10%-30%)"/>
    <n v="0"/>
    <s v="20230630T185400"/>
    <d v="1905-07-14T00:00:00"/>
    <d v="1900-01-09T00:00:00"/>
    <s v="08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6T00:00:00"/>
    <s v="10SGH"/>
    <s v="19:03:45 UTC"/>
    <n v="0"/>
    <x v="2"/>
    <s v="PNG"/>
    <x v="3"/>
    <x v="1"/>
    <n v="0"/>
    <n v="0"/>
    <x v="3"/>
    <s v="44840S2A_MSIL1CCDM-MLB-CLSTA4484001 Clear (0%)"/>
    <n v="1"/>
    <s v="20230630T185400"/>
    <d v="1905-07-14T00:00:00"/>
    <d v="1900-01-09T00:00:00"/>
    <s v="06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6T00:00:00"/>
    <s v="11SKC"/>
    <s v="19:03:44 UTC"/>
    <n v="0"/>
    <x v="2"/>
    <s v="PNG"/>
    <x v="3"/>
    <x v="1"/>
    <n v="0"/>
    <n v="0"/>
    <x v="3"/>
    <s v="44840S2A_MSIL1CCDM-MLB-CLSTA4484001 Clear (0%)"/>
    <n v="0"/>
    <s v="20230630T185400"/>
    <d v="1905-07-14T00:00:00"/>
    <d v="1900-01-09T00:00:00"/>
    <s v="06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6T00:00:00"/>
    <s v="10SGJ"/>
    <s v="19:03:30 UTC"/>
    <n v="0"/>
    <x v="2"/>
    <s v="PNG"/>
    <x v="3"/>
    <x v="1"/>
    <n v="0"/>
    <n v="0"/>
    <x v="3"/>
    <s v="44840S2A_MSIL1CCDM-MLB-CLSTA4484001 Clear (0%)"/>
    <n v="0"/>
    <s v="20230630T185400"/>
    <d v="1905-07-14T00:00:00"/>
    <d v="1900-01-09T00:00:00"/>
    <s v="06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6T00:00:00"/>
    <s v="11SKD"/>
    <s v="19:03:29 UTC"/>
    <n v="0"/>
    <x v="2"/>
    <s v="PNG"/>
    <x v="3"/>
    <x v="1"/>
    <n v="0"/>
    <n v="0"/>
    <x v="3"/>
    <s v="44840S2A_MSIL1CCDM-MLB-CLSTA4484001 Clear (0%)"/>
    <n v="0"/>
    <s v="20230630T185400"/>
    <d v="1905-07-14T00:00:00"/>
    <d v="1900-01-09T00:00:00"/>
    <s v="06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3T00:00:00"/>
    <s v="10SGH"/>
    <s v="18:53:50 UTC"/>
    <n v="0"/>
    <x v="2"/>
    <s v="PNG"/>
    <x v="3"/>
    <x v="1"/>
    <n v="0"/>
    <n v="0"/>
    <x v="3"/>
    <s v="44837S2A_MSIL1CCDM-MLB-CLSTA4483701 Clear (0%)"/>
    <n v="1"/>
    <s v="20230630T185400"/>
    <d v="1905-07-14T00:00:00"/>
    <d v="1900-01-09T00:00:00"/>
    <s v="03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3T00:00:00"/>
    <s v="11SKC"/>
    <s v="18:53:49 UTC"/>
    <n v="0"/>
    <x v="2"/>
    <s v="PNG"/>
    <x v="3"/>
    <x v="1"/>
    <n v="0"/>
    <n v="0"/>
    <x v="3"/>
    <s v="44837S2A_MSIL1CCDM-MLB-CLSTA4483701 Clear (0%)"/>
    <n v="0"/>
    <s v="20230630T185400"/>
    <d v="1905-07-14T00:00:00"/>
    <d v="1900-01-09T00:00:00"/>
    <s v="03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3T00:00:00"/>
    <s v="10SGJ"/>
    <s v="18:53:35 UTC"/>
    <n v="0"/>
    <x v="2"/>
    <s v="PNG"/>
    <x v="3"/>
    <x v="1"/>
    <n v="0"/>
    <n v="0"/>
    <x v="3"/>
    <s v="44837S2A_MSIL1CCDM-MLB-CLSTA4483701 Clear (0%)"/>
    <n v="0"/>
    <s v="20230630T185400"/>
    <d v="1905-07-14T00:00:00"/>
    <d v="1900-01-09T00:00:00"/>
    <s v="03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3T00:00:00"/>
    <s v="11SKD"/>
    <s v="18:53:35 UTC"/>
    <n v="0"/>
    <x v="2"/>
    <s v="PNG"/>
    <x v="3"/>
    <x v="1"/>
    <n v="0"/>
    <n v="0"/>
    <x v="3"/>
    <s v="44837S2A_MSIL1CCDM-MLB-CLSTA4483701 Clear (0%)"/>
    <n v="0"/>
    <s v="20230630T185400"/>
    <d v="1905-07-14T00:00:00"/>
    <d v="1900-01-09T00:00:00"/>
    <s v="03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1T00:00:00"/>
    <s v="10SGH"/>
    <s v="19:03:55 UTC"/>
    <n v="0"/>
    <x v="2"/>
    <s v="PNG"/>
    <x v="3"/>
    <x v="1"/>
    <n v="0"/>
    <n v="0"/>
    <x v="3"/>
    <s v="44835S2A_MSIL1CCDM-MLB-CLSTA4483501 Clear (0%)"/>
    <n v="1"/>
    <s v="20230630T185400"/>
    <d v="1905-07-14T00:00:00"/>
    <d v="1900-01-09T00:00:00"/>
    <s v="01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1T00:00:00"/>
    <s v="11SKC"/>
    <s v="19:03:54 UTC"/>
    <n v="0"/>
    <x v="2"/>
    <s v="PNG"/>
    <x v="3"/>
    <x v="1"/>
    <n v="0"/>
    <n v="0"/>
    <x v="3"/>
    <s v="44835S2A_MSIL1CCDM-MLB-CLSTA4483501 Clear (0%)"/>
    <n v="0"/>
    <s v="20230630T185400"/>
    <d v="1905-07-14T00:00:00"/>
    <d v="1900-01-09T00:00:00"/>
    <s v="01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1T00:00:00"/>
    <s v="10SGJ"/>
    <s v="19:03:40 UTC"/>
    <n v="0"/>
    <x v="2"/>
    <s v="PNG"/>
    <x v="3"/>
    <x v="1"/>
    <n v="0"/>
    <n v="0"/>
    <x v="3"/>
    <s v="44835S2A_MSIL1CCDM-MLB-CLSTA4483501 Clear (0%)"/>
    <n v="0"/>
    <s v="20230630T185400"/>
    <d v="1905-07-14T00:00:00"/>
    <d v="1900-01-09T00:00:00"/>
    <s v="01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10-01T00:00:00"/>
    <s v="11SKD"/>
    <s v="19:03:39 UTC"/>
    <n v="0"/>
    <x v="2"/>
    <s v="PNG"/>
    <x v="3"/>
    <x v="1"/>
    <n v="0"/>
    <n v="0"/>
    <x v="3"/>
    <s v="44835S2A_MSIL1CCDM-MLB-CLSTA4483501 Clear (0%)"/>
    <n v="0"/>
    <s v="20230630T185400"/>
    <d v="1905-07-14T00:00:00"/>
    <d v="1900-01-09T00:00:00"/>
    <s v="01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0SFH"/>
    <s v="18:54:02 UTC"/>
    <n v="0"/>
    <x v="2"/>
    <s v="PNG"/>
    <x v="3"/>
    <x v="1"/>
    <n v="3.1000000000000005"/>
    <n v="10"/>
    <x v="0"/>
    <s v="44832S2A_MSIL1CCDM-MLB-CLSTA4483202 Sunny (10%-30%)"/>
    <n v="1"/>
    <s v="20230630T185400"/>
    <d v="1905-07-14T00:00:00"/>
    <s v="09"/>
    <d v="1900-01-27T00:00:00"/>
    <s v="18"/>
    <s v="54"/>
    <s v="0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0SGH"/>
    <s v="18:53:59 UTC"/>
    <n v="0.1"/>
    <x v="2"/>
    <s v="PNG"/>
    <x v="3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1SKC"/>
    <s v="18:53:58 UTC"/>
    <n v="0.2"/>
    <x v="2"/>
    <s v="PNG"/>
    <x v="3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1SLC"/>
    <s v="18:53:54 UTC"/>
    <n v="0.1"/>
    <x v="2"/>
    <s v="PNG"/>
    <x v="3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0SFJ"/>
    <s v="18:53:51 UTC"/>
    <n v="0"/>
    <x v="2"/>
    <s v="PNG"/>
    <x v="3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0SGJ"/>
    <s v="18:53:44 UTC"/>
    <n v="12.4"/>
    <x v="2"/>
    <s v="PNG"/>
    <x v="3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1SKD"/>
    <s v="18:53:44 UTC"/>
    <n v="11.9"/>
    <x v="2"/>
    <s v="PNG"/>
    <x v="3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8T00:00:00"/>
    <s v="11SLD"/>
    <s v="18:53:40 UTC"/>
    <n v="0.1"/>
    <x v="2"/>
    <s v="PNG"/>
    <x v="3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6T00:00:00"/>
    <s v="10SFH"/>
    <s v="19:03:51 UTC"/>
    <n v="0"/>
    <x v="2"/>
    <s v="PNG"/>
    <x v="3"/>
    <x v="1"/>
    <n v="2.8833333333333333"/>
    <n v="10"/>
    <x v="0"/>
    <s v="44830S2A_MSIL1CCDM-MLB-CLSTA4483002 Sunny (10%-30%)"/>
    <n v="1"/>
    <s v="20230630T185400"/>
    <d v="1905-07-14T00:00:00"/>
    <s v="09"/>
    <d v="1900-01-25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6T00:00:00"/>
    <s v="10SGH"/>
    <s v="19:03:48 UTC"/>
    <n v="2.9"/>
    <x v="2"/>
    <s v="PNG"/>
    <x v="3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6T00:00:00"/>
    <s v="11SKC"/>
    <s v="19:03:47 UTC"/>
    <n v="4.5"/>
    <x v="2"/>
    <s v="PNG"/>
    <x v="3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6T00:00:00"/>
    <s v="10SFJ"/>
    <s v="19:03:37 UTC"/>
    <n v="0"/>
    <x v="2"/>
    <s v="PNG"/>
    <x v="3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6T00:00:00"/>
    <s v="11SKD"/>
    <s v="19:03:33 UTC"/>
    <n v="5.5"/>
    <x v="2"/>
    <s v="PNG"/>
    <x v="3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6T00:00:00"/>
    <s v="10SGJ"/>
    <s v="19:03:33 UTC"/>
    <n v="4.4000000000000004"/>
    <x v="2"/>
    <s v="PNG"/>
    <x v="3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0SFH"/>
    <s v="18:53:56 UTC"/>
    <n v="0"/>
    <x v="2"/>
    <s v="PNG"/>
    <x v="3"/>
    <x v="1"/>
    <n v="0"/>
    <n v="0"/>
    <x v="3"/>
    <s v="44827S2A_MSIL1CCDM-MLB-CLSTA4482701 Clear (0%)"/>
    <n v="1"/>
    <s v="20230630T185400"/>
    <d v="1905-07-14T00:00:00"/>
    <s v="09"/>
    <d v="1900-01-22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0SGH"/>
    <s v="18:53:53 UTC"/>
    <n v="0"/>
    <x v="2"/>
    <s v="PNG"/>
    <x v="3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1SKC"/>
    <s v="18:53:52 UTC"/>
    <n v="0"/>
    <x v="2"/>
    <s v="PNG"/>
    <x v="3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1SLC"/>
    <s v="18:53:48 UTC"/>
    <n v="0"/>
    <x v="2"/>
    <s v="PNG"/>
    <x v="3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0SFJ"/>
    <s v="18:53:45 UTC"/>
    <n v="0"/>
    <x v="2"/>
    <s v="PNG"/>
    <x v="3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0SGJ"/>
    <s v="18:53:38 UTC"/>
    <n v="0"/>
    <x v="2"/>
    <s v="PNG"/>
    <x v="3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1SKD"/>
    <s v="18:53:37 UTC"/>
    <n v="0"/>
    <x v="2"/>
    <s v="PNG"/>
    <x v="3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3T00:00:00"/>
    <s v="11SLD"/>
    <s v="18:53:33 UTC"/>
    <n v="0"/>
    <x v="2"/>
    <s v="PNG"/>
    <x v="3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1T00:00:00"/>
    <s v="10SFH"/>
    <s v="19:03:58 UTC"/>
    <n v="57.7"/>
    <x v="2"/>
    <s v="PNG"/>
    <x v="3"/>
    <x v="1"/>
    <n v="74.966666666666669"/>
    <n v="80"/>
    <x v="1"/>
    <s v="44825S2A_MSIL1CCDM-MLB-CLSTA4482503 Cloudy (40%-90%)"/>
    <n v="1"/>
    <s v="20230630T185400"/>
    <d v="1905-07-14T00:00:00"/>
    <s v="09"/>
    <d v="1900-01-20T00:00:00"/>
    <s v="19"/>
    <s v="0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1T00:00:00"/>
    <s v="10SGH"/>
    <s v="19:03:55 UTC"/>
    <n v="64.7"/>
    <x v="2"/>
    <s v="PNG"/>
    <x v="3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1T00:00:00"/>
    <s v="11SKC"/>
    <s v="19:03:54 UTC"/>
    <n v="73.099999999999994"/>
    <x v="2"/>
    <s v="PNG"/>
    <x v="3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1T00:00:00"/>
    <s v="10SFJ"/>
    <s v="19:03:44 UTC"/>
    <n v="70.5"/>
    <x v="2"/>
    <s v="PNG"/>
    <x v="3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1T00:00:00"/>
    <s v="11SKD"/>
    <s v="19:03:39 UTC"/>
    <n v="91.5"/>
    <x v="2"/>
    <s v="PNG"/>
    <x v="3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21T00:00:00"/>
    <s v="10SGJ"/>
    <s v="19:03:40 UTC"/>
    <n v="92.3"/>
    <x v="2"/>
    <s v="PNG"/>
    <x v="3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0SFH"/>
    <s v="18:54:04 UTC"/>
    <n v="91.9"/>
    <x v="2"/>
    <s v="PNG"/>
    <x v="3"/>
    <x v="1"/>
    <n v="55.387500000000003"/>
    <n v="60"/>
    <x v="1"/>
    <s v="44822S2A_MSIL1CCDM-MLB-CLSTA4482203 Cloudy (40%-90%)"/>
    <n v="1"/>
    <s v="20230630T185400"/>
    <d v="1905-07-14T00:00:00"/>
    <s v="09"/>
    <d v="1900-01-17T00:00:00"/>
    <s v="18"/>
    <s v="54"/>
    <s v="0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0SGH"/>
    <s v="18:54:00 UTC"/>
    <n v="77.099999999999994"/>
    <x v="2"/>
    <s v="PNG"/>
    <x v="3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1SKC"/>
    <s v="18:53:59 UTC"/>
    <n v="62.2"/>
    <x v="2"/>
    <s v="PNG"/>
    <x v="3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1SLC"/>
    <s v="18:53:55 UTC"/>
    <n v="8.9"/>
    <x v="2"/>
    <s v="PNG"/>
    <x v="3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0SFJ"/>
    <s v="18:53:52 UTC"/>
    <n v="64.5"/>
    <x v="2"/>
    <s v="PNG"/>
    <x v="3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0SGJ"/>
    <s v="18:53:45 UTC"/>
    <n v="54.2"/>
    <x v="2"/>
    <s v="PNG"/>
    <x v="3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1SKD"/>
    <s v="18:53:45 UTC"/>
    <n v="47.2"/>
    <x v="2"/>
    <s v="PNG"/>
    <x v="3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8T00:00:00"/>
    <s v="11SLD"/>
    <s v="18:53:41 UTC"/>
    <n v="37.1"/>
    <x v="2"/>
    <s v="PNG"/>
    <x v="3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6T00:00:00"/>
    <s v="10SFH"/>
    <s v="19:03:53 UTC"/>
    <n v="0"/>
    <x v="2"/>
    <s v="PNG"/>
    <x v="3"/>
    <x v="1"/>
    <n v="1.6666666666666666E-2"/>
    <n v="10"/>
    <x v="0"/>
    <s v="44820S2A_MSIL1CCDM-MLB-CLSTA4482002 Sunny (10%-30%)"/>
    <n v="1"/>
    <s v="20230630T185400"/>
    <d v="1905-07-14T00:00:00"/>
    <s v="09"/>
    <d v="1900-01-15T00:00:00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6T00:00:00"/>
    <s v="10SGH"/>
    <s v="19:03:49 UTC"/>
    <n v="0"/>
    <x v="2"/>
    <s v="PNG"/>
    <x v="3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6T00:00:00"/>
    <s v="11SKC"/>
    <s v="19:03:48 UTC"/>
    <n v="0"/>
    <x v="2"/>
    <s v="PNG"/>
    <x v="3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6T00:00:00"/>
    <s v="10SFJ"/>
    <s v="19:03:39 UTC"/>
    <n v="0"/>
    <x v="2"/>
    <s v="PNG"/>
    <x v="3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6T00:00:00"/>
    <s v="11SKD"/>
    <s v="19:03:35 UTC"/>
    <n v="0.1"/>
    <x v="2"/>
    <s v="PNG"/>
    <x v="3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6T00:00:00"/>
    <s v="10SGJ"/>
    <s v="19:03:34 UTC"/>
    <n v="0"/>
    <x v="2"/>
    <s v="PNG"/>
    <x v="3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0SFH"/>
    <s v="18:53:57 UTC"/>
    <n v="2.7"/>
    <x v="2"/>
    <s v="PNG"/>
    <x v="3"/>
    <x v="1"/>
    <n v="27.962499999999999"/>
    <n v="30"/>
    <x v="0"/>
    <s v="44817S2A_MSIL1CCDM-MLB-CLSTA4481702 Sunny (10%-30%)"/>
    <n v="1"/>
    <s v="20230630T185400"/>
    <d v="1905-07-14T00:00:00"/>
    <s v="09"/>
    <d v="1900-01-12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0SGH"/>
    <s v="18:53:54 UTC"/>
    <n v="41.1"/>
    <x v="2"/>
    <s v="PNG"/>
    <x v="3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1SKC"/>
    <s v="18:53:53 UTC"/>
    <n v="50.2"/>
    <x v="2"/>
    <s v="PNG"/>
    <x v="3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1SLC"/>
    <s v="18:53:49 UTC"/>
    <n v="47"/>
    <x v="2"/>
    <s v="PNG"/>
    <x v="3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0SFJ"/>
    <s v="18:53:46 UTC"/>
    <n v="0"/>
    <x v="2"/>
    <s v="PNG"/>
    <x v="3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0SGJ"/>
    <s v="18:53:39 UTC"/>
    <n v="20.7"/>
    <x v="2"/>
    <s v="PNG"/>
    <x v="3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1SKD"/>
    <s v="18:53:38 UTC"/>
    <n v="25.4"/>
    <x v="2"/>
    <s v="PNG"/>
    <x v="3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3T00:00:00"/>
    <s v="11SLD"/>
    <s v="18:53:34 UTC"/>
    <n v="36.6"/>
    <x v="2"/>
    <s v="PNG"/>
    <x v="3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1T00:00:00"/>
    <s v="10SFH"/>
    <s v="19:04:02 UTC"/>
    <n v="34.4"/>
    <x v="2"/>
    <s v="PNG"/>
    <x v="3"/>
    <x v="1"/>
    <n v="34.116666666666667"/>
    <n v="40"/>
    <x v="1"/>
    <s v="44815S2A_MSIL1CCDM-MLB-CLSTA4481503 Cloudy (40%-90%)"/>
    <n v="1"/>
    <s v="20230630T185400"/>
    <d v="1905-07-14T00:00:00"/>
    <s v="09"/>
    <d v="1900-01-10T00:00:00"/>
    <s v="19"/>
    <s v="04"/>
    <s v="0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1T00:00:00"/>
    <s v="10SGH"/>
    <s v="19:03:58 UTC"/>
    <n v="41.2"/>
    <x v="2"/>
    <s v="PNG"/>
    <x v="3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1T00:00:00"/>
    <s v="11SKC"/>
    <s v="19:03:57 UTC"/>
    <n v="34.1"/>
    <x v="2"/>
    <s v="PNG"/>
    <x v="3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1T00:00:00"/>
    <s v="10SFJ"/>
    <s v="19:03:47 UTC"/>
    <n v="65.099999999999994"/>
    <x v="2"/>
    <s v="PNG"/>
    <x v="3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1T00:00:00"/>
    <s v="11SKD"/>
    <s v="19:03:43 UTC"/>
    <n v="15.5"/>
    <x v="2"/>
    <s v="PNG"/>
    <x v="3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11T00:00:00"/>
    <s v="10SGJ"/>
    <s v="19:03:43 UTC"/>
    <n v="14.4"/>
    <x v="2"/>
    <s v="PNG"/>
    <x v="3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0SFH"/>
    <s v="18:54:06 UTC"/>
    <n v="0"/>
    <x v="2"/>
    <s v="PNG"/>
    <x v="3"/>
    <x v="1"/>
    <n v="0.30000000000000004"/>
    <n v="10"/>
    <x v="0"/>
    <s v="44812S2A_MSIL1CCDM-MLB-CLSTA4481202 Sunny (10%-30%)"/>
    <n v="1"/>
    <s v="20230630T185400"/>
    <d v="1905-07-14T00:00:00"/>
    <s v="09"/>
    <s v="08"/>
    <s v="18"/>
    <s v="54"/>
    <s v="0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0SGH"/>
    <s v="18:54:03 UTC"/>
    <n v="0.7"/>
    <x v="2"/>
    <s v="PNG"/>
    <x v="3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4"/>
    <s v="0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1SKC"/>
    <s v="18:54:02 UTC"/>
    <n v="1"/>
    <x v="2"/>
    <s v="PNG"/>
    <x v="3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4"/>
    <s v="0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1SLC"/>
    <s v="18:53:58 UTC"/>
    <n v="0.5"/>
    <x v="2"/>
    <s v="PNG"/>
    <x v="3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0SFJ"/>
    <s v="18:53:55 UTC"/>
    <n v="0"/>
    <x v="2"/>
    <s v="PNG"/>
    <x v="3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0SGJ"/>
    <s v="18:53:48 UTC"/>
    <n v="0.1"/>
    <x v="2"/>
    <s v="PNG"/>
    <x v="3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1SKD"/>
    <s v="18:53:47 UTC"/>
    <n v="0.1"/>
    <x v="2"/>
    <s v="PNG"/>
    <x v="3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8T00:00:00"/>
    <s v="11SLD"/>
    <s v="18:53:44 UTC"/>
    <n v="0"/>
    <x v="2"/>
    <s v="PNG"/>
    <x v="3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6T00:00:00"/>
    <s v="10SFH"/>
    <s v="19:03:53 UTC"/>
    <n v="0"/>
    <x v="2"/>
    <s v="PNG"/>
    <x v="3"/>
    <x v="1"/>
    <n v="0.8833333333333333"/>
    <n v="10"/>
    <x v="0"/>
    <s v="44810S2A_MSIL1CCDM-MLB-CLSTA4481002 Sunny (10%-30%)"/>
    <n v="1"/>
    <s v="20230630T185400"/>
    <d v="1905-07-14T00:00:00"/>
    <s v="09"/>
    <s v="06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6T00:00:00"/>
    <s v="10SGH"/>
    <s v="19:03:49 UTC"/>
    <n v="1.2"/>
    <x v="2"/>
    <s v="PNG"/>
    <x v="3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6T00:00:00"/>
    <s v="11SKC"/>
    <s v="19:03:48 UTC"/>
    <n v="1.8"/>
    <x v="2"/>
    <s v="PNG"/>
    <x v="3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6T00:00:00"/>
    <s v="10SFJ"/>
    <s v="19:03:39 UTC"/>
    <n v="0.1"/>
    <x v="2"/>
    <s v="PNG"/>
    <x v="3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6T00:00:00"/>
    <s v="11SKD"/>
    <s v="19:03:35 UTC"/>
    <n v="1"/>
    <x v="2"/>
    <s v="PNG"/>
    <x v="3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6T00:00:00"/>
    <s v="10SGJ"/>
    <s v="19:03:34 UTC"/>
    <n v="1.2"/>
    <x v="2"/>
    <s v="PNG"/>
    <x v="3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0SFH"/>
    <s v="18:53:57 UTC"/>
    <n v="0"/>
    <x v="2"/>
    <s v="PNG"/>
    <x v="3"/>
    <x v="1"/>
    <n v="0.51249999999999996"/>
    <n v="10"/>
    <x v="0"/>
    <s v="44807S2A_MSIL1CCDM-MLB-CLSTA4480702 Sunny (10%-30%)"/>
    <n v="1"/>
    <s v="20230630T185400"/>
    <d v="1905-07-14T00:00:00"/>
    <s v="09"/>
    <s v="03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0SGH"/>
    <s v="18:53:53 UTC"/>
    <n v="0"/>
    <x v="2"/>
    <s v="PNG"/>
    <x v="3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1SKC"/>
    <s v="18:53:52 UTC"/>
    <n v="0.3"/>
    <x v="2"/>
    <s v="PNG"/>
    <x v="3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1SLC"/>
    <s v="18:53:48 UTC"/>
    <n v="3.8"/>
    <x v="2"/>
    <s v="PNG"/>
    <x v="3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0SFJ"/>
    <s v="18:53:45 UTC"/>
    <n v="0"/>
    <x v="2"/>
    <s v="PNG"/>
    <x v="3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0SGJ"/>
    <s v="18:53:38 UTC"/>
    <n v="0"/>
    <x v="2"/>
    <s v="PNG"/>
    <x v="3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1SKD"/>
    <s v="18:53:38 UTC"/>
    <n v="0"/>
    <x v="2"/>
    <s v="PNG"/>
    <x v="3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3T00:00:00"/>
    <s v="11SLD"/>
    <s v="18:53:34 UTC"/>
    <n v="0"/>
    <x v="2"/>
    <s v="PNG"/>
    <x v="3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1T00:00:00"/>
    <s v="10SFH"/>
    <s v="19:04:03 UTC"/>
    <n v="0"/>
    <x v="2"/>
    <s v="PNG"/>
    <x v="3"/>
    <x v="1"/>
    <n v="0"/>
    <n v="0"/>
    <x v="3"/>
    <s v="44805S2A_MSIL1CCDM-MLB-CLSTA4480501 Clear (0%)"/>
    <n v="1"/>
    <s v="20230630T185400"/>
    <d v="1905-07-14T00:00:00"/>
    <s v="09"/>
    <s v="01"/>
    <s v="19"/>
    <s v="04"/>
    <s v="0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1T00:00:00"/>
    <s v="10SGH"/>
    <s v="19:04:00 UTC"/>
    <n v="0"/>
    <x v="2"/>
    <s v="PNG"/>
    <x v="3"/>
    <x v="1"/>
    <n v="0"/>
    <n v="0"/>
    <x v="3"/>
    <s v="44805S2A_MSIL1CCDM-MLB-CLSTA4480501 Clear (0%)"/>
    <n v="0"/>
    <s v="20230630T185400"/>
    <d v="1905-07-14T00:00:00"/>
    <s v="09"/>
    <s v="01"/>
    <s v="19"/>
    <s v="0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1T00:00:00"/>
    <s v="11SKC"/>
    <s v="19:03:59 UTC"/>
    <n v="0"/>
    <x v="2"/>
    <s v="PNG"/>
    <x v="3"/>
    <x v="1"/>
    <n v="0"/>
    <n v="0"/>
    <x v="3"/>
    <s v="44805S2A_MSIL1CCDM-MLB-CLSTA4480501 Clear (0%)"/>
    <n v="0"/>
    <s v="20230630T185400"/>
    <d v="1905-07-14T00:00:00"/>
    <s v="09"/>
    <s v="01"/>
    <s v="19"/>
    <s v="0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1T00:00:00"/>
    <s v="10SFJ"/>
    <s v="19:03:49 UTC"/>
    <n v="0"/>
    <x v="2"/>
    <s v="PNG"/>
    <x v="3"/>
    <x v="1"/>
    <n v="0"/>
    <n v="0"/>
    <x v="3"/>
    <s v="44805S2A_MSIL1CCDM-MLB-CLSTA4480501 Clear (0%)"/>
    <n v="0"/>
    <s v="20230630T185400"/>
    <d v="1905-07-14T00:00:00"/>
    <s v="09"/>
    <s v="01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1T00:00:00"/>
    <s v="11SKD"/>
    <s v="19:03:45 UTC"/>
    <n v="0"/>
    <x v="2"/>
    <s v="PNG"/>
    <x v="3"/>
    <x v="1"/>
    <n v="0"/>
    <n v="0"/>
    <x v="3"/>
    <s v="44805S2A_MSIL1CCDM-MLB-CLSTA4480501 Clear (0%)"/>
    <n v="0"/>
    <s v="20230630T185400"/>
    <d v="1905-07-14T00:00:00"/>
    <s v="09"/>
    <s v="01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9-01T00:00:00"/>
    <s v="10SGJ"/>
    <s v="19:03:44 UTC"/>
    <n v="0"/>
    <x v="2"/>
    <s v="PNG"/>
    <x v="3"/>
    <x v="1"/>
    <n v="0"/>
    <n v="0"/>
    <x v="3"/>
    <s v="44805S2A_MSIL1CCDM-MLB-CLSTA4480501 Clear (0%)"/>
    <n v="0"/>
    <s v="20230630T185400"/>
    <d v="1905-07-14T00:00:00"/>
    <s v="09"/>
    <s v="01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9T00:00:00"/>
    <s v="10SGH"/>
    <s v="18:54:04 UTC"/>
    <n v="1.6"/>
    <x v="2"/>
    <s v="PNG"/>
    <x v="3"/>
    <x v="1"/>
    <n v="1.7999999999999998"/>
    <n v="10"/>
    <x v="0"/>
    <s v="44802S2A_MSIL1CCDM-MLB-CLSTA4480202 Sunny (10%-30%)"/>
    <n v="1"/>
    <s v="20230630T185400"/>
    <d v="1905-07-14T00:00:00"/>
    <s v="08"/>
    <d v="1900-01-28T00:00:00"/>
    <s v="18"/>
    <s v="54"/>
    <s v="0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9T00:00:00"/>
    <s v="11SKC"/>
    <s v="18:54:03 UTC"/>
    <n v="5.4"/>
    <x v="2"/>
    <s v="PNG"/>
    <x v="3"/>
    <x v="1"/>
    <n v="1.7999999999999998"/>
    <n v="10"/>
    <x v="0"/>
    <s v="44802S2A_MSIL1CCDM-MLB-CLSTA4480202 Sunny (10%-30%)"/>
    <n v="0"/>
    <s v="20230630T185400"/>
    <d v="1905-07-14T00:00:00"/>
    <s v="08"/>
    <d v="1900-01-28T00:00:00"/>
    <s v="18"/>
    <s v="54"/>
    <s v="0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9T00:00:00"/>
    <s v="10SGJ"/>
    <s v="18:53:49 UTC"/>
    <n v="0.1"/>
    <x v="2"/>
    <s v="PNG"/>
    <x v="3"/>
    <x v="1"/>
    <n v="1.7999999999999998"/>
    <n v="10"/>
    <x v="0"/>
    <s v="44802S2A_MSIL1CCDM-MLB-CLSTA4480202 Sunny (10%-30%)"/>
    <n v="0"/>
    <s v="20230630T185400"/>
    <d v="1905-07-14T00:00:00"/>
    <s v="08"/>
    <d v="1900-01-28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9T00:00:00"/>
    <s v="11SKD"/>
    <s v="18:53:49 UTC"/>
    <n v="0.1"/>
    <x v="2"/>
    <s v="PNG"/>
    <x v="3"/>
    <x v="1"/>
    <n v="1.7999999999999998"/>
    <n v="10"/>
    <x v="0"/>
    <s v="44802S2A_MSIL1CCDM-MLB-CLSTA4480202 Sunny (10%-30%)"/>
    <n v="0"/>
    <s v="20230630T185400"/>
    <d v="1905-07-14T00:00:00"/>
    <s v="08"/>
    <d v="1900-01-28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7T00:00:00"/>
    <s v="10SGH"/>
    <s v="19:03:48 UTC"/>
    <n v="0"/>
    <x v="2"/>
    <s v="PNG"/>
    <x v="3"/>
    <x v="1"/>
    <n v="0"/>
    <n v="0"/>
    <x v="3"/>
    <s v="44800S2A_MSIL1CCDM-MLB-CLSTA4480001 Clear (0%)"/>
    <n v="1"/>
    <s v="20230630T185400"/>
    <d v="1905-07-14T00:00:00"/>
    <s v="08"/>
    <d v="1900-01-26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7T00:00:00"/>
    <s v="11SKC"/>
    <s v="19:03:47 UTC"/>
    <n v="0"/>
    <x v="2"/>
    <s v="PNG"/>
    <x v="3"/>
    <x v="1"/>
    <n v="0"/>
    <n v="0"/>
    <x v="3"/>
    <s v="44800S2A_MSIL1CCDM-MLB-CLSTA4480001 Clear (0%)"/>
    <n v="0"/>
    <s v="20230630T185400"/>
    <d v="1905-07-14T00:00:00"/>
    <s v="08"/>
    <d v="1900-01-26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7T00:00:00"/>
    <s v="10SGJ"/>
    <s v="19:03:33 UTC"/>
    <n v="0"/>
    <x v="2"/>
    <s v="PNG"/>
    <x v="3"/>
    <x v="1"/>
    <n v="0"/>
    <n v="0"/>
    <x v="3"/>
    <s v="44800S2A_MSIL1CCDM-MLB-CLSTA4480001 Clear (0%)"/>
    <n v="0"/>
    <s v="20230630T185400"/>
    <d v="1905-07-14T00:00:00"/>
    <s v="08"/>
    <d v="1900-01-26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7T00:00:00"/>
    <s v="11SKD"/>
    <s v="19:03:33 UTC"/>
    <n v="0"/>
    <x v="2"/>
    <s v="PNG"/>
    <x v="3"/>
    <x v="1"/>
    <n v="0"/>
    <n v="0"/>
    <x v="3"/>
    <s v="44800S2A_MSIL1CCDM-MLB-CLSTA4480001 Clear (0%)"/>
    <n v="0"/>
    <s v="20230630T185400"/>
    <d v="1905-07-14T00:00:00"/>
    <s v="08"/>
    <d v="1900-01-26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4T00:00:00"/>
    <s v="10SGH"/>
    <s v="18:53:52 UTC"/>
    <n v="0"/>
    <x v="2"/>
    <s v="PNG"/>
    <x v="3"/>
    <x v="1"/>
    <n v="0"/>
    <n v="0"/>
    <x v="3"/>
    <s v="44797S2A_MSIL1CCDM-MLB-CLSTA4479701 Clear (0%)"/>
    <n v="1"/>
    <s v="20230630T185400"/>
    <d v="1905-07-14T00:00:00"/>
    <s v="08"/>
    <d v="1900-01-23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4T00:00:00"/>
    <s v="11SKC"/>
    <s v="18:53:51 UTC"/>
    <n v="0"/>
    <x v="2"/>
    <s v="PNG"/>
    <x v="3"/>
    <x v="1"/>
    <n v="0"/>
    <n v="0"/>
    <x v="3"/>
    <s v="44797S2A_MSIL1CCDM-MLB-CLSTA4479701 Clear (0%)"/>
    <n v="0"/>
    <s v="20230630T185400"/>
    <d v="1905-07-14T00:00:00"/>
    <s v="08"/>
    <d v="1900-01-23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4T00:00:00"/>
    <s v="10SGJ"/>
    <s v="18:53:37 UTC"/>
    <n v="0"/>
    <x v="2"/>
    <s v="PNG"/>
    <x v="3"/>
    <x v="1"/>
    <n v="0"/>
    <n v="0"/>
    <x v="3"/>
    <s v="44797S2A_MSIL1CCDM-MLB-CLSTA4479701 Clear (0%)"/>
    <n v="0"/>
    <s v="20230630T185400"/>
    <d v="1905-07-14T00:00:00"/>
    <s v="08"/>
    <d v="1900-01-23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4T00:00:00"/>
    <s v="11SKD"/>
    <s v="18:53:36 UTC"/>
    <n v="0"/>
    <x v="2"/>
    <s v="PNG"/>
    <x v="3"/>
    <x v="1"/>
    <n v="0"/>
    <n v="0"/>
    <x v="3"/>
    <s v="44797S2A_MSIL1CCDM-MLB-CLSTA4479701 Clear (0%)"/>
    <n v="0"/>
    <s v="20230630T185400"/>
    <d v="1905-07-14T00:00:00"/>
    <s v="08"/>
    <d v="1900-01-23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2T00:00:00"/>
    <s v="10SGH"/>
    <s v="19:04:00 UTC"/>
    <n v="0"/>
    <x v="2"/>
    <s v="PNG"/>
    <x v="3"/>
    <x v="1"/>
    <n v="0"/>
    <n v="0"/>
    <x v="3"/>
    <s v="44795S2A_MSIL1CCDM-MLB-CLSTA4479501 Clear (0%)"/>
    <n v="1"/>
    <s v="20230630T185400"/>
    <d v="1905-07-14T00:00:00"/>
    <s v="08"/>
    <d v="1900-01-21T00:00:00"/>
    <s v="19"/>
    <s v="0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2T00:00:00"/>
    <s v="11SKC"/>
    <s v="19:03:59 UTC"/>
    <n v="0"/>
    <x v="2"/>
    <s v="PNG"/>
    <x v="3"/>
    <x v="1"/>
    <n v="0"/>
    <n v="0"/>
    <x v="3"/>
    <s v="44795S2A_MSIL1CCDM-MLB-CLSTA4479501 Clear (0%)"/>
    <n v="0"/>
    <s v="20230630T185400"/>
    <d v="1905-07-14T00:00:00"/>
    <s v="08"/>
    <d v="1900-01-21T00:00:00"/>
    <s v="19"/>
    <s v="0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2T00:00:00"/>
    <s v="10SGJ"/>
    <s v="19:03:46 UTC"/>
    <n v="0"/>
    <x v="2"/>
    <s v="PNG"/>
    <x v="3"/>
    <x v="1"/>
    <n v="0"/>
    <n v="0"/>
    <x v="3"/>
    <s v="44795S2A_MSIL1CCDM-MLB-CLSTA4479501 Clear (0%)"/>
    <n v="0"/>
    <s v="20230630T185400"/>
    <d v="1905-07-14T00:00:00"/>
    <s v="08"/>
    <d v="1900-01-21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22T00:00:00"/>
    <s v="11SKD"/>
    <s v="19:03:45 UTC"/>
    <n v="0"/>
    <x v="2"/>
    <s v="PNG"/>
    <x v="3"/>
    <x v="1"/>
    <n v="0"/>
    <n v="0"/>
    <x v="3"/>
    <s v="44795S2A_MSIL1CCDM-MLB-CLSTA4479501 Clear (0%)"/>
    <n v="0"/>
    <s v="20230630T185400"/>
    <d v="1905-07-14T00:00:00"/>
    <s v="08"/>
    <d v="1900-01-21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7T00:00:00"/>
    <s v="10SGH"/>
    <s v="19:03:50 UTC"/>
    <n v="51.8"/>
    <x v="2"/>
    <s v="PNG"/>
    <x v="3"/>
    <x v="1"/>
    <n v="55.366666666666667"/>
    <n v="60"/>
    <x v="1"/>
    <s v="44790S2A_MSIL1CCDM-MLB-CLSTA4479003 Cloudy (40%-90%)"/>
    <n v="1"/>
    <s v="20230630T185400"/>
    <d v="1905-07-14T00:00:00"/>
    <s v="08"/>
    <d v="1900-01-16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7T00:00:00"/>
    <s v="11SKC"/>
    <s v="19:03:49 UTC"/>
    <n v="36.1"/>
    <x v="2"/>
    <s v="PNG"/>
    <x v="3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7T00:00:00"/>
    <s v="11SKD"/>
    <s v="19:03:37 UTC"/>
    <n v="65.7"/>
    <x v="2"/>
    <s v="PNG"/>
    <x v="3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7T00:00:00"/>
    <s v="10SGJ"/>
    <s v="19:03:37 UTC"/>
    <n v="68"/>
    <x v="2"/>
    <s v="PNG"/>
    <x v="3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7T00:00:00"/>
    <s v="11SKD"/>
    <s v="19:03:30 UTC"/>
    <n v="54.4"/>
    <x v="2"/>
    <s v="PNG"/>
    <x v="3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7T00:00:00"/>
    <s v="10SGJ"/>
    <s v="19:03:30 UTC"/>
    <n v="56.2"/>
    <x v="2"/>
    <s v="PNG"/>
    <x v="3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4T00:00:00"/>
    <s v="10SGH"/>
    <s v="18:53:55 UTC"/>
    <n v="0"/>
    <x v="2"/>
    <s v="PNG"/>
    <x v="3"/>
    <x v="1"/>
    <n v="0"/>
    <n v="0"/>
    <x v="3"/>
    <s v="44787S2A_MSIL1CCDM-MLB-CLSTA4478701 Clear (0%)"/>
    <n v="1"/>
    <s v="20230630T185400"/>
    <d v="1905-07-14T00:00:00"/>
    <s v="08"/>
    <d v="1900-01-13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4T00:00:00"/>
    <s v="11SKC"/>
    <s v="18:53:54 UTC"/>
    <n v="0"/>
    <x v="2"/>
    <s v="PNG"/>
    <x v="3"/>
    <x v="1"/>
    <n v="0"/>
    <n v="0"/>
    <x v="3"/>
    <s v="44787S2A_MSIL1CCDM-MLB-CLSTA4478701 Clear (0%)"/>
    <n v="0"/>
    <s v="20230630T185400"/>
    <d v="1905-07-14T00:00:00"/>
    <s v="08"/>
    <d v="1900-01-13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4T00:00:00"/>
    <s v="10SGJ"/>
    <s v="18:53:40 UTC"/>
    <n v="0"/>
    <x v="2"/>
    <s v="PNG"/>
    <x v="3"/>
    <x v="1"/>
    <n v="0"/>
    <n v="0"/>
    <x v="3"/>
    <s v="44787S2A_MSIL1CCDM-MLB-CLSTA4478701 Clear (0%)"/>
    <n v="0"/>
    <s v="20230630T185400"/>
    <d v="1905-07-14T00:00:00"/>
    <s v="08"/>
    <d v="1900-01-13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4T00:00:00"/>
    <s v="11SKD"/>
    <s v="18:53:39 UTC"/>
    <n v="0"/>
    <x v="2"/>
    <s v="PNG"/>
    <x v="3"/>
    <x v="1"/>
    <n v="0"/>
    <n v="0"/>
    <x v="3"/>
    <s v="44787S2A_MSIL1CCDM-MLB-CLSTA4478701 Clear (0%)"/>
    <n v="0"/>
    <s v="20230630T185400"/>
    <d v="1905-07-14T00:00:00"/>
    <s v="08"/>
    <d v="1900-01-13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1T00:00:00"/>
    <s v="10SGH"/>
    <s v="19:04:00 UTC"/>
    <n v="0"/>
    <x v="2"/>
    <s v="PNG"/>
    <x v="3"/>
    <x v="1"/>
    <n v="0"/>
    <n v="0"/>
    <x v="3"/>
    <s v="44784S2A_MSIL1CCDM-MLB-CLSTA4478401 Clear (0%)"/>
    <n v="1"/>
    <s v="20230630T185400"/>
    <d v="1905-07-14T00:00:00"/>
    <s v="08"/>
    <d v="1900-01-10T00:00:00"/>
    <s v="19"/>
    <s v="0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1T00:00:00"/>
    <s v="11SKC"/>
    <s v="19:03:59 UTC"/>
    <n v="0"/>
    <x v="2"/>
    <s v="PNG"/>
    <x v="3"/>
    <x v="1"/>
    <n v="0"/>
    <n v="0"/>
    <x v="3"/>
    <s v="44784S2A_MSIL1CCDM-MLB-CLSTA4478401 Clear (0%)"/>
    <n v="0"/>
    <s v="20230630T185400"/>
    <d v="1905-07-14T00:00:00"/>
    <s v="08"/>
    <d v="1900-01-10T00:00:00"/>
    <s v="19"/>
    <s v="0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1T00:00:00"/>
    <s v="10SGJ"/>
    <s v="19:03:45 UTC"/>
    <n v="0"/>
    <x v="2"/>
    <s v="PNG"/>
    <x v="3"/>
    <x v="1"/>
    <n v="0"/>
    <n v="0"/>
    <x v="3"/>
    <s v="44784S2A_MSIL1CCDM-MLB-CLSTA4478401 Clear (0%)"/>
    <n v="0"/>
    <s v="20230630T185400"/>
    <d v="1905-07-14T00:00:00"/>
    <s v="08"/>
    <d v="1900-01-10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11T00:00:00"/>
    <s v="11SKD"/>
    <s v="19:03:44 UTC"/>
    <n v="0"/>
    <x v="2"/>
    <s v="PNG"/>
    <x v="3"/>
    <x v="1"/>
    <n v="0"/>
    <n v="0"/>
    <x v="3"/>
    <s v="44784S2A_MSIL1CCDM-MLB-CLSTA4478401 Clear (0%)"/>
    <n v="0"/>
    <s v="20230630T185400"/>
    <d v="1905-07-14T00:00:00"/>
    <s v="08"/>
    <d v="1900-01-10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9T00:00:00"/>
    <s v="10SGH"/>
    <s v="18:54:043 UTC"/>
    <n v="20.9"/>
    <x v="2"/>
    <s v="PNG"/>
    <x v="3"/>
    <x v="1"/>
    <n v="27.325000000000003"/>
    <n v="30"/>
    <x v="0"/>
    <s v="44782S2A_MSIL1CCDM-MLB-CLSTA4478202 Sunny (10%-30%)"/>
    <n v="1"/>
    <s v="20230630T185400"/>
    <d v="1905-07-14T00:00:00"/>
    <s v="08"/>
    <s v="09"/>
    <s v="18"/>
    <s v="54"/>
    <s v="0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9T00:00:00"/>
    <s v="11SKC"/>
    <s v="18:54:02 UTC"/>
    <n v="27.3"/>
    <x v="2"/>
    <s v="PNG"/>
    <x v="3"/>
    <x v="1"/>
    <n v="27.325000000000003"/>
    <n v="30"/>
    <x v="0"/>
    <s v="44782S2A_MSIL1CCDM-MLB-CLSTA4478202 Sunny (10%-30%)"/>
    <n v="0"/>
    <s v="20230630T185400"/>
    <d v="1905-07-14T00:00:00"/>
    <s v="08"/>
    <s v="09"/>
    <s v="18"/>
    <s v="54"/>
    <s v="0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9T00:00:00"/>
    <s v="10SGJ"/>
    <s v="18:53:49 UTC"/>
    <n v="30.1"/>
    <x v="2"/>
    <s v="PNG"/>
    <x v="3"/>
    <x v="1"/>
    <n v="27.325000000000003"/>
    <n v="30"/>
    <x v="0"/>
    <s v="44782S2A_MSIL1CCDM-MLB-CLSTA4478202 Sunny (10%-30%)"/>
    <n v="0"/>
    <s v="20230630T185400"/>
    <d v="1905-07-14T00:00:00"/>
    <s v="08"/>
    <s v="09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9T00:00:00"/>
    <s v="11SKD"/>
    <s v="18:53:48 UTC"/>
    <n v="31"/>
    <x v="2"/>
    <s v="PNG"/>
    <x v="3"/>
    <x v="1"/>
    <n v="27.325000000000003"/>
    <n v="30"/>
    <x v="0"/>
    <s v="44782S2A_MSIL1CCDM-MLB-CLSTA4478202 Sunny (10%-30%)"/>
    <n v="0"/>
    <s v="20230630T185400"/>
    <d v="1905-07-14T00:00:00"/>
    <s v="08"/>
    <s v="09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7T00:00:00"/>
    <s v="10SGH"/>
    <s v="18:53:52 UTC"/>
    <n v="0"/>
    <x v="2"/>
    <s v="PNG"/>
    <x v="3"/>
    <x v="1"/>
    <n v="0.17499999999999999"/>
    <n v="10"/>
    <x v="0"/>
    <s v="44780S2A_MSIL1CCDM-MLB-CLSTA4478002 Sunny (10%-30%)"/>
    <n v="1"/>
    <s v="20230630T185400"/>
    <d v="1905-07-14T00:00:00"/>
    <s v="08"/>
    <s v="07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7T00:00:00"/>
    <s v="11SKC"/>
    <s v="18:53:51 UTC"/>
    <n v="0"/>
    <x v="2"/>
    <s v="PNG"/>
    <x v="3"/>
    <x v="1"/>
    <n v="0.17499999999999999"/>
    <n v="10"/>
    <x v="0"/>
    <s v="44780S2A_MSIL1CCDM-MLB-CLSTA4478002 Sunny (10%-30%)"/>
    <n v="0"/>
    <s v="20230630T185400"/>
    <d v="1905-07-14T00:00:00"/>
    <s v="08"/>
    <s v="07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7T00:00:00"/>
    <s v="10SGJ"/>
    <s v="18:53:37 UTC"/>
    <n v="0.3"/>
    <x v="2"/>
    <s v="PNG"/>
    <x v="3"/>
    <x v="1"/>
    <n v="0.17499999999999999"/>
    <n v="10"/>
    <x v="0"/>
    <s v="44780S2A_MSIL1CCDM-MLB-CLSTA4478002 Sunny (10%-30%)"/>
    <n v="0"/>
    <s v="20230630T185400"/>
    <d v="1905-07-14T00:00:00"/>
    <s v="08"/>
    <s v="07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7T00:00:00"/>
    <s v="11SKD"/>
    <s v="18:53:36 UTC"/>
    <n v="0.4"/>
    <x v="2"/>
    <s v="PNG"/>
    <x v="3"/>
    <x v="1"/>
    <n v="0.17499999999999999"/>
    <n v="10"/>
    <x v="0"/>
    <s v="44780S2A_MSIL1CCDM-MLB-CLSTA4478002 Sunny (10%-30%)"/>
    <n v="0"/>
    <s v="20230630T185400"/>
    <d v="1905-07-14T00:00:00"/>
    <s v="08"/>
    <s v="07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4T00:00:00"/>
    <s v="10SGH"/>
    <s v="18:53:56 UTC"/>
    <n v="17.399999999999999"/>
    <x v="2"/>
    <s v="PNG"/>
    <x v="3"/>
    <x v="1"/>
    <n v="14.95"/>
    <n v="20"/>
    <x v="0"/>
    <s v="44777S2A_MSIL1CCDM-MLB-CLSTA4477702 Sunny (10%-30%)"/>
    <n v="1"/>
    <s v="20230630T185400"/>
    <d v="1905-07-14T00:00:00"/>
    <s v="08"/>
    <s v="04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4T00:00:00"/>
    <s v="11SKC"/>
    <s v="18:53:55 UTC"/>
    <n v="26.4"/>
    <x v="2"/>
    <s v="PNG"/>
    <x v="3"/>
    <x v="1"/>
    <n v="14.95"/>
    <n v="20"/>
    <x v="0"/>
    <s v="44777S2A_MSIL1CCDM-MLB-CLSTA4477702 Sunny (10%-30%)"/>
    <n v="0"/>
    <s v="20230630T185400"/>
    <d v="1905-07-14T00:00:00"/>
    <s v="08"/>
    <s v="04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4T00:00:00"/>
    <s v="10SGJ"/>
    <s v="18:53:42 UTC"/>
    <n v="8.4"/>
    <x v="2"/>
    <s v="PNG"/>
    <x v="3"/>
    <x v="1"/>
    <n v="14.95"/>
    <n v="20"/>
    <x v="0"/>
    <s v="44777S2A_MSIL1CCDM-MLB-CLSTA4477702 Sunny (10%-30%)"/>
    <n v="0"/>
    <s v="20230630T185400"/>
    <d v="1905-07-14T00:00:00"/>
    <s v="08"/>
    <s v="04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4T00:00:00"/>
    <s v="11SKD"/>
    <s v="18:53:41 UTC"/>
    <n v="7.6"/>
    <x v="2"/>
    <s v="PNG"/>
    <x v="3"/>
    <x v="1"/>
    <n v="14.95"/>
    <n v="20"/>
    <x v="0"/>
    <s v="44777S2A_MSIL1CCDM-MLB-CLSTA4477702 Sunny (10%-30%)"/>
    <n v="0"/>
    <s v="20230630T185400"/>
    <d v="1905-07-14T00:00:00"/>
    <s v="08"/>
    <s v="04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2T00:00:00"/>
    <s v="10SGH"/>
    <s v="19:03:58 UTC"/>
    <n v="7.3"/>
    <x v="2"/>
    <s v="PNG"/>
    <x v="3"/>
    <x v="1"/>
    <n v="7.0000000000000009"/>
    <n v="10"/>
    <x v="0"/>
    <s v="44775S2A_MSIL1CCDM-MLB-CLSTA4477502 Sunny (10%-30%)"/>
    <n v="1"/>
    <s v="20230630T185400"/>
    <d v="1905-07-14T00:00:00"/>
    <s v="08"/>
    <s v="02"/>
    <s v="19"/>
    <s v="0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2T00:00:00"/>
    <s v="11SKC"/>
    <s v="19:03:57 UTC"/>
    <n v="8"/>
    <x v="2"/>
    <s v="PNG"/>
    <x v="3"/>
    <x v="1"/>
    <n v="7.0000000000000009"/>
    <n v="10"/>
    <x v="0"/>
    <s v="44775S2A_MSIL1CCDM-MLB-CLSTA4477502 Sunny (10%-30%)"/>
    <n v="0"/>
    <s v="20230630T185400"/>
    <d v="1905-07-14T00:00:00"/>
    <s v="08"/>
    <s v="02"/>
    <s v="19"/>
    <s v="0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2T00:00:00"/>
    <s v="11SKD"/>
    <s v="19:03:43 UTC"/>
    <n v="6.9"/>
    <x v="2"/>
    <s v="PNG"/>
    <x v="3"/>
    <x v="1"/>
    <n v="7.0000000000000009"/>
    <n v="10"/>
    <x v="0"/>
    <s v="44775S2A_MSIL1CCDM-MLB-CLSTA4477502 Sunny (10%-30%)"/>
    <n v="0"/>
    <s v="20230630T185400"/>
    <d v="1905-07-14T00:00:00"/>
    <s v="08"/>
    <s v="02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8-02T00:00:00"/>
    <s v="10SGJ"/>
    <s v="19:03:43 UTC"/>
    <n v="5.8"/>
    <x v="2"/>
    <s v="PNG"/>
    <x v="3"/>
    <x v="1"/>
    <n v="7.0000000000000009"/>
    <n v="10"/>
    <x v="0"/>
    <s v="44775S2A_MSIL1CCDM-MLB-CLSTA4477502 Sunny (10%-30%)"/>
    <n v="0"/>
    <s v="20230630T185400"/>
    <d v="1905-07-14T00:00:00"/>
    <s v="08"/>
    <s v="02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30T00:00:00"/>
    <s v="10SGH"/>
    <s v="18:54:01 UTC"/>
    <n v="18.600000000000001"/>
    <x v="2"/>
    <s v="PNG"/>
    <x v="3"/>
    <x v="1"/>
    <n v="13.050000000000002"/>
    <n v="20"/>
    <x v="0"/>
    <s v="44772S2A_MSIL1CCDM-MLB-CLSTA4477202 Sunny (10%-30%)"/>
    <n v="1"/>
    <s v="20230630T185400"/>
    <d v="1905-07-14T00:00:00"/>
    <s v="07"/>
    <d v="1900-01-29T00:00:00"/>
    <s v="18"/>
    <s v="54"/>
    <s v="0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30T00:00:00"/>
    <s v="11SKC"/>
    <s v="18:54:00 UTC"/>
    <n v="25.8"/>
    <x v="2"/>
    <s v="PNG"/>
    <x v="3"/>
    <x v="1"/>
    <n v="13.050000000000002"/>
    <n v="20"/>
    <x v="0"/>
    <s v="44772S2A_MSIL1CCDM-MLB-CLSTA4477202 Sunny (10%-30%)"/>
    <n v="0"/>
    <s v="20230630T185400"/>
    <d v="1905-07-14T00:00:00"/>
    <s v="07"/>
    <d v="1900-01-29T00:00:00"/>
    <s v="18"/>
    <s v="5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30T00:00:00"/>
    <s v="10SGJ"/>
    <s v="18:53:47 UTC"/>
    <n v="4.0999999999999996"/>
    <x v="2"/>
    <s v="PNG"/>
    <x v="3"/>
    <x v="1"/>
    <n v="13.050000000000002"/>
    <n v="20"/>
    <x v="0"/>
    <s v="44772S2A_MSIL1CCDM-MLB-CLSTA4477202 Sunny (10%-30%)"/>
    <n v="0"/>
    <s v="20230630T185400"/>
    <d v="1905-07-14T00:00:00"/>
    <s v="07"/>
    <d v="1900-01-29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30T00:00:00"/>
    <s v="11SKD"/>
    <s v="18:53:46 UTC"/>
    <n v="3.7"/>
    <x v="2"/>
    <s v="PNG"/>
    <x v="3"/>
    <x v="1"/>
    <n v="13.050000000000002"/>
    <n v="20"/>
    <x v="0"/>
    <s v="44772S2A_MSIL1CCDM-MLB-CLSTA4477202 Sunny (10%-30%)"/>
    <n v="0"/>
    <s v="20230630T185400"/>
    <d v="1905-07-14T00:00:00"/>
    <s v="07"/>
    <d v="1900-01-29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8T00:00:00"/>
    <s v="10SGH"/>
    <s v="19:03:52 UTC"/>
    <n v="17.5"/>
    <x v="2"/>
    <s v="PNG"/>
    <x v="3"/>
    <x v="1"/>
    <n v="7.2"/>
    <n v="10"/>
    <x v="0"/>
    <s v="44770S2A_MSIL1CCDM-MLB-CLSTA4477002 Sunny (10%-30%)"/>
    <n v="1"/>
    <s v="20230630T185400"/>
    <d v="1905-07-14T00:00:00"/>
    <s v="07"/>
    <d v="1900-01-27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8T00:00:00"/>
    <s v="11SKC"/>
    <s v="19:03:52 UTC"/>
    <n v="10"/>
    <x v="2"/>
    <s v="PNG"/>
    <x v="3"/>
    <x v="1"/>
    <n v="7.2"/>
    <n v="10"/>
    <x v="0"/>
    <s v="44770S2A_MSIL1CCDM-MLB-CLSTA4477002 Sunny (10%-30%)"/>
    <n v="0"/>
    <s v="20230630T185400"/>
    <d v="1905-07-14T00:00:00"/>
    <s v="07"/>
    <d v="1900-01-27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8T00:00:00"/>
    <s v="10SGJ"/>
    <s v="19:03:38 UTC"/>
    <n v="0.6"/>
    <x v="2"/>
    <s v="PNG"/>
    <x v="3"/>
    <x v="1"/>
    <n v="7.2"/>
    <n v="10"/>
    <x v="0"/>
    <s v="44770S2A_MSIL1CCDM-MLB-CLSTA4477002 Sunny (10%-30%)"/>
    <n v="0"/>
    <s v="20230630T185400"/>
    <d v="1905-07-14T00:00:00"/>
    <s v="07"/>
    <d v="1900-01-27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8T00:00:00"/>
    <s v="11SKD"/>
    <s v="19:03:37 UTC"/>
    <n v="0.7"/>
    <x v="2"/>
    <s v="PNG"/>
    <x v="3"/>
    <x v="1"/>
    <n v="7.2"/>
    <n v="10"/>
    <x v="0"/>
    <s v="44770S2A_MSIL1CCDM-MLB-CLSTA4477002 Sunny (10%-30%)"/>
    <n v="0"/>
    <s v="20230630T185400"/>
    <d v="1905-07-14T00:00:00"/>
    <s v="07"/>
    <d v="1900-01-27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5T00:00:00"/>
    <s v="10SGH"/>
    <s v="18:53:57 UTC"/>
    <n v="0.1"/>
    <x v="2"/>
    <s v="PNG"/>
    <x v="3"/>
    <x v="1"/>
    <n v="0.52500000000000002"/>
    <n v="10"/>
    <x v="0"/>
    <s v="44767S2A_MSIL1CCDM-MLB-CLSTA4476702 Sunny (10%-30%)"/>
    <n v="1"/>
    <s v="20230630T185400"/>
    <d v="1905-07-14T00:00:00"/>
    <s v="07"/>
    <d v="1900-01-24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5T00:00:00"/>
    <s v="11SKC"/>
    <s v="18:53:56 UTC"/>
    <n v="1"/>
    <x v="2"/>
    <s v="PNG"/>
    <x v="3"/>
    <x v="1"/>
    <n v="0.52500000000000002"/>
    <n v="10"/>
    <x v="0"/>
    <s v="44767S2A_MSIL1CCDM-MLB-CLSTA4476702 Sunny (10%-30%)"/>
    <n v="0"/>
    <s v="20230630T185400"/>
    <d v="1905-07-14T00:00:00"/>
    <s v="07"/>
    <d v="1900-01-24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5T00:00:00"/>
    <s v="10SGJ"/>
    <s v="18:53:42 UTC"/>
    <n v="0.5"/>
    <x v="2"/>
    <s v="PNG"/>
    <x v="3"/>
    <x v="1"/>
    <n v="0.52500000000000002"/>
    <n v="10"/>
    <x v="0"/>
    <s v="44767S2A_MSIL1CCDM-MLB-CLSTA4476702 Sunny (10%-30%)"/>
    <n v="0"/>
    <s v="20230630T185400"/>
    <d v="1905-07-14T00:00:00"/>
    <s v="07"/>
    <d v="1900-01-24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5T00:00:00"/>
    <s v="11SKD"/>
    <s v="18:53:41 UTC"/>
    <n v="0.5"/>
    <x v="2"/>
    <s v="PNG"/>
    <x v="3"/>
    <x v="1"/>
    <n v="0.52500000000000002"/>
    <n v="10"/>
    <x v="0"/>
    <s v="44767S2A_MSIL1CCDM-MLB-CLSTA4476702 Sunny (10%-30%)"/>
    <n v="0"/>
    <s v="20230630T185400"/>
    <d v="1905-07-14T00:00:00"/>
    <s v="07"/>
    <d v="1900-01-2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3T00:00:00"/>
    <s v="10SGH"/>
    <s v="19:03:58 UTC"/>
    <n v="0"/>
    <x v="2"/>
    <s v="PNG"/>
    <x v="3"/>
    <x v="1"/>
    <n v="0"/>
    <n v="0"/>
    <x v="3"/>
    <s v="44765S2A_MSIL1CCDM-MLB-CLSTA4476501 Clear (0%)"/>
    <n v="1"/>
    <s v="20230630T185400"/>
    <d v="1905-07-14T00:00:00"/>
    <s v="07"/>
    <d v="1900-01-22T00:00:00"/>
    <s v="19"/>
    <s v="0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3T00:00:00"/>
    <s v="11SKC"/>
    <s v="19:03:57 UTC"/>
    <n v="0"/>
    <x v="2"/>
    <s v="PNG"/>
    <x v="3"/>
    <x v="1"/>
    <n v="0"/>
    <n v="0"/>
    <x v="3"/>
    <s v="44765S2A_MSIL1CCDM-MLB-CLSTA4476501 Clear (0%)"/>
    <n v="0"/>
    <s v="20230630T185400"/>
    <d v="1905-07-14T00:00:00"/>
    <s v="07"/>
    <d v="1900-01-22T00:00:00"/>
    <s v="19"/>
    <s v="0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3T00:00:00"/>
    <s v="11SKD"/>
    <s v="19:03:44 UTC"/>
    <n v="0"/>
    <x v="2"/>
    <s v="PNG"/>
    <x v="3"/>
    <x v="1"/>
    <n v="0"/>
    <n v="0"/>
    <x v="3"/>
    <s v="44765S2A_MSIL1CCDM-MLB-CLSTA4476501 Clear (0%)"/>
    <n v="0"/>
    <s v="20230630T185400"/>
    <d v="1905-07-14T00:00:00"/>
    <s v="07"/>
    <d v="1900-01-22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3T00:00:00"/>
    <s v="10SGJ"/>
    <s v="19:03:43 UTC"/>
    <n v="0"/>
    <x v="2"/>
    <s v="PNG"/>
    <x v="3"/>
    <x v="1"/>
    <n v="0"/>
    <n v="0"/>
    <x v="3"/>
    <s v="44765S2A_MSIL1CCDM-MLB-CLSTA4476501 Clear (0%)"/>
    <n v="0"/>
    <s v="20230630T185400"/>
    <d v="1905-07-14T00:00:00"/>
    <s v="07"/>
    <d v="1900-01-22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0T00:00:00"/>
    <s v="10SGH"/>
    <s v="18:54:03 UTC"/>
    <n v="2.8"/>
    <x v="2"/>
    <s v="PNG"/>
    <x v="3"/>
    <x v="1"/>
    <n v="4.4749999999999996"/>
    <n v="10"/>
    <x v="0"/>
    <s v="44762S2A_MSIL1CCDM-MLB-CLSTA4476202 Sunny (10%-30%)"/>
    <n v="1"/>
    <s v="20230630T185400"/>
    <d v="1905-07-14T00:00:00"/>
    <s v="07"/>
    <d v="1900-01-19T00:00:00"/>
    <s v="18"/>
    <s v="54"/>
    <s v="0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0T00:00:00"/>
    <s v="11SKC"/>
    <s v="18:54:02 UTC"/>
    <n v="9.1999999999999993"/>
    <x v="2"/>
    <s v="PNG"/>
    <x v="3"/>
    <x v="1"/>
    <n v="4.4749999999999996"/>
    <n v="10"/>
    <x v="0"/>
    <s v="44762S2A_MSIL1CCDM-MLB-CLSTA4476202 Sunny (10%-30%)"/>
    <n v="0"/>
    <s v="20230630T185400"/>
    <d v="1905-07-14T00:00:00"/>
    <s v="07"/>
    <d v="1900-01-19T00:00:00"/>
    <s v="18"/>
    <s v="54"/>
    <s v="0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0T00:00:00"/>
    <s v="10SGJ"/>
    <s v="18:53:49 UTC"/>
    <n v="3"/>
    <x v="2"/>
    <s v="PNG"/>
    <x v="3"/>
    <x v="1"/>
    <n v="4.4749999999999996"/>
    <n v="10"/>
    <x v="0"/>
    <s v="44762S2A_MSIL1CCDM-MLB-CLSTA4476202 Sunny (10%-30%)"/>
    <n v="0"/>
    <s v="20230630T185400"/>
    <d v="1905-07-14T00:00:00"/>
    <s v="07"/>
    <d v="1900-01-19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20T00:00:00"/>
    <s v="11SKD"/>
    <s v="18:53:48 UTC"/>
    <n v="2.9"/>
    <x v="2"/>
    <s v="PNG"/>
    <x v="3"/>
    <x v="1"/>
    <n v="4.4749999999999996"/>
    <n v="10"/>
    <x v="0"/>
    <s v="44762S2A_MSIL1CCDM-MLB-CLSTA4476202 Sunny (10%-30%)"/>
    <n v="0"/>
    <s v="20230630T185400"/>
    <d v="1905-07-14T00:00:00"/>
    <s v="07"/>
    <d v="1900-01-19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8T00:00:00"/>
    <s v="10SGH"/>
    <s v="19:03:52 UTC"/>
    <n v="12.7"/>
    <x v="2"/>
    <s v="PNG"/>
    <x v="3"/>
    <x v="1"/>
    <n v="11.774999999999999"/>
    <n v="20"/>
    <x v="0"/>
    <s v="44760S2A_MSIL1CCDM-MLB-CLSTA4476002 Sunny (10%-30%)"/>
    <n v="1"/>
    <s v="20230630T185400"/>
    <d v="1905-07-14T00:00:00"/>
    <s v="07"/>
    <d v="1900-01-17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8T00:00:00"/>
    <s v="11SKC"/>
    <s v="19:03:51 UTC"/>
    <n v="15.9"/>
    <x v="2"/>
    <s v="PNG"/>
    <x v="3"/>
    <x v="1"/>
    <n v="11.774999999999999"/>
    <n v="20"/>
    <x v="0"/>
    <s v="44760S2A_MSIL1CCDM-MLB-CLSTA4476002 Sunny (10%-30%)"/>
    <n v="0"/>
    <s v="20230630T185400"/>
    <d v="1905-07-14T00:00:00"/>
    <s v="07"/>
    <d v="1900-01-17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8T00:00:00"/>
    <s v="11SKD"/>
    <s v="19:03:38 UTC"/>
    <n v="8.1999999999999993"/>
    <x v="2"/>
    <s v="PNG"/>
    <x v="3"/>
    <x v="1"/>
    <n v="11.774999999999999"/>
    <n v="20"/>
    <x v="0"/>
    <s v="44760S2A_MSIL1CCDM-MLB-CLSTA4476002 Sunny (10%-30%)"/>
    <n v="0"/>
    <s v="20230630T185400"/>
    <d v="1905-07-14T00:00:00"/>
    <s v="07"/>
    <d v="1900-01-17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8T00:00:00"/>
    <s v="10SGJ"/>
    <s v="19:03:37 UTC"/>
    <n v="10.3"/>
    <x v="2"/>
    <s v="PNG"/>
    <x v="3"/>
    <x v="1"/>
    <n v="11.774999999999999"/>
    <n v="20"/>
    <x v="0"/>
    <s v="44760S2A_MSIL1CCDM-MLB-CLSTA4476002 Sunny (10%-30%)"/>
    <n v="0"/>
    <s v="20230630T185400"/>
    <d v="1905-07-14T00:00:00"/>
    <s v="07"/>
    <d v="1900-01-17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5T00:00:00"/>
    <s v="10SGH"/>
    <s v="18:53:56 UTC"/>
    <n v="1.5"/>
    <x v="2"/>
    <s v="PNG"/>
    <x v="3"/>
    <x v="1"/>
    <n v="2.4249999999999998"/>
    <n v="10"/>
    <x v="0"/>
    <s v="44757S2A_MSIL1CCDM-MLB-CLSTA4475702 Sunny (10%-30%)"/>
    <n v="1"/>
    <s v="20230630T185400"/>
    <d v="1905-07-14T00:00:00"/>
    <s v="07"/>
    <d v="1900-01-14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5T00:00:00"/>
    <s v="11SKC"/>
    <s v="18:53:55 UTC"/>
    <n v="6.1"/>
    <x v="2"/>
    <s v="PNG"/>
    <x v="3"/>
    <x v="1"/>
    <n v="2.4249999999999998"/>
    <n v="10"/>
    <x v="0"/>
    <s v="44757S2A_MSIL1CCDM-MLB-CLSTA4475702 Sunny (10%-30%)"/>
    <n v="0"/>
    <s v="20230630T185400"/>
    <d v="1905-07-14T00:00:00"/>
    <s v="07"/>
    <d v="1900-01-14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5T00:00:00"/>
    <s v="10SGJ"/>
    <s v="18:53:42 UTC"/>
    <n v="1"/>
    <x v="2"/>
    <s v="PNG"/>
    <x v="3"/>
    <x v="1"/>
    <n v="2.4249999999999998"/>
    <n v="10"/>
    <x v="0"/>
    <s v="44757S2A_MSIL1CCDM-MLB-CLSTA4475702 Sunny (10%-30%)"/>
    <n v="0"/>
    <s v="20230630T185400"/>
    <d v="1905-07-14T00:00:00"/>
    <s v="07"/>
    <d v="1900-01-14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5T00:00:00"/>
    <s v="11SKD"/>
    <s v="18:53:41 UTC"/>
    <n v="1.1000000000000001"/>
    <x v="2"/>
    <s v="PNG"/>
    <x v="3"/>
    <x v="1"/>
    <n v="2.4249999999999998"/>
    <n v="10"/>
    <x v="0"/>
    <s v="44757S2A_MSIL1CCDM-MLB-CLSTA4475702 Sunny (10%-30%)"/>
    <n v="0"/>
    <s v="20230630T185400"/>
    <d v="1905-07-14T00:00:00"/>
    <s v="07"/>
    <d v="1900-01-1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3T00:00:00"/>
    <s v="10SGH"/>
    <s v="19:04:00 UTC"/>
    <n v="0"/>
    <x v="2"/>
    <s v="PNG"/>
    <x v="3"/>
    <x v="1"/>
    <n v="0"/>
    <n v="0"/>
    <x v="3"/>
    <s v="44755S2A_MSIL1CCDM-MLB-CLSTA4475501 Clear (0%)"/>
    <n v="1"/>
    <s v="20230630T185400"/>
    <d v="1905-07-14T00:00:00"/>
    <s v="07"/>
    <d v="1900-01-12T00:00:00"/>
    <s v="19"/>
    <s v="0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3T00:00:00"/>
    <s v="11SKC"/>
    <s v="19:03:59 UTC"/>
    <n v="0"/>
    <x v="2"/>
    <s v="PNG"/>
    <x v="3"/>
    <x v="1"/>
    <n v="0"/>
    <n v="0"/>
    <x v="3"/>
    <s v="44755S2A_MSIL1CCDM-MLB-CLSTA4475501 Clear (0%)"/>
    <n v="0"/>
    <s v="20230630T185400"/>
    <d v="1905-07-14T00:00:00"/>
    <s v="07"/>
    <d v="1900-01-12T00:00:00"/>
    <s v="19"/>
    <s v="0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3T00:00:00"/>
    <s v="11SKD"/>
    <s v="19:03:46 UTC"/>
    <n v="0"/>
    <x v="2"/>
    <s v="PNG"/>
    <x v="3"/>
    <x v="1"/>
    <n v="0"/>
    <n v="0"/>
    <x v="3"/>
    <s v="44755S2A_MSIL1CCDM-MLB-CLSTA4475501 Clear (0%)"/>
    <n v="0"/>
    <s v="20230630T185400"/>
    <d v="1905-07-14T00:00:00"/>
    <s v="07"/>
    <d v="1900-01-12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3T00:00:00"/>
    <s v="10SGJ"/>
    <s v="19:03:45 UTC"/>
    <n v="0"/>
    <x v="2"/>
    <s v="PNG"/>
    <x v="3"/>
    <x v="1"/>
    <n v="0"/>
    <n v="0"/>
    <x v="3"/>
    <s v="44755S2A_MSIL1CCDM-MLB-CLSTA4475501 Clear (0%)"/>
    <n v="0"/>
    <s v="20230630T185400"/>
    <d v="1905-07-14T00:00:00"/>
    <s v="07"/>
    <d v="1900-01-12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0T00:00:00"/>
    <s v="10SGH"/>
    <s v="18:54:04 UTC"/>
    <n v="0"/>
    <x v="2"/>
    <s v="PNG"/>
    <x v="3"/>
    <x v="1"/>
    <n v="0"/>
    <n v="0"/>
    <x v="3"/>
    <s v="44752S2A_MSIL1CCDM-MLB-CLSTA4475201 Clear (0%)"/>
    <n v="1"/>
    <s v="20230630T185400"/>
    <d v="1905-07-14T00:00:00"/>
    <s v="07"/>
    <d v="1900-01-09T00:00:00"/>
    <s v="18"/>
    <s v="54"/>
    <s v="0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0T00:00:00"/>
    <s v="11SKC"/>
    <s v="18:54:04 UTC"/>
    <n v="0"/>
    <x v="2"/>
    <s v="PNG"/>
    <x v="3"/>
    <x v="1"/>
    <n v="0"/>
    <n v="0"/>
    <x v="3"/>
    <s v="44752S2A_MSIL1CCDM-MLB-CLSTA4475201 Clear (0%)"/>
    <n v="0"/>
    <s v="20230630T185400"/>
    <d v="1905-07-14T00:00:00"/>
    <s v="07"/>
    <d v="1900-01-09T00:00:00"/>
    <s v="18"/>
    <s v="54"/>
    <s v="0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0T00:00:00"/>
    <s v="10SGJ"/>
    <s v="18:53:50 UTC"/>
    <n v="0"/>
    <x v="2"/>
    <s v="PNG"/>
    <x v="3"/>
    <x v="1"/>
    <n v="0"/>
    <n v="0"/>
    <x v="3"/>
    <s v="44752S2A_MSIL1CCDM-MLB-CLSTA4475201 Clear (0%)"/>
    <n v="0"/>
    <s v="20230630T185400"/>
    <d v="1905-07-14T00:00:00"/>
    <s v="07"/>
    <d v="1900-01-09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10T00:00:00"/>
    <s v="11SKD"/>
    <s v="18:53:49 UTC"/>
    <n v="0"/>
    <x v="2"/>
    <s v="PNG"/>
    <x v="3"/>
    <x v="1"/>
    <n v="0"/>
    <n v="0"/>
    <x v="3"/>
    <s v="44752S2A_MSIL1CCDM-MLB-CLSTA4475201 Clear (0%)"/>
    <n v="0"/>
    <s v="20230630T185400"/>
    <d v="1905-07-14T00:00:00"/>
    <s v="07"/>
    <d v="1900-01-09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8T00:00:00"/>
    <s v="10SGH"/>
    <s v="19:03:52 UTC"/>
    <n v="0"/>
    <x v="2"/>
    <s v="PNG"/>
    <x v="3"/>
    <x v="1"/>
    <n v="0"/>
    <n v="0"/>
    <x v="3"/>
    <s v="44750S2A_MSIL1CCDM-MLB-CLSTA4475001 Clear (0%)"/>
    <n v="1"/>
    <s v="20230630T185400"/>
    <d v="1905-07-14T00:00:00"/>
    <s v="07"/>
    <s v="08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8T00:00:00"/>
    <s v="11SKC"/>
    <s v="19:03:51 UTC"/>
    <n v="0"/>
    <x v="2"/>
    <s v="PNG"/>
    <x v="3"/>
    <x v="1"/>
    <n v="0"/>
    <n v="0"/>
    <x v="3"/>
    <s v="44750S2A_MSIL1CCDM-MLB-CLSTA4475001 Clear (0%)"/>
    <n v="0"/>
    <s v="20230630T185400"/>
    <d v="1905-07-14T00:00:00"/>
    <s v="07"/>
    <s v="08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8T00:00:00"/>
    <s v="11SKD"/>
    <s v="19:03:38 UTC"/>
    <n v="0"/>
    <x v="2"/>
    <s v="PNG"/>
    <x v="3"/>
    <x v="1"/>
    <n v="0"/>
    <n v="0"/>
    <x v="3"/>
    <s v="44750S2A_MSIL1CCDM-MLB-CLSTA4475001 Clear (0%)"/>
    <n v="0"/>
    <s v="20230630T185400"/>
    <d v="1905-07-14T00:00:00"/>
    <s v="07"/>
    <s v="08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8T00:00:00"/>
    <s v="10SGJ"/>
    <s v="19:03:37 UTC"/>
    <n v="0"/>
    <x v="2"/>
    <s v="PNG"/>
    <x v="3"/>
    <x v="1"/>
    <n v="0"/>
    <n v="0"/>
    <x v="3"/>
    <s v="44750S2A_MSIL1CCDM-MLB-CLSTA4475001 Clear (0%)"/>
    <n v="0"/>
    <s v="20230630T185400"/>
    <d v="1905-07-14T00:00:00"/>
    <s v="07"/>
    <s v="08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5T00:00:00"/>
    <s v="10SGH"/>
    <s v="18:53:57 UTC"/>
    <n v="16.8"/>
    <x v="2"/>
    <s v="PNG"/>
    <x v="3"/>
    <x v="1"/>
    <n v="21.65"/>
    <n v="30"/>
    <x v="0"/>
    <s v="44747S2A_MSIL1CCDM-MLB-CLSTA4474702 Sunny (10%-30%)"/>
    <n v="1"/>
    <s v="20230630T185400"/>
    <d v="1905-07-14T00:00:00"/>
    <s v="07"/>
    <s v="05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5T00:00:00"/>
    <s v="11SKC"/>
    <s v="18:53:56 UTC"/>
    <n v="15.6"/>
    <x v="2"/>
    <s v="PNG"/>
    <x v="3"/>
    <x v="1"/>
    <n v="21.65"/>
    <n v="30"/>
    <x v="0"/>
    <s v="44747S2A_MSIL1CCDM-MLB-CLSTA4474702 Sunny (10%-30%)"/>
    <n v="0"/>
    <s v="20230630T185400"/>
    <d v="1905-07-14T00:00:00"/>
    <s v="07"/>
    <s v="05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5T00:00:00"/>
    <s v="10SGJ"/>
    <s v="18:53:42 UTC"/>
    <n v="30"/>
    <x v="2"/>
    <s v="PNG"/>
    <x v="3"/>
    <x v="1"/>
    <n v="21.65"/>
    <n v="30"/>
    <x v="0"/>
    <s v="44747S2A_MSIL1CCDM-MLB-CLSTA4474702 Sunny (10%-30%)"/>
    <n v="0"/>
    <s v="20230630T185400"/>
    <d v="1905-07-14T00:00:00"/>
    <s v="07"/>
    <s v="05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5T00:00:00"/>
    <s v="11SKD"/>
    <s v="18:53:41 UTC"/>
    <n v="24.2"/>
    <x v="2"/>
    <s v="PNG"/>
    <x v="3"/>
    <x v="1"/>
    <n v="21.65"/>
    <n v="30"/>
    <x v="0"/>
    <s v="44747S2A_MSIL1CCDM-MLB-CLSTA4474702 Sunny (10%-30%)"/>
    <n v="0"/>
    <s v="20230630T185400"/>
    <d v="1905-07-14T00:00:00"/>
    <s v="07"/>
    <s v="05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3T00:00:00"/>
    <s v="10SGH"/>
    <s v="19:04:01 UTC"/>
    <n v="16"/>
    <x v="2"/>
    <s v="PNG"/>
    <x v="3"/>
    <x v="1"/>
    <n v="17.824999999999999"/>
    <n v="20"/>
    <x v="0"/>
    <s v="44745S2A_MSIL1CCDM-MLB-CLSTA4474502 Sunny (10%-30%)"/>
    <n v="1"/>
    <s v="20230630T185400"/>
    <d v="1905-07-14T00:00:00"/>
    <s v="07"/>
    <s v="03"/>
    <s v="19"/>
    <s v="04"/>
    <s v="0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3T00:00:00"/>
    <s v="11SKC"/>
    <s v="19:04:00 UTC"/>
    <n v="3.3"/>
    <x v="2"/>
    <s v="PNG"/>
    <x v="3"/>
    <x v="1"/>
    <n v="17.824999999999999"/>
    <n v="20"/>
    <x v="0"/>
    <s v="44745S2A_MSIL1CCDM-MLB-CLSTA4474502 Sunny (10%-30%)"/>
    <n v="0"/>
    <s v="20230630T185400"/>
    <d v="1905-07-14T00:00:00"/>
    <s v="07"/>
    <s v="03"/>
    <s v="19"/>
    <s v="0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3T00:00:00"/>
    <s v="11SKD"/>
    <s v="19:03:46 UTC"/>
    <n v="24.8"/>
    <x v="2"/>
    <s v="PNG"/>
    <x v="3"/>
    <x v="1"/>
    <n v="17.824999999999999"/>
    <n v="20"/>
    <x v="0"/>
    <s v="44745S2A_MSIL1CCDM-MLB-CLSTA4474502 Sunny (10%-30%)"/>
    <n v="0"/>
    <s v="20230630T185400"/>
    <d v="1905-07-14T00:00:00"/>
    <s v="07"/>
    <s v="03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7-03T00:00:00"/>
    <s v="10SGJ"/>
    <s v="19:03:45 UTC"/>
    <n v="27.2"/>
    <x v="2"/>
    <s v="PNG"/>
    <x v="3"/>
    <x v="1"/>
    <n v="17.824999999999999"/>
    <n v="20"/>
    <x v="0"/>
    <s v="44745S2A_MSIL1CCDM-MLB-CLSTA4474502 Sunny (10%-30%)"/>
    <n v="0"/>
    <s v="20230630T185400"/>
    <d v="1905-07-14T00:00:00"/>
    <s v="07"/>
    <s v="03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0SFH"/>
    <s v="18:54:08 UTC"/>
    <n v="0"/>
    <x v="2"/>
    <s v="PNG"/>
    <x v="3"/>
    <x v="2"/>
    <n v="1.2500000000000001E-2"/>
    <n v="10"/>
    <x v="0"/>
    <s v="44742S2A_MSIL1CCDM-MLB-CLSTA4474202 Sunny (10%-30%)"/>
    <n v="1"/>
    <s v="20230630T185400"/>
    <d v="1905-07-14T00:00:00"/>
    <s v="06"/>
    <d v="1900-01-29T00:00:00"/>
    <s v="18"/>
    <s v="54"/>
    <s v="0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0SGH"/>
    <s v="18:54:05 UTC"/>
    <n v="0"/>
    <x v="2"/>
    <s v="PNG"/>
    <x v="3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4"/>
    <s v="0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1SKC"/>
    <s v="18:54:04 UTC"/>
    <n v="0"/>
    <x v="2"/>
    <s v="PNG"/>
    <x v="3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4"/>
    <s v="0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1SLC"/>
    <s v="18:54:00 UTC"/>
    <n v="0"/>
    <x v="2"/>
    <s v="PNG"/>
    <x v="3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0SFJ"/>
    <s v="18:53:56 UTC"/>
    <n v="0"/>
    <x v="2"/>
    <s v="PNG"/>
    <x v="3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0SGJ"/>
    <s v="18:53:50 UTC"/>
    <n v="0"/>
    <x v="2"/>
    <s v="PNG"/>
    <x v="3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1SKD"/>
    <s v="18:53:49 UTC"/>
    <n v="0"/>
    <x v="2"/>
    <s v="PNG"/>
    <x v="3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30T00:00:00"/>
    <s v="11SLD"/>
    <s v="18:53:45 UTC"/>
    <n v="0.1"/>
    <x v="2"/>
    <s v="PNG"/>
    <x v="3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8T00:00:00"/>
    <s v="10SFH"/>
    <s v="19:03:56 UTC"/>
    <n v="0"/>
    <x v="2"/>
    <s v="PNG"/>
    <x v="3"/>
    <x v="2"/>
    <n v="0"/>
    <n v="0"/>
    <x v="3"/>
    <s v="44740S2A_MSIL1CCDM-MLB-CLSTA4474001 Clear (0%)"/>
    <n v="1"/>
    <s v="20230630T185400"/>
    <d v="1905-07-14T00:00:00"/>
    <s v="06"/>
    <d v="1900-01-27T00:00:00"/>
    <s v="19"/>
    <s v="0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8T00:00:00"/>
    <s v="10SGH"/>
    <s v="19:03:53 UTC"/>
    <n v="0"/>
    <x v="2"/>
    <s v="PNG"/>
    <x v="3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8T00:00:00"/>
    <s v="11SKC"/>
    <s v="19:03:52 UTC"/>
    <n v="0"/>
    <x v="2"/>
    <s v="PNG"/>
    <x v="3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8T00:00:00"/>
    <s v="10SFJ"/>
    <s v="19:03:42 UTC"/>
    <n v="0"/>
    <x v="2"/>
    <s v="PNG"/>
    <x v="3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8T00:00:00"/>
    <s v="10SGJ"/>
    <s v="19:03:38 UTC"/>
    <n v="0"/>
    <x v="2"/>
    <s v="PNG"/>
    <x v="3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8T00:00:00"/>
    <s v="11SKD"/>
    <s v="19:03:37 UTC"/>
    <n v="0"/>
    <x v="2"/>
    <s v="PNG"/>
    <x v="3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0SFH"/>
    <s v="18:54:00 UTC"/>
    <n v="0"/>
    <x v="2"/>
    <s v="PNG"/>
    <x v="3"/>
    <x v="2"/>
    <n v="5.4875000000000016"/>
    <n v="10"/>
    <x v="0"/>
    <s v="44737S2A_MSIL1CCDM-MLB-CLSTA4473702 Sunny (10%-30%)"/>
    <n v="1"/>
    <s v="20230630T185400"/>
    <d v="1905-07-14T00:00:00"/>
    <s v="06"/>
    <d v="1900-01-24T00:00:00"/>
    <s v="18"/>
    <s v="5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0SGH"/>
    <s v="18:53:57 UTC"/>
    <n v="12.4"/>
    <x v="2"/>
    <s v="PNG"/>
    <x v="3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1SKC"/>
    <s v="18:53:56 UTC"/>
    <n v="18.2"/>
    <x v="2"/>
    <s v="PNG"/>
    <x v="3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1SLC"/>
    <s v="18:53:52 UTC"/>
    <n v="7.7"/>
    <x v="2"/>
    <s v="PNG"/>
    <x v="3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0SFJ"/>
    <s v="18:53:49 UTC"/>
    <n v="0"/>
    <x v="2"/>
    <s v="PNG"/>
    <x v="3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0SGJ"/>
    <s v="18:53:42 UTC"/>
    <n v="1.2"/>
    <x v="2"/>
    <s v="PNG"/>
    <x v="3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1SKD"/>
    <s v="18:53:41 UTC"/>
    <n v="1.2"/>
    <x v="2"/>
    <s v="PNG"/>
    <x v="3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5T00:00:00"/>
    <s v="11SLD"/>
    <s v="18:53:37 UTC"/>
    <n v="3.2"/>
    <x v="2"/>
    <s v="PNG"/>
    <x v="3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3T00:00:00"/>
    <s v="10SFH"/>
    <s v="19:04:03 UTC"/>
    <n v="0"/>
    <x v="2"/>
    <s v="PNG"/>
    <x v="3"/>
    <x v="2"/>
    <n v="20.150000000000002"/>
    <n v="30"/>
    <x v="0"/>
    <s v="44735S2A_MSIL1CCDM-MLB-CLSTA4473502 Sunny (10%-30%)"/>
    <n v="1"/>
    <s v="20230630T185400"/>
    <d v="1905-07-14T00:00:00"/>
    <s v="06"/>
    <d v="1900-01-22T00:00:00"/>
    <s v="19"/>
    <s v="04"/>
    <s v="0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3T00:00:00"/>
    <s v="10SGH"/>
    <s v="19:04:00 UTC"/>
    <n v="21.1"/>
    <x v="2"/>
    <s v="PNG"/>
    <x v="3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3T00:00:00"/>
    <s v="11SKC"/>
    <s v="19:03:59 UTC"/>
    <n v="32.6"/>
    <x v="2"/>
    <s v="PNG"/>
    <x v="3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3T00:00:00"/>
    <s v="10SFJ"/>
    <s v="19:03:49 UTC"/>
    <n v="0.7"/>
    <x v="2"/>
    <s v="PNG"/>
    <x v="3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3T00:00:00"/>
    <s v="10SGJ"/>
    <s v="19:03:45 UTC"/>
    <n v="30.2"/>
    <x v="2"/>
    <s v="PNG"/>
    <x v="3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3T00:00:00"/>
    <s v="11SKD"/>
    <s v="19:03:45 UTC"/>
    <n v="36.299999999999997"/>
    <x v="2"/>
    <s v="PNG"/>
    <x v="3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0SFH"/>
    <s v="18:54:07 UTC"/>
    <n v="56.3"/>
    <x v="2"/>
    <s v="PNG"/>
    <x v="3"/>
    <x v="2"/>
    <n v="31.875"/>
    <n v="40"/>
    <x v="1"/>
    <s v="44732S2A_MSIL1CCDM-MLB-CLSTA4473203 Cloudy (40%-90%)"/>
    <n v="1"/>
    <s v="20230630T185400"/>
    <d v="1905-07-14T00:00:00"/>
    <s v="06"/>
    <d v="1900-01-19T00:00:00"/>
    <s v="18"/>
    <s v="54"/>
    <s v="0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0SGH"/>
    <s v="18:54:03 UTC"/>
    <n v="26.8"/>
    <x v="2"/>
    <s v="PNG"/>
    <x v="3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4"/>
    <s v="0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1SKC"/>
    <s v="18:54:03 UTC"/>
    <n v="13.8"/>
    <x v="2"/>
    <s v="PNG"/>
    <x v="3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4"/>
    <s v="0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1SLC"/>
    <s v="18:53:59 UTC"/>
    <n v="6.9"/>
    <x v="2"/>
    <s v="PNG"/>
    <x v="3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0SFJ"/>
    <s v="18:53:55 UTC"/>
    <n v="65.599999999999994"/>
    <x v="2"/>
    <s v="PNG"/>
    <x v="3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0SGJ"/>
    <s v="18:53:49 UTC"/>
    <n v="36.4"/>
    <x v="2"/>
    <s v="PNG"/>
    <x v="3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1SKD"/>
    <s v="18:53:48 UTC"/>
    <n v="32.700000000000003"/>
    <x v="2"/>
    <s v="PNG"/>
    <x v="3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20T00:00:00"/>
    <s v="11SLD"/>
    <s v="18:53:44 UTC"/>
    <n v="16.5"/>
    <x v="2"/>
    <s v="PNG"/>
    <x v="3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8T00:00:00"/>
    <s v="10SFH"/>
    <s v="19:03:55 UTC"/>
    <n v="2.2000000000000002"/>
    <x v="2"/>
    <s v="PNG"/>
    <x v="3"/>
    <x v="2"/>
    <n v="41.25"/>
    <n v="50"/>
    <x v="1"/>
    <s v="44730S2A_MSIL1CCDM-MLB-CLSTA4473003 Cloudy (40%-90%)"/>
    <n v="1"/>
    <s v="20230630T185400"/>
    <d v="1905-07-14T00:00:00"/>
    <s v="06"/>
    <d v="1900-01-17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8T00:00:00"/>
    <s v="10SGH"/>
    <s v="19:03:55 UTC"/>
    <n v="30.8"/>
    <x v="2"/>
    <s v="PNG"/>
    <x v="3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8T00:00:00"/>
    <s v="11SKC"/>
    <s v="19:03:55 UTC"/>
    <n v="42.3"/>
    <x v="2"/>
    <s v="PNG"/>
    <x v="3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8T00:00:00"/>
    <s v="10SFJ"/>
    <s v="19:03:55 UTC"/>
    <n v="27.4"/>
    <x v="2"/>
    <s v="PNG"/>
    <x v="3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8T00:00:00"/>
    <s v="10SGJ"/>
    <s v="19:03:37 UTC"/>
    <n v="70.5"/>
    <x v="2"/>
    <s v="PNG"/>
    <x v="3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8T00:00:00"/>
    <s v="11SKD"/>
    <s v="19:03:36 UTC"/>
    <n v="74.3"/>
    <x v="2"/>
    <s v="PNG"/>
    <x v="3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0SFH"/>
    <s v="18:53:59 UTC"/>
    <n v="0"/>
    <x v="2"/>
    <s v="PNG"/>
    <x v="3"/>
    <x v="2"/>
    <n v="2.5000000000000001E-2"/>
    <n v="10"/>
    <x v="0"/>
    <s v="44727S2A_MSIL1CCDM-MLB-CLSTA4472702 Sunny (10%-30%)"/>
    <n v="1"/>
    <s v="20230630T185400"/>
    <d v="1905-07-14T00:00:00"/>
    <s v="06"/>
    <d v="1900-01-14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0SGH"/>
    <s v="18:53:55 UTC"/>
    <n v="0"/>
    <x v="2"/>
    <s v="PNG"/>
    <x v="3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1SKC"/>
    <s v="18:53:54 UTC"/>
    <n v="0"/>
    <x v="2"/>
    <s v="PNG"/>
    <x v="3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1SLC"/>
    <s v="18:53:50 UTC"/>
    <n v="0.1"/>
    <x v="2"/>
    <s v="PNG"/>
    <x v="3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0SFJ"/>
    <s v="18:53:47 UTC"/>
    <n v="0"/>
    <x v="2"/>
    <s v="PNG"/>
    <x v="3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0SGJ"/>
    <s v="18:53:41 UTC"/>
    <n v="0"/>
    <x v="2"/>
    <s v="PNG"/>
    <x v="3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1SKD"/>
    <s v="18:53:40 UTC"/>
    <n v="0"/>
    <x v="2"/>
    <s v="PNG"/>
    <x v="3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5T00:00:00"/>
    <s v="11SLD"/>
    <s v="18:53:36 UTC"/>
    <n v="0.1"/>
    <x v="2"/>
    <s v="PNG"/>
    <x v="3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3T00:00:00"/>
    <s v="10SFH"/>
    <s v="19:04:01 UTC"/>
    <n v="0.2"/>
    <x v="2"/>
    <s v="PNG"/>
    <x v="3"/>
    <x v="2"/>
    <n v="3"/>
    <n v="10"/>
    <x v="0"/>
    <s v="44725S2A_MSIL1CCDM-MLB-CLSTA4472502 Sunny (10%-30%)"/>
    <n v="1"/>
    <s v="20230630T185400"/>
    <d v="1905-07-14T00:00:00"/>
    <s v="06"/>
    <d v="1900-01-12T00:00:00"/>
    <s v="19"/>
    <s v="04"/>
    <s v="0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3T00:00:00"/>
    <s v="10SGH"/>
    <s v="19:03:58 UTC"/>
    <n v="0.7"/>
    <x v="2"/>
    <s v="PNG"/>
    <x v="3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3T00:00:00"/>
    <s v="11SKC"/>
    <s v="19:03:57 UTC"/>
    <n v="0.3"/>
    <x v="2"/>
    <s v="PNG"/>
    <x v="3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3T00:00:00"/>
    <s v="10SFJ"/>
    <s v="19:03:47 UTC"/>
    <n v="4.5"/>
    <x v="2"/>
    <s v="PNG"/>
    <x v="3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3T00:00:00"/>
    <s v="10SGJ"/>
    <s v="19:03:43 UTC"/>
    <n v="7.2"/>
    <x v="2"/>
    <s v="PNG"/>
    <x v="3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3T00:00:00"/>
    <s v="11SKD"/>
    <s v="19:03:43 UTC"/>
    <n v="5.0999999999999996"/>
    <x v="2"/>
    <s v="PNG"/>
    <x v="3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0SFH"/>
    <s v="18:54:05 UTC"/>
    <n v="0"/>
    <x v="2"/>
    <s v="PNG"/>
    <x v="3"/>
    <x v="2"/>
    <n v="0.13750000000000001"/>
    <n v="10"/>
    <x v="0"/>
    <s v="44722S2A_MSIL1CCDM-MLB-CLSTA4472202 Sunny (10%-30%)"/>
    <n v="1"/>
    <s v="20230630T185400"/>
    <d v="1905-07-14T00:00:00"/>
    <s v="06"/>
    <d v="1900-01-09T00:00:00"/>
    <s v="18"/>
    <s v="54"/>
    <s v="0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0SGH"/>
    <s v="18:54:01 UTC"/>
    <n v="0"/>
    <x v="2"/>
    <s v="PNG"/>
    <x v="3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4"/>
    <s v="0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1SKC"/>
    <s v="18:54:00 UTC"/>
    <n v="0"/>
    <x v="2"/>
    <s v="PNG"/>
    <x v="3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4"/>
    <s v="0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1SLC"/>
    <s v="18:53:56 UTC"/>
    <n v="0.3"/>
    <x v="2"/>
    <s v="PNG"/>
    <x v="3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0SFJ"/>
    <s v="18:53:53 UTC"/>
    <n v="0"/>
    <x v="2"/>
    <s v="PNG"/>
    <x v="3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0SGJ"/>
    <s v="18:53:46 UTC"/>
    <n v="0"/>
    <x v="2"/>
    <s v="PNG"/>
    <x v="3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1SKD"/>
    <s v="18:53:46 UTC"/>
    <n v="0.3"/>
    <x v="2"/>
    <s v="PNG"/>
    <x v="3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10T00:00:00"/>
    <s v="11SLD"/>
    <s v="18:53:42 UTC"/>
    <n v="0.5"/>
    <x v="2"/>
    <s v="PNG"/>
    <x v="3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8T00:00:00"/>
    <s v="10SFH"/>
    <s v="19:03:53 UTC"/>
    <n v="11.8"/>
    <x v="2"/>
    <s v="PNG"/>
    <x v="3"/>
    <x v="2"/>
    <n v="28.966666666666665"/>
    <n v="30"/>
    <x v="0"/>
    <s v="44720S2A_MSIL1CCDM-MLB-CLSTA4472002 Sunny (10%-30%)"/>
    <n v="1"/>
    <s v="20230630T185400"/>
    <d v="1905-07-14T00:00:00"/>
    <s v="06"/>
    <s v="08"/>
    <s v="19"/>
    <s v="0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8T00:00:00"/>
    <s v="10SGH"/>
    <s v="19:03:49 UTC"/>
    <n v="55.5"/>
    <x v="2"/>
    <s v="PNG"/>
    <x v="3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8T00:00:00"/>
    <s v="11SKC"/>
    <s v="19:03:48 UTC"/>
    <n v="55.9"/>
    <x v="2"/>
    <s v="PNG"/>
    <x v="3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8T00:00:00"/>
    <s v="10SFJ"/>
    <s v="19:03:39 UTC"/>
    <n v="37.5"/>
    <x v="2"/>
    <s v="PNG"/>
    <x v="3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8T00:00:00"/>
    <s v="10SGJ"/>
    <s v="19:03:35 UTC"/>
    <n v="5.9"/>
    <x v="2"/>
    <s v="PNG"/>
    <x v="3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8T00:00:00"/>
    <s v="11SKD"/>
    <s v="19:03:34 UTC"/>
    <n v="7.2"/>
    <x v="2"/>
    <s v="PNG"/>
    <x v="3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0SFH"/>
    <s v="18:53:56 UTC"/>
    <n v="95"/>
    <x v="2"/>
    <s v="PNG"/>
    <x v="3"/>
    <x v="2"/>
    <n v="75.649999999999991"/>
    <n v="80"/>
    <x v="1"/>
    <s v="44717S2A_MSIL1CCDM-MLB-CLSTA4471703 Cloudy (40%-90%)"/>
    <n v="1"/>
    <s v="20230630T185400"/>
    <d v="1905-07-14T00:00:00"/>
    <s v="06"/>
    <s v="05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0SGH"/>
    <s v="18:53:52 UTC"/>
    <n v="86.5"/>
    <x v="2"/>
    <s v="PNG"/>
    <x v="3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1SKC"/>
    <s v="18:53:51 UTC"/>
    <n v="77.5"/>
    <x v="2"/>
    <s v="PNG"/>
    <x v="3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1SLC"/>
    <s v="18:53:48 UTC"/>
    <n v="45.2"/>
    <x v="2"/>
    <s v="PNG"/>
    <x v="3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0SFJ"/>
    <s v="18:53:44 UTC"/>
    <n v="95.8"/>
    <x v="2"/>
    <s v="PNG"/>
    <x v="3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0SGJ"/>
    <s v="18:53:38 UTC"/>
    <n v="66.7"/>
    <x v="2"/>
    <s v="PNG"/>
    <x v="3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1SKD"/>
    <s v="18:53:37 UTC"/>
    <n v="66.099999999999994"/>
    <x v="2"/>
    <s v="PNG"/>
    <x v="3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5T00:00:00"/>
    <s v="11SLD"/>
    <s v="18:53:33 UTC"/>
    <n v="72.400000000000006"/>
    <x v="2"/>
    <s v="PNG"/>
    <x v="3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3T00:00:00"/>
    <s v="10SFH"/>
    <s v="19:03:59 UTC"/>
    <n v="99.9"/>
    <x v="2"/>
    <s v="PNG"/>
    <x v="3"/>
    <x v="2"/>
    <n v="41.916666666666671"/>
    <n v="50"/>
    <x v="1"/>
    <s v="44715S2A_MSIL1CCDM-MLB-CLSTA4471503 Cloudy (40%-90%)"/>
    <n v="1"/>
    <s v="20230630T185400"/>
    <d v="1905-07-14T00:00:00"/>
    <s v="06"/>
    <s v="03"/>
    <s v="19"/>
    <s v="0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3T00:00:00"/>
    <s v="10SGH"/>
    <s v="19:03:55 UTC"/>
    <n v="44.3"/>
    <x v="2"/>
    <s v="PNG"/>
    <x v="3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3T00:00:00"/>
    <s v="11SKC"/>
    <s v="19:03:54 UTC"/>
    <n v="20.9"/>
    <x v="2"/>
    <s v="PNG"/>
    <x v="3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3T00:00:00"/>
    <s v="10SFJ"/>
    <s v="19:03:45 UTC"/>
    <n v="80.2"/>
    <x v="2"/>
    <s v="PNG"/>
    <x v="3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3T00:00:00"/>
    <s v="10SGJ"/>
    <s v="19:03:41 UTC"/>
    <n v="4.8"/>
    <x v="2"/>
    <s v="PNG"/>
    <x v="3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6-03T00:00:00"/>
    <s v="11SKD"/>
    <s v="19:03:40 UTC"/>
    <n v="1.4"/>
    <x v="2"/>
    <s v="PNG"/>
    <x v="3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31T00:00:00"/>
    <s v="10SGH"/>
    <s v="18:53:59 UTC"/>
    <n v="0"/>
    <x v="2"/>
    <s v="PNG"/>
    <x v="3"/>
    <x v="2"/>
    <n v="0"/>
    <n v="0"/>
    <x v="3"/>
    <s v="44712S2A_MSIL1CCDM-MLB-CLSTA4471201 Clear (0%)"/>
    <n v="1"/>
    <s v="20230630T185400"/>
    <d v="1905-07-14T00:00:00"/>
    <s v="05"/>
    <d v="1900-01-30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31T00:00:00"/>
    <s v="11SKC"/>
    <s v="18:53:59 UTC"/>
    <n v="0"/>
    <x v="2"/>
    <s v="PNG"/>
    <x v="3"/>
    <x v="2"/>
    <n v="0"/>
    <n v="0"/>
    <x v="3"/>
    <s v="44712S2A_MSIL1CCDM-MLB-CLSTA4471201 Clear (0%)"/>
    <n v="0"/>
    <s v="20230630T185400"/>
    <d v="1905-07-14T00:00:00"/>
    <s v="05"/>
    <d v="1900-01-30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31T00:00:00"/>
    <s v="10SGJ"/>
    <s v="18:53:59 UTC"/>
    <n v="0"/>
    <x v="2"/>
    <s v="PNG"/>
    <x v="3"/>
    <x v="2"/>
    <n v="0"/>
    <n v="0"/>
    <x v="3"/>
    <s v="44712S2A_MSIL1CCDM-MLB-CLSTA4471201 Clear (0%)"/>
    <n v="0"/>
    <s v="20230630T185400"/>
    <d v="1905-07-14T00:00:00"/>
    <s v="05"/>
    <d v="1900-01-30T00:00:00"/>
    <s v="18"/>
    <s v="53"/>
    <s v="5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31T00:00:00"/>
    <s v="11SKD"/>
    <s v="18:53:44 UTC"/>
    <n v="0"/>
    <x v="2"/>
    <s v="PNG"/>
    <x v="3"/>
    <x v="2"/>
    <n v="0"/>
    <n v="0"/>
    <x v="3"/>
    <s v="44712S2A_MSIL1CCDM-MLB-CLSTA4471201 Clear (0%)"/>
    <n v="0"/>
    <s v="20230630T185400"/>
    <d v="1905-07-14T00:00:00"/>
    <s v="05"/>
    <d v="1900-01-30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9T00:00:00"/>
    <s v="10SGH"/>
    <s v="19:03:47 UTC"/>
    <n v="3.9"/>
    <x v="2"/>
    <s v="PNG"/>
    <x v="3"/>
    <x v="2"/>
    <n v="4.1749999999999998"/>
    <n v="10"/>
    <x v="0"/>
    <s v="44710S2A_MSIL1CCDM-MLB-CLSTA4471002 Sunny (10%-30%)"/>
    <n v="1"/>
    <s v="20230630T185400"/>
    <d v="1905-07-14T00:00:00"/>
    <s v="05"/>
    <d v="1900-01-28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9T00:00:00"/>
    <s v="11SKC"/>
    <s v="19:03:47 UTC"/>
    <n v="5.5"/>
    <x v="2"/>
    <s v="PNG"/>
    <x v="3"/>
    <x v="2"/>
    <n v="4.1749999999999998"/>
    <n v="10"/>
    <x v="0"/>
    <s v="44710S2A_MSIL1CCDM-MLB-CLSTA4471002 Sunny (10%-30%)"/>
    <n v="0"/>
    <s v="20230630T185400"/>
    <d v="1905-07-14T00:00:00"/>
    <s v="05"/>
    <d v="1900-01-28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9T00:00:00"/>
    <s v="10SGJ"/>
    <s v="19:03:33 UTC"/>
    <n v="4.5"/>
    <x v="2"/>
    <s v="PNG"/>
    <x v="3"/>
    <x v="2"/>
    <n v="4.1749999999999998"/>
    <n v="10"/>
    <x v="0"/>
    <s v="44710S2A_MSIL1CCDM-MLB-CLSTA4471002 Sunny (10%-30%)"/>
    <n v="0"/>
    <s v="20230630T185400"/>
    <d v="1905-07-14T00:00:00"/>
    <s v="05"/>
    <d v="1900-01-28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9T00:00:00"/>
    <s v="11SKD"/>
    <s v="19:03:32 UTC"/>
    <n v="2.8"/>
    <x v="2"/>
    <s v="PNG"/>
    <x v="3"/>
    <x v="2"/>
    <n v="4.1749999999999998"/>
    <n v="10"/>
    <x v="0"/>
    <s v="44710S2A_MSIL1CCDM-MLB-CLSTA4471002 Sunny (10%-30%)"/>
    <n v="0"/>
    <s v="20230630T185400"/>
    <d v="1905-07-14T00:00:00"/>
    <s v="05"/>
    <d v="1900-01-28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6T00:00:00"/>
    <s v="10SGH"/>
    <s v="18:53:52 UTC"/>
    <n v="9.5"/>
    <x v="2"/>
    <s v="PNG"/>
    <x v="3"/>
    <x v="2"/>
    <n v="4.1750000000000007"/>
    <n v="10"/>
    <x v="0"/>
    <s v="44707S2A_MSIL1CCDM-MLB-CLSTA4470702 Sunny (10%-30%)"/>
    <n v="1"/>
    <s v="20230630T185400"/>
    <d v="1905-07-14T00:00:00"/>
    <s v="05"/>
    <d v="1900-01-25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6T00:00:00"/>
    <s v="11SKC"/>
    <s v="18:53:51 UTC"/>
    <n v="1.9"/>
    <x v="2"/>
    <s v="PNG"/>
    <x v="3"/>
    <x v="2"/>
    <n v="4.1750000000000007"/>
    <n v="10"/>
    <x v="0"/>
    <s v="44707S2A_MSIL1CCDM-MLB-CLSTA4470702 Sunny (10%-30%)"/>
    <n v="0"/>
    <s v="20230630T185400"/>
    <d v="1905-07-14T00:00:00"/>
    <s v="05"/>
    <d v="1900-01-25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6T00:00:00"/>
    <s v="10SGJ"/>
    <s v="18:53:37 UTC"/>
    <n v="2.7"/>
    <x v="2"/>
    <s v="PNG"/>
    <x v="3"/>
    <x v="2"/>
    <n v="4.1750000000000007"/>
    <n v="10"/>
    <x v="0"/>
    <s v="44707S2A_MSIL1CCDM-MLB-CLSTA4470702 Sunny (10%-30%)"/>
    <n v="0"/>
    <s v="20230630T185400"/>
    <d v="1905-07-14T00:00:00"/>
    <s v="05"/>
    <d v="1900-01-25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6T00:00:00"/>
    <s v="11SKD"/>
    <s v="18:53:36 UTC"/>
    <n v="2.6"/>
    <x v="2"/>
    <s v="PNG"/>
    <x v="3"/>
    <x v="2"/>
    <n v="4.1750000000000007"/>
    <n v="10"/>
    <x v="0"/>
    <s v="44707S2A_MSIL1CCDM-MLB-CLSTA4470702 Sunny (10%-30%)"/>
    <n v="0"/>
    <s v="20230630T185400"/>
    <d v="1905-07-14T00:00:00"/>
    <s v="05"/>
    <d v="1900-01-25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4T00:00:00"/>
    <s v="10SGH"/>
    <s v="19:03:55 UTC"/>
    <n v="0"/>
    <x v="2"/>
    <s v="PNG"/>
    <x v="3"/>
    <x v="2"/>
    <n v="0"/>
    <n v="0"/>
    <x v="3"/>
    <s v="44705S2A_MSIL1CCDM-MLB-CLSTA4470501 Clear (0%)"/>
    <n v="1"/>
    <s v="20230630T185400"/>
    <d v="1905-07-14T00:00:00"/>
    <s v="05"/>
    <d v="1900-01-23T00:00:00"/>
    <s v="19"/>
    <s v="0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4T00:00:00"/>
    <s v="11SKC"/>
    <s v="19:03:54 UTC"/>
    <n v="0"/>
    <x v="2"/>
    <s v="PNG"/>
    <x v="3"/>
    <x v="2"/>
    <n v="0"/>
    <n v="0"/>
    <x v="3"/>
    <s v="44705S2A_MSIL1CCDM-MLB-CLSTA4470501 Clear (0%)"/>
    <n v="0"/>
    <s v="20230630T185400"/>
    <d v="1905-07-14T00:00:00"/>
    <s v="05"/>
    <d v="1900-01-23T00:00:00"/>
    <s v="19"/>
    <s v="0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4T00:00:00"/>
    <s v="10SGJ"/>
    <s v="19:03:40 UTC"/>
    <n v="0"/>
    <x v="2"/>
    <s v="PNG"/>
    <x v="3"/>
    <x v="2"/>
    <n v="0"/>
    <n v="0"/>
    <x v="3"/>
    <s v="44705S2A_MSIL1CCDM-MLB-CLSTA4470501 Clear (0%)"/>
    <n v="0"/>
    <s v="20230630T185400"/>
    <d v="1905-07-14T00:00:00"/>
    <s v="05"/>
    <d v="1900-01-23T00:00:00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4T00:00:00"/>
    <s v="11SKD"/>
    <s v="19:03:39 UTC"/>
    <n v="0"/>
    <x v="2"/>
    <s v="PNG"/>
    <x v="3"/>
    <x v="2"/>
    <n v="0"/>
    <n v="0"/>
    <x v="3"/>
    <s v="44705S2A_MSIL1CCDM-MLB-CLSTA4470501 Clear (0%)"/>
    <n v="0"/>
    <s v="20230630T185400"/>
    <d v="1905-07-14T00:00:00"/>
    <s v="05"/>
    <d v="1900-01-23T00:00:00"/>
    <s v="19"/>
    <s v="0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1T00:00:00"/>
    <s v="10SGH"/>
    <s v="18:53:58 UTC"/>
    <n v="0.1"/>
    <x v="2"/>
    <s v="PNG"/>
    <x v="3"/>
    <x v="2"/>
    <n v="2.5000000000000001E-2"/>
    <n v="10"/>
    <x v="0"/>
    <s v="44702S2A_MSIL1CCDM-MLB-CLSTA4470202 Sunny (10%-30%)"/>
    <n v="1"/>
    <s v="20230630T185400"/>
    <d v="1905-07-14T00:00:00"/>
    <s v="05"/>
    <d v="1900-01-20T00:00:00"/>
    <s v="18"/>
    <s v="53"/>
    <s v="5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1T00:00:00"/>
    <s v="11SKC"/>
    <s v="18:53:57 UTC"/>
    <n v="0"/>
    <x v="2"/>
    <s v="PNG"/>
    <x v="3"/>
    <x v="2"/>
    <n v="2.5000000000000001E-2"/>
    <n v="10"/>
    <x v="0"/>
    <s v="44702S2A_MSIL1CCDM-MLB-CLSTA4470202 Sunny (10%-30%)"/>
    <n v="0"/>
    <s v="20230630T185400"/>
    <d v="1905-07-14T00:00:00"/>
    <s v="05"/>
    <d v="1900-01-20T00:00:00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1T00:00:00"/>
    <s v="10SGJ"/>
    <s v="18:53:44 UTC"/>
    <n v="0"/>
    <x v="2"/>
    <s v="PNG"/>
    <x v="3"/>
    <x v="2"/>
    <n v="2.5000000000000001E-2"/>
    <n v="10"/>
    <x v="0"/>
    <s v="44702S2A_MSIL1CCDM-MLB-CLSTA4470202 Sunny (10%-30%)"/>
    <n v="0"/>
    <s v="20230630T185400"/>
    <d v="1905-07-14T00:00:00"/>
    <s v="05"/>
    <d v="1900-01-20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21T00:00:00"/>
    <s v="11SKD"/>
    <s v="18:53:43 UTC"/>
    <n v="0"/>
    <x v="2"/>
    <s v="PNG"/>
    <x v="3"/>
    <x v="2"/>
    <n v="2.5000000000000001E-2"/>
    <n v="10"/>
    <x v="0"/>
    <s v="44702S2A_MSIL1CCDM-MLB-CLSTA4470202 Sunny (10%-30%)"/>
    <n v="0"/>
    <s v="20230630T185400"/>
    <d v="1905-07-14T00:00:00"/>
    <s v="05"/>
    <d v="1900-01-20T00:00:00"/>
    <s v="18"/>
    <s v="5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9T00:00:00"/>
    <s v="10SGH"/>
    <s v="19:03:47 UTC"/>
    <n v="49.3"/>
    <x v="2"/>
    <s v="PNG"/>
    <x v="3"/>
    <x v="2"/>
    <n v="20.024999999999999"/>
    <n v="30"/>
    <x v="0"/>
    <s v="44700S2A_MSIL1CCDM-MLB-CLSTA4470002 Sunny (10%-30%)"/>
    <n v="1"/>
    <s v="20230630T185400"/>
    <d v="1905-07-14T00:00:00"/>
    <s v="05"/>
    <d v="1900-01-18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9T00:00:00"/>
    <s v="11SKC"/>
    <s v="19:03:46 UTC"/>
    <n v="28.2"/>
    <x v="2"/>
    <s v="PNG"/>
    <x v="3"/>
    <x v="2"/>
    <n v="20.024999999999999"/>
    <n v="30"/>
    <x v="0"/>
    <s v="44700S2A_MSIL1CCDM-MLB-CLSTA4470002 Sunny (10%-30%)"/>
    <n v="0"/>
    <s v="20230630T185400"/>
    <d v="1905-07-14T00:00:00"/>
    <s v="05"/>
    <d v="1900-01-18T00:00:00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9T00:00:00"/>
    <s v="10SGJ"/>
    <s v="19:03:33 UTC"/>
    <n v="2.1"/>
    <x v="2"/>
    <s v="PNG"/>
    <x v="3"/>
    <x v="2"/>
    <n v="20.024999999999999"/>
    <n v="30"/>
    <x v="0"/>
    <s v="44700S2A_MSIL1CCDM-MLB-CLSTA4470002 Sunny (10%-30%)"/>
    <n v="0"/>
    <s v="20230630T185400"/>
    <d v="1905-07-14T00:00:00"/>
    <s v="05"/>
    <d v="1900-01-18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9T00:00:00"/>
    <s v="11SKD"/>
    <s v="19:03:32 UTC"/>
    <n v="0.5"/>
    <x v="2"/>
    <s v="PNG"/>
    <x v="3"/>
    <x v="2"/>
    <n v="20.024999999999999"/>
    <n v="30"/>
    <x v="0"/>
    <s v="44700S2A_MSIL1CCDM-MLB-CLSTA4470002 Sunny (10%-30%)"/>
    <n v="0"/>
    <s v="20230630T185400"/>
    <d v="1905-07-14T00:00:00"/>
    <s v="05"/>
    <d v="1900-01-18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6T00:00:00"/>
    <s v="10SGH"/>
    <s v="18:53:51 UTC"/>
    <n v="0.1"/>
    <x v="2"/>
    <s v="PNG"/>
    <x v="3"/>
    <x v="2"/>
    <n v="0.05"/>
    <n v="10"/>
    <x v="0"/>
    <s v="44697S2A_MSIL1CCDM-MLB-CLSTA4469702 Sunny (10%-30%)"/>
    <n v="1"/>
    <s v="20230630T185400"/>
    <d v="1905-07-14T00:00:00"/>
    <s v="05"/>
    <d v="1900-01-15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6T00:00:00"/>
    <s v="11SKC"/>
    <s v="18:53:50 UTC"/>
    <n v="0"/>
    <x v="2"/>
    <s v="PNG"/>
    <x v="3"/>
    <x v="2"/>
    <n v="0.05"/>
    <n v="10"/>
    <x v="0"/>
    <s v="44697S2A_MSIL1CCDM-MLB-CLSTA4469702 Sunny (10%-30%)"/>
    <n v="0"/>
    <s v="20230630T185400"/>
    <d v="1905-07-14T00:00:00"/>
    <s v="05"/>
    <d v="1900-01-15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6T00:00:00"/>
    <s v="10SGJ"/>
    <s v="18:53:36 UTC"/>
    <n v="0.1"/>
    <x v="2"/>
    <s v="PNG"/>
    <x v="3"/>
    <x v="2"/>
    <n v="0.05"/>
    <n v="10"/>
    <x v="0"/>
    <s v="44697S2A_MSIL1CCDM-MLB-CLSTA4469702 Sunny (10%-30%)"/>
    <n v="0"/>
    <s v="20230630T185400"/>
    <d v="1905-07-14T00:00:00"/>
    <s v="05"/>
    <d v="1900-01-15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6T00:00:00"/>
    <s v="11SKD"/>
    <s v="18:53:36 UTC"/>
    <n v="0"/>
    <x v="2"/>
    <s v="PNG"/>
    <x v="3"/>
    <x v="2"/>
    <n v="0.05"/>
    <n v="10"/>
    <x v="0"/>
    <s v="44697S2A_MSIL1CCDM-MLB-CLSTA4469702 Sunny (10%-30%)"/>
    <n v="0"/>
    <s v="20230630T185400"/>
    <d v="1905-07-14T00:00:00"/>
    <s v="05"/>
    <d v="1900-01-15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4T00:00:00"/>
    <s v="10SGH"/>
    <s v="19:03:52 UTC"/>
    <n v="0"/>
    <x v="2"/>
    <s v="PNG"/>
    <x v="3"/>
    <x v="2"/>
    <n v="0"/>
    <n v="0"/>
    <x v="3"/>
    <s v="44695S2A_MSIL1CCDM-MLB-CLSTA4469501 Clear (0%)"/>
    <n v="1"/>
    <s v="20230630T185400"/>
    <d v="1905-07-14T00:00:00"/>
    <s v="05"/>
    <d v="1900-01-13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4T00:00:00"/>
    <s v="11SKC"/>
    <s v="19:03:51 UTC"/>
    <n v="0"/>
    <x v="2"/>
    <s v="PNG"/>
    <x v="3"/>
    <x v="2"/>
    <n v="0"/>
    <n v="0"/>
    <x v="3"/>
    <s v="44695S2A_MSIL1CCDM-MLB-CLSTA4469501 Clear (0%)"/>
    <n v="0"/>
    <s v="20230630T185400"/>
    <d v="1905-07-14T00:00:00"/>
    <s v="05"/>
    <d v="1900-01-13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4T00:00:00"/>
    <s v="10SGJ"/>
    <s v="19:03:37 UTC"/>
    <n v="0"/>
    <x v="2"/>
    <s v="PNG"/>
    <x v="3"/>
    <x v="2"/>
    <n v="0"/>
    <n v="0"/>
    <x v="3"/>
    <s v="44695S2A_MSIL1CCDM-MLB-CLSTA4469501 Clear (0%)"/>
    <n v="0"/>
    <s v="20230630T185400"/>
    <d v="1905-07-14T00:00:00"/>
    <s v="05"/>
    <d v="1900-01-13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4T00:00:00"/>
    <s v="11SKD"/>
    <s v="19:03:36 UTC"/>
    <n v="0"/>
    <x v="2"/>
    <s v="PNG"/>
    <x v="3"/>
    <x v="2"/>
    <n v="0"/>
    <n v="0"/>
    <x v="3"/>
    <s v="44695S2A_MSIL1CCDM-MLB-CLSTA4469501 Clear (0%)"/>
    <n v="0"/>
    <s v="20230630T185400"/>
    <d v="1905-07-14T00:00:00"/>
    <s v="05"/>
    <d v="1900-01-13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1T00:00:00"/>
    <s v="10SGH"/>
    <s v="18:53:55 UTC"/>
    <n v="37.200000000000003"/>
    <x v="2"/>
    <s v="PNG"/>
    <x v="3"/>
    <x v="2"/>
    <n v="42.5"/>
    <n v="50"/>
    <x v="1"/>
    <s v="44692S2A_MSIL1CCDM-MLB-CLSTA4469203 Cloudy (40%-90%)"/>
    <n v="1"/>
    <s v="20230630T185400"/>
    <d v="1905-07-14T00:00:00"/>
    <s v="05"/>
    <d v="1900-01-10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1T00:00:00"/>
    <s v="11SKC"/>
    <s v="18:53:54 UTC"/>
    <n v="43"/>
    <x v="2"/>
    <s v="PNG"/>
    <x v="3"/>
    <x v="2"/>
    <n v="42.5"/>
    <n v="50"/>
    <x v="1"/>
    <s v="44692S2A_MSIL1CCDM-MLB-CLSTA4469203 Cloudy (40%-90%)"/>
    <n v="0"/>
    <s v="20230630T185400"/>
    <d v="1905-07-14T00:00:00"/>
    <s v="05"/>
    <d v="1900-01-10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1T00:00:00"/>
    <s v="10SGJ"/>
    <s v="18:53:41 UTC"/>
    <n v="44.8"/>
    <x v="2"/>
    <s v="PNG"/>
    <x v="3"/>
    <x v="2"/>
    <n v="42.5"/>
    <n v="50"/>
    <x v="1"/>
    <s v="44692S2A_MSIL1CCDM-MLB-CLSTA4469203 Cloudy (40%-90%)"/>
    <n v="0"/>
    <s v="20230630T185400"/>
    <d v="1905-07-14T00:00:00"/>
    <s v="05"/>
    <d v="1900-01-10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11T00:00:00"/>
    <s v="11SKD"/>
    <s v="18:53:40 UTC"/>
    <n v="45"/>
    <x v="2"/>
    <s v="PNG"/>
    <x v="3"/>
    <x v="2"/>
    <n v="42.5"/>
    <n v="50"/>
    <x v="1"/>
    <s v="44692S2A_MSIL1CCDM-MLB-CLSTA4469203 Cloudy (40%-90%)"/>
    <n v="0"/>
    <s v="20230630T185400"/>
    <d v="1905-07-14T00:00:00"/>
    <s v="05"/>
    <d v="1900-01-10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9T00:00:00"/>
    <s v="10SGH"/>
    <s v="19:03:45 UTC"/>
    <n v="64.2"/>
    <x v="2"/>
    <s v="PNG"/>
    <x v="3"/>
    <x v="2"/>
    <n v="66.675000000000011"/>
    <n v="70"/>
    <x v="1"/>
    <s v="44690S2A_MSIL1CCDM-MLB-CLSTA4469003 Cloudy (40%-90%)"/>
    <n v="1"/>
    <s v="20230630T185400"/>
    <d v="1905-07-14T00:00:00"/>
    <s v="05"/>
    <s v="09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9T00:00:00"/>
    <s v="11SKC"/>
    <s v="19:03:44 UTC"/>
    <n v="67.099999999999994"/>
    <x v="2"/>
    <s v="PNG"/>
    <x v="3"/>
    <x v="2"/>
    <n v="66.675000000000011"/>
    <n v="70"/>
    <x v="1"/>
    <s v="44690S2A_MSIL1CCDM-MLB-CLSTA4469003 Cloudy (40%-90%)"/>
    <n v="0"/>
    <s v="20230630T185400"/>
    <d v="1905-07-14T00:00:00"/>
    <s v="05"/>
    <s v="09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9T00:00:00"/>
    <s v="10SGJ"/>
    <s v="19:03:30 UTC"/>
    <n v="69.5"/>
    <x v="2"/>
    <s v="PNG"/>
    <x v="3"/>
    <x v="2"/>
    <n v="66.675000000000011"/>
    <n v="70"/>
    <x v="1"/>
    <s v="44690S2A_MSIL1CCDM-MLB-CLSTA4469003 Cloudy (40%-90%)"/>
    <n v="0"/>
    <s v="20230630T185400"/>
    <d v="1905-07-14T00:00:00"/>
    <s v="05"/>
    <s v="09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9T00:00:00"/>
    <s v="11SKD"/>
    <s v="19:03:29 UTC"/>
    <n v="65.900000000000006"/>
    <x v="2"/>
    <s v="PNG"/>
    <x v="3"/>
    <x v="2"/>
    <n v="66.675000000000011"/>
    <n v="70"/>
    <x v="1"/>
    <s v="44690S2A_MSIL1CCDM-MLB-CLSTA4469003 Cloudy (40%-90%)"/>
    <n v="0"/>
    <s v="20230630T185400"/>
    <d v="1905-07-14T00:00:00"/>
    <s v="05"/>
    <s v="09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6T00:00:00"/>
    <s v="10SGH"/>
    <s v="18:53:48 UTC"/>
    <n v="17.899999999999999"/>
    <x v="2"/>
    <s v="PNG"/>
    <x v="3"/>
    <x v="2"/>
    <n v="18.675000000000001"/>
    <n v="20"/>
    <x v="0"/>
    <s v="44687S2A_MSIL1CCDM-MLB-CLSTA4468702 Sunny (10%-30%)"/>
    <n v="1"/>
    <s v="20230630T185400"/>
    <d v="1905-07-14T00:00:00"/>
    <s v="05"/>
    <s v="06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6T00:00:00"/>
    <s v="11SKC"/>
    <s v="18:53:47 UTC"/>
    <n v="7.6"/>
    <x v="2"/>
    <s v="PNG"/>
    <x v="3"/>
    <x v="2"/>
    <n v="18.675000000000001"/>
    <n v="20"/>
    <x v="0"/>
    <s v="44687S2A_MSIL1CCDM-MLB-CLSTA4468702 Sunny (10%-30%)"/>
    <n v="0"/>
    <s v="20230630T185400"/>
    <d v="1905-07-14T00:00:00"/>
    <s v="05"/>
    <s v="06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6T00:00:00"/>
    <s v="10SGJ"/>
    <s v="18:53:33 UTC"/>
    <n v="25.4"/>
    <x v="2"/>
    <s v="PNG"/>
    <x v="3"/>
    <x v="2"/>
    <n v="18.675000000000001"/>
    <n v="20"/>
    <x v="0"/>
    <s v="44687S2A_MSIL1CCDM-MLB-CLSTA4468702 Sunny (10%-30%)"/>
    <n v="0"/>
    <s v="20230630T185400"/>
    <d v="1905-07-14T00:00:00"/>
    <s v="05"/>
    <s v="06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6T00:00:00"/>
    <s v="11SKD"/>
    <s v="18:53:32 UTC"/>
    <n v="23.8"/>
    <x v="2"/>
    <s v="PNG"/>
    <x v="3"/>
    <x v="2"/>
    <n v="18.675000000000001"/>
    <n v="20"/>
    <x v="0"/>
    <s v="44687S2A_MSIL1CCDM-MLB-CLSTA4468702 Sunny (10%-30%)"/>
    <n v="0"/>
    <s v="20230630T185400"/>
    <d v="1905-07-14T00:00:00"/>
    <s v="05"/>
    <s v="06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4T00:00:00"/>
    <s v="10SGH"/>
    <s v="19:03:52 UTC"/>
    <n v="0"/>
    <x v="2"/>
    <s v="PNG"/>
    <x v="3"/>
    <x v="2"/>
    <n v="0"/>
    <n v="0"/>
    <x v="3"/>
    <s v="44685S2A_MSIL1CCDM-MLB-CLSTA4468501 Clear (0%)"/>
    <n v="1"/>
    <s v="20230630T185400"/>
    <d v="1905-07-14T00:00:00"/>
    <s v="05"/>
    <s v="04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4T00:00:00"/>
    <s v="11SKC"/>
    <s v="19:03:51 UTC"/>
    <n v="0"/>
    <x v="2"/>
    <s v="PNG"/>
    <x v="3"/>
    <x v="2"/>
    <n v="0"/>
    <n v="0"/>
    <x v="3"/>
    <s v="44685S2A_MSIL1CCDM-MLB-CLSTA4468501 Clear (0%)"/>
    <n v="0"/>
    <s v="20230630T185400"/>
    <d v="1905-07-14T00:00:00"/>
    <s v="05"/>
    <s v="04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4T00:00:00"/>
    <s v="10SGJ"/>
    <s v="19:03:38 UTC"/>
    <n v="0"/>
    <x v="2"/>
    <s v="PNG"/>
    <x v="3"/>
    <x v="2"/>
    <n v="0"/>
    <n v="0"/>
    <x v="3"/>
    <s v="44685S2A_MSIL1CCDM-MLB-CLSTA4468501 Clear (0%)"/>
    <n v="0"/>
    <s v="20230630T185400"/>
    <d v="1905-07-14T00:00:00"/>
    <s v="05"/>
    <s v="04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4T00:00:00"/>
    <s v="11SKD"/>
    <s v="19:03:37 UTC"/>
    <n v="0"/>
    <x v="2"/>
    <s v="PNG"/>
    <x v="3"/>
    <x v="2"/>
    <n v="0"/>
    <n v="0"/>
    <x v="3"/>
    <s v="44685S2A_MSIL1CCDM-MLB-CLSTA4468501 Clear (0%)"/>
    <n v="0"/>
    <s v="20230630T185400"/>
    <d v="1905-07-14T00:00:00"/>
    <s v="05"/>
    <s v="04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1T00:00:00"/>
    <s v="10SGH"/>
    <s v="18:53:57 UTC"/>
    <n v="0.7"/>
    <x v="2"/>
    <s v="PNG"/>
    <x v="3"/>
    <x v="2"/>
    <n v="0.95"/>
    <n v="10"/>
    <x v="0"/>
    <s v="44682S2A_MSIL1CCDM-MLB-CLSTA4468202 Sunny (10%-30%)"/>
    <n v="1"/>
    <s v="20230630T185400"/>
    <d v="1905-07-14T00:00:00"/>
    <s v="05"/>
    <s v="01"/>
    <s v="18"/>
    <s v="53"/>
    <s v="5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1T00:00:00"/>
    <s v="11SKC"/>
    <s v="18:53:56 UTC"/>
    <n v="1.2"/>
    <x v="2"/>
    <s v="PNG"/>
    <x v="3"/>
    <x v="2"/>
    <n v="0.95"/>
    <n v="10"/>
    <x v="0"/>
    <s v="44682S2A_MSIL1CCDM-MLB-CLSTA4468202 Sunny (10%-30%)"/>
    <n v="0"/>
    <s v="20230630T185400"/>
    <d v="1905-07-14T00:00:00"/>
    <s v="05"/>
    <s v="01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1T00:00:00"/>
    <s v="10SGJ"/>
    <s v="18:53:42 UTC"/>
    <n v="0.7"/>
    <x v="2"/>
    <s v="PNG"/>
    <x v="3"/>
    <x v="2"/>
    <n v="0.95"/>
    <n v="10"/>
    <x v="0"/>
    <s v="44682S2A_MSIL1CCDM-MLB-CLSTA4468202 Sunny (10%-30%)"/>
    <n v="0"/>
    <s v="20230630T185400"/>
    <d v="1905-07-14T00:00:00"/>
    <s v="05"/>
    <s v="01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5-01T00:00:00"/>
    <s v="11SKD"/>
    <s v="18:53:41 UTC"/>
    <n v="1.2"/>
    <x v="2"/>
    <s v="PNG"/>
    <x v="3"/>
    <x v="2"/>
    <n v="0.95"/>
    <n v="10"/>
    <x v="0"/>
    <s v="44682S2A_MSIL1CCDM-MLB-CLSTA4468202 Sunny (10%-30%)"/>
    <n v="0"/>
    <s v="20230630T185400"/>
    <d v="1905-07-14T00:00:00"/>
    <s v="05"/>
    <s v="01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9T00:00:00"/>
    <s v="10SGH"/>
    <s v="19:03:41 UTC"/>
    <n v="20.3"/>
    <x v="2"/>
    <s v="PNG"/>
    <x v="3"/>
    <x v="2"/>
    <n v="6.2"/>
    <n v="10"/>
    <x v="0"/>
    <s v="44680S2A_MSIL1CCDM-MLB-CLSTA4468002 Sunny (10%-30%)"/>
    <n v="1"/>
    <s v="20230630T185400"/>
    <d v="1905-07-14T00:00:00"/>
    <s v="04"/>
    <d v="1900-01-28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9T00:00:00"/>
    <s v="11SKC"/>
    <s v="19:03:40 UTC"/>
    <n v="4.3"/>
    <x v="2"/>
    <s v="PNG"/>
    <x v="3"/>
    <x v="2"/>
    <n v="6.2"/>
    <n v="10"/>
    <x v="0"/>
    <s v="44680S2A_MSIL1CCDM-MLB-CLSTA4468002 Sunny (10%-30%)"/>
    <n v="0"/>
    <s v="20230630T185400"/>
    <d v="1905-07-14T00:00:00"/>
    <s v="04"/>
    <d v="1900-01-28T00:00:00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9T00:00:00"/>
    <s v="10SGJ"/>
    <s v="19:03:26 UTC"/>
    <n v="0.2"/>
    <x v="2"/>
    <s v="PNG"/>
    <x v="3"/>
    <x v="2"/>
    <n v="6.2"/>
    <n v="10"/>
    <x v="0"/>
    <s v="44680S2A_MSIL1CCDM-MLB-CLSTA4468002 Sunny (10%-30%)"/>
    <n v="0"/>
    <s v="20230630T185400"/>
    <d v="1905-07-14T00:00:00"/>
    <s v="04"/>
    <d v="1900-01-28T00:00:00"/>
    <s v="19"/>
    <s v="03"/>
    <s v="2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9T00:00:00"/>
    <s v="11SKD"/>
    <s v="19:03:25 UTC"/>
    <n v="0"/>
    <x v="2"/>
    <s v="PNG"/>
    <x v="3"/>
    <x v="2"/>
    <n v="6.2"/>
    <n v="10"/>
    <x v="0"/>
    <s v="44680S2A_MSIL1CCDM-MLB-CLSTA4468002 Sunny (10%-30%)"/>
    <n v="0"/>
    <s v="20230630T185400"/>
    <d v="1905-07-14T00:00:00"/>
    <s v="04"/>
    <d v="1900-01-28T00:00:00"/>
    <s v="19"/>
    <s v="03"/>
    <s v="2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6T00:00:00"/>
    <s v="10SGH"/>
    <s v="18:53:45 UTC"/>
    <n v="16.399999999999999"/>
    <x v="2"/>
    <s v="PNG"/>
    <x v="3"/>
    <x v="2"/>
    <n v="13.674999999999999"/>
    <n v="20"/>
    <x v="0"/>
    <s v="44677S2A_MSIL1CCDM-MLB-CLSTA4467702 Sunny (10%-30%)"/>
    <n v="1"/>
    <s v="20230630T185400"/>
    <d v="1905-07-14T00:00:00"/>
    <s v="04"/>
    <d v="1900-01-25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6T00:00:00"/>
    <s v="11SKC"/>
    <s v="18:53:44 UTC"/>
    <n v="10.6"/>
    <x v="2"/>
    <s v="PNG"/>
    <x v="3"/>
    <x v="2"/>
    <n v="13.674999999999999"/>
    <n v="20"/>
    <x v="0"/>
    <s v="44677S2A_MSIL1CCDM-MLB-CLSTA4467702 Sunny (10%-30%)"/>
    <n v="0"/>
    <s v="20230630T185400"/>
    <d v="1905-07-14T00:00:00"/>
    <s v="04"/>
    <d v="1900-01-25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6T00:00:00"/>
    <s v="11SKD"/>
    <s v="18:53:30 UTC"/>
    <n v="15.3"/>
    <x v="2"/>
    <s v="PNG"/>
    <x v="3"/>
    <x v="2"/>
    <n v="13.674999999999999"/>
    <n v="20"/>
    <x v="0"/>
    <s v="44677S2A_MSIL1CCDM-MLB-CLSTA4467702 Sunny (10%-30%)"/>
    <n v="0"/>
    <s v="20230630T185400"/>
    <d v="1905-07-14T00:00:00"/>
    <s v="04"/>
    <d v="1900-01-25T00:00:00"/>
    <s v="18"/>
    <s v="5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6T00:00:00"/>
    <s v="10SGJ"/>
    <s v="18:53:30 UTC"/>
    <n v="12.4"/>
    <x v="2"/>
    <s v="PNG"/>
    <x v="3"/>
    <x v="2"/>
    <n v="13.674999999999999"/>
    <n v="20"/>
    <x v="0"/>
    <s v="44677S2A_MSIL1CCDM-MLB-CLSTA4467702 Sunny (10%-30%)"/>
    <n v="0"/>
    <s v="20230630T185400"/>
    <d v="1905-07-14T00:00:00"/>
    <s v="04"/>
    <d v="1900-01-25T00:00:00"/>
    <s v="18"/>
    <s v="5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4T00:00:00"/>
    <s v="10SGH"/>
    <s v="19:03:52 UTC"/>
    <n v="3.5"/>
    <x v="2"/>
    <s v="PNG"/>
    <x v="3"/>
    <x v="2"/>
    <n v="1.4749999999999999"/>
    <n v="10"/>
    <x v="0"/>
    <s v="44675S2A_MSIL1CCDM-MLB-CLSTA4467502 Sunny (10%-30%)"/>
    <n v="1"/>
    <s v="20230630T185400"/>
    <d v="1905-07-14T00:00:00"/>
    <s v="04"/>
    <d v="1900-01-23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4T00:00:00"/>
    <s v="11SKC"/>
    <s v="19:03:52 UTC"/>
    <n v="2.2000000000000002"/>
    <x v="2"/>
    <s v="PNG"/>
    <x v="3"/>
    <x v="2"/>
    <n v="1.4749999999999999"/>
    <n v="10"/>
    <x v="0"/>
    <s v="44675S2A_MSIL1CCDM-MLB-CLSTA4467502 Sunny (10%-30%)"/>
    <n v="0"/>
    <s v="20230630T185400"/>
    <d v="1905-07-14T00:00:00"/>
    <s v="04"/>
    <d v="1900-01-23T00:00:00"/>
    <s v="19"/>
    <s v="0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4T00:00:00"/>
    <s v="10SGJ"/>
    <s v="19:03:38 UTC"/>
    <n v="0.1"/>
    <x v="2"/>
    <s v="PNG"/>
    <x v="3"/>
    <x v="2"/>
    <n v="1.4749999999999999"/>
    <n v="10"/>
    <x v="0"/>
    <s v="44675S2A_MSIL1CCDM-MLB-CLSTA4467502 Sunny (10%-30%)"/>
    <n v="0"/>
    <s v="20230630T185400"/>
    <d v="1905-07-14T00:00:00"/>
    <s v="04"/>
    <d v="1900-01-23T00:00:00"/>
    <s v="19"/>
    <s v="0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4T00:00:00"/>
    <s v="11SKD"/>
    <s v="19:03:37 UTC"/>
    <n v="0.1"/>
    <x v="2"/>
    <s v="PNG"/>
    <x v="3"/>
    <x v="2"/>
    <n v="1.4749999999999999"/>
    <n v="10"/>
    <x v="0"/>
    <s v="44675S2A_MSIL1CCDM-MLB-CLSTA4467502 Sunny (10%-30%)"/>
    <n v="0"/>
    <s v="20230630T185400"/>
    <d v="1905-07-14T00:00:00"/>
    <s v="04"/>
    <d v="1900-01-23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1T00:00:00"/>
    <s v="10SGH"/>
    <s v="18:53:56 UTC"/>
    <n v="94.5"/>
    <x v="2"/>
    <s v="PNG"/>
    <x v="3"/>
    <x v="2"/>
    <n v="73.924999999999997"/>
    <n v="80"/>
    <x v="1"/>
    <s v="44672S2A_MSIL1CCDM-MLB-CLSTA4467203 Cloudy (40%-90%)"/>
    <n v="1"/>
    <s v="20230630T185400"/>
    <d v="1905-07-14T00:00:00"/>
    <s v="04"/>
    <d v="1900-01-20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1T00:00:00"/>
    <s v="11SKC"/>
    <s v="18:53:55 UTC"/>
    <n v="81.400000000000006"/>
    <x v="2"/>
    <s v="PNG"/>
    <x v="3"/>
    <x v="2"/>
    <n v="73.924999999999997"/>
    <n v="80"/>
    <x v="1"/>
    <s v="44672S2A_MSIL1CCDM-MLB-CLSTA4467203 Cloudy (40%-90%)"/>
    <n v="0"/>
    <s v="20230630T185400"/>
    <d v="1905-07-14T00:00:00"/>
    <s v="04"/>
    <d v="1900-01-20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1T00:00:00"/>
    <s v="10SGJ"/>
    <s v="18:53:42 UTC"/>
    <n v="65"/>
    <x v="2"/>
    <s v="PNG"/>
    <x v="3"/>
    <x v="2"/>
    <n v="73.924999999999997"/>
    <n v="80"/>
    <x v="1"/>
    <s v="44672S2A_MSIL1CCDM-MLB-CLSTA4467203 Cloudy (40%-90%)"/>
    <n v="0"/>
    <s v="20230630T185400"/>
    <d v="1905-07-14T00:00:00"/>
    <s v="04"/>
    <d v="1900-01-20T00:00:00"/>
    <s v="18"/>
    <s v="5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21T00:00:00"/>
    <s v="11SKD"/>
    <s v="18:53:41 UTC"/>
    <n v="54.8"/>
    <x v="2"/>
    <s v="PNG"/>
    <x v="3"/>
    <x v="2"/>
    <n v="73.924999999999997"/>
    <n v="80"/>
    <x v="1"/>
    <s v="44672S2A_MSIL1CCDM-MLB-CLSTA4467203 Cloudy (40%-90%)"/>
    <n v="0"/>
    <s v="20230630T185400"/>
    <d v="1905-07-14T00:00:00"/>
    <s v="04"/>
    <d v="1900-01-20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9T00:00:00"/>
    <s v="10SGH"/>
    <s v="19:03:43 UTC"/>
    <n v="90.6"/>
    <x v="2"/>
    <s v="PNG"/>
    <x v="3"/>
    <x v="2"/>
    <n v="77.850000000000009"/>
    <n v="80"/>
    <x v="1"/>
    <s v="44670S2A_MSIL1CCDM-MLB-CLSTA4467003 Cloudy (40%-90%)"/>
    <n v="1"/>
    <s v="20230630T185400"/>
    <d v="1905-07-14T00:00:00"/>
    <s v="04"/>
    <d v="1900-01-18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9T00:00:00"/>
    <s v="11SKC"/>
    <s v="19:03:42 UTC"/>
    <n v="85.7"/>
    <x v="2"/>
    <s v="PNG"/>
    <x v="3"/>
    <x v="2"/>
    <n v="77.850000000000009"/>
    <n v="80"/>
    <x v="1"/>
    <s v="44670S2A_MSIL1CCDM-MLB-CLSTA4467003 Cloudy (40%-90%)"/>
    <n v="0"/>
    <s v="20230630T185400"/>
    <d v="1905-07-14T00:00:00"/>
    <s v="04"/>
    <d v="1900-01-18T00:00:00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9T00:00:00"/>
    <s v="10SGJ"/>
    <s v="19:03:28 UTC"/>
    <n v="70.8"/>
    <x v="2"/>
    <s v="PNG"/>
    <x v="3"/>
    <x v="2"/>
    <n v="77.850000000000009"/>
    <n v="80"/>
    <x v="1"/>
    <s v="44670S2A_MSIL1CCDM-MLB-CLSTA4467003 Cloudy (40%-90%)"/>
    <n v="0"/>
    <s v="20230630T185400"/>
    <d v="1905-07-14T00:00:00"/>
    <s v="04"/>
    <d v="1900-01-18T00:00:00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9T00:00:00"/>
    <s v="11SKD"/>
    <s v="19:03:28 UTC"/>
    <n v="64.3"/>
    <x v="2"/>
    <s v="PNG"/>
    <x v="3"/>
    <x v="2"/>
    <n v="77.850000000000009"/>
    <n v="80"/>
    <x v="1"/>
    <s v="44670S2A_MSIL1CCDM-MLB-CLSTA4467003 Cloudy (40%-90%)"/>
    <n v="0"/>
    <s v="20230630T185400"/>
    <d v="1905-07-14T00:00:00"/>
    <s v="04"/>
    <d v="1900-01-18T00:00:00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6T00:00:00"/>
    <s v="10SGH"/>
    <s v="18:53:48 UTC"/>
    <n v="74"/>
    <x v="2"/>
    <s v="PNG"/>
    <x v="3"/>
    <x v="2"/>
    <n v="61.074999999999996"/>
    <n v="70"/>
    <x v="1"/>
    <s v="44667S2A_MSIL1CCDM-MLB-CLSTA4466703 Cloudy (40%-90%)"/>
    <n v="1"/>
    <s v="20230630T185400"/>
    <d v="1905-07-14T00:00:00"/>
    <s v="04"/>
    <d v="1900-01-15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6T00:00:00"/>
    <s v="11SKC"/>
    <s v="18:53:47 UTC"/>
    <n v="65.7"/>
    <x v="2"/>
    <s v="PNG"/>
    <x v="3"/>
    <x v="2"/>
    <n v="61.074999999999996"/>
    <n v="70"/>
    <x v="1"/>
    <s v="44667S2A_MSIL1CCDM-MLB-CLSTA4466703 Cloudy (40%-90%)"/>
    <n v="0"/>
    <s v="20230630T185400"/>
    <d v="1905-07-14T00:00:00"/>
    <s v="04"/>
    <d v="1900-01-15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6T00:00:00"/>
    <s v="10SGJ"/>
    <s v="18:53:33 UTC"/>
    <n v="57"/>
    <x v="2"/>
    <s v="PNG"/>
    <x v="3"/>
    <x v="2"/>
    <n v="61.074999999999996"/>
    <n v="70"/>
    <x v="1"/>
    <s v="44667S2A_MSIL1CCDM-MLB-CLSTA4466703 Cloudy (40%-90%)"/>
    <n v="0"/>
    <s v="20230630T185400"/>
    <d v="1905-07-14T00:00:00"/>
    <s v="04"/>
    <d v="1900-01-15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6T00:00:00"/>
    <s v="11SKD"/>
    <s v="18:53:32 UTC"/>
    <n v="47.6"/>
    <x v="2"/>
    <s v="PNG"/>
    <x v="3"/>
    <x v="2"/>
    <n v="61.074999999999996"/>
    <n v="70"/>
    <x v="1"/>
    <s v="44667S2A_MSIL1CCDM-MLB-CLSTA4466703 Cloudy (40%-90%)"/>
    <n v="0"/>
    <s v="20230630T185400"/>
    <d v="1905-07-14T00:00:00"/>
    <s v="04"/>
    <d v="1900-01-15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4T00:00:00"/>
    <s v="10SGH"/>
    <s v="19:03:51 UTC"/>
    <n v="85.7"/>
    <x v="2"/>
    <s v="PNG"/>
    <x v="3"/>
    <x v="2"/>
    <n v="66.25"/>
    <n v="70"/>
    <x v="1"/>
    <s v="44665S2A_MSIL1CCDM-MLB-CLSTA4466503 Cloudy (40%-90%)"/>
    <n v="1"/>
    <s v="20230630T185400"/>
    <d v="1905-07-14T00:00:00"/>
    <s v="04"/>
    <d v="1900-01-13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4T00:00:00"/>
    <s v="11SKC"/>
    <s v="19:03:50 UTC"/>
    <n v="82.6"/>
    <x v="2"/>
    <s v="PNG"/>
    <x v="3"/>
    <x v="2"/>
    <n v="66.25"/>
    <n v="70"/>
    <x v="1"/>
    <s v="44665S2A_MSIL1CCDM-MLB-CLSTA4466503 Cloudy (40%-90%)"/>
    <n v="0"/>
    <s v="20230630T185400"/>
    <d v="1905-07-14T00:00:00"/>
    <s v="04"/>
    <d v="1900-01-13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4T00:00:00"/>
    <s v="10SGJ"/>
    <s v="19:03:36 UTC"/>
    <n v="48.1"/>
    <x v="2"/>
    <s v="PNG"/>
    <x v="3"/>
    <x v="2"/>
    <n v="66.25"/>
    <n v="70"/>
    <x v="1"/>
    <s v="44665S2A_MSIL1CCDM-MLB-CLSTA4466503 Cloudy (40%-90%)"/>
    <n v="0"/>
    <s v="20230630T185400"/>
    <d v="1905-07-14T00:00:00"/>
    <s v="04"/>
    <d v="1900-01-13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4T00:00:00"/>
    <s v="11SKD"/>
    <s v="19:03:35 UTC"/>
    <n v="48.6"/>
    <x v="2"/>
    <s v="PNG"/>
    <x v="3"/>
    <x v="2"/>
    <n v="66.25"/>
    <n v="70"/>
    <x v="1"/>
    <s v="44665S2A_MSIL1CCDM-MLB-CLSTA4466503 Cloudy (40%-90%)"/>
    <n v="0"/>
    <s v="20230630T185400"/>
    <d v="1905-07-14T00:00:00"/>
    <s v="04"/>
    <d v="1900-01-13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1T00:00:00"/>
    <s v="10SGH"/>
    <s v="18:53:54 UTC"/>
    <n v="93.7"/>
    <x v="2"/>
    <s v="PNG"/>
    <x v="3"/>
    <x v="2"/>
    <n v="75.850000000000009"/>
    <n v="80"/>
    <x v="1"/>
    <s v="44662S2A_MSIL1CCDM-MLB-CLSTA4466203 Cloudy (40%-90%)"/>
    <n v="1"/>
    <s v="20230630T185400"/>
    <d v="1905-07-14T00:00:00"/>
    <s v="04"/>
    <d v="1900-01-10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1T00:00:00"/>
    <s v="11SKC"/>
    <s v="18:53:53 UTC"/>
    <n v="90.4"/>
    <x v="2"/>
    <s v="PNG"/>
    <x v="3"/>
    <x v="2"/>
    <n v="75.850000000000009"/>
    <n v="80"/>
    <x v="1"/>
    <s v="44662S2A_MSIL1CCDM-MLB-CLSTA4466203 Cloudy (40%-90%)"/>
    <n v="0"/>
    <s v="20230630T185400"/>
    <d v="1905-07-14T00:00:00"/>
    <s v="04"/>
    <d v="1900-01-10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1T00:00:00"/>
    <s v="10SGJ"/>
    <s v="18:53:39 UTC"/>
    <n v="63"/>
    <x v="2"/>
    <s v="PNG"/>
    <x v="3"/>
    <x v="2"/>
    <n v="75.850000000000009"/>
    <n v="80"/>
    <x v="1"/>
    <s v="44662S2A_MSIL1CCDM-MLB-CLSTA4466203 Cloudy (40%-90%)"/>
    <n v="0"/>
    <s v="20230630T185400"/>
    <d v="1905-07-14T00:00:00"/>
    <s v="04"/>
    <d v="1900-01-10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11T00:00:00"/>
    <s v="11SKD"/>
    <s v="18:53:38 UTC"/>
    <n v="56.3"/>
    <x v="2"/>
    <s v="PNG"/>
    <x v="3"/>
    <x v="2"/>
    <n v="75.850000000000009"/>
    <n v="80"/>
    <x v="1"/>
    <s v="44662S2A_MSIL1CCDM-MLB-CLSTA4466203 Cloudy (40%-90%)"/>
    <n v="0"/>
    <s v="20230630T185400"/>
    <d v="1905-07-14T00:00:00"/>
    <s v="04"/>
    <d v="1900-01-10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9T00:00:00"/>
    <s v="10SGH"/>
    <s v="19:03:44 UTC"/>
    <n v="0"/>
    <x v="2"/>
    <s v="PNG"/>
    <x v="3"/>
    <x v="2"/>
    <n v="7.5000000000000011E-2"/>
    <n v="10"/>
    <x v="0"/>
    <s v="44660S2A_MSIL1CCDM-MLB-CLSTA4466002 Sunny (10%-30%)"/>
    <n v="1"/>
    <s v="20230630T185400"/>
    <d v="1905-07-14T00:00:00"/>
    <s v="04"/>
    <s v="09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9T00:00:00"/>
    <s v="11SKC"/>
    <s v="19:03:43 UTC"/>
    <n v="0"/>
    <x v="2"/>
    <s v="PNG"/>
    <x v="3"/>
    <x v="2"/>
    <n v="7.5000000000000011E-2"/>
    <n v="10"/>
    <x v="0"/>
    <s v="44660S2A_MSIL1CCDM-MLB-CLSTA4466002 Sunny (10%-30%)"/>
    <n v="0"/>
    <s v="20230630T185400"/>
    <d v="1905-07-14T00:00:00"/>
    <s v="04"/>
    <s v="09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9T00:00:00"/>
    <s v="10SGJ"/>
    <s v="19:03:30 UTC"/>
    <n v="0.2"/>
    <x v="2"/>
    <s v="PNG"/>
    <x v="3"/>
    <x v="2"/>
    <n v="7.5000000000000011E-2"/>
    <n v="10"/>
    <x v="0"/>
    <s v="44660S2A_MSIL1CCDM-MLB-CLSTA4466002 Sunny (10%-30%)"/>
    <n v="0"/>
    <s v="20230630T185400"/>
    <d v="1905-07-14T00:00:00"/>
    <s v="04"/>
    <s v="09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9T00:00:00"/>
    <s v="11SKD"/>
    <s v="19:03:29 UTC"/>
    <n v="0.1"/>
    <x v="2"/>
    <s v="PNG"/>
    <x v="3"/>
    <x v="2"/>
    <n v="7.5000000000000011E-2"/>
    <n v="10"/>
    <x v="0"/>
    <s v="44660S2A_MSIL1CCDM-MLB-CLSTA4466002 Sunny (10%-30%)"/>
    <n v="0"/>
    <s v="20230630T185400"/>
    <d v="1905-07-14T00:00:00"/>
    <s v="04"/>
    <s v="09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6T00:00:00"/>
    <s v="10SGH"/>
    <s v="18:53:48 UTC"/>
    <n v="0"/>
    <x v="2"/>
    <s v="PNG"/>
    <x v="3"/>
    <x v="2"/>
    <n v="0"/>
    <n v="0"/>
    <x v="3"/>
    <s v="44657S2A_MSIL1CCDM-MLB-CLSTA4465701 Clear (0%)"/>
    <n v="1"/>
    <s v="20230630T185400"/>
    <d v="1905-07-14T00:00:00"/>
    <s v="04"/>
    <s v="06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6T00:00:00"/>
    <s v="11SKC"/>
    <s v="18:53:47 UTC"/>
    <n v="0"/>
    <x v="2"/>
    <s v="PNG"/>
    <x v="3"/>
    <x v="2"/>
    <n v="0"/>
    <n v="0"/>
    <x v="3"/>
    <s v="44657S2A_MSIL1CCDM-MLB-CLSTA4465701 Clear (0%)"/>
    <n v="0"/>
    <s v="20230630T185400"/>
    <d v="1905-07-14T00:00:00"/>
    <s v="04"/>
    <s v="06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6T00:00:00"/>
    <s v="10SGJ"/>
    <s v="18:53:34 UTC"/>
    <n v="0"/>
    <x v="2"/>
    <s v="PNG"/>
    <x v="3"/>
    <x v="2"/>
    <n v="0"/>
    <n v="0"/>
    <x v="3"/>
    <s v="44657S2A_MSIL1CCDM-MLB-CLSTA4465701 Clear (0%)"/>
    <n v="0"/>
    <s v="20230630T185400"/>
    <d v="1905-07-14T00:00:00"/>
    <s v="04"/>
    <s v="06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6T00:00:00"/>
    <s v="11SKD"/>
    <s v="18:53:33 UTC"/>
    <n v="0"/>
    <x v="2"/>
    <s v="PNG"/>
    <x v="3"/>
    <x v="2"/>
    <n v="0"/>
    <n v="0"/>
    <x v="3"/>
    <s v="44657S2A_MSIL1CCDM-MLB-CLSTA4465701 Clear (0%)"/>
    <n v="0"/>
    <s v="20230630T185400"/>
    <d v="1905-07-14T00:00:00"/>
    <s v="04"/>
    <s v="06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4T00:00:00"/>
    <s v="10SGH"/>
    <s v="19:03:49 UTC"/>
    <n v="54.3"/>
    <x v="2"/>
    <s v="PNG"/>
    <x v="3"/>
    <x v="2"/>
    <n v="53.524999999999999"/>
    <n v="60"/>
    <x v="1"/>
    <s v="44655S2A_MSIL1CCDM-MLB-CLSTA4465503 Cloudy (40%-90%)"/>
    <n v="1"/>
    <s v="20230630T185400"/>
    <d v="1905-07-14T00:00:00"/>
    <s v="04"/>
    <s v="04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4T00:00:00"/>
    <s v="11SKC"/>
    <s v="19:03:48 UTC"/>
    <n v="40.4"/>
    <x v="2"/>
    <s v="PNG"/>
    <x v="3"/>
    <x v="2"/>
    <n v="53.524999999999999"/>
    <n v="60"/>
    <x v="1"/>
    <s v="44655S2A_MSIL1CCDM-MLB-CLSTA4465503 Cloudy (40%-90%)"/>
    <n v="0"/>
    <s v="20230630T185400"/>
    <d v="1905-07-14T00:00:00"/>
    <s v="04"/>
    <s v="04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4T00:00:00"/>
    <s v="10SGJ"/>
    <s v="19:03:34 UTC"/>
    <n v="60.9"/>
    <x v="2"/>
    <s v="PNG"/>
    <x v="3"/>
    <x v="2"/>
    <n v="53.524999999999999"/>
    <n v="60"/>
    <x v="1"/>
    <s v="44655S2A_MSIL1CCDM-MLB-CLSTA4465503 Cloudy (40%-90%)"/>
    <n v="0"/>
    <s v="20230630T185400"/>
    <d v="1905-07-14T00:00:00"/>
    <s v="04"/>
    <s v="04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4T00:00:00"/>
    <s v="11SKD"/>
    <s v="19:03:34 UTC"/>
    <n v="58.5"/>
    <x v="2"/>
    <s v="PNG"/>
    <x v="3"/>
    <x v="2"/>
    <n v="53.524999999999999"/>
    <n v="60"/>
    <x v="1"/>
    <s v="44655S2A_MSIL1CCDM-MLB-CLSTA4465503 Cloudy (40%-90%)"/>
    <n v="0"/>
    <s v="20230630T185400"/>
    <d v="1905-07-14T00:00:00"/>
    <s v="04"/>
    <s v="04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1T00:00:00"/>
    <s v="10SGH"/>
    <s v="18:53:54 UTC"/>
    <n v="0"/>
    <x v="2"/>
    <s v="PNG"/>
    <x v="3"/>
    <x v="2"/>
    <n v="0"/>
    <n v="0"/>
    <x v="3"/>
    <s v="44652S2A_MSIL1CCDM-MLB-CLSTA4465201 Clear (0%)"/>
    <n v="1"/>
    <s v="20230630T185400"/>
    <d v="1905-07-14T00:00:00"/>
    <s v="04"/>
    <s v="01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1T00:00:00"/>
    <s v="11SKC"/>
    <s v="18:53:53 UTC"/>
    <n v="0"/>
    <x v="2"/>
    <s v="PNG"/>
    <x v="3"/>
    <x v="2"/>
    <n v="0"/>
    <n v="0"/>
    <x v="3"/>
    <s v="44652S2A_MSIL1CCDM-MLB-CLSTA4465201 Clear (0%)"/>
    <n v="0"/>
    <s v="20230630T185400"/>
    <d v="1905-07-14T00:00:00"/>
    <s v="04"/>
    <s v="01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1T00:00:00"/>
    <s v="10SGJ"/>
    <s v="18:53:39 UTC"/>
    <n v="0"/>
    <x v="2"/>
    <s v="PNG"/>
    <x v="3"/>
    <x v="2"/>
    <n v="0"/>
    <n v="0"/>
    <x v="3"/>
    <s v="44652S2A_MSIL1CCDM-MLB-CLSTA4465201 Clear (0%)"/>
    <n v="0"/>
    <s v="20230630T185400"/>
    <d v="1905-07-14T00:00:00"/>
    <s v="04"/>
    <s v="01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4-01T00:00:00"/>
    <s v="11SKD"/>
    <s v="18:53:38 UTC"/>
    <n v="0"/>
    <x v="2"/>
    <s v="PNG"/>
    <x v="3"/>
    <x v="2"/>
    <n v="0"/>
    <n v="0"/>
    <x v="3"/>
    <s v="44652S2A_MSIL1CCDM-MLB-CLSTA4465201 Clear (0%)"/>
    <n v="0"/>
    <s v="20230630T185400"/>
    <d v="1905-07-14T00:00:00"/>
    <s v="04"/>
    <s v="01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30T00:00:00"/>
    <s v="10SGH"/>
    <s v="19:03:44 UTC"/>
    <n v="74.099999999999994"/>
    <x v="2"/>
    <s v="PNG"/>
    <x v="3"/>
    <x v="2"/>
    <n v="69.525000000000006"/>
    <n v="70"/>
    <x v="1"/>
    <s v="44650S2A_MSIL1CCDM-MLB-CLSTA4465003 Cloudy (40%-90%)"/>
    <n v="1"/>
    <s v="20230630T185400"/>
    <d v="1905-07-14T00:00:00"/>
    <s v="03"/>
    <d v="1900-01-29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30T00:00:00"/>
    <s v="11SKC"/>
    <s v="19:03:43 UTC"/>
    <n v="61.1"/>
    <x v="2"/>
    <s v="PNG"/>
    <x v="3"/>
    <x v="2"/>
    <n v="69.525000000000006"/>
    <n v="70"/>
    <x v="1"/>
    <s v="44650S2A_MSIL1CCDM-MLB-CLSTA4465003 Cloudy (40%-90%)"/>
    <n v="0"/>
    <s v="20230630T185400"/>
    <d v="1905-07-14T00:00:00"/>
    <s v="03"/>
    <d v="1900-01-29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30T00:00:00"/>
    <s v="10SGJ"/>
    <s v="19:03:30 UTC"/>
    <n v="74.400000000000006"/>
    <x v="2"/>
    <s v="PNG"/>
    <x v="3"/>
    <x v="2"/>
    <n v="69.525000000000006"/>
    <n v="70"/>
    <x v="1"/>
    <s v="44650S2A_MSIL1CCDM-MLB-CLSTA4465003 Cloudy (40%-90%)"/>
    <n v="0"/>
    <s v="20230630T185400"/>
    <d v="1905-07-14T00:00:00"/>
    <s v="03"/>
    <d v="1900-01-29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30T00:00:00"/>
    <s v="11SKD"/>
    <s v="19:03:29 UTC"/>
    <n v="68.5"/>
    <x v="2"/>
    <s v="PNG"/>
    <x v="3"/>
    <x v="2"/>
    <n v="69.525000000000006"/>
    <n v="70"/>
    <x v="1"/>
    <s v="44650S2A_MSIL1CCDM-MLB-CLSTA4465003 Cloudy (40%-90%)"/>
    <n v="0"/>
    <s v="20230630T185400"/>
    <d v="1905-07-14T00:00:00"/>
    <s v="03"/>
    <d v="1900-01-29T00:00:00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7T00:00:00"/>
    <s v="10SGH"/>
    <s v="18:53:49 UTC"/>
    <n v="12.1"/>
    <x v="2"/>
    <s v="PNG"/>
    <x v="3"/>
    <x v="2"/>
    <n v="8.85"/>
    <n v="10"/>
    <x v="0"/>
    <s v="44647S2A_MSIL1CCDM-MLB-CLSTA4464702 Sunny (10%-30%)"/>
    <n v="1"/>
    <s v="20230630T185400"/>
    <d v="1905-07-14T00:00:00"/>
    <s v="03"/>
    <d v="1900-01-26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7T00:00:00"/>
    <s v="11SKC"/>
    <s v="18:53:48 UTC"/>
    <n v="6.7"/>
    <x v="2"/>
    <s v="PNG"/>
    <x v="3"/>
    <x v="2"/>
    <n v="8.85"/>
    <n v="10"/>
    <x v="0"/>
    <s v="44647S2A_MSIL1CCDM-MLB-CLSTA4464702 Sunny (10%-30%)"/>
    <n v="0"/>
    <s v="20230630T185400"/>
    <d v="1905-07-14T00:00:00"/>
    <s v="03"/>
    <d v="1900-01-26T00:00:00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7T00:00:00"/>
    <s v="10SGJ"/>
    <s v="18:53:34 UTC"/>
    <n v="7.1"/>
    <x v="2"/>
    <s v="PNG"/>
    <x v="3"/>
    <x v="2"/>
    <n v="8.85"/>
    <n v="10"/>
    <x v="0"/>
    <s v="44647S2A_MSIL1CCDM-MLB-CLSTA4464702 Sunny (10%-30%)"/>
    <n v="0"/>
    <s v="20230630T185400"/>
    <d v="1905-07-14T00:00:00"/>
    <s v="03"/>
    <d v="1900-01-26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7T00:00:00"/>
    <s v="11SKD"/>
    <s v="18:53:33 UTC"/>
    <n v="9.5"/>
    <x v="2"/>
    <s v="PNG"/>
    <x v="3"/>
    <x v="2"/>
    <n v="8.85"/>
    <n v="10"/>
    <x v="0"/>
    <s v="44647S2A_MSIL1CCDM-MLB-CLSTA4464702 Sunny (10%-30%)"/>
    <n v="0"/>
    <s v="20230630T185400"/>
    <d v="1905-07-14T00:00:00"/>
    <s v="03"/>
    <d v="1900-01-26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5T00:00:00"/>
    <s v="10SGH"/>
    <s v="19:03:50 UTC"/>
    <n v="1.8"/>
    <x v="2"/>
    <s v="PNG"/>
    <x v="3"/>
    <x v="2"/>
    <n v="0.52500000000000002"/>
    <n v="10"/>
    <x v="0"/>
    <s v="44645S2A_MSIL1CCDM-MLB-CLSTA4464502 Sunny (10%-30%)"/>
    <n v="1"/>
    <s v="20230630T185400"/>
    <d v="1905-07-14T00:00:00"/>
    <s v="03"/>
    <d v="1900-01-24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5T00:00:00"/>
    <s v="11SKC"/>
    <s v="19:03:49 UTC"/>
    <n v="0.3"/>
    <x v="2"/>
    <s v="PNG"/>
    <x v="3"/>
    <x v="2"/>
    <n v="0.52500000000000002"/>
    <n v="10"/>
    <x v="0"/>
    <s v="44645S2A_MSIL1CCDM-MLB-CLSTA4464502 Sunny (10%-30%)"/>
    <n v="0"/>
    <s v="20230630T185400"/>
    <d v="1905-07-14T00:00:00"/>
    <s v="03"/>
    <d v="1900-01-24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5T00:00:00"/>
    <s v="10SGJ"/>
    <s v="19:03:36 UTC"/>
    <n v="0"/>
    <x v="2"/>
    <s v="PNG"/>
    <x v="3"/>
    <x v="2"/>
    <n v="0.52500000000000002"/>
    <n v="10"/>
    <x v="0"/>
    <s v="44645S2A_MSIL1CCDM-MLB-CLSTA4464502 Sunny (10%-30%)"/>
    <n v="0"/>
    <s v="20230630T185400"/>
    <d v="1905-07-14T00:00:00"/>
    <s v="03"/>
    <d v="1900-01-24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5T00:00:00"/>
    <s v="11SKD"/>
    <s v="19:03:35 UTC"/>
    <n v="0"/>
    <x v="2"/>
    <s v="PNG"/>
    <x v="3"/>
    <x v="2"/>
    <n v="0.52500000000000002"/>
    <n v="10"/>
    <x v="0"/>
    <s v="44645S2A_MSIL1CCDM-MLB-CLSTA4464502 Sunny (10%-30%)"/>
    <n v="0"/>
    <s v="20230630T185400"/>
    <d v="1905-07-14T00:00:00"/>
    <s v="03"/>
    <d v="1900-01-24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2T00:00:00"/>
    <s v="10SGH"/>
    <s v="18:53:55 UTC"/>
    <n v="0"/>
    <x v="2"/>
    <s v="PNG"/>
    <x v="3"/>
    <x v="2"/>
    <n v="7.5000000000000011E-2"/>
    <n v="10"/>
    <x v="0"/>
    <s v="44642S2A_MSIL1CCDM-MLB-CLSTA4464202 Sunny (10%-30%)"/>
    <n v="1"/>
    <s v="20230630T185400"/>
    <d v="1905-07-14T00:00:00"/>
    <s v="03"/>
    <d v="1900-01-21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2T00:00:00"/>
    <s v="11SKC"/>
    <s v="18:53:54 UTC"/>
    <n v="0"/>
    <x v="2"/>
    <s v="PNG"/>
    <x v="3"/>
    <x v="2"/>
    <n v="7.5000000000000011E-2"/>
    <n v="10"/>
    <x v="0"/>
    <s v="44642S2A_MSIL1CCDM-MLB-CLSTA4464202 Sunny (10%-30%)"/>
    <n v="0"/>
    <s v="20230630T185400"/>
    <d v="1905-07-14T00:00:00"/>
    <s v="03"/>
    <d v="1900-01-21T00:00:00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2T00:00:00"/>
    <s v="10SGJ"/>
    <s v="18:53:40 UTC"/>
    <n v="0.1"/>
    <x v="2"/>
    <s v="PNG"/>
    <x v="3"/>
    <x v="2"/>
    <n v="7.5000000000000011E-2"/>
    <n v="10"/>
    <x v="0"/>
    <s v="44642S2A_MSIL1CCDM-MLB-CLSTA4464202 Sunny (10%-30%)"/>
    <n v="0"/>
    <s v="20230630T185400"/>
    <d v="1905-07-14T00:00:00"/>
    <s v="03"/>
    <d v="1900-01-21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2T00:00:00"/>
    <s v="11SKD"/>
    <s v="18:53:39 UTC"/>
    <n v="0.2"/>
    <x v="2"/>
    <s v="PNG"/>
    <x v="3"/>
    <x v="2"/>
    <n v="7.5000000000000011E-2"/>
    <n v="10"/>
    <x v="0"/>
    <s v="44642S2A_MSIL1CCDM-MLB-CLSTA4464202 Sunny (10%-30%)"/>
    <n v="0"/>
    <s v="20230630T185400"/>
    <d v="1905-07-14T00:00:00"/>
    <s v="03"/>
    <d v="1900-01-21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0T00:00:00"/>
    <s v="10SGH"/>
    <s v="19:03:45 UTC"/>
    <n v="0"/>
    <x v="2"/>
    <s v="PNG"/>
    <x v="3"/>
    <x v="2"/>
    <n v="0"/>
    <n v="0"/>
    <x v="3"/>
    <s v="44640S2A_MSIL1CCDM-MLB-CLSTA4464001 Clear (0%)"/>
    <n v="1"/>
    <s v="20230630T185400"/>
    <d v="1905-07-14T00:00:00"/>
    <s v="03"/>
    <d v="1900-01-1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0T00:00:00"/>
    <s v="11SKC"/>
    <s v="19:03:45 UTC"/>
    <n v="0"/>
    <x v="2"/>
    <s v="PNG"/>
    <x v="3"/>
    <x v="2"/>
    <n v="0"/>
    <n v="0"/>
    <x v="3"/>
    <s v="44640S2A_MSIL1CCDM-MLB-CLSTA4464001 Clear (0%)"/>
    <n v="0"/>
    <s v="20230630T185400"/>
    <d v="1905-07-14T00:00:00"/>
    <s v="03"/>
    <d v="1900-01-1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0T00:00:00"/>
    <s v="10SGJ"/>
    <s v="19:03:31 UTC"/>
    <n v="0"/>
    <x v="2"/>
    <s v="PNG"/>
    <x v="3"/>
    <x v="2"/>
    <n v="0"/>
    <n v="0"/>
    <x v="3"/>
    <s v="44640S2A_MSIL1CCDM-MLB-CLSTA4464001 Clear (0%)"/>
    <n v="0"/>
    <s v="20230630T185400"/>
    <d v="1905-07-14T00:00:00"/>
    <s v="03"/>
    <d v="1900-01-19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20T00:00:00"/>
    <s v="11SKD"/>
    <s v="19:03:30 UTC"/>
    <n v="0"/>
    <x v="2"/>
    <s v="PNG"/>
    <x v="3"/>
    <x v="2"/>
    <n v="0"/>
    <n v="0"/>
    <x v="3"/>
    <s v="44640S2A_MSIL1CCDM-MLB-CLSTA4464001 Clear (0%)"/>
    <n v="0"/>
    <s v="20230630T185400"/>
    <d v="1905-07-14T00:00:00"/>
    <s v="03"/>
    <d v="1900-01-19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7T00:00:00"/>
    <s v="10SGH"/>
    <s v="18:53:50 UTC"/>
    <n v="92.3"/>
    <x v="2"/>
    <s v="PNG"/>
    <x v="3"/>
    <x v="2"/>
    <n v="87.45"/>
    <n v="90"/>
    <x v="1"/>
    <s v="44637S2A_MSIL1CCDM-MLB-CLSTA4463703 Cloudy (40%-90%)"/>
    <n v="1"/>
    <s v="20230630T185400"/>
    <d v="1905-07-14T00:00:00"/>
    <s v="03"/>
    <d v="1900-01-16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7T00:00:00"/>
    <s v="11SKC"/>
    <s v="18:53:49 UTC"/>
    <n v="95.8"/>
    <x v="2"/>
    <s v="PNG"/>
    <x v="3"/>
    <x v="2"/>
    <n v="87.45"/>
    <n v="90"/>
    <x v="1"/>
    <s v="44637S2A_MSIL1CCDM-MLB-CLSTA4463703 Cloudy (40%-90%)"/>
    <n v="0"/>
    <s v="20230630T185400"/>
    <d v="1905-07-14T00:00:00"/>
    <s v="03"/>
    <d v="1900-01-16T00:00:00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7T00:00:00"/>
    <s v="10SGJ"/>
    <s v="18:53:35 UTC"/>
    <n v="79.400000000000006"/>
    <x v="2"/>
    <s v="PNG"/>
    <x v="3"/>
    <x v="2"/>
    <n v="87.45"/>
    <n v="90"/>
    <x v="1"/>
    <s v="44637S2A_MSIL1CCDM-MLB-CLSTA4463703 Cloudy (40%-90%)"/>
    <n v="0"/>
    <s v="20230630T185400"/>
    <d v="1905-07-14T00:00:00"/>
    <s v="03"/>
    <d v="1900-01-16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7T00:00:00"/>
    <s v="11SKD"/>
    <s v="18:53:34 UTC"/>
    <n v="82.3"/>
    <x v="2"/>
    <s v="PNG"/>
    <x v="3"/>
    <x v="2"/>
    <n v="87.45"/>
    <n v="90"/>
    <x v="1"/>
    <s v="44637S2A_MSIL1CCDM-MLB-CLSTA4463703 Cloudy (40%-90%)"/>
    <n v="0"/>
    <s v="20230630T185400"/>
    <d v="1905-07-14T00:00:00"/>
    <s v="03"/>
    <d v="1900-01-16T00:00:00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5T00:00:00"/>
    <s v="10SGH"/>
    <s v="19:03:51 UTC"/>
    <n v="83.3"/>
    <x v="2"/>
    <s v="PNG"/>
    <x v="3"/>
    <x v="2"/>
    <n v="75.650000000000006"/>
    <n v="80"/>
    <x v="1"/>
    <s v="44635S2A_MSIL1CCDM-MLB-CLSTA4463503 Cloudy (40%-90%)"/>
    <n v="1"/>
    <s v="20230630T185400"/>
    <d v="1905-07-14T00:00:00"/>
    <s v="03"/>
    <d v="1900-01-14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5T00:00:00"/>
    <s v="11SKC"/>
    <s v="19:03:51 UTC"/>
    <n v="86.2"/>
    <x v="2"/>
    <s v="PNG"/>
    <x v="3"/>
    <x v="2"/>
    <n v="75.650000000000006"/>
    <n v="80"/>
    <x v="1"/>
    <s v="44635S2A_MSIL1CCDM-MLB-CLSTA4463503 Cloudy (40%-90%)"/>
    <n v="0"/>
    <s v="20230630T185400"/>
    <d v="1905-07-14T00:00:00"/>
    <s v="03"/>
    <d v="1900-01-14T00:00:00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5T00:00:00"/>
    <s v="10SGJ"/>
    <s v="19:03:37 UTC"/>
    <n v="67.7"/>
    <x v="2"/>
    <s v="PNG"/>
    <x v="3"/>
    <x v="2"/>
    <n v="75.650000000000006"/>
    <n v="80"/>
    <x v="1"/>
    <s v="44635S2A_MSIL1CCDM-MLB-CLSTA4463503 Cloudy (40%-90%)"/>
    <n v="0"/>
    <s v="20230630T185400"/>
    <d v="1905-07-14T00:00:00"/>
    <s v="03"/>
    <d v="1900-01-14T00:00:00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5T00:00:00"/>
    <s v="11SKD"/>
    <s v="19:03:36 UTC"/>
    <n v="65.400000000000006"/>
    <x v="2"/>
    <s v="PNG"/>
    <x v="3"/>
    <x v="2"/>
    <n v="75.650000000000006"/>
    <n v="80"/>
    <x v="1"/>
    <s v="44635S2A_MSIL1CCDM-MLB-CLSTA4463503 Cloudy (40%-90%)"/>
    <n v="0"/>
    <s v="20230630T185400"/>
    <d v="1905-07-14T00:00:00"/>
    <s v="03"/>
    <d v="1900-01-14T00:00:00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2T00:00:00"/>
    <s v="10SGH"/>
    <s v="18:53:56 UTC"/>
    <n v="0"/>
    <x v="2"/>
    <s v="PNG"/>
    <x v="3"/>
    <x v="2"/>
    <n v="0"/>
    <n v="0"/>
    <x v="3"/>
    <s v="44632S2A_MSIL1CCDM-MLB-CLSTA4463201 Clear (0%)"/>
    <n v="1"/>
    <s v="20230630T185400"/>
    <d v="1905-07-14T00:00:00"/>
    <s v="03"/>
    <d v="1900-01-11T00:00:00"/>
    <s v="18"/>
    <s v="53"/>
    <s v="5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2T00:00:00"/>
    <s v="11SKC"/>
    <s v="18:53:55 UTC"/>
    <n v="0"/>
    <x v="2"/>
    <s v="PNG"/>
    <x v="3"/>
    <x v="2"/>
    <n v="0"/>
    <n v="0"/>
    <x v="3"/>
    <s v="44632S2A_MSIL1CCDM-MLB-CLSTA4463201 Clear (0%)"/>
    <n v="0"/>
    <s v="20230630T185400"/>
    <d v="1905-07-14T00:00:00"/>
    <s v="03"/>
    <d v="1900-01-11T00:00:00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2T00:00:00"/>
    <s v="10SGJ"/>
    <s v="18:53:41 UTC"/>
    <n v="0"/>
    <x v="2"/>
    <s v="PNG"/>
    <x v="3"/>
    <x v="2"/>
    <n v="0"/>
    <n v="0"/>
    <x v="3"/>
    <s v="44632S2A_MSIL1CCDM-MLB-CLSTA4463201 Clear (0%)"/>
    <n v="0"/>
    <s v="20230630T185400"/>
    <d v="1905-07-14T00:00:00"/>
    <s v="03"/>
    <d v="1900-01-11T00:00:00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2T00:00:00"/>
    <s v="11SKD"/>
    <s v="18:53:40 UTC"/>
    <n v="0"/>
    <x v="2"/>
    <s v="PNG"/>
    <x v="3"/>
    <x v="2"/>
    <n v="0"/>
    <n v="0"/>
    <x v="3"/>
    <s v="44632S2A_MSIL1CCDM-MLB-CLSTA4463201 Clear (0%)"/>
    <n v="0"/>
    <s v="20230630T185400"/>
    <d v="1905-07-14T00:00:00"/>
    <s v="03"/>
    <d v="1900-01-11T00:00:00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0T00:00:00"/>
    <s v="10SGH"/>
    <s v="19:03:45 UTC"/>
    <n v="17.399999999999999"/>
    <x v="2"/>
    <s v="PNG"/>
    <x v="3"/>
    <x v="2"/>
    <n v="11.600000000000001"/>
    <n v="20"/>
    <x v="0"/>
    <s v="44630S2A_MSIL1CCDM-MLB-CLSTA4463002 Sunny (10%-30%)"/>
    <n v="1"/>
    <s v="20230630T185400"/>
    <d v="1905-07-14T00:00:00"/>
    <s v="03"/>
    <d v="1900-01-0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0T00:00:00"/>
    <s v="11SKC"/>
    <s v="19:03:45 UTC"/>
    <n v="26.8"/>
    <x v="2"/>
    <s v="PNG"/>
    <x v="3"/>
    <x v="2"/>
    <n v="11.600000000000001"/>
    <n v="20"/>
    <x v="0"/>
    <s v="44630S2A_MSIL1CCDM-MLB-CLSTA4463002 Sunny (10%-30%)"/>
    <n v="0"/>
    <s v="20230630T185400"/>
    <d v="1905-07-14T00:00:00"/>
    <s v="03"/>
    <d v="1900-01-09T00:00:00"/>
    <s v="19"/>
    <s v="0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0T00:00:00"/>
    <s v="10SGJ"/>
    <s v="19:03:31 UTC"/>
    <n v="2"/>
    <x v="2"/>
    <s v="PNG"/>
    <x v="3"/>
    <x v="2"/>
    <n v="11.600000000000001"/>
    <n v="20"/>
    <x v="0"/>
    <s v="44630S2A_MSIL1CCDM-MLB-CLSTA4463002 Sunny (10%-30%)"/>
    <n v="0"/>
    <s v="20230630T185400"/>
    <d v="1905-07-14T00:00:00"/>
    <s v="03"/>
    <d v="1900-01-09T00:00:00"/>
    <s v="19"/>
    <s v="0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10T00:00:00"/>
    <s v="11SKD"/>
    <s v="19:03:30 UTC"/>
    <n v="0.2"/>
    <x v="2"/>
    <s v="PNG"/>
    <x v="3"/>
    <x v="2"/>
    <n v="11.600000000000001"/>
    <n v="20"/>
    <x v="0"/>
    <s v="44630S2A_MSIL1CCDM-MLB-CLSTA4463002 Sunny (10%-30%)"/>
    <n v="0"/>
    <s v="20230630T185400"/>
    <d v="1905-07-14T00:00:00"/>
    <s v="03"/>
    <d v="1900-01-09T00:00:00"/>
    <s v="19"/>
    <s v="0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7T00:00:00"/>
    <s v="10SGH"/>
    <s v="18:53:49 UTC"/>
    <n v="9.1"/>
    <x v="2"/>
    <s v="PNG"/>
    <x v="3"/>
    <x v="2"/>
    <n v="9.5749999999999993"/>
    <n v="10"/>
    <x v="0"/>
    <s v="44627S2A_MSIL1CCDM-MLB-CLSTA4462702 Sunny (10%-30%)"/>
    <n v="1"/>
    <s v="20230630T185400"/>
    <d v="1905-07-14T00:00:00"/>
    <s v="03"/>
    <s v="07"/>
    <s v="18"/>
    <s v="5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7T00:00:00"/>
    <s v="11SKC"/>
    <s v="18:53:48 UTC"/>
    <n v="4.4000000000000004"/>
    <x v="2"/>
    <s v="PNG"/>
    <x v="3"/>
    <x v="2"/>
    <n v="9.5749999999999993"/>
    <n v="10"/>
    <x v="0"/>
    <s v="44627S2A_MSIL1CCDM-MLB-CLSTA4462702 Sunny (10%-30%)"/>
    <n v="0"/>
    <s v="20230630T185400"/>
    <d v="1905-07-14T00:00:00"/>
    <s v="03"/>
    <s v="07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7T00:00:00"/>
    <s v="10SGJ"/>
    <s v="18:53:35 UTC"/>
    <n v="16.399999999999999"/>
    <x v="2"/>
    <s v="PNG"/>
    <x v="3"/>
    <x v="2"/>
    <n v="9.5749999999999993"/>
    <n v="10"/>
    <x v="0"/>
    <s v="44627S2A_MSIL1CCDM-MLB-CLSTA4462702 Sunny (10%-30%)"/>
    <n v="0"/>
    <s v="20230630T185400"/>
    <d v="1905-07-14T00:00:00"/>
    <s v="03"/>
    <s v="07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7T00:00:00"/>
    <s v="11SKD"/>
    <s v="18:53:34 UTC"/>
    <n v="8.4"/>
    <x v="2"/>
    <s v="PNG"/>
    <x v="3"/>
    <x v="2"/>
    <n v="9.5749999999999993"/>
    <n v="10"/>
    <x v="0"/>
    <s v="44627S2A_MSIL1CCDM-MLB-CLSTA4462702 Sunny (10%-30%)"/>
    <n v="0"/>
    <s v="20230630T185400"/>
    <d v="1905-07-14T00:00:00"/>
    <s v="03"/>
    <s v="07"/>
    <s v="18"/>
    <s v="5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5T00:00:00"/>
    <s v="10SGH"/>
    <s v="19:03:51 UTC"/>
    <n v="84.5"/>
    <x v="2"/>
    <s v="PNG"/>
    <x v="3"/>
    <x v="2"/>
    <n v="89.224999999999994"/>
    <n v="90"/>
    <x v="1"/>
    <s v="44625S2A_MSIL1CCDM-MLB-CLSTA4462503 Cloudy (40%-90%)"/>
    <n v="1"/>
    <s v="20230630T185400"/>
    <d v="1905-07-14T00:00:00"/>
    <s v="03"/>
    <s v="05"/>
    <s v="19"/>
    <s v="0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5T00:00:00"/>
    <s v="11SKC"/>
    <s v="19:03:50 UTC"/>
    <n v="91.2"/>
    <x v="2"/>
    <s v="PNG"/>
    <x v="3"/>
    <x v="2"/>
    <n v="89.224999999999994"/>
    <n v="90"/>
    <x v="1"/>
    <s v="44625S2A_MSIL1CCDM-MLB-CLSTA4462503 Cloudy (40%-90%)"/>
    <n v="0"/>
    <s v="20230630T185400"/>
    <d v="1905-07-14T00:00:00"/>
    <s v="03"/>
    <s v="05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5T00:00:00"/>
    <s v="10SGJ"/>
    <s v="19:03:37 UTC"/>
    <n v="91.5"/>
    <x v="2"/>
    <s v="PNG"/>
    <x v="3"/>
    <x v="2"/>
    <n v="89.224999999999994"/>
    <n v="90"/>
    <x v="1"/>
    <s v="44625S2A_MSIL1CCDM-MLB-CLSTA4462503 Cloudy (40%-90%)"/>
    <n v="0"/>
    <s v="20230630T185400"/>
    <d v="1905-07-14T00:00:00"/>
    <s v="03"/>
    <s v="05"/>
    <s v="19"/>
    <s v="0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5T00:00:00"/>
    <s v="11SKD"/>
    <s v="19:03:36 UTC"/>
    <n v="89.7"/>
    <x v="2"/>
    <s v="PNG"/>
    <x v="3"/>
    <x v="2"/>
    <n v="89.224999999999994"/>
    <n v="90"/>
    <x v="1"/>
    <s v="44625S2A_MSIL1CCDM-MLB-CLSTA4462503 Cloudy (40%-90%)"/>
    <n v="0"/>
    <s v="20230630T185400"/>
    <d v="1905-07-14T00:00:00"/>
    <s v="03"/>
    <s v="05"/>
    <s v="19"/>
    <s v="0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2T00:00:00"/>
    <s v="10SGH"/>
    <s v="18:53:55 UTC"/>
    <n v="36.5"/>
    <x v="2"/>
    <s v="PNG"/>
    <x v="3"/>
    <x v="2"/>
    <n v="16.650000000000002"/>
    <n v="20"/>
    <x v="0"/>
    <s v="44622S2A_MSIL1CCDM-MLB-CLSTA4462202 Sunny (10%-30%)"/>
    <n v="1"/>
    <s v="20230630T185400"/>
    <d v="1905-07-14T00:00:00"/>
    <s v="03"/>
    <s v="02"/>
    <s v="18"/>
    <s v="53"/>
    <s v="5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2T00:00:00"/>
    <s v="11SKC"/>
    <s v="18:53:54 UTC"/>
    <n v="17.2"/>
    <x v="2"/>
    <s v="PNG"/>
    <x v="3"/>
    <x v="2"/>
    <n v="16.650000000000002"/>
    <n v="20"/>
    <x v="0"/>
    <s v="44622S2A_MSIL1CCDM-MLB-CLSTA4462202 Sunny (10%-30%)"/>
    <n v="0"/>
    <s v="20230630T185400"/>
    <d v="1905-07-14T00:00:00"/>
    <s v="03"/>
    <s v="02"/>
    <s v="18"/>
    <s v="53"/>
    <s v="5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2T00:00:00"/>
    <s v="10SGJ"/>
    <s v="18:53:41 UTC"/>
    <n v="8.1"/>
    <x v="2"/>
    <s v="PNG"/>
    <x v="3"/>
    <x v="2"/>
    <n v="16.650000000000002"/>
    <n v="20"/>
    <x v="0"/>
    <s v="44622S2A_MSIL1CCDM-MLB-CLSTA4462202 Sunny (10%-30%)"/>
    <n v="0"/>
    <s v="20230630T185400"/>
    <d v="1905-07-14T00:00:00"/>
    <s v="03"/>
    <s v="02"/>
    <s v="18"/>
    <s v="5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3-02T00:00:00"/>
    <s v="11SKD"/>
    <s v="18:53:40 UTC"/>
    <n v="4.8"/>
    <x v="2"/>
    <s v="PNG"/>
    <x v="3"/>
    <x v="2"/>
    <n v="16.650000000000002"/>
    <n v="20"/>
    <x v="0"/>
    <s v="44622S2A_MSIL1CCDM-MLB-CLSTA4462202 Sunny (10%-30%)"/>
    <n v="0"/>
    <s v="20230630T185400"/>
    <d v="1905-07-14T00:00:00"/>
    <s v="03"/>
    <s v="02"/>
    <s v="18"/>
    <s v="5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8T00:00:00"/>
    <s v="10SGH"/>
    <s v="19:03:44 UTC"/>
    <n v="0"/>
    <x v="2"/>
    <s v="PNG"/>
    <x v="3"/>
    <x v="2"/>
    <n v="0.1"/>
    <n v="10"/>
    <x v="0"/>
    <s v="44620S2A_MSIL1CCDM-MLB-CLSTA4462002 Sunny (10%-30%)"/>
    <n v="1"/>
    <s v="20230630T185400"/>
    <d v="1905-07-14T00:00:00"/>
    <s v="02"/>
    <d v="1900-01-27T00:00:00"/>
    <s v="19"/>
    <s v="0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8T00:00:00"/>
    <s v="11SKC"/>
    <s v="19:03:43 UTC"/>
    <n v="0"/>
    <x v="2"/>
    <s v="PNG"/>
    <x v="3"/>
    <x v="2"/>
    <n v="0.1"/>
    <n v="10"/>
    <x v="0"/>
    <s v="44620S2A_MSIL1CCDM-MLB-CLSTA4462002 Sunny (10%-30%)"/>
    <n v="0"/>
    <s v="20230630T185400"/>
    <d v="1905-07-14T00:00:00"/>
    <s v="02"/>
    <d v="1900-01-27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8T00:00:00"/>
    <s v="10SGJ"/>
    <s v="19:03:29 UTC"/>
    <n v="0.4"/>
    <x v="2"/>
    <s v="PNG"/>
    <x v="3"/>
    <x v="2"/>
    <n v="0.1"/>
    <n v="10"/>
    <x v="0"/>
    <s v="44620S2A_MSIL1CCDM-MLB-CLSTA4462002 Sunny (10%-30%)"/>
    <n v="0"/>
    <s v="20230630T185400"/>
    <d v="1905-07-14T00:00:00"/>
    <s v="02"/>
    <d v="1900-01-27T00:00:00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8T00:00:00"/>
    <s v="11SKD"/>
    <s v="19:03:29 UTC"/>
    <n v="0"/>
    <x v="2"/>
    <s v="PNG"/>
    <x v="3"/>
    <x v="2"/>
    <n v="0.1"/>
    <n v="10"/>
    <x v="0"/>
    <s v="44620S2A_MSIL1CCDM-MLB-CLSTA4462002 Sunny (10%-30%)"/>
    <n v="0"/>
    <s v="20230630T185400"/>
    <d v="1905-07-14T00:00:00"/>
    <s v="02"/>
    <d v="1900-01-27T00:00:00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5T00:00:00"/>
    <s v="10SGH"/>
    <s v="18:53:47 UTC"/>
    <n v="0.2"/>
    <x v="2"/>
    <s v="PNG"/>
    <x v="3"/>
    <x v="2"/>
    <n v="0.1"/>
    <n v="10"/>
    <x v="0"/>
    <s v="44617S2A_MSIL1CCDM-MLB-CLSTA4461702 Sunny (10%-30%)"/>
    <n v="1"/>
    <s v="20230630T185400"/>
    <d v="1905-07-14T00:00:00"/>
    <s v="02"/>
    <d v="1900-01-24T00:00:00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5T00:00:00"/>
    <s v="11SKC"/>
    <s v="18:53:46 UTC"/>
    <n v="0.1"/>
    <x v="2"/>
    <s v="PNG"/>
    <x v="3"/>
    <x v="2"/>
    <n v="0.1"/>
    <n v="10"/>
    <x v="0"/>
    <s v="44617S2A_MSIL1CCDM-MLB-CLSTA4461702 Sunny (10%-30%)"/>
    <n v="0"/>
    <s v="20230630T185400"/>
    <d v="1905-07-14T00:00:00"/>
    <s v="02"/>
    <d v="1900-01-24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5T00:00:00"/>
    <s v="10SGJ"/>
    <s v="18:53:33 UTC"/>
    <n v="0.1"/>
    <x v="2"/>
    <s v="PNG"/>
    <x v="3"/>
    <x v="2"/>
    <n v="0.1"/>
    <n v="10"/>
    <x v="0"/>
    <s v="44617S2A_MSIL1CCDM-MLB-CLSTA4461702 Sunny (10%-30%)"/>
    <n v="0"/>
    <s v="20230630T185400"/>
    <d v="1905-07-14T00:00:00"/>
    <s v="02"/>
    <d v="1900-01-24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5T00:00:00"/>
    <s v="11SKD"/>
    <s v="18:53:32 UTC"/>
    <n v="0"/>
    <x v="2"/>
    <s v="PNG"/>
    <x v="3"/>
    <x v="2"/>
    <n v="0.1"/>
    <n v="10"/>
    <x v="0"/>
    <s v="44617S2A_MSIL1CCDM-MLB-CLSTA4461702 Sunny (10%-30%)"/>
    <n v="0"/>
    <s v="20230630T185400"/>
    <d v="1905-07-14T00:00:00"/>
    <s v="02"/>
    <d v="1900-01-24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3T00:00:00"/>
    <s v="10SGH"/>
    <s v="19:03:50 UTC"/>
    <n v="8.6999999999999993"/>
    <x v="2"/>
    <s v="PNG"/>
    <x v="3"/>
    <x v="2"/>
    <n v="20.924999999999997"/>
    <n v="30"/>
    <x v="0"/>
    <s v="44615S2A_MSIL1CCDM-MLB-CLSTA4461502 Sunny (10%-30%)"/>
    <n v="1"/>
    <s v="20230630T185400"/>
    <d v="1905-07-14T00:00:00"/>
    <s v="02"/>
    <d v="1900-01-22T00:00:00"/>
    <s v="19"/>
    <s v="0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3T00:00:00"/>
    <s v="11SKC"/>
    <s v="19:03:49 UTC"/>
    <n v="12.1"/>
    <x v="2"/>
    <s v="PNG"/>
    <x v="3"/>
    <x v="2"/>
    <n v="20.924999999999997"/>
    <n v="30"/>
    <x v="0"/>
    <s v="44615S2A_MSIL1CCDM-MLB-CLSTA4461502 Sunny (10%-30%)"/>
    <n v="0"/>
    <s v="20230630T185400"/>
    <d v="1905-07-14T00:00:00"/>
    <s v="02"/>
    <d v="1900-01-22T00:00:00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3T00:00:00"/>
    <s v="10SGJ"/>
    <s v="19:03:35 UTC"/>
    <n v="34.9"/>
    <x v="2"/>
    <s v="PNG"/>
    <x v="3"/>
    <x v="2"/>
    <n v="20.924999999999997"/>
    <n v="30"/>
    <x v="0"/>
    <s v="44615S2A_MSIL1CCDM-MLB-CLSTA4461502 Sunny (10%-30%)"/>
    <n v="0"/>
    <s v="20230630T185400"/>
    <d v="1905-07-14T00:00:00"/>
    <s v="02"/>
    <d v="1900-01-22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3T00:00:00"/>
    <s v="11SKD"/>
    <s v="19:03:35 UTC"/>
    <n v="28"/>
    <x v="2"/>
    <s v="PNG"/>
    <x v="3"/>
    <x v="2"/>
    <n v="20.924999999999997"/>
    <n v="30"/>
    <x v="0"/>
    <s v="44615S2A_MSIL1CCDM-MLB-CLSTA4461502 Sunny (10%-30%)"/>
    <n v="0"/>
    <s v="20230630T185400"/>
    <d v="1905-07-14T00:00:00"/>
    <s v="02"/>
    <d v="1900-01-22T00:00:00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0T00:00:00"/>
    <s v="10SGH"/>
    <s v="18:53:53 UTC"/>
    <n v="45.8"/>
    <x v="2"/>
    <s v="PNG"/>
    <x v="3"/>
    <x v="2"/>
    <n v="52.4"/>
    <n v="60"/>
    <x v="1"/>
    <s v="44612S2A_MSIL1CCDM-MLB-CLSTA4461203 Cloudy (40%-90%)"/>
    <n v="1"/>
    <s v="20230630T185400"/>
    <d v="1905-07-14T00:00:00"/>
    <s v="02"/>
    <d v="1900-01-19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0T00:00:00"/>
    <s v="11SKC"/>
    <s v="18:53:52 UTC"/>
    <n v="44.3"/>
    <x v="2"/>
    <s v="PNG"/>
    <x v="3"/>
    <x v="2"/>
    <n v="52.4"/>
    <n v="60"/>
    <x v="1"/>
    <s v="44612S2A_MSIL1CCDM-MLB-CLSTA4461203 Cloudy (40%-90%)"/>
    <n v="0"/>
    <s v="20230630T185400"/>
    <d v="1905-07-14T00:00:00"/>
    <s v="02"/>
    <d v="1900-01-19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0T00:00:00"/>
    <s v="10SGJ"/>
    <s v="18:53:39 UTC"/>
    <n v="54"/>
    <x v="2"/>
    <s v="PNG"/>
    <x v="3"/>
    <x v="2"/>
    <n v="52.4"/>
    <n v="60"/>
    <x v="1"/>
    <s v="44612S2A_MSIL1CCDM-MLB-CLSTA4461203 Cloudy (40%-90%)"/>
    <n v="0"/>
    <s v="20230630T185400"/>
    <d v="1905-07-14T00:00:00"/>
    <s v="02"/>
    <d v="1900-01-19T00:00:00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20T00:00:00"/>
    <s v="11SKD"/>
    <s v="18:53:38 UTC"/>
    <n v="65.5"/>
    <x v="2"/>
    <s v="PNG"/>
    <x v="3"/>
    <x v="2"/>
    <n v="52.4"/>
    <n v="60"/>
    <x v="1"/>
    <s v="44612S2A_MSIL1CCDM-MLB-CLSTA4461203 Cloudy (40%-90%)"/>
    <n v="0"/>
    <s v="20230630T185400"/>
    <d v="1905-07-14T00:00:00"/>
    <s v="02"/>
    <d v="1900-01-19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8T00:00:00"/>
    <s v="10SGH"/>
    <s v="19:03:41 UTC"/>
    <n v="4.5"/>
    <x v="2"/>
    <s v="PNG"/>
    <x v="3"/>
    <x v="2"/>
    <n v="1.5249999999999999"/>
    <n v="10"/>
    <x v="0"/>
    <s v="44610S2A_MSIL1CCDM-MLB-CLSTA4461002 Sunny (10%-30%)"/>
    <n v="1"/>
    <s v="20230630T185400"/>
    <d v="1905-07-14T00:00:00"/>
    <s v="02"/>
    <d v="1900-01-17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8T00:00:00"/>
    <s v="11SKC"/>
    <s v="19:03:40 UTC"/>
    <n v="1.6"/>
    <x v="2"/>
    <s v="PNG"/>
    <x v="3"/>
    <x v="2"/>
    <n v="1.5249999999999999"/>
    <n v="10"/>
    <x v="0"/>
    <s v="44610S2A_MSIL1CCDM-MLB-CLSTA4461002 Sunny (10%-30%)"/>
    <n v="0"/>
    <s v="20230630T185400"/>
    <d v="1905-07-14T00:00:00"/>
    <s v="02"/>
    <d v="1900-01-17T00:00:00"/>
    <s v="19"/>
    <s v="03"/>
    <s v="4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8T00:00:00"/>
    <s v="10SGJ"/>
    <s v="19:03:27 UTC"/>
    <n v="0"/>
    <x v="2"/>
    <s v="PNG"/>
    <x v="3"/>
    <x v="2"/>
    <n v="1.5249999999999999"/>
    <n v="10"/>
    <x v="0"/>
    <s v="44610S2A_MSIL1CCDM-MLB-CLSTA4461002 Sunny (10%-30%)"/>
    <n v="0"/>
    <s v="20230630T185400"/>
    <d v="1905-07-14T00:00:00"/>
    <s v="02"/>
    <d v="1900-01-17T00:00:00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8T00:00:00"/>
    <s v="11SKD"/>
    <s v="19:03:26 UTC"/>
    <n v="0"/>
    <x v="2"/>
    <s v="PNG"/>
    <x v="3"/>
    <x v="2"/>
    <n v="1.5249999999999999"/>
    <n v="10"/>
    <x v="0"/>
    <s v="44610S2A_MSIL1CCDM-MLB-CLSTA4461002 Sunny (10%-30%)"/>
    <n v="0"/>
    <s v="20230630T185400"/>
    <d v="1905-07-14T00:00:00"/>
    <s v="02"/>
    <d v="1900-01-17T00:00:00"/>
    <s v="19"/>
    <s v="03"/>
    <s v="2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5T00:00:00"/>
    <s v="10SGH"/>
    <s v="18:53:45 UTC"/>
    <n v="38.700000000000003"/>
    <x v="2"/>
    <s v="PNG"/>
    <x v="3"/>
    <x v="2"/>
    <n v="62.349999999999994"/>
    <n v="70"/>
    <x v="1"/>
    <s v="44607S2A_MSIL1CCDM-MLB-CLSTA4460703 Cloudy (40%-90%)"/>
    <n v="1"/>
    <s v="20230630T185400"/>
    <d v="1905-07-14T00:00:00"/>
    <s v="02"/>
    <d v="1900-01-14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5T00:00:00"/>
    <s v="11SKC"/>
    <s v="18:53:44 UTC"/>
    <n v="55.9"/>
    <x v="2"/>
    <s v="PNG"/>
    <x v="3"/>
    <x v="2"/>
    <n v="62.349999999999994"/>
    <n v="70"/>
    <x v="1"/>
    <s v="44607S2A_MSIL1CCDM-MLB-CLSTA4460703 Cloudy (40%-90%)"/>
    <n v="0"/>
    <s v="20230630T185400"/>
    <d v="1905-07-14T00:00:00"/>
    <s v="02"/>
    <d v="1900-01-14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5T00:00:00"/>
    <s v="10SGJ"/>
    <s v="18:53:31 UTC"/>
    <n v="72.099999999999994"/>
    <x v="2"/>
    <s v="PNG"/>
    <x v="3"/>
    <x v="2"/>
    <n v="62.349999999999994"/>
    <n v="70"/>
    <x v="1"/>
    <s v="44607S2A_MSIL1CCDM-MLB-CLSTA4460703 Cloudy (40%-90%)"/>
    <n v="0"/>
    <s v="20230630T185400"/>
    <d v="1905-07-14T00:00:00"/>
    <s v="02"/>
    <d v="1900-01-14T00:00:00"/>
    <s v="18"/>
    <s v="5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5T00:00:00"/>
    <s v="11SKD"/>
    <s v="18:53:30 UTC"/>
    <n v="82.7"/>
    <x v="2"/>
    <s v="PNG"/>
    <x v="3"/>
    <x v="2"/>
    <n v="62.349999999999994"/>
    <n v="70"/>
    <x v="1"/>
    <s v="44607S2A_MSIL1CCDM-MLB-CLSTA4460703 Cloudy (40%-90%)"/>
    <n v="0"/>
    <s v="20230630T185400"/>
    <d v="1905-07-14T00:00:00"/>
    <s v="02"/>
    <d v="1900-01-14T00:00:00"/>
    <s v="18"/>
    <s v="5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3T00:00:00"/>
    <s v="10SGH"/>
    <s v="19:03:47 UTC"/>
    <n v="0"/>
    <x v="2"/>
    <s v="PNG"/>
    <x v="3"/>
    <x v="2"/>
    <n v="2.5000000000000001E-2"/>
    <n v="10"/>
    <x v="0"/>
    <s v="44605S2A_MSIL1CCDM-MLB-CLSTA4460502 Sunny (10%-30%)"/>
    <n v="1"/>
    <s v="20230630T185400"/>
    <d v="1905-07-14T00:00:00"/>
    <s v="02"/>
    <d v="1900-01-12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3T00:00:00"/>
    <s v="11SKC"/>
    <s v="19:03:47 UTC"/>
    <n v="0"/>
    <x v="2"/>
    <s v="PNG"/>
    <x v="3"/>
    <x v="2"/>
    <n v="2.5000000000000001E-2"/>
    <n v="10"/>
    <x v="0"/>
    <s v="44605S2A_MSIL1CCDM-MLB-CLSTA4460502 Sunny (10%-30%)"/>
    <n v="0"/>
    <s v="20230630T185400"/>
    <d v="1905-07-14T00:00:00"/>
    <s v="02"/>
    <d v="1900-01-12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3T00:00:00"/>
    <s v="10SGJ"/>
    <s v="19:03:33 UTC"/>
    <n v="0.1"/>
    <x v="2"/>
    <s v="PNG"/>
    <x v="3"/>
    <x v="2"/>
    <n v="2.5000000000000001E-2"/>
    <n v="10"/>
    <x v="0"/>
    <s v="44605S2A_MSIL1CCDM-MLB-CLSTA4460502 Sunny (10%-30%)"/>
    <n v="0"/>
    <s v="20230630T185400"/>
    <d v="1905-07-14T00:00:00"/>
    <s v="02"/>
    <d v="1900-01-12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3T00:00:00"/>
    <s v="11SKD"/>
    <s v="19:03:32 UTC"/>
    <n v="0"/>
    <x v="2"/>
    <s v="PNG"/>
    <x v="3"/>
    <x v="2"/>
    <n v="2.5000000000000001E-2"/>
    <n v="10"/>
    <x v="0"/>
    <s v="44605S2A_MSIL1CCDM-MLB-CLSTA4460502 Sunny (10%-30%)"/>
    <n v="0"/>
    <s v="20230630T185400"/>
    <d v="1905-07-14T00:00:00"/>
    <s v="02"/>
    <d v="1900-01-12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0T00:00:00"/>
    <s v="10SGH"/>
    <s v="18:53:51 UTC"/>
    <n v="0.6"/>
    <x v="2"/>
    <s v="PNG"/>
    <x v="3"/>
    <x v="2"/>
    <n v="0.3"/>
    <n v="10"/>
    <x v="0"/>
    <s v="44602S2A_MSIL1CCDM-MLB-CLSTA4460202 Sunny (10%-30%)"/>
    <n v="1"/>
    <s v="20230630T185400"/>
    <d v="1905-07-14T00:00:00"/>
    <s v="02"/>
    <d v="1900-01-09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0T00:00:00"/>
    <s v="11SKC"/>
    <s v="18:53:50 UTC"/>
    <n v="0"/>
    <x v="2"/>
    <s v="PNG"/>
    <x v="3"/>
    <x v="2"/>
    <n v="0.3"/>
    <n v="10"/>
    <x v="0"/>
    <s v="44602S2A_MSIL1CCDM-MLB-CLSTA4460202 Sunny (10%-30%)"/>
    <n v="0"/>
    <s v="20230630T185400"/>
    <d v="1905-07-14T00:00:00"/>
    <s v="02"/>
    <d v="1900-01-09T00:00:00"/>
    <s v="18"/>
    <s v="53"/>
    <s v="5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0T00:00:00"/>
    <s v="10SGJ"/>
    <s v="18:53:36 UTC"/>
    <n v="0.6"/>
    <x v="2"/>
    <s v="PNG"/>
    <x v="3"/>
    <x v="2"/>
    <n v="0.3"/>
    <n v="10"/>
    <x v="0"/>
    <s v="44602S2A_MSIL1CCDM-MLB-CLSTA4460202 Sunny (10%-30%)"/>
    <n v="0"/>
    <s v="20230630T185400"/>
    <d v="1905-07-14T00:00:00"/>
    <s v="02"/>
    <d v="1900-01-09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10T00:00:00"/>
    <s v="11SKD"/>
    <s v="18:53:35 UTC"/>
    <n v="0"/>
    <x v="2"/>
    <s v="PNG"/>
    <x v="3"/>
    <x v="2"/>
    <n v="0.3"/>
    <n v="10"/>
    <x v="0"/>
    <s v="44602S2A_MSIL1CCDM-MLB-CLSTA4460202 Sunny (10%-30%)"/>
    <n v="0"/>
    <s v="20230630T185400"/>
    <d v="1905-07-14T00:00:00"/>
    <s v="02"/>
    <d v="1900-01-09T00:00:00"/>
    <s v="18"/>
    <s v="5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8T00:00:00"/>
    <s v="10SGH"/>
    <s v="19:03:42 UTC"/>
    <n v="0"/>
    <x v="2"/>
    <s v="PNG"/>
    <x v="3"/>
    <x v="2"/>
    <n v="0"/>
    <n v="0"/>
    <x v="3"/>
    <s v="44600S2A_MSIL1CCDM-MLB-CLSTA4460001 Clear (0%)"/>
    <n v="1"/>
    <s v="20230630T185400"/>
    <d v="1905-07-14T00:00:00"/>
    <s v="02"/>
    <s v="08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8T00:00:00"/>
    <s v="11SKC"/>
    <s v="19:03:41 UTC"/>
    <n v="0"/>
    <x v="2"/>
    <s v="PNG"/>
    <x v="3"/>
    <x v="2"/>
    <n v="0"/>
    <n v="0"/>
    <x v="3"/>
    <s v="44600S2A_MSIL1CCDM-MLB-CLSTA4460001 Clear (0%)"/>
    <n v="0"/>
    <s v="20230630T185400"/>
    <d v="1905-07-14T00:00:00"/>
    <s v="02"/>
    <s v="08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8T00:00:00"/>
    <s v="10SGJ"/>
    <s v="19:03:27 UTC"/>
    <n v="0"/>
    <x v="2"/>
    <s v="PNG"/>
    <x v="3"/>
    <x v="2"/>
    <n v="0"/>
    <n v="0"/>
    <x v="3"/>
    <s v="44600S2A_MSIL1CCDM-MLB-CLSTA4460001 Clear (0%)"/>
    <n v="0"/>
    <s v="20230630T185400"/>
    <d v="1905-07-14T00:00:00"/>
    <s v="02"/>
    <s v="08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8T00:00:00"/>
    <s v="11SKD"/>
    <s v="19:03:27 UTC"/>
    <n v="0"/>
    <x v="2"/>
    <s v="PNG"/>
    <x v="3"/>
    <x v="2"/>
    <n v="0"/>
    <n v="0"/>
    <x v="3"/>
    <s v="44600S2A_MSIL1CCDM-MLB-CLSTA4460001 Clear (0%)"/>
    <n v="0"/>
    <s v="20230630T185400"/>
    <d v="1905-07-14T00:00:00"/>
    <s v="02"/>
    <s v="08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5T00:00:00"/>
    <s v="10SGH"/>
    <s v="18:53:46 UTC"/>
    <n v="32.6"/>
    <x v="2"/>
    <s v="PNG"/>
    <x v="3"/>
    <x v="2"/>
    <n v="11.975"/>
    <n v="20"/>
    <x v="0"/>
    <s v="44597S2A_MSIL1CCDM-MLB-CLSTA4459702 Sunny (10%-30%)"/>
    <n v="1"/>
    <s v="20230630T185400"/>
    <d v="1905-07-14T00:00:00"/>
    <s v="02"/>
    <s v="05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5T00:00:00"/>
    <s v="11SKC"/>
    <s v="18:53:45 UTC"/>
    <n v="14"/>
    <x v="2"/>
    <s v="PNG"/>
    <x v="3"/>
    <x v="2"/>
    <n v="11.975"/>
    <n v="20"/>
    <x v="0"/>
    <s v="44597S2A_MSIL1CCDM-MLB-CLSTA4459702 Sunny (10%-30%)"/>
    <n v="0"/>
    <s v="20230630T185400"/>
    <d v="1905-07-14T00:00:00"/>
    <s v="02"/>
    <s v="05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5T00:00:00"/>
    <s v="10SGJ"/>
    <s v="18:53:31 UTC"/>
    <n v="0"/>
    <x v="2"/>
    <s v="PNG"/>
    <x v="3"/>
    <x v="2"/>
    <n v="11.975"/>
    <n v="20"/>
    <x v="0"/>
    <s v="44597S2A_MSIL1CCDM-MLB-CLSTA4459702 Sunny (10%-30%)"/>
    <n v="0"/>
    <s v="20230630T185400"/>
    <d v="1905-07-14T00:00:00"/>
    <s v="02"/>
    <s v="05"/>
    <s v="18"/>
    <s v="5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5T00:00:00"/>
    <s v="11SKD"/>
    <s v="18:53:31 UTC"/>
    <n v="1.3"/>
    <x v="2"/>
    <s v="PNG"/>
    <x v="3"/>
    <x v="2"/>
    <n v="11.975"/>
    <n v="20"/>
    <x v="0"/>
    <s v="44597S2A_MSIL1CCDM-MLB-CLSTA4459702 Sunny (10%-30%)"/>
    <n v="0"/>
    <s v="20230630T185400"/>
    <d v="1905-07-14T00:00:00"/>
    <s v="02"/>
    <s v="05"/>
    <s v="18"/>
    <s v="5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3T00:00:00"/>
    <s v="10SGH"/>
    <s v="19:03:47 UTC"/>
    <n v="34.6"/>
    <x v="2"/>
    <s v="PNG"/>
    <x v="3"/>
    <x v="2"/>
    <n v="13.65"/>
    <n v="20"/>
    <x v="0"/>
    <s v="44595S2A_MSIL1CCDM-MLB-CLSTA4459502 Sunny (10%-30%)"/>
    <n v="1"/>
    <s v="20230630T185400"/>
    <d v="1905-07-14T00:00:00"/>
    <s v="02"/>
    <s v="03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3T00:00:00"/>
    <s v="11SKC"/>
    <s v="19:03:46 UTC"/>
    <n v="18.5"/>
    <x v="2"/>
    <s v="PNG"/>
    <x v="3"/>
    <x v="2"/>
    <n v="13.65"/>
    <n v="20"/>
    <x v="0"/>
    <s v="44595S2A_MSIL1CCDM-MLB-CLSTA4459502 Sunny (10%-30%)"/>
    <n v="0"/>
    <s v="20230630T185400"/>
    <d v="1905-07-14T00:00:00"/>
    <s v="02"/>
    <s v="03"/>
    <s v="19"/>
    <s v="0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3T00:00:00"/>
    <s v="10SGJ"/>
    <s v="19:03:33 UTC"/>
    <n v="1.4"/>
    <x v="2"/>
    <s v="PNG"/>
    <x v="3"/>
    <x v="2"/>
    <n v="13.65"/>
    <n v="20"/>
    <x v="0"/>
    <s v="44595S2A_MSIL1CCDM-MLB-CLSTA4459502 Sunny (10%-30%)"/>
    <n v="0"/>
    <s v="20230630T185400"/>
    <d v="1905-07-14T00:00:00"/>
    <s v="02"/>
    <s v="03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2-03T00:00:00"/>
    <s v="11SKD"/>
    <s v="19:03:32 UTC"/>
    <n v="0.1"/>
    <x v="2"/>
    <s v="PNG"/>
    <x v="3"/>
    <x v="2"/>
    <n v="13.65"/>
    <n v="20"/>
    <x v="0"/>
    <s v="44595S2A_MSIL1CCDM-MLB-CLSTA4459502 Sunny (10%-30%)"/>
    <n v="0"/>
    <s v="20230630T185400"/>
    <d v="1905-07-14T00:00:00"/>
    <s v="02"/>
    <s v="03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31T00:00:00"/>
    <s v="10SGH"/>
    <s v="18:53:52 UTC"/>
    <n v="26.9"/>
    <x v="2"/>
    <s v="PNG"/>
    <x v="3"/>
    <x v="2"/>
    <n v="9.5"/>
    <n v="10"/>
    <x v="0"/>
    <s v="44592S2A_MSIL1CCDM-MLB-CLSTA4459202 Sunny (10%-30%)"/>
    <n v="1"/>
    <s v="20230630T185400"/>
    <d v="1905-07-14T00:00:00"/>
    <s v="01"/>
    <d v="1900-01-30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31T00:00:00"/>
    <s v="11SKC"/>
    <s v="18:53:51 UTC"/>
    <n v="8.6"/>
    <x v="2"/>
    <s v="PNG"/>
    <x v="3"/>
    <x v="2"/>
    <n v="9.5"/>
    <n v="10"/>
    <x v="0"/>
    <s v="44592S2A_MSIL1CCDM-MLB-CLSTA4459202 Sunny (10%-30%)"/>
    <n v="0"/>
    <s v="20230630T185400"/>
    <d v="1905-07-14T00:00:00"/>
    <s v="01"/>
    <d v="1900-01-30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31T00:00:00"/>
    <s v="10SGJ"/>
    <s v="18:53:37 UTC"/>
    <n v="2.4"/>
    <x v="2"/>
    <s v="PNG"/>
    <x v="3"/>
    <x v="2"/>
    <n v="9.5"/>
    <n v="10"/>
    <x v="0"/>
    <s v="44592S2A_MSIL1CCDM-MLB-CLSTA4459202 Sunny (10%-30%)"/>
    <n v="0"/>
    <s v="20230630T185400"/>
    <d v="1905-07-14T00:00:00"/>
    <s v="01"/>
    <d v="1900-01-30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31T00:00:00"/>
    <s v="11SKD"/>
    <s v="18:53:36 UTC"/>
    <n v="0.1"/>
    <x v="2"/>
    <s v="PNG"/>
    <x v="3"/>
    <x v="2"/>
    <n v="9.5"/>
    <n v="10"/>
    <x v="0"/>
    <s v="44592S2A_MSIL1CCDM-MLB-CLSTA4459202 Sunny (10%-30%)"/>
    <n v="0"/>
    <s v="20230630T185400"/>
    <d v="1905-07-14T00:00:00"/>
    <s v="01"/>
    <d v="1900-01-30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9T00:00:00"/>
    <s v="10SGH"/>
    <s v="19:03:41 UTC"/>
    <n v="36.9"/>
    <x v="2"/>
    <s v="PNG"/>
    <x v="3"/>
    <x v="2"/>
    <n v="14.975"/>
    <n v="20"/>
    <x v="0"/>
    <s v="44590S2A_MSIL1CCDM-MLB-CLSTA4459002 Sunny (10%-30%)"/>
    <n v="1"/>
    <s v="20230630T185400"/>
    <d v="1905-07-14T00:00:00"/>
    <s v="01"/>
    <d v="1900-01-28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9T00:00:00"/>
    <s v="11SKC"/>
    <s v="19:03:41 UTC"/>
    <n v="23"/>
    <x v="2"/>
    <s v="PNG"/>
    <x v="3"/>
    <x v="2"/>
    <n v="14.975"/>
    <n v="20"/>
    <x v="0"/>
    <s v="44590S2A_MSIL1CCDM-MLB-CLSTA4459002 Sunny (10%-30%)"/>
    <n v="0"/>
    <s v="20230630T185400"/>
    <d v="1905-07-14T00:00:00"/>
    <s v="01"/>
    <d v="1900-01-28T00:00:00"/>
    <s v="19"/>
    <s v="03"/>
    <s v="4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9T00:00:00"/>
    <s v="10SGJ"/>
    <s v="19:03:27 UTC"/>
    <n v="0"/>
    <x v="2"/>
    <s v="PNG"/>
    <x v="3"/>
    <x v="2"/>
    <n v="14.975"/>
    <n v="20"/>
    <x v="0"/>
    <s v="44590S2A_MSIL1CCDM-MLB-CLSTA4459002 Sunny (10%-30%)"/>
    <n v="0"/>
    <s v="20230630T185400"/>
    <d v="1905-07-14T00:00:00"/>
    <s v="01"/>
    <d v="1900-01-28T00:00:00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9T00:00:00"/>
    <s v="11SKD"/>
    <s v="19:03:26 UTC"/>
    <n v="0"/>
    <x v="2"/>
    <s v="PNG"/>
    <x v="3"/>
    <x v="2"/>
    <n v="14.975"/>
    <n v="20"/>
    <x v="0"/>
    <s v="44590S2A_MSIL1CCDM-MLB-CLSTA4459002 Sunny (10%-30%)"/>
    <n v="0"/>
    <s v="20230630T185400"/>
    <d v="1905-07-14T00:00:00"/>
    <s v="01"/>
    <d v="1900-01-28T00:00:00"/>
    <s v="19"/>
    <s v="03"/>
    <s v="2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6T00:00:00"/>
    <s v="10SGH"/>
    <s v="18:53:46 UTC"/>
    <n v="0"/>
    <x v="2"/>
    <s v="PNG"/>
    <x v="3"/>
    <x v="2"/>
    <n v="0"/>
    <n v="0"/>
    <x v="3"/>
    <s v="44587S2A_MSIL1CCDM-MLB-CLSTA4458701 Clear (0%)"/>
    <n v="1"/>
    <s v="20230630T185400"/>
    <d v="1905-07-14T00:00:00"/>
    <s v="01"/>
    <d v="1900-01-25T00:00:00"/>
    <s v="18"/>
    <s v="53"/>
    <s v="4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6T00:00:00"/>
    <s v="11SKC"/>
    <s v="18:53:45 UTC"/>
    <n v="0"/>
    <x v="2"/>
    <s v="PNG"/>
    <x v="3"/>
    <x v="2"/>
    <n v="0"/>
    <n v="0"/>
    <x v="3"/>
    <s v="44587S2A_MSIL1CCDM-MLB-CLSTA4458701 Clear (0%)"/>
    <n v="0"/>
    <s v="20230630T185400"/>
    <d v="1905-07-14T00:00:00"/>
    <s v="01"/>
    <d v="1900-01-25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6T00:00:00"/>
    <s v="10SGJ"/>
    <s v="18:53:31 UTC"/>
    <n v="0"/>
    <x v="2"/>
    <s v="PNG"/>
    <x v="3"/>
    <x v="2"/>
    <n v="0"/>
    <n v="0"/>
    <x v="3"/>
    <s v="44587S2A_MSIL1CCDM-MLB-CLSTA4458701 Clear (0%)"/>
    <n v="0"/>
    <s v="20230630T185400"/>
    <d v="1905-07-14T00:00:00"/>
    <s v="01"/>
    <d v="1900-01-25T00:00:00"/>
    <s v="18"/>
    <s v="53"/>
    <s v="3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6T00:00:00"/>
    <s v="11SKD"/>
    <s v="18:53:30 UTC"/>
    <n v="0"/>
    <x v="2"/>
    <s v="PNG"/>
    <x v="3"/>
    <x v="2"/>
    <n v="0"/>
    <n v="0"/>
    <x v="3"/>
    <s v="44587S2A_MSIL1CCDM-MLB-CLSTA4458701 Clear (0%)"/>
    <n v="0"/>
    <s v="20230630T185400"/>
    <d v="1905-07-14T00:00:00"/>
    <s v="01"/>
    <d v="1900-01-25T00:00:00"/>
    <s v="18"/>
    <s v="53"/>
    <s v="30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4T00:00:00"/>
    <s v="10SGH"/>
    <s v="19:03:48 UTC"/>
    <n v="0"/>
    <x v="2"/>
    <s v="PNG"/>
    <x v="3"/>
    <x v="2"/>
    <n v="0"/>
    <n v="0"/>
    <x v="3"/>
    <s v="44585S2A_MSIL1CCDM-MLB-CLSTA4458501 Clear (0%)"/>
    <n v="1"/>
    <s v="20230630T185400"/>
    <d v="1905-07-14T00:00:00"/>
    <s v="01"/>
    <d v="1900-01-23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4T00:00:00"/>
    <s v="11SKC"/>
    <s v="19:03:47 UTC"/>
    <n v="0"/>
    <x v="2"/>
    <s v="PNG"/>
    <x v="3"/>
    <x v="2"/>
    <n v="0"/>
    <n v="0"/>
    <x v="3"/>
    <s v="44585S2A_MSIL1CCDM-MLB-CLSTA4458501 Clear (0%)"/>
    <n v="0"/>
    <s v="20230630T185400"/>
    <d v="1905-07-14T00:00:00"/>
    <s v="01"/>
    <d v="1900-01-23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4T00:00:00"/>
    <s v="10SGJ"/>
    <s v="19:03:33 UTC"/>
    <n v="0"/>
    <x v="2"/>
    <s v="PNG"/>
    <x v="3"/>
    <x v="2"/>
    <n v="0"/>
    <n v="0"/>
    <x v="3"/>
    <s v="44585S2A_MSIL1CCDM-MLB-CLSTA4458501 Clear (0%)"/>
    <n v="0"/>
    <s v="20230630T185400"/>
    <d v="1905-07-14T00:00:00"/>
    <s v="01"/>
    <d v="1900-01-23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4T00:00:00"/>
    <s v="11SKD"/>
    <s v="19:03:32 UTC"/>
    <n v="0"/>
    <x v="2"/>
    <s v="PNG"/>
    <x v="3"/>
    <x v="2"/>
    <n v="0"/>
    <n v="0"/>
    <x v="3"/>
    <s v="44585S2A_MSIL1CCDM-MLB-CLSTA4458501 Clear (0%)"/>
    <n v="0"/>
    <s v="20230630T185400"/>
    <d v="1905-07-14T00:00:00"/>
    <s v="01"/>
    <d v="1900-01-23T00:00:00"/>
    <s v="19"/>
    <s v="0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1T00:00:00"/>
    <s v="10SGH"/>
    <s v="18:53:52 UTC"/>
    <n v="40.6"/>
    <x v="2"/>
    <s v="PNG"/>
    <x v="3"/>
    <x v="2"/>
    <n v="19.05"/>
    <n v="20"/>
    <x v="0"/>
    <s v="44582S2A_MSIL1CCDM-MLB-CLSTA4458202 Sunny (10%-30%)"/>
    <n v="1"/>
    <s v="20230630T185400"/>
    <d v="1905-07-14T00:00:00"/>
    <s v="01"/>
    <d v="1900-01-20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1T00:00:00"/>
    <s v="11SKC"/>
    <s v="18:53:51 UTC"/>
    <n v="24.3"/>
    <x v="2"/>
    <s v="PNG"/>
    <x v="3"/>
    <x v="2"/>
    <n v="19.05"/>
    <n v="20"/>
    <x v="0"/>
    <s v="44582S2A_MSIL1CCDM-MLB-CLSTA4458202 Sunny (10%-30%)"/>
    <n v="0"/>
    <s v="20230630T185400"/>
    <d v="1905-07-14T00:00:00"/>
    <s v="01"/>
    <d v="1900-01-20T00:00:00"/>
    <s v="18"/>
    <s v="53"/>
    <s v="51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1T00:00:00"/>
    <s v="10SGJ"/>
    <s v="18:53:37 UTC"/>
    <n v="6"/>
    <x v="2"/>
    <s v="PNG"/>
    <x v="3"/>
    <x v="2"/>
    <n v="19.05"/>
    <n v="20"/>
    <x v="0"/>
    <s v="44582S2A_MSIL1CCDM-MLB-CLSTA4458202 Sunny (10%-30%)"/>
    <n v="0"/>
    <s v="20230630T185400"/>
    <d v="1905-07-14T00:00:00"/>
    <s v="01"/>
    <d v="1900-01-20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21T00:00:00"/>
    <s v="11SKD"/>
    <s v="18:53:36 UTC"/>
    <n v="5.3"/>
    <x v="2"/>
    <s v="PNG"/>
    <x v="3"/>
    <x v="2"/>
    <n v="19.05"/>
    <n v="20"/>
    <x v="0"/>
    <s v="44582S2A_MSIL1CCDM-MLB-CLSTA4458202 Sunny (10%-30%)"/>
    <n v="0"/>
    <s v="20230630T185400"/>
    <d v="1905-07-14T00:00:00"/>
    <s v="01"/>
    <d v="1900-01-20T00:00:00"/>
    <s v="18"/>
    <s v="53"/>
    <s v="36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9T00:00:00"/>
    <s v="10SGH"/>
    <s v="19:03:43 UTC"/>
    <n v="0"/>
    <x v="2"/>
    <s v="PNG"/>
    <x v="3"/>
    <x v="2"/>
    <n v="0"/>
    <n v="0"/>
    <x v="3"/>
    <s v="44580S2A_MSIL1CCDM-MLB-CLSTA4458001 Clear (0%)"/>
    <n v="1"/>
    <s v="20230630T185400"/>
    <d v="1905-07-14T00:00:00"/>
    <s v="01"/>
    <d v="1900-01-18T00:00:00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9T00:00:00"/>
    <s v="11SKC"/>
    <s v="19:03:42 UTC"/>
    <n v="0"/>
    <x v="2"/>
    <s v="PNG"/>
    <x v="3"/>
    <x v="2"/>
    <n v="0"/>
    <n v="0"/>
    <x v="3"/>
    <s v="44580S2A_MSIL1CCDM-MLB-CLSTA4458001 Clear (0%)"/>
    <n v="0"/>
    <s v="20230630T185400"/>
    <d v="1905-07-14T00:00:00"/>
    <s v="01"/>
    <d v="1900-01-18T00:00:00"/>
    <s v="19"/>
    <s v="03"/>
    <s v="4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9T00:00:00"/>
    <s v="10SGJ"/>
    <s v="19:03:28 UTC"/>
    <n v="0"/>
    <x v="2"/>
    <s v="PNG"/>
    <x v="3"/>
    <x v="2"/>
    <n v="0"/>
    <n v="0"/>
    <x v="3"/>
    <s v="44580S2A_MSIL1CCDM-MLB-CLSTA4458001 Clear (0%)"/>
    <n v="0"/>
    <s v="20230630T185400"/>
    <d v="1905-07-14T00:00:00"/>
    <s v="01"/>
    <d v="1900-01-18T00:00:00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9T00:00:00"/>
    <s v="11SKD"/>
    <s v="19:03:27 UTC"/>
    <n v="0"/>
    <x v="2"/>
    <s v="PNG"/>
    <x v="3"/>
    <x v="2"/>
    <n v="0"/>
    <n v="0"/>
    <x v="3"/>
    <s v="44580S2A_MSIL1CCDM-MLB-CLSTA4458001 Clear (0%)"/>
    <n v="0"/>
    <s v="20230630T185400"/>
    <d v="1905-07-14T00:00:00"/>
    <s v="01"/>
    <d v="1900-01-18T00:00:00"/>
    <s v="19"/>
    <s v="03"/>
    <s v="2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6T00:00:00"/>
    <s v="10SGH"/>
    <s v="18:53:45 UTC"/>
    <n v="8.5"/>
    <x v="2"/>
    <s v="PNG"/>
    <x v="3"/>
    <x v="2"/>
    <n v="4.375"/>
    <n v="10"/>
    <x v="0"/>
    <s v="44577S2A_MSIL1CCDM-MLB-CLSTA4457702 Sunny (10%-30%)"/>
    <n v="1"/>
    <s v="20230630T185400"/>
    <d v="1905-07-14T00:00:00"/>
    <s v="01"/>
    <d v="1900-01-15T00:00:00"/>
    <s v="18"/>
    <s v="53"/>
    <s v="4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6T00:00:00"/>
    <s v="11SKC"/>
    <s v="18:53:44 UTC"/>
    <n v="6.3"/>
    <x v="2"/>
    <s v="PNG"/>
    <x v="3"/>
    <x v="2"/>
    <n v="4.375"/>
    <n v="10"/>
    <x v="0"/>
    <s v="44577S2A_MSIL1CCDM-MLB-CLSTA4457702 Sunny (10%-30%)"/>
    <n v="0"/>
    <s v="20230630T185400"/>
    <d v="1905-07-14T00:00:00"/>
    <s v="01"/>
    <d v="1900-01-15T00:00:00"/>
    <s v="18"/>
    <s v="53"/>
    <s v="4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6T00:00:00"/>
    <s v="10SGJ"/>
    <s v="18:53:33 UTC"/>
    <n v="1.5"/>
    <x v="2"/>
    <s v="PNG"/>
    <x v="3"/>
    <x v="2"/>
    <n v="4.375"/>
    <n v="10"/>
    <x v="0"/>
    <s v="44577S2A_MSIL1CCDM-MLB-CLSTA4457702 Sunny (10%-30%)"/>
    <n v="0"/>
    <s v="20230630T185400"/>
    <d v="1905-07-14T00:00:00"/>
    <s v="01"/>
    <d v="1900-01-15T00:00:00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6T00:00:00"/>
    <s v="11SKD"/>
    <s v="18:53:32 UTC"/>
    <n v="1.2"/>
    <x v="2"/>
    <s v="PNG"/>
    <x v="3"/>
    <x v="2"/>
    <n v="4.375"/>
    <n v="10"/>
    <x v="0"/>
    <s v="44577S2A_MSIL1CCDM-MLB-CLSTA4457702 Sunny (10%-30%)"/>
    <n v="0"/>
    <s v="20230630T185400"/>
    <d v="1905-07-14T00:00:00"/>
    <s v="01"/>
    <d v="1900-01-15T00:00:00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4T00:00:00"/>
    <s v="10SGH"/>
    <s v="19:03:48 UTC"/>
    <n v="0"/>
    <x v="2"/>
    <s v="PNG"/>
    <x v="3"/>
    <x v="2"/>
    <n v="0"/>
    <n v="0"/>
    <x v="3"/>
    <s v="44575S2A_MSIL1CCDM-MLB-CLSTA4457501 Clear (0%)"/>
    <n v="1"/>
    <s v="20230630T185400"/>
    <d v="1905-07-14T00:00:00"/>
    <s v="01"/>
    <d v="1900-01-13T00:00:00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4T00:00:00"/>
    <s v="11SKC"/>
    <s v="19:03:47 UTC"/>
    <n v="0"/>
    <x v="2"/>
    <s v="PNG"/>
    <x v="3"/>
    <x v="2"/>
    <n v="0"/>
    <n v="0"/>
    <x v="3"/>
    <s v="44575S2A_MSIL1CCDM-MLB-CLSTA4457501 Clear (0%)"/>
    <n v="0"/>
    <s v="20230630T185400"/>
    <d v="1905-07-14T00:00:00"/>
    <s v="01"/>
    <d v="1900-01-13T00:00:00"/>
    <s v="19"/>
    <s v="0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4T00:00:00"/>
    <s v="10SGJ"/>
    <s v="19:03:34 UTC"/>
    <n v="0"/>
    <x v="2"/>
    <s v="PNG"/>
    <x v="3"/>
    <x v="2"/>
    <n v="0"/>
    <n v="0"/>
    <x v="3"/>
    <s v="44575S2A_MSIL1CCDM-MLB-CLSTA4457501 Clear (0%)"/>
    <n v="0"/>
    <s v="20230630T185400"/>
    <d v="1905-07-14T00:00:00"/>
    <s v="01"/>
    <d v="1900-01-13T00:00:00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4T00:00:00"/>
    <s v="11SKD"/>
    <s v="19:03:33 UTC"/>
    <n v="0"/>
    <x v="2"/>
    <s v="PNG"/>
    <x v="3"/>
    <x v="2"/>
    <n v="0"/>
    <n v="0"/>
    <x v="3"/>
    <s v="44575S2A_MSIL1CCDM-MLB-CLSTA4457501 Clear (0%)"/>
    <n v="0"/>
    <s v="20230630T185400"/>
    <d v="1905-07-14T00:00:00"/>
    <s v="01"/>
    <d v="1900-01-13T00:00:00"/>
    <s v="19"/>
    <s v="0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1T00:00:00"/>
    <s v="10SGH"/>
    <s v="18:53:53 UTC"/>
    <n v="17.7"/>
    <x v="2"/>
    <s v="PNG"/>
    <x v="3"/>
    <x v="2"/>
    <n v="6.2"/>
    <n v="10"/>
    <x v="0"/>
    <s v="44572S2A_MSIL1CCDM-MLB-CLSTA4457202 Sunny (10%-30%)"/>
    <n v="1"/>
    <s v="20230630T185400"/>
    <d v="1905-07-14T00:00:00"/>
    <s v="01"/>
    <d v="1900-01-10T00:00:00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1T00:00:00"/>
    <s v="11SKC"/>
    <s v="18:53:52 UTC"/>
    <n v="4.5"/>
    <x v="2"/>
    <s v="PNG"/>
    <x v="3"/>
    <x v="2"/>
    <n v="6.2"/>
    <n v="10"/>
    <x v="0"/>
    <s v="44572S2A_MSIL1CCDM-MLB-CLSTA4457202 Sunny (10%-30%)"/>
    <n v="0"/>
    <s v="20230630T185400"/>
    <d v="1905-07-14T00:00:00"/>
    <s v="01"/>
    <d v="1900-01-10T00:00:00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1T00:00:00"/>
    <s v="10SGJ"/>
    <s v="18:53:38 UTC"/>
    <n v="1.1000000000000001"/>
    <x v="2"/>
    <s v="PNG"/>
    <x v="3"/>
    <x v="2"/>
    <n v="6.2"/>
    <n v="10"/>
    <x v="0"/>
    <s v="44572S2A_MSIL1CCDM-MLB-CLSTA4457202 Sunny (10%-30%)"/>
    <n v="0"/>
    <s v="20230630T185400"/>
    <d v="1905-07-14T00:00:00"/>
    <s v="01"/>
    <d v="1900-01-10T00:00:00"/>
    <s v="18"/>
    <s v="53"/>
    <s v="3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11T00:00:00"/>
    <s v="11SKD"/>
    <s v="18:53:37 UTC"/>
    <n v="1.5"/>
    <x v="2"/>
    <s v="PNG"/>
    <x v="3"/>
    <x v="2"/>
    <n v="6.2"/>
    <n v="10"/>
    <x v="0"/>
    <s v="44572S2A_MSIL1CCDM-MLB-CLSTA4457202 Sunny (10%-30%)"/>
    <n v="0"/>
    <s v="20230630T185400"/>
    <d v="1905-07-14T00:00:00"/>
    <s v="01"/>
    <d v="1900-01-10T00:00:00"/>
    <s v="18"/>
    <s v="53"/>
    <s v="3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9T00:00:00"/>
    <s v="10SGH"/>
    <s v="19:03:43 UTC"/>
    <n v="0"/>
    <x v="2"/>
    <s v="PNG"/>
    <x v="3"/>
    <x v="2"/>
    <n v="0"/>
    <n v="0"/>
    <x v="3"/>
    <s v="44570S2A_MSIL1CCDM-MLB-CLSTA4457001 Clear (0%)"/>
    <n v="1"/>
    <s v="20230630T185400"/>
    <d v="1905-07-14T00:00:00"/>
    <s v="01"/>
    <s v="09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9T00:00:00"/>
    <s v="11SKC"/>
    <s v="19:03:43 UTC"/>
    <n v="0"/>
    <x v="2"/>
    <s v="PNG"/>
    <x v="3"/>
    <x v="2"/>
    <n v="0"/>
    <n v="0"/>
    <x v="3"/>
    <s v="44570S2A_MSIL1CCDM-MLB-CLSTA4457001 Clear (0%)"/>
    <n v="0"/>
    <s v="20230630T185400"/>
    <d v="1905-07-14T00:00:00"/>
    <s v="01"/>
    <s v="09"/>
    <s v="19"/>
    <s v="03"/>
    <s v="4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9T00:00:00"/>
    <s v="10SGJ"/>
    <s v="19:03:29 UTC"/>
    <n v="0"/>
    <x v="2"/>
    <s v="PNG"/>
    <x v="3"/>
    <x v="2"/>
    <n v="0"/>
    <n v="0"/>
    <x v="3"/>
    <s v="44570S2A_MSIL1CCDM-MLB-CLSTA4457001 Clear (0%)"/>
    <n v="0"/>
    <s v="20230630T185400"/>
    <d v="1905-07-14T00:00:00"/>
    <s v="01"/>
    <s v="09"/>
    <s v="19"/>
    <s v="03"/>
    <s v="2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9T00:00:00"/>
    <s v="11SKD"/>
    <s v="19:03:28 UTC"/>
    <n v="0"/>
    <x v="2"/>
    <s v="PNG"/>
    <x v="3"/>
    <x v="2"/>
    <n v="0"/>
    <n v="0"/>
    <x v="3"/>
    <s v="44570S2A_MSIL1CCDM-MLB-CLSTA4457001 Clear (0%)"/>
    <n v="0"/>
    <s v="20230630T185400"/>
    <d v="1905-07-14T00:00:00"/>
    <s v="01"/>
    <s v="09"/>
    <s v="19"/>
    <s v="03"/>
    <s v="2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6T00:00:00"/>
    <s v="10SGH"/>
    <s v="18:53:48 UTC"/>
    <n v="1.3"/>
    <x v="2"/>
    <s v="PNG"/>
    <x v="3"/>
    <x v="2"/>
    <n v="0.85000000000000009"/>
    <n v="10"/>
    <x v="0"/>
    <s v="44567S2A_MSIL1CCDM-MLB-CLSTA4456702 Sunny (10%-30%)"/>
    <n v="1"/>
    <s v="20230630T185400"/>
    <d v="1905-07-14T00:00:00"/>
    <s v="01"/>
    <s v="06"/>
    <s v="18"/>
    <s v="5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6T00:00:00"/>
    <s v="11SKC"/>
    <s v="18:53:47 UTC"/>
    <n v="0"/>
    <x v="2"/>
    <s v="PNG"/>
    <x v="3"/>
    <x v="2"/>
    <n v="0.85000000000000009"/>
    <n v="10"/>
    <x v="0"/>
    <s v="44567S2A_MSIL1CCDM-MLB-CLSTA4456702 Sunny (10%-30%)"/>
    <n v="0"/>
    <s v="20230630T185400"/>
    <d v="1905-07-14T00:00:00"/>
    <s v="01"/>
    <s v="06"/>
    <s v="18"/>
    <s v="53"/>
    <s v="47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6T00:00:00"/>
    <s v="10SGJ"/>
    <s v="18:53:33 UTC"/>
    <n v="1.1000000000000001"/>
    <x v="2"/>
    <s v="PNG"/>
    <x v="3"/>
    <x v="2"/>
    <n v="0.85000000000000009"/>
    <n v="10"/>
    <x v="0"/>
    <s v="44567S2A_MSIL1CCDM-MLB-CLSTA4456702 Sunny (10%-30%)"/>
    <n v="0"/>
    <s v="20230630T185400"/>
    <d v="1905-07-14T00:00:00"/>
    <s v="01"/>
    <s v="06"/>
    <s v="18"/>
    <s v="53"/>
    <s v="3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6T00:00:00"/>
    <s v="11SKD"/>
    <s v="18:53:32 UTC"/>
    <n v="1"/>
    <x v="2"/>
    <s v="PNG"/>
    <x v="3"/>
    <x v="2"/>
    <n v="0.85000000000000009"/>
    <n v="10"/>
    <x v="0"/>
    <s v="44567S2A_MSIL1CCDM-MLB-CLSTA4456702 Sunny (10%-30%)"/>
    <n v="0"/>
    <s v="20230630T185400"/>
    <d v="1905-07-14T00:00:00"/>
    <s v="01"/>
    <s v="06"/>
    <s v="18"/>
    <s v="53"/>
    <s v="3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4T00:00:00"/>
    <s v="10SGH"/>
    <s v="19:03:49 UTC"/>
    <n v="87.4"/>
    <x v="2"/>
    <s v="PNG"/>
    <x v="3"/>
    <x v="2"/>
    <n v="85.324999999999989"/>
    <n v="90"/>
    <x v="1"/>
    <s v="44565S2A_MSIL1CCDM-MLB-CLSTA4456503 Cloudy (40%-90%)"/>
    <n v="1"/>
    <s v="20230630T185400"/>
    <d v="1905-07-14T00:00:00"/>
    <s v="01"/>
    <s v="04"/>
    <s v="19"/>
    <s v="03"/>
    <s v="4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4T00:00:00"/>
    <s v="11SKC"/>
    <s v="19:03:48 UTC"/>
    <n v="81.3"/>
    <x v="2"/>
    <s v="PNG"/>
    <x v="3"/>
    <x v="2"/>
    <n v="85.324999999999989"/>
    <n v="90"/>
    <x v="1"/>
    <s v="44565S2A_MSIL1CCDM-MLB-CLSTA4456503 Cloudy (40%-90%)"/>
    <n v="0"/>
    <s v="20230630T185400"/>
    <d v="1905-07-14T00:00:00"/>
    <s v="01"/>
    <s v="04"/>
    <s v="19"/>
    <s v="03"/>
    <s v="48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4T00:00:00"/>
    <s v="10SGJ"/>
    <s v="19:03:35 UTC"/>
    <n v="87.6"/>
    <x v="2"/>
    <s v="PNG"/>
    <x v="3"/>
    <x v="2"/>
    <n v="85.324999999999989"/>
    <n v="90"/>
    <x v="1"/>
    <s v="44565S2A_MSIL1CCDM-MLB-CLSTA4456503 Cloudy (40%-90%)"/>
    <n v="0"/>
    <s v="20230630T185400"/>
    <d v="1905-07-14T00:00:00"/>
    <s v="01"/>
    <s v="04"/>
    <s v="19"/>
    <s v="03"/>
    <s v="35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4T00:00:00"/>
    <s v="11SKD"/>
    <s v="19:03:34 UTC"/>
    <n v="85"/>
    <x v="2"/>
    <s v="PNG"/>
    <x v="3"/>
    <x v="2"/>
    <n v="85.324999999999989"/>
    <n v="90"/>
    <x v="1"/>
    <s v="44565S2A_MSIL1CCDM-MLB-CLSTA4456503 Cloudy (40%-90%)"/>
    <n v="0"/>
    <s v="20230630T185400"/>
    <d v="1905-07-14T00:00:00"/>
    <s v="01"/>
    <s v="04"/>
    <s v="19"/>
    <s v="03"/>
    <s v="34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1T00:00:00"/>
    <s v="10SGH"/>
    <s v="18:53:53 UTC"/>
    <n v="1.1000000000000001"/>
    <x v="2"/>
    <s v="PNG"/>
    <x v="3"/>
    <x v="2"/>
    <n v="0.45000000000000007"/>
    <n v="10"/>
    <x v="0"/>
    <s v="44562S2A_MSIL1CCDM-MLB-CLSTA4456202 Sunny (10%-30%)"/>
    <n v="1"/>
    <s v="20230630T185400"/>
    <d v="1905-07-14T00:00:00"/>
    <s v="01"/>
    <s v="01"/>
    <s v="18"/>
    <s v="53"/>
    <s v="53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1T00:00:00"/>
    <s v="11SKC"/>
    <s v="18:53:52 UTC"/>
    <n v="0.1"/>
    <x v="2"/>
    <s v="PNG"/>
    <x v="3"/>
    <x v="2"/>
    <n v="0.45000000000000007"/>
    <n v="10"/>
    <x v="0"/>
    <s v="44562S2A_MSIL1CCDM-MLB-CLSTA4456202 Sunny (10%-30%)"/>
    <n v="0"/>
    <s v="20230630T185400"/>
    <d v="1905-07-14T00:00:00"/>
    <s v="01"/>
    <s v="01"/>
    <s v="18"/>
    <s v="53"/>
    <s v="52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1T00:00:00"/>
    <s v="10SGJ"/>
    <s v="18:53:39 UTC"/>
    <n v="0.5"/>
    <x v="2"/>
    <s v="PNG"/>
    <x v="3"/>
    <x v="2"/>
    <n v="0.45000000000000007"/>
    <n v="10"/>
    <x v="0"/>
    <s v="44562S2A_MSIL1CCDM-MLB-CLSTA4456202 Sunny (10%-30%)"/>
    <n v="0"/>
    <s v="20230630T185400"/>
    <d v="1905-07-14T00:00:00"/>
    <s v="01"/>
    <s v="01"/>
    <s v="18"/>
    <s v="53"/>
    <s v="39"/>
    <s v="CLS_TA_2500X1254px_65m_S2A_MSIL1C"/>
    <s v="2A_MSIL1C_S2_CD_CLS_AC_20230627T222622_TRUE_60HTE_020CC"/>
    <s v="S2A_MSIL1C_TA_20230630T185400_10SFH_0CC"/>
  </r>
  <r>
    <m/>
    <x v="0"/>
    <x v="1"/>
    <s v="-39.10, 120.03 | Zoom: 11"/>
    <b v="1"/>
    <s v="United States"/>
    <x v="6"/>
    <s v="TA"/>
    <d v="2022-01-01T00:00:00"/>
    <s v="11SKD"/>
    <s v="18:53:38 UTC"/>
    <n v="0.1"/>
    <x v="2"/>
    <s v="PNG"/>
    <x v="3"/>
    <x v="2"/>
    <n v="0.45000000000000007"/>
    <n v="10"/>
    <x v="0"/>
    <s v="44562S2A_MSIL1CCDM-MLB-CLSTA4456202 Sunny (10%-30%)"/>
    <n v="0"/>
    <s v="20230630T185400"/>
    <d v="1905-07-14T00:00:00"/>
    <s v="01"/>
    <s v="01"/>
    <s v="18"/>
    <s v="53"/>
    <s v="38"/>
    <s v="CLS_TA_2500X1254px_65m_S2A_MSIL1C"/>
    <s v="2A_MSIL1C_S2_CD_CLS_AC_20230627T222622_TRUE_60HTE_020CC"/>
    <s v="S2A_MSIL1C_TA_20230630T185400_10SFH_0CC"/>
  </r>
  <r>
    <m/>
    <x v="1"/>
    <x v="1"/>
    <s v="-43.98333, 170.46678 | Zoom: 14"/>
    <b v="1"/>
    <s v="New Zealand"/>
    <x v="3"/>
    <s v="MJ"/>
    <d v="2023-06-25T00:00:00"/>
    <s v="14.5°"/>
    <s v="22:13:31 UTC"/>
    <n v="98.2"/>
    <x v="2"/>
    <s v="PNG"/>
    <x v="2"/>
    <x v="0"/>
    <n v="98.2"/>
    <n v="100"/>
    <x v="2"/>
    <s v="45102L8-9_L1CDM-MLB-CLSMJ4510204 Overcast (100%)"/>
    <n v="0"/>
    <s v="20220101T223823"/>
    <n v="2023"/>
    <s v="06"/>
    <n v="25"/>
    <s v="22"/>
    <s v="13"/>
    <s v="31"/>
    <s v="CLS_MJ_2500X1254px_16m_L8-9_L1"/>
    <s v="2A_MSIL1C_S2_CD_CLS_AC_20230627T222622_TRUE_60HTE_020CC"/>
    <s v="cls_mj_l8-9_l1_2023h1_2500x1254px_16m_20230625t221331_100cc"/>
  </r>
  <r>
    <m/>
    <x v="1"/>
    <x v="1"/>
    <s v="-43.98333, 170.46678 | Zoom: 14"/>
    <b v="1"/>
    <s v="New Zealand"/>
    <x v="3"/>
    <s v="MJ"/>
    <d v="2023-06-24T00:00:00"/>
    <s v="14.5°"/>
    <s v="22:19:54 UTC"/>
    <n v="98.2"/>
    <x v="2"/>
    <s v="PNG"/>
    <x v="2"/>
    <x v="0"/>
    <n v="89.95"/>
    <n v="90"/>
    <x v="1"/>
    <s v="45101L8-9_L1CDM-MLB-CLSMJ4510103 Cloudy (40%-90%)"/>
    <n v="1"/>
    <s v="20220101T223823"/>
    <n v="2023"/>
    <s v="06"/>
    <n v="24"/>
    <s v="22"/>
    <s v="19"/>
    <s v="54"/>
    <s v="CLS_MJ_2500X1254px_16m_L8-9_L1"/>
    <s v="2A_MSIL1C_S2_CD_CLS_AC_20230627T222622_TRUE_60HTE_020CC"/>
    <s v="cls_mj_l8-9_l1_2023h1_2500x1254px_16m_20230624t221954_90cc"/>
  </r>
  <r>
    <m/>
    <x v="1"/>
    <x v="1"/>
    <s v="-43.98333, 170.46678 | Zoom: 14"/>
    <b v="1"/>
    <s v="New Zealand"/>
    <x v="3"/>
    <s v="MJ"/>
    <d v="2023-06-24T00:00:00"/>
    <n v="15.9"/>
    <s v="22:19:54 UTC"/>
    <n v="81.7"/>
    <x v="2"/>
    <s v="PNG"/>
    <x v="2"/>
    <x v="0"/>
    <n v="89.95"/>
    <n v="90"/>
    <x v="1"/>
    <s v="45101L8-9_L1CDM-MLB-CLSMJ4510103 Cloudy (40%-90%)"/>
    <n v="0"/>
    <s v="20220101T223823"/>
    <n v="2023"/>
    <s v="06"/>
    <n v="24"/>
    <s v="22"/>
    <s v="19"/>
    <s v="54"/>
    <s v="CLS_MJ_2500X1254px_16m_L8-9_L1"/>
    <s v="2A_MSIL1C_S2_CD_CLS_AC_20230627T222622_TRUE_60HTE_020CC"/>
    <s v="cls_mj_l8-9_l1_2023h1_2500x1254px_16m_20230624t221954_90cc"/>
  </r>
  <r>
    <m/>
    <x v="1"/>
    <x v="1"/>
    <s v="-43.98333, 170.46678 | Zoom: 14"/>
    <b v="1"/>
    <s v="New Zealand"/>
    <x v="3"/>
    <s v="MJ"/>
    <d v="2023-06-17T00:00:00"/>
    <n v="14.7"/>
    <s v="22:19:54 UTC"/>
    <n v="57.9"/>
    <x v="2"/>
    <s v="PNG"/>
    <x v="2"/>
    <x v="0"/>
    <n v="57.9"/>
    <n v="60"/>
    <x v="1"/>
    <s v="45094L8-9_L1CDM-MLB-CLSMJ4509403 Cloudy (40%-90%)"/>
    <n v="1"/>
    <s v="20220101T223823"/>
    <n v="2023"/>
    <s v="06"/>
    <n v="17"/>
    <s v="22"/>
    <s v="19"/>
    <s v="54"/>
    <s v="CLS_MJ_2500X1254px_16m_L8-9_L1"/>
    <s v="2A_MSIL1C_S2_CD_CLS_AC_20230627T222622_TRUE_60HTE_020CC"/>
    <s v="cls_mj_l8-9_l1_2023h1_2500x1254px_16m_20230617t221954_60cc"/>
  </r>
  <r>
    <m/>
    <x v="1"/>
    <x v="1"/>
    <s v="-43.98333, 170.46678 | Zoom: 14"/>
    <b v="1"/>
    <s v="New Zealand"/>
    <x v="3"/>
    <s v="MJ"/>
    <d v="2023-06-16T00:00:00"/>
    <n v="14.7"/>
    <s v="22:19:42 UTC"/>
    <n v="34.9"/>
    <x v="2"/>
    <s v="PNG"/>
    <x v="2"/>
    <x v="0"/>
    <n v="25.4"/>
    <n v="30"/>
    <x v="0"/>
    <s v="45093L8-9_L1CDM-MLB-CLSMJ4509302 Sunny (10%-30%)"/>
    <n v="1"/>
    <s v="20220101T223823"/>
    <n v="2023"/>
    <s v="06"/>
    <n v="16"/>
    <s v="22"/>
    <s v="19"/>
    <s v="42"/>
    <s v="CLS_MJ_2500X1254px_16m_L8-9_L1"/>
    <s v="2A_MSIL1C_S2_CD_CLS_AC_20230627T222622_TRUE_60HTE_020CC"/>
    <s v="cls_mj_l8-9_l1_2023h1_2500x1254px_16m_20230616t221942_30cc"/>
  </r>
  <r>
    <m/>
    <x v="1"/>
    <x v="1"/>
    <s v="-43.98333, 170.46678 | Zoom: 14"/>
    <b v="1"/>
    <s v="New Zealand"/>
    <x v="3"/>
    <s v="MJ"/>
    <d v="2023-06-16T00:00:00"/>
    <n v="16.100000000000001"/>
    <s v="22:19:42 UTC"/>
    <n v="15.9"/>
    <x v="2"/>
    <s v="PNG"/>
    <x v="2"/>
    <x v="0"/>
    <n v="25.4"/>
    <n v="30"/>
    <x v="0"/>
    <s v="45093L8-9_L1CDM-MLB-CLSMJ4509302 Sunny (10%-30%)"/>
    <n v="0"/>
    <s v="20220101T223823"/>
    <n v="2023"/>
    <s v="06"/>
    <n v="16"/>
    <s v="22"/>
    <s v="19"/>
    <s v="42"/>
    <s v="CLS_MJ_2500X1254px_16m_L8-9_L1"/>
    <s v="2A_MSIL1C_S2_CD_CLS_AC_20230627T222622_TRUE_60HTE_020CC"/>
    <s v="cls_mj_l8-9_l1_2023h1_2500x1254px_16m_20230616t221942_30cc"/>
  </r>
  <r>
    <m/>
    <x v="1"/>
    <x v="1"/>
    <s v="-43.98333, 170.46678 | Zoom: 14"/>
    <b v="1"/>
    <s v="New Zealand"/>
    <x v="3"/>
    <s v="MJ"/>
    <d v="2023-06-09T00:00:00"/>
    <n v="15.2"/>
    <s v="22:13:36 UTC"/>
    <n v="19.3"/>
    <x v="2"/>
    <s v="PNG"/>
    <x v="2"/>
    <x v="0"/>
    <n v="19.3"/>
    <n v="20"/>
    <x v="0"/>
    <s v="45086L8-9_L1CDM-MLB-CLSMJ4508602 Sunny (10%-30%)"/>
    <n v="1"/>
    <s v="20220101T223823"/>
    <n v="2023"/>
    <s v="06"/>
    <s v="09"/>
    <s v="22"/>
    <s v="13"/>
    <s v="36"/>
    <s v="CLS_MJ_2500X1254px_16m_L8-9_L1"/>
    <s v="2A_MSIL1C_S2_CD_CLS_AC_20230627T222622_TRUE_60HTE_020CC"/>
    <s v="cls_mj_l8-9_l1_2023h1_2500x1254px_16m_20230609t221336_20cc"/>
  </r>
  <r>
    <m/>
    <x v="1"/>
    <x v="1"/>
    <s v="-43.98333, 170.46678 | Zoom: 14"/>
    <b v="1"/>
    <s v="New Zealand"/>
    <x v="3"/>
    <s v="MJ"/>
    <d v="2023-06-08T00:00:00"/>
    <n v="15.3"/>
    <s v="22:19:48 UTC"/>
    <n v="21.3"/>
    <x v="2"/>
    <s v="PNG"/>
    <x v="2"/>
    <x v="0"/>
    <n v="13.9"/>
    <n v="20"/>
    <x v="0"/>
    <s v="45085L8-9_L1CDM-MLB-CLSMJ4508502 Sunny (10%-30%)"/>
    <n v="1"/>
    <s v="20220101T223823"/>
    <n v="2023"/>
    <s v="06"/>
    <s v="08"/>
    <s v="22"/>
    <s v="19"/>
    <s v="48"/>
    <s v="CLS_MJ_2500X1254px_16m_L8-9_L1"/>
    <s v="2A_MSIL1C_S2_CD_CLS_AC_20230627T222622_TRUE_60HTE_020CC"/>
    <s v="cls_mj_l8-9_l1_2023h1_2500x1254px_16m_20230608t221948_20cc"/>
  </r>
  <r>
    <m/>
    <x v="1"/>
    <x v="1"/>
    <s v="-43.98333, 170.46678 | Zoom: 14"/>
    <b v="1"/>
    <s v="New Zealand"/>
    <x v="3"/>
    <s v="MJ"/>
    <d v="2023-06-08T00:00:00"/>
    <n v="16.7"/>
    <s v="22:19:24 UTC"/>
    <n v="6.5"/>
    <x v="2"/>
    <s v="PNG"/>
    <x v="2"/>
    <x v="0"/>
    <n v="13.9"/>
    <n v="20"/>
    <x v="0"/>
    <s v="45085L8-9_L1CDM-MLB-CLSMJ4508502 Sunny (10%-30%)"/>
    <n v="0"/>
    <s v="20220101T223823"/>
    <n v="2023"/>
    <s v="06"/>
    <s v="08"/>
    <s v="22"/>
    <s v="19"/>
    <s v="24"/>
    <s v="CLS_MJ_2500X1254px_16m_L8-9_L1"/>
    <s v="2A_MSIL1C_S2_CD_CLS_AC_20230627T222622_TRUE_60HTE_020CC"/>
    <s v="cls_mj_l8-9_l1_2023h1_2500x1254px_16m_20230608t221924_20cc"/>
  </r>
  <r>
    <m/>
    <x v="1"/>
    <x v="1"/>
    <s v="-43.98333, 170.46678 | Zoom: 14"/>
    <b v="1"/>
    <s v="New Zealand"/>
    <x v="3"/>
    <s v="MJ"/>
    <d v="2023-06-01T00:00:00"/>
    <n v="16.100000000000001"/>
    <s v="22:13:31 UTC"/>
    <n v="2.1"/>
    <x v="2"/>
    <s v="PNG"/>
    <x v="2"/>
    <x v="0"/>
    <n v="2.1"/>
    <n v="10"/>
    <x v="0"/>
    <s v="45078L8-9_L1CDM-MLB-CLSMJ4507802 Sunny (10%-30%)"/>
    <n v="1"/>
    <s v="20220101T223823"/>
    <n v="2023"/>
    <s v="06"/>
    <s v="01"/>
    <s v="22"/>
    <s v="13"/>
    <s v="31"/>
    <s v="CLS_MJ_2500X1254px_16m_L8-9_L1"/>
    <s v="2A_MSIL1C_S2_CD_CLS_AC_20230627T222622_TRUE_60HTE_020CC"/>
    <s v="cls_mj_l8-9_l1_2023h1_2500x1254px_16m_20230601t221331_10cc"/>
  </r>
  <r>
    <m/>
    <x v="1"/>
    <x v="1"/>
    <s v="-43.98333, 170.46678 | Zoom: 14"/>
    <b v="1"/>
    <s v="New Zealand"/>
    <x v="3"/>
    <s v="MJ"/>
    <d v="2023-05-31T00:00:00"/>
    <n v="16.3"/>
    <s v="22:19:51 UTC"/>
    <n v="60.2"/>
    <x v="2"/>
    <s v="PNG"/>
    <x v="2"/>
    <x v="0"/>
    <n v="73.7"/>
    <n v="80"/>
    <x v="1"/>
    <s v="45077L8-9_L1CDM-MLB-CLSMJ4507703 Cloudy (40%-90%)"/>
    <n v="1"/>
    <s v="20220101T223823"/>
    <n v="2023"/>
    <s v="05"/>
    <n v="31"/>
    <s v="22"/>
    <s v="19"/>
    <s v="51"/>
    <s v="CLS_MJ_2500X1254px_16m_L8-9_L1"/>
    <s v="2A_MSIL1C_S2_CD_CLS_AC_20230627T222622_TRUE_60HTE_020CC"/>
    <s v="cls_mj_l8-9_l1_2023h1_2500x1254px_16m_20230531t221951_80cc"/>
  </r>
  <r>
    <m/>
    <x v="1"/>
    <x v="1"/>
    <s v="-43.98333, 170.46678 | Zoom: 14"/>
    <b v="1"/>
    <s v="New Zealand"/>
    <x v="3"/>
    <s v="MJ"/>
    <d v="2023-05-31T00:00:00"/>
    <n v="17.600000000000001"/>
    <s v="22:19:27 UTC"/>
    <n v="87.2"/>
    <x v="2"/>
    <s v="PNG"/>
    <x v="2"/>
    <x v="0"/>
    <n v="73.7"/>
    <n v="80"/>
    <x v="1"/>
    <s v="45077L8-9_L1CDM-MLB-CLSMJ4507703 Cloudy (40%-90%)"/>
    <n v="0"/>
    <s v="20220101T223823"/>
    <n v="2023"/>
    <s v="05"/>
    <n v="31"/>
    <s v="22"/>
    <s v="19"/>
    <s v="27"/>
    <s v="CLS_MJ_2500X1254px_16m_L8-9_L1"/>
    <s v="2A_MSIL1C_S2_CD_CLS_AC_20230627T222622_TRUE_60HTE_020CC"/>
    <s v="cls_mj_l8-9_l1_2023h1_2500x1254px_16m_20230531t221927_80cc"/>
  </r>
  <r>
    <m/>
    <x v="1"/>
    <x v="1"/>
    <s v="-43.98333, 170.46678 | Zoom: 14"/>
    <b v="1"/>
    <s v="New Zealand"/>
    <x v="3"/>
    <s v="MJ"/>
    <d v="2023-05-24T00:00:00"/>
    <n v="17.399999999999999"/>
    <s v="22:13:40 UTC"/>
    <n v="4.7"/>
    <x v="2"/>
    <s v="PNG"/>
    <x v="2"/>
    <x v="0"/>
    <n v="4.7"/>
    <n v="10"/>
    <x v="0"/>
    <s v="45070L8-9_L1CDM-MLB-CLSMJ4507002 Sunny (10%-30%)"/>
    <n v="1"/>
    <s v="20220101T223823"/>
    <n v="2023"/>
    <s v="05"/>
    <n v="24"/>
    <s v="22"/>
    <s v="13"/>
    <s v="40"/>
    <s v="CLS_MJ_2500X1254px_16m_L8-9_L1"/>
    <s v="2A_MSIL1C_S2_CD_CLS_AC_20230627T222622_TRUE_60HTE_020CC"/>
    <s v="cls_mj_l8-9_l1_2023h1_2500x1254px_16m_20230524t221340_10cc"/>
  </r>
  <r>
    <m/>
    <x v="1"/>
    <x v="1"/>
    <s v="-43.98333, 170.46678 | Zoom: 14"/>
    <b v="1"/>
    <s v="New Zealand"/>
    <x v="3"/>
    <s v="MJ"/>
    <d v="2023-05-23T00:00:00"/>
    <n v="17.5"/>
    <s v="22:19:41 UTC"/>
    <n v="19.899999999999999"/>
    <x v="2"/>
    <s v="PNG"/>
    <x v="2"/>
    <x v="0"/>
    <n v="20.100000000000001"/>
    <n v="30"/>
    <x v="0"/>
    <s v="45069L8-9_L1CDM-MLB-CLSMJ4506902 Sunny (10%-30%)"/>
    <n v="1"/>
    <s v="20220101T223823"/>
    <n v="2023"/>
    <s v="05"/>
    <n v="23"/>
    <s v="22"/>
    <s v="19"/>
    <s v="41"/>
    <s v="CLS_MJ_2500X1254px_16m_L8-9_L1"/>
    <s v="2A_MSIL1C_S2_CD_CLS_AC_20230627T222622_TRUE_60HTE_020CC"/>
    <s v="cls_mj_l8-9_l1_2023h1_2500x1254px_16m_20230523t221941_30cc"/>
  </r>
  <r>
    <m/>
    <x v="1"/>
    <x v="1"/>
    <s v="-43.98333, 170.46678 | Zoom: 14"/>
    <b v="1"/>
    <s v="New Zealand"/>
    <x v="3"/>
    <s v="MJ"/>
    <d v="2023-05-23T00:00:00"/>
    <n v="18.899999999999999"/>
    <s v="22:19:17 UTC"/>
    <n v="20.3"/>
    <x v="2"/>
    <s v="PNG"/>
    <x v="2"/>
    <x v="0"/>
    <n v="20.100000000000001"/>
    <n v="30"/>
    <x v="0"/>
    <s v="45069L8-9_L1CDM-MLB-CLSMJ4506902 Sunny (10%-30%)"/>
    <n v="0"/>
    <s v="20220101T223823"/>
    <n v="2023"/>
    <s v="05"/>
    <n v="23"/>
    <s v="22"/>
    <s v="19"/>
    <s v="17"/>
    <s v="CLS_MJ_2500X1254px_16m_L8-9_L1"/>
    <s v="2A_MSIL1C_S2_CD_CLS_AC_20230627T222622_TRUE_60HTE_020CC"/>
    <s v="cls_mj_l8-9_l1_2023h1_2500x1254px_16m_20230523t221917_30cc"/>
  </r>
  <r>
    <m/>
    <x v="1"/>
    <x v="1"/>
    <s v="-43.98333, 170.46678 | Zoom: 14"/>
    <b v="1"/>
    <s v="New Zealand"/>
    <x v="3"/>
    <s v="MJ"/>
    <d v="2023-05-16T00:00:00"/>
    <n v="18.899999999999999"/>
    <s v="22:13:28 UTC"/>
    <n v="67.599999999999994"/>
    <x v="2"/>
    <s v="PNG"/>
    <x v="2"/>
    <x v="0"/>
    <n v="67.599999999999994"/>
    <n v="70"/>
    <x v="1"/>
    <s v="45062L8-9_L1CDM-MLB-CLSMJ4506203 Cloudy (40%-90%)"/>
    <n v="1"/>
    <s v="20220101T223823"/>
    <n v="2023"/>
    <s v="05"/>
    <n v="16"/>
    <s v="22"/>
    <s v="13"/>
    <s v="28"/>
    <s v="CLS_MJ_2500X1254px_16m_L8-9_L1"/>
    <s v="2A_MSIL1C_S2_CD_CLS_AC_20230627T222622_TRUE_60HTE_020CC"/>
    <s v="cls_mj_l8-9_l1_2023h1_2500x1254px_16m_20230516t221328_70cc"/>
  </r>
  <r>
    <m/>
    <x v="1"/>
    <x v="1"/>
    <s v="-43.98333, 170.46678 | Zoom: 14"/>
    <b v="1"/>
    <s v="New Zealand"/>
    <x v="3"/>
    <s v="MJ"/>
    <d v="2023-05-15T00:00:00"/>
    <n v="19.2"/>
    <s v="22:19:59 UTC"/>
    <n v="23.1"/>
    <x v="2"/>
    <s v="PNG"/>
    <x v="2"/>
    <x v="0"/>
    <n v="29.7"/>
    <n v="30"/>
    <x v="0"/>
    <s v="45061L8-9_L1CDM-MLB-CLSMJ4506102 Sunny (10%-30%)"/>
    <n v="1"/>
    <s v="20220101T223823"/>
    <n v="2023"/>
    <s v="05"/>
    <n v="15"/>
    <s v="22"/>
    <s v="19"/>
    <s v="59"/>
    <s v="CLS_MJ_2500X1254px_16m_L8-9_L1"/>
    <s v="2A_MSIL1C_S2_CD_CLS_AC_20230627T222622_TRUE_60HTE_020CC"/>
    <s v="cls_mj_l8-9_l1_2023h1_2500x1254px_16m_20230515t221959_30cc"/>
  </r>
  <r>
    <m/>
    <x v="1"/>
    <x v="1"/>
    <s v="-43.98333, 170.46678 | Zoom: 14"/>
    <b v="1"/>
    <s v="New Zealand"/>
    <x v="3"/>
    <s v="MJ"/>
    <d v="2023-05-15T00:00:00"/>
    <n v="20.5"/>
    <s v="22:19:35 UTC"/>
    <n v="36.299999999999997"/>
    <x v="2"/>
    <s v="PNG"/>
    <x v="2"/>
    <x v="0"/>
    <n v="29.7"/>
    <n v="30"/>
    <x v="0"/>
    <s v="45061L8-9_L1CDM-MLB-CLSMJ4506102 Sunny (10%-30%)"/>
    <n v="0"/>
    <s v="20220101T223823"/>
    <n v="2023"/>
    <s v="05"/>
    <n v="15"/>
    <s v="22"/>
    <s v="19"/>
    <s v="35"/>
    <s v="CLS_MJ_2500X1254px_16m_L8-9_L1"/>
    <s v="2A_MSIL1C_S2_CD_CLS_AC_20230627T222622_TRUE_60HTE_020CC"/>
    <s v="cls_mj_l8-9_l1_2023h1_2500x1254px_16m_20230515t221935_30cc"/>
  </r>
  <r>
    <m/>
    <x v="1"/>
    <x v="1"/>
    <s v="-43.98333, 170.46678 | Zoom: 14"/>
    <b v="1"/>
    <s v="New Zealand"/>
    <x v="3"/>
    <s v="MJ"/>
    <d v="2023-05-08T00:00:00"/>
    <n v="20.8"/>
    <s v="22:13:51 UTC"/>
    <n v="88.2"/>
    <x v="2"/>
    <s v="PNG"/>
    <x v="2"/>
    <x v="0"/>
    <n v="88.2"/>
    <n v="90"/>
    <x v="1"/>
    <s v="45054L8-9_L1CDM-MLB-CLSMJ4505403 Cloudy (40%-90%)"/>
    <n v="1"/>
    <s v="20220101T223823"/>
    <n v="2023"/>
    <s v="05"/>
    <s v="08"/>
    <s v="22"/>
    <s v="13"/>
    <s v="51"/>
    <s v="CLS_MJ_2500X1254px_16m_L8-9_L1"/>
    <s v="2A_MSIL1C_S2_CD_CLS_AC_20230627T222622_TRUE_60HTE_020CC"/>
    <s v="cls_mj_l8-9_l1_2023h1_2500x1254px_16m_20230508t221351_90cc"/>
  </r>
  <r>
    <m/>
    <x v="1"/>
    <x v="1"/>
    <s v="-43.98333, 170.46678 | Zoom: 14"/>
    <b v="1"/>
    <s v="New Zealand"/>
    <x v="3"/>
    <s v="MJ"/>
    <d v="2023-05-07T00:00:00"/>
    <n v="21"/>
    <s v="22:19:46 UTC"/>
    <n v="77.099999999999994"/>
    <x v="2"/>
    <s v="PNG"/>
    <x v="2"/>
    <x v="0"/>
    <n v="77.75"/>
    <n v="80"/>
    <x v="1"/>
    <s v="45053L8-9_L1CDM-MLB-CLSMJ4505303 Cloudy (40%-90%)"/>
    <n v="1"/>
    <s v="20220101T223823"/>
    <n v="2023"/>
    <s v="05"/>
    <s v="07"/>
    <s v="22"/>
    <s v="19"/>
    <s v="46"/>
    <s v="CLS_MJ_2500X1254px_16m_L8-9_L1"/>
    <s v="2A_MSIL1C_S2_CD_CLS_AC_20230627T222622_TRUE_60HTE_020CC"/>
    <s v="cls_mj_l8-9_l1_2023h1_2500x1254px_16m_20230507t221946_80cc"/>
  </r>
  <r>
    <m/>
    <x v="1"/>
    <x v="1"/>
    <s v="-43.98333, 170.46678 | Zoom: 14"/>
    <b v="1"/>
    <s v="New Zealand"/>
    <x v="3"/>
    <s v="MJ"/>
    <d v="2023-05-07T00:00:00"/>
    <n v="22.3"/>
    <s v="22:19:22 UTC"/>
    <n v="78.400000000000006"/>
    <x v="2"/>
    <s v="PNG"/>
    <x v="2"/>
    <x v="0"/>
    <n v="77.75"/>
    <n v="80"/>
    <x v="1"/>
    <s v="45053L8-9_L1CDM-MLB-CLSMJ4505303 Cloudy (40%-90%)"/>
    <n v="0"/>
    <s v="20220101T223823"/>
    <n v="2023"/>
    <s v="05"/>
    <s v="07"/>
    <s v="22"/>
    <s v="19"/>
    <s v="22"/>
    <s v="CLS_MJ_2500X1254px_16m_L8-9_L1"/>
    <s v="2A_MSIL1C_S2_CD_CLS_AC_20230627T222622_TRUE_60HTE_020CC"/>
    <s v="cls_mj_l8-9_l1_2023h1_2500x1254px_16m_20230507t221922_80cc"/>
  </r>
  <r>
    <m/>
    <x v="1"/>
    <x v="1"/>
    <s v="-43.98333, 170.46678 | Zoom: 14"/>
    <b v="1"/>
    <s v="New Zealand"/>
    <x v="3"/>
    <s v="MJ"/>
    <d v="2023-04-30T00:00:00"/>
    <n v="22.7"/>
    <s v="22:13:41 UTC"/>
    <n v="39"/>
    <x v="2"/>
    <s v="PNG"/>
    <x v="2"/>
    <x v="0"/>
    <n v="39"/>
    <n v="40"/>
    <x v="1"/>
    <s v="45046L8-9_L1CDM-MLB-CLSMJ4504603 Cloudy (40%-90%)"/>
    <n v="1"/>
    <s v="20220101T223823"/>
    <n v="2023"/>
    <s v="04"/>
    <n v="30"/>
    <s v="22"/>
    <s v="13"/>
    <s v="41"/>
    <s v="CLS_MJ_2500X1254px_16m_L8-9_L1"/>
    <s v="2A_MSIL1C_S2_CD_CLS_AC_20230627T222622_TRUE_60HTE_020CC"/>
    <s v="cls_mj_l8-9_l1_2023h1_2500x1254px_16m_20230430t221341_40cc"/>
  </r>
  <r>
    <m/>
    <x v="1"/>
    <x v="1"/>
    <s v="-43.98333, 170.46678 | Zoom: 14"/>
    <b v="1"/>
    <s v="New Zealand"/>
    <x v="3"/>
    <s v="MJ"/>
    <d v="2023-04-29T00:00:00"/>
    <n v="23"/>
    <s v="22:20:07 UTC"/>
    <n v="1"/>
    <x v="2"/>
    <s v="PNG"/>
    <x v="2"/>
    <x v="0"/>
    <n v="25.85"/>
    <n v="30"/>
    <x v="0"/>
    <s v="45045L8-9_L1CDM-MLB-CLSMJ4504502 Sunny (10%-30%)"/>
    <n v="1"/>
    <s v="20220101T223823"/>
    <n v="2023"/>
    <s v="04"/>
    <n v="29"/>
    <s v="22"/>
    <s v="20"/>
    <s v="07"/>
    <s v="CLS_MJ_2500X1254px_16m_L8-9_L1"/>
    <s v="2A_MSIL1C_S2_CD_CLS_AC_20230627T222622_TRUE_60HTE_020CC"/>
    <s v="cls_mj_l8-9_l1_2023h1_2500x1254px_16m_20230429t222007_30cc"/>
  </r>
  <r>
    <m/>
    <x v="1"/>
    <x v="1"/>
    <s v="-43.98333, 170.46678 | Zoom: 14"/>
    <b v="1"/>
    <s v="New Zealand"/>
    <x v="3"/>
    <s v="MJ"/>
    <d v="2023-04-29T00:00:00"/>
    <n v="24.3"/>
    <s v="22:19:43 UTC"/>
    <n v="50.7"/>
    <x v="2"/>
    <s v="PNG"/>
    <x v="2"/>
    <x v="0"/>
    <n v="25.85"/>
    <n v="30"/>
    <x v="0"/>
    <s v="45045L8-9_L1CDM-MLB-CLSMJ4504502 Sunny (10%-30%)"/>
    <n v="0"/>
    <s v="20220101T223823"/>
    <n v="2023"/>
    <s v="04"/>
    <n v="29"/>
    <s v="22"/>
    <s v="19"/>
    <s v="43"/>
    <s v="CLS_MJ_2500X1254px_16m_L8-9_L1"/>
    <s v="2A_MSIL1C_S2_CD_CLS_AC_20230627T222622_TRUE_60HTE_020CC"/>
    <s v="cls_mj_l8-9_l1_2023h1_2500x1254px_16m_20230429t221943_30cc"/>
  </r>
  <r>
    <m/>
    <x v="1"/>
    <x v="1"/>
    <s v="-43.98333, 170.46678 | Zoom: 14"/>
    <b v="1"/>
    <s v="New Zealand"/>
    <x v="3"/>
    <s v="MJ"/>
    <d v="2023-04-22T00:00:00"/>
    <n v="24.9"/>
    <s v="22:14:02 UTC"/>
    <n v="33.200000000000003"/>
    <x v="2"/>
    <s v="PNG"/>
    <x v="2"/>
    <x v="0"/>
    <n v="33.200000000000003"/>
    <n v="40"/>
    <x v="1"/>
    <s v="45038L8-9_L1CDM-MLB-CLSMJ4503803 Cloudy (40%-90%)"/>
    <n v="1"/>
    <s v="20220101T223823"/>
    <n v="2023"/>
    <s v="04"/>
    <n v="22"/>
    <s v="22"/>
    <s v="14"/>
    <s v="02"/>
    <s v="CLS_MJ_2500X1254px_16m_L8-9_L1"/>
    <s v="2A_MSIL1C_S2_CD_CLS_AC_20230627T222622_TRUE_60HTE_020CC"/>
    <s v="cls_mj_l8-9_l1_2023h1_2500x1254px_16m_20230422t221402_40cc"/>
  </r>
  <r>
    <m/>
    <x v="1"/>
    <x v="1"/>
    <s v="-43.98333, 170.46678 | Zoom: 14"/>
    <b v="1"/>
    <s v="New Zealand"/>
    <x v="3"/>
    <s v="MJ"/>
    <d v="2023-04-14T00:00:00"/>
    <n v="27.2"/>
    <s v="22:13:45 UTC"/>
    <n v="63.4"/>
    <x v="2"/>
    <s v="PNG"/>
    <x v="2"/>
    <x v="0"/>
    <n v="63.4"/>
    <n v="70"/>
    <x v="1"/>
    <s v="45030L8-9_L1CDM-MLB-CLSMJ4503003 Cloudy (40%-90%)"/>
    <n v="1"/>
    <s v="20220101T223823"/>
    <n v="2023"/>
    <s v="04"/>
    <n v="14"/>
    <s v="22"/>
    <s v="13"/>
    <s v="45"/>
    <s v="CLS_MJ_2500X1254px_16m_L8-9_L1"/>
    <s v="2A_MSIL1C_S2_CD_CLS_AC_20230627T222622_TRUE_60HTE_020CC"/>
    <s v="cls_mj_l8-9_l1_2023h1_2500x1254px_16m_20230414t221345_70cc"/>
  </r>
  <r>
    <m/>
    <x v="1"/>
    <x v="1"/>
    <s v="-43.98333, 170.46678 | Zoom: 14"/>
    <b v="1"/>
    <s v="New Zealand"/>
    <x v="3"/>
    <s v="MJ"/>
    <d v="2023-04-13T00:00:00"/>
    <n v="27.5"/>
    <s v="22:20:14 UTC"/>
    <n v="50.9"/>
    <x v="2"/>
    <s v="PNG"/>
    <x v="2"/>
    <x v="0"/>
    <n v="41.1"/>
    <n v="50"/>
    <x v="1"/>
    <s v="45029L8-9_L1CDM-MLB-CLSMJ4502903 Cloudy (40%-90%)"/>
    <n v="1"/>
    <s v="20220101T223823"/>
    <n v="2023"/>
    <s v="04"/>
    <n v="13"/>
    <s v="22"/>
    <s v="20"/>
    <s v="14"/>
    <s v="CLS_MJ_2500X1254px_16m_L8-9_L1"/>
    <s v="2A_MSIL1C_S2_CD_CLS_AC_20230627T222622_TRUE_60HTE_020CC"/>
    <s v="cls_mj_l8-9_l1_2023h1_2500x1254px_16m_20230413t222014_50cc"/>
  </r>
  <r>
    <m/>
    <x v="1"/>
    <x v="1"/>
    <s v="-43.98333, 170.46678 | Zoom: 14"/>
    <b v="1"/>
    <s v="New Zealand"/>
    <x v="3"/>
    <s v="MJ"/>
    <d v="2023-04-13T00:00:00"/>
    <n v="28.8"/>
    <s v="22:19:50 UTC"/>
    <n v="31.3"/>
    <x v="2"/>
    <s v="PNG"/>
    <x v="2"/>
    <x v="0"/>
    <n v="41.1"/>
    <n v="50"/>
    <x v="1"/>
    <s v="45029L8-9_L1CDM-MLB-CLSMJ4502903 Cloudy (40%-90%)"/>
    <n v="0"/>
    <s v="20220101T223823"/>
    <n v="2023"/>
    <s v="04"/>
    <n v="13"/>
    <s v="22"/>
    <s v="19"/>
    <s v="50"/>
    <s v="CLS_MJ_2500X1254px_16m_L8-9_L1"/>
    <s v="2A_MSIL1C_S2_CD_CLS_AC_20230627T222622_TRUE_60HTE_020CC"/>
    <s v="cls_mj_l8-9_l1_2023h1_2500x1254px_16m_20230413t221950_50cc"/>
  </r>
  <r>
    <m/>
    <x v="1"/>
    <x v="1"/>
    <s v="-43.98333, 170.46678 | Zoom: 14"/>
    <b v="1"/>
    <s v="New Zealand"/>
    <x v="3"/>
    <s v="MJ"/>
    <d v="2023-04-06T00:00:00"/>
    <n v="29.6"/>
    <s v="22:14:09 UTC"/>
    <n v="53.9"/>
    <x v="2"/>
    <s v="PNG"/>
    <x v="2"/>
    <x v="0"/>
    <n v="53.9"/>
    <n v="60"/>
    <x v="1"/>
    <s v="45022L8-9_L1CDM-MLB-CLSMJ4502203 Cloudy (40%-90%)"/>
    <n v="1"/>
    <s v="20220101T223823"/>
    <n v="2023"/>
    <s v="04"/>
    <s v="06"/>
    <s v="22"/>
    <s v="14"/>
    <s v="09"/>
    <s v="CLS_MJ_2500X1254px_16m_L8-9_L1"/>
    <s v="2A_MSIL1C_S2_CD_CLS_AC_20230627T222622_TRUE_60HTE_020CC"/>
    <s v="cls_mj_l8-9_l1_2023h1_2500x1254px_16m_20230406t221409_60cc"/>
  </r>
  <r>
    <m/>
    <x v="1"/>
    <x v="1"/>
    <s v="-43.98333, 170.46678 | Zoom: 14"/>
    <b v="1"/>
    <s v="New Zealand"/>
    <x v="3"/>
    <s v="MJ"/>
    <d v="2023-04-05T00:00:00"/>
    <n v="29.9"/>
    <s v="22:20:04 UTC"/>
    <n v="27"/>
    <x v="2"/>
    <s v="PNG"/>
    <x v="2"/>
    <x v="0"/>
    <n v="37.1"/>
    <n v="40"/>
    <x v="1"/>
    <s v="45021L8-9_L1CDM-MLB-CLSMJ4502103 Cloudy (40%-90%)"/>
    <n v="1"/>
    <s v="20220101T223823"/>
    <n v="2023"/>
    <s v="04"/>
    <s v="05"/>
    <s v="22"/>
    <s v="20"/>
    <s v="04"/>
    <s v="CLS_MJ_2500X1254px_16m_L8-9_L1"/>
    <s v="2A_MSIL1C_S2_CD_CLS_AC_20230627T222622_TRUE_60HTE_020CC"/>
    <s v="cls_mj_l8-9_l1_2023h1_2500x1254px_16m_20230405t222004_40cc"/>
  </r>
  <r>
    <m/>
    <x v="1"/>
    <x v="1"/>
    <s v="-43.98333, 170.46678 | Zoom: 14"/>
    <b v="1"/>
    <s v="New Zealand"/>
    <x v="3"/>
    <s v="MJ"/>
    <d v="2023-04-05T00:00:00"/>
    <n v="31.1"/>
    <s v="22:19:40 UTC"/>
    <n v="47.2"/>
    <x v="2"/>
    <s v="PNG"/>
    <x v="2"/>
    <x v="0"/>
    <n v="37.1"/>
    <n v="40"/>
    <x v="1"/>
    <s v="45021L8-9_L1CDM-MLB-CLSMJ4502103 Cloudy (40%-90%)"/>
    <n v="0"/>
    <s v="20220101T223823"/>
    <n v="2023"/>
    <s v="04"/>
    <s v="05"/>
    <s v="22"/>
    <s v="19"/>
    <s v="40"/>
    <s v="CLS_MJ_2500X1254px_16m_L8-9_L1"/>
    <s v="2A_MSIL1C_S2_CD_CLS_AC_20230627T222622_TRUE_60HTE_020CC"/>
    <s v="cls_mj_l8-9_l1_2023h1_2500x1254px_16m_20230405t221940_40cc"/>
  </r>
  <r>
    <m/>
    <x v="1"/>
    <x v="1"/>
    <s v="-43.98333, 170.46678 | Zoom: 14"/>
    <b v="1"/>
    <s v="New Zealand"/>
    <x v="3"/>
    <s v="MJ"/>
    <d v="2023-03-29T00:00:00"/>
    <s v="32.0°"/>
    <s v="22:14:00 UTC"/>
    <n v="68"/>
    <x v="2"/>
    <s v="PNG"/>
    <x v="2"/>
    <x v="0"/>
    <n v="68"/>
    <n v="70"/>
    <x v="1"/>
    <s v="45014L8-9_L1CDM-MLB-CLSMJ4501403 Cloudy (40%-90%)"/>
    <n v="1"/>
    <s v="20220101T223823"/>
    <n v="2023"/>
    <s v="03"/>
    <n v="29"/>
    <s v="22"/>
    <s v="14"/>
    <s v="00"/>
    <s v="CLS_MJ_2500X1254px_16m_L8-9_L1"/>
    <s v="2A_MSIL1C_S2_CD_CLS_AC_20230627T222622_TRUE_60HTE_020CC"/>
    <s v="cls_mj_l8-9_l1_2023h1_2500x1254px_16m_20230329t221400_70cc"/>
  </r>
  <r>
    <m/>
    <x v="1"/>
    <x v="1"/>
    <s v="-43.98333, 170.46678 | Zoom: 14"/>
    <b v="1"/>
    <s v="New Zealand"/>
    <x v="3"/>
    <s v="MJ"/>
    <d v="2023-03-28T00:00:00"/>
    <n v="32.299999999999997"/>
    <s v="22:20:21 UTC"/>
    <n v="78"/>
    <x v="2"/>
    <s v="PNG"/>
    <x v="2"/>
    <x v="0"/>
    <n v="58.2"/>
    <n v="60"/>
    <x v="1"/>
    <s v="45013L8-9_L1CDM-MLB-CLSMJ4501303 Cloudy (40%-90%)"/>
    <n v="1"/>
    <s v="20220101T223823"/>
    <n v="2023"/>
    <s v="03"/>
    <n v="28"/>
    <s v="22"/>
    <s v="20"/>
    <s v="21"/>
    <s v="CLS_MJ_2500X1254px_16m_L8-9_L1"/>
    <s v="2A_MSIL1C_S2_CD_CLS_AC_20230627T222622_TRUE_60HTE_020CC"/>
    <s v="cls_mj_l8-9_l1_2023h1_2500x1254px_16m_20230328t222021_60cc"/>
  </r>
  <r>
    <m/>
    <x v="1"/>
    <x v="1"/>
    <s v="-43.98333, 170.46678 | Zoom: 14"/>
    <b v="1"/>
    <s v="New Zealand"/>
    <x v="3"/>
    <s v="MJ"/>
    <d v="2023-03-28T00:00:00"/>
    <n v="33.5"/>
    <s v="22:19:57 UTC"/>
    <n v="38.4"/>
    <x v="2"/>
    <s v="PNG"/>
    <x v="2"/>
    <x v="0"/>
    <n v="58.2"/>
    <n v="60"/>
    <x v="1"/>
    <s v="45013L8-9_L1CDM-MLB-CLSMJ4501303 Cloudy (40%-90%)"/>
    <n v="0"/>
    <s v="20220101T223823"/>
    <n v="2023"/>
    <s v="03"/>
    <n v="28"/>
    <s v="22"/>
    <s v="19"/>
    <s v="57"/>
    <s v="CLS_MJ_2500X1254px_16m_L8-9_L1"/>
    <s v="2A_MSIL1C_S2_CD_CLS_AC_20230627T222622_TRUE_60HTE_020CC"/>
    <s v="cls_mj_l8-9_l1_2023h1_2500x1254px_16m_20230328t221957_60cc"/>
  </r>
  <r>
    <m/>
    <x v="1"/>
    <x v="1"/>
    <s v="-43.98333, 170.46678 | Zoom: 14"/>
    <b v="1"/>
    <s v="New Zealand"/>
    <x v="3"/>
    <s v="MJ"/>
    <d v="2023-03-21T00:00:00"/>
    <n v="34.4"/>
    <s v="22:14:18 UTC"/>
    <n v="54.8"/>
    <x v="2"/>
    <s v="PNG"/>
    <x v="2"/>
    <x v="0"/>
    <n v="54.8"/>
    <n v="60"/>
    <x v="1"/>
    <s v="45006L8-9_L1CDM-MLB-CLSMJ4500603 Cloudy (40%-90%)"/>
    <n v="1"/>
    <s v="20220101T223823"/>
    <n v="2023"/>
    <s v="03"/>
    <n v="21"/>
    <s v="22"/>
    <s v="14"/>
    <s v="18"/>
    <s v="CLS_MJ_2500X1254px_16m_L8-9_L1"/>
    <s v="2A_MSIL1C_S2_CD_CLS_AC_20230627T222622_TRUE_60HTE_020CC"/>
    <s v="cls_mj_l8-9_l1_2023h1_2500x1254px_16m_20230321t221418_60cc"/>
  </r>
  <r>
    <m/>
    <x v="1"/>
    <x v="1"/>
    <s v="-43.98333, 170.46678 | Zoom: 14"/>
    <b v="1"/>
    <s v="New Zealand"/>
    <x v="3"/>
    <s v="MJ"/>
    <d v="2023-03-20T00:00:00"/>
    <n v="34.700000000000003"/>
    <s v="22:20:16 UTC"/>
    <n v="91"/>
    <x v="2"/>
    <s v="PNG"/>
    <x v="2"/>
    <x v="0"/>
    <n v="95.45"/>
    <n v="100"/>
    <x v="2"/>
    <s v="45005L8-9_L1CDM-MLB-CLSMJ4500504 Overcast (100%)"/>
    <n v="1"/>
    <s v="20220101T223823"/>
    <n v="2023"/>
    <s v="03"/>
    <n v="20"/>
    <s v="22"/>
    <s v="20"/>
    <s v="16"/>
    <s v="CLS_MJ_2500X1254px_16m_L8-9_L1"/>
    <s v="2A_MSIL1C_S2_CD_CLS_AC_20230627T222622_TRUE_60HTE_020CC"/>
    <s v="cls_mj_l8-9_l1_2023h1_2500x1254px_16m_20230320t222016_100cc"/>
  </r>
  <r>
    <m/>
    <x v="1"/>
    <x v="1"/>
    <s v="-43.98333, 170.46678 | Zoom: 14"/>
    <b v="1"/>
    <s v="New Zealand"/>
    <x v="3"/>
    <s v="MJ"/>
    <d v="2023-03-20T00:00:00"/>
    <n v="35.9"/>
    <s v="22:19:52 UTC"/>
    <n v="99.9"/>
    <x v="2"/>
    <s v="PNG"/>
    <x v="2"/>
    <x v="0"/>
    <n v="95.45"/>
    <n v="100"/>
    <x v="2"/>
    <s v="45005L8-9_L1CDM-MLB-CLSMJ4500504 Overcast (100%)"/>
    <n v="0"/>
    <s v="20220101T223823"/>
    <n v="2023"/>
    <s v="03"/>
    <n v="20"/>
    <s v="22"/>
    <s v="19"/>
    <s v="52"/>
    <s v="CLS_MJ_2500X1254px_16m_L8-9_L1"/>
    <s v="2A_MSIL1C_S2_CD_CLS_AC_20230627T222622_TRUE_60HTE_020CC"/>
    <s v="cls_mj_l8-9_l1_2023h1_2500x1254px_16m_20230320t221952_100cc"/>
  </r>
  <r>
    <m/>
    <x v="1"/>
    <x v="1"/>
    <s v="-43.98333, 170.46678 | Zoom: 14"/>
    <b v="1"/>
    <s v="New Zealand"/>
    <x v="3"/>
    <s v="MJ"/>
    <d v="2023-03-13T00:00:00"/>
    <n v="36.799999999999997"/>
    <s v="22:14:10 UTC"/>
    <n v="25.8"/>
    <x v="2"/>
    <s v="PNG"/>
    <x v="2"/>
    <x v="0"/>
    <n v="25.8"/>
    <n v="30"/>
    <x v="0"/>
    <s v="44998L8-9_L1CDM-MLB-CLSMJ4499802 Sunny (10%-30%)"/>
    <n v="1"/>
    <s v="20220101T223823"/>
    <n v="2023"/>
    <s v="03"/>
    <n v="13"/>
    <s v="22"/>
    <s v="14"/>
    <s v="10"/>
    <s v="CLS_MJ_2500X1254px_16m_L8-9_L1"/>
    <s v="2A_MSIL1C_S2_CD_CLS_AC_20230627T222622_TRUE_60HTE_020CC"/>
    <s v="cls_mj_l8-9_l1_2023h1_2500x1254px_16m_20230313t221410_30cc"/>
  </r>
  <r>
    <m/>
    <x v="1"/>
    <x v="1"/>
    <s v="-43.98333, 170.46678 | Zoom: 14"/>
    <b v="1"/>
    <s v="New Zealand"/>
    <x v="3"/>
    <s v="MJ"/>
    <d v="2023-03-12T00:00:00"/>
    <n v="37.1"/>
    <s v="22:20:32 UTC"/>
    <n v="51.2"/>
    <x v="2"/>
    <s v="PNG"/>
    <x v="2"/>
    <x v="0"/>
    <n v="48.55"/>
    <n v="50"/>
    <x v="1"/>
    <s v="44997L8-9_L1CDM-MLB-CLSMJ4499703 Cloudy (40%-90%)"/>
    <n v="1"/>
    <s v="20220101T223823"/>
    <n v="2023"/>
    <s v="03"/>
    <n v="12"/>
    <s v="22"/>
    <s v="20"/>
    <s v="32"/>
    <s v="CLS_MJ_2500X1254px_16m_L8-9_L1"/>
    <s v="2A_MSIL1C_S2_CD_CLS_AC_20230627T222622_TRUE_60HTE_020CC"/>
    <s v="cls_mj_l8-9_l1_2023h1_2500x1254px_16m_20230312t222032_50cc"/>
  </r>
  <r>
    <m/>
    <x v="1"/>
    <x v="1"/>
    <s v="-43.98333, 170.46678 | Zoom: 14"/>
    <b v="1"/>
    <s v="New Zealand"/>
    <x v="3"/>
    <s v="MJ"/>
    <d v="2023-03-12T00:00:00"/>
    <n v="38.200000000000003"/>
    <s v="22:20:08 UTC"/>
    <n v="45.9"/>
    <x v="2"/>
    <s v="PNG"/>
    <x v="2"/>
    <x v="0"/>
    <n v="48.55"/>
    <n v="50"/>
    <x v="1"/>
    <s v="44997L8-9_L1CDM-MLB-CLSMJ4499703 Cloudy (40%-90%)"/>
    <n v="0"/>
    <s v="20220101T223823"/>
    <n v="2023"/>
    <s v="03"/>
    <n v="12"/>
    <s v="22"/>
    <s v="20"/>
    <s v="08"/>
    <s v="CLS_MJ_2500X1254px_16m_L8-9_L1"/>
    <s v="2A_MSIL1C_S2_CD_CLS_AC_20230627T222622_TRUE_60HTE_020CC"/>
    <s v="cls_mj_l8-9_l1_2023h1_2500x1254px_16m_20230312t222008_50cc"/>
  </r>
  <r>
    <m/>
    <x v="1"/>
    <x v="1"/>
    <s v="-43.98333, 170.46678 | Zoom: 14"/>
    <b v="1"/>
    <s v="New Zealand"/>
    <x v="3"/>
    <s v="MJ"/>
    <d v="2023-03-05T00:00:00"/>
    <n v="39.1"/>
    <s v="22:14:25 UTC"/>
    <n v="19.2"/>
    <x v="2"/>
    <s v="PNG"/>
    <x v="2"/>
    <x v="0"/>
    <n v="19.2"/>
    <n v="20"/>
    <x v="0"/>
    <s v="44990L8-9_L1CDM-MLB-CLSMJ4499002 Sunny (10%-30%)"/>
    <n v="1"/>
    <s v="20220101T223823"/>
    <n v="2023"/>
    <s v="03"/>
    <s v="05"/>
    <s v="22"/>
    <s v="14"/>
    <s v="25"/>
    <s v="CLS_MJ_2500X1254px_16m_L8-9_L1"/>
    <s v="2A_MSIL1C_S2_CD_CLS_AC_20230627T222622_TRUE_60HTE_020CC"/>
    <s v="cls_mj_l8-9_l1_2023h1_2500x1254px_16m_20230305t221425_20cc"/>
  </r>
  <r>
    <m/>
    <x v="1"/>
    <x v="1"/>
    <s v="-43.98333, 170.46678 | Zoom: 14"/>
    <b v="1"/>
    <s v="New Zealand"/>
    <x v="3"/>
    <s v="MJ"/>
    <d v="2023-03-04T00:00:00"/>
    <n v="39.4"/>
    <s v="22:20:25 UTC"/>
    <n v="88"/>
    <x v="2"/>
    <s v="PNG"/>
    <x v="2"/>
    <x v="0"/>
    <n v="71.599999999999994"/>
    <n v="80"/>
    <x v="1"/>
    <s v="44989L8-9_L1CDM-MLB-CLSMJ4498903 Cloudy (40%-90%)"/>
    <n v="1"/>
    <s v="20220101T223823"/>
    <n v="2023"/>
    <s v="03"/>
    <s v="04"/>
    <s v="22"/>
    <s v="20"/>
    <s v="25"/>
    <s v="CLS_MJ_2500X1254px_16m_L8-9_L1"/>
    <s v="2A_MSIL1C_S2_CD_CLS_AC_20230627T222622_TRUE_60HTE_020CC"/>
    <s v="cls_mj_l8-9_l1_2023h1_2500x1254px_16m_20230304t222025_80cc"/>
  </r>
  <r>
    <m/>
    <x v="1"/>
    <x v="1"/>
    <s v="-43.98333, 170.46678 | Zoom: 14"/>
    <b v="1"/>
    <s v="New Zealand"/>
    <x v="3"/>
    <s v="MJ"/>
    <d v="2023-03-04T00:00:00"/>
    <n v="40.5"/>
    <s v="22:20:01 UTC"/>
    <n v="55.2"/>
    <x v="2"/>
    <s v="PNG"/>
    <x v="2"/>
    <x v="0"/>
    <n v="71.599999999999994"/>
    <n v="80"/>
    <x v="1"/>
    <s v="44989L8-9_L1CDM-MLB-CLSMJ4498903 Cloudy (40%-90%)"/>
    <n v="0"/>
    <s v="20220101T223823"/>
    <n v="2023"/>
    <s v="03"/>
    <s v="04"/>
    <s v="22"/>
    <s v="20"/>
    <s v="01"/>
    <s v="CLS_MJ_2500X1254px_16m_L8-9_L1"/>
    <s v="2A_MSIL1C_S2_CD_CLS_AC_20230627T222622_TRUE_60HTE_020CC"/>
    <s v="cls_mj_l8-9_l1_2023h1_2500x1254px_16m_20230304t222001_80cc"/>
  </r>
  <r>
    <m/>
    <x v="1"/>
    <x v="1"/>
    <s v="-43.98333, 170.46678 | Zoom: 14"/>
    <b v="1"/>
    <s v="New Zealand"/>
    <x v="3"/>
    <s v="MJ"/>
    <d v="2023-02-25T00:00:00"/>
    <n v="41.4"/>
    <s v="22:14:16 UTC"/>
    <n v="17.3"/>
    <x v="2"/>
    <s v="PNG"/>
    <x v="2"/>
    <x v="0"/>
    <n v="17.3"/>
    <n v="20"/>
    <x v="0"/>
    <s v="44982L8-9_L1CDM-MLB-CLSMJ4498202 Sunny (10%-30%)"/>
    <n v="1"/>
    <s v="20220101T223823"/>
    <n v="2023"/>
    <s v="02"/>
    <n v="25"/>
    <s v="22"/>
    <s v="14"/>
    <s v="16"/>
    <s v="CLS_MJ_2500X1254px_16m_L8-9_L1"/>
    <s v="2A_MSIL1C_S2_CD_CLS_AC_20230627T222622_TRUE_60HTE_020CC"/>
    <s v="cls_mj_l8-9_l1_2023h1_2500x1254px_16m_20230225t221416_20cc"/>
  </r>
  <r>
    <m/>
    <x v="1"/>
    <x v="1"/>
    <s v="-43.98333, 170.46678 | Zoom: 14"/>
    <b v="1"/>
    <s v="New Zealand"/>
    <x v="3"/>
    <s v="MJ"/>
    <d v="2023-02-24T00:00:00"/>
    <n v="41.7"/>
    <s v="22:20:39 UTC"/>
    <n v="1.2"/>
    <x v="2"/>
    <s v="PNG"/>
    <x v="2"/>
    <x v="0"/>
    <n v="2.9"/>
    <n v="10"/>
    <x v="0"/>
    <s v="44981L8-9_L1CDM-MLB-CLSMJ4498102 Sunny (10%-30%)"/>
    <n v="1"/>
    <s v="20220101T223823"/>
    <n v="2023"/>
    <s v="02"/>
    <n v="24"/>
    <s v="22"/>
    <s v="20"/>
    <s v="39"/>
    <s v="CLS_MJ_2500X1254px_16m_L8-9_L1"/>
    <s v="2A_MSIL1C_S2_CD_CLS_AC_20230627T222622_TRUE_60HTE_020CC"/>
    <s v="cls_mj_l8-9_l1_2023h1_2500x1254px_16m_20230224t222039_10cc"/>
  </r>
  <r>
    <m/>
    <x v="1"/>
    <x v="1"/>
    <s v="-43.98333, 170.46678 | Zoom: 14"/>
    <b v="1"/>
    <s v="New Zealand"/>
    <x v="3"/>
    <s v="MJ"/>
    <d v="2023-02-24T00:00:00"/>
    <n v="42.7"/>
    <s v="22:20:15 UTC"/>
    <n v="4.5999999999999996"/>
    <x v="2"/>
    <s v="PNG"/>
    <x v="2"/>
    <x v="0"/>
    <n v="2.9"/>
    <n v="10"/>
    <x v="0"/>
    <s v="44981L8-9_L1CDM-MLB-CLSMJ4498102 Sunny (10%-30%)"/>
    <n v="0"/>
    <s v="20220101T223823"/>
    <n v="2023"/>
    <s v="02"/>
    <n v="24"/>
    <s v="22"/>
    <s v="20"/>
    <s v="15"/>
    <s v="CLS_MJ_2500X1254px_16m_L8-9_L1"/>
    <s v="2A_MSIL1C_S2_CD_CLS_AC_20230627T222622_TRUE_60HTE_020CC"/>
    <s v="cls_mj_l8-9_l1_2023h1_2500x1254px_16m_20230224t222015_10cc"/>
  </r>
  <r>
    <m/>
    <x v="1"/>
    <x v="1"/>
    <s v="-43.98333, 170.46678 | Zoom: 14"/>
    <b v="1"/>
    <s v="New Zealand"/>
    <x v="3"/>
    <s v="MJ"/>
    <d v="2023-02-17T00:00:00"/>
    <n v="43.6"/>
    <s v="22:14:37 UTC"/>
    <n v="4"/>
    <x v="2"/>
    <s v="PNG"/>
    <x v="2"/>
    <x v="0"/>
    <n v="4"/>
    <n v="10"/>
    <x v="0"/>
    <s v="44974L8-9_L1CDM-MLB-CLSMJ4497402 Sunny (10%-30%)"/>
    <n v="1"/>
    <s v="20220101T223823"/>
    <n v="2023"/>
    <s v="02"/>
    <n v="17"/>
    <s v="22"/>
    <s v="14"/>
    <s v="37"/>
    <s v="CLS_MJ_2500X1254px_16m_L8-9_L1"/>
    <s v="2A_MSIL1C_S2_CD_CLS_AC_20230627T222622_TRUE_60HTE_020CC"/>
    <s v="cls_mj_l8-9_l1_2023h1_2500x1254px_16m_20230217t221437_10cc"/>
  </r>
  <r>
    <m/>
    <x v="1"/>
    <x v="1"/>
    <s v="-43.98333, 170.46678 | Zoom: 14"/>
    <b v="1"/>
    <s v="New Zealand"/>
    <x v="3"/>
    <s v="MJ"/>
    <d v="2023-02-16T00:00:00"/>
    <n v="43.9"/>
    <s v="22:20:37 UTC"/>
    <n v="14.8"/>
    <x v="2"/>
    <s v="PNG"/>
    <x v="2"/>
    <x v="0"/>
    <n v="10.350000000000001"/>
    <n v="20"/>
    <x v="0"/>
    <s v="44973L8-9_L1CDM-MLB-CLSMJ4497302 Sunny (10%-30%)"/>
    <n v="1"/>
    <s v="20220101T223823"/>
    <n v="2023"/>
    <s v="02"/>
    <n v="16"/>
    <s v="22"/>
    <s v="20"/>
    <s v="37"/>
    <s v="CLS_MJ_2500X1254px_16m_L8-9_L1"/>
    <s v="2A_MSIL1C_S2_CD_CLS_AC_20230627T222622_TRUE_60HTE_020CC"/>
    <s v="cls_mj_l8-9_l1_2023h1_2500x1254px_16m_20230216t222037_20cc"/>
  </r>
  <r>
    <m/>
    <x v="1"/>
    <x v="1"/>
    <s v="-43.98333, 170.46678 | Zoom: 14"/>
    <b v="1"/>
    <s v="New Zealand"/>
    <x v="3"/>
    <s v="MJ"/>
    <d v="2023-02-16T00:00:00"/>
    <n v="44.9"/>
    <s v="22:20:13 UTC"/>
    <n v="5.9"/>
    <x v="2"/>
    <s v="PNG"/>
    <x v="2"/>
    <x v="0"/>
    <n v="10.350000000000001"/>
    <n v="20"/>
    <x v="0"/>
    <s v="44973L8-9_L1CDM-MLB-CLSMJ4497302 Sunny (10%-30%)"/>
    <n v="0"/>
    <s v="20220101T223823"/>
    <n v="2023"/>
    <s v="02"/>
    <n v="16"/>
    <s v="22"/>
    <s v="20"/>
    <s v="13"/>
    <s v="CLS_MJ_2500X1254px_16m_L8-9_L1"/>
    <s v="2A_MSIL1C_S2_CD_CLS_AC_20230627T222622_TRUE_60HTE_020CC"/>
    <s v="cls_mj_l8-9_l1_2023h1_2500x1254px_16m_20230216t222013_20cc"/>
  </r>
  <r>
    <m/>
    <x v="1"/>
    <x v="1"/>
    <s v="-43.98333, 170.46678 | Zoom: 14"/>
    <b v="1"/>
    <s v="New Zealand"/>
    <x v="3"/>
    <s v="MJ"/>
    <d v="2023-02-09T00:00:00"/>
    <n v="45.7"/>
    <s v="22:14:32 UTC"/>
    <n v="76.400000000000006"/>
    <x v="2"/>
    <s v="PNG"/>
    <x v="2"/>
    <x v="0"/>
    <n v="76.400000000000006"/>
    <n v="80"/>
    <x v="1"/>
    <s v="44966L8-9_L1CDM-MLB-CLSMJ4496603 Cloudy (40%-90%)"/>
    <n v="1"/>
    <s v="20220101T223823"/>
    <n v="2023"/>
    <s v="02"/>
    <s v="09"/>
    <s v="22"/>
    <s v="14"/>
    <s v="32"/>
    <s v="CLS_MJ_2500X1254px_16m_L8-9_L1"/>
    <s v="2A_MSIL1C_S2_CD_CLS_AC_20230627T222622_TRUE_60HTE_020CC"/>
    <s v="cls_mj_l8-9_l1_2023h1_2500x1254px_16m_20230209t221432_80cc"/>
  </r>
  <r>
    <m/>
    <x v="1"/>
    <x v="1"/>
    <s v="-43.98333, 170.46678 | Zoom: 14"/>
    <b v="1"/>
    <s v="New Zealand"/>
    <x v="3"/>
    <s v="MJ"/>
    <d v="2023-02-08T00:00:00"/>
    <n v="45.9"/>
    <s v="22:20:54 UTC"/>
    <n v="9.9"/>
    <x v="2"/>
    <s v="PNG"/>
    <x v="2"/>
    <x v="0"/>
    <n v="11.95"/>
    <n v="20"/>
    <x v="0"/>
    <s v="44965L8-9_L1CDM-MLB-CLSMJ4496502 Sunny (10%-30%)"/>
    <n v="1"/>
    <s v="20220101T223823"/>
    <n v="2023"/>
    <s v="02"/>
    <s v="08"/>
    <s v="22"/>
    <s v="20"/>
    <s v="54"/>
    <s v="CLS_MJ_2500X1254px_16m_L8-9_L1"/>
    <s v="2A_MSIL1C_S2_CD_CLS_AC_20230627T222622_TRUE_60HTE_020CC"/>
    <s v="cls_mj_l8-9_l1_2023h1_2500x1254px_16m_20230208t222054_20cc"/>
  </r>
  <r>
    <m/>
    <x v="1"/>
    <x v="1"/>
    <s v="-43.98333, 170.46678 | Zoom: 14"/>
    <b v="1"/>
    <s v="New Zealand"/>
    <x v="3"/>
    <s v="MJ"/>
    <d v="2023-02-08T00:00:00"/>
    <n v="46.9"/>
    <s v="22:20:30 UTC"/>
    <n v="14"/>
    <x v="2"/>
    <s v="PNG"/>
    <x v="2"/>
    <x v="0"/>
    <n v="11.95"/>
    <n v="20"/>
    <x v="0"/>
    <s v="44965L8-9_L1CDM-MLB-CLSMJ4496502 Sunny (10%-30%)"/>
    <n v="0"/>
    <s v="20220101T223823"/>
    <n v="2023"/>
    <s v="02"/>
    <s v="08"/>
    <s v="22"/>
    <s v="20"/>
    <s v="30"/>
    <s v="CLS_MJ_2500X1254px_16m_L8-9_L1"/>
    <s v="2A_MSIL1C_S2_CD_CLS_AC_20230627T222622_TRUE_60HTE_020CC"/>
    <s v="cls_mj_l8-9_l1_2023h1_2500x1254px_16m_20230208t222030_20cc"/>
  </r>
  <r>
    <m/>
    <x v="1"/>
    <x v="1"/>
    <s v="-43.98333, 170.46678 | Zoom: 14"/>
    <b v="1"/>
    <s v="New Zealand"/>
    <x v="3"/>
    <s v="MJ"/>
    <d v="2023-02-01T00:00:00"/>
    <n v="47.6"/>
    <s v="22:14:41 UTC"/>
    <n v="84.5"/>
    <x v="2"/>
    <s v="PNG"/>
    <x v="2"/>
    <x v="0"/>
    <n v="84.5"/>
    <n v="90"/>
    <x v="1"/>
    <s v="44958L8-9_L1CDM-MLB-CLSMJ4495803 Cloudy (40%-90%)"/>
    <n v="1"/>
    <s v="20220101T223823"/>
    <n v="2023"/>
    <s v="02"/>
    <s v="01"/>
    <s v="22"/>
    <s v="14"/>
    <s v="41"/>
    <s v="CLS_MJ_2500X1254px_16m_L8-9_L1"/>
    <s v="2A_MSIL1C_S2_CD_CLS_AC_20230627T222622_TRUE_60HTE_020CC"/>
    <s v="cls_mj_l8-9_l1_2023h1_2500x1254px_16m_20230201t221441_90cc"/>
  </r>
  <r>
    <m/>
    <x v="1"/>
    <x v="1"/>
    <s v="-43.98333, 170.46678 | Zoom: 14"/>
    <b v="1"/>
    <s v="New Zealand"/>
    <x v="3"/>
    <s v="MJ"/>
    <d v="2023-01-31T00:00:00"/>
    <n v="47.9"/>
    <s v="22:20:46 UTC"/>
    <n v="100"/>
    <x v="2"/>
    <s v="PNG"/>
    <x v="2"/>
    <x v="0"/>
    <n v="99.6"/>
    <n v="100"/>
    <x v="2"/>
    <s v="44957L8-9_L1CDM-MLB-CLSMJ4495704 Overcast (100%)"/>
    <n v="1"/>
    <s v="20220101T223823"/>
    <n v="2023"/>
    <s v="01"/>
    <n v="31"/>
    <s v="22"/>
    <s v="20"/>
    <s v="46"/>
    <s v="CLS_MJ_2500X1254px_16m_L8-9_L1"/>
    <s v="2A_MSIL1C_S2_CD_CLS_AC_20230627T222622_TRUE_60HTE_020CC"/>
    <s v="cls_mj_l8-9_l1_2023h1_2500x1254px_16m_20230131t222046_100cc"/>
  </r>
  <r>
    <m/>
    <x v="1"/>
    <x v="1"/>
    <s v="-43.98333, 170.46678 | Zoom: 14"/>
    <b v="1"/>
    <s v="New Zealand"/>
    <x v="3"/>
    <s v="MJ"/>
    <d v="2023-01-31T00:00:00"/>
    <n v="48.8"/>
    <s v="22:20:22 UTC"/>
    <n v="99.2"/>
    <x v="2"/>
    <s v="PNG"/>
    <x v="2"/>
    <x v="0"/>
    <n v="99.6"/>
    <n v="100"/>
    <x v="2"/>
    <s v="44957L8-9_L1CDM-MLB-CLSMJ4495704 Overcast (100%)"/>
    <n v="0"/>
    <s v="20220101T223823"/>
    <n v="2023"/>
    <s v="01"/>
    <n v="31"/>
    <s v="22"/>
    <s v="20"/>
    <s v="22"/>
    <s v="CLS_MJ_2500X1254px_16m_L8-9_L1"/>
    <s v="2A_MSIL1C_S2_CD_CLS_AC_20230627T222622_TRUE_60HTE_020CC"/>
    <s v="cls_mj_l8-9_l1_2023h1_2500x1254px_16m_20230131t222022_100cc"/>
  </r>
  <r>
    <m/>
    <x v="1"/>
    <x v="1"/>
    <s v="-43.98333, 170.46678 | Zoom: 14"/>
    <b v="1"/>
    <s v="New Zealand"/>
    <x v="3"/>
    <s v="MJ"/>
    <d v="2023-01-24T00:00:00"/>
    <n v="49.5"/>
    <s v="22:14:34 UTC"/>
    <n v="70"/>
    <x v="2"/>
    <s v="PNG"/>
    <x v="2"/>
    <x v="0"/>
    <n v="70"/>
    <n v="70"/>
    <x v="1"/>
    <s v="44950L8-9_L1CDM-MLB-CLSMJ4495003 Cloudy (40%-90%)"/>
    <n v="1"/>
    <s v="20220101T223823"/>
    <n v="2023"/>
    <s v="01"/>
    <n v="24"/>
    <s v="22"/>
    <s v="14"/>
    <s v="34"/>
    <s v="CLS_MJ_2500X1254px_16m_L8-9_L1"/>
    <s v="2A_MSIL1C_S2_CD_CLS_AC_20230627T222622_TRUE_60HTE_020CC"/>
    <s v="cls_mj_l8-9_l1_2023h1_2500x1254px_16m_20230124t221434_70cc"/>
  </r>
  <r>
    <m/>
    <x v="1"/>
    <x v="1"/>
    <s v="-43.98333, 170.46678 | Zoom: 14"/>
    <b v="1"/>
    <s v="New Zealand"/>
    <x v="3"/>
    <s v="MJ"/>
    <d v="2023-01-23T00:00:00"/>
    <n v="49.7"/>
    <s v="22:20:44 UTC"/>
    <n v="61"/>
    <x v="2"/>
    <s v="PNG"/>
    <x v="2"/>
    <x v="0"/>
    <n v="48"/>
    <n v="50"/>
    <x v="1"/>
    <s v="44949L8-9_L1CDM-MLB-CLSMJ4494903 Cloudy (40%-90%)"/>
    <n v="1"/>
    <s v="20220101T223823"/>
    <n v="2023"/>
    <s v="01"/>
    <n v="23"/>
    <s v="22"/>
    <s v="20"/>
    <s v="44"/>
    <s v="CLS_MJ_2500X1254px_16m_L8-9_L1"/>
    <s v="2A_MSIL1C_S2_CD_CLS_AC_20230627T222622_TRUE_60HTE_020CC"/>
    <s v="cls_mj_l8-9_l1_2023h1_2500x1254px_16m_20230123t222044_50cc"/>
  </r>
  <r>
    <m/>
    <x v="1"/>
    <x v="1"/>
    <s v="-43.98333, 170.46678 | Zoom: 14"/>
    <b v="1"/>
    <s v="New Zealand"/>
    <x v="3"/>
    <s v="MJ"/>
    <d v="2023-01-23T00:00:00"/>
    <n v="50.6"/>
    <s v="22:20:20 UTC"/>
    <n v="35"/>
    <x v="2"/>
    <s v="PNG"/>
    <x v="2"/>
    <x v="0"/>
    <n v="48"/>
    <n v="50"/>
    <x v="1"/>
    <s v="44949L8-9_L1CDM-MLB-CLSMJ4494903 Cloudy (40%-90%)"/>
    <n v="0"/>
    <s v="20220101T223823"/>
    <n v="2023"/>
    <s v="01"/>
    <n v="23"/>
    <s v="22"/>
    <s v="20"/>
    <s v="20"/>
    <s v="CLS_MJ_2500X1254px_16m_L8-9_L1"/>
    <s v="2A_MSIL1C_S2_CD_CLS_AC_20230627T222622_TRUE_60HTE_020CC"/>
    <s v="cls_mj_l8-9_l1_2023h1_2500x1254px_16m_20230123t222020_50cc"/>
  </r>
  <r>
    <m/>
    <x v="1"/>
    <x v="1"/>
    <s v="-43.98333, 170.46678 | Zoom: 14"/>
    <b v="1"/>
    <s v="New Zealand"/>
    <x v="3"/>
    <s v="MJ"/>
    <d v="2023-01-16T00:00:00"/>
    <n v="51.1"/>
    <s v="22:14:33 UTC"/>
    <n v="73.900000000000006"/>
    <x v="2"/>
    <s v="PNG"/>
    <x v="2"/>
    <x v="0"/>
    <n v="73.900000000000006"/>
    <n v="80"/>
    <x v="1"/>
    <s v="44942L8-9_L1CDM-MLB-CLSMJ4494203 Cloudy (40%-90%)"/>
    <n v="1"/>
    <s v="20220101T223823"/>
    <n v="2023"/>
    <s v="01"/>
    <n v="16"/>
    <s v="22"/>
    <s v="14"/>
    <s v="33"/>
    <s v="CLS_MJ_2500X1254px_16m_L8-9_L1"/>
    <s v="2A_MSIL1C_S2_CD_CLS_AC_20230627T222622_TRUE_60HTE_020CC"/>
    <s v="cls_mj_l8-9_l1_2023h1_2500x1254px_16m_20230116t221433_80cc"/>
  </r>
  <r>
    <m/>
    <x v="1"/>
    <x v="1"/>
    <s v="-43.98333, 170.46678 | Zoom: 14"/>
    <b v="1"/>
    <s v="New Zealand"/>
    <x v="3"/>
    <s v="MJ"/>
    <d v="2023-01-15T00:00:00"/>
    <n v="51.3"/>
    <s v="22:20:41 UTC"/>
    <n v="7.4"/>
    <x v="2"/>
    <s v="PNG"/>
    <x v="2"/>
    <x v="0"/>
    <n v="8.1000000000000014"/>
    <n v="10"/>
    <x v="0"/>
    <s v="44941L8-9_L1CDM-MLB-CLSMJ4494102 Sunny (10%-30%)"/>
    <n v="1"/>
    <s v="20220101T223823"/>
    <n v="2023"/>
    <s v="01"/>
    <n v="15"/>
    <s v="22"/>
    <s v="20"/>
    <s v="41"/>
    <s v="CLS_MJ_2500X1254px_16m_L8-9_L1"/>
    <s v="2A_MSIL1C_S2_CD_CLS_AC_20230627T222622_TRUE_60HTE_020CC"/>
    <s v="cls_mj_l8-9_l1_2023h1_2500x1254px_16m_20230115t222041_10cc"/>
  </r>
  <r>
    <m/>
    <x v="1"/>
    <x v="1"/>
    <s v="-43.98333, 170.46678 | Zoom: 14"/>
    <b v="1"/>
    <s v="New Zealand"/>
    <x v="3"/>
    <s v="MJ"/>
    <d v="2023-01-15T00:00:00"/>
    <n v="52.2"/>
    <s v="22:20:17 UTC"/>
    <n v="8.8000000000000007"/>
    <x v="2"/>
    <s v="PNG"/>
    <x v="2"/>
    <x v="0"/>
    <n v="8.1000000000000014"/>
    <n v="10"/>
    <x v="0"/>
    <s v="44941L8-9_L1CDM-MLB-CLSMJ4494102 Sunny (10%-30%)"/>
    <n v="0"/>
    <s v="20220101T223823"/>
    <n v="2023"/>
    <s v="01"/>
    <n v="15"/>
    <s v="22"/>
    <s v="20"/>
    <s v="17"/>
    <s v="CLS_MJ_2500X1254px_16m_L8-9_L1"/>
    <s v="2A_MSIL1C_S2_CD_CLS_AC_20230627T222622_TRUE_60HTE_020CC"/>
    <s v="cls_mj_l8-9_l1_2023h1_2500x1254px_16m_20230115t222017_10cc"/>
  </r>
  <r>
    <m/>
    <x v="1"/>
    <x v="1"/>
    <s v="-43.98333, 170.46678 | Zoom: 14"/>
    <b v="1"/>
    <s v="New Zealand"/>
    <x v="3"/>
    <s v="MJ"/>
    <d v="2023-01-08T00:00:00"/>
    <n v="52.6"/>
    <s v="22:14:36 UTC"/>
    <n v="1.8"/>
    <x v="2"/>
    <s v="PNG"/>
    <x v="2"/>
    <x v="0"/>
    <n v="1.8"/>
    <n v="10"/>
    <x v="0"/>
    <s v="44934L8-9_L1CDM-MLB-CLSMJ4493402 Sunny (10%-30%)"/>
    <n v="1"/>
    <s v="20220101T223823"/>
    <n v="2023"/>
    <s v="01"/>
    <s v="08"/>
    <s v="22"/>
    <s v="14"/>
    <s v="36"/>
    <s v="CLS_MJ_2500X1254px_16m_L8-9_L1"/>
    <s v="2A_MSIL1C_S2_CD_CLS_AC_20230627T222622_TRUE_60HTE_020CC"/>
    <s v="cls_mj_l8-9_l1_2023h1_2500x1254px_16m_20230108t221436_10cc"/>
  </r>
  <r>
    <m/>
    <x v="1"/>
    <x v="1"/>
    <s v="-43.98333, 170.46678 | Zoom: 14"/>
    <b v="1"/>
    <s v="New Zealand"/>
    <x v="3"/>
    <s v="MJ"/>
    <d v="2023-01-07T00:00:00"/>
    <n v="52.7"/>
    <s v="22:20:50 UTC"/>
    <n v="9.8000000000000007"/>
    <x v="2"/>
    <s v="PNG"/>
    <x v="2"/>
    <x v="0"/>
    <n v="14.15"/>
    <n v="20"/>
    <x v="0"/>
    <s v="44933L8-9_L1CDM-MLB-CLSMJ4493302 Sunny (10%-30%)"/>
    <n v="1"/>
    <s v="20220101T223823"/>
    <n v="2023"/>
    <s v="01"/>
    <s v="07"/>
    <s v="22"/>
    <s v="20"/>
    <s v="50"/>
    <s v="CLS_MJ_2500X1254px_16m_L8-9_L1"/>
    <s v="2A_MSIL1C_S2_CD_CLS_AC_20230627T222622_TRUE_60HTE_020CC"/>
    <s v="cls_mj_l8-9_l1_2023h1_2500x1254px_16m_20230107t222050_20cc"/>
  </r>
  <r>
    <m/>
    <x v="1"/>
    <x v="1"/>
    <s v="-43.98333, 170.46678 | Zoom: 14"/>
    <b v="1"/>
    <s v="New Zealand"/>
    <x v="3"/>
    <s v="MJ"/>
    <d v="2023-01-07T00:00:00"/>
    <n v="53.6"/>
    <s v="22:20:26 UTC"/>
    <n v="18.5"/>
    <x v="2"/>
    <s v="PNG"/>
    <x v="2"/>
    <x v="0"/>
    <n v="14.15"/>
    <n v="20"/>
    <x v="0"/>
    <s v="44933L8-9_L1CDM-MLB-CLSMJ4493302 Sunny (10%-30%)"/>
    <n v="0"/>
    <s v="20220101T223823"/>
    <n v="2023"/>
    <s v="01"/>
    <s v="07"/>
    <s v="22"/>
    <s v="20"/>
    <s v="26"/>
    <s v="CLS_MJ_2500X1254px_16m_L8-9_L1"/>
    <s v="2A_MSIL1C_S2_CD_CLS_AC_20230627T222622_TRUE_60HTE_020CC"/>
    <s v="cls_mj_l8-9_l1_2023h1_2500x1254px_16m_20230107t222026_20cc"/>
  </r>
  <r>
    <m/>
    <x v="1"/>
    <x v="1"/>
    <s v="-43.98333, 170.46678 | Zoom: 14"/>
    <b v="1"/>
    <s v="New Zealand"/>
    <x v="3"/>
    <s v="MJ"/>
    <d v="2022-12-31T00:00:00"/>
    <n v="53.8"/>
    <s v="22:14:39 UTC"/>
    <n v="75.099999999999994"/>
    <x v="2"/>
    <s v="PNG"/>
    <x v="2"/>
    <x v="1"/>
    <n v="75.099999999999994"/>
    <n v="80"/>
    <x v="1"/>
    <s v="44926L8-9_L1CDM-MLB-CLSMJ4492603 Cloudy (40%-90%)"/>
    <n v="1"/>
    <s v="20220101T223823"/>
    <n v="2022"/>
    <n v="12"/>
    <n v="31"/>
    <s v="22"/>
    <s v="14"/>
    <s v="39"/>
    <s v="CLS_MJ_2500X1254px_16m_L8-9_L1"/>
    <s v="2A_MSIL1C_S2_CD_CLS_AC_20230627T222622_TRUE_60HTE_020CC"/>
    <s v="cls_mj_l8-9_l1_2022h2_2500x1254px_16m_20221231t221439_80cc"/>
  </r>
  <r>
    <m/>
    <x v="1"/>
    <x v="1"/>
    <s v="-43.98333, 170.46678 | Zoom: 14"/>
    <b v="1"/>
    <s v="New Zealand"/>
    <x v="3"/>
    <s v="MJ"/>
    <d v="2022-12-30T00:00:00"/>
    <n v="53.9"/>
    <s v="22:20:48 UTC"/>
    <n v="19.100000000000001"/>
    <x v="2"/>
    <s v="PNG"/>
    <x v="2"/>
    <x v="1"/>
    <n v="15.9"/>
    <n v="20"/>
    <x v="0"/>
    <s v="44925L8-9_L1CDM-MLB-CLSMJ4492502 Sunny (10%-30%)"/>
    <n v="1"/>
    <s v="20220101T223823"/>
    <n v="2022"/>
    <n v="12"/>
    <n v="30"/>
    <s v="22"/>
    <s v="20"/>
    <s v="48"/>
    <s v="CLS_MJ_2500X1254px_16m_L8-9_L1"/>
    <s v="2A_MSIL1C_S2_CD_CLS_AC_20230627T222622_TRUE_60HTE_020CC"/>
    <s v="cls_mj_l8-9_l1_2022h2_2500x1254px_16m_20221230t222048_20cc"/>
  </r>
  <r>
    <m/>
    <x v="1"/>
    <x v="1"/>
    <s v="-43.98333, 170.46678 | Zoom: 14"/>
    <b v="1"/>
    <s v="New Zealand"/>
    <x v="3"/>
    <s v="MJ"/>
    <d v="2022-12-30T00:00:00"/>
    <n v="54.8"/>
    <s v="22:20:24 UTC"/>
    <n v="12.7"/>
    <x v="2"/>
    <s v="PNG"/>
    <x v="2"/>
    <x v="1"/>
    <n v="15.9"/>
    <n v="20"/>
    <x v="0"/>
    <s v="44925L8-9_L1CDM-MLB-CLSMJ4492502 Sunny (10%-30%)"/>
    <n v="0"/>
    <s v="20220101T223823"/>
    <n v="2022"/>
    <n v="12"/>
    <n v="30"/>
    <s v="22"/>
    <s v="20"/>
    <s v="24"/>
    <s v="CLS_MJ_2500X1254px_16m_L8-9_L1"/>
    <s v="2A_MSIL1C_S2_CD_CLS_AC_20230627T222622_TRUE_60HTE_020CC"/>
    <s v="cls_mj_l8-9_l1_2022h2_2500x1254px_16m_20221230t222024_20cc"/>
  </r>
  <r>
    <m/>
    <x v="1"/>
    <x v="1"/>
    <s v="-43.98333, 170.46678 | Zoom: 14"/>
    <b v="1"/>
    <s v="New Zealand"/>
    <x v="3"/>
    <s v="MJ"/>
    <d v="2022-12-23T00:00:00"/>
    <n v="54.7"/>
    <s v="22:14:35 UTC"/>
    <n v="66.099999999999994"/>
    <x v="2"/>
    <s v="PNG"/>
    <x v="2"/>
    <x v="1"/>
    <n v="66.099999999999994"/>
    <n v="70"/>
    <x v="1"/>
    <s v="44918L8-9_L1CDM-MLB-CLSMJ4491803 Cloudy (40%-90%)"/>
    <n v="1"/>
    <s v="20220101T223823"/>
    <n v="2022"/>
    <n v="12"/>
    <n v="23"/>
    <s v="22"/>
    <s v="14"/>
    <s v="35"/>
    <s v="CLS_MJ_2500X1254px_16m_L8-9_L1"/>
    <s v="2A_MSIL1C_S2_CD_CLS_AC_20230627T222622_TRUE_60HTE_020CC"/>
    <s v="cls_mj_l8-9_l1_2022h2_2500x1254px_16m_20221223t221435_70cc"/>
  </r>
  <r>
    <m/>
    <x v="1"/>
    <x v="1"/>
    <s v="-43.98333, 170.46678 | Zoom: 14"/>
    <b v="1"/>
    <s v="New Zealand"/>
    <x v="3"/>
    <s v="MJ"/>
    <d v="2022-12-22T00:00:00"/>
    <n v="54.8"/>
    <s v="22:20:47 UTC"/>
    <n v="54.3"/>
    <x v="2"/>
    <s v="PNG"/>
    <x v="2"/>
    <x v="1"/>
    <n v="51.3"/>
    <n v="60"/>
    <x v="1"/>
    <s v="44917L8-9_L1CDM-MLB-CLSMJ4491703 Cloudy (40%-90%)"/>
    <n v="1"/>
    <s v="20220101T223823"/>
    <n v="2022"/>
    <n v="12"/>
    <n v="22"/>
    <s v="22"/>
    <s v="20"/>
    <s v="47"/>
    <s v="CLS_MJ_2500X1254px_16m_L8-9_L1"/>
    <s v="2A_MSIL1C_S2_CD_CLS_AC_20230627T222622_TRUE_60HTE_020CC"/>
    <s v="cls_mj_l8-9_l1_2022h2_2500x1254px_16m_20221222t222047_60cc"/>
  </r>
  <r>
    <m/>
    <x v="1"/>
    <x v="1"/>
    <s v="-43.98333, 170.46678 | Zoom: 14"/>
    <b v="1"/>
    <s v="New Zealand"/>
    <x v="3"/>
    <s v="MJ"/>
    <d v="2022-12-22T00:00:00"/>
    <n v="55.6"/>
    <s v="22:20:23 UTC"/>
    <n v="48.3"/>
    <x v="2"/>
    <s v="PNG"/>
    <x v="2"/>
    <x v="1"/>
    <n v="51.3"/>
    <n v="60"/>
    <x v="1"/>
    <s v="44917L8-9_L1CDM-MLB-CLSMJ4491703 Cloudy (40%-90%)"/>
    <n v="0"/>
    <s v="20220101T223823"/>
    <n v="2022"/>
    <n v="12"/>
    <n v="22"/>
    <s v="22"/>
    <s v="20"/>
    <s v="23"/>
    <s v="CLS_MJ_2500X1254px_16m_L8-9_L1"/>
    <s v="2A_MSIL1C_S2_CD_CLS_AC_20230627T222622_TRUE_60HTE_020CC"/>
    <s v="cls_mj_l8-9_l1_2022h2_2500x1254px_16m_20221222t222023_60cc"/>
  </r>
  <r>
    <m/>
    <x v="1"/>
    <x v="1"/>
    <s v="-43.98333, 170.46678 | Zoom: 14"/>
    <b v="1"/>
    <s v="New Zealand"/>
    <x v="3"/>
    <s v="MJ"/>
    <d v="2022-12-15T00:00:00"/>
    <n v="55.2"/>
    <s v="22:14:39 UTC"/>
    <n v="100"/>
    <x v="2"/>
    <s v="PNG"/>
    <x v="2"/>
    <x v="1"/>
    <n v="100"/>
    <n v="100"/>
    <x v="2"/>
    <s v="44910L8-9_L1CDM-MLB-CLSMJ4491004 Overcast (100%)"/>
    <n v="1"/>
    <s v="20220101T223823"/>
    <n v="2022"/>
    <n v="12"/>
    <n v="15"/>
    <s v="22"/>
    <s v="14"/>
    <s v="39"/>
    <s v="CLS_MJ_2500X1254px_16m_L8-9_L1"/>
    <s v="2A_MSIL1C_S2_CD_CLS_AC_20230627T222622_TRUE_60HTE_020CC"/>
    <s v="cls_mj_l8-9_l1_2022h2_2500x1254px_16m_20221215t221439_100cc"/>
  </r>
  <r>
    <m/>
    <x v="1"/>
    <x v="1"/>
    <s v="-43.98333, 170.46678 | Zoom: 14"/>
    <b v="1"/>
    <s v="New Zealand"/>
    <x v="3"/>
    <s v="MJ"/>
    <d v="2022-12-14T00:00:00"/>
    <n v="55.3"/>
    <s v="22:20:52 UTC"/>
    <n v="81"/>
    <x v="2"/>
    <s v="PNG"/>
    <x v="2"/>
    <x v="1"/>
    <n v="74.8"/>
    <n v="80"/>
    <x v="1"/>
    <s v="44909L8-9_L1CDM-MLB-CLSMJ4490903 Cloudy (40%-90%)"/>
    <n v="1"/>
    <s v="20220101T223823"/>
    <n v="2022"/>
    <n v="12"/>
    <n v="14"/>
    <s v="22"/>
    <s v="20"/>
    <s v="52"/>
    <s v="CLS_MJ_2500X1254px_16m_L8-9_L1"/>
    <s v="2A_MSIL1C_S2_CD_CLS_AC_20230627T222622_TRUE_60HTE_020CC"/>
    <s v="cls_mj_l8-9_l1_2022h2_2500x1254px_16m_20221214t222052_80cc"/>
  </r>
  <r>
    <m/>
    <x v="1"/>
    <x v="1"/>
    <s v="-43.98333, 170.46678 | Zoom: 14"/>
    <b v="1"/>
    <s v="New Zealand"/>
    <x v="3"/>
    <s v="MJ"/>
    <d v="2022-12-14T00:00:00"/>
    <n v="56.2"/>
    <s v="22:20:28 UTC"/>
    <n v="68.599999999999994"/>
    <x v="2"/>
    <s v="PNG"/>
    <x v="2"/>
    <x v="1"/>
    <n v="74.8"/>
    <n v="80"/>
    <x v="1"/>
    <s v="44909L8-9_L1CDM-MLB-CLSMJ4490903 Cloudy (40%-90%)"/>
    <n v="0"/>
    <s v="20220101T223823"/>
    <n v="2022"/>
    <n v="12"/>
    <n v="14"/>
    <s v="22"/>
    <s v="20"/>
    <s v="28"/>
    <s v="CLS_MJ_2500X1254px_16m_L8-9_L1"/>
    <s v="2A_MSIL1C_S2_CD_CLS_AC_20230627T222622_TRUE_60HTE_020CC"/>
    <s v="cls_mj_l8-9_l1_2022h2_2500x1254px_16m_20221214t222028_80cc"/>
  </r>
  <r>
    <m/>
    <x v="1"/>
    <x v="1"/>
    <s v="-43.98333, 170.46678 | Zoom: 14"/>
    <b v="1"/>
    <s v="New Zealand"/>
    <x v="3"/>
    <s v="MJ"/>
    <d v="2022-12-07T00:00:00"/>
    <n v="55.4"/>
    <s v="22:14:45 UTC"/>
    <n v="97.4"/>
    <x v="2"/>
    <s v="PNG"/>
    <x v="2"/>
    <x v="1"/>
    <n v="97.4"/>
    <n v="100"/>
    <x v="2"/>
    <s v="44902L8-9_L1CDM-MLB-CLSMJ4490204 Overcast (100%)"/>
    <n v="1"/>
    <s v="20220101T223823"/>
    <n v="2022"/>
    <n v="12"/>
    <s v="07"/>
    <s v="22"/>
    <s v="14"/>
    <s v="45"/>
    <s v="CLS_MJ_2500X1254px_16m_L8-9_L1"/>
    <s v="2A_MSIL1C_S2_CD_CLS_AC_20230627T222622_TRUE_60HTE_020CC"/>
    <s v="cls_mj_l8-9_l1_2022h2_2500x1254px_16m_20221207t221445_100cc"/>
  </r>
  <r>
    <m/>
    <x v="1"/>
    <x v="1"/>
    <s v="-43.98333, 170.46678 | Zoom: 14"/>
    <b v="1"/>
    <s v="New Zealand"/>
    <x v="3"/>
    <s v="MJ"/>
    <d v="2022-12-06T00:00:00"/>
    <n v="55.3"/>
    <s v="22:20:49 UTC"/>
    <n v="74.400000000000006"/>
    <x v="2"/>
    <s v="PNG"/>
    <x v="2"/>
    <x v="1"/>
    <n v="71.45"/>
    <n v="80"/>
    <x v="1"/>
    <s v="44901L8-9_L1CDM-MLB-CLSMJ4490103 Cloudy (40%-90%)"/>
    <n v="1"/>
    <s v="20220101T223823"/>
    <n v="2022"/>
    <n v="12"/>
    <s v="06"/>
    <s v="22"/>
    <s v="20"/>
    <s v="49"/>
    <s v="CLS_MJ_2500X1254px_16m_L8-9_L1"/>
    <s v="2A_MSIL1C_S2_CD_CLS_AC_20230627T222622_TRUE_60HTE_020CC"/>
    <s v="cls_mj_l8-9_l1_2022h2_2500x1254px_16m_20221206t222049_80cc"/>
  </r>
  <r>
    <m/>
    <x v="1"/>
    <x v="1"/>
    <s v="-43.98333, 170.46678 | Zoom: 14"/>
    <b v="1"/>
    <s v="New Zealand"/>
    <x v="3"/>
    <s v="MJ"/>
    <d v="2022-12-06T00:00:00"/>
    <n v="56.3"/>
    <s v="22:20:25 UTC"/>
    <n v="68.5"/>
    <x v="2"/>
    <s v="PNG"/>
    <x v="2"/>
    <x v="1"/>
    <n v="71.45"/>
    <n v="80"/>
    <x v="1"/>
    <s v="44901L8-9_L1CDM-MLB-CLSMJ4490103 Cloudy (40%-90%)"/>
    <n v="0"/>
    <s v="20220101T223823"/>
    <n v="2022"/>
    <n v="12"/>
    <s v="06"/>
    <s v="22"/>
    <s v="20"/>
    <s v="25"/>
    <s v="CLS_MJ_2500X1254px_16m_L8-9_L1"/>
    <s v="2A_MSIL1C_S2_CD_CLS_AC_20230627T222622_TRUE_60HTE_020CC"/>
    <s v="cls_mj_l8-9_l1_2022h2_2500x1254px_16m_20221206t222025_80cc"/>
  </r>
  <r>
    <m/>
    <x v="1"/>
    <x v="1"/>
    <s v="-43.98333, 170.46678 | Zoom: 14"/>
    <b v="1"/>
    <s v="New Zealand"/>
    <x v="3"/>
    <s v="MJ"/>
    <d v="2022-11-29T00:00:00"/>
    <n v="55"/>
    <s v="22:14:37 UTC"/>
    <n v="100"/>
    <x v="2"/>
    <s v="PNG"/>
    <x v="2"/>
    <x v="1"/>
    <n v="100"/>
    <n v="100"/>
    <x v="2"/>
    <s v="44894L8-9_L1CDM-MLB-CLSMJ4489404 Overcast (100%)"/>
    <n v="1"/>
    <s v="20220101T223823"/>
    <n v="2022"/>
    <n v="11"/>
    <n v="29"/>
    <s v="22"/>
    <s v="14"/>
    <s v="37"/>
    <s v="CLS_MJ_2500X1254px_16m_L8-9_L1"/>
    <s v="2A_MSIL1C_S2_CD_CLS_AC_20230627T222622_TRUE_60HTE_020CC"/>
    <s v="cls_mj_l8-9_l1_2022h2_2500x1254px_16m_20221129t221437_100cc"/>
  </r>
  <r>
    <m/>
    <x v="1"/>
    <x v="1"/>
    <s v="-43.98333, 170.46678 | Zoom: 14"/>
    <b v="1"/>
    <s v="New Zealand"/>
    <x v="3"/>
    <s v="MJ"/>
    <d v="2022-11-28T00:00:00"/>
    <n v="55"/>
    <s v="22:20:57 UTC"/>
    <n v="86.9"/>
    <x v="2"/>
    <s v="PNG"/>
    <x v="2"/>
    <x v="1"/>
    <n v="89.15"/>
    <n v="90"/>
    <x v="1"/>
    <s v="44893L8-9_L1CDM-MLB-CLSMJ4489303 Cloudy (40%-90%)"/>
    <n v="1"/>
    <s v="20220101T223823"/>
    <n v="2022"/>
    <n v="11"/>
    <n v="28"/>
    <s v="22"/>
    <s v="20"/>
    <s v="57"/>
    <s v="CLS_MJ_2500X1254px_16m_L8-9_L1"/>
    <s v="2A_MSIL1C_S2_CD_CLS_AC_20230627T222622_TRUE_60HTE_020CC"/>
    <s v="cls_mj_l8-9_l1_2022h2_2500x1254px_16m_20221128t222057_90cc"/>
  </r>
  <r>
    <m/>
    <x v="1"/>
    <x v="1"/>
    <s v="-43.98333, 170.46678 | Zoom: 14"/>
    <b v="1"/>
    <s v="New Zealand"/>
    <x v="3"/>
    <s v="MJ"/>
    <d v="2022-11-28T00:00:00"/>
    <n v="55.9"/>
    <s v="22:20:33 UTC"/>
    <n v="91.4"/>
    <x v="2"/>
    <s v="PNG"/>
    <x v="2"/>
    <x v="1"/>
    <n v="89.15"/>
    <n v="90"/>
    <x v="1"/>
    <s v="44893L8-9_L1CDM-MLB-CLSMJ4489303 Cloudy (40%-90%)"/>
    <n v="0"/>
    <s v="20220101T223823"/>
    <n v="2022"/>
    <n v="11"/>
    <n v="28"/>
    <s v="22"/>
    <s v="20"/>
    <s v="33"/>
    <s v="CLS_MJ_2500X1254px_16m_L8-9_L1"/>
    <s v="2A_MSIL1C_S2_CD_CLS_AC_20230627T222622_TRUE_60HTE_020CC"/>
    <s v="cls_mj_l8-9_l1_2022h2_2500x1254px_16m_20221128t222033_90cc"/>
  </r>
  <r>
    <m/>
    <x v="1"/>
    <x v="1"/>
    <s v="-43.98333, 170.46678 | Zoom: 14"/>
    <b v="1"/>
    <s v="New Zealand"/>
    <x v="3"/>
    <s v="MJ"/>
    <d v="2022-11-21T00:00:00"/>
    <n v="49.5"/>
    <s v="22:14:44 UTC"/>
    <n v="49.5"/>
    <x v="2"/>
    <s v="PNG"/>
    <x v="2"/>
    <x v="1"/>
    <n v="49.5"/>
    <n v="50"/>
    <x v="1"/>
    <s v="44886L8-9_L1CDM-MLB-CLSMJ4488603 Cloudy (40%-90%)"/>
    <n v="1"/>
    <s v="20220101T223823"/>
    <n v="2022"/>
    <n v="11"/>
    <n v="21"/>
    <s v="22"/>
    <s v="14"/>
    <s v="44"/>
    <s v="CLS_MJ_2500X1254px_16m_L8-9_L1"/>
    <s v="2A_MSIL1C_S2_CD_CLS_AC_20230627T222622_TRUE_60HTE_020CC"/>
    <s v="cls_mj_l8-9_l1_2022h2_2500x1254px_16m_20221121t221444_50cc"/>
  </r>
  <r>
    <m/>
    <x v="1"/>
    <x v="1"/>
    <s v="-43.98333, 170.46678 | Zoom: 14"/>
    <b v="1"/>
    <s v="New Zealand"/>
    <x v="3"/>
    <s v="MJ"/>
    <d v="2022-11-20T00:00:00"/>
    <n v="54.1"/>
    <s v="22:20:51 UTC"/>
    <n v="90.1"/>
    <x v="2"/>
    <s v="PNG"/>
    <x v="2"/>
    <x v="1"/>
    <n v="91.699999999999989"/>
    <n v="100"/>
    <x v="2"/>
    <s v="44885L8-9_L1CDM-MLB-CLSMJ4488504 Overcast (100%)"/>
    <n v="1"/>
    <s v="20220101T223823"/>
    <n v="2022"/>
    <n v="11"/>
    <n v="20"/>
    <s v="22"/>
    <s v="20"/>
    <s v="51"/>
    <s v="CLS_MJ_2500X1254px_16m_L8-9_L1"/>
    <s v="2A_MSIL1C_S2_CD_CLS_AC_20230627T222622_TRUE_60HTE_020CC"/>
    <s v="cls_mj_l8-9_l1_2022h2_2500x1254px_16m_20221120t222051_100cc"/>
  </r>
  <r>
    <m/>
    <x v="1"/>
    <x v="1"/>
    <s v="-43.98333, 170.46678 | Zoom: 14"/>
    <b v="1"/>
    <s v="New Zealand"/>
    <x v="3"/>
    <s v="MJ"/>
    <d v="2022-11-20T00:00:00"/>
    <n v="55.1"/>
    <s v="22:20:27 UTC"/>
    <n v="93.3"/>
    <x v="2"/>
    <s v="PNG"/>
    <x v="2"/>
    <x v="1"/>
    <n v="91.699999999999989"/>
    <n v="100"/>
    <x v="2"/>
    <s v="44885L8-9_L1CDM-MLB-CLSMJ4488504 Overcast (100%)"/>
    <n v="0"/>
    <s v="20220101T223823"/>
    <n v="2022"/>
    <n v="11"/>
    <n v="20"/>
    <s v="22"/>
    <s v="20"/>
    <s v="27"/>
    <s v="CLS_MJ_2500X1254px_16m_L8-9_L1"/>
    <s v="2A_MSIL1C_S2_CD_CLS_AC_20230627T222622_TRUE_60HTE_020CC"/>
    <s v="cls_mj_l8-9_l1_2022h2_2500x1254px_16m_20221120t222027_100cc"/>
  </r>
  <r>
    <m/>
    <x v="1"/>
    <x v="1"/>
    <s v="-43.98333, 170.46678 | Zoom: 14"/>
    <b v="1"/>
    <s v="New Zealand"/>
    <x v="3"/>
    <s v="MJ"/>
    <d v="2022-11-13T00:00:00"/>
    <n v="53"/>
    <s v="22:14:40 UTC"/>
    <n v="79.8"/>
    <x v="2"/>
    <s v="PNG"/>
    <x v="2"/>
    <x v="1"/>
    <n v="79.8"/>
    <n v="80"/>
    <x v="1"/>
    <s v="44878L8-9_L1CDM-MLB-CLSMJ4487803 Cloudy (40%-90%)"/>
    <n v="1"/>
    <s v="20220101T223823"/>
    <n v="2022"/>
    <n v="11"/>
    <n v="13"/>
    <s v="22"/>
    <s v="14"/>
    <s v="40"/>
    <s v="CLS_MJ_2500X1254px_16m_L8-9_L1"/>
    <s v="2A_MSIL1C_S2_CD_CLS_AC_20230627T222622_TRUE_60HTE_020CC"/>
    <s v="cls_mj_l8-9_l1_2022h2_2500x1254px_16m_20221113t221440_80cc"/>
  </r>
  <r>
    <m/>
    <x v="1"/>
    <x v="1"/>
    <s v="-43.98333, 170.46678 | Zoom: 14"/>
    <b v="1"/>
    <s v="New Zealand"/>
    <x v="3"/>
    <s v="MJ"/>
    <d v="2022-11-12T00:00:00"/>
    <n v="52.8"/>
    <s v="22:20:58 UTC"/>
    <n v="52.5"/>
    <x v="2"/>
    <s v="PNG"/>
    <x v="2"/>
    <x v="1"/>
    <n v="43.75"/>
    <n v="50"/>
    <x v="1"/>
    <s v="44877L8-9_L1CDM-MLB-CLSMJ4487703 Cloudy (40%-90%)"/>
    <n v="1"/>
    <s v="20220101T223823"/>
    <n v="2022"/>
    <n v="11"/>
    <n v="12"/>
    <s v="22"/>
    <s v="20"/>
    <s v="58"/>
    <s v="CLS_MJ_2500X1254px_16m_L8-9_L1"/>
    <s v="2A_MSIL1C_S2_CD_CLS_AC_20230627T222622_TRUE_60HTE_020CC"/>
    <s v="cls_mj_l8-9_l1_2022h2_2500x1254px_16m_20221112t222058_50cc"/>
  </r>
  <r>
    <m/>
    <x v="1"/>
    <x v="1"/>
    <s v="-43.98333, 170.46678 | Zoom: 14"/>
    <b v="1"/>
    <s v="New Zealand"/>
    <x v="3"/>
    <s v="MJ"/>
    <d v="2022-11-12T00:00:00"/>
    <n v="53.9"/>
    <s v="22:20:34 UTC"/>
    <n v="35"/>
    <x v="2"/>
    <s v="PNG"/>
    <x v="2"/>
    <x v="1"/>
    <n v="43.75"/>
    <n v="50"/>
    <x v="1"/>
    <s v="44877L8-9_L1CDM-MLB-CLSMJ4487703 Cloudy (40%-90%)"/>
    <n v="0"/>
    <s v="20220101T223823"/>
    <n v="2022"/>
    <n v="11"/>
    <n v="12"/>
    <s v="22"/>
    <s v="20"/>
    <s v="34"/>
    <s v="CLS_MJ_2500X1254px_16m_L8-9_L1"/>
    <s v="2A_MSIL1C_S2_CD_CLS_AC_20230627T222622_TRUE_60HTE_020CC"/>
    <s v="cls_mj_l8-9_l1_2022h2_2500x1254px_16m_20221112t222034_50cc"/>
  </r>
  <r>
    <m/>
    <x v="1"/>
    <x v="1"/>
    <s v="-43.98333, 170.46678 | Zoom: 14"/>
    <b v="1"/>
    <s v="New Zealand"/>
    <x v="3"/>
    <s v="MJ"/>
    <d v="2022-11-05T00:00:00"/>
    <n v="51.3"/>
    <s v="22:14:50 UTC"/>
    <n v="84.9"/>
    <x v="2"/>
    <s v="PNG"/>
    <x v="2"/>
    <x v="1"/>
    <n v="84.9"/>
    <n v="90"/>
    <x v="1"/>
    <s v="44870L8-9_L1CDM-MLB-CLSMJ4487003 Cloudy (40%-90%)"/>
    <n v="1"/>
    <s v="20220101T223823"/>
    <n v="2022"/>
    <n v="11"/>
    <s v="05"/>
    <s v="22"/>
    <s v="14"/>
    <s v="50"/>
    <s v="CLS_MJ_2500X1254px_16m_L8-9_L1"/>
    <s v="2A_MSIL1C_S2_CD_CLS_AC_20230627T222622_TRUE_60HTE_020CC"/>
    <s v="cls_mj_l8-9_l1_2022h2_2500x1254px_16m_20221105t221450_90cc"/>
  </r>
  <r>
    <m/>
    <x v="1"/>
    <x v="1"/>
    <s v="-43.98333, 170.46678 | Zoom: 14"/>
    <b v="1"/>
    <s v="New Zealand"/>
    <x v="3"/>
    <s v="MJ"/>
    <d v="2022-11-04T00:00:00"/>
    <n v="51"/>
    <s v="22:20:48 UTC"/>
    <n v="10.7"/>
    <x v="2"/>
    <s v="PNG"/>
    <x v="2"/>
    <x v="1"/>
    <n v="18.600000000000001"/>
    <n v="20"/>
    <x v="0"/>
    <s v="44869L8-9_L1CDM-MLB-CLSMJ4486902 Sunny (10%-30%)"/>
    <n v="1"/>
    <s v="20220101T223823"/>
    <n v="2022"/>
    <n v="11"/>
    <s v="04"/>
    <s v="22"/>
    <s v="20"/>
    <s v="48"/>
    <s v="CLS_MJ_2500X1254px_16m_L8-9_L1"/>
    <s v="2A_MSIL1C_S2_CD_CLS_AC_20230627T222622_TRUE_60HTE_020CC"/>
    <s v="cls_mj_l8-9_l1_2022h2_2500x1254px_16m_20221104t222048_20cc"/>
  </r>
  <r>
    <m/>
    <x v="1"/>
    <x v="1"/>
    <s v="-43.98333, 170.46678 | Zoom: 14"/>
    <b v="1"/>
    <s v="New Zealand"/>
    <x v="3"/>
    <s v="MJ"/>
    <d v="2022-11-04T00:00:00"/>
    <n v="52.1"/>
    <s v="22:20:24 UTC"/>
    <n v="26.5"/>
    <x v="2"/>
    <s v="PNG"/>
    <x v="2"/>
    <x v="1"/>
    <n v="18.600000000000001"/>
    <n v="20"/>
    <x v="0"/>
    <s v="44869L8-9_L1CDM-MLB-CLSMJ4486902 Sunny (10%-30%)"/>
    <n v="0"/>
    <s v="20220101T223823"/>
    <n v="2022"/>
    <n v="11"/>
    <s v="04"/>
    <s v="22"/>
    <s v="20"/>
    <s v="24"/>
    <s v="CLS_MJ_2500X1254px_16m_L8-9_L1"/>
    <s v="2A_MSIL1C_S2_CD_CLS_AC_20230627T222622_TRUE_60HTE_020CC"/>
    <s v="cls_mj_l8-9_l1_2022h2_2500x1254px_16m_20221104t222024_20cc"/>
  </r>
  <r>
    <m/>
    <x v="1"/>
    <x v="1"/>
    <s v="-43.98333, 170.46678 | Zoom: 14"/>
    <b v="1"/>
    <s v="New Zealand"/>
    <x v="3"/>
    <s v="MJ"/>
    <d v="2022-10-28T00:00:00"/>
    <n v="49.2"/>
    <s v="22:14:39 UTC"/>
    <n v="86.5"/>
    <x v="2"/>
    <s v="PNG"/>
    <x v="2"/>
    <x v="1"/>
    <n v="86.5"/>
    <n v="90"/>
    <x v="1"/>
    <s v="44862L8-9_L1CDM-MLB-CLSMJ4486203 Cloudy (40%-90%)"/>
    <n v="1"/>
    <s v="20220101T223823"/>
    <n v="2022"/>
    <n v="10"/>
    <n v="28"/>
    <s v="22"/>
    <s v="14"/>
    <s v="39"/>
    <s v="CLS_MJ_2500X1254px_16m_L8-9_L1"/>
    <s v="2A_MSIL1C_S2_CD_CLS_AC_20230627T222622_TRUE_60HTE_020CC"/>
    <s v="cls_mj_l8-9_l1_2022h2_2500x1254px_16m_20221028t221439_90cc"/>
  </r>
  <r>
    <m/>
    <x v="1"/>
    <x v="1"/>
    <s v="-43.98333, 170.46678 | Zoom: 14"/>
    <b v="1"/>
    <s v="New Zealand"/>
    <x v="3"/>
    <s v="MJ"/>
    <d v="2022-10-27T00:00:00"/>
    <n v="48.9"/>
    <s v="22:21:01 UTC"/>
    <n v="81.599999999999994"/>
    <x v="2"/>
    <s v="PNG"/>
    <x v="2"/>
    <x v="1"/>
    <n v="87.35"/>
    <n v="90"/>
    <x v="1"/>
    <s v="44861L8-9_L1CDM-MLB-CLSMJ4486103 Cloudy (40%-90%)"/>
    <n v="1"/>
    <s v="20220101T223823"/>
    <n v="2022"/>
    <n v="10"/>
    <n v="27"/>
    <s v="22"/>
    <s v="21"/>
    <s v="01"/>
    <s v="CLS_MJ_2500X1254px_16m_L8-9_L1"/>
    <s v="2A_MSIL1C_S2_CD_CLS_AC_20230627T222622_TRUE_60HTE_020CC"/>
    <s v="cls_mj_l8-9_l1_2022h2_2500x1254px_16m_20221027t222101_90cc"/>
  </r>
  <r>
    <m/>
    <x v="1"/>
    <x v="1"/>
    <s v="-43.98333, 170.46678 | Zoom: 14"/>
    <b v="1"/>
    <s v="New Zealand"/>
    <x v="3"/>
    <s v="MJ"/>
    <d v="2022-10-27T00:00:00"/>
    <n v="50"/>
    <s v="22:20:37 UTC"/>
    <n v="93.1"/>
    <x v="2"/>
    <s v="PNG"/>
    <x v="2"/>
    <x v="1"/>
    <n v="87.35"/>
    <n v="90"/>
    <x v="1"/>
    <s v="44861L8-9_L1CDM-MLB-CLSMJ4486103 Cloudy (40%-90%)"/>
    <n v="0"/>
    <s v="20220101T223823"/>
    <n v="2022"/>
    <n v="10"/>
    <n v="27"/>
    <s v="22"/>
    <s v="20"/>
    <s v="37"/>
    <s v="CLS_MJ_2500X1254px_16m_L8-9_L1"/>
    <s v="2A_MSIL1C_S2_CD_CLS_AC_20230627T222622_TRUE_60HTE_020CC"/>
    <s v="cls_mj_l8-9_l1_2022h2_2500x1254px_16m_20221027t222037_90cc"/>
  </r>
  <r>
    <m/>
    <x v="1"/>
    <x v="1"/>
    <s v="-43.98333, 170.46678 | Zoom: 14"/>
    <b v="1"/>
    <s v="New Zealand"/>
    <x v="3"/>
    <s v="MJ"/>
    <d v="2022-10-20T00:00:00"/>
    <n v="46.7"/>
    <s v="22:14:47 UTC"/>
    <n v="45.9"/>
    <x v="2"/>
    <s v="PNG"/>
    <x v="2"/>
    <x v="1"/>
    <n v="45.9"/>
    <n v="50"/>
    <x v="1"/>
    <s v="44854L8-9_L1CDM-MLB-CLSMJ4485403 Cloudy (40%-90%)"/>
    <n v="1"/>
    <s v="20220101T223823"/>
    <n v="2022"/>
    <n v="10"/>
    <n v="20"/>
    <s v="22"/>
    <s v="14"/>
    <s v="47"/>
    <s v="CLS_MJ_2500X1254px_16m_L8-9_L1"/>
    <s v="2A_MSIL1C_S2_CD_CLS_AC_20230627T222622_TRUE_60HTE_020CC"/>
    <s v="cls_mj_l8-9_l1_2022h2_2500x1254px_16m_20221020t221447_50cc"/>
  </r>
  <r>
    <m/>
    <x v="1"/>
    <x v="1"/>
    <s v="-43.98333, 170.46678 | Zoom: 14"/>
    <b v="1"/>
    <s v="New Zealand"/>
    <x v="3"/>
    <s v="MJ"/>
    <d v="2022-10-19T00:00:00"/>
    <n v="46.4"/>
    <s v="22:20:50 UTC"/>
    <n v="24.7"/>
    <x v="2"/>
    <s v="PNG"/>
    <x v="2"/>
    <x v="1"/>
    <n v="38.65"/>
    <n v="40"/>
    <x v="1"/>
    <s v="44853L8-9_L1CDM-MLB-CLSMJ4485303 Cloudy (40%-90%)"/>
    <n v="1"/>
    <s v="20220101T223823"/>
    <n v="2022"/>
    <n v="10"/>
    <n v="19"/>
    <s v="22"/>
    <s v="20"/>
    <s v="50"/>
    <s v="CLS_MJ_2500X1254px_16m_L8-9_L1"/>
    <s v="2A_MSIL1C_S2_CD_CLS_AC_20230627T222622_TRUE_60HTE_020CC"/>
    <s v="cls_mj_l8-9_l1_2022h2_2500x1254px_16m_20221019t222050_40cc"/>
  </r>
  <r>
    <m/>
    <x v="1"/>
    <x v="1"/>
    <s v="-43.98333, 170.46678 | Zoom: 14"/>
    <b v="1"/>
    <s v="New Zealand"/>
    <x v="3"/>
    <s v="MJ"/>
    <d v="2022-10-19T00:00:00"/>
    <n v="47.6"/>
    <s v="22:20:26 UTC"/>
    <n v="52.6"/>
    <x v="2"/>
    <s v="PNG"/>
    <x v="2"/>
    <x v="1"/>
    <n v="38.65"/>
    <n v="40"/>
    <x v="1"/>
    <s v="44853L8-9_L1CDM-MLB-CLSMJ4485303 Cloudy (40%-90%)"/>
    <n v="0"/>
    <s v="20220101T223823"/>
    <n v="2022"/>
    <n v="10"/>
    <n v="19"/>
    <s v="22"/>
    <s v="20"/>
    <s v="26"/>
    <s v="CLS_MJ_2500X1254px_16m_L8-9_L1"/>
    <s v="2A_MSIL1C_S2_CD_CLS_AC_20230627T222622_TRUE_60HTE_020CC"/>
    <s v="cls_mj_l8-9_l1_2022h2_2500x1254px_16m_20221019t222026_40cc"/>
  </r>
  <r>
    <m/>
    <x v="1"/>
    <x v="1"/>
    <s v="-43.98333, 170.46678 | Zoom: 14"/>
    <b v="1"/>
    <s v="New Zealand"/>
    <x v="3"/>
    <s v="MJ"/>
    <d v="2022-10-12T00:00:00"/>
    <n v="44"/>
    <s v="22:14:37 UTC"/>
    <n v="72.400000000000006"/>
    <x v="2"/>
    <s v="PNG"/>
    <x v="2"/>
    <x v="1"/>
    <n v="72.400000000000006"/>
    <n v="80"/>
    <x v="1"/>
    <s v="44846L8-9_L1CDM-MLB-CLSMJ4484603 Cloudy (40%-90%)"/>
    <n v="1"/>
    <s v="20220101T223823"/>
    <n v="2022"/>
    <n v="10"/>
    <n v="12"/>
    <s v="22"/>
    <s v="14"/>
    <s v="37"/>
    <s v="CLS_MJ_2500X1254px_16m_L8-9_L1"/>
    <s v="2A_MSIL1C_S2_CD_CLS_AC_20230627T222622_TRUE_60HTE_020CC"/>
    <s v="cls_mj_l8-9_l1_2022h2_2500x1254px_16m_20221012t221437_80cc"/>
  </r>
  <r>
    <m/>
    <x v="1"/>
    <x v="1"/>
    <s v="-43.98333, 170.46678 | Zoom: 14"/>
    <b v="1"/>
    <s v="New Zealand"/>
    <x v="3"/>
    <s v="MJ"/>
    <d v="2022-10-11T00:00:00"/>
    <n v="43.7"/>
    <s v="22:20:54 UTC"/>
    <n v="60.4"/>
    <x v="2"/>
    <s v="PNG"/>
    <x v="2"/>
    <x v="1"/>
    <n v="53.25"/>
    <n v="60"/>
    <x v="1"/>
    <s v="44845L8-9_L1CDM-MLB-CLSMJ4484503 Cloudy (40%-90%)"/>
    <n v="1"/>
    <s v="20220101T223823"/>
    <n v="2022"/>
    <n v="10"/>
    <n v="11"/>
    <s v="22"/>
    <s v="20"/>
    <s v="54"/>
    <s v="CLS_MJ_2500X1254px_16m_L8-9_L1"/>
    <s v="2A_MSIL1C_S2_CD_CLS_AC_20230627T222622_TRUE_60HTE_020CC"/>
    <s v="cls_mj_l8-9_l1_2022h2_2500x1254px_16m_20221011t222054_60cc"/>
  </r>
  <r>
    <m/>
    <x v="1"/>
    <x v="1"/>
    <s v="-43.98333, 170.46678 | Zoom: 14"/>
    <b v="1"/>
    <s v="New Zealand"/>
    <x v="3"/>
    <s v="MJ"/>
    <d v="2022-10-11T00:00:00"/>
    <n v="44.9"/>
    <s v="22:20:30 UTC"/>
    <n v="46.1"/>
    <x v="2"/>
    <s v="PNG"/>
    <x v="2"/>
    <x v="1"/>
    <n v="53.25"/>
    <n v="60"/>
    <x v="1"/>
    <s v="44845L8-9_L1CDM-MLB-CLSMJ4484503 Cloudy (40%-90%)"/>
    <n v="0"/>
    <s v="20220101T223823"/>
    <n v="2022"/>
    <n v="10"/>
    <n v="11"/>
    <s v="22"/>
    <s v="20"/>
    <s v="30"/>
    <s v="CLS_MJ_2500X1254px_16m_L8-9_L1"/>
    <s v="2A_MSIL1C_S2_CD_CLS_AC_20230627T222622_TRUE_60HTE_020CC"/>
    <s v="cls_mj_l8-9_l1_2022h2_2500x1254px_16m_20221011t222030_60cc"/>
  </r>
  <r>
    <m/>
    <x v="1"/>
    <x v="1"/>
    <s v="-43.98333, 170.46678 | Zoom: 14"/>
    <b v="1"/>
    <s v="New Zealand"/>
    <x v="3"/>
    <s v="MJ"/>
    <d v="2022-10-04T00:00:00"/>
    <n v="41.1"/>
    <s v="22:14:49 UTC"/>
    <n v="79.599999999999994"/>
    <x v="2"/>
    <s v="PNG"/>
    <x v="2"/>
    <x v="1"/>
    <n v="79.599999999999994"/>
    <n v="80"/>
    <x v="1"/>
    <s v="44838L8-9_L1CDM-MLB-CLSMJ4483803 Cloudy (40%-90%)"/>
    <n v="1"/>
    <s v="20220101T223823"/>
    <n v="2022"/>
    <n v="10"/>
    <s v="04"/>
    <s v="22"/>
    <s v="14"/>
    <s v="49"/>
    <s v="CLS_MJ_2500X1254px_16m_L8-9_L1"/>
    <s v="2A_MSIL1C_S2_CD_CLS_AC_20230627T222622_TRUE_60HTE_020CC"/>
    <s v="cls_mj_l8-9_l1_2022h2_2500x1254px_16m_20221004t221449_80cc"/>
  </r>
  <r>
    <m/>
    <x v="1"/>
    <x v="1"/>
    <s v="-43.98333, 170.46678 | Zoom: 14"/>
    <b v="1"/>
    <s v="New Zealand"/>
    <x v="3"/>
    <s v="MJ"/>
    <d v="2022-10-03T00:00:00"/>
    <n v="40.700000000000003"/>
    <s v="22:20:44 UTC"/>
    <n v="67.900000000000006"/>
    <x v="2"/>
    <s v="PNG"/>
    <x v="2"/>
    <x v="1"/>
    <n v="72.400000000000006"/>
    <n v="80"/>
    <x v="1"/>
    <s v="44837L8-9_L1CDM-MLB-CLSMJ4483703 Cloudy (40%-90%)"/>
    <n v="1"/>
    <s v="20220101T223823"/>
    <n v="2022"/>
    <n v="10"/>
    <s v="03"/>
    <s v="22"/>
    <s v="20"/>
    <s v="44"/>
    <s v="CLS_MJ_2500X1254px_16m_L8-9_L1"/>
    <s v="2A_MSIL1C_S2_CD_CLS_AC_20230627T222622_TRUE_60HTE_020CC"/>
    <s v="cls_mj_l8-9_l1_2022h2_2500x1254px_16m_20221003t222044_80cc"/>
  </r>
  <r>
    <m/>
    <x v="1"/>
    <x v="1"/>
    <s v="-43.98333, 170.46678 | Zoom: 14"/>
    <b v="1"/>
    <s v="New Zealand"/>
    <x v="3"/>
    <s v="MJ"/>
    <d v="2022-10-03T00:00:00"/>
    <n v="41.9"/>
    <s v="22:20:20 UTC"/>
    <n v="76.900000000000006"/>
    <x v="2"/>
    <s v="PNG"/>
    <x v="2"/>
    <x v="1"/>
    <n v="72.400000000000006"/>
    <n v="80"/>
    <x v="1"/>
    <s v="44837L8-9_L1CDM-MLB-CLSMJ4483703 Cloudy (40%-90%)"/>
    <n v="0"/>
    <s v="20220101T223823"/>
    <n v="2022"/>
    <n v="10"/>
    <s v="03"/>
    <s v="22"/>
    <s v="20"/>
    <s v="20"/>
    <s v="CLS_MJ_2500X1254px_16m_L8-9_L1"/>
    <s v="2A_MSIL1C_S2_CD_CLS_AC_20230627T222622_TRUE_60HTE_020CC"/>
    <s v="cls_mj_l8-9_l1_2022h2_2500x1254px_16m_20221003t222020_80cc"/>
  </r>
  <r>
    <m/>
    <x v="1"/>
    <x v="1"/>
    <s v="-43.98333, 170.46678 | Zoom: 14"/>
    <b v="1"/>
    <s v="New Zealand"/>
    <x v="3"/>
    <s v="MJ"/>
    <d v="2022-09-26T00:00:00"/>
    <n v="38.1"/>
    <s v="22:14:34 UTC"/>
    <n v="48.3"/>
    <x v="2"/>
    <s v="PNG"/>
    <x v="2"/>
    <x v="1"/>
    <n v="48.3"/>
    <n v="50"/>
    <x v="1"/>
    <s v="44830L8-9_L1CDM-MLB-CLSMJ4483003 Cloudy (40%-90%)"/>
    <n v="1"/>
    <s v="20220101T223823"/>
    <n v="2022"/>
    <s v="09"/>
    <n v="26"/>
    <s v="22"/>
    <s v="14"/>
    <s v="34"/>
    <s v="CLS_MJ_2500X1254px_16m_L8-9_L1"/>
    <s v="2A_MSIL1C_S2_CD_CLS_AC_20230627T222622_TRUE_60HTE_020CC"/>
    <s v="cls_mj_l8-9_l1_2022h2_2500x1254px_16m_20220926t221434_50cc"/>
  </r>
  <r>
    <m/>
    <x v="1"/>
    <x v="1"/>
    <s v="-43.98333, 170.46678 | Zoom: 14"/>
    <b v="1"/>
    <s v="New Zealand"/>
    <x v="3"/>
    <s v="MJ"/>
    <d v="2022-09-25T00:00:00"/>
    <n v="37.700000000000003"/>
    <s v="22:21:02 UTC"/>
    <n v="97.5"/>
    <x v="2"/>
    <s v="PNG"/>
    <x v="2"/>
    <x v="1"/>
    <n v="97.8"/>
    <n v="100"/>
    <x v="2"/>
    <s v="44829L8-9_L1CDM-MLB-CLSMJ4482904 Overcast (100%)"/>
    <n v="1"/>
    <s v="20220101T223823"/>
    <n v="2022"/>
    <s v="09"/>
    <n v="25"/>
    <s v="22"/>
    <s v="21"/>
    <s v="02"/>
    <s v="CLS_MJ_2500X1254px_16m_L8-9_L1"/>
    <s v="2A_MSIL1C_S2_CD_CLS_AC_20230627T222622_TRUE_60HTE_020CC"/>
    <s v="cls_mj_l8-9_l1_2022h2_2500x1254px_16m_20220925t222102_100cc"/>
  </r>
  <r>
    <m/>
    <x v="1"/>
    <x v="1"/>
    <s v="-43.98333, 170.46678 | Zoom: 14"/>
    <b v="1"/>
    <s v="New Zealand"/>
    <x v="3"/>
    <s v="MJ"/>
    <d v="2022-09-25T00:00:00"/>
    <n v="39"/>
    <s v="22:20:38 UTC"/>
    <n v="98.1"/>
    <x v="2"/>
    <s v="PNG"/>
    <x v="2"/>
    <x v="1"/>
    <n v="97.8"/>
    <n v="100"/>
    <x v="2"/>
    <s v="44829L8-9_L1CDM-MLB-CLSMJ4482904 Overcast (100%)"/>
    <n v="0"/>
    <s v="20220101T223823"/>
    <n v="2022"/>
    <s v="09"/>
    <n v="25"/>
    <s v="22"/>
    <s v="20"/>
    <s v="38"/>
    <s v="CLS_MJ_2500X1254px_16m_L8-9_L1"/>
    <s v="2A_MSIL1C_S2_CD_CLS_AC_20230627T222622_TRUE_60HTE_020CC"/>
    <s v="cls_mj_l8-9_l1_2022h2_2500x1254px_16m_20220925t222038_100cc"/>
  </r>
  <r>
    <m/>
    <x v="1"/>
    <x v="1"/>
    <s v="-43.98333, 170.46678 | Zoom: 14"/>
    <b v="1"/>
    <s v="New Zealand"/>
    <x v="3"/>
    <s v="MJ"/>
    <d v="2022-09-18T00:00:00"/>
    <n v="35.1"/>
    <s v="22:14:51 UTC"/>
    <n v="93.5"/>
    <x v="2"/>
    <s v="PNG"/>
    <x v="2"/>
    <x v="1"/>
    <n v="93.5"/>
    <n v="100"/>
    <x v="2"/>
    <s v="44822L8-9_L1CDM-MLB-CLSMJ4482204 Overcast (100%)"/>
    <n v="1"/>
    <s v="20220101T223823"/>
    <n v="2022"/>
    <s v="09"/>
    <n v="18"/>
    <s v="22"/>
    <s v="14"/>
    <s v="51"/>
    <s v="CLS_MJ_2500X1254px_16m_L8-9_L1"/>
    <s v="2A_MSIL1C_S2_CD_CLS_AC_20230627T222622_TRUE_60HTE_020CC"/>
    <s v="cls_mj_l8-9_l1_2022h2_2500x1254px_16m_20220918t221451_100cc"/>
  </r>
  <r>
    <m/>
    <x v="1"/>
    <x v="1"/>
    <s v="-43.98333, 170.46678 | Zoom: 14"/>
    <b v="1"/>
    <s v="New Zealand"/>
    <x v="3"/>
    <s v="MJ"/>
    <d v="2022-09-17T00:00:00"/>
    <n v="34.6"/>
    <s v="22:20:42 UTC"/>
    <n v="31.8"/>
    <x v="2"/>
    <s v="PNG"/>
    <x v="2"/>
    <x v="1"/>
    <n v="41.05"/>
    <n v="50"/>
    <x v="1"/>
    <s v="44821L8-9_L1CDM-MLB-CLSMJ4482103 Cloudy (40%-90%)"/>
    <n v="1"/>
    <s v="20220101T223823"/>
    <n v="2022"/>
    <s v="09"/>
    <n v="17"/>
    <s v="22"/>
    <s v="20"/>
    <s v="42"/>
    <s v="CLS_MJ_2500X1254px_16m_L8-9_L1"/>
    <s v="2A_MSIL1C_S2_CD_CLS_AC_20230627T222622_TRUE_60HTE_020CC"/>
    <s v="cls_mj_l8-9_l1_2022h2_2500x1254px_16m_20220917t222042_50cc"/>
  </r>
  <r>
    <m/>
    <x v="1"/>
    <x v="1"/>
    <s v="-43.98333, 170.46678 | Zoom: 14"/>
    <b v="1"/>
    <s v="New Zealand"/>
    <x v="3"/>
    <s v="MJ"/>
    <d v="2022-09-17T00:00:00"/>
    <n v="35.9"/>
    <s v="22:20:18 UTC"/>
    <n v="50.3"/>
    <x v="2"/>
    <s v="PNG"/>
    <x v="2"/>
    <x v="1"/>
    <n v="41.05"/>
    <n v="50"/>
    <x v="1"/>
    <s v="44821L8-9_L1CDM-MLB-CLSMJ4482103 Cloudy (40%-90%)"/>
    <n v="0"/>
    <s v="20220101T223823"/>
    <n v="2022"/>
    <s v="09"/>
    <n v="17"/>
    <s v="22"/>
    <s v="20"/>
    <s v="18"/>
    <s v="CLS_MJ_2500X1254px_16m_L8-9_L1"/>
    <s v="2A_MSIL1C_S2_CD_CLS_AC_20230627T222622_TRUE_60HTE_020CC"/>
    <s v="cls_mj_l8-9_l1_2022h2_2500x1254px_16m_20220917t222018_50cc"/>
  </r>
  <r>
    <m/>
    <x v="1"/>
    <x v="1"/>
    <s v="-43.98333, 170.46678 | Zoom: 14"/>
    <b v="1"/>
    <s v="New Zealand"/>
    <x v="3"/>
    <s v="MJ"/>
    <d v="2022-09-10T00:00:00"/>
    <n v="32"/>
    <s v="22:14:27 UTC"/>
    <n v="35.799999999999997"/>
    <x v="2"/>
    <s v="PNG"/>
    <x v="2"/>
    <x v="1"/>
    <n v="35.799999999999997"/>
    <n v="40"/>
    <x v="1"/>
    <s v="44814L8-9_L1CDM-MLB-CLSMJ4481403 Cloudy (40%-90%)"/>
    <n v="1"/>
    <s v="20220101T223823"/>
    <n v="2022"/>
    <s v="09"/>
    <n v="10"/>
    <s v="22"/>
    <s v="14"/>
    <s v="27"/>
    <s v="CLS_MJ_2500X1254px_16m_L8-9_L1"/>
    <s v="2A_MSIL1C_S2_CD_CLS_AC_20230627T222622_TRUE_60HTE_020CC"/>
    <s v="cls_mj_l8-9_l1_2022h2_2500x1254px_16m_20220910t221427_40cc"/>
  </r>
  <r>
    <m/>
    <x v="1"/>
    <x v="1"/>
    <s v="-43.98333, 170.46678 | Zoom: 14"/>
    <b v="1"/>
    <s v="New Zealand"/>
    <x v="3"/>
    <s v="MJ"/>
    <d v="2022-09-09T00:00:00"/>
    <n v="31.6"/>
    <s v="22:20:59 UTC"/>
    <n v="8.8000000000000007"/>
    <x v="2"/>
    <s v="PNG"/>
    <x v="2"/>
    <x v="1"/>
    <n v="5.3500000000000005"/>
    <n v="10"/>
    <x v="0"/>
    <s v="44813L8-9_L1CDM-MLB-CLSMJ4481302 Sunny (10%-30%)"/>
    <n v="1"/>
    <s v="20220101T223823"/>
    <n v="2022"/>
    <s v="09"/>
    <s v="09"/>
    <s v="22"/>
    <s v="20"/>
    <s v="59"/>
    <s v="CLS_MJ_2500X1254px_16m_L8-9_L1"/>
    <s v="2A_MSIL1C_S2_CD_CLS_AC_20230627T222622_TRUE_60HTE_020CC"/>
    <s v="cls_mj_l8-9_l1_2022h2_2500x1254px_16m_20220909t222059_10cc"/>
  </r>
  <r>
    <m/>
    <x v="1"/>
    <x v="1"/>
    <s v="-43.98333, 170.46678 | Zoom: 14"/>
    <b v="1"/>
    <s v="New Zealand"/>
    <x v="3"/>
    <s v="MJ"/>
    <d v="2022-09-09T00:00:00"/>
    <n v="32.9"/>
    <s v="22:20:35 UTC"/>
    <n v="1.9"/>
    <x v="2"/>
    <s v="PNG"/>
    <x v="2"/>
    <x v="1"/>
    <n v="5.3500000000000005"/>
    <n v="10"/>
    <x v="0"/>
    <s v="44813L8-9_L1CDM-MLB-CLSMJ4481302 Sunny (10%-30%)"/>
    <n v="0"/>
    <s v="20220101T223823"/>
    <n v="2022"/>
    <s v="09"/>
    <s v="09"/>
    <s v="22"/>
    <s v="20"/>
    <s v="35"/>
    <s v="CLS_MJ_2500X1254px_16m_L8-9_L1"/>
    <s v="2A_MSIL1C_S2_CD_CLS_AC_20230627T222622_TRUE_60HTE_020CC"/>
    <s v="cls_mj_l8-9_l1_2022h2_2500x1254px_16m_20220909t222035_10cc"/>
  </r>
  <r>
    <m/>
    <x v="1"/>
    <x v="1"/>
    <s v="-43.98333, 170.46678 | Zoom: 14"/>
    <b v="1"/>
    <s v="New Zealand"/>
    <x v="3"/>
    <s v="MJ"/>
    <d v="2022-09-02T00:00:00"/>
    <n v="29.1"/>
    <s v="22:14:44 UTC"/>
    <n v="63.6"/>
    <x v="2"/>
    <s v="PNG"/>
    <x v="2"/>
    <x v="1"/>
    <n v="63.6"/>
    <n v="70"/>
    <x v="1"/>
    <s v="44806L8-9_L1CDM-MLB-CLSMJ4480603 Cloudy (40%-90%)"/>
    <n v="1"/>
    <s v="20220101T223823"/>
    <n v="2022"/>
    <s v="09"/>
    <s v="02"/>
    <s v="22"/>
    <s v="14"/>
    <s v="44"/>
    <s v="CLS_MJ_2500X1254px_16m_L8-9_L1"/>
    <s v="2A_MSIL1C_S2_CD_CLS_AC_20230627T222622_TRUE_60HTE_020CC"/>
    <s v="cls_mj_l8-9_l1_2022h2_2500x1254px_16m_20220902t221444_70cc"/>
  </r>
  <r>
    <m/>
    <x v="1"/>
    <x v="1"/>
    <s v="-43.98333, 170.46678 | Zoom: 14"/>
    <b v="1"/>
    <s v="New Zealand"/>
    <x v="3"/>
    <s v="MJ"/>
    <d v="2022-09-01T00:00:00"/>
    <n v="28.7"/>
    <s v="22:20:37 UTC"/>
    <n v="90.6"/>
    <x v="2"/>
    <s v="PNG"/>
    <x v="2"/>
    <x v="1"/>
    <n v="89.4"/>
    <n v="90"/>
    <x v="1"/>
    <s v="44805L8-9_L1CDM-MLB-CLSMJ4480503 Cloudy (40%-90%)"/>
    <n v="1"/>
    <s v="20220101T223823"/>
    <n v="2022"/>
    <s v="09"/>
    <s v="01"/>
    <s v="22"/>
    <s v="20"/>
    <s v="37"/>
    <s v="CLS_MJ_2500X1254px_16m_L8-9_L1"/>
    <s v="2A_MSIL1C_S2_CD_CLS_AC_20230627T222622_TRUE_60HTE_020CC"/>
    <s v="cls_mj_l8-9_l1_2022h2_2500x1254px_16m_20220901t222037_90cc"/>
  </r>
  <r>
    <m/>
    <x v="1"/>
    <x v="1"/>
    <s v="-43.98333, 170.46678 | Zoom: 14"/>
    <b v="1"/>
    <s v="New Zealand"/>
    <x v="3"/>
    <s v="MJ"/>
    <d v="2022-09-01T00:00:00"/>
    <n v="29.9"/>
    <s v="22:20:13 UTC"/>
    <n v="88.2"/>
    <x v="2"/>
    <s v="PNG"/>
    <x v="2"/>
    <x v="1"/>
    <n v="89.4"/>
    <n v="90"/>
    <x v="1"/>
    <s v="44805L8-9_L1CDM-MLB-CLSMJ4480503 Cloudy (40%-90%)"/>
    <n v="0"/>
    <s v="20220101T223823"/>
    <n v="2022"/>
    <s v="09"/>
    <s v="01"/>
    <s v="22"/>
    <s v="20"/>
    <s v="13"/>
    <s v="CLS_MJ_2500X1254px_16m_L8-9_L1"/>
    <s v="2A_MSIL1C_S2_CD_CLS_AC_20230627T222622_TRUE_60HTE_020CC"/>
    <s v="cls_mj_l8-9_l1_2022h2_2500x1254px_16m_20220901t222013_90cc"/>
  </r>
  <r>
    <m/>
    <x v="1"/>
    <x v="1"/>
    <s v="-43.98333, 170.46678 | Zoom: 14"/>
    <b v="1"/>
    <s v="New Zealand"/>
    <x v="3"/>
    <s v="MJ"/>
    <d v="2022-08-25T00:00:00"/>
    <n v="26.2"/>
    <s v="22:14:26 UTC"/>
    <n v="59.4"/>
    <x v="2"/>
    <s v="PNG"/>
    <x v="2"/>
    <x v="1"/>
    <n v="59.4"/>
    <n v="60"/>
    <x v="1"/>
    <s v="44798L8-9_L1CDM-MLB-CLSMJ4479803 Cloudy (40%-90%)"/>
    <n v="1"/>
    <s v="20220101T223823"/>
    <n v="2022"/>
    <s v="08"/>
    <n v="25"/>
    <s v="22"/>
    <s v="14"/>
    <s v="26"/>
    <s v="CLS_MJ_2500X1254px_16m_L8-9_L1"/>
    <s v="2A_MSIL1C_S2_CD_CLS_AC_20230627T222622_TRUE_60HTE_020CC"/>
    <s v="cls_mj_l8-9_l1_2022h2_2500x1254px_16m_20220825t221426_60cc"/>
  </r>
  <r>
    <m/>
    <x v="1"/>
    <x v="1"/>
    <s v="-43.98333, 170.46678 | Zoom: 14"/>
    <b v="1"/>
    <s v="New Zealand"/>
    <x v="3"/>
    <s v="MJ"/>
    <d v="2022-08-24T00:00:00"/>
    <n v="25.9"/>
    <s v="22:20:55 UTC"/>
    <n v="78.099999999999994"/>
    <x v="2"/>
    <s v="PNG"/>
    <x v="2"/>
    <x v="1"/>
    <n v="86.75"/>
    <n v="90"/>
    <x v="1"/>
    <s v="44797L8-9_L1CDM-MLB-CLSMJ4479703 Cloudy (40%-90%)"/>
    <n v="1"/>
    <s v="20220101T223823"/>
    <n v="2022"/>
    <s v="08"/>
    <n v="24"/>
    <s v="22"/>
    <s v="20"/>
    <s v="55"/>
    <s v="CLS_MJ_2500X1254px_16m_L8-9_L1"/>
    <s v="2A_MSIL1C_S2_CD_CLS_AC_20230627T222622_TRUE_60HTE_020CC"/>
    <s v="cls_mj_l8-9_l1_2022h2_2500x1254px_16m_20220824t222055_90cc"/>
  </r>
  <r>
    <m/>
    <x v="1"/>
    <x v="1"/>
    <s v="-43.98333, 170.46678 | Zoom: 14"/>
    <b v="1"/>
    <s v="New Zealand"/>
    <x v="3"/>
    <s v="MJ"/>
    <d v="2022-08-24T00:00:00"/>
    <n v="27.2"/>
    <s v="22:20:31 UTC"/>
    <n v="95.4"/>
    <x v="2"/>
    <s v="PNG"/>
    <x v="2"/>
    <x v="1"/>
    <n v="86.75"/>
    <n v="90"/>
    <x v="1"/>
    <s v="44797L8-9_L1CDM-MLB-CLSMJ4479703 Cloudy (40%-90%)"/>
    <n v="0"/>
    <s v="20220101T223823"/>
    <n v="2022"/>
    <s v="08"/>
    <n v="24"/>
    <s v="22"/>
    <s v="20"/>
    <s v="31"/>
    <s v="CLS_MJ_2500X1254px_16m_L8-9_L1"/>
    <s v="2A_MSIL1C_S2_CD_CLS_AC_20230627T222622_TRUE_60HTE_020CC"/>
    <s v="cls_mj_l8-9_l1_2022h2_2500x1254px_16m_20220824t222031_90cc"/>
  </r>
  <r>
    <m/>
    <x v="1"/>
    <x v="1"/>
    <s v="-43.98333, 170.46678 | Zoom: 14"/>
    <b v="1"/>
    <s v="New Zealand"/>
    <x v="3"/>
    <s v="MJ"/>
    <d v="2022-08-17T00:00:00"/>
    <n v="23.6"/>
    <s v="22:14:44 UTC"/>
    <n v="100"/>
    <x v="2"/>
    <s v="PNG"/>
    <x v="2"/>
    <x v="1"/>
    <n v="100"/>
    <n v="100"/>
    <x v="2"/>
    <s v="44790L8-9_L1CDM-MLB-CLSMJ4479004 Overcast (100%)"/>
    <n v="1"/>
    <s v="20220101T223823"/>
    <n v="2022"/>
    <s v="08"/>
    <n v="17"/>
    <s v="22"/>
    <s v="14"/>
    <s v="44"/>
    <s v="CLS_MJ_2500X1254px_16m_L8-9_L1"/>
    <s v="2A_MSIL1C_S2_CD_CLS_AC_20230627T222622_TRUE_60HTE_020CC"/>
    <s v="cls_mj_l8-9_l1_2022h2_2500x1254px_16m_20220817t221444_100cc"/>
  </r>
  <r>
    <m/>
    <x v="1"/>
    <x v="1"/>
    <s v="-43.98333, 170.46678 | Zoom: 14"/>
    <b v="1"/>
    <s v="New Zealand"/>
    <x v="3"/>
    <s v="MJ"/>
    <d v="2022-08-16T00:00:00"/>
    <n v="23.3"/>
    <s v="22:20:35 UTC"/>
    <n v="95.8"/>
    <x v="2"/>
    <s v="PNG"/>
    <x v="2"/>
    <x v="1"/>
    <n v="97.9"/>
    <n v="100"/>
    <x v="2"/>
    <s v="44789L8-9_L1CDM-MLB-CLSMJ4478904 Overcast (100%)"/>
    <n v="1"/>
    <s v="20220101T223823"/>
    <n v="2022"/>
    <s v="08"/>
    <n v="16"/>
    <s v="22"/>
    <s v="20"/>
    <s v="35"/>
    <s v="CLS_MJ_2500X1254px_16m_L8-9_L1"/>
    <s v="2A_MSIL1C_S2_CD_CLS_AC_20230627T222622_TRUE_60HTE_020CC"/>
    <s v="cls_mj_l8-9_l1_2022h2_2500x1254px_16m_20220816t222035_100cc"/>
  </r>
  <r>
    <m/>
    <x v="1"/>
    <x v="1"/>
    <s v="-43.98333, 170.46678 | Zoom: 14"/>
    <b v="1"/>
    <s v="New Zealand"/>
    <x v="3"/>
    <s v="MJ"/>
    <d v="2022-08-16T00:00:00"/>
    <n v="24.6"/>
    <s v="22:20:11 UTC"/>
    <n v="100"/>
    <x v="2"/>
    <s v="PNG"/>
    <x v="2"/>
    <x v="1"/>
    <n v="97.9"/>
    <n v="100"/>
    <x v="2"/>
    <s v="44789L8-9_L1CDM-MLB-CLSMJ4478904 Overcast (100%)"/>
    <n v="0"/>
    <s v="20220101T223823"/>
    <n v="2022"/>
    <s v="08"/>
    <n v="16"/>
    <s v="22"/>
    <s v="20"/>
    <s v="11"/>
    <s v="CLS_MJ_2500X1254px_16m_L8-9_L1"/>
    <s v="2A_MSIL1C_S2_CD_CLS_AC_20230627T222622_TRUE_60HTE_020CC"/>
    <s v="cls_mj_l8-9_l1_2022h2_2500x1254px_16m_20220816t222011_100cc"/>
  </r>
  <r>
    <m/>
    <x v="1"/>
    <x v="1"/>
    <s v="-43.98333, 170.46678 | Zoom: 14"/>
    <b v="1"/>
    <s v="New Zealand"/>
    <x v="3"/>
    <s v="MJ"/>
    <d v="2022-08-09T00:00:00"/>
    <n v="21.2"/>
    <s v="22:14:22 UTC"/>
    <n v="6"/>
    <x v="2"/>
    <s v="PNG"/>
    <x v="2"/>
    <x v="1"/>
    <n v="6"/>
    <n v="10"/>
    <x v="0"/>
    <s v="44782L8-9_L1CDM-MLB-CLSMJ4478202 Sunny (10%-30%)"/>
    <n v="1"/>
    <s v="20220101T223823"/>
    <n v="2022"/>
    <s v="08"/>
    <s v="09"/>
    <s v="22"/>
    <s v="14"/>
    <s v="22"/>
    <s v="CLS_MJ_2500X1254px_16m_L8-9_L1"/>
    <s v="2A_MSIL1C_S2_CD_CLS_AC_20230627T222622_TRUE_60HTE_020CC"/>
    <s v="cls_mj_l8-9_l1_2022h2_2500x1254px_16m_20220809t221422_10cc"/>
  </r>
  <r>
    <m/>
    <x v="1"/>
    <x v="1"/>
    <s v="-43.98333, 170.46678 | Zoom: 14"/>
    <b v="1"/>
    <s v="New Zealand"/>
    <x v="3"/>
    <s v="MJ"/>
    <d v="2022-08-08T00:00:00"/>
    <n v="21"/>
    <s v="22:20:52 UTC"/>
    <n v="11.2"/>
    <x v="2"/>
    <s v="PNG"/>
    <x v="2"/>
    <x v="1"/>
    <n v="24.299999999999997"/>
    <n v="30"/>
    <x v="0"/>
    <s v="44781L8-9_L1CDM-MLB-CLSMJ4478102 Sunny (10%-30%)"/>
    <n v="1"/>
    <s v="20220101T223823"/>
    <n v="2022"/>
    <s v="08"/>
    <s v="08"/>
    <s v="22"/>
    <s v="20"/>
    <s v="52"/>
    <s v="CLS_MJ_2500X1254px_16m_L8-9_L1"/>
    <s v="2A_MSIL1C_S2_CD_CLS_AC_20230627T222622_TRUE_60HTE_020CC"/>
    <s v="cls_mj_l8-9_l1_2022h2_2500x1254px_16m_20220808t222052_30cc"/>
  </r>
  <r>
    <m/>
    <x v="1"/>
    <x v="1"/>
    <s v="-43.98333, 170.46678 | Zoom: 14"/>
    <b v="1"/>
    <s v="New Zealand"/>
    <x v="3"/>
    <s v="MJ"/>
    <d v="2022-08-08T00:00:00"/>
    <n v="22.3"/>
    <s v="22:20:28 UTC"/>
    <n v="37.4"/>
    <x v="2"/>
    <s v="PNG"/>
    <x v="2"/>
    <x v="1"/>
    <n v="24.299999999999997"/>
    <n v="30"/>
    <x v="0"/>
    <s v="44781L8-9_L1CDM-MLB-CLSMJ4478102 Sunny (10%-30%)"/>
    <n v="0"/>
    <s v="20220101T223823"/>
    <n v="2022"/>
    <s v="08"/>
    <s v="08"/>
    <s v="22"/>
    <s v="20"/>
    <s v="28"/>
    <s v="CLS_MJ_2500X1254px_16m_L8-9_L1"/>
    <s v="2A_MSIL1C_S2_CD_CLS_AC_20230627T222622_TRUE_60HTE_020CC"/>
    <s v="cls_mj_l8-9_l1_2022h2_2500x1254px_16m_20220808t222028_30cc"/>
  </r>
  <r>
    <m/>
    <x v="1"/>
    <x v="1"/>
    <s v="-43.98333, 170.46678 | Zoom: 14"/>
    <b v="1"/>
    <s v="New Zealand"/>
    <x v="3"/>
    <s v="MJ"/>
    <d v="2022-08-01T00:00:00"/>
    <n v="19.2"/>
    <s v="22:14:38 UTC"/>
    <n v="53.4"/>
    <x v="2"/>
    <s v="PNG"/>
    <x v="2"/>
    <x v="1"/>
    <n v="53.4"/>
    <n v="60"/>
    <x v="1"/>
    <s v="44774L8-9_L1CDM-MLB-CLSMJ4477403 Cloudy (40%-90%)"/>
    <n v="1"/>
    <s v="20220101T223823"/>
    <n v="2022"/>
    <s v="08"/>
    <s v="01"/>
    <s v="22"/>
    <s v="14"/>
    <s v="38"/>
    <s v="CLS_MJ_2500X1254px_16m_L8-9_L1"/>
    <s v="2A_MSIL1C_S2_CD_CLS_AC_20230627T222622_TRUE_60HTE_020CC"/>
    <s v="cls_mj_l8-9_l1_2022h2_2500x1254px_16m_20220801t221438_60cc"/>
  </r>
  <r>
    <m/>
    <x v="1"/>
    <x v="1"/>
    <s v="-43.98333, 170.46678 | Zoom: 14"/>
    <b v="1"/>
    <s v="New Zealand"/>
    <x v="3"/>
    <s v="MJ"/>
    <d v="2022-07-31T00:00:00"/>
    <n v="18.899999999999999"/>
    <s v="22:20:27 UTC"/>
    <n v="19.899999999999999"/>
    <x v="2"/>
    <s v="PNG"/>
    <x v="2"/>
    <x v="1"/>
    <n v="18.100000000000001"/>
    <n v="20"/>
    <x v="0"/>
    <s v="44773L8-9_L1CDM-MLB-CLSMJ4477302 Sunny (10%-30%)"/>
    <n v="1"/>
    <s v="20220101T223823"/>
    <n v="2022"/>
    <s v="07"/>
    <n v="31"/>
    <s v="22"/>
    <s v="20"/>
    <s v="27"/>
    <s v="CLS_MJ_2500X1254px_16m_L8-9_L1"/>
    <s v="2A_MSIL1C_S2_CD_CLS_AC_20230627T222622_TRUE_60HTE_020CC"/>
    <s v="cls_mj_l8-9_l1_2022h2_2500x1254px_16m_20220731t222027_20cc"/>
  </r>
  <r>
    <m/>
    <x v="1"/>
    <x v="1"/>
    <s v="-43.98333, 170.46678 | Zoom: 14"/>
    <b v="1"/>
    <s v="New Zealand"/>
    <x v="3"/>
    <s v="MJ"/>
    <d v="2022-07-31T00:00:00"/>
    <n v="20.3"/>
    <s v="22:20:03 UTC"/>
    <n v="16.3"/>
    <x v="2"/>
    <s v="PNG"/>
    <x v="2"/>
    <x v="1"/>
    <n v="18.100000000000001"/>
    <n v="20"/>
    <x v="0"/>
    <s v="44773L8-9_L1CDM-MLB-CLSMJ4477302 Sunny (10%-30%)"/>
    <n v="0"/>
    <s v="20220101T223823"/>
    <n v="2022"/>
    <s v="07"/>
    <n v="31"/>
    <s v="22"/>
    <s v="20"/>
    <s v="03"/>
    <s v="CLS_MJ_2500X1254px_16m_L8-9_L1"/>
    <s v="2A_MSIL1C_S2_CD_CLS_AC_20230627T222622_TRUE_60HTE_020CC"/>
    <s v="cls_mj_l8-9_l1_2022h2_2500x1254px_16m_20220731t222003_20cc"/>
  </r>
  <r>
    <m/>
    <x v="1"/>
    <x v="1"/>
    <s v="-43.98333, 170.46678 | Zoom: 14"/>
    <b v="1"/>
    <s v="New Zealand"/>
    <x v="3"/>
    <s v="MJ"/>
    <d v="2022-07-24T00:00:00"/>
    <n v="17.5"/>
    <s v="22:14:10 UTC"/>
    <n v="39"/>
    <x v="2"/>
    <s v="PNG"/>
    <x v="2"/>
    <x v="1"/>
    <n v="39"/>
    <n v="40"/>
    <x v="1"/>
    <s v="44766L8-9_L1CDM-MLB-CLSMJ4476603 Cloudy (40%-90%)"/>
    <n v="1"/>
    <s v="20220101T223823"/>
    <n v="2022"/>
    <s v="07"/>
    <n v="24"/>
    <s v="22"/>
    <s v="14"/>
    <s v="10"/>
    <s v="CLS_MJ_2500X1254px_16m_L8-9_L1"/>
    <s v="2A_MSIL1C_S2_CD_CLS_AC_20230627T222622_TRUE_60HTE_020CC"/>
    <s v="cls_mj_l8-9_l1_2022h2_2500x1254px_16m_20220724t221410_40cc"/>
  </r>
  <r>
    <m/>
    <x v="1"/>
    <x v="1"/>
    <s v="-43.98333, 170.46678 | Zoom: 14"/>
    <b v="1"/>
    <s v="New Zealand"/>
    <x v="3"/>
    <s v="MJ"/>
    <d v="2022-07-23T00:00:00"/>
    <n v="17.3"/>
    <s v="22:20:43 UTC"/>
    <n v="18.2"/>
    <x v="2"/>
    <s v="PNG"/>
    <x v="2"/>
    <x v="1"/>
    <n v="35.049999999999997"/>
    <n v="40"/>
    <x v="1"/>
    <s v="44765L8-9_L1CDM-MLB-CLSMJ4476503 Cloudy (40%-90%)"/>
    <n v="1"/>
    <s v="20220101T223823"/>
    <n v="2022"/>
    <s v="07"/>
    <n v="23"/>
    <s v="22"/>
    <s v="20"/>
    <s v="43"/>
    <s v="CLS_MJ_2500X1254px_16m_L8-9_L1"/>
    <s v="2A_MSIL1C_S2_CD_CLS_AC_20230627T222622_TRUE_60HTE_020CC"/>
    <s v="cls_mj_l8-9_l1_2022h2_2500x1254px_16m_20220723t222043_40cc"/>
  </r>
  <r>
    <m/>
    <x v="1"/>
    <x v="1"/>
    <s v="-43.98333, 170.46678 | Zoom: 14"/>
    <b v="1"/>
    <s v="New Zealand"/>
    <x v="3"/>
    <s v="MJ"/>
    <d v="2022-07-23T00:00:00"/>
    <n v="18.7"/>
    <s v="22:20:19 UTC"/>
    <n v="51.9"/>
    <x v="2"/>
    <s v="PNG"/>
    <x v="2"/>
    <x v="1"/>
    <n v="35.049999999999997"/>
    <n v="40"/>
    <x v="1"/>
    <s v="44765L8-9_L1CDM-MLB-CLSMJ4476503 Cloudy (40%-90%)"/>
    <n v="0"/>
    <s v="20220101T223823"/>
    <n v="2022"/>
    <s v="07"/>
    <n v="23"/>
    <s v="22"/>
    <s v="20"/>
    <s v="19"/>
    <s v="CLS_MJ_2500X1254px_16m_L8-9_L1"/>
    <s v="2A_MSIL1C_S2_CD_CLS_AC_20230627T222622_TRUE_60HTE_020CC"/>
    <s v="cls_mj_l8-9_l1_2022h2_2500x1254px_16m_20220723t222019_40cc"/>
  </r>
  <r>
    <m/>
    <x v="1"/>
    <x v="1"/>
    <s v="-43.98333, 170.46678 | Zoom: 14"/>
    <b v="1"/>
    <s v="New Zealand"/>
    <x v="3"/>
    <s v="MJ"/>
    <d v="2022-07-16T00:00:00"/>
    <n v="16.2"/>
    <s v="22:14:26 UTC"/>
    <n v="87.9"/>
    <x v="2"/>
    <s v="PNG"/>
    <x v="2"/>
    <x v="1"/>
    <n v="87.9"/>
    <n v="90"/>
    <x v="1"/>
    <s v="44758L8-9_L1CDM-MLB-CLSMJ4475803 Cloudy (40%-90%)"/>
    <n v="1"/>
    <s v="20220101T223823"/>
    <n v="2022"/>
    <s v="07"/>
    <n v="16"/>
    <s v="22"/>
    <s v="14"/>
    <s v="26"/>
    <s v="CLS_MJ_2500X1254px_16m_L8-9_L1"/>
    <s v="2A_MSIL1C_S2_CD_CLS_AC_20230627T222622_TRUE_60HTE_020CC"/>
    <s v="cls_mj_l8-9_l1_2022h2_2500x1254px_16m_20220716t221426_90cc"/>
  </r>
  <r>
    <m/>
    <x v="1"/>
    <x v="1"/>
    <s v="-43.98333, 170.46678 | Zoom: 14"/>
    <b v="1"/>
    <s v="New Zealand"/>
    <x v="3"/>
    <s v="MJ"/>
    <d v="2022-07-15T00:00:00"/>
    <n v="16"/>
    <s v="22:20:12 UTC"/>
    <n v="1.8"/>
    <x v="2"/>
    <s v="PNG"/>
    <x v="2"/>
    <x v="1"/>
    <n v="3.05"/>
    <n v="10"/>
    <x v="0"/>
    <s v="44757L8-9_L1CDM-MLB-CLSMJ4475702 Sunny (10%-30%)"/>
    <n v="1"/>
    <s v="20220101T223823"/>
    <n v="2022"/>
    <s v="07"/>
    <n v="15"/>
    <s v="22"/>
    <s v="20"/>
    <s v="12"/>
    <s v="CLS_MJ_2500X1254px_16m_L8-9_L1"/>
    <s v="2A_MSIL1C_S2_CD_CLS_AC_20230627T222622_TRUE_60HTE_020CC"/>
    <s v="cls_mj_l8-9_l1_2022h2_2500x1254px_16m_20220715t222012_10cc"/>
  </r>
  <r>
    <m/>
    <x v="1"/>
    <x v="1"/>
    <s v="-43.98333, 170.46678 | Zoom: 14"/>
    <b v="1"/>
    <s v="New Zealand"/>
    <x v="3"/>
    <s v="MJ"/>
    <d v="2022-07-15T00:00:00"/>
    <n v="17.3"/>
    <s v="22:19:48 UTC"/>
    <n v="4.3"/>
    <x v="2"/>
    <s v="PNG"/>
    <x v="2"/>
    <x v="1"/>
    <n v="3.05"/>
    <n v="10"/>
    <x v="0"/>
    <s v="44757L8-9_L1CDM-MLB-CLSMJ4475702 Sunny (10%-30%)"/>
    <n v="0"/>
    <s v="20220101T223823"/>
    <n v="2022"/>
    <s v="07"/>
    <n v="15"/>
    <s v="22"/>
    <s v="19"/>
    <s v="48"/>
    <s v="CLS_MJ_2500X1254px_16m_L8-9_L1"/>
    <s v="2A_MSIL1C_S2_CD_CLS_AC_20230627T222622_TRUE_60HTE_020CC"/>
    <s v="cls_mj_l8-9_l1_2022h2_2500x1254px_16m_20220715t221948_10cc"/>
  </r>
  <r>
    <m/>
    <x v="1"/>
    <x v="1"/>
    <s v="-43.98333, 170.46678 | Zoom: 14"/>
    <b v="1"/>
    <s v="New Zealand"/>
    <x v="3"/>
    <s v="MJ"/>
    <d v="2022-07-08T00:00:00"/>
    <n v="15.2"/>
    <s v="22:14:02 UTC"/>
    <n v="73.3"/>
    <x v="2"/>
    <s v="PNG"/>
    <x v="2"/>
    <x v="1"/>
    <n v="73.3"/>
    <n v="80"/>
    <x v="1"/>
    <s v="44750L8-9_L1CDM-MLB-CLSMJ4475003 Cloudy (40%-90%)"/>
    <n v="1"/>
    <s v="20220101T223823"/>
    <n v="2022"/>
    <s v="07"/>
    <s v="08"/>
    <s v="22"/>
    <s v="14"/>
    <s v="02"/>
    <s v="CLS_MJ_2500X1254px_16m_L8-9_L1"/>
    <s v="2A_MSIL1C_S2_CD_CLS_AC_20230627T222622_TRUE_60HTE_020CC"/>
    <s v="cls_mj_l8-9_l1_2022h2_2500x1254px_16m_20220708t221402_80cc"/>
  </r>
  <r>
    <m/>
    <x v="1"/>
    <x v="1"/>
    <s v="-43.98333, 170.46678 | Zoom: 14"/>
    <b v="1"/>
    <s v="New Zealand"/>
    <x v="3"/>
    <s v="MJ"/>
    <d v="2022-07-07T00:00:00"/>
    <n v="15.2"/>
    <s v="22:20:38 UTC"/>
    <n v="81.599999999999994"/>
    <x v="2"/>
    <s v="PNG"/>
    <x v="2"/>
    <x v="1"/>
    <n v="78.849999999999994"/>
    <n v="80"/>
    <x v="1"/>
    <s v="44749L8-9_L1CDM-MLB-CLSMJ4474903 Cloudy (40%-90%)"/>
    <n v="1"/>
    <s v="20220101T223823"/>
    <n v="2022"/>
    <s v="07"/>
    <s v="07"/>
    <s v="22"/>
    <s v="20"/>
    <s v="38"/>
    <s v="CLS_MJ_2500X1254px_16m_L8-9_L1"/>
    <s v="2A_MSIL1C_S2_CD_CLS_AC_20230627T222622_TRUE_60HTE_020CC"/>
    <s v="cls_mj_l8-9_l1_2022h2_2500x1254px_16m_20220707t222038_80cc"/>
  </r>
  <r>
    <m/>
    <x v="1"/>
    <x v="1"/>
    <s v="-43.98333, 170.46678 | Zoom: 14"/>
    <b v="1"/>
    <s v="New Zealand"/>
    <x v="3"/>
    <s v="MJ"/>
    <d v="2022-07-07T00:00:00"/>
    <n v="16.5"/>
    <s v="22:20:14 UTC"/>
    <n v="76.099999999999994"/>
    <x v="2"/>
    <s v="PNG"/>
    <x v="2"/>
    <x v="1"/>
    <n v="78.849999999999994"/>
    <n v="80"/>
    <x v="1"/>
    <s v="44749L8-9_L1CDM-MLB-CLSMJ4474903 Cloudy (40%-90%)"/>
    <n v="0"/>
    <s v="20220101T223823"/>
    <n v="2022"/>
    <s v="07"/>
    <s v="07"/>
    <s v="22"/>
    <s v="20"/>
    <s v="14"/>
    <s v="CLS_MJ_2500X1254px_16m_L8-9_L1"/>
    <s v="2A_MSIL1C_S2_CD_CLS_AC_20230627T222622_TRUE_60HTE_020CC"/>
    <s v="cls_mj_l8-9_l1_2022h2_2500x1254px_16m_20220707t222014_80cc"/>
  </r>
  <r>
    <m/>
    <x v="1"/>
    <x v="1"/>
    <s v="-43.98333, 170.46678 | Zoom: 14"/>
    <b v="1"/>
    <s v="New Zealand"/>
    <x v="3"/>
    <s v="MJ"/>
    <d v="2022-06-30T00:00:00"/>
    <n v="14.7"/>
    <s v="22:14:27 UTC"/>
    <n v="4.2"/>
    <x v="2"/>
    <s v="PNG"/>
    <x v="2"/>
    <x v="2"/>
    <n v="4.2"/>
    <n v="10"/>
    <x v="0"/>
    <s v="44742L8-9_L1CDM-MLB-CLSMJ4474202 Sunny (10%-30%)"/>
    <n v="1"/>
    <s v="20220101T223823"/>
    <n v="2022"/>
    <s v="06"/>
    <n v="30"/>
    <s v="22"/>
    <s v="14"/>
    <s v="27"/>
    <s v="CLS_MJ_2500X1254px_16m_L8-9_L1"/>
    <s v="2A_MSIL1C_S2_CD_CLS_AC_20230627T222622_TRUE_60HTE_020CC"/>
    <s v="cls_mj_l8-9_l1_2022h1_2500x1254px_16m_20220630t221427_10cc"/>
  </r>
  <r>
    <m/>
    <x v="1"/>
    <x v="1"/>
    <s v="-43.98333, 170.46678 | Zoom: 14"/>
    <b v="1"/>
    <s v="New Zealand"/>
    <x v="3"/>
    <s v="MJ"/>
    <d v="2022-06-29T00:00:00"/>
    <n v="14.6"/>
    <s v="22:20:16 UTC"/>
    <n v="89.7"/>
    <x v="2"/>
    <s v="PNG"/>
    <x v="2"/>
    <x v="2"/>
    <n v="75.900000000000006"/>
    <n v="80"/>
    <x v="1"/>
    <s v="44741L8-9_L1CDM-MLB-CLSMJ4474103 Cloudy (40%-90%)"/>
    <n v="1"/>
    <s v="20220101T223823"/>
    <n v="2022"/>
    <s v="06"/>
    <n v="29"/>
    <s v="22"/>
    <s v="20"/>
    <s v="16"/>
    <s v="CLS_MJ_2500X1254px_16m_L8-9_L1"/>
    <s v="2A_MSIL1C_S2_CD_CLS_AC_20230627T222622_TRUE_60HTE_020CC"/>
    <s v="cls_mj_l8-9_l1_2022h1_2500x1254px_16m_20220629t222016_80cc"/>
  </r>
  <r>
    <m/>
    <x v="1"/>
    <x v="1"/>
    <s v="-43.98333, 170.46678 | Zoom: 14"/>
    <b v="1"/>
    <s v="New Zealand"/>
    <x v="3"/>
    <s v="MJ"/>
    <d v="2022-06-29T00:00:00"/>
    <n v="16"/>
    <s v="22:19:52 UTC"/>
    <n v="62.1"/>
    <x v="2"/>
    <s v="PNG"/>
    <x v="2"/>
    <x v="2"/>
    <n v="75.900000000000006"/>
    <n v="80"/>
    <x v="1"/>
    <s v="44741L8-9_L1CDM-MLB-CLSMJ4474103 Cloudy (40%-90%)"/>
    <n v="0"/>
    <s v="20220101T223823"/>
    <n v="2022"/>
    <s v="06"/>
    <n v="29"/>
    <s v="22"/>
    <s v="19"/>
    <s v="52"/>
    <s v="CLS_MJ_2500X1254px_16m_L8-9_L1"/>
    <s v="2A_MSIL1C_S2_CD_CLS_AC_20230627T222622_TRUE_60HTE_020CC"/>
    <s v="cls_mj_l8-9_l1_2022h1_2500x1254px_16m_20220629t221952_80cc"/>
  </r>
  <r>
    <m/>
    <x v="1"/>
    <x v="1"/>
    <s v="-43.98333, 170.46678 | Zoom: 14"/>
    <b v="1"/>
    <s v="New Zealand"/>
    <x v="3"/>
    <s v="MJ"/>
    <d v="2022-06-22T00:00:00"/>
    <n v="14.6"/>
    <s v="22:14:02 UTC"/>
    <n v="43.5"/>
    <x v="2"/>
    <s v="PNG"/>
    <x v="2"/>
    <x v="2"/>
    <n v="43.5"/>
    <n v="50"/>
    <x v="1"/>
    <s v="44734L8-9_L1CDM-MLB-CLSMJ4473403 Cloudy (40%-90%)"/>
    <n v="1"/>
    <s v="20220101T223823"/>
    <n v="2022"/>
    <s v="06"/>
    <n v="22"/>
    <s v="22"/>
    <s v="14"/>
    <s v="02"/>
    <s v="CLS_MJ_2500X1254px_16m_L8-9_L1"/>
    <s v="2A_MSIL1C_S2_CD_CLS_AC_20230627T222622_TRUE_60HTE_020CC"/>
    <s v="cls_mj_l8-9_l1_2022h1_2500x1254px_16m_20220622t221402_50cc"/>
  </r>
  <r>
    <m/>
    <x v="1"/>
    <x v="1"/>
    <s v="-43.98333, 170.46678 | Zoom: 14"/>
    <b v="1"/>
    <s v="New Zealand"/>
    <x v="3"/>
    <s v="MJ"/>
    <d v="2022-06-21T00:00:00"/>
    <n v="14.6"/>
    <s v="22:20:36 UTC"/>
    <n v="9.3000000000000007"/>
    <x v="2"/>
    <s v="PNG"/>
    <x v="2"/>
    <x v="2"/>
    <n v="5.8500000000000005"/>
    <n v="10"/>
    <x v="0"/>
    <s v="44733L8-9_L1CDM-MLB-CLSMJ4473302 Sunny (10%-30%)"/>
    <n v="1"/>
    <s v="20220101T223823"/>
    <n v="2022"/>
    <s v="06"/>
    <n v="21"/>
    <s v="22"/>
    <s v="20"/>
    <s v="36"/>
    <s v="CLS_MJ_2500X1254px_16m_L8-9_L1"/>
    <s v="2A_MSIL1C_S2_CD_CLS_AC_20230627T222622_TRUE_60HTE_020CC"/>
    <s v="cls_mj_l8-9_l1_2022h1_2500x1254px_16m_20220621t222036_10cc"/>
  </r>
  <r>
    <m/>
    <x v="1"/>
    <x v="1"/>
    <s v="-43.98333, 170.46678 | Zoom: 14"/>
    <b v="1"/>
    <s v="New Zealand"/>
    <x v="3"/>
    <s v="MJ"/>
    <d v="2022-06-21T00:00:00"/>
    <n v="16"/>
    <s v="22:20:12 UTC"/>
    <n v="2.4"/>
    <x v="2"/>
    <s v="PNG"/>
    <x v="2"/>
    <x v="2"/>
    <n v="5.8500000000000005"/>
    <n v="10"/>
    <x v="0"/>
    <s v="44733L8-9_L1CDM-MLB-CLSMJ4473302 Sunny (10%-30%)"/>
    <n v="0"/>
    <s v="20220101T223823"/>
    <n v="2022"/>
    <s v="06"/>
    <n v="21"/>
    <s v="22"/>
    <s v="20"/>
    <s v="12"/>
    <s v="CLS_MJ_2500X1254px_16m_L8-9_L1"/>
    <s v="2A_MSIL1C_S2_CD_CLS_AC_20230627T222622_TRUE_60HTE_020CC"/>
    <s v="cls_mj_l8-9_l1_2022h1_2500x1254px_16m_20220621t222012_10cc"/>
  </r>
  <r>
    <m/>
    <x v="1"/>
    <x v="1"/>
    <s v="-43.98333, 170.46678 | Zoom: 14"/>
    <b v="1"/>
    <s v="New Zealand"/>
    <x v="3"/>
    <s v="MJ"/>
    <d v="2022-06-14T00:00:00"/>
    <n v="14.9"/>
    <s v="22:14:22 UTC"/>
    <n v="20.8"/>
    <x v="2"/>
    <s v="PNG"/>
    <x v="2"/>
    <x v="2"/>
    <n v="20.8"/>
    <n v="30"/>
    <x v="0"/>
    <s v="44726L8-9_L1CDM-MLB-CLSMJ4472602 Sunny (10%-30%)"/>
    <n v="1"/>
    <s v="20220101T223823"/>
    <n v="2022"/>
    <s v="06"/>
    <n v="14"/>
    <s v="22"/>
    <s v="14"/>
    <s v="22"/>
    <s v="CLS_MJ_2500X1254px_16m_L8-9_L1"/>
    <s v="2A_MSIL1C_S2_CD_CLS_AC_20230627T222622_TRUE_60HTE_020CC"/>
    <s v="cls_mj_l8-9_l1_2022h1_2500x1254px_16m_20220614t221422_30cc"/>
  </r>
  <r>
    <m/>
    <x v="1"/>
    <x v="1"/>
    <s v="-43.98333, 170.46678 | Zoom: 14"/>
    <b v="1"/>
    <s v="New Zealand"/>
    <x v="3"/>
    <s v="MJ"/>
    <d v="2022-06-13T00:00:00"/>
    <n v="14.9"/>
    <s v="22:19:59 UTC"/>
    <n v="44.8"/>
    <x v="2"/>
    <s v="PNG"/>
    <x v="2"/>
    <x v="2"/>
    <n v="46.95"/>
    <n v="50"/>
    <x v="1"/>
    <s v="44725L8-9_L1CDM-MLB-CLSMJ4472503 Cloudy (40%-90%)"/>
    <n v="1"/>
    <s v="20220101T223823"/>
    <n v="2022"/>
    <s v="06"/>
    <n v="13"/>
    <s v="22"/>
    <s v="19"/>
    <s v="59"/>
    <s v="CLS_MJ_2500X1254px_16m_L8-9_L1"/>
    <s v="2A_MSIL1C_S2_CD_CLS_AC_20230627T222622_TRUE_60HTE_020CC"/>
    <s v="cls_mj_l8-9_l1_2022h1_2500x1254px_16m_20220613t221959_50cc"/>
  </r>
  <r>
    <m/>
    <x v="1"/>
    <x v="1"/>
    <s v="-43.98333, 170.46678 | Zoom: 14"/>
    <b v="1"/>
    <s v="New Zealand"/>
    <x v="3"/>
    <s v="MJ"/>
    <d v="2022-06-13T00:00:00"/>
    <n v="16.3"/>
    <s v="22:19:35 UTC"/>
    <n v="49.1"/>
    <x v="2"/>
    <s v="PNG"/>
    <x v="2"/>
    <x v="2"/>
    <n v="46.95"/>
    <n v="50"/>
    <x v="1"/>
    <s v="44725L8-9_L1CDM-MLB-CLSMJ4472503 Cloudy (40%-90%)"/>
    <n v="0"/>
    <s v="20220101T223823"/>
    <n v="2022"/>
    <s v="06"/>
    <n v="13"/>
    <s v="22"/>
    <s v="19"/>
    <s v="35"/>
    <s v="CLS_MJ_2500X1254px_16m_L8-9_L1"/>
    <s v="2A_MSIL1C_S2_CD_CLS_AC_20230627T222622_TRUE_60HTE_020CC"/>
    <s v="cls_mj_l8-9_l1_2022h1_2500x1254px_16m_20220613t221935_50cc"/>
  </r>
  <r>
    <m/>
    <x v="1"/>
    <x v="1"/>
    <s v="-43.98333, 170.46678 | Zoom: 14"/>
    <b v="1"/>
    <s v="New Zealand"/>
    <x v="3"/>
    <s v="MJ"/>
    <d v="2022-06-06T00:00:00"/>
    <n v="15.5"/>
    <s v="22:13:44 UTC"/>
    <n v="52.1"/>
    <x v="2"/>
    <s v="PNG"/>
    <x v="2"/>
    <x v="2"/>
    <n v="52.1"/>
    <n v="60"/>
    <x v="1"/>
    <s v="44718L8-9_L1CDM-MLB-CLSMJ4471803 Cloudy (40%-90%)"/>
    <n v="1"/>
    <s v="20220101T223823"/>
    <n v="2022"/>
    <s v="06"/>
    <s v="06"/>
    <s v="22"/>
    <s v="13"/>
    <s v="44"/>
    <s v="CLS_MJ_2500X1254px_16m_L8-9_L1"/>
    <s v="2A_MSIL1C_S2_CD_CLS_AC_20230627T222622_TRUE_60HTE_020CC"/>
    <s v="cls_mj_l8-9_l1_2022h1_2500x1254px_16m_20220606t221344_60cc"/>
  </r>
  <r>
    <m/>
    <x v="1"/>
    <x v="1"/>
    <s v="-43.98333, 170.46678 | Zoom: 14"/>
    <b v="1"/>
    <s v="New Zealand"/>
    <x v="3"/>
    <s v="MJ"/>
    <d v="2022-06-05T00:00:00"/>
    <n v="15.7"/>
    <s v="22:20:27 UTC"/>
    <n v="3.4"/>
    <x v="2"/>
    <s v="PNG"/>
    <x v="2"/>
    <x v="2"/>
    <n v="8.4"/>
    <n v="10"/>
    <x v="0"/>
    <s v="44717L8-9_L1CDM-MLB-CLSMJ4471702 Sunny (10%-30%)"/>
    <n v="1"/>
    <s v="20220101T223823"/>
    <n v="2022"/>
    <s v="06"/>
    <s v="05"/>
    <s v="22"/>
    <s v="20"/>
    <s v="27"/>
    <s v="CLS_MJ_2500X1254px_16m_L8-9_L1"/>
    <s v="2A_MSIL1C_S2_CD_CLS_AC_20230627T222622_TRUE_60HTE_020CC"/>
    <s v="cls_mj_l8-9_l1_2022h1_2500x1254px_16m_20220605t222027_10cc"/>
  </r>
  <r>
    <m/>
    <x v="1"/>
    <x v="1"/>
    <s v="-43.98333, 170.46678 | Zoom: 14"/>
    <b v="1"/>
    <s v="New Zealand"/>
    <x v="3"/>
    <s v="MJ"/>
    <d v="2022-06-05T00:00:00"/>
    <n v="17"/>
    <s v="22:20:03 UTC"/>
    <n v="13.4"/>
    <x v="2"/>
    <s v="PNG"/>
    <x v="2"/>
    <x v="2"/>
    <n v="8.4"/>
    <n v="10"/>
    <x v="0"/>
    <s v="44717L8-9_L1CDM-MLB-CLSMJ4471702 Sunny (10%-30%)"/>
    <n v="0"/>
    <s v="20220101T223823"/>
    <n v="2022"/>
    <s v="06"/>
    <s v="05"/>
    <s v="22"/>
    <s v="20"/>
    <s v="03"/>
    <s v="CLS_MJ_2500X1254px_16m_L8-9_L1"/>
    <s v="2A_MSIL1C_S2_CD_CLS_AC_20230627T222622_TRUE_60HTE_020CC"/>
    <s v="cls_mj_l8-9_l1_2022h1_2500x1254px_16m_20220605t222003_10cc"/>
  </r>
  <r>
    <m/>
    <x v="1"/>
    <x v="1"/>
    <s v="-43.98333, 170.46678 | Zoom: 14"/>
    <b v="1"/>
    <s v="New Zealand"/>
    <x v="3"/>
    <s v="MJ"/>
    <d v="2022-05-29T00:00:00"/>
    <n v="16.600000000000001"/>
    <s v="22:14:10 UTC"/>
    <n v="97.5"/>
    <x v="2"/>
    <s v="PNG"/>
    <x v="2"/>
    <x v="2"/>
    <n v="97.5"/>
    <n v="100"/>
    <x v="2"/>
    <s v="44710L8-9_L1CDM-MLB-CLSMJ4471004 Overcast (100%)"/>
    <n v="1"/>
    <s v="20220101T223823"/>
    <n v="2022"/>
    <s v="05"/>
    <n v="29"/>
    <s v="22"/>
    <s v="14"/>
    <s v="10"/>
    <s v="CLS_MJ_2500X1254px_16m_L8-9_L1"/>
    <s v="2A_MSIL1C_S2_CD_CLS_AC_20230627T222622_TRUE_60HTE_020CC"/>
    <s v="cls_mj_l8-9_l1_2022h1_2500x1254px_16m_20220529t221410_100cc"/>
  </r>
  <r>
    <m/>
    <x v="1"/>
    <x v="1"/>
    <s v="-43.98333, 170.46678 | Zoom: 14"/>
    <b v="1"/>
    <s v="New Zealand"/>
    <x v="3"/>
    <s v="MJ"/>
    <d v="2022-05-28T00:00:00"/>
    <n v="16.7"/>
    <s v="22:19:54 UTC"/>
    <n v="26.5"/>
    <x v="2"/>
    <s v="PNG"/>
    <x v="2"/>
    <x v="2"/>
    <n v="22.65"/>
    <n v="30"/>
    <x v="0"/>
    <s v="44709L8-9_L1CDM-MLB-CLSMJ4470902 Sunny (10%-30%)"/>
    <n v="1"/>
    <s v="20220101T223823"/>
    <n v="2022"/>
    <s v="05"/>
    <n v="28"/>
    <s v="22"/>
    <s v="19"/>
    <s v="54"/>
    <s v="CLS_MJ_2500X1254px_16m_L8-9_L1"/>
    <s v="2A_MSIL1C_S2_CD_CLS_AC_20230627T222622_TRUE_60HTE_020CC"/>
    <s v="cls_mj_l8-9_l1_2022h1_2500x1254px_16m_20220528t221954_30cc"/>
  </r>
  <r>
    <m/>
    <x v="1"/>
    <x v="1"/>
    <s v="-43.98333, 170.46678 | Zoom: 14"/>
    <b v="1"/>
    <s v="New Zealand"/>
    <x v="3"/>
    <s v="MJ"/>
    <d v="2022-05-28T00:00:00"/>
    <n v="18"/>
    <s v="22:19:30 UTC"/>
    <n v="18.8"/>
    <x v="2"/>
    <s v="PNG"/>
    <x v="2"/>
    <x v="2"/>
    <n v="22.65"/>
    <n v="30"/>
    <x v="0"/>
    <s v="44709L8-9_L1CDM-MLB-CLSMJ4470902 Sunny (10%-30%)"/>
    <n v="0"/>
    <s v="20220101T223823"/>
    <n v="2022"/>
    <s v="05"/>
    <n v="28"/>
    <s v="22"/>
    <s v="19"/>
    <s v="30"/>
    <s v="CLS_MJ_2500X1254px_16m_L8-9_L1"/>
    <s v="2A_MSIL1C_S2_CD_CLS_AC_20230627T222622_TRUE_60HTE_020CC"/>
    <s v="cls_mj_l8-9_l1_2022h1_2500x1254px_16m_20220528t221930_30cc"/>
  </r>
  <r>
    <m/>
    <x v="1"/>
    <x v="1"/>
    <s v="-43.98333, 170.46678 | Zoom: 14"/>
    <b v="1"/>
    <s v="New Zealand"/>
    <x v="3"/>
    <s v="MJ"/>
    <d v="2022-05-21T00:00:00"/>
    <n v="17.899999999999999"/>
    <s v="22:13:43 UTC"/>
    <n v="53.5"/>
    <x v="2"/>
    <s v="PNG"/>
    <x v="2"/>
    <x v="2"/>
    <n v="53.5"/>
    <n v="60"/>
    <x v="1"/>
    <s v="44702L8-9_L1CDM-MLB-CLSMJ4470203 Cloudy (40%-90%)"/>
    <n v="1"/>
    <s v="20220101T223823"/>
    <n v="2022"/>
    <s v="05"/>
    <n v="21"/>
    <s v="22"/>
    <s v="13"/>
    <s v="43"/>
    <s v="CLS_MJ_2500X1254px_16m_L8-9_L1"/>
    <s v="2A_MSIL1C_S2_CD_CLS_AC_20230627T222622_TRUE_60HTE_020CC"/>
    <s v="cls_mj_l8-9_l1_2022h1_2500x1254px_16m_20220521t221343_60cc"/>
  </r>
  <r>
    <m/>
    <x v="1"/>
    <x v="1"/>
    <s v="-43.98333, 170.46678 | Zoom: 14"/>
    <b v="1"/>
    <s v="New Zealand"/>
    <x v="3"/>
    <s v="MJ"/>
    <d v="2022-05-20T00:00:00"/>
    <n v="18.100000000000001"/>
    <s v="22:20:20 UTC"/>
    <n v="17.399999999999999"/>
    <x v="2"/>
    <s v="PNG"/>
    <x v="2"/>
    <x v="2"/>
    <n v="23.5"/>
    <n v="30"/>
    <x v="0"/>
    <s v="44701L8-9_L1CDM-MLB-CLSMJ4470102 Sunny (10%-30%)"/>
    <n v="1"/>
    <s v="20220101T223823"/>
    <n v="2022"/>
    <s v="05"/>
    <n v="20"/>
    <s v="22"/>
    <s v="20"/>
    <s v="20"/>
    <s v="CLS_MJ_2500X1254px_16m_L8-9_L1"/>
    <s v="2A_MSIL1C_S2_CD_CLS_AC_20230627T222622_TRUE_60HTE_020CC"/>
    <s v="cls_mj_l8-9_l1_2022h1_2500x1254px_16m_20220520t222020_30cc"/>
  </r>
  <r>
    <m/>
    <x v="1"/>
    <x v="1"/>
    <s v="-43.98333, 170.46678 | Zoom: 14"/>
    <b v="1"/>
    <s v="New Zealand"/>
    <x v="3"/>
    <s v="MJ"/>
    <d v="2022-05-20T00:00:00"/>
    <n v="19.5"/>
    <s v="22:19:56 UTC"/>
    <n v="29.6"/>
    <x v="2"/>
    <s v="PNG"/>
    <x v="2"/>
    <x v="2"/>
    <n v="23.5"/>
    <n v="30"/>
    <x v="0"/>
    <s v="44701L8-9_L1CDM-MLB-CLSMJ4470102 Sunny (10%-30%)"/>
    <n v="0"/>
    <s v="20220101T223823"/>
    <n v="2022"/>
    <s v="05"/>
    <n v="20"/>
    <s v="22"/>
    <s v="19"/>
    <s v="56"/>
    <s v="CLS_MJ_2500X1254px_16m_L8-9_L1"/>
    <s v="2A_MSIL1C_S2_CD_CLS_AC_20230627T222622_TRUE_60HTE_020CC"/>
    <s v="cls_mj_l8-9_l1_2022h1_2500x1254px_16m_20220520t221956_30cc"/>
  </r>
  <r>
    <m/>
    <x v="1"/>
    <x v="1"/>
    <s v="-43.98333, 170.46678 | Zoom: 14"/>
    <b v="1"/>
    <s v="New Zealand"/>
    <x v="3"/>
    <s v="MJ"/>
    <d v="2022-05-13T00:00:00"/>
    <n v="19.600000000000001"/>
    <s v="22:14:08 UTC"/>
    <n v="100"/>
    <x v="2"/>
    <s v="PNG"/>
    <x v="2"/>
    <x v="2"/>
    <n v="100"/>
    <n v="100"/>
    <x v="2"/>
    <s v="44694L8-9_L1CDM-MLB-CLSMJ4469404 Overcast (100%)"/>
    <n v="1"/>
    <s v="20220101T223823"/>
    <n v="2022"/>
    <s v="05"/>
    <n v="13"/>
    <s v="22"/>
    <s v="14"/>
    <s v="08"/>
    <s v="CLS_MJ_2500X1254px_16m_L8-9_L1"/>
    <s v="2A_MSIL1C_S2_CD_CLS_AC_20230627T222622_TRUE_60HTE_020CC"/>
    <s v="cls_mj_l8-9_l1_2022h1_2500x1254px_16m_20220513t221408_100cc"/>
  </r>
  <r>
    <m/>
    <x v="1"/>
    <x v="1"/>
    <s v="-43.98333, 170.46678 | Zoom: 14"/>
    <b v="1"/>
    <s v="New Zealand"/>
    <x v="3"/>
    <s v="MJ"/>
    <d v="2022-05-12T00:00:00"/>
    <n v="19.8"/>
    <s v="22:20:00 UTC"/>
    <n v="45.9"/>
    <x v="2"/>
    <s v="PNG"/>
    <x v="2"/>
    <x v="2"/>
    <n v="48.25"/>
    <n v="50"/>
    <x v="1"/>
    <s v="44693L8-9_L1CDM-MLB-CLSMJ4469303 Cloudy (40%-90%)"/>
    <n v="1"/>
    <s v="20220101T223823"/>
    <n v="2022"/>
    <s v="05"/>
    <n v="12"/>
    <s v="22"/>
    <s v="20"/>
    <s v="00"/>
    <s v="CLS_MJ_2500X1254px_16m_L8-9_L1"/>
    <s v="2A_MSIL1C_S2_CD_CLS_AC_20230627T222622_TRUE_60HTE_020CC"/>
    <s v="cls_mj_l8-9_l1_2022h1_2500x1254px_16m_20220512t222000_50cc"/>
  </r>
  <r>
    <m/>
    <x v="1"/>
    <x v="1"/>
    <s v="-43.98333, 170.46678 | Zoom: 14"/>
    <b v="1"/>
    <s v="New Zealand"/>
    <x v="3"/>
    <s v="MJ"/>
    <d v="2022-05-12T00:00:00"/>
    <n v="21.1"/>
    <s v="22:19:36 UTC"/>
    <n v="50.6"/>
    <x v="2"/>
    <s v="PNG"/>
    <x v="2"/>
    <x v="2"/>
    <n v="48.25"/>
    <n v="50"/>
    <x v="1"/>
    <s v="44693L8-9_L1CDM-MLB-CLSMJ4469303 Cloudy (40%-90%)"/>
    <n v="0"/>
    <s v="20220101T223823"/>
    <n v="2022"/>
    <s v="05"/>
    <n v="12"/>
    <s v="22"/>
    <s v="19"/>
    <s v="36"/>
    <s v="CLS_MJ_2500X1254px_16m_L8-9_L1"/>
    <s v="2A_MSIL1C_S2_CD_CLS_AC_20230627T222622_TRUE_60HTE_020CC"/>
    <s v="cls_mj_l8-9_l1_2022h1_2500x1254px_16m_20220512t221936_50cc"/>
  </r>
  <r>
    <m/>
    <x v="1"/>
    <x v="1"/>
    <s v="-43.98333, 170.46678 | Zoom: 14"/>
    <b v="1"/>
    <s v="New Zealand"/>
    <x v="3"/>
    <s v="MJ"/>
    <d v="2022-05-05T00:00:00"/>
    <n v="21.4"/>
    <s v="22:13:54 UTC"/>
    <n v="21.6"/>
    <x v="2"/>
    <s v="PNG"/>
    <x v="2"/>
    <x v="2"/>
    <n v="21.6"/>
    <n v="30"/>
    <x v="0"/>
    <s v="44686L8-9_L1CDM-MLB-CLSMJ4468602 Sunny (10%-30%)"/>
    <n v="1"/>
    <s v="20220101T223823"/>
    <n v="2022"/>
    <s v="05"/>
    <s v="05"/>
    <s v="22"/>
    <s v="13"/>
    <s v="54"/>
    <s v="CLS_MJ_2500X1254px_16m_L8-9_L1"/>
    <s v="2A_MSIL1C_S2_CD_CLS_AC_20230627T222622_TRUE_60HTE_020CC"/>
    <s v="cls_mj_l8-9_l1_2022h1_2500x1254px_16m_20220505t221354_30cc"/>
  </r>
  <r>
    <m/>
    <x v="1"/>
    <x v="1"/>
    <s v="-43.98333, 170.46678 | Zoom: 14"/>
    <b v="1"/>
    <s v="New Zealand"/>
    <x v="3"/>
    <s v="MJ"/>
    <d v="2022-05-04T00:00:00"/>
    <n v="21.7"/>
    <s v="22:20:13 UTC"/>
    <n v="41.2"/>
    <x v="2"/>
    <s v="PNG"/>
    <x v="2"/>
    <x v="2"/>
    <n v="50.55"/>
    <n v="60"/>
    <x v="1"/>
    <s v="44685L8-9_L1CDM-MLB-CLSMJ4468503 Cloudy (40%-90%)"/>
    <n v="1"/>
    <s v="20220101T223823"/>
    <n v="2022"/>
    <s v="05"/>
    <s v="04"/>
    <s v="22"/>
    <s v="20"/>
    <s v="13"/>
    <s v="CLS_MJ_2500X1254px_16m_L8-9_L1"/>
    <s v="2A_MSIL1C_S2_CD_CLS_AC_20230627T222622_TRUE_60HTE_020CC"/>
    <s v="cls_mj_l8-9_l1_2022h1_2500x1254px_16m_20220504t222013_60cc"/>
  </r>
  <r>
    <m/>
    <x v="1"/>
    <x v="1"/>
    <s v="-43.98333, 170.46678 | Zoom: 14"/>
    <b v="1"/>
    <s v="New Zealand"/>
    <x v="3"/>
    <s v="MJ"/>
    <d v="2022-05-04T00:00:00"/>
    <n v="23"/>
    <s v="22:19:49 UTC"/>
    <n v="59.9"/>
    <x v="2"/>
    <s v="PNG"/>
    <x v="2"/>
    <x v="2"/>
    <n v="50.55"/>
    <n v="60"/>
    <x v="1"/>
    <s v="44685L8-9_L1CDM-MLB-CLSMJ4468503 Cloudy (40%-90%)"/>
    <n v="0"/>
    <s v="20220101T223823"/>
    <n v="2022"/>
    <s v="05"/>
    <s v="04"/>
    <s v="22"/>
    <s v="19"/>
    <s v="49"/>
    <s v="CLS_MJ_2500X1254px_16m_L8-9_L1"/>
    <s v="2A_MSIL1C_S2_CD_CLS_AC_20230627T222622_TRUE_60HTE_020CC"/>
    <s v="cls_mj_l8-9_l1_2022h1_2500x1254px_16m_20220504t221949_60cc"/>
  </r>
  <r>
    <m/>
    <x v="1"/>
    <x v="1"/>
    <s v="-43.98333, 170.46678 | Zoom: 14"/>
    <b v="1"/>
    <s v="New Zealand"/>
    <x v="3"/>
    <s v="MJ"/>
    <d v="2022-04-27T00:00:00"/>
    <n v="23.5"/>
    <s v="22:13:58 UTC"/>
    <n v="29.1"/>
    <x v="2"/>
    <s v="PNG"/>
    <x v="2"/>
    <x v="2"/>
    <n v="29.1"/>
    <n v="30"/>
    <x v="0"/>
    <s v="44678L8-9_L1CDM-MLB-CLSMJ4467802 Sunny (10%-30%)"/>
    <n v="1"/>
    <s v="20220101T223823"/>
    <n v="2022"/>
    <s v="04"/>
    <n v="27"/>
    <s v="22"/>
    <s v="13"/>
    <s v="58"/>
    <s v="CLS_MJ_2500X1254px_16m_L8-9_L1"/>
    <s v="2A_MSIL1C_S2_CD_CLS_AC_20230627T222622_TRUE_60HTE_020CC"/>
    <s v="cls_mj_l8-9_l1_2022h1_2500x1254px_16m_20220427t221358_30cc"/>
  </r>
  <r>
    <m/>
    <x v="1"/>
    <x v="1"/>
    <s v="-43.98333, 170.46678 | Zoom: 14"/>
    <b v="1"/>
    <s v="New Zealand"/>
    <x v="3"/>
    <s v="MJ"/>
    <d v="2022-04-26T00:00:00"/>
    <n v="23.8"/>
    <s v="22:20:08 UTC"/>
    <n v="42.2"/>
    <x v="2"/>
    <s v="PNG"/>
    <x v="2"/>
    <x v="2"/>
    <n v="29.3"/>
    <n v="30"/>
    <x v="0"/>
    <s v="44677L8-9_L1CDM-MLB-CLSMJ4467702 Sunny (10%-30%)"/>
    <n v="1"/>
    <s v="20220101T223823"/>
    <n v="2022"/>
    <s v="04"/>
    <n v="26"/>
    <s v="22"/>
    <s v="20"/>
    <s v="08"/>
    <s v="CLS_MJ_2500X1254px_16m_L8-9_L1"/>
    <s v="2A_MSIL1C_S2_CD_CLS_AC_20230627T222622_TRUE_60HTE_020CC"/>
    <s v="cls_mj_l8-9_l1_2022h1_2500x1254px_16m_20220426t222008_30cc"/>
  </r>
  <r>
    <m/>
    <x v="1"/>
    <x v="1"/>
    <s v="-43.98333, 170.46678 | Zoom: 14"/>
    <b v="1"/>
    <s v="New Zealand"/>
    <x v="3"/>
    <s v="MJ"/>
    <d v="2022-04-26T00:00:00"/>
    <n v="25.1"/>
    <s v="22:19:44 UTC"/>
    <n v="16.399999999999999"/>
    <x v="2"/>
    <s v="PNG"/>
    <x v="2"/>
    <x v="2"/>
    <n v="29.3"/>
    <n v="30"/>
    <x v="0"/>
    <s v="44677L8-9_L1CDM-MLB-CLSMJ4467702 Sunny (10%-30%)"/>
    <n v="0"/>
    <s v="20220101T223823"/>
    <n v="2022"/>
    <s v="04"/>
    <n v="26"/>
    <s v="22"/>
    <s v="19"/>
    <s v="44"/>
    <s v="CLS_MJ_2500X1254px_16m_L8-9_L1"/>
    <s v="2A_MSIL1C_S2_CD_CLS_AC_20230627T222622_TRUE_60HTE_020CC"/>
    <s v="cls_mj_l8-9_l1_2022h1_2500x1254px_16m_20220426t221944_30cc"/>
  </r>
  <r>
    <m/>
    <x v="1"/>
    <x v="1"/>
    <s v="-43.98333, 170.46678 | Zoom: 14"/>
    <b v="1"/>
    <s v="New Zealand"/>
    <x v="3"/>
    <s v="MJ"/>
    <d v="2022-04-19T00:00:00"/>
    <n v="25.7"/>
    <s v="22:13:59 UTC"/>
    <n v="71.2"/>
    <x v="2"/>
    <s v="PNG"/>
    <x v="2"/>
    <x v="2"/>
    <n v="71.2"/>
    <n v="80"/>
    <x v="1"/>
    <s v="44670L8-9_L1CDM-MLB-CLSMJ4467003 Cloudy (40%-90%)"/>
    <n v="1"/>
    <s v="20220101T223823"/>
    <n v="2022"/>
    <s v="04"/>
    <n v="19"/>
    <s v="22"/>
    <s v="13"/>
    <s v="59"/>
    <s v="CLS_MJ_2500X1254px_16m_L8-9_L1"/>
    <s v="2A_MSIL1C_S2_CD_CLS_AC_20230627T222622_TRUE_60HTE_020CC"/>
    <s v="cls_mj_l8-9_l1_2022h1_2500x1254px_16m_20220419t221359_80cc"/>
  </r>
  <r>
    <m/>
    <x v="1"/>
    <x v="1"/>
    <s v="-43.98333, 170.46678 | Zoom: 14"/>
    <b v="1"/>
    <s v="New Zealand"/>
    <x v="3"/>
    <s v="MJ"/>
    <d v="2022-04-18T00:00:00"/>
    <n v="26"/>
    <s v="22:20:13 UTC"/>
    <n v="59.5"/>
    <x v="2"/>
    <s v="PNG"/>
    <x v="2"/>
    <x v="2"/>
    <n v="64.150000000000006"/>
    <n v="70"/>
    <x v="1"/>
    <s v="44669L8-9_L1CDM-MLB-CLSMJ4466903 Cloudy (40%-90%)"/>
    <n v="1"/>
    <s v="20220101T223823"/>
    <n v="2022"/>
    <s v="04"/>
    <n v="18"/>
    <s v="22"/>
    <s v="20"/>
    <s v="13"/>
    <s v="CLS_MJ_2500X1254px_16m_L8-9_L1"/>
    <s v="2A_MSIL1C_S2_CD_CLS_AC_20230627T222622_TRUE_60HTE_020CC"/>
    <s v="cls_mj_l8-9_l1_2022h1_2500x1254px_16m_20220418t222013_70cc"/>
  </r>
  <r>
    <m/>
    <x v="1"/>
    <x v="1"/>
    <s v="-43.98333, 170.46678 | Zoom: 14"/>
    <b v="1"/>
    <s v="New Zealand"/>
    <x v="3"/>
    <s v="MJ"/>
    <d v="2022-04-18T00:00:00"/>
    <n v="27.3"/>
    <s v="22:19:49 UTC"/>
    <n v="68.8"/>
    <x v="2"/>
    <s v="PNG"/>
    <x v="2"/>
    <x v="2"/>
    <n v="64.150000000000006"/>
    <n v="70"/>
    <x v="1"/>
    <s v="44669L8-9_L1CDM-MLB-CLSMJ4466903 Cloudy (40%-90%)"/>
    <n v="0"/>
    <s v="20220101T223823"/>
    <n v="2022"/>
    <s v="04"/>
    <n v="18"/>
    <s v="22"/>
    <s v="19"/>
    <s v="49"/>
    <s v="CLS_MJ_2500X1254px_16m_L8-9_L1"/>
    <s v="2A_MSIL1C_S2_CD_CLS_AC_20230627T222622_TRUE_60HTE_020CC"/>
    <s v="cls_mj_l8-9_l1_2022h1_2500x1254px_16m_20220418t221949_70cc"/>
  </r>
  <r>
    <m/>
    <x v="1"/>
    <x v="1"/>
    <s v="-43.98333, 170.46678 | Zoom: 14"/>
    <b v="1"/>
    <s v="New Zealand"/>
    <x v="3"/>
    <s v="MJ"/>
    <d v="2022-04-11T00:00:00"/>
    <n v="28"/>
    <s v="22:14:02 UTC"/>
    <n v="84"/>
    <x v="2"/>
    <s v="PNG"/>
    <x v="2"/>
    <x v="2"/>
    <n v="84"/>
    <n v="90"/>
    <x v="1"/>
    <s v="44662L8-9_L1CDM-MLB-CLSMJ4466203 Cloudy (40%-90%)"/>
    <n v="1"/>
    <s v="20220101T223823"/>
    <n v="2022"/>
    <s v="04"/>
    <n v="11"/>
    <s v="22"/>
    <s v="14"/>
    <s v="02"/>
    <s v="CLS_MJ_2500X1254px_16m_L8-9_L1"/>
    <s v="2A_MSIL1C_S2_CD_CLS_AC_20230627T222622_TRUE_60HTE_020CC"/>
    <s v="cls_mj_l8-9_l1_2022h1_2500x1254px_16m_20220411t221402_90cc"/>
  </r>
  <r>
    <m/>
    <x v="1"/>
    <x v="1"/>
    <s v="-43.98333, 170.46678 | Zoom: 14"/>
    <b v="1"/>
    <s v="New Zealand"/>
    <x v="3"/>
    <s v="MJ"/>
    <d v="2022-04-10T00:00:00"/>
    <n v="28.3"/>
    <s v="22:20:17 UTC"/>
    <n v="16.7"/>
    <x v="2"/>
    <s v="PNG"/>
    <x v="2"/>
    <x v="2"/>
    <n v="42.95"/>
    <n v="50"/>
    <x v="1"/>
    <s v="44661L8-9_L1CDM-MLB-CLSMJ4466103 Cloudy (40%-90%)"/>
    <n v="1"/>
    <s v="20220101T223823"/>
    <n v="2022"/>
    <s v="04"/>
    <n v="10"/>
    <s v="22"/>
    <s v="20"/>
    <s v="17"/>
    <s v="CLS_MJ_2500X1254px_16m_L8-9_L1"/>
    <s v="2A_MSIL1C_S2_CD_CLS_AC_20230627T222622_TRUE_60HTE_020CC"/>
    <s v="cls_mj_l8-9_l1_2022h1_2500x1254px_16m_20220410t222017_50cc"/>
  </r>
  <r>
    <m/>
    <x v="1"/>
    <x v="1"/>
    <s v="-43.98333, 170.46678 | Zoom: 14"/>
    <b v="1"/>
    <s v="New Zealand"/>
    <x v="3"/>
    <s v="MJ"/>
    <d v="2022-04-10T00:00:00"/>
    <n v="29.6"/>
    <s v="22:19:53 UTC"/>
    <n v="69.2"/>
    <x v="2"/>
    <s v="PNG"/>
    <x v="2"/>
    <x v="2"/>
    <n v="42.95"/>
    <n v="50"/>
    <x v="1"/>
    <s v="44661L8-9_L1CDM-MLB-CLSMJ4466103 Cloudy (40%-90%)"/>
    <n v="0"/>
    <s v="20220101T223823"/>
    <n v="2022"/>
    <s v="04"/>
    <n v="10"/>
    <s v="22"/>
    <s v="19"/>
    <s v="53"/>
    <s v="CLS_MJ_2500X1254px_16m_L8-9_L1"/>
    <s v="2A_MSIL1C_S2_CD_CLS_AC_20230627T222622_TRUE_60HTE_020CC"/>
    <s v="cls_mj_l8-9_l1_2022h1_2500x1254px_16m_20220410t221953_50cc"/>
  </r>
  <r>
    <m/>
    <x v="1"/>
    <x v="1"/>
    <s v="-43.98333, 170.46678 | Zoom: 14"/>
    <b v="1"/>
    <s v="New Zealand"/>
    <x v="3"/>
    <s v="MJ"/>
    <d v="2022-04-03T00:00:00"/>
    <n v="30.4"/>
    <s v="22:14:09 UTC"/>
    <n v="85.9"/>
    <x v="2"/>
    <s v="PNG"/>
    <x v="2"/>
    <x v="2"/>
    <n v="85.9"/>
    <n v="90"/>
    <x v="1"/>
    <s v="44654L8-9_L1CDM-MLB-CLSMJ4465403 Cloudy (40%-90%)"/>
    <n v="1"/>
    <s v="20220101T223823"/>
    <n v="2022"/>
    <s v="04"/>
    <s v="03"/>
    <s v="22"/>
    <s v="14"/>
    <s v="09"/>
    <s v="CLS_MJ_2500X1254px_16m_L8-9_L1"/>
    <s v="2A_MSIL1C_S2_CD_CLS_AC_20230627T222622_TRUE_60HTE_020CC"/>
    <s v="cls_mj_l8-9_l1_2022h1_2500x1254px_16m_20220403t221409_90cc"/>
  </r>
  <r>
    <m/>
    <x v="1"/>
    <x v="1"/>
    <s v="-43.98333, 170.46678 | Zoom: 14"/>
    <b v="1"/>
    <s v="New Zealand"/>
    <x v="3"/>
    <s v="MJ"/>
    <d v="2022-04-02T00:00:00"/>
    <n v="30.7"/>
    <s v="22:20:07 UTC"/>
    <n v="12.3"/>
    <x v="2"/>
    <s v="PNG"/>
    <x v="2"/>
    <x v="2"/>
    <n v="10.65"/>
    <n v="20"/>
    <x v="0"/>
    <s v="44653L8-9_L1CDM-MLB-CLSMJ4465302 Sunny (10%-30%)"/>
    <n v="1"/>
    <s v="20220101T223823"/>
    <n v="2022"/>
    <s v="04"/>
    <s v="02"/>
    <s v="22"/>
    <s v="20"/>
    <s v="07"/>
    <s v="CLS_MJ_2500X1254px_16m_L8-9_L1"/>
    <s v="2A_MSIL1C_S2_CD_CLS_AC_20230627T222622_TRUE_60HTE_020CC"/>
    <s v="cls_mj_l8-9_l1_2022h1_2500x1254px_16m_20220402t222007_20cc"/>
  </r>
  <r>
    <m/>
    <x v="1"/>
    <x v="1"/>
    <s v="-43.98333, 170.46678 | Zoom: 14"/>
    <b v="1"/>
    <s v="New Zealand"/>
    <x v="3"/>
    <s v="MJ"/>
    <d v="2022-04-02T00:00:00"/>
    <n v="31.9"/>
    <s v="22:19:43 UTC"/>
    <n v="9"/>
    <x v="2"/>
    <s v="PNG"/>
    <x v="2"/>
    <x v="2"/>
    <n v="10.65"/>
    <n v="20"/>
    <x v="0"/>
    <s v="44653L8-9_L1CDM-MLB-CLSMJ4465302 Sunny (10%-30%)"/>
    <n v="0"/>
    <s v="20220101T223823"/>
    <n v="2022"/>
    <s v="04"/>
    <s v="02"/>
    <s v="22"/>
    <s v="19"/>
    <s v="43"/>
    <s v="CLS_MJ_2500X1254px_16m_L8-9_L1"/>
    <s v="2A_MSIL1C_S2_CD_CLS_AC_20230627T222622_TRUE_60HTE_020CC"/>
    <s v="cls_mj_l8-9_l1_2022h1_2500x1254px_16m_20220402t221943_20cc"/>
  </r>
  <r>
    <m/>
    <x v="1"/>
    <x v="1"/>
    <s v="-43.98333, 170.46678 | Zoom: 14"/>
    <b v="1"/>
    <s v="New Zealand"/>
    <x v="3"/>
    <s v="MJ"/>
    <d v="2022-03-26T00:00:00"/>
    <n v="32.799999999999997"/>
    <s v="22:13:59 UTC"/>
    <n v="52"/>
    <x v="2"/>
    <s v="PNG"/>
    <x v="2"/>
    <x v="2"/>
    <n v="52"/>
    <n v="60"/>
    <x v="1"/>
    <s v="44646L8-9_L1CDM-MLB-CLSMJ4464603 Cloudy (40%-90%)"/>
    <n v="1"/>
    <s v="20220101T223823"/>
    <n v="2022"/>
    <s v="03"/>
    <n v="26"/>
    <s v="22"/>
    <s v="13"/>
    <s v="59"/>
    <s v="CLS_MJ_2500X1254px_16m_L8-9_L1"/>
    <s v="2A_MSIL1C_S2_CD_CLS_AC_20230627T222622_TRUE_60HTE_020CC"/>
    <s v="cls_mj_l8-9_l1_2022h1_2500x1254px_16m_20220326t221359_60cc"/>
  </r>
  <r>
    <m/>
    <x v="1"/>
    <x v="1"/>
    <s v="-43.98333, 170.46678 | Zoom: 14"/>
    <b v="1"/>
    <s v="New Zealand"/>
    <x v="3"/>
    <s v="MJ"/>
    <d v="2022-03-25T00:00:00"/>
    <n v="33.1"/>
    <s v="22:20:20 UTC"/>
    <n v="1.6"/>
    <x v="2"/>
    <s v="PNG"/>
    <x v="2"/>
    <x v="2"/>
    <n v="3.1500000000000004"/>
    <n v="10"/>
    <x v="0"/>
    <s v="44645L8-9_L1CDM-MLB-CLSMJ4464502 Sunny (10%-30%)"/>
    <n v="1"/>
    <s v="20220101T223823"/>
    <n v="2022"/>
    <s v="03"/>
    <n v="25"/>
    <s v="22"/>
    <s v="20"/>
    <s v="20"/>
    <s v="CLS_MJ_2500X1254px_16m_L8-9_L1"/>
    <s v="2A_MSIL1C_S2_CD_CLS_AC_20230627T222622_TRUE_60HTE_020CC"/>
    <s v="cls_mj_l8-9_l1_2022h1_2500x1254px_16m_20220325t222020_10cc"/>
  </r>
  <r>
    <m/>
    <x v="1"/>
    <x v="1"/>
    <s v="-43.98333, 170.46678 | Zoom: 14"/>
    <b v="1"/>
    <s v="New Zealand"/>
    <x v="3"/>
    <s v="MJ"/>
    <d v="2022-03-25T00:00:00"/>
    <n v="34.299999999999997"/>
    <s v="22:19:56 UTC"/>
    <n v="4.7"/>
    <x v="2"/>
    <s v="PNG"/>
    <x v="2"/>
    <x v="2"/>
    <n v="3.1500000000000004"/>
    <n v="10"/>
    <x v="0"/>
    <s v="44645L8-9_L1CDM-MLB-CLSMJ4464502 Sunny (10%-30%)"/>
    <n v="0"/>
    <s v="20220101T223823"/>
    <n v="2022"/>
    <s v="03"/>
    <n v="25"/>
    <s v="22"/>
    <s v="19"/>
    <s v="56"/>
    <s v="CLS_MJ_2500X1254px_16m_L8-9_L1"/>
    <s v="2A_MSIL1C_S2_CD_CLS_AC_20230627T222622_TRUE_60HTE_020CC"/>
    <s v="cls_mj_l8-9_l1_2022h1_2500x1254px_16m_20220325t221956_10cc"/>
  </r>
  <r>
    <m/>
    <x v="1"/>
    <x v="1"/>
    <s v="-43.98333, 170.46678 | Zoom: 14"/>
    <b v="1"/>
    <s v="New Zealand"/>
    <x v="3"/>
    <s v="MJ"/>
    <d v="2022-03-17T00:00:00"/>
    <n v="35.5"/>
    <s v="22:20:17 UTC"/>
    <n v="27"/>
    <x v="2"/>
    <s v="PNG"/>
    <x v="2"/>
    <x v="2"/>
    <n v="27.95"/>
    <n v="30"/>
    <x v="0"/>
    <s v="44637L8-9_L1CDM-MLB-CLSMJ4463702 Sunny (10%-30%)"/>
    <n v="1"/>
    <s v="20220101T223823"/>
    <n v="2022"/>
    <s v="03"/>
    <n v="17"/>
    <s v="22"/>
    <s v="20"/>
    <s v="17"/>
    <s v="CLS_MJ_2500X1254px_16m_L8-9_L1"/>
    <s v="2A_MSIL1C_S2_CD_CLS_AC_20230627T222622_TRUE_60HTE_020CC"/>
    <s v="cls_mj_l8-9_l1_2022h1_2500x1254px_16m_20220317t222017_30cc"/>
  </r>
  <r>
    <m/>
    <x v="1"/>
    <x v="1"/>
    <s v="-43.98333, 170.46678 | Zoom: 14"/>
    <b v="1"/>
    <s v="New Zealand"/>
    <x v="3"/>
    <s v="MJ"/>
    <d v="2022-03-17T00:00:00"/>
    <n v="36.700000000000003"/>
    <s v="22:19:53 UTC"/>
    <n v="28.9"/>
    <x v="2"/>
    <s v="PNG"/>
    <x v="2"/>
    <x v="2"/>
    <n v="27.95"/>
    <n v="30"/>
    <x v="0"/>
    <s v="44637L8-9_L1CDM-MLB-CLSMJ4463702 Sunny (10%-30%)"/>
    <n v="0"/>
    <s v="20220101T223823"/>
    <n v="2022"/>
    <s v="03"/>
    <n v="17"/>
    <s v="22"/>
    <s v="19"/>
    <s v="53"/>
    <s v="CLS_MJ_2500X1254px_16m_L8-9_L1"/>
    <s v="2A_MSIL1C_S2_CD_CLS_AC_20230627T222622_TRUE_60HTE_020CC"/>
    <s v="cls_mj_l8-9_l1_2022h1_2500x1254px_16m_20220317t221953_30cc"/>
  </r>
  <r>
    <m/>
    <x v="1"/>
    <x v="1"/>
    <s v="-43.98333, 170.46678 | Zoom: 14"/>
    <b v="1"/>
    <s v="New Zealand"/>
    <x v="3"/>
    <s v="MJ"/>
    <d v="2022-03-10T00:00:00"/>
    <n v="37.6"/>
    <s v="22:14:11 UTC"/>
    <n v="79.5"/>
    <x v="2"/>
    <s v="PNG"/>
    <x v="2"/>
    <x v="2"/>
    <n v="79.5"/>
    <n v="80"/>
    <x v="1"/>
    <s v="44630L8-9_L1CDM-MLB-CLSMJ4463003 Cloudy (40%-90%)"/>
    <n v="1"/>
    <s v="20220101T223823"/>
    <n v="2022"/>
    <s v="03"/>
    <n v="10"/>
    <s v="22"/>
    <s v="14"/>
    <s v="11"/>
    <s v="CLS_MJ_2500X1254px_16m_L8-9_L1"/>
    <s v="2A_MSIL1C_S2_CD_CLS_AC_20230627T222622_TRUE_60HTE_020CC"/>
    <s v="cls_mj_l8-9_l1_2022h1_2500x1254px_16m_20220310t221411_80cc"/>
  </r>
  <r>
    <m/>
    <x v="1"/>
    <x v="1"/>
    <s v="-43.98333, 170.46678 | Zoom: 14"/>
    <b v="1"/>
    <s v="New Zealand"/>
    <x v="3"/>
    <s v="MJ"/>
    <d v="2022-03-09T00:00:00"/>
    <n v="37.9"/>
    <s v="22:20:25 UTC"/>
    <n v="28.3"/>
    <x v="2"/>
    <s v="PNG"/>
    <x v="2"/>
    <x v="2"/>
    <n v="20.65"/>
    <n v="30"/>
    <x v="0"/>
    <s v="44629L8-9_L1CDM-MLB-CLSMJ4462902 Sunny (10%-30%)"/>
    <n v="1"/>
    <s v="20220101T223823"/>
    <n v="2022"/>
    <s v="03"/>
    <s v="09"/>
    <s v="22"/>
    <s v="20"/>
    <s v="25"/>
    <s v="CLS_MJ_2500X1254px_16m_L8-9_L1"/>
    <s v="2A_MSIL1C_S2_CD_CLS_AC_20230627T222622_TRUE_60HTE_020CC"/>
    <s v="cls_mj_l8-9_l1_2022h1_2500x1254px_16m_20220309t222025_30cc"/>
  </r>
  <r>
    <m/>
    <x v="1"/>
    <x v="1"/>
    <s v="-43.98333, 170.46678 | Zoom: 14"/>
    <b v="1"/>
    <s v="New Zealand"/>
    <x v="3"/>
    <s v="MJ"/>
    <d v="2022-03-09T00:00:00"/>
    <n v="39"/>
    <s v="22:20:01 UTC"/>
    <n v="13"/>
    <x v="2"/>
    <s v="PNG"/>
    <x v="2"/>
    <x v="2"/>
    <n v="20.65"/>
    <n v="30"/>
    <x v="0"/>
    <s v="44629L8-9_L1CDM-MLB-CLSMJ4462902 Sunny (10%-30%)"/>
    <n v="0"/>
    <s v="20220101T223823"/>
    <n v="2022"/>
    <s v="03"/>
    <s v="09"/>
    <s v="22"/>
    <s v="20"/>
    <s v="01"/>
    <s v="CLS_MJ_2500X1254px_16m_L8-9_L1"/>
    <s v="2A_MSIL1C_S2_CD_CLS_AC_20230627T222622_TRUE_60HTE_020CC"/>
    <s v="cls_mj_l8-9_l1_2022h1_2500x1254px_16m_20220309t222001_30cc"/>
  </r>
  <r>
    <m/>
    <x v="1"/>
    <x v="1"/>
    <s v="-43.98333, 170.46678 | Zoom: 14"/>
    <b v="1"/>
    <s v="New Zealand"/>
    <x v="3"/>
    <s v="MJ"/>
    <d v="2022-03-02T00:00:00"/>
    <n v="39.9"/>
    <s v="22:14:13 UTC"/>
    <n v="39.9"/>
    <x v="2"/>
    <s v="PNG"/>
    <x v="2"/>
    <x v="2"/>
    <n v="39.9"/>
    <n v="40"/>
    <x v="1"/>
    <s v="44622L8-9_L1CDM-MLB-CLSMJ4462203 Cloudy (40%-90%)"/>
    <n v="1"/>
    <s v="20220101T223823"/>
    <n v="2022"/>
    <s v="03"/>
    <s v="02"/>
    <s v="22"/>
    <s v="14"/>
    <s v="13"/>
    <s v="CLS_MJ_2500X1254px_16m_L8-9_L1"/>
    <s v="2A_MSIL1C_S2_CD_CLS_AC_20230627T222622_TRUE_60HTE_020CC"/>
    <s v="cls_mj_l8-9_l1_2022h1_2500x1254px_16m_20220302t221413_40cc"/>
  </r>
  <r>
    <m/>
    <x v="1"/>
    <x v="1"/>
    <s v="-43.98333, 170.46678 | Zoom: 14"/>
    <b v="1"/>
    <s v="New Zealand"/>
    <x v="3"/>
    <s v="MJ"/>
    <d v="2022-03-01T00:00:00"/>
    <n v="40.200000000000003"/>
    <s v="22:20:24 UTC"/>
    <n v="54.7"/>
    <x v="2"/>
    <s v="PNG"/>
    <x v="2"/>
    <x v="2"/>
    <n v="40.549999999999997"/>
    <n v="50"/>
    <x v="1"/>
    <s v="44621L8-9_L1CDM-MLB-CLSMJ4462103 Cloudy (40%-90%)"/>
    <n v="1"/>
    <s v="20220101T223823"/>
    <n v="2022"/>
    <s v="03"/>
    <s v="01"/>
    <s v="22"/>
    <s v="20"/>
    <s v="24"/>
    <s v="CLS_MJ_2500X1254px_16m_L8-9_L1"/>
    <s v="2A_MSIL1C_S2_CD_CLS_AC_20230627T222622_TRUE_60HTE_020CC"/>
    <s v="cls_mj_l8-9_l1_2022h1_2500x1254px_16m_20220301t222024_50cc"/>
  </r>
  <r>
    <m/>
    <x v="1"/>
    <x v="1"/>
    <s v="-43.98333, 170.46678 | Zoom: 14"/>
    <b v="1"/>
    <s v="New Zealand"/>
    <x v="3"/>
    <s v="MJ"/>
    <d v="2022-03-01T00:00:00"/>
    <n v="41.3"/>
    <s v="22:20:00 UTC"/>
    <n v="26.4"/>
    <x v="2"/>
    <s v="PNG"/>
    <x v="2"/>
    <x v="2"/>
    <n v="40.549999999999997"/>
    <n v="50"/>
    <x v="1"/>
    <s v="44621L8-9_L1CDM-MLB-CLSMJ4462103 Cloudy (40%-90%)"/>
    <n v="0"/>
    <s v="20220101T223823"/>
    <n v="2022"/>
    <s v="03"/>
    <s v="01"/>
    <s v="22"/>
    <s v="20"/>
    <s v="00"/>
    <s v="CLS_MJ_2500X1254px_16m_L8-9_L1"/>
    <s v="2A_MSIL1C_S2_CD_CLS_AC_20230627T222622_TRUE_60HTE_020CC"/>
    <s v="cls_mj_l8-9_l1_2022h1_2500x1254px_16m_20220301t222000_50cc"/>
  </r>
  <r>
    <m/>
    <x v="1"/>
    <x v="1"/>
    <s v="-43.98333, 170.46678 | Zoom: 14"/>
    <b v="1"/>
    <s v="New Zealand"/>
    <x v="3"/>
    <s v="MJ"/>
    <d v="2022-02-22T00:00:00"/>
    <n v="42.2"/>
    <s v="22:14:14 UTC"/>
    <n v="78.8"/>
    <x v="2"/>
    <s v="PNG"/>
    <x v="2"/>
    <x v="2"/>
    <n v="78.8"/>
    <n v="80"/>
    <x v="1"/>
    <s v="44614L8-9_L1CDM-MLB-CLSMJ4461403 Cloudy (40%-90%)"/>
    <n v="1"/>
    <s v="20220101T223823"/>
    <n v="2022"/>
    <s v="02"/>
    <n v="22"/>
    <s v="22"/>
    <s v="14"/>
    <s v="14"/>
    <s v="CLS_MJ_2500X1254px_16m_L8-9_L1"/>
    <s v="2A_MSIL1C_S2_CD_CLS_AC_20230627T222622_TRUE_60HTE_020CC"/>
    <s v="cls_mj_l8-9_l1_2022h1_2500x1254px_16m_20220222t221414_80cc"/>
  </r>
  <r>
    <m/>
    <x v="1"/>
    <x v="1"/>
    <s v="-43.98333, 170.46678 | Zoom: 14"/>
    <b v="1"/>
    <s v="New Zealand"/>
    <x v="3"/>
    <s v="MJ"/>
    <d v="2022-02-21T00:00:00"/>
    <n v="42.4"/>
    <s v="22:20:31 UTC"/>
    <n v="87.7"/>
    <x v="2"/>
    <s v="PNG"/>
    <x v="2"/>
    <x v="2"/>
    <n v="87.300000000000011"/>
    <n v="90"/>
    <x v="1"/>
    <s v="44613L8-9_L1CDM-MLB-CLSMJ4461303 Cloudy (40%-90%)"/>
    <n v="1"/>
    <s v="20220101T223823"/>
    <n v="2022"/>
    <s v="02"/>
    <n v="21"/>
    <s v="22"/>
    <s v="20"/>
    <s v="31"/>
    <s v="CLS_MJ_2500X1254px_16m_L8-9_L1"/>
    <s v="2A_MSIL1C_S2_CD_CLS_AC_20230627T222622_TRUE_60HTE_020CC"/>
    <s v="cls_mj_l8-9_l1_2022h1_2500x1254px_16m_20220221t222031_90cc"/>
  </r>
  <r>
    <m/>
    <x v="1"/>
    <x v="1"/>
    <s v="-43.98333, 170.46678 | Zoom: 14"/>
    <b v="1"/>
    <s v="New Zealand"/>
    <x v="3"/>
    <s v="MJ"/>
    <d v="2022-02-21T00:00:00"/>
    <n v="43.5"/>
    <s v="22:20:07 UTC"/>
    <n v="86.9"/>
    <x v="2"/>
    <s v="PNG"/>
    <x v="2"/>
    <x v="2"/>
    <n v="87.300000000000011"/>
    <n v="90"/>
    <x v="1"/>
    <s v="44613L8-9_L1CDM-MLB-CLSMJ4461303 Cloudy (40%-90%)"/>
    <n v="0"/>
    <s v="20220101T223823"/>
    <n v="2022"/>
    <s v="02"/>
    <n v="21"/>
    <s v="22"/>
    <s v="20"/>
    <s v="07"/>
    <s v="CLS_MJ_2500X1254px_16m_L8-9_L1"/>
    <s v="2A_MSIL1C_S2_CD_CLS_AC_20230627T222622_TRUE_60HTE_020CC"/>
    <s v="cls_mj_l8-9_l1_2022h1_2500x1254px_16m_20220221t222007_90cc"/>
  </r>
  <r>
    <m/>
    <x v="1"/>
    <x v="1"/>
    <s v="-43.98333, 170.46678 | Zoom: 14"/>
    <b v="1"/>
    <s v="New Zealand"/>
    <x v="3"/>
    <s v="MJ"/>
    <d v="2022-02-14T00:00:00"/>
    <n v="44.3"/>
    <s v="22:14:24 UTC"/>
    <n v="58.3"/>
    <x v="2"/>
    <s v="PNG"/>
    <x v="2"/>
    <x v="2"/>
    <n v="58.3"/>
    <n v="60"/>
    <x v="1"/>
    <s v="44606L8-9_L1CDM-MLB-CLSMJ4460603 Cloudy (40%-90%)"/>
    <n v="1"/>
    <s v="20220101T223823"/>
    <n v="2022"/>
    <s v="02"/>
    <n v="14"/>
    <s v="22"/>
    <s v="14"/>
    <s v="24"/>
    <s v="CLS_MJ_2500X1254px_16m_L8-9_L1"/>
    <s v="2A_MSIL1C_S2_CD_CLS_AC_20230627T222622_TRUE_60HTE_020CC"/>
    <s v="cls_mj_l8-9_l1_2022h1_2500x1254px_16m_20220214t221424_60cc"/>
  </r>
  <r>
    <m/>
    <x v="1"/>
    <x v="1"/>
    <s v="-43.98333, 170.46678 | Zoom: 14"/>
    <b v="1"/>
    <s v="New Zealand"/>
    <x v="3"/>
    <s v="MJ"/>
    <d v="2022-02-13T00:00:00"/>
    <n v="44.6"/>
    <s v="22:20:28 UTC"/>
    <n v="1.9"/>
    <x v="2"/>
    <s v="PNG"/>
    <x v="2"/>
    <x v="2"/>
    <n v="3.45"/>
    <n v="10"/>
    <x v="0"/>
    <s v="44605L8-9_L1CDM-MLB-CLSMJ4460502 Sunny (10%-30%)"/>
    <n v="1"/>
    <s v="20220101T223823"/>
    <n v="2022"/>
    <s v="02"/>
    <n v="13"/>
    <s v="22"/>
    <s v="20"/>
    <s v="28"/>
    <s v="CLS_MJ_2500X1254px_16m_L8-9_L1"/>
    <s v="2A_MSIL1C_S2_CD_CLS_AC_20230627T222622_TRUE_60HTE_020CC"/>
    <s v="cls_mj_l8-9_l1_2022h1_2500x1254px_16m_20220213t222028_10cc"/>
  </r>
  <r>
    <m/>
    <x v="1"/>
    <x v="1"/>
    <s v="-43.98333, 170.46678 | Zoom: 14"/>
    <b v="1"/>
    <s v="New Zealand"/>
    <x v="3"/>
    <s v="MJ"/>
    <d v="2022-02-13T00:00:00"/>
    <n v="45.6"/>
    <s v="22:20:04 UTC"/>
    <n v="5"/>
    <x v="2"/>
    <s v="PNG"/>
    <x v="2"/>
    <x v="2"/>
    <n v="3.45"/>
    <n v="10"/>
    <x v="0"/>
    <s v="44605L8-9_L1CDM-MLB-CLSMJ4460502 Sunny (10%-30%)"/>
    <n v="0"/>
    <s v="20220101T223823"/>
    <n v="2022"/>
    <s v="02"/>
    <n v="13"/>
    <s v="22"/>
    <s v="20"/>
    <s v="04"/>
    <s v="CLS_MJ_2500X1254px_16m_L8-9_L1"/>
    <s v="2A_MSIL1C_S2_CD_CLS_AC_20230627T222622_TRUE_60HTE_020CC"/>
    <s v="cls_mj_l8-9_l1_2022h1_2500x1254px_16m_20220213t222004_10cc"/>
  </r>
  <r>
    <m/>
    <x v="1"/>
    <x v="1"/>
    <s v="-43.98333, 170.46678 | Zoom: 14"/>
    <b v="1"/>
    <s v="New Zealand"/>
    <x v="3"/>
    <s v="MJ"/>
    <d v="2022-02-06T00:00:00"/>
    <n v="46.4"/>
    <s v="22:14:20 UTC"/>
    <n v="57.6"/>
    <x v="2"/>
    <s v="PNG"/>
    <x v="2"/>
    <x v="2"/>
    <n v="57.6"/>
    <n v="60"/>
    <x v="1"/>
    <s v="44598L8-9_L1CDM-MLB-CLSMJ4459803 Cloudy (40%-90%)"/>
    <n v="1"/>
    <s v="20220101T223823"/>
    <n v="2022"/>
    <s v="02"/>
    <s v="06"/>
    <s v="22"/>
    <s v="14"/>
    <s v="20"/>
    <s v="CLS_MJ_2500X1254px_16m_L8-9_L1"/>
    <s v="2A_MSIL1C_S2_CD_CLS_AC_20230627T222622_TRUE_60HTE_020CC"/>
    <s v="cls_mj_l8-9_l1_2022h1_2500x1254px_16m_20220206t221420_60cc"/>
  </r>
  <r>
    <m/>
    <x v="1"/>
    <x v="1"/>
    <s v="-43.98333, 170.46678 | Zoom: 14"/>
    <b v="1"/>
    <s v="New Zealand"/>
    <x v="3"/>
    <s v="MJ"/>
    <d v="2022-02-05T00:00:00"/>
    <n v="46.6"/>
    <s v="22:20:39 UTC"/>
    <n v="81.3"/>
    <x v="2"/>
    <s v="PNG"/>
    <x v="2"/>
    <x v="2"/>
    <n v="69.45"/>
    <n v="70"/>
    <x v="1"/>
    <s v="44597L8-9_L1CDM-MLB-CLSMJ4459703 Cloudy (40%-90%)"/>
    <n v="1"/>
    <s v="20220101T223823"/>
    <n v="2022"/>
    <s v="02"/>
    <s v="05"/>
    <s v="22"/>
    <s v="20"/>
    <s v="39"/>
    <s v="CLS_MJ_2500X1254px_16m_L8-9_L1"/>
    <s v="2A_MSIL1C_S2_CD_CLS_AC_20230627T222622_TRUE_60HTE_020CC"/>
    <s v="cls_mj_l8-9_l1_2022h1_2500x1254px_16m_20220205t222039_70cc"/>
  </r>
  <r>
    <m/>
    <x v="1"/>
    <x v="1"/>
    <s v="-43.98333, 170.46678 | Zoom: 14"/>
    <b v="1"/>
    <s v="New Zealand"/>
    <x v="3"/>
    <s v="MJ"/>
    <d v="2022-02-05T00:00:00"/>
    <n v="47.5"/>
    <s v="22:20:15 UTC"/>
    <n v="57.6"/>
    <x v="2"/>
    <s v="PNG"/>
    <x v="2"/>
    <x v="2"/>
    <n v="69.45"/>
    <n v="70"/>
    <x v="1"/>
    <s v="44597L8-9_L1CDM-MLB-CLSMJ4459703 Cloudy (40%-90%)"/>
    <n v="0"/>
    <s v="20220101T223823"/>
    <n v="2022"/>
    <s v="02"/>
    <s v="05"/>
    <s v="22"/>
    <s v="20"/>
    <s v="15"/>
    <s v="CLS_MJ_2500X1254px_16m_L8-9_L1"/>
    <s v="2A_MSIL1C_S2_CD_CLS_AC_20230627T222622_TRUE_60HTE_020CC"/>
    <s v="cls_mj_l8-9_l1_2022h1_2500x1254px_16m_20220205t222015_70cc"/>
  </r>
  <r>
    <m/>
    <x v="1"/>
    <x v="1"/>
    <s v="-43.98333, 170.46678 | Zoom: 14"/>
    <b v="1"/>
    <s v="New Zealand"/>
    <x v="3"/>
    <s v="MJ"/>
    <d v="2022-01-29T00:00:00"/>
    <n v="48.3"/>
    <s v="22:14:29 UTC"/>
    <n v="70.5"/>
    <x v="2"/>
    <s v="PNG"/>
    <x v="2"/>
    <x v="2"/>
    <n v="70.5"/>
    <n v="80"/>
    <x v="1"/>
    <s v="44590L8-9_L1CDM-MLB-CLSMJ4459003 Cloudy (40%-90%)"/>
    <n v="1"/>
    <s v="20220101T223823"/>
    <n v="2022"/>
    <s v="01"/>
    <n v="29"/>
    <s v="22"/>
    <s v="14"/>
    <s v="29"/>
    <s v="CLS_MJ_2500X1254px_16m_L8-9_L1"/>
    <s v="2A_MSIL1C_S2_CD_CLS_AC_20230627T222622_TRUE_60HTE_020CC"/>
    <s v="cls_mj_l8-9_l1_2022h1_2500x1254px_16m_20220129t221429_80cc"/>
  </r>
  <r>
    <m/>
    <x v="1"/>
    <x v="1"/>
    <s v="-43.98333, 170.46678 | Zoom: 14"/>
    <b v="1"/>
    <s v="New Zealand"/>
    <x v="3"/>
    <s v="MJ"/>
    <d v="2022-01-28T00:00:00"/>
    <n v="48.5"/>
    <s v="22:20:31 UTC"/>
    <n v="31.1"/>
    <x v="2"/>
    <s v="PNG"/>
    <x v="2"/>
    <x v="2"/>
    <n v="19.850000000000001"/>
    <n v="20"/>
    <x v="0"/>
    <s v="44589L8-9_L1CDM-MLB-CLSMJ4458902 Sunny (10%-30%)"/>
    <n v="1"/>
    <s v="20220101T223823"/>
    <n v="2022"/>
    <s v="01"/>
    <n v="28"/>
    <s v="22"/>
    <s v="20"/>
    <s v="31"/>
    <s v="CLS_MJ_2500X1254px_16m_L8-9_L1"/>
    <s v="2A_MSIL1C_S2_CD_CLS_AC_20230627T222622_TRUE_60HTE_020CC"/>
    <s v="cls_mj_l8-9_l1_2022h1_2500x1254px_16m_20220128t222031_20cc"/>
  </r>
  <r>
    <m/>
    <x v="1"/>
    <x v="1"/>
    <s v="-43.98333, 170.46678 | Zoom: 14"/>
    <b v="1"/>
    <s v="New Zealand"/>
    <x v="3"/>
    <s v="MJ"/>
    <d v="2022-01-28T00:00:00"/>
    <n v="49.4"/>
    <s v="22:20:07 UTC"/>
    <n v="8.6"/>
    <x v="2"/>
    <s v="PNG"/>
    <x v="2"/>
    <x v="2"/>
    <n v="19.850000000000001"/>
    <n v="20"/>
    <x v="0"/>
    <s v="44589L8-9_L1CDM-MLB-CLSMJ4458902 Sunny (10%-30%)"/>
    <n v="0"/>
    <s v="20220101T223823"/>
    <n v="2022"/>
    <s v="01"/>
    <n v="28"/>
    <s v="22"/>
    <s v="20"/>
    <s v="07"/>
    <s v="CLS_MJ_2500X1254px_16m_L8-9_L1"/>
    <s v="2A_MSIL1C_S2_CD_CLS_AC_20230627T222622_TRUE_60HTE_020CC"/>
    <s v="cls_mj_l8-9_l1_2022h1_2500x1254px_16m_20220128t222007_20cc"/>
  </r>
  <r>
    <m/>
    <x v="1"/>
    <x v="1"/>
    <s v="-43.98333, 170.46678 | Zoom: 14"/>
    <b v="1"/>
    <s v="New Zealand"/>
    <x v="3"/>
    <s v="MJ"/>
    <d v="2022-01-21T00:00:00"/>
    <n v="50"/>
    <s v="22:14:23 UTC"/>
    <n v="73.3"/>
    <x v="2"/>
    <s v="PNG"/>
    <x v="2"/>
    <x v="2"/>
    <n v="73.3"/>
    <n v="80"/>
    <x v="1"/>
    <s v="44582L8-9_L1CDM-MLB-CLSMJ4458203 Cloudy (40%-90%)"/>
    <n v="1"/>
    <s v="20220101T223823"/>
    <n v="2022"/>
    <s v="01"/>
    <n v="21"/>
    <s v="22"/>
    <s v="14"/>
    <s v="23"/>
    <s v="CLS_MJ_2500X1254px_16m_L8-9_L1"/>
    <s v="2A_MSIL1C_S2_CD_CLS_AC_20230627T222622_TRUE_60HTE_020CC"/>
    <s v="cls_mj_l8-9_l1_2022h1_2500x1254px_16m_20220121t221423_80cc"/>
  </r>
  <r>
    <m/>
    <x v="1"/>
    <x v="1"/>
    <s v="-43.98333, 170.46678 | Zoom: 14"/>
    <b v="1"/>
    <s v="New Zealand"/>
    <x v="3"/>
    <s v="MJ"/>
    <d v="2022-01-20T00:00:00"/>
    <n v="50.3"/>
    <s v="22:20:39 UTC"/>
    <n v="29.1"/>
    <x v="2"/>
    <s v="PNG"/>
    <x v="2"/>
    <x v="2"/>
    <n v="22.35"/>
    <n v="30"/>
    <x v="0"/>
    <s v="44581L8-9_L1CDM-MLB-CLSMJ4458102 Sunny (10%-30%)"/>
    <n v="1"/>
    <s v="20220101T223823"/>
    <n v="2022"/>
    <s v="01"/>
    <n v="20"/>
    <s v="22"/>
    <s v="20"/>
    <s v="39"/>
    <s v="CLS_MJ_2500X1254px_16m_L8-9_L1"/>
    <s v="2A_MSIL1C_S2_CD_CLS_AC_20230627T222622_TRUE_60HTE_020CC"/>
    <s v="cls_mj_l8-9_l1_2022h1_2500x1254px_16m_20220120t222039_30cc"/>
  </r>
  <r>
    <m/>
    <x v="1"/>
    <x v="1"/>
    <s v="-43.98333, 170.46678 | Zoom: 14"/>
    <b v="1"/>
    <s v="New Zealand"/>
    <x v="3"/>
    <s v="MJ"/>
    <d v="2022-01-20T00:00:00"/>
    <n v="51.1"/>
    <s v="22:20:15 UT"/>
    <n v="15.6"/>
    <x v="2"/>
    <s v="PNG"/>
    <x v="2"/>
    <x v="2"/>
    <n v="22.35"/>
    <n v="30"/>
    <x v="0"/>
    <s v="44581L8-9_L1CDM-MLB-CLSMJ4458102 Sunny (10%-30%)"/>
    <n v="0"/>
    <s v="20220101T223823"/>
    <n v="2022"/>
    <s v="01"/>
    <n v="20"/>
    <s v="22"/>
    <s v="20"/>
    <s v="15"/>
    <s v="CLS_MJ_2500X1254px_16m_L8-9_L1"/>
    <s v="2A_MSIL1C_S2_CD_CLS_AC_20230627T222622_TRUE_60HTE_020CC"/>
    <s v="cls_mj_l8-9_l1_2022h1_2500x1254px_16m_20220120t222015_30cc"/>
  </r>
  <r>
    <m/>
    <x v="1"/>
    <x v="1"/>
    <s v="-43.98333, 170.46678 | Zoom: 14"/>
    <b v="1"/>
    <s v="New Zealand"/>
    <x v="3"/>
    <s v="MJ"/>
    <d v="2022-01-13T00:00:00"/>
    <n v="51.6"/>
    <s v="22:14:26 UTC"/>
    <n v="2.1"/>
    <x v="2"/>
    <s v="PNG"/>
    <x v="2"/>
    <x v="2"/>
    <n v="2.1"/>
    <n v="10"/>
    <x v="0"/>
    <s v="44574L8-9_L1CDM-MLB-CLSMJ4457402 Sunny (10%-30%)"/>
    <n v="1"/>
    <s v="20220101T223823"/>
    <n v="2022"/>
    <s v="01"/>
    <n v="13"/>
    <s v="22"/>
    <s v="14"/>
    <s v="26"/>
    <s v="CLS_MJ_2500X1254px_16m_L8-9_L1"/>
    <s v="2A_MSIL1C_S2_CD_CLS_AC_20230627T222622_TRUE_60HTE_020CC"/>
    <s v="cls_mj_l8-9_l1_2022h1_2500x1254px_16m_20220113t221426_10cc"/>
  </r>
  <r>
    <m/>
    <x v="1"/>
    <x v="1"/>
    <s v="-43.98333, 170.46678 | Zoom: 14"/>
    <b v="1"/>
    <s v="New Zealand"/>
    <x v="3"/>
    <s v="MJ"/>
    <d v="2022-01-12T00:00:00"/>
    <n v="51.8"/>
    <s v="22:20:37 UTC"/>
    <n v="11.5"/>
    <x v="2"/>
    <s v="PNG"/>
    <x v="2"/>
    <x v="2"/>
    <n v="14.35"/>
    <n v="20"/>
    <x v="0"/>
    <s v="44573L8-9_L1CDM-MLB-CLSMJ4457302 Sunny (10%-30%)"/>
    <n v="1"/>
    <s v="20220101T223823"/>
    <n v="2022"/>
    <s v="01"/>
    <n v="12"/>
    <s v="22"/>
    <s v="20"/>
    <s v="37"/>
    <s v="CLS_MJ_2500X1254px_16m_L8-9_L1"/>
    <s v="2A_MSIL1C_S2_CD_CLS_AC_20230627T222622_TRUE_60HTE_020CC"/>
    <s v="cls_mj_l8-9_l1_2022h1_2500x1254px_16m_20220112t222037_20cc"/>
  </r>
  <r>
    <m/>
    <x v="1"/>
    <x v="1"/>
    <s v="-43.98333, 170.46678 | Zoom: 14"/>
    <b v="1"/>
    <s v="New Zealand"/>
    <x v="3"/>
    <s v="MJ"/>
    <d v="2022-01-12T00:00:00"/>
    <n v="52.7"/>
    <s v="22:20:13 UTC"/>
    <n v="17.2"/>
    <x v="2"/>
    <s v="PNG"/>
    <x v="2"/>
    <x v="2"/>
    <n v="14.35"/>
    <n v="20"/>
    <x v="0"/>
    <s v="44573L8-9_L1CDM-MLB-CLSMJ4457302 Sunny (10%-30%)"/>
    <n v="0"/>
    <s v="20220101T223823"/>
    <n v="2022"/>
    <s v="01"/>
    <n v="12"/>
    <s v="22"/>
    <s v="20"/>
    <s v="13"/>
    <s v="CLS_MJ_2500X1254px_16m_L8-9_L1"/>
    <s v="2A_MSIL1C_S2_CD_CLS_AC_20230627T222622_TRUE_60HTE_020CC"/>
    <s v="cls_mj_l8-9_l1_2022h1_2500x1254px_16m_20220112t222013_20cc"/>
  </r>
  <r>
    <m/>
    <x v="1"/>
    <x v="1"/>
    <s v="-43.98333, 170.46678 | Zoom: 14"/>
    <b v="1"/>
    <s v="New Zealand"/>
    <x v="3"/>
    <s v="MJ"/>
    <d v="2022-01-05T00:00:00"/>
    <n v="53"/>
    <s v="22:14:27 UTC"/>
    <n v="76.900000000000006"/>
    <x v="2"/>
    <s v="PNG"/>
    <x v="2"/>
    <x v="2"/>
    <n v="76.900000000000006"/>
    <n v="80"/>
    <x v="1"/>
    <s v="44566L8-9_L1CDM-MLB-CLSMJ4456603 Cloudy (40%-90%)"/>
    <n v="1"/>
    <s v="20220101T223823"/>
    <n v="2022"/>
    <s v="01"/>
    <s v="05"/>
    <s v="22"/>
    <s v="14"/>
    <s v="27"/>
    <s v="CLS_MJ_2500X1254px_16m_L8-9_L1"/>
    <s v="2A_MSIL1C_S2_CD_CLS_AC_20230627T222622_TRUE_60HTE_020CC"/>
    <s v="cls_mj_l8-9_l1_2022h1_2500x1254px_16m_20220105t221427_80cc"/>
  </r>
  <r>
    <m/>
    <x v="1"/>
    <x v="1"/>
    <s v="-43.98333, 170.46678 | Zoom: 14"/>
    <b v="1"/>
    <s v="New Zealand"/>
    <x v="3"/>
    <s v="MJ"/>
    <d v="2022-01-04T00:00:00"/>
    <n v="53.1"/>
    <s v="22:20:39 UTC"/>
    <n v="18.8"/>
    <x v="2"/>
    <s v="PNG"/>
    <x v="2"/>
    <x v="2"/>
    <n v="27.15"/>
    <n v="30"/>
    <x v="0"/>
    <s v="44565L8-9_L1CDM-MLB-CLSMJ4456502 Sunny (10%-30%)"/>
    <n v="1"/>
    <s v="20220101T223823"/>
    <n v="2022"/>
    <s v="01"/>
    <s v="04"/>
    <s v="22"/>
    <s v="20"/>
    <s v="39"/>
    <s v="CLS_MJ_2500X1254px_16m_L8-9_L1"/>
    <s v="2A_MSIL1C_S2_CD_CLS_AC_20230627T222622_TRUE_60HTE_020CC"/>
    <s v="cls_mj_l8-9_l1_2022h1_2500x1254px_16m_20220104t222039_30cc"/>
  </r>
  <r>
    <m/>
    <x v="1"/>
    <x v="1"/>
    <s v="-43.98333, 170.46678 | Zoom: 14"/>
    <b v="1"/>
    <s v="New Zealand"/>
    <x v="3"/>
    <s v="MJ"/>
    <d v="2022-01-04T00:00:00"/>
    <n v="54"/>
    <s v="22:20:15 UTC"/>
    <n v="35.5"/>
    <x v="2"/>
    <s v="PNG"/>
    <x v="2"/>
    <x v="2"/>
    <n v="27.15"/>
    <n v="30"/>
    <x v="0"/>
    <s v="44565L8-9_L1CDM-MLB-CLSMJ4456502 Sunny (10%-30%)"/>
    <n v="0"/>
    <s v="20220101T223823"/>
    <n v="2022"/>
    <s v="01"/>
    <s v="04"/>
    <s v="22"/>
    <s v="20"/>
    <s v="15"/>
    <s v="CLS_MJ_2500X1254px_16m_L8-9_L1"/>
    <s v="2A_MSIL1C_S2_CD_CLS_AC_20230627T222622_TRUE_60HTE_020CC"/>
    <s v="cls_mj_l8-9_l1_2022h1_2500x1254px_16m_20220104t222015_30cc"/>
  </r>
  <r>
    <m/>
    <x v="1"/>
    <x v="1"/>
    <s v="-36.36.829, 174.91007 | Zoom: 13"/>
    <b v="1"/>
    <s v="New Zealand"/>
    <x v="2"/>
    <s v="HG"/>
    <d v="2023-06-26T00:00:00"/>
    <n v="21.2"/>
    <s v="22:05:34 UTC"/>
    <n v="65.400000000000006"/>
    <x v="2"/>
    <s v="PNG"/>
    <x v="2"/>
    <x v="0"/>
    <n v="74.95"/>
    <n v="80"/>
    <x v="1"/>
    <s v="45103L8-9_L1CDM-MLB-CLSHG4510303 Cloudy (40%-90%)"/>
    <n v="1"/>
    <s v="20220103T222610"/>
    <n v="2023"/>
    <s v="06"/>
    <n v="26"/>
    <s v="22"/>
    <s v="05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26T00:00:00"/>
    <n v="22.6"/>
    <s v="22:05:10 UTC"/>
    <n v="84.5"/>
    <x v="2"/>
    <s v="PNG"/>
    <x v="2"/>
    <x v="0"/>
    <n v="74.95"/>
    <n v="80"/>
    <x v="1"/>
    <s v="45103L8-9_L1CDM-MLB-CLSHG4510303 Cloudy (40%-90%)"/>
    <n v="0"/>
    <s v="20220103T222610"/>
    <n v="2023"/>
    <s v="06"/>
    <n v="26"/>
    <s v="22"/>
    <s v="05"/>
    <s v="1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25T00:00:00"/>
    <n v="21.2"/>
    <s v="22:11:32 UTC"/>
    <n v="42"/>
    <x v="2"/>
    <s v="PNG"/>
    <x v="2"/>
    <x v="0"/>
    <n v="37.25"/>
    <n v="40"/>
    <x v="1"/>
    <s v="45102L8-9_L1CDM-MLB-CLSHG4510203 Cloudy (40%-90%)"/>
    <n v="1"/>
    <s v="20220103T222610"/>
    <n v="2023"/>
    <s v="06"/>
    <n v="25"/>
    <s v="22"/>
    <s v="11"/>
    <s v="3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25T00:00:00"/>
    <n v="22.6"/>
    <s v="22:11:08 UTC"/>
    <n v="32.5"/>
    <x v="2"/>
    <s v="PNG"/>
    <x v="2"/>
    <x v="0"/>
    <n v="37.25"/>
    <n v="40"/>
    <x v="1"/>
    <s v="45102L8-9_L1CDM-MLB-CLSHG4510203 Cloudy (40%-90%)"/>
    <n v="0"/>
    <s v="20220103T222610"/>
    <n v="2023"/>
    <s v="06"/>
    <n v="25"/>
    <s v="22"/>
    <s v="11"/>
    <s v="0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18T00:00:00"/>
    <n v="21.3"/>
    <s v="22:05:21 UTC"/>
    <n v="35.799999999999997"/>
    <x v="2"/>
    <s v="PNG"/>
    <x v="2"/>
    <x v="0"/>
    <n v="29.299999999999997"/>
    <n v="30"/>
    <x v="0"/>
    <s v="45095L8-9_L1CDM-MLB-CLSHG4509502 Sunny (10%-30%)"/>
    <n v="1"/>
    <s v="20220103T222610"/>
    <n v="2023"/>
    <s v="06"/>
    <n v="18"/>
    <s v="22"/>
    <s v="05"/>
    <s v="2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18T00:00:00"/>
    <n v="22.7"/>
    <s v="22:04:57 UTC"/>
    <n v="22.8"/>
    <x v="2"/>
    <s v="PNG"/>
    <x v="2"/>
    <x v="0"/>
    <n v="29.299999999999997"/>
    <n v="30"/>
    <x v="0"/>
    <s v="45095L8-9_L1CDM-MLB-CLSHG4509502 Sunny (10%-30%)"/>
    <n v="0"/>
    <s v="20220103T222610"/>
    <n v="2023"/>
    <s v="06"/>
    <n v="18"/>
    <s v="22"/>
    <s v="04"/>
    <s v="5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17T00:00:00"/>
    <n v="21.4"/>
    <s v="22:11:41 UTC"/>
    <n v="19.3"/>
    <x v="2"/>
    <s v="PNG"/>
    <x v="2"/>
    <x v="0"/>
    <n v="26.200000000000003"/>
    <n v="30"/>
    <x v="0"/>
    <s v="45094L8-9_L1CDM-MLB-CLSHG4509402 Sunny (10%-30%)"/>
    <n v="1"/>
    <s v="20220103T222610"/>
    <n v="2023"/>
    <s v="06"/>
    <n v="17"/>
    <s v="22"/>
    <s v="11"/>
    <s v="4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17T00:00:00"/>
    <n v="22.7"/>
    <s v="22:11:17 UT"/>
    <n v="33.1"/>
    <x v="2"/>
    <s v="PNG"/>
    <x v="2"/>
    <x v="0"/>
    <n v="26.200000000000003"/>
    <n v="30"/>
    <x v="0"/>
    <s v="45094L8-9_L1CDM-MLB-CLSHG4509402 Sunny (10%-30%)"/>
    <n v="0"/>
    <s v="20220103T222610"/>
    <n v="2023"/>
    <s v="06"/>
    <n v="17"/>
    <s v="22"/>
    <s v="11"/>
    <s v="1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10T00:00:00"/>
    <n v="21.9"/>
    <s v="22:05:27 UTC"/>
    <n v="3.8"/>
    <x v="2"/>
    <s v="PNG"/>
    <x v="2"/>
    <x v="0"/>
    <n v="3.5999999999999996"/>
    <n v="10"/>
    <x v="0"/>
    <s v="45087L8-9_L1CDM-MLB-CLSHG4508702 Sunny (10%-30%)"/>
    <n v="1"/>
    <s v="20220103T222610"/>
    <n v="2023"/>
    <s v="06"/>
    <n v="10"/>
    <s v="22"/>
    <s v="05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10T00:00:00"/>
    <n v="23.2"/>
    <s v="22:05:03 UTC"/>
    <n v="3.4"/>
    <x v="2"/>
    <s v="PNG"/>
    <x v="2"/>
    <x v="0"/>
    <n v="3.5999999999999996"/>
    <n v="10"/>
    <x v="0"/>
    <s v="45087L8-9_L1CDM-MLB-CLSHG4508702 Sunny (10%-30%)"/>
    <n v="0"/>
    <s v="20220103T222610"/>
    <n v="2023"/>
    <s v="06"/>
    <n v="10"/>
    <s v="22"/>
    <s v="05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09T00:00:00"/>
    <n v="22"/>
    <s v="22:11:36 UTC"/>
    <n v="1.7"/>
    <x v="2"/>
    <s v="PNG"/>
    <x v="2"/>
    <x v="0"/>
    <n v="2.85"/>
    <n v="10"/>
    <x v="0"/>
    <s v="45086L8-9_L1CDM-MLB-CLSHG4508602 Sunny (10%-30%)"/>
    <n v="1"/>
    <s v="20220103T222610"/>
    <n v="2023"/>
    <s v="06"/>
    <s v="09"/>
    <s v="22"/>
    <s v="11"/>
    <s v="3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09T00:00:00"/>
    <n v="23.3"/>
    <s v="22:11:12 UTC"/>
    <n v="4"/>
    <x v="2"/>
    <s v="PNG"/>
    <x v="2"/>
    <x v="0"/>
    <n v="2.85"/>
    <n v="10"/>
    <x v="0"/>
    <s v="45086L8-9_L1CDM-MLB-CLSHG4508602 Sunny (10%-30%)"/>
    <n v="0"/>
    <s v="20220103T222610"/>
    <n v="2023"/>
    <s v="06"/>
    <s v="09"/>
    <s v="22"/>
    <s v="11"/>
    <s v="1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02T00:00:00"/>
    <n v="22.7"/>
    <s v="22:05:29 UTC"/>
    <n v="14.8"/>
    <x v="2"/>
    <s v="PNG"/>
    <x v="2"/>
    <x v="0"/>
    <n v="11.8"/>
    <n v="20"/>
    <x v="0"/>
    <s v="45079L8-9_L1CDM-MLB-CLSHG4507902 Sunny (10%-30%)"/>
    <n v="1"/>
    <s v="20220103T222610"/>
    <n v="2023"/>
    <s v="06"/>
    <s v="02"/>
    <s v="22"/>
    <s v="05"/>
    <s v="2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02T00:00:00"/>
    <n v="24.1"/>
    <s v="22:05:05 UTC"/>
    <n v="8.8000000000000007"/>
    <x v="2"/>
    <s v="PNG"/>
    <x v="2"/>
    <x v="0"/>
    <n v="11.8"/>
    <n v="20"/>
    <x v="0"/>
    <s v="45079L8-9_L1CDM-MLB-CLSHG4507902 Sunny (10%-30%)"/>
    <n v="0"/>
    <s v="20220103T222610"/>
    <n v="2023"/>
    <s v="06"/>
    <s v="02"/>
    <s v="22"/>
    <s v="05"/>
    <s v="0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01T00:00:00"/>
    <n v="22.9"/>
    <s v="22:11:31 UTC"/>
    <n v="52.4"/>
    <x v="2"/>
    <s v="PNG"/>
    <x v="2"/>
    <x v="0"/>
    <n v="49.4"/>
    <n v="50"/>
    <x v="1"/>
    <s v="45078L8-9_L1CDM-MLB-CLSHG4507803 Cloudy (40%-90%)"/>
    <n v="1"/>
    <s v="20220103T222610"/>
    <n v="2023"/>
    <s v="06"/>
    <s v="01"/>
    <s v="22"/>
    <s v="11"/>
    <s v="3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6-01T00:00:00"/>
    <n v="24.2"/>
    <s v="22:11:07 UTC"/>
    <n v="46.4"/>
    <x v="2"/>
    <s v="PNG"/>
    <x v="2"/>
    <x v="0"/>
    <n v="49.4"/>
    <n v="50"/>
    <x v="1"/>
    <s v="45078L8-9_L1CDM-MLB-CLSHG4507803 Cloudy (40%-90%)"/>
    <n v="0"/>
    <s v="20220103T222610"/>
    <n v="2023"/>
    <s v="06"/>
    <s v="01"/>
    <s v="22"/>
    <s v="11"/>
    <s v="0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25T00:00:00"/>
    <n v="23.9"/>
    <s v="22:05:20 UTC"/>
    <n v="13.3"/>
    <x v="2"/>
    <s v="PNG"/>
    <x v="2"/>
    <x v="0"/>
    <n v="10.9"/>
    <n v="20"/>
    <x v="0"/>
    <s v="45071L8-9_L1CDM-MLB-CLSHG4507102 Sunny (10%-30%)"/>
    <n v="1"/>
    <s v="20220103T222610"/>
    <n v="2023"/>
    <s v="05"/>
    <n v="25"/>
    <s v="22"/>
    <s v="05"/>
    <s v="2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25T00:00:00"/>
    <n v="25.2"/>
    <s v="22:04:56 UTC"/>
    <n v="8.5"/>
    <x v="2"/>
    <s v="PNG"/>
    <x v="2"/>
    <x v="0"/>
    <n v="10.9"/>
    <n v="20"/>
    <x v="0"/>
    <s v="45071L8-9_L1CDM-MLB-CLSHG4507102 Sunny (10%-30%)"/>
    <n v="0"/>
    <s v="20220103T222610"/>
    <n v="2023"/>
    <s v="05"/>
    <n v="25"/>
    <s v="22"/>
    <s v="04"/>
    <s v="5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24T00:00:00"/>
    <n v="24.1"/>
    <s v="22:11:41 UTC"/>
    <n v="4.7"/>
    <x v="2"/>
    <s v="PNG"/>
    <x v="2"/>
    <x v="0"/>
    <n v="3.6500000000000004"/>
    <n v="10"/>
    <x v="0"/>
    <s v="45070L8-9_L1CDM-MLB-CLSHG4507002 Sunny (10%-30%)"/>
    <n v="1"/>
    <s v="20220103T222610"/>
    <n v="2023"/>
    <s v="05"/>
    <n v="24"/>
    <s v="22"/>
    <s v="11"/>
    <s v="4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24T00:00:00"/>
    <n v="25.4"/>
    <s v="22:11:17 UTC"/>
    <n v="2.6"/>
    <x v="2"/>
    <s v="PNG"/>
    <x v="2"/>
    <x v="0"/>
    <n v="3.6500000000000004"/>
    <n v="10"/>
    <x v="0"/>
    <s v="45070L8-9_L1CDM-MLB-CLSHG4507002 Sunny (10%-30%)"/>
    <n v="0"/>
    <s v="20220103T222610"/>
    <n v="2023"/>
    <s v="05"/>
    <n v="24"/>
    <s v="22"/>
    <s v="11"/>
    <s v="1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17T00:00:00"/>
    <n v="25.4"/>
    <s v="22:05:36 UTC"/>
    <n v="90.4"/>
    <x v="2"/>
    <s v="PNG"/>
    <x v="2"/>
    <x v="0"/>
    <n v="85.45"/>
    <n v="90"/>
    <x v="1"/>
    <s v="45063L8-9_L1CDM-MLB-CLSHG4506303 Cloudy (40%-90%)"/>
    <n v="1"/>
    <s v="20220103T222610"/>
    <n v="2023"/>
    <s v="05"/>
    <n v="17"/>
    <s v="22"/>
    <s v="05"/>
    <s v="3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17T00:00:00"/>
    <n v="26.8"/>
    <s v="22:05:13 UTC"/>
    <n v="80.5"/>
    <x v="2"/>
    <s v="PNG"/>
    <x v="2"/>
    <x v="0"/>
    <n v="85.45"/>
    <n v="90"/>
    <x v="1"/>
    <s v="45063L8-9_L1CDM-MLB-CLSHG4506303 Cloudy (40%-90%)"/>
    <n v="0"/>
    <s v="20220103T222610"/>
    <n v="2023"/>
    <s v="05"/>
    <n v="17"/>
    <s v="22"/>
    <s v="05"/>
    <s v="1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16T00:00:00"/>
    <n v="25.6"/>
    <s v="22:11:28 UTC"/>
    <n v="21"/>
    <x v="2"/>
    <s v="PNG"/>
    <x v="2"/>
    <x v="0"/>
    <n v="16.25"/>
    <n v="20"/>
    <x v="0"/>
    <s v="45062L8-9_L1CDM-MLB-CLSHG4506202 Sunny (10%-30%)"/>
    <n v="1"/>
    <s v="20220103T222610"/>
    <n v="2023"/>
    <s v="05"/>
    <n v="16"/>
    <s v="22"/>
    <s v="11"/>
    <s v="2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16T00:00:00"/>
    <n v="26.9"/>
    <s v="22:11:04 UTC"/>
    <n v="11.5"/>
    <x v="2"/>
    <s v="PNG"/>
    <x v="2"/>
    <x v="0"/>
    <n v="16.25"/>
    <n v="20"/>
    <x v="0"/>
    <s v="45062L8-9_L1CDM-MLB-CLSHG4506202 Sunny (10%-30%)"/>
    <n v="0"/>
    <s v="20220103T222610"/>
    <n v="2023"/>
    <s v="05"/>
    <n v="16"/>
    <s v="22"/>
    <s v="11"/>
    <s v="0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09T00:00:00"/>
    <n v="27.1"/>
    <s v="22:05:22 UTC"/>
    <n v="43.1"/>
    <x v="2"/>
    <s v="PNG"/>
    <x v="2"/>
    <x v="0"/>
    <n v="34.700000000000003"/>
    <n v="40"/>
    <x v="1"/>
    <s v="45055L8-9_L1CDM-MLB-CLSHG4505503 Cloudy (40%-90%)"/>
    <n v="1"/>
    <s v="20220103T222610"/>
    <n v="2023"/>
    <s v="05"/>
    <s v="09"/>
    <s v="22"/>
    <s v="05"/>
    <s v="2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09T00:00:00"/>
    <n v="28.4"/>
    <s v="22:04:58 UTC"/>
    <n v="26.3"/>
    <x v="2"/>
    <s v="PNG"/>
    <x v="2"/>
    <x v="0"/>
    <n v="34.700000000000003"/>
    <n v="40"/>
    <x v="1"/>
    <s v="45055L8-9_L1CDM-MLB-CLSHG4505503 Cloudy (40%-90%)"/>
    <n v="0"/>
    <s v="20220103T222610"/>
    <n v="2023"/>
    <s v="05"/>
    <s v="09"/>
    <s v="22"/>
    <s v="04"/>
    <s v="5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08T00:00:00"/>
    <n v="27.4"/>
    <s v="22:11:51 UTC"/>
    <n v="100"/>
    <x v="2"/>
    <s v="PNG"/>
    <x v="2"/>
    <x v="0"/>
    <n v="100"/>
    <n v="100"/>
    <x v="2"/>
    <s v="45054L8-9_L1CDM-MLB-CLSHG4505404 Overcast (100%)"/>
    <n v="1"/>
    <s v="20220103T222610"/>
    <n v="2023"/>
    <s v="05"/>
    <s v="08"/>
    <s v="22"/>
    <s v="11"/>
    <s v="5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08T00:00:00"/>
    <n v="28.7"/>
    <s v="22:11:28 UTC"/>
    <n v="100"/>
    <x v="2"/>
    <s v="PNG"/>
    <x v="2"/>
    <x v="0"/>
    <n v="100"/>
    <n v="100"/>
    <x v="2"/>
    <s v="45054L8-9_L1CDM-MLB-CLSHG4505404 Overcast (100%)"/>
    <n v="0"/>
    <s v="20220103T222610"/>
    <n v="2023"/>
    <s v="05"/>
    <s v="08"/>
    <s v="22"/>
    <s v="11"/>
    <s v="2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01T00:00:00"/>
    <n v="29.1"/>
    <s v="22:05:44 UTC"/>
    <n v="76.3"/>
    <x v="2"/>
    <s v="PNG"/>
    <x v="2"/>
    <x v="0"/>
    <n v="65.05"/>
    <n v="70"/>
    <x v="1"/>
    <s v="45047L8-9_L1CDM-MLB-CLSHG4504703 Cloudy (40%-90%)"/>
    <n v="1"/>
    <s v="20220103T222610"/>
    <n v="2023"/>
    <s v="05"/>
    <s v="01"/>
    <s v="22"/>
    <s v="05"/>
    <s v="4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5-01T00:00:00"/>
    <n v="30.4"/>
    <s v="22:05:20 UTC"/>
    <n v="53.8"/>
    <x v="2"/>
    <s v="PNG"/>
    <x v="2"/>
    <x v="0"/>
    <n v="65.05"/>
    <n v="70"/>
    <x v="1"/>
    <s v="45047L8-9_L1CDM-MLB-CLSHG4504703 Cloudy (40%-90%)"/>
    <n v="0"/>
    <s v="20220103T222610"/>
    <n v="2023"/>
    <s v="05"/>
    <s v="01"/>
    <s v="22"/>
    <s v="05"/>
    <s v="2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30T00:00:00"/>
    <n v="29.3"/>
    <s v="22:11:41 UTC"/>
    <n v="41.5"/>
    <x v="2"/>
    <s v="PNG"/>
    <x v="2"/>
    <x v="0"/>
    <n v="68"/>
    <n v="70"/>
    <x v="1"/>
    <s v="45046L8-9_L1CDM-MLB-CLSHG4504603 Cloudy (40%-90%)"/>
    <n v="1"/>
    <s v="20220103T222610"/>
    <n v="2023"/>
    <s v="04"/>
    <n v="30"/>
    <s v="22"/>
    <s v="11"/>
    <s v="4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30T00:00:00"/>
    <n v="30.6"/>
    <s v="22:11:17 UTC"/>
    <n v="94.5"/>
    <x v="2"/>
    <s v="PNG"/>
    <x v="2"/>
    <x v="0"/>
    <n v="68"/>
    <n v="70"/>
    <x v="1"/>
    <s v="45046L8-9_L1CDM-MLB-CLSHG4504603 Cloudy (40%-90%)"/>
    <n v="0"/>
    <s v="20220103T222610"/>
    <n v="2023"/>
    <s v="04"/>
    <n v="30"/>
    <s v="22"/>
    <s v="11"/>
    <s v="1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23T00:00:00"/>
    <n v="31.1"/>
    <s v="22:05:33 UTC"/>
    <n v="22.9"/>
    <x v="2"/>
    <s v="PNG"/>
    <x v="2"/>
    <x v="0"/>
    <n v="31.95"/>
    <n v="40"/>
    <x v="1"/>
    <s v="45039L8-9_L1CDM-MLB-CLSHG4503903 Cloudy (40%-90%)"/>
    <n v="1"/>
    <s v="20220103T222610"/>
    <n v="2023"/>
    <s v="04"/>
    <n v="23"/>
    <s v="22"/>
    <s v="05"/>
    <s v="3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23T00:00:00"/>
    <n v="32.4"/>
    <s v="22:05:09 UTC"/>
    <n v="41"/>
    <x v="2"/>
    <s v="PNG"/>
    <x v="2"/>
    <x v="0"/>
    <n v="31.95"/>
    <n v="40"/>
    <x v="1"/>
    <s v="45039L8-9_L1CDM-MLB-CLSHG4503903 Cloudy (40%-90%)"/>
    <n v="0"/>
    <s v="20220103T222610"/>
    <n v="2023"/>
    <s v="04"/>
    <n v="23"/>
    <s v="22"/>
    <s v="05"/>
    <s v="0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22T00:00:00"/>
    <n v="31.4"/>
    <s v="22:12:03 UTC"/>
    <n v="89.5"/>
    <x v="2"/>
    <s v="PNG"/>
    <x v="2"/>
    <x v="0"/>
    <n v="91.65"/>
    <n v="100"/>
    <x v="2"/>
    <s v="45038L8-9_L1CDM-MLB-CLSHG4503804 Overcast (100%)"/>
    <n v="1"/>
    <s v="20220103T222610"/>
    <n v="2023"/>
    <s v="04"/>
    <n v="22"/>
    <s v="22"/>
    <s v="12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22T00:00:00"/>
    <n v="32.700000000000003"/>
    <s v="22:11:39 UTC"/>
    <n v="93.8"/>
    <x v="2"/>
    <s v="PNG"/>
    <x v="2"/>
    <x v="0"/>
    <n v="91.65"/>
    <n v="100"/>
    <x v="2"/>
    <s v="45038L8-9_L1CDM-MLB-CLSHG4503804 Overcast (100%)"/>
    <n v="0"/>
    <s v="20220103T222610"/>
    <n v="2023"/>
    <s v="04"/>
    <n v="22"/>
    <s v="22"/>
    <s v="11"/>
    <s v="3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15T00:00:00"/>
    <n v="33.299999999999997"/>
    <s v="22:05:52 UTC"/>
    <n v="100"/>
    <x v="2"/>
    <s v="PNG"/>
    <x v="2"/>
    <x v="0"/>
    <n v="100"/>
    <n v="100"/>
    <x v="2"/>
    <s v="45031L8-9_L1CDM-MLB-CLSHG4503104 Overcast (100%)"/>
    <n v="1"/>
    <s v="20220103T222610"/>
    <n v="2023"/>
    <s v="04"/>
    <n v="15"/>
    <s v="22"/>
    <s v="05"/>
    <s v="5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15T00:00:00"/>
    <n v="34.6"/>
    <s v="22:05:28 UTC"/>
    <n v="100"/>
    <x v="2"/>
    <s v="PNG"/>
    <x v="2"/>
    <x v="0"/>
    <n v="100"/>
    <n v="100"/>
    <x v="2"/>
    <s v="45031L8-9_L1CDM-MLB-CLSHG4503104 Overcast (100%)"/>
    <n v="0"/>
    <s v="20220103T222610"/>
    <n v="2023"/>
    <s v="04"/>
    <n v="15"/>
    <s v="22"/>
    <s v="05"/>
    <s v="2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14T00:00:00"/>
    <n v="33.5"/>
    <s v="22:11:46 UTC"/>
    <n v="53.6"/>
    <x v="2"/>
    <s v="PNG"/>
    <x v="2"/>
    <x v="0"/>
    <n v="76.8"/>
    <n v="80"/>
    <x v="1"/>
    <s v="45030L8-9_L1CDM-MLB-CLSHG4503003 Cloudy (40%-90%)"/>
    <n v="1"/>
    <s v="20220103T222610"/>
    <n v="2023"/>
    <s v="04"/>
    <n v="14"/>
    <s v="22"/>
    <s v="11"/>
    <s v="4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14T00:00:00"/>
    <n v="34.799999999999997"/>
    <s v="22:11:22 UTC"/>
    <n v="100"/>
    <x v="2"/>
    <s v="PNG"/>
    <x v="2"/>
    <x v="0"/>
    <n v="76.8"/>
    <n v="80"/>
    <x v="1"/>
    <s v="45030L8-9_L1CDM-MLB-CLSHG4503003 Cloudy (40%-90%)"/>
    <n v="0"/>
    <s v="20220103T222610"/>
    <n v="2023"/>
    <s v="04"/>
    <n v="14"/>
    <s v="22"/>
    <s v="11"/>
    <s v="2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07T00:00:00"/>
    <n v="35.5"/>
    <s v="22:05:40 UTC"/>
    <n v="28.6"/>
    <x v="2"/>
    <s v="PNG"/>
    <x v="2"/>
    <x v="0"/>
    <n v="28.6"/>
    <n v="30"/>
    <x v="0"/>
    <s v="45023L8-9_L1CDM-MLB-CLSHG4502302 Sunny (10%-30%)"/>
    <n v="1"/>
    <s v="20220103T222610"/>
    <n v="2023"/>
    <s v="04"/>
    <s v="07"/>
    <s v="22"/>
    <s v="05"/>
    <s v="4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06T00:00:00"/>
    <n v="35.799999999999997"/>
    <s v="22:12:09 UTC"/>
    <n v="22.9"/>
    <x v="2"/>
    <s v="PNG"/>
    <x v="2"/>
    <x v="0"/>
    <n v="51.8"/>
    <n v="60"/>
    <x v="1"/>
    <s v="45022L8-9_L1CDM-MLB-CLSHG4502203 Cloudy (40%-90%)"/>
    <n v="1"/>
    <s v="20220103T222610"/>
    <n v="2023"/>
    <s v="04"/>
    <s v="06"/>
    <s v="22"/>
    <s v="12"/>
    <s v="0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4-06T00:00:00"/>
    <n v="37"/>
    <s v="22:11:45 UTC"/>
    <n v="80.7"/>
    <x v="2"/>
    <s v="PNG"/>
    <x v="2"/>
    <x v="0"/>
    <n v="51.8"/>
    <n v="60"/>
    <x v="1"/>
    <s v="45022L8-9_L1CDM-MLB-CLSHG4502203 Cloudy (40%-90%)"/>
    <n v="0"/>
    <s v="20220103T222610"/>
    <n v="2023"/>
    <s v="04"/>
    <s v="06"/>
    <s v="22"/>
    <s v="11"/>
    <s v="4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30T00:00:00"/>
    <n v="37.700000000000003"/>
    <s v="22:05:59 UTC"/>
    <n v="11.1"/>
    <x v="2"/>
    <s v="PNG"/>
    <x v="2"/>
    <x v="0"/>
    <n v="17.45"/>
    <n v="20"/>
    <x v="0"/>
    <s v="45015L8-9_L1CDM-MLB-CLSHG4501502 Sunny (10%-30%)"/>
    <n v="1"/>
    <s v="20220103T222610"/>
    <n v="2023"/>
    <s v="03"/>
    <n v="30"/>
    <s v="22"/>
    <s v="05"/>
    <s v="5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30T00:00:00"/>
    <n v="38.9"/>
    <s v="22:05:35 UTC"/>
    <n v="23.8"/>
    <x v="2"/>
    <s v="PNG"/>
    <x v="2"/>
    <x v="0"/>
    <n v="17.45"/>
    <n v="20"/>
    <x v="0"/>
    <s v="45015L8-9_L1CDM-MLB-CLSHG4501502 Sunny (10%-30%)"/>
    <n v="0"/>
    <s v="20220103T222610"/>
    <n v="2023"/>
    <s v="03"/>
    <n v="30"/>
    <s v="22"/>
    <s v="05"/>
    <s v="3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29T00:00:00"/>
    <n v="38"/>
    <s v="22:12:01 UTC"/>
    <n v="17.899999999999999"/>
    <x v="2"/>
    <s v="PNG"/>
    <x v="2"/>
    <x v="0"/>
    <n v="24.299999999999997"/>
    <n v="30"/>
    <x v="0"/>
    <s v="45014L8-9_L1CDM-MLB-CLSHG4501402 Sunny (10%-30%)"/>
    <n v="1"/>
    <s v="20220103T222610"/>
    <n v="2023"/>
    <s v="03"/>
    <n v="29"/>
    <s v="22"/>
    <s v="12"/>
    <s v="0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29T00:00:00"/>
    <n v="39.200000000000003"/>
    <s v="22:11:37 UTC"/>
    <n v="30.7"/>
    <x v="2"/>
    <s v="PNG"/>
    <x v="2"/>
    <x v="0"/>
    <n v="24.299999999999997"/>
    <n v="30"/>
    <x v="0"/>
    <s v="45014L8-9_L1CDM-MLB-CLSHG4501402 Sunny (10%-30%)"/>
    <n v="0"/>
    <s v="20220103T222610"/>
    <n v="2023"/>
    <s v="03"/>
    <n v="29"/>
    <s v="22"/>
    <s v="11"/>
    <s v="3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22T00:00:00"/>
    <n v="39.9"/>
    <s v="22:05:52 UTC"/>
    <n v="4.2"/>
    <x v="2"/>
    <s v="PNG"/>
    <x v="2"/>
    <x v="0"/>
    <n v="6.5500000000000007"/>
    <n v="10"/>
    <x v="0"/>
    <s v="45007L8-9_L1CDM-MLB-CLSHG4500702 Sunny (10%-30%)"/>
    <n v="1"/>
    <s v="20220103T222610"/>
    <n v="2023"/>
    <s v="03"/>
    <n v="22"/>
    <s v="22"/>
    <s v="05"/>
    <s v="5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22T00:00:00"/>
    <n v="41.1"/>
    <s v="22:05:28 UTC"/>
    <n v="8.9"/>
    <x v="2"/>
    <s v="PNG"/>
    <x v="2"/>
    <x v="0"/>
    <n v="6.5500000000000007"/>
    <n v="10"/>
    <x v="0"/>
    <s v="45007L8-9_L1CDM-MLB-CLSHG4500702 Sunny (10%-30%)"/>
    <n v="0"/>
    <s v="20220103T222610"/>
    <n v="2023"/>
    <s v="03"/>
    <n v="22"/>
    <s v="22"/>
    <s v="05"/>
    <s v="2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21T00:00:00"/>
    <n v="40.200000000000003"/>
    <s v="22:12:19 UTC"/>
    <n v="3.5"/>
    <x v="2"/>
    <s v="PNG"/>
    <x v="2"/>
    <x v="0"/>
    <n v="7.9"/>
    <n v="10"/>
    <x v="0"/>
    <s v="45006L8-9_L1CDM-MLB-CLSHG4500602 Sunny (10%-30%)"/>
    <n v="1"/>
    <s v="20220103T222610"/>
    <n v="2023"/>
    <s v="03"/>
    <n v="21"/>
    <s v="22"/>
    <s v="12"/>
    <s v="1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21T00:00:00"/>
    <n v="41.4"/>
    <s v="22:11:55 UTC"/>
    <n v="12.3"/>
    <x v="2"/>
    <s v="PNG"/>
    <x v="2"/>
    <x v="0"/>
    <n v="7.9"/>
    <n v="10"/>
    <x v="0"/>
    <s v="45006L8-9_L1CDM-MLB-CLSHG4500602 Sunny (10%-30%)"/>
    <n v="0"/>
    <s v="20220103T222610"/>
    <n v="2023"/>
    <s v="03"/>
    <n v="21"/>
    <s v="22"/>
    <s v="11"/>
    <s v="5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14T00:00:00"/>
    <n v="42.1"/>
    <s v="22:06:11 UTC"/>
    <n v="2.1"/>
    <x v="2"/>
    <s v="PNG"/>
    <x v="2"/>
    <x v="0"/>
    <n v="17.150000000000002"/>
    <n v="20"/>
    <x v="0"/>
    <s v="44999L8-9_L1CDM-MLB-CLSHG4499902 Sunny (10%-30%)"/>
    <n v="1"/>
    <s v="20220103T222610"/>
    <n v="2023"/>
    <s v="03"/>
    <n v="14"/>
    <s v="22"/>
    <s v="06"/>
    <s v="1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14T00:00:00"/>
    <n v="43.2"/>
    <s v="22:05:47 UTC"/>
    <n v="32.200000000000003"/>
    <x v="2"/>
    <s v="PNG"/>
    <x v="2"/>
    <x v="0"/>
    <n v="17.150000000000002"/>
    <n v="20"/>
    <x v="0"/>
    <s v="44999L8-9_L1CDM-MLB-CLSHG4499902 Sunny (10%-30%)"/>
    <n v="0"/>
    <s v="20220103T222610"/>
    <n v="2023"/>
    <s v="03"/>
    <n v="14"/>
    <s v="22"/>
    <s v="05"/>
    <s v="4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13T00:00:00"/>
    <n v="42.4"/>
    <s v="22:12:11 UTC"/>
    <n v="10.4"/>
    <x v="2"/>
    <s v="PNG"/>
    <x v="2"/>
    <x v="0"/>
    <n v="11"/>
    <n v="20"/>
    <x v="0"/>
    <s v="44998L8-9_L1CDM-MLB-CLSHG4499802 Sunny (10%-30%)"/>
    <n v="1"/>
    <s v="20220103T222610"/>
    <n v="2023"/>
    <s v="03"/>
    <n v="13"/>
    <s v="22"/>
    <s v="12"/>
    <s v="1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13T00:00:00"/>
    <n v="43.5"/>
    <s v="22:11:47 UTC"/>
    <n v="11.6"/>
    <x v="2"/>
    <s v="PNG"/>
    <x v="2"/>
    <x v="0"/>
    <n v="11"/>
    <n v="20"/>
    <x v="0"/>
    <s v="44998L8-9_L1CDM-MLB-CLSHG4499802 Sunny (10%-30%)"/>
    <n v="0"/>
    <s v="20220103T222610"/>
    <n v="2023"/>
    <s v="03"/>
    <n v="13"/>
    <s v="22"/>
    <s v="11"/>
    <s v="4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06T00:00:00"/>
    <n v="44.2"/>
    <s v="22:06:02 UTC"/>
    <n v="16.8"/>
    <x v="2"/>
    <s v="PNG"/>
    <x v="2"/>
    <x v="0"/>
    <n v="14.850000000000001"/>
    <n v="20"/>
    <x v="0"/>
    <s v="44991L8-9_L1CDM-MLB-CLSHG4499102 Sunny (10%-30%)"/>
    <n v="1"/>
    <s v="20220103T222610"/>
    <n v="2023"/>
    <s v="03"/>
    <s v="06"/>
    <s v="22"/>
    <s v="06"/>
    <s v="0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06T00:00:00"/>
    <n v="45.2"/>
    <s v="22:05:38 UTC"/>
    <n v="12.9"/>
    <x v="2"/>
    <s v="PNG"/>
    <x v="2"/>
    <x v="0"/>
    <n v="14.850000000000001"/>
    <n v="20"/>
    <x v="0"/>
    <s v="44991L8-9_L1CDM-MLB-CLSHG4499102 Sunny (10%-30%)"/>
    <n v="0"/>
    <s v="20220103T222610"/>
    <n v="2023"/>
    <s v="03"/>
    <s v="06"/>
    <s v="22"/>
    <s v="05"/>
    <s v="3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05T00:00:00"/>
    <n v="44.5"/>
    <s v="22:12:25 UTC"/>
    <n v="21.7"/>
    <x v="2"/>
    <s v="PNG"/>
    <x v="2"/>
    <x v="0"/>
    <n v="25.45"/>
    <n v="30"/>
    <x v="0"/>
    <s v="44990L8-9_L1CDM-MLB-CLSHG4499002 Sunny (10%-30%)"/>
    <n v="1"/>
    <s v="20220103T222610"/>
    <n v="2023"/>
    <s v="03"/>
    <s v="05"/>
    <s v="22"/>
    <s v="12"/>
    <s v="2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3-05T00:00:00"/>
    <n v="45.5"/>
    <s v="22:12:01 UTC"/>
    <n v="29.2"/>
    <x v="2"/>
    <s v="PNG"/>
    <x v="2"/>
    <x v="0"/>
    <n v="25.45"/>
    <n v="30"/>
    <x v="0"/>
    <s v="44990L8-9_L1CDM-MLB-CLSHG4499002 Sunny (10%-30%)"/>
    <n v="0"/>
    <s v="20220103T222610"/>
    <n v="2023"/>
    <s v="03"/>
    <s v="05"/>
    <s v="22"/>
    <s v="12"/>
    <s v="0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26T00:00:00"/>
    <n v="46.3"/>
    <s v="22:06:18 UTC"/>
    <n v="97"/>
    <x v="2"/>
    <s v="PNG"/>
    <x v="2"/>
    <x v="0"/>
    <n v="58.2"/>
    <n v="60"/>
    <x v="1"/>
    <s v="44983L8-9_L1CDM-MLB-CLSHG4498303 Cloudy (40%-90%)"/>
    <n v="1"/>
    <s v="20220103T222610"/>
    <n v="2023"/>
    <s v="02"/>
    <n v="26"/>
    <s v="22"/>
    <s v="06"/>
    <s v="1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26T00:00:00"/>
    <n v="47.2"/>
    <s v="22:05:54 UTC"/>
    <n v="19.399999999999999"/>
    <x v="2"/>
    <s v="PNG"/>
    <x v="2"/>
    <x v="0"/>
    <n v="58.2"/>
    <n v="60"/>
    <x v="1"/>
    <s v="44983L8-9_L1CDM-MLB-CLSHG4498303 Cloudy (40%-90%)"/>
    <n v="0"/>
    <s v="20220103T222610"/>
    <n v="2023"/>
    <s v="02"/>
    <n v="26"/>
    <s v="22"/>
    <s v="05"/>
    <s v="5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25T00:00:00"/>
    <n v="46.5"/>
    <s v="22:12:16 UTC"/>
    <n v="36.4"/>
    <x v="2"/>
    <s v="PNG"/>
    <x v="2"/>
    <x v="0"/>
    <n v="34.4"/>
    <n v="40"/>
    <x v="1"/>
    <s v="44982L8-9_L1CDM-MLB-CLSHG4498203 Cloudy (40%-90%)"/>
    <n v="1"/>
    <s v="20220103T222610"/>
    <n v="2023"/>
    <s v="02"/>
    <n v="25"/>
    <s v="22"/>
    <s v="12"/>
    <s v="1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25T00:00:00"/>
    <n v="47.4"/>
    <s v="22:11:52 UTC"/>
    <n v="32.4"/>
    <x v="2"/>
    <s v="PNG"/>
    <x v="2"/>
    <x v="0"/>
    <n v="34.4"/>
    <n v="40"/>
    <x v="1"/>
    <s v="44982L8-9_L1CDM-MLB-CLSHG4498203 Cloudy (40%-90%)"/>
    <n v="0"/>
    <s v="20220103T222610"/>
    <n v="2023"/>
    <s v="02"/>
    <n v="25"/>
    <s v="22"/>
    <s v="11"/>
    <s v="5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18T00:00:00"/>
    <n v="48.2"/>
    <s v="22:06:13 UTC"/>
    <n v="28.8"/>
    <x v="2"/>
    <s v="PNG"/>
    <x v="2"/>
    <x v="0"/>
    <n v="18.75"/>
    <n v="20"/>
    <x v="0"/>
    <s v="44975L8-9_L1CDM-MLB-CLSHG4497502 Sunny (10%-30%)"/>
    <n v="1"/>
    <s v="20220103T222610"/>
    <n v="2023"/>
    <s v="02"/>
    <n v="18"/>
    <s v="22"/>
    <s v="06"/>
    <s v="1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18T00:00:00"/>
    <n v="49.1"/>
    <s v="22:05:50 UTC"/>
    <n v="8.6999999999999993"/>
    <x v="2"/>
    <s v="PNG"/>
    <x v="2"/>
    <x v="0"/>
    <n v="18.75"/>
    <n v="20"/>
    <x v="0"/>
    <s v="44975L8-9_L1CDM-MLB-CLSHG4497502 Sunny (10%-30%)"/>
    <n v="0"/>
    <s v="20220103T222610"/>
    <n v="2023"/>
    <s v="02"/>
    <n v="18"/>
    <s v="22"/>
    <s v="05"/>
    <s v="5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17T00:00:00"/>
    <n v="48.4"/>
    <s v="22:12:37 UTC"/>
    <n v="26.9"/>
    <x v="2"/>
    <s v="PNG"/>
    <x v="2"/>
    <x v="0"/>
    <n v="28.6"/>
    <n v="30"/>
    <x v="0"/>
    <s v="44974L8-9_L1CDM-MLB-CLSHG4497402 Sunny (10%-30%)"/>
    <n v="1"/>
    <s v="20220103T222610"/>
    <n v="2023"/>
    <s v="02"/>
    <n v="17"/>
    <s v="22"/>
    <s v="12"/>
    <s v="3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17T00:00:00"/>
    <n v="49.3"/>
    <s v="22:12:13 UTC"/>
    <n v="30.3"/>
    <x v="2"/>
    <s v="PNG"/>
    <x v="2"/>
    <x v="0"/>
    <n v="28.6"/>
    <n v="30"/>
    <x v="0"/>
    <s v="44974L8-9_L1CDM-MLB-CLSHG4497402 Sunny (10%-30%)"/>
    <n v="0"/>
    <s v="20220103T222610"/>
    <n v="2023"/>
    <s v="02"/>
    <n v="17"/>
    <s v="22"/>
    <s v="12"/>
    <s v="1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10T00:00:00"/>
    <n v="50"/>
    <s v="22:06:32 UTC"/>
    <n v="91.1"/>
    <x v="2"/>
    <s v="PNG"/>
    <x v="2"/>
    <x v="0"/>
    <n v="95.55"/>
    <n v="100"/>
    <x v="2"/>
    <s v="44967L8-9_L1CDM-MLB-CLSHG4496704 Overcast (100%)"/>
    <n v="1"/>
    <s v="20220103T222610"/>
    <n v="2023"/>
    <s v="02"/>
    <n v="10"/>
    <s v="22"/>
    <s v="06"/>
    <s v="3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10T00:00:00"/>
    <n v="50.9"/>
    <s v="22:06:08 UTC"/>
    <n v="100"/>
    <x v="2"/>
    <s v="PNG"/>
    <x v="2"/>
    <x v="0"/>
    <n v="95.55"/>
    <n v="100"/>
    <x v="2"/>
    <s v="44967L8-9_L1CDM-MLB-CLSHG4496704 Overcast (100%)"/>
    <n v="0"/>
    <s v="20220103T222610"/>
    <n v="2023"/>
    <s v="02"/>
    <n v="10"/>
    <s v="22"/>
    <s v="06"/>
    <s v="0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09T00:00:00"/>
    <n v="50.2"/>
    <s v="22:12:32 UTC"/>
    <n v="8.1"/>
    <x v="2"/>
    <s v="PNG"/>
    <x v="2"/>
    <x v="0"/>
    <n v="15.149999999999999"/>
    <n v="20"/>
    <x v="0"/>
    <s v="44966L8-9_L1CDM-MLB-CLSHG4496602 Sunny (10%-30%)"/>
    <n v="1"/>
    <s v="20220103T222610"/>
    <n v="2023"/>
    <s v="02"/>
    <s v="09"/>
    <s v="22"/>
    <s v="12"/>
    <s v="3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09T00:00:00"/>
    <n v="51.1"/>
    <s v="22:12:09 UTC"/>
    <n v="22.2"/>
    <x v="2"/>
    <s v="PNG"/>
    <x v="2"/>
    <x v="0"/>
    <n v="15.149999999999999"/>
    <n v="20"/>
    <x v="0"/>
    <s v="44966L8-9_L1CDM-MLB-CLSHG4496602 Sunny (10%-30%)"/>
    <n v="0"/>
    <s v="20220103T222610"/>
    <n v="2023"/>
    <s v="02"/>
    <s v="09"/>
    <s v="22"/>
    <s v="12"/>
    <s v="0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02T00:00:00"/>
    <n v="51.7"/>
    <s v="22:06:24 UTC"/>
    <n v="56.8"/>
    <x v="2"/>
    <s v="PNG"/>
    <x v="2"/>
    <x v="0"/>
    <n v="46.2"/>
    <n v="50"/>
    <x v="1"/>
    <s v="44959L8-9_L1CDM-MLB-CLSHG4495903 Cloudy (40%-90%)"/>
    <n v="1"/>
    <s v="20220103T222610"/>
    <n v="2023"/>
    <s v="02"/>
    <s v="02"/>
    <s v="22"/>
    <s v="06"/>
    <s v="2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02T00:00:00"/>
    <n v="52.5"/>
    <s v="22:06:01 UTC"/>
    <n v="35.6"/>
    <x v="2"/>
    <s v="PNG"/>
    <x v="2"/>
    <x v="0"/>
    <n v="46.2"/>
    <n v="50"/>
    <x v="1"/>
    <s v="44959L8-9_L1CDM-MLB-CLSHG4495903 Cloudy (40%-90%)"/>
    <n v="0"/>
    <s v="20220103T222610"/>
    <n v="2023"/>
    <s v="02"/>
    <s v="02"/>
    <s v="22"/>
    <s v="06"/>
    <s v="0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01T00:00:00"/>
    <n v="52"/>
    <s v="22:12:41 UTC"/>
    <n v="72"/>
    <x v="2"/>
    <s v="PNG"/>
    <x v="2"/>
    <x v="0"/>
    <n v="77.8"/>
    <n v="80"/>
    <x v="1"/>
    <s v="44958L8-9_L1CDM-MLB-CLSHG4495803 Cloudy (40%-90%)"/>
    <n v="1"/>
    <s v="20220103T222610"/>
    <n v="2023"/>
    <s v="02"/>
    <s v="01"/>
    <s v="22"/>
    <s v="12"/>
    <s v="4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2-01T00:00:00"/>
    <n v="52.7"/>
    <s v="22:12:17 UTC"/>
    <n v="83.6"/>
    <x v="2"/>
    <s v="PNG"/>
    <x v="2"/>
    <x v="0"/>
    <n v="77.8"/>
    <n v="80"/>
    <x v="1"/>
    <s v="44958L8-9_L1CDM-MLB-CLSHG4495803 Cloudy (40%-90%)"/>
    <n v="0"/>
    <s v="20220103T222610"/>
    <n v="2023"/>
    <s v="02"/>
    <s v="01"/>
    <s v="22"/>
    <s v="12"/>
    <s v="1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25T00:00:00"/>
    <n v="53.4"/>
    <s v="22:06:25 UTC"/>
    <n v="64.400000000000006"/>
    <x v="2"/>
    <s v="PNG"/>
    <x v="2"/>
    <x v="0"/>
    <n v="45.25"/>
    <n v="50"/>
    <x v="1"/>
    <s v="44951L8-9_L1CDM-MLB-CLSHG4495103 Cloudy (40%-90%)"/>
    <n v="1"/>
    <s v="20220103T222610"/>
    <n v="2023"/>
    <s v="01"/>
    <n v="25"/>
    <s v="22"/>
    <s v="06"/>
    <s v="2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25T00:00:00"/>
    <n v="54.1"/>
    <s v="22:06:01 UTC"/>
    <n v="26.1"/>
    <x v="2"/>
    <s v="PNG"/>
    <x v="2"/>
    <x v="0"/>
    <n v="45.25"/>
    <n v="50"/>
    <x v="1"/>
    <s v="44951L8-9_L1CDM-MLB-CLSHG4495103 Cloudy (40%-90%)"/>
    <n v="0"/>
    <s v="20220103T222610"/>
    <n v="2023"/>
    <s v="01"/>
    <n v="25"/>
    <s v="22"/>
    <s v="06"/>
    <s v="0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24T00:00:00"/>
    <n v="53.6"/>
    <s v="22:12:34 UTC"/>
    <n v="19"/>
    <x v="2"/>
    <s v="PNG"/>
    <x v="2"/>
    <x v="0"/>
    <n v="31"/>
    <n v="40"/>
    <x v="1"/>
    <s v="44950L8-9_L1CDM-MLB-CLSHG4495003 Cloudy (40%-90%)"/>
    <n v="1"/>
    <s v="20220103T222610"/>
    <n v="2023"/>
    <s v="01"/>
    <n v="24"/>
    <s v="22"/>
    <s v="12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24T00:00:00"/>
    <n v="54.3"/>
    <s v="22:12:10 UTC"/>
    <n v="43"/>
    <x v="2"/>
    <s v="PNG"/>
    <x v="2"/>
    <x v="0"/>
    <n v="31"/>
    <n v="40"/>
    <x v="1"/>
    <s v="44950L8-9_L1CDM-MLB-CLSHG4495003 Cloudy (40%-90%)"/>
    <n v="0"/>
    <s v="20220103T222610"/>
    <n v="2023"/>
    <s v="01"/>
    <n v="24"/>
    <s v="22"/>
    <s v="12"/>
    <s v="1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17T00:00:00"/>
    <n v="54.9"/>
    <s v="22:06:18 UTC"/>
    <n v="18.2"/>
    <x v="2"/>
    <s v="PNG"/>
    <x v="2"/>
    <x v="0"/>
    <n v="35"/>
    <n v="40"/>
    <x v="1"/>
    <s v="44943L8-9_L1CDM-MLB-CLSHG4494303 Cloudy (40%-90%)"/>
    <n v="1"/>
    <s v="20220103T222610"/>
    <n v="2023"/>
    <s v="01"/>
    <n v="17"/>
    <s v="22"/>
    <s v="06"/>
    <s v="1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17T00:00:00"/>
    <n v="55.6"/>
    <s v="22:05:54 UTC"/>
    <n v="51.8"/>
    <x v="2"/>
    <s v="PNG"/>
    <x v="2"/>
    <x v="0"/>
    <n v="35"/>
    <n v="40"/>
    <x v="1"/>
    <s v="44943L8-9_L1CDM-MLB-CLSHG4494303 Cloudy (40%-90%)"/>
    <n v="0"/>
    <s v="20220103T222610"/>
    <n v="2023"/>
    <s v="01"/>
    <n v="17"/>
    <s v="22"/>
    <s v="05"/>
    <s v="5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16T00:00:00"/>
    <n v="55.1"/>
    <s v="22:12:34 UTC"/>
    <n v="18.7"/>
    <x v="2"/>
    <s v="PNG"/>
    <x v="2"/>
    <x v="0"/>
    <n v="33.85"/>
    <n v="40"/>
    <x v="1"/>
    <s v="44942L8-9_L1CDM-MLB-CLSHG4494203 Cloudy (40%-90%)"/>
    <n v="1"/>
    <s v="20220103T222610"/>
    <n v="2023"/>
    <s v="01"/>
    <n v="16"/>
    <s v="22"/>
    <s v="12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16T00:00:00"/>
    <n v="55.7"/>
    <s v="22:12:10 UTC"/>
    <n v="49"/>
    <x v="2"/>
    <s v="PNG"/>
    <x v="2"/>
    <x v="0"/>
    <n v="33.85"/>
    <n v="40"/>
    <x v="1"/>
    <s v="44942L8-9_L1CDM-MLB-CLSHG4494203 Cloudy (40%-90%)"/>
    <n v="0"/>
    <s v="20220103T222610"/>
    <n v="2023"/>
    <s v="01"/>
    <n v="16"/>
    <s v="22"/>
    <s v="12"/>
    <s v="1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09T00:00:00"/>
    <n v="56.3"/>
    <s v="22:06:28 UTC"/>
    <n v="100"/>
    <x v="2"/>
    <s v="PNG"/>
    <x v="2"/>
    <x v="0"/>
    <n v="100"/>
    <n v="100"/>
    <x v="2"/>
    <s v="44935L8-9_L1CDM-MLB-CLSHG4493504 Overcast (100%)"/>
    <n v="1"/>
    <s v="20220103T222610"/>
    <n v="2023"/>
    <s v="01"/>
    <s v="09"/>
    <s v="22"/>
    <s v="06"/>
    <s v="2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09T00:00:00"/>
    <n v="56.9"/>
    <s v="22:06:04 UTC"/>
    <n v="100"/>
    <x v="2"/>
    <s v="PNG"/>
    <x v="2"/>
    <x v="0"/>
    <n v="100"/>
    <n v="100"/>
    <x v="2"/>
    <s v="44935L8-9_L1CDM-MLB-CLSHG4493504 Overcast (100%)"/>
    <n v="0"/>
    <s v="20220103T222610"/>
    <n v="2023"/>
    <s v="01"/>
    <s v="09"/>
    <s v="22"/>
    <s v="06"/>
    <s v="0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08T00:00:00"/>
    <n v="56.4"/>
    <s v="22:12:36 UTC"/>
    <n v="67"/>
    <x v="2"/>
    <s v="PNG"/>
    <x v="2"/>
    <x v="0"/>
    <n v="78.150000000000006"/>
    <n v="80"/>
    <x v="1"/>
    <s v="44934L8-9_L1CDM-MLB-CLSHG4493403 Cloudy (40%-90%)"/>
    <n v="1"/>
    <s v="20220103T222610"/>
    <n v="2023"/>
    <s v="01"/>
    <s v="08"/>
    <s v="22"/>
    <s v="12"/>
    <s v="3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08T00:00:00"/>
    <n v="57.1"/>
    <s v="22:12:12 UTC"/>
    <n v="89.3"/>
    <x v="2"/>
    <s v="PNG"/>
    <x v="2"/>
    <x v="0"/>
    <n v="78.150000000000006"/>
    <n v="80"/>
    <x v="1"/>
    <s v="44934L8-9_L1CDM-MLB-CLSHG4493403 Cloudy (40%-90%)"/>
    <n v="0"/>
    <s v="20220103T222610"/>
    <n v="2023"/>
    <s v="01"/>
    <s v="08"/>
    <s v="22"/>
    <s v="12"/>
    <s v="1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01T00:00:00"/>
    <n v="57.5"/>
    <s v="22:06:27 UTC"/>
    <n v="94.7"/>
    <x v="2"/>
    <s v="PNG"/>
    <x v="2"/>
    <x v="0"/>
    <n v="96.300000000000011"/>
    <n v="100"/>
    <x v="2"/>
    <s v="44927L8-9_L1CDM-MLB-CLSHG4492704 Overcast (100%)"/>
    <n v="1"/>
    <s v="20220103T222610"/>
    <n v="2023"/>
    <s v="01"/>
    <s v="01"/>
    <s v="22"/>
    <s v="06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3-01-01T00:00:00"/>
    <n v="58.1"/>
    <s v="22:06:03 UTC"/>
    <n v="97.9"/>
    <x v="2"/>
    <s v="PNG"/>
    <x v="2"/>
    <x v="0"/>
    <n v="96.300000000000011"/>
    <n v="100"/>
    <x v="2"/>
    <s v="44927L8-9_L1CDM-MLB-CLSHG4492704 Overcast (100%)"/>
    <n v="0"/>
    <s v="20220103T222610"/>
    <n v="2023"/>
    <s v="01"/>
    <s v="01"/>
    <s v="22"/>
    <s v="06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31T00:00:00"/>
    <n v="57.6"/>
    <s v="22:12:39 UTC"/>
    <n v="62.1"/>
    <x v="2"/>
    <s v="PNG"/>
    <x v="2"/>
    <x v="1"/>
    <n v="60.150000000000006"/>
    <n v="70"/>
    <x v="1"/>
    <s v="44926L8-9_L1CDM-MLB-CLSHG4492603 Cloudy (40%-90%)"/>
    <n v="1"/>
    <s v="20220103T222610"/>
    <n v="2022"/>
    <n v="12"/>
    <n v="31"/>
    <s v="22"/>
    <s v="12"/>
    <s v="3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31T00:00:00"/>
    <n v="58.2"/>
    <s v="22:12:15 UTC"/>
    <n v="58.2"/>
    <x v="2"/>
    <s v="PNG"/>
    <x v="2"/>
    <x v="1"/>
    <n v="60.150000000000006"/>
    <n v="70"/>
    <x v="1"/>
    <s v="44926L8-9_L1CDM-MLB-CLSHG4492603 Cloudy (40%-90%)"/>
    <n v="0"/>
    <s v="20220103T222610"/>
    <n v="2022"/>
    <n v="12"/>
    <n v="31"/>
    <s v="22"/>
    <s v="12"/>
    <s v="1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24T00:00:00"/>
    <n v="58.4"/>
    <s v="22:06:26 UTC"/>
    <n v="58.4"/>
    <x v="2"/>
    <s v="PNG"/>
    <x v="2"/>
    <x v="1"/>
    <n v="68.7"/>
    <n v="70"/>
    <x v="1"/>
    <s v="44919L8-9_L1CDM-MLB-CLSHG4491903 Cloudy (40%-90%)"/>
    <n v="1"/>
    <s v="20220103T222610"/>
    <n v="2022"/>
    <n v="12"/>
    <n v="24"/>
    <s v="22"/>
    <s v="06"/>
    <s v="2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24T00:00:00"/>
    <n v="59.1"/>
    <s v="22:06:02 UTC"/>
    <n v="79"/>
    <x v="2"/>
    <s v="PNG"/>
    <x v="2"/>
    <x v="1"/>
    <n v="68.7"/>
    <n v="70"/>
    <x v="1"/>
    <s v="44919L8-9_L1CDM-MLB-CLSHG4491903 Cloudy (40%-90%)"/>
    <n v="0"/>
    <s v="20220103T222610"/>
    <n v="2022"/>
    <n v="12"/>
    <n v="24"/>
    <s v="22"/>
    <s v="06"/>
    <s v="0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23T00:00:00"/>
    <n v="58.6"/>
    <s v="22:12:35 UTC"/>
    <n v="66.5"/>
    <x v="2"/>
    <s v="PNG"/>
    <x v="2"/>
    <x v="1"/>
    <n v="82.1"/>
    <n v="90"/>
    <x v="1"/>
    <s v="44918L8-9_L1CDM-MLB-CLSHG4491803 Cloudy (40%-90%)"/>
    <n v="1"/>
    <s v="20220103T222610"/>
    <n v="2022"/>
    <n v="12"/>
    <n v="23"/>
    <s v="22"/>
    <s v="12"/>
    <s v="3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23T00:00:00"/>
    <n v="59.2"/>
    <s v="22:12:11 UTC"/>
    <n v="97.7"/>
    <x v="2"/>
    <s v="PNG"/>
    <x v="2"/>
    <x v="1"/>
    <n v="82.1"/>
    <n v="90"/>
    <x v="1"/>
    <s v="44918L8-9_L1CDM-MLB-CLSHG4491803 Cloudy (40%-90%)"/>
    <n v="0"/>
    <s v="20220103T222610"/>
    <n v="2022"/>
    <n v="12"/>
    <n v="23"/>
    <s v="22"/>
    <s v="12"/>
    <s v="1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16T00:00:00"/>
    <n v="59.2"/>
    <s v="22:06:29 UTC"/>
    <n v="97.6"/>
    <x v="2"/>
    <s v="PNG"/>
    <x v="2"/>
    <x v="1"/>
    <n v="94.8"/>
    <n v="100"/>
    <x v="2"/>
    <s v="44911L8-9_L1CDM-MLB-CLSHG4491104 Overcast (100%)"/>
    <n v="1"/>
    <s v="20220103T222610"/>
    <n v="2022"/>
    <n v="12"/>
    <n v="16"/>
    <s v="22"/>
    <s v="06"/>
    <s v="2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16T00:00:00"/>
    <n v="59.8"/>
    <s v="22:06:05 UTC"/>
    <n v="92"/>
    <x v="2"/>
    <s v="PNG"/>
    <x v="2"/>
    <x v="1"/>
    <n v="94.8"/>
    <n v="100"/>
    <x v="2"/>
    <s v="44911L8-9_L1CDM-MLB-CLSHG4491104 Overcast (100%)"/>
    <n v="0"/>
    <s v="20220103T222610"/>
    <n v="2022"/>
    <n v="12"/>
    <n v="16"/>
    <s v="22"/>
    <s v="06"/>
    <s v="0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15T00:00:00"/>
    <n v="59.2"/>
    <s v="22:12:39 UTC"/>
    <n v="80.599999999999994"/>
    <x v="2"/>
    <s v="PNG"/>
    <x v="2"/>
    <x v="1"/>
    <n v="87.9"/>
    <n v="90"/>
    <x v="1"/>
    <s v="44910L8-9_L1CDM-MLB-CLSHG4491003 Cloudy (40%-90%)"/>
    <n v="1"/>
    <s v="20220103T222610"/>
    <n v="2022"/>
    <n v="12"/>
    <n v="15"/>
    <s v="22"/>
    <s v="12"/>
    <s v="3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15T00:00:00"/>
    <n v="59.9"/>
    <s v="22:12:15 UTC"/>
    <n v="95.2"/>
    <x v="2"/>
    <s v="PNG"/>
    <x v="2"/>
    <x v="1"/>
    <n v="87.9"/>
    <n v="90"/>
    <x v="1"/>
    <s v="44910L8-9_L1CDM-MLB-CLSHG4491003 Cloudy (40%-90%)"/>
    <n v="0"/>
    <s v="20220103T222610"/>
    <n v="2022"/>
    <n v="12"/>
    <n v="15"/>
    <s v="22"/>
    <s v="12"/>
    <s v="1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08T00:00:00"/>
    <n v="59.5"/>
    <s v="22:06:28 UTC"/>
    <n v="100"/>
    <x v="2"/>
    <s v="PNG"/>
    <x v="2"/>
    <x v="1"/>
    <n v="99.95"/>
    <n v="100"/>
    <x v="2"/>
    <s v="44903L8-9_L1CDM-MLB-CLSHG4490304 Overcast (100%)"/>
    <n v="1"/>
    <s v="20220103T222610"/>
    <n v="2022"/>
    <n v="12"/>
    <s v="08"/>
    <s v="22"/>
    <s v="06"/>
    <s v="2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08T00:00:00"/>
    <n v="60.2"/>
    <s v="22:06:05 UTC"/>
    <n v="99.9"/>
    <x v="2"/>
    <s v="PNG"/>
    <x v="2"/>
    <x v="1"/>
    <n v="99.95"/>
    <n v="100"/>
    <x v="2"/>
    <s v="44903L8-9_L1CDM-MLB-CLSHG4490304 Overcast (100%)"/>
    <n v="0"/>
    <s v="20220103T222610"/>
    <n v="2022"/>
    <n v="12"/>
    <s v="08"/>
    <s v="22"/>
    <s v="06"/>
    <s v="0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07T00:00:00"/>
    <n v="59.6"/>
    <s v="22:12:45 UTC"/>
    <n v="88.1"/>
    <x v="2"/>
    <s v="PNG"/>
    <x v="2"/>
    <x v="1"/>
    <n v="93.5"/>
    <n v="100"/>
    <x v="2"/>
    <s v="44902L8-9_L1CDM-MLB-CLSHG4490204 Overcast (100%)"/>
    <n v="1"/>
    <s v="20220103T222610"/>
    <n v="2022"/>
    <n v="12"/>
    <s v="07"/>
    <s v="22"/>
    <s v="12"/>
    <s v="4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2-07T00:00:00"/>
    <n v="60.3"/>
    <s v="22:12:21 UTC"/>
    <n v="98.9"/>
    <x v="2"/>
    <s v="PNG"/>
    <x v="2"/>
    <x v="1"/>
    <n v="93.5"/>
    <n v="100"/>
    <x v="2"/>
    <s v="44902L8-9_L1CDM-MLB-CLSHG4490204 Overcast (100%)"/>
    <n v="0"/>
    <s v="20220103T222610"/>
    <n v="2022"/>
    <n v="12"/>
    <s v="07"/>
    <s v="22"/>
    <s v="12"/>
    <s v="2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30T00:00:00"/>
    <n v="59.5"/>
    <s v="22:06:35 UTC"/>
    <n v="43.1"/>
    <x v="2"/>
    <s v="PNG"/>
    <x v="2"/>
    <x v="1"/>
    <n v="43.35"/>
    <n v="50"/>
    <x v="1"/>
    <s v="44895L8-9_L1CDM-MLB-CLSHG4489503 Cloudy (40%-90%)"/>
    <n v="1"/>
    <s v="20220103T222610"/>
    <n v="2022"/>
    <n v="11"/>
    <n v="30"/>
    <s v="22"/>
    <s v="06"/>
    <s v="3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30T00:00:00"/>
    <n v="60.3"/>
    <s v="22:06:11 UTC"/>
    <n v="43.6"/>
    <x v="2"/>
    <s v="PNG"/>
    <x v="2"/>
    <x v="1"/>
    <n v="43.35"/>
    <n v="50"/>
    <x v="1"/>
    <s v="44895L8-9_L1CDM-MLB-CLSHG4489503 Cloudy (40%-90%)"/>
    <n v="0"/>
    <s v="20220103T222610"/>
    <n v="2022"/>
    <n v="11"/>
    <n v="30"/>
    <s v="22"/>
    <s v="06"/>
    <s v="1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29T00:00:00"/>
    <n v="59.5"/>
    <s v="22:12:37 UTC"/>
    <n v="67.3"/>
    <x v="2"/>
    <s v="PNG"/>
    <x v="2"/>
    <x v="1"/>
    <n v="62.849999999999994"/>
    <n v="70"/>
    <x v="1"/>
    <s v="44894L8-9_L1CDM-MLB-CLSHG4489403 Cloudy (40%-90%)"/>
    <n v="1"/>
    <s v="20220103T222610"/>
    <n v="2022"/>
    <n v="11"/>
    <n v="29"/>
    <s v="22"/>
    <s v="12"/>
    <s v="3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29T00:00:00"/>
    <n v="60.3"/>
    <s v="22:12:13 UTC"/>
    <n v="58.4"/>
    <x v="2"/>
    <s v="PNG"/>
    <x v="2"/>
    <x v="1"/>
    <n v="62.849999999999994"/>
    <n v="70"/>
    <x v="1"/>
    <s v="44894L8-9_L1CDM-MLB-CLSHG4489403 Cloudy (40%-90%)"/>
    <n v="0"/>
    <s v="20220103T222610"/>
    <n v="2022"/>
    <n v="11"/>
    <n v="29"/>
    <s v="22"/>
    <s v="12"/>
    <s v="1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22T00:00:00"/>
    <n v="59.1"/>
    <s v="22:06:29 UTC"/>
    <n v="43.5"/>
    <x v="2"/>
    <s v="PNG"/>
    <x v="2"/>
    <x v="1"/>
    <n v="31.4"/>
    <n v="40"/>
    <x v="1"/>
    <s v="44887L8-9_L1CDM-MLB-CLSHG4488703 Cloudy (40%-90%)"/>
    <n v="1"/>
    <s v="20220103T222610"/>
    <n v="2022"/>
    <n v="11"/>
    <n v="22"/>
    <s v="22"/>
    <s v="06"/>
    <s v="2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22T00:00:00"/>
    <n v="59.9"/>
    <s v="22:06:05 UTC"/>
    <n v="19.3"/>
    <x v="2"/>
    <s v="PNG"/>
    <x v="2"/>
    <x v="1"/>
    <n v="31.4"/>
    <n v="40"/>
    <x v="1"/>
    <s v="44887L8-9_L1CDM-MLB-CLSHG4488703 Cloudy (40%-90%)"/>
    <n v="0"/>
    <s v="20220103T222610"/>
    <n v="2022"/>
    <n v="11"/>
    <n v="22"/>
    <s v="22"/>
    <s v="06"/>
    <s v="0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21T00:00:00"/>
    <n v="59"/>
    <s v="22:12:45 UTC"/>
    <n v="46"/>
    <x v="2"/>
    <s v="PNG"/>
    <x v="2"/>
    <x v="1"/>
    <n v="73"/>
    <n v="80"/>
    <x v="1"/>
    <s v="44886L8-9_L1CDM-MLB-CLSHG4488603 Cloudy (40%-90%)"/>
    <n v="1"/>
    <s v="20220103T222610"/>
    <n v="2022"/>
    <n v="11"/>
    <n v="21"/>
    <s v="22"/>
    <s v="12"/>
    <s v="4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21T00:00:00"/>
    <n v="59.8"/>
    <s v="22:12:21 UTC"/>
    <n v="100"/>
    <x v="2"/>
    <s v="PNG"/>
    <x v="2"/>
    <x v="1"/>
    <n v="73"/>
    <n v="80"/>
    <x v="1"/>
    <s v="44886L8-9_L1CDM-MLB-CLSHG4488603 Cloudy (40%-90%)"/>
    <n v="0"/>
    <s v="20220103T222610"/>
    <n v="2022"/>
    <n v="11"/>
    <n v="21"/>
    <s v="22"/>
    <s v="12"/>
    <s v="2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14T00:00:00"/>
    <n v="58.1"/>
    <s v="22:06:35 UTC"/>
    <n v="64.400000000000006"/>
    <x v="2"/>
    <s v="PNG"/>
    <x v="2"/>
    <x v="1"/>
    <n v="69.95"/>
    <n v="70"/>
    <x v="1"/>
    <s v="44879L8-9_L1CDM-MLB-CLSHG4487903 Cloudy (40%-90%)"/>
    <n v="1"/>
    <s v="20220103T222610"/>
    <n v="2022"/>
    <n v="11"/>
    <n v="14"/>
    <s v="22"/>
    <s v="06"/>
    <s v="3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14T00:00:00"/>
    <n v="59"/>
    <s v="22:06:11 UTC"/>
    <n v="75.5"/>
    <x v="2"/>
    <s v="PNG"/>
    <x v="2"/>
    <x v="1"/>
    <n v="69.95"/>
    <n v="70"/>
    <x v="1"/>
    <s v="44879L8-9_L1CDM-MLB-CLSHG4487903 Cloudy (40%-90%)"/>
    <n v="0"/>
    <s v="20220103T222610"/>
    <n v="2022"/>
    <n v="11"/>
    <n v="14"/>
    <s v="22"/>
    <s v="06"/>
    <s v="1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13T00:00:00"/>
    <n v="58"/>
    <s v="22:12:41 UTC"/>
    <n v="14.2"/>
    <x v="2"/>
    <s v="PNG"/>
    <x v="2"/>
    <x v="1"/>
    <n v="22.25"/>
    <n v="30"/>
    <x v="0"/>
    <s v="44878L8-9_L1CDM-MLB-CLSHG4487802 Sunny (10%-30%)"/>
    <n v="1"/>
    <s v="20220103T222610"/>
    <n v="2022"/>
    <n v="11"/>
    <n v="13"/>
    <s v="22"/>
    <s v="12"/>
    <s v="4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13T00:00:00"/>
    <n v="58.9"/>
    <s v="22:12:17 UTC"/>
    <n v="30.3"/>
    <x v="2"/>
    <s v="PNG"/>
    <x v="2"/>
    <x v="1"/>
    <n v="22.25"/>
    <n v="30"/>
    <x v="0"/>
    <s v="44878L8-9_L1CDM-MLB-CLSHG4487802 Sunny (10%-30%)"/>
    <n v="0"/>
    <s v="20220103T222610"/>
    <n v="2022"/>
    <n v="11"/>
    <n v="13"/>
    <s v="22"/>
    <s v="12"/>
    <s v="1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06T00:00:00"/>
    <n v="56.7"/>
    <s v="22:06:28 UTC"/>
    <n v="82"/>
    <x v="2"/>
    <s v="PNG"/>
    <x v="2"/>
    <x v="1"/>
    <n v="78"/>
    <n v="80"/>
    <x v="1"/>
    <s v="44871L8-9_L1CDM-MLB-CLSHG4487103 Cloudy (40%-90%)"/>
    <n v="1"/>
    <s v="20220103T222610"/>
    <n v="2022"/>
    <n v="11"/>
    <s v="06"/>
    <s v="22"/>
    <s v="06"/>
    <s v="2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06T00:00:00"/>
    <n v="57.7"/>
    <s v="22:06:04 UTC"/>
    <n v="74"/>
    <x v="2"/>
    <s v="PNG"/>
    <x v="2"/>
    <x v="1"/>
    <n v="78"/>
    <n v="80"/>
    <x v="1"/>
    <s v="44871L8-9_L1CDM-MLB-CLSHG4487103 Cloudy (40%-90%)"/>
    <n v="0"/>
    <s v="20220103T222610"/>
    <n v="2022"/>
    <n v="11"/>
    <s v="06"/>
    <s v="22"/>
    <s v="06"/>
    <s v="0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05T00:00:00"/>
    <n v="56.5"/>
    <s v="22:12:51 UTC"/>
    <n v="41.4"/>
    <x v="2"/>
    <s v="PNG"/>
    <x v="2"/>
    <x v="1"/>
    <n v="56.45"/>
    <n v="60"/>
    <x v="1"/>
    <s v="44870L8-9_L1CDM-MLB-CLSHG4487003 Cloudy (40%-90%)"/>
    <n v="1"/>
    <s v="20220103T222610"/>
    <n v="2022"/>
    <n v="11"/>
    <s v="05"/>
    <s v="22"/>
    <s v="12"/>
    <s v="5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1-05T00:00:00"/>
    <n v="57.5"/>
    <s v="22:12:27 UTC"/>
    <n v="71.5"/>
    <x v="2"/>
    <s v="PNG"/>
    <x v="2"/>
    <x v="1"/>
    <n v="56.45"/>
    <n v="60"/>
    <x v="1"/>
    <s v="44870L8-9_L1CDM-MLB-CLSHG4487003 Cloudy (40%-90%)"/>
    <n v="0"/>
    <s v="20220103T222610"/>
    <n v="2022"/>
    <n v="11"/>
    <s v="05"/>
    <s v="22"/>
    <s v="12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9T00:00:00"/>
    <n v="54.9"/>
    <s v="22:06:40 UTC"/>
    <n v="100"/>
    <x v="2"/>
    <s v="PNG"/>
    <x v="2"/>
    <x v="1"/>
    <n v="100"/>
    <n v="100"/>
    <x v="2"/>
    <s v="44863L8-9_L1CDM-MLB-CLSHG4486304 Overcast (100%)"/>
    <n v="1"/>
    <s v="20220103T222610"/>
    <n v="2022"/>
    <n v="10"/>
    <n v="29"/>
    <s v="22"/>
    <s v="06"/>
    <s v="4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9T00:00:00"/>
    <n v="55.9"/>
    <s v="22:06:16 UTC"/>
    <n v="100"/>
    <x v="2"/>
    <s v="PNG"/>
    <x v="2"/>
    <x v="1"/>
    <n v="100"/>
    <n v="100"/>
    <x v="2"/>
    <s v="44863L8-9_L1CDM-MLB-CLSHG4486304 Overcast (100%)"/>
    <n v="0"/>
    <s v="20220103T222610"/>
    <n v="2022"/>
    <n v="10"/>
    <n v="29"/>
    <s v="22"/>
    <s v="06"/>
    <s v="1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8T00:00:00"/>
    <n v="54.6"/>
    <s v="22:12:39 UTC"/>
    <n v="86.8"/>
    <x v="2"/>
    <s v="PNG"/>
    <x v="2"/>
    <x v="1"/>
    <n v="86.4"/>
    <n v="90"/>
    <x v="1"/>
    <s v="44862L8-9_L1CDM-MLB-CLSHG4486203 Cloudy (40%-90%)"/>
    <n v="1"/>
    <s v="20220103T222610"/>
    <n v="2022"/>
    <n v="10"/>
    <n v="28"/>
    <s v="22"/>
    <s v="12"/>
    <s v="3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8T00:00:00"/>
    <n v="55.6"/>
    <s v="22:12:15 UTC"/>
    <n v="86"/>
    <x v="2"/>
    <s v="PNG"/>
    <x v="2"/>
    <x v="1"/>
    <n v="86.4"/>
    <n v="90"/>
    <x v="1"/>
    <s v="44862L8-9_L1CDM-MLB-CLSHG4486203 Cloudy (40%-90%)"/>
    <n v="0"/>
    <s v="20220103T222610"/>
    <n v="2022"/>
    <n v="10"/>
    <n v="28"/>
    <s v="22"/>
    <s v="12"/>
    <s v="1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1T00:00:00"/>
    <n v="52.7"/>
    <s v="22:06:29 UTC"/>
    <n v="11"/>
    <x v="2"/>
    <s v="PNG"/>
    <x v="2"/>
    <x v="1"/>
    <n v="17.899999999999999"/>
    <n v="20"/>
    <x v="0"/>
    <s v="44855L8-9_L1CDM-MLB-CLSHG4485502 Sunny (10%-30%)"/>
    <n v="1"/>
    <s v="20220103T222610"/>
    <n v="2022"/>
    <n v="10"/>
    <n v="21"/>
    <s v="22"/>
    <s v="06"/>
    <s v="2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1T00:00:00"/>
    <n v="53.7"/>
    <s v="22:06:05 UTC"/>
    <n v="24.8"/>
    <x v="2"/>
    <s v="PNG"/>
    <x v="2"/>
    <x v="1"/>
    <n v="17.899999999999999"/>
    <n v="20"/>
    <x v="0"/>
    <s v="44855L8-9_L1CDM-MLB-CLSHG4485502 Sunny (10%-30%)"/>
    <n v="0"/>
    <s v="20220103T222610"/>
    <n v="2022"/>
    <n v="10"/>
    <n v="21"/>
    <s v="22"/>
    <s v="06"/>
    <s v="0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0T00:00:00"/>
    <n v="52.4"/>
    <s v="22:12:47 UTC"/>
    <n v="53.4"/>
    <x v="2"/>
    <s v="PNG"/>
    <x v="2"/>
    <x v="1"/>
    <n v="54"/>
    <n v="60"/>
    <x v="1"/>
    <s v="44854L8-9_L1CDM-MLB-CLSHG4485403 Cloudy (40%-90%)"/>
    <n v="1"/>
    <s v="20220103T222610"/>
    <n v="2022"/>
    <n v="10"/>
    <n v="20"/>
    <s v="22"/>
    <s v="12"/>
    <s v="4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20T00:00:00"/>
    <n v="53.5"/>
    <s v="22:12:23 UT"/>
    <n v="54.6"/>
    <x v="2"/>
    <s v="PNG"/>
    <x v="2"/>
    <x v="1"/>
    <n v="54"/>
    <n v="60"/>
    <x v="1"/>
    <s v="44854L8-9_L1CDM-MLB-CLSHG4485403 Cloudy (40%-90%)"/>
    <n v="0"/>
    <s v="20220103T222610"/>
    <n v="2022"/>
    <n v="10"/>
    <n v="20"/>
    <s v="22"/>
    <s v="12"/>
    <s v="2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13T00:00:00"/>
    <n v="50.2"/>
    <s v="22:06:31 UT"/>
    <n v="98.2"/>
    <x v="2"/>
    <s v="PNG"/>
    <x v="2"/>
    <x v="1"/>
    <n v="96.1"/>
    <n v="100"/>
    <x v="2"/>
    <s v="44847L8-9_L1CDM-MLB-CLSHG4484704 Overcast (100%)"/>
    <n v="1"/>
    <s v="20220103T222610"/>
    <n v="2022"/>
    <n v="10"/>
    <n v="13"/>
    <s v="22"/>
    <s v="06"/>
    <s v="3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13T00:00:00"/>
    <n v="51.3"/>
    <s v="22:06:07 UTC"/>
    <n v="94"/>
    <x v="2"/>
    <s v="PNG"/>
    <x v="2"/>
    <x v="1"/>
    <n v="96.1"/>
    <n v="100"/>
    <x v="2"/>
    <s v="44847L8-9_L1CDM-MLB-CLSHG4484704 Overcast (100%)"/>
    <n v="0"/>
    <s v="20220103T222610"/>
    <n v="2022"/>
    <n v="10"/>
    <n v="13"/>
    <s v="22"/>
    <s v="06"/>
    <s v="0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12T00:00:00"/>
    <n v="49.8"/>
    <s v="22:12:38 UTC"/>
    <n v="77.400000000000006"/>
    <x v="2"/>
    <s v="PNG"/>
    <x v="2"/>
    <x v="1"/>
    <n v="83.95"/>
    <n v="90"/>
    <x v="1"/>
    <s v="44846L8-9_L1CDM-MLB-CLSHG4484603 Cloudy (40%-90%)"/>
    <n v="1"/>
    <s v="20220103T222610"/>
    <n v="2022"/>
    <n v="10"/>
    <n v="12"/>
    <s v="22"/>
    <s v="12"/>
    <s v="3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12T00:00:00"/>
    <n v="50.9"/>
    <s v="22:12:14 UTC"/>
    <n v="90.5"/>
    <x v="2"/>
    <s v="PNG"/>
    <x v="2"/>
    <x v="1"/>
    <n v="83.95"/>
    <n v="90"/>
    <x v="1"/>
    <s v="44846L8-9_L1CDM-MLB-CLSHG4484603 Cloudy (40%-90%)"/>
    <n v="0"/>
    <s v="20220103T222610"/>
    <n v="2022"/>
    <n v="10"/>
    <n v="12"/>
    <s v="22"/>
    <s v="12"/>
    <s v="1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05T00:00:00"/>
    <n v="47.4"/>
    <s v="22:06:22 UTC"/>
    <n v="61.7"/>
    <x v="2"/>
    <s v="PNG"/>
    <x v="2"/>
    <x v="1"/>
    <n v="54.5"/>
    <n v="60"/>
    <x v="1"/>
    <s v="44839L8-9_L1CDM-MLB-CLSHG4483903 Cloudy (40%-90%)"/>
    <n v="1"/>
    <s v="20220103T222610"/>
    <n v="2022"/>
    <n v="10"/>
    <s v="05"/>
    <s v="22"/>
    <s v="06"/>
    <s v="2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05T00:00:00"/>
    <n v="47.3"/>
    <s v="22:05:58 UTC"/>
    <n v="47.3"/>
    <x v="2"/>
    <s v="PNG"/>
    <x v="2"/>
    <x v="1"/>
    <n v="54.5"/>
    <n v="60"/>
    <x v="1"/>
    <s v="44839L8-9_L1CDM-MLB-CLSHG4483903 Cloudy (40%-90%)"/>
    <n v="0"/>
    <s v="20220103T222610"/>
    <n v="2022"/>
    <n v="10"/>
    <s v="05"/>
    <s v="22"/>
    <s v="05"/>
    <s v="5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04T00:00:00"/>
    <n v="47.1"/>
    <s v="22:12:49 UTC"/>
    <n v="69.900000000000006"/>
    <x v="2"/>
    <s v="PNG"/>
    <x v="2"/>
    <x v="1"/>
    <n v="73.45"/>
    <n v="80"/>
    <x v="1"/>
    <s v="44838L8-9_L1CDM-MLB-CLSHG4483803 Cloudy (40%-90%)"/>
    <n v="1"/>
    <s v="20220103T222610"/>
    <n v="2022"/>
    <n v="10"/>
    <s v="04"/>
    <s v="22"/>
    <s v="12"/>
    <s v="4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10-04T00:00:00"/>
    <n v="48.2"/>
    <s v="22:12:25 UTC"/>
    <n v="77"/>
    <x v="2"/>
    <s v="PNG"/>
    <x v="2"/>
    <x v="1"/>
    <n v="73.45"/>
    <n v="80"/>
    <x v="1"/>
    <s v="44838L8-9_L1CDM-MLB-CLSHG4483803 Cloudy (40%-90%)"/>
    <n v="0"/>
    <s v="20220103T222610"/>
    <n v="2022"/>
    <n v="10"/>
    <s v="04"/>
    <s v="22"/>
    <s v="12"/>
    <s v="2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27T00:00:00"/>
    <n v="44.5"/>
    <s v="22:06:40 UTC"/>
    <n v="65.599999999999994"/>
    <x v="2"/>
    <s v="PNG"/>
    <x v="2"/>
    <x v="1"/>
    <n v="70.449999999999989"/>
    <n v="80"/>
    <x v="1"/>
    <s v="44831L8-9_L1CDM-MLB-CLSHG4483103 Cloudy (40%-90%)"/>
    <n v="1"/>
    <s v="20220103T222610"/>
    <n v="2022"/>
    <s v="09"/>
    <n v="27"/>
    <s v="22"/>
    <s v="06"/>
    <s v="4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27T00:00:00"/>
    <n v="45.7"/>
    <s v="22:06:16 UTC"/>
    <n v="75.3"/>
    <x v="2"/>
    <s v="PNG"/>
    <x v="2"/>
    <x v="1"/>
    <n v="70.449999999999989"/>
    <n v="80"/>
    <x v="1"/>
    <s v="44831L8-9_L1CDM-MLB-CLSHG4483103 Cloudy (40%-90%)"/>
    <n v="0"/>
    <s v="20220103T222610"/>
    <n v="2022"/>
    <s v="09"/>
    <n v="27"/>
    <s v="22"/>
    <s v="06"/>
    <s v="1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26T00:00:00"/>
    <n v="44.1"/>
    <s v="22:12:34 UTC"/>
    <n v="51.4"/>
    <x v="2"/>
    <s v="PNG"/>
    <x v="2"/>
    <x v="1"/>
    <n v="54.45"/>
    <n v="60"/>
    <x v="1"/>
    <s v="44830L8-9_L1CDM-MLB-CLSHG4483003 Cloudy (40%-90%)"/>
    <n v="1"/>
    <s v="20220103T222610"/>
    <n v="2022"/>
    <s v="09"/>
    <n v="26"/>
    <s v="22"/>
    <s v="12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26T00:00:00"/>
    <n v="45.3"/>
    <s v="22:12:10 UTC"/>
    <n v="57.5"/>
    <x v="2"/>
    <s v="PNG"/>
    <x v="2"/>
    <x v="1"/>
    <n v="54.45"/>
    <n v="60"/>
    <x v="1"/>
    <s v="44830L8-9_L1CDM-MLB-CLSHG4483003 Cloudy (40%-90%)"/>
    <n v="0"/>
    <s v="20220103T222610"/>
    <n v="2022"/>
    <s v="09"/>
    <n v="26"/>
    <s v="22"/>
    <s v="12"/>
    <s v="1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9T00:00:00"/>
    <n v="41.5"/>
    <s v="22:06:21 UTC"/>
    <n v="72.400000000000006"/>
    <x v="2"/>
    <s v="PNG"/>
    <x v="2"/>
    <x v="1"/>
    <n v="83.550000000000011"/>
    <n v="90"/>
    <x v="1"/>
    <s v="44823L8-9_L1CDM-MLB-CLSHG4482303 Cloudy (40%-90%)"/>
    <n v="1"/>
    <s v="20220103T222610"/>
    <n v="2022"/>
    <s v="09"/>
    <n v="19"/>
    <s v="22"/>
    <s v="06"/>
    <s v="2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9T00:00:00"/>
    <n v="42.7"/>
    <s v="22:05:57 UTC"/>
    <n v="94.7"/>
    <x v="2"/>
    <s v="PNG"/>
    <x v="2"/>
    <x v="1"/>
    <n v="83.550000000000011"/>
    <n v="90"/>
    <x v="1"/>
    <s v="44823L8-9_L1CDM-MLB-CLSHG4482303 Cloudy (40%-90%)"/>
    <n v="0"/>
    <s v="20220103T222610"/>
    <n v="2022"/>
    <s v="09"/>
    <n v="19"/>
    <s v="22"/>
    <s v="05"/>
    <s v="5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8T00:00:00"/>
    <n v="41.2"/>
    <s v="22:12:51 UTC"/>
    <n v="10.3"/>
    <x v="2"/>
    <s v="PNG"/>
    <x v="2"/>
    <x v="1"/>
    <n v="54.75"/>
    <n v="60"/>
    <x v="1"/>
    <s v="44822L8-9_L1CDM-MLB-CLSHG4482203 Cloudy (40%-90%)"/>
    <n v="1"/>
    <s v="20220103T222610"/>
    <n v="2022"/>
    <s v="09"/>
    <n v="18"/>
    <s v="22"/>
    <s v="12"/>
    <s v="5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8T00:00:00"/>
    <n v="42.4"/>
    <s v="22:12:27 UTC"/>
    <n v="99.2"/>
    <x v="2"/>
    <s v="PNG"/>
    <x v="2"/>
    <x v="1"/>
    <n v="54.75"/>
    <n v="60"/>
    <x v="1"/>
    <s v="44822L8-9_L1CDM-MLB-CLSHG4482203 Cloudy (40%-90%)"/>
    <n v="0"/>
    <s v="20220103T222610"/>
    <n v="2022"/>
    <s v="09"/>
    <n v="18"/>
    <s v="22"/>
    <s v="12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1T00:00:00"/>
    <n v="38.6"/>
    <s v="22:06:38 UTC"/>
    <n v="62.9"/>
    <x v="2"/>
    <s v="PNG"/>
    <x v="2"/>
    <x v="1"/>
    <n v="40.299999999999997"/>
    <n v="50"/>
    <x v="1"/>
    <s v="44815L8-9_L1CDM-MLB-CLSHG4481503 Cloudy (40%-90%)"/>
    <n v="1"/>
    <s v="20220103T222610"/>
    <n v="2022"/>
    <s v="09"/>
    <n v="11"/>
    <s v="22"/>
    <s v="06"/>
    <s v="3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1T00:00:00"/>
    <n v="39.799999999999997"/>
    <s v="22:06:14 UTC"/>
    <n v="17.7"/>
    <x v="2"/>
    <s v="PNG"/>
    <x v="2"/>
    <x v="1"/>
    <n v="40.299999999999997"/>
    <n v="50"/>
    <x v="1"/>
    <s v="44815L8-9_L1CDM-MLB-CLSHG4481503 Cloudy (40%-90%)"/>
    <n v="0"/>
    <s v="20220103T222610"/>
    <n v="2022"/>
    <s v="09"/>
    <n v="11"/>
    <s v="22"/>
    <s v="06"/>
    <s v="1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0T00:00:00"/>
    <n v="38.200000000000003"/>
    <s v="22:12:27 UTC"/>
    <n v="21.1"/>
    <x v="2"/>
    <s v="PNG"/>
    <x v="2"/>
    <x v="1"/>
    <n v="31.05"/>
    <n v="40"/>
    <x v="1"/>
    <s v="44814L8-9_L1CDM-MLB-CLSHG4481403 Cloudy (40%-90%)"/>
    <n v="1"/>
    <s v="20220103T222610"/>
    <n v="2022"/>
    <s v="09"/>
    <n v="10"/>
    <s v="22"/>
    <s v="12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10T00:00:00"/>
    <n v="39.4"/>
    <s v="22:12:03 UTC"/>
    <n v="41"/>
    <x v="2"/>
    <s v="PNG"/>
    <x v="2"/>
    <x v="1"/>
    <n v="31.05"/>
    <n v="40"/>
    <x v="1"/>
    <s v="44814L8-9_L1CDM-MLB-CLSHG4481403 Cloudy (40%-90%)"/>
    <n v="0"/>
    <s v="20220103T222610"/>
    <n v="2022"/>
    <s v="09"/>
    <n v="10"/>
    <s v="22"/>
    <s v="12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03T00:00:00"/>
    <n v="35.700000000000003"/>
    <s v="22:06:16 UTC"/>
    <n v="48.4"/>
    <x v="2"/>
    <s v="PNG"/>
    <x v="2"/>
    <x v="1"/>
    <n v="58.5"/>
    <n v="60"/>
    <x v="1"/>
    <s v="44807L8-9_L1CDM-MLB-CLSHG4480703 Cloudy (40%-90%)"/>
    <n v="1"/>
    <s v="20220103T222610"/>
    <n v="2022"/>
    <s v="09"/>
    <s v="03"/>
    <s v="22"/>
    <s v="06"/>
    <s v="1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03T00:00:00"/>
    <n v="36.9"/>
    <s v="22:05:52 UTC"/>
    <n v="68.599999999999994"/>
    <x v="2"/>
    <s v="PNG"/>
    <x v="2"/>
    <x v="1"/>
    <n v="58.5"/>
    <n v="60"/>
    <x v="1"/>
    <s v="44807L8-9_L1CDM-MLB-CLSHG4480703 Cloudy (40%-90%)"/>
    <n v="0"/>
    <s v="20220103T222610"/>
    <n v="2022"/>
    <s v="09"/>
    <s v="03"/>
    <s v="22"/>
    <s v="05"/>
    <s v="5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02T00:00:00"/>
    <n v="35.4"/>
    <s v="22:12:44 UTC"/>
    <n v="96"/>
    <x v="2"/>
    <s v="PNG"/>
    <x v="2"/>
    <x v="1"/>
    <n v="84.75"/>
    <n v="90"/>
    <x v="1"/>
    <s v="44806L8-9_L1CDM-MLB-CLSHG4480603 Cloudy (40%-90%)"/>
    <n v="1"/>
    <s v="20220103T222610"/>
    <n v="2022"/>
    <s v="09"/>
    <s v="02"/>
    <s v="22"/>
    <s v="12"/>
    <s v="4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9-02T00:00:00"/>
    <n v="36.6"/>
    <s v="22:12:20 UTC"/>
    <n v="73.5"/>
    <x v="2"/>
    <s v="PNG"/>
    <x v="2"/>
    <x v="1"/>
    <n v="84.75"/>
    <n v="90"/>
    <x v="1"/>
    <s v="44806L8-9_L1CDM-MLB-CLSHG4480603 Cloudy (40%-90%)"/>
    <n v="0"/>
    <s v="20220103T222610"/>
    <n v="2022"/>
    <s v="09"/>
    <s v="02"/>
    <s v="22"/>
    <s v="12"/>
    <s v="2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26T00:00:00"/>
    <n v="32.9"/>
    <s v="22:06:34 UTC"/>
    <n v="44.3"/>
    <x v="2"/>
    <s v="PNG"/>
    <x v="2"/>
    <x v="1"/>
    <n v="44.3"/>
    <n v="50"/>
    <x v="1"/>
    <s v="44799L8-9_L1CDM-MLB-CLSHG4479903 Cloudy (40%-90%)"/>
    <n v="1"/>
    <s v="20220103T222610"/>
    <n v="2022"/>
    <s v="08"/>
    <n v="26"/>
    <s v="22"/>
    <s v="06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26T00:00:00"/>
    <n v="34.200000000000003"/>
    <s v="22:06:10 UTC"/>
    <n v="44.3"/>
    <x v="2"/>
    <s v="PNG"/>
    <x v="2"/>
    <x v="1"/>
    <n v="44.3"/>
    <n v="50"/>
    <x v="1"/>
    <s v="44799L8-9_L1CDM-MLB-CLSHG4479903 Cloudy (40%-90%)"/>
    <n v="0"/>
    <s v="20220103T222610"/>
    <n v="2022"/>
    <s v="08"/>
    <n v="26"/>
    <s v="22"/>
    <s v="06"/>
    <s v="1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25T00:00:00"/>
    <n v="32.6"/>
    <s v="22:12:26 UTC"/>
    <n v="17"/>
    <x v="2"/>
    <s v="PNG"/>
    <x v="2"/>
    <x v="1"/>
    <n v="36.299999999999997"/>
    <n v="40"/>
    <x v="1"/>
    <s v="44798L8-9_L1CDM-MLB-CLSHG4479803 Cloudy (40%-90%)"/>
    <n v="1"/>
    <s v="20220103T222610"/>
    <n v="2022"/>
    <s v="08"/>
    <n v="25"/>
    <s v="22"/>
    <s v="12"/>
    <s v="2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25T00:00:00"/>
    <n v="33.799999999999997"/>
    <s v="22:12:02 UTC"/>
    <n v="55.6"/>
    <x v="2"/>
    <s v="PNG"/>
    <x v="2"/>
    <x v="1"/>
    <n v="36.299999999999997"/>
    <n v="40"/>
    <x v="1"/>
    <s v="44798L8-9_L1CDM-MLB-CLSHG4479803 Cloudy (40%-90%)"/>
    <n v="0"/>
    <s v="20220103T222610"/>
    <n v="2022"/>
    <s v="08"/>
    <n v="25"/>
    <s v="22"/>
    <s v="12"/>
    <s v="0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18T00:00:00"/>
    <n v="30.3"/>
    <s v="22:06:15 UTC"/>
    <n v="100"/>
    <x v="2"/>
    <s v="PNG"/>
    <x v="2"/>
    <x v="1"/>
    <n v="84.7"/>
    <n v="90"/>
    <x v="1"/>
    <s v="44791L8-9_L1CDM-MLB-CLSHG4479103 Cloudy (40%-90%)"/>
    <n v="1"/>
    <s v="20220103T222610"/>
    <n v="2022"/>
    <s v="08"/>
    <n v="18"/>
    <s v="22"/>
    <s v="06"/>
    <s v="1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18T00:00:00"/>
    <n v="31.6"/>
    <s v="22:05:51 UTC"/>
    <n v="69.400000000000006"/>
    <x v="2"/>
    <s v="PNG"/>
    <x v="2"/>
    <x v="1"/>
    <n v="84.7"/>
    <n v="90"/>
    <x v="1"/>
    <s v="44791L8-9_L1CDM-MLB-CLSHG4479103 Cloudy (40%-90%)"/>
    <n v="0"/>
    <s v="20220103T222610"/>
    <n v="2022"/>
    <s v="08"/>
    <n v="18"/>
    <s v="22"/>
    <s v="05"/>
    <s v="5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17T00:00:00"/>
    <n v="30.1"/>
    <s v="22:12:44 UTC"/>
    <n v="92"/>
    <x v="2"/>
    <s v="PNG"/>
    <x v="2"/>
    <x v="1"/>
    <n v="96"/>
    <n v="100"/>
    <x v="2"/>
    <s v="44790L8-9_L1CDM-MLB-CLSHG4479004 Overcast (100%)"/>
    <n v="1"/>
    <s v="20220103T222610"/>
    <n v="2022"/>
    <s v="08"/>
    <n v="17"/>
    <s v="22"/>
    <s v="12"/>
    <s v="4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17T00:00:00"/>
    <n v="31.3"/>
    <s v="22:12:20 UTC"/>
    <n v="100"/>
    <x v="2"/>
    <s v="PNG"/>
    <x v="2"/>
    <x v="1"/>
    <n v="96"/>
    <n v="100"/>
    <x v="2"/>
    <s v="44790L8-9_L1CDM-MLB-CLSHG4479004 Overcast (100%)"/>
    <n v="0"/>
    <s v="20220103T222610"/>
    <n v="2022"/>
    <s v="08"/>
    <n v="17"/>
    <s v="22"/>
    <s v="12"/>
    <s v="2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10T00:00:00"/>
    <n v="28"/>
    <s v="22:06:32 UTC"/>
    <n v="2.7"/>
    <x v="2"/>
    <s v="PNG"/>
    <x v="2"/>
    <x v="1"/>
    <n v="24.55"/>
    <n v="30"/>
    <x v="0"/>
    <s v="44783L8-9_L1CDM-MLB-CLSHG4478302 Sunny (10%-30%)"/>
    <n v="1"/>
    <s v="20220103T222610"/>
    <n v="2022"/>
    <s v="08"/>
    <n v="10"/>
    <s v="22"/>
    <s v="06"/>
    <s v="3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10T00:00:00"/>
    <n v="29.3"/>
    <s v="22:06:08 UTC"/>
    <n v="46.4"/>
    <x v="2"/>
    <s v="PNG"/>
    <x v="2"/>
    <x v="1"/>
    <n v="24.55"/>
    <n v="30"/>
    <x v="0"/>
    <s v="44783L8-9_L1CDM-MLB-CLSHG4478302 Sunny (10%-30%)"/>
    <n v="0"/>
    <s v="20220103T222610"/>
    <n v="2022"/>
    <s v="08"/>
    <n v="10"/>
    <s v="22"/>
    <s v="06"/>
    <s v="0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09T00:00:00"/>
    <n v="27.7"/>
    <s v="22:12:22 UTC"/>
    <n v="58.9"/>
    <x v="2"/>
    <s v="PNG"/>
    <x v="2"/>
    <x v="1"/>
    <n v="51.2"/>
    <n v="60"/>
    <x v="1"/>
    <s v="44782L8-9_L1CDM-MLB-CLSHG4478203 Cloudy (40%-90%)"/>
    <n v="1"/>
    <s v="20220103T222610"/>
    <n v="2022"/>
    <s v="08"/>
    <s v="09"/>
    <s v="22"/>
    <s v="12"/>
    <s v="2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09T00:00:00"/>
    <n v="29"/>
    <s v="22:11:58 UTC"/>
    <n v="43.5"/>
    <x v="2"/>
    <s v="PNG"/>
    <x v="2"/>
    <x v="1"/>
    <n v="51.2"/>
    <n v="60"/>
    <x v="1"/>
    <s v="44782L8-9_L1CDM-MLB-CLSHG4478203 Cloudy (40%-90%)"/>
    <n v="0"/>
    <s v="20220103T222610"/>
    <n v="2022"/>
    <s v="08"/>
    <s v="09"/>
    <s v="22"/>
    <s v="11"/>
    <s v="5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02T00:00:00"/>
    <n v="25.9"/>
    <s v="22:06:07 UTC"/>
    <n v="29.9"/>
    <x v="2"/>
    <s v="PNG"/>
    <x v="2"/>
    <x v="1"/>
    <n v="51"/>
    <n v="60"/>
    <x v="1"/>
    <s v="44775L8-9_L1CDM-MLB-CLSHG4477503 Cloudy (40%-90%)"/>
    <n v="1"/>
    <s v="20220103T222610"/>
    <n v="2022"/>
    <s v="08"/>
    <s v="02"/>
    <s v="22"/>
    <s v="06"/>
    <s v="0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02T00:00:00"/>
    <n v="27.2"/>
    <s v="22:05:43 UTC"/>
    <n v="72.099999999999994"/>
    <x v="2"/>
    <s v="PNG"/>
    <x v="2"/>
    <x v="1"/>
    <n v="51"/>
    <n v="60"/>
    <x v="1"/>
    <s v="44775L8-9_L1CDM-MLB-CLSHG4477503 Cloudy (40%-90%)"/>
    <n v="0"/>
    <s v="20220103T222610"/>
    <n v="2022"/>
    <s v="08"/>
    <s v="02"/>
    <s v="22"/>
    <s v="05"/>
    <s v="4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01T00:00:00"/>
    <n v="25.8"/>
    <s v="22:12:38 UTC"/>
    <n v="92"/>
    <x v="2"/>
    <s v="PNG"/>
    <x v="2"/>
    <x v="1"/>
    <n v="94.95"/>
    <n v="100"/>
    <x v="2"/>
    <s v="44774L8-9_L1CDM-MLB-CLSHG4477404 Overcast (100%)"/>
    <n v="1"/>
    <s v="20220103T222610"/>
    <n v="2022"/>
    <s v="08"/>
    <s v="01"/>
    <s v="22"/>
    <s v="12"/>
    <s v="3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8-01T00:00:00"/>
    <n v="27.1"/>
    <s v="22:12:14 UTC"/>
    <n v="97.9"/>
    <x v="2"/>
    <s v="PNG"/>
    <x v="2"/>
    <x v="1"/>
    <n v="94.95"/>
    <n v="100"/>
    <x v="2"/>
    <s v="44774L8-9_L1CDM-MLB-CLSHG4477404 Overcast (100%)"/>
    <n v="0"/>
    <s v="20220103T222610"/>
    <n v="2022"/>
    <s v="08"/>
    <s v="01"/>
    <s v="22"/>
    <s v="12"/>
    <s v="1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25T00:00:00"/>
    <n v="24.3"/>
    <s v="22:06:23 UTC"/>
    <n v="28.4"/>
    <x v="2"/>
    <s v="PNG"/>
    <x v="2"/>
    <x v="1"/>
    <n v="20.65"/>
    <n v="30"/>
    <x v="0"/>
    <s v="44767L8-9_L1CDM-MLB-CLSHG4476702 Sunny (10%-30%)"/>
    <n v="1"/>
    <s v="20220103T222610"/>
    <n v="2022"/>
    <s v="07"/>
    <n v="25"/>
    <s v="22"/>
    <s v="06"/>
    <s v="2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25T00:00:00"/>
    <n v="25.6"/>
    <s v="22:05:59 UTC"/>
    <n v="12.9"/>
    <x v="2"/>
    <s v="PNG"/>
    <x v="2"/>
    <x v="1"/>
    <n v="20.65"/>
    <n v="30"/>
    <x v="0"/>
    <s v="44767L8-9_L1CDM-MLB-CLSHG4476702 Sunny (10%-30%)"/>
    <n v="0"/>
    <s v="20220103T222610"/>
    <n v="2022"/>
    <s v="07"/>
    <n v="25"/>
    <s v="22"/>
    <s v="05"/>
    <s v="5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24T00:00:00"/>
    <n v="24"/>
    <s v="22:12:11 UTC"/>
    <n v="92.6"/>
    <x v="2"/>
    <s v="PNG"/>
    <x v="2"/>
    <x v="1"/>
    <n v="86.15"/>
    <n v="90"/>
    <x v="1"/>
    <s v="44766L8-9_L1CDM-MLB-CLSHG4476603 Cloudy (40%-90%)"/>
    <n v="1"/>
    <s v="20220103T222610"/>
    <n v="2022"/>
    <s v="07"/>
    <n v="24"/>
    <s v="22"/>
    <s v="12"/>
    <s v="1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24T00:00:00"/>
    <n v="25.4"/>
    <s v="22:11:47 UTC"/>
    <n v="79.7"/>
    <x v="2"/>
    <s v="PNG"/>
    <x v="2"/>
    <x v="1"/>
    <n v="86.15"/>
    <n v="90"/>
    <x v="1"/>
    <s v="44766L8-9_L1CDM-MLB-CLSHG4476603 Cloudy (40%-90%)"/>
    <n v="0"/>
    <s v="20220103T222610"/>
    <n v="2022"/>
    <s v="07"/>
    <n v="24"/>
    <s v="22"/>
    <s v="11"/>
    <s v="4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17T00:00:00"/>
    <n v="22.9"/>
    <s v="22:05:53 UTC"/>
    <n v="99.1"/>
    <x v="2"/>
    <s v="PNG"/>
    <x v="2"/>
    <x v="1"/>
    <n v="91.8"/>
    <n v="100"/>
    <x v="2"/>
    <s v="44759L8-9_L1CDM-MLB-CLSHG4475904 Overcast (100%)"/>
    <n v="1"/>
    <s v="20220103T222610"/>
    <n v="2022"/>
    <s v="07"/>
    <n v="17"/>
    <s v="22"/>
    <s v="05"/>
    <s v="5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17T00:00:00"/>
    <n v="24.2"/>
    <s v="22:05:29 UTC"/>
    <n v="84.5"/>
    <x v="2"/>
    <s v="PNG"/>
    <x v="2"/>
    <x v="1"/>
    <n v="91.8"/>
    <n v="100"/>
    <x v="2"/>
    <s v="44759L8-9_L1CDM-MLB-CLSHG4475904 Overcast (100%)"/>
    <n v="0"/>
    <s v="20220103T222610"/>
    <n v="2022"/>
    <s v="07"/>
    <n v="17"/>
    <s v="22"/>
    <s v="05"/>
    <s v="2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16T00:00:00"/>
    <n v="22.8"/>
    <s v="22:12:26 UTC"/>
    <n v="30.7"/>
    <x v="2"/>
    <s v="PNG"/>
    <x v="2"/>
    <x v="1"/>
    <n v="24.049999999999997"/>
    <n v="30"/>
    <x v="0"/>
    <s v="44758L8-9_L1CDM-MLB-CLSHG4475802 Sunny (10%-30%)"/>
    <n v="1"/>
    <s v="20220103T222610"/>
    <n v="2022"/>
    <s v="07"/>
    <n v="16"/>
    <s v="22"/>
    <s v="12"/>
    <s v="2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16T00:00:00"/>
    <n v="24.1"/>
    <s v="22:12:03 UTC"/>
    <n v="17.399999999999999"/>
    <x v="2"/>
    <s v="PNG"/>
    <x v="2"/>
    <x v="1"/>
    <n v="24.049999999999997"/>
    <n v="30"/>
    <x v="0"/>
    <s v="44758L8-9_L1CDM-MLB-CLSHG4475802 Sunny (10%-30%)"/>
    <n v="0"/>
    <s v="20220103T222610"/>
    <n v="2022"/>
    <s v="07"/>
    <n v="16"/>
    <s v="22"/>
    <s v="12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09T00:00:00"/>
    <n v="22"/>
    <s v="22:06:16 UTC"/>
    <n v="47.5"/>
    <x v="2"/>
    <s v="PNG"/>
    <x v="2"/>
    <x v="1"/>
    <n v="69.650000000000006"/>
    <n v="70"/>
    <x v="1"/>
    <s v="44751L8-9_L1CDM-MLB-CLSHG4475103 Cloudy (40%-90%)"/>
    <n v="1"/>
    <s v="20220103T222610"/>
    <n v="2022"/>
    <s v="07"/>
    <s v="09"/>
    <s v="22"/>
    <s v="06"/>
    <s v="1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09T00:00:00"/>
    <n v="23.3"/>
    <s v="22:05:52 UTC"/>
    <n v="91.8"/>
    <x v="2"/>
    <s v="PNG"/>
    <x v="2"/>
    <x v="1"/>
    <n v="69.650000000000006"/>
    <n v="70"/>
    <x v="1"/>
    <s v="44751L8-9_L1CDM-MLB-CLSHG4475103 Cloudy (40%-90%)"/>
    <n v="0"/>
    <s v="20220103T222610"/>
    <n v="2022"/>
    <s v="07"/>
    <s v="09"/>
    <s v="22"/>
    <s v="05"/>
    <s v="5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08T00:00:00"/>
    <n v="21.9"/>
    <s v="22:12:03 UTC"/>
    <n v="7.3"/>
    <x v="2"/>
    <s v="PNG"/>
    <x v="2"/>
    <x v="1"/>
    <n v="9.4"/>
    <n v="10"/>
    <x v="0"/>
    <s v="44750L8-9_L1CDM-MLB-CLSHG4475002 Sunny (10%-30%)"/>
    <n v="1"/>
    <s v="20220103T222610"/>
    <n v="2022"/>
    <s v="07"/>
    <s v="08"/>
    <s v="22"/>
    <s v="12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08T00:00:00"/>
    <n v="23.2"/>
    <s v="22:11:39 UTC"/>
    <n v="11.5"/>
    <x v="2"/>
    <s v="PNG"/>
    <x v="2"/>
    <x v="1"/>
    <n v="9.4"/>
    <n v="10"/>
    <x v="0"/>
    <s v="44750L8-9_L1CDM-MLB-CLSHG4475002 Sunny (10%-30%)"/>
    <n v="0"/>
    <s v="20220103T222610"/>
    <n v="2022"/>
    <s v="07"/>
    <s v="08"/>
    <s v="22"/>
    <s v="11"/>
    <s v="3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01T00:00:00"/>
    <n v="21.4"/>
    <s v="22:05:54 UTC"/>
    <n v="15.1"/>
    <x v="2"/>
    <s v="PNG"/>
    <x v="2"/>
    <x v="1"/>
    <n v="33.75"/>
    <n v="40"/>
    <x v="1"/>
    <s v="44743L8-9_L1CDM-MLB-CLSHG4474303 Cloudy (40%-90%)"/>
    <n v="1"/>
    <s v="20220103T222610"/>
    <n v="2022"/>
    <s v="07"/>
    <s v="01"/>
    <s v="22"/>
    <s v="05"/>
    <s v="5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7-01T00:00:00"/>
    <n v="22.7"/>
    <s v="22:05:30 UTC"/>
    <n v="52.4"/>
    <x v="2"/>
    <s v="PNG"/>
    <x v="2"/>
    <x v="1"/>
    <n v="33.75"/>
    <n v="40"/>
    <x v="1"/>
    <s v="44743L8-9_L1CDM-MLB-CLSHG4474303 Cloudy (40%-90%)"/>
    <n v="0"/>
    <s v="20220103T222610"/>
    <n v="2022"/>
    <s v="07"/>
    <s v="01"/>
    <s v="22"/>
    <s v="05"/>
    <s v="3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30T00:00:00"/>
    <n v="21.4"/>
    <s v="22:12:27 UTC"/>
    <n v="48.6"/>
    <x v="2"/>
    <s v="PNG"/>
    <x v="2"/>
    <x v="2"/>
    <n v="48.35"/>
    <n v="50"/>
    <x v="1"/>
    <s v="44742L8-9_L1CDM-MLB-CLSHG4474203 Cloudy (40%-90%)"/>
    <n v="1"/>
    <s v="20220103T222610"/>
    <n v="2022"/>
    <s v="06"/>
    <n v="30"/>
    <s v="22"/>
    <s v="12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30T00:00:00"/>
    <n v="22.7"/>
    <s v="22:12:03 UTC"/>
    <n v="48.1"/>
    <x v="2"/>
    <s v="PNG"/>
    <x v="2"/>
    <x v="2"/>
    <n v="48.35"/>
    <n v="50"/>
    <x v="1"/>
    <s v="44742L8-9_L1CDM-MLB-CLSHG4474203 Cloudy (40%-90%)"/>
    <n v="0"/>
    <s v="20220103T222610"/>
    <n v="2022"/>
    <s v="06"/>
    <n v="30"/>
    <s v="22"/>
    <s v="12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23T00:00:00"/>
    <n v="21.3"/>
    <s v="22:06:15 UTC"/>
    <n v="75.5"/>
    <x v="2"/>
    <s v="PNG"/>
    <x v="2"/>
    <x v="2"/>
    <n v="54.8"/>
    <n v="60"/>
    <x v="1"/>
    <s v="44735L8-9_L1CDM-MLB-CLSHG4473503 Cloudy (40%-90%)"/>
    <n v="1"/>
    <s v="20220103T222610"/>
    <n v="2022"/>
    <s v="06"/>
    <n v="23"/>
    <s v="22"/>
    <s v="06"/>
    <s v="1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23T00:00:00"/>
    <n v="22.7"/>
    <s v="22:05:51 UTC"/>
    <n v="34.1"/>
    <x v="2"/>
    <s v="PNG"/>
    <x v="2"/>
    <x v="2"/>
    <n v="54.8"/>
    <n v="60"/>
    <x v="1"/>
    <s v="44735L8-9_L1CDM-MLB-CLSHG4473503 Cloudy (40%-90%)"/>
    <n v="0"/>
    <s v="20220103T222610"/>
    <n v="2022"/>
    <s v="06"/>
    <n v="23"/>
    <s v="22"/>
    <s v="05"/>
    <s v="5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22T00:00:00"/>
    <n v="21.3"/>
    <s v="22:12:02 UTC"/>
    <n v="9.6"/>
    <x v="2"/>
    <s v="PNG"/>
    <x v="2"/>
    <x v="2"/>
    <n v="15.95"/>
    <n v="20"/>
    <x v="0"/>
    <s v="44734L8-9_L1CDM-MLB-CLSHG4473402 Sunny (10%-30%)"/>
    <n v="1"/>
    <s v="20220103T222610"/>
    <n v="2022"/>
    <s v="06"/>
    <n v="22"/>
    <s v="22"/>
    <s v="12"/>
    <s v="0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22T00:00:00"/>
    <n v="22.6"/>
    <s v="22:11:38 UTC"/>
    <n v="22.3"/>
    <x v="2"/>
    <s v="PNG"/>
    <x v="2"/>
    <x v="2"/>
    <n v="15.95"/>
    <n v="20"/>
    <x v="0"/>
    <s v="44734L8-9_L1CDM-MLB-CLSHG4473402 Sunny (10%-30%)"/>
    <n v="0"/>
    <s v="20220103T222610"/>
    <n v="2022"/>
    <s v="06"/>
    <n v="22"/>
    <s v="22"/>
    <s v="11"/>
    <s v="3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15T00:00:00"/>
    <n v="21.5"/>
    <s v="22:05:39 UTC"/>
    <n v="27.8"/>
    <x v="2"/>
    <s v="PNG"/>
    <x v="2"/>
    <x v="2"/>
    <n v="21.85"/>
    <n v="30"/>
    <x v="0"/>
    <s v="44727L8-9_L1CDM-MLB-CLSHG4472702 Sunny (10%-30%)"/>
    <n v="1"/>
    <s v="20220103T222610"/>
    <n v="2022"/>
    <s v="06"/>
    <n v="15"/>
    <s v="22"/>
    <s v="05"/>
    <s v="3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15T00:00:00"/>
    <n v="22.9"/>
    <s v="22:05:16 UTC"/>
    <n v="15.9"/>
    <x v="2"/>
    <s v="PNG"/>
    <x v="2"/>
    <x v="2"/>
    <n v="21.85"/>
    <n v="30"/>
    <x v="0"/>
    <s v="44727L8-9_L1CDM-MLB-CLSHG4472702 Sunny (10%-30%)"/>
    <n v="0"/>
    <s v="20220103T222610"/>
    <n v="2022"/>
    <s v="06"/>
    <n v="15"/>
    <s v="22"/>
    <s v="05"/>
    <s v="1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14T00:00:00"/>
    <n v="21.6"/>
    <s v="22:12:23 UTC"/>
    <n v="13"/>
    <x v="2"/>
    <s v="PNG"/>
    <x v="2"/>
    <x v="2"/>
    <n v="16"/>
    <n v="20"/>
    <x v="0"/>
    <s v="44726L8-9_L1CDM-MLB-CLSHG4472602 Sunny (10%-30%)"/>
    <n v="1"/>
    <s v="20220103T222610"/>
    <n v="2022"/>
    <s v="06"/>
    <n v="14"/>
    <s v="22"/>
    <s v="12"/>
    <s v="2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14T00:00:00"/>
    <n v="23"/>
    <s v="22:11:59 UTC"/>
    <n v="19"/>
    <x v="2"/>
    <s v="PNG"/>
    <x v="2"/>
    <x v="2"/>
    <n v="16"/>
    <n v="20"/>
    <x v="0"/>
    <s v="44726L8-9_L1CDM-MLB-CLSHG4472602 Sunny (10%-30%)"/>
    <n v="0"/>
    <s v="20220103T222610"/>
    <n v="2022"/>
    <s v="06"/>
    <n v="14"/>
    <s v="22"/>
    <s v="11"/>
    <s v="5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07T00:00:00"/>
    <n v="22.2"/>
    <s v="22:06:07 UTC"/>
    <n v="6.5"/>
    <x v="2"/>
    <s v="PNG"/>
    <x v="2"/>
    <x v="2"/>
    <n v="16.7"/>
    <n v="20"/>
    <x v="0"/>
    <s v="44719L8-9_L1CDM-MLB-CLSHG4471902 Sunny (10%-30%)"/>
    <n v="1"/>
    <s v="20220103T222610"/>
    <n v="2022"/>
    <s v="06"/>
    <s v="07"/>
    <s v="22"/>
    <s v="06"/>
    <s v="0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07T00:00:00"/>
    <n v="23.5"/>
    <s v="22:05:43 UTC"/>
    <n v="26.9"/>
    <x v="2"/>
    <s v="PNG"/>
    <x v="2"/>
    <x v="2"/>
    <n v="16.7"/>
    <n v="20"/>
    <x v="0"/>
    <s v="44719L8-9_L1CDM-MLB-CLSHG4471902 Sunny (10%-30%)"/>
    <n v="0"/>
    <s v="20220103T222610"/>
    <n v="2022"/>
    <s v="06"/>
    <s v="07"/>
    <s v="22"/>
    <s v="05"/>
    <s v="4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06T00:00:00"/>
    <n v="22.2"/>
    <s v="22:11:45 UTC"/>
    <n v="55.6"/>
    <x v="2"/>
    <s v="PNG"/>
    <x v="2"/>
    <x v="2"/>
    <n v="67.25"/>
    <n v="70"/>
    <x v="1"/>
    <s v="44718L8-9_L1CDM-MLB-CLSHG4471803 Cloudy (40%-90%)"/>
    <n v="1"/>
    <s v="20220103T222610"/>
    <n v="2022"/>
    <s v="06"/>
    <s v="06"/>
    <s v="22"/>
    <s v="11"/>
    <s v="4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6-06T00:00:00"/>
    <n v="23.6"/>
    <s v="22:11:21 UTC"/>
    <n v="78.900000000000006"/>
    <x v="2"/>
    <s v="PNG"/>
    <x v="2"/>
    <x v="2"/>
    <n v="67.25"/>
    <n v="70"/>
    <x v="1"/>
    <s v="44718L8-9_L1CDM-MLB-CLSHG4471803 Cloudy (40%-90%)"/>
    <n v="0"/>
    <s v="20220103T222610"/>
    <n v="2022"/>
    <s v="06"/>
    <s v="06"/>
    <s v="22"/>
    <s v="11"/>
    <s v="2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30T00:00:00"/>
    <n v="23.1"/>
    <s v="22:05:33 UTC"/>
    <n v="73.900000000000006"/>
    <x v="2"/>
    <s v="PNG"/>
    <x v="2"/>
    <x v="2"/>
    <n v="64.599999999999994"/>
    <n v="70"/>
    <x v="1"/>
    <s v="44711L8-9_L1CDM-MLB-CLSHG4471103 Cloudy (40%-90%)"/>
    <n v="1"/>
    <s v="20220103T222610"/>
    <n v="2022"/>
    <s v="05"/>
    <n v="30"/>
    <s v="22"/>
    <s v="05"/>
    <s v="3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30T00:00:00"/>
    <n v="24.5"/>
    <s v="22:05:09 UTC"/>
    <n v="55.3"/>
    <x v="2"/>
    <s v="PNG"/>
    <x v="2"/>
    <x v="2"/>
    <n v="64.599999999999994"/>
    <n v="70"/>
    <x v="1"/>
    <s v="44711L8-9_L1CDM-MLB-CLSHG4471103 Cloudy (40%-90%)"/>
    <n v="0"/>
    <s v="20220103T222610"/>
    <n v="2022"/>
    <s v="05"/>
    <n v="30"/>
    <s v="22"/>
    <s v="05"/>
    <s v="0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29T00:00:00"/>
    <n v="23.3"/>
    <s v="22:12:10 UTC"/>
    <n v="79.8"/>
    <x v="2"/>
    <s v="PNG"/>
    <x v="2"/>
    <x v="2"/>
    <n v="78.699999999999989"/>
    <n v="80"/>
    <x v="1"/>
    <s v="44710L8-9_L1CDM-MLB-CLSHG4471003 Cloudy (40%-90%)"/>
    <n v="1"/>
    <s v="20220103T222610"/>
    <n v="2022"/>
    <s v="05"/>
    <n v="29"/>
    <s v="22"/>
    <s v="12"/>
    <s v="1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29T00:00:00"/>
    <n v="24.7"/>
    <s v="22:11:46 UTC"/>
    <n v="77.599999999999994"/>
    <x v="2"/>
    <s v="PNG"/>
    <x v="2"/>
    <x v="2"/>
    <n v="78.699999999999989"/>
    <n v="80"/>
    <x v="1"/>
    <s v="44710L8-9_L1CDM-MLB-CLSHG4471003 Cloudy (40%-90%)"/>
    <n v="0"/>
    <s v="20220103T222610"/>
    <n v="2022"/>
    <s v="05"/>
    <n v="29"/>
    <s v="22"/>
    <s v="11"/>
    <s v="4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22T00:00:00"/>
    <n v="24.5"/>
    <s v="22:05:58 UTC"/>
    <n v="24.8"/>
    <x v="2"/>
    <s v="PNG"/>
    <x v="2"/>
    <x v="2"/>
    <n v="30.35"/>
    <n v="40"/>
    <x v="1"/>
    <s v="44703L8-9_L1CDM-MLB-CLSHG4470303 Cloudy (40%-90%)"/>
    <n v="1"/>
    <s v="20220103T222610"/>
    <n v="2022"/>
    <s v="05"/>
    <n v="22"/>
    <s v="22"/>
    <s v="05"/>
    <s v="5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22T00:00:00"/>
    <n v="25.8"/>
    <s v="22:05:34 UTC"/>
    <n v="35.9"/>
    <x v="2"/>
    <s v="PNG"/>
    <x v="2"/>
    <x v="2"/>
    <n v="30.35"/>
    <n v="40"/>
    <x v="1"/>
    <s v="44703L8-9_L1CDM-MLB-CLSHG4470303 Cloudy (40%-90%)"/>
    <n v="0"/>
    <s v="20220103T222610"/>
    <n v="2022"/>
    <s v="05"/>
    <n v="22"/>
    <s v="22"/>
    <s v="05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21T00:00:00"/>
    <n v="24.6"/>
    <s v="22:11:43 UTC"/>
    <n v="23.6"/>
    <x v="2"/>
    <s v="PNG"/>
    <x v="2"/>
    <x v="2"/>
    <n v="24.05"/>
    <n v="30"/>
    <x v="0"/>
    <s v="44702L8-9_L1CDM-MLB-CLSHG4470202 Sunny (10%-30%)"/>
    <n v="1"/>
    <s v="20220103T222610"/>
    <n v="2022"/>
    <s v="05"/>
    <n v="21"/>
    <s v="22"/>
    <s v="11"/>
    <s v="4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21T00:00:00"/>
    <n v="25.9"/>
    <s v="22:11:19 UTC"/>
    <n v="24.5"/>
    <x v="2"/>
    <s v="PNG"/>
    <x v="2"/>
    <x v="2"/>
    <n v="24.05"/>
    <n v="30"/>
    <x v="0"/>
    <s v="44702L8-9_L1CDM-MLB-CLSHG4470202 Sunny (10%-30%)"/>
    <n v="0"/>
    <s v="20220103T222610"/>
    <n v="2022"/>
    <s v="05"/>
    <n v="21"/>
    <s v="22"/>
    <s v="11"/>
    <s v="1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14T00:00:00"/>
    <n v="26"/>
    <s v="22:05:37 UTC"/>
    <n v="77.8"/>
    <x v="2"/>
    <s v="PNG"/>
    <x v="2"/>
    <x v="2"/>
    <n v="75.699999999999989"/>
    <n v="80"/>
    <x v="1"/>
    <s v="44695L8-9_L1CDM-MLB-CLSHG4469503 Cloudy (40%-90%)"/>
    <n v="1"/>
    <s v="20220103T222610"/>
    <n v="2022"/>
    <s v="05"/>
    <n v="14"/>
    <s v="22"/>
    <s v="05"/>
    <s v="3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14T00:00:00"/>
    <n v="27.3"/>
    <s v="22:05:13 UTC"/>
    <n v="73.599999999999994"/>
    <x v="2"/>
    <s v="PNG"/>
    <x v="2"/>
    <x v="2"/>
    <n v="75.699999999999989"/>
    <n v="80"/>
    <x v="1"/>
    <s v="44695L8-9_L1CDM-MLB-CLSHG4469503 Cloudy (40%-90%)"/>
    <n v="0"/>
    <s v="20220103T222610"/>
    <n v="2022"/>
    <s v="05"/>
    <n v="14"/>
    <s v="22"/>
    <s v="05"/>
    <s v="1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13T00:00:00"/>
    <n v="26.2"/>
    <s v="22:12:08 UTC"/>
    <n v="97.2"/>
    <x v="2"/>
    <s v="PNG"/>
    <x v="2"/>
    <x v="2"/>
    <n v="98.6"/>
    <n v="100"/>
    <x v="2"/>
    <s v="44694L8-9_L1CDM-MLB-CLSHG4469404 Overcast (100%)"/>
    <n v="1"/>
    <s v="20220103T222610"/>
    <n v="2022"/>
    <s v="05"/>
    <n v="13"/>
    <s v="22"/>
    <s v="12"/>
    <s v="0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13T00:00:00"/>
    <n v="27.6"/>
    <s v="22:11:44 UTC"/>
    <n v="100"/>
    <x v="2"/>
    <s v="PNG"/>
    <x v="2"/>
    <x v="2"/>
    <n v="98.6"/>
    <n v="100"/>
    <x v="2"/>
    <s v="44694L8-9_L1CDM-MLB-CLSHG4469404 Overcast (100%)"/>
    <n v="0"/>
    <s v="20220103T222610"/>
    <n v="2022"/>
    <s v="05"/>
    <n v="13"/>
    <s v="22"/>
    <s v="11"/>
    <s v="4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06T00:00:00"/>
    <n v="27.8"/>
    <s v="22:05:53 UTC"/>
    <n v="15.3"/>
    <x v="2"/>
    <s v="PNG"/>
    <x v="2"/>
    <x v="2"/>
    <n v="19.149999999999999"/>
    <n v="20"/>
    <x v="0"/>
    <s v="44687L8-9_L1CDM-MLB-CLSHG4468702 Sunny (10%-30%)"/>
    <n v="1"/>
    <s v="20220103T222610"/>
    <n v="2022"/>
    <s v="05"/>
    <s v="06"/>
    <s v="22"/>
    <s v="05"/>
    <s v="5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06T00:00:00"/>
    <n v="29.1"/>
    <s v="22:05:29 UTC"/>
    <n v="23"/>
    <x v="2"/>
    <s v="PNG"/>
    <x v="2"/>
    <x v="2"/>
    <n v="19.149999999999999"/>
    <n v="20"/>
    <x v="0"/>
    <s v="44687L8-9_L1CDM-MLB-CLSHG4468702 Sunny (10%-30%)"/>
    <n v="0"/>
    <s v="20220103T222610"/>
    <n v="2022"/>
    <s v="05"/>
    <s v="06"/>
    <s v="22"/>
    <s v="05"/>
    <s v="2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05T00:00:00"/>
    <n v="28"/>
    <s v="22:11:55 UTC"/>
    <n v="1.6"/>
    <x v="2"/>
    <s v="PNG"/>
    <x v="2"/>
    <x v="2"/>
    <n v="2.7"/>
    <n v="10"/>
    <x v="0"/>
    <s v="44686L8-9_L1CDM-MLB-CLSHG4468602 Sunny (10%-30%)"/>
    <n v="1"/>
    <s v="20220103T222610"/>
    <n v="2022"/>
    <s v="05"/>
    <s v="05"/>
    <s v="22"/>
    <s v="11"/>
    <s v="5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5-05T00:00:00"/>
    <n v="29.3"/>
    <s v="22:11:31 UTC"/>
    <n v="3.8"/>
    <x v="2"/>
    <s v="PNG"/>
    <x v="2"/>
    <x v="2"/>
    <n v="2.7"/>
    <n v="10"/>
    <x v="0"/>
    <s v="44686L8-9_L1CDM-MLB-CLSHG4468602 Sunny (10%-30%)"/>
    <n v="0"/>
    <s v="20220103T222610"/>
    <n v="2022"/>
    <s v="05"/>
    <s v="05"/>
    <s v="22"/>
    <s v="11"/>
    <s v="3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28T00:00:00"/>
    <n v="29.8"/>
    <s v="22:05:47 UTC"/>
    <n v="38.1"/>
    <x v="2"/>
    <s v="PNG"/>
    <x v="2"/>
    <x v="2"/>
    <n v="38.450000000000003"/>
    <n v="40"/>
    <x v="1"/>
    <s v="44679L8-9_L1CDM-MLB-CLSHG4467903 Cloudy (40%-90%)"/>
    <n v="1"/>
    <s v="20220103T222610"/>
    <n v="2022"/>
    <s v="04"/>
    <n v="28"/>
    <s v="22"/>
    <s v="05"/>
    <s v="4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28T00:00:00"/>
    <n v="31.1"/>
    <s v="22:05:23 UTC"/>
    <n v="38.799999999999997"/>
    <x v="2"/>
    <s v="PNG"/>
    <x v="2"/>
    <x v="2"/>
    <n v="38.450000000000003"/>
    <n v="40"/>
    <x v="1"/>
    <s v="44679L8-9_L1CDM-MLB-CLSHG4467903 Cloudy (40%-90%)"/>
    <n v="0"/>
    <s v="20220103T222610"/>
    <n v="2022"/>
    <s v="04"/>
    <n v="28"/>
    <s v="22"/>
    <s v="05"/>
    <s v="2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27T00:00:00"/>
    <n v="30"/>
    <s v="22:11:58 UTC"/>
    <n v="45.2"/>
    <x v="2"/>
    <s v="PNG"/>
    <x v="2"/>
    <x v="2"/>
    <n v="61.75"/>
    <n v="70"/>
    <x v="1"/>
    <s v="44678L8-9_L1CDM-MLB-CLSHG4467803 Cloudy (40%-90%)"/>
    <n v="1"/>
    <s v="20220103T222610"/>
    <n v="2022"/>
    <s v="04"/>
    <n v="27"/>
    <s v="22"/>
    <s v="11"/>
    <s v="5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27T00:00:00"/>
    <n v="31.3"/>
    <s v="22:11:34 UTC"/>
    <n v="78.3"/>
    <x v="2"/>
    <s v="PNG"/>
    <x v="2"/>
    <x v="2"/>
    <n v="61.75"/>
    <n v="70"/>
    <x v="1"/>
    <s v="44678L8-9_L1CDM-MLB-CLSHG4467803 Cloudy (40%-90%)"/>
    <n v="0"/>
    <s v="20220103T222610"/>
    <n v="2022"/>
    <s v="04"/>
    <n v="27"/>
    <s v="22"/>
    <s v="11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20T00:00:00"/>
    <n v="31.8"/>
    <s v="22:05:51 UT"/>
    <n v="73.7"/>
    <x v="2"/>
    <s v="PNG"/>
    <x v="2"/>
    <x v="2"/>
    <n v="58.5"/>
    <n v="60"/>
    <x v="1"/>
    <s v="44671L8-9_L1CDM-MLB-CLSHG4467103 Cloudy (40%-90%)"/>
    <n v="1"/>
    <s v="20220103T222610"/>
    <n v="2022"/>
    <s v="04"/>
    <n v="20"/>
    <s v="22"/>
    <s v="05"/>
    <s v="5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20T00:00:00"/>
    <n v="33.1"/>
    <s v="22:05:27 UTC"/>
    <n v="43.3"/>
    <x v="2"/>
    <s v="PNG"/>
    <x v="2"/>
    <x v="2"/>
    <n v="58.5"/>
    <n v="60"/>
    <x v="1"/>
    <s v="44671L8-9_L1CDM-MLB-CLSHG4467103 Cloudy (40%-90%)"/>
    <n v="0"/>
    <s v="20220103T222610"/>
    <n v="2022"/>
    <s v="04"/>
    <n v="20"/>
    <s v="22"/>
    <s v="05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19T00:00:00"/>
    <n v="32.1"/>
    <s v="22:11:59 UTC"/>
    <n v="41.7"/>
    <x v="2"/>
    <s v="PNG"/>
    <x v="2"/>
    <x v="2"/>
    <n v="49.75"/>
    <n v="50"/>
    <x v="1"/>
    <s v="44670L8-9_L1CDM-MLB-CLSHG4467003 Cloudy (40%-90%)"/>
    <n v="1"/>
    <s v="20220103T222610"/>
    <n v="2022"/>
    <s v="04"/>
    <n v="19"/>
    <s v="22"/>
    <s v="11"/>
    <s v="5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19T00:00:00"/>
    <n v="33.4"/>
    <s v="22:11:35 UTC"/>
    <n v="57.8"/>
    <x v="2"/>
    <s v="PNG"/>
    <x v="2"/>
    <x v="2"/>
    <n v="49.75"/>
    <n v="50"/>
    <x v="1"/>
    <s v="44670L8-9_L1CDM-MLB-CLSHG4467003 Cloudy (40%-90%)"/>
    <n v="0"/>
    <s v="20220103T222610"/>
    <n v="2022"/>
    <s v="04"/>
    <n v="19"/>
    <s v="22"/>
    <s v="11"/>
    <s v="3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12T00:00:00"/>
    <n v="34"/>
    <s v="22:05:54 UTC"/>
    <n v="95.4"/>
    <x v="2"/>
    <s v="PNG"/>
    <x v="2"/>
    <x v="2"/>
    <n v="97.7"/>
    <n v="100"/>
    <x v="2"/>
    <s v="44663L8-9_L1CDM-MLB-CLSHG4466304 Overcast (100%)"/>
    <n v="1"/>
    <s v="20220103T222610"/>
    <n v="2022"/>
    <s v="04"/>
    <n v="12"/>
    <s v="22"/>
    <s v="05"/>
    <s v="5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12T00:00:00"/>
    <n v="35.299999999999997"/>
    <s v="22:05:30 UTC"/>
    <n v="100"/>
    <x v="2"/>
    <s v="PNG"/>
    <x v="2"/>
    <x v="2"/>
    <n v="97.7"/>
    <n v="100"/>
    <x v="2"/>
    <s v="44663L8-9_L1CDM-MLB-CLSHG4466304 Overcast (100%)"/>
    <n v="0"/>
    <s v="20220103T222610"/>
    <n v="2022"/>
    <s v="04"/>
    <n v="12"/>
    <s v="22"/>
    <s v="05"/>
    <s v="3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11T00:00:00"/>
    <n v="34.299999999999997"/>
    <s v="22:12:02 UTC"/>
    <n v="80"/>
    <x v="2"/>
    <s v="PNG"/>
    <x v="2"/>
    <x v="2"/>
    <n v="90"/>
    <n v="90"/>
    <x v="1"/>
    <s v="44662L8-9_L1CDM-MLB-CLSHG4466203 Cloudy (40%-90%)"/>
    <n v="1"/>
    <s v="20220103T222610"/>
    <n v="2022"/>
    <s v="04"/>
    <n v="11"/>
    <s v="22"/>
    <s v="12"/>
    <s v="0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11T00:00:00"/>
    <n v="35.5"/>
    <s v="22:11:38 UTC"/>
    <n v="100"/>
    <x v="2"/>
    <s v="PNG"/>
    <x v="2"/>
    <x v="2"/>
    <n v="90"/>
    <n v="90"/>
    <x v="1"/>
    <s v="44662L8-9_L1CDM-MLB-CLSHG4466203 Cloudy (40%-90%)"/>
    <n v="0"/>
    <s v="20220103T222610"/>
    <n v="2022"/>
    <s v="04"/>
    <n v="11"/>
    <s v="22"/>
    <s v="11"/>
    <s v="3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04T00:00:00"/>
    <n v="36.299999999999997"/>
    <s v="22:05:47 UTC"/>
    <n v="75.8"/>
    <x v="2"/>
    <s v="PNG"/>
    <x v="2"/>
    <x v="2"/>
    <n v="68.05"/>
    <n v="70"/>
    <x v="1"/>
    <s v="44655L8-9_L1CDM-MLB-CLSHG4465503 Cloudy (40%-90%)"/>
    <n v="1"/>
    <s v="20220103T222610"/>
    <n v="2022"/>
    <s v="04"/>
    <s v="04"/>
    <s v="22"/>
    <s v="05"/>
    <s v="4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04T00:00:00"/>
    <n v="37.5"/>
    <s v="22:05:23 UTC"/>
    <n v="60.3"/>
    <x v="2"/>
    <s v="PNG"/>
    <x v="2"/>
    <x v="2"/>
    <n v="68.05"/>
    <n v="70"/>
    <x v="1"/>
    <s v="44655L8-9_L1CDM-MLB-CLSHG4465503 Cloudy (40%-90%)"/>
    <n v="0"/>
    <s v="20220103T222610"/>
    <n v="2022"/>
    <s v="04"/>
    <s v="04"/>
    <s v="22"/>
    <s v="05"/>
    <s v="2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03T00:00:00"/>
    <n v="36.5"/>
    <s v="22:12:09 UTC"/>
    <n v="19.100000000000001"/>
    <x v="2"/>
    <s v="PNG"/>
    <x v="2"/>
    <x v="2"/>
    <n v="22.9"/>
    <n v="30"/>
    <x v="0"/>
    <s v="44654L8-9_L1CDM-MLB-CLSHG4465402 Sunny (10%-30%)"/>
    <n v="1"/>
    <s v="20220103T222610"/>
    <n v="2022"/>
    <s v="04"/>
    <s v="03"/>
    <s v="22"/>
    <s v="12"/>
    <s v="0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4-03T00:00:00"/>
    <n v="37.799999999999997"/>
    <s v="22:11:45 UTC"/>
    <n v="26.7"/>
    <x v="2"/>
    <s v="PNG"/>
    <x v="2"/>
    <x v="2"/>
    <n v="22.9"/>
    <n v="30"/>
    <x v="0"/>
    <s v="44654L8-9_L1CDM-MLB-CLSHG4465402 Sunny (10%-30%)"/>
    <n v="0"/>
    <s v="20220103T222610"/>
    <n v="2022"/>
    <s v="04"/>
    <s v="03"/>
    <s v="22"/>
    <s v="11"/>
    <s v="4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27T00:00:00"/>
    <n v="38.5"/>
    <s v="22:05:58 UTC"/>
    <n v="44.6"/>
    <x v="2"/>
    <s v="PNG"/>
    <x v="2"/>
    <x v="2"/>
    <n v="47.5"/>
    <n v="50"/>
    <x v="1"/>
    <s v="44647L8-9_L1CDM-MLB-CLSHG4464703 Cloudy (40%-90%)"/>
    <n v="1"/>
    <s v="20220103T222610"/>
    <n v="2022"/>
    <s v="03"/>
    <n v="27"/>
    <s v="22"/>
    <s v="05"/>
    <s v="5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27T00:00:00"/>
    <n v="39.700000000000003"/>
    <s v="22:05:34 UTC"/>
    <n v="50.4"/>
    <x v="2"/>
    <s v="PNG"/>
    <x v="2"/>
    <x v="2"/>
    <n v="47.5"/>
    <n v="50"/>
    <x v="1"/>
    <s v="44647L8-9_L1CDM-MLB-CLSHG4464703 Cloudy (40%-90%)"/>
    <n v="0"/>
    <s v="20220103T222610"/>
    <n v="2022"/>
    <s v="03"/>
    <n v="27"/>
    <s v="22"/>
    <s v="05"/>
    <s v="3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26T00:00:00"/>
    <n v="38.799999999999997"/>
    <s v="22:11:59 UTC"/>
    <n v="66"/>
    <x v="2"/>
    <s v="PNG"/>
    <x v="2"/>
    <x v="2"/>
    <n v="59.25"/>
    <n v="60"/>
    <x v="1"/>
    <s v="44646L8-9_L1CDM-MLB-CLSHG4464603 Cloudy (40%-90%)"/>
    <n v="1"/>
    <s v="20220103T222610"/>
    <n v="2022"/>
    <s v="03"/>
    <n v="26"/>
    <s v="22"/>
    <s v="11"/>
    <s v="5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26T00:00:00"/>
    <n v="39.9"/>
    <s v="22:11:35 UTC"/>
    <n v="52.5"/>
    <x v="2"/>
    <s v="PNG"/>
    <x v="2"/>
    <x v="2"/>
    <n v="59.25"/>
    <n v="60"/>
    <x v="1"/>
    <s v="44646L8-9_L1CDM-MLB-CLSHG4464603 Cloudy (40%-90%)"/>
    <n v="0"/>
    <s v="20220103T222610"/>
    <n v="2022"/>
    <s v="03"/>
    <n v="26"/>
    <s v="22"/>
    <s v="11"/>
    <s v="3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19T00:00:00"/>
    <n v="40.700000000000003"/>
    <s v="22:05:54 UTC"/>
    <n v="97.9"/>
    <x v="2"/>
    <s v="PNG"/>
    <x v="2"/>
    <x v="2"/>
    <n v="90.800000000000011"/>
    <n v="100"/>
    <x v="2"/>
    <s v="44639L8-9_L1CDM-MLB-CLSHG4463904 Overcast (100%)"/>
    <n v="1"/>
    <s v="20220103T222610"/>
    <n v="2022"/>
    <s v="03"/>
    <n v="19"/>
    <s v="22"/>
    <s v="05"/>
    <s v="5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19T00:00:00"/>
    <n v="41.8"/>
    <s v="22:05:30 UTC"/>
    <n v="83.7"/>
    <x v="2"/>
    <s v="PNG"/>
    <x v="2"/>
    <x v="2"/>
    <n v="90.800000000000011"/>
    <n v="100"/>
    <x v="2"/>
    <s v="44639L8-9_L1CDM-MLB-CLSHG4463904 Overcast (100%)"/>
    <n v="0"/>
    <s v="20220103T222610"/>
    <n v="2022"/>
    <s v="03"/>
    <n v="19"/>
    <s v="22"/>
    <s v="05"/>
    <s v="3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11T00:00:00"/>
    <n v="42.8"/>
    <s v="22:06:03 UTC"/>
    <n v="54.7"/>
    <x v="2"/>
    <s v="PNG"/>
    <x v="2"/>
    <x v="2"/>
    <n v="49.3"/>
    <n v="50"/>
    <x v="1"/>
    <s v="44631L8-9_L1CDM-MLB-CLSHG4463103 Cloudy (40%-90%)"/>
    <n v="1"/>
    <s v="20220103T222610"/>
    <n v="2022"/>
    <s v="03"/>
    <n v="11"/>
    <s v="22"/>
    <s v="06"/>
    <s v="0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11T00:00:00"/>
    <n v="43.9"/>
    <s v="22:05:39 UTC"/>
    <n v="43.9"/>
    <x v="2"/>
    <s v="PNG"/>
    <x v="2"/>
    <x v="2"/>
    <n v="49.3"/>
    <n v="50"/>
    <x v="1"/>
    <s v="44631L8-9_L1CDM-MLB-CLSHG4463103 Cloudy (40%-90%)"/>
    <n v="0"/>
    <s v="20220103T222610"/>
    <n v="2022"/>
    <s v="03"/>
    <n v="11"/>
    <s v="22"/>
    <s v="05"/>
    <s v="3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10T00:00:00"/>
    <n v="43.1"/>
    <s v="22:12:11 UTC"/>
    <n v="73.8"/>
    <x v="2"/>
    <s v="PNG"/>
    <x v="2"/>
    <x v="2"/>
    <n v="71.150000000000006"/>
    <n v="80"/>
    <x v="1"/>
    <s v="44630L8-9_L1CDM-MLB-CLSHG4463003 Cloudy (40%-90%)"/>
    <n v="1"/>
    <s v="20220103T222610"/>
    <n v="2022"/>
    <s v="03"/>
    <n v="10"/>
    <s v="22"/>
    <s v="12"/>
    <s v="1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10T00:00:00"/>
    <n v="44.2"/>
    <s v="22:11:47 UTC"/>
    <n v="68.5"/>
    <x v="2"/>
    <s v="PNG"/>
    <x v="2"/>
    <x v="2"/>
    <n v="71.150000000000006"/>
    <n v="80"/>
    <x v="1"/>
    <s v="44630L8-9_L1CDM-MLB-CLSHG4463003 Cloudy (40%-90%)"/>
    <n v="0"/>
    <s v="20220103T222610"/>
    <n v="2022"/>
    <s v="03"/>
    <n v="10"/>
    <s v="22"/>
    <s v="11"/>
    <s v="4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03T00:00:00"/>
    <n v="44.9"/>
    <s v="22:06:02 UTC"/>
    <n v="77.400000000000006"/>
    <x v="2"/>
    <s v="PNG"/>
    <x v="2"/>
    <x v="2"/>
    <n v="78.349999999999994"/>
    <n v="80"/>
    <x v="1"/>
    <s v="44623L8-9_L1CDM-MLB-CLSHG4462303 Cloudy (40%-90%)"/>
    <n v="1"/>
    <s v="20220103T222610"/>
    <n v="2022"/>
    <s v="03"/>
    <s v="03"/>
    <s v="22"/>
    <s v="06"/>
    <s v="0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03T00:00:00"/>
    <n v="45.9"/>
    <s v="22:05:38 UTC"/>
    <n v="79.3"/>
    <x v="2"/>
    <s v="PNG"/>
    <x v="2"/>
    <x v="2"/>
    <n v="78.349999999999994"/>
    <n v="80"/>
    <x v="1"/>
    <s v="44623L8-9_L1CDM-MLB-CLSHG4462303 Cloudy (40%-90%)"/>
    <n v="0"/>
    <s v="20220103T222610"/>
    <n v="2022"/>
    <s v="03"/>
    <s v="03"/>
    <s v="22"/>
    <s v="05"/>
    <s v="3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02T00:00:00"/>
    <n v="45.2"/>
    <s v="22:12:13 UTC"/>
    <n v="10.5"/>
    <x v="2"/>
    <s v="PNG"/>
    <x v="2"/>
    <x v="2"/>
    <n v="25.4"/>
    <n v="30"/>
    <x v="0"/>
    <s v="44622L8-9_L1CDM-MLB-CLSHG4462202 Sunny (10%-30%)"/>
    <n v="1"/>
    <s v="20220103T222610"/>
    <n v="2022"/>
    <s v="03"/>
    <s v="02"/>
    <s v="22"/>
    <s v="12"/>
    <s v="1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3-02T00:00:00"/>
    <n v="46.2"/>
    <s v="22:11:50 UTC"/>
    <n v="40.299999999999997"/>
    <x v="2"/>
    <s v="PNG"/>
    <x v="2"/>
    <x v="2"/>
    <n v="25.4"/>
    <n v="30"/>
    <x v="0"/>
    <s v="44622L8-9_L1CDM-MLB-CLSHG4462202 Sunny (10%-30%)"/>
    <n v="0"/>
    <s v="20220103T222610"/>
    <n v="2022"/>
    <s v="03"/>
    <s v="02"/>
    <s v="22"/>
    <s v="11"/>
    <s v="5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23T00:00:00"/>
    <n v="46.9"/>
    <s v="22:06:08 UTC"/>
    <n v="4.3"/>
    <x v="2"/>
    <s v="PNG"/>
    <x v="2"/>
    <x v="2"/>
    <n v="13.05"/>
    <n v="20"/>
    <x v="0"/>
    <s v="44615L8-9_L1CDM-MLB-CLSHG4461502 Sunny (10%-30%)"/>
    <n v="1"/>
    <s v="20220103T222610"/>
    <n v="2022"/>
    <s v="02"/>
    <n v="23"/>
    <s v="22"/>
    <s v="06"/>
    <s v="0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23T00:00:00"/>
    <n v="47.9"/>
    <s v="22:05:44 UTC"/>
    <n v="21.8"/>
    <x v="2"/>
    <s v="PNG"/>
    <x v="2"/>
    <x v="2"/>
    <n v="13.05"/>
    <n v="20"/>
    <x v="0"/>
    <s v="44615L8-9_L1CDM-MLB-CLSHG4461502 Sunny (10%-30%)"/>
    <n v="0"/>
    <s v="20220103T222610"/>
    <n v="2022"/>
    <s v="02"/>
    <n v="23"/>
    <s v="22"/>
    <s v="05"/>
    <s v="4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22T00:00:00"/>
    <n v="47.2"/>
    <s v="22:12:14 UTC"/>
    <n v="22"/>
    <x v="2"/>
    <s v="PNG"/>
    <x v="2"/>
    <x v="2"/>
    <n v="14.25"/>
    <n v="20"/>
    <x v="0"/>
    <s v="44614L8-9_L1CDM-MLB-CLSHG4461402 Sunny (10%-30%)"/>
    <n v="1"/>
    <s v="20220103T222610"/>
    <n v="2022"/>
    <s v="02"/>
    <n v="22"/>
    <s v="22"/>
    <s v="12"/>
    <s v="1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22T00:00:00"/>
    <n v="48.1"/>
    <s v="22:11:50 UTC"/>
    <n v="6.5"/>
    <x v="2"/>
    <s v="PNG"/>
    <x v="2"/>
    <x v="2"/>
    <n v="14.25"/>
    <n v="20"/>
    <x v="0"/>
    <s v="44614L8-9_L1CDM-MLB-CLSHG4461402 Sunny (10%-30%)"/>
    <n v="0"/>
    <s v="20220103T222610"/>
    <n v="2022"/>
    <s v="02"/>
    <n v="22"/>
    <s v="22"/>
    <s v="11"/>
    <s v="5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15T00:00:00"/>
    <n v="48.8"/>
    <s v="22:06:06 UTC"/>
    <n v="38.299999999999997"/>
    <x v="2"/>
    <s v="PNG"/>
    <x v="2"/>
    <x v="2"/>
    <n v="24.9"/>
    <n v="30"/>
    <x v="0"/>
    <s v="44607L8-9_L1CDM-MLB-CLSHG4460702 Sunny (10%-30%)"/>
    <n v="1"/>
    <s v="20220103T222610"/>
    <n v="2022"/>
    <s v="02"/>
    <n v="15"/>
    <s v="22"/>
    <s v="06"/>
    <s v="0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15T00:00:00"/>
    <n v="49.7"/>
    <s v="22:05:42 UTC"/>
    <n v="11.5"/>
    <x v="2"/>
    <s v="PNG"/>
    <x v="2"/>
    <x v="2"/>
    <n v="24.9"/>
    <n v="30"/>
    <x v="0"/>
    <s v="44607L8-9_L1CDM-MLB-CLSHG4460702 Sunny (10%-30%)"/>
    <n v="0"/>
    <s v="20220103T222610"/>
    <n v="2022"/>
    <s v="02"/>
    <n v="15"/>
    <s v="22"/>
    <s v="05"/>
    <s v="4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14T00:00:00"/>
    <n v="49"/>
    <s v="22:12:25 UTC"/>
    <n v="21.2"/>
    <x v="2"/>
    <s v="PNG"/>
    <x v="2"/>
    <x v="2"/>
    <n v="13.5"/>
    <n v="20"/>
    <x v="0"/>
    <s v="44606L8-9_L1CDM-MLB-CLSHG4460602 Sunny (10%-30%)"/>
    <n v="1"/>
    <s v="20220103T222610"/>
    <n v="2022"/>
    <s v="02"/>
    <n v="14"/>
    <s v="22"/>
    <s v="12"/>
    <s v="2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14T00:00:00"/>
    <n v="49.9"/>
    <s v="22:12:01 UTC"/>
    <n v="5.8"/>
    <x v="2"/>
    <s v="PNG"/>
    <x v="2"/>
    <x v="2"/>
    <n v="13.5"/>
    <n v="20"/>
    <x v="0"/>
    <s v="44606L8-9_L1CDM-MLB-CLSHG4460602 Sunny (10%-30%)"/>
    <n v="0"/>
    <s v="20220103T222610"/>
    <n v="2022"/>
    <s v="02"/>
    <n v="14"/>
    <s v="22"/>
    <s v="12"/>
    <s v="0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07T00:00:00"/>
    <n v="50.6"/>
    <s v="22:06:17 UTC"/>
    <n v="80.099999999999994"/>
    <x v="2"/>
    <s v="PNG"/>
    <x v="2"/>
    <x v="2"/>
    <n v="69"/>
    <n v="70"/>
    <x v="1"/>
    <s v="44599L8-9_L1CDM-MLB-CLSHG4459903 Cloudy (40%-90%)"/>
    <n v="1"/>
    <s v="20220103T222610"/>
    <n v="2022"/>
    <s v="02"/>
    <s v="07"/>
    <s v="22"/>
    <s v="06"/>
    <s v="1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07T00:00:00"/>
    <n v="51.4"/>
    <s v="22:05:53 UTC"/>
    <n v="57.9"/>
    <x v="2"/>
    <s v="PNG"/>
    <x v="2"/>
    <x v="2"/>
    <n v="69"/>
    <n v="70"/>
    <x v="1"/>
    <s v="44599L8-9_L1CDM-MLB-CLSHG4459903 Cloudy (40%-90%)"/>
    <n v="0"/>
    <s v="20220103T222610"/>
    <n v="2022"/>
    <s v="02"/>
    <s v="07"/>
    <s v="22"/>
    <s v="05"/>
    <s v="5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06T00:00:00"/>
    <n v="50.8"/>
    <s v="22:12:20 UTC"/>
    <n v="0.6"/>
    <x v="2"/>
    <s v="PNG"/>
    <x v="2"/>
    <x v="2"/>
    <n v="49.8"/>
    <n v="50"/>
    <x v="1"/>
    <s v="44598L8-9_L1CDM-MLB-CLSHG4459803 Cloudy (40%-90%)"/>
    <n v="1"/>
    <s v="20220103T222610"/>
    <n v="2022"/>
    <s v="02"/>
    <s v="06"/>
    <s v="22"/>
    <s v="12"/>
    <s v="2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2-06T00:00:00"/>
    <n v="51.6"/>
    <s v="22:11:56 UTC"/>
    <n v="99"/>
    <x v="2"/>
    <s v="PNG"/>
    <x v="2"/>
    <x v="2"/>
    <n v="49.8"/>
    <n v="50"/>
    <x v="1"/>
    <s v="44598L8-9_L1CDM-MLB-CLSHG4459803 Cloudy (40%-90%)"/>
    <n v="0"/>
    <s v="20220103T222610"/>
    <n v="2022"/>
    <s v="02"/>
    <s v="06"/>
    <s v="22"/>
    <s v="11"/>
    <s v="5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30T00:00:00"/>
    <n v="52.3"/>
    <s v="22:06:10 UTC"/>
    <n v="27.4"/>
    <x v="2"/>
    <s v="PNG"/>
    <x v="2"/>
    <x v="2"/>
    <n v="39.299999999999997"/>
    <n v="40"/>
    <x v="1"/>
    <s v="44591L8-9_L1CDM-MLB-CLSHG4459103 Cloudy (40%-90%)"/>
    <n v="1"/>
    <s v="20220103T222610"/>
    <n v="2022"/>
    <s v="01"/>
    <n v="30"/>
    <s v="22"/>
    <s v="06"/>
    <s v="10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30T00:00:00"/>
    <n v="53.1"/>
    <s v="22:05:46 UTC"/>
    <n v="51.2"/>
    <x v="2"/>
    <s v="PNG"/>
    <x v="2"/>
    <x v="2"/>
    <n v="39.299999999999997"/>
    <n v="40"/>
    <x v="1"/>
    <s v="44591L8-9_L1CDM-MLB-CLSHG4459103 Cloudy (40%-90%)"/>
    <n v="0"/>
    <s v="20220103T222610"/>
    <n v="2022"/>
    <s v="01"/>
    <n v="30"/>
    <s v="22"/>
    <s v="05"/>
    <s v="4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29T00:00:00"/>
    <n v="52.5"/>
    <s v="22:12:29 UTC"/>
    <n v="5.5"/>
    <x v="2"/>
    <s v="PNG"/>
    <x v="2"/>
    <x v="2"/>
    <n v="15.6"/>
    <n v="20"/>
    <x v="0"/>
    <s v="44590L8-9_L1CDM-MLB-CLSHG4459002 Sunny (10%-30%)"/>
    <n v="1"/>
    <s v="20220103T222610"/>
    <n v="2022"/>
    <s v="01"/>
    <n v="29"/>
    <s v="22"/>
    <s v="12"/>
    <s v="2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29T00:00:00"/>
    <n v="53.3"/>
    <s v="22:12:05 UTC"/>
    <n v="25.7"/>
    <x v="2"/>
    <s v="PNG"/>
    <x v="2"/>
    <x v="2"/>
    <n v="15.6"/>
    <n v="20"/>
    <x v="0"/>
    <s v="44590L8-9_L1CDM-MLB-CLSHG4459002 Sunny (10%-30%)"/>
    <n v="0"/>
    <s v="20220103T222610"/>
    <n v="2022"/>
    <s v="01"/>
    <n v="29"/>
    <s v="22"/>
    <s v="12"/>
    <s v="0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22T00:00:00"/>
    <n v="53.9"/>
    <s v="22:06:18 UTC"/>
    <n v="41.4"/>
    <x v="2"/>
    <s v="PNG"/>
    <x v="2"/>
    <x v="2"/>
    <n v="29.25"/>
    <n v="30"/>
    <x v="0"/>
    <s v="44583L8-9_L1CDM-MLB-CLSHG4458302 Sunny (10%-30%)"/>
    <n v="1"/>
    <s v="20220103T222610"/>
    <n v="2022"/>
    <s v="01"/>
    <n v="22"/>
    <s v="22"/>
    <s v="06"/>
    <s v="18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22T00:00:00"/>
    <n v="54.6"/>
    <s v="22:05:54 UTC"/>
    <n v="17.100000000000001"/>
    <x v="2"/>
    <s v="PNG"/>
    <x v="2"/>
    <x v="2"/>
    <n v="29.25"/>
    <n v="30"/>
    <x v="0"/>
    <s v="44583L8-9_L1CDM-MLB-CLSHG4458302 Sunny (10%-30%)"/>
    <n v="0"/>
    <s v="20220103T222610"/>
    <n v="2022"/>
    <s v="01"/>
    <n v="22"/>
    <s v="22"/>
    <s v="05"/>
    <s v="54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21T00:00:00"/>
    <n v="54.1"/>
    <s v="22:12:23 UTC"/>
    <n v="5.9"/>
    <x v="2"/>
    <s v="PNG"/>
    <x v="2"/>
    <x v="2"/>
    <n v="11.649999999999999"/>
    <n v="20"/>
    <x v="0"/>
    <s v="44582L8-9_L1CDM-MLB-CLSHG4458202 Sunny (10%-30%)"/>
    <n v="1"/>
    <s v="20220103T222610"/>
    <n v="2022"/>
    <s v="01"/>
    <n v="21"/>
    <s v="22"/>
    <s v="12"/>
    <s v="2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21T00:00:00"/>
    <n v="54.8"/>
    <s v="22:11:59 UTC"/>
    <n v="17.399999999999999"/>
    <x v="2"/>
    <s v="PNG"/>
    <x v="2"/>
    <x v="2"/>
    <n v="11.649999999999999"/>
    <n v="20"/>
    <x v="0"/>
    <s v="44582L8-9_L1CDM-MLB-CLSHG4458202 Sunny (10%-30%)"/>
    <n v="0"/>
    <s v="20220103T222610"/>
    <n v="2022"/>
    <s v="01"/>
    <n v="21"/>
    <s v="22"/>
    <s v="11"/>
    <s v="59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14T00:00:00"/>
    <n v="55.4"/>
    <s v="22:06:15 UTC"/>
    <n v="54.2"/>
    <x v="2"/>
    <s v="PNG"/>
    <x v="2"/>
    <x v="2"/>
    <n v="65.150000000000006"/>
    <n v="70"/>
    <x v="1"/>
    <s v="44575L8-9_L1CDM-MLB-CLSHG4457503 Cloudy (40%-90%)"/>
    <n v="1"/>
    <s v="20220103T222610"/>
    <n v="2022"/>
    <s v="01"/>
    <n v="14"/>
    <s v="22"/>
    <s v="06"/>
    <s v="15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14T00:00:00"/>
    <n v="56"/>
    <s v="22:05:51 UTC"/>
    <n v="76.099999999999994"/>
    <x v="2"/>
    <s v="PNG"/>
    <x v="2"/>
    <x v="2"/>
    <n v="65.150000000000006"/>
    <n v="70"/>
    <x v="1"/>
    <s v="44575L8-9_L1CDM-MLB-CLSHG4457503 Cloudy (40%-90%)"/>
    <n v="0"/>
    <s v="20220103T222610"/>
    <n v="2022"/>
    <s v="01"/>
    <n v="14"/>
    <s v="22"/>
    <s v="05"/>
    <s v="51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13T00:00:00"/>
    <n v="55.5"/>
    <s v="22:12:26 UTC"/>
    <n v="22.1"/>
    <x v="2"/>
    <s v="PNG"/>
    <x v="2"/>
    <x v="2"/>
    <n v="29.900000000000002"/>
    <n v="30"/>
    <x v="0"/>
    <s v="44574L8-9_L1CDM-MLB-CLSHG4457402 Sunny (10%-30%)"/>
    <n v="1"/>
    <s v="20220103T222610"/>
    <n v="2022"/>
    <s v="01"/>
    <n v="13"/>
    <s v="22"/>
    <s v="12"/>
    <s v="26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13T00:00:00"/>
    <n v="56.2"/>
    <s v="22:12:02 UTC"/>
    <n v="37.700000000000003"/>
    <x v="2"/>
    <s v="PNG"/>
    <x v="2"/>
    <x v="2"/>
    <n v="29.900000000000002"/>
    <n v="30"/>
    <x v="0"/>
    <s v="44574L8-9_L1CDM-MLB-CLSHG4457402 Sunny (10%-30%)"/>
    <n v="0"/>
    <s v="20220103T222610"/>
    <n v="2022"/>
    <s v="01"/>
    <n v="13"/>
    <s v="22"/>
    <s v="12"/>
    <s v="02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06T00:00:00"/>
    <n v="56.7"/>
    <s v="22:06:17 UTC"/>
    <n v="81.8"/>
    <x v="2"/>
    <s v="PNG"/>
    <x v="2"/>
    <x v="2"/>
    <n v="84.4"/>
    <n v="90"/>
    <x v="1"/>
    <s v="44567L8-9_L1CDM-MLB-CLSHG4456703 Cloudy (40%-90%)"/>
    <n v="1"/>
    <s v="20220103T222610"/>
    <n v="2022"/>
    <s v="01"/>
    <s v="06"/>
    <s v="22"/>
    <s v="06"/>
    <s v="1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06T00:00:00"/>
    <n v="57.3"/>
    <s v="22:05:53 UTC"/>
    <n v="87"/>
    <x v="2"/>
    <s v="PNG"/>
    <x v="2"/>
    <x v="2"/>
    <n v="84.4"/>
    <n v="90"/>
    <x v="1"/>
    <s v="44567L8-9_L1CDM-MLB-CLSHG4456703 Cloudy (40%-90%)"/>
    <n v="0"/>
    <s v="20220103T222610"/>
    <n v="2022"/>
    <s v="01"/>
    <s v="06"/>
    <s v="22"/>
    <s v="05"/>
    <s v="53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05T00:00:00"/>
    <n v="56.8"/>
    <s v="22:12:27 UTC"/>
    <n v="48.9"/>
    <x v="2"/>
    <s v="PNG"/>
    <x v="2"/>
    <x v="2"/>
    <n v="65.7"/>
    <n v="70"/>
    <x v="1"/>
    <s v="44566L8-9_L1CDM-MLB-CLSHG4456603 Cloudy (40%-90%)"/>
    <n v="1"/>
    <s v="20220103T222610"/>
    <n v="2022"/>
    <s v="01"/>
    <s v="05"/>
    <s v="22"/>
    <s v="12"/>
    <s v="27"/>
    <s v="CLS_HG_2500X1254px_16m_L8-9_L1"/>
    <s v="2A_MSIL1C_S2_CD_CLS_AC_20230627T222622_TRUE_60HTE_020CC"/>
    <s v="S2A_MSIL1C_HG_20220103T222610_60HUE_0.7CC"/>
  </r>
  <r>
    <m/>
    <x v="1"/>
    <x v="1"/>
    <s v="-36.36.829, 174.91007 | Zoom: 13"/>
    <b v="1"/>
    <s v="New Zealand"/>
    <x v="2"/>
    <s v="HG"/>
    <d v="2022-01-05T00:00:00"/>
    <n v="57.5"/>
    <s v="22:12:03 UTC"/>
    <n v="82.5"/>
    <x v="2"/>
    <s v="PNG"/>
    <x v="2"/>
    <x v="2"/>
    <n v="65.7"/>
    <n v="70"/>
    <x v="1"/>
    <s v="44566L8-9_L1CDM-MLB-CLSHG4456603 Cloudy (40%-90%)"/>
    <n v="0"/>
    <s v="20220103T222610"/>
    <n v="2022"/>
    <s v="01"/>
    <s v="05"/>
    <s v="22"/>
    <s v="12"/>
    <s v="03"/>
    <s v="CLS_HG_2500X1254px_16m_L8-9_L1"/>
    <s v="2A_MSIL1C_S2_CD_CLS_AC_20230627T222622_TRUE_60HTE_020CC"/>
    <s v="S2A_MSIL1C_HG_20220103T222610_60HUE_0.7CC"/>
  </r>
  <r>
    <m/>
    <x v="1"/>
    <x v="1"/>
    <s v="-35.4092, 149.06759 | Zoom: 15"/>
    <b v="1"/>
    <s v="Australia"/>
    <x v="7"/>
    <s v="TU"/>
    <d v="2023-06-25T00:00:00"/>
    <n v="22.6"/>
    <s v="23:50:01 UTC"/>
    <n v="22.5"/>
    <x v="4"/>
    <s v="PNG"/>
    <x v="4"/>
    <x v="0"/>
    <n v="22.5"/>
    <n v="30"/>
    <x v="0"/>
    <s v="45102L8-9_L1CDM-MLB-CLSTU4510202 Sunny (10%-30%)"/>
    <n v="1"/>
    <s v="20220104T000642"/>
    <n v="2023"/>
    <s v="06"/>
    <n v="25"/>
    <s v="23"/>
    <s v="50"/>
    <s v="0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24T00:00:00"/>
    <n v="22.6"/>
    <s v="23:56:23 UTC"/>
    <n v="10.199999999999999"/>
    <x v="4"/>
    <s v="PNG"/>
    <x v="4"/>
    <x v="0"/>
    <n v="7"/>
    <n v="10"/>
    <x v="0"/>
    <s v="45101L8-9_L1CDM-MLB-CLSTU4510102 Sunny (10%-30%)"/>
    <n v="1"/>
    <s v="20220104T000642"/>
    <n v="2023"/>
    <s v="06"/>
    <n v="24"/>
    <s v="23"/>
    <s v="56"/>
    <s v="2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24T00:00:00"/>
    <n v="23.9"/>
    <s v="23:55:59 UTC"/>
    <n v="3.8"/>
    <x v="4"/>
    <s v="PNG"/>
    <x v="4"/>
    <x v="0"/>
    <n v="7"/>
    <n v="10"/>
    <x v="0"/>
    <s v="45101L8-9_L1CDM-MLB-CLSTU4510102 Sunny (10%-30%)"/>
    <n v="0"/>
    <s v="20220104T000642"/>
    <n v="2023"/>
    <s v="06"/>
    <n v="24"/>
    <s v="23"/>
    <s v="55"/>
    <s v="5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17T00:00:00"/>
    <n v="22.7"/>
    <s v="23:50:10 UTC"/>
    <n v="79"/>
    <x v="4"/>
    <s v="PNG"/>
    <x v="4"/>
    <x v="0"/>
    <n v="79"/>
    <n v="80"/>
    <x v="1"/>
    <s v="45094L8-9_L1CDM-MLB-CLSTU4509403 Cloudy (40%-90%)"/>
    <n v="1"/>
    <s v="20220104T000642"/>
    <n v="2023"/>
    <s v="06"/>
    <n v="17"/>
    <s v="23"/>
    <s v="50"/>
    <s v="1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16T00:00:00"/>
    <n v="22.8"/>
    <s v="23:56:11 UTC"/>
    <n v="27.8"/>
    <x v="4"/>
    <s v="PNG"/>
    <x v="4"/>
    <x v="0"/>
    <n v="18.399999999999999"/>
    <n v="20"/>
    <x v="0"/>
    <s v="45093L8-9_L1CDM-MLB-CLSTU4509302 Sunny (10%-30%)"/>
    <n v="1"/>
    <s v="20220104T000642"/>
    <n v="2023"/>
    <s v="06"/>
    <n v="16"/>
    <s v="23"/>
    <s v="56"/>
    <s v="1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16T00:00:00"/>
    <n v="24.1"/>
    <s v="23:55:47 UTC"/>
    <n v="9"/>
    <x v="4"/>
    <s v="PNG"/>
    <x v="4"/>
    <x v="0"/>
    <n v="18.399999999999999"/>
    <n v="20"/>
    <x v="0"/>
    <s v="45093L8-9_L1CDM-MLB-CLSTU4509302 Sunny (10%-30%)"/>
    <n v="0"/>
    <s v="20220104T000642"/>
    <n v="2023"/>
    <s v="06"/>
    <n v="16"/>
    <s v="23"/>
    <s v="55"/>
    <s v="4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09T00:00:00"/>
    <n v="23.3"/>
    <s v="23:50:05 UTC"/>
    <n v="5.8"/>
    <x v="4"/>
    <s v="PNG"/>
    <x v="4"/>
    <x v="0"/>
    <n v="5.8"/>
    <n v="10"/>
    <x v="0"/>
    <s v="45086L8-9_L1CDM-MLB-CLSTU4508602 Sunny (10%-30%)"/>
    <n v="1"/>
    <s v="20220104T000642"/>
    <n v="2023"/>
    <s v="06"/>
    <s v="09"/>
    <s v="23"/>
    <s v="50"/>
    <s v="0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08T00:00:00"/>
    <n v="23.4"/>
    <s v="23:56:17 UTC"/>
    <n v="66.099999999999994"/>
    <x v="4"/>
    <s v="PNG"/>
    <x v="4"/>
    <x v="0"/>
    <n v="73.949999999999989"/>
    <n v="80"/>
    <x v="1"/>
    <s v="45085L8-9_L1CDM-MLB-CLSTU4508503 Cloudy (40%-90%)"/>
    <n v="1"/>
    <s v="20220104T000642"/>
    <n v="2023"/>
    <s v="06"/>
    <s v="08"/>
    <s v="23"/>
    <s v="56"/>
    <s v="1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08T00:00:00"/>
    <n v="24.7"/>
    <s v="23:55:53 UTC"/>
    <n v="81.8"/>
    <x v="4"/>
    <s v="PNG"/>
    <x v="4"/>
    <x v="0"/>
    <n v="73.949999999999989"/>
    <n v="80"/>
    <x v="1"/>
    <s v="45085L8-9_L1CDM-MLB-CLSTU4508503 Cloudy (40%-90%)"/>
    <n v="0"/>
    <s v="20220104T000642"/>
    <n v="2023"/>
    <s v="06"/>
    <s v="08"/>
    <s v="23"/>
    <s v="55"/>
    <s v="5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6-01T00:00:00"/>
    <n v="24.2"/>
    <s v="23:50:00 UTC"/>
    <n v="63"/>
    <x v="4"/>
    <s v="PNG"/>
    <x v="4"/>
    <x v="0"/>
    <n v="63"/>
    <n v="70"/>
    <x v="1"/>
    <s v="45078L8-9_L1CDM-MLB-CLSTU4507803 Cloudy (40%-90%)"/>
    <n v="1"/>
    <s v="20220104T000642"/>
    <n v="2023"/>
    <s v="06"/>
    <s v="01"/>
    <s v="23"/>
    <s v="50"/>
    <s v="0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31T00:00:00"/>
    <n v="24.3"/>
    <s v="23:56:20 UTC"/>
    <n v="68.900000000000006"/>
    <x v="4"/>
    <s v="PNG"/>
    <x v="4"/>
    <x v="0"/>
    <n v="43.150000000000006"/>
    <n v="50"/>
    <x v="1"/>
    <s v="45077L8-9_L1CDM-MLB-CLSTU4507703 Cloudy (40%-90%)"/>
    <n v="1"/>
    <s v="20220104T000642"/>
    <n v="2023"/>
    <s v="05"/>
    <n v="31"/>
    <s v="23"/>
    <s v="56"/>
    <s v="2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31T00:00:00"/>
    <n v="25.7"/>
    <s v="23:55:57 UTC"/>
    <n v="17.399999999999999"/>
    <x v="4"/>
    <s v="PNG"/>
    <x v="4"/>
    <x v="0"/>
    <n v="43.150000000000006"/>
    <n v="50"/>
    <x v="1"/>
    <s v="45077L8-9_L1CDM-MLB-CLSTU4507703 Cloudy (40%-90%)"/>
    <n v="0"/>
    <s v="20220104T000642"/>
    <n v="2023"/>
    <s v="05"/>
    <n v="31"/>
    <s v="23"/>
    <s v="55"/>
    <s v="5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24T00:00:00"/>
    <n v="25.4"/>
    <s v="23:50:10 UTC"/>
    <n v="64.099999999999994"/>
    <x v="4"/>
    <s v="PNG"/>
    <x v="4"/>
    <x v="0"/>
    <n v="64.099999999999994"/>
    <n v="70"/>
    <x v="1"/>
    <s v="45070L8-9_L1CDM-MLB-CLSTU4507003 Cloudy (40%-90%)"/>
    <n v="1"/>
    <s v="20220104T000642"/>
    <n v="2023"/>
    <s v="05"/>
    <n v="24"/>
    <s v="23"/>
    <s v="50"/>
    <s v="1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23T00:00:00"/>
    <n v="25.6"/>
    <s v="23:56:10 UTC"/>
    <n v="16.100000000000001"/>
    <x v="4"/>
    <s v="PNG"/>
    <x v="4"/>
    <x v="0"/>
    <n v="15.850000000000001"/>
    <n v="20"/>
    <x v="0"/>
    <s v="45069L8-9_L1CDM-MLB-CLSTU4506902 Sunny (10%-30%)"/>
    <n v="1"/>
    <s v="20220104T000642"/>
    <n v="2023"/>
    <s v="05"/>
    <n v="23"/>
    <s v="23"/>
    <s v="56"/>
    <s v="1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23T00:00:00"/>
    <n v="26.9"/>
    <s v="23:55:46 UTC"/>
    <n v="15.6"/>
    <x v="4"/>
    <s v="PNG"/>
    <x v="4"/>
    <x v="0"/>
    <n v="15.850000000000001"/>
    <n v="20"/>
    <x v="0"/>
    <s v="45069L8-9_L1CDM-MLB-CLSTU4506902 Sunny (10%-30%)"/>
    <n v="0"/>
    <s v="20220104T000642"/>
    <n v="2023"/>
    <s v="05"/>
    <n v="23"/>
    <s v="23"/>
    <s v="55"/>
    <s v="4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16T00:00:00"/>
    <n v="26.9"/>
    <s v="23:49:57 UTC"/>
    <n v="33.700000000000003"/>
    <x v="4"/>
    <s v="PNG"/>
    <x v="4"/>
    <x v="0"/>
    <n v="33.700000000000003"/>
    <n v="40"/>
    <x v="1"/>
    <s v="45062L8-9_L1CDM-MLB-CLSTU4506203 Cloudy (40%-90%)"/>
    <n v="1"/>
    <s v="20220104T000642"/>
    <n v="2023"/>
    <s v="05"/>
    <n v="16"/>
    <s v="23"/>
    <s v="49"/>
    <s v="5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15T00:00:00"/>
    <n v="27.1"/>
    <s v="23:56:28 UTC"/>
    <n v="13"/>
    <x v="4"/>
    <s v="PNG"/>
    <x v="4"/>
    <x v="0"/>
    <n v="14.55"/>
    <n v="20"/>
    <x v="0"/>
    <s v="45061L8-9_L1CDM-MLB-CLSTU4506102 Sunny (10%-30%)"/>
    <n v="1"/>
    <s v="20220104T000642"/>
    <n v="2023"/>
    <s v="05"/>
    <n v="15"/>
    <s v="23"/>
    <s v="56"/>
    <s v="2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15T00:00:00"/>
    <n v="28.5"/>
    <s v="23:56:05 UTC"/>
    <n v="16.100000000000001"/>
    <x v="4"/>
    <s v="PNG"/>
    <x v="4"/>
    <x v="0"/>
    <n v="14.55"/>
    <n v="20"/>
    <x v="0"/>
    <s v="45061L8-9_L1CDM-MLB-CLSTU4506102 Sunny (10%-30%)"/>
    <n v="0"/>
    <s v="20220104T000642"/>
    <n v="2023"/>
    <s v="05"/>
    <n v="15"/>
    <s v="23"/>
    <s v="56"/>
    <s v="0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08T00:00:00"/>
    <n v="28.7"/>
    <s v="23:50:20 UTC"/>
    <n v="24.1"/>
    <x v="4"/>
    <s v="PNG"/>
    <x v="4"/>
    <x v="0"/>
    <n v="24.1"/>
    <n v="30"/>
    <x v="0"/>
    <s v="45054L8-9_L1CDM-MLB-CLSTU4505402 Sunny (10%-30%)"/>
    <n v="1"/>
    <s v="20220104T000642"/>
    <n v="2023"/>
    <s v="05"/>
    <s v="08"/>
    <s v="23"/>
    <s v="50"/>
    <s v="2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07T00:00:00"/>
    <n v="28.9"/>
    <s v="23:56:15 UTC"/>
    <n v="30.2"/>
    <x v="4"/>
    <s v="PNG"/>
    <x v="4"/>
    <x v="0"/>
    <n v="16.149999999999999"/>
    <n v="20"/>
    <x v="0"/>
    <s v="45053L8-9_L1CDM-MLB-CLSTU4505302 Sunny (10%-30%)"/>
    <n v="1"/>
    <s v="20220104T000642"/>
    <n v="2023"/>
    <s v="05"/>
    <s v="07"/>
    <s v="23"/>
    <s v="56"/>
    <s v="1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5-07T00:00:00"/>
    <n v="30.2"/>
    <s v="23:55:51 UTC"/>
    <n v="2.1"/>
    <x v="4"/>
    <s v="PNG"/>
    <x v="4"/>
    <x v="0"/>
    <n v="16.149999999999999"/>
    <n v="20"/>
    <x v="0"/>
    <s v="45053L8-9_L1CDM-MLB-CLSTU4505302 Sunny (10%-30%)"/>
    <n v="0"/>
    <s v="20220104T000642"/>
    <n v="2023"/>
    <s v="05"/>
    <s v="07"/>
    <s v="23"/>
    <s v="55"/>
    <s v="5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30T00:00:00"/>
    <n v="30.6"/>
    <s v="23:50:10 UTC"/>
    <n v="73.599999999999994"/>
    <x v="4"/>
    <s v="PNG"/>
    <x v="4"/>
    <x v="0"/>
    <n v="73.599999999999994"/>
    <n v="80"/>
    <x v="1"/>
    <s v="45046L8-9_L1CDM-MLB-CLSTU4504603 Cloudy (40%-90%)"/>
    <n v="1"/>
    <s v="20220104T000642"/>
    <n v="2023"/>
    <s v="04"/>
    <n v="30"/>
    <s v="23"/>
    <s v="50"/>
    <s v="1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29T00:00:00"/>
    <n v="30.8"/>
    <s v="23:56:37 UTC"/>
    <n v="85.1"/>
    <x v="4"/>
    <s v="PNG"/>
    <x v="4"/>
    <x v="0"/>
    <n v="58.349999999999994"/>
    <n v="60"/>
    <x v="1"/>
    <s v="45045L8-9_L1CDM-MLB-CLSTU4504503 Cloudy (40%-90%)"/>
    <n v="1"/>
    <s v="20220104T000642"/>
    <n v="2023"/>
    <s v="04"/>
    <n v="29"/>
    <s v="23"/>
    <s v="56"/>
    <s v="3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29T00:00:00"/>
    <n v="32.1"/>
    <s v="23:56:13 UTC"/>
    <n v="31.6"/>
    <x v="4"/>
    <s v="PNG"/>
    <x v="4"/>
    <x v="0"/>
    <n v="58.349999999999994"/>
    <n v="60"/>
    <x v="1"/>
    <s v="45045L8-9_L1CDM-MLB-CLSTU4504503 Cloudy (40%-90%)"/>
    <n v="0"/>
    <s v="20220104T000642"/>
    <n v="2023"/>
    <s v="04"/>
    <n v="29"/>
    <s v="23"/>
    <s v="56"/>
    <s v="1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22T00:00:00"/>
    <n v="32.700000000000003"/>
    <s v="23:50:32 UTC"/>
    <n v="79.599999999999994"/>
    <x v="4"/>
    <s v="PNG"/>
    <x v="4"/>
    <x v="0"/>
    <n v="79.599999999999994"/>
    <n v="80"/>
    <x v="1"/>
    <s v="45038L8-9_L1CDM-MLB-CLSTU4503803 Cloudy (40%-90%)"/>
    <n v="1"/>
    <s v="20220104T000642"/>
    <n v="2023"/>
    <s v="04"/>
    <n v="22"/>
    <s v="23"/>
    <s v="50"/>
    <s v="3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14T00:00:00"/>
    <n v="34.799999999999997"/>
    <s v="23:50:14 UTC"/>
    <n v="29.4"/>
    <x v="4"/>
    <s v="PNG"/>
    <x v="4"/>
    <x v="0"/>
    <n v="29.4"/>
    <n v="30"/>
    <x v="0"/>
    <s v="45030L8-9_L1CDM-MLB-CLSTU4503002 Sunny (10%-30%)"/>
    <n v="1"/>
    <s v="20220104T000642"/>
    <n v="2023"/>
    <s v="04"/>
    <n v="14"/>
    <s v="23"/>
    <s v="50"/>
    <s v="1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13T00:00:00"/>
    <n v="35.1"/>
    <s v="23:56:43 UTC"/>
    <n v="18.100000000000001"/>
    <x v="4"/>
    <s v="PNG"/>
    <x v="4"/>
    <x v="0"/>
    <n v="14.350000000000001"/>
    <n v="20"/>
    <x v="0"/>
    <s v="45029L8-9_L1CDM-MLB-CLSTU4502902 Sunny (10%-30%)"/>
    <n v="1"/>
    <s v="20220104T000642"/>
    <n v="2023"/>
    <s v="04"/>
    <n v="13"/>
    <s v="23"/>
    <s v="56"/>
    <s v="4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13T00:00:00"/>
    <n v="36.299999999999997"/>
    <s v="23:56:19 UTC"/>
    <n v="10.6"/>
    <x v="4"/>
    <s v="PNG"/>
    <x v="4"/>
    <x v="0"/>
    <n v="14.350000000000001"/>
    <n v="20"/>
    <x v="0"/>
    <s v="45029L8-9_L1CDM-MLB-CLSTU4502902 Sunny (10%-30%)"/>
    <n v="0"/>
    <s v="20220104T000642"/>
    <n v="2023"/>
    <s v="04"/>
    <n v="13"/>
    <s v="23"/>
    <s v="56"/>
    <s v="1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06T00:00:00"/>
    <n v="37"/>
    <s v="23:50:38 UTC"/>
    <n v="60"/>
    <x v="4"/>
    <s v="PNG"/>
    <x v="4"/>
    <x v="0"/>
    <n v="60"/>
    <n v="60"/>
    <x v="1"/>
    <s v="45022L8-9_L1CDM-MLB-CLSTU4502203 Cloudy (40%-90%)"/>
    <n v="1"/>
    <s v="20220104T000642"/>
    <n v="2023"/>
    <s v="04"/>
    <s v="06"/>
    <s v="23"/>
    <s v="50"/>
    <s v="3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05T00:00:00"/>
    <n v="37.200000000000003"/>
    <s v="23:56:33 UTC"/>
    <n v="81.5"/>
    <x v="4"/>
    <s v="PNG"/>
    <x v="4"/>
    <x v="0"/>
    <n v="87.75"/>
    <n v="90"/>
    <x v="1"/>
    <s v="45021L8-9_L1CDM-MLB-CLSTU4502103 Cloudy (40%-90%)"/>
    <n v="1"/>
    <s v="20220104T000642"/>
    <n v="2023"/>
    <s v="04"/>
    <s v="05"/>
    <s v="23"/>
    <s v="56"/>
    <s v="3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4-05T00:00:00"/>
    <n v="38.4"/>
    <s v="23:56:09 UTC"/>
    <n v="94"/>
    <x v="4"/>
    <s v="PNG"/>
    <x v="4"/>
    <x v="0"/>
    <n v="87.75"/>
    <n v="90"/>
    <x v="1"/>
    <s v="45021L8-9_L1CDM-MLB-CLSTU4502103 Cloudy (40%-90%)"/>
    <n v="0"/>
    <s v="20220104T000642"/>
    <n v="2023"/>
    <s v="04"/>
    <s v="05"/>
    <s v="23"/>
    <s v="56"/>
    <s v="0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29T00:00:00"/>
    <n v="39.200000000000003"/>
    <s v="23:50:29 UTC"/>
    <n v="52.3"/>
    <x v="4"/>
    <s v="PNG"/>
    <x v="4"/>
    <x v="0"/>
    <n v="52.3"/>
    <n v="60"/>
    <x v="1"/>
    <s v="45014L8-9_L1CDM-MLB-CLSTU4501403 Cloudy (40%-90%)"/>
    <n v="1"/>
    <s v="20220104T000642"/>
    <n v="2023"/>
    <s v="03"/>
    <n v="29"/>
    <s v="23"/>
    <s v="50"/>
    <s v="2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28T00:00:00"/>
    <n v="39.5"/>
    <s v="23:56:50 UTC"/>
    <n v="97.6"/>
    <x v="4"/>
    <s v="PNG"/>
    <x v="4"/>
    <x v="0"/>
    <n v="89.949999999999989"/>
    <n v="90"/>
    <x v="1"/>
    <s v="45013L8-9_L1CDM-MLB-CLSTU4501303 Cloudy (40%-90%)"/>
    <n v="1"/>
    <s v="20220104T000642"/>
    <n v="2023"/>
    <s v="03"/>
    <n v="28"/>
    <s v="23"/>
    <s v="56"/>
    <s v="5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28T00:00:00"/>
    <n v="40.6"/>
    <s v="23:56:26 UTC"/>
    <n v="82.3"/>
    <x v="4"/>
    <s v="PNG"/>
    <x v="4"/>
    <x v="0"/>
    <n v="89.949999999999989"/>
    <n v="90"/>
    <x v="1"/>
    <s v="45013L8-9_L1CDM-MLB-CLSTU4501303 Cloudy (40%-90%)"/>
    <n v="0"/>
    <s v="20220104T000642"/>
    <n v="2023"/>
    <s v="03"/>
    <n v="28"/>
    <s v="23"/>
    <s v="56"/>
    <s v="2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21T00:00:00"/>
    <n v="41.4"/>
    <s v="23:50:48 UTC"/>
    <n v="60.3"/>
    <x v="4"/>
    <s v="PNG"/>
    <x v="4"/>
    <x v="0"/>
    <n v="60.3"/>
    <n v="70"/>
    <x v="1"/>
    <s v="45006L8-9_L1CDM-MLB-CLSTU4500603 Cloudy (40%-90%)"/>
    <n v="1"/>
    <s v="20220104T000642"/>
    <n v="2023"/>
    <s v="03"/>
    <n v="21"/>
    <s v="23"/>
    <s v="50"/>
    <s v="4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20T00:00:00"/>
    <n v="41.6"/>
    <s v="23:56:45 UTC"/>
    <n v="68"/>
    <x v="4"/>
    <s v="PNG"/>
    <x v="4"/>
    <x v="0"/>
    <n v="74.650000000000006"/>
    <n v="80"/>
    <x v="1"/>
    <s v="45005L8-9_L1CDM-MLB-CLSTU4500503 Cloudy (40%-90%)"/>
    <n v="1"/>
    <s v="20220104T000642"/>
    <n v="2023"/>
    <s v="03"/>
    <n v="20"/>
    <s v="23"/>
    <s v="56"/>
    <s v="4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20T00:00:00"/>
    <n v="42.7"/>
    <s v="23:56:21 UTC"/>
    <n v="81.3"/>
    <x v="4"/>
    <s v="PNG"/>
    <x v="4"/>
    <x v="0"/>
    <n v="74.650000000000006"/>
    <n v="80"/>
    <x v="1"/>
    <s v="45005L8-9_L1CDM-MLB-CLSTU4500503 Cloudy (40%-90%)"/>
    <n v="0"/>
    <s v="20220104T000642"/>
    <n v="2023"/>
    <s v="03"/>
    <n v="20"/>
    <s v="23"/>
    <s v="56"/>
    <s v="2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13T00:00:00"/>
    <n v="43.4"/>
    <s v="23:50:40 UTC"/>
    <n v="39.4"/>
    <x v="4"/>
    <s v="PNG"/>
    <x v="4"/>
    <x v="0"/>
    <n v="39.4"/>
    <n v="40"/>
    <x v="1"/>
    <s v="44998L8-9_L1CDM-MLB-CLSTU4499803 Cloudy (40%-90%)"/>
    <n v="1"/>
    <s v="20220104T000642"/>
    <n v="2023"/>
    <s v="03"/>
    <n v="13"/>
    <s v="23"/>
    <s v="50"/>
    <s v="4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12T00:00:00"/>
    <n v="43.7"/>
    <s v="23:57:01 UTC"/>
    <n v="25.1"/>
    <x v="4"/>
    <s v="PNG"/>
    <x v="4"/>
    <x v="0"/>
    <n v="58.900000000000006"/>
    <n v="60"/>
    <x v="1"/>
    <s v="44997L8-9_L1CDM-MLB-CLSTU4499703 Cloudy (40%-90%)"/>
    <n v="1"/>
    <s v="20220104T000642"/>
    <n v="2023"/>
    <s v="03"/>
    <n v="12"/>
    <s v="23"/>
    <s v="57"/>
    <s v="0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12T00:00:00"/>
    <n v="44.8"/>
    <s v="23:56:37 UTC"/>
    <n v="92.7"/>
    <x v="4"/>
    <s v="PNG"/>
    <x v="4"/>
    <x v="0"/>
    <n v="58.900000000000006"/>
    <n v="60"/>
    <x v="1"/>
    <s v="44997L8-9_L1CDM-MLB-CLSTU4499703 Cloudy (40%-90%)"/>
    <n v="0"/>
    <s v="20220104T000642"/>
    <n v="2023"/>
    <s v="03"/>
    <n v="12"/>
    <s v="23"/>
    <s v="56"/>
    <s v="3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05T00:00:00"/>
    <n v="45.5"/>
    <s v="23:50:54 UTC"/>
    <n v="0.8"/>
    <x v="4"/>
    <s v="PNG"/>
    <x v="4"/>
    <x v="0"/>
    <n v="0.8"/>
    <n v="10"/>
    <x v="0"/>
    <s v="44990L8-9_L1CDM-MLB-CLSTU4499002 Sunny (10%-30%)"/>
    <n v="1"/>
    <s v="20220104T000642"/>
    <n v="2023"/>
    <s v="03"/>
    <s v="05"/>
    <s v="23"/>
    <s v="50"/>
    <s v="5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04T00:00:00"/>
    <n v="45.7"/>
    <s v="23:56:54 UTC"/>
    <n v="32.299999999999997"/>
    <x v="4"/>
    <s v="PNG"/>
    <x v="4"/>
    <x v="0"/>
    <n v="31.25"/>
    <n v="40"/>
    <x v="1"/>
    <s v="44989L8-9_L1CDM-MLB-CLSTU4498903 Cloudy (40%-90%)"/>
    <n v="1"/>
    <s v="20220104T000642"/>
    <n v="2023"/>
    <s v="03"/>
    <s v="04"/>
    <s v="23"/>
    <s v="56"/>
    <s v="5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3-04T00:00:00"/>
    <n v="46.7"/>
    <s v="23:56:30 UTC"/>
    <n v="30.2"/>
    <x v="4"/>
    <s v="PNG"/>
    <x v="4"/>
    <x v="0"/>
    <n v="31.25"/>
    <n v="40"/>
    <x v="1"/>
    <s v="44989L8-9_L1CDM-MLB-CLSTU4498903 Cloudy (40%-90%)"/>
    <n v="0"/>
    <s v="20220104T000642"/>
    <n v="2023"/>
    <s v="03"/>
    <s v="04"/>
    <s v="23"/>
    <s v="56"/>
    <s v="3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25T00:00:00"/>
    <n v="47.4"/>
    <s v="23:50:45 UTC"/>
    <n v="35.4"/>
    <x v="4"/>
    <s v="PNG"/>
    <x v="4"/>
    <x v="0"/>
    <n v="35.4"/>
    <n v="40"/>
    <x v="1"/>
    <s v="44982L8-9_L1CDM-MLB-CLSTU4498203 Cloudy (40%-90%)"/>
    <n v="1"/>
    <s v="20220104T000642"/>
    <n v="2023"/>
    <s v="02"/>
    <n v="25"/>
    <s v="23"/>
    <s v="50"/>
    <s v="4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24T00:00:00"/>
    <n v="47.7"/>
    <s v="23:57:08 UTC"/>
    <n v="0.2"/>
    <x v="4"/>
    <s v="PNG"/>
    <x v="4"/>
    <x v="0"/>
    <n v="0.1"/>
    <n v="10"/>
    <x v="0"/>
    <s v="44981L8-9_L1CDM-MLB-CLSTU4498102 Sunny (10%-30%)"/>
    <n v="1"/>
    <s v="20220104T000642"/>
    <n v="2023"/>
    <s v="02"/>
    <n v="24"/>
    <s v="23"/>
    <s v="57"/>
    <s v="0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24T00:00:00"/>
    <n v="48.6"/>
    <s v="23:56:44 UTC"/>
    <n v="0"/>
    <x v="4"/>
    <s v="PNG"/>
    <x v="4"/>
    <x v="0"/>
    <n v="0.1"/>
    <n v="10"/>
    <x v="0"/>
    <s v="44981L8-9_L1CDM-MLB-CLSTU4498102 Sunny (10%-30%)"/>
    <n v="0"/>
    <s v="20220104T000642"/>
    <n v="2023"/>
    <s v="02"/>
    <n v="24"/>
    <s v="23"/>
    <s v="56"/>
    <s v="4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17T00:00:00"/>
    <n v="49.3"/>
    <s v="23:51:06 UTC"/>
    <n v="4.5999999999999996"/>
    <x v="4"/>
    <s v="PNG"/>
    <x v="4"/>
    <x v="0"/>
    <n v="4.5999999999999996"/>
    <n v="10"/>
    <x v="0"/>
    <s v="44974L8-9_L1CDM-MLB-CLSTU4497402 Sunny (10%-30%)"/>
    <n v="1"/>
    <s v="20220104T000642"/>
    <n v="2023"/>
    <s v="02"/>
    <n v="17"/>
    <s v="23"/>
    <s v="51"/>
    <s v="0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16T00:00:00"/>
    <n v="49.5"/>
    <s v="23:57:06 UTC"/>
    <n v="69.900000000000006"/>
    <x v="4"/>
    <s v="PNG"/>
    <x v="4"/>
    <x v="0"/>
    <n v="45.150000000000006"/>
    <n v="50"/>
    <x v="1"/>
    <s v="44973L8-9_L1CDM-MLB-CLSTU4497303 Cloudy (40%-90%)"/>
    <n v="1"/>
    <s v="20220104T000642"/>
    <n v="2023"/>
    <s v="02"/>
    <n v="16"/>
    <s v="23"/>
    <s v="57"/>
    <s v="0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16T00:00:00"/>
    <n v="50.4"/>
    <s v="23:56:42 UTC"/>
    <n v="20.399999999999999"/>
    <x v="4"/>
    <s v="PNG"/>
    <x v="4"/>
    <x v="0"/>
    <n v="45.150000000000006"/>
    <n v="50"/>
    <x v="1"/>
    <s v="44973L8-9_L1CDM-MLB-CLSTU4497303 Cloudy (40%-90%)"/>
    <n v="0"/>
    <s v="20220104T000642"/>
    <n v="2023"/>
    <s v="02"/>
    <n v="16"/>
    <s v="23"/>
    <s v="56"/>
    <s v="4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09T00:00:00"/>
    <n v="21"/>
    <s v="23:51:01 UTC"/>
    <n v="2.1"/>
    <x v="4"/>
    <s v="PNG"/>
    <x v="4"/>
    <x v="0"/>
    <n v="2.1"/>
    <n v="10"/>
    <x v="0"/>
    <s v="44966L8-9_L1CDM-MLB-CLSTU4496602 Sunny (10%-30%)"/>
    <n v="1"/>
    <s v="20220104T000642"/>
    <n v="2023"/>
    <s v="02"/>
    <s v="09"/>
    <s v="23"/>
    <s v="51"/>
    <s v="0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08T00:00:00"/>
    <n v="51.3"/>
    <s v="23:57:23 UTC"/>
    <n v="61.9"/>
    <x v="4"/>
    <s v="PNG"/>
    <x v="4"/>
    <x v="0"/>
    <n v="74.599999999999994"/>
    <n v="80"/>
    <x v="1"/>
    <s v="44965L8-9_L1CDM-MLB-CLSTU4496503 Cloudy (40%-90%)"/>
    <n v="1"/>
    <s v="20220104T000642"/>
    <n v="2023"/>
    <s v="02"/>
    <s v="08"/>
    <s v="23"/>
    <s v="57"/>
    <s v="2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08T00:00:00"/>
    <n v="52.1"/>
    <s v="23:56:59 UTC"/>
    <n v="87.3"/>
    <x v="4"/>
    <s v="PNG"/>
    <x v="4"/>
    <x v="0"/>
    <n v="74.599999999999994"/>
    <n v="80"/>
    <x v="1"/>
    <s v="44965L8-9_L1CDM-MLB-CLSTU4496503 Cloudy (40%-90%)"/>
    <n v="0"/>
    <s v="20220104T000642"/>
    <n v="2023"/>
    <s v="02"/>
    <s v="08"/>
    <s v="23"/>
    <s v="56"/>
    <s v="5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2-01T00:00:00"/>
    <n v="52.7"/>
    <s v="23:51:10 UTC"/>
    <n v="66.599999999999994"/>
    <x v="4"/>
    <s v="PNG"/>
    <x v="4"/>
    <x v="0"/>
    <n v="66.599999999999994"/>
    <n v="70"/>
    <x v="1"/>
    <s v="44958L8-9_L1CDM-MLB-CLSTU4495803 Cloudy (40%-90%)"/>
    <n v="1"/>
    <s v="20220104T000642"/>
    <n v="2023"/>
    <s v="02"/>
    <s v="01"/>
    <s v="23"/>
    <s v="51"/>
    <s v="1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31T00:00:00"/>
    <n v="52.9"/>
    <s v="23:57:15 UTC"/>
    <n v="3.1"/>
    <x v="4"/>
    <s v="PNG"/>
    <x v="4"/>
    <x v="0"/>
    <n v="2.1"/>
    <n v="10"/>
    <x v="0"/>
    <s v="44957L8-9_L1CDM-MLB-CLSTU4495702 Sunny (10%-30%)"/>
    <n v="1"/>
    <s v="20220104T000642"/>
    <n v="2023"/>
    <s v="01"/>
    <n v="31"/>
    <s v="23"/>
    <s v="57"/>
    <s v="1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31T00:00:00"/>
    <n v="53.6"/>
    <s v="23:56:51 UTC"/>
    <n v="1.1000000000000001"/>
    <x v="4"/>
    <s v="PNG"/>
    <x v="4"/>
    <x v="0"/>
    <n v="2.1"/>
    <n v="10"/>
    <x v="0"/>
    <s v="44957L8-9_L1CDM-MLB-CLSTU4495702 Sunny (10%-30%)"/>
    <n v="0"/>
    <s v="20220104T000642"/>
    <n v="2023"/>
    <s v="01"/>
    <n v="31"/>
    <s v="23"/>
    <s v="56"/>
    <s v="5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24T00:00:00"/>
    <n v="54.3"/>
    <s v="23:51:03 UTC"/>
    <n v="7.4"/>
    <x v="4"/>
    <s v="PNG"/>
    <x v="4"/>
    <x v="0"/>
    <n v="7.4"/>
    <n v="10"/>
    <x v="0"/>
    <s v="44950L8-9_L1CDM-MLB-CLSTU4495002 Sunny (10%-30%)"/>
    <n v="1"/>
    <s v="20220104T000642"/>
    <n v="2023"/>
    <s v="01"/>
    <n v="24"/>
    <s v="23"/>
    <s v="51"/>
    <s v="0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23T00:00:00"/>
    <n v="54.5"/>
    <s v="23:57:13 UTC"/>
    <n v="12.6"/>
    <x v="4"/>
    <s v="PNG"/>
    <x v="4"/>
    <x v="0"/>
    <n v="11.25"/>
    <n v="20"/>
    <x v="0"/>
    <s v="44949L8-9_L1CDM-MLB-CLSTU4494902 Sunny (10%-30%)"/>
    <n v="1"/>
    <s v="20220104T000642"/>
    <n v="2023"/>
    <s v="01"/>
    <n v="23"/>
    <s v="23"/>
    <s v="57"/>
    <s v="1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23T00:00:00"/>
    <n v="55.1"/>
    <s v="23:56:49 UTC"/>
    <n v="9.9"/>
    <x v="4"/>
    <s v="PNG"/>
    <x v="4"/>
    <x v="0"/>
    <n v="11.25"/>
    <n v="20"/>
    <x v="0"/>
    <s v="44949L8-9_L1CDM-MLB-CLSTU4494902 Sunny (10%-30%)"/>
    <n v="0"/>
    <s v="20220104T000642"/>
    <n v="2023"/>
    <s v="01"/>
    <n v="23"/>
    <s v="23"/>
    <s v="56"/>
    <s v="4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16T00:00:00"/>
    <n v="55.7"/>
    <s v="23:51:03 UTC"/>
    <n v="4.0999999999999996"/>
    <x v="4"/>
    <s v="PNG"/>
    <x v="4"/>
    <x v="0"/>
    <n v="4.0999999999999996"/>
    <n v="10"/>
    <x v="0"/>
    <s v="44942L8-9_L1CDM-MLB-CLSTU4494202 Sunny (10%-30%)"/>
    <n v="1"/>
    <s v="20220104T000642"/>
    <n v="2023"/>
    <s v="01"/>
    <n v="16"/>
    <s v="23"/>
    <s v="51"/>
    <s v="0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15T00:00:00"/>
    <n v="55.9"/>
    <s v="23:57:10 UTC"/>
    <n v="19.8"/>
    <x v="4"/>
    <s v="PNG"/>
    <x v="4"/>
    <x v="0"/>
    <n v="22"/>
    <n v="30"/>
    <x v="0"/>
    <s v="44941L8-9_L1CDM-MLB-CLSTU4494102 Sunny (10%-30%)"/>
    <n v="1"/>
    <s v="20220104T000642"/>
    <n v="2023"/>
    <s v="01"/>
    <n v="15"/>
    <s v="23"/>
    <s v="57"/>
    <s v="1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15T00:00:00"/>
    <n v="56.5"/>
    <s v="23:56:46 UTC"/>
    <n v="24.2"/>
    <x v="4"/>
    <s v="PNG"/>
    <x v="4"/>
    <x v="0"/>
    <n v="22"/>
    <n v="30"/>
    <x v="0"/>
    <s v="44941L8-9_L1CDM-MLB-CLSTU4494102 Sunny (10%-30%)"/>
    <n v="0"/>
    <s v="20220104T000642"/>
    <n v="2023"/>
    <s v="01"/>
    <n v="15"/>
    <s v="23"/>
    <s v="56"/>
    <s v="4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08T00:00:00"/>
    <n v="57.1"/>
    <s v="23:51:05 UTC"/>
    <n v="0"/>
    <x v="4"/>
    <s v="PNG"/>
    <x v="4"/>
    <x v="0"/>
    <n v="0"/>
    <n v="0"/>
    <x v="3"/>
    <s v="44934L8-9_L1CDM-MLB-CLSTU4493401 Clear (0%)"/>
    <n v="1"/>
    <s v="20220104T000642"/>
    <n v="2023"/>
    <s v="01"/>
    <s v="08"/>
    <s v="23"/>
    <s v="51"/>
    <s v="0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07T00:00:00"/>
    <n v="57.2"/>
    <s v="23:57:19 UTC"/>
    <n v="1"/>
    <x v="4"/>
    <s v="PNG"/>
    <x v="4"/>
    <x v="0"/>
    <n v="0.6"/>
    <n v="10"/>
    <x v="0"/>
    <s v="44933L8-9_L1CDM-MLB-CLSTU4493302 Sunny (10%-30%)"/>
    <n v="1"/>
    <s v="20220104T000642"/>
    <n v="2023"/>
    <s v="01"/>
    <s v="07"/>
    <s v="23"/>
    <s v="57"/>
    <s v="1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3-01-07T00:00:00"/>
    <n v="57.8"/>
    <s v="23:56:55 UTC"/>
    <n v="0.2"/>
    <x v="4"/>
    <s v="PNG"/>
    <x v="4"/>
    <x v="0"/>
    <n v="0.6"/>
    <n v="10"/>
    <x v="0"/>
    <s v="44933L8-9_L1CDM-MLB-CLSTU4493302 Sunny (10%-30%)"/>
    <n v="0"/>
    <s v="20220104T000642"/>
    <n v="2023"/>
    <s v="01"/>
    <s v="07"/>
    <s v="23"/>
    <s v="56"/>
    <s v="5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31T00:00:00"/>
    <n v="58.2"/>
    <s v="23:51:08 UTC"/>
    <n v="54.5"/>
    <x v="4"/>
    <s v="PNG"/>
    <x v="4"/>
    <x v="1"/>
    <n v="54.5"/>
    <n v="60"/>
    <x v="1"/>
    <s v="44926L8-9_L1CDM-MLB-CLSTU4492603 Cloudy (40%-90%)"/>
    <n v="1"/>
    <s v="20220104T000642"/>
    <n v="2022"/>
    <n v="12"/>
    <n v="31"/>
    <s v="23"/>
    <s v="51"/>
    <s v="0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30T00:00:00"/>
    <n v="58.4"/>
    <s v="23:57:17 UTC"/>
    <n v="44.7"/>
    <x v="4"/>
    <s v="PNG"/>
    <x v="4"/>
    <x v="1"/>
    <n v="38.549999999999997"/>
    <n v="40"/>
    <x v="1"/>
    <s v="44925L8-9_L1CDM-MLB-CLSTU4492503 Cloudy (40%-90%)"/>
    <n v="1"/>
    <s v="20220104T000642"/>
    <n v="2022"/>
    <n v="12"/>
    <n v="30"/>
    <s v="23"/>
    <s v="57"/>
    <s v="1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30T00:00:00"/>
    <n v="58.9"/>
    <s v="23:56:53 UTC"/>
    <n v="32.4"/>
    <x v="4"/>
    <s v="PNG"/>
    <x v="4"/>
    <x v="1"/>
    <n v="38.549999999999997"/>
    <n v="40"/>
    <x v="1"/>
    <s v="44925L8-9_L1CDM-MLB-CLSTU4492503 Cloudy (40%-90%)"/>
    <n v="0"/>
    <s v="20220104T000642"/>
    <n v="2022"/>
    <n v="12"/>
    <n v="30"/>
    <s v="23"/>
    <s v="56"/>
    <s v="5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23T00:00:00"/>
    <n v="59.2"/>
    <s v="23:51:04 UTC"/>
    <n v="41.5"/>
    <x v="4"/>
    <s v="PNG"/>
    <x v="4"/>
    <x v="1"/>
    <n v="41.5"/>
    <n v="50"/>
    <x v="1"/>
    <s v="44918L8-9_L1CDM-MLB-CLSTU4491803 Cloudy (40%-90%)"/>
    <n v="1"/>
    <s v="20220104T000642"/>
    <n v="2022"/>
    <n v="12"/>
    <n v="23"/>
    <s v="23"/>
    <s v="51"/>
    <s v="0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22T00:00:00"/>
    <n v="59.3"/>
    <s v="23:57:16 UTC"/>
    <n v="12.3"/>
    <x v="4"/>
    <s v="PNG"/>
    <x v="4"/>
    <x v="1"/>
    <n v="15.65"/>
    <n v="20"/>
    <x v="0"/>
    <s v="44917L8-9_L1CDM-MLB-CLSTU4491702 Sunny (10%-30%)"/>
    <n v="1"/>
    <s v="20220104T000642"/>
    <n v="2022"/>
    <n v="12"/>
    <n v="22"/>
    <s v="23"/>
    <s v="57"/>
    <s v="1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22T00:00:00"/>
    <n v="59.9"/>
    <s v="23:56:52 UTC"/>
    <n v="19"/>
    <x v="4"/>
    <s v="PNG"/>
    <x v="4"/>
    <x v="1"/>
    <n v="15.65"/>
    <n v="20"/>
    <x v="0"/>
    <s v="44917L8-9_L1CDM-MLB-CLSTU4491702 Sunny (10%-30%)"/>
    <n v="0"/>
    <s v="20220104T000642"/>
    <n v="2022"/>
    <n v="12"/>
    <n v="22"/>
    <s v="23"/>
    <s v="56"/>
    <s v="5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15T00:00:00"/>
    <n v="59.9"/>
    <s v="23:51:08 UTC"/>
    <n v="74.400000000000006"/>
    <x v="4"/>
    <s v="PNG"/>
    <x v="4"/>
    <x v="1"/>
    <n v="74.400000000000006"/>
    <n v="80"/>
    <x v="1"/>
    <s v="44910L8-9_L1CDM-MLB-CLSTU4491003 Cloudy (40%-90%)"/>
    <n v="1"/>
    <s v="20220104T000642"/>
    <n v="2022"/>
    <n v="12"/>
    <n v="15"/>
    <s v="23"/>
    <s v="51"/>
    <s v="0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14T00:00:00"/>
    <n v="60"/>
    <s v="23:57:21 UTC"/>
    <n v="41.5"/>
    <x v="4"/>
    <s v="PNG"/>
    <x v="4"/>
    <x v="1"/>
    <n v="22.65"/>
    <n v="30"/>
    <x v="0"/>
    <s v="44909L8-9_L1CDM-MLB-CLSTU4490902 Sunny (10%-30%)"/>
    <n v="1"/>
    <s v="20220104T000642"/>
    <n v="2022"/>
    <n v="12"/>
    <n v="14"/>
    <s v="23"/>
    <s v="57"/>
    <s v="2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14T00:00:00"/>
    <n v="60.6"/>
    <s v="23:56:57 UTC"/>
    <n v="3.8"/>
    <x v="4"/>
    <s v="PNG"/>
    <x v="4"/>
    <x v="1"/>
    <n v="22.65"/>
    <n v="30"/>
    <x v="0"/>
    <s v="44909L8-9_L1CDM-MLB-CLSTU4490902 Sunny (10%-30%)"/>
    <n v="0"/>
    <s v="20220104T000642"/>
    <n v="2022"/>
    <n v="12"/>
    <n v="14"/>
    <s v="23"/>
    <s v="56"/>
    <s v="5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07T00:00:00"/>
    <n v="60.3"/>
    <s v="23:51:14 UTC"/>
    <n v="23.4"/>
    <x v="4"/>
    <s v="PNG"/>
    <x v="4"/>
    <x v="1"/>
    <n v="23.4"/>
    <n v="30"/>
    <x v="0"/>
    <s v="44902L8-9_L1CDM-MLB-CLSTU4490202 Sunny (10%-30%)"/>
    <n v="1"/>
    <s v="20220104T000642"/>
    <n v="2022"/>
    <n v="12"/>
    <s v="07"/>
    <s v="23"/>
    <s v="51"/>
    <s v="1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06T00:00:00"/>
    <n v="60.3"/>
    <s v="23:57:19 UTC"/>
    <n v="46.6"/>
    <x v="4"/>
    <s v="PNG"/>
    <x v="4"/>
    <x v="1"/>
    <n v="61.5"/>
    <n v="70"/>
    <x v="1"/>
    <s v="44901L8-9_L1CDM-MLB-CLSTU4490103 Cloudy (40%-90%)"/>
    <n v="1"/>
    <s v="20220104T000642"/>
    <n v="2022"/>
    <n v="12"/>
    <s v="06"/>
    <s v="23"/>
    <s v="57"/>
    <s v="1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2-06T00:00:00"/>
    <n v="61"/>
    <s v="23:56:55 UTC"/>
    <n v="76.400000000000006"/>
    <x v="4"/>
    <s v="PNG"/>
    <x v="4"/>
    <x v="1"/>
    <n v="61.5"/>
    <n v="70"/>
    <x v="1"/>
    <s v="44901L8-9_L1CDM-MLB-CLSTU4490103 Cloudy (40%-90%)"/>
    <n v="0"/>
    <s v="20220104T000642"/>
    <n v="2022"/>
    <n v="12"/>
    <s v="06"/>
    <s v="23"/>
    <s v="56"/>
    <s v="5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29T00:00:00"/>
    <n v="60.3"/>
    <s v="23:51:06 UTC"/>
    <n v="55.3"/>
    <x v="4"/>
    <s v="PNG"/>
    <x v="4"/>
    <x v="1"/>
    <n v="55.3"/>
    <n v="60"/>
    <x v="1"/>
    <s v="44894L8-9_L1CDM-MLB-CLSTU4489403 Cloudy (40%-90%)"/>
    <n v="1"/>
    <s v="20220104T000642"/>
    <n v="2022"/>
    <n v="11"/>
    <n v="29"/>
    <s v="23"/>
    <s v="51"/>
    <s v="0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28T00:00:00"/>
    <n v="60.2"/>
    <s v="23:57:26 UTC"/>
    <n v="28"/>
    <x v="4"/>
    <s v="PNG"/>
    <x v="4"/>
    <x v="1"/>
    <n v="22.1"/>
    <n v="30"/>
    <x v="0"/>
    <s v="44893L8-9_L1CDM-MLB-CLSTU4489302 Sunny (10%-30%)"/>
    <n v="1"/>
    <s v="20220104T000642"/>
    <n v="2022"/>
    <n v="11"/>
    <n v="28"/>
    <s v="23"/>
    <s v="57"/>
    <s v="2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28T00:00:00"/>
    <n v="61"/>
    <s v="23:57:02 UTC"/>
    <n v="16.2"/>
    <x v="4"/>
    <s v="PNG"/>
    <x v="4"/>
    <x v="1"/>
    <n v="22.1"/>
    <n v="30"/>
    <x v="0"/>
    <s v="44893L8-9_L1CDM-MLB-CLSTU4489302 Sunny (10%-30%)"/>
    <n v="0"/>
    <s v="20220104T000642"/>
    <n v="2022"/>
    <n v="11"/>
    <n v="28"/>
    <s v="23"/>
    <s v="57"/>
    <s v="0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21T00:00:00"/>
    <n v="59.8"/>
    <s v="23:51:14 UTC"/>
    <n v="30.8"/>
    <x v="4"/>
    <s v="PNG"/>
    <x v="4"/>
    <x v="1"/>
    <n v="30.8"/>
    <n v="40"/>
    <x v="1"/>
    <s v="44886L8-9_L1CDM-MLB-CLSTU4488603 Cloudy (40%-90%)"/>
    <n v="1"/>
    <s v="20220104T000642"/>
    <n v="2022"/>
    <n v="11"/>
    <n v="21"/>
    <s v="23"/>
    <s v="51"/>
    <s v="1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20T00:00:00"/>
    <n v="59.7"/>
    <s v="23:57:20 UTC"/>
    <n v="74.8"/>
    <x v="4"/>
    <s v="PNG"/>
    <x v="4"/>
    <x v="1"/>
    <n v="74.3"/>
    <n v="80"/>
    <x v="1"/>
    <s v="44885L8-9_L1CDM-MLB-CLSTU4488503 Cloudy (40%-90%)"/>
    <n v="1"/>
    <s v="20220104T000642"/>
    <n v="2022"/>
    <n v="11"/>
    <n v="20"/>
    <s v="23"/>
    <s v="57"/>
    <s v="2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20T00:00:00"/>
    <n v="60.5"/>
    <s v="23:56:56 UTC"/>
    <n v="73.8"/>
    <x v="4"/>
    <s v="PNG"/>
    <x v="4"/>
    <x v="1"/>
    <n v="74.3"/>
    <n v="80"/>
    <x v="1"/>
    <s v="44885L8-9_L1CDM-MLB-CLSTU4488503 Cloudy (40%-90%)"/>
    <n v="0"/>
    <s v="20220104T000642"/>
    <n v="2022"/>
    <n v="11"/>
    <n v="20"/>
    <s v="23"/>
    <s v="56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13T00:00:00"/>
    <n v="58.9"/>
    <s v="23:51:10 UTC"/>
    <n v="35.799999999999997"/>
    <x v="4"/>
    <s v="PNG"/>
    <x v="4"/>
    <x v="1"/>
    <n v="35.799999999999997"/>
    <n v="40"/>
    <x v="1"/>
    <s v="44878L8-9_L1CDM-MLB-CLSTU4487803 Cloudy (40%-90%)"/>
    <n v="1"/>
    <s v="20220104T000642"/>
    <n v="2022"/>
    <n v="11"/>
    <n v="13"/>
    <s v="23"/>
    <s v="51"/>
    <s v="1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12T00:00:00"/>
    <n v="58.8"/>
    <s v="23:57:27 UTC"/>
    <n v="94.5"/>
    <x v="4"/>
    <s v="PNG"/>
    <x v="4"/>
    <x v="1"/>
    <n v="93.45"/>
    <n v="100"/>
    <x v="2"/>
    <s v="44877L8-9_L1CDM-MLB-CLSTU4487704 Overcast (100%)"/>
    <n v="1"/>
    <s v="20220104T000642"/>
    <n v="2022"/>
    <n v="11"/>
    <n v="12"/>
    <s v="23"/>
    <s v="57"/>
    <s v="2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12T00:00:00"/>
    <n v="59.6"/>
    <s v="23:57:03 UTC"/>
    <n v="92.4"/>
    <x v="4"/>
    <s v="PNG"/>
    <x v="4"/>
    <x v="1"/>
    <n v="93.45"/>
    <n v="100"/>
    <x v="2"/>
    <s v="44877L8-9_L1CDM-MLB-CLSTU4487704 Overcast (100%)"/>
    <n v="0"/>
    <s v="20220104T000642"/>
    <n v="2022"/>
    <n v="11"/>
    <n v="12"/>
    <s v="23"/>
    <s v="57"/>
    <s v="0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05T00:00:00"/>
    <n v="57.5"/>
    <s v="23:51:20 UTC"/>
    <n v="42.3"/>
    <x v="4"/>
    <s v="PNG"/>
    <x v="4"/>
    <x v="1"/>
    <n v="42.3"/>
    <n v="50"/>
    <x v="1"/>
    <s v="44870L8-9_L1CDM-MLB-CLSTU4487003 Cloudy (40%-90%)"/>
    <n v="1"/>
    <s v="20220104T000642"/>
    <n v="2022"/>
    <n v="11"/>
    <s v="05"/>
    <s v="23"/>
    <s v="51"/>
    <s v="2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04T00:00:00"/>
    <n v="57.3"/>
    <s v="23:57:17 UTC"/>
    <n v="75.5"/>
    <x v="4"/>
    <s v="PNG"/>
    <x v="4"/>
    <x v="1"/>
    <n v="67.55"/>
    <n v="70"/>
    <x v="1"/>
    <s v="44869L8-9_L1CDM-MLB-CLSTU4486903 Cloudy (40%-90%)"/>
    <n v="1"/>
    <s v="20220104T000642"/>
    <n v="2022"/>
    <n v="11"/>
    <s v="04"/>
    <s v="23"/>
    <s v="57"/>
    <s v="1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1-04T00:00:00"/>
    <n v="58.2"/>
    <s v="23:56:53 UTC"/>
    <n v="59.6"/>
    <x v="4"/>
    <s v="PNG"/>
    <x v="4"/>
    <x v="1"/>
    <n v="67.55"/>
    <n v="70"/>
    <x v="1"/>
    <s v="44869L8-9_L1CDM-MLB-CLSTU4486903 Cloudy (40%-90%)"/>
    <n v="0"/>
    <s v="20220104T000642"/>
    <n v="2022"/>
    <n v="11"/>
    <s v="04"/>
    <s v="23"/>
    <s v="56"/>
    <s v="5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28T00:00:00"/>
    <n v="55.7"/>
    <s v="23:51:08 UTC"/>
    <n v="9.5"/>
    <x v="4"/>
    <s v="PNG"/>
    <x v="4"/>
    <x v="1"/>
    <n v="9.5"/>
    <n v="10"/>
    <x v="0"/>
    <s v="44862L8-9_L1CDM-MLB-CLSTU4486202 Sunny (10%-30%)"/>
    <n v="1"/>
    <s v="20220104T000642"/>
    <n v="2022"/>
    <n v="10"/>
    <n v="28"/>
    <s v="23"/>
    <s v="51"/>
    <s v="0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27T00:00:00"/>
    <n v="55.4"/>
    <s v="23:57:30 UTC"/>
    <n v="73.099999999999994"/>
    <x v="4"/>
    <s v="PNG"/>
    <x v="4"/>
    <x v="1"/>
    <n v="68.150000000000006"/>
    <n v="70"/>
    <x v="1"/>
    <s v="44861L8-9_L1CDM-MLB-CLSTU4486103 Cloudy (40%-90%)"/>
    <n v="1"/>
    <s v="20220104T000642"/>
    <n v="2022"/>
    <n v="10"/>
    <n v="27"/>
    <s v="23"/>
    <s v="57"/>
    <s v="3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27T00:00:00"/>
    <n v="56.4"/>
    <s v="23:57:06 UTC"/>
    <n v="63.2"/>
    <x v="4"/>
    <s v="PNG"/>
    <x v="4"/>
    <x v="1"/>
    <n v="68.150000000000006"/>
    <n v="70"/>
    <x v="1"/>
    <s v="44861L8-9_L1CDM-MLB-CLSTU4486103 Cloudy (40%-90%)"/>
    <n v="0"/>
    <s v="20220104T000642"/>
    <n v="2022"/>
    <n v="10"/>
    <n v="27"/>
    <s v="23"/>
    <s v="57"/>
    <s v="0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20T00:00:00"/>
    <n v="53.5"/>
    <s v="23:51:16 UTC"/>
    <n v="100"/>
    <x v="4"/>
    <s v="PNG"/>
    <x v="4"/>
    <x v="1"/>
    <n v="100"/>
    <n v="100"/>
    <x v="2"/>
    <s v="44854L8-9_L1CDM-MLB-CLSTU4485404 Overcast (100%)"/>
    <n v="1"/>
    <s v="20220104T000642"/>
    <n v="2022"/>
    <n v="10"/>
    <n v="20"/>
    <s v="23"/>
    <s v="51"/>
    <s v="1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19T00:00:00"/>
    <n v="53.2"/>
    <s v="23:57:19 UTC"/>
    <n v="35"/>
    <x v="4"/>
    <s v="PNG"/>
    <x v="4"/>
    <x v="1"/>
    <n v="64.400000000000006"/>
    <n v="70"/>
    <x v="1"/>
    <s v="44853L8-9_L1CDM-MLB-CLSTU4485303 Cloudy (40%-90%)"/>
    <n v="1"/>
    <s v="20220104T000642"/>
    <n v="2022"/>
    <n v="10"/>
    <n v="19"/>
    <s v="23"/>
    <s v="57"/>
    <s v="1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19T00:00:00"/>
    <n v="54.2"/>
    <s v="23:56:56 UTC"/>
    <n v="93.8"/>
    <x v="4"/>
    <s v="PNG"/>
    <x v="4"/>
    <x v="1"/>
    <n v="64.400000000000006"/>
    <n v="70"/>
    <x v="1"/>
    <s v="44853L8-9_L1CDM-MLB-CLSTU4485303 Cloudy (40%-90%)"/>
    <n v="0"/>
    <s v="20220104T000642"/>
    <n v="2022"/>
    <n v="10"/>
    <n v="19"/>
    <s v="23"/>
    <s v="56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12T00:00:00"/>
    <n v="51"/>
    <s v="23:51:07 UTC"/>
    <n v="100"/>
    <x v="4"/>
    <s v="PNG"/>
    <x v="4"/>
    <x v="1"/>
    <n v="100"/>
    <n v="100"/>
    <x v="2"/>
    <s v="44846L8-9_L1CDM-MLB-CLSTU4484604 Overcast (100%)"/>
    <n v="1"/>
    <s v="20220104T000642"/>
    <n v="2022"/>
    <n v="10"/>
    <n v="12"/>
    <s v="23"/>
    <s v="51"/>
    <s v="0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11T00:00:00"/>
    <n v="50.7"/>
    <s v="23:57:23 UTC"/>
    <n v="91.1"/>
    <x v="4"/>
    <s v="PNG"/>
    <x v="4"/>
    <x v="1"/>
    <n v="87.4"/>
    <n v="90"/>
    <x v="1"/>
    <s v="44845L8-9_L1CDM-MLB-CLSTU4484503 Cloudy (40%-90%)"/>
    <n v="1"/>
    <s v="20220104T000642"/>
    <n v="2022"/>
    <n v="10"/>
    <n v="11"/>
    <s v="23"/>
    <s v="57"/>
    <s v="2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11T00:00:00"/>
    <n v="51.8"/>
    <s v="23:56:59 UTC"/>
    <n v="83.7"/>
    <x v="4"/>
    <s v="PNG"/>
    <x v="4"/>
    <x v="1"/>
    <n v="87.4"/>
    <n v="90"/>
    <x v="1"/>
    <s v="44845L8-9_L1CDM-MLB-CLSTU4484503 Cloudy (40%-90%)"/>
    <n v="0"/>
    <s v="20220104T000642"/>
    <n v="2022"/>
    <n v="10"/>
    <n v="11"/>
    <s v="23"/>
    <s v="56"/>
    <s v="5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04T00:00:00"/>
    <n v="48.3"/>
    <s v="23:51:18 UTC"/>
    <n v="100"/>
    <x v="4"/>
    <s v="PNG"/>
    <x v="4"/>
    <x v="1"/>
    <n v="100"/>
    <n v="100"/>
    <x v="2"/>
    <s v="44838L8-9_L1CDM-MLB-CLSTU4483804 Overcast (100%)"/>
    <n v="1"/>
    <s v="20220104T000642"/>
    <n v="2022"/>
    <n v="10"/>
    <s v="04"/>
    <s v="23"/>
    <s v="51"/>
    <s v="1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03T00:00:00"/>
    <n v="47.9"/>
    <s v="23:57:13 UTC"/>
    <n v="60.2"/>
    <x v="4"/>
    <s v="PNG"/>
    <x v="4"/>
    <x v="1"/>
    <n v="67.400000000000006"/>
    <n v="70"/>
    <x v="1"/>
    <s v="44837L8-9_L1CDM-MLB-CLSTU4483703 Cloudy (40%-90%)"/>
    <n v="1"/>
    <s v="20220104T000642"/>
    <n v="2022"/>
    <n v="10"/>
    <s v="03"/>
    <s v="23"/>
    <s v="57"/>
    <s v="1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10-03T00:00:00"/>
    <n v="49"/>
    <s v="23:56:50 UTC"/>
    <n v="74.599999999999994"/>
    <x v="4"/>
    <s v="PNG"/>
    <x v="4"/>
    <x v="1"/>
    <n v="67.400000000000006"/>
    <n v="70"/>
    <x v="1"/>
    <s v="44837L8-9_L1CDM-MLB-CLSTU4483703 Cloudy (40%-90%)"/>
    <n v="0"/>
    <s v="20220104T000642"/>
    <n v="2022"/>
    <n v="10"/>
    <s v="03"/>
    <s v="23"/>
    <s v="56"/>
    <s v="5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26T00:00:00"/>
    <n v="45.3"/>
    <s v="23:51:03 UTC"/>
    <n v="96.6"/>
    <x v="4"/>
    <s v="PNG"/>
    <x v="4"/>
    <x v="1"/>
    <n v="96.6"/>
    <n v="100"/>
    <x v="2"/>
    <s v="44830L8-9_L1CDM-MLB-CLSTU4483004 Overcast (100%)"/>
    <n v="1"/>
    <s v="20220104T000642"/>
    <n v="2022"/>
    <s v="09"/>
    <n v="26"/>
    <s v="23"/>
    <s v="51"/>
    <s v="0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25T00:00:00"/>
    <n v="45"/>
    <s v="23:57:31 UTC"/>
    <n v="70.8"/>
    <x v="4"/>
    <s v="PNG"/>
    <x v="4"/>
    <x v="1"/>
    <n v="77.05"/>
    <n v="80"/>
    <x v="1"/>
    <s v="44829L8-9_L1CDM-MLB-CLSTU4482903 Cloudy (40%-90%)"/>
    <n v="1"/>
    <s v="20220104T000642"/>
    <n v="2022"/>
    <s v="09"/>
    <n v="25"/>
    <s v="23"/>
    <s v="57"/>
    <s v="3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25T00:00:00"/>
    <n v="46.2"/>
    <s v="23:57:07 UTC"/>
    <n v="83.3"/>
    <x v="4"/>
    <s v="PNG"/>
    <x v="4"/>
    <x v="1"/>
    <n v="77.05"/>
    <n v="80"/>
    <x v="1"/>
    <s v="44829L8-9_L1CDM-MLB-CLSTU4482903 Cloudy (40%-90%)"/>
    <n v="0"/>
    <s v="20220104T000642"/>
    <n v="2022"/>
    <s v="09"/>
    <n v="25"/>
    <s v="23"/>
    <s v="57"/>
    <s v="0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18T00:00:00"/>
    <n v="42.4"/>
    <s v="23:51:20 UTC"/>
    <n v="23.9"/>
    <x v="4"/>
    <s v="PNG"/>
    <x v="4"/>
    <x v="1"/>
    <n v="23.9"/>
    <n v="30"/>
    <x v="0"/>
    <s v="44822L8-9_L1CDM-MLB-CLSTU4482202 Sunny (10%-30%)"/>
    <n v="1"/>
    <s v="20220104T000642"/>
    <n v="2022"/>
    <s v="09"/>
    <n v="18"/>
    <s v="23"/>
    <s v="51"/>
    <s v="2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17T00:00:00"/>
    <n v="42"/>
    <s v="23:57:11 UTC"/>
    <n v="76.7"/>
    <x v="4"/>
    <s v="PNG"/>
    <x v="4"/>
    <x v="1"/>
    <n v="75.300000000000011"/>
    <n v="80"/>
    <x v="1"/>
    <s v="44821L8-9_L1CDM-MLB-CLSTU4482103 Cloudy (40%-90%)"/>
    <n v="1"/>
    <s v="20220104T000642"/>
    <n v="2022"/>
    <s v="09"/>
    <n v="17"/>
    <s v="23"/>
    <s v="57"/>
    <s v="1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17T00:00:00"/>
    <n v="43.2"/>
    <s v="23:56:47 UTC"/>
    <n v="73.900000000000006"/>
    <x v="4"/>
    <s v="PNG"/>
    <x v="4"/>
    <x v="1"/>
    <n v="75.300000000000011"/>
    <n v="80"/>
    <x v="1"/>
    <s v="44821L8-9_L1CDM-MLB-CLSTU4482103 Cloudy (40%-90%)"/>
    <n v="0"/>
    <s v="20220104T000642"/>
    <n v="2022"/>
    <s v="09"/>
    <n v="17"/>
    <s v="23"/>
    <s v="56"/>
    <s v="4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10T00:00:00"/>
    <n v="39.4"/>
    <s v="23:50:56 UTC"/>
    <n v="1.7"/>
    <x v="4"/>
    <s v="PNG"/>
    <x v="4"/>
    <x v="1"/>
    <n v="1.7"/>
    <n v="10"/>
    <x v="0"/>
    <s v="44814L8-9_L1CDM-MLB-CLSTU4481402 Sunny (10%-30%)"/>
    <n v="1"/>
    <s v="20220104T000642"/>
    <n v="2022"/>
    <s v="09"/>
    <n v="10"/>
    <s v="23"/>
    <s v="50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09T00:00:00"/>
    <n v="39.1"/>
    <s v="23:57:28 UTC"/>
    <n v="86.3"/>
    <x v="4"/>
    <s v="PNG"/>
    <x v="4"/>
    <x v="1"/>
    <n v="88.5"/>
    <n v="90"/>
    <x v="1"/>
    <s v="44813L8-9_L1CDM-MLB-CLSTU4481303 Cloudy (40%-90%)"/>
    <n v="1"/>
    <s v="20220104T000642"/>
    <n v="2022"/>
    <s v="09"/>
    <s v="09"/>
    <s v="23"/>
    <s v="57"/>
    <s v="2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09T00:00:00"/>
    <n v="40.299999999999997"/>
    <s v="23:57:04 UTC"/>
    <n v="90.7"/>
    <x v="4"/>
    <s v="PNG"/>
    <x v="4"/>
    <x v="1"/>
    <n v="88.5"/>
    <n v="90"/>
    <x v="1"/>
    <s v="44813L8-9_L1CDM-MLB-CLSTU4481303 Cloudy (40%-90%)"/>
    <n v="0"/>
    <s v="20220104T000642"/>
    <n v="2022"/>
    <s v="09"/>
    <s v="09"/>
    <s v="23"/>
    <s v="57"/>
    <s v="0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02T00:00:00"/>
    <n v="36.6"/>
    <s v="23:51:13 UTC"/>
    <n v="13.6"/>
    <x v="4"/>
    <s v="PNG"/>
    <x v="4"/>
    <x v="1"/>
    <n v="13.6"/>
    <n v="20"/>
    <x v="0"/>
    <s v="44806L8-9_L1CDM-MLB-CLSTU4480602 Sunny (10%-30%)"/>
    <n v="1"/>
    <s v="20220104T000642"/>
    <n v="2022"/>
    <s v="09"/>
    <s v="02"/>
    <s v="23"/>
    <s v="51"/>
    <s v="1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01T00:00:00"/>
    <n v="36.200000000000003"/>
    <s v="23:57:06 UTC"/>
    <n v="36.700000000000003"/>
    <x v="4"/>
    <s v="PNG"/>
    <x v="4"/>
    <x v="1"/>
    <n v="41.400000000000006"/>
    <n v="50"/>
    <x v="1"/>
    <s v="44805L8-9_L1CDM-MLB-CLSTU4480503 Cloudy (40%-90%)"/>
    <n v="1"/>
    <s v="20220104T000642"/>
    <n v="2022"/>
    <s v="09"/>
    <s v="01"/>
    <s v="23"/>
    <s v="57"/>
    <s v="0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9-01T00:00:00"/>
    <n v="37.5"/>
    <s v="23:56:42 UTC"/>
    <n v="46.1"/>
    <x v="4"/>
    <s v="PNG"/>
    <x v="4"/>
    <x v="1"/>
    <n v="41.400000000000006"/>
    <n v="50"/>
    <x v="1"/>
    <s v="44805L8-9_L1CDM-MLB-CLSTU4480503 Cloudy (40%-90%)"/>
    <n v="0"/>
    <s v="20220104T000642"/>
    <n v="2022"/>
    <s v="09"/>
    <s v="01"/>
    <s v="23"/>
    <s v="56"/>
    <s v="4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25T00:00:00"/>
    <n v="33.799999999999997"/>
    <s v="23:50:55 UTC"/>
    <n v="5.8"/>
    <x v="4"/>
    <s v="PNG"/>
    <x v="4"/>
    <x v="1"/>
    <n v="5.8"/>
    <n v="10"/>
    <x v="0"/>
    <s v="44798L8-9_L1CDM-MLB-CLSTU4479802 Sunny (10%-30%)"/>
    <n v="1"/>
    <s v="20220104T000642"/>
    <n v="2022"/>
    <s v="08"/>
    <n v="25"/>
    <s v="23"/>
    <s v="50"/>
    <s v="5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24T00:00:00"/>
    <n v="33.6"/>
    <s v="23:57:24 UTC"/>
    <n v="73"/>
    <x v="4"/>
    <s v="PNG"/>
    <x v="4"/>
    <x v="1"/>
    <n v="79.2"/>
    <n v="80"/>
    <x v="1"/>
    <s v="44797L8-9_L1CDM-MLB-CLSTU4479703 Cloudy (40%-90%)"/>
    <n v="1"/>
    <s v="20220104T000642"/>
    <n v="2022"/>
    <s v="08"/>
    <n v="24"/>
    <s v="23"/>
    <s v="57"/>
    <s v="2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24T00:00:00"/>
    <n v="34.799999999999997"/>
    <s v="23:57:01 UTC"/>
    <n v="85.4"/>
    <x v="4"/>
    <s v="PNG"/>
    <x v="4"/>
    <x v="1"/>
    <n v="79.2"/>
    <n v="80"/>
    <x v="1"/>
    <s v="44797L8-9_L1CDM-MLB-CLSTU4479703 Cloudy (40%-90%)"/>
    <n v="0"/>
    <s v="20220104T000642"/>
    <n v="2022"/>
    <s v="08"/>
    <n v="24"/>
    <s v="23"/>
    <s v="57"/>
    <s v="0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17T00:00:00"/>
    <n v="31.3"/>
    <s v="23:51:13 UTC"/>
    <n v="100"/>
    <x v="4"/>
    <s v="PNG"/>
    <x v="4"/>
    <x v="1"/>
    <n v="100"/>
    <n v="100"/>
    <x v="2"/>
    <s v="44790L8-9_L1CDM-MLB-CLSTU4479004 Overcast (100%)"/>
    <n v="1"/>
    <s v="20220104T000642"/>
    <n v="2022"/>
    <s v="08"/>
    <n v="17"/>
    <s v="23"/>
    <s v="51"/>
    <s v="1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16T00:00:00"/>
    <n v="31"/>
    <s v="23:57:05 UTC"/>
    <n v="64.3"/>
    <x v="4"/>
    <s v="PNG"/>
    <x v="4"/>
    <x v="1"/>
    <n v="64.150000000000006"/>
    <n v="70"/>
    <x v="1"/>
    <s v="44789L8-9_L1CDM-MLB-CLSTU4478903 Cloudy (40%-90%)"/>
    <n v="1"/>
    <s v="20220104T000642"/>
    <n v="2022"/>
    <s v="08"/>
    <n v="16"/>
    <s v="23"/>
    <s v="57"/>
    <s v="0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16T00:00:00"/>
    <n v="32.299999999999997"/>
    <s v="23:56:41 UTC"/>
    <n v="64"/>
    <x v="4"/>
    <s v="PNG"/>
    <x v="4"/>
    <x v="1"/>
    <n v="64.150000000000006"/>
    <n v="70"/>
    <x v="1"/>
    <s v="44789L8-9_L1CDM-MLB-CLSTU4478903 Cloudy (40%-90%)"/>
    <n v="0"/>
    <s v="20220104T000642"/>
    <n v="2022"/>
    <s v="08"/>
    <n v="16"/>
    <s v="23"/>
    <s v="56"/>
    <s v="4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09T00:00:00"/>
    <n v="29"/>
    <s v="23:50:51 UTC"/>
    <n v="22.8"/>
    <x v="4"/>
    <s v="PNG"/>
    <x v="4"/>
    <x v="1"/>
    <n v="22.8"/>
    <n v="30"/>
    <x v="0"/>
    <s v="44782L8-9_L1CDM-MLB-CLSTU4478202 Sunny (10%-30%)"/>
    <n v="1"/>
    <s v="20220104T000642"/>
    <n v="2022"/>
    <s v="08"/>
    <s v="09"/>
    <s v="23"/>
    <s v="50"/>
    <s v="5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08T00:00:00"/>
    <n v="28.8"/>
    <s v="23:57:22 UTC"/>
    <n v="16"/>
    <x v="4"/>
    <s v="PNG"/>
    <x v="4"/>
    <x v="1"/>
    <n v="11.65"/>
    <n v="20"/>
    <x v="0"/>
    <s v="44781L8-9_L1CDM-MLB-CLSTU4478102 Sunny (10%-30%)"/>
    <n v="1"/>
    <s v="20220104T000642"/>
    <n v="2022"/>
    <s v="08"/>
    <s v="08"/>
    <s v="23"/>
    <s v="57"/>
    <s v="2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08T00:00:00"/>
    <n v="30.1"/>
    <s v="23:56:58 UTC"/>
    <n v="7.3"/>
    <x v="4"/>
    <s v="PNG"/>
    <x v="4"/>
    <x v="1"/>
    <n v="11.65"/>
    <n v="20"/>
    <x v="0"/>
    <s v="44781L8-9_L1CDM-MLB-CLSTU4478102 Sunny (10%-30%)"/>
    <n v="0"/>
    <s v="20220104T000642"/>
    <n v="2022"/>
    <s v="08"/>
    <s v="08"/>
    <s v="23"/>
    <s v="56"/>
    <s v="5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8-01T00:00:00"/>
    <n v="27.1"/>
    <s v="23:51:07 UTC"/>
    <n v="2.7"/>
    <x v="4"/>
    <s v="PNG"/>
    <x v="4"/>
    <x v="1"/>
    <n v="2.7"/>
    <n v="10"/>
    <x v="0"/>
    <s v="44774L8-9_L1CDM-MLB-CLSTU4477402 Sunny (10%-30%)"/>
    <n v="1"/>
    <s v="20220104T000642"/>
    <n v="2022"/>
    <s v="08"/>
    <s v="01"/>
    <s v="23"/>
    <s v="51"/>
    <s v="0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31T00:00:00"/>
    <n v="26.8"/>
    <s v="23:56:56 UTC"/>
    <n v="70.2"/>
    <x v="4"/>
    <s v="PNG"/>
    <x v="4"/>
    <x v="1"/>
    <n v="68.2"/>
    <n v="70"/>
    <x v="1"/>
    <s v="44773L8-9_L1CDM-MLB-CLSTU4477303 Cloudy (40%-90%)"/>
    <n v="1"/>
    <s v="20220104T000642"/>
    <n v="2022"/>
    <s v="07"/>
    <n v="31"/>
    <s v="23"/>
    <s v="56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31T00:00:00"/>
    <n v="28.1"/>
    <s v="23:56:32 UTC"/>
    <n v="66.2"/>
    <x v="4"/>
    <s v="PNG"/>
    <x v="4"/>
    <x v="1"/>
    <n v="68.2"/>
    <n v="70"/>
    <x v="1"/>
    <s v="44773L8-9_L1CDM-MLB-CLSTU4477303 Cloudy (40%-90%)"/>
    <n v="0"/>
    <s v="20220104T000642"/>
    <n v="2022"/>
    <s v="07"/>
    <n v="31"/>
    <s v="23"/>
    <s v="56"/>
    <s v="3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24T00:00:00"/>
    <n v="25.4"/>
    <s v="23:50:40 UTC"/>
    <n v="26.7"/>
    <x v="4"/>
    <s v="PNG"/>
    <x v="4"/>
    <x v="1"/>
    <n v="26.7"/>
    <n v="30"/>
    <x v="0"/>
    <s v="44766L8-9_L1CDM-MLB-CLSTU4476602 Sunny (10%-30%)"/>
    <n v="1"/>
    <s v="20220104T000642"/>
    <n v="2022"/>
    <s v="07"/>
    <n v="24"/>
    <s v="23"/>
    <s v="50"/>
    <s v="4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23T00:00:00"/>
    <n v="25.2"/>
    <s v="23:57:12 UTC"/>
    <n v="40"/>
    <x v="4"/>
    <s v="PNG"/>
    <x v="4"/>
    <x v="1"/>
    <n v="34.200000000000003"/>
    <n v="40"/>
    <x v="1"/>
    <s v="44765L8-9_L1CDM-MLB-CLSTU4476503 Cloudy (40%-90%)"/>
    <n v="1"/>
    <s v="20220104T000642"/>
    <n v="2022"/>
    <s v="07"/>
    <n v="23"/>
    <s v="23"/>
    <s v="57"/>
    <s v="1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23T00:00:00"/>
    <n v="26.5"/>
    <s v="23:56:48 UTC"/>
    <n v="28.4"/>
    <x v="4"/>
    <s v="PNG"/>
    <x v="4"/>
    <x v="1"/>
    <n v="34.200000000000003"/>
    <n v="40"/>
    <x v="1"/>
    <s v="44765L8-9_L1CDM-MLB-CLSTU4476503 Cloudy (40%-90%)"/>
    <n v="0"/>
    <s v="20220104T000642"/>
    <n v="2022"/>
    <s v="07"/>
    <n v="23"/>
    <s v="23"/>
    <s v="56"/>
    <s v="4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16T00:00:00"/>
    <n v="24.1"/>
    <s v="23:50:56 UTC"/>
    <n v="13.7"/>
    <x v="4"/>
    <s v="PNG"/>
    <x v="4"/>
    <x v="1"/>
    <n v="13.7"/>
    <n v="20"/>
    <x v="0"/>
    <s v="44758L8-9_L1CDM-MLB-CLSTU4475802 Sunny (10%-30%)"/>
    <n v="1"/>
    <s v="20220104T000642"/>
    <n v="2022"/>
    <s v="07"/>
    <n v="16"/>
    <s v="23"/>
    <s v="50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15T00:00:00"/>
    <n v="24"/>
    <s v="23:56:41 UTC"/>
    <n v="93.5"/>
    <x v="4"/>
    <s v="PNG"/>
    <x v="4"/>
    <x v="1"/>
    <n v="94.4"/>
    <n v="100"/>
    <x v="2"/>
    <s v="44757L8-9_L1CDM-MLB-CLSTU4475704 Overcast (100%)"/>
    <n v="1"/>
    <s v="20220104T000642"/>
    <n v="2022"/>
    <s v="07"/>
    <n v="15"/>
    <s v="23"/>
    <s v="56"/>
    <s v="4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15T00:00:00"/>
    <n v="25.3"/>
    <s v="23:56:17 UTC"/>
    <n v="95.3"/>
    <x v="4"/>
    <s v="PNG"/>
    <x v="4"/>
    <x v="1"/>
    <n v="94.4"/>
    <n v="100"/>
    <x v="2"/>
    <s v="44757L8-9_L1CDM-MLB-CLSTU4475704 Overcast (100%)"/>
    <n v="0"/>
    <s v="20220104T000642"/>
    <n v="2022"/>
    <s v="07"/>
    <n v="15"/>
    <s v="23"/>
    <s v="56"/>
    <s v="1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08T00:00:00"/>
    <n v="23.2"/>
    <s v="23:50:32 UTC"/>
    <n v="27.1"/>
    <x v="4"/>
    <s v="PNG"/>
    <x v="4"/>
    <x v="1"/>
    <n v="27.1"/>
    <n v="30"/>
    <x v="0"/>
    <s v="44750L8-9_L1CDM-MLB-CLSTU4475002 Sunny (10%-30%)"/>
    <n v="1"/>
    <s v="20220104T000642"/>
    <n v="2022"/>
    <s v="07"/>
    <s v="08"/>
    <s v="23"/>
    <s v="50"/>
    <s v="3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07T00:00:00"/>
    <n v="23.2"/>
    <s v="23:57:07 UTC"/>
    <n v="80.7"/>
    <x v="4"/>
    <s v="PNG"/>
    <x v="4"/>
    <x v="1"/>
    <n v="87.050000000000011"/>
    <n v="90"/>
    <x v="1"/>
    <s v="44749L8-9_L1CDM-MLB-CLSTU4474903 Cloudy (40%-90%)"/>
    <n v="1"/>
    <s v="20220104T000642"/>
    <n v="2022"/>
    <s v="07"/>
    <s v="07"/>
    <s v="23"/>
    <s v="57"/>
    <s v="0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7-07T00:00:00"/>
    <n v="24.5"/>
    <s v="23:56:43 UTC"/>
    <n v="93.4"/>
    <x v="4"/>
    <s v="PNG"/>
    <x v="4"/>
    <x v="1"/>
    <n v="87.050000000000011"/>
    <n v="90"/>
    <x v="1"/>
    <s v="44749L8-9_L1CDM-MLB-CLSTU4474903 Cloudy (40%-90%)"/>
    <n v="0"/>
    <s v="20220104T000642"/>
    <n v="2022"/>
    <s v="07"/>
    <s v="07"/>
    <s v="23"/>
    <s v="56"/>
    <s v="4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30T00:00:00"/>
    <n v="22.8"/>
    <s v="23:50:56 UTC"/>
    <n v="98"/>
    <x v="4"/>
    <s v="PNG"/>
    <x v="4"/>
    <x v="2"/>
    <n v="98"/>
    <n v="100"/>
    <x v="2"/>
    <s v="44742L8-9_L1CDM-MLB-CLSTU4474204 Overcast (100%)"/>
    <n v="1"/>
    <s v="20220104T000642"/>
    <n v="2022"/>
    <s v="06"/>
    <n v="30"/>
    <s v="23"/>
    <s v="50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29T00:00:00"/>
    <n v="22.7"/>
    <s v="23:56:45 UTC"/>
    <n v="83.8"/>
    <x v="4"/>
    <s v="PNG"/>
    <x v="4"/>
    <x v="2"/>
    <n v="87.199999999999989"/>
    <n v="90"/>
    <x v="1"/>
    <s v="44741L8-9_L1CDM-MLB-CLSTU4474103 Cloudy (40%-90%)"/>
    <n v="1"/>
    <s v="20220104T000642"/>
    <n v="2022"/>
    <s v="06"/>
    <n v="29"/>
    <s v="23"/>
    <s v="56"/>
    <s v="4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29T00:00:00"/>
    <n v="24"/>
    <s v="23:56:21 UTC"/>
    <n v="90.6"/>
    <x v="4"/>
    <s v="PNG"/>
    <x v="4"/>
    <x v="2"/>
    <n v="87.199999999999989"/>
    <n v="90"/>
    <x v="1"/>
    <s v="44741L8-9_L1CDM-MLB-CLSTU4474103 Cloudy (40%-90%)"/>
    <n v="0"/>
    <s v="20220104T000642"/>
    <n v="2022"/>
    <s v="06"/>
    <n v="29"/>
    <s v="23"/>
    <s v="56"/>
    <s v="2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22T00:00:00"/>
    <n v="22.6"/>
    <s v="23:50:31 UTC"/>
    <n v="38.700000000000003"/>
    <x v="4"/>
    <s v="PNG"/>
    <x v="4"/>
    <x v="2"/>
    <n v="38.700000000000003"/>
    <n v="40"/>
    <x v="1"/>
    <s v="44734L8-9_L1CDM-MLB-CLSTU4473403 Cloudy (40%-90%)"/>
    <n v="1"/>
    <s v="20220104T000642"/>
    <n v="2022"/>
    <s v="06"/>
    <n v="22"/>
    <s v="23"/>
    <s v="50"/>
    <s v="3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21T00:00:00"/>
    <n v="22.7"/>
    <s v="23:57:05 UTC"/>
    <n v="65.099999999999994"/>
    <x v="4"/>
    <s v="PNG"/>
    <x v="4"/>
    <x v="2"/>
    <n v="51.449999999999996"/>
    <n v="60"/>
    <x v="1"/>
    <s v="44733L8-9_L1CDM-MLB-CLSTU4473303 Cloudy (40%-90%)"/>
    <n v="1"/>
    <s v="20220104T000642"/>
    <n v="2022"/>
    <s v="06"/>
    <n v="21"/>
    <s v="23"/>
    <s v="57"/>
    <s v="0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21T00:00:00"/>
    <n v="24"/>
    <s v="23:56:41 UTC"/>
    <n v="37.799999999999997"/>
    <x v="4"/>
    <s v="PNG"/>
    <x v="4"/>
    <x v="2"/>
    <n v="51.449999999999996"/>
    <n v="60"/>
    <x v="1"/>
    <s v="44733L8-9_L1CDM-MLB-CLSTU4473303 Cloudy (40%-90%)"/>
    <n v="0"/>
    <s v="20220104T000642"/>
    <n v="2022"/>
    <s v="06"/>
    <n v="21"/>
    <s v="23"/>
    <s v="56"/>
    <s v="4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14T00:00:00"/>
    <n v="23"/>
    <s v="23:50:52 UTC"/>
    <n v="31.8"/>
    <x v="4"/>
    <s v="PNG"/>
    <x v="4"/>
    <x v="2"/>
    <n v="31.8"/>
    <n v="40"/>
    <x v="1"/>
    <s v="44726L8-9_L1CDM-MLB-CLSTU4472603 Cloudy (40%-90%)"/>
    <n v="1"/>
    <s v="20220104T000642"/>
    <n v="2022"/>
    <s v="06"/>
    <n v="14"/>
    <s v="23"/>
    <s v="50"/>
    <s v="5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13T00:00:00"/>
    <n v="23"/>
    <s v="23:56:29 UTC"/>
    <n v="74.3"/>
    <x v="4"/>
    <s v="PNG"/>
    <x v="4"/>
    <x v="2"/>
    <n v="78.650000000000006"/>
    <n v="80"/>
    <x v="1"/>
    <s v="44725L8-9_L1CDM-MLB-CLSTU4472503 Cloudy (40%-90%)"/>
    <n v="1"/>
    <s v="20220104T000642"/>
    <n v="2022"/>
    <s v="06"/>
    <n v="13"/>
    <s v="23"/>
    <s v="56"/>
    <s v="2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13T00:00:00"/>
    <n v="24.3"/>
    <s v="23:56:05 UTC"/>
    <n v="83"/>
    <x v="4"/>
    <s v="PNG"/>
    <x v="4"/>
    <x v="2"/>
    <n v="78.650000000000006"/>
    <n v="80"/>
    <x v="1"/>
    <s v="44725L8-9_L1CDM-MLB-CLSTU4472503 Cloudy (40%-90%)"/>
    <n v="0"/>
    <s v="20220104T000642"/>
    <n v="2022"/>
    <s v="06"/>
    <n v="13"/>
    <s v="23"/>
    <s v="56"/>
    <s v="0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06T00:00:00"/>
    <n v="23.6"/>
    <s v="23:50:14 UTC"/>
    <n v="32.700000000000003"/>
    <x v="4"/>
    <s v="PNG"/>
    <x v="4"/>
    <x v="2"/>
    <n v="32.700000000000003"/>
    <n v="40"/>
    <x v="1"/>
    <s v="44718L8-9_L1CDM-MLB-CLSTU4471803 Cloudy (40%-90%)"/>
    <n v="1"/>
    <s v="20220104T000642"/>
    <n v="2022"/>
    <s v="06"/>
    <s v="06"/>
    <s v="23"/>
    <s v="50"/>
    <s v="1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05T00:00:00"/>
    <n v="23.7"/>
    <s v="23:56:56 UTC"/>
    <n v="77.8"/>
    <x v="4"/>
    <s v="PNG"/>
    <x v="4"/>
    <x v="2"/>
    <n v="84.5"/>
    <n v="90"/>
    <x v="1"/>
    <s v="44717L8-9_L1CDM-MLB-CLSTU4471703 Cloudy (40%-90%)"/>
    <n v="1"/>
    <s v="20220104T000642"/>
    <n v="2022"/>
    <s v="06"/>
    <s v="05"/>
    <s v="23"/>
    <s v="56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6-05T00:00:00"/>
    <n v="25.1"/>
    <s v="23:56:32 UTC"/>
    <n v="91.2"/>
    <x v="4"/>
    <s v="PNG"/>
    <x v="4"/>
    <x v="2"/>
    <n v="84.5"/>
    <n v="90"/>
    <x v="1"/>
    <s v="44717L8-9_L1CDM-MLB-CLSTU4471703 Cloudy (40%-90%)"/>
    <n v="0"/>
    <s v="20220104T000642"/>
    <n v="2022"/>
    <s v="06"/>
    <s v="05"/>
    <s v="23"/>
    <s v="56"/>
    <s v="3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29T00:00:00"/>
    <n v="24.6"/>
    <s v="23:50:39 UTC"/>
    <n v="96.6"/>
    <x v="4"/>
    <s v="PNG"/>
    <x v="4"/>
    <x v="2"/>
    <n v="96.6"/>
    <n v="100"/>
    <x v="2"/>
    <s v="44710L8-9_L1CDM-MLB-CLSTU4471004 Overcast (100%)"/>
    <n v="1"/>
    <s v="20220104T000642"/>
    <n v="2022"/>
    <s v="05"/>
    <n v="29"/>
    <s v="23"/>
    <s v="50"/>
    <s v="3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28T00:00:00"/>
    <n v="24.7"/>
    <s v="23:56:23 UTC"/>
    <n v="24.7"/>
    <x v="4"/>
    <s v="PNG"/>
    <x v="4"/>
    <x v="2"/>
    <n v="25.4"/>
    <n v="30"/>
    <x v="0"/>
    <s v="44709L8-9_L1CDM-MLB-CLSTU4470902 Sunny (10%-30%)"/>
    <n v="1"/>
    <s v="20220104T000642"/>
    <n v="2022"/>
    <s v="05"/>
    <n v="28"/>
    <s v="23"/>
    <s v="56"/>
    <s v="2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28T00:00:00"/>
    <n v="26.1"/>
    <s v="23:55:59 UTC"/>
    <n v="26.1"/>
    <x v="4"/>
    <s v="PNG"/>
    <x v="4"/>
    <x v="2"/>
    <n v="25.4"/>
    <n v="30"/>
    <x v="0"/>
    <s v="44709L8-9_L1CDM-MLB-CLSTU4470902 Sunny (10%-30%)"/>
    <n v="0"/>
    <s v="20220104T000642"/>
    <n v="2022"/>
    <s v="05"/>
    <n v="28"/>
    <s v="23"/>
    <s v="55"/>
    <s v="5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21T00:00:00"/>
    <n v="25.9"/>
    <s v="23:50:12 UTC"/>
    <n v="25.9"/>
    <x v="4"/>
    <s v="PNG"/>
    <x v="4"/>
    <x v="2"/>
    <n v="25.9"/>
    <n v="30"/>
    <x v="0"/>
    <s v="44702L8-9_L1CDM-MLB-CLSTU4470202 Sunny (10%-30%)"/>
    <n v="1"/>
    <s v="20220104T000642"/>
    <n v="2022"/>
    <s v="05"/>
    <n v="21"/>
    <s v="23"/>
    <s v="50"/>
    <s v="1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20T00:00:00"/>
    <n v="26.1"/>
    <s v="23:56:49 UTC"/>
    <n v="26.1"/>
    <x v="4"/>
    <s v="PNG"/>
    <x v="4"/>
    <x v="2"/>
    <n v="26.8"/>
    <n v="30"/>
    <x v="0"/>
    <s v="44701L8-9_L1CDM-MLB-CLSTU4470102 Sunny (10%-30%)"/>
    <n v="1"/>
    <s v="20220104T000642"/>
    <n v="2022"/>
    <s v="05"/>
    <n v="20"/>
    <s v="23"/>
    <s v="56"/>
    <s v="4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20T00:00:00"/>
    <n v="27.5"/>
    <s v="23:56:25 UTC"/>
    <n v="27.5"/>
    <x v="4"/>
    <s v="PNG"/>
    <x v="4"/>
    <x v="2"/>
    <n v="26.8"/>
    <n v="30"/>
    <x v="0"/>
    <s v="44701L8-9_L1CDM-MLB-CLSTU4470102 Sunny (10%-30%)"/>
    <n v="0"/>
    <s v="20220104T000642"/>
    <n v="2022"/>
    <s v="05"/>
    <n v="20"/>
    <s v="23"/>
    <s v="56"/>
    <s v="2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13T00:00:00"/>
    <n v="27.5"/>
    <s v="23:50:37 UTC"/>
    <n v="27.5"/>
    <x v="4"/>
    <s v="PNG"/>
    <x v="4"/>
    <x v="2"/>
    <n v="27.5"/>
    <n v="30"/>
    <x v="0"/>
    <s v="44694L8-9_L1CDM-MLB-CLSTU4469402 Sunny (10%-30%)"/>
    <n v="1"/>
    <s v="20220104T000642"/>
    <n v="2022"/>
    <s v="05"/>
    <n v="13"/>
    <s v="23"/>
    <s v="50"/>
    <s v="3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12T00:00:00"/>
    <n v="27.7"/>
    <s v="23:56:30 UTC"/>
    <n v="86.5"/>
    <x v="4"/>
    <s v="PNG"/>
    <x v="4"/>
    <x v="2"/>
    <n v="81.900000000000006"/>
    <n v="90"/>
    <x v="1"/>
    <s v="44693L8-9_L1CDM-MLB-CLSTU4469303 Cloudy (40%-90%)"/>
    <n v="1"/>
    <s v="20220104T000642"/>
    <n v="2022"/>
    <s v="05"/>
    <n v="12"/>
    <s v="23"/>
    <s v="56"/>
    <s v="3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12T00:00:00"/>
    <n v="29"/>
    <s v="23:56:06 UTC"/>
    <n v="77.3"/>
    <x v="4"/>
    <s v="PNG"/>
    <x v="4"/>
    <x v="2"/>
    <n v="81.900000000000006"/>
    <n v="90"/>
    <x v="1"/>
    <s v="44693L8-9_L1CDM-MLB-CLSTU4469303 Cloudy (40%-90%)"/>
    <n v="0"/>
    <s v="20220104T000642"/>
    <n v="2022"/>
    <s v="05"/>
    <n v="12"/>
    <s v="23"/>
    <s v="56"/>
    <s v="0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05T00:00:00"/>
    <n v="29.3"/>
    <s v="23:50:24 UTC"/>
    <n v="10.4"/>
    <x v="4"/>
    <s v="PNG"/>
    <x v="4"/>
    <x v="2"/>
    <n v="10.4"/>
    <n v="20"/>
    <x v="0"/>
    <s v="44686L8-9_L1CDM-MLB-CLSTU4468602 Sunny (10%-30%)"/>
    <n v="1"/>
    <s v="20220104T000642"/>
    <n v="2022"/>
    <s v="05"/>
    <s v="05"/>
    <s v="23"/>
    <s v="50"/>
    <s v="2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04T00:00:00"/>
    <n v="29.6"/>
    <s v="23:56:42 UTC"/>
    <n v="28.4"/>
    <x v="4"/>
    <s v="PNG"/>
    <x v="4"/>
    <x v="2"/>
    <n v="35.450000000000003"/>
    <n v="40"/>
    <x v="1"/>
    <s v="44685L8-9_L1CDM-MLB-CLSTU4468503 Cloudy (40%-90%)"/>
    <n v="1"/>
    <s v="20220104T000642"/>
    <n v="2022"/>
    <s v="05"/>
    <s v="04"/>
    <s v="23"/>
    <s v="56"/>
    <s v="4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5-04T00:00:00"/>
    <n v="30.9"/>
    <s v="23:56:19 UTC"/>
    <n v="42.5"/>
    <x v="4"/>
    <s v="PNG"/>
    <x v="4"/>
    <x v="2"/>
    <n v="35.450000000000003"/>
    <n v="40"/>
    <x v="1"/>
    <s v="44685L8-9_L1CDM-MLB-CLSTU4468503 Cloudy (40%-90%)"/>
    <n v="0"/>
    <s v="20220104T000642"/>
    <n v="2022"/>
    <s v="05"/>
    <s v="04"/>
    <s v="23"/>
    <s v="56"/>
    <s v="1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27T00:00:00"/>
    <n v="31.3"/>
    <s v="23:50:27 UTC"/>
    <n v="57"/>
    <x v="4"/>
    <s v="PNG"/>
    <x v="4"/>
    <x v="2"/>
    <n v="57"/>
    <n v="60"/>
    <x v="1"/>
    <s v="44678L8-9_L1CDM-MLB-CLSTU4467803 Cloudy (40%-90%)"/>
    <n v="1"/>
    <s v="20220104T000642"/>
    <n v="2022"/>
    <s v="04"/>
    <n v="27"/>
    <s v="23"/>
    <s v="50"/>
    <s v="2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26T00:00:00"/>
    <n v="31.5"/>
    <s v="23:56:37 UTC"/>
    <n v="72.8"/>
    <x v="4"/>
    <s v="PNG"/>
    <x v="4"/>
    <x v="2"/>
    <n v="86.35"/>
    <n v="90"/>
    <x v="1"/>
    <s v="44677L8-9_L1CDM-MLB-CLSTU4467703 Cloudy (40%-90%)"/>
    <n v="1"/>
    <s v="20220104T000642"/>
    <n v="2022"/>
    <s v="04"/>
    <n v="26"/>
    <s v="23"/>
    <s v="56"/>
    <s v="3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26T00:00:00"/>
    <n v="32.799999999999997"/>
    <s v="23:56:13 UTC"/>
    <n v="99.9"/>
    <x v="4"/>
    <s v="PNG"/>
    <x v="4"/>
    <x v="2"/>
    <n v="86.35"/>
    <n v="90"/>
    <x v="1"/>
    <s v="44677L8-9_L1CDM-MLB-CLSTU4467703 Cloudy (40%-90%)"/>
    <n v="0"/>
    <s v="20220104T000642"/>
    <n v="2022"/>
    <s v="04"/>
    <n v="26"/>
    <s v="23"/>
    <s v="56"/>
    <s v="1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19T00:00:00"/>
    <n v="33.4"/>
    <s v="23:50:28 UTC"/>
    <n v="15.7"/>
    <x v="4"/>
    <s v="PNG"/>
    <x v="4"/>
    <x v="2"/>
    <n v="15.7"/>
    <n v="20"/>
    <x v="0"/>
    <s v="44670L8-9_L1CDM-MLB-CLSTU4467002 Sunny (10%-30%)"/>
    <n v="1"/>
    <s v="20220104T000642"/>
    <n v="2022"/>
    <s v="04"/>
    <n v="19"/>
    <s v="23"/>
    <s v="50"/>
    <s v="2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18T00:00:00"/>
    <n v="33.6"/>
    <s v="23:56:42 UTC"/>
    <n v="100"/>
    <x v="4"/>
    <s v="PNG"/>
    <x v="4"/>
    <x v="2"/>
    <n v="100"/>
    <n v="100"/>
    <x v="2"/>
    <s v="44669L8-9_L1CDM-MLB-CLSTU4466904 Overcast (100%)"/>
    <n v="1"/>
    <s v="20220104T000642"/>
    <n v="2022"/>
    <s v="04"/>
    <n v="18"/>
    <s v="23"/>
    <s v="56"/>
    <s v="4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18T00:00:00"/>
    <n v="34.9"/>
    <s v="23:56:18 UTC"/>
    <n v="100"/>
    <x v="4"/>
    <s v="PNG"/>
    <x v="4"/>
    <x v="2"/>
    <n v="100"/>
    <n v="100"/>
    <x v="2"/>
    <s v="44669L8-9_L1CDM-MLB-CLSTU4466904 Overcast (100%)"/>
    <n v="0"/>
    <s v="20220104T000642"/>
    <n v="2022"/>
    <s v="04"/>
    <n v="18"/>
    <s v="23"/>
    <s v="56"/>
    <s v="1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11T00:00:00"/>
    <n v="35.5"/>
    <s v="23:50:31 UTC"/>
    <n v="73"/>
    <x v="4"/>
    <s v="PNG"/>
    <x v="4"/>
    <x v="2"/>
    <n v="73"/>
    <n v="80"/>
    <x v="1"/>
    <s v="44662L8-9_L1CDM-MLB-CLSTU4466203 Cloudy (40%-90%)"/>
    <n v="1"/>
    <s v="20220104T000642"/>
    <n v="2022"/>
    <s v="04"/>
    <n v="11"/>
    <s v="23"/>
    <s v="50"/>
    <s v="31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10T00:00:00"/>
    <n v="35.799999999999997"/>
    <s v="23:56:46 UTC"/>
    <n v="62"/>
    <x v="4"/>
    <s v="PNG"/>
    <x v="4"/>
    <x v="2"/>
    <n v="33.85"/>
    <n v="40"/>
    <x v="1"/>
    <s v="44661L8-9_L1CDM-MLB-CLSTU4466103 Cloudy (40%-90%)"/>
    <n v="1"/>
    <s v="20220104T000642"/>
    <n v="2022"/>
    <s v="04"/>
    <n v="10"/>
    <s v="23"/>
    <s v="56"/>
    <s v="4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10T00:00:00"/>
    <n v="37"/>
    <s v="23:56:22 UTC"/>
    <n v="5.7"/>
    <x v="4"/>
    <s v="PNG"/>
    <x v="4"/>
    <x v="2"/>
    <n v="33.85"/>
    <n v="40"/>
    <x v="1"/>
    <s v="44661L8-9_L1CDM-MLB-CLSTU4466103 Cloudy (40%-90%)"/>
    <n v="0"/>
    <s v="20220104T000642"/>
    <n v="2022"/>
    <s v="04"/>
    <n v="10"/>
    <s v="23"/>
    <s v="56"/>
    <s v="2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03T00:00:00"/>
    <n v="37.700000000000003"/>
    <s v="23:50:38 UTC"/>
    <n v="81.099999999999994"/>
    <x v="4"/>
    <s v="PNG"/>
    <x v="4"/>
    <x v="2"/>
    <n v="81.099999999999994"/>
    <n v="90"/>
    <x v="1"/>
    <s v="44654L8-9_L1CDM-MLB-CLSTU4465403 Cloudy (40%-90%)"/>
    <n v="1"/>
    <s v="20220104T000642"/>
    <n v="2022"/>
    <s v="04"/>
    <s v="03"/>
    <s v="23"/>
    <s v="50"/>
    <s v="3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02T00:00:00"/>
    <n v="38"/>
    <s v="23:56:36 UTC"/>
    <n v="98.8"/>
    <x v="4"/>
    <s v="PNG"/>
    <x v="4"/>
    <x v="2"/>
    <n v="72.55"/>
    <n v="80"/>
    <x v="1"/>
    <s v="44653L8-9_L1CDM-MLB-CLSTU4465303 Cloudy (40%-90%)"/>
    <n v="1"/>
    <s v="20220104T000642"/>
    <n v="2022"/>
    <s v="04"/>
    <s v="02"/>
    <s v="23"/>
    <s v="56"/>
    <s v="3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4-02T00:00:00"/>
    <n v="39.200000000000003"/>
    <s v="23:56:12 UTC"/>
    <n v="46.3"/>
    <x v="4"/>
    <s v="PNG"/>
    <x v="4"/>
    <x v="2"/>
    <n v="72.55"/>
    <n v="80"/>
    <x v="1"/>
    <s v="44653L8-9_L1CDM-MLB-CLSTU4465303 Cloudy (40%-90%)"/>
    <n v="0"/>
    <s v="20220104T000642"/>
    <n v="2022"/>
    <s v="04"/>
    <s v="02"/>
    <s v="23"/>
    <s v="56"/>
    <s v="1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26T00:00:00"/>
    <n v="39.9"/>
    <s v="23:50:28 UTC"/>
    <n v="67.599999999999994"/>
    <x v="4"/>
    <s v="PNG"/>
    <x v="4"/>
    <x v="2"/>
    <n v="67.599999999999994"/>
    <n v="70"/>
    <x v="1"/>
    <s v="44646L8-9_L1CDM-MLB-CLSTU4464603 Cloudy (40%-90%)"/>
    <n v="1"/>
    <s v="20220104T000642"/>
    <n v="2022"/>
    <s v="03"/>
    <n v="26"/>
    <s v="23"/>
    <s v="50"/>
    <s v="2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25T00:00:00"/>
    <n v="40.200000000000003"/>
    <s v="23:56:49 UTC"/>
    <n v="13.5"/>
    <x v="4"/>
    <s v="PNG"/>
    <x v="4"/>
    <x v="2"/>
    <n v="17.649999999999999"/>
    <n v="20"/>
    <x v="0"/>
    <s v="44645L8-9_L1CDM-MLB-CLSTU4464502 Sunny (10%-30%)"/>
    <n v="1"/>
    <s v="20220104T000642"/>
    <n v="2022"/>
    <s v="03"/>
    <n v="25"/>
    <s v="23"/>
    <s v="56"/>
    <s v="4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25T00:00:00"/>
    <n v="41.3"/>
    <s v="23:56:25 UTC"/>
    <n v="21.8"/>
    <x v="4"/>
    <s v="PNG"/>
    <x v="4"/>
    <x v="2"/>
    <n v="17.649999999999999"/>
    <n v="20"/>
    <x v="0"/>
    <s v="44645L8-9_L1CDM-MLB-CLSTU4464502 Sunny (10%-30%)"/>
    <n v="0"/>
    <s v="20220104T000642"/>
    <n v="2022"/>
    <s v="03"/>
    <n v="25"/>
    <s v="23"/>
    <s v="56"/>
    <s v="2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17T00:00:00"/>
    <n v="42.3"/>
    <s v="23:56:46 UTC"/>
    <n v="14.6"/>
    <x v="4"/>
    <s v="PNG"/>
    <x v="4"/>
    <x v="2"/>
    <n v="7.7"/>
    <n v="10"/>
    <x v="0"/>
    <s v="44637L8-9_L1CDM-MLB-CLSTU4463702 Sunny (10%-30%)"/>
    <n v="1"/>
    <s v="20220104T000642"/>
    <n v="2022"/>
    <s v="03"/>
    <n v="17"/>
    <s v="23"/>
    <s v="56"/>
    <s v="4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17T00:00:00"/>
    <n v="43.4"/>
    <s v="23:56:22 UTC"/>
    <n v="0.8"/>
    <x v="4"/>
    <s v="PNG"/>
    <x v="4"/>
    <x v="2"/>
    <n v="7.7"/>
    <n v="10"/>
    <x v="0"/>
    <s v="44637L8-9_L1CDM-MLB-CLSTU4463702 Sunny (10%-30%)"/>
    <n v="0"/>
    <s v="20220104T000642"/>
    <n v="2022"/>
    <s v="03"/>
    <n v="17"/>
    <s v="23"/>
    <s v="56"/>
    <s v="2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10T00:00:00"/>
    <n v="44.1"/>
    <s v="23:50:40 UTC"/>
    <n v="2.2000000000000002"/>
    <x v="4"/>
    <s v="PNG"/>
    <x v="4"/>
    <x v="2"/>
    <n v="2.2000000000000002"/>
    <n v="10"/>
    <x v="0"/>
    <s v="44630L8-9_L1CDM-MLB-CLSTU4463002 Sunny (10%-30%)"/>
    <n v="1"/>
    <s v="20220104T000642"/>
    <n v="2022"/>
    <s v="03"/>
    <n v="10"/>
    <s v="23"/>
    <s v="50"/>
    <s v="4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09T00:00:00"/>
    <n v="44.4"/>
    <s v="23:56:54 UTC"/>
    <n v="34.799999999999997"/>
    <x v="4"/>
    <s v="PNG"/>
    <x v="4"/>
    <x v="2"/>
    <n v="30"/>
    <n v="30"/>
    <x v="0"/>
    <s v="44629L8-9_L1CDM-MLB-CLSTU4462902 Sunny (10%-30%)"/>
    <n v="1"/>
    <s v="20220104T000642"/>
    <n v="2022"/>
    <s v="03"/>
    <s v="09"/>
    <s v="23"/>
    <s v="56"/>
    <s v="5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09T00:00:00"/>
    <n v="45.4"/>
    <s v="23:56:30 UTC"/>
    <n v="25.2"/>
    <x v="4"/>
    <s v="PNG"/>
    <x v="4"/>
    <x v="2"/>
    <n v="30"/>
    <n v="30"/>
    <x v="0"/>
    <s v="44629L8-9_L1CDM-MLB-CLSTU4462902 Sunny (10%-30%)"/>
    <n v="0"/>
    <s v="20220104T000642"/>
    <n v="2022"/>
    <s v="03"/>
    <s v="09"/>
    <s v="23"/>
    <s v="56"/>
    <s v="3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02T00:00:00"/>
    <n v="46.2"/>
    <s v="23:50:42 UTC"/>
    <n v="90.5"/>
    <x v="4"/>
    <s v="PNG"/>
    <x v="4"/>
    <x v="2"/>
    <n v="90.5"/>
    <n v="100"/>
    <x v="2"/>
    <s v="44622L8-9_L1CDM-MLB-CLSTU4462204 Overcast (100%)"/>
    <n v="1"/>
    <s v="20220104T000642"/>
    <n v="2022"/>
    <s v="03"/>
    <s v="02"/>
    <s v="23"/>
    <s v="50"/>
    <s v="4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01T00:00:00"/>
    <n v="46.4"/>
    <s v="23:56:53 UTC"/>
    <n v="98.5"/>
    <x v="4"/>
    <s v="PNG"/>
    <x v="4"/>
    <x v="2"/>
    <n v="97.25"/>
    <n v="100"/>
    <x v="2"/>
    <s v="44621L8-9_L1CDM-MLB-CLSTU4462104 Overcast (100%)"/>
    <n v="1"/>
    <s v="20220104T000642"/>
    <n v="2022"/>
    <s v="03"/>
    <s v="01"/>
    <s v="23"/>
    <s v="56"/>
    <s v="5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3-01T00:00:00"/>
    <n v="47.4"/>
    <s v="23:56:29 UTC"/>
    <n v="96"/>
    <x v="4"/>
    <s v="PNG"/>
    <x v="4"/>
    <x v="2"/>
    <n v="97.25"/>
    <n v="100"/>
    <x v="2"/>
    <s v="44621L8-9_L1CDM-MLB-CLSTU4462104 Overcast (100%)"/>
    <n v="0"/>
    <s v="20220104T000642"/>
    <n v="2022"/>
    <s v="03"/>
    <s v="01"/>
    <s v="23"/>
    <s v="56"/>
    <s v="2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22T00:00:00"/>
    <n v="48.1"/>
    <s v="23:50:43 U"/>
    <n v="61.4"/>
    <x v="4"/>
    <s v="PNG"/>
    <x v="4"/>
    <x v="2"/>
    <n v="61.4"/>
    <n v="70"/>
    <x v="1"/>
    <s v="44614L8-9_L1CDM-MLB-CLSTU4461403 Cloudy (40%-90%)"/>
    <n v="1"/>
    <s v="20220104T000642"/>
    <n v="2022"/>
    <s v="02"/>
    <n v="22"/>
    <s v="23"/>
    <s v="50"/>
    <s v="4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21T00:00:00"/>
    <n v="48.3"/>
    <s v="23:57:00 UTC"/>
    <n v="27"/>
    <x v="4"/>
    <s v="PNG"/>
    <x v="4"/>
    <x v="2"/>
    <n v="43.9"/>
    <n v="50"/>
    <x v="1"/>
    <s v="44613L8-9_L1CDM-MLB-CLSTU4461303 Cloudy (40%-90%)"/>
    <n v="1"/>
    <s v="20220104T000642"/>
    <n v="2022"/>
    <s v="02"/>
    <n v="21"/>
    <s v="23"/>
    <s v="57"/>
    <s v="0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21T00:00:00"/>
    <n v="49.2"/>
    <s v="23:56:36 UTC"/>
    <n v="60.8"/>
    <x v="4"/>
    <s v="PNG"/>
    <x v="4"/>
    <x v="2"/>
    <n v="43.9"/>
    <n v="50"/>
    <x v="1"/>
    <s v="44613L8-9_L1CDM-MLB-CLSTU4461303 Cloudy (40%-90%)"/>
    <n v="0"/>
    <s v="20220104T000642"/>
    <n v="2022"/>
    <s v="02"/>
    <n v="21"/>
    <s v="23"/>
    <s v="56"/>
    <s v="3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14T00:00:00"/>
    <n v="49.9"/>
    <s v="23:50:53 UTC"/>
    <n v="1.9"/>
    <x v="4"/>
    <s v="PNG"/>
    <x v="4"/>
    <x v="2"/>
    <n v="1.9"/>
    <n v="10"/>
    <x v="0"/>
    <s v="44606L8-9_L1CDM-MLB-CLSTU4460602 Sunny (10%-30%)"/>
    <n v="1"/>
    <s v="20220104T000642"/>
    <n v="2022"/>
    <s v="02"/>
    <n v="14"/>
    <s v="23"/>
    <s v="50"/>
    <s v="5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13T00:00:00"/>
    <n v="50.1"/>
    <s v="23:56:57 UTC"/>
    <n v="15.6"/>
    <x v="4"/>
    <s v="PNG"/>
    <x v="4"/>
    <x v="2"/>
    <n v="8.75"/>
    <n v="10"/>
    <x v="0"/>
    <s v="44605L8-9_L1CDM-MLB-CLSTU4460502 Sunny (10%-30%)"/>
    <n v="1"/>
    <s v="20220104T000642"/>
    <n v="2022"/>
    <s v="02"/>
    <n v="13"/>
    <s v="23"/>
    <s v="56"/>
    <s v="57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13T00:00:00"/>
    <n v="50.9"/>
    <s v="23:56:33 UTC"/>
    <n v="1.9"/>
    <x v="4"/>
    <s v="PNG"/>
    <x v="4"/>
    <x v="2"/>
    <n v="8.75"/>
    <n v="10"/>
    <x v="0"/>
    <s v="44605L8-9_L1CDM-MLB-CLSTU4460502 Sunny (10%-30%)"/>
    <n v="0"/>
    <s v="20220104T000642"/>
    <n v="2022"/>
    <s v="02"/>
    <n v="13"/>
    <s v="23"/>
    <s v="56"/>
    <s v="33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06T00:00:00"/>
    <n v="51.6"/>
    <s v="23:50:49 UTC"/>
    <n v="80.400000000000006"/>
    <x v="4"/>
    <s v="PNG"/>
    <x v="4"/>
    <x v="2"/>
    <n v="80.400000000000006"/>
    <n v="90"/>
    <x v="1"/>
    <s v="44598L8-9_L1CDM-MLB-CLSTU4459803 Cloudy (40%-90%)"/>
    <n v="1"/>
    <s v="20220104T000642"/>
    <n v="2022"/>
    <s v="02"/>
    <s v="06"/>
    <s v="23"/>
    <s v="50"/>
    <s v="4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05T00:00:00"/>
    <n v="51.8"/>
    <s v="23:57:08 UTC"/>
    <n v="20.5"/>
    <x v="4"/>
    <s v="PNG"/>
    <x v="4"/>
    <x v="2"/>
    <n v="28"/>
    <n v="30"/>
    <x v="0"/>
    <s v="44597L8-9_L1CDM-MLB-CLSTU4459702 Sunny (10%-30%)"/>
    <n v="1"/>
    <s v="20220104T000642"/>
    <n v="2022"/>
    <s v="02"/>
    <s v="05"/>
    <s v="23"/>
    <s v="57"/>
    <s v="0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2-05T00:00:00"/>
    <n v="52.6"/>
    <s v="23:56:44 UTC"/>
    <n v="35.5"/>
    <x v="4"/>
    <s v="PNG"/>
    <x v="4"/>
    <x v="2"/>
    <n v="28"/>
    <n v="30"/>
    <x v="0"/>
    <s v="44597L8-9_L1CDM-MLB-CLSTU4459702 Sunny (10%-30%)"/>
    <n v="0"/>
    <s v="20220104T000642"/>
    <n v="2022"/>
    <s v="02"/>
    <s v="05"/>
    <s v="23"/>
    <s v="56"/>
    <s v="4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29T00:00:00"/>
    <n v="53.2"/>
    <s v="23:50:58 UTC"/>
    <n v="63.9"/>
    <x v="4"/>
    <s v="PNG"/>
    <x v="4"/>
    <x v="2"/>
    <n v="63.9"/>
    <n v="70"/>
    <x v="1"/>
    <s v="44590L8-9_L1CDM-MLB-CLSTU4459003 Cloudy (40%-90%)"/>
    <n v="1"/>
    <s v="20220104T000642"/>
    <n v="2022"/>
    <s v="01"/>
    <n v="29"/>
    <s v="23"/>
    <s v="50"/>
    <s v="5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28T00:00:00"/>
    <n v="53.4"/>
    <s v="23:57:00 UTC"/>
    <n v="12.7"/>
    <x v="4"/>
    <s v="PNG"/>
    <x v="4"/>
    <x v="2"/>
    <n v="42.45"/>
    <n v="50"/>
    <x v="1"/>
    <s v="44589L8-9_L1CDM-MLB-CLSTU4458903 Cloudy (40%-90%)"/>
    <n v="1"/>
    <s v="20220104T000642"/>
    <n v="2022"/>
    <s v="01"/>
    <n v="28"/>
    <s v="23"/>
    <s v="57"/>
    <s v="00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28T00:00:00"/>
    <n v="54.1"/>
    <s v="23:56:36 UTC"/>
    <n v="72.2"/>
    <x v="4"/>
    <s v="PNG"/>
    <x v="4"/>
    <x v="2"/>
    <n v="42.45"/>
    <n v="50"/>
    <x v="1"/>
    <s v="44589L8-9_L1CDM-MLB-CLSTU4458903 Cloudy (40%-90%)"/>
    <n v="0"/>
    <s v="20220104T000642"/>
    <n v="2022"/>
    <s v="01"/>
    <n v="28"/>
    <s v="23"/>
    <s v="56"/>
    <s v="3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21T00:00:00"/>
    <n v="54.8"/>
    <s v="23:50:52 UTC"/>
    <n v="35.6"/>
    <x v="4"/>
    <s v="PNG"/>
    <x v="4"/>
    <x v="2"/>
    <n v="35.6"/>
    <n v="40"/>
    <x v="1"/>
    <s v="44582L8-9_L1CDM-MLB-CLSTU4458203 Cloudy (40%-90%)"/>
    <n v="1"/>
    <s v="20220104T000642"/>
    <n v="2022"/>
    <s v="01"/>
    <n v="21"/>
    <s v="23"/>
    <s v="50"/>
    <s v="5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20T00:00:00"/>
    <n v="54.9"/>
    <s v="23:57:08 UTC"/>
    <n v="3.2"/>
    <x v="4"/>
    <s v="PNG"/>
    <x v="4"/>
    <x v="2"/>
    <n v="12.1"/>
    <n v="20"/>
    <x v="0"/>
    <s v="44581L8-9_L1CDM-MLB-CLSTU4458102 Sunny (10%-30%)"/>
    <n v="1"/>
    <s v="20220104T000642"/>
    <n v="2022"/>
    <s v="01"/>
    <n v="20"/>
    <s v="23"/>
    <s v="57"/>
    <s v="08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20T00:00:00"/>
    <n v="55.6"/>
    <s v="23:56:44 UTC"/>
    <n v="21"/>
    <x v="4"/>
    <s v="PNG"/>
    <x v="4"/>
    <x v="2"/>
    <n v="12.1"/>
    <n v="20"/>
    <x v="0"/>
    <s v="44581L8-9_L1CDM-MLB-CLSTU4458102 Sunny (10%-30%)"/>
    <n v="0"/>
    <s v="20220104T000642"/>
    <n v="2022"/>
    <s v="01"/>
    <n v="20"/>
    <s v="23"/>
    <s v="56"/>
    <s v="44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13T00:00:00"/>
    <n v="56.2"/>
    <s v="23:50:55 UTC"/>
    <n v="70.400000000000006"/>
    <x v="4"/>
    <s v="PNG"/>
    <x v="4"/>
    <x v="2"/>
    <n v="70.400000000000006"/>
    <n v="80"/>
    <x v="1"/>
    <s v="44574L8-9_L1CDM-MLB-CLSTU4457403 Cloudy (40%-90%)"/>
    <n v="1"/>
    <s v="20220104T000642"/>
    <n v="2022"/>
    <s v="01"/>
    <n v="13"/>
    <s v="23"/>
    <s v="50"/>
    <s v="55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12T00:00:00"/>
    <n v="56.3"/>
    <s v="23:57:06 UTC"/>
    <n v="24.8"/>
    <x v="4"/>
    <s v="PNG"/>
    <x v="4"/>
    <x v="2"/>
    <n v="26.35"/>
    <n v="30"/>
    <x v="0"/>
    <s v="44573L8-9_L1CDM-MLB-CLSTU4457302 Sunny (10%-30%)"/>
    <n v="1"/>
    <s v="20220104T000642"/>
    <n v="2022"/>
    <s v="01"/>
    <n v="12"/>
    <s v="23"/>
    <s v="57"/>
    <s v="0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12T00:00:00"/>
    <n v="57"/>
    <s v="23:56:42 UTC"/>
    <n v="27.9"/>
    <x v="4"/>
    <s v="PNG"/>
    <x v="4"/>
    <x v="2"/>
    <n v="26.35"/>
    <n v="30"/>
    <x v="0"/>
    <s v="44573L8-9_L1CDM-MLB-CLSTU4457302 Sunny (10%-30%)"/>
    <n v="0"/>
    <s v="20220104T000642"/>
    <n v="2022"/>
    <s v="01"/>
    <n v="12"/>
    <s v="23"/>
    <s v="56"/>
    <s v="42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05T00:00:00"/>
    <n v="57.5"/>
    <s v="23:50:56 UTC"/>
    <n v="93.4"/>
    <x v="4"/>
    <s v="PNG"/>
    <x v="4"/>
    <x v="2"/>
    <n v="93.4"/>
    <n v="100"/>
    <x v="2"/>
    <s v="44566L8-9_L1CDM-MLB-CLSTU4456604 Overcast (100%)"/>
    <n v="1"/>
    <s v="20220104T000642"/>
    <n v="2022"/>
    <s v="01"/>
    <s v="05"/>
    <s v="23"/>
    <s v="50"/>
    <s v="56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04T00:00:00"/>
    <n v="57.6"/>
    <s v="23:57:09 UTC"/>
    <n v="77.3"/>
    <x v="4"/>
    <s v="PNG"/>
    <x v="4"/>
    <x v="2"/>
    <n v="51.5"/>
    <n v="60"/>
    <x v="1"/>
    <s v="44565L8-9_L1CDM-MLB-CLSTU4456503 Cloudy (40%-90%)"/>
    <n v="1"/>
    <s v="20220104T000642"/>
    <n v="2022"/>
    <s v="01"/>
    <s v="04"/>
    <s v="23"/>
    <s v="57"/>
    <s v="09"/>
    <s v="CLS_TU_679x341px_15m_L8-9_L1"/>
    <s v="2A_MSIL1C_S2_CD_CLS_AC_20230627T222622_TRUE_60HTE_020CC"/>
    <s v="S2A_MSIL1C_TU_20220104T000642_55HFA_21.7CC"/>
  </r>
  <r>
    <m/>
    <x v="1"/>
    <x v="1"/>
    <s v="-35.4092, 149.06759 | Zoom: 15"/>
    <b v="1"/>
    <s v="Australia"/>
    <x v="7"/>
    <s v="TU"/>
    <d v="2022-01-04T00:00:00"/>
    <n v="58.2"/>
    <s v="23:56:45 UTC"/>
    <n v="25.7"/>
    <x v="4"/>
    <s v="PNG"/>
    <x v="4"/>
    <x v="2"/>
    <n v="51.5"/>
    <n v="60"/>
    <x v="1"/>
    <s v="44565L8-9_L1CDM-MLB-CLSTU4456503 Cloudy (40%-90%)"/>
    <n v="0"/>
    <s v="20220104T000642"/>
    <n v="2022"/>
    <s v="01"/>
    <s v="04"/>
    <s v="23"/>
    <s v="56"/>
    <s v="45"/>
    <s v="CLS_TU_679x341px_15m_L8-9_L1"/>
    <s v="2A_MSIL1C_S2_CD_CLS_AC_20230627T222622_TRUE_60HTE_020CC"/>
    <s v="S2A_MSIL1C_TU_20220104T000642_55HFA_21.7CC"/>
  </r>
  <r>
    <m/>
    <x v="1"/>
    <x v="1"/>
    <s v="-39.08425, 120.04675 | Zoom: 12"/>
    <b v="1"/>
    <s v="United States"/>
    <x v="6"/>
    <s v="TA"/>
    <d v="2023-06-25T00:00:00"/>
    <n v="66.3"/>
    <s v="18:32:38 UTC"/>
    <n v="18.399999999999999"/>
    <x v="2"/>
    <s v="PNG"/>
    <x v="5"/>
    <x v="0"/>
    <n v="18.399999999999999"/>
    <n v="20"/>
    <x v="0"/>
    <s v="45102L8-9_L1CDM-MLB-CLSTA4510202 Sunny (10%-30%)"/>
    <n v="1"/>
    <s v="20230630T185400"/>
    <d v="1905-07-15T00:00:00"/>
    <s v="06"/>
    <d v="1900-01-24T00:00:00"/>
    <s v="18"/>
    <s v="32"/>
    <s v="3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24T00:00:00"/>
    <n v="66.400000000000006"/>
    <s v="18:39:00 UTC"/>
    <n v="34.9"/>
    <x v="2"/>
    <s v="PNG"/>
    <x v="5"/>
    <x v="0"/>
    <n v="34.9"/>
    <n v="40"/>
    <x v="1"/>
    <s v="45101L8-9_L1CDM-MLB-CLSTA4510103 Cloudy (40%-90%)"/>
    <n v="1"/>
    <s v="20230630T185400"/>
    <d v="1905-07-15T00:00:00"/>
    <s v="06"/>
    <d v="1900-01-23T00:00:00"/>
    <s v="18"/>
    <s v="39"/>
    <s v="0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23T00:00:00"/>
    <n v="66.400000000000006"/>
    <s v="18:45:00 UTC"/>
    <n v="8.9"/>
    <x v="2"/>
    <s v="PNG"/>
    <x v="5"/>
    <x v="0"/>
    <n v="6.9"/>
    <n v="10"/>
    <x v="0"/>
    <s v="45100L8-9_L1CDM-MLB-CLSTA4510002 Sunny (10%-30%)"/>
    <n v="1"/>
    <s v="20230630T185400"/>
    <d v="1905-07-15T00:00:00"/>
    <s v="06"/>
    <d v="1900-01-22T00:00:00"/>
    <s v="18"/>
    <s v="45"/>
    <s v="0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23T00:00:00"/>
    <n v="65.8"/>
    <s v="18:44:36 UTC"/>
    <n v="4.9000000000000004"/>
    <x v="2"/>
    <s v="PNG"/>
    <x v="5"/>
    <x v="0"/>
    <n v="6.9"/>
    <n v="10"/>
    <x v="0"/>
    <s v="45100L8-9_L1CDM-MLB-CLSTA4510002 Sunny (10%-30%)"/>
    <n v="1"/>
    <s v="20230630T185400"/>
    <d v="1905-07-15T00:00:00"/>
    <s v="06"/>
    <d v="1900-01-22T00:00:00"/>
    <s v="18"/>
    <s v="44"/>
    <s v="3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17T00:00:00"/>
    <n v="66.599999999999994"/>
    <s v="18:32:47 UTC"/>
    <n v="1.8"/>
    <x v="2"/>
    <s v="PNG"/>
    <x v="5"/>
    <x v="0"/>
    <n v="1.8"/>
    <n v="10"/>
    <x v="0"/>
    <s v="45094L8-9_L1CDM-MLB-CLSTA4509402 Sunny (10%-30%)"/>
    <n v="1"/>
    <s v="20230630T185400"/>
    <d v="1905-07-15T00:00:00"/>
    <s v="06"/>
    <d v="1900-01-16T00:00:00"/>
    <s v="18"/>
    <s v="32"/>
    <s v="4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16T00:00:00"/>
    <n v="66.599999999999994"/>
    <s v="18:38:49 UTC"/>
    <n v="3.1"/>
    <x v="2"/>
    <s v="PNG"/>
    <x v="5"/>
    <x v="0"/>
    <n v="3.1"/>
    <n v="10"/>
    <x v="0"/>
    <s v="45093L8-9_L1CDM-MLB-CLSTA4509302 Sunny (10%-30%)"/>
    <n v="1"/>
    <s v="20230630T185400"/>
    <d v="1905-07-15T00:00:00"/>
    <s v="06"/>
    <d v="1900-01-15T00:00:00"/>
    <s v="18"/>
    <s v="38"/>
    <s v="4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15T00:00:00"/>
    <n v="66.599999999999994"/>
    <s v="18:45:08 UTC"/>
    <n v="7"/>
    <x v="2"/>
    <s v="PNG"/>
    <x v="5"/>
    <x v="0"/>
    <n v="5.25"/>
    <n v="10"/>
    <x v="0"/>
    <s v="45092L8-9_L1CDM-MLB-CLSTA4509202 Sunny (10%-30%)"/>
    <n v="1"/>
    <s v="20230630T185400"/>
    <d v="1905-07-15T00:00:00"/>
    <s v="06"/>
    <d v="1900-01-14T00:00:00"/>
    <s v="18"/>
    <s v="45"/>
    <s v="0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15T00:00:00"/>
    <n v="66"/>
    <s v="18:44:44 UTC"/>
    <n v="3.5"/>
    <x v="2"/>
    <s v="PNG"/>
    <x v="5"/>
    <x v="0"/>
    <n v="5.25"/>
    <n v="10"/>
    <x v="0"/>
    <s v="45092L8-9_L1CDM-MLB-CLSTA4509202 Sunny (10%-30%)"/>
    <n v="1"/>
    <s v="20230630T185400"/>
    <d v="1905-07-15T00:00:00"/>
    <s v="06"/>
    <d v="1900-01-14T00:00:00"/>
    <s v="18"/>
    <s v="44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09T00:00:00"/>
    <n v="66.5"/>
    <s v="18:32:43 UTC"/>
    <n v="42.2"/>
    <x v="2"/>
    <s v="PNG"/>
    <x v="5"/>
    <x v="0"/>
    <n v="42.2"/>
    <n v="50"/>
    <x v="1"/>
    <s v="45086L8-9_L1CDM-MLB-CLSTA4508603 Cloudy (40%-90%)"/>
    <n v="1"/>
    <s v="20230630T185400"/>
    <d v="1905-07-15T00:00:00"/>
    <s v="06"/>
    <s v="09"/>
    <s v="18"/>
    <s v="32"/>
    <s v="4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08T00:00:00"/>
    <n v="66.5"/>
    <s v="18:38:54 UTC"/>
    <n v="30.3"/>
    <x v="2"/>
    <s v="PNG"/>
    <x v="5"/>
    <x v="0"/>
    <n v="30.3"/>
    <n v="40"/>
    <x v="1"/>
    <s v="45085L8-9_L1CDM-MLB-CLSTA4508503 Cloudy (40%-90%)"/>
    <n v="1"/>
    <s v="20230630T185400"/>
    <d v="1905-07-15T00:00:00"/>
    <s v="06"/>
    <s v="08"/>
    <s v="18"/>
    <s v="38"/>
    <s v="5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07T00:00:00"/>
    <n v="66.400000000000006"/>
    <s v="18:45:06 UTC"/>
    <n v="46.8"/>
    <x v="2"/>
    <s v="PNG"/>
    <x v="5"/>
    <x v="0"/>
    <n v="33.9"/>
    <n v="40"/>
    <x v="1"/>
    <s v="45084L8-9_L1CDM-MLB-CLSTA4508403 Cloudy (40%-90%)"/>
    <n v="1"/>
    <s v="20230630T185400"/>
    <d v="1905-07-15T00:00:00"/>
    <s v="06"/>
    <s v="07"/>
    <s v="18"/>
    <s v="45"/>
    <s v="0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07T00:00:00"/>
    <n v="65.7"/>
    <s v="18:44:42 UTC"/>
    <n v="21"/>
    <x v="2"/>
    <s v="PNG"/>
    <x v="5"/>
    <x v="0"/>
    <n v="33.9"/>
    <n v="40"/>
    <x v="1"/>
    <s v="45084L8-9_L1CDM-MLB-CLSTA4508403 Cloudy (40%-90%)"/>
    <n v="1"/>
    <s v="20230630T185400"/>
    <d v="1905-07-15T00:00:00"/>
    <s v="06"/>
    <s v="07"/>
    <s v="18"/>
    <s v="44"/>
    <s v="4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6-01T00:00:00"/>
    <n v="66.099999999999994"/>
    <s v="18:32:37 UTC"/>
    <n v="11.1"/>
    <x v="2"/>
    <s v="PNG"/>
    <x v="5"/>
    <x v="0"/>
    <n v="11.1"/>
    <n v="20"/>
    <x v="0"/>
    <s v="45078L8-9_L1CDM-MLB-CLSTA4507802 Sunny (10%-30%)"/>
    <n v="1"/>
    <s v="20230630T185400"/>
    <d v="1905-07-15T00:00:00"/>
    <s v="06"/>
    <s v="01"/>
    <s v="18"/>
    <s v="32"/>
    <s v="3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31T00:00:00"/>
    <n v="66"/>
    <s v="18:38:58 UTC"/>
    <n v="12"/>
    <x v="2"/>
    <s v="PNG"/>
    <x v="5"/>
    <x v="0"/>
    <n v="12"/>
    <n v="20"/>
    <x v="0"/>
    <s v="45077L8-9_L1CDM-MLB-CLSTA4507702 Sunny (10%-30%)"/>
    <n v="1"/>
    <s v="20230630T185400"/>
    <d v="1905-07-15T00:00:00"/>
    <s v="05"/>
    <d v="1900-01-30T00:00:00"/>
    <s v="18"/>
    <s v="38"/>
    <s v="5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30T00:00:00"/>
    <n v="65.900000000000006"/>
    <s v="18:44:59 UTC"/>
    <n v="10.5"/>
    <x v="2"/>
    <s v="PNG"/>
    <x v="5"/>
    <x v="0"/>
    <n v="15"/>
    <n v="20"/>
    <x v="0"/>
    <s v="45076L8-9_L1CDM-MLB-CLSTA4507602 Sunny (10%-30%)"/>
    <n v="1"/>
    <s v="20230630T185400"/>
    <d v="1905-07-15T00:00:00"/>
    <s v="05"/>
    <d v="1900-01-29T00:00:00"/>
    <s v="18"/>
    <s v="44"/>
    <s v="5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30T00:00:00"/>
    <n v="65.2"/>
    <s v="18:44:35 UTC"/>
    <n v="19.5"/>
    <x v="2"/>
    <s v="PNG"/>
    <x v="5"/>
    <x v="0"/>
    <n v="15"/>
    <n v="20"/>
    <x v="0"/>
    <s v="45076L8-9_L1CDM-MLB-CLSTA4507602 Sunny (10%-30%)"/>
    <n v="1"/>
    <s v="20230630T185400"/>
    <d v="1905-07-15T00:00:00"/>
    <s v="05"/>
    <d v="1900-01-29T00:00:00"/>
    <s v="18"/>
    <s v="44"/>
    <s v="3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24T00:00:00"/>
    <n v="65.3"/>
    <s v="18:32:47 UTC"/>
    <n v="40.5"/>
    <x v="2"/>
    <s v="PNG"/>
    <x v="5"/>
    <x v="0"/>
    <n v="40.5"/>
    <n v="50"/>
    <x v="1"/>
    <s v="45070L8-9_L1CDM-MLB-CLSTA4507003 Cloudy (40%-90%)"/>
    <n v="1"/>
    <s v="20230630T185400"/>
    <d v="1905-07-15T00:00:00"/>
    <s v="05"/>
    <d v="1900-01-23T00:00:00"/>
    <s v="18"/>
    <s v="32"/>
    <s v="4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23T00:00:00"/>
    <n v="65.099999999999994"/>
    <s v="18:38:48 UTC"/>
    <n v="56.8"/>
    <x v="2"/>
    <s v="PNG"/>
    <x v="5"/>
    <x v="0"/>
    <n v="56.8"/>
    <n v="60"/>
    <x v="1"/>
    <s v="45069L8-9_L1CDM-MLB-CLSTA4506903 Cloudy (40%-90%)"/>
    <n v="1"/>
    <s v="20230630T185400"/>
    <d v="1905-07-15T00:00:00"/>
    <s v="05"/>
    <d v="1900-01-22T00:00:00"/>
    <s v="18"/>
    <s v="38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22T00:00:00"/>
    <n v="65"/>
    <s v="18:45:11 UTC"/>
    <n v="0.4"/>
    <x v="2"/>
    <s v="PNG"/>
    <x v="5"/>
    <x v="0"/>
    <n v="1.7"/>
    <n v="10"/>
    <x v="0"/>
    <s v="45068L8-9_L1CDM-MLB-CLSTA4506802 Sunny (10%-30%)"/>
    <n v="1"/>
    <s v="20230630T185400"/>
    <d v="1905-07-15T00:00:00"/>
    <s v="05"/>
    <d v="1900-01-21T00:00:00"/>
    <s v="18"/>
    <s v="45"/>
    <s v="1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22T00:00:00"/>
    <n v="64.2"/>
    <s v="18:44:47 UTC"/>
    <n v="3"/>
    <x v="2"/>
    <s v="PNG"/>
    <x v="5"/>
    <x v="0"/>
    <n v="1.7"/>
    <n v="10"/>
    <x v="0"/>
    <s v="45068L8-9_L1CDM-MLB-CLSTA4506802 Sunny (10%-30%)"/>
    <n v="1"/>
    <s v="20230630T185400"/>
    <d v="1905-07-15T00:00:00"/>
    <s v="05"/>
    <d v="1900-01-21T00:00:00"/>
    <s v="18"/>
    <s v="44"/>
    <s v="4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16T00:00:00"/>
    <n v="64"/>
    <s v="18:32:34 UTC"/>
    <n v="14.2"/>
    <x v="2"/>
    <s v="PNG"/>
    <x v="5"/>
    <x v="0"/>
    <n v="14.2"/>
    <n v="20"/>
    <x v="0"/>
    <s v="45062L8-9_L1CDM-MLB-CLSTA4506202 Sunny (10%-30%)"/>
    <n v="1"/>
    <s v="20230630T185400"/>
    <d v="1905-07-15T00:00:00"/>
    <s v="05"/>
    <d v="1900-01-15T00:00:00"/>
    <s v="18"/>
    <s v="32"/>
    <s v="3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15T00:00:00"/>
    <n v="63.9"/>
    <s v="18:39:06 UTC"/>
    <n v="3.7"/>
    <x v="2"/>
    <s v="PNG"/>
    <x v="5"/>
    <x v="0"/>
    <n v="3.7"/>
    <n v="10"/>
    <x v="0"/>
    <s v="45061L8-9_L1CDM-MLB-CLSTA4506102 Sunny (10%-30%)"/>
    <n v="1"/>
    <s v="20230630T185400"/>
    <d v="1905-07-15T00:00:00"/>
    <s v="05"/>
    <d v="1900-01-14T00:00:00"/>
    <s v="18"/>
    <s v="39"/>
    <s v="0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14T00:00:00"/>
    <n v="63.6"/>
    <s v="18:44:57 UTC"/>
    <n v="1.9"/>
    <x v="2"/>
    <s v="PNG"/>
    <x v="5"/>
    <x v="0"/>
    <n v="5.55"/>
    <n v="10"/>
    <x v="0"/>
    <s v="45060L8-9_L1CDM-MLB-CLSTA4506002 Sunny (10%-30%)"/>
    <n v="1"/>
    <s v="20230630T185400"/>
    <d v="1905-07-15T00:00:00"/>
    <s v="05"/>
    <d v="1900-01-13T00:00:00"/>
    <s v="18"/>
    <s v="44"/>
    <s v="5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14T00:00:00"/>
    <n v="62.8"/>
    <s v="18:44:33 UTC"/>
    <n v="9.1999999999999993"/>
    <x v="2"/>
    <s v="PNG"/>
    <x v="5"/>
    <x v="0"/>
    <n v="5.55"/>
    <n v="10"/>
    <x v="0"/>
    <s v="45060L8-9_L1CDM-MLB-CLSTA4506002 Sunny (10%-30%)"/>
    <n v="1"/>
    <s v="20230630T185400"/>
    <d v="1905-07-15T00:00:00"/>
    <s v="05"/>
    <d v="1900-01-13T00:00:00"/>
    <s v="18"/>
    <s v="44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08T00:00:00"/>
    <n v="62.4"/>
    <s v="18:32:58 UTC"/>
    <n v="8"/>
    <x v="2"/>
    <s v="PNG"/>
    <x v="5"/>
    <x v="0"/>
    <n v="8"/>
    <n v="10"/>
    <x v="0"/>
    <s v="45054L8-9_L1CDM-MLB-CLSTA4505402 Sunny (10%-30%)"/>
    <n v="1"/>
    <s v="20230630T185400"/>
    <d v="1905-07-15T00:00:00"/>
    <s v="05"/>
    <s v="08"/>
    <s v="18"/>
    <s v="32"/>
    <s v="5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07T00:00:00"/>
    <n v="62.1"/>
    <s v="18:38:53 UTC"/>
    <n v="33.4"/>
    <x v="2"/>
    <s v="PNG"/>
    <x v="5"/>
    <x v="0"/>
    <n v="33.4"/>
    <n v="40"/>
    <x v="1"/>
    <s v="45053L8-9_L1CDM-MLB-CLSTA4505303 Cloudy (40%-90%)"/>
    <n v="1"/>
    <s v="20230630T185400"/>
    <d v="1905-07-15T00:00:00"/>
    <s v="05"/>
    <s v="07"/>
    <s v="18"/>
    <s v="38"/>
    <s v="5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06T00:00:00"/>
    <n v="61.9"/>
    <s v="18:45:19 UTC"/>
    <n v="80.400000000000006"/>
    <x v="2"/>
    <s v="PNG"/>
    <x v="5"/>
    <x v="0"/>
    <n v="86.300000000000011"/>
    <n v="90"/>
    <x v="1"/>
    <s v="45052L8-9_L1CDM-MLB-CLSTA4505203 Cloudy (40%-90%)"/>
    <n v="1"/>
    <s v="20230630T185400"/>
    <d v="1905-07-15T00:00:00"/>
    <s v="05"/>
    <s v="06"/>
    <s v="18"/>
    <s v="45"/>
    <s v="1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5-06T00:00:00"/>
    <n v="61"/>
    <s v="18:44:56 UTC"/>
    <n v="92.2"/>
    <x v="2"/>
    <s v="PNG"/>
    <x v="5"/>
    <x v="0"/>
    <n v="86.300000000000011"/>
    <n v="90"/>
    <x v="1"/>
    <s v="45052L8-9_L1CDM-MLB-CLSTA4505203 Cloudy (40%-90%)"/>
    <n v="1"/>
    <s v="20230630T185400"/>
    <d v="1905-07-15T00:00:00"/>
    <s v="05"/>
    <s v="06"/>
    <s v="18"/>
    <s v="44"/>
    <s v="5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30T00:00:00"/>
    <n v="60.4"/>
    <s v="18:32:47 UTC"/>
    <n v="63.1"/>
    <x v="2"/>
    <s v="PNG"/>
    <x v="5"/>
    <x v="0"/>
    <n v="63.1"/>
    <n v="70"/>
    <x v="1"/>
    <s v="45046L8-9_L1CDM-MLB-CLSTA4504603 Cloudy (40%-90%)"/>
    <n v="1"/>
    <s v="20230630T185400"/>
    <d v="1905-07-15T00:00:00"/>
    <s v="04"/>
    <d v="1900-01-29T00:00:00"/>
    <s v="18"/>
    <s v="32"/>
    <s v="4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29T00:00:00"/>
    <n v="60.1"/>
    <s v="18:39:14 UTC"/>
    <n v="10"/>
    <x v="2"/>
    <s v="PNG"/>
    <x v="5"/>
    <x v="0"/>
    <n v="10"/>
    <n v="10"/>
    <x v="0"/>
    <s v="45045L8-9_L1CDM-MLB-CLSTA4504502 Sunny (10%-30%)"/>
    <n v="1"/>
    <s v="20230630T185400"/>
    <d v="1905-07-15T00:00:00"/>
    <s v="04"/>
    <d v="1900-01-28T00:00:00"/>
    <s v="18"/>
    <s v="39"/>
    <s v="1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28T00:00:00"/>
    <n v="59.8"/>
    <s v="18:45:10 UTC"/>
    <n v="0.8"/>
    <x v="2"/>
    <s v="PNG"/>
    <x v="5"/>
    <x v="0"/>
    <n v="1.2000000000000002"/>
    <n v="10"/>
    <x v="0"/>
    <s v="45044L8-9_L1CDM-MLB-CLSTA4504402 Sunny (10%-30%)"/>
    <n v="1"/>
    <s v="20230630T185400"/>
    <d v="1905-07-15T00:00:00"/>
    <s v="04"/>
    <d v="1900-01-27T00:00:00"/>
    <s v="18"/>
    <s v="45"/>
    <s v="1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28T00:00:00"/>
    <n v="58.9"/>
    <s v="18:44:46 UTC"/>
    <n v="1.6"/>
    <x v="2"/>
    <s v="PNG"/>
    <x v="5"/>
    <x v="0"/>
    <n v="1.2000000000000002"/>
    <n v="10"/>
    <x v="0"/>
    <s v="45044L8-9_L1CDM-MLB-CLSTA4504402 Sunny (10%-30%)"/>
    <n v="1"/>
    <s v="20230630T185400"/>
    <d v="1905-07-15T00:00:00"/>
    <s v="04"/>
    <d v="1900-01-27T00:00:00"/>
    <s v="18"/>
    <s v="44"/>
    <s v="4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22T00:00:00"/>
    <n v="58"/>
    <s v="18:33:09 UTC"/>
    <n v="15.7"/>
    <x v="2"/>
    <s v="PNG"/>
    <x v="5"/>
    <x v="0"/>
    <n v="15.7"/>
    <n v="20"/>
    <x v="0"/>
    <s v="45038L8-9_L1CDM-MLB-CLSTA4503802 Sunny (10%-30%)"/>
    <n v="1"/>
    <s v="20230630T185400"/>
    <d v="1905-07-15T00:00:00"/>
    <s v="04"/>
    <d v="1900-01-21T00:00:00"/>
    <s v="18"/>
    <s v="33"/>
    <s v="0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20T00:00:00"/>
    <n v="57.4"/>
    <s v="18:45:31 UTC"/>
    <n v="0.3"/>
    <x v="2"/>
    <s v="PNG"/>
    <x v="5"/>
    <x v="0"/>
    <n v="6.4"/>
    <n v="10"/>
    <x v="0"/>
    <s v="45036L8-9_L1CDM-MLB-CLSTA4503602 Sunny (10%-30%)"/>
    <n v="1"/>
    <s v="20230630T185400"/>
    <d v="1905-07-15T00:00:00"/>
    <s v="04"/>
    <d v="1900-01-19T00:00:00"/>
    <s v="18"/>
    <s v="45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20T00:00:00"/>
    <n v="56.4"/>
    <s v="18:45:07 UTC"/>
    <n v="12.5"/>
    <x v="2"/>
    <s v="PNG"/>
    <x v="5"/>
    <x v="0"/>
    <n v="6.4"/>
    <n v="10"/>
    <x v="0"/>
    <s v="45036L8-9_L1CDM-MLB-CLSTA4503602 Sunny (10%-30%)"/>
    <n v="1"/>
    <s v="20230630T185400"/>
    <d v="1905-07-15T00:00:00"/>
    <s v="04"/>
    <d v="1900-01-19T00:00:00"/>
    <s v="18"/>
    <s v="45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14T00:00:00"/>
    <n v="55.4"/>
    <s v="18:32:52 UTC"/>
    <n v="3.9"/>
    <x v="2"/>
    <s v="PNG"/>
    <x v="5"/>
    <x v="0"/>
    <n v="3.9"/>
    <n v="10"/>
    <x v="0"/>
    <s v="45030L8-9_L1CDM-MLB-CLSTA4503002 Sunny (10%-30%)"/>
    <n v="1"/>
    <s v="20230630T185400"/>
    <d v="1905-07-15T00:00:00"/>
    <s v="04"/>
    <d v="1900-01-13T00:00:00"/>
    <s v="18"/>
    <s v="32"/>
    <s v="5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13T00:00:00"/>
    <n v="55.1"/>
    <s v="18:39:21 UTC"/>
    <n v="1.6"/>
    <x v="2"/>
    <s v="PNG"/>
    <x v="5"/>
    <x v="0"/>
    <n v="1.6"/>
    <n v="10"/>
    <x v="0"/>
    <s v="45029L8-9_L1CDM-MLB-CLSTA4502902 Sunny (10%-30%)"/>
    <n v="1"/>
    <s v="20230630T185400"/>
    <d v="1905-07-15T00:00:00"/>
    <s v="04"/>
    <d v="1900-01-12T00:00:00"/>
    <s v="18"/>
    <s v="39"/>
    <s v="2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12T00:00:00"/>
    <n v="54.7"/>
    <s v="18:45:14 UTC"/>
    <n v="6.7"/>
    <x v="2"/>
    <s v="PNG"/>
    <x v="5"/>
    <x v="0"/>
    <n v="9"/>
    <n v="10"/>
    <x v="0"/>
    <s v="45028L8-9_L1CDM-MLB-CLSTA4502802 Sunny (10%-30%)"/>
    <n v="1"/>
    <s v="20230630T185400"/>
    <d v="1905-07-15T00:00:00"/>
    <s v="04"/>
    <d v="1900-01-11T00:00:00"/>
    <s v="18"/>
    <s v="45"/>
    <s v="1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12T00:00:00"/>
    <n v="53.7"/>
    <s v="18:44:50 UTC"/>
    <n v="11.3"/>
    <x v="2"/>
    <s v="PNG"/>
    <x v="5"/>
    <x v="0"/>
    <n v="9"/>
    <n v="10"/>
    <x v="0"/>
    <s v="45028L8-9_L1CDM-MLB-CLSTA4502802 Sunny (10%-30%)"/>
    <n v="1"/>
    <s v="20230630T185400"/>
    <d v="1905-07-15T00:00:00"/>
    <s v="04"/>
    <d v="1900-01-11T00:00:00"/>
    <s v="18"/>
    <s v="44"/>
    <s v="5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06T00:00:00"/>
    <n v="52.6"/>
    <s v="18:33:15 UTC"/>
    <n v="2.2000000000000002"/>
    <x v="2"/>
    <s v="PNG"/>
    <x v="5"/>
    <x v="0"/>
    <n v="2.2000000000000002"/>
    <n v="10"/>
    <x v="0"/>
    <s v="45022L8-9_L1CDM-MLB-CLSTA4502202 Sunny (10%-30%)"/>
    <n v="1"/>
    <s v="20230630T185400"/>
    <d v="1905-07-15T00:00:00"/>
    <s v="04"/>
    <s v="06"/>
    <s v="18"/>
    <s v="33"/>
    <s v="1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05T00:00:00"/>
    <n v="52.2"/>
    <s v="18:39:11 UTC"/>
    <n v="1.5"/>
    <x v="2"/>
    <s v="PNG"/>
    <x v="5"/>
    <x v="0"/>
    <n v="1.5"/>
    <n v="10"/>
    <x v="0"/>
    <s v="45021L8-9_L1CDM-MLB-CLSTA4502102 Sunny (10%-30%)"/>
    <n v="1"/>
    <s v="20230630T185400"/>
    <d v="1905-07-15T00:00:00"/>
    <s v="04"/>
    <s v="05"/>
    <s v="18"/>
    <s v="39"/>
    <s v="1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04T00:00:00"/>
    <n v="51.8"/>
    <s v="18:45:38 UTC"/>
    <n v="2.7"/>
    <x v="2"/>
    <s v="PNG"/>
    <x v="5"/>
    <x v="0"/>
    <n v="10.45"/>
    <n v="20"/>
    <x v="0"/>
    <s v="45020L8-9_L1CDM-MLB-CLSTA4502002 Sunny (10%-30%)"/>
    <n v="1"/>
    <s v="20230630T185400"/>
    <d v="1905-07-15T00:00:00"/>
    <s v="04"/>
    <s v="04"/>
    <s v="18"/>
    <s v="45"/>
    <s v="3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4-04T00:00:00"/>
    <n v="50.8"/>
    <s v="18:45:14 UTC"/>
    <n v="18.2"/>
    <x v="2"/>
    <s v="PNG"/>
    <x v="5"/>
    <x v="0"/>
    <n v="10.45"/>
    <n v="20"/>
    <x v="0"/>
    <s v="45020L8-9_L1CDM-MLB-CLSTA4502002 Sunny (10%-30%)"/>
    <n v="1"/>
    <s v="20230630T185400"/>
    <d v="1905-07-15T00:00:00"/>
    <s v="04"/>
    <s v="04"/>
    <s v="18"/>
    <s v="45"/>
    <s v="1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29T00:00:00"/>
    <n v="49.5"/>
    <s v="18:33:07 UTC"/>
    <n v="22.2"/>
    <x v="2"/>
    <s v="PNG"/>
    <x v="5"/>
    <x v="0"/>
    <n v="22.2"/>
    <n v="30"/>
    <x v="0"/>
    <s v="45014L8-9_L1CDM-MLB-CLSTA4501402 Sunny (10%-30%)"/>
    <n v="1"/>
    <s v="20230630T185400"/>
    <d v="1905-07-15T00:00:00"/>
    <s v="03"/>
    <d v="1900-01-28T00:00:00"/>
    <s v="18"/>
    <s v="33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28T00:00:00"/>
    <n v="49.2"/>
    <s v="18:39:28 UTC"/>
    <n v="79.5"/>
    <x v="2"/>
    <s v="PNG"/>
    <x v="5"/>
    <x v="0"/>
    <n v="79.5"/>
    <n v="80"/>
    <x v="1"/>
    <s v="45013L8-9_L1CDM-MLB-CLSTA4501303 Cloudy (40%-90%)"/>
    <n v="1"/>
    <s v="20230630T185400"/>
    <d v="1905-07-15T00:00:00"/>
    <s v="03"/>
    <d v="1900-01-27T00:00:00"/>
    <s v="18"/>
    <s v="39"/>
    <s v="2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27T00:00:00"/>
    <n v="48.8"/>
    <s v="18:45:30 UTC"/>
    <n v="4.8"/>
    <x v="2"/>
    <s v="PNG"/>
    <x v="5"/>
    <x v="0"/>
    <n v="17.349999999999998"/>
    <n v="20"/>
    <x v="0"/>
    <s v="45012L8-9_L1CDM-MLB-CLSTA4501202 Sunny (10%-30%)"/>
    <n v="1"/>
    <s v="20230630T185400"/>
    <d v="1905-07-15T00:00:00"/>
    <s v="03"/>
    <d v="1900-01-26T00:00:00"/>
    <s v="18"/>
    <s v="45"/>
    <s v="3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27T00:00:00"/>
    <n v="47.7"/>
    <s v="18:45:06 UTC"/>
    <n v="29.9"/>
    <x v="2"/>
    <s v="PNG"/>
    <x v="5"/>
    <x v="0"/>
    <n v="17.349999999999998"/>
    <n v="20"/>
    <x v="0"/>
    <s v="45012L8-9_L1CDM-MLB-CLSTA4501202 Sunny (10%-30%)"/>
    <n v="1"/>
    <s v="20230630T185400"/>
    <d v="1905-07-15T00:00:00"/>
    <s v="03"/>
    <d v="1900-01-26T00:00:00"/>
    <s v="18"/>
    <s v="45"/>
    <s v="0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21T00:00:00"/>
    <n v="46.5"/>
    <s v="18:33:25 UTC"/>
    <n v="100"/>
    <x v="2"/>
    <s v="PNG"/>
    <x v="5"/>
    <x v="0"/>
    <n v="100"/>
    <n v="100"/>
    <x v="2"/>
    <s v="45006L8-9_L1CDM-MLB-CLSTA4500604 Overcast (100%)"/>
    <n v="1"/>
    <s v="20230630T185400"/>
    <d v="1905-07-15T00:00:00"/>
    <s v="03"/>
    <d v="1900-01-20T00:00:00"/>
    <s v="18"/>
    <s v="33"/>
    <s v="2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20T00:00:00"/>
    <n v="46.1"/>
    <s v="18:39:23 UTC"/>
    <n v="22.5"/>
    <x v="2"/>
    <s v="PNG"/>
    <x v="5"/>
    <x v="0"/>
    <n v="22.5"/>
    <n v="30"/>
    <x v="0"/>
    <s v="45005L8-9_L1CDM-MLB-CLSTA4500502 Sunny (10%-30%)"/>
    <n v="1"/>
    <s v="20230630T185400"/>
    <d v="1905-07-15T00:00:00"/>
    <s v="03"/>
    <d v="1900-01-19T00:00:00"/>
    <s v="18"/>
    <s v="39"/>
    <s v="2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19T00:00:00"/>
    <n v="45.7"/>
    <s v="18:45:48 UTC"/>
    <n v="100"/>
    <x v="2"/>
    <s v="PNG"/>
    <x v="5"/>
    <x v="0"/>
    <n v="100"/>
    <n v="100"/>
    <x v="2"/>
    <s v="45004L8-9_L1CDM-MLB-CLSTA4500404 Overcast (100%)"/>
    <n v="1"/>
    <s v="20230630T185400"/>
    <d v="1905-07-15T00:00:00"/>
    <s v="03"/>
    <d v="1900-01-18T00:00:00"/>
    <s v="18"/>
    <s v="45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19T00:00:00"/>
    <n v="44.6"/>
    <s v="18:45:24 UTC"/>
    <n v="100"/>
    <x v="2"/>
    <s v="PNG"/>
    <x v="5"/>
    <x v="0"/>
    <n v="100"/>
    <n v="100"/>
    <x v="2"/>
    <s v="45004L8-9_L1CDM-MLB-CLSTA4500404 Overcast (100%)"/>
    <n v="1"/>
    <s v="20230630T185400"/>
    <d v="1905-07-15T00:00:00"/>
    <s v="03"/>
    <d v="1900-01-18T00:00:00"/>
    <s v="18"/>
    <s v="45"/>
    <s v="2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13T00:00:00"/>
    <n v="43.4"/>
    <s v="18:33:17 UTC"/>
    <n v="56"/>
    <x v="2"/>
    <s v="PNG"/>
    <x v="5"/>
    <x v="0"/>
    <n v="56"/>
    <n v="60"/>
    <x v="1"/>
    <s v="44998L8-9_L1CDM-MLB-CLSTA4499803 Cloudy (40%-90%)"/>
    <n v="1"/>
    <s v="20230630T185400"/>
    <d v="1905-07-15T00:00:00"/>
    <s v="03"/>
    <d v="1900-01-12T00:00:00"/>
    <s v="18"/>
    <s v="33"/>
    <s v="1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12T00:00:00"/>
    <n v="43"/>
    <s v="18:39:38 UTC"/>
    <n v="96.6"/>
    <x v="2"/>
    <s v="PNG"/>
    <x v="5"/>
    <x v="0"/>
    <n v="96.6"/>
    <n v="100"/>
    <x v="2"/>
    <s v="44997L8-9_L1CDM-MLB-CLSTA4499704 Overcast (100%)"/>
    <n v="1"/>
    <s v="20230630T185400"/>
    <d v="1905-07-15T00:00:00"/>
    <s v="03"/>
    <d v="1900-01-11T00:00:00"/>
    <s v="18"/>
    <s v="39"/>
    <s v="3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11T00:00:00"/>
    <n v="42.6"/>
    <s v="18:45:39 UTC"/>
    <n v="100"/>
    <x v="2"/>
    <s v="PNG"/>
    <x v="5"/>
    <x v="0"/>
    <n v="100"/>
    <n v="100"/>
    <x v="2"/>
    <s v="44996L8-9_L1CDM-MLB-CLSTA4499604 Overcast (100%)"/>
    <n v="1"/>
    <s v="20230630T185400"/>
    <d v="1905-07-15T00:00:00"/>
    <s v="03"/>
    <d v="1900-01-10T00:00:00"/>
    <s v="18"/>
    <s v="45"/>
    <s v="3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11T00:00:00"/>
    <n v="41.5"/>
    <s v="18:45:15 UTC"/>
    <n v="100"/>
    <x v="2"/>
    <s v="PNG"/>
    <x v="5"/>
    <x v="0"/>
    <n v="100"/>
    <n v="100"/>
    <x v="2"/>
    <s v="44996L8-9_L1CDM-MLB-CLSTA4499604 Overcast (100%)"/>
    <n v="1"/>
    <s v="20230630T185400"/>
    <d v="1905-07-15T00:00:00"/>
    <s v="03"/>
    <d v="1900-01-10T00:00:00"/>
    <s v="18"/>
    <s v="45"/>
    <s v="1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05T00:00:00"/>
    <n v="40.299999999999997"/>
    <s v="18:33:31 UTC"/>
    <n v="80.2"/>
    <x v="2"/>
    <s v="PNG"/>
    <x v="5"/>
    <x v="0"/>
    <n v="80.2"/>
    <n v="90"/>
    <x v="1"/>
    <s v="44990L8-9_L1CDM-MLB-CLSTA4499003 Cloudy (40%-90%)"/>
    <n v="1"/>
    <s v="20230630T185400"/>
    <d v="1905-07-15T00:00:00"/>
    <s v="03"/>
    <s v="05"/>
    <s v="18"/>
    <s v="33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04T00:00:00"/>
    <n v="39.9"/>
    <s v="18:39:32 UTC"/>
    <n v="79.2"/>
    <x v="2"/>
    <s v="PNG"/>
    <x v="5"/>
    <x v="0"/>
    <n v="79.2"/>
    <n v="80"/>
    <x v="1"/>
    <s v="44989L8-9_L1CDM-MLB-CLSTA4498903 Cloudy (40%-90%)"/>
    <n v="1"/>
    <s v="20230630T185400"/>
    <d v="1905-07-15T00:00:00"/>
    <s v="03"/>
    <s v="04"/>
    <s v="18"/>
    <s v="39"/>
    <s v="3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03T00:00:00"/>
    <n v="39.6"/>
    <s v="18:45:55 UTC"/>
    <n v="3.7"/>
    <x v="2"/>
    <s v="PNG"/>
    <x v="5"/>
    <x v="0"/>
    <n v="4.2"/>
    <n v="10"/>
    <x v="0"/>
    <s v="44988L8-9_L1CDM-MLB-CLSTA4498802 Sunny (10%-30%)"/>
    <n v="1"/>
    <s v="20230630T185400"/>
    <d v="1905-07-15T00:00:00"/>
    <s v="03"/>
    <s v="03"/>
    <s v="18"/>
    <s v="45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3-03T00:00:00"/>
    <n v="38.5"/>
    <s v="18:45:31 UTC"/>
    <n v="4.7"/>
    <x v="2"/>
    <s v="PNG"/>
    <x v="5"/>
    <x v="0"/>
    <n v="4.2"/>
    <n v="10"/>
    <x v="0"/>
    <s v="44988L8-9_L1CDM-MLB-CLSTA4498802 Sunny (10%-30%)"/>
    <n v="1"/>
    <s v="20230630T185400"/>
    <d v="1905-07-15T00:00:00"/>
    <s v="03"/>
    <s v="03"/>
    <s v="18"/>
    <s v="45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25T00:00:00"/>
    <n v="37.4"/>
    <s v="18:33:22 UTC"/>
    <n v="100"/>
    <x v="2"/>
    <s v="PNG"/>
    <x v="5"/>
    <x v="0"/>
    <n v="100"/>
    <n v="100"/>
    <x v="2"/>
    <s v="44982L8-9_L1CDM-MLB-CLSTA4498204 Overcast (100%)"/>
    <n v="1"/>
    <s v="20230630T185400"/>
    <d v="1905-07-15T00:00:00"/>
    <s v="02"/>
    <d v="1900-01-24T00:00:00"/>
    <s v="18"/>
    <s v="33"/>
    <s v="2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24T00:00:00"/>
    <n v="37"/>
    <s v="18:39:46 UTC"/>
    <n v="100"/>
    <x v="2"/>
    <s v="PNG"/>
    <x v="5"/>
    <x v="0"/>
    <n v="100"/>
    <n v="100"/>
    <x v="2"/>
    <s v="44981L8-9_L1CDM-MLB-CLSTA4498104 Overcast (100%)"/>
    <n v="1"/>
    <s v="20230630T185400"/>
    <d v="1905-07-15T00:00:00"/>
    <s v="02"/>
    <d v="1900-01-23T00:00:00"/>
    <s v="18"/>
    <s v="39"/>
    <s v="4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23T00:00:00"/>
    <n v="36.700000000000003"/>
    <s v="18:45:45 UTC"/>
    <n v="82.5"/>
    <x v="2"/>
    <s v="PNG"/>
    <x v="5"/>
    <x v="0"/>
    <n v="85.85"/>
    <n v="90"/>
    <x v="1"/>
    <s v="44980L8-9_L1CDM-MLB-CLSTA4498003 Cloudy (40%-90%)"/>
    <n v="1"/>
    <s v="20230630T185400"/>
    <d v="1905-07-15T00:00:00"/>
    <s v="02"/>
    <d v="1900-01-22T00:00:00"/>
    <s v="18"/>
    <s v="45"/>
    <s v="4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23T00:00:00"/>
    <n v="35.5"/>
    <s v="18:45:21 UTC"/>
    <n v="89.2"/>
    <x v="2"/>
    <s v="PNG"/>
    <x v="5"/>
    <x v="0"/>
    <n v="85.85"/>
    <n v="90"/>
    <x v="1"/>
    <s v="44980L8-9_L1CDM-MLB-CLSTA4498003 Cloudy (40%-90%)"/>
    <n v="1"/>
    <s v="20230630T185400"/>
    <d v="1905-07-15T00:00:00"/>
    <s v="02"/>
    <d v="1900-01-22T00:00:00"/>
    <s v="18"/>
    <s v="45"/>
    <s v="2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17T00:00:00"/>
    <n v="34.6"/>
    <s v="18:33:44 UTC"/>
    <n v="40.6"/>
    <x v="2"/>
    <s v="PNG"/>
    <x v="5"/>
    <x v="0"/>
    <n v="40.6"/>
    <n v="50"/>
    <x v="1"/>
    <s v="44974L8-9_L1CDM-MLB-CLSTA4497403 Cloudy (40%-90%)"/>
    <n v="1"/>
    <s v="20230630T185400"/>
    <d v="1905-07-15T00:00:00"/>
    <s v="02"/>
    <d v="1900-01-16T00:00:00"/>
    <s v="18"/>
    <s v="33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16T00:00:00"/>
    <n v="34.299999999999997"/>
    <s v="18:39:44 UTC"/>
    <n v="56"/>
    <x v="2"/>
    <s v="PNG"/>
    <x v="5"/>
    <x v="0"/>
    <n v="56"/>
    <n v="60"/>
    <x v="1"/>
    <s v="44973L8-9_L1CDM-MLB-CLSTA4497303 Cloudy (40%-90%)"/>
    <n v="1"/>
    <s v="20230630T185400"/>
    <d v="1905-07-15T00:00:00"/>
    <s v="02"/>
    <d v="1900-01-15T00:00:00"/>
    <s v="18"/>
    <s v="39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15T00:00:00"/>
    <n v="34"/>
    <s v="18:46:07 UTC"/>
    <n v="1.4"/>
    <x v="2"/>
    <s v="PNG"/>
    <x v="5"/>
    <x v="0"/>
    <n v="1"/>
    <n v="10"/>
    <x v="0"/>
    <s v="44972L8-9_L1CDM-MLB-CLSTA4497202 Sunny (10%-30%)"/>
    <n v="1"/>
    <s v="20230630T185400"/>
    <d v="1905-07-15T00:00:00"/>
    <s v="02"/>
    <d v="1900-01-14T00:00:00"/>
    <s v="18"/>
    <s v="46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15T00:00:00"/>
    <n v="32.799999999999997"/>
    <s v="18:45:44 UTC"/>
    <n v="0.6"/>
    <x v="2"/>
    <s v="PNG"/>
    <x v="5"/>
    <x v="0"/>
    <n v="1"/>
    <n v="10"/>
    <x v="0"/>
    <s v="44972L8-9_L1CDM-MLB-CLSTA4497202 Sunny (10%-30%)"/>
    <n v="1"/>
    <s v="20230630T185400"/>
    <d v="1905-07-15T00:00:00"/>
    <s v="02"/>
    <d v="1900-01-14T00:00:00"/>
    <s v="18"/>
    <s v="45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09T00:00:00"/>
    <n v="32.1"/>
    <s v="18:33:39 UTC"/>
    <n v="0.5"/>
    <x v="2"/>
    <s v="PNG"/>
    <x v="5"/>
    <x v="0"/>
    <n v="0.5"/>
    <n v="10"/>
    <x v="0"/>
    <s v="44966L8-9_L1CDM-MLB-CLSTA4496602 Sunny (10%-30%)"/>
    <n v="1"/>
    <s v="20230630T185400"/>
    <d v="1905-07-15T00:00:00"/>
    <s v="02"/>
    <s v="09"/>
    <s v="18"/>
    <s v="33"/>
    <s v="3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08T00:00:00"/>
    <n v="31.8"/>
    <s v="18:40:00 UTC"/>
    <n v="1.9"/>
    <x v="2"/>
    <s v="PNG"/>
    <x v="5"/>
    <x v="0"/>
    <n v="1.9"/>
    <n v="10"/>
    <x v="0"/>
    <s v="44965L8-9_L1CDM-MLB-CLSTA4496502 Sunny (10%-30%)"/>
    <n v="1"/>
    <s v="20230630T185400"/>
    <d v="1905-07-15T00:00:00"/>
    <s v="02"/>
    <s v="08"/>
    <s v="18"/>
    <s v="40"/>
    <s v="0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07T00:00:00"/>
    <n v="31.5"/>
    <s v="18:46:02 UTC"/>
    <n v="60.4"/>
    <x v="2"/>
    <s v="PNG"/>
    <x v="5"/>
    <x v="0"/>
    <n v="75.95"/>
    <n v="80"/>
    <x v="1"/>
    <s v="44964L8-9_L1CDM-MLB-CLSTA4496403 Cloudy (40%-90%)"/>
    <n v="1"/>
    <s v="20230630T185400"/>
    <d v="1905-07-15T00:00:00"/>
    <s v="02"/>
    <s v="07"/>
    <s v="18"/>
    <s v="46"/>
    <s v="0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07T00:00:00"/>
    <n v="30.3"/>
    <s v="18:45:38 UTC"/>
    <n v="91.5"/>
    <x v="2"/>
    <s v="PNG"/>
    <x v="5"/>
    <x v="0"/>
    <n v="75.95"/>
    <n v="80"/>
    <x v="1"/>
    <s v="44964L8-9_L1CDM-MLB-CLSTA4496403 Cloudy (40%-90%)"/>
    <n v="1"/>
    <s v="20230630T185400"/>
    <d v="1905-07-15T00:00:00"/>
    <s v="02"/>
    <s v="07"/>
    <s v="18"/>
    <s v="45"/>
    <s v="3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2-01T00:00:00"/>
    <n v="29.9"/>
    <s v="18:33:47 UTC"/>
    <n v="1.9"/>
    <x v="2"/>
    <s v="PNG"/>
    <x v="5"/>
    <x v="0"/>
    <n v="1.9"/>
    <n v="10"/>
    <x v="0"/>
    <s v="44958L8-9_L1CDM-MLB-CLSTA4495802 Sunny (10%-30%)"/>
    <n v="1"/>
    <s v="20230630T185400"/>
    <d v="1905-07-15T00:00:00"/>
    <s v="02"/>
    <s v="01"/>
    <s v="18"/>
    <s v="33"/>
    <s v="4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31T00:00:00"/>
    <n v="29.6"/>
    <s v="18:39:53 UTC"/>
    <n v="2.5"/>
    <x v="2"/>
    <s v="PNG"/>
    <x v="5"/>
    <x v="0"/>
    <n v="2.5"/>
    <n v="10"/>
    <x v="0"/>
    <s v="44957L8-9_L1CDM-MLB-CLSTA4495702 Sunny (10%-30%)"/>
    <n v="1"/>
    <s v="20230630T185400"/>
    <d v="1905-07-15T00:00:00"/>
    <s v="01"/>
    <d v="1900-01-30T00:00:00"/>
    <s v="18"/>
    <s v="39"/>
    <s v="5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30T00:00:00"/>
    <n v="29.4"/>
    <s v="18:46:08 UTC"/>
    <n v="1.8"/>
    <x v="2"/>
    <s v="PNG"/>
    <x v="5"/>
    <x v="0"/>
    <n v="1.1499999999999999"/>
    <n v="10"/>
    <x v="0"/>
    <s v="44956L8-9_L1CDM-MLB-CLSTA4495602 Sunny (10%-30%)"/>
    <n v="1"/>
    <s v="20230630T185400"/>
    <d v="1905-07-15T00:00:00"/>
    <s v="01"/>
    <d v="1900-01-29T00:00:00"/>
    <s v="18"/>
    <s v="46"/>
    <s v="0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30T00:00:00"/>
    <n v="28.2"/>
    <s v="18:45:44 UTC"/>
    <n v="0.5"/>
    <x v="2"/>
    <s v="PNG"/>
    <x v="5"/>
    <x v="0"/>
    <n v="1.1499999999999999"/>
    <n v="10"/>
    <x v="0"/>
    <s v="44956L8-9_L1CDM-MLB-CLSTA4495602 Sunny (10%-30%)"/>
    <n v="1"/>
    <s v="20230630T185400"/>
    <d v="1905-07-15T00:00:00"/>
    <s v="01"/>
    <d v="1900-01-29T00:00:00"/>
    <s v="18"/>
    <s v="45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24T00:00:00"/>
    <n v="28"/>
    <s v="18:33:40 UTC"/>
    <n v="0.4"/>
    <x v="2"/>
    <s v="PNG"/>
    <x v="5"/>
    <x v="0"/>
    <n v="0.4"/>
    <n v="10"/>
    <x v="0"/>
    <s v="44950L8-9_L1CDM-MLB-CLSTA4495002 Sunny (10%-30%)"/>
    <n v="1"/>
    <s v="20230630T185400"/>
    <d v="1905-07-15T00:00:00"/>
    <s v="01"/>
    <d v="1900-01-23T00:00:00"/>
    <s v="18"/>
    <s v="33"/>
    <s v="4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23T00:00:00"/>
    <n v="27.8"/>
    <s v="18:39:50 UTC"/>
    <n v="3"/>
    <x v="2"/>
    <s v="PNG"/>
    <x v="5"/>
    <x v="0"/>
    <n v="3"/>
    <n v="10"/>
    <x v="0"/>
    <s v="44949L8-9_L1CDM-MLB-CLSTA4494902 Sunny (10%-30%)"/>
    <n v="1"/>
    <s v="20230630T185400"/>
    <d v="1905-07-15T00:00:00"/>
    <s v="01"/>
    <d v="1900-01-22T00:00:00"/>
    <s v="18"/>
    <s v="39"/>
    <s v="5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22T00:00:00"/>
    <n v="27.6"/>
    <s v="18:46:01 UTC"/>
    <n v="0.6"/>
    <x v="2"/>
    <s v="PNG"/>
    <x v="5"/>
    <x v="0"/>
    <n v="0.75"/>
    <n v="10"/>
    <x v="0"/>
    <s v="44948L8-9_L1CDM-MLB-CLSTA4494802 Sunny (10%-30%)"/>
    <n v="1"/>
    <s v="20230630T185400"/>
    <d v="1905-07-15T00:00:00"/>
    <s v="01"/>
    <d v="1900-01-21T00:00:00"/>
    <s v="18"/>
    <s v="46"/>
    <s v="0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22T00:00:00"/>
    <n v="26.4"/>
    <s v="18:45:37 UTC"/>
    <n v="0.9"/>
    <x v="2"/>
    <s v="PNG"/>
    <x v="5"/>
    <x v="0"/>
    <n v="0.75"/>
    <n v="10"/>
    <x v="0"/>
    <s v="44948L8-9_L1CDM-MLB-CLSTA4494802 Sunny (10%-30%)"/>
    <n v="1"/>
    <s v="20230630T185400"/>
    <d v="1905-07-15T00:00:00"/>
    <s v="01"/>
    <d v="1900-01-21T00:00:00"/>
    <s v="18"/>
    <s v="45"/>
    <s v="3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16T00:00:00"/>
    <n v="26.6"/>
    <s v="18:33:40 UTC"/>
    <n v="99.9"/>
    <x v="2"/>
    <s v="PNG"/>
    <x v="5"/>
    <x v="0"/>
    <n v="99.9"/>
    <n v="100"/>
    <x v="2"/>
    <s v="44942L8-9_L1CDM-MLB-CLSTA4494204 Overcast (100%)"/>
    <n v="1"/>
    <s v="20230630T185400"/>
    <d v="1905-07-15T00:00:00"/>
    <s v="01"/>
    <d v="1900-01-15T00:00:00"/>
    <s v="18"/>
    <s v="33"/>
    <s v="4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15T00:00:00"/>
    <n v="26.4"/>
    <s v="18:39:48 UTC"/>
    <n v="93.7"/>
    <x v="2"/>
    <s v="PNG"/>
    <x v="5"/>
    <x v="0"/>
    <n v="93.7"/>
    <n v="100"/>
    <x v="2"/>
    <s v="44941L8-9_L1CDM-MLB-CLSTA4494104 Overcast (100%)"/>
    <n v="1"/>
    <s v="20230630T185400"/>
    <d v="1905-07-15T00:00:00"/>
    <s v="01"/>
    <d v="1900-01-14T00:00:00"/>
    <s v="18"/>
    <s v="39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14T00:00:00"/>
    <n v="26.3"/>
    <s v="18:46:04 UTC"/>
    <n v="93"/>
    <x v="2"/>
    <s v="PNG"/>
    <x v="5"/>
    <x v="0"/>
    <n v="94.05"/>
    <n v="100"/>
    <x v="2"/>
    <s v="44940L8-9_L1CDM-MLB-CLSTA4494004 Overcast (100%)"/>
    <n v="1"/>
    <s v="20230630T185400"/>
    <d v="1905-07-15T00:00:00"/>
    <s v="01"/>
    <d v="1900-01-13T00:00:00"/>
    <s v="18"/>
    <s v="46"/>
    <s v="0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14T00:00:00"/>
    <n v="25.1"/>
    <s v="18:45:40 UTC"/>
    <n v="95.1"/>
    <x v="2"/>
    <s v="PNG"/>
    <x v="5"/>
    <x v="0"/>
    <n v="94.05"/>
    <n v="100"/>
    <x v="2"/>
    <s v="44940L8-9_L1CDM-MLB-CLSTA4494004 Overcast (100%)"/>
    <n v="1"/>
    <s v="20230630T185400"/>
    <d v="1905-07-15T00:00:00"/>
    <s v="01"/>
    <d v="1900-01-13T00:00:00"/>
    <s v="18"/>
    <s v="45"/>
    <s v="4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08T00:00:00"/>
    <n v="25.6"/>
    <s v="18:33:42 UTC"/>
    <n v="8.1"/>
    <x v="2"/>
    <s v="PNG"/>
    <x v="5"/>
    <x v="0"/>
    <n v="8.1"/>
    <n v="10"/>
    <x v="0"/>
    <s v="44934L8-9_L1CDM-MLB-CLSTA4493402 Sunny (10%-30%)"/>
    <n v="1"/>
    <s v="20230630T185400"/>
    <d v="1905-07-15T00:00:00"/>
    <s v="01"/>
    <s v="08"/>
    <s v="18"/>
    <s v="33"/>
    <s v="4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07T00:00:00"/>
    <n v="25.5"/>
    <s v="18:39:57 UTC"/>
    <n v="92.7"/>
    <x v="2"/>
    <s v="PNG"/>
    <x v="5"/>
    <x v="0"/>
    <n v="92.7"/>
    <n v="100"/>
    <x v="2"/>
    <s v="44933L8-9_L1CDM-MLB-CLSTA4493304 Overcast (100%)"/>
    <n v="1"/>
    <s v="20230630T185400"/>
    <d v="1905-07-15T00:00:00"/>
    <s v="01"/>
    <s v="07"/>
    <s v="18"/>
    <s v="39"/>
    <s v="5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06T00:00:00"/>
    <n v="25.4"/>
    <s v="18:46:05 UTC"/>
    <n v="100"/>
    <x v="2"/>
    <s v="PNG"/>
    <x v="5"/>
    <x v="0"/>
    <n v="100"/>
    <n v="100"/>
    <x v="2"/>
    <s v="44932L8-9_L1CDM-MLB-CLSTA4493204 Overcast (100%)"/>
    <n v="1"/>
    <s v="20230630T185400"/>
    <d v="1905-07-15T00:00:00"/>
    <s v="01"/>
    <s v="06"/>
    <s v="18"/>
    <s v="46"/>
    <s v="0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3-01-06T00:00:00"/>
    <n v="24.2"/>
    <s v="18:45:41 UTC"/>
    <n v="100"/>
    <x v="2"/>
    <s v="PNG"/>
    <x v="5"/>
    <x v="0"/>
    <n v="100"/>
    <n v="100"/>
    <x v="2"/>
    <s v="44932L8-9_L1CDM-MLB-CLSTA4493204 Overcast (100%)"/>
    <n v="1"/>
    <s v="20230630T185400"/>
    <d v="1905-07-15T00:00:00"/>
    <s v="01"/>
    <s v="06"/>
    <s v="18"/>
    <s v="45"/>
    <s v="4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31T00:00:00"/>
    <n v="25"/>
    <s v="18:33:46 UTC"/>
    <n v="100"/>
    <x v="2"/>
    <s v="PNG"/>
    <x v="5"/>
    <x v="1"/>
    <n v="100"/>
    <n v="100"/>
    <x v="2"/>
    <s v="44926L8-9_L1CDM-MLB-CLSTA4492604 Overcast (100%)"/>
    <n v="1"/>
    <s v="20230630T185400"/>
    <d v="1905-07-14T00:00:00"/>
    <d v="1900-01-11T00:00:00"/>
    <d v="1900-01-30T00:00:00"/>
    <s v="18"/>
    <s v="33"/>
    <s v="4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30T00:00:00"/>
    <n v="25"/>
    <s v="18:39:55 UTC"/>
    <n v="80.8"/>
    <x v="2"/>
    <s v="PNG"/>
    <x v="5"/>
    <x v="1"/>
    <n v="80.8"/>
    <n v="90"/>
    <x v="1"/>
    <s v="44925L8-9_L1CDM-MLB-CLSTA4492503 Cloudy (40%-90%)"/>
    <n v="1"/>
    <s v="20230630T185400"/>
    <d v="1905-07-14T00:00:00"/>
    <d v="1900-01-11T00:00:00"/>
    <d v="1900-01-29T00:00:00"/>
    <s v="18"/>
    <s v="39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29T00:00:00"/>
    <n v="24.9"/>
    <s v="18:46:07 UTC"/>
    <n v="100"/>
    <x v="2"/>
    <s v="PNG"/>
    <x v="5"/>
    <x v="1"/>
    <n v="87.5"/>
    <n v="90"/>
    <x v="1"/>
    <s v="44924L8-9_L1CDM-MLB-CLSTA4492403 Cloudy (40%-90%)"/>
    <n v="1"/>
    <s v="20230630T185400"/>
    <d v="1905-07-14T00:00:00"/>
    <d v="1900-01-11T00:00:00"/>
    <d v="1900-01-28T00:00:00"/>
    <s v="18"/>
    <s v="46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29T00:00:00"/>
    <n v="23.7"/>
    <s v="18:45:43 UTC"/>
    <n v="75"/>
    <x v="2"/>
    <s v="PNG"/>
    <x v="5"/>
    <x v="1"/>
    <n v="87.5"/>
    <n v="90"/>
    <x v="1"/>
    <s v="44924L8-9_L1CDM-MLB-CLSTA4492403 Cloudy (40%-90%)"/>
    <n v="1"/>
    <s v="20230630T185400"/>
    <d v="1905-07-14T00:00:00"/>
    <d v="1900-01-11T00:00:00"/>
    <d v="1900-01-28T00:00:00"/>
    <s v="18"/>
    <s v="45"/>
    <s v="4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23T00:00:00"/>
    <n v="24.9"/>
    <s v="18:33:42 UTC"/>
    <n v="12.4"/>
    <x v="2"/>
    <s v="PNG"/>
    <x v="5"/>
    <x v="1"/>
    <n v="12.4"/>
    <n v="20"/>
    <x v="0"/>
    <s v="44918L8-9_L1CDM-MLB-CLSTA4491802 Sunny (10%-30%)"/>
    <n v="1"/>
    <s v="20230630T185400"/>
    <d v="1905-07-14T00:00:00"/>
    <d v="1900-01-11T00:00:00"/>
    <d v="1900-01-22T00:00:00"/>
    <s v="18"/>
    <s v="33"/>
    <s v="4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22T00:00:00"/>
    <n v="25"/>
    <s v="18:39:53 UTC"/>
    <n v="99.9"/>
    <x v="2"/>
    <s v="PNG"/>
    <x v="5"/>
    <x v="1"/>
    <n v="99.9"/>
    <n v="100"/>
    <x v="2"/>
    <s v="44917L8-9_L1CDM-MLB-CLSTA4491704 Overcast (100%)"/>
    <n v="1"/>
    <s v="20230630T185400"/>
    <d v="1905-07-14T00:00:00"/>
    <d v="1900-01-11T00:00:00"/>
    <d v="1900-01-21T00:00:00"/>
    <s v="18"/>
    <s v="39"/>
    <s v="5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21T00:00:00"/>
    <n v="25"/>
    <s v="18:46:04 UTC"/>
    <n v="46.1"/>
    <x v="2"/>
    <s v="PNG"/>
    <x v="5"/>
    <x v="1"/>
    <n v="39.299999999999997"/>
    <n v="40"/>
    <x v="1"/>
    <s v="44916L8-9_L1CDM-MLB-CLSTA4491603 Cloudy (40%-90%)"/>
    <n v="1"/>
    <s v="20230630T185400"/>
    <d v="1905-07-14T00:00:00"/>
    <d v="1900-01-11T00:00:00"/>
    <d v="1900-01-20T00:00:00"/>
    <s v="18"/>
    <s v="46"/>
    <s v="0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21T00:00:00"/>
    <n v="23.7"/>
    <s v="18:45:40 UTC"/>
    <n v="32.5"/>
    <x v="2"/>
    <s v="PNG"/>
    <x v="5"/>
    <x v="1"/>
    <n v="39.299999999999997"/>
    <n v="40"/>
    <x v="1"/>
    <s v="44916L8-9_L1CDM-MLB-CLSTA4491603 Cloudy (40%-90%)"/>
    <n v="1"/>
    <s v="20230630T185400"/>
    <d v="1905-07-14T00:00:00"/>
    <d v="1900-01-11T00:00:00"/>
    <d v="1900-01-20T00:00:00"/>
    <s v="18"/>
    <s v="45"/>
    <s v="4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15T00:00:00"/>
    <n v="25.3"/>
    <s v="18:33:45 UTC"/>
    <n v="10.3"/>
    <x v="2"/>
    <s v="PNG"/>
    <x v="5"/>
    <x v="1"/>
    <n v="10.3"/>
    <n v="20"/>
    <x v="0"/>
    <s v="44910L8-9_L1CDM-MLB-CLSTA4491002 Sunny (10%-30%)"/>
    <n v="1"/>
    <s v="20230630T185400"/>
    <d v="1905-07-14T00:00:00"/>
    <d v="1900-01-11T00:00:00"/>
    <d v="1900-01-14T00:00:00"/>
    <s v="18"/>
    <s v="33"/>
    <s v="4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14T00:00:00"/>
    <n v="25.4"/>
    <s v="18:39:59 UTC"/>
    <n v="0.5"/>
    <x v="2"/>
    <s v="PNG"/>
    <x v="5"/>
    <x v="1"/>
    <n v="0.5"/>
    <n v="10"/>
    <x v="0"/>
    <s v="44909L8-9_L1CDM-MLB-CLSTA4490902 Sunny (10%-30%)"/>
    <n v="1"/>
    <s v="20230630T185400"/>
    <d v="1905-07-14T00:00:00"/>
    <d v="1900-01-11T00:00:00"/>
    <d v="1900-01-13T00:00:00"/>
    <s v="18"/>
    <s v="39"/>
    <s v="5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13T00:00:00"/>
    <n v="25.5"/>
    <s v="18:46:07 UTC"/>
    <n v="1.1000000000000001"/>
    <x v="2"/>
    <s v="PNG"/>
    <x v="5"/>
    <x v="1"/>
    <n v="2.8499999999999996"/>
    <n v="10"/>
    <x v="0"/>
    <s v="44908L8-9_L1CDM-MLB-CLSTA4490802 Sunny (10%-30%)"/>
    <n v="1"/>
    <s v="20230630T185400"/>
    <d v="1905-07-14T00:00:00"/>
    <d v="1900-01-11T00:00:00"/>
    <d v="1900-01-12T00:00:00"/>
    <s v="18"/>
    <s v="46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13T00:00:00"/>
    <n v="24.2"/>
    <s v="18:45:44 UTC"/>
    <n v="4.5999999999999996"/>
    <x v="2"/>
    <s v="PNG"/>
    <x v="5"/>
    <x v="1"/>
    <n v="2.8499999999999996"/>
    <n v="10"/>
    <x v="0"/>
    <s v="44908L8-9_L1CDM-MLB-CLSTA4490802 Sunny (10%-30%)"/>
    <n v="1"/>
    <s v="20230630T185400"/>
    <d v="1905-07-14T00:00:00"/>
    <d v="1900-01-11T00:00:00"/>
    <d v="1900-01-12T00:00:00"/>
    <s v="18"/>
    <s v="45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07T00:00:00"/>
    <n v="26.2"/>
    <s v="18:33:52 UTC"/>
    <n v="14"/>
    <x v="2"/>
    <s v="PNG"/>
    <x v="5"/>
    <x v="1"/>
    <n v="14"/>
    <n v="20"/>
    <x v="0"/>
    <s v="44902L8-9_L1CDM-MLB-CLSTA4490202 Sunny (10%-30%)"/>
    <n v="1"/>
    <s v="20230630T185400"/>
    <d v="1905-07-14T00:00:00"/>
    <d v="1900-01-11T00:00:00"/>
    <s v="07"/>
    <s v="18"/>
    <s v="33"/>
    <s v="5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06T00:00:00"/>
    <n v="26.3"/>
    <s v="18:39:56 UTC"/>
    <n v="22.9"/>
    <x v="2"/>
    <s v="PNG"/>
    <x v="5"/>
    <x v="1"/>
    <n v="22.9"/>
    <n v="30"/>
    <x v="0"/>
    <s v="44901L8-9_L1CDM-MLB-CLSTA4490102 Sunny (10%-30%)"/>
    <n v="1"/>
    <s v="20230630T185400"/>
    <d v="1905-07-14T00:00:00"/>
    <d v="1900-01-11T00:00:00"/>
    <s v="06"/>
    <s v="18"/>
    <s v="39"/>
    <s v="5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05T00:00:00"/>
    <n v="26.4"/>
    <s v="18:46:14 UTC"/>
    <n v="47.8"/>
    <x v="2"/>
    <s v="PNG"/>
    <x v="5"/>
    <x v="1"/>
    <n v="41.599999999999994"/>
    <n v="50"/>
    <x v="1"/>
    <s v="44900L8-9_L1CDM-MLB-CLSTA4490003 Cloudy (40%-90%)"/>
    <n v="1"/>
    <s v="20230630T185400"/>
    <d v="1905-07-14T00:00:00"/>
    <d v="1900-01-11T00:00:00"/>
    <s v="05"/>
    <s v="18"/>
    <s v="46"/>
    <s v="1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2-05T00:00:00"/>
    <n v="25.2"/>
    <s v="18:45:50 UTC"/>
    <n v="35.4"/>
    <x v="2"/>
    <s v="PNG"/>
    <x v="5"/>
    <x v="1"/>
    <n v="41.599999999999994"/>
    <n v="50"/>
    <x v="1"/>
    <s v="44900L8-9_L1CDM-MLB-CLSTA4490003 Cloudy (40%-90%)"/>
    <n v="1"/>
    <s v="20230630T185400"/>
    <d v="1905-07-14T00:00:00"/>
    <d v="1900-01-11T00:00:00"/>
    <s v="05"/>
    <s v="18"/>
    <s v="45"/>
    <s v="5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29T00:00:00"/>
    <n v="27.4"/>
    <s v="18:33:44 UTC"/>
    <n v="3.7"/>
    <x v="2"/>
    <s v="PNG"/>
    <x v="5"/>
    <x v="1"/>
    <n v="3.7"/>
    <n v="10"/>
    <x v="0"/>
    <s v="44894L8-9_L1CDM-MLB-CLSTA4489402 Sunny (10%-30%)"/>
    <n v="1"/>
    <s v="20230630T185400"/>
    <d v="1905-07-14T00:00:00"/>
    <d v="1900-01-10T00:00:00"/>
    <d v="1900-01-28T00:00:00"/>
    <s v="18"/>
    <s v="33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28T00:00:00"/>
    <n v="27.6"/>
    <s v="18:40:03 UTC"/>
    <n v="33.6"/>
    <x v="2"/>
    <s v="PNG"/>
    <x v="5"/>
    <x v="1"/>
    <n v="33.6"/>
    <n v="40"/>
    <x v="1"/>
    <s v="44893L8-9_L1CDM-MLB-CLSTA4489303 Cloudy (40%-90%)"/>
    <n v="1"/>
    <s v="20230630T185400"/>
    <d v="1905-07-14T00:00:00"/>
    <d v="1900-01-10T00:00:00"/>
    <d v="1900-01-27T00:00:00"/>
    <s v="18"/>
    <s v="40"/>
    <s v="0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27T00:00:00"/>
    <n v="27.8"/>
    <s v="18:46:06 UTC"/>
    <n v="5.0999999999999996"/>
    <x v="2"/>
    <s v="PNG"/>
    <x v="5"/>
    <x v="1"/>
    <n v="3.3499999999999996"/>
    <n v="10"/>
    <x v="0"/>
    <s v="44892L8-9_L1CDM-MLB-CLSTA4489202 Sunny (10%-30%)"/>
    <n v="1"/>
    <s v="20230630T185400"/>
    <d v="1905-07-14T00:00:00"/>
    <d v="1900-01-10T00:00:00"/>
    <d v="1900-01-26T00:00:00"/>
    <s v="18"/>
    <s v="46"/>
    <s v="0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27T00:00:00"/>
    <n v="26.5"/>
    <s v="18:45:43 UTC"/>
    <n v="1.6"/>
    <x v="2"/>
    <s v="PNG"/>
    <x v="5"/>
    <x v="1"/>
    <n v="3.3499999999999996"/>
    <n v="10"/>
    <x v="0"/>
    <s v="44892L8-9_L1CDM-MLB-CLSTA4489202 Sunny (10%-30%)"/>
    <n v="1"/>
    <s v="20230630T185400"/>
    <d v="1905-07-14T00:00:00"/>
    <d v="1900-01-10T00:00:00"/>
    <d v="1900-01-26T00:00:00"/>
    <s v="18"/>
    <s v="45"/>
    <s v="4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21T00:00:00"/>
    <n v="29"/>
    <s v="18:33:51 UTC"/>
    <n v="7.1"/>
    <x v="2"/>
    <s v="PNG"/>
    <x v="5"/>
    <x v="1"/>
    <n v="7.1"/>
    <n v="10"/>
    <x v="0"/>
    <s v="44886L8-9_L1CDM-MLB-CLSTA4488602 Sunny (10%-30%)"/>
    <n v="1"/>
    <s v="20230630T185400"/>
    <d v="1905-07-14T00:00:00"/>
    <d v="1900-01-10T00:00:00"/>
    <d v="1900-01-20T00:00:00"/>
    <s v="18"/>
    <s v="33"/>
    <s v="5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20T00:00:00"/>
    <n v="29.3"/>
    <s v="18:39:58 UTC"/>
    <n v="2.7"/>
    <x v="2"/>
    <s v="PNG"/>
    <x v="5"/>
    <x v="1"/>
    <n v="2.7"/>
    <n v="10"/>
    <x v="0"/>
    <s v="44885L8-9_L1CDM-MLB-CLSTA4488502 Sunny (10%-30%)"/>
    <n v="1"/>
    <s v="20230630T185400"/>
    <d v="1905-07-14T00:00:00"/>
    <d v="1900-01-10T00:00:00"/>
    <d v="1900-01-19T00:00:00"/>
    <s v="18"/>
    <s v="39"/>
    <s v="5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19T00:00:00"/>
    <n v="29.5"/>
    <s v="18:46:12 UTC"/>
    <n v="0.5"/>
    <x v="2"/>
    <s v="PNG"/>
    <x v="5"/>
    <x v="1"/>
    <n v="1.1000000000000001"/>
    <n v="10"/>
    <x v="0"/>
    <s v="44884L8-9_L1CDM-MLB-CLSTA4488402 Sunny (10%-30%)"/>
    <n v="1"/>
    <s v="20230630T185400"/>
    <d v="1905-07-14T00:00:00"/>
    <d v="1900-01-10T00:00:00"/>
    <d v="1900-01-18T00:00:00"/>
    <s v="18"/>
    <s v="46"/>
    <s v="1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19T00:00:00"/>
    <n v="28.2"/>
    <s v="18:45:48 UTC"/>
    <n v="1.7"/>
    <x v="2"/>
    <s v="PNG"/>
    <x v="5"/>
    <x v="1"/>
    <n v="1.1000000000000001"/>
    <n v="10"/>
    <x v="0"/>
    <s v="44884L8-9_L1CDM-MLB-CLSTA4488402 Sunny (10%-30%)"/>
    <n v="1"/>
    <s v="20230630T185400"/>
    <d v="1905-07-14T00:00:00"/>
    <d v="1900-01-10T00:00:00"/>
    <d v="1900-01-18T00:00:00"/>
    <s v="18"/>
    <s v="45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13T00:00:00"/>
    <n v="31"/>
    <s v="18:33:47 UTC"/>
    <n v="27.9"/>
    <x v="2"/>
    <s v="PNG"/>
    <x v="5"/>
    <x v="1"/>
    <n v="27.9"/>
    <n v="30"/>
    <x v="0"/>
    <s v="44878L8-9_L1CDM-MLB-CLSTA4487802 Sunny (10%-30%)"/>
    <n v="1"/>
    <s v="20230630T185400"/>
    <d v="1905-07-14T00:00:00"/>
    <d v="1900-01-10T00:00:00"/>
    <d v="1900-01-12T00:00:00"/>
    <s v="18"/>
    <s v="33"/>
    <s v="4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12T00:00:00"/>
    <n v="31.3"/>
    <s v="18:40:04 UTC"/>
    <n v="63.3"/>
    <x v="2"/>
    <s v="PNG"/>
    <x v="5"/>
    <x v="1"/>
    <n v="63.3"/>
    <n v="70"/>
    <x v="1"/>
    <s v="44877L8-9_L1CDM-MLB-CLSTA4487703 Cloudy (40%-90%)"/>
    <n v="1"/>
    <s v="20230630T185400"/>
    <d v="1905-07-14T00:00:00"/>
    <d v="1900-01-10T00:00:00"/>
    <d v="1900-01-11T00:00:00"/>
    <s v="18"/>
    <s v="40"/>
    <s v="0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11T00:00:00"/>
    <n v="31.5"/>
    <s v="18:46:08 UTC"/>
    <n v="48.3"/>
    <x v="2"/>
    <s v="PNG"/>
    <x v="5"/>
    <x v="1"/>
    <n v="51.349999999999994"/>
    <n v="60"/>
    <x v="1"/>
    <s v="44876L8-9_L1CDM-MLB-CLSTA4487603 Cloudy (40%-90%)"/>
    <n v="1"/>
    <s v="20230630T185400"/>
    <d v="1905-07-14T00:00:00"/>
    <d v="1900-01-10T00:00:00"/>
    <d v="1900-01-10T00:00:00"/>
    <s v="18"/>
    <s v="46"/>
    <s v="0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11T00:00:00"/>
    <n v="30.3"/>
    <s v="18:45:44 UTC"/>
    <n v="54.4"/>
    <x v="2"/>
    <s v="PNG"/>
    <x v="5"/>
    <x v="1"/>
    <n v="51.349999999999994"/>
    <n v="60"/>
    <x v="1"/>
    <s v="44876L8-9_L1CDM-MLB-CLSTA4487603 Cloudy (40%-90%)"/>
    <n v="1"/>
    <s v="20230630T185400"/>
    <d v="1905-07-14T00:00:00"/>
    <d v="1900-01-10T00:00:00"/>
    <d v="1900-01-10T00:00:00"/>
    <s v="18"/>
    <s v="45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05T00:00:00"/>
    <n v="33.200000000000003"/>
    <s v="18:33:57 UTC"/>
    <n v="86.4"/>
    <x v="2"/>
    <s v="PNG"/>
    <x v="5"/>
    <x v="1"/>
    <n v="86.4"/>
    <n v="90"/>
    <x v="1"/>
    <s v="44870L8-9_L1CDM-MLB-CLSTA4487003 Cloudy (40%-90%)"/>
    <n v="1"/>
    <s v="20230630T185400"/>
    <d v="1905-07-14T00:00:00"/>
    <d v="1900-01-10T00:00:00"/>
    <s v="05"/>
    <s v="18"/>
    <s v="33"/>
    <s v="5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04T00:00:00"/>
    <n v="33.5"/>
    <s v="18:39:54 UTC"/>
    <n v="69.5"/>
    <x v="2"/>
    <s v="PNG"/>
    <x v="5"/>
    <x v="1"/>
    <n v="69.5"/>
    <n v="70"/>
    <x v="1"/>
    <s v="44869L8-9_L1CDM-MLB-CLSTA4486903 Cloudy (40%-90%)"/>
    <n v="1"/>
    <s v="20230630T185400"/>
    <d v="1905-07-14T00:00:00"/>
    <d v="1900-01-10T00:00:00"/>
    <s v="04"/>
    <s v="18"/>
    <s v="39"/>
    <s v="5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03T00:00:00"/>
    <n v="33.799999999999997"/>
    <s v="18:46:19 UTC"/>
    <n v="0.4"/>
    <x v="2"/>
    <s v="PNG"/>
    <x v="5"/>
    <x v="1"/>
    <n v="3.6500000000000004"/>
    <n v="10"/>
    <x v="0"/>
    <s v="44868L8-9_L1CDM-MLB-CLSTA4486802 Sunny (10%-30%)"/>
    <n v="1"/>
    <s v="20230630T185400"/>
    <d v="1905-07-14T00:00:00"/>
    <d v="1900-01-10T00:00:00"/>
    <s v="03"/>
    <s v="18"/>
    <s v="46"/>
    <s v="1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1-03T00:00:00"/>
    <n v="32.6"/>
    <s v="18:45:55 UT"/>
    <n v="6.9"/>
    <x v="2"/>
    <s v="PNG"/>
    <x v="5"/>
    <x v="1"/>
    <n v="3.6500000000000004"/>
    <n v="10"/>
    <x v="0"/>
    <s v="44868L8-9_L1CDM-MLB-CLSTA4486802 Sunny (10%-30%)"/>
    <n v="1"/>
    <s v="20230630T185400"/>
    <d v="1905-07-14T00:00:00"/>
    <d v="1900-01-10T00:00:00"/>
    <s v="03"/>
    <s v="18"/>
    <s v="45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28T00:00:00"/>
    <n v="35.700000000000003"/>
    <s v="18:33:45 UTC"/>
    <n v="7"/>
    <x v="2"/>
    <s v="PNG"/>
    <x v="5"/>
    <x v="1"/>
    <n v="7"/>
    <n v="10"/>
    <x v="0"/>
    <s v="44862L8-9_L1CDM-MLB-CLSTA4486202 Sunny (10%-30%)"/>
    <n v="1"/>
    <s v="20230630T185400"/>
    <d v="1905-07-14T00:00:00"/>
    <d v="1900-01-09T00:00:00"/>
    <d v="1900-01-27T00:00:00"/>
    <s v="18"/>
    <s v="33"/>
    <s v="4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27T00:00:00"/>
    <n v="36"/>
    <s v="18:40:07 UTC"/>
    <n v="0.6"/>
    <x v="2"/>
    <s v="PNG"/>
    <x v="5"/>
    <x v="1"/>
    <n v="0.6"/>
    <n v="10"/>
    <x v="0"/>
    <s v="44861L8-9_L1CDM-MLB-CLSTA4486102 Sunny (10%-30%)"/>
    <n v="1"/>
    <s v="20230630T185400"/>
    <d v="1905-07-14T00:00:00"/>
    <d v="1900-01-09T00:00:00"/>
    <d v="1900-01-26T00:00:00"/>
    <s v="18"/>
    <s v="40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26T00:00:00"/>
    <n v="36.299999999999997"/>
    <s v="18:46:07 UTC"/>
    <n v="0.4"/>
    <x v="2"/>
    <s v="PNG"/>
    <x v="5"/>
    <x v="1"/>
    <n v="1.1000000000000001"/>
    <n v="10"/>
    <x v="0"/>
    <s v="44860L8-9_L1CDM-MLB-CLSTA4486002 Sunny (10%-30%)"/>
    <n v="1"/>
    <s v="20230630T185400"/>
    <d v="1905-07-14T00:00:00"/>
    <d v="1900-01-09T00:00:00"/>
    <d v="1900-01-25T00:00:00"/>
    <s v="18"/>
    <s v="46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26T00:00:00"/>
    <n v="35.1"/>
    <s v="18:45:44 UTC"/>
    <n v="1.8"/>
    <x v="2"/>
    <s v="PNG"/>
    <x v="5"/>
    <x v="1"/>
    <n v="1.1000000000000001"/>
    <n v="10"/>
    <x v="0"/>
    <s v="44860L8-9_L1CDM-MLB-CLSTA4486002 Sunny (10%-30%)"/>
    <n v="1"/>
    <s v="20230630T185400"/>
    <d v="1905-07-14T00:00:00"/>
    <d v="1900-01-09T00:00:00"/>
    <d v="1900-01-25T00:00:00"/>
    <s v="18"/>
    <s v="45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20T00:00:00"/>
    <n v="38.299999999999997"/>
    <s v="18:33:53 UTC"/>
    <n v="0.8"/>
    <x v="2"/>
    <s v="PNG"/>
    <x v="5"/>
    <x v="1"/>
    <n v="0.8"/>
    <n v="10"/>
    <x v="0"/>
    <s v="44854L8-9_L1CDM-MLB-CLSTA4485402 Sunny (10%-30%)"/>
    <n v="1"/>
    <s v="20230630T185400"/>
    <d v="1905-07-14T00:00:00"/>
    <d v="1900-01-09T00:00:00"/>
    <d v="1900-01-19T00:00:00"/>
    <s v="18"/>
    <s v="33"/>
    <s v="5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19T00:00:00"/>
    <n v="38.6"/>
    <s v="18:39:57 UTC"/>
    <n v="0.1"/>
    <x v="2"/>
    <s v="PNG"/>
    <x v="5"/>
    <x v="1"/>
    <n v="0.1"/>
    <n v="10"/>
    <x v="0"/>
    <s v="44853L8-9_L1CDM-MLB-CLSTA4485302 Sunny (10%-30%)"/>
    <n v="1"/>
    <s v="20230630T185400"/>
    <d v="1905-07-14T00:00:00"/>
    <d v="1900-01-09T00:00:00"/>
    <d v="1900-01-18T00:00:00"/>
    <s v="18"/>
    <s v="39"/>
    <s v="5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18T00:00:00"/>
    <n v="38.9"/>
    <s v="18:46:14 UTC"/>
    <n v="45.2"/>
    <x v="2"/>
    <s v="PNG"/>
    <x v="5"/>
    <x v="1"/>
    <n v="37.1"/>
    <n v="40"/>
    <x v="1"/>
    <s v="44852L8-9_L1CDM-MLB-CLSTA4485203 Cloudy (40%-90%)"/>
    <n v="1"/>
    <s v="20230630T185400"/>
    <d v="1905-07-14T00:00:00"/>
    <d v="1900-01-09T00:00:00"/>
    <d v="1900-01-17T00:00:00"/>
    <s v="18"/>
    <s v="46"/>
    <s v="1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18T00:00:00"/>
    <n v="37.700000000000003"/>
    <s v="18:45:50 UTC"/>
    <n v="29"/>
    <x v="2"/>
    <s v="PNG"/>
    <x v="5"/>
    <x v="1"/>
    <n v="37.1"/>
    <n v="40"/>
    <x v="1"/>
    <s v="44852L8-9_L1CDM-MLB-CLSTA4485203 Cloudy (40%-90%)"/>
    <n v="1"/>
    <s v="20230630T185400"/>
    <d v="1905-07-14T00:00:00"/>
    <d v="1900-01-09T00:00:00"/>
    <d v="1900-01-17T00:00:00"/>
    <s v="18"/>
    <s v="45"/>
    <s v="5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12T00:00:00"/>
    <n v="41"/>
    <s v="18:33:44 UTC"/>
    <n v="0.2"/>
    <x v="2"/>
    <s v="PNG"/>
    <x v="5"/>
    <x v="1"/>
    <n v="0.2"/>
    <n v="10"/>
    <x v="0"/>
    <s v="44846L8-9_L1CDM-MLB-CLSTA4484602 Sunny (10%-30%)"/>
    <n v="1"/>
    <s v="20230630T185400"/>
    <d v="1905-07-14T00:00:00"/>
    <d v="1900-01-09T00:00:00"/>
    <d v="1900-01-11T00:00:00"/>
    <s v="18"/>
    <s v="33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11T00:00:00"/>
    <n v="41.3"/>
    <s v="18:40:01 UTC"/>
    <n v="0.2"/>
    <x v="2"/>
    <s v="PNG"/>
    <x v="5"/>
    <x v="1"/>
    <n v="0.2"/>
    <n v="10"/>
    <x v="0"/>
    <s v="44845L8-9_L1CDM-MLB-CLSTA4484502 Sunny (10%-30%)"/>
    <n v="1"/>
    <s v="20230630T185400"/>
    <d v="1905-07-14T00:00:00"/>
    <d v="1900-01-09T00:00:00"/>
    <d v="1900-01-10T00:00:00"/>
    <s v="18"/>
    <s v="40"/>
    <s v="0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10T00:00:00"/>
    <n v="41.6"/>
    <s v="18:46:04 UTC"/>
    <n v="1.1000000000000001"/>
    <x v="2"/>
    <s v="PNG"/>
    <x v="5"/>
    <x v="1"/>
    <n v="0.70000000000000007"/>
    <n v="10"/>
    <x v="0"/>
    <s v="44844L8-9_L1CDM-MLB-CLSTA4484402 Sunny (10%-30%)"/>
    <n v="1"/>
    <s v="20230630T185400"/>
    <d v="1905-07-14T00:00:00"/>
    <d v="1900-01-09T00:00:00"/>
    <d v="1900-01-09T00:00:00"/>
    <s v="18"/>
    <s v="46"/>
    <s v="0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10T00:00:00"/>
    <n v="40.4"/>
    <s v="18:45:40 UTC"/>
    <n v="0.3"/>
    <x v="2"/>
    <s v="PNG"/>
    <x v="5"/>
    <x v="1"/>
    <n v="0.70000000000000007"/>
    <n v="10"/>
    <x v="0"/>
    <s v="44844L8-9_L1CDM-MLB-CLSTA4484402 Sunny (10%-30%)"/>
    <n v="1"/>
    <s v="20230630T185400"/>
    <d v="1905-07-14T00:00:00"/>
    <d v="1900-01-09T00:00:00"/>
    <d v="1900-01-09T00:00:00"/>
    <s v="18"/>
    <s v="45"/>
    <s v="4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04T00:00:00"/>
    <n v="43.7"/>
    <s v="18:33:55 UTC"/>
    <n v="0.2"/>
    <x v="2"/>
    <s v="PNG"/>
    <x v="5"/>
    <x v="1"/>
    <n v="0.2"/>
    <n v="10"/>
    <x v="0"/>
    <s v="44838L8-9_L1CDM-MLB-CLSTA4483802 Sunny (10%-30%)"/>
    <n v="1"/>
    <s v="20230630T185400"/>
    <d v="1905-07-14T00:00:00"/>
    <d v="1900-01-09T00:00:00"/>
    <s v="04"/>
    <s v="18"/>
    <s v="33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03T00:00:00"/>
    <n v="44"/>
    <s v="18:39:51 UTC"/>
    <n v="0"/>
    <x v="2"/>
    <s v="PNG"/>
    <x v="5"/>
    <x v="1"/>
    <n v="0"/>
    <n v="0"/>
    <x v="3"/>
    <s v="44837L8-9_L1CDM-MLB-CLSTA4483701 Clear (0%)"/>
    <n v="1"/>
    <s v="20230630T185400"/>
    <d v="1905-07-14T00:00:00"/>
    <d v="1900-01-09T00:00:00"/>
    <s v="03"/>
    <s v="18"/>
    <s v="39"/>
    <s v="5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02T00:00:00"/>
    <n v="44.4"/>
    <s v="18:46:18 UTC"/>
    <n v="1.5"/>
    <x v="2"/>
    <s v="PNG"/>
    <x v="5"/>
    <x v="1"/>
    <n v="0.75"/>
    <n v="10"/>
    <x v="0"/>
    <s v="44836L8-9_L1CDM-MLB-CLSTA4483602 Sunny (10%-30%)"/>
    <n v="1"/>
    <s v="20230630T185400"/>
    <d v="1905-07-14T00:00:00"/>
    <d v="1900-01-09T00:00:00"/>
    <s v="02"/>
    <s v="18"/>
    <s v="46"/>
    <s v="1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10-02T00:00:00"/>
    <n v="43.2"/>
    <s v="18:45:54 UTC"/>
    <n v="0"/>
    <x v="2"/>
    <s v="PNG"/>
    <x v="5"/>
    <x v="1"/>
    <n v="0.75"/>
    <n v="10"/>
    <x v="0"/>
    <s v="44836L8-9_L1CDM-MLB-CLSTA4483602 Sunny (10%-30%)"/>
    <n v="1"/>
    <s v="20230630T185400"/>
    <d v="1905-07-14T00:00:00"/>
    <d v="1900-01-09T00:00:00"/>
    <s v="02"/>
    <s v="18"/>
    <s v="45"/>
    <s v="5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26T00:00:00"/>
    <n v="46.4"/>
    <s v="18:33:40 UTC"/>
    <n v="5.6"/>
    <x v="2"/>
    <s v="PNG"/>
    <x v="5"/>
    <x v="1"/>
    <n v="5.6"/>
    <n v="10"/>
    <x v="0"/>
    <s v="44830L8-9_L1CDM-MLB-CLSTA4483002 Sunny (10%-30%)"/>
    <n v="1"/>
    <s v="20230630T185400"/>
    <d v="1905-07-14T00:00:00"/>
    <s v="09"/>
    <d v="1900-01-25T00:00:00"/>
    <s v="18"/>
    <s v="33"/>
    <s v="4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25T00:00:00"/>
    <n v="46.7"/>
    <s v="18:40:09 UTC"/>
    <n v="0.1"/>
    <x v="2"/>
    <s v="PNG"/>
    <x v="5"/>
    <x v="1"/>
    <n v="0.1"/>
    <n v="10"/>
    <x v="0"/>
    <s v="44829L8-9_L1CDM-MLB-CLSTA4482902 Sunny (10%-30%)"/>
    <n v="1"/>
    <s v="20230630T185400"/>
    <d v="1905-07-14T00:00:00"/>
    <s v="09"/>
    <d v="1900-01-24T00:00:00"/>
    <s v="18"/>
    <s v="40"/>
    <s v="0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24T00:00:00"/>
    <n v="47"/>
    <s v="18:46:01 UTC"/>
    <n v="0"/>
    <x v="2"/>
    <s v="PNG"/>
    <x v="5"/>
    <x v="1"/>
    <n v="0"/>
    <n v="0"/>
    <x v="3"/>
    <s v="44828L8-9_L1CDM-MLB-CLSTA4482801 Clear (0%)"/>
    <n v="1"/>
    <s v="20230630T185400"/>
    <d v="1905-07-14T00:00:00"/>
    <s v="09"/>
    <d v="1900-01-23T00:00:00"/>
    <s v="18"/>
    <s v="46"/>
    <s v="0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24T00:00:00"/>
    <n v="45.9"/>
    <s v="18:45:37 UTC"/>
    <n v="0"/>
    <x v="2"/>
    <s v="PNG"/>
    <x v="5"/>
    <x v="1"/>
    <n v="0"/>
    <n v="0"/>
    <x v="3"/>
    <s v="44828L8-9_L1CDM-MLB-CLSTA4482801 Clear (0%)"/>
    <n v="1"/>
    <s v="20230630T185400"/>
    <d v="1905-07-14T00:00:00"/>
    <s v="09"/>
    <d v="1900-01-23T00:00:00"/>
    <s v="18"/>
    <s v="45"/>
    <s v="3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18T00:00:00"/>
    <n v="49"/>
    <s v="18:33:57 UTC"/>
    <n v="36"/>
    <x v="2"/>
    <s v="PNG"/>
    <x v="5"/>
    <x v="1"/>
    <n v="36"/>
    <n v="40"/>
    <x v="1"/>
    <s v="44822L8-9_L1CDM-MLB-CLSTA4482203 Cloudy (40%-90%)"/>
    <n v="1"/>
    <s v="20230630T185400"/>
    <d v="1905-07-14T00:00:00"/>
    <s v="09"/>
    <d v="1900-01-17T00:00:00"/>
    <s v="18"/>
    <s v="33"/>
    <s v="5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17T00:00:00"/>
    <n v="49.3"/>
    <s v="18:39:48 UT"/>
    <n v="1.2"/>
    <x v="2"/>
    <s v="PNG"/>
    <x v="5"/>
    <x v="1"/>
    <n v="1.2"/>
    <n v="10"/>
    <x v="0"/>
    <s v="44821L8-9_L1CDM-MLB-CLSTA4482102 Sunny (10%-30%)"/>
    <n v="1"/>
    <s v="20230630T185400"/>
    <d v="1905-07-14T00:00:00"/>
    <s v="09"/>
    <d v="1900-01-16T00:00:00"/>
    <s v="18"/>
    <s v="39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16T00:00:00"/>
    <n v="49.7"/>
    <s v="18:46:19 UTC"/>
    <n v="5.4"/>
    <x v="2"/>
    <s v="PNG"/>
    <x v="5"/>
    <x v="1"/>
    <n v="2.85"/>
    <n v="10"/>
    <x v="0"/>
    <s v="44820L8-9_L1CDM-MLB-CLSTA4482002 Sunny (10%-30%)"/>
    <n v="1"/>
    <s v="20230630T185400"/>
    <d v="1905-07-14T00:00:00"/>
    <s v="09"/>
    <d v="1900-01-15T00:00:00"/>
    <s v="18"/>
    <s v="46"/>
    <s v="1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16T00:00:00"/>
    <n v="48.6"/>
    <s v="18:45:55 UTC"/>
    <n v="0.3"/>
    <x v="2"/>
    <s v="PNG"/>
    <x v="5"/>
    <x v="1"/>
    <n v="2.85"/>
    <n v="10"/>
    <x v="0"/>
    <s v="44820L8-9_L1CDM-MLB-CLSTA4482002 Sunny (10%-30%)"/>
    <n v="1"/>
    <s v="20230630T185400"/>
    <d v="1905-07-14T00:00:00"/>
    <s v="09"/>
    <d v="1900-01-15T00:00:00"/>
    <s v="18"/>
    <s v="45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10T00:00:00"/>
    <n v="51.6"/>
    <s v="18:33:33 UTC"/>
    <n v="40.9"/>
    <x v="2"/>
    <s v="PNG"/>
    <x v="5"/>
    <x v="1"/>
    <n v="40.9"/>
    <n v="50"/>
    <x v="1"/>
    <s v="44814L8-9_L1CDM-MLB-CLSTA4481403 Cloudy (40%-90%)"/>
    <n v="1"/>
    <s v="20230630T185400"/>
    <d v="1905-07-14T00:00:00"/>
    <s v="09"/>
    <d v="1900-01-09T00:00:00"/>
    <s v="18"/>
    <s v="33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09T00:00:00"/>
    <n v="51.9"/>
    <s v="18:40:05 UTC"/>
    <n v="3"/>
    <x v="2"/>
    <s v="PNG"/>
    <x v="5"/>
    <x v="1"/>
    <n v="3"/>
    <n v="10"/>
    <x v="0"/>
    <s v="44813L8-9_L1CDM-MLB-CLSTA4481302 Sunny (10%-30%)"/>
    <n v="1"/>
    <s v="20230630T185400"/>
    <d v="1905-07-14T00:00:00"/>
    <s v="09"/>
    <s v="09"/>
    <s v="18"/>
    <s v="40"/>
    <s v="0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08T00:00:00"/>
    <n v="52.2"/>
    <s v="18:45:53 UTC"/>
    <n v="0"/>
    <x v="2"/>
    <s v="PNG"/>
    <x v="5"/>
    <x v="1"/>
    <n v="0"/>
    <n v="0"/>
    <x v="3"/>
    <s v="44812L8-9_L1CDM-MLB-CLSTA4481201 Clear (0%)"/>
    <n v="1"/>
    <s v="20230630T185400"/>
    <d v="1905-07-14T00:00:00"/>
    <s v="09"/>
    <s v="08"/>
    <s v="18"/>
    <s v="45"/>
    <s v="5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08T00:00:00"/>
    <n v="51.1"/>
    <s v="18:45:29 UTC"/>
    <n v="0"/>
    <x v="2"/>
    <s v="PNG"/>
    <x v="5"/>
    <x v="1"/>
    <n v="0"/>
    <n v="0"/>
    <x v="3"/>
    <s v="44812L8-9_L1CDM-MLB-CLSTA4481201 Clear (0%)"/>
    <n v="1"/>
    <s v="20230630T185400"/>
    <d v="1905-07-14T00:00:00"/>
    <s v="09"/>
    <s v="08"/>
    <s v="18"/>
    <s v="45"/>
    <s v="2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02T00:00:00"/>
    <n v="54"/>
    <s v="18:33:50 UTC"/>
    <n v="0.5"/>
    <x v="2"/>
    <s v="PNG"/>
    <x v="5"/>
    <x v="1"/>
    <n v="0.5"/>
    <n v="10"/>
    <x v="0"/>
    <s v="44806L8-9_L1CDM-MLB-CLSTA4480602 Sunny (10%-30%)"/>
    <n v="1"/>
    <s v="20230630T185400"/>
    <d v="1905-07-14T00:00:00"/>
    <s v="09"/>
    <s v="02"/>
    <s v="18"/>
    <s v="33"/>
    <s v="5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9-01T00:00:00"/>
    <n v="54.2"/>
    <s v="18:39:44 UTC"/>
    <n v="0.1"/>
    <x v="2"/>
    <s v="PNG"/>
    <x v="5"/>
    <x v="1"/>
    <n v="0.1"/>
    <n v="10"/>
    <x v="0"/>
    <s v="44805L8-9_L1CDM-MLB-CLSTA4480502 Sunny (10%-30%)"/>
    <n v="1"/>
    <s v="20230630T185400"/>
    <d v="1905-07-14T00:00:00"/>
    <s v="09"/>
    <s v="01"/>
    <s v="18"/>
    <s v="39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31T00:00:00"/>
    <n v="54.5"/>
    <s v="18:46:12 UTC"/>
    <n v="0"/>
    <x v="2"/>
    <s v="PNG"/>
    <x v="5"/>
    <x v="1"/>
    <n v="0"/>
    <n v="0"/>
    <x v="3"/>
    <s v="44804L8-9_L1CDM-MLB-CLSTA4480401 Clear (0%)"/>
    <n v="1"/>
    <s v="20230630T185400"/>
    <d v="1905-07-14T00:00:00"/>
    <s v="08"/>
    <d v="1900-01-30T00:00:00"/>
    <s v="18"/>
    <s v="46"/>
    <s v="1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31T00:00:00"/>
    <n v="53.5"/>
    <s v="18:45:48 UTC"/>
    <n v="0"/>
    <x v="2"/>
    <s v="PNG"/>
    <x v="5"/>
    <x v="1"/>
    <n v="0"/>
    <n v="0"/>
    <x v="3"/>
    <s v="44804L8-9_L1CDM-MLB-CLSTA4480401 Clear (0%)"/>
    <n v="1"/>
    <s v="20230630T185400"/>
    <d v="1905-07-14T00:00:00"/>
    <s v="08"/>
    <d v="1900-01-30T00:00:00"/>
    <s v="18"/>
    <s v="45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25T00:00:00"/>
    <n v="56.2"/>
    <s v="18:33:33 UTC"/>
    <n v="0.6"/>
    <x v="2"/>
    <s v="PNG"/>
    <x v="5"/>
    <x v="1"/>
    <n v="0.6"/>
    <n v="10"/>
    <x v="0"/>
    <s v="44798L8-9_L1CDM-MLB-CLSTA4479802 Sunny (10%-30%)"/>
    <n v="1"/>
    <s v="20230630T185400"/>
    <d v="1905-07-14T00:00:00"/>
    <s v="08"/>
    <d v="1900-01-24T00:00:00"/>
    <s v="18"/>
    <s v="33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24T00:00:00"/>
    <n v="56.5"/>
    <s v="18:40:02 UTC"/>
    <n v="0.1"/>
    <x v="2"/>
    <s v="PNG"/>
    <x v="5"/>
    <x v="1"/>
    <n v="0.1"/>
    <n v="10"/>
    <x v="0"/>
    <s v="44797L8-9_L1CDM-MLB-CLSTA4479702 Sunny (10%-30%)"/>
    <n v="1"/>
    <s v="20230630T185400"/>
    <d v="1905-07-14T00:00:00"/>
    <s v="08"/>
    <d v="1900-01-23T00:00:00"/>
    <s v="18"/>
    <s v="40"/>
    <s v="0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23T00:00:00"/>
    <n v="56.7"/>
    <s v="18:45:54 UTC"/>
    <n v="0"/>
    <x v="2"/>
    <s v="PNG"/>
    <x v="5"/>
    <x v="1"/>
    <n v="0"/>
    <n v="0"/>
    <x v="3"/>
    <s v="44796L8-9_L1CDM-MLB-CLSTA4479601 Clear (0%)"/>
    <n v="1"/>
    <s v="20230630T185400"/>
    <d v="1905-07-14T00:00:00"/>
    <s v="08"/>
    <d v="1900-01-22T00:00:00"/>
    <s v="18"/>
    <s v="45"/>
    <s v="5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23T00:00:00"/>
    <n v="55.7"/>
    <s v="18:45:30 UTC"/>
    <n v="0"/>
    <x v="2"/>
    <s v="PNG"/>
    <x v="5"/>
    <x v="1"/>
    <n v="0"/>
    <n v="0"/>
    <x v="3"/>
    <s v="44796L8-9_L1CDM-MLB-CLSTA4479601 Clear (0%)"/>
    <n v="1"/>
    <s v="20230630T185400"/>
    <d v="1905-07-14T00:00:00"/>
    <s v="08"/>
    <d v="1900-01-22T00:00:00"/>
    <s v="18"/>
    <s v="45"/>
    <s v="3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17T00:00:00"/>
    <n v="58.2"/>
    <s v="18:33:51 UTC"/>
    <n v="57.7"/>
    <x v="2"/>
    <s v="PNG"/>
    <x v="5"/>
    <x v="1"/>
    <n v="57.7"/>
    <n v="60"/>
    <x v="1"/>
    <s v="44790L8-9_L1CDM-MLB-CLSTA4479003 Cloudy (40%-90%)"/>
    <n v="1"/>
    <s v="20230630T185400"/>
    <d v="1905-07-14T00:00:00"/>
    <s v="08"/>
    <d v="1900-01-16T00:00:00"/>
    <s v="18"/>
    <s v="33"/>
    <s v="5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16T00:00:00"/>
    <n v="58.4"/>
    <s v="18:39:42 UTC"/>
    <n v="25.9"/>
    <x v="2"/>
    <s v="PNG"/>
    <x v="5"/>
    <x v="1"/>
    <n v="25.9"/>
    <n v="30"/>
    <x v="0"/>
    <s v="44789L8-9_L1CDM-MLB-CLSTA4478902 Sunny (10%-30%)"/>
    <n v="1"/>
    <s v="20230630T185400"/>
    <d v="1905-07-14T00:00:00"/>
    <s v="08"/>
    <d v="1900-01-15T00:00:00"/>
    <s v="18"/>
    <s v="39"/>
    <s v="4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15T00:00:00"/>
    <n v="58.7"/>
    <s v="18:46:12 UTC"/>
    <n v="0"/>
    <x v="2"/>
    <s v="PNG"/>
    <x v="5"/>
    <x v="1"/>
    <n v="0"/>
    <n v="0"/>
    <x v="3"/>
    <s v="44788L8-9_L1CDM-MLB-CLSTA4478801 Clear (0%)"/>
    <n v="1"/>
    <s v="20230630T185400"/>
    <d v="1905-07-14T00:00:00"/>
    <s v="08"/>
    <d v="1900-01-14T00:00:00"/>
    <s v="18"/>
    <s v="46"/>
    <s v="1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15T00:00:00"/>
    <n v="57.8"/>
    <s v="18:45:48 UTC"/>
    <n v="0"/>
    <x v="2"/>
    <s v="PNG"/>
    <x v="5"/>
    <x v="1"/>
    <n v="0"/>
    <n v="0"/>
    <x v="3"/>
    <s v="44788L8-9_L1CDM-MLB-CLSTA4478801 Clear (0%)"/>
    <n v="1"/>
    <s v="20230630T185400"/>
    <d v="1905-07-14T00:00:00"/>
    <s v="08"/>
    <d v="1900-01-14T00:00:00"/>
    <s v="18"/>
    <s v="45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09T00:00:00"/>
    <n v="60"/>
    <s v="18:33:28 UTC"/>
    <n v="81.7"/>
    <x v="2"/>
    <s v="PNG"/>
    <x v="5"/>
    <x v="1"/>
    <n v="81.7"/>
    <n v="90"/>
    <x v="1"/>
    <s v="44782L8-9_L1CDM-MLB-CLSTA4478203 Cloudy (40%-90%)"/>
    <n v="1"/>
    <s v="20230630T185400"/>
    <d v="1905-07-14T00:00:00"/>
    <s v="08"/>
    <s v="09"/>
    <s v="18"/>
    <s v="33"/>
    <s v="2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08T00:00:00"/>
    <n v="60.3"/>
    <s v="18:39:59 UTC"/>
    <n v="45.5"/>
    <x v="2"/>
    <s v="PNG"/>
    <x v="5"/>
    <x v="1"/>
    <n v="45.5"/>
    <n v="50"/>
    <x v="1"/>
    <s v="44781L8-9_L1CDM-MLB-CLSTA4478103 Cloudy (40%-90%)"/>
    <n v="1"/>
    <s v="20230630T185400"/>
    <d v="1905-07-14T00:00:00"/>
    <s v="08"/>
    <s v="08"/>
    <s v="18"/>
    <s v="39"/>
    <s v="5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07T00:00:00"/>
    <n v="60.5"/>
    <s v="18:45:49 UTC"/>
    <n v="0.3"/>
    <x v="2"/>
    <s v="PNG"/>
    <x v="5"/>
    <x v="1"/>
    <n v="0.25"/>
    <n v="10"/>
    <x v="0"/>
    <s v="44780L8-9_L1CDM-MLB-CLSTA4478002 Sunny (10%-30%)"/>
    <n v="1"/>
    <s v="20230630T185400"/>
    <d v="1905-07-14T00:00:00"/>
    <s v="08"/>
    <s v="07"/>
    <s v="18"/>
    <s v="45"/>
    <s v="4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07T00:00:00"/>
    <n v="59.6"/>
    <s v="18:45:25 UTC"/>
    <n v="0.2"/>
    <x v="2"/>
    <s v="PNG"/>
    <x v="5"/>
    <x v="1"/>
    <n v="0.25"/>
    <n v="10"/>
    <x v="0"/>
    <s v="44780L8-9_L1CDM-MLB-CLSTA4478002 Sunny (10%-30%)"/>
    <n v="1"/>
    <s v="20230630T185400"/>
    <d v="1905-07-14T00:00:00"/>
    <s v="08"/>
    <s v="07"/>
    <s v="18"/>
    <s v="45"/>
    <s v="2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8-01T00:00:00"/>
    <n v="61.7"/>
    <s v="18:33:45 UTC"/>
    <n v="99.9"/>
    <x v="2"/>
    <s v="PNG"/>
    <x v="5"/>
    <x v="1"/>
    <n v="99.9"/>
    <n v="100"/>
    <x v="2"/>
    <s v="44774L8-9_L1CDM-MLB-CLSTA4477404 Overcast (100%)"/>
    <n v="1"/>
    <s v="20230630T185400"/>
    <d v="1905-07-14T00:00:00"/>
    <s v="08"/>
    <s v="01"/>
    <s v="18"/>
    <s v="33"/>
    <s v="4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31T00:00:00"/>
    <n v="61.9"/>
    <s v="18:39:33 UTC"/>
    <n v="84.3"/>
    <x v="2"/>
    <s v="PNG"/>
    <x v="5"/>
    <x v="1"/>
    <n v="84.3"/>
    <n v="90"/>
    <x v="1"/>
    <s v="44773L8-9_L1CDM-MLB-CLSTA4477303 Cloudy (40%-90%)"/>
    <n v="1"/>
    <s v="20230630T185400"/>
    <d v="1905-07-14T00:00:00"/>
    <s v="07"/>
    <d v="1900-01-30T00:00:00"/>
    <s v="18"/>
    <s v="39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30T00:00:00"/>
    <n v="62.1"/>
    <s v="18:46:05 UTC"/>
    <n v="24.7"/>
    <x v="2"/>
    <s v="PNG"/>
    <x v="5"/>
    <x v="1"/>
    <n v="32.549999999999997"/>
    <n v="40"/>
    <x v="1"/>
    <s v="44772L8-9_L1CDM-MLB-CLSTA4477203 Cloudy (40%-90%)"/>
    <n v="1"/>
    <s v="20230630T185400"/>
    <d v="1905-07-14T00:00:00"/>
    <s v="07"/>
    <d v="1900-01-29T00:00:00"/>
    <s v="18"/>
    <s v="46"/>
    <s v="0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30T00:00:00"/>
    <n v="61.3"/>
    <s v="18:45:41 UTC"/>
    <n v="40.4"/>
    <x v="2"/>
    <s v="PNG"/>
    <x v="5"/>
    <x v="1"/>
    <n v="32.549999999999997"/>
    <n v="40"/>
    <x v="1"/>
    <s v="44772L8-9_L1CDM-MLB-CLSTA4477203 Cloudy (40%-90%)"/>
    <n v="1"/>
    <s v="20230630T185400"/>
    <d v="1905-07-14T00:00:00"/>
    <s v="07"/>
    <d v="1900-01-29T00:00:00"/>
    <s v="18"/>
    <s v="45"/>
    <s v="4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24T00:00:00"/>
    <n v="63.1"/>
    <s v="18:33:17 UTC"/>
    <n v="0.2"/>
    <x v="2"/>
    <s v="PNG"/>
    <x v="5"/>
    <x v="1"/>
    <n v="0.2"/>
    <n v="10"/>
    <x v="0"/>
    <s v="44766L8-9_L1CDM-MLB-CLSTA4476602 Sunny (10%-30%)"/>
    <n v="1"/>
    <s v="20230630T185400"/>
    <d v="1905-07-14T00:00:00"/>
    <s v="07"/>
    <d v="1900-01-23T00:00:00"/>
    <s v="18"/>
    <s v="33"/>
    <s v="1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23T00:00:00"/>
    <n v="63.3"/>
    <s v="18:39:49 UTC"/>
    <n v="0.7"/>
    <x v="2"/>
    <s v="PNG"/>
    <x v="5"/>
    <x v="1"/>
    <n v="0.7"/>
    <n v="10"/>
    <x v="0"/>
    <s v="44765L8-9_L1CDM-MLB-CLSTA4476502 Sunny (10%-30%)"/>
    <n v="1"/>
    <s v="20230630T185400"/>
    <d v="1905-07-14T00:00:00"/>
    <s v="07"/>
    <d v="1900-01-22T00:00:00"/>
    <s v="18"/>
    <s v="39"/>
    <s v="4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22T00:00:00"/>
    <n v="63.4"/>
    <s v="18:45:37 UTC"/>
    <n v="0.1"/>
    <x v="2"/>
    <s v="PNG"/>
    <x v="5"/>
    <x v="1"/>
    <n v="0.05"/>
    <n v="10"/>
    <x v="0"/>
    <s v="44764L8-9_L1CDM-MLB-CLSTA4476402 Sunny (10%-30%)"/>
    <n v="1"/>
    <s v="20230630T185400"/>
    <d v="1905-07-14T00:00:00"/>
    <s v="07"/>
    <d v="1900-01-21T00:00:00"/>
    <s v="18"/>
    <s v="45"/>
    <s v="3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22T00:00:00"/>
    <n v="62.7"/>
    <s v="18:45:13 UTC"/>
    <n v="0"/>
    <x v="2"/>
    <s v="PNG"/>
    <x v="5"/>
    <x v="1"/>
    <n v="0.05"/>
    <n v="10"/>
    <x v="0"/>
    <s v="44764L8-9_L1CDM-MLB-CLSTA4476402 Sunny (10%-30%)"/>
    <n v="1"/>
    <s v="20230630T185400"/>
    <d v="1905-07-14T00:00:00"/>
    <s v="07"/>
    <d v="1900-01-21T00:00:00"/>
    <s v="18"/>
    <s v="45"/>
    <s v="1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16T00:00:00"/>
    <n v="64.400000000000006"/>
    <s v="18:33:33 UTC"/>
    <n v="0.6"/>
    <x v="2"/>
    <s v="PNG"/>
    <x v="5"/>
    <x v="1"/>
    <n v="0.6"/>
    <n v="10"/>
    <x v="0"/>
    <s v="44758L8-9_L1CDM-MLB-CLSTA4475802 Sunny (10%-30%)"/>
    <n v="1"/>
    <s v="20230630T185400"/>
    <d v="1905-07-14T00:00:00"/>
    <s v="07"/>
    <d v="1900-01-15T00:00:00"/>
    <s v="18"/>
    <s v="33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15T00:00:00"/>
    <n v="64.400000000000006"/>
    <s v="18:39:18 UTC"/>
    <n v="1.5"/>
    <x v="2"/>
    <s v="PNG"/>
    <x v="5"/>
    <x v="1"/>
    <n v="1.5"/>
    <n v="10"/>
    <x v="0"/>
    <s v="44757L8-9_L1CDM-MLB-CLSTA4475702 Sunny (10%-30%)"/>
    <n v="1"/>
    <s v="20230630T185400"/>
    <d v="1905-07-14T00:00:00"/>
    <s v="07"/>
    <d v="1900-01-14T00:00:00"/>
    <s v="18"/>
    <s v="39"/>
    <s v="1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14T00:00:00"/>
    <n v="64.599999999999994"/>
    <s v="18:45:53 UTC"/>
    <n v="0.1"/>
    <x v="2"/>
    <s v="PNG"/>
    <x v="5"/>
    <x v="1"/>
    <n v="0.05"/>
    <n v="10"/>
    <x v="0"/>
    <s v="44756L8-9_L1CDM-MLB-CLSTA4475602 Sunny (10%-30%)"/>
    <n v="1"/>
    <s v="20230630T185400"/>
    <d v="1905-07-14T00:00:00"/>
    <s v="07"/>
    <d v="1900-01-13T00:00:00"/>
    <s v="18"/>
    <s v="45"/>
    <s v="5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14T00:00:00"/>
    <n v="64"/>
    <s v="18:45:29 UTC"/>
    <n v="0"/>
    <x v="2"/>
    <s v="PNG"/>
    <x v="5"/>
    <x v="1"/>
    <n v="0.05"/>
    <n v="10"/>
    <x v="0"/>
    <s v="44756L8-9_L1CDM-MLB-CLSTA4475602 Sunny (10%-30%)"/>
    <n v="1"/>
    <s v="20230630T185400"/>
    <d v="1905-07-14T00:00:00"/>
    <s v="07"/>
    <d v="1900-01-13T00:00:00"/>
    <s v="18"/>
    <s v="45"/>
    <s v="2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08T00:00:00"/>
    <n v="65.3"/>
    <s v="18:33:09 UTC"/>
    <n v="0"/>
    <x v="2"/>
    <s v="PNG"/>
    <x v="5"/>
    <x v="1"/>
    <n v="0"/>
    <n v="0"/>
    <x v="3"/>
    <s v="44750L8-9_L1CDM-MLB-CLSTA4475001 Clear (0%)"/>
    <n v="1"/>
    <s v="20230630T185400"/>
    <d v="1905-07-14T00:00:00"/>
    <s v="07"/>
    <s v="08"/>
    <s v="18"/>
    <s v="33"/>
    <s v="0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07T00:00:00"/>
    <n v="65.400000000000006"/>
    <s v="18:39:44 UTC"/>
    <n v="0.2"/>
    <x v="2"/>
    <s v="PNG"/>
    <x v="5"/>
    <x v="1"/>
    <n v="0.2"/>
    <n v="10"/>
    <x v="0"/>
    <s v="44749L8-9_L1CDM-MLB-CLSTA4474902 Sunny (10%-30%)"/>
    <n v="1"/>
    <s v="20230630T185400"/>
    <d v="1905-07-14T00:00:00"/>
    <s v="07"/>
    <s v="07"/>
    <s v="18"/>
    <s v="39"/>
    <s v="4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06T00:00:00"/>
    <n v="65.5"/>
    <s v="18:45:31 UTC"/>
    <n v="13.5"/>
    <x v="2"/>
    <s v="PNG"/>
    <x v="5"/>
    <x v="1"/>
    <n v="15.2"/>
    <n v="20"/>
    <x v="0"/>
    <s v="44748L8-9_L1CDM-MLB-CLSTA4474802 Sunny (10%-30%)"/>
    <n v="1"/>
    <s v="20230630T185400"/>
    <d v="1905-07-14T00:00:00"/>
    <s v="07"/>
    <s v="06"/>
    <s v="18"/>
    <s v="45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7-06T00:00:00"/>
    <n v="64.8"/>
    <s v="18:45:07 UTC"/>
    <n v="16.899999999999999"/>
    <x v="2"/>
    <s v="PNG"/>
    <x v="5"/>
    <x v="1"/>
    <n v="15.2"/>
    <n v="20"/>
    <x v="0"/>
    <s v="44748L8-9_L1CDM-MLB-CLSTA4474802 Sunny (10%-30%)"/>
    <n v="1"/>
    <s v="20230630T185400"/>
    <d v="1905-07-14T00:00:00"/>
    <s v="07"/>
    <s v="06"/>
    <s v="18"/>
    <s v="45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30T00:00:00"/>
    <n v="66.099999999999994"/>
    <s v="18:33:33 UTC"/>
    <n v="0.3"/>
    <x v="2"/>
    <s v="PNG"/>
    <x v="5"/>
    <x v="2"/>
    <n v="0.3"/>
    <n v="10"/>
    <x v="0"/>
    <s v="44742L8-9_L1CDM-MLB-CLSTA4474202 Sunny (10%-30%)"/>
    <n v="1"/>
    <s v="20230630T185400"/>
    <d v="1905-07-14T00:00:00"/>
    <s v="06"/>
    <d v="1900-01-29T00:00:00"/>
    <s v="18"/>
    <s v="33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29T00:00:00"/>
    <n v="66.099999999999994"/>
    <s v="18:39:22 UTC"/>
    <n v="0.2"/>
    <x v="2"/>
    <s v="PNG"/>
    <x v="5"/>
    <x v="2"/>
    <n v="0.2"/>
    <n v="10"/>
    <x v="0"/>
    <s v="44741L8-9_L1CDM-MLB-CLSTA4474102 Sunny (10%-30%)"/>
    <n v="1"/>
    <s v="20230630T185400"/>
    <d v="1905-07-14T00:00:00"/>
    <s v="06"/>
    <d v="1900-01-28T00:00:00"/>
    <s v="18"/>
    <s v="39"/>
    <s v="2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28T00:00:00"/>
    <n v="66.2"/>
    <s v="18:45:55 UTC"/>
    <n v="0"/>
    <x v="2"/>
    <s v="PNG"/>
    <x v="5"/>
    <x v="2"/>
    <n v="0.05"/>
    <n v="10"/>
    <x v="0"/>
    <s v="44740L8-9_L1CDM-MLB-CLSTA4474002 Sunny (10%-30%)"/>
    <n v="1"/>
    <s v="20230630T185400"/>
    <d v="1905-07-14T00:00:00"/>
    <s v="06"/>
    <d v="1900-01-27T00:00:00"/>
    <s v="18"/>
    <s v="45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28T00:00:00"/>
    <n v="65.599999999999994"/>
    <s v="18:45:31 UTC"/>
    <n v="0.1"/>
    <x v="2"/>
    <s v="PNG"/>
    <x v="5"/>
    <x v="2"/>
    <n v="0.05"/>
    <n v="10"/>
    <x v="0"/>
    <s v="44740L8-9_L1CDM-MLB-CLSTA4474002 Sunny (10%-30%)"/>
    <n v="1"/>
    <s v="20230630T185400"/>
    <d v="1905-07-14T00:00:00"/>
    <s v="06"/>
    <d v="1900-01-27T00:00:00"/>
    <s v="18"/>
    <s v="45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22T00:00:00"/>
    <n v="66.5"/>
    <s v="18:33:08 UTC"/>
    <n v="62.3"/>
    <x v="2"/>
    <s v="PNG"/>
    <x v="5"/>
    <x v="2"/>
    <n v="62.3"/>
    <n v="70"/>
    <x v="1"/>
    <s v="44734L8-9_L1CDM-MLB-CLSTA4473403 Cloudy (40%-90%)"/>
    <n v="1"/>
    <s v="20230630T185400"/>
    <d v="1905-07-14T00:00:00"/>
    <s v="06"/>
    <d v="1900-01-21T00:00:00"/>
    <s v="18"/>
    <s v="33"/>
    <s v="0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21T00:00:00"/>
    <n v="66.599999999999994"/>
    <s v="18:39:43 UTC"/>
    <n v="0.4"/>
    <x v="2"/>
    <s v="PNG"/>
    <x v="5"/>
    <x v="2"/>
    <n v="0.4"/>
    <n v="10"/>
    <x v="0"/>
    <s v="44733L8-9_L1CDM-MLB-CLSTA4473302 Sunny (10%-30%)"/>
    <n v="1"/>
    <s v="20230630T185400"/>
    <d v="1905-07-14T00:00:00"/>
    <s v="06"/>
    <d v="1900-01-20T00:00:00"/>
    <s v="18"/>
    <s v="39"/>
    <s v="4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20T00:00:00"/>
    <n v="66.599999999999994"/>
    <s v="18:45:26 UTC"/>
    <n v="23.2"/>
    <x v="2"/>
    <s v="PNG"/>
    <x v="5"/>
    <x v="2"/>
    <n v="39.75"/>
    <n v="40"/>
    <x v="1"/>
    <s v="44732L8-9_L1CDM-MLB-CLSTA4473203 Cloudy (40%-90%)"/>
    <n v="1"/>
    <s v="20230630T185400"/>
    <d v="1905-07-14T00:00:00"/>
    <s v="06"/>
    <d v="1900-01-19T00:00:00"/>
    <s v="18"/>
    <s v="45"/>
    <s v="2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20T00:00:00"/>
    <n v="65.900000000000006"/>
    <s v="18:45:02 UTC"/>
    <n v="56.3"/>
    <x v="2"/>
    <s v="PNG"/>
    <x v="5"/>
    <x v="2"/>
    <n v="39.75"/>
    <n v="40"/>
    <x v="1"/>
    <s v="44732L8-9_L1CDM-MLB-CLSTA4473203 Cloudy (40%-90%)"/>
    <n v="1"/>
    <s v="20230630T185400"/>
    <d v="1905-07-14T00:00:00"/>
    <s v="06"/>
    <d v="1900-01-19T00:00:00"/>
    <s v="18"/>
    <s v="45"/>
    <s v="0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14T00:00:00"/>
    <n v="66.7"/>
    <s v="18:33:29 UTC"/>
    <n v="0.2"/>
    <x v="2"/>
    <s v="PNG"/>
    <x v="5"/>
    <x v="2"/>
    <n v="0.2"/>
    <n v="10"/>
    <x v="0"/>
    <s v="44726L8-9_L1CDM-MLB-CLSTA4472602 Sunny (10%-30%)"/>
    <n v="1"/>
    <s v="20230630T185400"/>
    <d v="1905-07-14T00:00:00"/>
    <s v="06"/>
    <d v="1900-01-13T00:00:00"/>
    <s v="18"/>
    <s v="33"/>
    <s v="2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13T00:00:00"/>
    <n v="66.599999999999994"/>
    <s v="18:39:06 UTC"/>
    <n v="6.5"/>
    <x v="2"/>
    <s v="PNG"/>
    <x v="5"/>
    <x v="2"/>
    <n v="6.5"/>
    <n v="10"/>
    <x v="0"/>
    <s v="44725L8-9_L1CDM-MLB-CLSTA4472502 Sunny (10%-30%)"/>
    <n v="1"/>
    <s v="20230630T185400"/>
    <d v="1905-07-14T00:00:00"/>
    <s v="06"/>
    <d v="1900-01-12T00:00:00"/>
    <s v="18"/>
    <s v="39"/>
    <s v="0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12T00:00:00"/>
    <n v="66.7"/>
    <s v="18:45:49 UTC"/>
    <n v="65.900000000000006"/>
    <x v="2"/>
    <s v="PNG"/>
    <x v="5"/>
    <x v="2"/>
    <n v="70.349999999999994"/>
    <n v="80"/>
    <x v="1"/>
    <s v="44724L8-9_L1CDM-MLB-CLSTA4472403 Cloudy (40%-90%)"/>
    <n v="1"/>
    <s v="20230630T185400"/>
    <d v="1905-07-14T00:00:00"/>
    <s v="06"/>
    <d v="1900-01-11T00:00:00"/>
    <s v="18"/>
    <s v="45"/>
    <s v="4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12T00:00:00"/>
    <n v="66"/>
    <s v="18:45:25 UTC"/>
    <n v="74.8"/>
    <x v="2"/>
    <s v="PNG"/>
    <x v="5"/>
    <x v="2"/>
    <n v="70.349999999999994"/>
    <n v="80"/>
    <x v="1"/>
    <s v="44724L8-9_L1CDM-MLB-CLSTA4472403 Cloudy (40%-90%)"/>
    <n v="1"/>
    <s v="20230630T185400"/>
    <d v="1905-07-14T00:00:00"/>
    <s v="06"/>
    <d v="1900-01-11T00:00:00"/>
    <s v="18"/>
    <s v="45"/>
    <s v="2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06T00:00:00"/>
    <n v="66.400000000000006"/>
    <s v="18:32:51 UTC"/>
    <n v="0.4"/>
    <x v="2"/>
    <s v="PNG"/>
    <x v="5"/>
    <x v="2"/>
    <n v="0.4"/>
    <n v="10"/>
    <x v="0"/>
    <s v="44718L8-9_L1CDM-MLB-CLSTA4471802 Sunny (10%-30%)"/>
    <n v="1"/>
    <s v="20230630T185400"/>
    <d v="1905-07-14T00:00:00"/>
    <s v="06"/>
    <s v="06"/>
    <s v="18"/>
    <s v="32"/>
    <s v="5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05T00:00:00"/>
    <n v="66.5"/>
    <s v="18:39:33 UTC"/>
    <n v="82.3"/>
    <x v="2"/>
    <s v="PNG"/>
    <x v="5"/>
    <x v="2"/>
    <n v="82.3"/>
    <n v="90"/>
    <x v="1"/>
    <s v="44717L8-9_L1CDM-MLB-CLSTA4471703 Cloudy (40%-90%)"/>
    <n v="1"/>
    <s v="20230630T185400"/>
    <d v="1905-07-14T00:00:00"/>
    <s v="06"/>
    <s v="05"/>
    <s v="18"/>
    <s v="39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04T00:00:00"/>
    <n v="66.3"/>
    <s v="18:45:12 UTC"/>
    <n v="100"/>
    <x v="2"/>
    <s v="PNG"/>
    <x v="5"/>
    <x v="2"/>
    <n v="99.15"/>
    <n v="100"/>
    <x v="2"/>
    <s v="44716L8-9_L1CDM-MLB-CLSTA4471604 Overcast (100%)"/>
    <n v="1"/>
    <s v="20230630T185400"/>
    <d v="1905-07-14T00:00:00"/>
    <s v="06"/>
    <s v="04"/>
    <s v="18"/>
    <s v="45"/>
    <s v="1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6-04T00:00:00"/>
    <n v="65.599999999999994"/>
    <s v="18:44:48 UTC"/>
    <n v="98.3"/>
    <x v="2"/>
    <s v="PNG"/>
    <x v="5"/>
    <x v="2"/>
    <n v="99.15"/>
    <n v="100"/>
    <x v="2"/>
    <s v="44716L8-9_L1CDM-MLB-CLSTA4471604 Overcast (100%)"/>
    <n v="1"/>
    <s v="20230630T185400"/>
    <d v="1905-07-14T00:00:00"/>
    <s v="06"/>
    <s v="04"/>
    <s v="18"/>
    <s v="44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29T00:00:00"/>
    <n v="66"/>
    <s v="18:33:16 UTC"/>
    <n v="18.5"/>
    <x v="2"/>
    <s v="PNG"/>
    <x v="5"/>
    <x v="2"/>
    <n v="18.5"/>
    <n v="20"/>
    <x v="0"/>
    <s v="44710L8-9_L1CDM-MLB-CLSTA4471002 Sunny (10%-30%)"/>
    <n v="1"/>
    <s v="20230630T185400"/>
    <d v="1905-07-14T00:00:00"/>
    <s v="05"/>
    <d v="1900-01-28T00:00:00"/>
    <s v="18"/>
    <s v="33"/>
    <s v="1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28T00:00:00"/>
    <n v="65.8"/>
    <s v="18:39:00 UT"/>
    <n v="70.3"/>
    <x v="2"/>
    <s v="PNG"/>
    <x v="5"/>
    <x v="2"/>
    <n v="70.3"/>
    <n v="80"/>
    <x v="1"/>
    <s v="44709L8-9_L1CDM-MLB-CLSTA4470903 Cloudy (40%-90%)"/>
    <n v="1"/>
    <s v="20230630T185400"/>
    <d v="1905-07-14T00:00:00"/>
    <s v="05"/>
    <d v="1900-01-27T00:00:00"/>
    <s v="18"/>
    <s v="39"/>
    <s v="0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27T00:00:00"/>
    <n v="65.8"/>
    <s v="18:45:36 UTC"/>
    <n v="14.1"/>
    <x v="2"/>
    <s v="PNG"/>
    <x v="5"/>
    <x v="2"/>
    <n v="24"/>
    <n v="30"/>
    <x v="0"/>
    <s v="44708L8-9_L1CDM-MLB-CLSTA4470802 Sunny (10%-30%)"/>
    <n v="1"/>
    <s v="20230630T185400"/>
    <d v="1905-07-14T00:00:00"/>
    <s v="05"/>
    <d v="1900-01-26T00:00:00"/>
    <s v="18"/>
    <s v="45"/>
    <s v="3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27T00:00:00"/>
    <n v="65"/>
    <s v="18:45:12 UTC"/>
    <n v="33.9"/>
    <x v="2"/>
    <s v="PNG"/>
    <x v="5"/>
    <x v="2"/>
    <n v="24"/>
    <n v="30"/>
    <x v="0"/>
    <s v="44708L8-9_L1CDM-MLB-CLSTA4470802 Sunny (10%-30%)"/>
    <n v="1"/>
    <s v="20230630T185400"/>
    <d v="1905-07-14T00:00:00"/>
    <s v="05"/>
    <d v="1900-01-26T00:00:00"/>
    <s v="18"/>
    <s v="45"/>
    <s v="1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21T00:00:00"/>
    <n v="64.900000000000006"/>
    <s v="18:32:49 UTC"/>
    <n v="0.9"/>
    <x v="2"/>
    <s v="PNG"/>
    <x v="5"/>
    <x v="2"/>
    <n v="0.9"/>
    <n v="10"/>
    <x v="0"/>
    <s v="44702L8-9_L1CDM-MLB-CLSTA4470202 Sunny (10%-30%)"/>
    <n v="1"/>
    <s v="20230630T185400"/>
    <d v="1905-07-14T00:00:00"/>
    <s v="05"/>
    <d v="1900-01-20T00:00:00"/>
    <s v="18"/>
    <s v="32"/>
    <s v="4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20T00:00:00"/>
    <n v="64.8"/>
    <s v="18:39:26 UTC"/>
    <n v="2.2000000000000002"/>
    <x v="2"/>
    <s v="PNG"/>
    <x v="5"/>
    <x v="2"/>
    <n v="2.2000000000000002"/>
    <n v="10"/>
    <x v="0"/>
    <s v="44701L8-9_L1CDM-MLB-CLSTA4470102 Sunny (10%-30%)"/>
    <n v="1"/>
    <s v="20230630T185400"/>
    <d v="1905-07-14T00:00:00"/>
    <s v="05"/>
    <d v="1900-01-19T00:00:00"/>
    <s v="18"/>
    <s v="39"/>
    <s v="2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19T00:00:00"/>
    <n v="64.599999999999994"/>
    <s v="18:45:11 UTC"/>
    <n v="13.4"/>
    <x v="2"/>
    <s v="PNG"/>
    <x v="5"/>
    <x v="2"/>
    <n v="7.2"/>
    <n v="10"/>
    <x v="0"/>
    <s v="44700L8-9_L1CDM-MLB-CLSTA4470002 Sunny (10%-30%)"/>
    <n v="1"/>
    <s v="20230630T185400"/>
    <d v="1905-07-14T00:00:00"/>
    <s v="05"/>
    <d v="1900-01-18T00:00:00"/>
    <s v="18"/>
    <s v="45"/>
    <s v="1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19T00:00:00"/>
    <n v="63.8"/>
    <s v="18:44:47 UTC"/>
    <n v="1"/>
    <x v="2"/>
    <s v="PNG"/>
    <x v="5"/>
    <x v="2"/>
    <n v="7.2"/>
    <n v="10"/>
    <x v="0"/>
    <s v="44700L8-9_L1CDM-MLB-CLSTA4470002 Sunny (10%-30%)"/>
    <n v="1"/>
    <s v="20230630T185400"/>
    <d v="1905-07-14T00:00:00"/>
    <s v="05"/>
    <d v="1900-01-18T00:00:00"/>
    <s v="18"/>
    <s v="44"/>
    <s v="4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13T00:00:00"/>
    <n v="63.6"/>
    <s v="18:33:14 UTC"/>
    <n v="2.4"/>
    <x v="2"/>
    <s v="PNG"/>
    <x v="5"/>
    <x v="2"/>
    <n v="2.4"/>
    <n v="10"/>
    <x v="0"/>
    <s v="44694L8-9_L1CDM-MLB-CLSTA4469402 Sunny (10%-30%)"/>
    <n v="1"/>
    <s v="20230630T185400"/>
    <d v="1905-07-14T00:00:00"/>
    <s v="05"/>
    <d v="1900-01-12T00:00:00"/>
    <s v="18"/>
    <s v="33"/>
    <s v="1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12T00:00:00"/>
    <n v="63.3"/>
    <s v="18:39:07 UTC"/>
    <n v="55.5"/>
    <x v="2"/>
    <s v="PNG"/>
    <x v="5"/>
    <x v="2"/>
    <n v="55.5"/>
    <n v="60"/>
    <x v="1"/>
    <s v="44693L8-9_L1CDM-MLB-CLSTA4469303 Cloudy (40%-90%)"/>
    <n v="1"/>
    <s v="20230630T185400"/>
    <d v="1905-07-14T00:00:00"/>
    <s v="05"/>
    <d v="1900-01-11T00:00:00"/>
    <s v="18"/>
    <s v="39"/>
    <s v="0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11T00:00:00"/>
    <n v="63.2"/>
    <s v="18:45:35 UTC"/>
    <n v="6.7"/>
    <x v="2"/>
    <s v="PNG"/>
    <x v="5"/>
    <x v="2"/>
    <n v="21.55"/>
    <n v="30"/>
    <x v="0"/>
    <s v="44692L8-9_L1CDM-MLB-CLSTA4469202 Sunny (10%-30%)"/>
    <n v="1"/>
    <s v="20230630T185400"/>
    <d v="1905-07-14T00:00:00"/>
    <s v="05"/>
    <d v="1900-01-10T00:00:00"/>
    <s v="18"/>
    <s v="45"/>
    <s v="3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11T00:00:00"/>
    <n v="62.3"/>
    <s v="18:45:11 UTC"/>
    <n v="36.4"/>
    <x v="2"/>
    <s v="PNG"/>
    <x v="5"/>
    <x v="2"/>
    <n v="21.55"/>
    <n v="30"/>
    <x v="0"/>
    <s v="44692L8-9_L1CDM-MLB-CLSTA4469202 Sunny (10%-30%)"/>
    <n v="1"/>
    <s v="20230630T185400"/>
    <d v="1905-07-14T00:00:00"/>
    <s v="05"/>
    <d v="1900-01-10T00:00:00"/>
    <s v="18"/>
    <s v="45"/>
    <s v="1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05T00:00:00"/>
    <n v="61.7"/>
    <s v="18:33:01 UTC"/>
    <n v="82.3"/>
    <x v="2"/>
    <s v="PNG"/>
    <x v="5"/>
    <x v="2"/>
    <n v="82.3"/>
    <n v="90"/>
    <x v="1"/>
    <s v="44686L8-9_L1CDM-MLB-CLSTA4468603 Cloudy (40%-90%)"/>
    <n v="1"/>
    <s v="20230630T185400"/>
    <d v="1905-07-14T00:00:00"/>
    <s v="05"/>
    <s v="05"/>
    <s v="18"/>
    <s v="33"/>
    <s v="0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04T00:00:00"/>
    <n v="61.5"/>
    <s v="18:39:20 UTC"/>
    <n v="3.4"/>
    <x v="2"/>
    <s v="PNG"/>
    <x v="5"/>
    <x v="2"/>
    <n v="3.4"/>
    <n v="10"/>
    <x v="0"/>
    <s v="44685L8-9_L1CDM-MLB-CLSTA4468502 Sunny (10%-30%)"/>
    <n v="1"/>
    <s v="20230630T185400"/>
    <d v="1905-07-14T00:00:00"/>
    <s v="05"/>
    <s v="04"/>
    <s v="18"/>
    <s v="39"/>
    <s v="2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03T00:00:00"/>
    <n v="61.2"/>
    <s v="18:45:24 UTC"/>
    <n v="0.3"/>
    <x v="2"/>
    <s v="PNG"/>
    <x v="5"/>
    <x v="2"/>
    <n v="0.55000000000000004"/>
    <n v="10"/>
    <x v="0"/>
    <s v="44684L8-9_L1CDM-MLB-CLSTA4468402 Sunny (10%-30%)"/>
    <n v="1"/>
    <s v="20230630T185400"/>
    <d v="1905-07-14T00:00:00"/>
    <s v="05"/>
    <s v="03"/>
    <s v="18"/>
    <s v="45"/>
    <s v="2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5-03T00:00:00"/>
    <n v="60.3"/>
    <s v="18:45:00 UTC"/>
    <n v="0.8"/>
    <x v="2"/>
    <s v="PNG"/>
    <x v="5"/>
    <x v="2"/>
    <n v="0.55000000000000004"/>
    <n v="10"/>
    <x v="0"/>
    <s v="44684L8-9_L1CDM-MLB-CLSTA4468402 Sunny (10%-30%)"/>
    <n v="1"/>
    <s v="20230630T185400"/>
    <d v="1905-07-14T00:00:00"/>
    <s v="05"/>
    <s v="03"/>
    <s v="18"/>
    <s v="45"/>
    <s v="0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27T00:00:00"/>
    <n v="59.6"/>
    <s v="18:33:04 UTC"/>
    <n v="2.7"/>
    <x v="2"/>
    <s v="PNG"/>
    <x v="5"/>
    <x v="2"/>
    <n v="2.7"/>
    <n v="10"/>
    <x v="0"/>
    <s v="44678L8-9_L1CDM-MLB-CLSTA4467802 Sunny (10%-30%)"/>
    <n v="1"/>
    <s v="20230630T185400"/>
    <d v="1905-07-14T00:00:00"/>
    <s v="04"/>
    <d v="1900-01-26T00:00:00"/>
    <s v="18"/>
    <s v="33"/>
    <s v="0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26T00:00:00"/>
    <n v="59.3"/>
    <s v="18:39:15 UTC"/>
    <n v="20.3"/>
    <x v="2"/>
    <s v="PNG"/>
    <x v="5"/>
    <x v="2"/>
    <n v="20.3"/>
    <n v="30"/>
    <x v="0"/>
    <s v="44677L8-9_L1CDM-MLB-CLSTA4467702 Sunny (10%-30%)"/>
    <n v="1"/>
    <s v="20230630T185400"/>
    <d v="1905-07-14T00:00:00"/>
    <s v="04"/>
    <d v="1900-01-25T00:00:00"/>
    <s v="18"/>
    <s v="39"/>
    <s v="1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25T00:00:00"/>
    <n v="59"/>
    <s v="18:45:27 UTC"/>
    <n v="2"/>
    <x v="2"/>
    <s v="PNG"/>
    <x v="5"/>
    <x v="2"/>
    <n v="17.55"/>
    <n v="20"/>
    <x v="0"/>
    <s v="44676L8-9_L1CDM-MLB-CLSTA4467602 Sunny (10%-30%)"/>
    <n v="1"/>
    <s v="20230630T185400"/>
    <d v="1905-07-14T00:00:00"/>
    <s v="04"/>
    <d v="1900-01-24T00:00:00"/>
    <s v="18"/>
    <s v="45"/>
    <s v="2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25T00:00:00"/>
    <n v="58.1"/>
    <s v="18:45:03 UTC"/>
    <n v="33.1"/>
    <x v="2"/>
    <s v="PNG"/>
    <x v="5"/>
    <x v="2"/>
    <n v="17.55"/>
    <n v="20"/>
    <x v="0"/>
    <s v="44676L8-9_L1CDM-MLB-CLSTA4467602 Sunny (10%-30%)"/>
    <n v="1"/>
    <s v="20230630T185400"/>
    <d v="1905-07-14T00:00:00"/>
    <s v="04"/>
    <d v="1900-01-24T00:00:00"/>
    <s v="18"/>
    <s v="45"/>
    <s v="0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19T00:00:00"/>
    <n v="57.2"/>
    <s v="18:33:06 UTC"/>
    <n v="82.7"/>
    <x v="2"/>
    <s v="PNG"/>
    <x v="5"/>
    <x v="2"/>
    <n v="82.7"/>
    <n v="90"/>
    <x v="1"/>
    <s v="44670L8-9_L1CDM-MLB-CLSTA4467003 Cloudy (40%-90%)"/>
    <n v="1"/>
    <s v="20230630T185400"/>
    <d v="1905-07-14T00:00:00"/>
    <s v="04"/>
    <d v="1900-01-18T00:00:00"/>
    <s v="18"/>
    <s v="33"/>
    <s v="0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18T00:00:00"/>
    <n v="56.8"/>
    <s v="18:39:19 UTC"/>
    <n v="7.3"/>
    <x v="2"/>
    <s v="PNG"/>
    <x v="5"/>
    <x v="2"/>
    <n v="7.3"/>
    <n v="10"/>
    <x v="0"/>
    <s v="44669L8-9_L1CDM-MLB-CLSTA4466902 Sunny (10%-30%)"/>
    <n v="1"/>
    <s v="20230630T185400"/>
    <d v="1905-07-14T00:00:00"/>
    <s v="04"/>
    <d v="1900-01-17T00:00:00"/>
    <s v="18"/>
    <s v="39"/>
    <s v="1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17T00:00:00"/>
    <n v="56.5"/>
    <s v="18:45:29 UTC"/>
    <n v="0.3"/>
    <x v="2"/>
    <s v="PNG"/>
    <x v="5"/>
    <x v="2"/>
    <n v="1.45"/>
    <n v="10"/>
    <x v="0"/>
    <s v="44668L8-9_L1CDM-MLB-CLSTA4466802 Sunny (10%-30%)"/>
    <n v="1"/>
    <s v="20230630T185400"/>
    <d v="1905-07-14T00:00:00"/>
    <s v="04"/>
    <d v="1900-01-16T00:00:00"/>
    <s v="18"/>
    <s v="45"/>
    <s v="2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17T00:00:00"/>
    <n v="55.5"/>
    <s v="18:45:05 UTC"/>
    <n v="2.6"/>
    <x v="2"/>
    <s v="PNG"/>
    <x v="5"/>
    <x v="2"/>
    <n v="1.45"/>
    <n v="10"/>
    <x v="0"/>
    <s v="44668L8-9_L1CDM-MLB-CLSTA4466802 Sunny (10%-30%)"/>
    <n v="1"/>
    <s v="20230630T185400"/>
    <d v="1905-07-14T00:00:00"/>
    <s v="04"/>
    <d v="1900-01-16T00:00:00"/>
    <s v="18"/>
    <s v="45"/>
    <s v="0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11T00:00:00"/>
    <n v="54.4"/>
    <s v="18:33:08 UTC"/>
    <n v="44.5"/>
    <x v="2"/>
    <s v="PNG"/>
    <x v="5"/>
    <x v="2"/>
    <n v="44.5"/>
    <n v="50"/>
    <x v="1"/>
    <s v="44662L8-9_L1CDM-MLB-CLSTA4466203 Cloudy (40%-90%)"/>
    <n v="1"/>
    <s v="20230630T185400"/>
    <d v="1905-07-14T00:00:00"/>
    <s v="04"/>
    <d v="1900-01-10T00:00:00"/>
    <s v="18"/>
    <s v="33"/>
    <s v="0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10T00:00:00"/>
    <n v="54.1"/>
    <s v="18:39:23 UTC"/>
    <n v="15.2"/>
    <x v="2"/>
    <s v="PNG"/>
    <x v="5"/>
    <x v="2"/>
    <n v="15.2"/>
    <n v="20"/>
    <x v="0"/>
    <s v="44661L8-9_L1CDM-MLB-CLSTA4466102 Sunny (10%-30%)"/>
    <n v="1"/>
    <s v="20230630T185400"/>
    <d v="1905-07-14T00:00:00"/>
    <s v="04"/>
    <d v="1900-01-09T00:00:00"/>
    <s v="18"/>
    <s v="39"/>
    <s v="2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09T00:00:00"/>
    <n v="53.7"/>
    <s v="18:45:29 UTC"/>
    <n v="0.3"/>
    <x v="2"/>
    <s v="PNG"/>
    <x v="5"/>
    <x v="2"/>
    <n v="0.5"/>
    <n v="10"/>
    <x v="0"/>
    <s v="44660L8-9_L1CDM-MLB-CLSTA4466002 Sunny (10%-30%)"/>
    <n v="1"/>
    <s v="20230630T185400"/>
    <d v="1905-07-14T00:00:00"/>
    <s v="04"/>
    <s v="09"/>
    <s v="18"/>
    <s v="45"/>
    <s v="2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09T00:00:00"/>
    <n v="52.7"/>
    <s v="18:45:05 UTC"/>
    <n v="0.7"/>
    <x v="2"/>
    <s v="PNG"/>
    <x v="5"/>
    <x v="2"/>
    <n v="0.5"/>
    <n v="10"/>
    <x v="0"/>
    <s v="44660L8-9_L1CDM-MLB-CLSTA4466002 Sunny (10%-30%)"/>
    <n v="1"/>
    <s v="20230630T185400"/>
    <d v="1905-07-14T00:00:00"/>
    <s v="04"/>
    <s v="09"/>
    <s v="18"/>
    <s v="45"/>
    <s v="0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03T00:00:00"/>
    <n v="51.5"/>
    <s v="18:33:15 UTC"/>
    <n v="3.1"/>
    <x v="2"/>
    <s v="PNG"/>
    <x v="5"/>
    <x v="2"/>
    <n v="3.1"/>
    <n v="10"/>
    <x v="0"/>
    <s v="44654L8-9_L1CDM-MLB-CLSTA4465402 Sunny (10%-30%)"/>
    <n v="1"/>
    <s v="20230630T185400"/>
    <d v="1905-07-14T00:00:00"/>
    <s v="04"/>
    <s v="03"/>
    <s v="18"/>
    <s v="33"/>
    <s v="1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02T00:00:00"/>
    <n v="51.1"/>
    <s v="18:39:13 UTC"/>
    <n v="4.5999999999999996"/>
    <x v="2"/>
    <s v="PNG"/>
    <x v="5"/>
    <x v="2"/>
    <n v="4.5999999999999996"/>
    <n v="10"/>
    <x v="0"/>
    <s v="44653L8-9_L1CDM-MLB-CLSTA4465302 Sunny (10%-30%)"/>
    <n v="1"/>
    <s v="20230630T185400"/>
    <d v="1905-07-14T00:00:00"/>
    <s v="04"/>
    <s v="02"/>
    <s v="18"/>
    <s v="39"/>
    <s v="1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01T00:00:00"/>
    <n v="50.8"/>
    <s v="18:45:37 UTC"/>
    <n v="0.3"/>
    <x v="2"/>
    <s v="PNG"/>
    <x v="5"/>
    <x v="2"/>
    <n v="1.3499999999999999"/>
    <n v="10"/>
    <x v="0"/>
    <s v="44652L8-9_L1CDM-MLB-CLSTA4465202 Sunny (10%-30%)"/>
    <n v="1"/>
    <s v="20230630T185400"/>
    <d v="1905-07-14T00:00:00"/>
    <s v="04"/>
    <s v="01"/>
    <s v="18"/>
    <s v="45"/>
    <s v="3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4-01T00:00:00"/>
    <n v="49.8"/>
    <s v="18:45:13 UTC"/>
    <n v="2.4"/>
    <x v="2"/>
    <s v="PNG"/>
    <x v="5"/>
    <x v="2"/>
    <n v="1.3499999999999999"/>
    <n v="10"/>
    <x v="0"/>
    <s v="44652L8-9_L1CDM-MLB-CLSTA4465202 Sunny (10%-30%)"/>
    <n v="1"/>
    <s v="20230630T185400"/>
    <d v="1905-07-14T00:00:00"/>
    <s v="04"/>
    <s v="01"/>
    <s v="18"/>
    <s v="45"/>
    <s v="1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26T00:00:00"/>
    <n v="48.5"/>
    <s v="18:33:06 UTC"/>
    <n v="71.099999999999994"/>
    <x v="2"/>
    <s v="PNG"/>
    <x v="5"/>
    <x v="2"/>
    <n v="71.099999999999994"/>
    <n v="80"/>
    <x v="1"/>
    <s v="44646L8-9_L1CDM-MLB-CLSTA4464603 Cloudy (40%-90%)"/>
    <n v="1"/>
    <s v="20230630T185400"/>
    <d v="1905-07-14T00:00:00"/>
    <s v="03"/>
    <d v="1900-01-25T00:00:00"/>
    <s v="18"/>
    <s v="33"/>
    <s v="0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25T00:00:00"/>
    <n v="48.1"/>
    <s v="18:39:27 UTC"/>
    <n v="5"/>
    <x v="2"/>
    <s v="PNG"/>
    <x v="5"/>
    <x v="2"/>
    <n v="5"/>
    <n v="10"/>
    <x v="0"/>
    <s v="44645L8-9_L1CDM-MLB-CLSTA4464502 Sunny (10%-30%)"/>
    <n v="1"/>
    <s v="20230630T185400"/>
    <d v="1905-07-14T00:00:00"/>
    <s v="03"/>
    <d v="1900-01-24T00:00:00"/>
    <s v="18"/>
    <s v="39"/>
    <s v="2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24T00:00:00"/>
    <n v="47.7"/>
    <s v="18:45:29 UTC"/>
    <n v="5.5"/>
    <x v="2"/>
    <s v="PNG"/>
    <x v="5"/>
    <x v="2"/>
    <n v="14.05"/>
    <n v="20"/>
    <x v="0"/>
    <s v="44644L8-9_L1CDM-MLB-CLSTA4464402 Sunny (10%-30%)"/>
    <n v="1"/>
    <s v="20230630T185400"/>
    <d v="1905-07-14T00:00:00"/>
    <s v="03"/>
    <d v="1900-01-23T00:00:00"/>
    <s v="18"/>
    <s v="45"/>
    <s v="29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24T00:00:00"/>
    <n v="46.7"/>
    <s v="18:45:05 UTC"/>
    <n v="22.6"/>
    <x v="2"/>
    <s v="PNG"/>
    <x v="5"/>
    <x v="2"/>
    <n v="14.05"/>
    <n v="20"/>
    <x v="0"/>
    <s v="44644L8-9_L1CDM-MLB-CLSTA4464402 Sunny (10%-30%)"/>
    <n v="1"/>
    <s v="20230630T185400"/>
    <d v="1905-07-14T00:00:00"/>
    <s v="03"/>
    <d v="1900-01-23T00:00:00"/>
    <s v="18"/>
    <s v="45"/>
    <s v="0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17T00:00:00"/>
    <n v="45"/>
    <s v="18:39:24 UTC"/>
    <n v="92.4"/>
    <x v="2"/>
    <s v="PNG"/>
    <x v="5"/>
    <x v="2"/>
    <n v="92.4"/>
    <n v="100"/>
    <x v="2"/>
    <s v="44637L8-9_L1CDM-MLB-CLSTA4463704 Overcast (100%)"/>
    <n v="1"/>
    <s v="20230630T185400"/>
    <d v="1905-07-14T00:00:00"/>
    <s v="03"/>
    <d v="1900-01-16T00:00:00"/>
    <s v="18"/>
    <s v="39"/>
    <s v="2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10T00:00:00"/>
    <n v="42.3"/>
    <s v="18:33:17 UTC"/>
    <n v="13.4"/>
    <x v="2"/>
    <s v="PNG"/>
    <x v="5"/>
    <x v="2"/>
    <n v="13.4"/>
    <n v="20"/>
    <x v="0"/>
    <s v="44630L8-9_L1CDM-MLB-CLSTA4463002 Sunny (10%-30%)"/>
    <n v="1"/>
    <s v="20230630T185400"/>
    <d v="1905-07-14T00:00:00"/>
    <s v="03"/>
    <d v="1900-01-09T00:00:00"/>
    <s v="18"/>
    <s v="33"/>
    <s v="1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09T00:00:00"/>
    <n v="41.9"/>
    <s v="18:39:31 UTC"/>
    <n v="54.6"/>
    <x v="2"/>
    <s v="PNG"/>
    <x v="5"/>
    <x v="2"/>
    <n v="54.6"/>
    <n v="60"/>
    <x v="1"/>
    <s v="44629L8-9_L1CDM-MLB-CLSTA4462903 Cloudy (40%-90%)"/>
    <n v="1"/>
    <s v="20230630T185400"/>
    <d v="1905-07-14T00:00:00"/>
    <s v="03"/>
    <s v="09"/>
    <s v="18"/>
    <s v="39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08T00:00:00"/>
    <n v="41.5"/>
    <s v="18:45:40 UTC"/>
    <n v="14.6"/>
    <x v="2"/>
    <s v="PNG"/>
    <x v="5"/>
    <x v="2"/>
    <n v="23.15"/>
    <n v="30"/>
    <x v="0"/>
    <s v="44628L8-9_L1CDM-MLB-CLSTA4462802 Sunny (10%-30%)"/>
    <n v="1"/>
    <s v="20230630T185400"/>
    <d v="1905-07-14T00:00:00"/>
    <s v="03"/>
    <s v="08"/>
    <s v="18"/>
    <s v="45"/>
    <s v="4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08T00:00:00"/>
    <n v="40.4"/>
    <s v="18:45:16 UTC"/>
    <n v="31.7"/>
    <x v="2"/>
    <s v="PNG"/>
    <x v="5"/>
    <x v="2"/>
    <n v="23.15"/>
    <n v="30"/>
    <x v="0"/>
    <s v="44628L8-9_L1CDM-MLB-CLSTA4462802 Sunny (10%-30%)"/>
    <n v="1"/>
    <s v="20230630T185400"/>
    <d v="1905-07-14T00:00:00"/>
    <s v="03"/>
    <s v="08"/>
    <s v="18"/>
    <s v="45"/>
    <s v="1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02T00:00:00"/>
    <n v="39.299999999999997"/>
    <s v="18:33:20 UTC"/>
    <n v="51.6"/>
    <x v="2"/>
    <s v="PNG"/>
    <x v="5"/>
    <x v="2"/>
    <n v="51.6"/>
    <n v="60"/>
    <x v="1"/>
    <s v="44622L8-9_L1CDM-MLB-CLSTA4462203 Cloudy (40%-90%)"/>
    <n v="1"/>
    <s v="20230630T185400"/>
    <d v="1905-07-14T00:00:00"/>
    <s v="03"/>
    <s v="02"/>
    <s v="18"/>
    <s v="33"/>
    <s v="2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3-01T00:00:00"/>
    <n v="38.9"/>
    <s v="18:39:31 UTC"/>
    <n v="10"/>
    <x v="2"/>
    <s v="PNG"/>
    <x v="5"/>
    <x v="2"/>
    <n v="10"/>
    <n v="10"/>
    <x v="0"/>
    <s v="44621L8-9_L1CDM-MLB-CLSTA4462102 Sunny (10%-30%)"/>
    <n v="1"/>
    <s v="20230630T185400"/>
    <d v="1905-07-14T00:00:00"/>
    <s v="03"/>
    <s v="01"/>
    <s v="18"/>
    <s v="39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28T00:00:00"/>
    <n v="38.5"/>
    <s v="18:45:42 UTC"/>
    <n v="0.6"/>
    <x v="2"/>
    <s v="PNG"/>
    <x v="5"/>
    <x v="2"/>
    <n v="6.09"/>
    <n v="10"/>
    <x v="0"/>
    <s v="44620L8-9_L1CDM-MLB-CLSTA4462002 Sunny (10%-30%)"/>
    <n v="1"/>
    <s v="20230630T185400"/>
    <d v="1905-07-14T00:00:00"/>
    <s v="02"/>
    <d v="1900-01-27T00:00:00"/>
    <s v="18"/>
    <s v="45"/>
    <s v="4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28T00:00:00"/>
    <n v="37.4"/>
    <s v="18:45:18 UTC"/>
    <n v="11.58"/>
    <x v="2"/>
    <s v="PNG"/>
    <x v="5"/>
    <x v="2"/>
    <n v="6.09"/>
    <n v="10"/>
    <x v="0"/>
    <s v="44620L8-9_L1CDM-MLB-CLSTA4462002 Sunny (10%-30%)"/>
    <n v="1"/>
    <s v="20230630T185400"/>
    <d v="1905-07-14T00:00:00"/>
    <s v="02"/>
    <d v="1900-01-27T00:00:00"/>
    <s v="18"/>
    <s v="45"/>
    <s v="1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22T00:00:00"/>
    <n v="36.4"/>
    <s v="18:33:20 UTC"/>
    <n v="64.099999999999994"/>
    <x v="2"/>
    <s v="PNG"/>
    <x v="5"/>
    <x v="2"/>
    <n v="64.099999999999994"/>
    <n v="70"/>
    <x v="1"/>
    <s v="44614L8-9_L1CDM-MLB-CLSTA4461403 Cloudy (40%-90%)"/>
    <n v="1"/>
    <s v="20230630T185400"/>
    <d v="1905-07-14T00:00:00"/>
    <s v="02"/>
    <d v="1900-01-21T00:00:00"/>
    <s v="18"/>
    <s v="33"/>
    <s v="2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21T00:00:00"/>
    <n v="36"/>
    <s v="18:39:37 UT"/>
    <n v="41.2"/>
    <x v="2"/>
    <s v="PNG"/>
    <x v="5"/>
    <x v="2"/>
    <n v="41.2"/>
    <n v="50"/>
    <x v="1"/>
    <s v="44613L8-9_L1CDM-MLB-CLSTA4461303 Cloudy (40%-90%)"/>
    <n v="1"/>
    <s v="20230630T185400"/>
    <d v="1905-07-14T00:00:00"/>
    <s v="02"/>
    <d v="1900-01-20T00:00:00"/>
    <s v="18"/>
    <s v="39"/>
    <s v="3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20T00:00:00"/>
    <n v="35.700000000000003"/>
    <s v="18:45:42 UTC"/>
    <n v="69.5"/>
    <x v="2"/>
    <s v="PNG"/>
    <x v="5"/>
    <x v="2"/>
    <n v="55.3"/>
    <n v="60"/>
    <x v="1"/>
    <s v="44612L8-9_L1CDM-MLB-CLSTA4461203 Cloudy (40%-90%)"/>
    <n v="1"/>
    <s v="20230630T185400"/>
    <d v="1905-07-14T00:00:00"/>
    <s v="02"/>
    <d v="1900-01-19T00:00:00"/>
    <s v="18"/>
    <s v="45"/>
    <s v="4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20T00:00:00"/>
    <n v="34.6"/>
    <s v="18:45:18 UTC"/>
    <n v="41.1"/>
    <x v="2"/>
    <s v="PNG"/>
    <x v="5"/>
    <x v="2"/>
    <n v="55.3"/>
    <n v="60"/>
    <x v="1"/>
    <s v="44612L8-9_L1CDM-MLB-CLSTA4461203 Cloudy (40%-90%)"/>
    <n v="1"/>
    <s v="20230630T185400"/>
    <d v="1905-07-14T00:00:00"/>
    <s v="02"/>
    <d v="1900-01-19T00:00:00"/>
    <s v="18"/>
    <s v="45"/>
    <s v="1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14T00:00:00"/>
    <n v="33.700000000000003"/>
    <s v="18:33:31 UTC"/>
    <n v="69.099999999999994"/>
    <x v="2"/>
    <s v="PNG"/>
    <x v="5"/>
    <x v="2"/>
    <n v="69.099999999999994"/>
    <n v="70"/>
    <x v="1"/>
    <s v="44606L8-9_L1CDM-MLB-CLSTA4460603 Cloudy (40%-90%)"/>
    <n v="1"/>
    <s v="20230630T185400"/>
    <d v="1905-07-14T00:00:00"/>
    <s v="02"/>
    <d v="1900-01-13T00:00:00"/>
    <s v="18"/>
    <s v="33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13T00:00:00"/>
    <n v="33.4"/>
    <s v="18:39:35 UTC"/>
    <n v="1.2"/>
    <x v="2"/>
    <s v="PNG"/>
    <x v="5"/>
    <x v="2"/>
    <n v="1.2"/>
    <n v="10"/>
    <x v="0"/>
    <s v="44605L8-9_L1CDM-MLB-CLSTA4460502 Sunny (10%-30%)"/>
    <n v="1"/>
    <s v="20230630T185400"/>
    <d v="1905-07-14T00:00:00"/>
    <s v="02"/>
    <d v="1900-01-12T00:00:00"/>
    <s v="18"/>
    <s v="39"/>
    <s v="3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12T00:00:00"/>
    <n v="33.1"/>
    <s v="18:45:53 UTC"/>
    <n v="1.1000000000000001"/>
    <x v="2"/>
    <s v="PNG"/>
    <x v="5"/>
    <x v="2"/>
    <n v="1.35"/>
    <n v="10"/>
    <x v="0"/>
    <s v="44604L8-9_L1CDM-MLB-CLSTA4460402 Sunny (10%-30%)"/>
    <n v="1"/>
    <s v="20230630T185400"/>
    <d v="1905-07-14T00:00:00"/>
    <s v="02"/>
    <d v="1900-01-11T00:00:00"/>
    <s v="18"/>
    <s v="45"/>
    <s v="5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12T00:00:00"/>
    <n v="31.9"/>
    <s v="18:45:30 UTC"/>
    <n v="1.6"/>
    <x v="2"/>
    <s v="PNG"/>
    <x v="5"/>
    <x v="2"/>
    <n v="1.35"/>
    <n v="10"/>
    <x v="0"/>
    <s v="44604L8-9_L1CDM-MLB-CLSTA4460402 Sunny (10%-30%)"/>
    <n v="1"/>
    <s v="20230630T185400"/>
    <d v="1905-07-14T00:00:00"/>
    <s v="02"/>
    <d v="1900-01-11T00:00:00"/>
    <s v="18"/>
    <s v="45"/>
    <s v="3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06T00:00:00"/>
    <n v="31.3"/>
    <s v="18:33:26 UTC"/>
    <n v="3.1"/>
    <x v="2"/>
    <s v="PNG"/>
    <x v="5"/>
    <x v="2"/>
    <n v="3.1"/>
    <n v="10"/>
    <x v="0"/>
    <s v="44598L8-9_L1CDM-MLB-CLSTA4459802 Sunny (10%-30%)"/>
    <n v="1"/>
    <s v="20230630T185400"/>
    <d v="1905-07-14T00:00:00"/>
    <s v="02"/>
    <s v="06"/>
    <s v="18"/>
    <s v="33"/>
    <s v="2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05T00:00:00"/>
    <n v="31"/>
    <s v="18:39:45 UTC"/>
    <n v="15.6"/>
    <x v="2"/>
    <s v="PNG"/>
    <x v="5"/>
    <x v="2"/>
    <n v="15.6"/>
    <n v="20"/>
    <x v="0"/>
    <s v="44597L8-9_L1CDM-MLB-CLSTA4459702 Sunny (10%-30%)"/>
    <n v="1"/>
    <s v="20230630T185400"/>
    <d v="1905-07-14T00:00:00"/>
    <s v="02"/>
    <s v="05"/>
    <s v="18"/>
    <s v="39"/>
    <s v="4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04T00:00:00"/>
    <n v="30.7"/>
    <s v="18:45:48 UTC"/>
    <n v="1.1000000000000001"/>
    <x v="2"/>
    <s v="PNG"/>
    <x v="5"/>
    <x v="2"/>
    <n v="1.4"/>
    <n v="10"/>
    <x v="0"/>
    <s v="44596L8-9_L1CDM-MLB-CLSTA4459602 Sunny (10%-30%)"/>
    <n v="1"/>
    <s v="20230630T185400"/>
    <d v="1905-07-14T00:00:00"/>
    <s v="02"/>
    <s v="04"/>
    <s v="18"/>
    <s v="45"/>
    <s v="4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2-04T00:00:00"/>
    <n v="29.6"/>
    <s v="18:45:24 UTC"/>
    <n v="1.7"/>
    <x v="2"/>
    <s v="PNG"/>
    <x v="5"/>
    <x v="2"/>
    <n v="1.4"/>
    <n v="10"/>
    <x v="0"/>
    <s v="44596L8-9_L1CDM-MLB-CLSTA4459602 Sunny (10%-30%)"/>
    <n v="1"/>
    <s v="20230630T185400"/>
    <d v="1905-07-14T00:00:00"/>
    <s v="02"/>
    <s v="04"/>
    <s v="18"/>
    <s v="45"/>
    <s v="24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29T00:00:00"/>
    <n v="29.2"/>
    <s v="18:33:35 UTC"/>
    <n v="7.8"/>
    <x v="2"/>
    <s v="PNG"/>
    <x v="5"/>
    <x v="2"/>
    <n v="7.8"/>
    <n v="10"/>
    <x v="0"/>
    <s v="44590L8-9_L1CDM-MLB-CLSTA4459002 Sunny (10%-30%)"/>
    <n v="1"/>
    <s v="20230630T185400"/>
    <d v="1905-07-14T00:00:00"/>
    <s v="01"/>
    <d v="1900-01-28T00:00:00"/>
    <s v="18"/>
    <s v="33"/>
    <s v="3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28T00:00:00"/>
    <n v="29"/>
    <s v="18:39:38 UTC"/>
    <n v="2.1"/>
    <x v="2"/>
    <s v="PNG"/>
    <x v="5"/>
    <x v="2"/>
    <n v="2.1"/>
    <n v="10"/>
    <x v="0"/>
    <s v="44589L8-9_L1CDM-MLB-CLSTA4458902 Sunny (10%-30%)"/>
    <n v="1"/>
    <s v="20230630T185400"/>
    <d v="1905-07-14T00:00:00"/>
    <s v="01"/>
    <d v="1900-01-27T00:00:00"/>
    <s v="18"/>
    <s v="39"/>
    <s v="3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27T00:00:00"/>
    <n v="28.7"/>
    <s v="18:45:57 UTC"/>
    <n v="0.4"/>
    <x v="2"/>
    <s v="PNG"/>
    <x v="5"/>
    <x v="2"/>
    <n v="0.85000000000000009"/>
    <n v="10"/>
    <x v="0"/>
    <s v="44588L8-9_L1CDM-MLB-CLSTA4458802 Sunny (10%-30%)"/>
    <n v="1"/>
    <s v="20230630T185400"/>
    <d v="1905-07-14T00:00:00"/>
    <s v="01"/>
    <d v="1900-01-26T00:00:00"/>
    <s v="18"/>
    <s v="45"/>
    <s v="57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27T00:00:00"/>
    <n v="27.5"/>
    <s v="18:45:33 UTC"/>
    <n v="1.3"/>
    <x v="2"/>
    <s v="PNG"/>
    <x v="5"/>
    <x v="2"/>
    <n v="0.85000000000000009"/>
    <n v="10"/>
    <x v="0"/>
    <s v="44588L8-9_L1CDM-MLB-CLSTA4458802 Sunny (10%-30%)"/>
    <n v="1"/>
    <s v="20230630T185400"/>
    <d v="1905-07-14T00:00:00"/>
    <s v="01"/>
    <d v="1900-01-26T00:00:00"/>
    <s v="18"/>
    <s v="45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21T00:00:00"/>
    <n v="27.5"/>
    <s v="18:33:30 UTC"/>
    <n v="22.6"/>
    <x v="2"/>
    <s v="PNG"/>
    <x v="5"/>
    <x v="2"/>
    <n v="22.6"/>
    <n v="30"/>
    <x v="0"/>
    <s v="44582L8-9_L1CDM-MLB-CLSTA4458202 Sunny (10%-30%)"/>
    <n v="1"/>
    <s v="20230630T185400"/>
    <d v="1905-07-14T00:00:00"/>
    <s v="01"/>
    <d v="1900-01-20T00:00:00"/>
    <s v="18"/>
    <s v="33"/>
    <s v="30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20T00:00:00"/>
    <n v="27.3"/>
    <s v="18:39:45 UTC"/>
    <n v="0.6"/>
    <x v="2"/>
    <s v="PNG"/>
    <x v="5"/>
    <x v="2"/>
    <n v="0.6"/>
    <n v="10"/>
    <x v="0"/>
    <s v="44581L8-9_L1CDM-MLB-CLSTA4458102 Sunny (10%-30%)"/>
    <n v="1"/>
    <s v="20230630T185400"/>
    <d v="1905-07-14T00:00:00"/>
    <s v="01"/>
    <d v="1900-01-19T00:00:00"/>
    <s v="18"/>
    <s v="39"/>
    <s v="4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19T00:00:00"/>
    <n v="27.1"/>
    <s v="18:45:52 UTC"/>
    <n v="6.1"/>
    <x v="2"/>
    <s v="PNG"/>
    <x v="5"/>
    <x v="2"/>
    <n v="3.5"/>
    <n v="10"/>
    <x v="0"/>
    <s v="44580L8-9_L1CDM-MLB-CLSTA4458002 Sunny (10%-30%)"/>
    <n v="1"/>
    <s v="20230630T185400"/>
    <d v="1905-07-14T00:00:00"/>
    <s v="01"/>
    <d v="1900-01-18T00:00:00"/>
    <s v="18"/>
    <s v="45"/>
    <s v="5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19T00:00:00"/>
    <n v="25.9"/>
    <s v="18:45:28 UTC"/>
    <n v="0.9"/>
    <x v="2"/>
    <s v="PNG"/>
    <x v="5"/>
    <x v="2"/>
    <n v="3.5"/>
    <n v="10"/>
    <x v="0"/>
    <s v="44580L8-9_L1CDM-MLB-CLSTA4458002 Sunny (10%-30%)"/>
    <n v="1"/>
    <s v="20230630T185400"/>
    <d v="1905-07-14T00:00:00"/>
    <s v="01"/>
    <d v="1900-01-18T00:00:00"/>
    <s v="18"/>
    <s v="45"/>
    <s v="28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13T00:00:00"/>
    <n v="26.2"/>
    <s v="18:33:32 UTC"/>
    <n v="76.3"/>
    <x v="2"/>
    <s v="PNG"/>
    <x v="5"/>
    <x v="2"/>
    <n v="76.3"/>
    <n v="80"/>
    <x v="1"/>
    <s v="44574L8-9_L1CDM-MLB-CLSTA4457403 Cloudy (40%-90%)"/>
    <n v="1"/>
    <s v="20230630T185400"/>
    <d v="1905-07-14T00:00:00"/>
    <s v="01"/>
    <d v="1900-01-12T00:00:00"/>
    <s v="18"/>
    <s v="33"/>
    <s v="32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12T00:00:00"/>
    <n v="26"/>
    <s v="18:39:43 UTC"/>
    <n v="2.8"/>
    <x v="2"/>
    <s v="PNG"/>
    <x v="5"/>
    <x v="2"/>
    <n v="2.8"/>
    <n v="10"/>
    <x v="0"/>
    <s v="44573L8-9_L1CDM-MLB-CLSTA4457302 Sunny (10%-30%)"/>
    <n v="1"/>
    <s v="20230630T185400"/>
    <d v="1905-07-14T00:00:00"/>
    <s v="01"/>
    <d v="1900-01-11T00:00:00"/>
    <s v="18"/>
    <s v="39"/>
    <s v="4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11T00:00:00"/>
    <n v="25.9"/>
    <s v="18:45:55 UTC"/>
    <n v="25.7"/>
    <x v="2"/>
    <s v="PNG"/>
    <x v="5"/>
    <x v="2"/>
    <n v="49"/>
    <n v="50"/>
    <x v="1"/>
    <s v="44572L8-9_L1CDM-MLB-CLSTA4457203 Cloudy (40%-90%)"/>
    <n v="1"/>
    <s v="20230630T185400"/>
    <d v="1905-07-14T00:00:00"/>
    <s v="01"/>
    <d v="1900-01-10T00:00:00"/>
    <s v="18"/>
    <s v="45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11T00:00:00"/>
    <n v="24.7"/>
    <s v="18:45:31 UTC"/>
    <n v="72.3"/>
    <x v="2"/>
    <s v="PNG"/>
    <x v="5"/>
    <x v="2"/>
    <n v="49"/>
    <n v="50"/>
    <x v="1"/>
    <s v="44572L8-9_L1CDM-MLB-CLSTA4457203 Cloudy (40%-90%)"/>
    <n v="1"/>
    <s v="20230630T185400"/>
    <d v="1905-07-14T00:00:00"/>
    <s v="01"/>
    <d v="1900-01-10T00:00:00"/>
    <s v="18"/>
    <s v="45"/>
    <s v="31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05T00:00:00"/>
    <n v="25.3"/>
    <s v="18:33:33 UTC"/>
    <n v="60.4"/>
    <x v="2"/>
    <s v="PNG"/>
    <x v="5"/>
    <x v="2"/>
    <n v="60.4"/>
    <n v="70"/>
    <x v="1"/>
    <s v="44566L8-9_L1CDM-MLB-CLSTA4456603 Cloudy (40%-90%)"/>
    <n v="1"/>
    <s v="20230630T185400"/>
    <d v="1905-07-14T00:00:00"/>
    <s v="01"/>
    <s v="05"/>
    <s v="18"/>
    <s v="33"/>
    <s v="33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04T00:00:00"/>
    <n v="25.2"/>
    <s v="18:39:46 UTC"/>
    <n v="90"/>
    <x v="2"/>
    <s v="PNG"/>
    <x v="5"/>
    <x v="2"/>
    <n v="90"/>
    <n v="90"/>
    <x v="1"/>
    <s v="44565L8-9_L1CDM-MLB-CLSTA4456503 Cloudy (40%-90%)"/>
    <n v="1"/>
    <s v="20230630T185400"/>
    <d v="1905-07-14T00:00:00"/>
    <s v="01"/>
    <s v="04"/>
    <s v="18"/>
    <s v="39"/>
    <s v="46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03T00:00:00"/>
    <n v="25.2"/>
    <s v="18:45:55 UTC"/>
    <n v="100"/>
    <x v="2"/>
    <s v="PNG"/>
    <x v="5"/>
    <x v="2"/>
    <n v="96.15"/>
    <n v="100"/>
    <x v="2"/>
    <s v="44564L8-9_L1CDM-MLB-CLSTA4456404 Overcast (100%)"/>
    <n v="1"/>
    <s v="20230630T185400"/>
    <d v="1905-07-14T00:00:00"/>
    <s v="01"/>
    <s v="03"/>
    <s v="18"/>
    <s v="45"/>
    <s v="55"/>
    <s v="CLS_TA_2500X1254px_44m_L8-9_L1"/>
    <s v="2A_MSIL1C_S2_CD_CLS_AC_20230627T222622_TRUE_60HTE_020CC"/>
    <s v="S2A_MSIL1C_TA_20230630T185400_10SFH_0CC"/>
  </r>
  <r>
    <m/>
    <x v="1"/>
    <x v="1"/>
    <s v="-39.08425, 120.04675 | Zoom: 12"/>
    <b v="1"/>
    <s v="United States"/>
    <x v="6"/>
    <s v="TA"/>
    <d v="2022-01-03T00:00:00"/>
    <n v="23.9"/>
    <s v="18:45:31 UTC"/>
    <n v="92.3"/>
    <x v="2"/>
    <s v="PNG"/>
    <x v="5"/>
    <x v="2"/>
    <n v="96.15"/>
    <n v="100"/>
    <x v="2"/>
    <s v="44564L8-9_L1CDM-MLB-CLSTA4456404 Overcast (100%)"/>
    <n v="1"/>
    <s v="20230630T185400"/>
    <d v="1905-07-14T00:00:00"/>
    <s v="01"/>
    <s v="03"/>
    <s v="18"/>
    <s v="45"/>
    <s v="31"/>
    <s v="CLS_TA_2500X1254px_44m_L8-9_L1"/>
    <s v="2A_MSIL1C_S2_CD_CLS_AC_20230627T222622_TRUE_60HTE_020CC"/>
    <s v="S2A_MSIL1C_TA_20230630T185400_10SFH_0CC"/>
  </r>
  <r>
    <m/>
    <x v="2"/>
    <x v="2"/>
    <m/>
    <m/>
    <m/>
    <x v="8"/>
    <m/>
    <m/>
    <m/>
    <m/>
    <m/>
    <x v="5"/>
    <m/>
    <x v="6"/>
    <x v="3"/>
    <m/>
    <m/>
    <x v="4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2">
  <r>
    <x v="0"/>
    <x v="0"/>
    <s v="-36.84, 174.76 | Zoom:14"/>
    <b v="1"/>
    <s v="New Zealand"/>
    <x v="0"/>
    <s v="AC"/>
    <d v="2023-06-27T00:00:00"/>
    <s v="60HTE"/>
    <s v="22:26:22 UTC"/>
    <n v="14.8"/>
    <s v="1450X643px"/>
    <s v="PNG"/>
    <s v="10m"/>
    <x v="0"/>
    <n v="11.600000000000001"/>
    <n v="20"/>
    <x v="0"/>
    <s v="45104S2A_MSIL1CCDM-MLB-GANAC4510402 Sunny (10%-30%)"/>
    <n v="1"/>
    <s v="20230627T222622"/>
    <n v="2023"/>
    <s v="06"/>
    <n v="27"/>
    <s v="22"/>
    <s v="26"/>
    <s v="22"/>
    <x v="0"/>
    <s v="2A_MSIL1C_S2_CD_CLS_AC_20230627T222622_TRUE_60HTE_020CC"/>
    <s v="S2A_MSIL1C_AC_20230627T222622_60HTE_14.8CC"/>
  </r>
  <r>
    <x v="0"/>
    <x v="0"/>
    <s v="-36.84, 174.76 | Zoom:14"/>
    <b v="1"/>
    <s v="New Zealand"/>
    <x v="0"/>
    <s v="AC"/>
    <d v="2023-06-27T00:00:00"/>
    <s v="60HUE"/>
    <s v="22:26:18 UTC"/>
    <n v="8.4"/>
    <s v="1450X643px"/>
    <s v="PNG"/>
    <s v="10m"/>
    <x v="0"/>
    <n v="11.600000000000001"/>
    <n v="20"/>
    <x v="0"/>
    <s v="45104S2A_MSIL1CCDM-MLB-GANAC4510402 Sunny (10%-30%)"/>
    <n v="0"/>
    <s v="20230627T222618"/>
    <n v="2023"/>
    <s v="06"/>
    <n v="27"/>
    <s v="22"/>
    <s v="26"/>
    <s v="18"/>
    <x v="0"/>
    <s v="2A_MSIL1C_S2_CD_CLS_AC_20230627T222622_TRUE_60HTE_020CC"/>
    <s v="S2A_MSIL1C_AC_20230627T222618_60HUE_8.4CC"/>
  </r>
  <r>
    <x v="0"/>
    <x v="0"/>
    <s v="-36.84, 174.76 | Zoom:14"/>
    <b v="1"/>
    <s v="New Zealand"/>
    <x v="0"/>
    <s v="AC"/>
    <d v="2023-06-22T00:00:00"/>
    <s v="60HTE"/>
    <s v="22:26:20 UTC"/>
    <n v="45.2"/>
    <s v="1450X643px"/>
    <s v="PNG"/>
    <s v="10m"/>
    <x v="0"/>
    <n v="63.7"/>
    <n v="70"/>
    <x v="1"/>
    <s v="45099S2A_MSIL1CCDM-MLB-GANAC4509903 Cloudy (40%-90%)"/>
    <n v="1"/>
    <s v="20230622T222620"/>
    <n v="2023"/>
    <s v="06"/>
    <n v="22"/>
    <s v="22"/>
    <s v="26"/>
    <s v="20"/>
    <x v="0"/>
    <s v="2A_MSIL1C_S2_CD_CLS_AC_20230627T222622_TRUE_60HTE_020CC"/>
    <s v="S2A_MSIL1C_AC_20230622T222620_60HTE_45.2CC"/>
  </r>
  <r>
    <x v="0"/>
    <x v="0"/>
    <s v="-36.84, 174.76 | Zoom:14"/>
    <b v="1"/>
    <s v="New Zealand"/>
    <x v="0"/>
    <s v="AC"/>
    <d v="2023-06-22T00:00:00"/>
    <s v="60HUE"/>
    <s v="22:26:17 UTC"/>
    <n v="82.2"/>
    <s v="1450X643px"/>
    <s v="PNG"/>
    <s v="10m"/>
    <x v="0"/>
    <n v="63.7"/>
    <n v="70"/>
    <x v="1"/>
    <s v="45099S2A_MSIL1CCDM-MLB-GANAC4509903 Cloudy (40%-90%)"/>
    <n v="0"/>
    <s v="20230622T222617"/>
    <n v="2023"/>
    <s v="06"/>
    <n v="22"/>
    <s v="22"/>
    <s v="26"/>
    <s v="17"/>
    <x v="0"/>
    <s v="2A_MSIL1C_S2_CD_CLS_AC_20230627T222622_TRUE_60HTE_020CC"/>
    <s v="S2A_MSIL1C_AC_20230622T222617_60HUE_82.2CC"/>
  </r>
  <r>
    <x v="0"/>
    <x v="0"/>
    <s v="-36.84, 174.76 | Zoom:14"/>
    <b v="1"/>
    <s v="New Zealand"/>
    <x v="0"/>
    <s v="AC"/>
    <d v="2023-06-17T00:00:00"/>
    <s v="60HTE"/>
    <s v="22:26:22 UTC"/>
    <n v="10.5"/>
    <s v="1450X643px"/>
    <s v="PNG"/>
    <s v="10m"/>
    <x v="0"/>
    <n v="45.3"/>
    <n v="50"/>
    <x v="1"/>
    <s v="45094S2A_MSIL1CCDM-MLB-GANAC4509403 Cloudy (40%-90%)"/>
    <n v="1"/>
    <s v="20230617T222622"/>
    <n v="2023"/>
    <s v="06"/>
    <n v="17"/>
    <s v="22"/>
    <s v="26"/>
    <s v="22"/>
    <x v="0"/>
    <s v="2A_MSIL1C_S2_CD_CLS_AC_20230627T222622_TRUE_60HTE_020CC"/>
    <s v="S2A_MSIL1C_AC_20230617T222622_60HTE_10.5CC"/>
  </r>
  <r>
    <x v="0"/>
    <x v="0"/>
    <s v="-36.84, 174.76 | Zoom:14"/>
    <b v="1"/>
    <s v="New Zealand"/>
    <x v="0"/>
    <s v="AC"/>
    <d v="2023-06-17T00:00:00"/>
    <s v="60HUE"/>
    <s v="22:26:18 UTC"/>
    <n v="80.099999999999994"/>
    <s v="1450X643px"/>
    <s v="PNG"/>
    <s v="10m"/>
    <x v="0"/>
    <n v="45.3"/>
    <n v="50"/>
    <x v="1"/>
    <s v="45094S2A_MSIL1CCDM-MLB-GANAC4509403 Cloudy (40%-90%)"/>
    <n v="0"/>
    <s v="20230617T222618"/>
    <n v="2023"/>
    <s v="06"/>
    <n v="17"/>
    <s v="22"/>
    <s v="26"/>
    <s v="18"/>
    <x v="0"/>
    <s v="2A_MSIL1C_S2_CD_CLS_AC_20230627T222622_TRUE_60HTE_020CC"/>
    <s v="S2A_MSIL1C_AC_20230617T222618_60HUE_80.1CC"/>
  </r>
  <r>
    <x v="0"/>
    <x v="0"/>
    <s v="-36.84, 174.76 | Zoom:14"/>
    <b v="1"/>
    <s v="New Zealand"/>
    <x v="0"/>
    <s v="AC"/>
    <d v="2023-06-12T00:00:00"/>
    <s v="60HTE"/>
    <s v="22:26:21 UTC"/>
    <n v="13.6"/>
    <s v="1450X643px"/>
    <s v="PNG"/>
    <s v="10m"/>
    <x v="0"/>
    <n v="6.8"/>
    <n v="10"/>
    <x v="0"/>
    <s v="45089S2A_MSIL1CCDM-MLB-GANAC4508902 Sunny (10%-30%)"/>
    <n v="1"/>
    <s v="20230612T222621"/>
    <n v="2023"/>
    <s v="06"/>
    <n v="12"/>
    <s v="22"/>
    <s v="26"/>
    <s v="21"/>
    <x v="0"/>
    <s v="2A_MSIL1C_S2_CD_CLS_AC_20230627T222622_TRUE_60HTE_020CC"/>
    <s v="S2A_MSIL1C_AC_20230612T222621_60HTE_13.6CC"/>
  </r>
  <r>
    <x v="0"/>
    <x v="0"/>
    <s v="-36.84, 174.76 | Zoom:14"/>
    <b v="1"/>
    <s v="New Zealand"/>
    <x v="0"/>
    <s v="AC"/>
    <d v="2023-06-12T00:00:00"/>
    <s v="60HUE"/>
    <s v="22:26:18 UTC"/>
    <n v="0"/>
    <s v="1450X643px"/>
    <s v="PNG"/>
    <s v="10m"/>
    <x v="0"/>
    <n v="6.8"/>
    <n v="10"/>
    <x v="0"/>
    <s v="45089S2A_MSIL1CCDM-MLB-GANAC4508902 Sunny (10%-30%)"/>
    <n v="0"/>
    <s v="20230612T222618"/>
    <n v="2023"/>
    <s v="06"/>
    <n v="12"/>
    <s v="22"/>
    <s v="26"/>
    <s v="18"/>
    <x v="0"/>
    <s v="2A_MSIL1C_S2_CD_CLS_AC_20230627T222622_TRUE_60HTE_020CC"/>
    <s v="S2A_MSIL1C_AC_20230612T222618_60HUE_0CC"/>
  </r>
  <r>
    <x v="0"/>
    <x v="0"/>
    <s v="-36.84, 174.76 | Zoom:14"/>
    <b v="1"/>
    <s v="New Zealand"/>
    <x v="0"/>
    <s v="AC"/>
    <d v="2023-06-07T00:00:00"/>
    <s v="60HTE"/>
    <s v="22:26:22 UTC"/>
    <n v="0"/>
    <s v="1450X643px"/>
    <s v="PNG"/>
    <s v="10m"/>
    <x v="0"/>
    <n v="4"/>
    <n v="10"/>
    <x v="0"/>
    <s v="45084S2A_MSIL1CCDM-MLB-GANAC4508402 Sunny (10%-30%)"/>
    <n v="1"/>
    <s v="20230607T222622"/>
    <n v="2023"/>
    <s v="06"/>
    <s v="07"/>
    <s v="22"/>
    <s v="26"/>
    <s v="22"/>
    <x v="0"/>
    <s v="2A_MSIL1C_S2_CD_CLS_AC_20230627T222622_TRUE_60HTE_020CC"/>
    <s v="S2A_MSIL1C_AC_20230607T222622_60HTE_0CC"/>
  </r>
  <r>
    <x v="0"/>
    <x v="0"/>
    <s v="-36.84, 174.76 | Zoom:14"/>
    <b v="1"/>
    <s v="New Zealand"/>
    <x v="0"/>
    <s v="AC"/>
    <d v="2023-06-07T00:00:00"/>
    <s v="60HUE"/>
    <s v="22:26:18 UTC"/>
    <n v="8"/>
    <s v="1450X643px"/>
    <s v="PNG"/>
    <s v="10m"/>
    <x v="0"/>
    <n v="4"/>
    <n v="10"/>
    <x v="0"/>
    <s v="45084S2A_MSIL1CCDM-MLB-GANAC4508402 Sunny (10%-30%)"/>
    <n v="0"/>
    <s v="20230607T222618"/>
    <n v="2023"/>
    <s v="06"/>
    <s v="07"/>
    <s v="22"/>
    <s v="26"/>
    <s v="18"/>
    <x v="0"/>
    <s v="2A_MSIL1C_S2_CD_CLS_AC_20230627T222622_TRUE_60HTE_020CC"/>
    <s v="S2A_MSIL1C_AC_20230607T222618_60HUE_8CC"/>
  </r>
  <r>
    <x v="0"/>
    <x v="0"/>
    <s v="-36.84, 174.76 | Zoom:14"/>
    <b v="1"/>
    <s v="New Zealand"/>
    <x v="0"/>
    <s v="AC"/>
    <d v="2023-06-02T00:00:00"/>
    <s v="60HTE"/>
    <s v="22:26:21 UTC"/>
    <n v="8.1999999999999993"/>
    <s v="1450X643px"/>
    <s v="PNG"/>
    <s v="10m"/>
    <x v="0"/>
    <n v="4.8499999999999996"/>
    <n v="10"/>
    <x v="0"/>
    <s v="45079S2A_MSIL1CCDM-MLB-GANAC4507902 Sunny (10%-30%)"/>
    <n v="1"/>
    <s v="20230602T222621"/>
    <n v="2023"/>
    <s v="06"/>
    <s v="02"/>
    <s v="22"/>
    <s v="26"/>
    <s v="21"/>
    <x v="0"/>
    <s v="2A_MSIL1C_S2_CD_CLS_AC_20230627T222622_TRUE_60HTE_020CC"/>
    <s v="S2A_MSIL1C_AC_20230602T222621_60HTE_8.2CC"/>
  </r>
  <r>
    <x v="0"/>
    <x v="0"/>
    <s v="-36.84, 174.76 | Zoom:14"/>
    <b v="1"/>
    <s v="New Zealand"/>
    <x v="0"/>
    <s v="AC"/>
    <d v="2023-06-02T00:00:00"/>
    <s v="60HUE"/>
    <s v="22:26:17 UTC"/>
    <n v="1.5"/>
    <s v="1450X643px"/>
    <s v="PNG"/>
    <s v="10m"/>
    <x v="0"/>
    <n v="4.8499999999999996"/>
    <n v="10"/>
    <x v="0"/>
    <s v="45079S2A_MSIL1CCDM-MLB-GANAC4507902 Sunny (10%-30%)"/>
    <n v="0"/>
    <s v="20230602T222617"/>
    <n v="2023"/>
    <s v="06"/>
    <s v="02"/>
    <s v="22"/>
    <s v="26"/>
    <s v="17"/>
    <x v="0"/>
    <s v="2A_MSIL1C_S2_CD_CLS_AC_20230627T222622_TRUE_60HTE_020CC"/>
    <s v="S2A_MSIL1C_AC_20230602T222617_60HUE_1.5CC"/>
  </r>
  <r>
    <x v="0"/>
    <x v="0"/>
    <s v="-36.84, 174.76 | Zoom:14"/>
    <b v="1"/>
    <s v="New Zealand"/>
    <x v="0"/>
    <s v="AC"/>
    <d v="2023-05-28T00:00:00"/>
    <s v="60HTE"/>
    <s v="22:26:21 UTC"/>
    <n v="57.1"/>
    <s v="1450X643px"/>
    <s v="PNG"/>
    <s v="10m"/>
    <x v="0"/>
    <n v="78.55"/>
    <n v="80"/>
    <x v="1"/>
    <s v="45074S2A_MSIL1CCDM-MLB-GANAC4507403 Cloudy (40%-90%)"/>
    <n v="1"/>
    <s v="20230528T222621"/>
    <n v="2023"/>
    <s v="05"/>
    <n v="28"/>
    <s v="22"/>
    <s v="26"/>
    <s v="21"/>
    <x v="0"/>
    <s v="2A_MSIL1C_S2_CD_CLS_AC_20230627T222622_TRUE_60HTE_020CC"/>
    <s v="S2A_MSIL1C_AC_20230528T222621_60HTE_57.1CC"/>
  </r>
  <r>
    <x v="0"/>
    <x v="0"/>
    <s v="-36.84, 174.76 | Zoom:14"/>
    <b v="1"/>
    <s v="New Zealand"/>
    <x v="0"/>
    <s v="AC"/>
    <d v="2023-05-28T00:00:00"/>
    <s v="60HUE"/>
    <s v="22:26:18 UTC"/>
    <n v="100"/>
    <s v="1450X643px"/>
    <s v="PNG"/>
    <s v="10m"/>
    <x v="0"/>
    <n v="78.55"/>
    <n v="80"/>
    <x v="1"/>
    <s v="45074S2A_MSIL1CCDM-MLB-GANAC4507403 Cloudy (40%-90%)"/>
    <n v="0"/>
    <s v="20230528T222618"/>
    <n v="2023"/>
    <s v="05"/>
    <n v="28"/>
    <s v="22"/>
    <s v="26"/>
    <s v="18"/>
    <x v="0"/>
    <s v="2A_MSIL1C_S2_CD_CLS_AC_20230627T222622_TRUE_60HTE_020CC"/>
    <s v="S2A_MSIL1C_AC_20230528T222618_60HUE_100CC"/>
  </r>
  <r>
    <x v="0"/>
    <x v="0"/>
    <s v="-36.84, 174.76 | Zoom:14"/>
    <b v="1"/>
    <s v="New Zealand"/>
    <x v="0"/>
    <s v="AC"/>
    <d v="2023-05-23T00:00:00"/>
    <s v="60HTE"/>
    <s v="22:26:20 UTC"/>
    <n v="29.6"/>
    <s v="1450X643px"/>
    <s v="PNG"/>
    <s v="10m"/>
    <x v="0"/>
    <n v="16.95"/>
    <n v="20"/>
    <x v="0"/>
    <s v="45069S2A_MSIL1CCDM-MLB-GANAC4506902 Sunny (10%-30%)"/>
    <n v="1"/>
    <s v="20230523T222620"/>
    <n v="2023"/>
    <s v="05"/>
    <n v="23"/>
    <s v="22"/>
    <s v="26"/>
    <s v="20"/>
    <x v="0"/>
    <s v="2A_MSIL1C_S2_CD_CLS_AC_20230627T222622_TRUE_60HTE_020CC"/>
    <s v="S2A_MSIL1C_AC_20230523T222620_60HTE_29.6CC"/>
  </r>
  <r>
    <x v="0"/>
    <x v="0"/>
    <s v="-36.84, 174.76 | Zoom:14"/>
    <b v="1"/>
    <s v="New Zealand"/>
    <x v="0"/>
    <s v="AC"/>
    <d v="2023-05-23T00:00:00"/>
    <s v="60HUE"/>
    <s v="22:26:17 UTC"/>
    <n v="4.3"/>
    <s v="1450X643px"/>
    <s v="PNG"/>
    <s v="10m"/>
    <x v="0"/>
    <n v="16.95"/>
    <n v="20"/>
    <x v="0"/>
    <s v="45069S2A_MSIL1CCDM-MLB-GANAC4506902 Sunny (10%-30%)"/>
    <n v="0"/>
    <s v="20230523T222617"/>
    <n v="2023"/>
    <s v="05"/>
    <n v="23"/>
    <s v="22"/>
    <s v="26"/>
    <s v="17"/>
    <x v="0"/>
    <s v="2A_MSIL1C_S2_CD_CLS_AC_20230627T222622_TRUE_60HTE_020CC"/>
    <s v="S2A_MSIL1C_AC_20230523T222617_60HUE_4.3CC"/>
  </r>
  <r>
    <x v="0"/>
    <x v="0"/>
    <s v="-36.84, 174.76 | Zoom:14"/>
    <b v="1"/>
    <s v="New Zealand"/>
    <x v="0"/>
    <s v="AC"/>
    <d v="2023-05-18T00:00:00"/>
    <s v="60HTE"/>
    <s v="22:26:22 UTC"/>
    <n v="34.9"/>
    <s v="1450X643px"/>
    <s v="PNG"/>
    <s v="10m"/>
    <x v="0"/>
    <n v="31.75"/>
    <n v="40"/>
    <x v="1"/>
    <s v="45064S2A_MSIL1CCDM-MLB-GANAC4506403 Cloudy (40%-90%)"/>
    <n v="1"/>
    <s v="20230518T222622"/>
    <n v="2023"/>
    <s v="05"/>
    <n v="18"/>
    <s v="22"/>
    <s v="26"/>
    <s v="22"/>
    <x v="0"/>
    <s v="2A_MSIL1C_S2_CD_CLS_AC_20230627T222622_TRUE_60HTE_020CC"/>
    <s v="S2A_MSIL1C_AC_20230518T222622_60HTE_34.9CC"/>
  </r>
  <r>
    <x v="0"/>
    <x v="0"/>
    <s v="-36.84, 174.76 | Zoom:14"/>
    <b v="1"/>
    <s v="New Zealand"/>
    <x v="0"/>
    <s v="AC"/>
    <d v="2023-05-18T00:00:00"/>
    <s v="60HUE"/>
    <s v="22:26:18 UTC"/>
    <n v="28.6"/>
    <s v="1450X643px"/>
    <s v="PNG"/>
    <s v="10m"/>
    <x v="0"/>
    <n v="31.75"/>
    <n v="40"/>
    <x v="1"/>
    <s v="45064S2A_MSIL1CCDM-MLB-GANAC4506403 Cloudy (40%-90%)"/>
    <n v="0"/>
    <s v="20230518T222618"/>
    <n v="2023"/>
    <s v="05"/>
    <n v="18"/>
    <s v="22"/>
    <s v="26"/>
    <s v="18"/>
    <x v="0"/>
    <s v="2A_MSIL1C_S2_CD_CLS_AC_20230627T222622_TRUE_60HTE_020CC"/>
    <s v="S2A_MSIL1C_AC_20230518T222618_60HUE_28.6CC"/>
  </r>
  <r>
    <x v="0"/>
    <x v="0"/>
    <s v="-36.84, 174.76 | Zoom:14"/>
    <b v="1"/>
    <s v="New Zealand"/>
    <x v="0"/>
    <s v="AC"/>
    <d v="2023-05-13T00:00:00"/>
    <s v="60HTE"/>
    <s v="22:26:17 UTC"/>
    <n v="8.6"/>
    <s v="1450X643px"/>
    <s v="PNG"/>
    <s v="10m"/>
    <x v="0"/>
    <n v="6.85"/>
    <n v="10"/>
    <x v="0"/>
    <s v="45059S2A_MSIL1CCDM-MLB-GANAC4505902 Sunny (10%-30%)"/>
    <n v="1"/>
    <s v="20230513T222617"/>
    <n v="2023"/>
    <s v="05"/>
    <n v="13"/>
    <s v="22"/>
    <s v="26"/>
    <s v="17"/>
    <x v="0"/>
    <s v="2A_MSIL1C_S2_CD_CLS_AC_20230627T222622_TRUE_60HTE_020CC"/>
    <s v="S2A_MSIL1C_AC_20230513T222617_60HTE_8.6CC"/>
  </r>
  <r>
    <x v="0"/>
    <x v="0"/>
    <s v="-36.84, 174.76 | Zoom:14"/>
    <b v="1"/>
    <s v="New Zealand"/>
    <x v="0"/>
    <s v="AC"/>
    <d v="2023-05-13T00:00:00"/>
    <s v="60HUE"/>
    <s v="22:26:14 UTC"/>
    <n v="5.0999999999999996"/>
    <s v="1450X643px"/>
    <s v="PNG"/>
    <s v="10m"/>
    <x v="0"/>
    <n v="6.85"/>
    <n v="10"/>
    <x v="0"/>
    <s v="45059S2A_MSIL1CCDM-MLB-GANAC4505902 Sunny (10%-30%)"/>
    <n v="0"/>
    <s v="20230513T222614"/>
    <n v="2023"/>
    <s v="05"/>
    <n v="13"/>
    <s v="22"/>
    <s v="26"/>
    <s v="14"/>
    <x v="0"/>
    <s v="2A_MSIL1C_S2_CD_CLS_AC_20230627T222622_TRUE_60HTE_020CC"/>
    <s v="S2A_MSIL1C_AC_20230513T222614_60HUE_5.1CC"/>
  </r>
  <r>
    <x v="0"/>
    <x v="0"/>
    <s v="-36.84, 174.76 | Zoom:14"/>
    <b v="1"/>
    <s v="New Zealand"/>
    <x v="0"/>
    <s v="AC"/>
    <d v="2023-05-08T00:00:00"/>
    <s v="60HTE"/>
    <s v="22:26:20 UTC"/>
    <n v="100"/>
    <s v="1450X643px"/>
    <s v="PNG"/>
    <s v="10m"/>
    <x v="0"/>
    <n v="100"/>
    <n v="100"/>
    <x v="2"/>
    <s v="45054S2A_MSIL1CCDM-MLB-GANAC4505404 Overcast (100%)"/>
    <n v="1"/>
    <s v="20230508T222620"/>
    <n v="2023"/>
    <s v="05"/>
    <s v="08"/>
    <s v="22"/>
    <s v="26"/>
    <s v="20"/>
    <x v="0"/>
    <s v="2A_MSIL1C_S2_CD_CLS_AC_20230627T222622_TRUE_60HTE_020CC"/>
    <s v="S2A_MSIL1C_AC_20230508T222620_60HTE_100CC"/>
  </r>
  <r>
    <x v="0"/>
    <x v="0"/>
    <s v="-36.84, 174.76 | Zoom:14"/>
    <b v="1"/>
    <s v="New Zealand"/>
    <x v="0"/>
    <s v="AC"/>
    <d v="2023-05-08T00:00:00"/>
    <s v="60HUE"/>
    <s v="22:26:16 UTC"/>
    <n v="100"/>
    <s v="1450X643px"/>
    <s v="PNG"/>
    <s v="10m"/>
    <x v="0"/>
    <n v="100"/>
    <n v="100"/>
    <x v="2"/>
    <s v="45054S2A_MSIL1CCDM-MLB-GANAC4505404 Overcast (100%)"/>
    <n v="0"/>
    <s v="20230508T222616"/>
    <n v="2023"/>
    <s v="05"/>
    <s v="08"/>
    <s v="22"/>
    <s v="26"/>
    <s v="16"/>
    <x v="0"/>
    <s v="2A_MSIL1C_S2_CD_CLS_AC_20230627T222622_TRUE_60HTE_020CC"/>
    <s v="S2A_MSIL1C_AC_20230508T222616_60HUE_100CC"/>
  </r>
  <r>
    <x v="0"/>
    <x v="0"/>
    <s v="-36.84, 174.76 | Zoom:14"/>
    <b v="1"/>
    <s v="New Zealand"/>
    <x v="0"/>
    <s v="AC"/>
    <d v="2023-05-03T00:00:00"/>
    <s v="60HTE"/>
    <s v="22:26:17 UTC"/>
    <n v="100"/>
    <s v="1450X643px"/>
    <s v="PNG"/>
    <s v="10m"/>
    <x v="0"/>
    <n v="100"/>
    <n v="100"/>
    <x v="2"/>
    <s v="45049S2A_MSIL1CCDM-MLB-GANAC4504904 Overcast (100%)"/>
    <n v="1"/>
    <s v="20230503T222617"/>
    <n v="2023"/>
    <s v="05"/>
    <s v="03"/>
    <s v="22"/>
    <s v="26"/>
    <s v="17"/>
    <x v="0"/>
    <s v="2A_MSIL1C_S2_CD_CLS_AC_20230627T222622_TRUE_60HTE_020CC"/>
    <s v="S2A_MSIL1C_AC_20230503T222617_60HTE_100CC"/>
  </r>
  <r>
    <x v="0"/>
    <x v="0"/>
    <s v="-36.84, 174.76 | Zoom:14"/>
    <b v="1"/>
    <s v="New Zealand"/>
    <x v="0"/>
    <s v="AC"/>
    <d v="2023-05-03T00:00:00"/>
    <s v="60HUE"/>
    <s v="22:26:14 UTC"/>
    <n v="100"/>
    <s v="1450X643px"/>
    <s v="PNG"/>
    <s v="10m"/>
    <x v="0"/>
    <n v="100"/>
    <n v="100"/>
    <x v="2"/>
    <s v="45049S2A_MSIL1CCDM-MLB-GANAC4504904 Overcast (100%)"/>
    <n v="0"/>
    <s v="20230503T222614"/>
    <n v="2023"/>
    <s v="05"/>
    <s v="03"/>
    <s v="22"/>
    <s v="26"/>
    <s v="14"/>
    <x v="0"/>
    <s v="2A_MSIL1C_S2_CD_CLS_AC_20230627T222622_TRUE_60HTE_020CC"/>
    <s v="S2A_MSIL1C_AC_20230503T222614_60HUE_100CC"/>
  </r>
  <r>
    <x v="0"/>
    <x v="0"/>
    <s v="-36.84, 174.76 | Zoom:14"/>
    <b v="1"/>
    <s v="New Zealand"/>
    <x v="0"/>
    <s v="AC"/>
    <d v="2023-04-28T00:00:00"/>
    <s v="60HTE"/>
    <s v="22:26:19 UTC"/>
    <n v="100"/>
    <s v="1450X643px"/>
    <s v="PNG"/>
    <s v="10m"/>
    <x v="0"/>
    <n v="99.9"/>
    <n v="100"/>
    <x v="2"/>
    <s v="45044S2A_MSIL1CCDM-MLB-GANAC4504404 Overcast (100%)"/>
    <n v="1"/>
    <s v="20230428T222619"/>
    <n v="2023"/>
    <s v="04"/>
    <n v="28"/>
    <s v="22"/>
    <s v="26"/>
    <s v="19"/>
    <x v="0"/>
    <s v="2A_MSIL1C_S2_CD_CLS_AC_20230627T222622_TRUE_60HTE_020CC"/>
    <s v="S2A_MSIL1C_AC_20230428T222619_60HTE_100CC"/>
  </r>
  <r>
    <x v="0"/>
    <x v="0"/>
    <s v="-36.84, 174.76 | Zoom:14"/>
    <b v="1"/>
    <s v="New Zealand"/>
    <x v="0"/>
    <s v="AC"/>
    <d v="2023-04-28T00:00:00"/>
    <s v="60HUE"/>
    <s v="22:26:15 UTC"/>
    <n v="99.8"/>
    <s v="1450X643px"/>
    <s v="PNG"/>
    <s v="10m"/>
    <x v="0"/>
    <n v="99.9"/>
    <n v="100"/>
    <x v="2"/>
    <s v="45044S2A_MSIL1CCDM-MLB-GANAC4504404 Overcast (100%)"/>
    <n v="0"/>
    <s v="20230428T222615"/>
    <n v="2023"/>
    <s v="04"/>
    <n v="28"/>
    <s v="22"/>
    <s v="26"/>
    <s v="15"/>
    <x v="0"/>
    <s v="2A_MSIL1C_S2_CD_CLS_AC_20230627T222622_TRUE_60HTE_020CC"/>
    <s v="S2A_MSIL1C_AC_20230428T222615_60HUE_99.8CC"/>
  </r>
  <r>
    <x v="0"/>
    <x v="0"/>
    <s v="-36.84, 174.76 | Zoom:14"/>
    <b v="1"/>
    <s v="New Zealand"/>
    <x v="0"/>
    <s v="AC"/>
    <d v="2023-04-23T00:00:00"/>
    <s v="60HTE"/>
    <s v="22:26:16 UTC"/>
    <n v="13"/>
    <s v="1450X643px"/>
    <s v="PNG"/>
    <s v="10m"/>
    <x v="0"/>
    <n v="10"/>
    <n v="10"/>
    <x v="0"/>
    <s v="45039S2A_MSIL1CCDM-MLB-GANAC4503902 Sunny (10%-30%)"/>
    <n v="1"/>
    <s v="20230423T222616"/>
    <n v="2023"/>
    <s v="04"/>
    <n v="23"/>
    <s v="22"/>
    <s v="26"/>
    <s v="16"/>
    <x v="0"/>
    <s v="2A_MSIL1C_S2_CD_CLS_AC_20230627T222622_TRUE_60HTE_020CC"/>
    <s v="S2A_MSIL1C_AC_20230423T222616_60HTE_13CC"/>
  </r>
  <r>
    <x v="0"/>
    <x v="0"/>
    <s v="-36.84, 174.76 | Zoom:14"/>
    <b v="1"/>
    <s v="New Zealand"/>
    <x v="0"/>
    <s v="AC"/>
    <d v="2023-04-23T00:00:00"/>
    <s v="60HUE"/>
    <s v="22:26:13 UTC"/>
    <n v="7"/>
    <s v="1450X643px"/>
    <s v="PNG"/>
    <s v="10m"/>
    <x v="0"/>
    <n v="10"/>
    <n v="10"/>
    <x v="0"/>
    <s v="45039S2A_MSIL1CCDM-MLB-GANAC4503902 Sunny (10%-30%)"/>
    <n v="0"/>
    <s v="20230423T222613"/>
    <n v="2023"/>
    <s v="04"/>
    <n v="23"/>
    <s v="22"/>
    <s v="26"/>
    <s v="13"/>
    <x v="0"/>
    <s v="2A_MSIL1C_S2_CD_CLS_AC_20230627T222622_TRUE_60HTE_020CC"/>
    <s v="S2A_MSIL1C_AC_20230423T222613_60HUE_7CC"/>
  </r>
  <r>
    <x v="0"/>
    <x v="0"/>
    <s v="-36.84, 174.76 | Zoom:14"/>
    <b v="1"/>
    <s v="New Zealand"/>
    <x v="0"/>
    <s v="AC"/>
    <d v="2023-04-18T00:00:00"/>
    <s v="60HTE"/>
    <s v="22:26:19 UTC"/>
    <n v="31"/>
    <s v="1450X643px"/>
    <s v="PNG"/>
    <s v="10m"/>
    <x v="0"/>
    <n v="29.25"/>
    <n v="30"/>
    <x v="0"/>
    <s v="45034S2A_MSIL1CCDM-MLB-GANAC4503402 Sunny (10%-30%)"/>
    <n v="1"/>
    <s v="20230418T222619"/>
    <n v="2023"/>
    <s v="04"/>
    <n v="18"/>
    <s v="22"/>
    <s v="26"/>
    <s v="19"/>
    <x v="0"/>
    <s v="2A_MSIL1C_S2_CD_CLS_AC_20230627T222622_TRUE_60HTE_020CC"/>
    <s v="S2A_MSIL1C_AC_20230418T222619_60HTE_31CC"/>
  </r>
  <r>
    <x v="0"/>
    <x v="0"/>
    <s v="-36.84, 174.76 | Zoom:14"/>
    <b v="1"/>
    <s v="New Zealand"/>
    <x v="0"/>
    <s v="AC"/>
    <d v="2023-04-18T00:00:00"/>
    <s v="60HUE"/>
    <s v="22:26:15 UTC"/>
    <n v="27.5"/>
    <s v="1450X643px"/>
    <s v="PNG"/>
    <s v="10m"/>
    <x v="0"/>
    <n v="29.25"/>
    <n v="30"/>
    <x v="0"/>
    <s v="45034S2A_MSIL1CCDM-MLB-GANAC4503402 Sunny (10%-30%)"/>
    <n v="0"/>
    <s v="20230418T222615"/>
    <n v="2023"/>
    <s v="04"/>
    <n v="18"/>
    <s v="22"/>
    <s v="26"/>
    <s v="15"/>
    <x v="0"/>
    <s v="2A_MSIL1C_S2_CD_CLS_AC_20230627T222622_TRUE_60HTE_020CC"/>
    <s v="S2A_MSIL1C_AC_20230418T222615_60HUE_27.5CC"/>
  </r>
  <r>
    <x v="0"/>
    <x v="0"/>
    <s v="-36.84, 174.76 | Zoom:14"/>
    <b v="1"/>
    <s v="New Zealand"/>
    <x v="0"/>
    <s v="AC"/>
    <d v="2023-04-13T00:00:00"/>
    <s v="60HTE"/>
    <s v="22:26:17 UTC"/>
    <n v="6.8"/>
    <s v="1450X643px"/>
    <s v="PNG"/>
    <s v="10m"/>
    <x v="0"/>
    <n v="23.599999999999998"/>
    <n v="30"/>
    <x v="0"/>
    <s v="45029S2A_MSIL1CCDM-MLB-GANAC4502902 Sunny (10%-30%)"/>
    <n v="1"/>
    <s v="20230413T222617"/>
    <n v="2023"/>
    <s v="04"/>
    <n v="13"/>
    <s v="22"/>
    <s v="26"/>
    <s v="17"/>
    <x v="0"/>
    <s v="2A_MSIL1C_S2_CD_CLS_AC_20230627T222622_TRUE_60HTE_020CC"/>
    <s v="S2A_MSIL1C_AC_20230413T222617_60HTE_6.8CC"/>
  </r>
  <r>
    <x v="0"/>
    <x v="0"/>
    <s v="-36.84, 174.76 | Zoom:14"/>
    <b v="1"/>
    <s v="New Zealand"/>
    <x v="0"/>
    <s v="AC"/>
    <d v="2023-04-13T00:00:00"/>
    <s v="60HUE"/>
    <s v="22:26:14 UTC"/>
    <n v="40.4"/>
    <s v="1450X643px"/>
    <s v="PNG"/>
    <s v="10m"/>
    <x v="0"/>
    <n v="23.599999999999998"/>
    <n v="30"/>
    <x v="0"/>
    <s v="45029S2A_MSIL1CCDM-MLB-GANAC4502902 Sunny (10%-30%)"/>
    <n v="0"/>
    <s v="20230413T222614"/>
    <n v="2023"/>
    <s v="04"/>
    <n v="13"/>
    <s v="22"/>
    <s v="26"/>
    <s v="14"/>
    <x v="0"/>
    <s v="2A_MSIL1C_S2_CD_CLS_AC_20230627T222622_TRUE_60HTE_020CC"/>
    <s v="S2A_MSIL1C_AC_20230413T222614_60HUE_40.4CC"/>
  </r>
  <r>
    <x v="0"/>
    <x v="0"/>
    <s v="-36.84, 174.76 | Zoom:14"/>
    <b v="1"/>
    <s v="New Zealand"/>
    <x v="0"/>
    <s v="AC"/>
    <d v="2023-04-08T00:00:00"/>
    <s v="60HTE"/>
    <s v="22:26:19 UTC"/>
    <n v="94"/>
    <s v="1450X643px"/>
    <s v="PNG"/>
    <s v="10m"/>
    <x v="0"/>
    <n v="76.95"/>
    <n v="80"/>
    <x v="1"/>
    <s v="45024S2A_MSIL1CCDM-MLB-GANAC4502403 Cloudy (40%-90%)"/>
    <n v="1"/>
    <s v="20230408T222619"/>
    <n v="2023"/>
    <s v="04"/>
    <s v="08"/>
    <s v="22"/>
    <s v="26"/>
    <s v="19"/>
    <x v="0"/>
    <s v="2A_MSIL1C_S2_CD_CLS_AC_20230627T222622_TRUE_60HTE_020CC"/>
    <s v="S2A_MSIL1C_AC_20230408T222619_60HTE_94CC"/>
  </r>
  <r>
    <x v="0"/>
    <x v="0"/>
    <s v="-36.84, 174.76 | Zoom:14"/>
    <b v="1"/>
    <s v="New Zealand"/>
    <x v="0"/>
    <s v="AC"/>
    <d v="2023-04-08T00:00:00"/>
    <s v="60HUE"/>
    <s v="22:26:16 UTC"/>
    <n v="59.9"/>
    <s v="1450X643px"/>
    <s v="PNG"/>
    <s v="10m"/>
    <x v="0"/>
    <n v="76.95"/>
    <n v="80"/>
    <x v="1"/>
    <s v="45024S2A_MSIL1CCDM-MLB-GANAC4502403 Cloudy (40%-90%)"/>
    <n v="0"/>
    <s v="20230408T222616"/>
    <n v="2023"/>
    <s v="04"/>
    <s v="08"/>
    <s v="22"/>
    <s v="26"/>
    <s v="16"/>
    <x v="0"/>
    <s v="2A_MSIL1C_S2_CD_CLS_AC_20230627T222622_TRUE_60HTE_020CC"/>
    <s v="S2A_MSIL1C_AC_20230408T222616_60HUE_59.9CC"/>
  </r>
  <r>
    <x v="0"/>
    <x v="0"/>
    <s v="-36.84, 174.76 | Zoom:14"/>
    <b v="1"/>
    <s v="New Zealand"/>
    <x v="0"/>
    <s v="AC"/>
    <d v="2023-04-03T00:00:00"/>
    <s v="60HTE"/>
    <s v="22:26:16 UTC"/>
    <n v="6.2"/>
    <s v="1450X643px"/>
    <s v="PNG"/>
    <s v="10m"/>
    <x v="0"/>
    <n v="3.1"/>
    <n v="10"/>
    <x v="0"/>
    <s v="45019S2A_MSIL1CCDM-MLB-GANAC4501902 Sunny (10%-30%)"/>
    <n v="1"/>
    <s v="20230403T222616"/>
    <n v="2023"/>
    <s v="04"/>
    <s v="03"/>
    <s v="22"/>
    <s v="26"/>
    <s v="16"/>
    <x v="0"/>
    <s v="2A_MSIL1C_S2_CD_CLS_AC_20230627T222622_TRUE_60HTE_020CC"/>
    <s v="S2A_MSIL1C_AC_20230403T222616_60HTE_6.2CC"/>
  </r>
  <r>
    <x v="0"/>
    <x v="0"/>
    <s v="-36.84, 174.76 | Zoom:14"/>
    <b v="1"/>
    <s v="New Zealand"/>
    <x v="0"/>
    <s v="AC"/>
    <d v="2023-04-03T00:00:00"/>
    <s v="60HUE"/>
    <s v="22:26:13 UTC"/>
    <n v="0"/>
    <s v="1450X643px"/>
    <s v="PNG"/>
    <s v="10m"/>
    <x v="0"/>
    <n v="3.1"/>
    <n v="10"/>
    <x v="0"/>
    <s v="45019S2A_MSIL1CCDM-MLB-GANAC4501902 Sunny (10%-30%)"/>
    <n v="0"/>
    <s v="20230403T222613"/>
    <n v="2023"/>
    <s v="04"/>
    <s v="03"/>
    <s v="22"/>
    <s v="26"/>
    <s v="13"/>
    <x v="0"/>
    <s v="2A_MSIL1C_S2_CD_CLS_AC_20230627T222622_TRUE_60HTE_020CC"/>
    <s v="S2A_MSIL1C_AC_20230403T222613_60HUE_0CC"/>
  </r>
  <r>
    <x v="0"/>
    <x v="0"/>
    <s v="-36.84, 174.76 | Zoom:14"/>
    <b v="1"/>
    <s v="New Zealand"/>
    <x v="0"/>
    <s v="AC"/>
    <d v="2023-03-29T00:00:00"/>
    <s v="60HTE"/>
    <s v="22:26:20 UTC"/>
    <n v="42.3"/>
    <s v="1450X643px"/>
    <s v="PNG"/>
    <s v="10m"/>
    <x v="0"/>
    <n v="27.95"/>
    <n v="30"/>
    <x v="0"/>
    <s v="45014S2A_MSIL1CCDM-MLB-GANAC4501402 Sunny (10%-30%)"/>
    <n v="1"/>
    <s v="20230329T222620"/>
    <n v="2023"/>
    <s v="03"/>
    <n v="29"/>
    <s v="22"/>
    <s v="26"/>
    <s v="20"/>
    <x v="0"/>
    <s v="2A_MSIL1C_S2_CD_CLS_AC_20230627T222622_TRUE_60HTE_020CC"/>
    <s v="S2A_MSIL1C_AC_20230329T222620_60HTE_42.3CC"/>
  </r>
  <r>
    <x v="0"/>
    <x v="0"/>
    <s v="-36.84, 174.76 | Zoom:14"/>
    <b v="1"/>
    <s v="New Zealand"/>
    <x v="0"/>
    <s v="AC"/>
    <d v="2023-03-29T00:00:00"/>
    <s v="60HUE"/>
    <s v="22:26:17 UTC"/>
    <n v="13.6"/>
    <s v="1450X643px"/>
    <s v="PNG"/>
    <s v="10m"/>
    <x v="0"/>
    <n v="27.95"/>
    <n v="30"/>
    <x v="0"/>
    <s v="45014S2A_MSIL1CCDM-MLB-GANAC4501402 Sunny (10%-30%)"/>
    <n v="0"/>
    <s v="20230329T222617"/>
    <n v="2023"/>
    <s v="03"/>
    <n v="29"/>
    <s v="22"/>
    <s v="26"/>
    <s v="17"/>
    <x v="0"/>
    <s v="2A_MSIL1C_S2_CD_CLS_AC_20230627T222622_TRUE_60HTE_020CC"/>
    <s v="S2A_MSIL1C_AC_20230329T222617_60HUE_13.6CC"/>
  </r>
  <r>
    <x v="0"/>
    <x v="0"/>
    <s v="-36.84, 174.76 | Zoom:14"/>
    <b v="1"/>
    <s v="New Zealand"/>
    <x v="0"/>
    <s v="AC"/>
    <d v="2023-03-24T00:00:00"/>
    <s v="60HTE"/>
    <s v="22:26:15 UTC"/>
    <n v="23.1"/>
    <s v="1450X643px"/>
    <s v="PNG"/>
    <s v="10m"/>
    <x v="0"/>
    <n v="13.5"/>
    <n v="20"/>
    <x v="0"/>
    <s v="45009S2A_MSIL1CCDM-MLB-GANAC4500902 Sunny (10%-30%)"/>
    <n v="1"/>
    <s v="20230324T222615"/>
    <n v="2023"/>
    <s v="03"/>
    <n v="24"/>
    <s v="22"/>
    <s v="26"/>
    <s v="15"/>
    <x v="0"/>
    <s v="2A_MSIL1C_S2_CD_CLS_AC_20230627T222622_TRUE_60HTE_020CC"/>
    <s v="S2A_MSIL1C_AC_20230324T222615_60HTE_23.1CC"/>
  </r>
  <r>
    <x v="0"/>
    <x v="0"/>
    <s v="-36.84, 174.76 | Zoom:14"/>
    <b v="1"/>
    <s v="New Zealand"/>
    <x v="0"/>
    <s v="AC"/>
    <d v="2023-03-24T00:00:00"/>
    <s v="60HUE"/>
    <s v="22:26:12 UTC"/>
    <n v="3.9"/>
    <s v="1450X643px"/>
    <s v="PNG"/>
    <s v="10m"/>
    <x v="0"/>
    <n v="13.5"/>
    <n v="20"/>
    <x v="0"/>
    <s v="45009S2A_MSIL1CCDM-MLB-GANAC4500902 Sunny (10%-30%)"/>
    <n v="0"/>
    <s v="20230324T222612"/>
    <n v="2023"/>
    <s v="03"/>
    <n v="24"/>
    <s v="22"/>
    <s v="26"/>
    <s v="12"/>
    <x v="0"/>
    <s v="2A_MSIL1C_S2_CD_CLS_AC_20230627T222622_TRUE_60HTE_020CC"/>
    <s v="S2A_MSIL1C_AC_20230324T222612_60HUE_3.9CC"/>
  </r>
  <r>
    <x v="0"/>
    <x v="0"/>
    <s v="-36.84, 174.76 | Zoom:14"/>
    <b v="1"/>
    <s v="New Zealand"/>
    <x v="0"/>
    <s v="AC"/>
    <d v="2023-03-19T00:00:00"/>
    <s v="60HTE"/>
    <s v="22:26:20 UTC"/>
    <n v="4.9000000000000004"/>
    <s v="1450X643px"/>
    <s v="PNG"/>
    <s v="10m"/>
    <x v="0"/>
    <n v="3"/>
    <n v="10"/>
    <x v="0"/>
    <s v="45004S2A_MSIL1CCDM-MLB-GANAC4500402 Sunny (10%-30%)"/>
    <n v="1"/>
    <s v="20230319T222620"/>
    <n v="2023"/>
    <s v="03"/>
    <n v="19"/>
    <s v="22"/>
    <s v="26"/>
    <s v="20"/>
    <x v="0"/>
    <s v="2A_MSIL1C_S2_CD_CLS_AC_20230627T222622_TRUE_60HTE_020CC"/>
    <s v="S2A_MSIL1C_AC_20230319T222620_60HTE_4.9CC"/>
  </r>
  <r>
    <x v="0"/>
    <x v="0"/>
    <s v="-36.84, 174.76 | Zoom:14"/>
    <b v="1"/>
    <s v="New Zealand"/>
    <x v="0"/>
    <s v="AC"/>
    <d v="2023-03-19T00:00:00"/>
    <s v="60HUE"/>
    <s v="22:26:17 UTC"/>
    <n v="1.1000000000000001"/>
    <s v="1450X643px"/>
    <s v="PNG"/>
    <s v="10m"/>
    <x v="0"/>
    <n v="3"/>
    <n v="10"/>
    <x v="0"/>
    <s v="45004S2A_MSIL1CCDM-MLB-GANAC4500402 Sunny (10%-30%)"/>
    <n v="0"/>
    <s v="20230319T222617"/>
    <n v="2023"/>
    <s v="03"/>
    <n v="19"/>
    <s v="22"/>
    <s v="26"/>
    <s v="17"/>
    <x v="0"/>
    <s v="2A_MSIL1C_S2_CD_CLS_AC_20230627T222622_TRUE_60HTE_020CC"/>
    <s v="S2A_MSIL1C_AC_20230319T222617_60HUE_1.1CC"/>
  </r>
  <r>
    <x v="0"/>
    <x v="0"/>
    <s v="-36.84, 174.76 | Zoom:14"/>
    <b v="1"/>
    <s v="New Zealand"/>
    <x v="0"/>
    <s v="AC"/>
    <d v="2023-03-14T00:00:00"/>
    <s v="60HTE"/>
    <s v="22:26:14 UTC"/>
    <n v="25.1"/>
    <s v="1450X643px"/>
    <s v="PNG"/>
    <s v="10m"/>
    <x v="0"/>
    <n v="13.8"/>
    <n v="20"/>
    <x v="0"/>
    <s v="44999S2A_MSIL1CCDM-MLB-GANAC4499902 Sunny (10%-30%)"/>
    <n v="1"/>
    <s v="20230314T222614"/>
    <n v="2023"/>
    <s v="03"/>
    <n v="14"/>
    <s v="22"/>
    <s v="26"/>
    <s v="14"/>
    <x v="0"/>
    <s v="2A_MSIL1C_S2_CD_CLS_AC_20230627T222622_TRUE_60HTE_020CC"/>
    <s v="S2A_MSIL1C_AC_20230314T222614_60HTE_25.1CC"/>
  </r>
  <r>
    <x v="0"/>
    <x v="0"/>
    <s v="-36.84, 174.76 | Zoom:14"/>
    <b v="1"/>
    <s v="New Zealand"/>
    <x v="0"/>
    <s v="AC"/>
    <d v="2023-03-14T00:00:00"/>
    <s v="60HUE"/>
    <s v="22:26:11 UTC"/>
    <n v="2.5"/>
    <s v="1450X643px"/>
    <s v="PNG"/>
    <s v="10m"/>
    <x v="0"/>
    <n v="13.8"/>
    <n v="20"/>
    <x v="0"/>
    <s v="44999S2A_MSIL1CCDM-MLB-GANAC4499902 Sunny (10%-30%)"/>
    <n v="0"/>
    <s v="20230314T222611"/>
    <n v="2023"/>
    <s v="03"/>
    <n v="14"/>
    <s v="22"/>
    <s v="26"/>
    <s v="11"/>
    <x v="0"/>
    <s v="2A_MSIL1C_S2_CD_CLS_AC_20230627T222622_TRUE_60HTE_020CC"/>
    <s v="S2A_MSIL1C_AC_20230314T222611_60HUE_2.5CC"/>
  </r>
  <r>
    <x v="0"/>
    <x v="0"/>
    <s v="-36.84, 174.76 | Zoom:14"/>
    <b v="1"/>
    <s v="New Zealand"/>
    <x v="0"/>
    <s v="AC"/>
    <d v="2023-03-09T00:00:00"/>
    <s v="60HTE"/>
    <s v="22:26:21 UTC"/>
    <n v="65.3"/>
    <s v="1450X643px"/>
    <s v="PNG"/>
    <s v="10m"/>
    <x v="0"/>
    <n v="82.1"/>
    <n v="90"/>
    <x v="1"/>
    <s v="44994S2A_MSIL1CCDM-MLB-GANAC4499403 Cloudy (40%-90%)"/>
    <n v="1"/>
    <s v="20230309T222621"/>
    <n v="2023"/>
    <s v="03"/>
    <s v="09"/>
    <s v="22"/>
    <s v="26"/>
    <s v="21"/>
    <x v="0"/>
    <s v="2A_MSIL1C_S2_CD_CLS_AC_20230627T222622_TRUE_60HTE_020CC"/>
    <s v="S2A_MSIL1C_AC_20230309T222621_60HTE_65.3CC"/>
  </r>
  <r>
    <x v="0"/>
    <x v="0"/>
    <s v="-36.84, 174.76 | Zoom:14"/>
    <b v="1"/>
    <s v="New Zealand"/>
    <x v="0"/>
    <s v="AC"/>
    <d v="2023-03-09T00:00:00"/>
    <s v="60HUE"/>
    <s v="22:26:18 UTC"/>
    <n v="98.9"/>
    <s v="1450X643px"/>
    <s v="PNG"/>
    <s v="10m"/>
    <x v="0"/>
    <n v="82.1"/>
    <n v="90"/>
    <x v="1"/>
    <s v="44994S2A_MSIL1CCDM-MLB-GANAC4499403 Cloudy (40%-90%)"/>
    <n v="0"/>
    <s v="20230309T222618"/>
    <n v="2023"/>
    <s v="03"/>
    <s v="09"/>
    <s v="22"/>
    <s v="26"/>
    <s v="18"/>
    <x v="0"/>
    <s v="2A_MSIL1C_S2_CD_CLS_AC_20230627T222622_TRUE_60HTE_020CC"/>
    <s v="S2A_MSIL1C_AC_20230309T222618_60HUE_98.9CC"/>
  </r>
  <r>
    <x v="0"/>
    <x v="0"/>
    <s v="-36.84, 174.76 | Zoom:14"/>
    <b v="1"/>
    <s v="New Zealand"/>
    <x v="0"/>
    <s v="AC"/>
    <d v="2023-03-04T00:00:00"/>
    <s v="60HTE"/>
    <s v="22:26:14 UTC"/>
    <n v="20.8"/>
    <s v="1450X643px"/>
    <s v="PNG"/>
    <s v="10m"/>
    <x v="0"/>
    <n v="33.700000000000003"/>
    <n v="40"/>
    <x v="1"/>
    <s v="44989S2A_MSIL1CCDM-MLB-GANAC4498903 Cloudy (40%-90%)"/>
    <n v="1"/>
    <s v="20230304T222614"/>
    <n v="2023"/>
    <s v="03"/>
    <s v="04"/>
    <s v="22"/>
    <s v="26"/>
    <s v="14"/>
    <x v="0"/>
    <s v="2A_MSIL1C_S2_CD_CLS_AC_20230627T222622_TRUE_60HTE_020CC"/>
    <s v="S2A_MSIL1C_AC_20230304T222614_60HTE_20.8CC"/>
  </r>
  <r>
    <x v="0"/>
    <x v="0"/>
    <s v="-36.84, 174.76 | Zoom:14"/>
    <b v="1"/>
    <s v="New Zealand"/>
    <x v="0"/>
    <s v="AC"/>
    <d v="2023-03-04T00:00:00"/>
    <s v="60HUE"/>
    <s v="22:26:10 UTC"/>
    <n v="46.6"/>
    <s v="1450X643px"/>
    <s v="PNG"/>
    <s v="10m"/>
    <x v="0"/>
    <n v="33.700000000000003"/>
    <n v="40"/>
    <x v="1"/>
    <s v="44989S2A_MSIL1CCDM-MLB-GANAC4498903 Cloudy (40%-90%)"/>
    <n v="0"/>
    <s v="20230304T222610"/>
    <n v="2023"/>
    <s v="03"/>
    <s v="04"/>
    <s v="22"/>
    <s v="26"/>
    <s v="10"/>
    <x v="0"/>
    <s v="2A_MSIL1C_S2_CD_CLS_AC_20230627T222622_TRUE_60HTE_020CC"/>
    <s v="S2A_MSIL1C_AC_20230304T222610_60HUE_46.6CC"/>
  </r>
  <r>
    <x v="0"/>
    <x v="0"/>
    <s v="-36.84, 174.76 | Zoom:14"/>
    <b v="1"/>
    <s v="New Zealand"/>
    <x v="0"/>
    <s v="AC"/>
    <d v="2023-02-27T00:00:00"/>
    <s v="60HTE"/>
    <s v="22:26:18 UTC"/>
    <n v="12.6"/>
    <s v="1450X643px"/>
    <s v="PNG"/>
    <s v="10m"/>
    <x v="0"/>
    <n v="17.399999999999999"/>
    <n v="20"/>
    <x v="0"/>
    <s v="44984S2A_MSIL1CCDM-MLB-GANAC4498402 Sunny (10%-30%)"/>
    <n v="1"/>
    <s v="20230227T222618"/>
    <n v="2023"/>
    <s v="02"/>
    <n v="27"/>
    <s v="22"/>
    <s v="26"/>
    <s v="18"/>
    <x v="0"/>
    <s v="2A_MSIL1C_S2_CD_CLS_AC_20230627T222622_TRUE_60HTE_020CC"/>
    <s v="S2A_MSIL1C_AC_20230227T222618_60HTE_12.6CC"/>
  </r>
  <r>
    <x v="0"/>
    <x v="0"/>
    <s v="-36.84, 174.76 | Zoom:14"/>
    <b v="1"/>
    <s v="New Zealand"/>
    <x v="0"/>
    <s v="AC"/>
    <d v="2023-02-27T00:00:00"/>
    <s v="60HUE"/>
    <s v="22:26:14 UTC"/>
    <n v="22.2"/>
    <s v="1450X643px"/>
    <s v="PNG"/>
    <s v="10m"/>
    <x v="0"/>
    <n v="17.399999999999999"/>
    <n v="20"/>
    <x v="0"/>
    <s v="44984S2A_MSIL1CCDM-MLB-GANAC4498402 Sunny (10%-30%)"/>
    <n v="0"/>
    <s v="20230227T222614"/>
    <n v="2023"/>
    <s v="02"/>
    <n v="27"/>
    <s v="22"/>
    <s v="26"/>
    <s v="14"/>
    <x v="0"/>
    <s v="2A_MSIL1C_S2_CD_CLS_AC_20230627T222622_TRUE_60HTE_020CC"/>
    <s v="S2A_MSIL1C_AC_20230227T222614_60HUE_22.2CC"/>
  </r>
  <r>
    <x v="0"/>
    <x v="0"/>
    <s v="-36.84, 174.76 | Zoom:14"/>
    <b v="1"/>
    <s v="New Zealand"/>
    <x v="0"/>
    <s v="AC"/>
    <d v="2023-02-22T00:00:00"/>
    <s v="60HTE"/>
    <s v="22:26:14 UTC"/>
    <n v="57.8"/>
    <s v="1450X643px"/>
    <s v="PNG"/>
    <s v="10m"/>
    <x v="0"/>
    <n v="45.15"/>
    <n v="50"/>
    <x v="1"/>
    <s v="44979S2A_MSIL1CCDM-MLB-GANAC4497903 Cloudy (40%-90%)"/>
    <n v="1"/>
    <s v="20230222T222614"/>
    <n v="2023"/>
    <s v="02"/>
    <n v="22"/>
    <s v="22"/>
    <s v="26"/>
    <s v="14"/>
    <x v="0"/>
    <s v="2A_MSIL1C_S2_CD_CLS_AC_20230627T222622_TRUE_60HTE_020CC"/>
    <s v="S2A_MSIL1C_AC_20230222T222614_60HTE_57.8CC"/>
  </r>
  <r>
    <x v="0"/>
    <x v="0"/>
    <s v="-36.84, 174.76 | Zoom:14"/>
    <b v="1"/>
    <s v="New Zealand"/>
    <x v="0"/>
    <s v="AC"/>
    <d v="2023-02-22T00:00:00"/>
    <s v="60HUE"/>
    <s v="22:26:11 UTC"/>
    <n v="32.5"/>
    <s v="1450X643px"/>
    <s v="PNG"/>
    <s v="10m"/>
    <x v="0"/>
    <n v="45.15"/>
    <n v="50"/>
    <x v="1"/>
    <s v="44979S2A_MSIL1CCDM-MLB-GANAC4497903 Cloudy (40%-90%)"/>
    <n v="0"/>
    <s v="20230222T222611"/>
    <n v="2023"/>
    <s v="02"/>
    <n v="22"/>
    <s v="22"/>
    <s v="26"/>
    <s v="11"/>
    <x v="0"/>
    <s v="2A_MSIL1C_S2_CD_CLS_AC_20230627T222622_TRUE_60HTE_020CC"/>
    <s v="S2A_MSIL1C_AC_20230222T222611_60HUE_32.5CC"/>
  </r>
  <r>
    <x v="0"/>
    <x v="0"/>
    <s v="-36.84, 174.76 | Zoom:14"/>
    <b v="1"/>
    <s v="New Zealand"/>
    <x v="0"/>
    <s v="AC"/>
    <d v="2023-02-17T00:00:00"/>
    <s v="60HTE"/>
    <s v="22:26:15 UTC"/>
    <n v="43.4"/>
    <s v="1450X643px"/>
    <s v="PNG"/>
    <s v="10m"/>
    <x v="0"/>
    <n v="33.299999999999997"/>
    <n v="40"/>
    <x v="1"/>
    <s v="44974S2A_MSIL1CCDM-MLB-GANAC4497403 Cloudy (40%-90%)"/>
    <n v="1"/>
    <s v="20230217T222615"/>
    <n v="2023"/>
    <s v="02"/>
    <n v="17"/>
    <s v="22"/>
    <s v="26"/>
    <s v="15"/>
    <x v="0"/>
    <s v="2A_MSIL1C_S2_CD_CLS_AC_20230627T222622_TRUE_60HTE_020CC"/>
    <s v="S2A_MSIL1C_AC_20230217T222615_60HTE_43.4CC"/>
  </r>
  <r>
    <x v="0"/>
    <x v="0"/>
    <s v="-36.84, 174.76 | Zoom:14"/>
    <b v="1"/>
    <s v="New Zealand"/>
    <x v="0"/>
    <s v="AC"/>
    <d v="2023-02-17T00:00:00"/>
    <s v="60HUE"/>
    <s v="22:26:12 UTC"/>
    <n v="23.2"/>
    <s v="1450X643px"/>
    <s v="PNG"/>
    <s v="10m"/>
    <x v="0"/>
    <n v="33.299999999999997"/>
    <n v="40"/>
    <x v="1"/>
    <s v="44974S2A_MSIL1CCDM-MLB-GANAC4497403 Cloudy (40%-90%)"/>
    <n v="0"/>
    <s v="20230217T222612"/>
    <n v="2023"/>
    <s v="02"/>
    <n v="17"/>
    <s v="22"/>
    <s v="26"/>
    <s v="12"/>
    <x v="0"/>
    <s v="2A_MSIL1C_S2_CD_CLS_AC_20230627T222622_TRUE_60HTE_020CC"/>
    <s v="S2A_MSIL1C_AC_20230217T222612_60HUE_23.2CC"/>
  </r>
  <r>
    <x v="0"/>
    <x v="0"/>
    <s v="-36.84, 174.76 | Zoom:14"/>
    <b v="1"/>
    <s v="New Zealand"/>
    <x v="0"/>
    <s v="AC"/>
    <d v="2023-02-12T00:00:00"/>
    <s v="60HTE"/>
    <s v="22:26:15 UTC"/>
    <n v="99.8"/>
    <s v="1450X643px"/>
    <s v="PNG"/>
    <s v="10m"/>
    <x v="0"/>
    <n v="98.449999999999989"/>
    <n v="100"/>
    <x v="2"/>
    <s v="44969S2A_MSIL1CCDM-MLB-GANAC4496904 Overcast (100%)"/>
    <n v="1"/>
    <s v="20230212T222615"/>
    <n v="2023"/>
    <s v="02"/>
    <n v="12"/>
    <s v="22"/>
    <s v="26"/>
    <s v="15"/>
    <x v="0"/>
    <s v="2A_MSIL1C_S2_CD_CLS_AC_20230627T222622_TRUE_60HTE_020CC"/>
    <s v="S2A_MSIL1C_AC_20230212T222615_60HTE_99.8CC"/>
  </r>
  <r>
    <x v="0"/>
    <x v="0"/>
    <s v="-36.84, 174.76 | Zoom:14"/>
    <b v="1"/>
    <s v="New Zealand"/>
    <x v="0"/>
    <s v="AC"/>
    <d v="2023-02-12T00:00:00"/>
    <s v="60HUE"/>
    <s v="22:26:12 UTC"/>
    <n v="97.1"/>
    <s v="1450X643px"/>
    <s v="PNG"/>
    <s v="10m"/>
    <x v="0"/>
    <n v="98.449999999999989"/>
    <n v="100"/>
    <x v="2"/>
    <s v="44969S2A_MSIL1CCDM-MLB-GANAC4496904 Overcast (100%)"/>
    <n v="0"/>
    <s v="20230212T222612"/>
    <n v="2023"/>
    <s v="02"/>
    <n v="12"/>
    <s v="22"/>
    <s v="26"/>
    <s v="12"/>
    <x v="0"/>
    <s v="2A_MSIL1C_S2_CD_CLS_AC_20230627T222622_TRUE_60HTE_020CC"/>
    <s v="S2A_MSIL1C_AC_20230212T222612_60HUE_97.1CC"/>
  </r>
  <r>
    <x v="0"/>
    <x v="0"/>
    <s v="-36.84, 174.76 | Zoom:14"/>
    <b v="1"/>
    <s v="New Zealand"/>
    <x v="0"/>
    <s v="AC"/>
    <d v="2023-02-07T00:00:00"/>
    <s v="60HTE"/>
    <s v="22:26:15 UTC"/>
    <n v="8.4"/>
    <s v="1450X643px"/>
    <s v="PNG"/>
    <s v="10m"/>
    <x v="0"/>
    <n v="20.849999999999998"/>
    <n v="30"/>
    <x v="0"/>
    <s v="44964S2A_MSIL1CCDM-MLB-GANAC4496402 Sunny (10%-30%)"/>
    <n v="1"/>
    <s v="20230207T222615"/>
    <n v="2023"/>
    <s v="02"/>
    <s v="07"/>
    <s v="22"/>
    <s v="26"/>
    <s v="15"/>
    <x v="0"/>
    <s v="2A_MSIL1C_S2_CD_CLS_AC_20230627T222622_TRUE_60HTE_020CC"/>
    <s v="S2A_MSIL1C_AC_20230207T222615_60HTE_8.4CC"/>
  </r>
  <r>
    <x v="0"/>
    <x v="0"/>
    <s v="-36.84, 174.76 | Zoom:14"/>
    <b v="1"/>
    <s v="New Zealand"/>
    <x v="0"/>
    <s v="AC"/>
    <d v="2023-02-07T00:00:00"/>
    <s v="60HUE"/>
    <s v="22:26:12 UTC"/>
    <n v="33.299999999999997"/>
    <s v="1450X643px"/>
    <s v="PNG"/>
    <s v="10m"/>
    <x v="0"/>
    <n v="20.849999999999998"/>
    <n v="30"/>
    <x v="0"/>
    <s v="44964S2A_MSIL1CCDM-MLB-GANAC4496402 Sunny (10%-30%)"/>
    <n v="0"/>
    <s v="20230207T222612"/>
    <n v="2023"/>
    <s v="02"/>
    <s v="07"/>
    <s v="22"/>
    <s v="26"/>
    <s v="12"/>
    <x v="0"/>
    <s v="2A_MSIL1C_S2_CD_CLS_AC_20230627T222622_TRUE_60HTE_020CC"/>
    <s v="S2A_MSIL1C_AC_20230207T222612_60HUE_33.3CC"/>
  </r>
  <r>
    <x v="0"/>
    <x v="0"/>
    <s v="-36.84, 174.76 | Zoom:14"/>
    <b v="1"/>
    <s v="New Zealand"/>
    <x v="0"/>
    <s v="AC"/>
    <d v="2023-02-02T00:00:00"/>
    <s v="60HTE"/>
    <s v="22:26:16 UTC"/>
    <n v="83.5"/>
    <s v="1450X643px"/>
    <s v="PNG"/>
    <s v="10m"/>
    <x v="0"/>
    <n v="89.7"/>
    <n v="90"/>
    <x v="1"/>
    <s v="44959S2A_MSIL1CCDM-MLB-GANAC4495903 Cloudy (40%-90%)"/>
    <n v="1"/>
    <s v="20230202T222616"/>
    <n v="2023"/>
    <s v="02"/>
    <s v="02"/>
    <s v="22"/>
    <s v="26"/>
    <s v="16"/>
    <x v="0"/>
    <s v="2A_MSIL1C_S2_CD_CLS_AC_20230627T222622_TRUE_60HTE_020CC"/>
    <s v="S2A_MSIL1C_AC_20230202T222616_60HTE_83.5CC"/>
  </r>
  <r>
    <x v="0"/>
    <x v="0"/>
    <s v="-36.84, 174.76 | Zoom:14"/>
    <b v="1"/>
    <s v="New Zealand"/>
    <x v="0"/>
    <s v="AC"/>
    <d v="2023-02-02T00:00:00"/>
    <s v="60HUE"/>
    <s v="22:26:12 UTC"/>
    <n v="95.9"/>
    <s v="1450X643px"/>
    <s v="PNG"/>
    <s v="10m"/>
    <x v="0"/>
    <n v="89.7"/>
    <n v="90"/>
    <x v="1"/>
    <s v="44959S2A_MSIL1CCDM-MLB-GANAC4495903 Cloudy (40%-90%)"/>
    <n v="0"/>
    <s v="20230202T222612"/>
    <n v="2023"/>
    <s v="02"/>
    <s v="02"/>
    <s v="22"/>
    <s v="26"/>
    <s v="12"/>
    <x v="0"/>
    <s v="2A_MSIL1C_S2_CD_CLS_AC_20230627T222622_TRUE_60HTE_020CC"/>
    <s v="S2A_MSIL1C_AC_20230202T222612_60HUE_95.9CC"/>
  </r>
  <r>
    <x v="0"/>
    <x v="0"/>
    <s v="-36.84, 174.76 | Zoom:14"/>
    <b v="1"/>
    <s v="New Zealand"/>
    <x v="0"/>
    <s v="AC"/>
    <d v="2023-01-28T00:00:00"/>
    <s v="60HTE"/>
    <s v="22:26:15 UTC"/>
    <n v="98.9"/>
    <s v="1450X643px"/>
    <s v="PNG"/>
    <s v="10m"/>
    <x v="0"/>
    <n v="99.45"/>
    <n v="100"/>
    <x v="2"/>
    <s v="44954S2A_MSIL1CCDM-MLB-GANAC4495404 Overcast (100%)"/>
    <n v="1"/>
    <s v="20230128T222615"/>
    <n v="2023"/>
    <s v="01"/>
    <n v="28"/>
    <s v="22"/>
    <s v="26"/>
    <s v="15"/>
    <x v="0"/>
    <s v="2A_MSIL1C_S2_CD_CLS_AC_20230627T222622_TRUE_60HTE_020CC"/>
    <s v="S2A_MSIL1C_AC_20230128T222615_60HTE_98.9CC"/>
  </r>
  <r>
    <x v="0"/>
    <x v="0"/>
    <s v="-36.84, 174.76 | Zoom:14"/>
    <b v="1"/>
    <s v="New Zealand"/>
    <x v="0"/>
    <s v="AC"/>
    <d v="2023-01-28T00:00:00"/>
    <s v="60HUE"/>
    <s v="22:26:11 UTC"/>
    <n v="100"/>
    <s v="1450X643px"/>
    <s v="PNG"/>
    <s v="10m"/>
    <x v="0"/>
    <n v="99.45"/>
    <n v="100"/>
    <x v="2"/>
    <s v="44954S2A_MSIL1CCDM-MLB-GANAC4495404 Overcast (100%)"/>
    <n v="0"/>
    <s v="20230128T222611"/>
    <n v="2023"/>
    <s v="01"/>
    <n v="28"/>
    <s v="22"/>
    <s v="26"/>
    <s v="11"/>
    <x v="0"/>
    <s v="2A_MSIL1C_S2_CD_CLS_AC_20230627T222622_TRUE_60HTE_020CC"/>
    <s v="S2A_MSIL1C_AC_20230128T222611_60HUE_100CC"/>
  </r>
  <r>
    <x v="0"/>
    <x v="0"/>
    <s v="-36.84, 174.76 | Zoom:14"/>
    <b v="1"/>
    <s v="New Zealand"/>
    <x v="0"/>
    <s v="AC"/>
    <d v="2023-01-23T00:00:00"/>
    <s v="60HTE"/>
    <s v="22:26:13 UTC"/>
    <n v="64.5"/>
    <s v="1450X643px"/>
    <s v="PNG"/>
    <s v="10m"/>
    <x v="0"/>
    <n v="77.349999999999994"/>
    <n v="80"/>
    <x v="1"/>
    <s v="44949S2A_MSIL1CCDM-MLB-GANAC4494903 Cloudy (40%-90%)"/>
    <n v="1"/>
    <s v="20230123T222613"/>
    <n v="2023"/>
    <s v="01"/>
    <n v="23"/>
    <s v="22"/>
    <s v="26"/>
    <s v="13"/>
    <x v="0"/>
    <s v="2A_MSIL1C_S2_CD_CLS_AC_20230627T222622_TRUE_60HTE_020CC"/>
    <s v="S2A_MSIL1C_AC_20230123T222613_60HTE_64.5CC"/>
  </r>
  <r>
    <x v="0"/>
    <x v="0"/>
    <s v="-36.84, 174.76 | Zoom:14"/>
    <b v="1"/>
    <s v="New Zealand"/>
    <x v="0"/>
    <s v="AC"/>
    <d v="2023-01-23T00:00:00"/>
    <s v="60HUE"/>
    <s v="22:26:10 UTC"/>
    <n v="90.2"/>
    <s v="1450X643px"/>
    <s v="PNG"/>
    <s v="10m"/>
    <x v="0"/>
    <n v="77.349999999999994"/>
    <n v="80"/>
    <x v="1"/>
    <s v="44949S2A_MSIL1CCDM-MLB-GANAC4494903 Cloudy (40%-90%)"/>
    <n v="0"/>
    <s v="20230123T222610"/>
    <n v="2023"/>
    <s v="01"/>
    <n v="23"/>
    <s v="22"/>
    <s v="26"/>
    <s v="10"/>
    <x v="0"/>
    <s v="2A_MSIL1C_S2_CD_CLS_AC_20230627T222622_TRUE_60HTE_020CC"/>
    <s v="S2A_MSIL1C_AC_20230123T222610_60HUE_90.2CC"/>
  </r>
  <r>
    <x v="0"/>
    <x v="0"/>
    <s v="-36.84, 174.76 | Zoom:14"/>
    <b v="1"/>
    <s v="New Zealand"/>
    <x v="0"/>
    <s v="AC"/>
    <d v="2023-01-18T00:00:00"/>
    <s v="60HTE"/>
    <s v="22:26:14 UTC"/>
    <n v="3.6"/>
    <s v="1450X643px"/>
    <s v="PNG"/>
    <s v="10m"/>
    <x v="0"/>
    <n v="21.2"/>
    <n v="30"/>
    <x v="0"/>
    <s v="44944S2A_MSIL1CCDM-MLB-GANAC4494402 Sunny (10%-30%)"/>
    <n v="1"/>
    <s v="20230118T222614"/>
    <n v="2023"/>
    <s v="01"/>
    <n v="18"/>
    <s v="22"/>
    <s v="26"/>
    <s v="14"/>
    <x v="0"/>
    <s v="2A_MSIL1C_S2_CD_CLS_AC_20230627T222622_TRUE_60HTE_020CC"/>
    <s v="S2A_MSIL1C_AC_20230118T222614_60HTE_3.6CC"/>
  </r>
  <r>
    <x v="0"/>
    <x v="0"/>
    <s v="-36.84, 174.76 | Zoom:14"/>
    <b v="1"/>
    <s v="New Zealand"/>
    <x v="0"/>
    <s v="AC"/>
    <d v="2023-01-18T00:00:00"/>
    <s v="60HUE"/>
    <s v="22:26:11 UTC"/>
    <n v="38.799999999999997"/>
    <s v="1450X643px"/>
    <s v="PNG"/>
    <s v="10m"/>
    <x v="0"/>
    <n v="21.2"/>
    <n v="30"/>
    <x v="0"/>
    <s v="44944S2A_MSIL1CCDM-MLB-GANAC4494402 Sunny (10%-30%)"/>
    <n v="0"/>
    <s v="20230118T222611"/>
    <n v="2023"/>
    <s v="01"/>
    <n v="18"/>
    <s v="22"/>
    <s v="26"/>
    <s v="11"/>
    <x v="0"/>
    <s v="2A_MSIL1C_S2_CD_CLS_AC_20230627T222622_TRUE_60HTE_020CC"/>
    <s v="S2A_MSIL1C_AC_20230118T222611_60HUE_38.8CC"/>
  </r>
  <r>
    <x v="0"/>
    <x v="0"/>
    <s v="-36.84, 174.76 | Zoom:14"/>
    <b v="1"/>
    <s v="New Zealand"/>
    <x v="0"/>
    <s v="AC"/>
    <d v="2023-01-13T00:00:00"/>
    <s v="60HTE"/>
    <s v="22:26:14 UTC"/>
    <n v="20.6"/>
    <s v="1450X643px"/>
    <s v="PNG"/>
    <s v="10m"/>
    <x v="0"/>
    <n v="46.25"/>
    <n v="50"/>
    <x v="1"/>
    <s v="44939S2A_MSIL1CCDM-MLB-GANAC4493903 Cloudy (40%-90%)"/>
    <n v="1"/>
    <s v="20230113T222614"/>
    <n v="2023"/>
    <s v="01"/>
    <n v="13"/>
    <s v="22"/>
    <s v="26"/>
    <s v="14"/>
    <x v="0"/>
    <s v="2A_MSIL1C_S2_CD_CLS_AC_20230627T222622_TRUE_60HTE_020CC"/>
    <s v="S2A_MSIL1C_AC_20230113T222614_60HTE_20.6CC"/>
  </r>
  <r>
    <x v="0"/>
    <x v="0"/>
    <s v="-36.84, 174.76 | Zoom:14"/>
    <b v="1"/>
    <s v="New Zealand"/>
    <x v="0"/>
    <s v="AC"/>
    <d v="2023-01-13T00:00:00"/>
    <s v="60HUE"/>
    <s v="22:26:11 UTC"/>
    <n v="71.900000000000006"/>
    <s v="1450X643px"/>
    <s v="PNG"/>
    <s v="10m"/>
    <x v="0"/>
    <n v="46.25"/>
    <n v="50"/>
    <x v="1"/>
    <s v="44939S2A_MSIL1CCDM-MLB-GANAC4493903 Cloudy (40%-90%)"/>
    <n v="0"/>
    <s v="20230113T222611"/>
    <n v="2023"/>
    <s v="01"/>
    <n v="13"/>
    <s v="22"/>
    <s v="26"/>
    <s v="11"/>
    <x v="0"/>
    <s v="2A_MSIL1C_S2_CD_CLS_AC_20230627T222622_TRUE_60HTE_020CC"/>
    <s v="S2A_MSIL1C_AC_20230113T222611_60HUE_71.9CC"/>
  </r>
  <r>
    <x v="0"/>
    <x v="0"/>
    <s v="-36.84, 174.76 | Zoom:14"/>
    <b v="1"/>
    <s v="New Zealand"/>
    <x v="0"/>
    <s v="AC"/>
    <d v="2023-01-08T00:00:00"/>
    <s v="60HTE"/>
    <s v="22:26:14 UTC"/>
    <n v="90.3"/>
    <s v="1450X643px"/>
    <s v="PNG"/>
    <s v="10m"/>
    <x v="0"/>
    <n v="84.35"/>
    <n v="90"/>
    <x v="1"/>
    <s v="44934S2A_MSIL1CCDM-MLB-GANAC4493403 Cloudy (40%-90%)"/>
    <n v="1"/>
    <s v="20230108T222614"/>
    <n v="2023"/>
    <s v="01"/>
    <s v="08"/>
    <s v="22"/>
    <s v="26"/>
    <s v="14"/>
    <x v="0"/>
    <s v="2A_MSIL1C_S2_CD_CLS_AC_20230627T222622_TRUE_60HTE_020CC"/>
    <s v="S2A_MSIL1C_AC_20230108T222614_60HTE_90.3CC"/>
  </r>
  <r>
    <x v="0"/>
    <x v="0"/>
    <s v="-36.84, 174.76 | Zoom:14"/>
    <b v="1"/>
    <s v="New Zealand"/>
    <x v="0"/>
    <s v="AC"/>
    <d v="2023-01-08T00:00:00"/>
    <s v="60HUE"/>
    <s v="22:26:11 UTC"/>
    <n v="78.400000000000006"/>
    <s v="1450X643px"/>
    <s v="PNG"/>
    <s v="10m"/>
    <x v="0"/>
    <n v="84.35"/>
    <n v="90"/>
    <x v="1"/>
    <s v="44934S2A_MSIL1CCDM-MLB-GANAC4493403 Cloudy (40%-90%)"/>
    <n v="0"/>
    <s v="20230108T222611"/>
    <n v="2023"/>
    <s v="01"/>
    <s v="08"/>
    <s v="22"/>
    <s v="26"/>
    <s v="11"/>
    <x v="0"/>
    <s v="2A_MSIL1C_S2_CD_CLS_AC_20230627T222622_TRUE_60HTE_020CC"/>
    <s v="S2A_MSIL1C_AC_20230108T222611_60HUE_78.4CC"/>
  </r>
  <r>
    <x v="0"/>
    <x v="0"/>
    <s v="-36.84, 174.76 | Zoom:14"/>
    <b v="1"/>
    <s v="New Zealand"/>
    <x v="0"/>
    <s v="AC"/>
    <d v="2023-01-03T00:00:00"/>
    <s v="60HTE"/>
    <s v="22:26:16 UTC"/>
    <n v="99.9"/>
    <s v="1450X643px"/>
    <s v="PNG"/>
    <s v="10m"/>
    <x v="0"/>
    <n v="99.95"/>
    <n v="100"/>
    <x v="2"/>
    <s v="44929S2A_MSIL1CCDM-MLB-GANAC4492904 Overcast (100%)"/>
    <n v="1"/>
    <s v="20230103T222616"/>
    <n v="2023"/>
    <s v="01"/>
    <s v="03"/>
    <s v="22"/>
    <s v="26"/>
    <s v="16"/>
    <x v="0"/>
    <s v="2A_MSIL1C_S2_CD_CLS_AC_20230627T222622_TRUE_60HTE_020CC"/>
    <s v="S2A_MSIL1C_AC_20230103T222616_60HTE_99.9CC"/>
  </r>
  <r>
    <x v="0"/>
    <x v="0"/>
    <s v="-36.84, 174.76 | Zoom:14"/>
    <b v="1"/>
    <s v="New Zealand"/>
    <x v="0"/>
    <s v="AC"/>
    <d v="2023-01-03T00:00:00"/>
    <s v="60HUE"/>
    <s v="22:26:13 UTC"/>
    <n v="100"/>
    <s v="1450X643px"/>
    <s v="PNG"/>
    <s v="10m"/>
    <x v="0"/>
    <n v="99.95"/>
    <n v="100"/>
    <x v="2"/>
    <s v="44929S2A_MSIL1CCDM-MLB-GANAC4492904 Overcast (100%)"/>
    <n v="0"/>
    <s v="20230103T222613"/>
    <n v="2023"/>
    <s v="01"/>
    <s v="03"/>
    <s v="22"/>
    <s v="26"/>
    <s v="13"/>
    <x v="0"/>
    <s v="2A_MSIL1C_S2_CD_CLS_AC_20230627T222622_TRUE_60HTE_020CC"/>
    <s v="S2A_MSIL1C_AC_20230103T222613_60HUE_100CC"/>
  </r>
  <r>
    <x v="0"/>
    <x v="0"/>
    <s v="-36.85, 174.76 | Zoom:14"/>
    <b v="1"/>
    <s v="New Zealand"/>
    <x v="0"/>
    <s v="AC"/>
    <d v="2022-12-29T00:00:00"/>
    <s v="60HTE"/>
    <s v="22:26:16 UTC"/>
    <n v="16.8"/>
    <s v="1450X643px"/>
    <s v="PNG"/>
    <s v="10m"/>
    <x v="1"/>
    <n v="9.35"/>
    <n v="10"/>
    <x v="0"/>
    <s v="44924S2A_MSIL1CCDM-MLB-GANAC4492402 Sunny (10%-30%)"/>
    <n v="1"/>
    <s v="20221229T222616"/>
    <n v="2022"/>
    <n v="12"/>
    <n v="29"/>
    <s v="22"/>
    <s v="26"/>
    <s v="16"/>
    <x v="0"/>
    <s v="2A_MSIL1C_S2_CD_CLS_AC_20230627T222622_TRUE_60HTE_020CC"/>
    <s v="S2A_MSIL1C_AC_20221229T222616_60HTE_16.8CC"/>
  </r>
  <r>
    <x v="0"/>
    <x v="0"/>
    <s v="-36.85, 174.76 | Zoom:14"/>
    <b v="1"/>
    <s v="New Zealand"/>
    <x v="0"/>
    <s v="AC"/>
    <d v="2022-12-29T00:00:00"/>
    <s v="60HUE"/>
    <s v="22:26:13 UTC"/>
    <n v="1.9"/>
    <s v="1450X643px"/>
    <s v="PNG"/>
    <s v="10m"/>
    <x v="1"/>
    <n v="9.35"/>
    <n v="10"/>
    <x v="0"/>
    <s v="44924S2A_MSIL1CCDM-MLB-GANAC4492402 Sunny (10%-30%)"/>
    <n v="0"/>
    <s v="20221229T222613"/>
    <n v="2022"/>
    <n v="12"/>
    <n v="29"/>
    <s v="22"/>
    <s v="26"/>
    <s v="13"/>
    <x v="0"/>
    <s v="2A_MSIL1C_S2_CD_CLS_AC_20230627T222622_TRUE_60HTE_020CC"/>
    <s v="S2A_MSIL1C_AC_20221229T222613_60HUE_1.9CC"/>
  </r>
  <r>
    <x v="0"/>
    <x v="0"/>
    <s v="-36.85, 174.76 | Zoom:14"/>
    <b v="1"/>
    <s v="New Zealand"/>
    <x v="0"/>
    <s v="AC"/>
    <d v="2022-12-29T00:00:00"/>
    <s v="60HTE"/>
    <s v="22:26:15 UTC"/>
    <n v="16.8"/>
    <s v="1450X643px"/>
    <s v="PNG"/>
    <s v="10m"/>
    <x v="1"/>
    <n v="9.35"/>
    <n v="10"/>
    <x v="0"/>
    <s v="44924S2A_MSIL1CCDM-MLB-GANAC4492402 Sunny (10%-30%)"/>
    <n v="0"/>
    <s v="20221229T222615"/>
    <n v="2022"/>
    <n v="12"/>
    <n v="29"/>
    <s v="22"/>
    <s v="26"/>
    <s v="15"/>
    <x v="0"/>
    <s v="2A_MSIL1C_S2_CD_CLS_AC_20230627T222622_TRUE_60HTE_020CC"/>
    <s v="S2A_MSIL1C_AC_20221229T222615_60HTE_16.8CC"/>
  </r>
  <r>
    <x v="0"/>
    <x v="0"/>
    <s v="-36.85, 174.76 | Zoom:14"/>
    <b v="1"/>
    <s v="New Zealand"/>
    <x v="0"/>
    <s v="AC"/>
    <d v="2022-12-29T00:00:00"/>
    <s v="60HUE"/>
    <s v="22:26:12 UTC"/>
    <n v="1.9"/>
    <s v="1450X643px"/>
    <s v="PNG"/>
    <s v="10m"/>
    <x v="1"/>
    <n v="9.35"/>
    <n v="10"/>
    <x v="0"/>
    <s v="44924S2A_MSIL1CCDM-MLB-GANAC4492402 Sunny (10%-30%)"/>
    <n v="0"/>
    <s v="20221229T222612"/>
    <n v="2022"/>
    <n v="12"/>
    <n v="29"/>
    <s v="22"/>
    <s v="26"/>
    <s v="12"/>
    <x v="0"/>
    <s v="2A_MSIL1C_S2_CD_CLS_AC_20230627T222622_TRUE_60HTE_020CC"/>
    <s v="S2A_MSIL1C_AC_20221229T222612_60HUE_1.9CC"/>
  </r>
  <r>
    <x v="0"/>
    <x v="0"/>
    <s v="-36.85, 174.76 | Zoom:14"/>
    <b v="1"/>
    <s v="New Zealand"/>
    <x v="0"/>
    <s v="AC"/>
    <d v="2022-12-24T00:00:00"/>
    <s v="60HTE"/>
    <s v="22:26:16 UTC"/>
    <n v="97"/>
    <s v="1450X643px"/>
    <s v="PNG"/>
    <s v="10m"/>
    <x v="1"/>
    <n v="93.15"/>
    <n v="100"/>
    <x v="2"/>
    <s v="44919S2A_MSIL1CCDM-MLB-GANAC4491904 Overcast (100%)"/>
    <n v="1"/>
    <s v="20221224T222616"/>
    <n v="2022"/>
    <n v="12"/>
    <n v="24"/>
    <s v="22"/>
    <s v="26"/>
    <s v="16"/>
    <x v="0"/>
    <s v="2A_MSIL1C_S2_CD_CLS_AC_20230627T222622_TRUE_60HTE_020CC"/>
    <s v="S2A_MSIL1C_AC_20221224T222616_60HTE_97CC"/>
  </r>
  <r>
    <x v="0"/>
    <x v="0"/>
    <s v="-36.85, 174.76 | Zoom:14"/>
    <b v="1"/>
    <s v="New Zealand"/>
    <x v="0"/>
    <s v="AC"/>
    <d v="2022-12-24T00:00:00"/>
    <s v="60HUE"/>
    <s v="22:26:12 UTC"/>
    <n v="89.3"/>
    <s v="1450X643px"/>
    <s v="PNG"/>
    <s v="10m"/>
    <x v="1"/>
    <n v="93.15"/>
    <n v="100"/>
    <x v="2"/>
    <s v="44919S2A_MSIL1CCDM-MLB-GANAC4491904 Overcast (100%)"/>
    <n v="0"/>
    <s v="20221224T222612"/>
    <n v="2022"/>
    <n v="12"/>
    <n v="24"/>
    <s v="22"/>
    <s v="26"/>
    <s v="12"/>
    <x v="0"/>
    <s v="2A_MSIL1C_S2_CD_CLS_AC_20230627T222622_TRUE_60HTE_020CC"/>
    <s v="S2A_MSIL1C_AC_20221224T222612_60HUE_89.3CC"/>
  </r>
  <r>
    <x v="0"/>
    <x v="0"/>
    <s v="-36.85, 174.76 | Zoom:14"/>
    <b v="1"/>
    <s v="New Zealand"/>
    <x v="0"/>
    <s v="AC"/>
    <d v="2022-12-19T00:00:00"/>
    <s v="60HTE"/>
    <s v="22:26:16 UTC"/>
    <n v="11.5"/>
    <s v="1450X643px"/>
    <s v="PNG"/>
    <s v="10m"/>
    <x v="1"/>
    <n v="18.05"/>
    <n v="20"/>
    <x v="0"/>
    <s v="44914S2A_MSIL1CCDM-MLB-GANAC4491402 Sunny (10%-30%)"/>
    <n v="1"/>
    <s v="20221219T222616"/>
    <n v="2022"/>
    <n v="12"/>
    <n v="19"/>
    <s v="22"/>
    <s v="26"/>
    <s v="16"/>
    <x v="0"/>
    <s v="2A_MSIL1C_S2_CD_CLS_AC_20230627T222622_TRUE_60HTE_020CC"/>
    <s v="S2A_MSIL1C_AC_20221219T222616_60HTE_11.5CC"/>
  </r>
  <r>
    <x v="0"/>
    <x v="0"/>
    <s v="-36.85, 174.76 | Zoom:14"/>
    <b v="1"/>
    <s v="New Zealand"/>
    <x v="0"/>
    <s v="AC"/>
    <d v="2022-12-19T00:00:00"/>
    <s v="60HUE"/>
    <s v="22:26:13 UTC"/>
    <n v="24.6"/>
    <s v="1450X643px"/>
    <s v="PNG"/>
    <s v="10m"/>
    <x v="1"/>
    <n v="18.05"/>
    <n v="20"/>
    <x v="0"/>
    <s v="44914S2A_MSIL1CCDM-MLB-GANAC4491402 Sunny (10%-30%)"/>
    <n v="0"/>
    <s v="20221219T222613"/>
    <n v="2022"/>
    <n v="12"/>
    <n v="19"/>
    <s v="22"/>
    <s v="26"/>
    <s v="13"/>
    <x v="0"/>
    <s v="2A_MSIL1C_S2_CD_CLS_AC_20230627T222622_TRUE_60HTE_020CC"/>
    <s v="S2A_MSIL1C_AC_20221219T222613_60HUE_24.6CC"/>
  </r>
  <r>
    <x v="0"/>
    <x v="0"/>
    <s v="-36.85, 174.76 | Zoom:14"/>
    <b v="1"/>
    <s v="New Zealand"/>
    <x v="0"/>
    <s v="AC"/>
    <d v="2022-12-14T00:00:00"/>
    <s v="60HTE"/>
    <s v="22:26:17 UTC"/>
    <n v="45.9"/>
    <s v="1450X643px"/>
    <s v="PNG"/>
    <s v="10m"/>
    <x v="1"/>
    <n v="62.349999999999994"/>
    <n v="70"/>
    <x v="1"/>
    <s v="44909S2A_MSIL1CCDM-MLB-GANAC4490903 Cloudy (40%-90%)"/>
    <n v="1"/>
    <s v="20221214T222617"/>
    <n v="2022"/>
    <n v="12"/>
    <n v="14"/>
    <s v="22"/>
    <s v="26"/>
    <s v="17"/>
    <x v="0"/>
    <s v="2A_MSIL1C_S2_CD_CLS_AC_20230627T222622_TRUE_60HTE_020CC"/>
    <s v="S2A_MSIL1C_AC_20221214T222617_60HTE_45.9CC"/>
  </r>
  <r>
    <x v="0"/>
    <x v="0"/>
    <s v="-36.85, 174.76 | Zoom:14"/>
    <b v="1"/>
    <s v="New Zealand"/>
    <x v="0"/>
    <s v="AC"/>
    <d v="2022-12-14T00:00:00"/>
    <s v="60HUE"/>
    <s v="22:26:13 UTC"/>
    <n v="78.8"/>
    <s v="1450X643px"/>
    <s v="PNG"/>
    <s v="10m"/>
    <x v="1"/>
    <n v="62.349999999999994"/>
    <n v="70"/>
    <x v="1"/>
    <s v="44909S2A_MSIL1CCDM-MLB-GANAC4490903 Cloudy (40%-90%)"/>
    <n v="0"/>
    <s v="20221214T222613"/>
    <n v="2022"/>
    <n v="12"/>
    <n v="14"/>
    <s v="22"/>
    <s v="26"/>
    <s v="13"/>
    <x v="0"/>
    <s v="2A_MSIL1C_S2_CD_CLS_AC_20230627T222622_TRUE_60HTE_020CC"/>
    <s v="S2A_MSIL1C_AC_20221214T222613_60HUE_78.8CC"/>
  </r>
  <r>
    <x v="0"/>
    <x v="0"/>
    <s v="-36.85, 174.76 | Zoom:14"/>
    <b v="1"/>
    <s v="New Zealand"/>
    <x v="0"/>
    <s v="AC"/>
    <d v="2022-12-09T00:00:00"/>
    <s v="60HTE"/>
    <s v="22:26:13 UTC"/>
    <n v="89.9"/>
    <s v="1450X643px"/>
    <s v="PNG"/>
    <s v="10m"/>
    <x v="1"/>
    <n v="90.6"/>
    <n v="100"/>
    <x v="2"/>
    <s v="44904S2A_MSIL1CCDM-MLB-GANAC4490404 Overcast (100%)"/>
    <n v="1"/>
    <s v="20221209T222613"/>
    <n v="2022"/>
    <n v="12"/>
    <s v="09"/>
    <s v="22"/>
    <s v="26"/>
    <s v="13"/>
    <x v="0"/>
    <s v="2A_MSIL1C_S2_CD_CLS_AC_20230627T222622_TRUE_60HTE_020CC"/>
    <s v="S2A_MSIL1C_AC_20221209T222613_60HTE_89.9CC"/>
  </r>
  <r>
    <x v="0"/>
    <x v="0"/>
    <s v="-36.85, 174.76 | Zoom:14"/>
    <b v="1"/>
    <s v="New Zealand"/>
    <x v="0"/>
    <s v="AC"/>
    <d v="2022-12-09T00:00:00"/>
    <s v="60HUE"/>
    <s v="22:26:10 UTC"/>
    <n v="91.3"/>
    <s v="1450X643px"/>
    <s v="PNG"/>
    <s v="10m"/>
    <x v="1"/>
    <n v="90.6"/>
    <n v="100"/>
    <x v="2"/>
    <s v="44904S2A_MSIL1CCDM-MLB-GANAC4490404 Overcast (100%)"/>
    <n v="0"/>
    <s v="20221209T222610"/>
    <n v="2022"/>
    <n v="12"/>
    <s v="09"/>
    <s v="22"/>
    <s v="26"/>
    <s v="10"/>
    <x v="0"/>
    <s v="2A_MSIL1C_S2_CD_CLS_AC_20230627T222622_TRUE_60HTE_020CC"/>
    <s v="S2A_MSIL1C_AC_20221209T222610_60HUE_91.3CC"/>
  </r>
  <r>
    <x v="0"/>
    <x v="0"/>
    <s v="-36.85, 174.76 | Zoom:14"/>
    <b v="1"/>
    <s v="New Zealand"/>
    <x v="0"/>
    <s v="AC"/>
    <d v="2022-12-04T00:00:00"/>
    <s v="60HTE"/>
    <s v="22:26:17 UTC"/>
    <n v="93"/>
    <s v="1450X643px"/>
    <s v="PNG"/>
    <s v="10m"/>
    <x v="1"/>
    <n v="75.55"/>
    <n v="80"/>
    <x v="1"/>
    <s v="44899S2A_MSIL1CCDM-MLB-GANAC4489903 Cloudy (40%-90%)"/>
    <n v="1"/>
    <s v="20221204T222617"/>
    <n v="2022"/>
    <n v="12"/>
    <s v="04"/>
    <s v="22"/>
    <s v="26"/>
    <s v="17"/>
    <x v="0"/>
    <s v="2A_MSIL1C_S2_CD_CLS_AC_20230627T222622_TRUE_60HTE_020CC"/>
    <s v="S2A_MSIL1C_AC_20221204T222617_60HTE_93CC"/>
  </r>
  <r>
    <x v="0"/>
    <x v="0"/>
    <s v="-36.85, 174.76 | Zoom:14"/>
    <b v="1"/>
    <s v="New Zealand"/>
    <x v="0"/>
    <s v="AC"/>
    <d v="2022-12-04T00:00:00"/>
    <s v="60HUE"/>
    <s v="22:26:14 UTC"/>
    <n v="58.1"/>
    <s v="1450X643px"/>
    <s v="PNG"/>
    <s v="10m"/>
    <x v="1"/>
    <n v="75.55"/>
    <n v="80"/>
    <x v="1"/>
    <s v="44899S2A_MSIL1CCDM-MLB-GANAC4489903 Cloudy (40%-90%)"/>
    <n v="0"/>
    <s v="20221204T222614"/>
    <n v="2022"/>
    <n v="12"/>
    <s v="04"/>
    <s v="22"/>
    <s v="26"/>
    <s v="14"/>
    <x v="0"/>
    <s v="2A_MSIL1C_S2_CD_CLS_AC_20230627T222622_TRUE_60HTE_020CC"/>
    <s v="S2A_MSIL1C_AC_20221204T222614_60HUE_58.1CC"/>
  </r>
  <r>
    <x v="0"/>
    <x v="0"/>
    <s v="-36.85, 174.76 | Zoom:14"/>
    <b v="1"/>
    <s v="New Zealand"/>
    <x v="0"/>
    <s v="AC"/>
    <d v="2022-11-29T00:00:00"/>
    <s v="60HTE"/>
    <s v="22:26:15 UTC"/>
    <n v="67.900000000000006"/>
    <s v="1450X643px"/>
    <s v="PNG"/>
    <s v="10m"/>
    <x v="1"/>
    <n v="64.800000000000011"/>
    <n v="70"/>
    <x v="1"/>
    <s v="44894S2A_MSIL1CCDM-MLB-GANAC4489403 Cloudy (40%-90%)"/>
    <n v="1"/>
    <s v="20221129T222615"/>
    <n v="2022"/>
    <n v="11"/>
    <n v="29"/>
    <s v="22"/>
    <s v="26"/>
    <s v="15"/>
    <x v="0"/>
    <s v="2A_MSIL1C_S2_CD_CLS_AC_20230627T222622_TRUE_60HTE_020CC"/>
    <s v="S2A_MSIL1C_AC_20221129T222615_60HTE_67.9CC"/>
  </r>
  <r>
    <x v="0"/>
    <x v="0"/>
    <s v="-36.85, 174.76 | Zoom:14"/>
    <b v="1"/>
    <s v="New Zealand"/>
    <x v="0"/>
    <s v="AC"/>
    <d v="2022-11-29T00:00:00"/>
    <s v="60HUE"/>
    <s v="22:26:12 UTC"/>
    <n v="61.7"/>
    <s v="1450X643px"/>
    <s v="PNG"/>
    <s v="10m"/>
    <x v="1"/>
    <n v="64.800000000000011"/>
    <n v="70"/>
    <x v="1"/>
    <s v="44894S2A_MSIL1CCDM-MLB-GANAC4489403 Cloudy (40%-90%)"/>
    <n v="0"/>
    <s v="20221129T222612"/>
    <n v="2022"/>
    <n v="11"/>
    <n v="29"/>
    <s v="22"/>
    <s v="26"/>
    <s v="12"/>
    <x v="0"/>
    <s v="2A_MSIL1C_S2_CD_CLS_AC_20230627T222622_TRUE_60HTE_020CC"/>
    <s v="S2A_MSIL1C_AC_20221129T222612_60HUE_61.7CC"/>
  </r>
  <r>
    <x v="0"/>
    <x v="0"/>
    <s v="-36.85, 174.76 | Zoom:14"/>
    <b v="1"/>
    <s v="New Zealand"/>
    <x v="0"/>
    <s v="AC"/>
    <d v="2022-11-24T00:00:00"/>
    <s v="60HTE"/>
    <s v="22:26:16 UTC"/>
    <n v="23.3"/>
    <s v="1450X643px"/>
    <s v="PNG"/>
    <s v="10m"/>
    <x v="1"/>
    <n v="22.950000000000003"/>
    <n v="30"/>
    <x v="0"/>
    <s v="44889S2A_MSIL1CCDM-MLB-GANAC4488902 Sunny (10%-30%)"/>
    <n v="1"/>
    <s v="20221124T222616"/>
    <n v="2022"/>
    <n v="11"/>
    <n v="24"/>
    <s v="22"/>
    <s v="26"/>
    <s v="16"/>
    <x v="0"/>
    <s v="2A_MSIL1C_S2_CD_CLS_AC_20230627T222622_TRUE_60HTE_020CC"/>
    <s v="S2A_MSIL1C_AC_20221124T222616_60HTE_23.3CC"/>
  </r>
  <r>
    <x v="0"/>
    <x v="0"/>
    <s v="-36.85, 174.76 | Zoom:14"/>
    <b v="1"/>
    <s v="New Zealand"/>
    <x v="0"/>
    <s v="AC"/>
    <d v="2022-11-24T00:00:00"/>
    <s v="60HUE"/>
    <s v="22:26:13 UTC"/>
    <n v="22.6"/>
    <s v="1450X643px"/>
    <s v="PNG"/>
    <s v="10m"/>
    <x v="1"/>
    <n v="22.950000000000003"/>
    <n v="30"/>
    <x v="0"/>
    <s v="44889S2A_MSIL1CCDM-MLB-GANAC4488902 Sunny (10%-30%)"/>
    <n v="0"/>
    <s v="20221124T222613"/>
    <n v="2022"/>
    <n v="11"/>
    <n v="24"/>
    <s v="22"/>
    <s v="26"/>
    <s v="13"/>
    <x v="0"/>
    <s v="2A_MSIL1C_S2_CD_CLS_AC_20230627T222622_TRUE_60HTE_020CC"/>
    <s v="S2A_MSIL1C_AC_20221124T222613_60HUE_22.6CC"/>
  </r>
  <r>
    <x v="0"/>
    <x v="0"/>
    <s v="-36.85, 174.76 | Zoom:14"/>
    <b v="1"/>
    <s v="New Zealand"/>
    <x v="0"/>
    <s v="AC"/>
    <d v="2022-11-19T00:00:00"/>
    <s v="60HTE"/>
    <s v="22:26:17 UTC"/>
    <n v="44.4"/>
    <s v="1450X643px"/>
    <s v="PNG"/>
    <s v="10m"/>
    <x v="1"/>
    <n v="32.5"/>
    <n v="40"/>
    <x v="1"/>
    <s v="44884S2A_MSIL1CCDM-MLB-GANAC4488403 Cloudy (40%-90%)"/>
    <n v="1"/>
    <s v="20221119T222617"/>
    <n v="2022"/>
    <n v="11"/>
    <n v="19"/>
    <s v="22"/>
    <s v="26"/>
    <s v="17"/>
    <x v="0"/>
    <s v="2A_MSIL1C_S2_CD_CLS_AC_20230627T222622_TRUE_60HTE_020CC"/>
    <s v="S2A_MSIL1C_AC_20221119T222617_60HTE_44.4CC"/>
  </r>
  <r>
    <x v="0"/>
    <x v="0"/>
    <s v="-36.85, 174.76 | Zoom:14"/>
    <b v="1"/>
    <s v="New Zealand"/>
    <x v="0"/>
    <s v="AC"/>
    <d v="2022-11-19T00:00:00"/>
    <s v="60HUE"/>
    <s v="22:26:13 UTC"/>
    <n v="20.6"/>
    <s v="1450X643px"/>
    <s v="PNG"/>
    <s v="10m"/>
    <x v="1"/>
    <n v="32.5"/>
    <n v="40"/>
    <x v="1"/>
    <s v="44884S2A_MSIL1CCDM-MLB-GANAC4488403 Cloudy (40%-90%)"/>
    <n v="0"/>
    <s v="20221119T222613"/>
    <n v="2022"/>
    <n v="11"/>
    <n v="19"/>
    <s v="22"/>
    <s v="26"/>
    <s v="13"/>
    <x v="0"/>
    <s v="2A_MSIL1C_S2_CD_CLS_AC_20230627T222622_TRUE_60HTE_020CC"/>
    <s v="S2A_MSIL1C_AC_20221119T222613_60HUE_20.6CC"/>
  </r>
  <r>
    <x v="0"/>
    <x v="0"/>
    <s v="-36.85, 174.76 | Zoom:14"/>
    <b v="1"/>
    <s v="New Zealand"/>
    <x v="0"/>
    <s v="AC"/>
    <d v="2022-11-14T00:00:00"/>
    <s v="60HTE"/>
    <s v="22:26:20 UTC"/>
    <n v="38.6"/>
    <s v="1450X643px"/>
    <s v="PNG"/>
    <s v="10m"/>
    <x v="1"/>
    <n v="66.45"/>
    <n v="70"/>
    <x v="1"/>
    <s v="44879S2A_MSIL1CCDM-MLB-GANAC4487903 Cloudy (40%-90%)"/>
    <n v="1"/>
    <s v="20221114T222620"/>
    <n v="2022"/>
    <n v="11"/>
    <n v="14"/>
    <s v="22"/>
    <s v="26"/>
    <s v="20"/>
    <x v="0"/>
    <s v="2A_MSIL1C_S2_CD_CLS_AC_20230627T222622_TRUE_60HTE_020CC"/>
    <s v="S2A_MSIL1C_AC_20221114T222620_60HTE_38.6CC"/>
  </r>
  <r>
    <x v="0"/>
    <x v="0"/>
    <s v="-36.85, 174.76 | Zoom:14"/>
    <b v="1"/>
    <s v="New Zealand"/>
    <x v="0"/>
    <s v="AC"/>
    <d v="2022-11-14T00:00:00"/>
    <s v="60HUE"/>
    <s v="22:26:16 UTC"/>
    <n v="94.3"/>
    <s v="1450X643px"/>
    <s v="PNG"/>
    <s v="10m"/>
    <x v="1"/>
    <n v="66.45"/>
    <n v="70"/>
    <x v="1"/>
    <s v="44879S2A_MSIL1CCDM-MLB-GANAC4487903 Cloudy (40%-90%)"/>
    <n v="0"/>
    <s v="20221114T222616"/>
    <n v="2022"/>
    <n v="11"/>
    <n v="14"/>
    <s v="22"/>
    <s v="26"/>
    <s v="16"/>
    <x v="0"/>
    <s v="2A_MSIL1C_S2_CD_CLS_AC_20230627T222622_TRUE_60HTE_020CC"/>
    <s v="S2A_MSIL1C_AC_20221114T222616_60HUE_94.3CC"/>
  </r>
  <r>
    <x v="0"/>
    <x v="0"/>
    <s v="-36.85, 174.76 | Zoom:14"/>
    <b v="1"/>
    <s v="New Zealand"/>
    <x v="0"/>
    <s v="AC"/>
    <d v="2022-11-09T00:00:00"/>
    <s v="60HTE"/>
    <s v="22:26:16 UTC"/>
    <n v="65.2"/>
    <s v="1450X643px"/>
    <s v="PNG"/>
    <s v="10m"/>
    <x v="1"/>
    <n v="78.800000000000011"/>
    <n v="80"/>
    <x v="1"/>
    <s v="44874S2A_MSIL1CCDM-MLB-GANAC4487403 Cloudy (40%-90%)"/>
    <n v="1"/>
    <s v="20221109T222616"/>
    <n v="2022"/>
    <n v="11"/>
    <s v="09"/>
    <s v="22"/>
    <s v="26"/>
    <s v="16"/>
    <x v="0"/>
    <s v="2A_MSIL1C_S2_CD_CLS_AC_20230627T222622_TRUE_60HTE_020CC"/>
    <s v="S2A_MSIL1C_AC_20221109T222616_60HTE_65.2CC"/>
  </r>
  <r>
    <x v="0"/>
    <x v="0"/>
    <s v="-36.85, 174.76 | Zoom:14"/>
    <b v="1"/>
    <s v="New Zealand"/>
    <x v="0"/>
    <s v="AC"/>
    <d v="2022-11-09T00:00:00"/>
    <s v="60HUE"/>
    <s v="22:26:13 UTC"/>
    <n v="92.4"/>
    <s v="1450X643px"/>
    <s v="PNG"/>
    <s v="10m"/>
    <x v="1"/>
    <n v="78.800000000000011"/>
    <n v="80"/>
    <x v="1"/>
    <s v="44874S2A_MSIL1CCDM-MLB-GANAC4487403 Cloudy (40%-90%)"/>
    <n v="0"/>
    <s v="20221109T222613"/>
    <n v="2022"/>
    <n v="11"/>
    <s v="09"/>
    <s v="22"/>
    <s v="26"/>
    <s v="13"/>
    <x v="0"/>
    <s v="2A_MSIL1C_S2_CD_CLS_AC_20230627T222622_TRUE_60HTE_020CC"/>
    <s v="S2A_MSIL1C_AC_20221109T222613_60HUE_92.4CC"/>
  </r>
  <r>
    <x v="0"/>
    <x v="0"/>
    <s v="-36.85, 174.76 | Zoom:14"/>
    <b v="1"/>
    <s v="New Zealand"/>
    <x v="0"/>
    <s v="AC"/>
    <d v="2022-11-04T00:00:00"/>
    <s v="60HTE"/>
    <s v="22:26:21 UTC"/>
    <n v="11.4"/>
    <s v="1450X643px"/>
    <s v="PNG"/>
    <s v="10m"/>
    <x v="1"/>
    <n v="12.2"/>
    <n v="20"/>
    <x v="0"/>
    <s v="44869S2A_MSIL1CCDM-MLB-GANAC4486902 Sunny (10%-30%)"/>
    <n v="1"/>
    <s v="20221104T222621"/>
    <n v="2022"/>
    <n v="11"/>
    <s v="04"/>
    <s v="22"/>
    <s v="26"/>
    <s v="21"/>
    <x v="0"/>
    <s v="2A_MSIL1C_S2_CD_CLS_AC_20230627T222622_TRUE_60HTE_020CC"/>
    <s v="S2A_MSIL1C_AC_20221104T222621_60HTE_11.4CC"/>
  </r>
  <r>
    <x v="0"/>
    <x v="0"/>
    <s v="-36.85, 174.76 | Zoom:14"/>
    <b v="1"/>
    <s v="New Zealand"/>
    <x v="0"/>
    <s v="AC"/>
    <d v="2022-11-04T00:00:00"/>
    <s v="60HUE"/>
    <s v="22:26:18 UTC"/>
    <n v="13"/>
    <s v="1450X643px"/>
    <s v="PNG"/>
    <s v="10m"/>
    <x v="1"/>
    <n v="12.2"/>
    <n v="20"/>
    <x v="0"/>
    <s v="44869S2A_MSIL1CCDM-MLB-GANAC4486902 Sunny (10%-30%)"/>
    <n v="0"/>
    <s v="20221104T222618"/>
    <n v="2022"/>
    <n v="11"/>
    <s v="04"/>
    <s v="22"/>
    <s v="26"/>
    <s v="18"/>
    <x v="0"/>
    <s v="2A_MSIL1C_S2_CD_CLS_AC_20230627T222622_TRUE_60HTE_020CC"/>
    <s v="S2A_MSIL1C_AC_20221104T222618_60HUE_13CC"/>
  </r>
  <r>
    <x v="0"/>
    <x v="0"/>
    <s v="-36.85, 174.76 | Zoom:14"/>
    <b v="1"/>
    <s v="New Zealand"/>
    <x v="0"/>
    <s v="AC"/>
    <d v="2022-10-30T00:00:00"/>
    <s v="60HTE"/>
    <s v="22:26:15 UTC"/>
    <n v="99.3"/>
    <s v="1450X643px"/>
    <s v="PNG"/>
    <s v="10m"/>
    <x v="1"/>
    <n v="99.65"/>
    <n v="100"/>
    <x v="2"/>
    <s v="44864S2A_MSIL1CCDM-MLB-GANAC4486404 Overcast (100%)"/>
    <n v="1"/>
    <s v="20221030T222615"/>
    <n v="2022"/>
    <n v="10"/>
    <n v="30"/>
    <s v="22"/>
    <s v="26"/>
    <s v="15"/>
    <x v="0"/>
    <s v="2A_MSIL1C_S2_CD_CLS_AC_20230627T222622_TRUE_60HTE_020CC"/>
    <s v="S2A_MSIL1C_AC_20221030T222615_60HTE_99.3CC"/>
  </r>
  <r>
    <x v="0"/>
    <x v="0"/>
    <s v="-36.85, 174.76 | Zoom:14"/>
    <b v="1"/>
    <s v="New Zealand"/>
    <x v="0"/>
    <s v="AC"/>
    <d v="2022-10-30T00:00:00"/>
    <s v="60HUE"/>
    <s v="22:26:12 UTC"/>
    <n v="100"/>
    <s v="1450X643px"/>
    <s v="PNG"/>
    <s v="10m"/>
    <x v="1"/>
    <n v="99.65"/>
    <n v="100"/>
    <x v="2"/>
    <s v="44864S2A_MSIL1CCDM-MLB-GANAC4486404 Overcast (100%)"/>
    <n v="0"/>
    <s v="20221030T222612"/>
    <n v="2022"/>
    <n v="10"/>
    <n v="30"/>
    <s v="22"/>
    <s v="26"/>
    <s v="12"/>
    <x v="0"/>
    <s v="2A_MSIL1C_S2_CD_CLS_AC_20230627T222622_TRUE_60HTE_020CC"/>
    <s v="S2A_MSIL1C_AC_20221030T222612_60HUE_100CC"/>
  </r>
  <r>
    <x v="0"/>
    <x v="0"/>
    <s v="-36.85, 174.76 | Zoom:14"/>
    <b v="1"/>
    <s v="New Zealand"/>
    <x v="0"/>
    <s v="AC"/>
    <d v="2022-10-25T00:00:00"/>
    <s v="60HTE"/>
    <s v="22:26:20 UTC"/>
    <n v="13.9"/>
    <s v="1450X643px"/>
    <s v="PNG"/>
    <s v="10m"/>
    <x v="1"/>
    <n v="16.649999999999999"/>
    <n v="20"/>
    <x v="0"/>
    <s v="44859S2A_MSIL1CCDM-MLB-GANAC4485902 Sunny (10%-30%)"/>
    <n v="1"/>
    <s v="20221025T222620"/>
    <n v="2022"/>
    <n v="10"/>
    <n v="25"/>
    <s v="22"/>
    <s v="26"/>
    <s v="20"/>
    <x v="0"/>
    <s v="2A_MSIL1C_S2_CD_CLS_AC_20230627T222622_TRUE_60HTE_020CC"/>
    <s v="S2A_MSIL1C_AC_20221025T222620_60HTE_13.9CC"/>
  </r>
  <r>
    <x v="0"/>
    <x v="0"/>
    <s v="-36.85, 174.76 | Zoom:14"/>
    <b v="1"/>
    <s v="New Zealand"/>
    <x v="0"/>
    <s v="AC"/>
    <d v="2022-10-25T00:00:00"/>
    <s v="60HUE"/>
    <s v="22:26:17 UTC"/>
    <n v="19.399999999999999"/>
    <s v="1450X643px"/>
    <s v="PNG"/>
    <s v="10m"/>
    <x v="1"/>
    <n v="16.649999999999999"/>
    <n v="20"/>
    <x v="0"/>
    <s v="44859S2A_MSIL1CCDM-MLB-GANAC4485902 Sunny (10%-30%)"/>
    <n v="0"/>
    <s v="20221025T222617"/>
    <n v="2022"/>
    <n v="10"/>
    <n v="25"/>
    <s v="22"/>
    <s v="26"/>
    <s v="17"/>
    <x v="0"/>
    <s v="2A_MSIL1C_S2_CD_CLS_AC_20230627T222622_TRUE_60HTE_020CC"/>
    <s v="S2A_MSIL1C_AC_20221025T222617_60HUE_19.4CC"/>
  </r>
  <r>
    <x v="0"/>
    <x v="0"/>
    <s v="-36.85, 174.76 | Zoom:14"/>
    <b v="1"/>
    <s v="New Zealand"/>
    <x v="0"/>
    <s v="AC"/>
    <d v="2022-10-20T00:00:00"/>
    <s v="60HTE"/>
    <s v="22:26:16 UTC"/>
    <n v="67.2"/>
    <s v="1450X643px"/>
    <s v="PNG"/>
    <s v="10m"/>
    <x v="1"/>
    <n v="56.75"/>
    <n v="60"/>
    <x v="1"/>
    <s v="44854S2A_MSIL1CCDM-MLB-GANAC4485403 Cloudy (40%-90%)"/>
    <n v="1"/>
    <s v="20221020T222616"/>
    <n v="2022"/>
    <n v="10"/>
    <n v="20"/>
    <s v="22"/>
    <s v="26"/>
    <s v="16"/>
    <x v="0"/>
    <s v="2A_MSIL1C_S2_CD_CLS_AC_20230627T222622_TRUE_60HTE_020CC"/>
    <s v="S2A_MSIL1C_AC_20221020T222616_60HTE_67.2CC"/>
  </r>
  <r>
    <x v="0"/>
    <x v="0"/>
    <s v="-36.85, 174.76 | Zoom:14"/>
    <b v="1"/>
    <s v="New Zealand"/>
    <x v="0"/>
    <s v="AC"/>
    <d v="2022-10-20T00:00:00"/>
    <s v="60HUE"/>
    <s v="22:26:13 UTC"/>
    <n v="46.3"/>
    <s v="1450X643px"/>
    <s v="PNG"/>
    <s v="10m"/>
    <x v="1"/>
    <n v="56.75"/>
    <n v="60"/>
    <x v="1"/>
    <s v="44854S2A_MSIL1CCDM-MLB-GANAC4485403 Cloudy (40%-90%)"/>
    <n v="0"/>
    <s v="20221020T222613"/>
    <n v="2022"/>
    <n v="10"/>
    <n v="20"/>
    <s v="22"/>
    <s v="26"/>
    <s v="13"/>
    <x v="0"/>
    <s v="2A_MSIL1C_S2_CD_CLS_AC_20230627T222622_TRUE_60HTE_020CC"/>
    <s v="S2A_MSIL1C_AC_20221020T222613_60HUE_46.3CC"/>
  </r>
  <r>
    <x v="0"/>
    <x v="0"/>
    <s v="-36.85, 174.76 | Zoom:14"/>
    <b v="1"/>
    <s v="New Zealand"/>
    <x v="0"/>
    <s v="AC"/>
    <d v="2022-10-15T00:00:00"/>
    <s v="60HTE"/>
    <s v="22:26:21 UTC"/>
    <n v="25.6"/>
    <s v="1450X643px"/>
    <s v="PNG"/>
    <s v="10m"/>
    <x v="1"/>
    <n v="18.5"/>
    <n v="20"/>
    <x v="0"/>
    <s v="44849S2A_MSIL1CCDM-MLB-GANAC4484902 Sunny (10%-30%)"/>
    <n v="1"/>
    <s v="20221015T222621"/>
    <n v="2022"/>
    <n v="10"/>
    <n v="15"/>
    <s v="22"/>
    <s v="26"/>
    <s v="21"/>
    <x v="0"/>
    <s v="2A_MSIL1C_S2_CD_CLS_AC_20230627T222622_TRUE_60HTE_020CC"/>
    <s v="S2A_MSIL1C_AC_20221015T222621_60HTE_25.6CC"/>
  </r>
  <r>
    <x v="0"/>
    <x v="0"/>
    <s v="-36.85, 174.76 | Zoom:14"/>
    <b v="1"/>
    <s v="New Zealand"/>
    <x v="0"/>
    <s v="AC"/>
    <d v="2022-10-15T00:00:00"/>
    <s v="60HUE"/>
    <s v="22:26:17 UTC"/>
    <n v="11.4"/>
    <s v="1450X643px"/>
    <s v="PNG"/>
    <s v="10m"/>
    <x v="1"/>
    <n v="18.5"/>
    <n v="20"/>
    <x v="0"/>
    <s v="44849S2A_MSIL1CCDM-MLB-GANAC4484902 Sunny (10%-30%)"/>
    <n v="0"/>
    <s v="20221015T222617"/>
    <n v="2022"/>
    <n v="10"/>
    <n v="15"/>
    <s v="22"/>
    <s v="26"/>
    <s v="17"/>
    <x v="0"/>
    <s v="2A_MSIL1C_S2_CD_CLS_AC_20230627T222622_TRUE_60HTE_020CC"/>
    <s v="S2A_MSIL1C_AC_20221015T222617_60HUE_11.4CC"/>
  </r>
  <r>
    <x v="0"/>
    <x v="0"/>
    <s v="-36.85, 174.76 | Zoom:14"/>
    <b v="1"/>
    <s v="New Zealand"/>
    <x v="0"/>
    <s v="AC"/>
    <d v="2022-10-10T00:00:00"/>
    <s v="60HTE"/>
    <s v="22:26:15 UTC"/>
    <n v="11.7"/>
    <s v="1450X643px"/>
    <s v="PNG"/>
    <s v="10m"/>
    <x v="1"/>
    <n v="10.95"/>
    <n v="20"/>
    <x v="0"/>
    <s v="44844S2A_MSIL1CCDM-MLB-GANAC4484402 Sunny (10%-30%)"/>
    <n v="1"/>
    <s v="20221010T222615"/>
    <n v="2022"/>
    <n v="10"/>
    <n v="10"/>
    <s v="22"/>
    <s v="26"/>
    <s v="15"/>
    <x v="0"/>
    <s v="2A_MSIL1C_S2_CD_CLS_AC_20230627T222622_TRUE_60HTE_020CC"/>
    <s v="S2A_MSIL1C_AC_20221010T222615_60HTE_11.7CC"/>
  </r>
  <r>
    <x v="0"/>
    <x v="0"/>
    <s v="-36.85, 174.76 | Zoom:14"/>
    <b v="1"/>
    <s v="New Zealand"/>
    <x v="0"/>
    <s v="AC"/>
    <d v="2022-10-10T00:00:00"/>
    <s v="60HUE"/>
    <s v="22:26:12 UTC"/>
    <n v="10.199999999999999"/>
    <s v="1450X643px"/>
    <s v="PNG"/>
    <s v="10m"/>
    <x v="1"/>
    <n v="10.95"/>
    <n v="20"/>
    <x v="0"/>
    <s v="44844S2A_MSIL1CCDM-MLB-GANAC4484402 Sunny (10%-30%)"/>
    <n v="0"/>
    <s v="20221010T222612"/>
    <n v="2022"/>
    <n v="10"/>
    <n v="10"/>
    <s v="22"/>
    <s v="26"/>
    <s v="12"/>
    <x v="0"/>
    <s v="2A_MSIL1C_S2_CD_CLS_AC_20230627T222622_TRUE_60HTE_020CC"/>
    <s v="S2A_MSIL1C_AC_20221010T222612_60HUE_10.2CC"/>
  </r>
  <r>
    <x v="0"/>
    <x v="0"/>
    <s v="-36.85, 174.76 | Zoom:14"/>
    <b v="1"/>
    <s v="New Zealand"/>
    <x v="0"/>
    <s v="AC"/>
    <d v="2022-10-05T00:00:00"/>
    <s v="60HTE"/>
    <s v="22:26:24 UTC"/>
    <n v="85.1"/>
    <s v="1450X643px"/>
    <s v="PNG"/>
    <s v="10m"/>
    <x v="1"/>
    <n v="70.199999999999989"/>
    <n v="80"/>
    <x v="1"/>
    <s v="44839S2A_MSIL1CCDM-MLB-GANAC4483903 Cloudy (40%-90%)"/>
    <n v="1"/>
    <s v="20221005T222624"/>
    <n v="2022"/>
    <n v="10"/>
    <s v="05"/>
    <s v="22"/>
    <s v="26"/>
    <s v="24"/>
    <x v="0"/>
    <s v="2A_MSIL1C_S2_CD_CLS_AC_20230627T222622_TRUE_60HTE_020CC"/>
    <s v="S2A_MSIL1C_AC_20221005T222624_60HTE_85.1CC"/>
  </r>
  <r>
    <x v="0"/>
    <x v="0"/>
    <s v="-36.85, 174.76 | Zoom:14"/>
    <b v="1"/>
    <s v="New Zealand"/>
    <x v="0"/>
    <s v="AC"/>
    <d v="2022-10-05T00:00:00"/>
    <s v="60HUE"/>
    <s v="22:26:20 UTC"/>
    <n v="55.3"/>
    <s v="1450X643px"/>
    <s v="PNG"/>
    <s v="10m"/>
    <x v="1"/>
    <n v="70.199999999999989"/>
    <n v="80"/>
    <x v="1"/>
    <s v="44839S2A_MSIL1CCDM-MLB-GANAC4483903 Cloudy (40%-90%)"/>
    <n v="0"/>
    <s v="20221005T222620"/>
    <n v="2022"/>
    <n v="10"/>
    <s v="05"/>
    <s v="22"/>
    <s v="26"/>
    <s v="20"/>
    <x v="0"/>
    <s v="2A_MSIL1C_S2_CD_CLS_AC_20230627T222622_TRUE_60HTE_020CC"/>
    <s v="S2A_MSIL1C_AC_20221005T222620_60HUE_55.3CC"/>
  </r>
  <r>
    <x v="0"/>
    <x v="0"/>
    <s v="-36.85, 174.76 | Zoom:14"/>
    <b v="1"/>
    <s v="New Zealand"/>
    <x v="0"/>
    <s v="AC"/>
    <d v="2022-09-30T00:00:00"/>
    <s v="60HTE"/>
    <s v="22:26:16 UTC"/>
    <n v="100"/>
    <s v="1450X643px"/>
    <s v="PNG"/>
    <s v="10m"/>
    <x v="1"/>
    <n v="100"/>
    <n v="100"/>
    <x v="2"/>
    <s v="44834S2A_MSIL1CCDM-MLB-GANAC4483404 Overcast (100%)"/>
    <n v="1"/>
    <s v="20220930T222616"/>
    <n v="2022"/>
    <s v="09"/>
    <n v="30"/>
    <s v="22"/>
    <s v="26"/>
    <s v="16"/>
    <x v="0"/>
    <s v="2A_MSIL1C_S2_CD_CLS_AC_20230627T222622_TRUE_60HTE_020CC"/>
    <s v="S2A_MSIL1C_AC_20220930T222616_60HTE_100CC"/>
  </r>
  <r>
    <x v="0"/>
    <x v="0"/>
    <s v="-36.85, 174.76 | Zoom:14"/>
    <b v="1"/>
    <s v="New Zealand"/>
    <x v="0"/>
    <s v="AC"/>
    <d v="2022-09-30T00:00:00"/>
    <s v="60HUE"/>
    <s v="22:26:13 UTC"/>
    <n v="100"/>
    <s v="1450X643px"/>
    <s v="PNG"/>
    <s v="10m"/>
    <x v="1"/>
    <n v="100"/>
    <n v="100"/>
    <x v="2"/>
    <s v="44834S2A_MSIL1CCDM-MLB-GANAC4483404 Overcast (100%)"/>
    <n v="0"/>
    <s v="20220930T222613"/>
    <n v="2022"/>
    <s v="09"/>
    <n v="30"/>
    <s v="22"/>
    <s v="26"/>
    <s v="13"/>
    <x v="0"/>
    <s v="2A_MSIL1C_S2_CD_CLS_AC_20230627T222622_TRUE_60HTE_020CC"/>
    <s v="S2A_MSIL1C_AC_20220930T222613_60HUE_100CC"/>
  </r>
  <r>
    <x v="0"/>
    <x v="0"/>
    <s v="-36.85, 174.76 | Zoom:14"/>
    <b v="1"/>
    <s v="New Zealand"/>
    <x v="0"/>
    <s v="AC"/>
    <d v="2022-09-25T00:00:00"/>
    <s v="60HTE"/>
    <s v="22:26:24 UTC"/>
    <n v="85"/>
    <s v="1450X643px"/>
    <s v="PNG"/>
    <s v="10m"/>
    <x v="1"/>
    <n v="85.1"/>
    <n v="90"/>
    <x v="1"/>
    <s v="44829S2A_MSIL1CCDM-MLB-GANAC4482903 Cloudy (40%-90%)"/>
    <n v="1"/>
    <s v="20220925T222624"/>
    <n v="2022"/>
    <s v="09"/>
    <n v="25"/>
    <s v="22"/>
    <s v="26"/>
    <s v="24"/>
    <x v="0"/>
    <s v="2A_MSIL1C_S2_CD_CLS_AC_20230627T222622_TRUE_60HTE_020CC"/>
    <s v="S2A_MSIL1C_AC_20220925T222624_60HTE_85CC"/>
  </r>
  <r>
    <x v="0"/>
    <x v="0"/>
    <s v="-36.85, 174.76 | Zoom:14"/>
    <b v="1"/>
    <s v="New Zealand"/>
    <x v="0"/>
    <s v="AC"/>
    <d v="2022-09-25T00:00:00"/>
    <s v="60HUE"/>
    <s v="22:26:21 UTC"/>
    <n v="85.2"/>
    <s v="1450X643px"/>
    <s v="PNG"/>
    <s v="10m"/>
    <x v="1"/>
    <n v="85.1"/>
    <n v="90"/>
    <x v="1"/>
    <s v="44829S2A_MSIL1CCDM-MLB-GANAC4482903 Cloudy (40%-90%)"/>
    <n v="0"/>
    <s v="20220925T222621"/>
    <n v="2022"/>
    <s v="09"/>
    <n v="25"/>
    <s v="22"/>
    <s v="26"/>
    <s v="21"/>
    <x v="0"/>
    <s v="2A_MSIL1C_S2_CD_CLS_AC_20230627T222622_TRUE_60HTE_020CC"/>
    <s v="S2A_MSIL1C_AC_20220925T222621_60HUE_85.2CC"/>
  </r>
  <r>
    <x v="0"/>
    <x v="0"/>
    <s v="-36.85, 174.76 | Zoom:14"/>
    <b v="1"/>
    <s v="New Zealand"/>
    <x v="0"/>
    <s v="AC"/>
    <d v="2022-09-20T00:00:00"/>
    <s v="60HTE"/>
    <s v="22:26:18 UTC"/>
    <n v="34.4"/>
    <s v="1450X643px"/>
    <s v="PNG"/>
    <s v="10m"/>
    <x v="1"/>
    <n v="34.15"/>
    <n v="40"/>
    <x v="1"/>
    <s v="44824S2A_MSIL1CCDM-MLB-GANAC4482403 Cloudy (40%-90%)"/>
    <n v="1"/>
    <s v="20220920T222618"/>
    <n v="2022"/>
    <s v="09"/>
    <n v="20"/>
    <s v="22"/>
    <s v="26"/>
    <s v="18"/>
    <x v="0"/>
    <s v="2A_MSIL1C_S2_CD_CLS_AC_20230627T222622_TRUE_60HTE_020CC"/>
    <s v="S2A_MSIL1C_AC_20220920T222618_60HTE_34.4CC"/>
  </r>
  <r>
    <x v="0"/>
    <x v="0"/>
    <s v="-36.85, 174.76 | Zoom:14"/>
    <b v="1"/>
    <s v="New Zealand"/>
    <x v="0"/>
    <s v="AC"/>
    <d v="2022-09-20T00:00:00"/>
    <s v="60HUE"/>
    <s v="22:26:15 UTC"/>
    <n v="33.9"/>
    <s v="1450X643px"/>
    <s v="PNG"/>
    <s v="10m"/>
    <x v="1"/>
    <n v="34.15"/>
    <n v="40"/>
    <x v="1"/>
    <s v="44824S2A_MSIL1CCDM-MLB-GANAC4482403 Cloudy (40%-90%)"/>
    <n v="0"/>
    <s v="20220920T222615"/>
    <n v="2022"/>
    <s v="09"/>
    <n v="20"/>
    <s v="22"/>
    <s v="26"/>
    <s v="15"/>
    <x v="0"/>
    <s v="2A_MSIL1C_S2_CD_CLS_AC_20230627T222622_TRUE_60HTE_020CC"/>
    <s v="S2A_MSIL1C_AC_20220920T222615_60HUE_33.9CC"/>
  </r>
  <r>
    <x v="0"/>
    <x v="0"/>
    <s v="-36.85, 174.76 | Zoom:14"/>
    <b v="1"/>
    <s v="New Zealand"/>
    <x v="0"/>
    <s v="AC"/>
    <d v="2022-09-15T00:00:00"/>
    <s v="60HTE"/>
    <s v="22:26:26 UTC"/>
    <n v="73.400000000000006"/>
    <s v="1450X643px"/>
    <s v="PNG"/>
    <s v="10m"/>
    <x v="1"/>
    <n v="67.599999999999994"/>
    <n v="70"/>
    <x v="1"/>
    <s v="44819S2A_MSIL1CCDM-MLB-GANAC4481903 Cloudy (40%-90%)"/>
    <n v="1"/>
    <s v="20220915T222626"/>
    <n v="2022"/>
    <s v="09"/>
    <n v="15"/>
    <s v="22"/>
    <s v="26"/>
    <s v="26"/>
    <x v="0"/>
    <s v="2A_MSIL1C_S2_CD_CLS_AC_20230627T222622_TRUE_60HTE_020CC"/>
    <s v="S2A_MSIL1C_AC_20220915T222626_60HTE_73.4CC"/>
  </r>
  <r>
    <x v="0"/>
    <x v="0"/>
    <s v="-36.85, 174.76 | Zoom:14"/>
    <b v="1"/>
    <s v="New Zealand"/>
    <x v="0"/>
    <s v="AC"/>
    <d v="2022-09-15T00:00:00"/>
    <s v="60HUE"/>
    <s v="22:26:23 UTC"/>
    <n v="61.8"/>
    <s v="1450X643px"/>
    <s v="PNG"/>
    <s v="10m"/>
    <x v="1"/>
    <n v="67.599999999999994"/>
    <n v="70"/>
    <x v="1"/>
    <s v="44819S2A_MSIL1CCDM-MLB-GANAC4481903 Cloudy (40%-90%)"/>
    <n v="0"/>
    <s v="20220915T222623"/>
    <n v="2022"/>
    <s v="09"/>
    <n v="15"/>
    <s v="22"/>
    <s v="26"/>
    <s v="23"/>
    <x v="0"/>
    <s v="2A_MSIL1C_S2_CD_CLS_AC_20230627T222622_TRUE_60HTE_020CC"/>
    <s v="S2A_MSIL1C_AC_20220915T222623_60HUE_61.8CC"/>
  </r>
  <r>
    <x v="0"/>
    <x v="0"/>
    <s v="-36.85, 174.76 | Zoom:14"/>
    <b v="1"/>
    <s v="New Zealand"/>
    <x v="0"/>
    <s v="AC"/>
    <d v="2022-09-10T00:00:00"/>
    <s v="60HTE"/>
    <s v="22:26:19 UTC"/>
    <n v="43.8"/>
    <s v="1450X643px"/>
    <s v="PNG"/>
    <s v="10m"/>
    <x v="1"/>
    <n v="54.6"/>
    <n v="60"/>
    <x v="1"/>
    <s v="44814S2A_MSIL1CCDM-MLB-GANAC4481403 Cloudy (40%-90%)"/>
    <n v="1"/>
    <s v="20220910T222619"/>
    <n v="2022"/>
    <s v="09"/>
    <n v="10"/>
    <s v="22"/>
    <s v="26"/>
    <s v="19"/>
    <x v="0"/>
    <s v="2A_MSIL1C_S2_CD_CLS_AC_20230627T222622_TRUE_60HTE_020CC"/>
    <s v="S2A_MSIL1C_AC_20220910T222619_60HTE_43.8CC"/>
  </r>
  <r>
    <x v="0"/>
    <x v="0"/>
    <s v="-36.85, 174.76 | Zoom:14"/>
    <b v="1"/>
    <s v="New Zealand"/>
    <x v="0"/>
    <s v="AC"/>
    <d v="2022-09-10T00:00:00"/>
    <s v="60HUE"/>
    <s v="22:26:16 UTC"/>
    <n v="65.400000000000006"/>
    <s v="1450X643px"/>
    <s v="PNG"/>
    <s v="10m"/>
    <x v="1"/>
    <n v="54.6"/>
    <n v="60"/>
    <x v="1"/>
    <s v="44814S2A_MSIL1CCDM-MLB-GANAC4481403 Cloudy (40%-90%)"/>
    <n v="0"/>
    <s v="20220910T222616"/>
    <n v="2022"/>
    <s v="09"/>
    <n v="10"/>
    <s v="22"/>
    <s v="26"/>
    <s v="16"/>
    <x v="0"/>
    <s v="2A_MSIL1C_S2_CD_CLS_AC_20230627T222622_TRUE_60HTE_020CC"/>
    <s v="S2A_MSIL1C_AC_20220910T222616_60HUE_65.4CC"/>
  </r>
  <r>
    <x v="0"/>
    <x v="0"/>
    <s v="-36.85, 174.76 | Zoom:14"/>
    <b v="1"/>
    <s v="New Zealand"/>
    <x v="0"/>
    <s v="AC"/>
    <d v="2022-09-05T00:00:00"/>
    <s v="60HTE"/>
    <s v="22:26:29 UTC"/>
    <n v="0.2"/>
    <s v="1450X643px"/>
    <s v="PNG"/>
    <s v="10m"/>
    <x v="1"/>
    <n v="1.05"/>
    <n v="10"/>
    <x v="0"/>
    <s v="44809S2A_MSIL1CCDM-MLB-GANAC4480902 Sunny (10%-30%)"/>
    <n v="1"/>
    <s v="20220905T222629"/>
    <n v="2022"/>
    <s v="09"/>
    <s v="05"/>
    <s v="22"/>
    <s v="26"/>
    <s v="29"/>
    <x v="0"/>
    <s v="2A_MSIL1C_S2_CD_CLS_AC_20230627T222622_TRUE_60HTE_020CC"/>
    <s v="S2A_MSIL1C_AC_20220905T222629_60HTE_0.2CC"/>
  </r>
  <r>
    <x v="0"/>
    <x v="0"/>
    <s v="-36.85, 174.76 | Zoom:14"/>
    <b v="1"/>
    <s v="New Zealand"/>
    <x v="0"/>
    <s v="AC"/>
    <d v="2022-09-05T00:00:00"/>
    <s v="60HUE"/>
    <s v="22:26:25 UTC"/>
    <n v="1.9"/>
    <s v="1450X643px"/>
    <s v="PNG"/>
    <s v="10m"/>
    <x v="1"/>
    <n v="1.05"/>
    <n v="10"/>
    <x v="0"/>
    <s v="44809S2A_MSIL1CCDM-MLB-GANAC4480902 Sunny (10%-30%)"/>
    <n v="0"/>
    <s v="20220905T222625"/>
    <n v="2022"/>
    <s v="09"/>
    <s v="05"/>
    <s v="22"/>
    <s v="26"/>
    <s v="25"/>
    <x v="0"/>
    <s v="2A_MSIL1C_S2_CD_CLS_AC_20230627T222622_TRUE_60HTE_020CC"/>
    <s v="S2A_MSIL1C_AC_20220905T222625_60HUE_1.9CC"/>
  </r>
  <r>
    <x v="0"/>
    <x v="0"/>
    <s v="-36.85, 174.76 | Zoom:14"/>
    <b v="1"/>
    <s v="New Zealand"/>
    <x v="0"/>
    <s v="AC"/>
    <d v="2022-08-31T00:00:00"/>
    <s v="60HTE"/>
    <s v="22:26:18 UTC"/>
    <n v="44.6"/>
    <s v="1450X643px"/>
    <s v="PNG"/>
    <s v="10m"/>
    <x v="1"/>
    <n v="40.200000000000003"/>
    <n v="50"/>
    <x v="1"/>
    <s v="44804S2A_MSIL1CCDM-MLB-GANAC4480403 Cloudy (40%-90%)"/>
    <n v="1"/>
    <s v="20220831T222618"/>
    <n v="2022"/>
    <s v="08"/>
    <n v="31"/>
    <s v="22"/>
    <s v="26"/>
    <s v="18"/>
    <x v="0"/>
    <s v="2A_MSIL1C_S2_CD_CLS_AC_20230627T222622_TRUE_60HTE_020CC"/>
    <s v="S2A_MSIL1C_AC_20220831T222618_60HTE_44.6CC"/>
  </r>
  <r>
    <x v="0"/>
    <x v="0"/>
    <s v="-36.85, 174.76 | Zoom:14"/>
    <b v="1"/>
    <s v="New Zealand"/>
    <x v="0"/>
    <s v="AC"/>
    <d v="2022-08-31T00:00:00"/>
    <s v="60HUE"/>
    <s v="22:26:15 UTC"/>
    <n v="35.799999999999997"/>
    <s v="1450X643px"/>
    <s v="PNG"/>
    <s v="10m"/>
    <x v="1"/>
    <n v="40.200000000000003"/>
    <n v="50"/>
    <x v="1"/>
    <s v="44804S2A_MSIL1CCDM-MLB-GANAC4480403 Cloudy (40%-90%)"/>
    <n v="0"/>
    <s v="20220831T222615"/>
    <n v="2022"/>
    <s v="08"/>
    <n v="31"/>
    <s v="22"/>
    <s v="26"/>
    <s v="15"/>
    <x v="0"/>
    <s v="2A_MSIL1C_S2_CD_CLS_AC_20230627T222622_TRUE_60HTE_020CC"/>
    <s v="S2A_MSIL1C_AC_20220831T222615_60HUE_35.8CC"/>
  </r>
  <r>
    <x v="0"/>
    <x v="0"/>
    <s v="-36.85, 174.76 | Zoom:14"/>
    <b v="1"/>
    <s v="New Zealand"/>
    <x v="0"/>
    <s v="AC"/>
    <d v="2022-08-26T00:00:00"/>
    <s v="60HTE"/>
    <s v="22:26:29 UTC"/>
    <n v="17.399999999999999"/>
    <s v="1450X643px"/>
    <s v="PNG"/>
    <s v="10m"/>
    <x v="1"/>
    <n v="19.600000000000001"/>
    <n v="20"/>
    <x v="0"/>
    <s v="44799S2A_MSIL1CCDM-MLB-GANAC4479902 Sunny (10%-30%)"/>
    <n v="1"/>
    <s v="20220826T222629"/>
    <n v="2022"/>
    <s v="08"/>
    <n v="26"/>
    <s v="22"/>
    <s v="26"/>
    <s v="29"/>
    <x v="0"/>
    <s v="2A_MSIL1C_S2_CD_CLS_AC_20230627T222622_TRUE_60HTE_020CC"/>
    <s v="S2A_MSIL1C_AC_20220826T222629_60HTE_17.4CC"/>
  </r>
  <r>
    <x v="0"/>
    <x v="0"/>
    <s v="-36.85, 174.76 | Zoom:14"/>
    <b v="1"/>
    <s v="New Zealand"/>
    <x v="0"/>
    <s v="AC"/>
    <d v="2022-08-26T00:00:00"/>
    <s v="60HUE"/>
    <s v="22:26:26 UTC"/>
    <n v="21.8"/>
    <s v="1450X643px"/>
    <s v="PNG"/>
    <s v="10m"/>
    <x v="1"/>
    <n v="19.600000000000001"/>
    <n v="20"/>
    <x v="0"/>
    <s v="44799S2A_MSIL1CCDM-MLB-GANAC4479902 Sunny (10%-30%)"/>
    <n v="0"/>
    <s v="20220826T222626"/>
    <n v="2022"/>
    <s v="08"/>
    <n v="26"/>
    <s v="22"/>
    <s v="26"/>
    <s v="26"/>
    <x v="0"/>
    <s v="2A_MSIL1C_S2_CD_CLS_AC_20230627T222622_TRUE_60HTE_020CC"/>
    <s v="S2A_MSIL1C_AC_20220826T222626_60HUE_21.8CC"/>
  </r>
  <r>
    <x v="0"/>
    <x v="0"/>
    <s v="-36.85, 174.76 | Zoom:14"/>
    <b v="1"/>
    <s v="New Zealand"/>
    <x v="0"/>
    <s v="AC"/>
    <d v="2022-08-21T00:00:00"/>
    <s v="60HTE"/>
    <s v="22:26:18 UTC"/>
    <n v="53.3"/>
    <s v="1450X643px"/>
    <s v="PNG"/>
    <s v="10m"/>
    <x v="1"/>
    <n v="50.75"/>
    <n v="60"/>
    <x v="1"/>
    <s v="44794S2A_MSIL1CCDM-MLB-GANAC4479403 Cloudy (40%-90%)"/>
    <n v="1"/>
    <s v="20220821T222618"/>
    <n v="2022"/>
    <s v="08"/>
    <n v="21"/>
    <s v="22"/>
    <s v="26"/>
    <s v="18"/>
    <x v="0"/>
    <s v="2A_MSIL1C_S2_CD_CLS_AC_20230627T222622_TRUE_60HTE_020CC"/>
    <s v="S2A_MSIL1C_AC_20220821T222618_60HTE_53.3CC"/>
  </r>
  <r>
    <x v="0"/>
    <x v="0"/>
    <s v="-36.85, 174.76 | Zoom:14"/>
    <b v="1"/>
    <s v="New Zealand"/>
    <x v="0"/>
    <s v="AC"/>
    <d v="2022-08-21T00:00:00"/>
    <s v="60HUE"/>
    <s v="22:26:15 UTC"/>
    <n v="48.2"/>
    <s v="1450X643px"/>
    <s v="PNG"/>
    <s v="10m"/>
    <x v="1"/>
    <n v="50.75"/>
    <n v="60"/>
    <x v="1"/>
    <s v="44794S2A_MSIL1CCDM-MLB-GANAC4479403 Cloudy (40%-90%)"/>
    <n v="0"/>
    <s v="20220821T222615"/>
    <n v="2022"/>
    <s v="08"/>
    <n v="21"/>
    <s v="22"/>
    <s v="26"/>
    <s v="15"/>
    <x v="0"/>
    <s v="2A_MSIL1C_S2_CD_CLS_AC_20230627T222622_TRUE_60HTE_020CC"/>
    <s v="S2A_MSIL1C_AC_20220821T222615_60HUE_48.2CC"/>
  </r>
  <r>
    <x v="0"/>
    <x v="0"/>
    <s v="-36.85, 174.76 | Zoom:14"/>
    <b v="1"/>
    <s v="New Zealand"/>
    <x v="0"/>
    <s v="AC"/>
    <d v="2022-08-16T00:00:00"/>
    <s v="60HTE"/>
    <s v="22:26:29 UTC"/>
    <n v="100"/>
    <s v="1450X643px"/>
    <s v="PNG"/>
    <s v="10m"/>
    <x v="1"/>
    <n v="100"/>
    <n v="100"/>
    <x v="2"/>
    <s v="44789S2A_MSIL1CCDM-MLB-GANAC4478904 Overcast (100%)"/>
    <n v="1"/>
    <s v="20220816T222629"/>
    <n v="2022"/>
    <s v="08"/>
    <n v="16"/>
    <s v="22"/>
    <s v="26"/>
    <s v="29"/>
    <x v="0"/>
    <s v="2A_MSIL1C_S2_CD_CLS_AC_20230627T222622_TRUE_60HTE_020CC"/>
    <s v="S2A_MSIL1C_AC_20220816T222629_60HTE_100CC"/>
  </r>
  <r>
    <x v="0"/>
    <x v="0"/>
    <s v="-36.85, 174.76 | Zoom:14"/>
    <b v="1"/>
    <s v="New Zealand"/>
    <x v="0"/>
    <s v="AC"/>
    <d v="2022-08-16T00:00:00"/>
    <s v="60HUE"/>
    <s v="22:26:26 UTC"/>
    <n v="100"/>
    <s v="1450X643px"/>
    <s v="PNG"/>
    <s v="10m"/>
    <x v="1"/>
    <n v="100"/>
    <n v="100"/>
    <x v="2"/>
    <s v="44789S2A_MSIL1CCDM-MLB-GANAC4478904 Overcast (100%)"/>
    <n v="0"/>
    <s v="20220816T222626"/>
    <n v="2022"/>
    <s v="08"/>
    <n v="16"/>
    <s v="22"/>
    <s v="26"/>
    <s v="26"/>
    <x v="0"/>
    <s v="2A_MSIL1C_S2_CD_CLS_AC_20230627T222622_TRUE_60HTE_020CC"/>
    <s v="S2A_MSIL1C_AC_20220816T222626_60HUE_100CC"/>
  </r>
  <r>
    <x v="0"/>
    <x v="0"/>
    <s v="-36.85, 174.76 | Zoom:14"/>
    <b v="1"/>
    <s v="New Zealand"/>
    <x v="0"/>
    <s v="AC"/>
    <d v="2022-08-11T00:00:00"/>
    <s v="60HTE"/>
    <s v="22:26:20 UTC"/>
    <n v="1.3"/>
    <s v="1450X643px"/>
    <s v="PNG"/>
    <s v="10m"/>
    <x v="1"/>
    <n v="0.65"/>
    <n v="10"/>
    <x v="0"/>
    <s v="44784S2A_MSIL1CCDM-MLB-GANAC4478402 Sunny (10%-30%)"/>
    <n v="1"/>
    <s v="20220811T222620"/>
    <n v="2022"/>
    <s v="08"/>
    <n v="11"/>
    <s v="22"/>
    <s v="26"/>
    <s v="20"/>
    <x v="0"/>
    <s v="2A_MSIL1C_S2_CD_CLS_AC_20230627T222622_TRUE_60HTE_020CC"/>
    <s v="S2A_MSIL1C_AC_20220811T222620_60HTE_1.3CC"/>
  </r>
  <r>
    <x v="0"/>
    <x v="0"/>
    <s v="-36.85, 174.76 | Zoom:14"/>
    <b v="1"/>
    <s v="New Zealand"/>
    <x v="0"/>
    <s v="AC"/>
    <d v="2022-08-11T00:00:00"/>
    <s v="60HUE"/>
    <s v="22:26:17 UTC"/>
    <n v="0"/>
    <s v="1450X643px"/>
    <s v="PNG"/>
    <s v="10m"/>
    <x v="1"/>
    <n v="0.65"/>
    <n v="10"/>
    <x v="0"/>
    <s v="44784S2A_MSIL1CCDM-MLB-GANAC4478402 Sunny (10%-30%)"/>
    <n v="0"/>
    <s v="20220811T222617"/>
    <n v="2022"/>
    <s v="08"/>
    <n v="11"/>
    <s v="22"/>
    <s v="26"/>
    <s v="17"/>
    <x v="0"/>
    <s v="2A_MSIL1C_S2_CD_CLS_AC_20230627T222622_TRUE_60HTE_020CC"/>
    <s v="S2A_MSIL1C_AC_20220811T222617_60HUE_0CC"/>
  </r>
  <r>
    <x v="0"/>
    <x v="0"/>
    <s v="-36.85, 174.76 | Zoom:14"/>
    <b v="1"/>
    <s v="New Zealand"/>
    <x v="0"/>
    <s v="AC"/>
    <d v="2022-08-06T00:00:00"/>
    <s v="60HTE"/>
    <s v="22:26:28 UTC"/>
    <n v="100"/>
    <s v="1450X643px"/>
    <s v="PNG"/>
    <s v="10m"/>
    <x v="1"/>
    <n v="100"/>
    <n v="100"/>
    <x v="2"/>
    <s v="44779S2A_MSIL1CCDM-MLB-GANAC4477904 Overcast (100%)"/>
    <n v="1"/>
    <s v="20220806T222628"/>
    <n v="2022"/>
    <s v="08"/>
    <s v="06"/>
    <s v="22"/>
    <s v="26"/>
    <s v="28"/>
    <x v="0"/>
    <s v="2A_MSIL1C_S2_CD_CLS_AC_20230627T222622_TRUE_60HTE_020CC"/>
    <s v="S2A_MSIL1C_AC_20220806T222628_60HTE_100CC"/>
  </r>
  <r>
    <x v="0"/>
    <x v="0"/>
    <s v="-36.85, 174.76 | Zoom:14"/>
    <b v="1"/>
    <s v="New Zealand"/>
    <x v="0"/>
    <s v="AC"/>
    <d v="2022-08-06T00:00:00"/>
    <s v="60HUE"/>
    <s v="22:26:25 UTC"/>
    <n v="100"/>
    <s v="1450X643px"/>
    <s v="PNG"/>
    <s v="10m"/>
    <x v="1"/>
    <n v="100"/>
    <n v="100"/>
    <x v="2"/>
    <s v="44779S2A_MSIL1CCDM-MLB-GANAC4477904 Overcast (100%)"/>
    <n v="0"/>
    <s v="20220806T222625"/>
    <n v="2022"/>
    <s v="08"/>
    <s v="06"/>
    <s v="22"/>
    <s v="26"/>
    <s v="25"/>
    <x v="0"/>
    <s v="2A_MSIL1C_S2_CD_CLS_AC_20230627T222622_TRUE_60HTE_020CC"/>
    <s v="S2A_MSIL1C_AC_20220806T222625_60HUE_100CC"/>
  </r>
  <r>
    <x v="0"/>
    <x v="0"/>
    <s v="-36.85, 174.76 | Zoom:14"/>
    <b v="1"/>
    <s v="New Zealand"/>
    <x v="0"/>
    <s v="AC"/>
    <d v="2022-08-01T00:00:00"/>
    <s v="60HTE"/>
    <s v="22:26:22 UTC"/>
    <n v="100"/>
    <s v="1450X643px"/>
    <s v="PNG"/>
    <s v="10m"/>
    <x v="1"/>
    <n v="100"/>
    <n v="100"/>
    <x v="2"/>
    <s v="44774S2A_MSIL1CCDM-MLB-GANAC4477404 Overcast (100%)"/>
    <n v="1"/>
    <s v="20220801T222622"/>
    <n v="2022"/>
    <s v="08"/>
    <s v="01"/>
    <s v="22"/>
    <s v="26"/>
    <s v="22"/>
    <x v="0"/>
    <s v="2A_MSIL1C_S2_CD_CLS_AC_20230627T222622_TRUE_60HTE_020CC"/>
    <s v="S2A_MSIL1C_AC_20220801T222622_60HTE_100CC"/>
  </r>
  <r>
    <x v="0"/>
    <x v="0"/>
    <s v="-36.85, 174.76 | Zoom:14"/>
    <b v="1"/>
    <s v="New Zealand"/>
    <x v="0"/>
    <s v="AC"/>
    <d v="2022-08-01T00:00:00"/>
    <s v="60HUE"/>
    <s v="22:26:18 UTC"/>
    <n v="100"/>
    <s v="1450X643px"/>
    <s v="PNG"/>
    <s v="10m"/>
    <x v="1"/>
    <n v="100"/>
    <n v="100"/>
    <x v="2"/>
    <s v="44774S2A_MSIL1CCDM-MLB-GANAC4477404 Overcast (100%)"/>
    <n v="0"/>
    <s v="20220801T222618"/>
    <n v="2022"/>
    <s v="08"/>
    <s v="01"/>
    <s v="22"/>
    <s v="26"/>
    <s v="18"/>
    <x v="0"/>
    <s v="2A_MSIL1C_S2_CD_CLS_AC_20230627T222622_TRUE_60HTE_020CC"/>
    <s v="S2A_MSIL1C_AC_20220801T222618_60HUE_100CC"/>
  </r>
  <r>
    <x v="0"/>
    <x v="0"/>
    <s v="-36.85, 174.76 | Zoom:14"/>
    <b v="1"/>
    <s v="New Zealand"/>
    <x v="0"/>
    <s v="AC"/>
    <d v="2022-07-27T00:00:00"/>
    <s v="60HTE"/>
    <s v="22:26:26 UTC"/>
    <n v="28.3"/>
    <s v="1450X643px"/>
    <s v="PNG"/>
    <s v="10m"/>
    <x v="1"/>
    <n v="42.65"/>
    <n v="50"/>
    <x v="1"/>
    <s v="44769S2A_MSIL1CCDM-MLB-GANAC4476903 Cloudy (40%-90%)"/>
    <n v="1"/>
    <s v="20220727T222626"/>
    <n v="2022"/>
    <s v="07"/>
    <n v="27"/>
    <s v="22"/>
    <s v="26"/>
    <s v="26"/>
    <x v="0"/>
    <s v="2A_MSIL1C_S2_CD_CLS_AC_20230627T222622_TRUE_60HTE_020CC"/>
    <s v="S2A_MSIL1C_AC_20220727T222626_60HTE_28.3CC"/>
  </r>
  <r>
    <x v="0"/>
    <x v="0"/>
    <s v="-36.85, 174.76 | Zoom:14"/>
    <b v="1"/>
    <s v="New Zealand"/>
    <x v="0"/>
    <s v="AC"/>
    <d v="2022-07-27T00:00:00"/>
    <s v="60HUE"/>
    <s v="22:26:23 UTC"/>
    <n v="57"/>
    <s v="1450X643px"/>
    <s v="PNG"/>
    <s v="10m"/>
    <x v="1"/>
    <n v="42.65"/>
    <n v="50"/>
    <x v="1"/>
    <s v="44769S2A_MSIL1CCDM-MLB-GANAC4476903 Cloudy (40%-90%)"/>
    <n v="0"/>
    <s v="20220727T222623"/>
    <n v="2022"/>
    <s v="07"/>
    <n v="27"/>
    <s v="22"/>
    <s v="26"/>
    <s v="23"/>
    <x v="0"/>
    <s v="2A_MSIL1C_S2_CD_CLS_AC_20230627T222622_TRUE_60HTE_020CC"/>
    <s v="S2A_MSIL1C_AC_20220727T222623_60HUE_57CC"/>
  </r>
  <r>
    <x v="0"/>
    <x v="0"/>
    <s v="-36.85, 174.76 | Zoom:14"/>
    <b v="1"/>
    <s v="New Zealand"/>
    <x v="0"/>
    <s v="AC"/>
    <d v="2022-07-22T00:00:00"/>
    <s v="60HTE"/>
    <s v="22:26:22 UTC"/>
    <n v="67.400000000000006"/>
    <s v="1450X643px"/>
    <s v="PNG"/>
    <s v="10m"/>
    <x v="1"/>
    <n v="75.45"/>
    <n v="80"/>
    <x v="1"/>
    <s v="44764S2A_MSIL1CCDM-MLB-GANAC4476403 Cloudy (40%-90%)"/>
    <n v="1"/>
    <s v="20220722T222622"/>
    <n v="2022"/>
    <s v="07"/>
    <n v="22"/>
    <s v="22"/>
    <s v="26"/>
    <s v="22"/>
    <x v="0"/>
    <s v="2A_MSIL1C_S2_CD_CLS_AC_20230627T222622_TRUE_60HTE_020CC"/>
    <s v="S2A_MSIL1C_AC_20220722T222622_60HTE_67.4CC"/>
  </r>
  <r>
    <x v="0"/>
    <x v="0"/>
    <s v="-36.85, 174.76 | Zoom:14"/>
    <b v="1"/>
    <s v="New Zealand"/>
    <x v="0"/>
    <s v="AC"/>
    <d v="2022-07-22T00:00:00"/>
    <s v="60HUE"/>
    <s v="22:26:19 UTC"/>
    <n v="83.5"/>
    <s v="1450X643px"/>
    <s v="PNG"/>
    <s v="10m"/>
    <x v="1"/>
    <n v="75.45"/>
    <n v="80"/>
    <x v="1"/>
    <s v="44764S2A_MSIL1CCDM-MLB-GANAC4476403 Cloudy (40%-90%)"/>
    <n v="0"/>
    <s v="20220722T222619"/>
    <n v="2022"/>
    <s v="07"/>
    <n v="22"/>
    <s v="22"/>
    <s v="26"/>
    <s v="19"/>
    <x v="0"/>
    <s v="2A_MSIL1C_S2_CD_CLS_AC_20230627T222622_TRUE_60HTE_020CC"/>
    <s v="S2A_MSIL1C_AC_20220722T222619_60HUE_83.5CC"/>
  </r>
  <r>
    <x v="0"/>
    <x v="0"/>
    <s v="-36.85, 174.76 | Zoom:14"/>
    <b v="1"/>
    <s v="New Zealand"/>
    <x v="0"/>
    <s v="AC"/>
    <d v="2022-07-17T00:00:00"/>
    <s v="60HTE"/>
    <s v="22:26:29 UTC"/>
    <n v="99.3"/>
    <s v="1450X643px"/>
    <s v="PNG"/>
    <s v="10m"/>
    <x v="1"/>
    <n v="98.4"/>
    <n v="100"/>
    <x v="2"/>
    <s v="44759S2A_MSIL1CCDM-MLB-GANAC4475904 Overcast (100%)"/>
    <n v="1"/>
    <s v="20220717T222629"/>
    <n v="2022"/>
    <s v="07"/>
    <n v="17"/>
    <s v="22"/>
    <s v="26"/>
    <s v="29"/>
    <x v="0"/>
    <s v="2A_MSIL1C_S2_CD_CLS_AC_20230627T222622_TRUE_60HTE_020CC"/>
    <s v="S2A_MSIL1C_AC_20220717T222629_60HTE_99.3CC"/>
  </r>
  <r>
    <x v="0"/>
    <x v="0"/>
    <s v="-36.85, 174.76 | Zoom:14"/>
    <b v="1"/>
    <s v="New Zealand"/>
    <x v="0"/>
    <s v="AC"/>
    <d v="2022-07-17T00:00:00"/>
    <s v="60HUE"/>
    <s v="22:26:26 UTC"/>
    <n v="97.5"/>
    <s v="1450X643px"/>
    <s v="PNG"/>
    <s v="10m"/>
    <x v="1"/>
    <n v="98.4"/>
    <n v="100"/>
    <x v="2"/>
    <s v="44759S2A_MSIL1CCDM-MLB-GANAC4475904 Overcast (100%)"/>
    <n v="0"/>
    <s v="20220717T222626"/>
    <n v="2022"/>
    <s v="07"/>
    <n v="17"/>
    <s v="22"/>
    <s v="26"/>
    <s v="26"/>
    <x v="0"/>
    <s v="2A_MSIL1C_S2_CD_CLS_AC_20230627T222622_TRUE_60HTE_020CC"/>
    <s v="S2A_MSIL1C_AC_20220717T222626_60HUE_97.5CC"/>
  </r>
  <r>
    <x v="0"/>
    <x v="0"/>
    <s v="-36.85, 174.76 | Zoom:14"/>
    <b v="1"/>
    <s v="New Zealand"/>
    <x v="0"/>
    <s v="AC"/>
    <d v="2022-07-12T00:00:00"/>
    <s v="60HTE"/>
    <s v="22:26:21 UTC"/>
    <n v="99.7"/>
    <s v="1450X643px"/>
    <s v="PNG"/>
    <s v="10m"/>
    <x v="1"/>
    <n v="87.9"/>
    <n v="90"/>
    <x v="1"/>
    <s v="44754S2A_MSIL1CCDM-MLB-GANAC4475403 Cloudy (40%-90%)"/>
    <n v="1"/>
    <s v="20220712T222621"/>
    <n v="2022"/>
    <s v="07"/>
    <n v="12"/>
    <s v="22"/>
    <s v="26"/>
    <s v="21"/>
    <x v="0"/>
    <s v="2A_MSIL1C_S2_CD_CLS_AC_20230627T222622_TRUE_60HTE_020CC"/>
    <s v="S2A_MSIL1C_AC_20220712T222621_60HTE_99.7CC"/>
  </r>
  <r>
    <x v="0"/>
    <x v="0"/>
    <s v="-36.85, 174.76 | Zoom:14"/>
    <b v="1"/>
    <s v="New Zealand"/>
    <x v="0"/>
    <s v="AC"/>
    <d v="2022-07-12T00:00:00"/>
    <s v="60HUE"/>
    <s v="22:26:18 UTC"/>
    <n v="76.099999999999994"/>
    <s v="1450X643px"/>
    <s v="PNG"/>
    <s v="10m"/>
    <x v="1"/>
    <n v="87.9"/>
    <n v="90"/>
    <x v="1"/>
    <s v="44754S2A_MSIL1CCDM-MLB-GANAC4475403 Cloudy (40%-90%)"/>
    <n v="0"/>
    <s v="20220712T222618"/>
    <n v="2022"/>
    <s v="07"/>
    <n v="12"/>
    <s v="22"/>
    <s v="26"/>
    <s v="18"/>
    <x v="0"/>
    <s v="2A_MSIL1C_S2_CD_CLS_AC_20230627T222622_TRUE_60HTE_020CC"/>
    <s v="S2A_MSIL1C_AC_20220712T222618_60HUE_76.1CC"/>
  </r>
  <r>
    <x v="0"/>
    <x v="0"/>
    <s v="-36.85, 174.76 | Zoom:14"/>
    <b v="1"/>
    <s v="New Zealand"/>
    <x v="0"/>
    <s v="AC"/>
    <d v="2022-07-07T00:00:00"/>
    <s v="60HTE"/>
    <s v="22:26:30 UTC"/>
    <n v="84"/>
    <s v="1450X643px"/>
    <s v="PNG"/>
    <s v="10m"/>
    <x v="1"/>
    <n v="91.9"/>
    <n v="100"/>
    <x v="2"/>
    <s v="44749S2A_MSIL1CCDM-MLB-GANAC4474904 Overcast (100%)"/>
    <n v="1"/>
    <s v="20220707T222630"/>
    <n v="2022"/>
    <s v="07"/>
    <s v="07"/>
    <s v="22"/>
    <s v="26"/>
    <s v="30"/>
    <x v="0"/>
    <s v="2A_MSIL1C_S2_CD_CLS_AC_20230627T222622_TRUE_60HTE_020CC"/>
    <s v="S2A_MSIL1C_AC_20220707T222630_60HTE_84CC"/>
  </r>
  <r>
    <x v="0"/>
    <x v="0"/>
    <s v="-36.85, 174.76 | Zoom:14"/>
    <b v="1"/>
    <s v="New Zealand"/>
    <x v="0"/>
    <s v="AC"/>
    <d v="2022-07-07T00:00:00"/>
    <s v="60HUE"/>
    <s v="22:26:27 UTC"/>
    <n v="99.8"/>
    <s v="1450X643px"/>
    <s v="PNG"/>
    <s v="10m"/>
    <x v="1"/>
    <n v="91.9"/>
    <n v="100"/>
    <x v="2"/>
    <s v="44749S2A_MSIL1CCDM-MLB-GANAC4474904 Overcast (100%)"/>
    <n v="0"/>
    <s v="20220707T222627"/>
    <n v="2022"/>
    <s v="07"/>
    <s v="07"/>
    <s v="22"/>
    <s v="26"/>
    <s v="27"/>
    <x v="0"/>
    <s v="2A_MSIL1C_S2_CD_CLS_AC_20230627T222622_TRUE_60HTE_020CC"/>
    <s v="S2A_MSIL1C_AC_20220707T222627_60HUE_99.8CC"/>
  </r>
  <r>
    <x v="0"/>
    <x v="0"/>
    <s v="-36.85, 174.76 | Zoom:14"/>
    <b v="1"/>
    <s v="New Zealand"/>
    <x v="0"/>
    <s v="AC"/>
    <d v="2022-07-02T00:00:00"/>
    <s v="60HTE"/>
    <s v="22:26:22 UTC"/>
    <n v="6.3"/>
    <s v="1450X643px"/>
    <s v="PNG"/>
    <s v="10m"/>
    <x v="1"/>
    <n v="6.1999999999999993"/>
    <n v="10"/>
    <x v="0"/>
    <s v="44744S2A_MSIL1CCDM-MLB-GANAC4474402 Sunny (10%-30%)"/>
    <n v="1"/>
    <s v="20220702T222622"/>
    <n v="2022"/>
    <s v="07"/>
    <s v="02"/>
    <s v="22"/>
    <s v="26"/>
    <s v="22"/>
    <x v="0"/>
    <s v="2A_MSIL1C_S2_CD_CLS_AC_20230627T222622_TRUE_60HTE_020CC"/>
    <s v="S2A_MSIL1C_AC_20220702T222622_60HTE_6.3CC"/>
  </r>
  <r>
    <x v="0"/>
    <x v="0"/>
    <s v="-36.85, 174.76 | Zoom:14"/>
    <b v="1"/>
    <s v="New Zealand"/>
    <x v="0"/>
    <s v="AC"/>
    <d v="2022-07-02T00:00:00"/>
    <s v="60HUE"/>
    <s v="22:26:19 UTC"/>
    <n v="6.1"/>
    <s v="1450X643px"/>
    <s v="PNG"/>
    <s v="10m"/>
    <x v="1"/>
    <n v="6.1999999999999993"/>
    <n v="10"/>
    <x v="0"/>
    <s v="44744S2A_MSIL1CCDM-MLB-GANAC4474402 Sunny (10%-30%)"/>
    <n v="0"/>
    <s v="20220702T222619"/>
    <n v="2022"/>
    <s v="07"/>
    <s v="02"/>
    <s v="22"/>
    <s v="26"/>
    <s v="19"/>
    <x v="0"/>
    <s v="2A_MSIL1C_S2_CD_CLS_AC_20230627T222622_TRUE_60HTE_020CC"/>
    <s v="S2A_MSIL1C_AC_20220702T222619_60HUE_6.1CC"/>
  </r>
  <r>
    <x v="0"/>
    <x v="0"/>
    <s v="-36.85, 174.76 | Zoom:14"/>
    <b v="1"/>
    <s v="New Zealand"/>
    <x v="0"/>
    <s v="AC"/>
    <d v="2022-06-27T00:00:00"/>
    <s v="60HTE"/>
    <s v="22:26:30 UTC"/>
    <n v="98.7"/>
    <s v="1450X643px"/>
    <s v="PNG"/>
    <s v="10m"/>
    <x v="2"/>
    <n v="99.300000000000011"/>
    <n v="100"/>
    <x v="2"/>
    <s v="44739S2A_MSIL1CCDM-MLB-GANAC4473904 Overcast (100%)"/>
    <n v="1"/>
    <s v="20220627T222630"/>
    <n v="2022"/>
    <s v="06"/>
    <n v="27"/>
    <s v="22"/>
    <s v="26"/>
    <s v="30"/>
    <x v="0"/>
    <s v="2A_MSIL1C_S2_CD_CLS_AC_20230627T222622_TRUE_60HTE_020CC"/>
    <s v="S2A_MSIL1C_AC_20220627T222630_60HTE_98.7CC"/>
  </r>
  <r>
    <x v="0"/>
    <x v="0"/>
    <s v="-36.85, 174.76 | Zoom:14"/>
    <b v="1"/>
    <s v="New Zealand"/>
    <x v="0"/>
    <s v="AC"/>
    <d v="2022-06-27T00:00:00"/>
    <s v="60HUE"/>
    <s v="22:26:26 UTC"/>
    <n v="99.9"/>
    <s v="1450X643px"/>
    <s v="PNG"/>
    <s v="10m"/>
    <x v="2"/>
    <n v="99.300000000000011"/>
    <n v="100"/>
    <x v="2"/>
    <s v="44739S2A_MSIL1CCDM-MLB-GANAC4473904 Overcast (100%)"/>
    <n v="0"/>
    <s v="20220627T222626"/>
    <n v="2022"/>
    <s v="06"/>
    <n v="27"/>
    <s v="22"/>
    <s v="26"/>
    <s v="26"/>
    <x v="0"/>
    <s v="2A_MSIL1C_S2_CD_CLS_AC_20230627T222622_TRUE_60HTE_020CC"/>
    <s v="S2A_MSIL1C_AC_20220627T222626_60HUE_99.9CC"/>
  </r>
  <r>
    <x v="0"/>
    <x v="0"/>
    <s v="-36.85, 174.76 | Zoom:14"/>
    <b v="1"/>
    <s v="New Zealand"/>
    <x v="0"/>
    <s v="AC"/>
    <d v="2022-06-22T00:00:00"/>
    <s v="60HTE"/>
    <s v="22:26:22 UTC"/>
    <n v="8.6999999999999993"/>
    <s v="1450X643px"/>
    <s v="PNG"/>
    <s v="10m"/>
    <x v="2"/>
    <n v="5.1499999999999995"/>
    <n v="10"/>
    <x v="0"/>
    <s v="44734S2A_MSIL1CCDM-MLB-GANAC4473402 Sunny (10%-30%)"/>
    <n v="1"/>
    <s v="20220622T222622"/>
    <n v="2022"/>
    <s v="06"/>
    <n v="22"/>
    <s v="22"/>
    <s v="26"/>
    <s v="22"/>
    <x v="0"/>
    <s v="2A_MSIL1C_S2_CD_CLS_AC_20230627T222622_TRUE_60HTE_020CC"/>
    <s v="S2A_MSIL1C_AC_20220622T222622_60HTE_8.7CC"/>
  </r>
  <r>
    <x v="0"/>
    <x v="0"/>
    <s v="-36.85, 174.76 | Zoom:14"/>
    <b v="1"/>
    <s v="New Zealand"/>
    <x v="0"/>
    <s v="AC"/>
    <d v="2022-06-22T00:00:00"/>
    <s v="60HUE"/>
    <s v="22:26:18 UTC"/>
    <n v="1.6"/>
    <s v="1450X643px"/>
    <s v="PNG"/>
    <s v="10m"/>
    <x v="2"/>
    <n v="5.1499999999999995"/>
    <n v="10"/>
    <x v="0"/>
    <s v="44734S2A_MSIL1CCDM-MLB-GANAC4473402 Sunny (10%-30%)"/>
    <n v="0"/>
    <s v="20220622T222618"/>
    <n v="2022"/>
    <s v="06"/>
    <n v="22"/>
    <s v="22"/>
    <s v="26"/>
    <s v="18"/>
    <x v="0"/>
    <s v="2A_MSIL1C_S2_CD_CLS_AC_20230627T222622_TRUE_60HTE_020CC"/>
    <s v="S2A_MSIL1C_AC_20220622T222618_60HUE_1.6CC"/>
  </r>
  <r>
    <x v="0"/>
    <x v="0"/>
    <s v="-36.85, 174.76 | Zoom:14"/>
    <b v="1"/>
    <s v="New Zealand"/>
    <x v="0"/>
    <s v="AC"/>
    <d v="2022-06-17T00:00:00"/>
    <s v="60HTE"/>
    <s v="22:26:28 UTC"/>
    <n v="100"/>
    <s v="1450X643px"/>
    <s v="PNG"/>
    <s v="10m"/>
    <x v="2"/>
    <n v="100"/>
    <n v="100"/>
    <x v="2"/>
    <s v="44729S2A_MSIL1CCDM-MLB-GANAC4472904 Overcast (100%)"/>
    <n v="1"/>
    <s v="20220617T222628"/>
    <n v="2022"/>
    <s v="06"/>
    <n v="17"/>
    <s v="22"/>
    <s v="26"/>
    <s v="28"/>
    <x v="0"/>
    <s v="2A_MSIL1C_S2_CD_CLS_AC_20230627T222622_TRUE_60HTE_020CC"/>
    <s v="S2A_MSIL1C_AC_20220617T222628_60HTE_100CC"/>
  </r>
  <r>
    <x v="0"/>
    <x v="0"/>
    <s v="-36.85, 174.76 | Zoom:14"/>
    <b v="1"/>
    <s v="New Zealand"/>
    <x v="0"/>
    <s v="AC"/>
    <d v="2022-06-17T00:00:00"/>
    <s v="60HUE"/>
    <s v="22:26:25 UTC"/>
    <n v="100"/>
    <s v="1450X643px"/>
    <s v="PNG"/>
    <s v="10m"/>
    <x v="2"/>
    <n v="100"/>
    <n v="100"/>
    <x v="2"/>
    <s v="44729S2A_MSIL1CCDM-MLB-GANAC4472904 Overcast (100%)"/>
    <n v="0"/>
    <s v="20220617T222625"/>
    <n v="2022"/>
    <s v="06"/>
    <n v="17"/>
    <s v="22"/>
    <s v="26"/>
    <s v="25"/>
    <x v="0"/>
    <s v="2A_MSIL1C_S2_CD_CLS_AC_20230627T222622_TRUE_60HTE_020CC"/>
    <s v="S2A_MSIL1C_AC_20220617T222625_60HUE_100CC"/>
  </r>
  <r>
    <x v="0"/>
    <x v="0"/>
    <s v="-36.85, 174.76 | Zoom:14"/>
    <b v="1"/>
    <s v="New Zealand"/>
    <x v="0"/>
    <s v="AC"/>
    <d v="2022-06-12T00:00:00"/>
    <s v="60HTE"/>
    <s v="22:26:20 UTC"/>
    <n v="47.5"/>
    <s v="1450X643px"/>
    <s v="PNG"/>
    <s v="10m"/>
    <x v="2"/>
    <n v="31.85"/>
    <n v="40"/>
    <x v="1"/>
    <s v="44724S2A_MSIL1CCDM-MLB-GANAC4472403 Cloudy (40%-90%)"/>
    <n v="1"/>
    <s v="20220612T222620"/>
    <n v="2022"/>
    <s v="06"/>
    <n v="12"/>
    <s v="22"/>
    <s v="26"/>
    <s v="20"/>
    <x v="0"/>
    <s v="2A_MSIL1C_S2_CD_CLS_AC_20230627T222622_TRUE_60HTE_020CC"/>
    <s v="S2A_MSIL1C_AC_20220612T222620_60HTE_47.5CC"/>
  </r>
  <r>
    <x v="0"/>
    <x v="0"/>
    <s v="-36.85, 174.76 | Zoom:14"/>
    <b v="1"/>
    <s v="New Zealand"/>
    <x v="0"/>
    <s v="AC"/>
    <d v="2022-06-12T00:00:00"/>
    <s v="60HUE"/>
    <s v="22:26:17 UTC"/>
    <n v="16.2"/>
    <s v="1450X643px"/>
    <s v="PNG"/>
    <s v="10m"/>
    <x v="2"/>
    <n v="31.85"/>
    <n v="40"/>
    <x v="1"/>
    <s v="44724S2A_MSIL1CCDM-MLB-GANAC4472403 Cloudy (40%-90%)"/>
    <n v="0"/>
    <s v="20220612T222617"/>
    <n v="2022"/>
    <s v="06"/>
    <n v="12"/>
    <s v="22"/>
    <s v="26"/>
    <s v="17"/>
    <x v="0"/>
    <s v="2A_MSIL1C_S2_CD_CLS_AC_20230627T222622_TRUE_60HTE_020CC"/>
    <s v="S2A_MSIL1C_AC_20220612T222617_60HUE_16.2CC"/>
  </r>
  <r>
    <x v="0"/>
    <x v="0"/>
    <s v="-36.85, 174.76 | Zoom:14"/>
    <b v="1"/>
    <s v="New Zealand"/>
    <x v="0"/>
    <s v="AC"/>
    <d v="2022-06-07T00:00:00"/>
    <s v="60HTE"/>
    <s v="22:26:25 UTC"/>
    <n v="3.8"/>
    <s v="1450X643px"/>
    <s v="PNG"/>
    <s v="10m"/>
    <x v="2"/>
    <n v="6.9499999999999993"/>
    <n v="10"/>
    <x v="0"/>
    <s v="44719S2A_MSIL1CCDM-MLB-GANAC4471902 Sunny (10%-30%)"/>
    <n v="1"/>
    <s v="20220607T222625"/>
    <n v="2022"/>
    <s v="06"/>
    <s v="07"/>
    <s v="22"/>
    <s v="26"/>
    <s v="25"/>
    <x v="0"/>
    <s v="2A_MSIL1C_S2_CD_CLS_AC_20230627T222622_TRUE_60HTE_020CC"/>
    <s v="S2A_MSIL1C_AC_20220607T222625_60HTE_3.8CC"/>
  </r>
  <r>
    <x v="0"/>
    <x v="0"/>
    <s v="-36.85, 174.76 | Zoom:14"/>
    <b v="1"/>
    <s v="New Zealand"/>
    <x v="0"/>
    <s v="AC"/>
    <d v="2022-06-07T00:00:00"/>
    <s v="60HUE"/>
    <s v="22:26:22 UTC"/>
    <n v="10.1"/>
    <s v="1450X643px"/>
    <s v="PNG"/>
    <s v="10m"/>
    <x v="2"/>
    <n v="6.9499999999999993"/>
    <n v="10"/>
    <x v="0"/>
    <s v="44719S2A_MSIL1CCDM-MLB-GANAC4471902 Sunny (10%-30%)"/>
    <n v="0"/>
    <s v="20220607T222622"/>
    <n v="2022"/>
    <s v="06"/>
    <s v="07"/>
    <s v="22"/>
    <s v="26"/>
    <s v="22"/>
    <x v="0"/>
    <s v="2A_MSIL1C_S2_CD_CLS_AC_20230627T222622_TRUE_60HTE_020CC"/>
    <s v="S2A_MSIL1C_AC_20220607T222622_60HUE_10.1CC"/>
  </r>
  <r>
    <x v="0"/>
    <x v="0"/>
    <s v="-36.85, 174.76 | Zoom:14"/>
    <b v="1"/>
    <s v="New Zealand"/>
    <x v="0"/>
    <s v="AC"/>
    <d v="2022-06-02T00:00:00"/>
    <s v="60HTE"/>
    <s v="22:26:17 UTC"/>
    <n v="21.9"/>
    <s v="1450X643px"/>
    <s v="PNG"/>
    <s v="10m"/>
    <x v="2"/>
    <n v="20.049999999999997"/>
    <n v="30"/>
    <x v="0"/>
    <s v="44714S2A_MSIL1CCDM-MLB-GANAC4471402 Sunny (10%-30%)"/>
    <n v="1"/>
    <s v="20220602T222617"/>
    <n v="2022"/>
    <s v="06"/>
    <s v="02"/>
    <s v="22"/>
    <s v="26"/>
    <s v="17"/>
    <x v="0"/>
    <s v="2A_MSIL1C_S2_CD_CLS_AC_20230627T222622_TRUE_60HTE_020CC"/>
    <s v="S2A_MSIL1C_AC_20220602T222617_60HTE_21.9CC"/>
  </r>
  <r>
    <x v="0"/>
    <x v="0"/>
    <s v="-36.85, 174.76 | Zoom:14"/>
    <b v="1"/>
    <s v="New Zealand"/>
    <x v="0"/>
    <s v="AC"/>
    <d v="2022-06-02T00:00:00"/>
    <s v="60HUE"/>
    <s v="22:26:13 UTC"/>
    <n v="18.2"/>
    <s v="1450X643px"/>
    <s v="PNG"/>
    <s v="10m"/>
    <x v="2"/>
    <n v="20.049999999999997"/>
    <n v="30"/>
    <x v="0"/>
    <s v="44714S2A_MSIL1CCDM-MLB-GANAC4471402 Sunny (10%-30%)"/>
    <n v="0"/>
    <s v="20220602T222613"/>
    <n v="2022"/>
    <s v="06"/>
    <s v="02"/>
    <s v="22"/>
    <s v="26"/>
    <s v="13"/>
    <x v="0"/>
    <s v="2A_MSIL1C_S2_CD_CLS_AC_20230627T222622_TRUE_60HTE_020CC"/>
    <s v="S2A_MSIL1C_AC_20220602T222613_60HUE_18.2CC"/>
  </r>
  <r>
    <x v="0"/>
    <x v="0"/>
    <s v="-36.85, 174.76 | Zoom:14"/>
    <b v="1"/>
    <s v="New Zealand"/>
    <x v="0"/>
    <s v="AC"/>
    <d v="2022-05-28T00:00:00"/>
    <s v="60HTE"/>
    <s v="22:26:25 UTC"/>
    <n v="100"/>
    <s v="1450X643px"/>
    <s v="PNG"/>
    <s v="10m"/>
    <x v="2"/>
    <n v="99.9"/>
    <n v="100"/>
    <x v="2"/>
    <s v="44709S2A_MSIL1CCDM-MLB-GANAC4470904 Overcast (100%)"/>
    <n v="1"/>
    <s v="20220528T222625"/>
    <n v="2022"/>
    <s v="05"/>
    <n v="28"/>
    <s v="22"/>
    <s v="26"/>
    <s v="25"/>
    <x v="0"/>
    <s v="2A_MSIL1C_S2_CD_CLS_AC_20230627T222622_TRUE_60HTE_020CC"/>
    <s v="S2A_MSIL1C_AC_20220528T222625_60HTE_100CC"/>
  </r>
  <r>
    <x v="0"/>
    <x v="0"/>
    <s v="-36.85, 174.76 | Zoom:14"/>
    <b v="1"/>
    <s v="New Zealand"/>
    <x v="0"/>
    <s v="AC"/>
    <d v="2022-05-28T00:00:00"/>
    <s v="60HUE"/>
    <s v="22:26:21 UTC"/>
    <n v="99.8"/>
    <s v="1450X643px"/>
    <s v="PNG"/>
    <s v="10m"/>
    <x v="2"/>
    <n v="99.9"/>
    <n v="100"/>
    <x v="2"/>
    <s v="44709S2A_MSIL1CCDM-MLB-GANAC4470904 Overcast (100%)"/>
    <n v="0"/>
    <s v="20220528T222621"/>
    <n v="2022"/>
    <s v="05"/>
    <n v="28"/>
    <s v="22"/>
    <s v="26"/>
    <s v="21"/>
    <x v="0"/>
    <s v="2A_MSIL1C_S2_CD_CLS_AC_20230627T222622_TRUE_60HTE_020CC"/>
    <s v="S2A_MSIL1C_AC_20220528T222621_60HUE_99.8CC"/>
  </r>
  <r>
    <x v="0"/>
    <x v="0"/>
    <s v="-36.85, 174.76 | Zoom:14"/>
    <b v="1"/>
    <s v="New Zealand"/>
    <x v="0"/>
    <s v="AC"/>
    <d v="2022-05-23T00:00:00"/>
    <s v="60HTE"/>
    <s v="22:26:17 UTC"/>
    <n v="12.6"/>
    <s v="1450X643px"/>
    <s v="PNG"/>
    <s v="10m"/>
    <x v="2"/>
    <n v="9.6"/>
    <n v="10"/>
    <x v="0"/>
    <s v="44704S2A_MSIL1CCDM-MLB-GANAC4470402 Sunny (10%-30%)"/>
    <n v="1"/>
    <s v="20220523T222617"/>
    <n v="2022"/>
    <s v="05"/>
    <n v="23"/>
    <s v="22"/>
    <s v="26"/>
    <s v="17"/>
    <x v="0"/>
    <s v="2A_MSIL1C_S2_CD_CLS_AC_20230627T222622_TRUE_60HTE_020CC"/>
    <s v="S2A_MSIL1C_AC_20220523T222617_60HTE_12.6CC"/>
  </r>
  <r>
    <x v="0"/>
    <x v="0"/>
    <s v="-36.85, 174.76 | Zoom:14"/>
    <b v="1"/>
    <s v="New Zealand"/>
    <x v="0"/>
    <s v="AC"/>
    <d v="2022-05-23T00:00:00"/>
    <s v="60HUE"/>
    <s v="22:26:14 UTC"/>
    <n v="6.6"/>
    <s v="1450X643px"/>
    <s v="PNG"/>
    <s v="10m"/>
    <x v="2"/>
    <n v="9.6"/>
    <n v="10"/>
    <x v="0"/>
    <s v="44704S2A_MSIL1CCDM-MLB-GANAC4470402 Sunny (10%-30%)"/>
    <n v="0"/>
    <s v="20220523T222614"/>
    <n v="2022"/>
    <s v="05"/>
    <n v="23"/>
    <s v="22"/>
    <s v="26"/>
    <s v="14"/>
    <x v="0"/>
    <s v="2A_MSIL1C_S2_CD_CLS_AC_20230627T222622_TRUE_60HTE_020CC"/>
    <s v="S2A_MSIL1C_AC_20220523T222614_60HUE_6.6CC"/>
  </r>
  <r>
    <x v="0"/>
    <x v="0"/>
    <s v="-36.85, 174.76 | Zoom:14"/>
    <b v="1"/>
    <s v="New Zealand"/>
    <x v="0"/>
    <s v="AC"/>
    <d v="2022-05-18T00:00:00"/>
    <s v="60HTE"/>
    <s v="22:26:23 UTC"/>
    <n v="100"/>
    <s v="1450X643px"/>
    <s v="PNG"/>
    <s v="10m"/>
    <x v="2"/>
    <n v="100"/>
    <n v="100"/>
    <x v="2"/>
    <s v="44699S2A_MSIL1CCDM-MLB-GANAC4469904 Overcast (100%)"/>
    <n v="1"/>
    <s v="20220518T222623"/>
    <n v="2022"/>
    <s v="05"/>
    <n v="18"/>
    <s v="22"/>
    <s v="26"/>
    <s v="23"/>
    <x v="0"/>
    <s v="2A_MSIL1C_S2_CD_CLS_AC_20230627T222622_TRUE_60HTE_020CC"/>
    <s v="S2A_MSIL1C_AC_20220518T222623_60HTE_100CC"/>
  </r>
  <r>
    <x v="0"/>
    <x v="0"/>
    <s v="-36.85, 174.76 | Zoom:14"/>
    <b v="1"/>
    <s v="New Zealand"/>
    <x v="0"/>
    <s v="AC"/>
    <d v="2022-05-18T00:00:00"/>
    <s v="60HUE"/>
    <s v="22:26:21 UTC"/>
    <n v="100"/>
    <s v="1450X643px"/>
    <s v="PNG"/>
    <s v="10m"/>
    <x v="2"/>
    <n v="100"/>
    <n v="100"/>
    <x v="2"/>
    <s v="44699S2A_MSIL1CCDM-MLB-GANAC4469904 Overcast (100%)"/>
    <n v="0"/>
    <s v="20220518T222621"/>
    <n v="2022"/>
    <s v="05"/>
    <n v="18"/>
    <s v="22"/>
    <s v="26"/>
    <s v="21"/>
    <x v="0"/>
    <s v="2A_MSIL1C_S2_CD_CLS_AC_20230627T222622_TRUE_60HTE_020CC"/>
    <s v="S2A_MSIL1C_AC_20220518T222621_60HUE_100CC"/>
  </r>
  <r>
    <x v="0"/>
    <x v="0"/>
    <s v="-36.85, 174.76 | Zoom:14"/>
    <b v="1"/>
    <s v="New Zealand"/>
    <x v="0"/>
    <s v="AC"/>
    <d v="2022-05-13T00:00:00"/>
    <s v="60HTE"/>
    <s v="22:26:15 UTC"/>
    <n v="99.9"/>
    <s v="1450X643px"/>
    <s v="PNG"/>
    <s v="10m"/>
    <x v="2"/>
    <n v="99.9"/>
    <n v="100"/>
    <x v="2"/>
    <s v="44694S2A_MSIL1CCDM-MLB-GANAC4469404 Overcast (100%)"/>
    <n v="1"/>
    <s v="20220513T222615"/>
    <n v="2022"/>
    <s v="05"/>
    <n v="13"/>
    <s v="22"/>
    <s v="26"/>
    <s v="15"/>
    <x v="0"/>
    <s v="2A_MSIL1C_S2_CD_CLS_AC_20230627T222622_TRUE_60HTE_020CC"/>
    <s v="S2A_MSIL1C_AC_20220513T222615_60HTE_99.9CC"/>
  </r>
  <r>
    <x v="0"/>
    <x v="0"/>
    <s v="-36.85, 174.76 | Zoom:14"/>
    <b v="1"/>
    <s v="New Zealand"/>
    <x v="0"/>
    <s v="AC"/>
    <d v="2022-05-13T00:00:00"/>
    <s v="60HUE"/>
    <s v="22:26:12 UTC"/>
    <n v="99.9"/>
    <s v="1450X643px"/>
    <s v="PNG"/>
    <s v="10m"/>
    <x v="2"/>
    <n v="99.9"/>
    <n v="100"/>
    <x v="2"/>
    <s v="44694S2A_MSIL1CCDM-MLB-GANAC4469404 Overcast (100%)"/>
    <n v="0"/>
    <s v="20220513T222612"/>
    <n v="2022"/>
    <s v="05"/>
    <n v="13"/>
    <s v="22"/>
    <s v="26"/>
    <s v="12"/>
    <x v="0"/>
    <s v="2A_MSIL1C_S2_CD_CLS_AC_20230627T222622_TRUE_60HTE_020CC"/>
    <s v="S2A_MSIL1C_AC_20220513T222612_60HUE_99.9CC"/>
  </r>
  <r>
    <x v="0"/>
    <x v="0"/>
    <s v="-36.85, 174.76 | Zoom:14"/>
    <b v="1"/>
    <s v="New Zealand"/>
    <x v="0"/>
    <s v="AC"/>
    <d v="2022-05-08T00:00:00"/>
    <s v="60HTE"/>
    <s v="22:26:21 UTC"/>
    <n v="97.1"/>
    <s v="1450X643px"/>
    <s v="PNG"/>
    <s v="10m"/>
    <x v="2"/>
    <n v="86.699999999999989"/>
    <n v="90"/>
    <x v="1"/>
    <s v="44689S2A_MSIL1CCDM-MLB-GANAC4468903 Cloudy (40%-90%)"/>
    <n v="1"/>
    <s v="20220508T222621"/>
    <n v="2022"/>
    <s v="05"/>
    <s v="08"/>
    <s v="22"/>
    <s v="26"/>
    <s v="21"/>
    <x v="0"/>
    <s v="2A_MSIL1C_S2_CD_CLS_AC_20230627T222622_TRUE_60HTE_020CC"/>
    <s v="S2A_MSIL1C_AC_20220508T222621_60HTE_97.1CC"/>
  </r>
  <r>
    <x v="0"/>
    <x v="0"/>
    <s v="-36.85, 174.76 | Zoom:14"/>
    <b v="1"/>
    <s v="New Zealand"/>
    <x v="0"/>
    <s v="AC"/>
    <d v="2022-05-08T00:00:00"/>
    <s v="60HUE"/>
    <s v="22:26:18 UTC"/>
    <n v="76.3"/>
    <s v="1450X643px"/>
    <s v="PNG"/>
    <s v="10m"/>
    <x v="2"/>
    <n v="86.699999999999989"/>
    <n v="90"/>
    <x v="1"/>
    <s v="44689S2A_MSIL1CCDM-MLB-GANAC4468903 Cloudy (40%-90%)"/>
    <n v="0"/>
    <s v="20220508T222618"/>
    <n v="2022"/>
    <s v="05"/>
    <s v="08"/>
    <s v="22"/>
    <s v="26"/>
    <s v="18"/>
    <x v="0"/>
    <s v="2A_MSIL1C_S2_CD_CLS_AC_20230627T222622_TRUE_60HTE_020CC"/>
    <s v="S2A_MSIL1C_AC_20220508T222618_60HUE_76.3CC"/>
  </r>
  <r>
    <x v="0"/>
    <x v="0"/>
    <s v="-36.85, 174.76 | Zoom:14"/>
    <b v="1"/>
    <s v="New Zealand"/>
    <x v="0"/>
    <s v="AC"/>
    <d v="2022-05-03T00:00:00"/>
    <s v="60HTE"/>
    <s v="22:26:12 UTC"/>
    <n v="84.2"/>
    <s v="1450X643px"/>
    <s v="PNG"/>
    <s v="10m"/>
    <x v="2"/>
    <n v="82"/>
    <n v="90"/>
    <x v="1"/>
    <s v="44684S2A_MSIL1CCDM-MLB-GANAC4468403 Cloudy (40%-90%)"/>
    <n v="1"/>
    <s v="20220503T222612"/>
    <n v="2022"/>
    <s v="05"/>
    <s v="03"/>
    <s v="22"/>
    <s v="26"/>
    <s v="12"/>
    <x v="0"/>
    <s v="2A_MSIL1C_S2_CD_CLS_AC_20230627T222622_TRUE_60HTE_020CC"/>
    <s v="S2A_MSIL1C_AC_20220503T222612_60HTE_84.2CC"/>
  </r>
  <r>
    <x v="0"/>
    <x v="0"/>
    <s v="-36.85, 174.76 | Zoom:14"/>
    <b v="1"/>
    <s v="New Zealand"/>
    <x v="0"/>
    <s v="AC"/>
    <d v="2022-05-03T00:00:00"/>
    <s v="60HUE"/>
    <s v="22:26:09 UTC"/>
    <n v="79.8"/>
    <s v="1450X643px"/>
    <s v="PNG"/>
    <s v="10m"/>
    <x v="2"/>
    <n v="82"/>
    <n v="90"/>
    <x v="1"/>
    <s v="44684S2A_MSIL1CCDM-MLB-GANAC4468403 Cloudy (40%-90%)"/>
    <n v="0"/>
    <s v="20220503T222609"/>
    <n v="2022"/>
    <s v="05"/>
    <s v="03"/>
    <s v="22"/>
    <s v="26"/>
    <s v="09"/>
    <x v="0"/>
    <s v="2A_MSIL1C_S2_CD_CLS_AC_20230627T222622_TRUE_60HTE_020CC"/>
    <s v="S2A_MSIL1C_AC_20220503T222609_60HUE_79.8CC"/>
  </r>
  <r>
    <x v="0"/>
    <x v="0"/>
    <s v="-36.85, 174.76 | Zoom:14"/>
    <b v="1"/>
    <s v="New Zealand"/>
    <x v="0"/>
    <s v="AC"/>
    <d v="2022-04-28T00:00:00"/>
    <s v="60HTE"/>
    <s v="22:26:22 UTC"/>
    <n v="15.5"/>
    <s v="1450X643px"/>
    <s v="PNG"/>
    <s v="10m"/>
    <x v="2"/>
    <n v="17.25"/>
    <n v="20"/>
    <x v="0"/>
    <s v="44679S2A_MSIL1CCDM-MLB-GANAC4467902 Sunny (10%-30%)"/>
    <n v="1"/>
    <s v="20220428T222622"/>
    <n v="2022"/>
    <s v="04"/>
    <n v="28"/>
    <s v="22"/>
    <s v="26"/>
    <s v="22"/>
    <x v="0"/>
    <s v="2A_MSIL1C_S2_CD_CLS_AC_20230627T222622_TRUE_60HTE_020CC"/>
    <s v="S2A_MSIL1C_AC_20220428T222622_60HTE_15.5CC"/>
  </r>
  <r>
    <x v="0"/>
    <x v="0"/>
    <s v="-36.85, 174.76 | Zoom:14"/>
    <b v="1"/>
    <s v="New Zealand"/>
    <x v="0"/>
    <s v="AC"/>
    <d v="2022-04-28T00:00:00"/>
    <s v="60HUE"/>
    <s v="22:26:19 UTC"/>
    <n v="19"/>
    <s v="1450X643px"/>
    <s v="PNG"/>
    <s v="10m"/>
    <x v="2"/>
    <n v="17.25"/>
    <n v="20"/>
    <x v="0"/>
    <s v="44679S2A_MSIL1CCDM-MLB-GANAC4467902 Sunny (10%-30%)"/>
    <n v="0"/>
    <s v="20220428T222619"/>
    <n v="2022"/>
    <s v="04"/>
    <n v="28"/>
    <s v="22"/>
    <s v="26"/>
    <s v="19"/>
    <x v="0"/>
    <s v="2A_MSIL1C_S2_CD_CLS_AC_20230627T222622_TRUE_60HTE_020CC"/>
    <s v="S2A_MSIL1C_AC_20220428T222619_60HUE_19CC"/>
  </r>
  <r>
    <x v="0"/>
    <x v="0"/>
    <s v="-36.85, 174.76 | Zoom:14"/>
    <b v="1"/>
    <s v="New Zealand"/>
    <x v="0"/>
    <s v="AC"/>
    <d v="2022-04-23T00:00:00"/>
    <s v="60HTE"/>
    <s v="22:26:11 UTC"/>
    <n v="19.899999999999999"/>
    <s v="1450X643px"/>
    <s v="PNG"/>
    <s v="10m"/>
    <x v="2"/>
    <n v="15.5"/>
    <n v="20"/>
    <x v="0"/>
    <s v="44674S2A_MSIL1CCDM-MLB-GANAC4467402 Sunny (10%-30%)"/>
    <n v="1"/>
    <s v="20220423T222611"/>
    <n v="2022"/>
    <s v="04"/>
    <n v="23"/>
    <s v="22"/>
    <s v="26"/>
    <s v="11"/>
    <x v="0"/>
    <s v="2A_MSIL1C_S2_CD_CLS_AC_20230627T222622_TRUE_60HTE_020CC"/>
    <s v="S2A_MSIL1C_AC_20220423T222611_60HTE_19.9CC"/>
  </r>
  <r>
    <x v="0"/>
    <x v="0"/>
    <s v="-36.85, 174.76 | Zoom:14"/>
    <b v="1"/>
    <s v="New Zealand"/>
    <x v="0"/>
    <s v="AC"/>
    <d v="2022-04-23T00:00:00"/>
    <s v="60HUE"/>
    <s v="22:26:08 UTC"/>
    <n v="11.1"/>
    <s v="1450X643px"/>
    <s v="PNG"/>
    <s v="10m"/>
    <x v="2"/>
    <n v="15.5"/>
    <n v="20"/>
    <x v="0"/>
    <s v="44674S2A_MSIL1CCDM-MLB-GANAC4467402 Sunny (10%-30%)"/>
    <n v="0"/>
    <s v="20220423T222608"/>
    <n v="2022"/>
    <s v="04"/>
    <n v="23"/>
    <s v="22"/>
    <s v="26"/>
    <s v="08"/>
    <x v="0"/>
    <s v="2A_MSIL1C_S2_CD_CLS_AC_20230627T222622_TRUE_60HTE_020CC"/>
    <s v="S2A_MSIL1C_AC_20220423T222608_60HUE_11.1CC"/>
  </r>
  <r>
    <x v="0"/>
    <x v="0"/>
    <s v="-36.85, 174.76 | Zoom:14"/>
    <b v="1"/>
    <s v="New Zealand"/>
    <x v="0"/>
    <s v="AC"/>
    <d v="2022-04-18T00:00:00"/>
    <s v="60HTE"/>
    <s v="22:26:21 UTC"/>
    <n v="51.9"/>
    <s v="1450X643px"/>
    <s v="PNG"/>
    <s v="10m"/>
    <x v="2"/>
    <n v="61.150000000000006"/>
    <n v="70"/>
    <x v="1"/>
    <s v="44669S2A_MSIL1CCDM-MLB-GANAC4466903 Cloudy (40%-90%)"/>
    <n v="1"/>
    <s v="20220418T222621"/>
    <n v="2022"/>
    <s v="04"/>
    <n v="18"/>
    <s v="22"/>
    <s v="26"/>
    <s v="21"/>
    <x v="0"/>
    <s v="2A_MSIL1C_S2_CD_CLS_AC_20230627T222622_TRUE_60HTE_020CC"/>
    <s v="S2A_MSIL1C_AC_20220418T222621_60HTE_51.9CC"/>
  </r>
  <r>
    <x v="0"/>
    <x v="0"/>
    <s v="-36.85, 174.76 | Zoom:14"/>
    <b v="1"/>
    <s v="New Zealand"/>
    <x v="0"/>
    <s v="AC"/>
    <d v="2022-04-18T00:00:00"/>
    <s v="60HUE"/>
    <s v="22:26:18 UTC"/>
    <n v="70.400000000000006"/>
    <s v="1450X643px"/>
    <s v="PNG"/>
    <s v="10m"/>
    <x v="2"/>
    <n v="61.150000000000006"/>
    <n v="70"/>
    <x v="1"/>
    <s v="44669S2A_MSIL1CCDM-MLB-GANAC4466903 Cloudy (40%-90%)"/>
    <n v="0"/>
    <s v="20220418T222618"/>
    <n v="2022"/>
    <s v="04"/>
    <n v="18"/>
    <s v="22"/>
    <s v="26"/>
    <s v="18"/>
    <x v="0"/>
    <s v="2A_MSIL1C_S2_CD_CLS_AC_20230627T222622_TRUE_60HTE_020CC"/>
    <s v="S2A_MSIL1C_AC_20220418T222618_60HUE_70.4CC"/>
  </r>
  <r>
    <x v="0"/>
    <x v="0"/>
    <s v="-36.85, 174.76 | Zoom:14"/>
    <b v="1"/>
    <s v="New Zealand"/>
    <x v="0"/>
    <s v="AC"/>
    <d v="2022-04-13T00:00:00"/>
    <s v="60HTE"/>
    <s v="22:26:13 UTC"/>
    <n v="0.7"/>
    <s v="1450X643px"/>
    <s v="PNG"/>
    <s v="10m"/>
    <x v="2"/>
    <n v="0.39999999999999997"/>
    <n v="10"/>
    <x v="0"/>
    <s v="44664S2A_MSIL1CCDM-MLB-GANAC4466402 Sunny (10%-30%)"/>
    <n v="1"/>
    <s v="20220413T222613"/>
    <n v="2022"/>
    <s v="04"/>
    <n v="13"/>
    <s v="22"/>
    <s v="26"/>
    <s v="13"/>
    <x v="0"/>
    <s v="2A_MSIL1C_S2_CD_CLS_AC_20230627T222622_TRUE_60HTE_020CC"/>
    <s v="S2A_MSIL1C_AC_20220413T222613_60HTE_0.7CC"/>
  </r>
  <r>
    <x v="0"/>
    <x v="0"/>
    <s v="-36.85, 174.76 | Zoom:14"/>
    <b v="1"/>
    <s v="New Zealand"/>
    <x v="0"/>
    <s v="AC"/>
    <d v="2022-04-13T00:00:00"/>
    <s v="60HUE"/>
    <s v="22:26:10 UTC"/>
    <n v="0.1"/>
    <s v="1450X643px"/>
    <s v="PNG"/>
    <s v="10m"/>
    <x v="2"/>
    <n v="0.39999999999999997"/>
    <n v="10"/>
    <x v="0"/>
    <s v="44664S2A_MSIL1CCDM-MLB-GANAC4466402 Sunny (10%-30%)"/>
    <n v="0"/>
    <s v="20220413T222610"/>
    <n v="2022"/>
    <s v="04"/>
    <n v="13"/>
    <s v="22"/>
    <s v="26"/>
    <s v="10"/>
    <x v="0"/>
    <s v="2A_MSIL1C_S2_CD_CLS_AC_20230627T222622_TRUE_60HTE_020CC"/>
    <s v="S2A_MSIL1C_AC_20220413T222610_60HUE_0.1CC"/>
  </r>
  <r>
    <x v="0"/>
    <x v="0"/>
    <s v="-36.85, 174.76 | Zoom:14"/>
    <b v="1"/>
    <s v="New Zealand"/>
    <x v="0"/>
    <s v="AC"/>
    <d v="2022-04-08T00:00:00"/>
    <s v="60HTE"/>
    <s v="22:26:18 UTC"/>
    <n v="8.4"/>
    <s v="1450X643px"/>
    <s v="PNG"/>
    <s v="10m"/>
    <x v="2"/>
    <n v="7.8000000000000007"/>
    <n v="10"/>
    <x v="0"/>
    <s v="44659S2A_MSIL1CCDM-MLB-GANAC4465902 Sunny (10%-30%)"/>
    <n v="1"/>
    <s v="20220408T222618"/>
    <n v="2022"/>
    <s v="04"/>
    <s v="08"/>
    <s v="22"/>
    <s v="26"/>
    <s v="18"/>
    <x v="0"/>
    <s v="2A_MSIL1C_S2_CD_CLS_AC_20230627T222622_TRUE_60HTE_020CC"/>
    <s v="S2A_MSIL1C_AC_20220408T222618_60HTE_8.4CC"/>
  </r>
  <r>
    <x v="0"/>
    <x v="0"/>
    <s v="-36.85, 174.76 | Zoom:14"/>
    <b v="1"/>
    <s v="New Zealand"/>
    <x v="0"/>
    <s v="AC"/>
    <d v="2022-04-08T00:00:00"/>
    <s v="60HUE"/>
    <s v="22:26:15 UTC"/>
    <n v="7.2"/>
    <s v="1450X643px"/>
    <s v="PNG"/>
    <s v="10m"/>
    <x v="2"/>
    <n v="7.8000000000000007"/>
    <n v="10"/>
    <x v="0"/>
    <s v="44659S2A_MSIL1CCDM-MLB-GANAC4465902 Sunny (10%-30%)"/>
    <n v="0"/>
    <s v="20220408T222615"/>
    <n v="2022"/>
    <s v="04"/>
    <s v="08"/>
    <s v="22"/>
    <s v="26"/>
    <s v="15"/>
    <x v="0"/>
    <s v="2A_MSIL1C_S2_CD_CLS_AC_20230627T222622_TRUE_60HTE_020CC"/>
    <s v="S2A_MSIL1C_AC_20220408T222615_60HUE_7.2CC"/>
  </r>
  <r>
    <x v="0"/>
    <x v="0"/>
    <s v="-36.85, 174.76 | Zoom:14"/>
    <b v="1"/>
    <s v="New Zealand"/>
    <x v="0"/>
    <s v="AC"/>
    <d v="2022-04-03T00:00:00"/>
    <s v="60HTE"/>
    <s v="22:26:14 UTC"/>
    <n v="8.9"/>
    <s v="1450X643px"/>
    <s v="PNG"/>
    <s v="10m"/>
    <x v="2"/>
    <n v="7.25"/>
    <n v="10"/>
    <x v="0"/>
    <s v="44654S2A_MSIL1CCDM-MLB-GANAC4465402 Sunny (10%-30%)"/>
    <n v="1"/>
    <s v="20220403T222614"/>
    <n v="2022"/>
    <s v="04"/>
    <s v="03"/>
    <s v="22"/>
    <s v="26"/>
    <s v="14"/>
    <x v="0"/>
    <s v="2A_MSIL1C_S2_CD_CLS_AC_20230627T222622_TRUE_60HTE_020CC"/>
    <s v="S2A_MSIL1C_AC_20220403T222614_60HTE_8.9CC"/>
  </r>
  <r>
    <x v="0"/>
    <x v="0"/>
    <s v="-36.85, 174.76 | Zoom:14"/>
    <b v="1"/>
    <s v="New Zealand"/>
    <x v="0"/>
    <s v="AC"/>
    <d v="2022-04-03T00:00:00"/>
    <s v="60HUE"/>
    <s v="22:26:10 UTC"/>
    <n v="5.6"/>
    <s v="1450X643px"/>
    <s v="PNG"/>
    <s v="10m"/>
    <x v="2"/>
    <n v="7.25"/>
    <n v="10"/>
    <x v="0"/>
    <s v="44654S2A_MSIL1CCDM-MLB-GANAC4465402 Sunny (10%-30%)"/>
    <n v="0"/>
    <s v="20220403T222610"/>
    <n v="2022"/>
    <s v="04"/>
    <s v="03"/>
    <s v="22"/>
    <s v="26"/>
    <s v="10"/>
    <x v="0"/>
    <s v="2A_MSIL1C_S2_CD_CLS_AC_20230627T222622_TRUE_60HTE_020CC"/>
    <s v="S2A_MSIL1C_AC_20220403T222610_60HUE_5.6CC"/>
  </r>
  <r>
    <x v="0"/>
    <x v="0"/>
    <s v="-36.85, 174.76 | Zoom:14"/>
    <b v="1"/>
    <s v="New Zealand"/>
    <x v="0"/>
    <s v="AC"/>
    <d v="2022-03-29T00:00:00"/>
    <s v="60HTE"/>
    <s v="22:26:19 UTC"/>
    <n v="8.5"/>
    <s v="1450X643px"/>
    <s v="PNG"/>
    <s v="10m"/>
    <x v="2"/>
    <n v="7.15"/>
    <n v="10"/>
    <x v="0"/>
    <s v="44649S2A_MSIL1CCDM-MLB-GANAC4464902 Sunny (10%-30%)"/>
    <n v="1"/>
    <s v="20220329T222619"/>
    <n v="2022"/>
    <s v="03"/>
    <n v="29"/>
    <s v="22"/>
    <s v="26"/>
    <s v="19"/>
    <x v="0"/>
    <s v="2A_MSIL1C_S2_CD_CLS_AC_20230627T222622_TRUE_60HTE_020CC"/>
    <s v="S2A_MSIL1C_AC_20220329T222619_60HTE_8.5CC"/>
  </r>
  <r>
    <x v="0"/>
    <x v="0"/>
    <s v="-36.85, 174.76 | Zoom:14"/>
    <b v="1"/>
    <s v="New Zealand"/>
    <x v="0"/>
    <s v="AC"/>
    <d v="2022-03-29T00:00:00"/>
    <s v="60HUE"/>
    <s v="22:26:16 UTC"/>
    <n v="5.8"/>
    <s v="1450X643px"/>
    <s v="PNG"/>
    <s v="10m"/>
    <x v="2"/>
    <n v="7.15"/>
    <n v="10"/>
    <x v="0"/>
    <s v="44649S2A_MSIL1CCDM-MLB-GANAC4464902 Sunny (10%-30%)"/>
    <n v="0"/>
    <s v="20220329T222616"/>
    <n v="2022"/>
    <s v="03"/>
    <n v="29"/>
    <s v="22"/>
    <s v="26"/>
    <s v="16"/>
    <x v="0"/>
    <s v="2A_MSIL1C_S2_CD_CLS_AC_20230627T222622_TRUE_60HTE_020CC"/>
    <s v="S2A_MSIL1C_AC_20220329T222616_60HUE_5.8CC"/>
  </r>
  <r>
    <x v="0"/>
    <x v="0"/>
    <s v="-36.85, 174.76 | Zoom:14"/>
    <b v="1"/>
    <s v="New Zealand"/>
    <x v="0"/>
    <s v="AC"/>
    <d v="2022-03-24T00:00:00"/>
    <s v="60HTE"/>
    <s v="22:26:14 UTC"/>
    <n v="83.8"/>
    <s v="1450X643px"/>
    <s v="PNG"/>
    <s v="10m"/>
    <x v="2"/>
    <n v="90.4"/>
    <n v="100"/>
    <x v="2"/>
    <s v="44644S2A_MSIL1CCDM-MLB-GANAC4464404 Overcast (100%)"/>
    <n v="1"/>
    <s v="20220324T222614"/>
    <n v="2022"/>
    <s v="03"/>
    <n v="24"/>
    <s v="22"/>
    <s v="26"/>
    <s v="14"/>
    <x v="0"/>
    <s v="2A_MSIL1C_S2_CD_CLS_AC_20230627T222622_TRUE_60HTE_020CC"/>
    <s v="S2A_MSIL1C_AC_20220324T222614_60HTE_83.8CC"/>
  </r>
  <r>
    <x v="0"/>
    <x v="0"/>
    <s v="-36.85, 174.76 | Zoom:14"/>
    <b v="1"/>
    <s v="New Zealand"/>
    <x v="0"/>
    <s v="AC"/>
    <d v="2022-03-24T00:00:00"/>
    <s v="60HUE"/>
    <s v="22:26:11 UTC"/>
    <n v="97"/>
    <s v="1450X643px"/>
    <s v="PNG"/>
    <s v="10m"/>
    <x v="2"/>
    <n v="90.4"/>
    <n v="100"/>
    <x v="2"/>
    <s v="44644S2A_MSIL1CCDM-MLB-GANAC4464404 Overcast (100%)"/>
    <n v="0"/>
    <s v="20220324T222611"/>
    <n v="2022"/>
    <s v="03"/>
    <n v="24"/>
    <s v="22"/>
    <s v="26"/>
    <s v="11"/>
    <x v="0"/>
    <s v="2A_MSIL1C_S2_CD_CLS_AC_20230627T222622_TRUE_60HTE_020CC"/>
    <s v="S2A_MSIL1C_AC_20220324T222611_60HUE_97CC"/>
  </r>
  <r>
    <x v="0"/>
    <x v="0"/>
    <s v="-36.85, 174.76 | Zoom:14"/>
    <b v="1"/>
    <s v="New Zealand"/>
    <x v="0"/>
    <s v="AC"/>
    <d v="2022-03-19T00:00:00"/>
    <s v="60HTE"/>
    <s v="22:26:20 UTC"/>
    <n v="83.3"/>
    <s v="1450X643px"/>
    <s v="PNG"/>
    <s v="10m"/>
    <x v="2"/>
    <n v="91.65"/>
    <n v="100"/>
    <x v="2"/>
    <s v="44639S2A_MSIL1CCDM-MLB-GANAC4463904 Overcast (100%)"/>
    <n v="1"/>
    <s v="20220319T222620"/>
    <n v="2022"/>
    <s v="03"/>
    <n v="19"/>
    <s v="22"/>
    <s v="26"/>
    <s v="20"/>
    <x v="0"/>
    <s v="2A_MSIL1C_S2_CD_CLS_AC_20230627T222622_TRUE_60HTE_020CC"/>
    <s v="S2A_MSIL1C_AC_20220319T222620_60HTE_83.3CC"/>
  </r>
  <r>
    <x v="0"/>
    <x v="0"/>
    <s v="-36.85, 174.76 | Zoom:14"/>
    <b v="1"/>
    <s v="New Zealand"/>
    <x v="0"/>
    <s v="AC"/>
    <d v="2022-03-19T00:00:00"/>
    <s v="60HUE"/>
    <s v="22:26:19 UTC"/>
    <n v="100"/>
    <s v="1450X643px"/>
    <s v="PNG"/>
    <s v="10m"/>
    <x v="2"/>
    <n v="91.65"/>
    <n v="100"/>
    <x v="2"/>
    <s v="44639S2A_MSIL1CCDM-MLB-GANAC4463904 Overcast (100%)"/>
    <n v="0"/>
    <s v="20220319T222619"/>
    <n v="2022"/>
    <s v="03"/>
    <n v="19"/>
    <s v="22"/>
    <s v="26"/>
    <s v="19"/>
    <x v="0"/>
    <s v="2A_MSIL1C_S2_CD_CLS_AC_20230627T222622_TRUE_60HTE_020CC"/>
    <s v="S2A_MSIL1C_AC_20220319T222619_60HUE_100CC"/>
  </r>
  <r>
    <x v="0"/>
    <x v="0"/>
    <s v="-36.85, 174.76 | Zoom:14"/>
    <b v="1"/>
    <s v="New Zealand"/>
    <x v="0"/>
    <s v="AC"/>
    <d v="2022-03-14T00:00:00"/>
    <s v="60HTE"/>
    <s v="22:26:15 UTC"/>
    <n v="17.8"/>
    <s v="1450X643px"/>
    <s v="PNG"/>
    <s v="10m"/>
    <x v="2"/>
    <n v="9.5"/>
    <n v="10"/>
    <x v="0"/>
    <s v="44634S2A_MSIL1CCDM-MLB-GANAC4463402 Sunny (10%-30%)"/>
    <n v="1"/>
    <s v="20220314T222615"/>
    <n v="2022"/>
    <s v="03"/>
    <n v="14"/>
    <s v="22"/>
    <s v="26"/>
    <s v="15"/>
    <x v="0"/>
    <s v="2A_MSIL1C_S2_CD_CLS_AC_20230627T222622_TRUE_60HTE_020CC"/>
    <s v="S2A_MSIL1C_AC_20220314T222615_60HTE_17.8CC"/>
  </r>
  <r>
    <x v="0"/>
    <x v="0"/>
    <s v="-36.85, 174.76 | Zoom:14"/>
    <b v="1"/>
    <s v="New Zealand"/>
    <x v="0"/>
    <s v="AC"/>
    <d v="2022-03-14T00:00:00"/>
    <s v="60HUE"/>
    <s v="22:26:12 UTC"/>
    <n v="1.2"/>
    <s v="1450X643px"/>
    <s v="PNG"/>
    <s v="10m"/>
    <x v="2"/>
    <n v="9.5"/>
    <n v="10"/>
    <x v="0"/>
    <s v="44634S2A_MSIL1CCDM-MLB-GANAC4463402 Sunny (10%-30%)"/>
    <n v="0"/>
    <s v="20220314T222612"/>
    <n v="2022"/>
    <s v="03"/>
    <n v="14"/>
    <s v="22"/>
    <s v="26"/>
    <s v="12"/>
    <x v="0"/>
    <s v="2A_MSIL1C_S2_CD_CLS_AC_20230627T222622_TRUE_60HTE_020CC"/>
    <s v="S2A_MSIL1C_AC_20220314T222612_60HUE_1.2CC"/>
  </r>
  <r>
    <x v="0"/>
    <x v="0"/>
    <s v="-36.85, 174.76 | Zoom:14"/>
    <b v="1"/>
    <s v="New Zealand"/>
    <x v="0"/>
    <s v="AC"/>
    <d v="2022-03-09T00:00:00"/>
    <s v="60HTE"/>
    <s v="22:26:21 UTC"/>
    <n v="23.4"/>
    <s v="1450X643px"/>
    <s v="PNG"/>
    <s v="10m"/>
    <x v="2"/>
    <n v="31.25"/>
    <n v="40"/>
    <x v="1"/>
    <s v="44629S2A_MSIL1CCDM-MLB-GANAC4462903 Cloudy (40%-90%)"/>
    <n v="1"/>
    <s v="20220309T222621"/>
    <n v="2022"/>
    <s v="03"/>
    <s v="09"/>
    <s v="22"/>
    <s v="26"/>
    <s v="21"/>
    <x v="0"/>
    <s v="2A_MSIL1C_S2_CD_CLS_AC_20230627T222622_TRUE_60HTE_020CC"/>
    <s v="S2A_MSIL1C_AC_20220309T222621_60HTE_23.4CC"/>
  </r>
  <r>
    <x v="0"/>
    <x v="0"/>
    <s v="-36.85, 174.76 | Zoom:14"/>
    <b v="1"/>
    <s v="New Zealand"/>
    <x v="0"/>
    <s v="AC"/>
    <d v="2022-03-09T00:00:00"/>
    <s v="60HUE"/>
    <s v="22:26:18 UTC"/>
    <n v="39.1"/>
    <s v="1450X643px"/>
    <s v="PNG"/>
    <s v="10m"/>
    <x v="2"/>
    <n v="31.25"/>
    <n v="40"/>
    <x v="1"/>
    <s v="44629S2A_MSIL1CCDM-MLB-GANAC4462903 Cloudy (40%-90%)"/>
    <n v="0"/>
    <s v="20220309T222618"/>
    <n v="2022"/>
    <s v="03"/>
    <s v="09"/>
    <s v="22"/>
    <s v="26"/>
    <s v="18"/>
    <x v="0"/>
    <s v="2A_MSIL1C_S2_CD_CLS_AC_20230627T222622_TRUE_60HTE_020CC"/>
    <s v="S2A_MSIL1C_AC_20220309T222618_60HUE_39.1CC"/>
  </r>
  <r>
    <x v="0"/>
    <x v="0"/>
    <s v="-36.85, 174.76 | Zoom:14"/>
    <b v="1"/>
    <s v="New Zealand"/>
    <x v="0"/>
    <s v="AC"/>
    <d v="2022-03-04T00:00:00"/>
    <s v="60HTE"/>
    <s v="22:26:14 UTC"/>
    <n v="57.6"/>
    <s v="1450X643px"/>
    <s v="PNG"/>
    <s v="10m"/>
    <x v="2"/>
    <n v="47.95"/>
    <n v="50"/>
    <x v="1"/>
    <s v="44624S2A_MSIL1CCDM-MLB-GANAC4462403 Cloudy (40%-90%)"/>
    <n v="1"/>
    <s v="20220304T222614"/>
    <n v="2022"/>
    <s v="03"/>
    <s v="04"/>
    <s v="22"/>
    <s v="26"/>
    <s v="14"/>
    <x v="0"/>
    <s v="2A_MSIL1C_S2_CD_CLS_AC_20230627T222622_TRUE_60HTE_020CC"/>
    <s v="S2A_MSIL1C_AC_20220304T222614_60HTE_57.6CC"/>
  </r>
  <r>
    <x v="0"/>
    <x v="0"/>
    <s v="-36.85, 174.76 | Zoom:14"/>
    <b v="1"/>
    <s v="New Zealand"/>
    <x v="0"/>
    <s v="AC"/>
    <d v="2022-03-04T00:00:00"/>
    <s v="60HUE"/>
    <s v="22:26:11 UTC"/>
    <n v="38.299999999999997"/>
    <s v="1450X643px"/>
    <s v="PNG"/>
    <s v="10m"/>
    <x v="2"/>
    <n v="47.95"/>
    <n v="50"/>
    <x v="1"/>
    <s v="44624S2A_MSIL1CCDM-MLB-GANAC4462403 Cloudy (40%-90%)"/>
    <n v="0"/>
    <s v="20220304T222611"/>
    <n v="2022"/>
    <s v="03"/>
    <s v="04"/>
    <s v="22"/>
    <s v="26"/>
    <s v="11"/>
    <x v="0"/>
    <s v="2A_MSIL1C_S2_CD_CLS_AC_20230627T222622_TRUE_60HTE_020CC"/>
    <s v="S2A_MSIL1C_AC_20220304T222611_60HUE_38.3CC"/>
  </r>
  <r>
    <x v="0"/>
    <x v="0"/>
    <s v="-36.85, 174.76 | Zoom:14"/>
    <b v="1"/>
    <s v="New Zealand"/>
    <x v="0"/>
    <s v="AC"/>
    <d v="2022-02-27T00:00:00"/>
    <s v="60HTE"/>
    <s v="22:26:20 UTC"/>
    <n v="55.8"/>
    <s v="1450X643px"/>
    <s v="PNG"/>
    <s v="10m"/>
    <x v="2"/>
    <n v="38.9"/>
    <n v="40"/>
    <x v="1"/>
    <s v="44619S2A_MSIL1CCDM-MLB-GANAC4461903 Cloudy (40%-90%)"/>
    <n v="1"/>
    <s v="20220227T222620"/>
    <n v="2022"/>
    <s v="02"/>
    <n v="27"/>
    <s v="22"/>
    <s v="26"/>
    <s v="20"/>
    <x v="0"/>
    <s v="2A_MSIL1C_S2_CD_CLS_AC_20230627T222622_TRUE_60HTE_020CC"/>
    <s v="S2A_MSIL1C_AC_20220227T222620_60HTE_55.8CC"/>
  </r>
  <r>
    <x v="0"/>
    <x v="0"/>
    <s v="-36.85, 174.76 | Zoom:14"/>
    <b v="1"/>
    <s v="New Zealand"/>
    <x v="0"/>
    <s v="AC"/>
    <d v="2022-02-27T00:00:00"/>
    <s v="60HUE"/>
    <s v="22:26:17 UTC"/>
    <n v="22"/>
    <s v="1450X643px"/>
    <s v="PNG"/>
    <s v="10m"/>
    <x v="2"/>
    <n v="38.9"/>
    <n v="40"/>
    <x v="1"/>
    <s v="44619S2A_MSIL1CCDM-MLB-GANAC4461903 Cloudy (40%-90%)"/>
    <n v="0"/>
    <s v="20220227T222617"/>
    <n v="2022"/>
    <s v="02"/>
    <n v="27"/>
    <s v="22"/>
    <s v="26"/>
    <s v="17"/>
    <x v="0"/>
    <s v="2A_MSIL1C_S2_CD_CLS_AC_20230627T222622_TRUE_60HTE_020CC"/>
    <s v="S2A_MSIL1C_AC_20220227T222617_60HUE_22CC"/>
  </r>
  <r>
    <x v="0"/>
    <x v="0"/>
    <s v="-36.85, 174.76 | Zoom:14"/>
    <b v="1"/>
    <s v="New Zealand"/>
    <x v="0"/>
    <s v="AC"/>
    <d v="2022-02-22T00:00:00"/>
    <s v="60HTE"/>
    <s v="22:26:12 UTC"/>
    <n v="5.2"/>
    <s v="1450X643px"/>
    <s v="PNG"/>
    <s v="10m"/>
    <x v="2"/>
    <n v="3.1500000000000004"/>
    <n v="10"/>
    <x v="0"/>
    <s v="44614S2A_MSIL1CCDM-MLB-GANAC4461402 Sunny (10%-30%)"/>
    <n v="1"/>
    <s v="20220222T222612"/>
    <n v="2022"/>
    <s v="02"/>
    <n v="22"/>
    <s v="22"/>
    <s v="26"/>
    <s v="12"/>
    <x v="0"/>
    <s v="2A_MSIL1C_S2_CD_CLS_AC_20230627T222622_TRUE_60HTE_020CC"/>
    <s v="S2A_MSIL1C_AC_20220222T222612_60HTE_5.2CC"/>
  </r>
  <r>
    <x v="0"/>
    <x v="0"/>
    <s v="-36.85, 174.76 | Zoom:14"/>
    <b v="1"/>
    <s v="New Zealand"/>
    <x v="0"/>
    <s v="AC"/>
    <d v="2022-02-22T00:00:00"/>
    <s v="60HUE"/>
    <s v="22:26:09 UTC"/>
    <n v="1.1000000000000001"/>
    <s v="1450X643px"/>
    <s v="PNG"/>
    <s v="10m"/>
    <x v="2"/>
    <n v="3.1500000000000004"/>
    <n v="10"/>
    <x v="0"/>
    <s v="44614S2A_MSIL1CCDM-MLB-GANAC4461402 Sunny (10%-30%)"/>
    <n v="0"/>
    <s v="20220222T222609"/>
    <n v="2022"/>
    <s v="02"/>
    <n v="22"/>
    <s v="22"/>
    <s v="26"/>
    <s v="09"/>
    <x v="0"/>
    <s v="2A_MSIL1C_S2_CD_CLS_AC_20230627T222622_TRUE_60HTE_020CC"/>
    <s v="S2A_MSIL1C_AC_20220222T222609_60HUE_1.1CC"/>
  </r>
  <r>
    <x v="0"/>
    <x v="0"/>
    <s v="-36.85, 174.76 | Zoom:14"/>
    <b v="1"/>
    <s v="New Zealand"/>
    <x v="0"/>
    <s v="AC"/>
    <d v="2022-02-17T00:00:00"/>
    <s v="60HTE"/>
    <s v="22:26:18 UTC"/>
    <n v="12"/>
    <s v="1450X643px"/>
    <s v="PNG"/>
    <s v="10m"/>
    <x v="2"/>
    <n v="11.3"/>
    <n v="20"/>
    <x v="0"/>
    <s v="44609S2A_MSIL1CCDM-MLB-GANAC4460902 Sunny (10%-30%)"/>
    <n v="1"/>
    <s v="20220217T222618"/>
    <n v="2022"/>
    <s v="02"/>
    <n v="17"/>
    <s v="22"/>
    <s v="26"/>
    <s v="18"/>
    <x v="0"/>
    <s v="2A_MSIL1C_S2_CD_CLS_AC_20230627T222622_TRUE_60HTE_020CC"/>
    <s v="S2A_MSIL1C_AC_20220217T222618_60HTE_12CC"/>
  </r>
  <r>
    <x v="0"/>
    <x v="0"/>
    <s v="-36.85, 174.76 | Zoom:14"/>
    <b v="1"/>
    <s v="New Zealand"/>
    <x v="0"/>
    <s v="AC"/>
    <d v="2022-02-17T00:00:00"/>
    <s v="60HUE"/>
    <s v="22:26:15 UTC"/>
    <n v="10.6"/>
    <s v="1450X643px"/>
    <s v="PNG"/>
    <s v="10m"/>
    <x v="2"/>
    <n v="11.3"/>
    <n v="20"/>
    <x v="0"/>
    <s v="44609S2A_MSIL1CCDM-MLB-GANAC4460902 Sunny (10%-30%)"/>
    <n v="0"/>
    <s v="20220217T222615"/>
    <n v="2022"/>
    <s v="02"/>
    <n v="17"/>
    <s v="22"/>
    <s v="26"/>
    <s v="15"/>
    <x v="0"/>
    <s v="2A_MSIL1C_S2_CD_CLS_AC_20230627T222622_TRUE_60HTE_020CC"/>
    <s v="S2A_MSIL1C_AC_20220217T222615_60HUE_10.6CC"/>
  </r>
  <r>
    <x v="0"/>
    <x v="0"/>
    <s v="-36.85, 174.76 | Zoom:14"/>
    <b v="1"/>
    <s v="New Zealand"/>
    <x v="0"/>
    <s v="AC"/>
    <d v="2022-02-12T00:00:00"/>
    <s v="60HTE"/>
    <s v="22:26:11 UTC"/>
    <n v="46.7"/>
    <s v="1450X643px"/>
    <s v="PNG"/>
    <s v="10m"/>
    <x v="2"/>
    <n v="60.800000000000004"/>
    <n v="70"/>
    <x v="1"/>
    <s v="44604S2A_MSIL1CCDM-MLB-GANAC4460403 Cloudy (40%-90%)"/>
    <n v="1"/>
    <s v="20220212T222611"/>
    <n v="2022"/>
    <s v="02"/>
    <n v="12"/>
    <s v="22"/>
    <s v="26"/>
    <s v="11"/>
    <x v="0"/>
    <s v="2A_MSIL1C_S2_CD_CLS_AC_20230627T222622_TRUE_60HTE_020CC"/>
    <s v="S2A_MSIL1C_AC_20220212T222611_60HTE_46.7CC"/>
  </r>
  <r>
    <x v="0"/>
    <x v="0"/>
    <s v="-36.85, 174.76 | Zoom:14"/>
    <b v="1"/>
    <s v="New Zealand"/>
    <x v="0"/>
    <s v="AC"/>
    <d v="2022-02-12T00:00:00"/>
    <s v="60HUE"/>
    <s v="22:26:08 UTC"/>
    <n v="74.900000000000006"/>
    <s v="1450X643px"/>
    <s v="PNG"/>
    <s v="10m"/>
    <x v="2"/>
    <n v="60.800000000000004"/>
    <n v="70"/>
    <x v="1"/>
    <s v="44604S2A_MSIL1CCDM-MLB-GANAC4460403 Cloudy (40%-90%)"/>
    <n v="0"/>
    <s v="20220212T222608"/>
    <n v="2022"/>
    <s v="02"/>
    <n v="12"/>
    <s v="22"/>
    <s v="26"/>
    <s v="08"/>
    <x v="0"/>
    <s v="2A_MSIL1C_S2_CD_CLS_AC_20230627T222622_TRUE_60HTE_020CC"/>
    <s v="S2A_MSIL1C_AC_20220212T222608_60HUE_74.9CC"/>
  </r>
  <r>
    <x v="0"/>
    <x v="0"/>
    <s v="-36.85, 174.76 | Zoom:14"/>
    <b v="1"/>
    <s v="New Zealand"/>
    <x v="0"/>
    <s v="AC"/>
    <d v="2022-02-07T00:00:00"/>
    <s v="60HTE"/>
    <s v="22:26:16 UTC"/>
    <n v="69.400000000000006"/>
    <s v="1450X643px"/>
    <s v="PNG"/>
    <s v="10m"/>
    <x v="2"/>
    <n v="70.25"/>
    <n v="80"/>
    <x v="1"/>
    <s v="44599S2A_MSIL1CCDM-MLB-GANAC4459903 Cloudy (40%-90%)"/>
    <n v="1"/>
    <s v="20220207T222616"/>
    <n v="2022"/>
    <s v="02"/>
    <s v="07"/>
    <s v="22"/>
    <s v="26"/>
    <s v="16"/>
    <x v="0"/>
    <s v="2A_MSIL1C_S2_CD_CLS_AC_20230627T222622_TRUE_60HTE_020CC"/>
    <s v="S2A_MSIL1C_AC_20220207T222616_60HTE_69.4CC"/>
  </r>
  <r>
    <x v="0"/>
    <x v="0"/>
    <s v="-36.85, 174.76 | Zoom:14"/>
    <b v="1"/>
    <s v="New Zealand"/>
    <x v="0"/>
    <s v="AC"/>
    <d v="2022-02-07T00:00:00"/>
    <s v="60HUE"/>
    <s v="22:26:13 UTC"/>
    <n v="71.099999999999994"/>
    <s v="1450X643px"/>
    <s v="PNG"/>
    <s v="10m"/>
    <x v="2"/>
    <n v="70.25"/>
    <n v="80"/>
    <x v="1"/>
    <s v="44599S2A_MSIL1CCDM-MLB-GANAC4459903 Cloudy (40%-90%)"/>
    <n v="0"/>
    <s v="20220207T222613"/>
    <n v="2022"/>
    <s v="02"/>
    <s v="07"/>
    <s v="22"/>
    <s v="26"/>
    <s v="13"/>
    <x v="0"/>
    <s v="2A_MSIL1C_S2_CD_CLS_AC_20230627T222622_TRUE_60HTE_020CC"/>
    <s v="S2A_MSIL1C_AC_20220207T222613_60HUE_71.1CC"/>
  </r>
  <r>
    <x v="0"/>
    <x v="0"/>
    <s v="-36.85, 174.76 | Zoom:14"/>
    <b v="1"/>
    <s v="New Zealand"/>
    <x v="0"/>
    <s v="AC"/>
    <d v="2022-02-02T00:00:00"/>
    <s v="60HTE"/>
    <s v="22:26:11 UTC"/>
    <n v="91.3"/>
    <s v="1450X643px"/>
    <s v="PNG"/>
    <s v="10m"/>
    <x v="2"/>
    <n v="95.05"/>
    <n v="100"/>
    <x v="2"/>
    <s v="44594S2A_MSIL1CCDM-MLB-GANAC4459404 Overcast (100%)"/>
    <n v="1"/>
    <s v="20220202T222611"/>
    <n v="2022"/>
    <s v="02"/>
    <s v="02"/>
    <s v="22"/>
    <s v="26"/>
    <s v="11"/>
    <x v="0"/>
    <s v="2A_MSIL1C_S2_CD_CLS_AC_20230627T222622_TRUE_60HTE_020CC"/>
    <s v="S2A_MSIL1C_AC_20220202T222611_60HTE_91.3CC"/>
  </r>
  <r>
    <x v="0"/>
    <x v="0"/>
    <s v="-36.85, 174.76 | Zoom:14"/>
    <b v="1"/>
    <s v="New Zealand"/>
    <x v="0"/>
    <s v="AC"/>
    <d v="2022-02-02T00:00:00"/>
    <s v="60HUE"/>
    <s v="22:26:08 UTC"/>
    <n v="98.8"/>
    <s v="1450X643px"/>
    <s v="PNG"/>
    <s v="10m"/>
    <x v="2"/>
    <n v="95.05"/>
    <n v="100"/>
    <x v="2"/>
    <s v="44594S2A_MSIL1CCDM-MLB-GANAC4459404 Overcast (100%)"/>
    <n v="0"/>
    <s v="20220202T222608"/>
    <n v="2022"/>
    <s v="02"/>
    <s v="02"/>
    <s v="22"/>
    <s v="26"/>
    <s v="08"/>
    <x v="0"/>
    <s v="2A_MSIL1C_S2_CD_CLS_AC_20230627T222622_TRUE_60HTE_020CC"/>
    <s v="S2A_MSIL1C_AC_20220202T222608_60HUE_98.8CC"/>
  </r>
  <r>
    <x v="0"/>
    <x v="0"/>
    <s v="-36.85, 174.76 | Zoom:14"/>
    <b v="1"/>
    <s v="New Zealand"/>
    <x v="0"/>
    <s v="AC"/>
    <d v="2022-01-28T00:00:00"/>
    <s v="60HTE"/>
    <s v="22:26:17 UTC"/>
    <n v="36.9"/>
    <s v="1450X643px"/>
    <s v="PNG"/>
    <s v="10m"/>
    <x v="2"/>
    <n v="39.25"/>
    <n v="40"/>
    <x v="1"/>
    <s v="44589S2A_MSIL1CCDM-MLB-GANAC4458903 Cloudy (40%-90%)"/>
    <n v="1"/>
    <s v="20220128T222617"/>
    <n v="2022"/>
    <s v="01"/>
    <n v="28"/>
    <s v="22"/>
    <s v="26"/>
    <s v="17"/>
    <x v="0"/>
    <s v="2A_MSIL1C_S2_CD_CLS_AC_20230627T222622_TRUE_60HTE_020CC"/>
    <s v="S2A_MSIL1C_AC_20220128T222617_60HTE_36.9CC"/>
  </r>
  <r>
    <x v="0"/>
    <x v="0"/>
    <s v="-36.85, 174.76 | Zoom:14"/>
    <b v="1"/>
    <s v="New Zealand"/>
    <x v="0"/>
    <s v="AC"/>
    <d v="2022-01-28T00:00:00"/>
    <s v="60HUE"/>
    <s v="22:26:14 UTC"/>
    <n v="41.6"/>
    <s v="1450X643px"/>
    <s v="PNG"/>
    <s v="10m"/>
    <x v="2"/>
    <n v="39.25"/>
    <n v="40"/>
    <x v="1"/>
    <s v="44589S2A_MSIL1CCDM-MLB-GANAC4458903 Cloudy (40%-90%)"/>
    <n v="0"/>
    <s v="20220128T222614"/>
    <n v="2022"/>
    <s v="01"/>
    <n v="28"/>
    <s v="22"/>
    <s v="26"/>
    <s v="14"/>
    <x v="0"/>
    <s v="2A_MSIL1C_S2_CD_CLS_AC_20230627T222622_TRUE_60HTE_020CC"/>
    <s v="S2A_MSIL1C_AC_20220128T222614_60HUE_41.6CC"/>
  </r>
  <r>
    <x v="0"/>
    <x v="0"/>
    <s v="-36.85, 174.76 | Zoom:14"/>
    <b v="1"/>
    <s v="New Zealand"/>
    <x v="0"/>
    <s v="AC"/>
    <d v="2022-01-23T00:00:00"/>
    <s v="60HTE"/>
    <s v="22:26:11 UTC"/>
    <n v="100"/>
    <s v="1450X643px"/>
    <s v="PNG"/>
    <s v="10m"/>
    <x v="2"/>
    <n v="100"/>
    <n v="100"/>
    <x v="2"/>
    <s v="44584S2A_MSIL1CCDM-MLB-GANAC4458404 Overcast (100%)"/>
    <n v="1"/>
    <s v="20220123T222611"/>
    <n v="2022"/>
    <s v="01"/>
    <n v="23"/>
    <s v="22"/>
    <s v="26"/>
    <s v="11"/>
    <x v="0"/>
    <s v="2A_MSIL1C_S2_CD_CLS_AC_20230627T222622_TRUE_60HTE_020CC"/>
    <s v="S2A_MSIL1C_AC_20220123T222611_60HTE_100CC"/>
  </r>
  <r>
    <x v="0"/>
    <x v="0"/>
    <s v="-36.85, 174.76 | Zoom:14"/>
    <b v="1"/>
    <s v="New Zealand"/>
    <x v="0"/>
    <s v="AC"/>
    <d v="2022-01-23T00:00:00"/>
    <s v="60HUE"/>
    <s v="22:26:08 UTC"/>
    <n v="100"/>
    <s v="1450X643px"/>
    <s v="PNG"/>
    <s v="10m"/>
    <x v="2"/>
    <n v="100"/>
    <n v="100"/>
    <x v="2"/>
    <s v="44584S2A_MSIL1CCDM-MLB-GANAC4458404 Overcast (100%)"/>
    <n v="0"/>
    <s v="20220123T222608"/>
    <n v="2022"/>
    <s v="01"/>
    <n v="23"/>
    <s v="22"/>
    <s v="26"/>
    <s v="08"/>
    <x v="0"/>
    <s v="2A_MSIL1C_S2_CD_CLS_AC_20230627T222622_TRUE_60HTE_020CC"/>
    <s v="S2A_MSIL1C_AC_20220123T222608_60HUE_100CC"/>
  </r>
  <r>
    <x v="0"/>
    <x v="0"/>
    <s v="-36.85, 174.76 | Zoom:14"/>
    <b v="1"/>
    <s v="New Zealand"/>
    <x v="0"/>
    <s v="AC"/>
    <d v="2022-01-13T00:00:00"/>
    <s v="60HTE"/>
    <s v="22:26:13 UTC"/>
    <n v="25.6"/>
    <s v="1450X643px"/>
    <s v="PNG"/>
    <s v="10m"/>
    <x v="2"/>
    <n v="28.4"/>
    <n v="30"/>
    <x v="0"/>
    <s v="44574S2A_MSIL1CCDM-MLB-GANAC4457402 Sunny (10%-30%)"/>
    <n v="1"/>
    <s v="20220113T222613"/>
    <n v="2022"/>
    <s v="01"/>
    <n v="13"/>
    <s v="22"/>
    <s v="26"/>
    <s v="13"/>
    <x v="0"/>
    <s v="2A_MSIL1C_S2_CD_CLS_AC_20230627T222622_TRUE_60HTE_020CC"/>
    <s v="S2A_MSIL1C_AC_20220113T222613_60HTE_25.6CC"/>
  </r>
  <r>
    <x v="0"/>
    <x v="0"/>
    <s v="-36.85, 174.76 | Zoom:14"/>
    <b v="1"/>
    <s v="New Zealand"/>
    <x v="0"/>
    <s v="AC"/>
    <d v="2022-01-13T00:00:00"/>
    <s v="60HUE"/>
    <s v="22:26:09 UTC"/>
    <n v="31.2"/>
    <s v="1450X643px"/>
    <s v="PNG"/>
    <s v="10m"/>
    <x v="2"/>
    <n v="28.4"/>
    <n v="30"/>
    <x v="0"/>
    <s v="44574S2A_MSIL1CCDM-MLB-GANAC4457402 Sunny (10%-30%)"/>
    <n v="0"/>
    <s v="20220113T222609"/>
    <n v="2022"/>
    <s v="01"/>
    <n v="13"/>
    <s v="22"/>
    <s v="26"/>
    <s v="09"/>
    <x v="0"/>
    <s v="2A_MSIL1C_S2_CD_CLS_AC_20230627T222622_TRUE_60HTE_020CC"/>
    <s v="S2A_MSIL1C_AC_20220113T222609_60HUE_31.2CC"/>
  </r>
  <r>
    <x v="0"/>
    <x v="0"/>
    <s v="-36.85, 174.76 | Zoom:14"/>
    <b v="1"/>
    <s v="New Zealand"/>
    <x v="0"/>
    <s v="AC"/>
    <d v="2022-01-08T00:00:00"/>
    <s v="60HTE"/>
    <s v="22:26:18 UTC"/>
    <n v="22.8"/>
    <s v="1450X643px"/>
    <s v="PNG"/>
    <s v="10m"/>
    <x v="2"/>
    <n v="22"/>
    <n v="30"/>
    <x v="0"/>
    <s v="44569S2A_MSIL1CCDM-MLB-GANAC4456902 Sunny (10%-30%)"/>
    <n v="1"/>
    <s v="20220108T222618"/>
    <n v="2022"/>
    <s v="01"/>
    <s v="08"/>
    <s v="22"/>
    <s v="26"/>
    <s v="18"/>
    <x v="0"/>
    <s v="2A_MSIL1C_S2_CD_CLS_AC_20230627T222622_TRUE_60HTE_020CC"/>
    <s v="S2A_MSIL1C_AC_20220108T222618_60HTE_22.8CC"/>
  </r>
  <r>
    <x v="0"/>
    <x v="0"/>
    <s v="-36.85, 174.76 | Zoom:14"/>
    <b v="1"/>
    <s v="New Zealand"/>
    <x v="0"/>
    <s v="AC"/>
    <d v="2022-01-08T00:00:00"/>
    <s v="60HUE"/>
    <s v="22:26:15 UTC"/>
    <n v="21.2"/>
    <s v="1450X643px"/>
    <s v="PNG"/>
    <s v="10m"/>
    <x v="2"/>
    <n v="22"/>
    <n v="30"/>
    <x v="0"/>
    <s v="44569S2A_MSIL1CCDM-MLB-GANAC4456902 Sunny (10%-30%)"/>
    <n v="0"/>
    <s v="20220108T222615"/>
    <n v="2022"/>
    <s v="01"/>
    <s v="08"/>
    <s v="22"/>
    <s v="26"/>
    <s v="15"/>
    <x v="0"/>
    <s v="2A_MSIL1C_S2_CD_CLS_AC_20230627T222622_TRUE_60HTE_020CC"/>
    <s v="S2A_MSIL1C_AC_20220108T222615_60HUE_21.2CC"/>
  </r>
  <r>
    <x v="0"/>
    <x v="0"/>
    <s v="-36.85, 174.76 | Zoom:14"/>
    <b v="1"/>
    <s v="New Zealand"/>
    <x v="0"/>
    <s v="AC"/>
    <d v="2022-01-03T00:00:00"/>
    <s v="60HTE"/>
    <s v="22:26:13 UTC"/>
    <n v="0.5"/>
    <s v="1450X643px"/>
    <s v="PNG"/>
    <s v="10m"/>
    <x v="2"/>
    <n v="0.6"/>
    <n v="10"/>
    <x v="0"/>
    <s v="44564S2A_MSIL1CCDM-MLB-GANAC4456402 Sunny (10%-30%)"/>
    <n v="1"/>
    <s v="20220103T222613"/>
    <n v="2022"/>
    <s v="01"/>
    <s v="03"/>
    <s v="22"/>
    <s v="26"/>
    <s v="13"/>
    <x v="0"/>
    <s v="2A_MSIL1C_S2_CD_CLS_AC_20230627T222622_TRUE_60HTE_020CC"/>
    <s v="S2A_MSIL1C_AC_20220103T222613_60HTE_0.5CC"/>
  </r>
  <r>
    <x v="0"/>
    <x v="0"/>
    <s v="-36.85, 174.76 | Zoom:14"/>
    <b v="1"/>
    <s v="New Zealand"/>
    <x v="0"/>
    <s v="AC"/>
    <d v="2022-01-03T00:00:00"/>
    <s v="60HUE"/>
    <s v="22:26:10 UTC"/>
    <n v="0.7"/>
    <s v="1450X643px"/>
    <s v="PNG"/>
    <s v="10m"/>
    <x v="2"/>
    <n v="0.6"/>
    <n v="10"/>
    <x v="0"/>
    <s v="44564S2A_MSIL1CCDM-MLB-GANAC4456402 Sunny (10%-30%)"/>
    <n v="0"/>
    <s v="20220103T222610"/>
    <n v="2022"/>
    <s v="01"/>
    <s v="03"/>
    <s v="22"/>
    <s v="26"/>
    <s v="10"/>
    <x v="0"/>
    <s v="2A_MSIL1C_S2_CD_CLS_AC_20230627T222622_TRUE_60HTE_020CC"/>
    <s v="S2A_MSIL1C_AC_20220103T222610_60HUE_0.7CC"/>
  </r>
  <r>
    <x v="0"/>
    <x v="0"/>
    <s v="-42.46, 171.20 | Zoom:12"/>
    <b v="1"/>
    <s v="New Zealand"/>
    <x v="1"/>
    <s v="GM"/>
    <d v="2023-06-30T00:00:00"/>
    <s v="59GMN"/>
    <s v="22:38:12 UTC"/>
    <n v="90.3"/>
    <s v="2500X1253px"/>
    <s v="PNG"/>
    <s v="32m"/>
    <x v="0"/>
    <n v="58.8"/>
    <n v="60"/>
    <x v="1"/>
    <s v="45107S2A_MSIL1CCDM-MLB-GANGM4510703 Cloudy (40%-90%)"/>
    <n v="1"/>
    <s v="20230630T223812"/>
    <n v="2023"/>
    <s v="06"/>
    <n v="30"/>
    <s v="22"/>
    <s v="38"/>
    <s v="12"/>
    <x v="1"/>
    <s v="2A_MSIL1C_S2_CD_CLS_AC_20230627T222622_TRUE_60HTE_020CC"/>
    <s v="S2A_MSIL1C_GM_20230630T223812_59GMN_90.3CC"/>
  </r>
  <r>
    <x v="0"/>
    <x v="0"/>
    <s v="-42.46, 171.20 | Zoom:12"/>
    <b v="1"/>
    <s v="New Zealand"/>
    <x v="1"/>
    <s v="GM"/>
    <d v="2023-06-30T00:00:00"/>
    <s v="59GNN"/>
    <s v="22:38:08 UTC"/>
    <n v="39.6"/>
    <s v="2500X1253px"/>
    <s v="PNG"/>
    <s v="32m"/>
    <x v="0"/>
    <n v="58.8"/>
    <n v="60"/>
    <x v="1"/>
    <s v="45107S2A_MSIL1CCDM-MLB-GANGM4510703 Cloudy (40%-90%)"/>
    <n v="0"/>
    <s v="20230630T223808"/>
    <n v="2023"/>
    <s v="06"/>
    <n v="30"/>
    <s v="22"/>
    <s v="38"/>
    <s v="08"/>
    <x v="1"/>
    <s v="2A_MSIL1C_S2_CD_CLS_AC_20230627T222622_TRUE_60HTE_020CC"/>
    <s v="S2A_MSIL1C_GM_20230630T223808_59GNN_39.6CC"/>
  </r>
  <r>
    <x v="0"/>
    <x v="0"/>
    <s v="-42.46, 171.20 | Zoom:12"/>
    <b v="1"/>
    <s v="New Zealand"/>
    <x v="1"/>
    <s v="GM"/>
    <d v="2023-06-30T00:00:00"/>
    <s v="59GMP"/>
    <s v="22:37:58 UTC"/>
    <n v="73.099999999999994"/>
    <s v="2500X1253px"/>
    <s v="PNG"/>
    <s v="32m"/>
    <x v="0"/>
    <n v="58.8"/>
    <n v="60"/>
    <x v="1"/>
    <s v="45107S2A_MSIL1CCDM-MLB-GANGM4510703 Cloudy (40%-90%)"/>
    <n v="0"/>
    <s v="20230630T223758"/>
    <n v="2023"/>
    <s v="06"/>
    <n v="30"/>
    <s v="22"/>
    <s v="37"/>
    <s v="58"/>
    <x v="1"/>
    <s v="2A_MSIL1C_S2_CD_CLS_AC_20230627T222622_TRUE_60HTE_020CC"/>
    <s v="S2A_MSIL1C_GM_20230630T223758_59GMP_73.1CC"/>
  </r>
  <r>
    <x v="0"/>
    <x v="0"/>
    <s v="-42.46, 171.20 | Zoom:12"/>
    <b v="1"/>
    <s v="New Zealand"/>
    <x v="1"/>
    <s v="GM"/>
    <d v="2023-06-30T00:00:00"/>
    <s v="59GNP"/>
    <s v="22:37:54 UTC"/>
    <n v="32.200000000000003"/>
    <s v="2500X1253px"/>
    <s v="PNG"/>
    <s v="32m"/>
    <x v="0"/>
    <n v="58.8"/>
    <n v="60"/>
    <x v="1"/>
    <s v="45107S2A_MSIL1CCDM-MLB-GANGM4510703 Cloudy (40%-90%)"/>
    <n v="0"/>
    <s v="20230630T223754"/>
    <n v="2023"/>
    <s v="06"/>
    <n v="30"/>
    <s v="22"/>
    <s v="37"/>
    <s v="54"/>
    <x v="1"/>
    <s v="2A_MSIL1C_S2_CD_CLS_AC_20230627T222622_TRUE_60HTE_020CC"/>
    <s v="S2A_MSIL1C_GM_20230630T223754_59GNP_32.2CC"/>
  </r>
  <r>
    <x v="0"/>
    <x v="0"/>
    <s v="-42.46, 171.20 | Zoom:12"/>
    <b v="1"/>
    <s v="New Zealand"/>
    <x v="1"/>
    <s v="GM"/>
    <d v="2023-06-27T00:00:00"/>
    <s v="59GMN"/>
    <s v="22:28:15 UTC"/>
    <n v="29.9"/>
    <s v="2500X1253px"/>
    <s v="PNG"/>
    <s v="32m"/>
    <x v="0"/>
    <n v="38.574999999999996"/>
    <n v="40"/>
    <x v="1"/>
    <s v="45104S2A_MSIL1CCDM-MLB-GANGM4510403 Cloudy (40%-90%)"/>
    <n v="1"/>
    <s v="20230627T222815"/>
    <n v="2023"/>
    <s v="06"/>
    <n v="27"/>
    <s v="22"/>
    <s v="28"/>
    <s v="15"/>
    <x v="1"/>
    <s v="2A_MSIL1C_S2_CD_CLS_AC_20230627T222622_TRUE_60HTE_020CC"/>
    <s v="S2A_MSIL1C_GM_20230627T222815_59GMN_29.9CC"/>
  </r>
  <r>
    <x v="0"/>
    <x v="0"/>
    <s v="-42.46, 171.20 | Zoom:12"/>
    <b v="1"/>
    <s v="New Zealand"/>
    <x v="1"/>
    <s v="GM"/>
    <d v="2023-06-27T00:00:00"/>
    <s v="59GNN"/>
    <s v="22:28:12 UTC"/>
    <n v="69.8"/>
    <s v="2500X1253px"/>
    <s v="PNG"/>
    <s v="32m"/>
    <x v="0"/>
    <n v="38.574999999999996"/>
    <n v="40"/>
    <x v="1"/>
    <s v="45104S2A_MSIL1CCDM-MLB-GANGM4510403 Cloudy (40%-90%)"/>
    <n v="0"/>
    <s v="20230627T222812"/>
    <n v="2023"/>
    <s v="06"/>
    <n v="27"/>
    <s v="22"/>
    <s v="28"/>
    <s v="12"/>
    <x v="1"/>
    <s v="2A_MSIL1C_S2_CD_CLS_AC_20230627T222622_TRUE_60HTE_020CC"/>
    <s v="S2A_MSIL1C_GM_20230627T222812_59GNN_69.8CC"/>
  </r>
  <r>
    <x v="0"/>
    <x v="0"/>
    <s v="-42.46, 171.20 | Zoom:12"/>
    <b v="1"/>
    <s v="New Zealand"/>
    <x v="1"/>
    <s v="GM"/>
    <d v="2023-06-27T00:00:00"/>
    <s v="59GMP"/>
    <s v="22:28:03 UTC"/>
    <n v="3.5"/>
    <s v="2500X1253px"/>
    <s v="PNG"/>
    <s v="32m"/>
    <x v="0"/>
    <n v="38.574999999999996"/>
    <n v="40"/>
    <x v="1"/>
    <s v="45104S2A_MSIL1CCDM-MLB-GANGM4510403 Cloudy (40%-90%)"/>
    <n v="0"/>
    <s v="20230627T222803"/>
    <n v="2023"/>
    <s v="06"/>
    <n v="27"/>
    <s v="22"/>
    <s v="28"/>
    <s v="03"/>
    <x v="1"/>
    <s v="2A_MSIL1C_S2_CD_CLS_AC_20230627T222622_TRUE_60HTE_020CC"/>
    <s v="S2A_MSIL1C_GM_20230627T222803_59GMP_3.5CC"/>
  </r>
  <r>
    <x v="0"/>
    <x v="0"/>
    <s v="-42.46, 171.20 | Zoom:12"/>
    <b v="1"/>
    <s v="New Zealand"/>
    <x v="1"/>
    <s v="GM"/>
    <d v="2023-06-27T00:00:00"/>
    <s v="59GNP"/>
    <s v="22:27:57 UTC"/>
    <n v="51.1"/>
    <s v="2500X1253px"/>
    <s v="PNG"/>
    <s v="32m"/>
    <x v="0"/>
    <n v="38.574999999999996"/>
    <n v="40"/>
    <x v="1"/>
    <s v="45104S2A_MSIL1CCDM-MLB-GANGM4510403 Cloudy (40%-90%)"/>
    <n v="0"/>
    <s v="20230627T222757"/>
    <n v="2023"/>
    <s v="06"/>
    <n v="27"/>
    <s v="22"/>
    <s v="27"/>
    <s v="57"/>
    <x v="1"/>
    <s v="2A_MSIL1C_S2_CD_CLS_AC_20230627T222622_TRUE_60HTE_020CC"/>
    <s v="S2A_MSIL1C_GM_20230627T222757_59GNP_51.1CC"/>
  </r>
  <r>
    <x v="0"/>
    <x v="0"/>
    <s v="-42.46, 171.20 | Zoom:12"/>
    <b v="1"/>
    <s v="New Zealand"/>
    <x v="1"/>
    <s v="GM"/>
    <d v="2023-06-25T00:00:00"/>
    <s v="59GMN"/>
    <s v="22:38:10 UTC"/>
    <n v="100"/>
    <s v="2500X1253px"/>
    <s v="PNG"/>
    <s v="32m"/>
    <x v="0"/>
    <n v="100"/>
    <n v="100"/>
    <x v="2"/>
    <s v="45102S2A_MSIL1CCDM-MLB-GANGM4510204 Overcast (100%)"/>
    <n v="1"/>
    <s v="20230625T223810"/>
    <n v="2023"/>
    <s v="06"/>
    <n v="25"/>
    <s v="22"/>
    <s v="38"/>
    <s v="10"/>
    <x v="1"/>
    <s v="2A_MSIL1C_S2_CD_CLS_AC_20230627T222622_TRUE_60HTE_020CC"/>
    <s v="S2A_MSIL1C_GM_20230625T223810_59GMN_100CC"/>
  </r>
  <r>
    <x v="0"/>
    <x v="0"/>
    <s v="-42.46, 171.20 | Zoom:12"/>
    <b v="1"/>
    <s v="New Zealand"/>
    <x v="1"/>
    <s v="GM"/>
    <d v="2023-06-25T00:00:00"/>
    <s v="59GNN"/>
    <s v="22:38:07 UTC"/>
    <n v="100"/>
    <s v="2500X1253px"/>
    <s v="PNG"/>
    <s v="32m"/>
    <x v="0"/>
    <n v="100"/>
    <n v="100"/>
    <x v="2"/>
    <s v="45102S2A_MSIL1CCDM-MLB-GANGM4510204 Overcast (100%)"/>
    <n v="0"/>
    <s v="20230625T223807"/>
    <n v="2023"/>
    <s v="06"/>
    <n v="25"/>
    <s v="22"/>
    <s v="38"/>
    <s v="07"/>
    <x v="1"/>
    <s v="2A_MSIL1C_S2_CD_CLS_AC_20230627T222622_TRUE_60HTE_020CC"/>
    <s v="S2A_MSIL1C_GM_20230625T223807_59GNN_100CC"/>
  </r>
  <r>
    <x v="0"/>
    <x v="0"/>
    <s v="-42.46, 171.20 | Zoom:12"/>
    <b v="1"/>
    <s v="New Zealand"/>
    <x v="1"/>
    <s v="GM"/>
    <d v="2023-06-25T00:00:00"/>
    <s v="59GMP"/>
    <s v="22:37:56 UTC"/>
    <n v="100"/>
    <s v="2500X1253px"/>
    <s v="PNG"/>
    <s v="32m"/>
    <x v="0"/>
    <n v="100"/>
    <n v="100"/>
    <x v="2"/>
    <s v="45102S2A_MSIL1CCDM-MLB-GANGM4510204 Overcast (100%)"/>
    <n v="0"/>
    <s v="20230625T223756"/>
    <n v="2023"/>
    <s v="06"/>
    <n v="25"/>
    <s v="22"/>
    <s v="37"/>
    <s v="56"/>
    <x v="1"/>
    <s v="2A_MSIL1C_S2_CD_CLS_AC_20230627T222622_TRUE_60HTE_020CC"/>
    <s v="S2A_MSIL1C_GM_20230625T223756_59GMP_100CC"/>
  </r>
  <r>
    <x v="0"/>
    <x v="0"/>
    <s v="-42.46, 171.20 | Zoom:12"/>
    <b v="1"/>
    <s v="New Zealand"/>
    <x v="1"/>
    <s v="GM"/>
    <d v="2023-06-25T00:00:00"/>
    <s v="59GNP"/>
    <s v="22:37:52 UTC"/>
    <n v="100"/>
    <s v="2500X1253px"/>
    <s v="PNG"/>
    <s v="32m"/>
    <x v="0"/>
    <n v="100"/>
    <n v="100"/>
    <x v="2"/>
    <s v="45102S2A_MSIL1CCDM-MLB-GANGM4510204 Overcast (100%)"/>
    <n v="0"/>
    <s v="20230625T223752"/>
    <n v="2023"/>
    <s v="06"/>
    <n v="25"/>
    <s v="22"/>
    <s v="37"/>
    <s v="52"/>
    <x v="1"/>
    <s v="2A_MSIL1C_S2_CD_CLS_AC_20230627T222622_TRUE_60HTE_020CC"/>
    <s v="S2A_MSIL1C_GM_20230625T223752_59GNP_100CC"/>
  </r>
  <r>
    <x v="0"/>
    <x v="0"/>
    <s v="-42.46, 171.20 | Zoom:12"/>
    <b v="1"/>
    <s v="New Zealand"/>
    <x v="1"/>
    <s v="GM"/>
    <d v="2023-06-22T00:00:00"/>
    <s v="59GMN"/>
    <s v="22:28:14 UTC"/>
    <n v="77.3"/>
    <s v="2500X1253px"/>
    <s v="PNG"/>
    <s v="32m"/>
    <x v="0"/>
    <n v="91.25"/>
    <n v="100"/>
    <x v="2"/>
    <s v="45099S2A_MSIL1CCDM-MLB-GANGM4509904 Overcast (100%)"/>
    <n v="1"/>
    <s v="20230622T222814"/>
    <n v="2023"/>
    <s v="06"/>
    <n v="22"/>
    <s v="22"/>
    <s v="28"/>
    <s v="14"/>
    <x v="1"/>
    <s v="2A_MSIL1C_S2_CD_CLS_AC_20230627T222622_TRUE_60HTE_020CC"/>
    <s v="S2A_MSIL1C_GM_20230622T222814_59GMN_77.3CC"/>
  </r>
  <r>
    <x v="0"/>
    <x v="0"/>
    <s v="-42.46, 171.20 | Zoom:12"/>
    <b v="1"/>
    <s v="New Zealand"/>
    <x v="1"/>
    <s v="GM"/>
    <d v="2023-06-22T00:00:00"/>
    <s v="59GNN"/>
    <s v="22:28:10 UTC"/>
    <n v="88.3"/>
    <s v="2500X1253px"/>
    <s v="PNG"/>
    <s v="32m"/>
    <x v="0"/>
    <n v="91.25"/>
    <n v="100"/>
    <x v="2"/>
    <s v="45099S2A_MSIL1CCDM-MLB-GANGM4509904 Overcast (100%)"/>
    <n v="0"/>
    <s v="20230622T222810"/>
    <n v="2023"/>
    <s v="06"/>
    <n v="22"/>
    <s v="22"/>
    <s v="28"/>
    <s v="10"/>
    <x v="1"/>
    <s v="2A_MSIL1C_S2_CD_CLS_AC_20230627T222622_TRUE_60HTE_020CC"/>
    <s v="S2A_MSIL1C_GM_20230622T222810_59GNN_88.3CC"/>
  </r>
  <r>
    <x v="0"/>
    <x v="0"/>
    <s v="-42.46, 171.20 | Zoom:12"/>
    <b v="1"/>
    <s v="New Zealand"/>
    <x v="1"/>
    <s v="GM"/>
    <d v="2023-06-22T00:00:00"/>
    <s v="59GMP"/>
    <s v="22:28:01 UTC"/>
    <n v="99.9"/>
    <s v="2500X1253px"/>
    <s v="PNG"/>
    <s v="32m"/>
    <x v="0"/>
    <n v="91.25"/>
    <n v="100"/>
    <x v="2"/>
    <s v="45099S2A_MSIL1CCDM-MLB-GANGM4509904 Overcast (100%)"/>
    <n v="0"/>
    <s v="20230622T222801"/>
    <n v="2023"/>
    <s v="06"/>
    <n v="22"/>
    <s v="22"/>
    <s v="28"/>
    <s v="01"/>
    <x v="1"/>
    <s v="2A_MSIL1C_S2_CD_CLS_AC_20230627T222622_TRUE_60HTE_020CC"/>
    <s v="S2A_MSIL1C_GM_20230622T222801_59GMP_99.9CC"/>
  </r>
  <r>
    <x v="0"/>
    <x v="0"/>
    <s v="-42.46, 171.20 | Zoom:12"/>
    <b v="1"/>
    <s v="New Zealand"/>
    <x v="1"/>
    <s v="GM"/>
    <d v="2023-06-22T00:00:00"/>
    <s v="59GNP"/>
    <s v="22:27:56 UTC"/>
    <n v="99.5"/>
    <s v="2500X1253px"/>
    <s v="PNG"/>
    <s v="32m"/>
    <x v="0"/>
    <n v="91.25"/>
    <n v="100"/>
    <x v="2"/>
    <s v="45099S2A_MSIL1CCDM-MLB-GANGM4509904 Overcast (100%)"/>
    <n v="0"/>
    <s v="20230622T222756"/>
    <n v="2023"/>
    <s v="06"/>
    <n v="22"/>
    <s v="22"/>
    <s v="27"/>
    <s v="56"/>
    <x v="1"/>
    <s v="2A_MSIL1C_S2_CD_CLS_AC_20230627T222622_TRUE_60HTE_020CC"/>
    <s v="S2A_MSIL1C_GM_20230622T222756_59GNP_99.5CC"/>
  </r>
  <r>
    <x v="0"/>
    <x v="0"/>
    <s v="-42.46, 171.20 | Zoom:12"/>
    <b v="1"/>
    <s v="New Zealand"/>
    <x v="1"/>
    <s v="GM"/>
    <d v="2023-06-20T00:00:00"/>
    <s v="59GMN"/>
    <s v="22:38:11 UTC"/>
    <n v="61"/>
    <s v="2500X1253px"/>
    <s v="PNG"/>
    <s v="32m"/>
    <x v="0"/>
    <n v="65.400000000000006"/>
    <n v="70"/>
    <x v="1"/>
    <s v="45097S2A_MSIL1CCDM-MLB-GANGM4509703 Cloudy (40%-90%)"/>
    <n v="1"/>
    <s v="20230620T223811"/>
    <n v="2023"/>
    <s v="06"/>
    <n v="20"/>
    <s v="22"/>
    <s v="38"/>
    <s v="11"/>
    <x v="1"/>
    <s v="2A_MSIL1C_S2_CD_CLS_AC_20230627T222622_TRUE_60HTE_020CC"/>
    <s v="S2A_MSIL1C_GM_20230620T223811_59GMN_61CC"/>
  </r>
  <r>
    <x v="0"/>
    <x v="0"/>
    <s v="-42.46, 171.20 | Zoom:12"/>
    <b v="1"/>
    <s v="New Zealand"/>
    <x v="1"/>
    <s v="GM"/>
    <d v="2023-06-20T00:00:00"/>
    <s v="59GNN"/>
    <s v="22:38:07 UTC"/>
    <n v="40.9"/>
    <s v="2500X1253px"/>
    <s v="PNG"/>
    <s v="32m"/>
    <x v="0"/>
    <n v="65.400000000000006"/>
    <n v="70"/>
    <x v="1"/>
    <s v="45097S2A_MSIL1CCDM-MLB-GANGM4509703 Cloudy (40%-90%)"/>
    <n v="0"/>
    <s v="20230620T223807"/>
    <n v="2023"/>
    <s v="06"/>
    <n v="20"/>
    <s v="22"/>
    <s v="38"/>
    <s v="07"/>
    <x v="1"/>
    <s v="2A_MSIL1C_S2_CD_CLS_AC_20230627T222622_TRUE_60HTE_020CC"/>
    <s v="S2A_MSIL1C_GM_20230620T223807_59GNN_40.9CC"/>
  </r>
  <r>
    <x v="0"/>
    <x v="0"/>
    <s v="-42.46, 171.20 | Zoom:12"/>
    <b v="1"/>
    <s v="New Zealand"/>
    <x v="1"/>
    <s v="GM"/>
    <d v="2023-06-20T00:00:00"/>
    <s v="59GMP"/>
    <s v="22:37:57 UTC"/>
    <n v="97.2"/>
    <s v="2500X1253px"/>
    <s v="PNG"/>
    <s v="32m"/>
    <x v="0"/>
    <n v="65.400000000000006"/>
    <n v="70"/>
    <x v="1"/>
    <s v="45097S2A_MSIL1CCDM-MLB-GANGM4509703 Cloudy (40%-90%)"/>
    <n v="0"/>
    <s v="20230620T223757"/>
    <n v="2023"/>
    <s v="06"/>
    <n v="20"/>
    <s v="22"/>
    <s v="37"/>
    <s v="57"/>
    <x v="1"/>
    <s v="2A_MSIL1C_S2_CD_CLS_AC_20230627T222622_TRUE_60HTE_020CC"/>
    <s v="S2A_MSIL1C_GM_20230620T223757_59GMP_97.2CC"/>
  </r>
  <r>
    <x v="0"/>
    <x v="0"/>
    <s v="-42.46, 171.20 | Zoom:12"/>
    <b v="1"/>
    <s v="New Zealand"/>
    <x v="1"/>
    <s v="GM"/>
    <d v="2023-06-20T00:00:00"/>
    <s v="59GNP"/>
    <s v="22:37:53 UTC"/>
    <n v="62.5"/>
    <s v="2500X1253px"/>
    <s v="PNG"/>
    <s v="32m"/>
    <x v="0"/>
    <n v="65.400000000000006"/>
    <n v="70"/>
    <x v="1"/>
    <s v="45097S2A_MSIL1CCDM-MLB-GANGM4509703 Cloudy (40%-90%)"/>
    <n v="0"/>
    <s v="20230620T223753"/>
    <n v="2023"/>
    <s v="06"/>
    <n v="20"/>
    <s v="22"/>
    <s v="37"/>
    <s v="53"/>
    <x v="1"/>
    <s v="2A_MSIL1C_S2_CD_CLS_AC_20230627T222622_TRUE_60HTE_020CC"/>
    <s v="S2A_MSIL1C_GM_20230620T223753_59GNP_62.5CC"/>
  </r>
  <r>
    <x v="0"/>
    <x v="0"/>
    <s v="-42.46, 171.20 | Zoom:12"/>
    <b v="1"/>
    <s v="New Zealand"/>
    <x v="1"/>
    <s v="GM"/>
    <d v="2023-06-17T00:00:00"/>
    <s v="59GMN"/>
    <s v="22:28:15 UTC"/>
    <n v="84.3"/>
    <s v="2500X1253px"/>
    <s v="PNG"/>
    <s v="32m"/>
    <x v="0"/>
    <n v="86.25"/>
    <n v="90"/>
    <x v="1"/>
    <s v="45094S2A_MSIL1CCDM-MLB-GANGM4509403 Cloudy (40%-90%)"/>
    <n v="1"/>
    <s v="20230617T222815"/>
    <n v="2023"/>
    <s v="06"/>
    <n v="17"/>
    <s v="22"/>
    <s v="28"/>
    <s v="15"/>
    <x v="1"/>
    <s v="2A_MSIL1C_S2_CD_CLS_AC_20230627T222622_TRUE_60HTE_020CC"/>
    <s v="S2A_MSIL1C_GM_20230617T222815_59GMN_84.3CC"/>
  </r>
  <r>
    <x v="0"/>
    <x v="0"/>
    <s v="-42.46, 171.20 | Zoom:12"/>
    <b v="1"/>
    <s v="New Zealand"/>
    <x v="1"/>
    <s v="GM"/>
    <d v="2023-06-17T00:00:00"/>
    <s v="59GNN"/>
    <s v="22:28:11 UTC"/>
    <n v="83.4"/>
    <s v="2500X1253px"/>
    <s v="PNG"/>
    <s v="32m"/>
    <x v="0"/>
    <n v="86.25"/>
    <n v="90"/>
    <x v="1"/>
    <s v="45094S2A_MSIL1CCDM-MLB-GANGM4509403 Cloudy (40%-90%)"/>
    <n v="0"/>
    <s v="20230617T222811"/>
    <n v="2023"/>
    <s v="06"/>
    <n v="17"/>
    <s v="22"/>
    <s v="28"/>
    <s v="11"/>
    <x v="1"/>
    <s v="2A_MSIL1C_S2_CD_CLS_AC_20230627T222622_TRUE_60HTE_020CC"/>
    <s v="S2A_MSIL1C_GM_20230617T222811_59GNN_83.4CC"/>
  </r>
  <r>
    <x v="0"/>
    <x v="0"/>
    <s v="-42.46, 171.20 | Zoom:12"/>
    <b v="1"/>
    <s v="New Zealand"/>
    <x v="1"/>
    <s v="GM"/>
    <d v="2023-06-17T00:00:00"/>
    <s v="59GMP"/>
    <s v="22:28:03 UTC"/>
    <n v="78.3"/>
    <s v="2500X1253px"/>
    <s v="PNG"/>
    <s v="32m"/>
    <x v="0"/>
    <n v="86.25"/>
    <n v="90"/>
    <x v="1"/>
    <s v="45094S2A_MSIL1CCDM-MLB-GANGM4509403 Cloudy (40%-90%)"/>
    <n v="0"/>
    <s v="20230617T222803"/>
    <n v="2023"/>
    <s v="06"/>
    <n v="17"/>
    <s v="22"/>
    <s v="28"/>
    <s v="03"/>
    <x v="1"/>
    <s v="2A_MSIL1C_S2_CD_CLS_AC_20230627T222622_TRUE_60HTE_020CC"/>
    <s v="S2A_MSIL1C_GM_20230617T222803_59GMP_78.3CC"/>
  </r>
  <r>
    <x v="0"/>
    <x v="0"/>
    <s v="-42.46, 171.20 | Zoom:12"/>
    <b v="1"/>
    <s v="New Zealand"/>
    <x v="1"/>
    <s v="GM"/>
    <d v="2023-06-17T00:00:00"/>
    <s v="59GNP"/>
    <s v="22:27:57 UTC"/>
    <n v="99"/>
    <s v="2500X1253px"/>
    <s v="PNG"/>
    <s v="32m"/>
    <x v="0"/>
    <n v="86.25"/>
    <n v="90"/>
    <x v="1"/>
    <s v="45094S2A_MSIL1CCDM-MLB-GANGM4509403 Cloudy (40%-90%)"/>
    <n v="0"/>
    <s v="20230617T222757"/>
    <n v="2023"/>
    <s v="06"/>
    <n v="17"/>
    <s v="22"/>
    <s v="27"/>
    <s v="57"/>
    <x v="1"/>
    <s v="2A_MSIL1C_S2_CD_CLS_AC_20230627T222622_TRUE_60HTE_020CC"/>
    <s v="S2A_MSIL1C_GM_20230617T222757_59GNP_99CC"/>
  </r>
  <r>
    <x v="0"/>
    <x v="0"/>
    <s v="-42.46, 171.20 | Zoom:12"/>
    <b v="1"/>
    <s v="New Zealand"/>
    <x v="1"/>
    <s v="GM"/>
    <d v="2023-06-15T00:00:00"/>
    <s v="59GMN"/>
    <s v="22:38:11 UTC"/>
    <n v="89.8"/>
    <s v="2500X1253px"/>
    <s v="PNG"/>
    <s v="32m"/>
    <x v="0"/>
    <n v="84.800000000000011"/>
    <n v="90"/>
    <x v="1"/>
    <s v="45092S2A_MSIL1CCDM-MLB-GANGM4509203 Cloudy (40%-90%)"/>
    <n v="1"/>
    <s v="20230615T223811"/>
    <n v="2023"/>
    <s v="06"/>
    <n v="15"/>
    <s v="22"/>
    <s v="38"/>
    <s v="11"/>
    <x v="1"/>
    <s v="2A_MSIL1C_S2_CD_CLS_AC_20230627T222622_TRUE_60HTE_020CC"/>
    <s v="S2A_MSIL1C_GM_20230615T223811_59GMN_89.8CC"/>
  </r>
  <r>
    <x v="0"/>
    <x v="0"/>
    <s v="-42.46, 171.20 | Zoom:12"/>
    <b v="1"/>
    <s v="New Zealand"/>
    <x v="1"/>
    <s v="GM"/>
    <d v="2023-06-15T00:00:00"/>
    <s v="59GNN"/>
    <s v="22:38:07 UTC"/>
    <n v="52"/>
    <s v="2500X1253px"/>
    <s v="PNG"/>
    <s v="32m"/>
    <x v="0"/>
    <n v="84.800000000000011"/>
    <n v="90"/>
    <x v="1"/>
    <s v="45092S2A_MSIL1CCDM-MLB-GANGM4509203 Cloudy (40%-90%)"/>
    <n v="0"/>
    <s v="20230615T223807"/>
    <n v="2023"/>
    <s v="06"/>
    <n v="15"/>
    <s v="22"/>
    <s v="38"/>
    <s v="07"/>
    <x v="1"/>
    <s v="2A_MSIL1C_S2_CD_CLS_AC_20230627T222622_TRUE_60HTE_020CC"/>
    <s v="S2A_MSIL1C_GM_20230615T223807_59GNN_52CC"/>
  </r>
  <r>
    <x v="0"/>
    <x v="0"/>
    <s v="-42.46, 171.20 | Zoom:12"/>
    <b v="1"/>
    <s v="New Zealand"/>
    <x v="1"/>
    <s v="GM"/>
    <d v="2023-06-15T00:00:00"/>
    <s v="59GMP"/>
    <s v="22:37:57 UTC"/>
    <n v="100"/>
    <s v="2500X1253px"/>
    <s v="PNG"/>
    <s v="32m"/>
    <x v="0"/>
    <n v="84.800000000000011"/>
    <n v="90"/>
    <x v="1"/>
    <s v="45092S2A_MSIL1CCDM-MLB-GANGM4509203 Cloudy (40%-90%)"/>
    <n v="0"/>
    <s v="20230615T223757"/>
    <n v="2023"/>
    <s v="06"/>
    <n v="15"/>
    <s v="22"/>
    <s v="37"/>
    <s v="57"/>
    <x v="1"/>
    <s v="2A_MSIL1C_S2_CD_CLS_AC_20230627T222622_TRUE_60HTE_020CC"/>
    <s v="S2A_MSIL1C_GM_20230615T223757_59GMP_100CC"/>
  </r>
  <r>
    <x v="0"/>
    <x v="0"/>
    <s v="-42.46, 171.20 | Zoom:12"/>
    <b v="1"/>
    <s v="New Zealand"/>
    <x v="1"/>
    <s v="GM"/>
    <d v="2023-06-15T00:00:00"/>
    <s v="59GNP"/>
    <s v="22:37:53 UTC"/>
    <n v="97.4"/>
    <s v="2500X1253px"/>
    <s v="PNG"/>
    <s v="32m"/>
    <x v="0"/>
    <n v="84.800000000000011"/>
    <n v="90"/>
    <x v="1"/>
    <s v="45092S2A_MSIL1CCDM-MLB-GANGM4509203 Cloudy (40%-90%)"/>
    <n v="0"/>
    <s v="20230615T223753"/>
    <n v="2023"/>
    <s v="06"/>
    <n v="15"/>
    <s v="22"/>
    <s v="37"/>
    <s v="53"/>
    <x v="1"/>
    <s v="2A_MSIL1C_S2_CD_CLS_AC_20230627T222622_TRUE_60HTE_020CC"/>
    <s v="S2A_MSIL1C_GM_20230615T223753_59GNP_97.4CC"/>
  </r>
  <r>
    <x v="0"/>
    <x v="0"/>
    <s v="-42.46, 171.20 | Zoom:12"/>
    <b v="1"/>
    <s v="New Zealand"/>
    <x v="1"/>
    <s v="GM"/>
    <d v="2023-06-12T00:00:00"/>
    <s v="59GMN"/>
    <s v="22:28:15 UTC"/>
    <n v="0.1"/>
    <s v="2500X1253px"/>
    <s v="PNG"/>
    <s v="32m"/>
    <x v="0"/>
    <n v="3.8000000000000003"/>
    <n v="10"/>
    <x v="0"/>
    <s v="45089S2A_MSIL1CCDM-MLB-GANGM4508902 Sunny (10%-30%)"/>
    <n v="1"/>
    <s v="20230612T222815"/>
    <n v="2023"/>
    <s v="06"/>
    <n v="12"/>
    <s v="22"/>
    <s v="28"/>
    <s v="15"/>
    <x v="1"/>
    <s v="2A_MSIL1C_S2_CD_CLS_AC_20230627T222622_TRUE_60HTE_020CC"/>
    <s v="S2A_MSIL1C_GM_20230612T222815_59GMN_0.1CC"/>
  </r>
  <r>
    <x v="0"/>
    <x v="0"/>
    <s v="-42.46, 171.20 | Zoom:12"/>
    <b v="1"/>
    <s v="New Zealand"/>
    <x v="1"/>
    <s v="GM"/>
    <d v="2023-06-12T00:00:00"/>
    <s v="59GNN"/>
    <s v="22:28:11 UTC"/>
    <n v="13.8"/>
    <s v="2500X1253px"/>
    <s v="PNG"/>
    <s v="32m"/>
    <x v="0"/>
    <n v="3.8000000000000003"/>
    <n v="10"/>
    <x v="0"/>
    <s v="45089S2A_MSIL1CCDM-MLB-GANGM4508902 Sunny (10%-30%)"/>
    <n v="0"/>
    <s v="20230612T222811"/>
    <n v="2023"/>
    <s v="06"/>
    <n v="12"/>
    <s v="22"/>
    <s v="28"/>
    <s v="11"/>
    <x v="1"/>
    <s v="2A_MSIL1C_S2_CD_CLS_AC_20230627T222622_TRUE_60HTE_020CC"/>
    <s v="S2A_MSIL1C_GM_20230612T222811_59GNN_13.8CC"/>
  </r>
  <r>
    <x v="0"/>
    <x v="0"/>
    <s v="-42.46, 171.20 | Zoom:12"/>
    <b v="1"/>
    <s v="New Zealand"/>
    <x v="1"/>
    <s v="GM"/>
    <d v="2023-06-12T00:00:00"/>
    <s v="59GMP"/>
    <s v="22:28:02 UTC"/>
    <n v="0"/>
    <s v="2500X1253px"/>
    <s v="PNG"/>
    <s v="32m"/>
    <x v="0"/>
    <n v="3.8000000000000003"/>
    <n v="10"/>
    <x v="0"/>
    <s v="45089S2A_MSIL1CCDM-MLB-GANGM4508902 Sunny (10%-30%)"/>
    <n v="0"/>
    <s v="20230612T222802"/>
    <n v="2023"/>
    <s v="06"/>
    <n v="12"/>
    <s v="22"/>
    <s v="28"/>
    <s v="02"/>
    <x v="1"/>
    <s v="2A_MSIL1C_S2_CD_CLS_AC_20230627T222622_TRUE_60HTE_020CC"/>
    <s v="S2A_MSIL1C_GM_20230612T222802_59GMP_0CC"/>
  </r>
  <r>
    <x v="0"/>
    <x v="0"/>
    <s v="-42.46, 171.20 | Zoom:12"/>
    <b v="1"/>
    <s v="New Zealand"/>
    <x v="1"/>
    <s v="GM"/>
    <d v="2023-06-12T00:00:00"/>
    <s v="59GNP"/>
    <s v="22:27:57 UTC"/>
    <n v="1.3"/>
    <s v="2500X1253px"/>
    <s v="PNG"/>
    <s v="32m"/>
    <x v="0"/>
    <n v="3.8000000000000003"/>
    <n v="10"/>
    <x v="0"/>
    <s v="45089S2A_MSIL1CCDM-MLB-GANGM4508902 Sunny (10%-30%)"/>
    <n v="0"/>
    <s v="20230612T222757"/>
    <n v="2023"/>
    <s v="06"/>
    <n v="12"/>
    <s v="22"/>
    <s v="27"/>
    <s v="57"/>
    <x v="1"/>
    <s v="2A_MSIL1C_S2_CD_CLS_AC_20230627T222622_TRUE_60HTE_020CC"/>
    <s v="S2A_MSIL1C_GM_20230612T222757_59GNP_1.3CC"/>
  </r>
  <r>
    <x v="0"/>
    <x v="0"/>
    <s v="-42.46, 171.20 | Zoom:12"/>
    <b v="1"/>
    <s v="New Zealand"/>
    <x v="1"/>
    <s v="GM"/>
    <d v="2023-06-10T00:00:00"/>
    <s v="59GMN"/>
    <s v="22:38:12 UTC"/>
    <n v="98.8"/>
    <s v="2500X1253px"/>
    <s v="PNG"/>
    <s v="32m"/>
    <x v="0"/>
    <n v="83.674999999999997"/>
    <n v="90"/>
    <x v="1"/>
    <s v="45087S2A_MSIL1CCDM-MLB-GANGM4508703 Cloudy (40%-90%)"/>
    <n v="1"/>
    <s v="20230610T223812"/>
    <n v="2023"/>
    <s v="06"/>
    <n v="10"/>
    <s v="22"/>
    <s v="38"/>
    <s v="12"/>
    <x v="1"/>
    <s v="2A_MSIL1C_S2_CD_CLS_AC_20230627T222622_TRUE_60HTE_020CC"/>
    <s v="S2A_MSIL1C_GM_20230610T223812_59GMN_98.8CC"/>
  </r>
  <r>
    <x v="0"/>
    <x v="0"/>
    <s v="-42.46, 171.20 | Zoom:12"/>
    <b v="1"/>
    <s v="New Zealand"/>
    <x v="1"/>
    <s v="GM"/>
    <d v="2023-06-10T00:00:00"/>
    <s v="59GNN"/>
    <s v="22:38:08 UTC"/>
    <n v="78"/>
    <s v="2500X1253px"/>
    <s v="PNG"/>
    <s v="32m"/>
    <x v="0"/>
    <n v="83.674999999999997"/>
    <n v="90"/>
    <x v="1"/>
    <s v="45087S2A_MSIL1CCDM-MLB-GANGM4508703 Cloudy (40%-90%)"/>
    <n v="0"/>
    <s v="20230610T223808"/>
    <n v="2023"/>
    <s v="06"/>
    <n v="10"/>
    <s v="22"/>
    <s v="38"/>
    <s v="08"/>
    <x v="1"/>
    <s v="2A_MSIL1C_S2_CD_CLS_AC_20230627T222622_TRUE_60HTE_020CC"/>
    <s v="S2A_MSIL1C_GM_20230610T223808_59GNN_78CC"/>
  </r>
  <r>
    <x v="0"/>
    <x v="0"/>
    <s v="-42.46, 171.20 | Zoom:12"/>
    <b v="1"/>
    <s v="New Zealand"/>
    <x v="1"/>
    <s v="GM"/>
    <d v="2023-06-10T00:00:00"/>
    <s v="59GMP"/>
    <s v="22:37:58 UTC"/>
    <n v="93.6"/>
    <s v="2500X1253px"/>
    <s v="PNG"/>
    <s v="32m"/>
    <x v="0"/>
    <n v="83.674999999999997"/>
    <n v="90"/>
    <x v="1"/>
    <s v="45087S2A_MSIL1CCDM-MLB-GANGM4508703 Cloudy (40%-90%)"/>
    <n v="0"/>
    <s v="20230610T223758"/>
    <n v="2023"/>
    <s v="06"/>
    <n v="10"/>
    <s v="22"/>
    <s v="37"/>
    <s v="58"/>
    <x v="1"/>
    <s v="2A_MSIL1C_S2_CD_CLS_AC_20230627T222622_TRUE_60HTE_020CC"/>
    <s v="S2A_MSIL1C_GM_20230610T223758_59GMP_93.6CC"/>
  </r>
  <r>
    <x v="0"/>
    <x v="0"/>
    <s v="-42.46, 171.20 | Zoom:12"/>
    <b v="1"/>
    <s v="New Zealand"/>
    <x v="1"/>
    <s v="GM"/>
    <d v="2023-06-10T00:00:00"/>
    <s v="59GNP"/>
    <s v="22:37:54 UTC"/>
    <n v="64.3"/>
    <s v="2500X1253px"/>
    <s v="PNG"/>
    <s v="32m"/>
    <x v="0"/>
    <n v="83.674999999999997"/>
    <n v="90"/>
    <x v="1"/>
    <s v="45087S2A_MSIL1CCDM-MLB-GANGM4508703 Cloudy (40%-90%)"/>
    <n v="0"/>
    <s v="20230610T223754"/>
    <n v="2023"/>
    <s v="06"/>
    <n v="10"/>
    <s v="22"/>
    <s v="37"/>
    <s v="54"/>
    <x v="1"/>
    <s v="2A_MSIL1C_S2_CD_CLS_AC_20230627T222622_TRUE_60HTE_020CC"/>
    <s v="S2A_MSIL1C_GM_20230610T223754_59GNP_64.3CC"/>
  </r>
  <r>
    <x v="0"/>
    <x v="0"/>
    <s v="-42.46, 171.20 | Zoom:12"/>
    <b v="1"/>
    <s v="New Zealand"/>
    <x v="1"/>
    <s v="GM"/>
    <d v="2023-06-07T00:00:00"/>
    <s v="59GMN"/>
    <s v="22:28:15 UTC"/>
    <n v="0"/>
    <s v="2500X1253px"/>
    <s v="PNG"/>
    <s v="32m"/>
    <x v="0"/>
    <n v="0.27500000000000002"/>
    <n v="10"/>
    <x v="0"/>
    <s v="45084S2A_MSIL1CCDM-MLB-GANGM4508402 Sunny (10%-30%)"/>
    <n v="1"/>
    <s v="20230607T222815"/>
    <n v="2023"/>
    <s v="06"/>
    <s v="07"/>
    <s v="22"/>
    <s v="28"/>
    <s v="15"/>
    <x v="1"/>
    <s v="2A_MSIL1C_S2_CD_CLS_AC_20230627T222622_TRUE_60HTE_020CC"/>
    <s v="S2A_MSIL1C_GM_20230607T222815_59GMN_0CC"/>
  </r>
  <r>
    <x v="0"/>
    <x v="0"/>
    <s v="-42.46, 171.20 | Zoom:12"/>
    <b v="1"/>
    <s v="New Zealand"/>
    <x v="1"/>
    <s v="GM"/>
    <d v="2023-06-07T00:00:00"/>
    <s v="59GNN"/>
    <s v="22:28:12 UTC"/>
    <n v="0"/>
    <s v="2500X1253px"/>
    <s v="PNG"/>
    <s v="32m"/>
    <x v="0"/>
    <n v="0.27500000000000002"/>
    <n v="10"/>
    <x v="0"/>
    <s v="45084S2A_MSIL1CCDM-MLB-GANGM4508402 Sunny (10%-30%)"/>
    <n v="0"/>
    <s v="20230607T222812"/>
    <n v="2023"/>
    <s v="06"/>
    <s v="07"/>
    <s v="22"/>
    <s v="28"/>
    <s v="12"/>
    <x v="1"/>
    <s v="2A_MSIL1C_S2_CD_CLS_AC_20230627T222622_TRUE_60HTE_020CC"/>
    <s v="S2A_MSIL1C_GM_20230607T222812_59GNN_0CC"/>
  </r>
  <r>
    <x v="0"/>
    <x v="0"/>
    <s v="-42.46, 171.20 | Zoom:12"/>
    <b v="1"/>
    <s v="New Zealand"/>
    <x v="1"/>
    <s v="GM"/>
    <d v="2023-06-07T00:00:00"/>
    <s v="59GMP"/>
    <s v="22:28:03 UTC"/>
    <n v="0.8"/>
    <s v="2500X1253px"/>
    <s v="PNG"/>
    <s v="32m"/>
    <x v="0"/>
    <n v="0.27500000000000002"/>
    <n v="10"/>
    <x v="0"/>
    <s v="45084S2A_MSIL1CCDM-MLB-GANGM4508402 Sunny (10%-30%)"/>
    <n v="0"/>
    <s v="20230607T222803"/>
    <n v="2023"/>
    <s v="06"/>
    <s v="07"/>
    <s v="22"/>
    <s v="28"/>
    <s v="03"/>
    <x v="1"/>
    <s v="2A_MSIL1C_S2_CD_CLS_AC_20230627T222622_TRUE_60HTE_020CC"/>
    <s v="S2A_MSIL1C_GM_20230607T222803_59GMP_0.8CC"/>
  </r>
  <r>
    <x v="0"/>
    <x v="0"/>
    <s v="-42.46, 171.20 | Zoom:12"/>
    <b v="1"/>
    <s v="New Zealand"/>
    <x v="1"/>
    <s v="GM"/>
    <d v="2023-06-07T00:00:00"/>
    <s v="59GNP"/>
    <s v="22:27:57 UTC"/>
    <n v="0.3"/>
    <s v="2500X1253px"/>
    <s v="PNG"/>
    <s v="32m"/>
    <x v="0"/>
    <n v="0.27500000000000002"/>
    <n v="10"/>
    <x v="0"/>
    <s v="45084S2A_MSIL1CCDM-MLB-GANGM4508402 Sunny (10%-30%)"/>
    <n v="0"/>
    <s v="20230607T222757"/>
    <n v="2023"/>
    <s v="06"/>
    <s v="07"/>
    <s v="22"/>
    <s v="27"/>
    <s v="57"/>
    <x v="1"/>
    <s v="2A_MSIL1C_S2_CD_CLS_AC_20230627T222622_TRUE_60HTE_020CC"/>
    <s v="S2A_MSIL1C_GM_20230607T222757_59GNP_0.3CC"/>
  </r>
  <r>
    <x v="0"/>
    <x v="0"/>
    <s v="-42.46, 171.20 | Zoom:12"/>
    <b v="1"/>
    <s v="New Zealand"/>
    <x v="1"/>
    <s v="GM"/>
    <d v="2023-06-05T00:00:00"/>
    <s v="59GMN"/>
    <s v="22:38:11 UTC"/>
    <n v="0"/>
    <s v="2500X1253px"/>
    <s v="PNG"/>
    <s v="32m"/>
    <x v="0"/>
    <n v="0"/>
    <n v="0"/>
    <x v="3"/>
    <s v="45082S2A_MSIL1CCDM-MLB-GANGM4508201 Clear (0%)"/>
    <n v="1"/>
    <s v="20230605T223811"/>
    <n v="2023"/>
    <s v="06"/>
    <s v="05"/>
    <s v="22"/>
    <s v="38"/>
    <s v="11"/>
    <x v="1"/>
    <s v="2A_MSIL1C_S2_CD_CLS_AC_20230627T222622_TRUE_60HTE_020CC"/>
    <s v="S2A_MSIL1C_GM_20230605T223811_59GMN_0CC"/>
  </r>
  <r>
    <x v="0"/>
    <x v="0"/>
    <s v="-42.46, 171.20 | Zoom:12"/>
    <b v="1"/>
    <s v="New Zealand"/>
    <x v="1"/>
    <s v="GM"/>
    <d v="2023-06-05T00:00:00"/>
    <s v="59GNN"/>
    <s v="22:38:07 UTC"/>
    <n v="0"/>
    <s v="2500X1253px"/>
    <s v="PNG"/>
    <s v="32m"/>
    <x v="0"/>
    <n v="0"/>
    <n v="0"/>
    <x v="3"/>
    <s v="45082S2A_MSIL1CCDM-MLB-GANGM4508201 Clear (0%)"/>
    <n v="0"/>
    <s v="20230605T223807"/>
    <n v="2023"/>
    <s v="06"/>
    <s v="05"/>
    <s v="22"/>
    <s v="38"/>
    <s v="07"/>
    <x v="1"/>
    <s v="2A_MSIL1C_S2_CD_CLS_AC_20230627T222622_TRUE_60HTE_020CC"/>
    <s v="S2A_MSIL1C_GM_20230605T223807_59GNN_0CC"/>
  </r>
  <r>
    <x v="0"/>
    <x v="0"/>
    <s v="-42.46, 171.20 | Zoom:12"/>
    <b v="1"/>
    <s v="New Zealand"/>
    <x v="1"/>
    <s v="GM"/>
    <d v="2023-06-05T00:00:00"/>
    <s v="59GMP"/>
    <s v="22:37:56 UTC"/>
    <n v="0"/>
    <s v="2500X1253px"/>
    <s v="PNG"/>
    <s v="32m"/>
    <x v="0"/>
    <n v="0"/>
    <n v="0"/>
    <x v="3"/>
    <s v="45082S2A_MSIL1CCDM-MLB-GANGM4508201 Clear (0%)"/>
    <n v="0"/>
    <s v="20230605T223756"/>
    <n v="2023"/>
    <s v="06"/>
    <s v="05"/>
    <s v="22"/>
    <s v="37"/>
    <s v="56"/>
    <x v="1"/>
    <s v="2A_MSIL1C_S2_CD_CLS_AC_20230627T222622_TRUE_60HTE_020CC"/>
    <s v="S2A_MSIL1C_GM_20230605T223756_59GMP_0CC"/>
  </r>
  <r>
    <x v="0"/>
    <x v="0"/>
    <s v="-42.46, 171.20 | Zoom:12"/>
    <b v="1"/>
    <s v="New Zealand"/>
    <x v="1"/>
    <s v="GM"/>
    <d v="2023-06-05T00:00:00"/>
    <s v="59GNP"/>
    <s v="22:37:52 UTC"/>
    <n v="0"/>
    <s v="2500X1253px"/>
    <s v="PNG"/>
    <s v="32m"/>
    <x v="0"/>
    <n v="0"/>
    <n v="0"/>
    <x v="3"/>
    <s v="45082S2A_MSIL1CCDM-MLB-GANGM4508201 Clear (0%)"/>
    <n v="0"/>
    <s v="20230605T223752"/>
    <n v="2023"/>
    <s v="06"/>
    <s v="05"/>
    <s v="22"/>
    <s v="37"/>
    <s v="52"/>
    <x v="1"/>
    <s v="2A_MSIL1C_S2_CD_CLS_AC_20230627T222622_TRUE_60HTE_020CC"/>
    <s v="S2A_MSIL1C_GM_20230605T223752_59GNP_0CC"/>
  </r>
  <r>
    <x v="0"/>
    <x v="0"/>
    <s v="-42.46, 171.20 | Zoom:12"/>
    <b v="1"/>
    <s v="New Zealand"/>
    <x v="1"/>
    <s v="GM"/>
    <d v="2023-06-02T00:00:00"/>
    <s v="59GMN"/>
    <s v="22:28:14 UTC"/>
    <n v="2.1"/>
    <s v="2500X1253px"/>
    <s v="PNG"/>
    <s v="32m"/>
    <x v="0"/>
    <n v="5.0249999999999995"/>
    <n v="10"/>
    <x v="0"/>
    <s v="45079S2A_MSIL1CCDM-MLB-GANGM4507902 Sunny (10%-30%)"/>
    <n v="1"/>
    <s v="20230602T222814"/>
    <n v="2023"/>
    <s v="06"/>
    <s v="02"/>
    <s v="22"/>
    <s v="28"/>
    <s v="14"/>
    <x v="1"/>
    <s v="2A_MSIL1C_S2_CD_CLS_AC_20230627T222622_TRUE_60HTE_020CC"/>
    <s v="S2A_MSIL1C_GM_20230602T222814_59GMN_2.1CC"/>
  </r>
  <r>
    <x v="0"/>
    <x v="0"/>
    <s v="-42.46, 171.20 | Zoom:12"/>
    <b v="1"/>
    <s v="New Zealand"/>
    <x v="1"/>
    <s v="GM"/>
    <d v="2023-06-02T00:00:00"/>
    <s v="59GNN"/>
    <s v="22:28:11 UTC"/>
    <n v="7.1"/>
    <s v="2500X1253px"/>
    <s v="PNG"/>
    <s v="32m"/>
    <x v="0"/>
    <n v="5.0249999999999995"/>
    <n v="10"/>
    <x v="0"/>
    <s v="45079S2A_MSIL1CCDM-MLB-GANGM4507902 Sunny (10%-30%)"/>
    <n v="0"/>
    <s v="20230602T222811"/>
    <n v="2023"/>
    <s v="06"/>
    <s v="02"/>
    <s v="22"/>
    <s v="28"/>
    <s v="11"/>
    <x v="1"/>
    <s v="2A_MSIL1C_S2_CD_CLS_AC_20230627T222622_TRUE_60HTE_020CC"/>
    <s v="S2A_MSIL1C_GM_20230602T222811_59GNN_7.1CC"/>
  </r>
  <r>
    <x v="0"/>
    <x v="0"/>
    <s v="-42.46, 171.20 | Zoom:12"/>
    <b v="1"/>
    <s v="New Zealand"/>
    <x v="1"/>
    <s v="GM"/>
    <d v="2023-06-02T00:00:00"/>
    <s v="59GMP"/>
    <s v="22:28:02 UTC"/>
    <n v="6.2"/>
    <s v="2500X1253px"/>
    <s v="PNG"/>
    <s v="32m"/>
    <x v="0"/>
    <n v="5.0249999999999995"/>
    <n v="10"/>
    <x v="0"/>
    <s v="45079S2A_MSIL1CCDM-MLB-GANGM4507902 Sunny (10%-30%)"/>
    <n v="0"/>
    <s v="20230602T222802"/>
    <n v="2023"/>
    <s v="06"/>
    <s v="02"/>
    <s v="22"/>
    <s v="28"/>
    <s v="02"/>
    <x v="1"/>
    <s v="2A_MSIL1C_S2_CD_CLS_AC_20230627T222622_TRUE_60HTE_020CC"/>
    <s v="S2A_MSIL1C_GM_20230602T222802_59GMP_6.2CC"/>
  </r>
  <r>
    <x v="0"/>
    <x v="0"/>
    <s v="-42.46, 171.20 | Zoom:12"/>
    <b v="1"/>
    <s v="New Zealand"/>
    <x v="1"/>
    <s v="GM"/>
    <d v="2023-06-02T00:00:00"/>
    <s v="59GNP"/>
    <s v="22:27:56 UTC"/>
    <n v="4.7"/>
    <s v="2500X1253px"/>
    <s v="PNG"/>
    <s v="32m"/>
    <x v="0"/>
    <n v="5.0249999999999995"/>
    <n v="10"/>
    <x v="0"/>
    <s v="45079S2A_MSIL1CCDM-MLB-GANGM4507902 Sunny (10%-30%)"/>
    <n v="0"/>
    <s v="20230602T222756"/>
    <n v="2023"/>
    <s v="06"/>
    <s v="02"/>
    <s v="22"/>
    <s v="27"/>
    <s v="56"/>
    <x v="1"/>
    <s v="2A_MSIL1C_S2_CD_CLS_AC_20230627T222622_TRUE_60HTE_020CC"/>
    <s v="S2A_MSIL1C_GM_20230602T222756_59GNP_4.7CC"/>
  </r>
  <r>
    <x v="0"/>
    <x v="0"/>
    <s v="-42.46, 171.20 | Zoom:12"/>
    <b v="1"/>
    <s v="New Zealand"/>
    <x v="1"/>
    <s v="GM"/>
    <d v="2023-05-31T00:00:00"/>
    <s v="59GMN"/>
    <s v="22:38:11 UTC"/>
    <n v="94.7"/>
    <s v="2500X1253px"/>
    <s v="PNG"/>
    <s v="32m"/>
    <x v="0"/>
    <n v="90.375"/>
    <n v="100"/>
    <x v="2"/>
    <s v="45077S2A_MSIL1CCDM-MLB-GANGM4507704 Overcast (100%)"/>
    <n v="1"/>
    <s v="20230531T223811"/>
    <n v="2023"/>
    <s v="05"/>
    <n v="31"/>
    <s v="22"/>
    <s v="38"/>
    <s v="11"/>
    <x v="1"/>
    <s v="2A_MSIL1C_S2_CD_CLS_AC_20230627T222622_TRUE_60HTE_020CC"/>
    <s v="S2A_MSIL1C_GM_20230531T223811_59GMN_94.7CC"/>
  </r>
  <r>
    <x v="0"/>
    <x v="0"/>
    <s v="-42.46, 171.20 | Zoom:12"/>
    <b v="1"/>
    <s v="New Zealand"/>
    <x v="1"/>
    <s v="GM"/>
    <d v="2023-05-31T00:00:00"/>
    <s v="59GNN"/>
    <s v="22:38:07 UTC"/>
    <n v="89.5"/>
    <s v="2500X1253px"/>
    <s v="PNG"/>
    <s v="32m"/>
    <x v="0"/>
    <n v="90.375"/>
    <n v="100"/>
    <x v="2"/>
    <s v="45077S2A_MSIL1CCDM-MLB-GANGM4507704 Overcast (100%)"/>
    <n v="0"/>
    <s v="20230531T223807"/>
    <n v="2023"/>
    <s v="05"/>
    <n v="31"/>
    <s v="22"/>
    <s v="38"/>
    <s v="07"/>
    <x v="1"/>
    <s v="2A_MSIL1C_S2_CD_CLS_AC_20230627T222622_TRUE_60HTE_020CC"/>
    <s v="S2A_MSIL1C_GM_20230531T223807_59GNN_89.5CC"/>
  </r>
  <r>
    <x v="0"/>
    <x v="0"/>
    <s v="-42.46, 171.20 | Zoom:12"/>
    <b v="1"/>
    <s v="New Zealand"/>
    <x v="1"/>
    <s v="GM"/>
    <d v="2023-05-31T00:00:00"/>
    <s v="59GMP"/>
    <s v="22:37:56 UTC"/>
    <n v="97"/>
    <s v="2500X1253px"/>
    <s v="PNG"/>
    <s v="32m"/>
    <x v="0"/>
    <n v="90.375"/>
    <n v="100"/>
    <x v="2"/>
    <s v="45077S2A_MSIL1CCDM-MLB-GANGM4507704 Overcast (100%)"/>
    <n v="0"/>
    <s v="20230531T223756"/>
    <n v="2023"/>
    <s v="05"/>
    <n v="31"/>
    <s v="22"/>
    <s v="37"/>
    <s v="56"/>
    <x v="1"/>
    <s v="2A_MSIL1C_S2_CD_CLS_AC_20230627T222622_TRUE_60HTE_020CC"/>
    <s v="S2A_MSIL1C_GM_20230531T223756_59GMP_97CC"/>
  </r>
  <r>
    <x v="0"/>
    <x v="0"/>
    <s v="-42.46, 171.20 | Zoom:12"/>
    <b v="1"/>
    <s v="New Zealand"/>
    <x v="1"/>
    <s v="GM"/>
    <d v="2023-05-31T00:00:00"/>
    <s v="59GNP"/>
    <s v="22:37:52 UTC"/>
    <n v="80.3"/>
    <s v="2500X1253px"/>
    <s v="PNG"/>
    <s v="32m"/>
    <x v="0"/>
    <n v="90.375"/>
    <n v="100"/>
    <x v="2"/>
    <s v="45077S2A_MSIL1CCDM-MLB-GANGM4507704 Overcast (100%)"/>
    <n v="0"/>
    <s v="20230531T223752"/>
    <n v="2023"/>
    <s v="05"/>
    <n v="31"/>
    <s v="22"/>
    <s v="37"/>
    <s v="52"/>
    <x v="1"/>
    <s v="2A_MSIL1C_S2_CD_CLS_AC_20230627T222622_TRUE_60HTE_020CC"/>
    <s v="S2A_MSIL1C_GM_20230531T223752_59GNP_80.3CC"/>
  </r>
  <r>
    <x v="0"/>
    <x v="0"/>
    <s v="-42.46, 171.20 | Zoom:12"/>
    <b v="1"/>
    <s v="New Zealand"/>
    <x v="1"/>
    <s v="GM"/>
    <d v="2023-05-28T00:00:00"/>
    <s v="59GMN"/>
    <s v="22:28:15 UTC"/>
    <n v="96.8"/>
    <s v="2500X1253px"/>
    <s v="PNG"/>
    <s v="32m"/>
    <x v="0"/>
    <n v="97.724999999999994"/>
    <n v="100"/>
    <x v="2"/>
    <s v="45074S2A_MSIL1CCDM-MLB-GANGM4507404 Overcast (100%)"/>
    <n v="1"/>
    <s v="20230528T222815"/>
    <n v="2023"/>
    <s v="05"/>
    <n v="28"/>
    <s v="22"/>
    <s v="28"/>
    <s v="15"/>
    <x v="1"/>
    <s v="2A_MSIL1C_S2_CD_CLS_AC_20230627T222622_TRUE_60HTE_020CC"/>
    <s v="S2A_MSIL1C_GM_20230528T222815_59GMN_96.8CC"/>
  </r>
  <r>
    <x v="0"/>
    <x v="0"/>
    <s v="-42.46, 171.20 | Zoom:12"/>
    <b v="1"/>
    <s v="New Zealand"/>
    <x v="1"/>
    <s v="GM"/>
    <d v="2023-05-28T00:00:00"/>
    <s v="59GNN"/>
    <s v="22:28:11 UTC"/>
    <n v="94.6"/>
    <s v="2500X1253px"/>
    <s v="PNG"/>
    <s v="32m"/>
    <x v="0"/>
    <n v="97.724999999999994"/>
    <n v="100"/>
    <x v="2"/>
    <s v="45074S2A_MSIL1CCDM-MLB-GANGM4507404 Overcast (100%)"/>
    <n v="0"/>
    <s v="20230528T222811"/>
    <n v="2023"/>
    <s v="05"/>
    <n v="28"/>
    <s v="22"/>
    <s v="28"/>
    <s v="11"/>
    <x v="1"/>
    <s v="2A_MSIL1C_S2_CD_CLS_AC_20230627T222622_TRUE_60HTE_020CC"/>
    <s v="S2A_MSIL1C_GM_20230528T222811_59GNN_94.6CC"/>
  </r>
  <r>
    <x v="0"/>
    <x v="0"/>
    <s v="-42.46, 171.20 | Zoom:12"/>
    <b v="1"/>
    <s v="New Zealand"/>
    <x v="1"/>
    <s v="GM"/>
    <d v="2023-05-28T00:00:00"/>
    <s v="59GMP"/>
    <s v="22:28:02 UTC"/>
    <n v="100"/>
    <s v="2500X1253px"/>
    <s v="PNG"/>
    <s v="32m"/>
    <x v="0"/>
    <n v="97.724999999999994"/>
    <n v="100"/>
    <x v="2"/>
    <s v="45074S2A_MSIL1CCDM-MLB-GANGM4507404 Overcast (100%)"/>
    <n v="0"/>
    <s v="20230528T222802"/>
    <n v="2023"/>
    <s v="05"/>
    <n v="28"/>
    <s v="22"/>
    <s v="28"/>
    <s v="02"/>
    <x v="1"/>
    <s v="2A_MSIL1C_S2_CD_CLS_AC_20230627T222622_TRUE_60HTE_020CC"/>
    <s v="S2A_MSIL1C_GM_20230528T222802_59GMP_100CC"/>
  </r>
  <r>
    <x v="0"/>
    <x v="0"/>
    <s v="-42.46, 171.20 | Zoom:12"/>
    <b v="1"/>
    <s v="New Zealand"/>
    <x v="1"/>
    <s v="GM"/>
    <d v="2023-05-28T00:00:00"/>
    <s v="59GNP"/>
    <s v="22:27:57 UTC"/>
    <n v="99.5"/>
    <s v="2500X1253px"/>
    <s v="PNG"/>
    <s v="32m"/>
    <x v="0"/>
    <n v="97.724999999999994"/>
    <n v="100"/>
    <x v="2"/>
    <s v="45074S2A_MSIL1CCDM-MLB-GANGM4507404 Overcast (100%)"/>
    <n v="0"/>
    <s v="20230528T222757"/>
    <n v="2023"/>
    <s v="05"/>
    <n v="28"/>
    <s v="22"/>
    <s v="27"/>
    <s v="57"/>
    <x v="1"/>
    <s v="2A_MSIL1C_S2_CD_CLS_AC_20230627T222622_TRUE_60HTE_020CC"/>
    <s v="S2A_MSIL1C_GM_20230528T222757_59GNP_99.5CC"/>
  </r>
  <r>
    <x v="0"/>
    <x v="0"/>
    <s v="-42.46, 171.20 | Zoom:12"/>
    <b v="1"/>
    <s v="New Zealand"/>
    <x v="1"/>
    <s v="GM"/>
    <d v="2023-05-26T00:00:00"/>
    <s v="59GMN"/>
    <s v="22:38:11 UTC"/>
    <n v="92.2"/>
    <s v="2500X1253px"/>
    <s v="PNG"/>
    <s v="32m"/>
    <x v="0"/>
    <n v="92.125"/>
    <n v="100"/>
    <x v="2"/>
    <s v="45072S2A_MSIL1CCDM-MLB-GANGM4507204 Overcast (100%)"/>
    <n v="1"/>
    <s v="20230526T223811"/>
    <n v="2023"/>
    <s v="05"/>
    <n v="26"/>
    <s v="22"/>
    <s v="38"/>
    <s v="11"/>
    <x v="1"/>
    <s v="2A_MSIL1C_S2_CD_CLS_AC_20230627T222622_TRUE_60HTE_020CC"/>
    <s v="S2A_MSIL1C_GM_20230526T223811_59GMN_92.2CC"/>
  </r>
  <r>
    <x v="0"/>
    <x v="0"/>
    <s v="-42.46, 171.20 | Zoom:12"/>
    <b v="1"/>
    <s v="New Zealand"/>
    <x v="1"/>
    <s v="GM"/>
    <d v="2023-05-26T00:00:00"/>
    <s v="59GNN"/>
    <s v="22:38:07 UTC"/>
    <n v="80.8"/>
    <s v="2500X1253px"/>
    <s v="PNG"/>
    <s v="32m"/>
    <x v="0"/>
    <n v="92.125"/>
    <n v="100"/>
    <x v="2"/>
    <s v="45072S2A_MSIL1CCDM-MLB-GANGM4507204 Overcast (100%)"/>
    <n v="0"/>
    <s v="20230526T223807"/>
    <n v="2023"/>
    <s v="05"/>
    <n v="26"/>
    <s v="22"/>
    <s v="38"/>
    <s v="07"/>
    <x v="1"/>
    <s v="2A_MSIL1C_S2_CD_CLS_AC_20230627T222622_TRUE_60HTE_020CC"/>
    <s v="S2A_MSIL1C_GM_20230526T223807_59GNN_80.8CC"/>
  </r>
  <r>
    <x v="0"/>
    <x v="0"/>
    <s v="-42.46, 171.20 | Zoom:12"/>
    <b v="1"/>
    <s v="New Zealand"/>
    <x v="1"/>
    <s v="GM"/>
    <d v="2023-05-26T00:00:00"/>
    <s v="59GMP"/>
    <s v="22:37:56 UTC"/>
    <n v="95.9"/>
    <s v="2500X1253px"/>
    <s v="PNG"/>
    <s v="32m"/>
    <x v="0"/>
    <n v="92.125"/>
    <n v="100"/>
    <x v="2"/>
    <s v="45072S2A_MSIL1CCDM-MLB-GANGM4507204 Overcast (100%)"/>
    <n v="0"/>
    <s v="20230526T223756"/>
    <n v="2023"/>
    <s v="05"/>
    <n v="26"/>
    <s v="22"/>
    <s v="37"/>
    <s v="56"/>
    <x v="1"/>
    <s v="2A_MSIL1C_S2_CD_CLS_AC_20230627T222622_TRUE_60HTE_020CC"/>
    <s v="S2A_MSIL1C_GM_20230526T223756_59GMP_95.9CC"/>
  </r>
  <r>
    <x v="0"/>
    <x v="0"/>
    <s v="-42.46, 171.20 | Zoom:12"/>
    <b v="1"/>
    <s v="New Zealand"/>
    <x v="1"/>
    <s v="GM"/>
    <d v="2023-05-26T00:00:00"/>
    <s v="59GNP"/>
    <s v="22:37:52 UTC"/>
    <n v="99.6"/>
    <s v="2500X1253px"/>
    <s v="PNG"/>
    <s v="32m"/>
    <x v="0"/>
    <n v="92.125"/>
    <n v="100"/>
    <x v="2"/>
    <s v="45072S2A_MSIL1CCDM-MLB-GANGM4507204 Overcast (100%)"/>
    <n v="0"/>
    <s v="20230526T223752"/>
    <n v="2023"/>
    <s v="05"/>
    <n v="26"/>
    <s v="22"/>
    <s v="37"/>
    <s v="52"/>
    <x v="1"/>
    <s v="2A_MSIL1C_S2_CD_CLS_AC_20230627T222622_TRUE_60HTE_020CC"/>
    <s v="S2A_MSIL1C_GM_20230526T223752_59GNP_99.6CC"/>
  </r>
  <r>
    <x v="0"/>
    <x v="0"/>
    <s v="-42.46, 171.20 | Zoom:12"/>
    <b v="1"/>
    <s v="New Zealand"/>
    <x v="1"/>
    <s v="GM"/>
    <d v="2023-05-23T00:00:00"/>
    <s v="59GMN"/>
    <s v="22:28:14 UTC"/>
    <n v="2.2999999999999998"/>
    <s v="2500X1253px"/>
    <s v="PNG"/>
    <s v="32m"/>
    <x v="0"/>
    <n v="7.6250000000000009"/>
    <n v="10"/>
    <x v="0"/>
    <s v="45069S2A_MSIL1CCDM-MLB-GANGM4506902 Sunny (10%-30%)"/>
    <n v="1"/>
    <s v="20230523T222814"/>
    <n v="2023"/>
    <s v="05"/>
    <n v="23"/>
    <s v="22"/>
    <s v="28"/>
    <s v="14"/>
    <x v="1"/>
    <s v="2A_MSIL1C_S2_CD_CLS_AC_20230627T222622_TRUE_60HTE_020CC"/>
    <s v="S2A_MSIL1C_GM_20230523T222814_59GMN_2.3CC"/>
  </r>
  <r>
    <x v="0"/>
    <x v="0"/>
    <s v="-42.46, 171.20 | Zoom:12"/>
    <b v="1"/>
    <s v="New Zealand"/>
    <x v="1"/>
    <s v="GM"/>
    <d v="2023-05-23T00:00:00"/>
    <s v="59GNN"/>
    <s v="22:28:10 UTC"/>
    <n v="23.3"/>
    <s v="2500X1253px"/>
    <s v="PNG"/>
    <s v="32m"/>
    <x v="0"/>
    <n v="7.6250000000000009"/>
    <n v="10"/>
    <x v="0"/>
    <s v="45069S2A_MSIL1CCDM-MLB-GANGM4506902 Sunny (10%-30%)"/>
    <n v="0"/>
    <s v="20230523T222810"/>
    <n v="2023"/>
    <s v="05"/>
    <n v="23"/>
    <s v="22"/>
    <s v="28"/>
    <s v="10"/>
    <x v="1"/>
    <s v="2A_MSIL1C_S2_CD_CLS_AC_20230627T222622_TRUE_60HTE_020CC"/>
    <s v="S2A_MSIL1C_GM_20230523T222810_59GNN_23.3CC"/>
  </r>
  <r>
    <x v="0"/>
    <x v="0"/>
    <s v="-42.46, 171.20 | Zoom:12"/>
    <b v="1"/>
    <s v="New Zealand"/>
    <x v="1"/>
    <s v="GM"/>
    <d v="2023-05-23T00:00:00"/>
    <s v="59GMP"/>
    <s v="22:28:01 UTC"/>
    <n v="2.2999999999999998"/>
    <s v="2500X1253px"/>
    <s v="PNG"/>
    <s v="32m"/>
    <x v="0"/>
    <n v="7.6250000000000009"/>
    <n v="10"/>
    <x v="0"/>
    <s v="45069S2A_MSIL1CCDM-MLB-GANGM4506902 Sunny (10%-30%)"/>
    <n v="0"/>
    <s v="20230523T222801"/>
    <n v="2023"/>
    <s v="05"/>
    <n v="23"/>
    <s v="22"/>
    <s v="28"/>
    <s v="01"/>
    <x v="1"/>
    <s v="2A_MSIL1C_S2_CD_CLS_AC_20230627T222622_TRUE_60HTE_020CC"/>
    <s v="S2A_MSIL1C_GM_20230523T222801_59GMP_2.3CC"/>
  </r>
  <r>
    <x v="0"/>
    <x v="0"/>
    <s v="-42.46, 171.20 | Zoom:12"/>
    <b v="1"/>
    <s v="New Zealand"/>
    <x v="1"/>
    <s v="GM"/>
    <d v="2023-05-23T00:00:00"/>
    <s v="59GNP"/>
    <s v="22:27:56 UTC"/>
    <n v="2.6"/>
    <s v="2500X1253px"/>
    <s v="PNG"/>
    <s v="32m"/>
    <x v="0"/>
    <n v="7.6250000000000009"/>
    <n v="10"/>
    <x v="0"/>
    <s v="45069S2A_MSIL1CCDM-MLB-GANGM4506902 Sunny (10%-30%)"/>
    <n v="0"/>
    <s v="20230523T222756"/>
    <n v="2023"/>
    <s v="05"/>
    <n v="23"/>
    <s v="22"/>
    <s v="27"/>
    <s v="56"/>
    <x v="1"/>
    <s v="2A_MSIL1C_S2_CD_CLS_AC_20230627T222622_TRUE_60HTE_020CC"/>
    <s v="S2A_MSIL1C_GM_20230523T222756_59GNP_2.6CC"/>
  </r>
  <r>
    <x v="0"/>
    <x v="0"/>
    <s v="-42.46, 171.20 | Zoom:12"/>
    <b v="1"/>
    <s v="New Zealand"/>
    <x v="1"/>
    <s v="GM"/>
    <d v="2023-05-21T00:00:00"/>
    <s v="59GMN"/>
    <s v="22:38:12 UTC"/>
    <n v="98.2"/>
    <s v="2500X1253px"/>
    <s v="PNG"/>
    <s v="32m"/>
    <x v="0"/>
    <n v="94.875"/>
    <n v="100"/>
    <x v="2"/>
    <s v="45067S2A_MSIL1CCDM-MLB-GANGM4506704 Overcast (100%)"/>
    <n v="1"/>
    <s v="20230521T223812"/>
    <n v="2023"/>
    <s v="05"/>
    <n v="21"/>
    <s v="22"/>
    <s v="38"/>
    <s v="12"/>
    <x v="1"/>
    <s v="2A_MSIL1C_S2_CD_CLS_AC_20230627T222622_TRUE_60HTE_020CC"/>
    <s v="S2A_MSIL1C_GM_20230521T223812_59GMN_98.2CC"/>
  </r>
  <r>
    <x v="0"/>
    <x v="0"/>
    <s v="-42.46, 171.20 | Zoom:12"/>
    <b v="1"/>
    <s v="New Zealand"/>
    <x v="1"/>
    <s v="GM"/>
    <d v="2023-05-21T00:00:00"/>
    <s v="59GNN"/>
    <s v="22:38:08 UTC"/>
    <n v="97.7"/>
    <s v="2500X1253px"/>
    <s v="PNG"/>
    <s v="32m"/>
    <x v="0"/>
    <n v="94.875"/>
    <n v="100"/>
    <x v="2"/>
    <s v="45067S2A_MSIL1CCDM-MLB-GANGM4506704 Overcast (100%)"/>
    <n v="0"/>
    <s v="20230521T223808"/>
    <n v="2023"/>
    <s v="05"/>
    <n v="21"/>
    <s v="22"/>
    <s v="38"/>
    <s v="08"/>
    <x v="1"/>
    <s v="2A_MSIL1C_S2_CD_CLS_AC_20230627T222622_TRUE_60HTE_020CC"/>
    <s v="S2A_MSIL1C_GM_20230521T223808_59GNN_97.7CC"/>
  </r>
  <r>
    <x v="0"/>
    <x v="0"/>
    <s v="-42.46, 171.20 | Zoom:12"/>
    <b v="1"/>
    <s v="New Zealand"/>
    <x v="1"/>
    <s v="GM"/>
    <d v="2023-05-21T00:00:00"/>
    <s v="59GMP"/>
    <s v="22:37:58 UTC"/>
    <n v="99.7"/>
    <s v="2500X1253px"/>
    <s v="PNG"/>
    <s v="32m"/>
    <x v="0"/>
    <n v="94.875"/>
    <n v="100"/>
    <x v="2"/>
    <s v="45067S2A_MSIL1CCDM-MLB-GANGM4506704 Overcast (100%)"/>
    <n v="0"/>
    <s v="20230521T223758"/>
    <n v="2023"/>
    <s v="05"/>
    <n v="21"/>
    <s v="22"/>
    <s v="37"/>
    <s v="58"/>
    <x v="1"/>
    <s v="2A_MSIL1C_S2_CD_CLS_AC_20230627T222622_TRUE_60HTE_020CC"/>
    <s v="S2A_MSIL1C_GM_20230521T223758_59GMP_99.7CC"/>
  </r>
  <r>
    <x v="0"/>
    <x v="0"/>
    <s v="-42.46, 171.20 | Zoom:12"/>
    <b v="1"/>
    <s v="New Zealand"/>
    <x v="1"/>
    <s v="GM"/>
    <d v="2023-05-21T00:00:00"/>
    <s v="59GNP"/>
    <s v="22:37:53 UTC"/>
    <n v="83.9"/>
    <s v="2500X1253px"/>
    <s v="PNG"/>
    <s v="32m"/>
    <x v="0"/>
    <n v="94.875"/>
    <n v="100"/>
    <x v="2"/>
    <s v="45067S2A_MSIL1CCDM-MLB-GANGM4506704 Overcast (100%)"/>
    <n v="0"/>
    <s v="20230521T223753"/>
    <n v="2023"/>
    <s v="05"/>
    <n v="21"/>
    <s v="22"/>
    <s v="37"/>
    <s v="53"/>
    <x v="1"/>
    <s v="2A_MSIL1C_S2_CD_CLS_AC_20230627T222622_TRUE_60HTE_020CC"/>
    <s v="S2A_MSIL1C_GM_20230521T223753_59GNP_83.9CC"/>
  </r>
  <r>
    <x v="0"/>
    <x v="0"/>
    <s v="-42.46, 171.20 | Zoom:12"/>
    <b v="1"/>
    <s v="New Zealand"/>
    <x v="1"/>
    <s v="GM"/>
    <d v="2023-05-18T00:00:00"/>
    <s v="59GMN"/>
    <s v="22:28:15 UTC"/>
    <n v="99.9"/>
    <s v="2500X1253px"/>
    <s v="PNG"/>
    <s v="32m"/>
    <x v="0"/>
    <n v="99.5"/>
    <n v="100"/>
    <x v="2"/>
    <s v="45064S2A_MSIL1CCDM-MLB-GANGM4506404 Overcast (100%)"/>
    <n v="1"/>
    <s v="20230518T222815"/>
    <n v="2023"/>
    <s v="05"/>
    <n v="18"/>
    <s v="22"/>
    <s v="28"/>
    <s v="15"/>
    <x v="1"/>
    <s v="2A_MSIL1C_S2_CD_CLS_AC_20230627T222622_TRUE_60HTE_020CC"/>
    <s v="S2A_MSIL1C_GM_20230518T222815_59GMN_99.9CC"/>
  </r>
  <r>
    <x v="0"/>
    <x v="0"/>
    <s v="-42.46, 171.20 | Zoom:12"/>
    <b v="1"/>
    <s v="New Zealand"/>
    <x v="1"/>
    <s v="GM"/>
    <d v="2023-05-18T00:00:00"/>
    <s v="59GNN"/>
    <s v="22:28:12 UTC"/>
    <n v="99.9"/>
    <s v="2500X1253px"/>
    <s v="PNG"/>
    <s v="32m"/>
    <x v="0"/>
    <n v="99.5"/>
    <n v="100"/>
    <x v="2"/>
    <s v="45064S2A_MSIL1CCDM-MLB-GANGM4506404 Overcast (100%)"/>
    <n v="0"/>
    <s v="20230518T222812"/>
    <n v="2023"/>
    <s v="05"/>
    <n v="18"/>
    <s v="22"/>
    <s v="28"/>
    <s v="12"/>
    <x v="1"/>
    <s v="2A_MSIL1C_S2_CD_CLS_AC_20230627T222622_TRUE_60HTE_020CC"/>
    <s v="S2A_MSIL1C_GM_20230518T222812_59GNN_99.9CC"/>
  </r>
  <r>
    <x v="0"/>
    <x v="0"/>
    <s v="-42.46, 171.20 | Zoom:12"/>
    <b v="1"/>
    <s v="New Zealand"/>
    <x v="1"/>
    <s v="GM"/>
    <d v="2023-05-18T00:00:00"/>
    <s v="59GMP"/>
    <s v="22:28:03 UTC"/>
    <n v="98.8"/>
    <s v="2500X1253px"/>
    <s v="PNG"/>
    <s v="32m"/>
    <x v="0"/>
    <n v="99.5"/>
    <n v="100"/>
    <x v="2"/>
    <s v="45064S2A_MSIL1CCDM-MLB-GANGM4506404 Overcast (100%)"/>
    <n v="0"/>
    <s v="20230518T222803"/>
    <n v="2023"/>
    <s v="05"/>
    <n v="18"/>
    <s v="22"/>
    <s v="28"/>
    <s v="03"/>
    <x v="1"/>
    <s v="2A_MSIL1C_S2_CD_CLS_AC_20230627T222622_TRUE_60HTE_020CC"/>
    <s v="S2A_MSIL1C_GM_20230518T222803_59GMP_98.8CC"/>
  </r>
  <r>
    <x v="0"/>
    <x v="0"/>
    <s v="-42.46, 171.20 | Zoom:12"/>
    <b v="1"/>
    <s v="New Zealand"/>
    <x v="1"/>
    <s v="GM"/>
    <d v="2023-05-18T00:00:00"/>
    <s v="59GNP"/>
    <s v="22:27:57 UTC"/>
    <n v="99.4"/>
    <s v="2500X1253px"/>
    <s v="PNG"/>
    <s v="32m"/>
    <x v="0"/>
    <n v="99.5"/>
    <n v="100"/>
    <x v="2"/>
    <s v="45064S2A_MSIL1CCDM-MLB-GANGM4506404 Overcast (100%)"/>
    <n v="0"/>
    <s v="20230518T222757"/>
    <n v="2023"/>
    <s v="05"/>
    <n v="18"/>
    <s v="22"/>
    <s v="27"/>
    <s v="57"/>
    <x v="1"/>
    <s v="2A_MSIL1C_S2_CD_CLS_AC_20230627T222622_TRUE_60HTE_020CC"/>
    <s v="S2A_MSIL1C_GM_20230518T222757_59GNP_99.4CC"/>
  </r>
  <r>
    <x v="0"/>
    <x v="0"/>
    <s v="-42.46, 171.20 | Zoom:12"/>
    <b v="1"/>
    <s v="New Zealand"/>
    <x v="1"/>
    <s v="GM"/>
    <d v="2023-05-16T00:00:00"/>
    <s v="59GMN"/>
    <s v="22:38:08 UTC"/>
    <n v="57"/>
    <s v="2500X1253px"/>
    <s v="PNG"/>
    <s v="32m"/>
    <x v="0"/>
    <n v="54.95"/>
    <n v="60"/>
    <x v="1"/>
    <s v="45062S2A_MSIL1CCDM-MLB-GANGM4506203 Cloudy (40%-90%)"/>
    <n v="1"/>
    <s v="20230516T223808"/>
    <n v="2023"/>
    <s v="05"/>
    <n v="16"/>
    <s v="22"/>
    <s v="38"/>
    <s v="08"/>
    <x v="1"/>
    <s v="2A_MSIL1C_S2_CD_CLS_AC_20230627T222622_TRUE_60HTE_020CC"/>
    <s v="S2A_MSIL1C_GM_20230516T223808_59GMN_57CC"/>
  </r>
  <r>
    <x v="0"/>
    <x v="0"/>
    <s v="-42.46, 171.20 | Zoom:12"/>
    <b v="1"/>
    <s v="New Zealand"/>
    <x v="1"/>
    <s v="GM"/>
    <d v="2023-05-16T00:00:00"/>
    <s v="59GNN"/>
    <s v="22:38:04 UTC"/>
    <n v="68.8"/>
    <s v="2500X1253px"/>
    <s v="PNG"/>
    <s v="32m"/>
    <x v="0"/>
    <n v="54.95"/>
    <n v="60"/>
    <x v="1"/>
    <s v="45062S2A_MSIL1CCDM-MLB-GANGM4506203 Cloudy (40%-90%)"/>
    <n v="0"/>
    <s v="20230516T223804"/>
    <n v="2023"/>
    <s v="05"/>
    <n v="16"/>
    <s v="22"/>
    <s v="38"/>
    <s v="04"/>
    <x v="1"/>
    <s v="2A_MSIL1C_S2_CD_CLS_AC_20230627T222622_TRUE_60HTE_020CC"/>
    <s v="S2A_MSIL1C_GM_20230516T223804_59GNN_68.8CC"/>
  </r>
  <r>
    <x v="0"/>
    <x v="0"/>
    <s v="-42.46, 171.20 | Zoom:12"/>
    <b v="1"/>
    <s v="New Zealand"/>
    <x v="1"/>
    <s v="GM"/>
    <d v="2023-05-16T00:00:00"/>
    <s v="59GMP"/>
    <s v="22:37:54 UTC"/>
    <n v="16.3"/>
    <s v="2500X1253px"/>
    <s v="PNG"/>
    <s v="32m"/>
    <x v="0"/>
    <n v="54.95"/>
    <n v="60"/>
    <x v="1"/>
    <s v="45062S2A_MSIL1CCDM-MLB-GANGM4506203 Cloudy (40%-90%)"/>
    <n v="0"/>
    <s v="20230516T223754"/>
    <n v="2023"/>
    <s v="05"/>
    <n v="16"/>
    <s v="22"/>
    <s v="37"/>
    <s v="54"/>
    <x v="1"/>
    <s v="2A_MSIL1C_S2_CD_CLS_AC_20230627T222622_TRUE_60HTE_020CC"/>
    <s v="S2A_MSIL1C_GM_20230516T223754_59GMP_16.3CC"/>
  </r>
  <r>
    <x v="0"/>
    <x v="0"/>
    <s v="-42.46, 171.20 | Zoom:12"/>
    <b v="1"/>
    <s v="New Zealand"/>
    <x v="1"/>
    <s v="GM"/>
    <d v="2023-05-16T00:00:00"/>
    <s v="59GNP"/>
    <s v="22:37:50 UTC"/>
    <n v="77.7"/>
    <s v="2500X1253px"/>
    <s v="PNG"/>
    <s v="32m"/>
    <x v="0"/>
    <n v="54.95"/>
    <n v="60"/>
    <x v="1"/>
    <s v="45062S2A_MSIL1CCDM-MLB-GANGM4506203 Cloudy (40%-90%)"/>
    <n v="0"/>
    <s v="20230516T223750"/>
    <n v="2023"/>
    <s v="05"/>
    <n v="16"/>
    <s v="22"/>
    <s v="37"/>
    <s v="50"/>
    <x v="1"/>
    <s v="2A_MSIL1C_S2_CD_CLS_AC_20230627T222622_TRUE_60HTE_020CC"/>
    <s v="S2A_MSIL1C_GM_20230516T223750_59GNP_77.7CC"/>
  </r>
  <r>
    <x v="0"/>
    <x v="0"/>
    <s v="-42.46, 171.20 | Zoom:12"/>
    <b v="1"/>
    <s v="New Zealand"/>
    <x v="1"/>
    <s v="GM"/>
    <d v="2023-05-13T00:00:00"/>
    <s v="59GMN"/>
    <s v="22:28:10 UTC"/>
    <n v="74.7"/>
    <s v="2500X1253px"/>
    <s v="PNG"/>
    <s v="32m"/>
    <x v="0"/>
    <n v="86.375"/>
    <n v="90"/>
    <x v="1"/>
    <s v="45059S2A_MSIL1CCDM-MLB-GANGM4505903 Cloudy (40%-90%)"/>
    <n v="1"/>
    <s v="20230513T222810"/>
    <n v="2023"/>
    <s v="05"/>
    <n v="13"/>
    <s v="22"/>
    <s v="28"/>
    <s v="10"/>
    <x v="1"/>
    <s v="2A_MSIL1C_S2_CD_CLS_AC_20230627T222622_TRUE_60HTE_020CC"/>
    <s v="S2A_MSIL1C_GM_20230513T222810_59GMN_74.7CC"/>
  </r>
  <r>
    <x v="0"/>
    <x v="0"/>
    <s v="-42.46, 171.20 | Zoom:12"/>
    <b v="1"/>
    <s v="New Zealand"/>
    <x v="1"/>
    <s v="GM"/>
    <d v="2023-05-13T00:00:00"/>
    <s v="59GNN"/>
    <s v="22:28:07 UTC"/>
    <n v="89.7"/>
    <s v="2500X1253px"/>
    <s v="PNG"/>
    <s v="32m"/>
    <x v="0"/>
    <n v="86.375"/>
    <n v="90"/>
    <x v="1"/>
    <s v="45059S2A_MSIL1CCDM-MLB-GANGM4505903 Cloudy (40%-90%)"/>
    <n v="0"/>
    <s v="20230513T222807"/>
    <n v="2023"/>
    <s v="05"/>
    <n v="13"/>
    <s v="22"/>
    <s v="28"/>
    <s v="07"/>
    <x v="1"/>
    <s v="2A_MSIL1C_S2_CD_CLS_AC_20230627T222622_TRUE_60HTE_020CC"/>
    <s v="S2A_MSIL1C_GM_20230513T222807_59GNN_89.7CC"/>
  </r>
  <r>
    <x v="0"/>
    <x v="0"/>
    <s v="-42.46, 171.20 | Zoom:12"/>
    <b v="1"/>
    <s v="New Zealand"/>
    <x v="1"/>
    <s v="GM"/>
    <d v="2023-05-13T00:00:00"/>
    <s v="59GMP"/>
    <s v="22:27:58 UTC"/>
    <n v="92.1"/>
    <s v="2500X1253px"/>
    <s v="PNG"/>
    <s v="32m"/>
    <x v="0"/>
    <n v="86.375"/>
    <n v="90"/>
    <x v="1"/>
    <s v="45059S2A_MSIL1CCDM-MLB-GANGM4505903 Cloudy (40%-90%)"/>
    <n v="0"/>
    <s v="20230513T222758"/>
    <n v="2023"/>
    <s v="05"/>
    <n v="13"/>
    <s v="22"/>
    <s v="27"/>
    <s v="58"/>
    <x v="1"/>
    <s v="2A_MSIL1C_S2_CD_CLS_AC_20230627T222622_TRUE_60HTE_020CC"/>
    <s v="S2A_MSIL1C_GM_20230513T222758_59GMP_92.1CC"/>
  </r>
  <r>
    <x v="0"/>
    <x v="0"/>
    <s v="-42.46, 171.20 | Zoom:12"/>
    <b v="1"/>
    <s v="New Zealand"/>
    <x v="1"/>
    <s v="GM"/>
    <d v="2023-05-13T00:00:00"/>
    <s v="59GNP"/>
    <s v="22:27:53 UTC"/>
    <n v="89"/>
    <s v="2500X1253px"/>
    <s v="PNG"/>
    <s v="32m"/>
    <x v="0"/>
    <n v="86.375"/>
    <n v="90"/>
    <x v="1"/>
    <s v="45059S2A_MSIL1CCDM-MLB-GANGM4505903 Cloudy (40%-90%)"/>
    <n v="0"/>
    <s v="20230513T222753"/>
    <n v="2023"/>
    <s v="05"/>
    <n v="13"/>
    <s v="22"/>
    <s v="27"/>
    <s v="53"/>
    <x v="1"/>
    <s v="2A_MSIL1C_S2_CD_CLS_AC_20230627T222622_TRUE_60HTE_020CC"/>
    <s v="S2A_MSIL1C_GM_20230513T222753_59GNP_89CC"/>
  </r>
  <r>
    <x v="0"/>
    <x v="0"/>
    <s v="-42.46, 171.20 | Zoom:12"/>
    <b v="1"/>
    <s v="New Zealand"/>
    <x v="1"/>
    <s v="GM"/>
    <d v="2023-05-11T00:00:00"/>
    <s v="59GMN"/>
    <s v="22:38:10 UTC"/>
    <n v="1.1000000000000001"/>
    <s v="2500X1253px"/>
    <s v="PNG"/>
    <s v="32m"/>
    <x v="0"/>
    <n v="9.4749999999999996"/>
    <n v="10"/>
    <x v="0"/>
    <s v="45057S2A_MSIL1CCDM-MLB-GANGM4505702 Sunny (10%-30%)"/>
    <n v="1"/>
    <s v="20230511T223810"/>
    <n v="2023"/>
    <s v="05"/>
    <n v="11"/>
    <s v="22"/>
    <s v="38"/>
    <s v="10"/>
    <x v="1"/>
    <s v="2A_MSIL1C_S2_CD_CLS_AC_20230627T222622_TRUE_60HTE_020CC"/>
    <s v="S2A_MSIL1C_GM_20230511T223810_59GMN_1.1CC"/>
  </r>
  <r>
    <x v="0"/>
    <x v="0"/>
    <s v="-42.46, 171.20 | Zoom:12"/>
    <b v="1"/>
    <s v="New Zealand"/>
    <x v="1"/>
    <s v="GM"/>
    <d v="2023-05-11T00:00:00"/>
    <s v="59GNN"/>
    <s v="22:38:06 UTC"/>
    <n v="10.6"/>
    <s v="2500X1253px"/>
    <s v="PNG"/>
    <s v="32m"/>
    <x v="0"/>
    <n v="9.4749999999999996"/>
    <n v="10"/>
    <x v="0"/>
    <s v="45057S2A_MSIL1CCDM-MLB-GANGM4505702 Sunny (10%-30%)"/>
    <n v="0"/>
    <s v="20230511T223806"/>
    <n v="2023"/>
    <s v="05"/>
    <n v="11"/>
    <s v="22"/>
    <s v="38"/>
    <s v="06"/>
    <x v="1"/>
    <s v="2A_MSIL1C_S2_CD_CLS_AC_20230627T222622_TRUE_60HTE_020CC"/>
    <s v="S2A_MSIL1C_GM_20230511T223806_59GNN_10.6CC"/>
  </r>
  <r>
    <x v="0"/>
    <x v="0"/>
    <s v="-42.46, 171.20 | Zoom:12"/>
    <b v="1"/>
    <s v="New Zealand"/>
    <x v="1"/>
    <s v="GM"/>
    <d v="2023-05-11T00:00:00"/>
    <s v="59GMP"/>
    <s v="22:37:55 UTC"/>
    <n v="24.6"/>
    <s v="2500X1253px"/>
    <s v="PNG"/>
    <s v="32m"/>
    <x v="0"/>
    <n v="9.4749999999999996"/>
    <n v="10"/>
    <x v="0"/>
    <s v="45057S2A_MSIL1CCDM-MLB-GANGM4505702 Sunny (10%-30%)"/>
    <n v="0"/>
    <s v="20230511T223755"/>
    <n v="2023"/>
    <s v="05"/>
    <n v="11"/>
    <s v="22"/>
    <s v="37"/>
    <s v="55"/>
    <x v="1"/>
    <s v="2A_MSIL1C_S2_CD_CLS_AC_20230627T222622_TRUE_60HTE_020CC"/>
    <s v="S2A_MSIL1C_GM_20230511T223755_59GMP_24.6CC"/>
  </r>
  <r>
    <x v="0"/>
    <x v="0"/>
    <s v="-42.46, 171.20 | Zoom:12"/>
    <b v="1"/>
    <s v="New Zealand"/>
    <x v="1"/>
    <s v="GM"/>
    <d v="2023-05-11T00:00:00"/>
    <s v="59GNP"/>
    <s v="22:37:51 UTC"/>
    <n v="1.6"/>
    <s v="2500X1253px"/>
    <s v="PNG"/>
    <s v="32m"/>
    <x v="0"/>
    <n v="9.4749999999999996"/>
    <n v="10"/>
    <x v="0"/>
    <s v="45057S2A_MSIL1CCDM-MLB-GANGM4505702 Sunny (10%-30%)"/>
    <n v="0"/>
    <s v="20230511T223751"/>
    <n v="2023"/>
    <s v="05"/>
    <n v="11"/>
    <s v="22"/>
    <s v="37"/>
    <s v="51"/>
    <x v="1"/>
    <s v="2A_MSIL1C_S2_CD_CLS_AC_20230627T222622_TRUE_60HTE_020CC"/>
    <s v="S2A_MSIL1C_GM_20230511T223751_59GNP_1.6CC"/>
  </r>
  <r>
    <x v="0"/>
    <x v="0"/>
    <s v="-42.46, 171.20 | Zoom:12"/>
    <b v="1"/>
    <s v="New Zealand"/>
    <x v="1"/>
    <s v="GM"/>
    <d v="2023-05-08T00:00:00"/>
    <s v="59GMN"/>
    <s v="22:28:13 UTC"/>
    <n v="99.8"/>
    <s v="2500X1253px"/>
    <s v="PNG"/>
    <s v="32m"/>
    <x v="0"/>
    <n v="99.924999999999997"/>
    <n v="100"/>
    <x v="2"/>
    <s v="45054S2A_MSIL1CCDM-MLB-GANGM4505404 Overcast (100%)"/>
    <n v="1"/>
    <s v="20230508T222813"/>
    <n v="2023"/>
    <s v="05"/>
    <s v="08"/>
    <s v="22"/>
    <s v="28"/>
    <s v="13"/>
    <x v="1"/>
    <s v="2A_MSIL1C_S2_CD_CLS_AC_20230627T222622_TRUE_60HTE_020CC"/>
    <s v="S2A_MSIL1C_GM_20230508T222813_59GMN_99.8CC"/>
  </r>
  <r>
    <x v="0"/>
    <x v="0"/>
    <s v="-42.46, 171.20 | Zoom:12"/>
    <b v="1"/>
    <s v="New Zealand"/>
    <x v="1"/>
    <s v="GM"/>
    <d v="2023-05-08T00:00:00"/>
    <s v="59GNN"/>
    <s v="22:28:10 UTC"/>
    <n v="99.9"/>
    <s v="2500X1253px"/>
    <s v="PNG"/>
    <s v="32m"/>
    <x v="0"/>
    <n v="99.924999999999997"/>
    <n v="100"/>
    <x v="2"/>
    <s v="45054S2A_MSIL1CCDM-MLB-GANGM4505404 Overcast (100%)"/>
    <n v="0"/>
    <s v="20230508T222810"/>
    <n v="2023"/>
    <s v="05"/>
    <s v="08"/>
    <s v="22"/>
    <s v="28"/>
    <s v="10"/>
    <x v="1"/>
    <s v="2A_MSIL1C_S2_CD_CLS_AC_20230627T222622_TRUE_60HTE_020CC"/>
    <s v="S2A_MSIL1C_GM_20230508T222810_59GNN_99.9CC"/>
  </r>
  <r>
    <x v="0"/>
    <x v="0"/>
    <s v="-42.46, 171.20 | Zoom:12"/>
    <b v="1"/>
    <s v="New Zealand"/>
    <x v="1"/>
    <s v="GM"/>
    <d v="2023-05-08T00:00:00"/>
    <s v="59GMP"/>
    <s v="22:28:01 UTC"/>
    <n v="100"/>
    <s v="2500X1253px"/>
    <s v="PNG"/>
    <s v="32m"/>
    <x v="0"/>
    <n v="99.924999999999997"/>
    <n v="100"/>
    <x v="2"/>
    <s v="45054S2A_MSIL1CCDM-MLB-GANGM4505404 Overcast (100%)"/>
    <n v="0"/>
    <s v="20230508T222801"/>
    <n v="2023"/>
    <s v="05"/>
    <s v="08"/>
    <s v="22"/>
    <s v="28"/>
    <s v="01"/>
    <x v="1"/>
    <s v="2A_MSIL1C_S2_CD_CLS_AC_20230627T222622_TRUE_60HTE_020CC"/>
    <s v="S2A_MSIL1C_GM_20230508T222801_59GMP_100CC"/>
  </r>
  <r>
    <x v="0"/>
    <x v="0"/>
    <s v="-42.46, 171.20 | Zoom:12"/>
    <b v="1"/>
    <s v="New Zealand"/>
    <x v="1"/>
    <s v="GM"/>
    <d v="2023-05-08T00:00:00"/>
    <s v="59GNP"/>
    <s v="22:27:55 UTC"/>
    <n v="100"/>
    <s v="2500X1253px"/>
    <s v="PNG"/>
    <s v="32m"/>
    <x v="0"/>
    <n v="99.924999999999997"/>
    <n v="100"/>
    <x v="2"/>
    <s v="45054S2A_MSIL1CCDM-MLB-GANGM4505404 Overcast (100%)"/>
    <n v="0"/>
    <s v="20230508T222755"/>
    <n v="2023"/>
    <s v="05"/>
    <s v="08"/>
    <s v="22"/>
    <s v="27"/>
    <s v="55"/>
    <x v="1"/>
    <s v="2A_MSIL1C_S2_CD_CLS_AC_20230627T222622_TRUE_60HTE_020CC"/>
    <s v="S2A_MSIL1C_GM_20230508T222755_59GNP_100CC"/>
  </r>
  <r>
    <x v="0"/>
    <x v="0"/>
    <s v="-42.46, 171.20 | Zoom:12"/>
    <b v="1"/>
    <s v="New Zealand"/>
    <x v="1"/>
    <s v="GM"/>
    <d v="2023-05-06T00:00:00"/>
    <s v="59GMN"/>
    <s v="22:38:07 UTC"/>
    <n v="97.3"/>
    <s v="2500X1253px"/>
    <s v="PNG"/>
    <s v="32m"/>
    <x v="0"/>
    <n v="99"/>
    <n v="100"/>
    <x v="2"/>
    <s v="45052S2A_MSIL1CCDM-MLB-GANGM4505204 Overcast (100%)"/>
    <n v="1"/>
    <s v="20230506T223807"/>
    <n v="2023"/>
    <s v="05"/>
    <s v="06"/>
    <s v="22"/>
    <s v="38"/>
    <s v="07"/>
    <x v="1"/>
    <s v="2A_MSIL1C_S2_CD_CLS_AC_20230627T222622_TRUE_60HTE_020CC"/>
    <s v="S2A_MSIL1C_GM_20230506T223807_59GMN_97.3CC"/>
  </r>
  <r>
    <x v="0"/>
    <x v="0"/>
    <s v="-42.46, 171.20 | Zoom:12"/>
    <b v="1"/>
    <s v="New Zealand"/>
    <x v="1"/>
    <s v="GM"/>
    <d v="2023-05-06T00:00:00"/>
    <s v="59GNN"/>
    <s v="22:38:03 UTC"/>
    <n v="99.9"/>
    <s v="2500X1253px"/>
    <s v="PNG"/>
    <s v="32m"/>
    <x v="0"/>
    <n v="99"/>
    <n v="100"/>
    <x v="2"/>
    <s v="45052S2A_MSIL1CCDM-MLB-GANGM4505204 Overcast (100%)"/>
    <n v="0"/>
    <s v="20230506T223803"/>
    <n v="2023"/>
    <s v="05"/>
    <s v="06"/>
    <s v="22"/>
    <s v="38"/>
    <s v="03"/>
    <x v="1"/>
    <s v="2A_MSIL1C_S2_CD_CLS_AC_20230627T222622_TRUE_60HTE_020CC"/>
    <s v="S2A_MSIL1C_GM_20230506T223803_59GNN_99.9CC"/>
  </r>
  <r>
    <x v="0"/>
    <x v="0"/>
    <s v="-42.46, 171.20 | Zoom:12"/>
    <b v="1"/>
    <s v="New Zealand"/>
    <x v="1"/>
    <s v="GM"/>
    <d v="2023-05-06T00:00:00"/>
    <s v="59GMP"/>
    <s v="22:37:53 UTC"/>
    <n v="99"/>
    <s v="2500X1253px"/>
    <s v="PNG"/>
    <s v="32m"/>
    <x v="0"/>
    <n v="99"/>
    <n v="100"/>
    <x v="2"/>
    <s v="45052S2A_MSIL1CCDM-MLB-GANGM4505204 Overcast (100%)"/>
    <n v="0"/>
    <s v="20230506T223753"/>
    <n v="2023"/>
    <s v="05"/>
    <s v="06"/>
    <s v="22"/>
    <s v="37"/>
    <s v="53"/>
    <x v="1"/>
    <s v="2A_MSIL1C_S2_CD_CLS_AC_20230627T222622_TRUE_60HTE_020CC"/>
    <s v="S2A_MSIL1C_GM_20230506T223753_59GMP_99CC"/>
  </r>
  <r>
    <x v="0"/>
    <x v="0"/>
    <s v="-42.46, 171.20 | Zoom:12"/>
    <b v="1"/>
    <s v="New Zealand"/>
    <x v="1"/>
    <s v="GM"/>
    <d v="2023-05-06T00:00:00"/>
    <s v="59GNP"/>
    <s v="22:37:49 UTC"/>
    <n v="99.8"/>
    <s v="2500X1253px"/>
    <s v="PNG"/>
    <s v="32m"/>
    <x v="0"/>
    <n v="99"/>
    <n v="100"/>
    <x v="2"/>
    <s v="45052S2A_MSIL1CCDM-MLB-GANGM4505204 Overcast (100%)"/>
    <n v="0"/>
    <s v="20230506T223749"/>
    <n v="2023"/>
    <s v="05"/>
    <s v="06"/>
    <s v="22"/>
    <s v="37"/>
    <s v="49"/>
    <x v="1"/>
    <s v="2A_MSIL1C_S2_CD_CLS_AC_20230627T222622_TRUE_60HTE_020CC"/>
    <s v="S2A_MSIL1C_GM_20230506T223749_59GNP_99.8CC"/>
  </r>
  <r>
    <x v="0"/>
    <x v="0"/>
    <s v="-42.46, 171.20 | Zoom:12"/>
    <b v="1"/>
    <s v="New Zealand"/>
    <x v="1"/>
    <s v="GM"/>
    <d v="2023-05-03T00:00:00"/>
    <s v="59GMN"/>
    <s v="22:28:11 UTC"/>
    <n v="99.4"/>
    <s v="2500X1253px"/>
    <s v="PNG"/>
    <s v="32m"/>
    <x v="0"/>
    <n v="99.724999999999994"/>
    <n v="100"/>
    <x v="2"/>
    <s v="45049S2A_MSIL1CCDM-MLB-GANGM4504904 Overcast (100%)"/>
    <n v="1"/>
    <s v="20230503T222811"/>
    <n v="2023"/>
    <s v="05"/>
    <s v="03"/>
    <s v="22"/>
    <s v="28"/>
    <s v="11"/>
    <x v="1"/>
    <s v="2A_MSIL1C_S2_CD_CLS_AC_20230627T222622_TRUE_60HTE_020CC"/>
    <s v="S2A_MSIL1C_GM_20230503T222811_59GMN_99.4CC"/>
  </r>
  <r>
    <x v="0"/>
    <x v="0"/>
    <s v="-42.46, 171.20 | Zoom:12"/>
    <b v="1"/>
    <s v="New Zealand"/>
    <x v="1"/>
    <s v="GM"/>
    <d v="2023-05-03T00:00:00"/>
    <s v="59GNN"/>
    <s v="22:28:07 UTC"/>
    <n v="99.8"/>
    <s v="2500X1253px"/>
    <s v="PNG"/>
    <s v="32m"/>
    <x v="0"/>
    <n v="99.724999999999994"/>
    <n v="100"/>
    <x v="2"/>
    <s v="45049S2A_MSIL1CCDM-MLB-GANGM4504904 Overcast (100%)"/>
    <n v="0"/>
    <s v="20230503T222807"/>
    <n v="2023"/>
    <s v="05"/>
    <s v="03"/>
    <s v="22"/>
    <s v="28"/>
    <s v="07"/>
    <x v="1"/>
    <s v="2A_MSIL1C_S2_CD_CLS_AC_20230627T222622_TRUE_60HTE_020CC"/>
    <s v="S2A_MSIL1C_GM_20230503T222807_59GNN_99.8CC"/>
  </r>
  <r>
    <x v="0"/>
    <x v="0"/>
    <s v="-42.46, 171.20 | Zoom:12"/>
    <b v="1"/>
    <s v="New Zealand"/>
    <x v="1"/>
    <s v="GM"/>
    <d v="2023-05-03T00:00:00"/>
    <s v="59GMP"/>
    <s v="22:28:01 UTC"/>
    <n v="99.7"/>
    <s v="2500X1253px"/>
    <s v="PNG"/>
    <s v="32m"/>
    <x v="0"/>
    <n v="99.724999999999994"/>
    <n v="100"/>
    <x v="2"/>
    <s v="45049S2A_MSIL1CCDM-MLB-GANGM4504904 Overcast (100%)"/>
    <n v="0"/>
    <s v="20230503T222801"/>
    <n v="2023"/>
    <s v="05"/>
    <s v="03"/>
    <s v="22"/>
    <s v="28"/>
    <s v="01"/>
    <x v="1"/>
    <s v="2A_MSIL1C_S2_CD_CLS_AC_20230627T222622_TRUE_60HTE_020CC"/>
    <s v="S2A_MSIL1C_GM_20230503T222801_59GMP_99.7CC"/>
  </r>
  <r>
    <x v="0"/>
    <x v="0"/>
    <s v="-42.46, 171.20 | Zoom:12"/>
    <b v="1"/>
    <s v="New Zealand"/>
    <x v="1"/>
    <s v="GM"/>
    <d v="2023-05-03T00:00:00"/>
    <s v="59GNP"/>
    <s v="22:27:58 UTC"/>
    <n v="100"/>
    <s v="2500X1253px"/>
    <s v="PNG"/>
    <s v="32m"/>
    <x v="0"/>
    <n v="99.724999999999994"/>
    <n v="100"/>
    <x v="2"/>
    <s v="45049S2A_MSIL1CCDM-MLB-GANGM4504904 Overcast (100%)"/>
    <n v="0"/>
    <s v="20230503T222758"/>
    <n v="2023"/>
    <s v="05"/>
    <s v="03"/>
    <s v="22"/>
    <s v="27"/>
    <s v="58"/>
    <x v="1"/>
    <s v="2A_MSIL1C_S2_CD_CLS_AC_20230627T222622_TRUE_60HTE_020CC"/>
    <s v="S2A_MSIL1C_GM_20230503T222758_59GNP_100CC"/>
  </r>
  <r>
    <x v="0"/>
    <x v="0"/>
    <s v="-42.46, 171.20 | Zoom:12"/>
    <b v="1"/>
    <s v="New Zealand"/>
    <x v="1"/>
    <s v="GM"/>
    <d v="2023-05-01T00:00:00"/>
    <s v="59GMN"/>
    <s v="22:38:09 UTC"/>
    <n v="72.5"/>
    <s v="2500X1253px"/>
    <s v="PNG"/>
    <s v="32m"/>
    <x v="0"/>
    <n v="70.849999999999994"/>
    <n v="80"/>
    <x v="1"/>
    <s v="45047S2A_MSIL1CCDM-MLB-GANGM4504703 Cloudy (40%-90%)"/>
    <n v="1"/>
    <s v="20230501T223809"/>
    <n v="2023"/>
    <s v="05"/>
    <s v="01"/>
    <s v="22"/>
    <s v="38"/>
    <s v="09"/>
    <x v="1"/>
    <s v="2A_MSIL1C_S2_CD_CLS_AC_20230627T222622_TRUE_60HTE_020CC"/>
    <s v="S2A_MSIL1C_GM_20230501T223809_59GMN_72.5CC"/>
  </r>
  <r>
    <x v="0"/>
    <x v="0"/>
    <s v="-42.46, 171.20 | Zoom:12"/>
    <b v="1"/>
    <s v="New Zealand"/>
    <x v="1"/>
    <s v="GM"/>
    <d v="2023-05-01T00:00:00"/>
    <s v="59GNN"/>
    <s v="22:38:06 UTC"/>
    <n v="84"/>
    <s v="2500X1253px"/>
    <s v="PNG"/>
    <s v="32m"/>
    <x v="0"/>
    <n v="70.849999999999994"/>
    <n v="80"/>
    <x v="1"/>
    <s v="45047S2A_MSIL1CCDM-MLB-GANGM4504703 Cloudy (40%-90%)"/>
    <n v="0"/>
    <s v="20230501T223806"/>
    <n v="2023"/>
    <s v="05"/>
    <s v="01"/>
    <s v="22"/>
    <s v="38"/>
    <s v="06"/>
    <x v="1"/>
    <s v="2A_MSIL1C_S2_CD_CLS_AC_20230627T222622_TRUE_60HTE_020CC"/>
    <s v="S2A_MSIL1C_GM_20230501T223806_59GNN_84CC"/>
  </r>
  <r>
    <x v="0"/>
    <x v="0"/>
    <s v="-42.46, 171.20 | Zoom:12"/>
    <b v="1"/>
    <s v="New Zealand"/>
    <x v="1"/>
    <s v="GM"/>
    <d v="2023-05-01T00:00:00"/>
    <s v="59GMP"/>
    <s v="22:37:55 UTC"/>
    <n v="41.5"/>
    <s v="2500X1253px"/>
    <s v="PNG"/>
    <s v="32m"/>
    <x v="0"/>
    <n v="70.849999999999994"/>
    <n v="80"/>
    <x v="1"/>
    <s v="45047S2A_MSIL1CCDM-MLB-GANGM4504703 Cloudy (40%-90%)"/>
    <n v="0"/>
    <s v="20230501T223755"/>
    <n v="2023"/>
    <s v="05"/>
    <s v="01"/>
    <s v="22"/>
    <s v="37"/>
    <s v="55"/>
    <x v="1"/>
    <s v="2A_MSIL1C_S2_CD_CLS_AC_20230627T222622_TRUE_60HTE_020CC"/>
    <s v="S2A_MSIL1C_GM_20230501T223755_59GMP_41.5CC"/>
  </r>
  <r>
    <x v="0"/>
    <x v="0"/>
    <s v="-42.46, 171.20 | Zoom:12"/>
    <b v="1"/>
    <s v="New Zealand"/>
    <x v="1"/>
    <s v="GM"/>
    <d v="2023-05-01T00:00:00"/>
    <s v="59GNP"/>
    <s v="22:37:51 UTC"/>
    <n v="85.4"/>
    <s v="2500X1253px"/>
    <s v="PNG"/>
    <s v="32m"/>
    <x v="0"/>
    <n v="70.849999999999994"/>
    <n v="80"/>
    <x v="1"/>
    <s v="45047S2A_MSIL1CCDM-MLB-GANGM4504703 Cloudy (40%-90%)"/>
    <n v="0"/>
    <s v="20230501T223751"/>
    <n v="2023"/>
    <s v="05"/>
    <s v="01"/>
    <s v="22"/>
    <s v="37"/>
    <s v="51"/>
    <x v="1"/>
    <s v="2A_MSIL1C_S2_CD_CLS_AC_20230627T222622_TRUE_60HTE_020CC"/>
    <s v="S2A_MSIL1C_GM_20230501T223751_59GNP_85.4CC"/>
  </r>
  <r>
    <x v="0"/>
    <x v="0"/>
    <s v="-42.46, 171.20 | Zoom:12"/>
    <b v="1"/>
    <s v="New Zealand"/>
    <x v="1"/>
    <s v="GM"/>
    <d v="2023-04-28T00:00:00"/>
    <s v="59GMN"/>
    <s v="22:28:12 UTC"/>
    <n v="80.3"/>
    <s v="2500X1253px"/>
    <s v="PNG"/>
    <s v="32m"/>
    <x v="0"/>
    <n v="58.45"/>
    <n v="60"/>
    <x v="1"/>
    <s v="45044S2A_MSIL1CCDM-MLB-GANGM4504403 Cloudy (40%-90%)"/>
    <n v="1"/>
    <s v="20230428T222812"/>
    <n v="2023"/>
    <s v="04"/>
    <n v="28"/>
    <s v="22"/>
    <s v="28"/>
    <s v="12"/>
    <x v="1"/>
    <s v="2A_MSIL1C_S2_CD_CLS_AC_20230627T222622_TRUE_60HTE_020CC"/>
    <s v="S2A_MSIL1C_GM_20230428T222812_59GMN_80.3CC"/>
  </r>
  <r>
    <x v="0"/>
    <x v="0"/>
    <s v="-42.46, 171.20 | Zoom:12"/>
    <b v="1"/>
    <s v="New Zealand"/>
    <x v="1"/>
    <s v="GM"/>
    <d v="2023-04-28T00:00:00"/>
    <s v="59GNN"/>
    <s v="22:28:09 UTC"/>
    <n v="35.5"/>
    <s v="2500X1253px"/>
    <s v="PNG"/>
    <s v="32m"/>
    <x v="0"/>
    <n v="58.45"/>
    <n v="60"/>
    <x v="1"/>
    <s v="45044S2A_MSIL1CCDM-MLB-GANGM4504403 Cloudy (40%-90%)"/>
    <n v="0"/>
    <s v="20230428T222809"/>
    <n v="2023"/>
    <s v="04"/>
    <n v="28"/>
    <s v="22"/>
    <s v="28"/>
    <s v="09"/>
    <x v="1"/>
    <s v="2A_MSIL1C_S2_CD_CLS_AC_20230627T222622_TRUE_60HTE_020CC"/>
    <s v="S2A_MSIL1C_GM_20230428T222809_59GNN_35.5CC"/>
  </r>
  <r>
    <x v="0"/>
    <x v="0"/>
    <s v="-42.46, 171.20 | Zoom:12"/>
    <b v="1"/>
    <s v="New Zealand"/>
    <x v="1"/>
    <s v="GM"/>
    <d v="2023-04-28T00:00:00"/>
    <s v="59GMP"/>
    <s v="22:28:00 UTC"/>
    <n v="84.5"/>
    <s v="2500X1253px"/>
    <s v="PNG"/>
    <s v="32m"/>
    <x v="0"/>
    <n v="58.45"/>
    <n v="60"/>
    <x v="1"/>
    <s v="45044S2A_MSIL1CCDM-MLB-GANGM4504403 Cloudy (40%-90%)"/>
    <n v="0"/>
    <s v="20230428T222800"/>
    <n v="2023"/>
    <s v="04"/>
    <n v="28"/>
    <s v="22"/>
    <s v="28"/>
    <s v="00"/>
    <x v="1"/>
    <s v="2A_MSIL1C_S2_CD_CLS_AC_20230627T222622_TRUE_60HTE_020CC"/>
    <s v="S2A_MSIL1C_GM_20230428T222800_59GMP_84.5CC"/>
  </r>
  <r>
    <x v="0"/>
    <x v="0"/>
    <s v="-42.46, 171.20 | Zoom:12"/>
    <b v="1"/>
    <s v="New Zealand"/>
    <x v="1"/>
    <s v="GM"/>
    <d v="2023-04-28T00:00:00"/>
    <s v="59GNP"/>
    <s v="22:27:54 UTC"/>
    <n v="33.5"/>
    <s v="2500X1253px"/>
    <s v="PNG"/>
    <s v="32m"/>
    <x v="0"/>
    <n v="58.45"/>
    <n v="60"/>
    <x v="1"/>
    <s v="45044S2A_MSIL1CCDM-MLB-GANGM4504403 Cloudy (40%-90%)"/>
    <n v="0"/>
    <s v="20230428T222754"/>
    <n v="2023"/>
    <s v="04"/>
    <n v="28"/>
    <s v="22"/>
    <s v="27"/>
    <s v="54"/>
    <x v="1"/>
    <s v="2A_MSIL1C_S2_CD_CLS_AC_20230627T222622_TRUE_60HTE_020CC"/>
    <s v="S2A_MSIL1C_GM_20230428T222754_59GNP_33.5CC"/>
  </r>
  <r>
    <x v="0"/>
    <x v="0"/>
    <s v="-42.46, 171.20 | Zoom:12"/>
    <b v="1"/>
    <s v="New Zealand"/>
    <x v="1"/>
    <s v="GM"/>
    <d v="2023-04-26T00:00:00"/>
    <s v="59GMN"/>
    <s v="22:38:07 UTC"/>
    <n v="1.3"/>
    <s v="2500X1253px"/>
    <s v="PNG"/>
    <s v="32m"/>
    <x v="0"/>
    <n v="4.5250000000000004"/>
    <n v="10"/>
    <x v="0"/>
    <s v="45042S2A_MSIL1CCDM-MLB-GANGM4504202 Sunny (10%-30%)"/>
    <n v="1"/>
    <s v="20230426T223807"/>
    <n v="2023"/>
    <s v="04"/>
    <n v="26"/>
    <s v="22"/>
    <s v="38"/>
    <s v="07"/>
    <x v="1"/>
    <s v="2A_MSIL1C_S2_CD_CLS_AC_20230627T222622_TRUE_60HTE_020CC"/>
    <s v="S2A_MSIL1C_GM_20230426T223807_59GMN_1.3CC"/>
  </r>
  <r>
    <x v="0"/>
    <x v="0"/>
    <s v="-42.46, 171.20 | Zoom:12"/>
    <b v="1"/>
    <s v="New Zealand"/>
    <x v="1"/>
    <s v="GM"/>
    <d v="2023-04-26T00:00:00"/>
    <s v="59GNN"/>
    <s v="22:38:03 UTC"/>
    <n v="0"/>
    <s v="2500X1253px"/>
    <s v="PNG"/>
    <s v="32m"/>
    <x v="0"/>
    <n v="4.5250000000000004"/>
    <n v="10"/>
    <x v="0"/>
    <s v="45042S2A_MSIL1CCDM-MLB-GANGM4504202 Sunny (10%-30%)"/>
    <n v="0"/>
    <s v="20230426T223803"/>
    <n v="2023"/>
    <s v="04"/>
    <n v="26"/>
    <s v="22"/>
    <s v="38"/>
    <s v="03"/>
    <x v="1"/>
    <s v="2A_MSIL1C_S2_CD_CLS_AC_20230627T222622_TRUE_60HTE_020CC"/>
    <s v="S2A_MSIL1C_GM_20230426T223803_59GNN_0CC"/>
  </r>
  <r>
    <x v="0"/>
    <x v="0"/>
    <s v="-42.46, 171.20 | Zoom:12"/>
    <b v="1"/>
    <s v="New Zealand"/>
    <x v="1"/>
    <s v="GM"/>
    <d v="2023-04-26T00:00:00"/>
    <s v="59GMP"/>
    <s v="22:37:53 UTC"/>
    <n v="14.7"/>
    <s v="2500X1253px"/>
    <s v="PNG"/>
    <s v="32m"/>
    <x v="0"/>
    <n v="4.5250000000000004"/>
    <n v="10"/>
    <x v="0"/>
    <s v="45042S2A_MSIL1CCDM-MLB-GANGM4504202 Sunny (10%-30%)"/>
    <n v="0"/>
    <s v="20230426T223753"/>
    <n v="2023"/>
    <s v="04"/>
    <n v="26"/>
    <s v="22"/>
    <s v="37"/>
    <s v="53"/>
    <x v="1"/>
    <s v="2A_MSIL1C_S2_CD_CLS_AC_20230627T222622_TRUE_60HTE_020CC"/>
    <s v="S2A_MSIL1C_GM_20230426T223753_59GMP_14.7CC"/>
  </r>
  <r>
    <x v="0"/>
    <x v="0"/>
    <s v="-42.46, 171.20 | Zoom:12"/>
    <b v="1"/>
    <s v="New Zealand"/>
    <x v="1"/>
    <s v="GM"/>
    <d v="2023-04-26T00:00:00"/>
    <s v="59GNP"/>
    <s v="22:37:48 UTC"/>
    <n v="2.1"/>
    <s v="2500X1253px"/>
    <s v="PNG"/>
    <s v="32m"/>
    <x v="0"/>
    <n v="4.5250000000000004"/>
    <n v="10"/>
    <x v="0"/>
    <s v="45042S2A_MSIL1CCDM-MLB-GANGM4504202 Sunny (10%-30%)"/>
    <n v="0"/>
    <s v="20230426T223748"/>
    <n v="2023"/>
    <s v="04"/>
    <n v="26"/>
    <s v="22"/>
    <s v="37"/>
    <s v="48"/>
    <x v="1"/>
    <s v="2A_MSIL1C_S2_CD_CLS_AC_20230627T222622_TRUE_60HTE_020CC"/>
    <s v="S2A_MSIL1C_GM_20230426T223748_59GNP_2.1CC"/>
  </r>
  <r>
    <x v="0"/>
    <x v="0"/>
    <s v="-42.46, 171.20 | Zoom:12"/>
    <b v="1"/>
    <s v="New Zealand"/>
    <x v="1"/>
    <s v="GM"/>
    <d v="2023-04-23T00:00:00"/>
    <s v="59GMN"/>
    <s v="22:28:10 UTC"/>
    <n v="0.5"/>
    <s v="2500X1253px"/>
    <s v="PNG"/>
    <s v="32m"/>
    <x v="0"/>
    <n v="2.625"/>
    <n v="10"/>
    <x v="0"/>
    <s v="45039S2A_MSIL1CCDM-MLB-GANGM4503902 Sunny (10%-30%)"/>
    <n v="1"/>
    <s v="20230423T222810"/>
    <n v="2023"/>
    <s v="04"/>
    <n v="23"/>
    <s v="22"/>
    <s v="28"/>
    <s v="10"/>
    <x v="1"/>
    <s v="2A_MSIL1C_S2_CD_CLS_AC_20230627T222622_TRUE_60HTE_020CC"/>
    <s v="S2A_MSIL1C_GM_20230423T222810_59GMN_0.5CC"/>
  </r>
  <r>
    <x v="0"/>
    <x v="0"/>
    <s v="-42.46, 171.20 | Zoom:12"/>
    <b v="1"/>
    <s v="New Zealand"/>
    <x v="1"/>
    <s v="GM"/>
    <d v="2023-04-23T00:00:00"/>
    <s v="59GNN"/>
    <s v="22:28:06 UTC"/>
    <n v="2.2000000000000002"/>
    <s v="2500X1253px"/>
    <s v="PNG"/>
    <s v="32m"/>
    <x v="0"/>
    <n v="2.625"/>
    <n v="10"/>
    <x v="0"/>
    <s v="45039S2A_MSIL1CCDM-MLB-GANGM4503902 Sunny (10%-30%)"/>
    <n v="0"/>
    <s v="20230423T222806"/>
    <n v="2023"/>
    <s v="04"/>
    <n v="23"/>
    <s v="22"/>
    <s v="28"/>
    <s v="06"/>
    <x v="1"/>
    <s v="2A_MSIL1C_S2_CD_CLS_AC_20230627T222622_TRUE_60HTE_020CC"/>
    <s v="S2A_MSIL1C_GM_20230423T222806_59GNN_2.2CC"/>
  </r>
  <r>
    <x v="0"/>
    <x v="0"/>
    <s v="-42.46, 171.20 | Zoom:12"/>
    <b v="1"/>
    <s v="New Zealand"/>
    <x v="1"/>
    <s v="GM"/>
    <d v="2023-04-23T00:00:00"/>
    <s v="59GMP"/>
    <s v="22:27:57 UTC"/>
    <n v="5.6"/>
    <s v="2500X1253px"/>
    <s v="PNG"/>
    <s v="32m"/>
    <x v="0"/>
    <n v="2.625"/>
    <n v="10"/>
    <x v="0"/>
    <s v="45039S2A_MSIL1CCDM-MLB-GANGM4503902 Sunny (10%-30%)"/>
    <n v="0"/>
    <s v="20230423T222757"/>
    <n v="2023"/>
    <s v="04"/>
    <n v="23"/>
    <s v="22"/>
    <s v="27"/>
    <s v="57"/>
    <x v="1"/>
    <s v="2A_MSIL1C_S2_CD_CLS_AC_20230627T222622_TRUE_60HTE_020CC"/>
    <s v="S2A_MSIL1C_GM_20230423T222757_59GMP_5.6CC"/>
  </r>
  <r>
    <x v="0"/>
    <x v="0"/>
    <s v="-42.46, 171.20 | Zoom:12"/>
    <b v="1"/>
    <s v="New Zealand"/>
    <x v="1"/>
    <s v="GM"/>
    <d v="2023-04-23T00:00:00"/>
    <s v="59GNP"/>
    <s v="22:27:52 UTC"/>
    <n v="2.2000000000000002"/>
    <s v="2500X1253px"/>
    <s v="PNG"/>
    <s v="32m"/>
    <x v="0"/>
    <n v="2.625"/>
    <n v="10"/>
    <x v="0"/>
    <s v="45039S2A_MSIL1CCDM-MLB-GANGM4503902 Sunny (10%-30%)"/>
    <n v="0"/>
    <s v="20230423T222752"/>
    <n v="2023"/>
    <s v="04"/>
    <n v="23"/>
    <s v="22"/>
    <s v="27"/>
    <s v="52"/>
    <x v="1"/>
    <s v="2A_MSIL1C_S2_CD_CLS_AC_20230627T222622_TRUE_60HTE_020CC"/>
    <s v="S2A_MSIL1C_GM_20230423T222752_59GNP_2.2CC"/>
  </r>
  <r>
    <x v="0"/>
    <x v="0"/>
    <s v="-42.46, 171.20 | Zoom:12"/>
    <b v="1"/>
    <s v="New Zealand"/>
    <x v="1"/>
    <s v="GM"/>
    <d v="2023-04-21T00:00:00"/>
    <s v="59GMN"/>
    <s v="22:38:09 UTC"/>
    <n v="25.9"/>
    <s v="2500X1253px"/>
    <s v="PNG"/>
    <s v="32m"/>
    <x v="0"/>
    <n v="29.324999999999996"/>
    <n v="30"/>
    <x v="0"/>
    <s v="45037S2A_MSIL1CCDM-MLB-GANGM4503702 Sunny (10%-30%)"/>
    <n v="1"/>
    <s v="20230421T223809"/>
    <n v="2023"/>
    <s v="04"/>
    <n v="21"/>
    <s v="22"/>
    <s v="38"/>
    <s v="09"/>
    <x v="1"/>
    <s v="2A_MSIL1C_S2_CD_CLS_AC_20230627T222622_TRUE_60HTE_020CC"/>
    <s v="S2A_MSIL1C_GM_20230421T223809_59GMN_25.9CC"/>
  </r>
  <r>
    <x v="0"/>
    <x v="0"/>
    <s v="-42.46, 171.20 | Zoom:12"/>
    <b v="1"/>
    <s v="New Zealand"/>
    <x v="1"/>
    <s v="GM"/>
    <d v="2023-04-21T00:00:00"/>
    <s v="59GNN"/>
    <s v="22:38:05 UTC"/>
    <n v="42.7"/>
    <s v="2500X1253px"/>
    <s v="PNG"/>
    <s v="32m"/>
    <x v="0"/>
    <n v="29.324999999999996"/>
    <n v="30"/>
    <x v="0"/>
    <s v="45037S2A_MSIL1CCDM-MLB-GANGM4503702 Sunny (10%-30%)"/>
    <n v="0"/>
    <s v="20230421T223805"/>
    <n v="2023"/>
    <s v="04"/>
    <n v="21"/>
    <s v="22"/>
    <s v="38"/>
    <s v="05"/>
    <x v="1"/>
    <s v="2A_MSIL1C_S2_CD_CLS_AC_20230627T222622_TRUE_60HTE_020CC"/>
    <s v="S2A_MSIL1C_GM_20230421T223805_59GNN_42.7CC"/>
  </r>
  <r>
    <x v="0"/>
    <x v="0"/>
    <s v="-42.46, 171.20 | Zoom:12"/>
    <b v="1"/>
    <s v="New Zealand"/>
    <x v="1"/>
    <s v="GM"/>
    <d v="2023-04-21T00:00:00"/>
    <s v="59GMP"/>
    <s v="22:37:55 UTC"/>
    <n v="8.3000000000000007"/>
    <s v="2500X1253px"/>
    <s v="PNG"/>
    <s v="32m"/>
    <x v="0"/>
    <n v="29.324999999999996"/>
    <n v="30"/>
    <x v="0"/>
    <s v="45037S2A_MSIL1CCDM-MLB-GANGM4503702 Sunny (10%-30%)"/>
    <n v="0"/>
    <s v="20230421T223755"/>
    <n v="2023"/>
    <s v="04"/>
    <n v="21"/>
    <s v="22"/>
    <s v="37"/>
    <s v="55"/>
    <x v="1"/>
    <s v="2A_MSIL1C_S2_CD_CLS_AC_20230627T222622_TRUE_60HTE_020CC"/>
    <s v="S2A_MSIL1C_GM_20230421T223755_59GMP_8.3CC"/>
  </r>
  <r>
    <x v="0"/>
    <x v="0"/>
    <s v="-42.46, 171.20 | Zoom:12"/>
    <b v="1"/>
    <s v="New Zealand"/>
    <x v="1"/>
    <s v="GM"/>
    <d v="2023-04-21T00:00:00"/>
    <s v="59GNP"/>
    <s v="22:37:51 UTC"/>
    <n v="40.4"/>
    <s v="2500X1253px"/>
    <s v="PNG"/>
    <s v="32m"/>
    <x v="0"/>
    <n v="29.324999999999996"/>
    <n v="30"/>
    <x v="0"/>
    <s v="45037S2A_MSIL1CCDM-MLB-GANGM4503702 Sunny (10%-30%)"/>
    <n v="0"/>
    <s v="20230421T223751"/>
    <n v="2023"/>
    <s v="04"/>
    <n v="21"/>
    <s v="22"/>
    <s v="37"/>
    <s v="51"/>
    <x v="1"/>
    <s v="2A_MSIL1C_S2_CD_CLS_AC_20230627T222622_TRUE_60HTE_020CC"/>
    <s v="S2A_MSIL1C_GM_20230421T223751_59GNP_40.4CC"/>
  </r>
  <r>
    <x v="0"/>
    <x v="0"/>
    <s v="-42.46, 171.20 | Zoom:12"/>
    <b v="1"/>
    <s v="New Zealand"/>
    <x v="1"/>
    <s v="GM"/>
    <d v="2023-04-18T00:00:00"/>
    <s v="59GMN"/>
    <s v="22:28:12 UTC"/>
    <n v="8.3000000000000007"/>
    <s v="2500X1253px"/>
    <s v="PNG"/>
    <s v="32m"/>
    <x v="0"/>
    <n v="18.524999999999999"/>
    <n v="20"/>
    <x v="0"/>
    <s v="45034S2A_MSIL1CCDM-MLB-GANGM4503402 Sunny (10%-30%)"/>
    <n v="1"/>
    <s v="20230418T222812"/>
    <n v="2023"/>
    <s v="04"/>
    <n v="18"/>
    <s v="22"/>
    <s v="28"/>
    <s v="12"/>
    <x v="1"/>
    <s v="2A_MSIL1C_S2_CD_CLS_AC_20230627T222622_TRUE_60HTE_020CC"/>
    <s v="S2A_MSIL1C_GM_20230418T222812_59GMN_8.3CC"/>
  </r>
  <r>
    <x v="0"/>
    <x v="0"/>
    <s v="-42.46, 171.20 | Zoom:12"/>
    <b v="1"/>
    <s v="New Zealand"/>
    <x v="1"/>
    <s v="GM"/>
    <d v="2023-04-18T00:00:00"/>
    <s v="59GNN"/>
    <s v="22:28:09 UTC"/>
    <n v="43.3"/>
    <s v="2500X1253px"/>
    <s v="PNG"/>
    <s v="32m"/>
    <x v="0"/>
    <n v="18.524999999999999"/>
    <n v="20"/>
    <x v="0"/>
    <s v="45034S2A_MSIL1CCDM-MLB-GANGM4503402 Sunny (10%-30%)"/>
    <n v="0"/>
    <s v="20230418T222809"/>
    <n v="2023"/>
    <s v="04"/>
    <n v="18"/>
    <s v="22"/>
    <s v="28"/>
    <s v="09"/>
    <x v="1"/>
    <s v="2A_MSIL1C_S2_CD_CLS_AC_20230627T222622_TRUE_60HTE_020CC"/>
    <s v="S2A_MSIL1C_GM_20230418T222809_59GNN_43.3CC"/>
  </r>
  <r>
    <x v="0"/>
    <x v="0"/>
    <s v="-42.46, 171.20 | Zoom:12"/>
    <b v="1"/>
    <s v="New Zealand"/>
    <x v="1"/>
    <s v="GM"/>
    <d v="2023-04-18T00:00:00"/>
    <s v="59GMP"/>
    <s v="22:28:00 UTC"/>
    <n v="2.1"/>
    <s v="2500X1253px"/>
    <s v="PNG"/>
    <s v="32m"/>
    <x v="0"/>
    <n v="18.524999999999999"/>
    <n v="20"/>
    <x v="0"/>
    <s v="45034S2A_MSIL1CCDM-MLB-GANGM4503402 Sunny (10%-30%)"/>
    <n v="0"/>
    <s v="20230418T222800"/>
    <n v="2023"/>
    <s v="04"/>
    <n v="18"/>
    <s v="22"/>
    <s v="28"/>
    <s v="00"/>
    <x v="1"/>
    <s v="2A_MSIL1C_S2_CD_CLS_AC_20230627T222622_TRUE_60HTE_020CC"/>
    <s v="S2A_MSIL1C_GM_20230418T222800_59GMP_2.1CC"/>
  </r>
  <r>
    <x v="0"/>
    <x v="0"/>
    <s v="-42.46, 171.20 | Zoom:12"/>
    <b v="1"/>
    <s v="New Zealand"/>
    <x v="1"/>
    <s v="GM"/>
    <d v="2023-04-18T00:00:00"/>
    <s v="59GNP"/>
    <s v="22:27:54 UTC"/>
    <n v="20.399999999999999"/>
    <s v="2500X1253px"/>
    <s v="PNG"/>
    <s v="32m"/>
    <x v="0"/>
    <n v="18.524999999999999"/>
    <n v="20"/>
    <x v="0"/>
    <s v="45034S2A_MSIL1CCDM-MLB-GANGM4503402 Sunny (10%-30%)"/>
    <n v="0"/>
    <s v="20230418T222754"/>
    <n v="2023"/>
    <s v="04"/>
    <n v="18"/>
    <s v="22"/>
    <s v="27"/>
    <s v="54"/>
    <x v="1"/>
    <s v="2A_MSIL1C_S2_CD_CLS_AC_20230627T222622_TRUE_60HTE_020CC"/>
    <s v="S2A_MSIL1C_GM_20230418T222754_59GNP_20.4CC"/>
  </r>
  <r>
    <x v="0"/>
    <x v="0"/>
    <s v="-42.46, 171.20 | Zoom:12"/>
    <b v="1"/>
    <s v="New Zealand"/>
    <x v="1"/>
    <s v="GM"/>
    <d v="2023-04-13T00:00:00"/>
    <s v="59GMN"/>
    <s v="22:38:10 UTC"/>
    <n v="46.4"/>
    <s v="2500X1253px"/>
    <s v="PNG"/>
    <s v="32m"/>
    <x v="0"/>
    <n v="33.774999999999999"/>
    <n v="40"/>
    <x v="1"/>
    <s v="45029S2A_MSIL1CCDM-MLB-GANGM4502903 Cloudy (40%-90%)"/>
    <n v="1"/>
    <s v="20230413T223810"/>
    <n v="2023"/>
    <s v="04"/>
    <n v="13"/>
    <s v="22"/>
    <s v="38"/>
    <s v="10"/>
    <x v="1"/>
    <s v="2A_MSIL1C_S2_CD_CLS_AC_20230627T222622_TRUE_60HTE_020CC"/>
    <s v="S2A_MSIL1C_GM_20230413T223810_59GMN_46.4CC"/>
  </r>
  <r>
    <x v="0"/>
    <x v="0"/>
    <s v="-42.46, 171.20 | Zoom:12"/>
    <b v="1"/>
    <s v="New Zealand"/>
    <x v="1"/>
    <s v="GM"/>
    <d v="2023-04-13T00:00:00"/>
    <s v="59GNN"/>
    <s v="22:38:07 UTC"/>
    <n v="65.3"/>
    <s v="2500X1253px"/>
    <s v="PNG"/>
    <s v="32m"/>
    <x v="0"/>
    <n v="33.774999999999999"/>
    <n v="40"/>
    <x v="1"/>
    <s v="45029S2A_MSIL1CCDM-MLB-GANGM4502903 Cloudy (40%-90%)"/>
    <n v="0"/>
    <s v="20230413T223807"/>
    <n v="2023"/>
    <s v="04"/>
    <n v="13"/>
    <s v="22"/>
    <s v="38"/>
    <s v="07"/>
    <x v="1"/>
    <s v="2A_MSIL1C_S2_CD_CLS_AC_20230627T222622_TRUE_60HTE_020CC"/>
    <s v="S2A_MSIL1C_GM_20230413T223807_59GNN_65.3CC"/>
  </r>
  <r>
    <x v="0"/>
    <x v="0"/>
    <s v="-42.46, 171.20 | Zoom:12"/>
    <b v="1"/>
    <s v="New Zealand"/>
    <x v="1"/>
    <s v="GM"/>
    <d v="2023-04-13T00:00:00"/>
    <s v="59GMP"/>
    <s v="22:37:58 UTC"/>
    <n v="12.1"/>
    <s v="2500X1253px"/>
    <s v="PNG"/>
    <s v="32m"/>
    <x v="0"/>
    <n v="33.774999999999999"/>
    <n v="40"/>
    <x v="1"/>
    <s v="45029S2A_MSIL1CCDM-MLB-GANGM4502903 Cloudy (40%-90%)"/>
    <n v="0"/>
    <s v="20230413T223758"/>
    <n v="2023"/>
    <s v="04"/>
    <n v="13"/>
    <s v="22"/>
    <s v="37"/>
    <s v="58"/>
    <x v="1"/>
    <s v="2A_MSIL1C_S2_CD_CLS_AC_20230627T222622_TRUE_60HTE_020CC"/>
    <s v="S2A_MSIL1C_GM_20230413T223758_59GMP_12.1CC"/>
  </r>
  <r>
    <x v="0"/>
    <x v="0"/>
    <s v="-42.46, 171.20 | Zoom:12"/>
    <b v="1"/>
    <s v="New Zealand"/>
    <x v="1"/>
    <s v="GM"/>
    <d v="2023-04-13T00:00:00"/>
    <s v="59GNP"/>
    <s v="22:37:52 UTC"/>
    <n v="11.3"/>
    <s v="2500X1253px"/>
    <s v="PNG"/>
    <s v="32m"/>
    <x v="0"/>
    <n v="33.774999999999999"/>
    <n v="40"/>
    <x v="1"/>
    <s v="45029S2A_MSIL1CCDM-MLB-GANGM4502903 Cloudy (40%-90%)"/>
    <n v="0"/>
    <s v="20230413T223752"/>
    <n v="2023"/>
    <s v="04"/>
    <n v="13"/>
    <s v="22"/>
    <s v="37"/>
    <s v="52"/>
    <x v="1"/>
    <s v="2A_MSIL1C_S2_CD_CLS_AC_20230627T222622_TRUE_60HTE_020CC"/>
    <s v="S2A_MSIL1C_GM_20230413T223752_59GNP_11.3CC"/>
  </r>
  <r>
    <x v="0"/>
    <x v="0"/>
    <s v="-42.46, 171.20 | Zoom:12"/>
    <b v="1"/>
    <s v="New Zealand"/>
    <x v="1"/>
    <s v="GM"/>
    <d v="2023-04-11T00:00:00"/>
    <s v="59GMN"/>
    <s v="22:38:08 UTC"/>
    <n v="91.6"/>
    <s v="2500X1253px"/>
    <s v="PNG"/>
    <s v="32m"/>
    <x v="0"/>
    <n v="87.949999999999989"/>
    <n v="90"/>
    <x v="1"/>
    <s v="45027S2A_MSIL1CCDM-MLB-GANGM4502703 Cloudy (40%-90%)"/>
    <n v="1"/>
    <s v="20230411T223808"/>
    <n v="2023"/>
    <s v="04"/>
    <n v="11"/>
    <s v="22"/>
    <s v="38"/>
    <s v="08"/>
    <x v="1"/>
    <s v="2A_MSIL1C_S2_CD_CLS_AC_20230627T222622_TRUE_60HTE_020CC"/>
    <s v="S2A_MSIL1C_GM_20230411T223808_59GMN_91.6CC"/>
  </r>
  <r>
    <x v="0"/>
    <x v="0"/>
    <s v="-42.46, 171.20 | Zoom:12"/>
    <b v="1"/>
    <s v="New Zealand"/>
    <x v="1"/>
    <s v="GM"/>
    <d v="2023-04-11T00:00:00"/>
    <s v="59GNN"/>
    <s v="22:38:04 UTC"/>
    <n v="98.3"/>
    <s v="2500X1253px"/>
    <s v="PNG"/>
    <s v="32m"/>
    <x v="0"/>
    <n v="87.949999999999989"/>
    <n v="90"/>
    <x v="1"/>
    <s v="45027S2A_MSIL1CCDM-MLB-GANGM4502703 Cloudy (40%-90%)"/>
    <n v="0"/>
    <s v="20230411T223804"/>
    <n v="2023"/>
    <s v="04"/>
    <n v="11"/>
    <s v="22"/>
    <s v="38"/>
    <s v="04"/>
    <x v="1"/>
    <s v="2A_MSIL1C_S2_CD_CLS_AC_20230627T222622_TRUE_60HTE_020CC"/>
    <s v="S2A_MSIL1C_GM_20230411T223804_59GNN_98.3CC"/>
  </r>
  <r>
    <x v="0"/>
    <x v="0"/>
    <s v="-42.46, 171.20 | Zoom:12"/>
    <b v="1"/>
    <s v="New Zealand"/>
    <x v="1"/>
    <s v="GM"/>
    <d v="2023-04-11T00:00:00"/>
    <s v="59GMP"/>
    <s v="22:37:54 UTC"/>
    <n v="63"/>
    <s v="2500X1253px"/>
    <s v="PNG"/>
    <s v="32m"/>
    <x v="0"/>
    <n v="87.949999999999989"/>
    <n v="90"/>
    <x v="1"/>
    <s v="45027S2A_MSIL1CCDM-MLB-GANGM4502703 Cloudy (40%-90%)"/>
    <n v="0"/>
    <s v="20230411T223754"/>
    <n v="2023"/>
    <s v="04"/>
    <n v="11"/>
    <s v="22"/>
    <s v="37"/>
    <s v="54"/>
    <x v="1"/>
    <s v="2A_MSIL1C_S2_CD_CLS_AC_20230627T222622_TRUE_60HTE_020CC"/>
    <s v="S2A_MSIL1C_GM_20230411T223754_59GMP_63CC"/>
  </r>
  <r>
    <x v="0"/>
    <x v="0"/>
    <s v="-42.46, 171.20 | Zoom:12"/>
    <b v="1"/>
    <s v="New Zealand"/>
    <x v="1"/>
    <s v="GM"/>
    <d v="2023-04-11T00:00:00"/>
    <s v="59GNP"/>
    <s v="22:37:50 UTC"/>
    <n v="98.9"/>
    <s v="2500X1253px"/>
    <s v="PNG"/>
    <s v="32m"/>
    <x v="0"/>
    <n v="87.949999999999989"/>
    <n v="90"/>
    <x v="1"/>
    <s v="45027S2A_MSIL1CCDM-MLB-GANGM4502703 Cloudy (40%-90%)"/>
    <n v="0"/>
    <s v="20230411T223750"/>
    <n v="2023"/>
    <s v="04"/>
    <n v="11"/>
    <s v="22"/>
    <s v="37"/>
    <s v="50"/>
    <x v="1"/>
    <s v="2A_MSIL1C_S2_CD_CLS_AC_20230627T222622_TRUE_60HTE_020CC"/>
    <s v="S2A_MSIL1C_GM_20230411T223750_59GNP_98.9CC"/>
  </r>
  <r>
    <x v="0"/>
    <x v="0"/>
    <s v="-42.46, 171.20 | Zoom:12"/>
    <b v="1"/>
    <s v="New Zealand"/>
    <x v="1"/>
    <s v="GM"/>
    <d v="2023-04-08T00:00:00"/>
    <s v="59GMN"/>
    <s v="22:28:13 UTC"/>
    <n v="40.4"/>
    <s v="2500X1253px"/>
    <s v="PNG"/>
    <s v="32m"/>
    <x v="0"/>
    <n v="48"/>
    <n v="50"/>
    <x v="1"/>
    <s v="45024S2A_MSIL1CCDM-MLB-GANGM4502403 Cloudy (40%-90%)"/>
    <n v="1"/>
    <s v="20230408T222813"/>
    <n v="2023"/>
    <s v="04"/>
    <s v="08"/>
    <s v="22"/>
    <s v="28"/>
    <s v="13"/>
    <x v="1"/>
    <s v="2A_MSIL1C_S2_CD_CLS_AC_20230627T222622_TRUE_60HTE_020CC"/>
    <s v="S2A_MSIL1C_GM_20230408T222813_59GMN_40.4CC"/>
  </r>
  <r>
    <x v="0"/>
    <x v="0"/>
    <s v="-42.46, 171.20 | Zoom:12"/>
    <b v="1"/>
    <s v="New Zealand"/>
    <x v="1"/>
    <s v="GM"/>
    <d v="2023-04-08T00:00:00"/>
    <s v="59GNN"/>
    <s v="22:28:09 UTC"/>
    <n v="22.7"/>
    <s v="2500X1253px"/>
    <s v="PNG"/>
    <s v="32m"/>
    <x v="0"/>
    <n v="48"/>
    <n v="50"/>
    <x v="1"/>
    <s v="45024S2A_MSIL1CCDM-MLB-GANGM4502403 Cloudy (40%-90%)"/>
    <n v="0"/>
    <s v="20230408T222809"/>
    <n v="2023"/>
    <s v="04"/>
    <s v="08"/>
    <s v="22"/>
    <s v="28"/>
    <s v="09"/>
    <x v="1"/>
    <s v="2A_MSIL1C_S2_CD_CLS_AC_20230627T222622_TRUE_60HTE_020CC"/>
    <s v="S2A_MSIL1C_GM_20230408T222809_59GNN_22.7CC"/>
  </r>
  <r>
    <x v="0"/>
    <x v="0"/>
    <s v="-42.46, 171.20 | Zoom:12"/>
    <b v="1"/>
    <s v="New Zealand"/>
    <x v="1"/>
    <s v="GM"/>
    <d v="2023-04-08T00:00:00"/>
    <s v="59GMP"/>
    <s v="22:28:00 UTC"/>
    <n v="65.7"/>
    <s v="2500X1253px"/>
    <s v="PNG"/>
    <s v="32m"/>
    <x v="0"/>
    <n v="48"/>
    <n v="50"/>
    <x v="1"/>
    <s v="45024S2A_MSIL1CCDM-MLB-GANGM4502403 Cloudy (40%-90%)"/>
    <n v="0"/>
    <s v="20230408T222800"/>
    <n v="2023"/>
    <s v="04"/>
    <s v="08"/>
    <s v="22"/>
    <s v="28"/>
    <s v="00"/>
    <x v="1"/>
    <s v="2A_MSIL1C_S2_CD_CLS_AC_20230627T222622_TRUE_60HTE_020CC"/>
    <s v="S2A_MSIL1C_GM_20230408T222800_59GMP_65.7CC"/>
  </r>
  <r>
    <x v="0"/>
    <x v="0"/>
    <s v="-42.46, 171.20 | Zoom:12"/>
    <b v="1"/>
    <s v="New Zealand"/>
    <x v="1"/>
    <s v="GM"/>
    <d v="2023-04-08T00:00:00"/>
    <s v="59GNP"/>
    <s v="22:27:55 UTC"/>
    <n v="63.2"/>
    <s v="2500X1253px"/>
    <s v="PNG"/>
    <s v="32m"/>
    <x v="0"/>
    <n v="48"/>
    <n v="50"/>
    <x v="1"/>
    <s v="45024S2A_MSIL1CCDM-MLB-GANGM4502403 Cloudy (40%-90%)"/>
    <n v="0"/>
    <s v="20230408T222755"/>
    <n v="2023"/>
    <s v="04"/>
    <s v="08"/>
    <s v="22"/>
    <s v="27"/>
    <s v="55"/>
    <x v="1"/>
    <s v="2A_MSIL1C_S2_CD_CLS_AC_20230627T222622_TRUE_60HTE_020CC"/>
    <s v="S2A_MSIL1C_GM_20230408T222755_59GNP_63.2CC"/>
  </r>
  <r>
    <x v="0"/>
    <x v="0"/>
    <s v="-42.46, 171.20 | Zoom:12"/>
    <b v="1"/>
    <s v="New Zealand"/>
    <x v="1"/>
    <s v="GM"/>
    <d v="2023-04-06T00:00:00"/>
    <s v="59GMN"/>
    <s v="22:38:07 UTC"/>
    <n v="1.4"/>
    <s v="2500X1253px"/>
    <s v="PNG"/>
    <s v="32m"/>
    <x v="0"/>
    <n v="12.25"/>
    <n v="20"/>
    <x v="0"/>
    <s v="45022S2A_MSIL1CCDM-MLB-GANGM4502202 Sunny (10%-30%)"/>
    <n v="1"/>
    <s v="20230406T223807"/>
    <n v="2023"/>
    <s v="04"/>
    <s v="06"/>
    <s v="22"/>
    <s v="38"/>
    <s v="07"/>
    <x v="1"/>
    <s v="2A_MSIL1C_S2_CD_CLS_AC_20230627T222622_TRUE_60HTE_020CC"/>
    <s v="S2A_MSIL1C_GM_20230406T223807_59GMN_1.4CC"/>
  </r>
  <r>
    <x v="0"/>
    <x v="0"/>
    <s v="-42.46, 171.20 | Zoom:12"/>
    <b v="1"/>
    <s v="New Zealand"/>
    <x v="1"/>
    <s v="GM"/>
    <d v="2023-04-06T00:00:00"/>
    <s v="59GNN"/>
    <s v="22:38:03 UTC"/>
    <n v="21.6"/>
    <s v="2500X1253px"/>
    <s v="PNG"/>
    <s v="32m"/>
    <x v="0"/>
    <n v="12.25"/>
    <n v="20"/>
    <x v="0"/>
    <s v="45022S2A_MSIL1CCDM-MLB-GANGM4502202 Sunny (10%-30%)"/>
    <n v="0"/>
    <s v="20230406T223803"/>
    <n v="2023"/>
    <s v="04"/>
    <s v="06"/>
    <s v="22"/>
    <s v="38"/>
    <s v="03"/>
    <x v="1"/>
    <s v="2A_MSIL1C_S2_CD_CLS_AC_20230627T222622_TRUE_60HTE_020CC"/>
    <s v="S2A_MSIL1C_GM_20230406T223803_59GNN_21.6CC"/>
  </r>
  <r>
    <x v="0"/>
    <x v="0"/>
    <s v="-42.46, 171.20 | Zoom:12"/>
    <b v="1"/>
    <s v="New Zealand"/>
    <x v="1"/>
    <s v="GM"/>
    <d v="2023-04-06T00:00:00"/>
    <s v="59GMP"/>
    <s v="22:37:53 UTC"/>
    <n v="25.6"/>
    <s v="2500X1253px"/>
    <s v="PNG"/>
    <s v="32m"/>
    <x v="0"/>
    <n v="12.25"/>
    <n v="20"/>
    <x v="0"/>
    <s v="45022S2A_MSIL1CCDM-MLB-GANGM4502202 Sunny (10%-30%)"/>
    <n v="0"/>
    <s v="20230406T223753"/>
    <n v="2023"/>
    <s v="04"/>
    <s v="06"/>
    <s v="22"/>
    <s v="37"/>
    <s v="53"/>
    <x v="1"/>
    <s v="2A_MSIL1C_S2_CD_CLS_AC_20230627T222622_TRUE_60HTE_020CC"/>
    <s v="S2A_MSIL1C_GM_20230406T223753_59GMP_25.6CC"/>
  </r>
  <r>
    <x v="0"/>
    <x v="0"/>
    <s v="-42.46, 171.20 | Zoom:12"/>
    <b v="1"/>
    <s v="New Zealand"/>
    <x v="1"/>
    <s v="GM"/>
    <d v="2023-04-06T00:00:00"/>
    <s v="59GNP"/>
    <s v="22:37:48 UTC"/>
    <n v="0.4"/>
    <s v="2500X1253px"/>
    <s v="PNG"/>
    <s v="32m"/>
    <x v="0"/>
    <n v="12.25"/>
    <n v="20"/>
    <x v="0"/>
    <s v="45022S2A_MSIL1CCDM-MLB-GANGM4502202 Sunny (10%-30%)"/>
    <n v="0"/>
    <s v="20230406T223748"/>
    <n v="2023"/>
    <s v="04"/>
    <s v="06"/>
    <s v="22"/>
    <s v="37"/>
    <s v="48"/>
    <x v="1"/>
    <s v="2A_MSIL1C_S2_CD_CLS_AC_20230627T222622_TRUE_60HTE_020CC"/>
    <s v="S2A_MSIL1C_GM_20230406T223748_59GNP_0.4CC"/>
  </r>
  <r>
    <x v="0"/>
    <x v="0"/>
    <s v="-42.46, 171.20 | Zoom:12"/>
    <b v="1"/>
    <s v="New Zealand"/>
    <x v="1"/>
    <s v="GM"/>
    <d v="2023-04-03T00:00:00"/>
    <s v="59GMN"/>
    <s v="22:28:10 UTC"/>
    <n v="0.6"/>
    <s v="2500X1253px"/>
    <s v="PNG"/>
    <s v="32m"/>
    <x v="0"/>
    <n v="4.3249999999999993"/>
    <n v="10"/>
    <x v="0"/>
    <s v="45019S2A_MSIL1CCDM-MLB-GANGM4501902 Sunny (10%-30%)"/>
    <n v="1"/>
    <s v="20230403T222810"/>
    <n v="2023"/>
    <s v="04"/>
    <s v="03"/>
    <s v="22"/>
    <s v="28"/>
    <s v="10"/>
    <x v="1"/>
    <s v="2A_MSIL1C_S2_CD_CLS_AC_20230627T222622_TRUE_60HTE_020CC"/>
    <s v="S2A_MSIL1C_GM_20230403T222810_59GMN_0.6CC"/>
  </r>
  <r>
    <x v="0"/>
    <x v="0"/>
    <s v="-42.46, 171.20 | Zoom:12"/>
    <b v="1"/>
    <s v="New Zealand"/>
    <x v="1"/>
    <s v="GM"/>
    <d v="2023-04-03T00:00:00"/>
    <s v="59GNN"/>
    <s v="22:28:06 UTC"/>
    <n v="0"/>
    <s v="2500X1253px"/>
    <s v="PNG"/>
    <s v="32m"/>
    <x v="0"/>
    <n v="4.3249999999999993"/>
    <n v="10"/>
    <x v="0"/>
    <s v="45019S2A_MSIL1CCDM-MLB-GANGM4501902 Sunny (10%-30%)"/>
    <n v="0"/>
    <s v="20230403T222806"/>
    <n v="2023"/>
    <s v="04"/>
    <s v="03"/>
    <s v="22"/>
    <s v="28"/>
    <s v="06"/>
    <x v="1"/>
    <s v="2A_MSIL1C_S2_CD_CLS_AC_20230627T222622_TRUE_60HTE_020CC"/>
    <s v="S2A_MSIL1C_GM_20230403T222806_59GNN_0CC"/>
  </r>
  <r>
    <x v="0"/>
    <x v="0"/>
    <s v="-42.46, 171.20 | Zoom:12"/>
    <b v="1"/>
    <s v="New Zealand"/>
    <x v="1"/>
    <s v="GM"/>
    <d v="2023-04-03T00:00:00"/>
    <s v="59GMP"/>
    <s v="22:27:57 UTC"/>
    <n v="14.7"/>
    <s v="2500X1253px"/>
    <s v="PNG"/>
    <s v="32m"/>
    <x v="0"/>
    <n v="4.3249999999999993"/>
    <n v="10"/>
    <x v="0"/>
    <s v="45019S2A_MSIL1CCDM-MLB-GANGM4501902 Sunny (10%-30%)"/>
    <n v="0"/>
    <s v="20230403T222757"/>
    <n v="2023"/>
    <s v="04"/>
    <s v="03"/>
    <s v="22"/>
    <s v="27"/>
    <s v="57"/>
    <x v="1"/>
    <s v="2A_MSIL1C_S2_CD_CLS_AC_20230627T222622_TRUE_60HTE_020CC"/>
    <s v="S2A_MSIL1C_GM_20230403T222757_59GMP_14.7CC"/>
  </r>
  <r>
    <x v="0"/>
    <x v="0"/>
    <s v="-42.46, 171.20 | Zoom:12"/>
    <b v="1"/>
    <s v="New Zealand"/>
    <x v="1"/>
    <s v="GM"/>
    <d v="2023-04-03T00:00:00"/>
    <s v="59GNP"/>
    <s v="22:27:52 UTC"/>
    <n v="2"/>
    <s v="2500X1253px"/>
    <s v="PNG"/>
    <s v="32m"/>
    <x v="0"/>
    <n v="4.3249999999999993"/>
    <n v="10"/>
    <x v="0"/>
    <s v="45019S2A_MSIL1CCDM-MLB-GANGM4501902 Sunny (10%-30%)"/>
    <n v="0"/>
    <s v="20230403T222752"/>
    <n v="2023"/>
    <s v="04"/>
    <s v="03"/>
    <s v="22"/>
    <s v="27"/>
    <s v="52"/>
    <x v="1"/>
    <s v="2A_MSIL1C_S2_CD_CLS_AC_20230627T222622_TRUE_60HTE_020CC"/>
    <s v="S2A_MSIL1C_GM_20230403T222752_59GNP_2CC"/>
  </r>
  <r>
    <x v="0"/>
    <x v="0"/>
    <s v="-42.46, 171.20 | Zoom:12"/>
    <b v="1"/>
    <s v="New Zealand"/>
    <x v="1"/>
    <s v="GM"/>
    <d v="2023-04-01T00:00:00"/>
    <s v="59GMN"/>
    <s v="22:38:10 UTC"/>
    <n v="48"/>
    <s v="2500X1253px"/>
    <s v="PNG"/>
    <s v="32m"/>
    <x v="0"/>
    <n v="63.900000000000006"/>
    <n v="70"/>
    <x v="1"/>
    <s v="45017S2A_MSIL1CCDM-MLB-GANGM4501703 Cloudy (40%-90%)"/>
    <n v="1"/>
    <s v="20230401T223810"/>
    <n v="2023"/>
    <s v="04"/>
    <s v="01"/>
    <s v="22"/>
    <s v="38"/>
    <s v="10"/>
    <x v="1"/>
    <s v="2A_MSIL1C_S2_CD_CLS_AC_20230627T222622_TRUE_60HTE_020CC"/>
    <s v="S2A_MSIL1C_GM_20230401T223810_59GMN_48CC"/>
  </r>
  <r>
    <x v="0"/>
    <x v="0"/>
    <s v="-42.46, 171.20 | Zoom:12"/>
    <b v="1"/>
    <s v="New Zealand"/>
    <x v="1"/>
    <s v="GM"/>
    <d v="2023-04-01T00:00:00"/>
    <s v="59GNN"/>
    <s v="22:38:07 UTC"/>
    <n v="64.400000000000006"/>
    <s v="2500X1253px"/>
    <s v="PNG"/>
    <s v="32m"/>
    <x v="0"/>
    <n v="63.900000000000006"/>
    <n v="70"/>
    <x v="1"/>
    <s v="45017S2A_MSIL1CCDM-MLB-GANGM4501703 Cloudy (40%-90%)"/>
    <n v="0"/>
    <s v="20230401T223807"/>
    <n v="2023"/>
    <s v="04"/>
    <s v="01"/>
    <s v="22"/>
    <s v="38"/>
    <s v="07"/>
    <x v="1"/>
    <s v="2A_MSIL1C_S2_CD_CLS_AC_20230627T222622_TRUE_60HTE_020CC"/>
    <s v="S2A_MSIL1C_GM_20230401T223807_59GNN_64.4CC"/>
  </r>
  <r>
    <x v="0"/>
    <x v="0"/>
    <s v="-42.46, 171.20 | Zoom:12"/>
    <b v="1"/>
    <s v="New Zealand"/>
    <x v="1"/>
    <s v="GM"/>
    <d v="2023-04-01T00:00:00"/>
    <s v="59GMP"/>
    <s v="22:37:56 UTC"/>
    <n v="59"/>
    <s v="2500X1253px"/>
    <s v="PNG"/>
    <s v="32m"/>
    <x v="0"/>
    <n v="63.900000000000006"/>
    <n v="70"/>
    <x v="1"/>
    <s v="45017S2A_MSIL1CCDM-MLB-GANGM4501703 Cloudy (40%-90%)"/>
    <n v="0"/>
    <s v="20230401T223756"/>
    <n v="2023"/>
    <s v="04"/>
    <s v="01"/>
    <s v="22"/>
    <s v="37"/>
    <s v="56"/>
    <x v="1"/>
    <s v="2A_MSIL1C_S2_CD_CLS_AC_20230627T222622_TRUE_60HTE_020CC"/>
    <s v="S2A_MSIL1C_GM_20230401T223756_59GMP_59CC"/>
  </r>
  <r>
    <x v="0"/>
    <x v="0"/>
    <s v="-42.46, 171.20 | Zoom:12"/>
    <b v="1"/>
    <s v="New Zealand"/>
    <x v="1"/>
    <s v="GM"/>
    <d v="2023-04-01T00:00:00"/>
    <s v="59GNP"/>
    <s v="22:37:52 UTC"/>
    <n v="84.2"/>
    <s v="2500X1253px"/>
    <s v="PNG"/>
    <s v="32m"/>
    <x v="0"/>
    <n v="63.900000000000006"/>
    <n v="70"/>
    <x v="1"/>
    <s v="45017S2A_MSIL1CCDM-MLB-GANGM4501703 Cloudy (40%-90%)"/>
    <n v="0"/>
    <s v="20230401T223752"/>
    <n v="2023"/>
    <s v="04"/>
    <s v="01"/>
    <s v="22"/>
    <s v="37"/>
    <s v="52"/>
    <x v="1"/>
    <s v="2A_MSIL1C_S2_CD_CLS_AC_20230627T222622_TRUE_60HTE_020CC"/>
    <s v="S2A_MSIL1C_GM_20230401T223752_59GNP_84.2CC"/>
  </r>
  <r>
    <x v="0"/>
    <x v="0"/>
    <s v="-42.46, 171.20 | Zoom:12"/>
    <b v="1"/>
    <s v="New Zealand"/>
    <x v="1"/>
    <s v="GM"/>
    <d v="2023-03-29T00:00:00"/>
    <s v="59GMN"/>
    <s v="22:28:14 UTC"/>
    <n v="0"/>
    <s v="2500X1253px"/>
    <s v="PNG"/>
    <s v="32m"/>
    <x v="0"/>
    <n v="6.7"/>
    <n v="10"/>
    <x v="0"/>
    <s v="45014S2A_MSIL1CCDM-MLB-GANGM4501402 Sunny (10%-30%)"/>
    <n v="1"/>
    <s v="20230329T222814"/>
    <n v="2023"/>
    <s v="03"/>
    <n v="29"/>
    <s v="22"/>
    <s v="28"/>
    <s v="14"/>
    <x v="1"/>
    <s v="2A_MSIL1C_S2_CD_CLS_AC_20230627T222622_TRUE_60HTE_020CC"/>
    <s v="S2A_MSIL1C_GM_20230329T222814_59GMN_0CC"/>
  </r>
  <r>
    <x v="0"/>
    <x v="0"/>
    <s v="-42.46, 171.20 | Zoom:12"/>
    <b v="1"/>
    <s v="New Zealand"/>
    <x v="1"/>
    <s v="GM"/>
    <d v="2023-03-29T00:00:00"/>
    <s v="59GNN"/>
    <s v="22:28:10 UTC"/>
    <n v="25.6"/>
    <s v="2500X1253px"/>
    <s v="PNG"/>
    <s v="32m"/>
    <x v="0"/>
    <n v="6.7"/>
    <n v="10"/>
    <x v="0"/>
    <s v="45014S2A_MSIL1CCDM-MLB-GANGM4501402 Sunny (10%-30%)"/>
    <n v="0"/>
    <s v="20230329T222810"/>
    <n v="2023"/>
    <s v="03"/>
    <n v="29"/>
    <s v="22"/>
    <s v="28"/>
    <s v="10"/>
    <x v="1"/>
    <s v="2A_MSIL1C_S2_CD_CLS_AC_20230627T222622_TRUE_60HTE_020CC"/>
    <s v="S2A_MSIL1C_GM_20230329T222810_59GNN_25.6CC"/>
  </r>
  <r>
    <x v="0"/>
    <x v="0"/>
    <s v="-42.46, 171.20 | Zoom:12"/>
    <b v="1"/>
    <s v="New Zealand"/>
    <x v="1"/>
    <s v="GM"/>
    <d v="2023-03-29T00:00:00"/>
    <s v="59GMP"/>
    <s v="22:28:01 UTC"/>
    <n v="0"/>
    <s v="2500X1253px"/>
    <s v="PNG"/>
    <s v="32m"/>
    <x v="0"/>
    <n v="6.7"/>
    <n v="10"/>
    <x v="0"/>
    <s v="45014S2A_MSIL1CCDM-MLB-GANGM4501402 Sunny (10%-30%)"/>
    <n v="0"/>
    <s v="20230329T222801"/>
    <n v="2023"/>
    <s v="03"/>
    <n v="29"/>
    <s v="22"/>
    <s v="28"/>
    <s v="01"/>
    <x v="1"/>
    <s v="2A_MSIL1C_S2_CD_CLS_AC_20230627T222622_TRUE_60HTE_020CC"/>
    <s v="S2A_MSIL1C_GM_20230329T222801_59GMP_0CC"/>
  </r>
  <r>
    <x v="0"/>
    <x v="0"/>
    <s v="-42.46, 171.20 | Zoom:12"/>
    <b v="1"/>
    <s v="New Zealand"/>
    <x v="1"/>
    <s v="GM"/>
    <d v="2023-03-29T00:00:00"/>
    <s v="59GNP"/>
    <s v="22:27:56 UTC"/>
    <n v="1.2"/>
    <s v="2500X1253px"/>
    <s v="PNG"/>
    <s v="32m"/>
    <x v="0"/>
    <n v="6.7"/>
    <n v="10"/>
    <x v="0"/>
    <s v="45014S2A_MSIL1CCDM-MLB-GANGM4501402 Sunny (10%-30%)"/>
    <n v="0"/>
    <s v="20230329T222756"/>
    <n v="2023"/>
    <s v="03"/>
    <n v="29"/>
    <s v="22"/>
    <s v="27"/>
    <s v="56"/>
    <x v="1"/>
    <s v="2A_MSIL1C_S2_CD_CLS_AC_20230627T222622_TRUE_60HTE_020CC"/>
    <s v="S2A_MSIL1C_GM_20230329T222756_59GNP_1.2CC"/>
  </r>
  <r>
    <x v="0"/>
    <x v="0"/>
    <s v="-42.46, 171.20 | Zoom:12"/>
    <b v="1"/>
    <s v="New Zealand"/>
    <x v="1"/>
    <s v="GM"/>
    <d v="2023-03-27T00:00:00"/>
    <s v="59GMN"/>
    <s v="22:38:05 UTC"/>
    <n v="49"/>
    <s v="2500X1253px"/>
    <s v="PNG"/>
    <s v="32m"/>
    <x v="0"/>
    <n v="80.900000000000006"/>
    <n v="90"/>
    <x v="1"/>
    <s v="45012S2A_MSIL1CCDM-MLB-GANGM4501203 Cloudy (40%-90%)"/>
    <n v="1"/>
    <s v="20230327T223805"/>
    <n v="2023"/>
    <s v="03"/>
    <n v="27"/>
    <s v="22"/>
    <s v="38"/>
    <s v="05"/>
    <x v="1"/>
    <s v="2A_MSIL1C_S2_CD_CLS_AC_20230627T222622_TRUE_60HTE_020CC"/>
    <s v="S2A_MSIL1C_GM_20230327T223805_59GMN_49CC"/>
  </r>
  <r>
    <x v="0"/>
    <x v="0"/>
    <s v="-42.46, 171.20 | Zoom:12"/>
    <b v="1"/>
    <s v="New Zealand"/>
    <x v="1"/>
    <s v="GM"/>
    <d v="2023-03-27T00:00:00"/>
    <s v="59GNN"/>
    <s v="22:38:01 UTC"/>
    <n v="92.2"/>
    <s v="2500X1253px"/>
    <s v="PNG"/>
    <s v="32m"/>
    <x v="0"/>
    <n v="80.900000000000006"/>
    <n v="90"/>
    <x v="1"/>
    <s v="45012S2A_MSIL1CCDM-MLB-GANGM4501203 Cloudy (40%-90%)"/>
    <n v="0"/>
    <s v="20230327T223801"/>
    <n v="2023"/>
    <s v="03"/>
    <n v="27"/>
    <s v="22"/>
    <s v="38"/>
    <s v="01"/>
    <x v="1"/>
    <s v="2A_MSIL1C_S2_CD_CLS_AC_20230627T222622_TRUE_60HTE_020CC"/>
    <s v="S2A_MSIL1C_GM_20230327T223801_59GNN_92.2CC"/>
  </r>
  <r>
    <x v="0"/>
    <x v="0"/>
    <s v="-42.46, 171.20 | Zoom:12"/>
    <b v="1"/>
    <s v="New Zealand"/>
    <x v="1"/>
    <s v="GM"/>
    <d v="2023-03-27T00:00:00"/>
    <s v="59GMP"/>
    <s v="22:37:51 UTC"/>
    <n v="83.3"/>
    <s v="2500X1253px"/>
    <s v="PNG"/>
    <s v="32m"/>
    <x v="0"/>
    <n v="80.900000000000006"/>
    <n v="90"/>
    <x v="1"/>
    <s v="45012S2A_MSIL1CCDM-MLB-GANGM4501203 Cloudy (40%-90%)"/>
    <n v="0"/>
    <s v="20230327T223751"/>
    <n v="2023"/>
    <s v="03"/>
    <n v="27"/>
    <s v="22"/>
    <s v="37"/>
    <s v="51"/>
    <x v="1"/>
    <s v="2A_MSIL1C_S2_CD_CLS_AC_20230627T222622_TRUE_60HTE_020CC"/>
    <s v="S2A_MSIL1C_GM_20230327T223751_59GMP_83.3CC"/>
  </r>
  <r>
    <x v="0"/>
    <x v="0"/>
    <s v="-42.46, 171.20 | Zoom:12"/>
    <b v="1"/>
    <s v="New Zealand"/>
    <x v="1"/>
    <s v="GM"/>
    <d v="2023-03-27T00:00:00"/>
    <s v="59GNP"/>
    <s v="22:37:47 UTC"/>
    <n v="99.1"/>
    <s v="2500X1253px"/>
    <s v="PNG"/>
    <s v="32m"/>
    <x v="0"/>
    <n v="80.900000000000006"/>
    <n v="90"/>
    <x v="1"/>
    <s v="45012S2A_MSIL1CCDM-MLB-GANGM4501203 Cloudy (40%-90%)"/>
    <n v="0"/>
    <s v="20230327T223747"/>
    <n v="2023"/>
    <s v="03"/>
    <n v="27"/>
    <s v="22"/>
    <s v="37"/>
    <s v="47"/>
    <x v="1"/>
    <s v="2A_MSIL1C_S2_CD_CLS_AC_20230627T222622_TRUE_60HTE_020CC"/>
    <s v="S2A_MSIL1C_GM_20230327T223747_59GNP_99.1CC"/>
  </r>
  <r>
    <x v="0"/>
    <x v="0"/>
    <s v="-42.46, 171.20 | Zoom:12"/>
    <b v="1"/>
    <s v="New Zealand"/>
    <x v="1"/>
    <s v="GM"/>
    <d v="2023-03-24T00:00:00"/>
    <s v="59GMN"/>
    <s v="22:28:09 UTC"/>
    <n v="92.2"/>
    <s v="2500X1253px"/>
    <s v="PNG"/>
    <s v="32m"/>
    <x v="0"/>
    <n v="94.1"/>
    <n v="100"/>
    <x v="2"/>
    <s v="45009S2A_MSIL1CCDM-MLB-GANGM4500904 Overcast (100%)"/>
    <n v="1"/>
    <s v="20230324T222809"/>
    <n v="2023"/>
    <s v="03"/>
    <n v="24"/>
    <s v="22"/>
    <s v="28"/>
    <s v="09"/>
    <x v="1"/>
    <s v="2A_MSIL1C_S2_CD_CLS_AC_20230627T222622_TRUE_60HTE_020CC"/>
    <s v="S2A_MSIL1C_GM_20230324T222809_59GMN_92.2CC"/>
  </r>
  <r>
    <x v="0"/>
    <x v="0"/>
    <s v="-42.46, 171.20 | Zoom:12"/>
    <b v="1"/>
    <s v="New Zealand"/>
    <x v="1"/>
    <s v="GM"/>
    <d v="2023-03-24T00:00:00"/>
    <s v="59GNN"/>
    <s v="22:28:05 UTC"/>
    <n v="91.8"/>
    <s v="2500X1253px"/>
    <s v="PNG"/>
    <s v="32m"/>
    <x v="0"/>
    <n v="94.1"/>
    <n v="100"/>
    <x v="2"/>
    <s v="45009S2A_MSIL1CCDM-MLB-GANGM4500904 Overcast (100%)"/>
    <n v="0"/>
    <s v="20230324T222805"/>
    <n v="2023"/>
    <s v="03"/>
    <n v="24"/>
    <s v="22"/>
    <s v="28"/>
    <s v="05"/>
    <x v="1"/>
    <s v="2A_MSIL1C_S2_CD_CLS_AC_20230627T222622_TRUE_60HTE_020CC"/>
    <s v="S2A_MSIL1C_GM_20230324T222805_59GNN_91.8CC"/>
  </r>
  <r>
    <x v="0"/>
    <x v="0"/>
    <s v="-42.46, 171.20 | Zoom:12"/>
    <b v="1"/>
    <s v="New Zealand"/>
    <x v="1"/>
    <s v="GM"/>
    <d v="2023-03-24T00:00:00"/>
    <s v="59GMP"/>
    <s v="22:27:56 UTC"/>
    <n v="99.2"/>
    <s v="2500X1253px"/>
    <s v="PNG"/>
    <s v="32m"/>
    <x v="0"/>
    <n v="94.1"/>
    <n v="100"/>
    <x v="2"/>
    <s v="45009S2A_MSIL1CCDM-MLB-GANGM4500904 Overcast (100%)"/>
    <n v="0"/>
    <s v="20230324T222756"/>
    <n v="2023"/>
    <s v="03"/>
    <n v="24"/>
    <s v="22"/>
    <s v="27"/>
    <s v="56"/>
    <x v="1"/>
    <s v="2A_MSIL1C_S2_CD_CLS_AC_20230627T222622_TRUE_60HTE_020CC"/>
    <s v="S2A_MSIL1C_GM_20230324T222756_59GMP_99.2CC"/>
  </r>
  <r>
    <x v="0"/>
    <x v="0"/>
    <s v="-42.46, 171.20 | Zoom:12"/>
    <b v="1"/>
    <s v="New Zealand"/>
    <x v="1"/>
    <s v="GM"/>
    <d v="2023-03-24T00:00:00"/>
    <s v="59GNP"/>
    <s v="22:27:51 UTC"/>
    <n v="93.2"/>
    <s v="2500X1253px"/>
    <s v="PNG"/>
    <s v="32m"/>
    <x v="0"/>
    <n v="94.1"/>
    <n v="100"/>
    <x v="2"/>
    <s v="45009S2A_MSIL1CCDM-MLB-GANGM4500904 Overcast (100%)"/>
    <n v="0"/>
    <s v="20230324T222751"/>
    <n v="2023"/>
    <s v="03"/>
    <n v="24"/>
    <s v="22"/>
    <s v="27"/>
    <s v="51"/>
    <x v="1"/>
    <s v="2A_MSIL1C_S2_CD_CLS_AC_20230627T222622_TRUE_60HTE_020CC"/>
    <s v="S2A_MSIL1C_GM_20230324T222751_59GNP_93.2CC"/>
  </r>
  <r>
    <x v="0"/>
    <x v="0"/>
    <s v="-42.46, 171.20 | Zoom:12"/>
    <b v="1"/>
    <s v="New Zealand"/>
    <x v="1"/>
    <s v="GM"/>
    <d v="2023-03-22T00:00:00"/>
    <s v="59GMN"/>
    <s v="22:38:09 UTC"/>
    <n v="1.9"/>
    <s v="2500X1253px"/>
    <s v="PNG"/>
    <s v="32m"/>
    <x v="0"/>
    <n v="3.9749999999999996"/>
    <n v="10"/>
    <x v="0"/>
    <s v="45007S2A_MSIL1CCDM-MLB-GANGM4500702 Sunny (10%-30%)"/>
    <n v="1"/>
    <s v="20230322T223809"/>
    <n v="2023"/>
    <s v="03"/>
    <n v="22"/>
    <s v="22"/>
    <s v="38"/>
    <s v="09"/>
    <x v="1"/>
    <s v="2A_MSIL1C_S2_CD_CLS_AC_20230627T222622_TRUE_60HTE_020CC"/>
    <s v="S2A_MSIL1C_GM_20230322T223809_59GMN_1.9CC"/>
  </r>
  <r>
    <x v="0"/>
    <x v="0"/>
    <s v="-42.46, 171.20 | Zoom:12"/>
    <b v="1"/>
    <s v="New Zealand"/>
    <x v="1"/>
    <s v="GM"/>
    <d v="2023-03-22T00:00:00"/>
    <s v="59GNN"/>
    <s v="22:38:05 UTC"/>
    <n v="0.2"/>
    <s v="2500X1253px"/>
    <s v="PNG"/>
    <s v="32m"/>
    <x v="0"/>
    <n v="3.9749999999999996"/>
    <n v="10"/>
    <x v="0"/>
    <s v="45007S2A_MSIL1CCDM-MLB-GANGM4500702 Sunny (10%-30%)"/>
    <n v="0"/>
    <s v="20230322T223805"/>
    <n v="2023"/>
    <s v="03"/>
    <n v="22"/>
    <s v="22"/>
    <s v="38"/>
    <s v="05"/>
    <x v="1"/>
    <s v="2A_MSIL1C_S2_CD_CLS_AC_20230627T222622_TRUE_60HTE_020CC"/>
    <s v="S2A_MSIL1C_GM_20230322T223805_59GNN_0.2CC"/>
  </r>
  <r>
    <x v="0"/>
    <x v="0"/>
    <s v="-42.46, 171.20 | Zoom:12"/>
    <b v="1"/>
    <s v="New Zealand"/>
    <x v="1"/>
    <s v="GM"/>
    <d v="2023-03-22T00:00:00"/>
    <s v="59GMP"/>
    <s v="22:37:55 UTC"/>
    <n v="10.5"/>
    <s v="2500X1253px"/>
    <s v="PNG"/>
    <s v="32m"/>
    <x v="0"/>
    <n v="3.9749999999999996"/>
    <n v="10"/>
    <x v="0"/>
    <s v="45007S2A_MSIL1CCDM-MLB-GANGM4500702 Sunny (10%-30%)"/>
    <n v="0"/>
    <s v="20230322T223755"/>
    <n v="2023"/>
    <s v="03"/>
    <n v="22"/>
    <s v="22"/>
    <s v="37"/>
    <s v="55"/>
    <x v="1"/>
    <s v="2A_MSIL1C_S2_CD_CLS_AC_20230627T222622_TRUE_60HTE_020CC"/>
    <s v="S2A_MSIL1C_GM_20230322T223755_59GMP_10.5CC"/>
  </r>
  <r>
    <x v="0"/>
    <x v="0"/>
    <s v="-42.46, 171.20 | Zoom:12"/>
    <b v="1"/>
    <s v="New Zealand"/>
    <x v="1"/>
    <s v="GM"/>
    <d v="2023-03-22T00:00:00"/>
    <s v="59GNP"/>
    <s v="22:37:51 UTC"/>
    <n v="3.3"/>
    <s v="2500X1253px"/>
    <s v="PNG"/>
    <s v="32m"/>
    <x v="0"/>
    <n v="3.9749999999999996"/>
    <n v="10"/>
    <x v="0"/>
    <s v="45007S2A_MSIL1CCDM-MLB-GANGM4500702 Sunny (10%-30%)"/>
    <n v="0"/>
    <s v="20230322T223751"/>
    <n v="2023"/>
    <s v="03"/>
    <n v="22"/>
    <s v="22"/>
    <s v="37"/>
    <s v="51"/>
    <x v="1"/>
    <s v="2A_MSIL1C_S2_CD_CLS_AC_20230627T222622_TRUE_60HTE_020CC"/>
    <s v="S2A_MSIL1C_GM_20230322T223751_59GNP_3.3CC"/>
  </r>
  <r>
    <x v="0"/>
    <x v="0"/>
    <s v="-42.46, 171.20 | Zoom:12"/>
    <b v="1"/>
    <s v="New Zealand"/>
    <x v="1"/>
    <s v="GM"/>
    <d v="2023-03-19T00:00:00"/>
    <s v="59GMN"/>
    <s v="22:28:14 UTC"/>
    <n v="99.6"/>
    <s v="2500X1253px"/>
    <s v="PNG"/>
    <s v="32m"/>
    <x v="0"/>
    <n v="80.600000000000009"/>
    <n v="90"/>
    <x v="1"/>
    <s v="45004S2A_MSIL1CCDM-MLB-GANGM4500403 Cloudy (40%-90%)"/>
    <n v="1"/>
    <s v="20230319T222814"/>
    <n v="2023"/>
    <s v="03"/>
    <n v="19"/>
    <s v="22"/>
    <s v="28"/>
    <s v="14"/>
    <x v="1"/>
    <s v="2A_MSIL1C_S2_CD_CLS_AC_20230627T222622_TRUE_60HTE_020CC"/>
    <s v="S2A_MSIL1C_GM_20230319T222814_59GMN_99.6CC"/>
  </r>
  <r>
    <x v="0"/>
    <x v="0"/>
    <s v="-42.46, 171.20 | Zoom:12"/>
    <b v="1"/>
    <s v="New Zealand"/>
    <x v="1"/>
    <s v="GM"/>
    <d v="2023-03-19T00:00:00"/>
    <s v="59GNN"/>
    <s v="22:28:10 UTC"/>
    <n v="98.6"/>
    <s v="2500X1253px"/>
    <s v="PNG"/>
    <s v="32m"/>
    <x v="0"/>
    <n v="80.600000000000009"/>
    <n v="90"/>
    <x v="1"/>
    <s v="45004S2A_MSIL1CCDM-MLB-GANGM4500403 Cloudy (40%-90%)"/>
    <n v="0"/>
    <s v="20230319T222810"/>
    <n v="2023"/>
    <s v="03"/>
    <n v="19"/>
    <s v="22"/>
    <s v="28"/>
    <s v="10"/>
    <x v="1"/>
    <s v="2A_MSIL1C_S2_CD_CLS_AC_20230627T222622_TRUE_60HTE_020CC"/>
    <s v="S2A_MSIL1C_GM_20230319T222810_59GNN_98.6CC"/>
  </r>
  <r>
    <x v="0"/>
    <x v="0"/>
    <s v="-42.46, 171.20 | Zoom:12"/>
    <b v="1"/>
    <s v="New Zealand"/>
    <x v="1"/>
    <s v="GM"/>
    <d v="2023-03-19T00:00:00"/>
    <s v="59GMP"/>
    <s v="22:28:01 UTC"/>
    <n v="79.400000000000006"/>
    <s v="2500X1253px"/>
    <s v="PNG"/>
    <s v="32m"/>
    <x v="0"/>
    <n v="80.600000000000009"/>
    <n v="90"/>
    <x v="1"/>
    <s v="45004S2A_MSIL1CCDM-MLB-GANGM4500403 Cloudy (40%-90%)"/>
    <n v="0"/>
    <s v="20230319T222801"/>
    <n v="2023"/>
    <s v="03"/>
    <n v="19"/>
    <s v="22"/>
    <s v="28"/>
    <s v="01"/>
    <x v="1"/>
    <s v="2A_MSIL1C_S2_CD_CLS_AC_20230627T222622_TRUE_60HTE_020CC"/>
    <s v="S2A_MSIL1C_GM_20230319T222801_59GMP_79.4CC"/>
  </r>
  <r>
    <x v="0"/>
    <x v="0"/>
    <s v="-42.46, 171.20 | Zoom:12"/>
    <b v="1"/>
    <s v="New Zealand"/>
    <x v="1"/>
    <s v="GM"/>
    <d v="2023-03-19T00:00:00"/>
    <s v="59GNP"/>
    <s v="22:27:56 UTC"/>
    <n v="44.8"/>
    <s v="2500X1253px"/>
    <s v="PNG"/>
    <s v="32m"/>
    <x v="0"/>
    <n v="80.600000000000009"/>
    <n v="90"/>
    <x v="1"/>
    <s v="45004S2A_MSIL1CCDM-MLB-GANGM4500403 Cloudy (40%-90%)"/>
    <n v="0"/>
    <s v="20230319T222756"/>
    <n v="2023"/>
    <s v="03"/>
    <n v="19"/>
    <s v="22"/>
    <s v="27"/>
    <s v="56"/>
    <x v="1"/>
    <s v="2A_MSIL1C_S2_CD_CLS_AC_20230627T222622_TRUE_60HTE_020CC"/>
    <s v="S2A_MSIL1C_GM_20230319T222756_59GNP_44.8CC"/>
  </r>
  <r>
    <x v="0"/>
    <x v="0"/>
    <s v="-42.46, 171.20 | Zoom:12"/>
    <b v="1"/>
    <s v="New Zealand"/>
    <x v="1"/>
    <s v="GM"/>
    <d v="2023-03-17T00:00:00"/>
    <s v="59GMN"/>
    <s v="22:38:05 UTC"/>
    <n v="1.6"/>
    <s v="2500X1253px"/>
    <s v="PNG"/>
    <s v="32m"/>
    <x v="0"/>
    <n v="4.8499999999999996"/>
    <n v="10"/>
    <x v="0"/>
    <s v="45002S2A_MSIL1CCDM-MLB-GANGM4500202 Sunny (10%-30%)"/>
    <n v="1"/>
    <s v="20230317T223805"/>
    <n v="2023"/>
    <s v="03"/>
    <n v="17"/>
    <s v="22"/>
    <s v="38"/>
    <s v="05"/>
    <x v="1"/>
    <s v="2A_MSIL1C_S2_CD_CLS_AC_20230627T222622_TRUE_60HTE_020CC"/>
    <s v="S2A_MSIL1C_GM_20230317T223805_59GMN_1.6CC"/>
  </r>
  <r>
    <x v="0"/>
    <x v="0"/>
    <s v="-42.46, 171.20 | Zoom:12"/>
    <b v="1"/>
    <s v="New Zealand"/>
    <x v="1"/>
    <s v="GM"/>
    <d v="2023-03-17T00:00:00"/>
    <s v="59GNN"/>
    <s v="22:38:01 UTC"/>
    <n v="4.2"/>
    <s v="2500X1253px"/>
    <s v="PNG"/>
    <s v="32m"/>
    <x v="0"/>
    <n v="4.8499999999999996"/>
    <n v="10"/>
    <x v="0"/>
    <s v="45002S2A_MSIL1CCDM-MLB-GANGM4500202 Sunny (10%-30%)"/>
    <n v="0"/>
    <s v="20230317T223801"/>
    <n v="2023"/>
    <s v="03"/>
    <n v="17"/>
    <s v="22"/>
    <s v="38"/>
    <s v="01"/>
    <x v="1"/>
    <s v="2A_MSIL1C_S2_CD_CLS_AC_20230627T222622_TRUE_60HTE_020CC"/>
    <s v="S2A_MSIL1C_GM_20230317T223801_59GNN_4.2CC"/>
  </r>
  <r>
    <x v="0"/>
    <x v="0"/>
    <s v="-42.46, 171.20 | Zoom:12"/>
    <b v="1"/>
    <s v="New Zealand"/>
    <x v="1"/>
    <s v="GM"/>
    <d v="2023-03-17T00:00:00"/>
    <s v="59GMP"/>
    <s v="22:37:51 UTC"/>
    <n v="2.9"/>
    <s v="2500X1253px"/>
    <s v="PNG"/>
    <s v="32m"/>
    <x v="0"/>
    <n v="4.8499999999999996"/>
    <n v="10"/>
    <x v="0"/>
    <s v="45002S2A_MSIL1CCDM-MLB-GANGM4500202 Sunny (10%-30%)"/>
    <n v="0"/>
    <s v="20230317T223751"/>
    <n v="2023"/>
    <s v="03"/>
    <n v="17"/>
    <s v="22"/>
    <s v="37"/>
    <s v="51"/>
    <x v="1"/>
    <s v="2A_MSIL1C_S2_CD_CLS_AC_20230627T222622_TRUE_60HTE_020CC"/>
    <s v="S2A_MSIL1C_GM_20230317T223751_59GMP_2.9CC"/>
  </r>
  <r>
    <x v="0"/>
    <x v="0"/>
    <s v="-42.46, 171.20 | Zoom:12"/>
    <b v="1"/>
    <s v="New Zealand"/>
    <x v="1"/>
    <s v="GM"/>
    <d v="2023-03-17T00:00:00"/>
    <s v="59GNP"/>
    <s v="22:37:46 UTC"/>
    <n v="10.7"/>
    <s v="2500X1253px"/>
    <s v="PNG"/>
    <s v="32m"/>
    <x v="0"/>
    <n v="4.8499999999999996"/>
    <n v="10"/>
    <x v="0"/>
    <s v="45002S2A_MSIL1CCDM-MLB-GANGM4500202 Sunny (10%-30%)"/>
    <n v="0"/>
    <s v="20230317T223746"/>
    <n v="2023"/>
    <s v="03"/>
    <n v="17"/>
    <s v="22"/>
    <s v="37"/>
    <s v="46"/>
    <x v="1"/>
    <s v="2A_MSIL1C_S2_CD_CLS_AC_20230627T222622_TRUE_60HTE_020CC"/>
    <s v="S2A_MSIL1C_GM_20230317T223746_59GNP_10.7CC"/>
  </r>
  <r>
    <x v="0"/>
    <x v="0"/>
    <s v="-42.46, 171.20 | Zoom:12"/>
    <b v="1"/>
    <s v="New Zealand"/>
    <x v="1"/>
    <s v="GM"/>
    <d v="2023-03-14T00:00:00"/>
    <s v="59GMN"/>
    <s v="22:28:07 UTC"/>
    <n v="2.6"/>
    <s v="2500X1253px"/>
    <s v="PNG"/>
    <s v="32m"/>
    <x v="0"/>
    <n v="2.5499999999999998"/>
    <n v="10"/>
    <x v="0"/>
    <s v="44999S2A_MSIL1CCDM-MLB-GANGM4499902 Sunny (10%-30%)"/>
    <n v="1"/>
    <s v="20230314T222807"/>
    <n v="2023"/>
    <s v="03"/>
    <n v="14"/>
    <s v="22"/>
    <s v="28"/>
    <s v="07"/>
    <x v="1"/>
    <s v="2A_MSIL1C_S2_CD_CLS_AC_20230627T222622_TRUE_60HTE_020CC"/>
    <s v="S2A_MSIL1C_GM_20230314T222807_59GMN_2.6CC"/>
  </r>
  <r>
    <x v="0"/>
    <x v="0"/>
    <s v="-42.46, 171.20 | Zoom:12"/>
    <b v="1"/>
    <s v="New Zealand"/>
    <x v="1"/>
    <s v="GM"/>
    <d v="2023-03-14T00:00:00"/>
    <s v="59GNN"/>
    <s v="22:28:04 UTC"/>
    <n v="1.1000000000000001"/>
    <s v="2500X1253px"/>
    <s v="PNG"/>
    <s v="32m"/>
    <x v="0"/>
    <n v="2.5499999999999998"/>
    <n v="10"/>
    <x v="0"/>
    <s v="44999S2A_MSIL1CCDM-MLB-GANGM4499902 Sunny (10%-30%)"/>
    <n v="0"/>
    <s v="20230314T222804"/>
    <n v="2023"/>
    <s v="03"/>
    <n v="14"/>
    <s v="22"/>
    <s v="28"/>
    <s v="04"/>
    <x v="1"/>
    <s v="2A_MSIL1C_S2_CD_CLS_AC_20230627T222622_TRUE_60HTE_020CC"/>
    <s v="S2A_MSIL1C_GM_20230314T222804_59GNN_1.1CC"/>
  </r>
  <r>
    <x v="0"/>
    <x v="0"/>
    <s v="-42.46, 171.20 | Zoom:12"/>
    <b v="1"/>
    <s v="New Zealand"/>
    <x v="1"/>
    <s v="GM"/>
    <d v="2023-03-14T00:00:00"/>
    <s v="59GMP"/>
    <s v="22:27:55 UTC"/>
    <n v="2.5"/>
    <s v="2500X1253px"/>
    <s v="PNG"/>
    <s v="32m"/>
    <x v="0"/>
    <n v="2.5499999999999998"/>
    <n v="10"/>
    <x v="0"/>
    <s v="44999S2A_MSIL1CCDM-MLB-GANGM4499902 Sunny (10%-30%)"/>
    <n v="0"/>
    <s v="20230314T222755"/>
    <n v="2023"/>
    <s v="03"/>
    <n v="14"/>
    <s v="22"/>
    <s v="27"/>
    <s v="55"/>
    <x v="1"/>
    <s v="2A_MSIL1C_S2_CD_CLS_AC_20230627T222622_TRUE_60HTE_020CC"/>
    <s v="S2A_MSIL1C_GM_20230314T222755_59GMP_2.5CC"/>
  </r>
  <r>
    <x v="0"/>
    <x v="0"/>
    <s v="-42.46, 171.20 | Zoom:12"/>
    <b v="1"/>
    <s v="New Zealand"/>
    <x v="1"/>
    <s v="GM"/>
    <d v="2023-03-14T00:00:00"/>
    <s v="59GNP"/>
    <s v="22:27:49 UTC"/>
    <n v="4"/>
    <s v="2500X1253px"/>
    <s v="PNG"/>
    <s v="32m"/>
    <x v="0"/>
    <n v="2.5499999999999998"/>
    <n v="10"/>
    <x v="0"/>
    <s v="44999S2A_MSIL1CCDM-MLB-GANGM4499902 Sunny (10%-30%)"/>
    <n v="0"/>
    <s v="20230314T222749"/>
    <n v="2023"/>
    <s v="03"/>
    <n v="14"/>
    <s v="22"/>
    <s v="27"/>
    <s v="49"/>
    <x v="1"/>
    <s v="2A_MSIL1C_S2_CD_CLS_AC_20230627T222622_TRUE_60HTE_020CC"/>
    <s v="S2A_MSIL1C_GM_20230314T222749_59GNP_4CC"/>
  </r>
  <r>
    <x v="0"/>
    <x v="0"/>
    <s v="-42.46, 171.20 | Zoom:12"/>
    <b v="1"/>
    <s v="New Zealand"/>
    <x v="1"/>
    <s v="GM"/>
    <d v="2023-03-12T00:00:00"/>
    <s v="59GMN"/>
    <s v="22:38:11 UTC"/>
    <n v="36"/>
    <s v="2500X1253px"/>
    <s v="PNG"/>
    <s v="32m"/>
    <x v="0"/>
    <n v="56.574999999999996"/>
    <n v="60"/>
    <x v="1"/>
    <s v="44997S2A_MSIL1CCDM-MLB-GANGM4499703 Cloudy (40%-90%)"/>
    <n v="1"/>
    <s v="20230312T223811"/>
    <n v="2023"/>
    <s v="03"/>
    <n v="12"/>
    <s v="22"/>
    <s v="38"/>
    <s v="11"/>
    <x v="1"/>
    <s v="2A_MSIL1C_S2_CD_CLS_AC_20230627T222622_TRUE_60HTE_020CC"/>
    <s v="S2A_MSIL1C_GM_20230312T223811_59GMN_36CC"/>
  </r>
  <r>
    <x v="0"/>
    <x v="0"/>
    <s v="-42.46, 171.20 | Zoom:12"/>
    <b v="1"/>
    <s v="New Zealand"/>
    <x v="1"/>
    <s v="GM"/>
    <d v="2023-03-12T00:00:00"/>
    <s v="59GNN"/>
    <s v="22:38:07 UTC"/>
    <n v="82.1"/>
    <s v="2500X1253px"/>
    <s v="PNG"/>
    <s v="32m"/>
    <x v="0"/>
    <n v="56.574999999999996"/>
    <n v="60"/>
    <x v="1"/>
    <s v="44997S2A_MSIL1CCDM-MLB-GANGM4499703 Cloudy (40%-90%)"/>
    <n v="0"/>
    <s v="20230312T223807"/>
    <n v="2023"/>
    <s v="03"/>
    <n v="12"/>
    <s v="22"/>
    <s v="38"/>
    <s v="07"/>
    <x v="1"/>
    <s v="2A_MSIL1C_S2_CD_CLS_AC_20230627T222622_TRUE_60HTE_020CC"/>
    <s v="S2A_MSIL1C_GM_20230312T223807_59GNN_82.1CC"/>
  </r>
  <r>
    <x v="0"/>
    <x v="0"/>
    <s v="-42.46, 171.20 | Zoom:12"/>
    <b v="1"/>
    <s v="New Zealand"/>
    <x v="1"/>
    <s v="GM"/>
    <d v="2023-03-12T00:00:00"/>
    <s v="59GMP"/>
    <s v="22:37:57 UTC"/>
    <n v="25.7"/>
    <s v="2500X1253px"/>
    <s v="PNG"/>
    <s v="32m"/>
    <x v="0"/>
    <n v="56.574999999999996"/>
    <n v="60"/>
    <x v="1"/>
    <s v="44997S2A_MSIL1CCDM-MLB-GANGM4499703 Cloudy (40%-90%)"/>
    <n v="0"/>
    <s v="20230312T223757"/>
    <n v="2023"/>
    <s v="03"/>
    <n v="12"/>
    <s v="22"/>
    <s v="37"/>
    <s v="57"/>
    <x v="1"/>
    <s v="2A_MSIL1C_S2_CD_CLS_AC_20230627T222622_TRUE_60HTE_020CC"/>
    <s v="S2A_MSIL1C_GM_20230312T223757_59GMP_25.7CC"/>
  </r>
  <r>
    <x v="0"/>
    <x v="0"/>
    <s v="-42.46, 171.20 | Zoom:12"/>
    <b v="1"/>
    <s v="New Zealand"/>
    <x v="1"/>
    <s v="GM"/>
    <d v="2023-03-12T00:00:00"/>
    <s v="59GNP"/>
    <s v="22:37:53 UTC"/>
    <n v="82.5"/>
    <s v="2500X1253px"/>
    <s v="PNG"/>
    <s v="32m"/>
    <x v="0"/>
    <n v="56.574999999999996"/>
    <n v="60"/>
    <x v="1"/>
    <s v="44997S2A_MSIL1CCDM-MLB-GANGM4499703 Cloudy (40%-90%)"/>
    <n v="0"/>
    <s v="20230312T223753"/>
    <n v="2023"/>
    <s v="03"/>
    <n v="12"/>
    <s v="22"/>
    <s v="37"/>
    <s v="53"/>
    <x v="1"/>
    <s v="2A_MSIL1C_S2_CD_CLS_AC_20230627T222622_TRUE_60HTE_020CC"/>
    <s v="S2A_MSIL1C_GM_20230312T223753_59GNP_82.5CC"/>
  </r>
  <r>
    <x v="0"/>
    <x v="0"/>
    <s v="-42.46, 171.20 | Zoom:12"/>
    <b v="1"/>
    <s v="New Zealand"/>
    <x v="1"/>
    <s v="GM"/>
    <d v="2023-03-09T00:00:00"/>
    <s v="59GMN"/>
    <s v="22:28:14 UTC"/>
    <n v="17.7"/>
    <s v="2500X1253px"/>
    <s v="PNG"/>
    <s v="32m"/>
    <x v="0"/>
    <n v="10.725000000000001"/>
    <n v="20"/>
    <x v="0"/>
    <s v="44994S2A_MSIL1CCDM-MLB-GANGM4499402 Sunny (10%-30%)"/>
    <n v="1"/>
    <s v="20230309T222814"/>
    <n v="2023"/>
    <s v="03"/>
    <s v="09"/>
    <s v="22"/>
    <s v="28"/>
    <s v="14"/>
    <x v="1"/>
    <s v="2A_MSIL1C_S2_CD_CLS_AC_20230627T222622_TRUE_60HTE_020CC"/>
    <s v="S2A_MSIL1C_GM_20230309T222814_59GMN_17.7CC"/>
  </r>
  <r>
    <x v="0"/>
    <x v="0"/>
    <s v="-42.46, 171.20 | Zoom:12"/>
    <b v="1"/>
    <s v="New Zealand"/>
    <x v="1"/>
    <s v="GM"/>
    <d v="2023-03-09T00:00:00"/>
    <s v="59GNN"/>
    <s v="22:28:11 UTC"/>
    <n v="9.9"/>
    <s v="2500X1253px"/>
    <s v="PNG"/>
    <s v="32m"/>
    <x v="0"/>
    <n v="10.725000000000001"/>
    <n v="20"/>
    <x v="0"/>
    <s v="44994S2A_MSIL1CCDM-MLB-GANGM4499402 Sunny (10%-30%)"/>
    <n v="0"/>
    <s v="20230309T222811"/>
    <n v="2023"/>
    <s v="03"/>
    <s v="09"/>
    <s v="22"/>
    <s v="28"/>
    <s v="11"/>
    <x v="1"/>
    <s v="2A_MSIL1C_S2_CD_CLS_AC_20230627T222622_TRUE_60HTE_020CC"/>
    <s v="S2A_MSIL1C_GM_20230309T222811_59GNN_9.9CC"/>
  </r>
  <r>
    <x v="0"/>
    <x v="0"/>
    <s v="-42.46, 171.20 | Zoom:12"/>
    <b v="1"/>
    <s v="New Zealand"/>
    <x v="1"/>
    <s v="GM"/>
    <d v="2023-03-09T00:00:00"/>
    <s v="59GMP"/>
    <s v="22:28:02 UTC"/>
    <n v="5.5"/>
    <s v="2500X1253px"/>
    <s v="PNG"/>
    <s v="32m"/>
    <x v="0"/>
    <n v="10.725000000000001"/>
    <n v="20"/>
    <x v="0"/>
    <s v="44994S2A_MSIL1CCDM-MLB-GANGM4499402 Sunny (10%-30%)"/>
    <n v="0"/>
    <s v="20230309T222802"/>
    <n v="2023"/>
    <s v="03"/>
    <s v="09"/>
    <s v="22"/>
    <s v="28"/>
    <s v="02"/>
    <x v="1"/>
    <s v="2A_MSIL1C_S2_CD_CLS_AC_20230627T222622_TRUE_60HTE_020CC"/>
    <s v="S2A_MSIL1C_GM_20230309T222802_59GMP_5.5CC"/>
  </r>
  <r>
    <x v="0"/>
    <x v="0"/>
    <s v="-42.46, 171.20 | Zoom:12"/>
    <b v="1"/>
    <s v="New Zealand"/>
    <x v="1"/>
    <s v="GM"/>
    <d v="2023-03-09T00:00:00"/>
    <s v="59GNP"/>
    <s v="22:27:56 UTC"/>
    <n v="9.8000000000000007"/>
    <s v="2500X1253px"/>
    <s v="PNG"/>
    <s v="32m"/>
    <x v="0"/>
    <n v="10.725000000000001"/>
    <n v="20"/>
    <x v="0"/>
    <s v="44994S2A_MSIL1CCDM-MLB-GANGM4499402 Sunny (10%-30%)"/>
    <n v="0"/>
    <s v="20230309T222756"/>
    <n v="2023"/>
    <s v="03"/>
    <s v="09"/>
    <s v="22"/>
    <s v="27"/>
    <s v="56"/>
    <x v="1"/>
    <s v="2A_MSIL1C_S2_CD_CLS_AC_20230627T222622_TRUE_60HTE_020CC"/>
    <s v="S2A_MSIL1C_GM_20230309T222756_59GNP_9.8CC"/>
  </r>
  <r>
    <x v="0"/>
    <x v="0"/>
    <s v="-42.46, 171.20 | Zoom:12"/>
    <b v="1"/>
    <s v="New Zealand"/>
    <x v="1"/>
    <s v="GM"/>
    <d v="2023-03-07T00:00:00"/>
    <s v="59GMN"/>
    <s v="22:38:03 UTC"/>
    <n v="87.1"/>
    <s v="2500X1253px"/>
    <s v="PNG"/>
    <s v="32m"/>
    <x v="0"/>
    <n v="87.399999999999991"/>
    <n v="90"/>
    <x v="1"/>
    <s v="44992S2A_MSIL1CCDM-MLB-GANGM4499203 Cloudy (40%-90%)"/>
    <n v="1"/>
    <s v="20230307T223803"/>
    <n v="2023"/>
    <s v="03"/>
    <s v="07"/>
    <s v="22"/>
    <s v="38"/>
    <s v="03"/>
    <x v="1"/>
    <s v="2A_MSIL1C_S2_CD_CLS_AC_20230627T222622_TRUE_60HTE_020CC"/>
    <s v="S2A_MSIL1C_GM_20230307T223803_59GMN_87.1CC"/>
  </r>
  <r>
    <x v="0"/>
    <x v="0"/>
    <s v="-42.46, 171.20 | Zoom:12"/>
    <b v="1"/>
    <s v="New Zealand"/>
    <x v="1"/>
    <s v="GM"/>
    <d v="2023-03-07T00:00:00"/>
    <s v="59GNN"/>
    <s v="22:37:59 UTC"/>
    <n v="87.6"/>
    <s v="2500X1253px"/>
    <s v="PNG"/>
    <s v="32m"/>
    <x v="0"/>
    <n v="87.399999999999991"/>
    <n v="90"/>
    <x v="1"/>
    <s v="44992S2A_MSIL1CCDM-MLB-GANGM4499203 Cloudy (40%-90%)"/>
    <n v="0"/>
    <s v="20230307T223759"/>
    <n v="2023"/>
    <s v="03"/>
    <s v="07"/>
    <s v="22"/>
    <s v="37"/>
    <s v="59"/>
    <x v="1"/>
    <s v="2A_MSIL1C_S2_CD_CLS_AC_20230627T222622_TRUE_60HTE_020CC"/>
    <s v="S2A_MSIL1C_GM_20230307T223759_59GNN_87.6CC"/>
  </r>
  <r>
    <x v="0"/>
    <x v="0"/>
    <s v="-42.46, 171.20 | Zoom:12"/>
    <b v="1"/>
    <s v="New Zealand"/>
    <x v="1"/>
    <s v="GM"/>
    <d v="2023-03-07T00:00:00"/>
    <s v="59GMP"/>
    <s v="22:37:48 UTC"/>
    <n v="83.7"/>
    <s v="2500X1253px"/>
    <s v="PNG"/>
    <s v="32m"/>
    <x v="0"/>
    <n v="87.399999999999991"/>
    <n v="90"/>
    <x v="1"/>
    <s v="44992S2A_MSIL1CCDM-MLB-GANGM4499203 Cloudy (40%-90%)"/>
    <n v="0"/>
    <s v="20230307T223748"/>
    <n v="2023"/>
    <s v="03"/>
    <s v="07"/>
    <s v="22"/>
    <s v="37"/>
    <s v="48"/>
    <x v="1"/>
    <s v="2A_MSIL1C_S2_CD_CLS_AC_20230627T222622_TRUE_60HTE_020CC"/>
    <s v="S2A_MSIL1C_GM_20230307T223748_59GMP_83.7CC"/>
  </r>
  <r>
    <x v="0"/>
    <x v="0"/>
    <s v="-42.46, 171.20 | Zoom:12"/>
    <b v="1"/>
    <s v="New Zealand"/>
    <x v="1"/>
    <s v="GM"/>
    <d v="2023-03-07T00:00:00"/>
    <s v="59GNP"/>
    <s v="22:37:44 UTC"/>
    <n v="91.2"/>
    <s v="2500X1253px"/>
    <s v="PNG"/>
    <s v="32m"/>
    <x v="0"/>
    <n v="87.399999999999991"/>
    <n v="90"/>
    <x v="1"/>
    <s v="44992S2A_MSIL1CCDM-MLB-GANGM4499203 Cloudy (40%-90%)"/>
    <n v="0"/>
    <s v="20230307T223744"/>
    <n v="2023"/>
    <s v="03"/>
    <s v="07"/>
    <s v="22"/>
    <s v="37"/>
    <s v="44"/>
    <x v="1"/>
    <s v="2A_MSIL1C_S2_CD_CLS_AC_20230627T222622_TRUE_60HTE_020CC"/>
    <s v="S2A_MSIL1C_GM_20230307T223744_59GNP_91.2CC"/>
  </r>
  <r>
    <x v="0"/>
    <x v="0"/>
    <s v="-42.46, 171.20 | Zoom:12"/>
    <b v="1"/>
    <s v="New Zealand"/>
    <x v="1"/>
    <s v="GM"/>
    <d v="2023-03-04T00:00:00"/>
    <s v="59GMN"/>
    <s v="22:28:07 UTC"/>
    <n v="73.7"/>
    <s v="2500X1253px"/>
    <s v="PNG"/>
    <s v="32m"/>
    <x v="0"/>
    <n v="71.800000000000011"/>
    <n v="80"/>
    <x v="1"/>
    <s v="44989S2A_MSIL1CCDM-MLB-GANGM4498903 Cloudy (40%-90%)"/>
    <n v="1"/>
    <s v="20230304T222807"/>
    <n v="2023"/>
    <s v="03"/>
    <s v="04"/>
    <s v="22"/>
    <s v="28"/>
    <s v="07"/>
    <x v="1"/>
    <s v="2A_MSIL1C_S2_CD_CLS_AC_20230627T222622_TRUE_60HTE_020CC"/>
    <s v="S2A_MSIL1C_GM_20230304T222807_59GMN_73.7CC"/>
  </r>
  <r>
    <x v="0"/>
    <x v="0"/>
    <s v="-42.46, 171.20 | Zoom:12"/>
    <b v="1"/>
    <s v="New Zealand"/>
    <x v="1"/>
    <s v="GM"/>
    <d v="2023-03-04T00:00:00"/>
    <s v="59GNN"/>
    <s v="22:28:04 UTC"/>
    <n v="90.2"/>
    <s v="2500X1253px"/>
    <s v="PNG"/>
    <s v="32m"/>
    <x v="0"/>
    <n v="71.800000000000011"/>
    <n v="80"/>
    <x v="1"/>
    <s v="44989S2A_MSIL1CCDM-MLB-GANGM4498903 Cloudy (40%-90%)"/>
    <n v="0"/>
    <s v="20230304T222804"/>
    <n v="2023"/>
    <s v="03"/>
    <s v="04"/>
    <s v="22"/>
    <s v="28"/>
    <s v="04"/>
    <x v="1"/>
    <s v="2A_MSIL1C_S2_CD_CLS_AC_20230627T222622_TRUE_60HTE_020CC"/>
    <s v="S2A_MSIL1C_GM_20230304T222804_59GNN_90.2CC"/>
  </r>
  <r>
    <x v="0"/>
    <x v="0"/>
    <s v="-42.46, 171.20 | Zoom:12"/>
    <b v="1"/>
    <s v="New Zealand"/>
    <x v="1"/>
    <s v="GM"/>
    <d v="2023-03-04T00:00:00"/>
    <s v="59GMP"/>
    <s v="22:27:55 UTC"/>
    <n v="52.9"/>
    <s v="2500X1253px"/>
    <s v="PNG"/>
    <s v="32m"/>
    <x v="0"/>
    <n v="71.800000000000011"/>
    <n v="80"/>
    <x v="1"/>
    <s v="44989S2A_MSIL1CCDM-MLB-GANGM4498903 Cloudy (40%-90%)"/>
    <n v="0"/>
    <s v="20230304T222755"/>
    <n v="2023"/>
    <s v="03"/>
    <s v="04"/>
    <s v="22"/>
    <s v="27"/>
    <s v="55"/>
    <x v="1"/>
    <s v="2A_MSIL1C_S2_CD_CLS_AC_20230627T222622_TRUE_60HTE_020CC"/>
    <s v="S2A_MSIL1C_GM_20230304T222755_59GMP_52.9CC"/>
  </r>
  <r>
    <x v="0"/>
    <x v="0"/>
    <s v="-42.46, 171.20 | Zoom:12"/>
    <b v="1"/>
    <s v="New Zealand"/>
    <x v="1"/>
    <s v="GM"/>
    <d v="2023-03-04T00:00:00"/>
    <s v="59GNP"/>
    <s v="22:27:49 UTC"/>
    <n v="70.400000000000006"/>
    <s v="2500X1253px"/>
    <s v="PNG"/>
    <s v="32m"/>
    <x v="0"/>
    <n v="71.800000000000011"/>
    <n v="80"/>
    <x v="1"/>
    <s v="44989S2A_MSIL1CCDM-MLB-GANGM4498903 Cloudy (40%-90%)"/>
    <n v="0"/>
    <s v="20230304T222749"/>
    <n v="2023"/>
    <s v="03"/>
    <s v="04"/>
    <s v="22"/>
    <s v="27"/>
    <s v="49"/>
    <x v="1"/>
    <s v="2A_MSIL1C_S2_CD_CLS_AC_20230627T222622_TRUE_60HTE_020CC"/>
    <s v="S2A_MSIL1C_GM_20230304T222749_59GNP_70.4CC"/>
  </r>
  <r>
    <x v="0"/>
    <x v="0"/>
    <s v="-42.46, 171.20 | Zoom:12"/>
    <b v="1"/>
    <s v="New Zealand"/>
    <x v="1"/>
    <s v="GM"/>
    <d v="2023-03-02T00:00:00"/>
    <s v="59GMN"/>
    <s v="22:38:08 UTC"/>
    <n v="97.2"/>
    <s v="2500X1253px"/>
    <s v="PNG"/>
    <s v="32m"/>
    <x v="0"/>
    <n v="91.700000000000017"/>
    <n v="100"/>
    <x v="2"/>
    <s v="44987S2A_MSIL1CCDM-MLB-GANGM4498704 Overcast (100%)"/>
    <n v="1"/>
    <s v="20230302T223808"/>
    <n v="2023"/>
    <s v="03"/>
    <s v="02"/>
    <s v="22"/>
    <s v="38"/>
    <s v="08"/>
    <x v="1"/>
    <s v="2A_MSIL1C_S2_CD_CLS_AC_20230627T222622_TRUE_60HTE_020CC"/>
    <s v="S2A_MSIL1C_GM_20230302T223808_59GMN_97.2CC"/>
  </r>
  <r>
    <x v="0"/>
    <x v="0"/>
    <s v="-42.46, 171.20 | Zoom:12"/>
    <b v="1"/>
    <s v="New Zealand"/>
    <x v="1"/>
    <s v="GM"/>
    <d v="2023-03-02T00:00:00"/>
    <s v="59GNN"/>
    <s v="22:38:04 UTC"/>
    <n v="95.6"/>
    <s v="2500X1253px"/>
    <s v="PNG"/>
    <s v="32m"/>
    <x v="0"/>
    <n v="91.700000000000017"/>
    <n v="100"/>
    <x v="2"/>
    <s v="44987S2A_MSIL1CCDM-MLB-GANGM4498704 Overcast (100%)"/>
    <n v="0"/>
    <s v="20230302T223804"/>
    <n v="2023"/>
    <s v="03"/>
    <s v="02"/>
    <s v="22"/>
    <s v="38"/>
    <s v="04"/>
    <x v="1"/>
    <s v="2A_MSIL1C_S2_CD_CLS_AC_20230627T222622_TRUE_60HTE_020CC"/>
    <s v="S2A_MSIL1C_GM_20230302T223804_59GNN_95.6CC"/>
  </r>
  <r>
    <x v="0"/>
    <x v="0"/>
    <s v="-42.46, 171.20 | Zoom:12"/>
    <b v="1"/>
    <s v="New Zealand"/>
    <x v="1"/>
    <s v="GM"/>
    <d v="2023-03-02T00:00:00"/>
    <s v="59GMP"/>
    <s v="22:37:54 UTC"/>
    <n v="94.4"/>
    <s v="2500X1253px"/>
    <s v="PNG"/>
    <s v="32m"/>
    <x v="0"/>
    <n v="91.700000000000017"/>
    <n v="100"/>
    <x v="2"/>
    <s v="44987S2A_MSIL1CCDM-MLB-GANGM4498704 Overcast (100%)"/>
    <n v="0"/>
    <s v="20230302T223754"/>
    <n v="2023"/>
    <s v="03"/>
    <s v="02"/>
    <s v="22"/>
    <s v="37"/>
    <s v="54"/>
    <x v="1"/>
    <s v="2A_MSIL1C_S2_CD_CLS_AC_20230627T222622_TRUE_60HTE_020CC"/>
    <s v="S2A_MSIL1C_GM_20230302T223754_59GMP_94.4CC"/>
  </r>
  <r>
    <x v="0"/>
    <x v="0"/>
    <s v="-42.46, 171.20 | Zoom:12"/>
    <b v="1"/>
    <s v="New Zealand"/>
    <x v="1"/>
    <s v="GM"/>
    <d v="2023-03-02T00:00:00"/>
    <s v="59GNP"/>
    <s v="22:37:50 UTC"/>
    <n v="79.599999999999994"/>
    <s v="2500X1253px"/>
    <s v="PNG"/>
    <s v="32m"/>
    <x v="0"/>
    <n v="91.700000000000017"/>
    <n v="100"/>
    <x v="2"/>
    <s v="44987S2A_MSIL1CCDM-MLB-GANGM4498704 Overcast (100%)"/>
    <n v="0"/>
    <s v="20230302T223750"/>
    <n v="2023"/>
    <s v="03"/>
    <s v="02"/>
    <s v="22"/>
    <s v="37"/>
    <s v="50"/>
    <x v="1"/>
    <s v="2A_MSIL1C_S2_CD_CLS_AC_20230627T222622_TRUE_60HTE_020CC"/>
    <s v="S2A_MSIL1C_GM_20230302T223750_59GNP_79.6CC"/>
  </r>
  <r>
    <x v="0"/>
    <x v="0"/>
    <s v="-42.46, 171.20 | Zoom:12"/>
    <b v="1"/>
    <s v="New Zealand"/>
    <x v="1"/>
    <s v="GM"/>
    <d v="2023-02-27T00:00:00"/>
    <s v="59GMN"/>
    <s v="22:28:11 UTC"/>
    <n v="2.4"/>
    <s v="2500X1253px"/>
    <s v="PNG"/>
    <s v="32m"/>
    <x v="0"/>
    <n v="1.8499999999999999"/>
    <n v="10"/>
    <x v="0"/>
    <s v="44984S2A_MSIL1CCDM-MLB-GANGM4498402 Sunny (10%-30%)"/>
    <n v="1"/>
    <s v="20230227T222811"/>
    <n v="2023"/>
    <s v="02"/>
    <n v="27"/>
    <s v="22"/>
    <s v="28"/>
    <s v="11"/>
    <x v="1"/>
    <s v="2A_MSIL1C_S2_CD_CLS_AC_20230627T222622_TRUE_60HTE_020CC"/>
    <s v="S2A_MSIL1C_GM_20230227T222811_59GMN_2.4CC"/>
  </r>
  <r>
    <x v="0"/>
    <x v="0"/>
    <s v="-42.46, 171.20 | Zoom:12"/>
    <b v="1"/>
    <s v="New Zealand"/>
    <x v="1"/>
    <s v="GM"/>
    <d v="2023-02-27T00:00:00"/>
    <s v="59GNN"/>
    <s v="22:28:08 UTC"/>
    <n v="0.6"/>
    <s v="2500X1253px"/>
    <s v="PNG"/>
    <s v="32m"/>
    <x v="0"/>
    <n v="1.8499999999999999"/>
    <n v="10"/>
    <x v="0"/>
    <s v="44984S2A_MSIL1CCDM-MLB-GANGM4498402 Sunny (10%-30%)"/>
    <n v="0"/>
    <s v="20230227T222808"/>
    <n v="2023"/>
    <s v="02"/>
    <n v="27"/>
    <s v="22"/>
    <s v="28"/>
    <s v="08"/>
    <x v="1"/>
    <s v="2A_MSIL1C_S2_CD_CLS_AC_20230627T222622_TRUE_60HTE_020CC"/>
    <s v="S2A_MSIL1C_GM_20230227T222808_59GNN_0.6CC"/>
  </r>
  <r>
    <x v="0"/>
    <x v="0"/>
    <s v="-42.46, 171.20 | Zoom:12"/>
    <b v="1"/>
    <s v="New Zealand"/>
    <x v="1"/>
    <s v="GM"/>
    <d v="2023-02-27T00:00:00"/>
    <s v="59GMP"/>
    <s v="22:27:59 UTC"/>
    <n v="1.1000000000000001"/>
    <s v="2500X1253px"/>
    <s v="PNG"/>
    <s v="32m"/>
    <x v="0"/>
    <n v="1.8499999999999999"/>
    <n v="10"/>
    <x v="0"/>
    <s v="44984S2A_MSIL1CCDM-MLB-GANGM4498402 Sunny (10%-30%)"/>
    <n v="0"/>
    <s v="20230227T222759"/>
    <n v="2023"/>
    <s v="02"/>
    <n v="27"/>
    <s v="22"/>
    <s v="27"/>
    <s v="59"/>
    <x v="1"/>
    <s v="2A_MSIL1C_S2_CD_CLS_AC_20230627T222622_TRUE_60HTE_020CC"/>
    <s v="S2A_MSIL1C_GM_20230227T222759_59GMP_1.1CC"/>
  </r>
  <r>
    <x v="0"/>
    <x v="0"/>
    <s v="-42.46, 171.20 | Zoom:12"/>
    <b v="1"/>
    <s v="New Zealand"/>
    <x v="1"/>
    <s v="GM"/>
    <d v="2023-02-27T00:00:00"/>
    <s v="59GNP"/>
    <s v="22:27:53 UTC"/>
    <n v="3.3"/>
    <s v="2500X1253px"/>
    <s v="PNG"/>
    <s v="32m"/>
    <x v="0"/>
    <n v="1.8499999999999999"/>
    <n v="10"/>
    <x v="0"/>
    <s v="44984S2A_MSIL1CCDM-MLB-GANGM4498402 Sunny (10%-30%)"/>
    <n v="0"/>
    <s v="20230227T222753"/>
    <n v="2023"/>
    <s v="02"/>
    <n v="27"/>
    <s v="22"/>
    <s v="27"/>
    <s v="53"/>
    <x v="1"/>
    <s v="2A_MSIL1C_S2_CD_CLS_AC_20230627T222622_TRUE_60HTE_020CC"/>
    <s v="S2A_MSIL1C_GM_20230227T222753_59GNP_3.3CC"/>
  </r>
  <r>
    <x v="0"/>
    <x v="0"/>
    <s v="-42.46, 171.20 | Zoom:12"/>
    <b v="1"/>
    <s v="New Zealand"/>
    <x v="1"/>
    <s v="GM"/>
    <d v="2023-02-25T00:00:00"/>
    <s v="59GMN"/>
    <s v="22:38:05 UTC"/>
    <n v="26"/>
    <s v="2500X1253px"/>
    <s v="PNG"/>
    <s v="32m"/>
    <x v="0"/>
    <n v="40.274999999999999"/>
    <n v="50"/>
    <x v="1"/>
    <s v="44982S2A_MSIL1CCDM-MLB-GANGM4498203 Cloudy (40%-90%)"/>
    <n v="1"/>
    <s v="20230225T223805"/>
    <n v="2023"/>
    <s v="02"/>
    <n v="25"/>
    <s v="22"/>
    <s v="38"/>
    <s v="05"/>
    <x v="1"/>
    <s v="2A_MSIL1C_S2_CD_CLS_AC_20230627T222622_TRUE_60HTE_020CC"/>
    <s v="S2A_MSIL1C_GM_20230225T223805_59GMN_26CC"/>
  </r>
  <r>
    <x v="0"/>
    <x v="0"/>
    <s v="-42.46, 171.20 | Zoom:12"/>
    <b v="1"/>
    <s v="New Zealand"/>
    <x v="1"/>
    <s v="GM"/>
    <d v="2023-02-25T00:00:00"/>
    <s v="59GNN"/>
    <s v="22:38:01 UTC"/>
    <n v="20.9"/>
    <s v="2500X1253px"/>
    <s v="PNG"/>
    <s v="32m"/>
    <x v="0"/>
    <n v="40.274999999999999"/>
    <n v="50"/>
    <x v="1"/>
    <s v="44982S2A_MSIL1CCDM-MLB-GANGM4498203 Cloudy (40%-90%)"/>
    <n v="0"/>
    <s v="20230225T223801"/>
    <n v="2023"/>
    <s v="02"/>
    <n v="25"/>
    <s v="22"/>
    <s v="38"/>
    <s v="01"/>
    <x v="1"/>
    <s v="2A_MSIL1C_S2_CD_CLS_AC_20230627T222622_TRUE_60HTE_020CC"/>
    <s v="S2A_MSIL1C_GM_20230225T223801_59GNN_20.9CC"/>
  </r>
  <r>
    <x v="0"/>
    <x v="0"/>
    <s v="-42.46, 171.20 | Zoom:12"/>
    <b v="1"/>
    <s v="New Zealand"/>
    <x v="1"/>
    <s v="GM"/>
    <d v="2023-02-25T00:00:00"/>
    <s v="59GMP"/>
    <s v="22:37:50 UTC"/>
    <n v="36.6"/>
    <s v="2500X1253px"/>
    <s v="PNG"/>
    <s v="32m"/>
    <x v="0"/>
    <n v="40.274999999999999"/>
    <n v="50"/>
    <x v="1"/>
    <s v="44982S2A_MSIL1CCDM-MLB-GANGM4498203 Cloudy (40%-90%)"/>
    <n v="0"/>
    <s v="20230225T223750"/>
    <n v="2023"/>
    <s v="02"/>
    <n v="25"/>
    <s v="22"/>
    <s v="37"/>
    <s v="50"/>
    <x v="1"/>
    <s v="2A_MSIL1C_S2_CD_CLS_AC_20230627T222622_TRUE_60HTE_020CC"/>
    <s v="S2A_MSIL1C_GM_20230225T223750_59GMP_36.6CC"/>
  </r>
  <r>
    <x v="0"/>
    <x v="0"/>
    <s v="-42.46, 171.20 | Zoom:12"/>
    <b v="1"/>
    <s v="New Zealand"/>
    <x v="1"/>
    <s v="GM"/>
    <d v="2023-02-25T00:00:00"/>
    <s v="59GNP"/>
    <s v="22:37:46 UTC"/>
    <n v="77.599999999999994"/>
    <s v="2500X1253px"/>
    <s v="PNG"/>
    <s v="32m"/>
    <x v="0"/>
    <n v="40.274999999999999"/>
    <n v="50"/>
    <x v="1"/>
    <s v="44982S2A_MSIL1CCDM-MLB-GANGM4498203 Cloudy (40%-90%)"/>
    <n v="0"/>
    <s v="20230225T223746"/>
    <n v="2023"/>
    <s v="02"/>
    <n v="25"/>
    <s v="22"/>
    <s v="37"/>
    <s v="46"/>
    <x v="1"/>
    <s v="2A_MSIL1C_S2_CD_CLS_AC_20230627T222622_TRUE_60HTE_020CC"/>
    <s v="S2A_MSIL1C_GM_20230225T223746_59GNP_77.6CC"/>
  </r>
  <r>
    <x v="0"/>
    <x v="0"/>
    <s v="-42.46, 171.20 | Zoom:12"/>
    <b v="1"/>
    <s v="New Zealand"/>
    <x v="1"/>
    <s v="GM"/>
    <d v="2023-02-22T00:00:00"/>
    <s v="59GMN"/>
    <s v="22:28:08 UTC"/>
    <n v="34.6"/>
    <s v="2500X1253px"/>
    <s v="PNG"/>
    <s v="32m"/>
    <x v="0"/>
    <n v="53.999999999999993"/>
    <n v="60"/>
    <x v="1"/>
    <s v="44979S2A_MSIL1CCDM-MLB-GANGM4497903 Cloudy (40%-90%)"/>
    <n v="1"/>
    <s v="20230222T222808"/>
    <n v="2023"/>
    <s v="02"/>
    <n v="22"/>
    <s v="22"/>
    <s v="28"/>
    <s v="08"/>
    <x v="1"/>
    <s v="2A_MSIL1C_S2_CD_CLS_AC_20230627T222622_TRUE_60HTE_020CC"/>
    <s v="S2A_MSIL1C_GM_20230222T222808_59GMN_34.6CC"/>
  </r>
  <r>
    <x v="0"/>
    <x v="0"/>
    <s v="-42.46, 171.20 | Zoom:12"/>
    <b v="1"/>
    <s v="New Zealand"/>
    <x v="1"/>
    <s v="GM"/>
    <d v="2023-02-22T00:00:00"/>
    <s v="59GNN"/>
    <s v="22:28:04 UTC"/>
    <n v="92.6"/>
    <s v="2500X1253px"/>
    <s v="PNG"/>
    <s v="32m"/>
    <x v="0"/>
    <n v="53.999999999999993"/>
    <n v="60"/>
    <x v="1"/>
    <s v="44979S2A_MSIL1CCDM-MLB-GANGM4497903 Cloudy (40%-90%)"/>
    <n v="0"/>
    <s v="20230222T222804"/>
    <n v="2023"/>
    <s v="02"/>
    <n v="22"/>
    <s v="22"/>
    <s v="28"/>
    <s v="04"/>
    <x v="1"/>
    <s v="2A_MSIL1C_S2_CD_CLS_AC_20230627T222622_TRUE_60HTE_020CC"/>
    <s v="S2A_MSIL1C_GM_20230222T222804_59GNN_92.6CC"/>
  </r>
  <r>
    <x v="0"/>
    <x v="0"/>
    <s v="-42.46, 171.20 | Zoom:12"/>
    <b v="1"/>
    <s v="New Zealand"/>
    <x v="1"/>
    <s v="GM"/>
    <d v="2023-02-22T00:00:00"/>
    <s v="59GMP"/>
    <s v="22:27:55 UTC"/>
    <n v="54.2"/>
    <s v="2500X1253px"/>
    <s v="PNG"/>
    <s v="32m"/>
    <x v="0"/>
    <n v="53.999999999999993"/>
    <n v="60"/>
    <x v="1"/>
    <s v="44979S2A_MSIL1CCDM-MLB-GANGM4497903 Cloudy (40%-90%)"/>
    <n v="0"/>
    <s v="20230222T222755"/>
    <n v="2023"/>
    <s v="02"/>
    <n v="22"/>
    <s v="22"/>
    <s v="27"/>
    <s v="55"/>
    <x v="1"/>
    <s v="2A_MSIL1C_S2_CD_CLS_AC_20230627T222622_TRUE_60HTE_020CC"/>
    <s v="S2A_MSIL1C_GM_20230222T222755_59GMP_54.2CC"/>
  </r>
  <r>
    <x v="0"/>
    <x v="0"/>
    <s v="-42.46, 171.20 | Zoom:12"/>
    <b v="1"/>
    <s v="New Zealand"/>
    <x v="1"/>
    <s v="GM"/>
    <d v="2023-02-22T00:00:00"/>
    <s v="59GNP"/>
    <s v="22:27:50 UTC"/>
    <n v="34.6"/>
    <s v="2500X1253px"/>
    <s v="PNG"/>
    <s v="32m"/>
    <x v="0"/>
    <n v="53.999999999999993"/>
    <n v="60"/>
    <x v="1"/>
    <s v="44979S2A_MSIL1CCDM-MLB-GANGM4497903 Cloudy (40%-90%)"/>
    <n v="0"/>
    <s v="20230222T222750"/>
    <n v="2023"/>
    <s v="02"/>
    <n v="22"/>
    <s v="22"/>
    <s v="27"/>
    <s v="50"/>
    <x v="1"/>
    <s v="2A_MSIL1C_S2_CD_CLS_AC_20230627T222622_TRUE_60HTE_020CC"/>
    <s v="S2A_MSIL1C_GM_20230222T222750_59GNP_34.6CC"/>
  </r>
  <r>
    <x v="0"/>
    <x v="0"/>
    <s v="-42.46, 171.20 | Zoom:12"/>
    <b v="1"/>
    <s v="New Zealand"/>
    <x v="1"/>
    <s v="GM"/>
    <d v="2023-02-20T00:00:00"/>
    <s v="59GMN"/>
    <s v="22:38:06 UTC"/>
    <n v="30.7"/>
    <s v="2500X1253px"/>
    <s v="PNG"/>
    <s v="32m"/>
    <x v="0"/>
    <n v="33.074999999999996"/>
    <n v="40"/>
    <x v="1"/>
    <s v="44977S2A_MSIL1CCDM-MLB-GANGM4497703 Cloudy (40%-90%)"/>
    <n v="1"/>
    <s v="20230220T223806"/>
    <n v="2023"/>
    <s v="02"/>
    <n v="20"/>
    <s v="22"/>
    <s v="38"/>
    <s v="06"/>
    <x v="1"/>
    <s v="2A_MSIL1C_S2_CD_CLS_AC_20230627T222622_TRUE_60HTE_020CC"/>
    <s v="S2A_MSIL1C_GM_20230220T223806_59GMN_30.7CC"/>
  </r>
  <r>
    <x v="0"/>
    <x v="0"/>
    <s v="-42.46, 171.20 | Zoom:12"/>
    <b v="1"/>
    <s v="New Zealand"/>
    <x v="1"/>
    <s v="GM"/>
    <d v="2023-02-20T00:00:00"/>
    <s v="59GNN"/>
    <s v="22:38:03 UTC"/>
    <n v="44.1"/>
    <s v="2500X1253px"/>
    <s v="PNG"/>
    <s v="32m"/>
    <x v="0"/>
    <n v="33.074999999999996"/>
    <n v="40"/>
    <x v="1"/>
    <s v="44977S2A_MSIL1CCDM-MLB-GANGM4497703 Cloudy (40%-90%)"/>
    <n v="0"/>
    <s v="20230220T223803"/>
    <n v="2023"/>
    <s v="02"/>
    <n v="20"/>
    <s v="22"/>
    <s v="38"/>
    <s v="03"/>
    <x v="1"/>
    <s v="2A_MSIL1C_S2_CD_CLS_AC_20230627T222622_TRUE_60HTE_020CC"/>
    <s v="S2A_MSIL1C_GM_20230220T223803_59GNN_44.1CC"/>
  </r>
  <r>
    <x v="0"/>
    <x v="0"/>
    <s v="-42.46, 171.20 | Zoom:12"/>
    <b v="1"/>
    <s v="New Zealand"/>
    <x v="1"/>
    <s v="GM"/>
    <d v="2023-02-20T00:00:00"/>
    <s v="59GMP"/>
    <s v="22:37:52 UTC"/>
    <n v="12.1"/>
    <s v="2500X1253px"/>
    <s v="PNG"/>
    <s v="32m"/>
    <x v="0"/>
    <n v="33.074999999999996"/>
    <n v="40"/>
    <x v="1"/>
    <s v="44977S2A_MSIL1CCDM-MLB-GANGM4497703 Cloudy (40%-90%)"/>
    <n v="0"/>
    <s v="20230220T223752"/>
    <n v="2023"/>
    <s v="02"/>
    <n v="20"/>
    <s v="22"/>
    <s v="37"/>
    <s v="52"/>
    <x v="1"/>
    <s v="2A_MSIL1C_S2_CD_CLS_AC_20230627T222622_TRUE_60HTE_020CC"/>
    <s v="S2A_MSIL1C_GM_20230220T223752_59GMP_12.1CC"/>
  </r>
  <r>
    <x v="0"/>
    <x v="0"/>
    <s v="-42.46, 171.20 | Zoom:12"/>
    <b v="1"/>
    <s v="New Zealand"/>
    <x v="1"/>
    <s v="GM"/>
    <d v="2023-02-20T00:00:00"/>
    <s v="59GNP"/>
    <s v="22:37:48 UTC"/>
    <n v="45.4"/>
    <s v="2500X1253px"/>
    <s v="PNG"/>
    <s v="32m"/>
    <x v="0"/>
    <n v="33.074999999999996"/>
    <n v="40"/>
    <x v="1"/>
    <s v="44977S2A_MSIL1CCDM-MLB-GANGM4497703 Cloudy (40%-90%)"/>
    <n v="0"/>
    <s v="20230220T223748"/>
    <n v="2023"/>
    <s v="02"/>
    <n v="20"/>
    <s v="22"/>
    <s v="37"/>
    <s v="48"/>
    <x v="1"/>
    <s v="2A_MSIL1C_S2_CD_CLS_AC_20230627T222622_TRUE_60HTE_020CC"/>
    <s v="S2A_MSIL1C_GM_20230220T223748_59GNP_45.4CC"/>
  </r>
  <r>
    <x v="0"/>
    <x v="0"/>
    <s v="-42.46, 171.20 | Zoom:12"/>
    <b v="1"/>
    <s v="New Zealand"/>
    <x v="1"/>
    <s v="GM"/>
    <d v="2023-02-17T00:00:00"/>
    <s v="59GMN"/>
    <s v="22:28:09 UTC"/>
    <n v="64.2"/>
    <s v="2500X1253px"/>
    <s v="PNG"/>
    <s v="32m"/>
    <x v="0"/>
    <n v="75.45"/>
    <n v="80"/>
    <x v="1"/>
    <s v="44974S2A_MSIL1CCDM-MLB-GANGM4497403 Cloudy (40%-90%)"/>
    <n v="1"/>
    <s v="20230217T222809"/>
    <n v="2023"/>
    <s v="02"/>
    <n v="17"/>
    <s v="22"/>
    <s v="28"/>
    <s v="09"/>
    <x v="1"/>
    <s v="2A_MSIL1C_S2_CD_CLS_AC_20230627T222622_TRUE_60HTE_020CC"/>
    <s v="S2A_MSIL1C_GM_20230217T222809_59GMN_64.2CC"/>
  </r>
  <r>
    <x v="0"/>
    <x v="0"/>
    <s v="-42.46, 171.20 | Zoom:12"/>
    <b v="1"/>
    <s v="New Zealand"/>
    <x v="1"/>
    <s v="GM"/>
    <d v="2023-02-17T00:00:00"/>
    <s v="59GNN"/>
    <s v="22:28:05 UTC"/>
    <n v="51.5"/>
    <s v="2500X1253px"/>
    <s v="PNG"/>
    <s v="32m"/>
    <x v="0"/>
    <n v="75.45"/>
    <n v="80"/>
    <x v="1"/>
    <s v="44974S2A_MSIL1CCDM-MLB-GANGM4497403 Cloudy (40%-90%)"/>
    <n v="0"/>
    <s v="20230217T222805"/>
    <n v="2023"/>
    <s v="02"/>
    <n v="17"/>
    <s v="22"/>
    <s v="28"/>
    <s v="05"/>
    <x v="1"/>
    <s v="2A_MSIL1C_S2_CD_CLS_AC_20230627T222622_TRUE_60HTE_020CC"/>
    <s v="S2A_MSIL1C_GM_20230217T222805_59GNN_51.5CC"/>
  </r>
  <r>
    <x v="0"/>
    <x v="0"/>
    <s v="-42.46, 171.20 | Zoom:12"/>
    <b v="1"/>
    <s v="New Zealand"/>
    <x v="1"/>
    <s v="GM"/>
    <d v="2023-02-17T00:00:00"/>
    <s v="59GMP"/>
    <s v="22:27:56 UTC"/>
    <n v="98.8"/>
    <s v="2500X1253px"/>
    <s v="PNG"/>
    <s v="32m"/>
    <x v="0"/>
    <n v="75.45"/>
    <n v="80"/>
    <x v="1"/>
    <s v="44974S2A_MSIL1CCDM-MLB-GANGM4497403 Cloudy (40%-90%)"/>
    <n v="0"/>
    <s v="20230217T222756"/>
    <n v="2023"/>
    <s v="02"/>
    <n v="17"/>
    <s v="22"/>
    <s v="27"/>
    <s v="56"/>
    <x v="1"/>
    <s v="2A_MSIL1C_S2_CD_CLS_AC_20230627T222622_TRUE_60HTE_020CC"/>
    <s v="S2A_MSIL1C_GM_20230217T222756_59GMP_98.8CC"/>
  </r>
  <r>
    <x v="0"/>
    <x v="0"/>
    <s v="-42.46, 171.20 | Zoom:12"/>
    <b v="1"/>
    <s v="New Zealand"/>
    <x v="1"/>
    <s v="GM"/>
    <d v="2023-02-17T00:00:00"/>
    <s v="59GNP"/>
    <s v="22:27:51 UTC"/>
    <n v="87.3"/>
    <s v="2500X1253px"/>
    <s v="PNG"/>
    <s v="32m"/>
    <x v="0"/>
    <n v="75.45"/>
    <n v="80"/>
    <x v="1"/>
    <s v="44974S2A_MSIL1CCDM-MLB-GANGM4497403 Cloudy (40%-90%)"/>
    <n v="0"/>
    <s v="20230217T222751"/>
    <n v="2023"/>
    <s v="02"/>
    <n v="17"/>
    <s v="22"/>
    <s v="27"/>
    <s v="51"/>
    <x v="1"/>
    <s v="2A_MSIL1C_S2_CD_CLS_AC_20230627T222622_TRUE_60HTE_020CC"/>
    <s v="S2A_MSIL1C_GM_20230217T222751_59GNP_87.3CC"/>
  </r>
  <r>
    <x v="0"/>
    <x v="0"/>
    <s v="-42.46, 171.20 | Zoom:12"/>
    <b v="1"/>
    <s v="New Zealand"/>
    <x v="1"/>
    <s v="GM"/>
    <d v="2023-02-15T00:00:00"/>
    <s v="59GMN"/>
    <s v="22:38:04 UTC"/>
    <n v="8.6999999999999993"/>
    <s v="2500X1253px"/>
    <s v="PNG"/>
    <s v="32m"/>
    <x v="0"/>
    <n v="54.424999999999997"/>
    <n v="60"/>
    <x v="1"/>
    <s v="44972S2A_MSIL1CCDM-MLB-GANGM4497203 Cloudy (40%-90%)"/>
    <n v="1"/>
    <s v="20230215T223804"/>
    <n v="2023"/>
    <s v="02"/>
    <n v="15"/>
    <s v="22"/>
    <s v="38"/>
    <s v="04"/>
    <x v="1"/>
    <s v="2A_MSIL1C_S2_CD_CLS_AC_20230627T222622_TRUE_60HTE_020CC"/>
    <s v="S2A_MSIL1C_GM_20230215T223804_59GMN_8.7CC"/>
  </r>
  <r>
    <x v="0"/>
    <x v="0"/>
    <s v="-42.46, 171.20 | Zoom:12"/>
    <b v="1"/>
    <s v="New Zealand"/>
    <x v="1"/>
    <s v="GM"/>
    <d v="2023-02-15T00:00:00"/>
    <s v="59GNN"/>
    <s v="22:38:00 UTC"/>
    <n v="82.4"/>
    <s v="2500X1253px"/>
    <s v="PNG"/>
    <s v="32m"/>
    <x v="0"/>
    <n v="54.424999999999997"/>
    <n v="60"/>
    <x v="1"/>
    <s v="44972S2A_MSIL1CCDM-MLB-GANGM4497203 Cloudy (40%-90%)"/>
    <n v="0"/>
    <s v="20230215T223800"/>
    <n v="2023"/>
    <s v="02"/>
    <n v="15"/>
    <s v="22"/>
    <s v="38"/>
    <s v="00"/>
    <x v="1"/>
    <s v="2A_MSIL1C_S2_CD_CLS_AC_20230627T222622_TRUE_60HTE_020CC"/>
    <s v="S2A_MSIL1C_GM_20230215T223800_59GNN_82.4CC"/>
  </r>
  <r>
    <x v="0"/>
    <x v="0"/>
    <s v="-42.46, 171.20 | Zoom:12"/>
    <b v="1"/>
    <s v="New Zealand"/>
    <x v="1"/>
    <s v="GM"/>
    <d v="2023-02-15T00:00:00"/>
    <s v="59GMP"/>
    <s v="22:37:49 UTC"/>
    <n v="32.4"/>
    <s v="2500X1253px"/>
    <s v="PNG"/>
    <s v="32m"/>
    <x v="0"/>
    <n v="54.424999999999997"/>
    <n v="60"/>
    <x v="1"/>
    <s v="44972S2A_MSIL1CCDM-MLB-GANGM4497203 Cloudy (40%-90%)"/>
    <n v="0"/>
    <s v="20230215T223749"/>
    <n v="2023"/>
    <s v="02"/>
    <n v="15"/>
    <s v="22"/>
    <s v="37"/>
    <s v="49"/>
    <x v="1"/>
    <s v="2A_MSIL1C_S2_CD_CLS_AC_20230627T222622_TRUE_60HTE_020CC"/>
    <s v="S2A_MSIL1C_GM_20230215T223749_59GMP_32.4CC"/>
  </r>
  <r>
    <x v="0"/>
    <x v="0"/>
    <s v="-42.46, 171.20 | Zoom:12"/>
    <b v="1"/>
    <s v="New Zealand"/>
    <x v="1"/>
    <s v="GM"/>
    <d v="2023-02-15T00:00:00"/>
    <s v="59GNP"/>
    <s v="22:37:45 UTC"/>
    <n v="94.2"/>
    <s v="2500X1253px"/>
    <s v="PNG"/>
    <s v="32m"/>
    <x v="0"/>
    <n v="54.424999999999997"/>
    <n v="60"/>
    <x v="1"/>
    <s v="44972S2A_MSIL1CCDM-MLB-GANGM4497203 Cloudy (40%-90%)"/>
    <n v="0"/>
    <s v="20230215T223745"/>
    <n v="2023"/>
    <s v="02"/>
    <n v="15"/>
    <s v="22"/>
    <s v="37"/>
    <s v="45"/>
    <x v="1"/>
    <s v="2A_MSIL1C_S2_CD_CLS_AC_20230627T222622_TRUE_60HTE_020CC"/>
    <s v="S2A_MSIL1C_GM_20230215T223745_59GNP_94.2CC"/>
  </r>
  <r>
    <x v="0"/>
    <x v="0"/>
    <s v="-42.46, 171.20 | Zoom:12"/>
    <b v="1"/>
    <s v="New Zealand"/>
    <x v="1"/>
    <s v="GM"/>
    <d v="2023-02-12T00:00:00"/>
    <s v="59GMN"/>
    <s v="22:28:08 UTC"/>
    <n v="0.1"/>
    <s v="2500X1253px"/>
    <s v="PNG"/>
    <s v="32m"/>
    <x v="0"/>
    <n v="2.6249999999999996"/>
    <n v="10"/>
    <x v="0"/>
    <s v="44969S2A_MSIL1CCDM-MLB-GANGM4496902 Sunny (10%-30%)"/>
    <n v="1"/>
    <s v="20230212T222808"/>
    <n v="2023"/>
    <s v="02"/>
    <n v="12"/>
    <s v="22"/>
    <s v="28"/>
    <s v="08"/>
    <x v="1"/>
    <s v="2A_MSIL1C_S2_CD_CLS_AC_20230627T222622_TRUE_60HTE_020CC"/>
    <s v="S2A_MSIL1C_GM_20230212T222808_59GMN_0.1CC"/>
  </r>
  <r>
    <x v="0"/>
    <x v="0"/>
    <s v="-42.46, 171.20 | Zoom:12"/>
    <b v="1"/>
    <s v="New Zealand"/>
    <x v="1"/>
    <s v="GM"/>
    <d v="2023-02-12T00:00:00"/>
    <s v="59GNN"/>
    <s v="22:28:05 UTC"/>
    <n v="10.199999999999999"/>
    <s v="2500X1253px"/>
    <s v="PNG"/>
    <s v="32m"/>
    <x v="0"/>
    <n v="2.6249999999999996"/>
    <n v="10"/>
    <x v="0"/>
    <s v="44969S2A_MSIL1CCDM-MLB-GANGM4496902 Sunny (10%-30%)"/>
    <n v="0"/>
    <s v="20230212T222805"/>
    <n v="2023"/>
    <s v="02"/>
    <n v="12"/>
    <s v="22"/>
    <s v="28"/>
    <s v="05"/>
    <x v="1"/>
    <s v="2A_MSIL1C_S2_CD_CLS_AC_20230627T222622_TRUE_60HTE_020CC"/>
    <s v="S2A_MSIL1C_GM_20230212T222805_59GNN_10.2CC"/>
  </r>
  <r>
    <x v="0"/>
    <x v="0"/>
    <s v="-42.46, 171.20 | Zoom:12"/>
    <b v="1"/>
    <s v="New Zealand"/>
    <x v="1"/>
    <s v="GM"/>
    <d v="2023-02-12T00:00:00"/>
    <s v="59GMP"/>
    <s v="22:27:56 UTC"/>
    <n v="0"/>
    <s v="2500X1253px"/>
    <s v="PNG"/>
    <s v="32m"/>
    <x v="0"/>
    <n v="2.6249999999999996"/>
    <n v="10"/>
    <x v="0"/>
    <s v="44969S2A_MSIL1CCDM-MLB-GANGM4496902 Sunny (10%-30%)"/>
    <n v="0"/>
    <s v="20230212T222756"/>
    <n v="2023"/>
    <s v="02"/>
    <n v="12"/>
    <s v="22"/>
    <s v="27"/>
    <s v="56"/>
    <x v="1"/>
    <s v="2A_MSIL1C_S2_CD_CLS_AC_20230627T222622_TRUE_60HTE_020CC"/>
    <s v="S2A_MSIL1C_GM_20230212T222756_59GMP_0CC"/>
  </r>
  <r>
    <x v="0"/>
    <x v="0"/>
    <s v="-42.46, 171.20 | Zoom:12"/>
    <b v="1"/>
    <s v="New Zealand"/>
    <x v="1"/>
    <s v="GM"/>
    <d v="2023-02-12T00:00:00"/>
    <s v="59GNP"/>
    <s v="22:27:50 UTC"/>
    <n v="0.2"/>
    <s v="2500X1253px"/>
    <s v="PNG"/>
    <s v="32m"/>
    <x v="0"/>
    <n v="2.6249999999999996"/>
    <n v="10"/>
    <x v="0"/>
    <s v="44969S2A_MSIL1CCDM-MLB-GANGM4496902 Sunny (10%-30%)"/>
    <n v="0"/>
    <s v="20230212T222750"/>
    <n v="2023"/>
    <s v="02"/>
    <n v="12"/>
    <s v="22"/>
    <s v="27"/>
    <s v="50"/>
    <x v="1"/>
    <s v="2A_MSIL1C_S2_CD_CLS_AC_20230627T222622_TRUE_60HTE_020CC"/>
    <s v="S2A_MSIL1C_GM_20230212T222750_59GNP_0.2CC"/>
  </r>
  <r>
    <x v="0"/>
    <x v="0"/>
    <s v="-42.46, 171.20 | Zoom:12"/>
    <b v="1"/>
    <s v="New Zealand"/>
    <x v="1"/>
    <s v="GM"/>
    <d v="2023-02-10T00:00:00"/>
    <s v="59GMN"/>
    <s v="22:38:06 UTC"/>
    <n v="2.1"/>
    <s v="2500X1253px"/>
    <s v="PNG"/>
    <s v="32m"/>
    <x v="0"/>
    <n v="10.875"/>
    <n v="20"/>
    <x v="0"/>
    <s v="44967S2A_MSIL1CCDM-MLB-GANGM4496702 Sunny (10%-30%)"/>
    <n v="1"/>
    <s v="20230210T223806"/>
    <n v="2023"/>
    <s v="02"/>
    <n v="10"/>
    <s v="22"/>
    <s v="38"/>
    <s v="06"/>
    <x v="1"/>
    <s v="2A_MSIL1C_S2_CD_CLS_AC_20230627T222622_TRUE_60HTE_020CC"/>
    <s v="S2A_MSIL1C_GM_20230210T223806_59GMN_2.1CC"/>
  </r>
  <r>
    <x v="0"/>
    <x v="0"/>
    <s v="-42.46, 171.20 | Zoom:12"/>
    <b v="1"/>
    <s v="New Zealand"/>
    <x v="1"/>
    <s v="GM"/>
    <d v="2023-02-10T00:00:00"/>
    <s v="59GNN"/>
    <s v="22:38:02 UTC"/>
    <n v="17.600000000000001"/>
    <s v="2500X1253px"/>
    <s v="PNG"/>
    <s v="32m"/>
    <x v="0"/>
    <n v="10.875"/>
    <n v="20"/>
    <x v="0"/>
    <s v="44967S2A_MSIL1CCDM-MLB-GANGM4496702 Sunny (10%-30%)"/>
    <n v="0"/>
    <s v="20230210T223802"/>
    <n v="2023"/>
    <s v="02"/>
    <n v="10"/>
    <s v="22"/>
    <s v="38"/>
    <s v="02"/>
    <x v="1"/>
    <s v="2A_MSIL1C_S2_CD_CLS_AC_20230627T222622_TRUE_60HTE_020CC"/>
    <s v="S2A_MSIL1C_GM_20230210T223802_59GNN_17.6CC"/>
  </r>
  <r>
    <x v="0"/>
    <x v="0"/>
    <s v="-42.46, 171.20 | Zoom:12"/>
    <b v="1"/>
    <s v="New Zealand"/>
    <x v="1"/>
    <s v="GM"/>
    <d v="2023-02-10T00:00:00"/>
    <s v="59GMP"/>
    <s v="22:37:51 UTC"/>
    <n v="3.8"/>
    <s v="2500X1253px"/>
    <s v="PNG"/>
    <s v="32m"/>
    <x v="0"/>
    <n v="10.875"/>
    <n v="20"/>
    <x v="0"/>
    <s v="44967S2A_MSIL1CCDM-MLB-GANGM4496702 Sunny (10%-30%)"/>
    <n v="0"/>
    <s v="20230210T223751"/>
    <n v="2023"/>
    <s v="02"/>
    <n v="10"/>
    <s v="22"/>
    <s v="37"/>
    <s v="51"/>
    <x v="1"/>
    <s v="2A_MSIL1C_S2_CD_CLS_AC_20230627T222622_TRUE_60HTE_020CC"/>
    <s v="S2A_MSIL1C_GM_20230210T223751_59GMP_3.8CC"/>
  </r>
  <r>
    <x v="0"/>
    <x v="0"/>
    <s v="-42.46, 171.20 | Zoom:12"/>
    <b v="1"/>
    <s v="New Zealand"/>
    <x v="1"/>
    <s v="GM"/>
    <d v="2023-02-10T00:00:00"/>
    <s v="59GNP"/>
    <s v="22:37:47 UTC"/>
    <n v="20"/>
    <s v="2500X1253px"/>
    <s v="PNG"/>
    <s v="32m"/>
    <x v="0"/>
    <n v="10.875"/>
    <n v="20"/>
    <x v="0"/>
    <s v="44967S2A_MSIL1CCDM-MLB-GANGM4496702 Sunny (10%-30%)"/>
    <n v="0"/>
    <s v="20230210T223747"/>
    <n v="2023"/>
    <s v="02"/>
    <n v="10"/>
    <s v="22"/>
    <s v="37"/>
    <s v="47"/>
    <x v="1"/>
    <s v="2A_MSIL1C_S2_CD_CLS_AC_20230627T222622_TRUE_60HTE_020CC"/>
    <s v="S2A_MSIL1C_GM_20230210T223747_59GNP_20CC"/>
  </r>
  <r>
    <x v="0"/>
    <x v="0"/>
    <s v="-42.46, 171.20 | Zoom:12"/>
    <b v="1"/>
    <s v="New Zealand"/>
    <x v="1"/>
    <s v="GM"/>
    <d v="2023-02-07T00:00:00"/>
    <s v="59GMN"/>
    <s v="22:28:09 UTC"/>
    <n v="69.8"/>
    <s v="2500X1253px"/>
    <s v="PNG"/>
    <s v="32m"/>
    <x v="0"/>
    <n v="58.550000000000004"/>
    <n v="60"/>
    <x v="1"/>
    <s v="44964S2A_MSIL1CCDM-MLB-GANGM4496403 Cloudy (40%-90%)"/>
    <n v="1"/>
    <s v="20230207T222809"/>
    <n v="2023"/>
    <s v="02"/>
    <s v="07"/>
    <s v="22"/>
    <s v="28"/>
    <s v="09"/>
    <x v="1"/>
    <s v="2A_MSIL1C_S2_CD_CLS_AC_20230627T222622_TRUE_60HTE_020CC"/>
    <s v="S2A_MSIL1C_GM_20230207T222809_59GMN_69.8CC"/>
  </r>
  <r>
    <x v="0"/>
    <x v="0"/>
    <s v="-42.46, 171.20 | Zoom:12"/>
    <b v="1"/>
    <s v="New Zealand"/>
    <x v="1"/>
    <s v="GM"/>
    <d v="2023-02-07T00:00:00"/>
    <s v="59GNN"/>
    <s v="22:28:05 UTC"/>
    <n v="38"/>
    <s v="2500X1253px"/>
    <s v="PNG"/>
    <s v="32m"/>
    <x v="0"/>
    <n v="58.550000000000004"/>
    <n v="60"/>
    <x v="1"/>
    <s v="44964S2A_MSIL1CCDM-MLB-GANGM4496403 Cloudy (40%-90%)"/>
    <n v="0"/>
    <s v="20230207T222805"/>
    <n v="2023"/>
    <s v="02"/>
    <s v="07"/>
    <s v="22"/>
    <s v="28"/>
    <s v="05"/>
    <x v="1"/>
    <s v="2A_MSIL1C_S2_CD_CLS_AC_20230627T222622_TRUE_60HTE_020CC"/>
    <s v="S2A_MSIL1C_GM_20230207T222805_59GNN_38CC"/>
  </r>
  <r>
    <x v="0"/>
    <x v="0"/>
    <s v="-42.46, 171.20 | Zoom:12"/>
    <b v="1"/>
    <s v="New Zealand"/>
    <x v="1"/>
    <s v="GM"/>
    <d v="2023-02-07T00:00:00"/>
    <s v="59GMP"/>
    <s v="22:27:56 UTC"/>
    <n v="66.5"/>
    <s v="2500X1253px"/>
    <s v="PNG"/>
    <s v="32m"/>
    <x v="0"/>
    <n v="58.550000000000004"/>
    <n v="60"/>
    <x v="1"/>
    <s v="44964S2A_MSIL1CCDM-MLB-GANGM4496403 Cloudy (40%-90%)"/>
    <n v="0"/>
    <s v="20230207T222756"/>
    <n v="2023"/>
    <s v="02"/>
    <s v="07"/>
    <s v="22"/>
    <s v="27"/>
    <s v="56"/>
    <x v="1"/>
    <s v="2A_MSIL1C_S2_CD_CLS_AC_20230627T222622_TRUE_60HTE_020CC"/>
    <s v="S2A_MSIL1C_GM_20230207T222756_59GMP_66.5CC"/>
  </r>
  <r>
    <x v="0"/>
    <x v="0"/>
    <s v="-42.46, 171.20 | Zoom:12"/>
    <b v="1"/>
    <s v="New Zealand"/>
    <x v="1"/>
    <s v="GM"/>
    <d v="2023-02-07T00:00:00"/>
    <s v="59GNP"/>
    <s v="22:27:51 UTC"/>
    <n v="59.9"/>
    <s v="2500X1253px"/>
    <s v="PNG"/>
    <s v="32m"/>
    <x v="0"/>
    <n v="58.550000000000004"/>
    <n v="60"/>
    <x v="1"/>
    <s v="44964S2A_MSIL1CCDM-MLB-GANGM4496403 Cloudy (40%-90%)"/>
    <n v="0"/>
    <s v="20230207T222751"/>
    <n v="2023"/>
    <s v="02"/>
    <s v="07"/>
    <s v="22"/>
    <s v="27"/>
    <s v="51"/>
    <x v="1"/>
    <s v="2A_MSIL1C_S2_CD_CLS_AC_20230627T222622_TRUE_60HTE_020CC"/>
    <s v="S2A_MSIL1C_GM_20230207T222751_59GNP_59.9CC"/>
  </r>
  <r>
    <x v="0"/>
    <x v="0"/>
    <s v="-42.46, 171.20 | Zoom:12"/>
    <b v="1"/>
    <s v="New Zealand"/>
    <x v="1"/>
    <s v="GM"/>
    <d v="2023-02-05T00:00:00"/>
    <s v="59GMN"/>
    <s v="22:38:06 UTC"/>
    <n v="47.5"/>
    <s v="2500X1253px"/>
    <s v="PNG"/>
    <s v="32m"/>
    <x v="0"/>
    <n v="56.4"/>
    <n v="60"/>
    <x v="1"/>
    <s v="44962S2A_MSIL1CCDM-MLB-GANGM4496203 Cloudy (40%-90%)"/>
    <n v="1"/>
    <s v="20230205T223806"/>
    <n v="2023"/>
    <s v="02"/>
    <s v="05"/>
    <s v="22"/>
    <s v="38"/>
    <s v="06"/>
    <x v="1"/>
    <s v="2A_MSIL1C_S2_CD_CLS_AC_20230627T222622_TRUE_60HTE_020CC"/>
    <s v="S2A_MSIL1C_GM_20230205T223806_59GMN_47.5CC"/>
  </r>
  <r>
    <x v="0"/>
    <x v="0"/>
    <s v="-42.46, 171.20 | Zoom:12"/>
    <b v="1"/>
    <s v="New Zealand"/>
    <x v="1"/>
    <s v="GM"/>
    <d v="2023-02-05T00:00:00"/>
    <s v="59GNN"/>
    <s v="22:38:02 UTC"/>
    <n v="55.9"/>
    <s v="2500X1253px"/>
    <s v="PNG"/>
    <s v="32m"/>
    <x v="0"/>
    <n v="56.4"/>
    <n v="60"/>
    <x v="1"/>
    <s v="44962S2A_MSIL1CCDM-MLB-GANGM4496203 Cloudy (40%-90%)"/>
    <n v="0"/>
    <s v="20230205T223802"/>
    <n v="2023"/>
    <s v="02"/>
    <s v="05"/>
    <s v="22"/>
    <s v="38"/>
    <s v="02"/>
    <x v="1"/>
    <s v="2A_MSIL1C_S2_CD_CLS_AC_20230627T222622_TRUE_60HTE_020CC"/>
    <s v="S2A_MSIL1C_GM_20230205T223802_59GNN_55.9CC"/>
  </r>
  <r>
    <x v="0"/>
    <x v="0"/>
    <s v="-42.46, 171.20 | Zoom:12"/>
    <b v="1"/>
    <s v="New Zealand"/>
    <x v="1"/>
    <s v="GM"/>
    <d v="2023-02-05T00:00:00"/>
    <s v="59GMP"/>
    <s v="22:37:52 UTC"/>
    <n v="45.8"/>
    <s v="2500X1253px"/>
    <s v="PNG"/>
    <s v="32m"/>
    <x v="0"/>
    <n v="56.4"/>
    <n v="60"/>
    <x v="1"/>
    <s v="44962S2A_MSIL1CCDM-MLB-GANGM4496203 Cloudy (40%-90%)"/>
    <n v="0"/>
    <s v="20230205T223752"/>
    <n v="2023"/>
    <s v="02"/>
    <s v="05"/>
    <s v="22"/>
    <s v="37"/>
    <s v="52"/>
    <x v="1"/>
    <s v="2A_MSIL1C_S2_CD_CLS_AC_20230627T222622_TRUE_60HTE_020CC"/>
    <s v="S2A_MSIL1C_GM_20230205T223752_59GMP_45.8CC"/>
  </r>
  <r>
    <x v="0"/>
    <x v="0"/>
    <s v="-42.46, 171.20 | Zoom:12"/>
    <b v="1"/>
    <s v="New Zealand"/>
    <x v="1"/>
    <s v="GM"/>
    <d v="2023-02-05T00:00:00"/>
    <s v="59GNP"/>
    <s v="22:37:47 UTC"/>
    <n v="76.400000000000006"/>
    <s v="2500X1253px"/>
    <s v="PNG"/>
    <s v="32m"/>
    <x v="0"/>
    <n v="56.4"/>
    <n v="60"/>
    <x v="1"/>
    <s v="44962S2A_MSIL1CCDM-MLB-GANGM4496203 Cloudy (40%-90%)"/>
    <n v="0"/>
    <s v="20230205T223747"/>
    <n v="2023"/>
    <s v="02"/>
    <s v="05"/>
    <s v="22"/>
    <s v="37"/>
    <s v="47"/>
    <x v="1"/>
    <s v="2A_MSIL1C_S2_CD_CLS_AC_20230627T222622_TRUE_60HTE_020CC"/>
    <s v="S2A_MSIL1C_GM_20230205T223747_59GNP_76.4CC"/>
  </r>
  <r>
    <x v="0"/>
    <x v="0"/>
    <s v="-42.46, 171.20 | Zoom:12"/>
    <b v="1"/>
    <s v="New Zealand"/>
    <x v="1"/>
    <s v="GM"/>
    <d v="2023-02-02T00:00:00"/>
    <s v="59GMN"/>
    <s v="22:28:09 UTC"/>
    <n v="94"/>
    <s v="2500X1253px"/>
    <s v="PNG"/>
    <s v="32m"/>
    <x v="0"/>
    <n v="71.75"/>
    <n v="80"/>
    <x v="1"/>
    <s v="44959S2A_MSIL1CCDM-MLB-GANGM4495903 Cloudy (40%-90%)"/>
    <n v="1"/>
    <s v="20230202T222809"/>
    <n v="2023"/>
    <s v="02"/>
    <s v="02"/>
    <s v="22"/>
    <s v="28"/>
    <s v="09"/>
    <x v="1"/>
    <s v="2A_MSIL1C_S2_CD_CLS_AC_20230627T222622_TRUE_60HTE_020CC"/>
    <s v="S2A_MSIL1C_GM_20230202T222809_59GMN_94CC"/>
  </r>
  <r>
    <x v="0"/>
    <x v="0"/>
    <s v="-42.46, 171.20 | Zoom:12"/>
    <b v="1"/>
    <s v="New Zealand"/>
    <x v="1"/>
    <s v="GM"/>
    <d v="2023-02-02T00:00:00"/>
    <s v="59GNN"/>
    <s v="22:28:05 UTC"/>
    <n v="56.6"/>
    <s v="2500X1253px"/>
    <s v="PNG"/>
    <s v="32m"/>
    <x v="0"/>
    <n v="71.75"/>
    <n v="80"/>
    <x v="1"/>
    <s v="44959S2A_MSIL1CCDM-MLB-GANGM4495903 Cloudy (40%-90%)"/>
    <n v="0"/>
    <s v="20230202T222805"/>
    <n v="2023"/>
    <s v="02"/>
    <s v="02"/>
    <s v="22"/>
    <s v="28"/>
    <s v="05"/>
    <x v="1"/>
    <s v="2A_MSIL1C_S2_CD_CLS_AC_20230627T222622_TRUE_60HTE_020CC"/>
    <s v="S2A_MSIL1C_GM_20230202T222805_59GNN_56.6CC"/>
  </r>
  <r>
    <x v="0"/>
    <x v="0"/>
    <s v="-42.46, 171.20 | Zoom:12"/>
    <b v="1"/>
    <s v="New Zealand"/>
    <x v="1"/>
    <s v="GM"/>
    <d v="2023-02-02T00:00:00"/>
    <s v="59GMP"/>
    <s v="22:27:57 UTC"/>
    <n v="80.599999999999994"/>
    <s v="2500X1253px"/>
    <s v="PNG"/>
    <s v="32m"/>
    <x v="0"/>
    <n v="71.75"/>
    <n v="80"/>
    <x v="1"/>
    <s v="44959S2A_MSIL1CCDM-MLB-GANGM4495903 Cloudy (40%-90%)"/>
    <n v="0"/>
    <s v="20230202T222757"/>
    <n v="2023"/>
    <s v="02"/>
    <s v="02"/>
    <s v="22"/>
    <s v="27"/>
    <s v="57"/>
    <x v="1"/>
    <s v="2A_MSIL1C_S2_CD_CLS_AC_20230627T222622_TRUE_60HTE_020CC"/>
    <s v="S2A_MSIL1C_GM_20230202T222757_59GMP_80.6CC"/>
  </r>
  <r>
    <x v="0"/>
    <x v="0"/>
    <s v="-42.46, 171.20 | Zoom:12"/>
    <b v="1"/>
    <s v="New Zealand"/>
    <x v="1"/>
    <s v="GM"/>
    <d v="2023-02-02T00:00:00"/>
    <s v="59GNP"/>
    <s v="22:27:51 UTC"/>
    <n v="55.8"/>
    <s v="2500X1253px"/>
    <s v="PNG"/>
    <s v="32m"/>
    <x v="0"/>
    <n v="71.75"/>
    <n v="80"/>
    <x v="1"/>
    <s v="44959S2A_MSIL1CCDM-MLB-GANGM4495903 Cloudy (40%-90%)"/>
    <n v="0"/>
    <s v="20230202T222751"/>
    <n v="2023"/>
    <s v="02"/>
    <s v="02"/>
    <s v="22"/>
    <s v="27"/>
    <s v="51"/>
    <x v="1"/>
    <s v="2A_MSIL1C_S2_CD_CLS_AC_20230627T222622_TRUE_60HTE_020CC"/>
    <s v="S2A_MSIL1C_GM_20230202T222751_59GNP_55.8CC"/>
  </r>
  <r>
    <x v="0"/>
    <x v="0"/>
    <s v="-42.46, 171.20 | Zoom:12"/>
    <b v="1"/>
    <s v="New Zealand"/>
    <x v="1"/>
    <s v="GM"/>
    <d v="2023-01-31T00:00:00"/>
    <s v="59GMN"/>
    <s v="22:38:04 UTC"/>
    <n v="99.6"/>
    <s v="2500X1253px"/>
    <s v="PNG"/>
    <s v="32m"/>
    <x v="0"/>
    <n v="98.175000000000011"/>
    <n v="100"/>
    <x v="2"/>
    <s v="44957S2A_MSIL1CCDM-MLB-GANGM4495704 Overcast (100%)"/>
    <n v="1"/>
    <s v="20230131T223804"/>
    <n v="2023"/>
    <s v="01"/>
    <n v="31"/>
    <s v="22"/>
    <s v="38"/>
    <s v="04"/>
    <x v="1"/>
    <s v="2A_MSIL1C_S2_CD_CLS_AC_20230627T222622_TRUE_60HTE_020CC"/>
    <s v="S2A_MSIL1C_GM_20230131T223804_59GMN_99.6CC"/>
  </r>
  <r>
    <x v="0"/>
    <x v="0"/>
    <s v="-42.46, 171.20 | Zoom:12"/>
    <b v="1"/>
    <s v="New Zealand"/>
    <x v="1"/>
    <s v="GM"/>
    <d v="2023-01-31T00:00:00"/>
    <s v="59GNN"/>
    <s v="22:38:00 UTC"/>
    <n v="93.2"/>
    <s v="2500X1253px"/>
    <s v="PNG"/>
    <s v="32m"/>
    <x v="0"/>
    <n v="98.175000000000011"/>
    <n v="100"/>
    <x v="2"/>
    <s v="44957S2A_MSIL1CCDM-MLB-GANGM4495704 Overcast (100%)"/>
    <n v="0"/>
    <s v="20230131T223800"/>
    <n v="2023"/>
    <s v="01"/>
    <n v="31"/>
    <s v="22"/>
    <s v="38"/>
    <s v="00"/>
    <x v="1"/>
    <s v="2A_MSIL1C_S2_CD_CLS_AC_20230627T222622_TRUE_60HTE_020CC"/>
    <s v="S2A_MSIL1C_GM_20230131T223800_59GNN_93.2CC"/>
  </r>
  <r>
    <x v="0"/>
    <x v="0"/>
    <s v="-42.46, 171.20 | Zoom:12"/>
    <b v="1"/>
    <s v="New Zealand"/>
    <x v="1"/>
    <s v="GM"/>
    <d v="2023-01-31T00:00:00"/>
    <s v="59GMP"/>
    <s v="22:37:50 UTC"/>
    <n v="99.9"/>
    <s v="2500X1253px"/>
    <s v="PNG"/>
    <s v="32m"/>
    <x v="0"/>
    <n v="98.175000000000011"/>
    <n v="100"/>
    <x v="2"/>
    <s v="44957S2A_MSIL1CCDM-MLB-GANGM4495704 Overcast (100%)"/>
    <n v="0"/>
    <s v="20230131T223750"/>
    <n v="2023"/>
    <s v="01"/>
    <n v="31"/>
    <s v="22"/>
    <s v="37"/>
    <s v="50"/>
    <x v="1"/>
    <s v="2A_MSIL1C_S2_CD_CLS_AC_20230627T222622_TRUE_60HTE_020CC"/>
    <s v="S2A_MSIL1C_GM_20230131T223750_59GMP_99.9CC"/>
  </r>
  <r>
    <x v="0"/>
    <x v="0"/>
    <s v="-42.46, 171.20 | Zoom:12"/>
    <b v="1"/>
    <s v="New Zealand"/>
    <x v="1"/>
    <s v="GM"/>
    <d v="2023-01-31T00:00:00"/>
    <s v="59GNP"/>
    <s v="22:37:46 UTC"/>
    <n v="100"/>
    <s v="2500X1253px"/>
    <s v="PNG"/>
    <s v="32m"/>
    <x v="0"/>
    <n v="98.175000000000011"/>
    <n v="100"/>
    <x v="2"/>
    <s v="44957S2A_MSIL1CCDM-MLB-GANGM4495704 Overcast (100%)"/>
    <n v="0"/>
    <s v="20230131T223746"/>
    <n v="2023"/>
    <s v="01"/>
    <n v="31"/>
    <s v="22"/>
    <s v="37"/>
    <s v="46"/>
    <x v="1"/>
    <s v="2A_MSIL1C_S2_CD_CLS_AC_20230627T222622_TRUE_60HTE_020CC"/>
    <s v="S2A_MSIL1C_GM_20230131T223746_59GNP_100CC"/>
  </r>
  <r>
    <x v="0"/>
    <x v="0"/>
    <s v="-42.46, 171.20 | Zoom:12"/>
    <b v="1"/>
    <s v="New Zealand"/>
    <x v="1"/>
    <s v="GM"/>
    <d v="2023-01-28T00:00:00"/>
    <s v="59GMN"/>
    <s v="22:28:08 UTC"/>
    <n v="26.5"/>
    <s v="2500X1253px"/>
    <s v="PNG"/>
    <s v="32m"/>
    <x v="0"/>
    <n v="46.300000000000004"/>
    <n v="50"/>
    <x v="1"/>
    <s v="44954S2A_MSIL1CCDM-MLB-GANGM4495403 Cloudy (40%-90%)"/>
    <n v="1"/>
    <s v="20230128T222808"/>
    <n v="2023"/>
    <s v="01"/>
    <n v="28"/>
    <s v="22"/>
    <s v="28"/>
    <s v="08"/>
    <x v="1"/>
    <s v="2A_MSIL1C_S2_CD_CLS_AC_20230627T222622_TRUE_60HTE_020CC"/>
    <s v="S2A_MSIL1C_GM_20230128T222808_59GMN_26.5CC"/>
  </r>
  <r>
    <x v="0"/>
    <x v="0"/>
    <s v="-42.46, 171.20 | Zoom:12"/>
    <b v="1"/>
    <s v="New Zealand"/>
    <x v="1"/>
    <s v="GM"/>
    <d v="2023-01-28T00:00:00"/>
    <s v="59GNN"/>
    <s v="22:28:04 UTC"/>
    <n v="34.700000000000003"/>
    <s v="2500X1253px"/>
    <s v="PNG"/>
    <s v="32m"/>
    <x v="0"/>
    <n v="46.300000000000004"/>
    <n v="50"/>
    <x v="1"/>
    <s v="44954S2A_MSIL1CCDM-MLB-GANGM4495403 Cloudy (40%-90%)"/>
    <n v="0"/>
    <s v="20230128T222804"/>
    <n v="2023"/>
    <s v="01"/>
    <n v="28"/>
    <s v="22"/>
    <s v="28"/>
    <s v="04"/>
    <x v="1"/>
    <s v="2A_MSIL1C_S2_CD_CLS_AC_20230627T222622_TRUE_60HTE_020CC"/>
    <s v="S2A_MSIL1C_GM_20230128T222804_59GNN_34.7CC"/>
  </r>
  <r>
    <x v="0"/>
    <x v="0"/>
    <s v="-42.46, 171.20 | Zoom:12"/>
    <b v="1"/>
    <s v="New Zealand"/>
    <x v="1"/>
    <s v="GM"/>
    <d v="2023-01-28T00:00:00"/>
    <s v="59GMP"/>
    <s v="22:27:56 UTC"/>
    <n v="49.6"/>
    <s v="2500X1253px"/>
    <s v="PNG"/>
    <s v="32m"/>
    <x v="0"/>
    <n v="46.300000000000004"/>
    <n v="50"/>
    <x v="1"/>
    <s v="44954S2A_MSIL1CCDM-MLB-GANGM4495403 Cloudy (40%-90%)"/>
    <n v="0"/>
    <s v="20230128T222756"/>
    <n v="2023"/>
    <s v="01"/>
    <n v="28"/>
    <s v="22"/>
    <s v="27"/>
    <s v="56"/>
    <x v="1"/>
    <s v="2A_MSIL1C_S2_CD_CLS_AC_20230627T222622_TRUE_60HTE_020CC"/>
    <s v="S2A_MSIL1C_GM_20230128T222756_59GMP_49.6CC"/>
  </r>
  <r>
    <x v="0"/>
    <x v="0"/>
    <s v="-42.46, 171.20 | Zoom:12"/>
    <b v="1"/>
    <s v="New Zealand"/>
    <x v="1"/>
    <s v="GM"/>
    <d v="2023-01-28T00:00:00"/>
    <s v="59GNP"/>
    <s v="22:27:50 UTC"/>
    <n v="74.400000000000006"/>
    <s v="2500X1253px"/>
    <s v="PNG"/>
    <s v="32m"/>
    <x v="0"/>
    <n v="46.300000000000004"/>
    <n v="50"/>
    <x v="1"/>
    <s v="44954S2A_MSIL1CCDM-MLB-GANGM4495403 Cloudy (40%-90%)"/>
    <n v="0"/>
    <s v="20230128T222750"/>
    <n v="2023"/>
    <s v="01"/>
    <n v="28"/>
    <s v="22"/>
    <s v="27"/>
    <s v="50"/>
    <x v="1"/>
    <s v="2A_MSIL1C_S2_CD_CLS_AC_20230627T222622_TRUE_60HTE_020CC"/>
    <s v="S2A_MSIL1C_GM_20230128T222750_59GNP_74.4CC"/>
  </r>
  <r>
    <x v="0"/>
    <x v="0"/>
    <s v="-42.46, 171.20 | Zoom:12"/>
    <b v="1"/>
    <s v="New Zealand"/>
    <x v="1"/>
    <s v="GM"/>
    <d v="2023-01-26T00:00:00"/>
    <s v="59GMN"/>
    <s v="22:38:04 UTC"/>
    <n v="25.2"/>
    <s v="2500X1253px"/>
    <s v="PNG"/>
    <s v="32m"/>
    <x v="0"/>
    <n v="22.625"/>
    <n v="30"/>
    <x v="0"/>
    <s v="44952S2A_MSIL1CCDM-MLB-GANGM4495202 Sunny (10%-30%)"/>
    <n v="1"/>
    <s v="20230126T223804"/>
    <n v="2023"/>
    <s v="01"/>
    <n v="26"/>
    <s v="22"/>
    <s v="38"/>
    <s v="04"/>
    <x v="1"/>
    <s v="2A_MSIL1C_S2_CD_CLS_AC_20230627T222622_TRUE_60HTE_020CC"/>
    <s v="S2A_MSIL1C_GM_20230126T223804_59GMN_25.2CC"/>
  </r>
  <r>
    <x v="0"/>
    <x v="0"/>
    <s v="-42.46, 171.20 | Zoom:12"/>
    <b v="1"/>
    <s v="New Zealand"/>
    <x v="1"/>
    <s v="GM"/>
    <d v="2023-01-26T00:00:00"/>
    <s v="59GNN"/>
    <s v="22:38:01 UTC"/>
    <n v="28.9"/>
    <s v="2500X1253px"/>
    <s v="PNG"/>
    <s v="32m"/>
    <x v="0"/>
    <n v="22.625"/>
    <n v="30"/>
    <x v="0"/>
    <s v="44952S2A_MSIL1CCDM-MLB-GANGM4495202 Sunny (10%-30%)"/>
    <n v="0"/>
    <s v="20230126T223801"/>
    <n v="2023"/>
    <s v="01"/>
    <n v="26"/>
    <s v="22"/>
    <s v="38"/>
    <s v="01"/>
    <x v="1"/>
    <s v="2A_MSIL1C_S2_CD_CLS_AC_20230627T222622_TRUE_60HTE_020CC"/>
    <s v="S2A_MSIL1C_GM_20230126T223801_59GNN_28.9CC"/>
  </r>
  <r>
    <x v="0"/>
    <x v="0"/>
    <s v="-42.46, 171.20 | Zoom:12"/>
    <b v="1"/>
    <s v="New Zealand"/>
    <x v="1"/>
    <s v="GM"/>
    <d v="2023-01-26T00:00:00"/>
    <s v="59GMP"/>
    <s v="22:37:50 UTC"/>
    <n v="1"/>
    <s v="2500X1253px"/>
    <s v="PNG"/>
    <s v="32m"/>
    <x v="0"/>
    <n v="22.625"/>
    <n v="30"/>
    <x v="0"/>
    <s v="44952S2A_MSIL1CCDM-MLB-GANGM4495202 Sunny (10%-30%)"/>
    <n v="0"/>
    <s v="20230126T223750"/>
    <n v="2023"/>
    <s v="01"/>
    <n v="26"/>
    <s v="22"/>
    <s v="37"/>
    <s v="50"/>
    <x v="1"/>
    <s v="2A_MSIL1C_S2_CD_CLS_AC_20230627T222622_TRUE_60HTE_020CC"/>
    <s v="S2A_MSIL1C_GM_20230126T223750_59GMP_1CC"/>
  </r>
  <r>
    <x v="0"/>
    <x v="0"/>
    <s v="-42.46, 171.20 | Zoom:12"/>
    <b v="1"/>
    <s v="New Zealand"/>
    <x v="1"/>
    <s v="GM"/>
    <d v="2023-01-26T00:00:00"/>
    <s v="59GNP"/>
    <s v="22:37:46 UTC"/>
    <n v="35.4"/>
    <s v="2500X1253px"/>
    <s v="PNG"/>
    <s v="32m"/>
    <x v="0"/>
    <n v="22.625"/>
    <n v="30"/>
    <x v="0"/>
    <s v="44952S2A_MSIL1CCDM-MLB-GANGM4495202 Sunny (10%-30%)"/>
    <n v="0"/>
    <s v="20230126T223746"/>
    <n v="2023"/>
    <s v="01"/>
    <n v="26"/>
    <s v="22"/>
    <s v="37"/>
    <s v="46"/>
    <x v="1"/>
    <s v="2A_MSIL1C_S2_CD_CLS_AC_20230627T222622_TRUE_60HTE_020CC"/>
    <s v="S2A_MSIL1C_GM_20230126T223746_59GNP_35.4CC"/>
  </r>
  <r>
    <x v="0"/>
    <x v="0"/>
    <s v="-42.46, 171.20 | Zoom:12"/>
    <b v="1"/>
    <s v="New Zealand"/>
    <x v="1"/>
    <s v="GM"/>
    <d v="2023-01-23T00:00:00"/>
    <s v="59GMN"/>
    <s v="22:28:07 UTC"/>
    <n v="17.600000000000001"/>
    <s v="2500X1253px"/>
    <s v="PNG"/>
    <s v="32m"/>
    <x v="0"/>
    <n v="29.55"/>
    <n v="30"/>
    <x v="0"/>
    <s v="44949S2A_MSIL1CCDM-MLB-GANGM4494902 Sunny (10%-30%)"/>
    <n v="1"/>
    <s v="20230123T222807"/>
    <n v="2023"/>
    <s v="01"/>
    <n v="23"/>
    <s v="22"/>
    <s v="28"/>
    <s v="07"/>
    <x v="1"/>
    <s v="2A_MSIL1C_S2_CD_CLS_AC_20230627T222622_TRUE_60HTE_020CC"/>
    <s v="S2A_MSIL1C_GM_20230123T222807_59GMN_17.6CC"/>
  </r>
  <r>
    <x v="0"/>
    <x v="0"/>
    <s v="-42.46, 171.20 | Zoom:12"/>
    <b v="1"/>
    <s v="New Zealand"/>
    <x v="1"/>
    <s v="GM"/>
    <d v="2023-01-23T00:00:00"/>
    <s v="59GNN"/>
    <s v="22:28:03 UTC"/>
    <n v="49.3"/>
    <s v="2500X1253px"/>
    <s v="PNG"/>
    <s v="32m"/>
    <x v="0"/>
    <n v="29.55"/>
    <n v="30"/>
    <x v="0"/>
    <s v="44949S2A_MSIL1CCDM-MLB-GANGM4494902 Sunny (10%-30%)"/>
    <n v="0"/>
    <s v="20230123T222803"/>
    <n v="2023"/>
    <s v="01"/>
    <n v="23"/>
    <s v="22"/>
    <s v="28"/>
    <s v="03"/>
    <x v="1"/>
    <s v="2A_MSIL1C_S2_CD_CLS_AC_20230627T222622_TRUE_60HTE_020CC"/>
    <s v="S2A_MSIL1C_GM_20230123T222803_59GNN_49.3CC"/>
  </r>
  <r>
    <x v="0"/>
    <x v="0"/>
    <s v="-42.46, 171.20 | Zoom:12"/>
    <b v="1"/>
    <s v="New Zealand"/>
    <x v="1"/>
    <s v="GM"/>
    <d v="2023-01-23T00:00:00"/>
    <s v="59GMP"/>
    <s v="22:27:54 UTC"/>
    <n v="14"/>
    <s v="2500X1253px"/>
    <s v="PNG"/>
    <s v="32m"/>
    <x v="0"/>
    <n v="29.55"/>
    <n v="30"/>
    <x v="0"/>
    <s v="44949S2A_MSIL1CCDM-MLB-GANGM4494902 Sunny (10%-30%)"/>
    <n v="0"/>
    <s v="20230123T222754"/>
    <n v="2023"/>
    <s v="01"/>
    <n v="23"/>
    <s v="22"/>
    <s v="27"/>
    <s v="54"/>
    <x v="1"/>
    <s v="2A_MSIL1C_S2_CD_CLS_AC_20230627T222622_TRUE_60HTE_020CC"/>
    <s v="S2A_MSIL1C_GM_20230123T222754_59GMP_14CC"/>
  </r>
  <r>
    <x v="0"/>
    <x v="0"/>
    <s v="-42.46, 171.20 | Zoom:12"/>
    <b v="1"/>
    <s v="New Zealand"/>
    <x v="1"/>
    <s v="GM"/>
    <d v="2023-01-23T00:00:00"/>
    <s v="59GNP"/>
    <s v="22:27:49 UTC"/>
    <n v="37.299999999999997"/>
    <s v="2500X1253px"/>
    <s v="PNG"/>
    <s v="32m"/>
    <x v="0"/>
    <n v="29.55"/>
    <n v="30"/>
    <x v="0"/>
    <s v="44949S2A_MSIL1CCDM-MLB-GANGM4494902 Sunny (10%-30%)"/>
    <n v="0"/>
    <s v="20230123T222749"/>
    <n v="2023"/>
    <s v="01"/>
    <n v="23"/>
    <s v="22"/>
    <s v="27"/>
    <s v="49"/>
    <x v="1"/>
    <s v="2A_MSIL1C_S2_CD_CLS_AC_20230627T222622_TRUE_60HTE_020CC"/>
    <s v="S2A_MSIL1C_GM_20230123T222749_59GNP_37.3CC"/>
  </r>
  <r>
    <x v="0"/>
    <x v="0"/>
    <s v="-42.46, 171.20 | Zoom:12"/>
    <b v="1"/>
    <s v="New Zealand"/>
    <x v="1"/>
    <s v="GM"/>
    <d v="2023-01-21T00:00:00"/>
    <s v="59GMN"/>
    <s v="22:38:05 UTC"/>
    <n v="65.599999999999994"/>
    <s v="2500X1253px"/>
    <s v="PNG"/>
    <s v="32m"/>
    <x v="0"/>
    <n v="70.025000000000006"/>
    <n v="80"/>
    <x v="1"/>
    <s v="44947S2A_MSIL1CCDM-MLB-GANGM4494703 Cloudy (40%-90%)"/>
    <n v="1"/>
    <s v="20230121T223805"/>
    <n v="2023"/>
    <s v="01"/>
    <n v="21"/>
    <s v="22"/>
    <s v="38"/>
    <s v="05"/>
    <x v="1"/>
    <s v="2A_MSIL1C_S2_CD_CLS_AC_20230627T222622_TRUE_60HTE_020CC"/>
    <s v="S2A_MSIL1C_GM_20230121T223805_59GMN_65.6CC"/>
  </r>
  <r>
    <x v="0"/>
    <x v="0"/>
    <s v="-42.46, 171.20 | Zoom:12"/>
    <b v="1"/>
    <s v="New Zealand"/>
    <x v="1"/>
    <s v="GM"/>
    <d v="2023-01-21T00:00:00"/>
    <s v="59GNN"/>
    <s v="22:38:01 UTC"/>
    <n v="62.5"/>
    <s v="2500X1253px"/>
    <s v="PNG"/>
    <s v="32m"/>
    <x v="0"/>
    <n v="70.025000000000006"/>
    <n v="80"/>
    <x v="1"/>
    <s v="44947S2A_MSIL1CCDM-MLB-GANGM4494703 Cloudy (40%-90%)"/>
    <n v="0"/>
    <s v="20230121T223801"/>
    <n v="2023"/>
    <s v="01"/>
    <n v="21"/>
    <s v="22"/>
    <s v="38"/>
    <s v="01"/>
    <x v="1"/>
    <s v="2A_MSIL1C_S2_CD_CLS_AC_20230627T222622_TRUE_60HTE_020CC"/>
    <s v="S2A_MSIL1C_GM_20230121T223801_59GNN_62.5CC"/>
  </r>
  <r>
    <x v="0"/>
    <x v="0"/>
    <s v="-42.46, 171.20 | Zoom:12"/>
    <b v="1"/>
    <s v="New Zealand"/>
    <x v="1"/>
    <s v="GM"/>
    <d v="2023-01-21T00:00:00"/>
    <s v="59GMP"/>
    <s v="22:37:51 UTC"/>
    <n v="77.2"/>
    <s v="2500X1253px"/>
    <s v="PNG"/>
    <s v="32m"/>
    <x v="0"/>
    <n v="70.025000000000006"/>
    <n v="80"/>
    <x v="1"/>
    <s v="44947S2A_MSIL1CCDM-MLB-GANGM4494703 Cloudy (40%-90%)"/>
    <n v="0"/>
    <s v="20230121T223751"/>
    <n v="2023"/>
    <s v="01"/>
    <n v="21"/>
    <s v="22"/>
    <s v="37"/>
    <s v="51"/>
    <x v="1"/>
    <s v="2A_MSIL1C_S2_CD_CLS_AC_20230627T222622_TRUE_60HTE_020CC"/>
    <s v="S2A_MSIL1C_GM_20230121T223751_59GMP_77.2CC"/>
  </r>
  <r>
    <x v="0"/>
    <x v="0"/>
    <s v="-42.46, 171.20 | Zoom:12"/>
    <b v="1"/>
    <s v="New Zealand"/>
    <x v="1"/>
    <s v="GM"/>
    <d v="2023-01-21T00:00:00"/>
    <s v="59GNP"/>
    <s v="22:37:46 UTC"/>
    <n v="74.8"/>
    <s v="2500X1253px"/>
    <s v="PNG"/>
    <s v="32m"/>
    <x v="0"/>
    <n v="70.025000000000006"/>
    <n v="80"/>
    <x v="1"/>
    <s v="44947S2A_MSIL1CCDM-MLB-GANGM4494703 Cloudy (40%-90%)"/>
    <n v="0"/>
    <s v="20230121T223746"/>
    <n v="2023"/>
    <s v="01"/>
    <n v="21"/>
    <s v="22"/>
    <s v="37"/>
    <s v="46"/>
    <x v="1"/>
    <s v="2A_MSIL1C_S2_CD_CLS_AC_20230627T222622_TRUE_60HTE_020CC"/>
    <s v="S2A_MSIL1C_GM_20230121T223746_59GNP_74.8CC"/>
  </r>
  <r>
    <x v="0"/>
    <x v="0"/>
    <s v="-42.46, 171.20 | Zoom:12"/>
    <b v="1"/>
    <s v="New Zealand"/>
    <x v="1"/>
    <s v="GM"/>
    <d v="2023-01-18T00:00:00"/>
    <s v="59GMN"/>
    <s v="22:28:08 UTC"/>
    <n v="6.8"/>
    <s v="2500X1253px"/>
    <s v="PNG"/>
    <s v="32m"/>
    <x v="0"/>
    <n v="2.5"/>
    <n v="10"/>
    <x v="0"/>
    <s v="44944S2A_MSIL1CCDM-MLB-GANGM4494402 Sunny (10%-30%)"/>
    <n v="1"/>
    <s v="20230118T222808"/>
    <n v="2023"/>
    <s v="01"/>
    <n v="18"/>
    <s v="22"/>
    <s v="28"/>
    <s v="08"/>
    <x v="1"/>
    <s v="2A_MSIL1C_S2_CD_CLS_AC_20230627T222622_TRUE_60HTE_020CC"/>
    <s v="S2A_MSIL1C_GM_20230118T222808_59GMN_6.8CC"/>
  </r>
  <r>
    <x v="0"/>
    <x v="0"/>
    <s v="-42.46, 171.20 | Zoom:12"/>
    <b v="1"/>
    <s v="New Zealand"/>
    <x v="1"/>
    <s v="GM"/>
    <d v="2023-01-18T00:00:00"/>
    <s v="59GNN"/>
    <s v="22:28:04 UTC"/>
    <n v="2.2000000000000002"/>
    <s v="2500X1253px"/>
    <s v="PNG"/>
    <s v="32m"/>
    <x v="0"/>
    <n v="2.5"/>
    <n v="10"/>
    <x v="0"/>
    <s v="44944S2A_MSIL1CCDM-MLB-GANGM4494402 Sunny (10%-30%)"/>
    <n v="0"/>
    <s v="20230118T222804"/>
    <n v="2023"/>
    <s v="01"/>
    <n v="18"/>
    <s v="22"/>
    <s v="28"/>
    <s v="04"/>
    <x v="1"/>
    <s v="2A_MSIL1C_S2_CD_CLS_AC_20230627T222622_TRUE_60HTE_020CC"/>
    <s v="S2A_MSIL1C_GM_20230118T222804_59GNN_2.2CC"/>
  </r>
  <r>
    <x v="0"/>
    <x v="0"/>
    <s v="-42.46, 171.20 | Zoom:12"/>
    <b v="1"/>
    <s v="New Zealand"/>
    <x v="1"/>
    <s v="GM"/>
    <d v="2023-01-18T00:00:00"/>
    <s v="59GMP"/>
    <s v="22:27:56 UTC"/>
    <n v="0"/>
    <s v="2500X1253px"/>
    <s v="PNG"/>
    <s v="32m"/>
    <x v="0"/>
    <n v="2.5"/>
    <n v="10"/>
    <x v="0"/>
    <s v="44944S2A_MSIL1CCDM-MLB-GANGM4494402 Sunny (10%-30%)"/>
    <n v="0"/>
    <s v="20230118T222756"/>
    <n v="2023"/>
    <s v="01"/>
    <n v="18"/>
    <s v="22"/>
    <s v="27"/>
    <s v="56"/>
    <x v="1"/>
    <s v="2A_MSIL1C_S2_CD_CLS_AC_20230627T222622_TRUE_60HTE_020CC"/>
    <s v="S2A_MSIL1C_GM_20230118T222756_59GMP_0CC"/>
  </r>
  <r>
    <x v="0"/>
    <x v="0"/>
    <s v="-42.46, 171.20 | Zoom:12"/>
    <b v="1"/>
    <s v="New Zealand"/>
    <x v="1"/>
    <s v="GM"/>
    <d v="2023-01-18T00:00:00"/>
    <s v="59GNP"/>
    <s v="22:27:50 UTC"/>
    <n v="1"/>
    <s v="2500X1253px"/>
    <s v="PNG"/>
    <s v="32m"/>
    <x v="0"/>
    <n v="2.5"/>
    <n v="10"/>
    <x v="0"/>
    <s v="44944S2A_MSIL1CCDM-MLB-GANGM4494402 Sunny (10%-30%)"/>
    <n v="0"/>
    <s v="20230118T222750"/>
    <n v="2023"/>
    <s v="01"/>
    <n v="18"/>
    <s v="22"/>
    <s v="27"/>
    <s v="50"/>
    <x v="1"/>
    <s v="2A_MSIL1C_S2_CD_CLS_AC_20230627T222622_TRUE_60HTE_020CC"/>
    <s v="S2A_MSIL1C_GM_20230118T222750_59GNP_1CC"/>
  </r>
  <r>
    <x v="0"/>
    <x v="0"/>
    <s v="-42.46, 171.20 | Zoom:12"/>
    <b v="1"/>
    <s v="New Zealand"/>
    <x v="1"/>
    <s v="GM"/>
    <d v="2023-01-16T00:00:00"/>
    <s v="59GMN"/>
    <s v="22:38:03 UTC"/>
    <n v="32.5"/>
    <s v="2500X1253px"/>
    <s v="PNG"/>
    <s v="32m"/>
    <x v="0"/>
    <n v="36.924999999999997"/>
    <n v="40"/>
    <x v="1"/>
    <s v="44942S2A_MSIL1CCDM-MLB-GANGM4494203 Cloudy (40%-90%)"/>
    <n v="1"/>
    <s v="20230116T223803"/>
    <n v="2023"/>
    <s v="01"/>
    <n v="16"/>
    <s v="22"/>
    <s v="38"/>
    <s v="03"/>
    <x v="1"/>
    <s v="2A_MSIL1C_S2_CD_CLS_AC_20230627T222622_TRUE_60HTE_020CC"/>
    <s v="S2A_MSIL1C_GM_20230116T223803_59GMN_32.5CC"/>
  </r>
  <r>
    <x v="0"/>
    <x v="0"/>
    <s v="-42.46, 171.20 | Zoom:12"/>
    <b v="1"/>
    <s v="New Zealand"/>
    <x v="1"/>
    <s v="GM"/>
    <d v="2023-01-16T00:00:00"/>
    <s v="59GNN"/>
    <s v="22:37:59 UTC"/>
    <n v="24.2"/>
    <s v="2500X1253px"/>
    <s v="PNG"/>
    <s v="32m"/>
    <x v="0"/>
    <n v="36.924999999999997"/>
    <n v="40"/>
    <x v="1"/>
    <s v="44942S2A_MSIL1CCDM-MLB-GANGM4494203 Cloudy (40%-90%)"/>
    <n v="0"/>
    <s v="20230116T223759"/>
    <n v="2023"/>
    <s v="01"/>
    <n v="16"/>
    <s v="22"/>
    <s v="37"/>
    <s v="59"/>
    <x v="1"/>
    <s v="2A_MSIL1C_S2_CD_CLS_AC_20230627T222622_TRUE_60HTE_020CC"/>
    <s v="S2A_MSIL1C_GM_20230116T223759_59GNN_24.2CC"/>
  </r>
  <r>
    <x v="0"/>
    <x v="0"/>
    <s v="-42.46, 171.20 | Zoom:12"/>
    <b v="1"/>
    <s v="New Zealand"/>
    <x v="1"/>
    <s v="GM"/>
    <d v="2023-01-16T00:00:00"/>
    <s v="59GMP"/>
    <s v="22:37:49 UTC"/>
    <n v="49.7"/>
    <s v="2500X1253px"/>
    <s v="PNG"/>
    <s v="32m"/>
    <x v="0"/>
    <n v="36.924999999999997"/>
    <n v="40"/>
    <x v="1"/>
    <s v="44942S2A_MSIL1CCDM-MLB-GANGM4494203 Cloudy (40%-90%)"/>
    <n v="0"/>
    <s v="20230116T223749"/>
    <n v="2023"/>
    <s v="01"/>
    <n v="16"/>
    <s v="22"/>
    <s v="37"/>
    <s v="49"/>
    <x v="1"/>
    <s v="2A_MSIL1C_S2_CD_CLS_AC_20230627T222622_TRUE_60HTE_020CC"/>
    <s v="S2A_MSIL1C_GM_20230116T223749_59GMP_49.7CC"/>
  </r>
  <r>
    <x v="0"/>
    <x v="0"/>
    <s v="-42.46, 171.20 | Zoom:12"/>
    <b v="1"/>
    <s v="New Zealand"/>
    <x v="1"/>
    <s v="GM"/>
    <d v="2023-01-16T00:00:00"/>
    <s v="59GNP"/>
    <s v="22:37:44 UTC"/>
    <n v="41.3"/>
    <s v="2500X1253px"/>
    <s v="PNG"/>
    <s v="32m"/>
    <x v="0"/>
    <n v="36.924999999999997"/>
    <n v="40"/>
    <x v="1"/>
    <s v="44942S2A_MSIL1CCDM-MLB-GANGM4494203 Cloudy (40%-90%)"/>
    <n v="0"/>
    <s v="20230116T223744"/>
    <n v="2023"/>
    <s v="01"/>
    <n v="16"/>
    <s v="22"/>
    <s v="37"/>
    <s v="44"/>
    <x v="1"/>
    <s v="2A_MSIL1C_S2_CD_CLS_AC_20230627T222622_TRUE_60HTE_020CC"/>
    <s v="S2A_MSIL1C_GM_20230116T223744_59GNP_41.3CC"/>
  </r>
  <r>
    <x v="0"/>
    <x v="0"/>
    <s v="-42.46, 171.20 | Zoom:12"/>
    <b v="1"/>
    <s v="New Zealand"/>
    <x v="1"/>
    <s v="GM"/>
    <d v="2023-01-13T00:00:00"/>
    <s v="59GMN"/>
    <s v="22:28:08 UTC"/>
    <n v="78.3"/>
    <s v="2500X1253px"/>
    <s v="PNG"/>
    <s v="32m"/>
    <x v="0"/>
    <n v="61.8"/>
    <n v="70"/>
    <x v="1"/>
    <s v="44939S2A_MSIL1CCDM-MLB-GANGM4493903 Cloudy (40%-90%)"/>
    <n v="1"/>
    <s v="20230113T222808"/>
    <n v="2023"/>
    <s v="01"/>
    <n v="13"/>
    <s v="22"/>
    <s v="28"/>
    <s v="08"/>
    <x v="1"/>
    <s v="2A_MSIL1C_S2_CD_CLS_AC_20230627T222622_TRUE_60HTE_020CC"/>
    <s v="S2A_MSIL1C_GM_20230113T222808_59GMN_78.3CC"/>
  </r>
  <r>
    <x v="0"/>
    <x v="0"/>
    <s v="-42.46, 171.20 | Zoom:12"/>
    <b v="1"/>
    <s v="New Zealand"/>
    <x v="1"/>
    <s v="GM"/>
    <d v="2023-01-13T00:00:00"/>
    <s v="59GNN"/>
    <s v="22:28:04 UTC"/>
    <n v="42.3"/>
    <s v="2500X1253px"/>
    <s v="PNG"/>
    <s v="32m"/>
    <x v="0"/>
    <n v="61.8"/>
    <n v="70"/>
    <x v="1"/>
    <s v="44939S2A_MSIL1CCDM-MLB-GANGM4493903 Cloudy (40%-90%)"/>
    <n v="0"/>
    <s v="20230113T222804"/>
    <n v="2023"/>
    <s v="01"/>
    <n v="13"/>
    <s v="22"/>
    <s v="28"/>
    <s v="04"/>
    <x v="1"/>
    <s v="2A_MSIL1C_S2_CD_CLS_AC_20230627T222622_TRUE_60HTE_020CC"/>
    <s v="S2A_MSIL1C_GM_20230113T222804_59GNN_42.3CC"/>
  </r>
  <r>
    <x v="0"/>
    <x v="0"/>
    <s v="-42.46, 171.20 | Zoom:12"/>
    <b v="1"/>
    <s v="New Zealand"/>
    <x v="1"/>
    <s v="GM"/>
    <d v="2023-01-13T00:00:00"/>
    <s v="59GMP"/>
    <s v="22:27:55 UTC"/>
    <n v="71"/>
    <s v="2500X1253px"/>
    <s v="PNG"/>
    <s v="32m"/>
    <x v="0"/>
    <n v="61.8"/>
    <n v="70"/>
    <x v="1"/>
    <s v="44939S2A_MSIL1CCDM-MLB-GANGM4493903 Cloudy (40%-90%)"/>
    <n v="0"/>
    <s v="20230113T222755"/>
    <n v="2023"/>
    <s v="01"/>
    <n v="13"/>
    <s v="22"/>
    <s v="27"/>
    <s v="55"/>
    <x v="1"/>
    <s v="2A_MSIL1C_S2_CD_CLS_AC_20230627T222622_TRUE_60HTE_020CC"/>
    <s v="S2A_MSIL1C_GM_20230113T222755_59GMP_71CC"/>
  </r>
  <r>
    <x v="0"/>
    <x v="0"/>
    <s v="-42.46, 171.20 | Zoom:12"/>
    <b v="1"/>
    <s v="New Zealand"/>
    <x v="1"/>
    <s v="GM"/>
    <d v="2023-01-13T00:00:00"/>
    <s v="59GNP"/>
    <s v="22:27:50 UTC"/>
    <n v="55.6"/>
    <s v="2500X1253px"/>
    <s v="PNG"/>
    <s v="32m"/>
    <x v="0"/>
    <n v="61.8"/>
    <n v="70"/>
    <x v="1"/>
    <s v="44939S2A_MSIL1CCDM-MLB-GANGM4493903 Cloudy (40%-90%)"/>
    <n v="0"/>
    <s v="20230113T222750"/>
    <n v="2023"/>
    <s v="01"/>
    <n v="13"/>
    <s v="22"/>
    <s v="27"/>
    <s v="50"/>
    <x v="1"/>
    <s v="2A_MSIL1C_S2_CD_CLS_AC_20230627T222622_TRUE_60HTE_020CC"/>
    <s v="S2A_MSIL1C_GM_20230113T222750_59GNP_55.6CC"/>
  </r>
  <r>
    <x v="0"/>
    <x v="0"/>
    <s v="-42.46, 171.20 | Zoom:12"/>
    <b v="1"/>
    <s v="New Zealand"/>
    <x v="1"/>
    <s v="GM"/>
    <d v="2023-01-11T00:00:00"/>
    <s v="59GMN"/>
    <s v="22:38:03 UTC"/>
    <n v="11.2"/>
    <s v="2500X1253px"/>
    <s v="PNG"/>
    <s v="32m"/>
    <x v="0"/>
    <n v="16.45"/>
    <n v="20"/>
    <x v="0"/>
    <s v="44937S2A_MSIL1CCDM-MLB-GANGM4493702 Sunny (10%-30%)"/>
    <n v="1"/>
    <s v="20230111T223803"/>
    <n v="2023"/>
    <s v="01"/>
    <n v="11"/>
    <s v="22"/>
    <s v="38"/>
    <s v="03"/>
    <x v="1"/>
    <s v="2A_MSIL1C_S2_CD_CLS_AC_20230627T222622_TRUE_60HTE_020CC"/>
    <s v="S2A_MSIL1C_GM_20230111T223803_59GMN_11.2CC"/>
  </r>
  <r>
    <x v="0"/>
    <x v="0"/>
    <s v="-42.46, 171.20 | Zoom:12"/>
    <b v="1"/>
    <s v="New Zealand"/>
    <x v="1"/>
    <s v="GM"/>
    <d v="2023-01-11T00:00:00"/>
    <s v="59GNN"/>
    <s v="22:37:59 UTC"/>
    <n v="38.299999999999997"/>
    <s v="2500X1253px"/>
    <s v="PNG"/>
    <s v="32m"/>
    <x v="0"/>
    <n v="16.45"/>
    <n v="20"/>
    <x v="0"/>
    <s v="44937S2A_MSIL1CCDM-MLB-GANGM4493702 Sunny (10%-30%)"/>
    <n v="0"/>
    <s v="20230111T223759"/>
    <n v="2023"/>
    <s v="01"/>
    <n v="11"/>
    <s v="22"/>
    <s v="37"/>
    <s v="59"/>
    <x v="1"/>
    <s v="2A_MSIL1C_S2_CD_CLS_AC_20230627T222622_TRUE_60HTE_020CC"/>
    <s v="S2A_MSIL1C_GM_20230111T223759_59GNN_38.3CC"/>
  </r>
  <r>
    <x v="0"/>
    <x v="0"/>
    <s v="-42.46, 171.20 | Zoom:12"/>
    <b v="1"/>
    <s v="New Zealand"/>
    <x v="1"/>
    <s v="GM"/>
    <d v="2023-01-11T00:00:00"/>
    <s v="59GMP"/>
    <s v="22:37:48 UTC"/>
    <n v="6.3"/>
    <s v="2500X1253px"/>
    <s v="PNG"/>
    <s v="32m"/>
    <x v="0"/>
    <n v="16.45"/>
    <n v="20"/>
    <x v="0"/>
    <s v="44937S2A_MSIL1CCDM-MLB-GANGM4493702 Sunny (10%-30%)"/>
    <n v="0"/>
    <s v="20230111T223748"/>
    <n v="2023"/>
    <s v="01"/>
    <n v="11"/>
    <s v="22"/>
    <s v="37"/>
    <s v="48"/>
    <x v="1"/>
    <s v="2A_MSIL1C_S2_CD_CLS_AC_20230627T222622_TRUE_60HTE_020CC"/>
    <s v="S2A_MSIL1C_GM_20230111T223748_59GMP_6.3CC"/>
  </r>
  <r>
    <x v="0"/>
    <x v="0"/>
    <s v="-42.46, 171.20 | Zoom:12"/>
    <b v="1"/>
    <s v="New Zealand"/>
    <x v="1"/>
    <s v="GM"/>
    <d v="2023-01-11T00:00:00"/>
    <s v="59GNP"/>
    <s v="22:37:44 UTC"/>
    <n v="10"/>
    <s v="2500X1253px"/>
    <s v="PNG"/>
    <s v="32m"/>
    <x v="0"/>
    <n v="16.45"/>
    <n v="20"/>
    <x v="0"/>
    <s v="44937S2A_MSIL1CCDM-MLB-GANGM4493702 Sunny (10%-30%)"/>
    <n v="0"/>
    <s v="20230111T223744"/>
    <n v="2023"/>
    <s v="01"/>
    <n v="11"/>
    <s v="22"/>
    <s v="37"/>
    <s v="44"/>
    <x v="1"/>
    <s v="2A_MSIL1C_S2_CD_CLS_AC_20230627T222622_TRUE_60HTE_020CC"/>
    <s v="S2A_MSIL1C_GM_20230111T223744_59GNP_10CC"/>
  </r>
  <r>
    <x v="0"/>
    <x v="0"/>
    <s v="-42.46, 171.20 | Zoom:12"/>
    <b v="1"/>
    <s v="New Zealand"/>
    <x v="1"/>
    <s v="GM"/>
    <d v="2023-01-08T00:00:00"/>
    <s v="59GMN"/>
    <s v="22:28:07 UTC"/>
    <n v="0"/>
    <s v="2500X1253px"/>
    <s v="PNG"/>
    <s v="32m"/>
    <x v="0"/>
    <n v="0"/>
    <n v="0"/>
    <x v="3"/>
    <s v="44934S2A_MSIL1CCDM-MLB-GANGM4493401 Clear (0%)"/>
    <n v="1"/>
    <s v="20230108T222807"/>
    <n v="2023"/>
    <s v="01"/>
    <s v="08"/>
    <s v="22"/>
    <s v="28"/>
    <s v="07"/>
    <x v="1"/>
    <s v="2A_MSIL1C_S2_CD_CLS_AC_20230627T222622_TRUE_60HTE_020CC"/>
    <s v="S2A_MSIL1C_GM_20230108T222807_59GMN_0CC"/>
  </r>
  <r>
    <x v="0"/>
    <x v="0"/>
    <s v="-42.46, 171.20 | Zoom:12"/>
    <b v="1"/>
    <s v="New Zealand"/>
    <x v="1"/>
    <s v="GM"/>
    <d v="2023-01-08T00:00:00"/>
    <s v="59GNN"/>
    <s v="22:28:04 UTC"/>
    <n v="0"/>
    <s v="2500X1253px"/>
    <s v="PNG"/>
    <s v="32m"/>
    <x v="0"/>
    <n v="0"/>
    <n v="0"/>
    <x v="3"/>
    <s v="44934S2A_MSIL1CCDM-MLB-GANGM4493401 Clear (0%)"/>
    <n v="0"/>
    <s v="20230108T222804"/>
    <n v="2023"/>
    <s v="01"/>
    <s v="08"/>
    <s v="22"/>
    <s v="28"/>
    <s v="04"/>
    <x v="1"/>
    <s v="2A_MSIL1C_S2_CD_CLS_AC_20230627T222622_TRUE_60HTE_020CC"/>
    <s v="S2A_MSIL1C_GM_20230108T222804_59GNN_0CC"/>
  </r>
  <r>
    <x v="0"/>
    <x v="0"/>
    <s v="-42.46, 171.20 | Zoom:12"/>
    <b v="1"/>
    <s v="New Zealand"/>
    <x v="1"/>
    <s v="GM"/>
    <d v="2023-01-08T00:00:00"/>
    <s v="59GMP"/>
    <s v="22:27:55 UTC"/>
    <n v="0"/>
    <s v="2500X1253px"/>
    <s v="PNG"/>
    <s v="32m"/>
    <x v="0"/>
    <n v="0"/>
    <n v="0"/>
    <x v="3"/>
    <s v="44934S2A_MSIL1CCDM-MLB-GANGM4493401 Clear (0%)"/>
    <n v="0"/>
    <s v="20230108T222755"/>
    <n v="2023"/>
    <s v="01"/>
    <s v="08"/>
    <s v="22"/>
    <s v="27"/>
    <s v="55"/>
    <x v="1"/>
    <s v="2A_MSIL1C_S2_CD_CLS_AC_20230627T222622_TRUE_60HTE_020CC"/>
    <s v="S2A_MSIL1C_GM_20230108T222755_59GMP_0CC"/>
  </r>
  <r>
    <x v="0"/>
    <x v="0"/>
    <s v="-42.46, 171.20 | Zoom:12"/>
    <b v="1"/>
    <s v="New Zealand"/>
    <x v="1"/>
    <s v="GM"/>
    <d v="2023-01-08T00:00:00"/>
    <s v="59GNP"/>
    <s v="22:27:49 UTC"/>
    <n v="0"/>
    <s v="2500X1253px"/>
    <s v="PNG"/>
    <s v="32m"/>
    <x v="0"/>
    <n v="0"/>
    <n v="0"/>
    <x v="3"/>
    <s v="44934S2A_MSIL1CCDM-MLB-GANGM4493401 Clear (0%)"/>
    <n v="0"/>
    <s v="20230108T222749"/>
    <n v="2023"/>
    <s v="01"/>
    <s v="08"/>
    <s v="22"/>
    <s v="27"/>
    <s v="49"/>
    <x v="1"/>
    <s v="2A_MSIL1C_S2_CD_CLS_AC_20230627T222622_TRUE_60HTE_020CC"/>
    <s v="S2A_MSIL1C_GM_20230108T222749_59GNP_0CC"/>
  </r>
  <r>
    <x v="0"/>
    <x v="0"/>
    <s v="-42.46, 171.20 | Zoom:12"/>
    <b v="1"/>
    <s v="New Zealand"/>
    <x v="1"/>
    <s v="GM"/>
    <d v="2023-01-06T00:00:00"/>
    <s v="59GMN"/>
    <s v="22:38:06 UTC"/>
    <n v="92.8"/>
    <s v="2500X1253px"/>
    <s v="PNG"/>
    <s v="32m"/>
    <x v="0"/>
    <n v="92.024999999999991"/>
    <n v="100"/>
    <x v="2"/>
    <s v="44932S2A_MSIL1CCDM-MLB-GANGM4493204 Overcast (100%)"/>
    <n v="1"/>
    <s v="20230106T223806"/>
    <n v="2023"/>
    <s v="01"/>
    <s v="06"/>
    <s v="22"/>
    <s v="38"/>
    <s v="06"/>
    <x v="1"/>
    <s v="2A_MSIL1C_S2_CD_CLS_AC_20230627T222622_TRUE_60HTE_020CC"/>
    <s v="S2A_MSIL1C_GM_20230106T223806_59GMN_92.8CC"/>
  </r>
  <r>
    <x v="0"/>
    <x v="0"/>
    <s v="-42.46, 171.20 | Zoom:12"/>
    <b v="1"/>
    <s v="New Zealand"/>
    <x v="1"/>
    <s v="GM"/>
    <d v="2023-01-06T00:00:00"/>
    <s v="59GNN"/>
    <s v="22:38:02 UTC"/>
    <n v="80.7"/>
    <s v="2500X1253px"/>
    <s v="PNG"/>
    <s v="32m"/>
    <x v="0"/>
    <n v="92.024999999999991"/>
    <n v="100"/>
    <x v="2"/>
    <s v="44932S2A_MSIL1CCDM-MLB-GANGM4493204 Overcast (100%)"/>
    <n v="0"/>
    <s v="20230106T223802"/>
    <n v="2023"/>
    <s v="01"/>
    <s v="06"/>
    <s v="22"/>
    <s v="38"/>
    <s v="02"/>
    <x v="1"/>
    <s v="2A_MSIL1C_S2_CD_CLS_AC_20230627T222622_TRUE_60HTE_020CC"/>
    <s v="S2A_MSIL1C_GM_20230106T223802_59GNN_80.7CC"/>
  </r>
  <r>
    <x v="0"/>
    <x v="0"/>
    <s v="-42.46, 171.20 | Zoom:12"/>
    <b v="1"/>
    <s v="New Zealand"/>
    <x v="1"/>
    <s v="GM"/>
    <d v="2023-01-06T00:00:00"/>
    <s v="59GMP"/>
    <s v="22:37:51 UTC"/>
    <n v="96.9"/>
    <s v="2500X1253px"/>
    <s v="PNG"/>
    <s v="32m"/>
    <x v="0"/>
    <n v="92.024999999999991"/>
    <n v="100"/>
    <x v="2"/>
    <s v="44932S2A_MSIL1CCDM-MLB-GANGM4493204 Overcast (100%)"/>
    <n v="0"/>
    <s v="20230106T223751"/>
    <n v="2023"/>
    <s v="01"/>
    <s v="06"/>
    <s v="22"/>
    <s v="37"/>
    <s v="51"/>
    <x v="1"/>
    <s v="2A_MSIL1C_S2_CD_CLS_AC_20230627T222622_TRUE_60HTE_020CC"/>
    <s v="S2A_MSIL1C_GM_20230106T223751_59GMP_96.9CC"/>
  </r>
  <r>
    <x v="0"/>
    <x v="0"/>
    <s v="-42.46, 171.20 | Zoom:12"/>
    <b v="1"/>
    <s v="New Zealand"/>
    <x v="1"/>
    <s v="GM"/>
    <d v="2023-01-06T00:00:00"/>
    <s v="59GNP"/>
    <s v="22:37:47 UTC"/>
    <n v="97.7"/>
    <s v="2500X1253px"/>
    <s v="PNG"/>
    <s v="32m"/>
    <x v="0"/>
    <n v="92.024999999999991"/>
    <n v="100"/>
    <x v="2"/>
    <s v="44932S2A_MSIL1CCDM-MLB-GANGM4493204 Overcast (100%)"/>
    <n v="0"/>
    <s v="20230106T223747"/>
    <n v="2023"/>
    <s v="01"/>
    <s v="06"/>
    <s v="22"/>
    <s v="37"/>
    <s v="47"/>
    <x v="1"/>
    <s v="2A_MSIL1C_S2_CD_CLS_AC_20230627T222622_TRUE_60HTE_020CC"/>
    <s v="S2A_MSIL1C_GM_20230106T223747_59GNP_97.7CC"/>
  </r>
  <r>
    <x v="0"/>
    <x v="0"/>
    <s v="-42.46, 171.20 | Zoom:12"/>
    <b v="1"/>
    <s v="New Zealand"/>
    <x v="1"/>
    <s v="GM"/>
    <d v="2023-01-03T00:00:00"/>
    <s v="59GMN"/>
    <s v="22:28:09 UTC"/>
    <n v="86.5"/>
    <s v="2500X1253px"/>
    <s v="PNG"/>
    <s v="32m"/>
    <x v="0"/>
    <n v="88.275000000000006"/>
    <n v="90"/>
    <x v="1"/>
    <s v="44929S2A_MSIL1CCDM-MLB-GANGM4492903 Cloudy (40%-90%)"/>
    <n v="1"/>
    <s v="20230103T222809"/>
    <n v="2023"/>
    <s v="01"/>
    <s v="03"/>
    <s v="22"/>
    <s v="28"/>
    <s v="09"/>
    <x v="1"/>
    <s v="2A_MSIL1C_S2_CD_CLS_AC_20230627T222622_TRUE_60HTE_020CC"/>
    <s v="S2A_MSIL1C_GM_20230103T222809_59GMN_86.5CC"/>
  </r>
  <r>
    <x v="0"/>
    <x v="0"/>
    <s v="-42.46, 171.20 | Zoom:12"/>
    <b v="1"/>
    <s v="New Zealand"/>
    <x v="1"/>
    <s v="GM"/>
    <d v="2023-01-03T00:00:00"/>
    <s v="59GNN"/>
    <s v="22:28:06 UTC"/>
    <n v="69.5"/>
    <s v="2500X1253px"/>
    <s v="PNG"/>
    <s v="32m"/>
    <x v="0"/>
    <n v="88.275000000000006"/>
    <n v="90"/>
    <x v="1"/>
    <s v="44929S2A_MSIL1CCDM-MLB-GANGM4492903 Cloudy (40%-90%)"/>
    <n v="0"/>
    <s v="20230103T222806"/>
    <n v="2023"/>
    <s v="01"/>
    <s v="03"/>
    <s v="22"/>
    <s v="28"/>
    <s v="06"/>
    <x v="1"/>
    <s v="2A_MSIL1C_S2_CD_CLS_AC_20230627T222622_TRUE_60HTE_020CC"/>
    <s v="S2A_MSIL1C_GM_20230103T222806_59GNN_69.5CC"/>
  </r>
  <r>
    <x v="0"/>
    <x v="0"/>
    <s v="-42.46, 171.20 | Zoom:12"/>
    <b v="1"/>
    <s v="New Zealand"/>
    <x v="1"/>
    <s v="GM"/>
    <d v="2023-01-03T00:00:00"/>
    <s v="59GMP"/>
    <s v="22:27:57 UTC"/>
    <n v="99.8"/>
    <s v="2500X1253px"/>
    <s v="PNG"/>
    <s v="32m"/>
    <x v="0"/>
    <n v="88.275000000000006"/>
    <n v="90"/>
    <x v="1"/>
    <s v="44929S2A_MSIL1CCDM-MLB-GANGM4492903 Cloudy (40%-90%)"/>
    <n v="0"/>
    <s v="20230103T222757"/>
    <n v="2023"/>
    <s v="01"/>
    <s v="03"/>
    <s v="22"/>
    <s v="27"/>
    <s v="57"/>
    <x v="1"/>
    <s v="2A_MSIL1C_S2_CD_CLS_AC_20230627T222622_TRUE_60HTE_020CC"/>
    <s v="S2A_MSIL1C_GM_20230103T222757_59GMP_99.8CC"/>
  </r>
  <r>
    <x v="0"/>
    <x v="0"/>
    <s v="-42.46, 171.20 | Zoom:12"/>
    <b v="1"/>
    <s v="New Zealand"/>
    <x v="1"/>
    <s v="GM"/>
    <d v="2023-01-03T00:00:00"/>
    <s v="59GNP"/>
    <s v="22:27:51 UTC"/>
    <n v="97.3"/>
    <s v="2500X1253px"/>
    <s v="PNG"/>
    <s v="32m"/>
    <x v="0"/>
    <n v="88.275000000000006"/>
    <n v="90"/>
    <x v="1"/>
    <s v="44929S2A_MSIL1CCDM-MLB-GANGM4492903 Cloudy (40%-90%)"/>
    <n v="0"/>
    <s v="20230103T222751"/>
    <n v="2023"/>
    <s v="01"/>
    <s v="03"/>
    <s v="22"/>
    <s v="27"/>
    <s v="51"/>
    <x v="1"/>
    <s v="2A_MSIL1C_S2_CD_CLS_AC_20230627T222622_TRUE_60HTE_020CC"/>
    <s v="S2A_MSIL1C_GM_20230103T222751_59GNP_97.3CC"/>
  </r>
  <r>
    <x v="0"/>
    <x v="0"/>
    <s v="-42.46, 171.20 | Zoom:12"/>
    <b v="1"/>
    <s v="New Zealand"/>
    <x v="1"/>
    <s v="GM"/>
    <d v="2023-01-01T00:00:00"/>
    <s v="59GMN"/>
    <s v="22:38:06 UTC"/>
    <n v="50.3"/>
    <s v="2500X1253px"/>
    <s v="PNG"/>
    <s v="32m"/>
    <x v="0"/>
    <n v="49.6"/>
    <n v="50"/>
    <x v="1"/>
    <s v="44927S2A_MSIL1CCDM-MLB-GANGM4492703 Cloudy (40%-90%)"/>
    <n v="1"/>
    <s v="20230101T223806"/>
    <n v="2023"/>
    <s v="01"/>
    <s v="01"/>
    <s v="22"/>
    <s v="38"/>
    <s v="06"/>
    <x v="1"/>
    <s v="2A_MSIL1C_S2_CD_CLS_AC_20230627T222622_TRUE_60HTE_020CC"/>
    <s v="S2A_MSIL1C_GM_20230101T223806_59GMN_50.3CC"/>
  </r>
  <r>
    <x v="0"/>
    <x v="0"/>
    <s v="-42.46, 171.20 | Zoom:12"/>
    <b v="1"/>
    <s v="New Zealand"/>
    <x v="1"/>
    <s v="GM"/>
    <d v="2023-01-01T00:00:00"/>
    <s v="59GNN"/>
    <s v="22:38:02 UTC"/>
    <n v="31"/>
    <s v="2500X1253px"/>
    <s v="PNG"/>
    <s v="32m"/>
    <x v="0"/>
    <n v="49.6"/>
    <n v="50"/>
    <x v="1"/>
    <s v="44927S2A_MSIL1CCDM-MLB-GANGM4492703 Cloudy (40%-90%)"/>
    <n v="0"/>
    <s v="20230101T223802"/>
    <n v="2023"/>
    <s v="01"/>
    <s v="01"/>
    <s v="22"/>
    <s v="38"/>
    <s v="02"/>
    <x v="1"/>
    <s v="2A_MSIL1C_S2_CD_CLS_AC_20230627T222622_TRUE_60HTE_020CC"/>
    <s v="S2A_MSIL1C_GM_20230101T223802_59GNN_31CC"/>
  </r>
  <r>
    <x v="0"/>
    <x v="0"/>
    <s v="-42.46, 171.20 | Zoom:12"/>
    <b v="1"/>
    <s v="New Zealand"/>
    <x v="1"/>
    <s v="GM"/>
    <d v="2023-01-01T00:00:00"/>
    <s v="59GMP"/>
    <s v="22:37:51 UTC"/>
    <n v="62"/>
    <s v="2500X1253px"/>
    <s v="PNG"/>
    <s v="32m"/>
    <x v="0"/>
    <n v="49.6"/>
    <n v="50"/>
    <x v="1"/>
    <s v="44927S2A_MSIL1CCDM-MLB-GANGM4492703 Cloudy (40%-90%)"/>
    <n v="0"/>
    <s v="20230101T223751"/>
    <n v="2023"/>
    <s v="01"/>
    <s v="01"/>
    <s v="22"/>
    <s v="37"/>
    <s v="51"/>
    <x v="1"/>
    <s v="2A_MSIL1C_S2_CD_CLS_AC_20230627T222622_TRUE_60HTE_020CC"/>
    <s v="S2A_MSIL1C_GM_20230101T223751_59GMP_62CC"/>
  </r>
  <r>
    <x v="0"/>
    <x v="0"/>
    <s v="-42.46, 171.20 | Zoom:12"/>
    <b v="1"/>
    <s v="New Zealand"/>
    <x v="1"/>
    <s v="GM"/>
    <d v="2023-01-01T00:00:00"/>
    <s v="59GNP"/>
    <s v="22:37:47 UTC"/>
    <n v="55.1"/>
    <s v="2500X1253px"/>
    <s v="PNG"/>
    <s v="32m"/>
    <x v="0"/>
    <n v="49.6"/>
    <n v="50"/>
    <x v="1"/>
    <s v="44927S2A_MSIL1CCDM-MLB-GANGM4492703 Cloudy (40%-90%)"/>
    <n v="0"/>
    <s v="20230101T223747"/>
    <n v="2023"/>
    <s v="01"/>
    <s v="01"/>
    <s v="22"/>
    <s v="37"/>
    <s v="47"/>
    <x v="1"/>
    <s v="2A_MSIL1C_S2_CD_CLS_AC_20230627T222622_TRUE_60HTE_020CC"/>
    <s v="S2A_MSIL1C_GM_20230101T223747_59GNP_55.1CC"/>
  </r>
  <r>
    <x v="0"/>
    <x v="0"/>
    <s v="-42.46, 171.20 | Zoom:12"/>
    <b v="1"/>
    <s v="New Zealand"/>
    <x v="1"/>
    <s v="GM"/>
    <d v="2022-12-29T00:00:00"/>
    <s v="59GMN"/>
    <s v="22:28:10 UTC"/>
    <n v="84.8"/>
    <s v="2500X1253px"/>
    <s v="PNG"/>
    <s v="32m"/>
    <x v="1"/>
    <n v="76.800000000000011"/>
    <n v="80"/>
    <x v="1"/>
    <s v="44924S2A_MSIL1CCDM-MLB-GANGM4492403 Cloudy (40%-90%)"/>
    <n v="1"/>
    <s v="20221229T222810"/>
    <n v="2022"/>
    <n v="12"/>
    <n v="29"/>
    <s v="22"/>
    <s v="28"/>
    <s v="10"/>
    <x v="1"/>
    <s v="2A_MSIL1C_S2_CD_CLS_AC_20230627T222622_TRUE_60HTE_020CC"/>
    <s v="S2A_MSIL1C_GM_20221229T222810_59GMN_84.8CC"/>
  </r>
  <r>
    <x v="0"/>
    <x v="0"/>
    <s v="-42.46, 171.20 | Zoom:12"/>
    <b v="1"/>
    <s v="New Zealand"/>
    <x v="1"/>
    <s v="GM"/>
    <d v="2022-12-29T00:00:00"/>
    <s v="59GNN"/>
    <s v="22:28:06 UTC"/>
    <n v="96.5"/>
    <s v="2500X1253px"/>
    <s v="PNG"/>
    <s v="32m"/>
    <x v="1"/>
    <n v="76.800000000000011"/>
    <n v="80"/>
    <x v="1"/>
    <s v="44924S2A_MSIL1CCDM-MLB-GANGM4492403 Cloudy (40%-90%)"/>
    <n v="0"/>
    <s v="20221229T222806"/>
    <n v="2022"/>
    <n v="12"/>
    <n v="29"/>
    <s v="22"/>
    <s v="28"/>
    <s v="06"/>
    <x v="1"/>
    <s v="2A_MSIL1C_S2_CD_CLS_AC_20230627T222622_TRUE_60HTE_020CC"/>
    <s v="S2A_MSIL1C_GM_20221229T222806_59GNN_96.5CC"/>
  </r>
  <r>
    <x v="0"/>
    <x v="0"/>
    <s v="-42.46, 171.20 | Zoom:12"/>
    <b v="1"/>
    <s v="New Zealand"/>
    <x v="1"/>
    <s v="GM"/>
    <d v="2022-12-29T00:00:00"/>
    <s v="59GMP"/>
    <s v="22:27:57 UTC"/>
    <n v="43"/>
    <s v="2500X1253px"/>
    <s v="PNG"/>
    <s v="32m"/>
    <x v="1"/>
    <n v="76.800000000000011"/>
    <n v="80"/>
    <x v="1"/>
    <s v="44924S2A_MSIL1CCDM-MLB-GANGM4492403 Cloudy (40%-90%)"/>
    <n v="0"/>
    <s v="20221229T222757"/>
    <n v="2022"/>
    <n v="12"/>
    <n v="29"/>
    <s v="22"/>
    <s v="27"/>
    <s v="57"/>
    <x v="1"/>
    <s v="2A_MSIL1C_S2_CD_CLS_AC_20230627T222622_TRUE_60HTE_020CC"/>
    <s v="S2A_MSIL1C_GM_20221229T222757_59GMP_43CC"/>
  </r>
  <r>
    <x v="0"/>
    <x v="0"/>
    <s v="-42.46, 171.20 | Zoom:12"/>
    <b v="1"/>
    <s v="New Zealand"/>
    <x v="1"/>
    <s v="GM"/>
    <d v="2022-12-29T00:00:00"/>
    <s v="59GNP"/>
    <s v="22:27:52 UTC"/>
    <n v="82.9"/>
    <s v="2500X1253px"/>
    <s v="PNG"/>
    <s v="32m"/>
    <x v="1"/>
    <n v="76.800000000000011"/>
    <n v="80"/>
    <x v="1"/>
    <s v="44924S2A_MSIL1CCDM-MLB-GANGM4492403 Cloudy (40%-90%)"/>
    <n v="0"/>
    <s v="20221229T222752"/>
    <n v="2022"/>
    <n v="12"/>
    <n v="29"/>
    <s v="22"/>
    <s v="27"/>
    <s v="52"/>
    <x v="1"/>
    <s v="2A_MSIL1C_S2_CD_CLS_AC_20230627T222622_TRUE_60HTE_020CC"/>
    <s v="S2A_MSIL1C_GM_20221229T222752_59GNP_82.9CC"/>
  </r>
  <r>
    <x v="0"/>
    <x v="0"/>
    <s v="-42.46, 171.20 | Zoom:12"/>
    <b v="1"/>
    <s v="New Zealand"/>
    <x v="1"/>
    <s v="GM"/>
    <d v="2022-12-27T00:00:00"/>
    <s v="59GMN"/>
    <s v="22:38:06 UTC"/>
    <n v="6.8"/>
    <s v="2500X1253px"/>
    <s v="PNG"/>
    <s v="32m"/>
    <x v="1"/>
    <n v="7.5249999999999995"/>
    <n v="10"/>
    <x v="0"/>
    <s v="44922S2A_MSIL1CCDM-MLB-GANGM4492202 Sunny (10%-30%)"/>
    <n v="1"/>
    <s v="20221227T223806"/>
    <n v="2022"/>
    <n v="12"/>
    <n v="27"/>
    <s v="22"/>
    <s v="38"/>
    <s v="06"/>
    <x v="1"/>
    <s v="2A_MSIL1C_S2_CD_CLS_AC_20230627T222622_TRUE_60HTE_020CC"/>
    <s v="S2A_MSIL1C_GM_20221227T223806_59GMN_6.8CC"/>
  </r>
  <r>
    <x v="0"/>
    <x v="0"/>
    <s v="-42.46, 171.20 | Zoom:12"/>
    <b v="1"/>
    <s v="New Zealand"/>
    <x v="1"/>
    <s v="GM"/>
    <d v="2022-12-27T00:00:00"/>
    <s v="59GNN"/>
    <s v="22:38:02 UTC"/>
    <n v="10.6"/>
    <s v="2500X1253px"/>
    <s v="PNG"/>
    <s v="32m"/>
    <x v="1"/>
    <n v="7.5249999999999995"/>
    <n v="10"/>
    <x v="0"/>
    <s v="44922S2A_MSIL1CCDM-MLB-GANGM4492202 Sunny (10%-30%)"/>
    <n v="0"/>
    <s v="20221227T223802"/>
    <n v="2022"/>
    <n v="12"/>
    <n v="27"/>
    <s v="22"/>
    <s v="38"/>
    <s v="02"/>
    <x v="1"/>
    <s v="2A_MSIL1C_S2_CD_CLS_AC_20230627T222622_TRUE_60HTE_020CC"/>
    <s v="S2A_MSIL1C_GM_20221227T223802_59GNN_10.6CC"/>
  </r>
  <r>
    <x v="0"/>
    <x v="0"/>
    <s v="-42.46, 171.20 | Zoom:12"/>
    <b v="1"/>
    <s v="New Zealand"/>
    <x v="1"/>
    <s v="GM"/>
    <d v="2022-12-27T00:00:00"/>
    <s v="59GMP"/>
    <s v="22:37:51 UTC"/>
    <n v="0"/>
    <s v="2500X1253px"/>
    <s v="PNG"/>
    <s v="32m"/>
    <x v="1"/>
    <n v="7.5249999999999995"/>
    <n v="10"/>
    <x v="0"/>
    <s v="44922S2A_MSIL1CCDM-MLB-GANGM4492202 Sunny (10%-30%)"/>
    <n v="0"/>
    <s v="20221227T223751"/>
    <n v="2022"/>
    <n v="12"/>
    <n v="27"/>
    <s v="22"/>
    <s v="37"/>
    <s v="51"/>
    <x v="1"/>
    <s v="2A_MSIL1C_S2_CD_CLS_AC_20230627T222622_TRUE_60HTE_020CC"/>
    <s v="S2A_MSIL1C_GM_20221227T223751_59GMP_0CC"/>
  </r>
  <r>
    <x v="0"/>
    <x v="0"/>
    <s v="-42.46, 171.20 | Zoom:12"/>
    <b v="1"/>
    <s v="New Zealand"/>
    <x v="1"/>
    <s v="GM"/>
    <d v="2022-12-27T00:00:00"/>
    <s v="59GNP"/>
    <s v="22:37:47 UTC"/>
    <n v="12.7"/>
    <s v="2500X1253px"/>
    <s v="PNG"/>
    <s v="32m"/>
    <x v="1"/>
    <n v="7.5249999999999995"/>
    <n v="10"/>
    <x v="0"/>
    <s v="44922S2A_MSIL1CCDM-MLB-GANGM4492202 Sunny (10%-30%)"/>
    <n v="0"/>
    <s v="20221227T223747"/>
    <n v="2022"/>
    <n v="12"/>
    <n v="27"/>
    <s v="22"/>
    <s v="37"/>
    <s v="47"/>
    <x v="1"/>
    <s v="2A_MSIL1C_S2_CD_CLS_AC_20230627T222622_TRUE_60HTE_020CC"/>
    <s v="S2A_MSIL1C_GM_20221227T223747_59GNP_12.7CC"/>
  </r>
  <r>
    <x v="0"/>
    <x v="0"/>
    <s v="-42.46, 171.20 | Zoom:12"/>
    <b v="1"/>
    <s v="New Zealand"/>
    <x v="1"/>
    <s v="GM"/>
    <d v="2022-12-24T00:00:00"/>
    <s v="59GMN"/>
    <s v="22:28:08 UTC"/>
    <n v="96.4"/>
    <s v="2500X1253px"/>
    <s v="PNG"/>
    <s v="32m"/>
    <x v="1"/>
    <n v="81.575000000000017"/>
    <n v="90"/>
    <x v="1"/>
    <s v="44919S2A_MSIL1CCDM-MLB-GANGM4491903 Cloudy (40%-90%)"/>
    <n v="1"/>
    <s v="20221224T222808"/>
    <n v="2022"/>
    <n v="12"/>
    <n v="24"/>
    <s v="22"/>
    <s v="28"/>
    <s v="08"/>
    <x v="1"/>
    <s v="2A_MSIL1C_S2_CD_CLS_AC_20230627T222622_TRUE_60HTE_020CC"/>
    <s v="S2A_MSIL1C_GM_20221224T222808_59GMN_96.4CC"/>
  </r>
  <r>
    <x v="0"/>
    <x v="0"/>
    <s v="-42.46, 171.20 | Zoom:12"/>
    <b v="1"/>
    <s v="New Zealand"/>
    <x v="1"/>
    <s v="GM"/>
    <d v="2022-12-24T00:00:00"/>
    <s v="59GNN"/>
    <s v="22:28:05 UTC"/>
    <n v="68.7"/>
    <s v="2500X1253px"/>
    <s v="PNG"/>
    <s v="32m"/>
    <x v="1"/>
    <n v="81.575000000000017"/>
    <n v="90"/>
    <x v="1"/>
    <s v="44919S2A_MSIL1CCDM-MLB-GANGM4491903 Cloudy (40%-90%)"/>
    <n v="0"/>
    <s v="20221224T222805"/>
    <n v="2022"/>
    <n v="12"/>
    <n v="24"/>
    <s v="22"/>
    <s v="28"/>
    <s v="05"/>
    <x v="1"/>
    <s v="2A_MSIL1C_S2_CD_CLS_AC_20230627T222622_TRUE_60HTE_020CC"/>
    <s v="S2A_MSIL1C_GM_20221224T222805_59GNN_68.7CC"/>
  </r>
  <r>
    <x v="0"/>
    <x v="0"/>
    <s v="-42.46, 171.20 | Zoom:12"/>
    <b v="1"/>
    <s v="New Zealand"/>
    <x v="1"/>
    <s v="GM"/>
    <d v="2022-12-24T00:00:00"/>
    <s v="59GMP"/>
    <s v="22:27:56 UTC"/>
    <n v="99.1"/>
    <s v="2500X1253px"/>
    <s v="PNG"/>
    <s v="32m"/>
    <x v="1"/>
    <n v="81.575000000000017"/>
    <n v="90"/>
    <x v="1"/>
    <s v="44919S2A_MSIL1CCDM-MLB-GANGM4491903 Cloudy (40%-90%)"/>
    <n v="0"/>
    <s v="20221224T222756"/>
    <n v="2022"/>
    <n v="12"/>
    <n v="24"/>
    <s v="22"/>
    <s v="27"/>
    <s v="56"/>
    <x v="1"/>
    <s v="2A_MSIL1C_S2_CD_CLS_AC_20230627T222622_TRUE_60HTE_020CC"/>
    <s v="S2A_MSIL1C_GM_20221224T222756_59GMP_99.1CC"/>
  </r>
  <r>
    <x v="0"/>
    <x v="0"/>
    <s v="-42.46, 171.20 | Zoom:12"/>
    <b v="1"/>
    <s v="New Zealand"/>
    <x v="1"/>
    <s v="GM"/>
    <d v="2022-12-24T00:00:00"/>
    <s v="59GNP"/>
    <s v="22:27:51 UTC"/>
    <n v="62.1"/>
    <s v="2500X1253px"/>
    <s v="PNG"/>
    <s v="32m"/>
    <x v="1"/>
    <n v="81.575000000000017"/>
    <n v="90"/>
    <x v="1"/>
    <s v="44919S2A_MSIL1CCDM-MLB-GANGM4491903 Cloudy (40%-90%)"/>
    <n v="0"/>
    <s v="20221224T222751"/>
    <n v="2022"/>
    <n v="12"/>
    <n v="24"/>
    <s v="22"/>
    <s v="27"/>
    <s v="51"/>
    <x v="1"/>
    <s v="2A_MSIL1C_S2_CD_CLS_AC_20230627T222622_TRUE_60HTE_020CC"/>
    <s v="S2A_MSIL1C_GM_20221224T222751_59GNP_62.1CC"/>
  </r>
  <r>
    <x v="0"/>
    <x v="0"/>
    <s v="-42.46, 171.20 | Zoom:12"/>
    <b v="1"/>
    <s v="New Zealand"/>
    <x v="1"/>
    <s v="GM"/>
    <d v="2022-12-22T00:00:00"/>
    <s v="59GMN"/>
    <s v="22:38:06 UTC"/>
    <n v="32.5"/>
    <s v="2500X1253px"/>
    <s v="PNG"/>
    <s v="32m"/>
    <x v="1"/>
    <n v="61.100000000000009"/>
    <n v="70"/>
    <x v="1"/>
    <s v="44917S2A_MSIL1CCDM-MLB-GANGM4491703 Cloudy (40%-90%)"/>
    <n v="1"/>
    <s v="20221222T223806"/>
    <n v="2022"/>
    <n v="12"/>
    <n v="22"/>
    <s v="22"/>
    <s v="38"/>
    <s v="06"/>
    <x v="1"/>
    <s v="2A_MSIL1C_S2_CD_CLS_AC_20230627T222622_TRUE_60HTE_020CC"/>
    <s v="S2A_MSIL1C_GM_20221222T223806_59GMN_32.5CC"/>
  </r>
  <r>
    <x v="0"/>
    <x v="0"/>
    <s v="-42.46, 171.20 | Zoom:12"/>
    <b v="1"/>
    <s v="New Zealand"/>
    <x v="1"/>
    <s v="GM"/>
    <d v="2022-12-22T00:00:00"/>
    <s v="59GNN"/>
    <s v="22:38:02 UTC"/>
    <n v="99.3"/>
    <s v="2500X1253px"/>
    <s v="PNG"/>
    <s v="32m"/>
    <x v="1"/>
    <n v="61.100000000000009"/>
    <n v="70"/>
    <x v="1"/>
    <s v="44917S2A_MSIL1CCDM-MLB-GANGM4491703 Cloudy (40%-90%)"/>
    <n v="0"/>
    <s v="20221222T223802"/>
    <n v="2022"/>
    <n v="12"/>
    <n v="22"/>
    <s v="22"/>
    <s v="38"/>
    <s v="02"/>
    <x v="1"/>
    <s v="2A_MSIL1C_S2_CD_CLS_AC_20230627T222622_TRUE_60HTE_020CC"/>
    <s v="S2A_MSIL1C_GM_20221222T223802_59GNN_99.3CC"/>
  </r>
  <r>
    <x v="0"/>
    <x v="0"/>
    <s v="-42.46, 171.20 | Zoom:12"/>
    <b v="1"/>
    <s v="New Zealand"/>
    <x v="1"/>
    <s v="GM"/>
    <d v="2022-12-22T00:00:00"/>
    <s v="59GMP"/>
    <s v="22:37:52 UTC"/>
    <n v="13.3"/>
    <s v="2500X1253px"/>
    <s v="PNG"/>
    <s v="32m"/>
    <x v="1"/>
    <n v="61.100000000000009"/>
    <n v="70"/>
    <x v="1"/>
    <s v="44917S2A_MSIL1CCDM-MLB-GANGM4491703 Cloudy (40%-90%)"/>
    <n v="0"/>
    <s v="20221222T223752"/>
    <n v="2022"/>
    <n v="12"/>
    <n v="22"/>
    <s v="22"/>
    <s v="37"/>
    <s v="52"/>
    <x v="1"/>
    <s v="2A_MSIL1C_S2_CD_CLS_AC_20230627T222622_TRUE_60HTE_020CC"/>
    <s v="S2A_MSIL1C_GM_20221222T223752_59GMP_13.3CC"/>
  </r>
  <r>
    <x v="0"/>
    <x v="0"/>
    <s v="-42.46, 171.20 | Zoom:12"/>
    <b v="1"/>
    <s v="New Zealand"/>
    <x v="1"/>
    <s v="GM"/>
    <d v="2022-12-22T00:00:00"/>
    <s v="59GNP"/>
    <s v="22:37:48 UTC"/>
    <n v="99.3"/>
    <s v="2500X1253px"/>
    <s v="PNG"/>
    <s v="32m"/>
    <x v="1"/>
    <n v="61.100000000000009"/>
    <n v="70"/>
    <x v="1"/>
    <s v="44917S2A_MSIL1CCDM-MLB-GANGM4491703 Cloudy (40%-90%)"/>
    <n v="0"/>
    <s v="20221222T223748"/>
    <n v="2022"/>
    <n v="12"/>
    <n v="22"/>
    <s v="22"/>
    <s v="37"/>
    <s v="48"/>
    <x v="1"/>
    <s v="2A_MSIL1C_S2_CD_CLS_AC_20230627T222622_TRUE_60HTE_020CC"/>
    <s v="S2A_MSIL1C_GM_20221222T223748_59GNP_99.3CC"/>
  </r>
  <r>
    <x v="0"/>
    <x v="0"/>
    <s v="-42.46, 171.20 | Zoom:12"/>
    <b v="1"/>
    <s v="New Zealand"/>
    <x v="1"/>
    <s v="GM"/>
    <d v="2022-12-19T00:00:00"/>
    <s v="59GMN"/>
    <s v="22:28:09 UTC"/>
    <n v="63.9"/>
    <s v="2500X1253px"/>
    <s v="PNG"/>
    <s v="32m"/>
    <x v="1"/>
    <n v="61.599999999999994"/>
    <n v="70"/>
    <x v="1"/>
    <s v="44914S2A_MSIL1CCDM-MLB-GANGM4491403 Cloudy (40%-90%)"/>
    <n v="1"/>
    <s v="20221219T222809"/>
    <n v="2022"/>
    <n v="12"/>
    <n v="19"/>
    <s v="22"/>
    <s v="28"/>
    <s v="09"/>
    <x v="1"/>
    <s v="2A_MSIL1C_S2_CD_CLS_AC_20230627T222622_TRUE_60HTE_020CC"/>
    <s v="S2A_MSIL1C_GM_20221219T222809_59GMN_63.9CC"/>
  </r>
  <r>
    <x v="0"/>
    <x v="0"/>
    <s v="-42.46, 171.20 | Zoom:12"/>
    <b v="1"/>
    <s v="New Zealand"/>
    <x v="1"/>
    <s v="GM"/>
    <d v="2022-12-19T00:00:00"/>
    <s v="59GNN"/>
    <s v="22:28:06 UTC"/>
    <n v="94.8"/>
    <s v="2500X1253px"/>
    <s v="PNG"/>
    <s v="32m"/>
    <x v="1"/>
    <n v="61.599999999999994"/>
    <n v="70"/>
    <x v="1"/>
    <s v="44914S2A_MSIL1CCDM-MLB-GANGM4491403 Cloudy (40%-90%)"/>
    <n v="0"/>
    <s v="20221219T222806"/>
    <n v="2022"/>
    <n v="12"/>
    <n v="19"/>
    <s v="22"/>
    <s v="28"/>
    <s v="06"/>
    <x v="1"/>
    <s v="2A_MSIL1C_S2_CD_CLS_AC_20230627T222622_TRUE_60HTE_020CC"/>
    <s v="S2A_MSIL1C_GM_20221219T222806_59GNN_94.8CC"/>
  </r>
  <r>
    <x v="0"/>
    <x v="0"/>
    <s v="-42.46, 171.20 | Zoom:12"/>
    <b v="1"/>
    <s v="New Zealand"/>
    <x v="1"/>
    <s v="GM"/>
    <d v="2022-12-19T00:00:00"/>
    <s v="59GMP"/>
    <s v="22:27:57 UTC"/>
    <n v="35.5"/>
    <s v="2500X1253px"/>
    <s v="PNG"/>
    <s v="32m"/>
    <x v="1"/>
    <n v="61.599999999999994"/>
    <n v="70"/>
    <x v="1"/>
    <s v="44914S2A_MSIL1CCDM-MLB-GANGM4491403 Cloudy (40%-90%)"/>
    <n v="0"/>
    <s v="20221219T222757"/>
    <n v="2022"/>
    <n v="12"/>
    <n v="19"/>
    <s v="22"/>
    <s v="27"/>
    <s v="57"/>
    <x v="1"/>
    <s v="2A_MSIL1C_S2_CD_CLS_AC_20230627T222622_TRUE_60HTE_020CC"/>
    <s v="S2A_MSIL1C_GM_20221219T222757_59GMP_35.5CC"/>
  </r>
  <r>
    <x v="0"/>
    <x v="0"/>
    <s v="-42.46, 171.20 | Zoom:12"/>
    <b v="1"/>
    <s v="New Zealand"/>
    <x v="1"/>
    <s v="GM"/>
    <d v="2022-12-19T00:00:00"/>
    <s v="59GNP"/>
    <s v="22:27:51 UTC"/>
    <n v="52.2"/>
    <s v="2500X1253px"/>
    <s v="PNG"/>
    <s v="32m"/>
    <x v="1"/>
    <n v="61.599999999999994"/>
    <n v="70"/>
    <x v="1"/>
    <s v="44914S2A_MSIL1CCDM-MLB-GANGM4491403 Cloudy (40%-90%)"/>
    <n v="0"/>
    <s v="20221219T222751"/>
    <n v="2022"/>
    <n v="12"/>
    <n v="19"/>
    <s v="22"/>
    <s v="27"/>
    <s v="51"/>
    <x v="1"/>
    <s v="2A_MSIL1C_S2_CD_CLS_AC_20230627T222622_TRUE_60HTE_020CC"/>
    <s v="S2A_MSIL1C_GM_20221219T222751_59GNP_52.2CC"/>
  </r>
  <r>
    <x v="0"/>
    <x v="0"/>
    <s v="-42.46, 171.20 | Zoom:12"/>
    <b v="1"/>
    <s v="New Zealand"/>
    <x v="1"/>
    <s v="GM"/>
    <d v="2022-12-17T00:00:00"/>
    <s v="59GMN"/>
    <s v="22:38:06 UTC"/>
    <n v="69"/>
    <s v="2500X1253px"/>
    <s v="PNG"/>
    <s v="32m"/>
    <x v="1"/>
    <n v="63.95"/>
    <n v="70"/>
    <x v="1"/>
    <s v="44912S2A_MSIL1CCDM-MLB-GANGM4491203 Cloudy (40%-90%)"/>
    <n v="1"/>
    <s v="20221217T223806"/>
    <n v="2022"/>
    <n v="12"/>
    <n v="17"/>
    <s v="22"/>
    <s v="38"/>
    <s v="06"/>
    <x v="1"/>
    <s v="2A_MSIL1C_S2_CD_CLS_AC_20230627T222622_TRUE_60HTE_020CC"/>
    <s v="S2A_MSIL1C_GM_20221217T223806_59GMN_69CC"/>
  </r>
  <r>
    <x v="0"/>
    <x v="0"/>
    <s v="-42.46, 171.20 | Zoom:12"/>
    <b v="1"/>
    <s v="New Zealand"/>
    <x v="1"/>
    <s v="GM"/>
    <d v="2022-12-17T00:00:00"/>
    <s v="59GNN"/>
    <s v="22:38:02 UTC"/>
    <n v="94.4"/>
    <s v="2500X1253px"/>
    <s v="PNG"/>
    <s v="32m"/>
    <x v="1"/>
    <n v="63.95"/>
    <n v="70"/>
    <x v="1"/>
    <s v="44912S2A_MSIL1CCDM-MLB-GANGM4491203 Cloudy (40%-90%)"/>
    <n v="0"/>
    <s v="20221217T223802"/>
    <n v="2022"/>
    <n v="12"/>
    <n v="17"/>
    <s v="22"/>
    <s v="38"/>
    <s v="02"/>
    <x v="1"/>
    <s v="2A_MSIL1C_S2_CD_CLS_AC_20230627T222622_TRUE_60HTE_020CC"/>
    <s v="S2A_MSIL1C_GM_20221217T223802_59GNN_94.4CC"/>
  </r>
  <r>
    <x v="0"/>
    <x v="0"/>
    <s v="-42.46, 171.20 | Zoom:12"/>
    <b v="1"/>
    <s v="New Zealand"/>
    <x v="1"/>
    <s v="GM"/>
    <d v="2022-12-17T00:00:00"/>
    <s v="59GMP"/>
    <s v="22:37:52 UTC"/>
    <n v="24.1"/>
    <s v="2500X1253px"/>
    <s v="PNG"/>
    <s v="32m"/>
    <x v="1"/>
    <n v="63.95"/>
    <n v="70"/>
    <x v="1"/>
    <s v="44912S2A_MSIL1CCDM-MLB-GANGM4491203 Cloudy (40%-90%)"/>
    <n v="0"/>
    <s v="20221217T223752"/>
    <n v="2022"/>
    <n v="12"/>
    <n v="17"/>
    <s v="22"/>
    <s v="37"/>
    <s v="52"/>
    <x v="1"/>
    <s v="2A_MSIL1C_S2_CD_CLS_AC_20230627T222622_TRUE_60HTE_020CC"/>
    <s v="S2A_MSIL1C_GM_20221217T223752_59GMP_24.1CC"/>
  </r>
  <r>
    <x v="0"/>
    <x v="0"/>
    <s v="-42.46, 171.20 | Zoom:12"/>
    <b v="1"/>
    <s v="New Zealand"/>
    <x v="1"/>
    <s v="GM"/>
    <d v="2022-12-17T00:00:00"/>
    <s v="59GNP"/>
    <s v="22:37:48 UTC"/>
    <n v="68.3"/>
    <s v="2500X1253px"/>
    <s v="PNG"/>
    <s v="32m"/>
    <x v="1"/>
    <n v="63.95"/>
    <n v="70"/>
    <x v="1"/>
    <s v="44912S2A_MSIL1CCDM-MLB-GANGM4491203 Cloudy (40%-90%)"/>
    <n v="0"/>
    <s v="20221217T223748"/>
    <n v="2022"/>
    <n v="12"/>
    <n v="17"/>
    <s v="22"/>
    <s v="37"/>
    <s v="48"/>
    <x v="1"/>
    <s v="2A_MSIL1C_S2_CD_CLS_AC_20230627T222622_TRUE_60HTE_020CC"/>
    <s v="S2A_MSIL1C_GM_20221217T223748_59GNP_68.3CC"/>
  </r>
  <r>
    <x v="0"/>
    <x v="0"/>
    <s v="-42.46, 171.20 | Zoom:12"/>
    <b v="1"/>
    <s v="New Zealand"/>
    <x v="1"/>
    <s v="GM"/>
    <d v="2022-12-14T00:00:00"/>
    <s v="59GMN"/>
    <s v="22:28:10 UTC"/>
    <n v="94.4"/>
    <s v="2500X1253px"/>
    <s v="PNG"/>
    <s v="32m"/>
    <x v="1"/>
    <n v="88.425000000000011"/>
    <n v="90"/>
    <x v="1"/>
    <s v="44909S2A_MSIL1CCDM-MLB-GANGM4490903 Cloudy (40%-90%)"/>
    <n v="1"/>
    <s v="20221214T222810"/>
    <n v="2022"/>
    <n v="12"/>
    <n v="14"/>
    <s v="22"/>
    <s v="28"/>
    <s v="10"/>
    <x v="1"/>
    <s v="2A_MSIL1C_S2_CD_CLS_AC_20230627T222622_TRUE_60HTE_020CC"/>
    <s v="S2A_MSIL1C_GM_20221214T222810_59GMN_94.4CC"/>
  </r>
  <r>
    <x v="0"/>
    <x v="0"/>
    <s v="-42.46, 171.20 | Zoom:12"/>
    <b v="1"/>
    <s v="New Zealand"/>
    <x v="1"/>
    <s v="GM"/>
    <d v="2022-12-14T00:00:00"/>
    <s v="59GNN"/>
    <s v="22:28:07 UTC"/>
    <n v="93.7"/>
    <s v="2500X1253px"/>
    <s v="PNG"/>
    <s v="32m"/>
    <x v="1"/>
    <n v="88.425000000000011"/>
    <n v="90"/>
    <x v="1"/>
    <s v="44909S2A_MSIL1CCDM-MLB-GANGM4490903 Cloudy (40%-90%)"/>
    <n v="0"/>
    <s v="20221214T222807"/>
    <n v="2022"/>
    <n v="12"/>
    <n v="14"/>
    <s v="22"/>
    <s v="28"/>
    <s v="07"/>
    <x v="1"/>
    <s v="2A_MSIL1C_S2_CD_CLS_AC_20230627T222622_TRUE_60HTE_020CC"/>
    <s v="S2A_MSIL1C_GM_20221214T222807_59GNN_93.7CC"/>
  </r>
  <r>
    <x v="0"/>
    <x v="0"/>
    <s v="-42.46, 171.20 | Zoom:12"/>
    <b v="1"/>
    <s v="New Zealand"/>
    <x v="1"/>
    <s v="GM"/>
    <d v="2022-12-14T00:00:00"/>
    <s v="59GMP"/>
    <s v="22:27:58 UTC"/>
    <n v="69.8"/>
    <s v="2500X1253px"/>
    <s v="PNG"/>
    <s v="32m"/>
    <x v="1"/>
    <n v="88.425000000000011"/>
    <n v="90"/>
    <x v="1"/>
    <s v="44909S2A_MSIL1CCDM-MLB-GANGM4490903 Cloudy (40%-90%)"/>
    <n v="0"/>
    <s v="20221214T222758"/>
    <n v="2022"/>
    <n v="12"/>
    <n v="14"/>
    <s v="22"/>
    <s v="27"/>
    <s v="58"/>
    <x v="1"/>
    <s v="2A_MSIL1C_S2_CD_CLS_AC_20230627T222622_TRUE_60HTE_020CC"/>
    <s v="S2A_MSIL1C_GM_20221214T222758_59GMP_69.8CC"/>
  </r>
  <r>
    <x v="0"/>
    <x v="0"/>
    <s v="-42.46, 171.20 | Zoom:12"/>
    <b v="1"/>
    <s v="New Zealand"/>
    <x v="1"/>
    <s v="GM"/>
    <d v="2022-12-14T00:00:00"/>
    <s v="59GNP"/>
    <s v="22:27:52 UTC"/>
    <n v="95.8"/>
    <s v="2500X1253px"/>
    <s v="PNG"/>
    <s v="32m"/>
    <x v="1"/>
    <n v="88.425000000000011"/>
    <n v="90"/>
    <x v="1"/>
    <s v="44909S2A_MSIL1CCDM-MLB-GANGM4490903 Cloudy (40%-90%)"/>
    <n v="0"/>
    <s v="20221214T222752"/>
    <n v="2022"/>
    <n v="12"/>
    <n v="14"/>
    <s v="22"/>
    <s v="27"/>
    <s v="52"/>
    <x v="1"/>
    <s v="2A_MSIL1C_S2_CD_CLS_AC_20230627T222622_TRUE_60HTE_020CC"/>
    <s v="S2A_MSIL1C_GM_20221214T222752_59GNP_95.8CC"/>
  </r>
  <r>
    <x v="0"/>
    <x v="0"/>
    <s v="-42.46, 171.20 | Zoom:12"/>
    <b v="1"/>
    <s v="New Zealand"/>
    <x v="1"/>
    <s v="GM"/>
    <d v="2022-12-09T00:00:00"/>
    <s v="59GMN"/>
    <s v="22:28:07 UTC"/>
    <n v="40.4"/>
    <s v="2500X1253px"/>
    <s v="PNG"/>
    <s v="32m"/>
    <x v="1"/>
    <n v="36.574999999999996"/>
    <n v="40"/>
    <x v="1"/>
    <s v="44904S2A_MSIL1CCDM-MLB-GANGM4490403 Cloudy (40%-90%)"/>
    <n v="1"/>
    <s v="20221209T222807"/>
    <n v="2022"/>
    <n v="12"/>
    <s v="09"/>
    <s v="22"/>
    <s v="28"/>
    <s v="07"/>
    <x v="1"/>
    <s v="2A_MSIL1C_S2_CD_CLS_AC_20230627T222622_TRUE_60HTE_020CC"/>
    <s v="S2A_MSIL1C_GM_20221209T222807_59GMN_40.4CC"/>
  </r>
  <r>
    <x v="0"/>
    <x v="0"/>
    <s v="-42.46, 171.20 | Zoom:12"/>
    <b v="1"/>
    <s v="New Zealand"/>
    <x v="1"/>
    <s v="GM"/>
    <d v="2022-12-09T00:00:00"/>
    <s v="59GNN"/>
    <s v="22:28:03 UTC"/>
    <n v="55.8"/>
    <s v="2500X1253px"/>
    <s v="PNG"/>
    <s v="32m"/>
    <x v="1"/>
    <n v="36.574999999999996"/>
    <n v="40"/>
    <x v="1"/>
    <s v="44904S2A_MSIL1CCDM-MLB-GANGM4490403 Cloudy (40%-90%)"/>
    <n v="0"/>
    <s v="20221209T222803"/>
    <n v="2022"/>
    <n v="12"/>
    <s v="09"/>
    <s v="22"/>
    <s v="28"/>
    <s v="03"/>
    <x v="1"/>
    <s v="2A_MSIL1C_S2_CD_CLS_AC_20230627T222622_TRUE_60HTE_020CC"/>
    <s v="S2A_MSIL1C_GM_20221209T222803_59GNN_55.8CC"/>
  </r>
  <r>
    <x v="0"/>
    <x v="0"/>
    <s v="-42.46, 171.20 | Zoom:12"/>
    <b v="1"/>
    <s v="New Zealand"/>
    <x v="1"/>
    <s v="GM"/>
    <d v="2022-12-09T00:00:00"/>
    <s v="59GMP"/>
    <s v="22:27:54 UTC"/>
    <n v="2.7"/>
    <s v="2500X1253px"/>
    <s v="PNG"/>
    <s v="32m"/>
    <x v="1"/>
    <n v="36.574999999999996"/>
    <n v="40"/>
    <x v="1"/>
    <s v="44904S2A_MSIL1CCDM-MLB-GANGM4490403 Cloudy (40%-90%)"/>
    <n v="0"/>
    <s v="20221209T222754"/>
    <n v="2022"/>
    <n v="12"/>
    <s v="09"/>
    <s v="22"/>
    <s v="27"/>
    <s v="54"/>
    <x v="1"/>
    <s v="2A_MSIL1C_S2_CD_CLS_AC_20230627T222622_TRUE_60HTE_020CC"/>
    <s v="S2A_MSIL1C_GM_20221209T222754_59GMP_2.7CC"/>
  </r>
  <r>
    <x v="0"/>
    <x v="0"/>
    <s v="-42.46, 171.20 | Zoom:12"/>
    <b v="1"/>
    <s v="New Zealand"/>
    <x v="1"/>
    <s v="GM"/>
    <d v="2022-12-09T00:00:00"/>
    <s v="59GNP"/>
    <s v="22:27:49 UTC"/>
    <n v="47.4"/>
    <s v="2500X1253px"/>
    <s v="PNG"/>
    <s v="32m"/>
    <x v="1"/>
    <n v="36.574999999999996"/>
    <n v="40"/>
    <x v="1"/>
    <s v="44904S2A_MSIL1CCDM-MLB-GANGM4490403 Cloudy (40%-90%)"/>
    <n v="0"/>
    <s v="20221209T222749"/>
    <n v="2022"/>
    <n v="12"/>
    <s v="09"/>
    <s v="22"/>
    <s v="27"/>
    <s v="49"/>
    <x v="1"/>
    <s v="2A_MSIL1C_S2_CD_CLS_AC_20230627T222622_TRUE_60HTE_020CC"/>
    <s v="S2A_MSIL1C_GM_20221209T222749_59GNP_47.4CC"/>
  </r>
  <r>
    <x v="0"/>
    <x v="0"/>
    <s v="-42.46, 171.20 | Zoom:12"/>
    <b v="1"/>
    <s v="New Zealand"/>
    <x v="1"/>
    <s v="GM"/>
    <d v="2022-12-07T00:00:00"/>
    <s v="59GMN"/>
    <s v="22:38:08 UTC"/>
    <n v="96.6"/>
    <s v="2500X1253px"/>
    <s v="PNG"/>
    <s v="32m"/>
    <x v="1"/>
    <n v="88.775000000000006"/>
    <n v="90"/>
    <x v="1"/>
    <s v="44902S2A_MSIL1CCDM-MLB-GANGM4490203 Cloudy (40%-90%)"/>
    <n v="1"/>
    <s v="20221207T223808"/>
    <n v="2022"/>
    <n v="12"/>
    <s v="07"/>
    <s v="22"/>
    <s v="38"/>
    <s v="08"/>
    <x v="1"/>
    <s v="2A_MSIL1C_S2_CD_CLS_AC_20230627T222622_TRUE_60HTE_020CC"/>
    <s v="S2A_MSIL1C_GM_20221207T223808_59GMN_96.6CC"/>
  </r>
  <r>
    <x v="0"/>
    <x v="0"/>
    <s v="-42.46, 171.20 | Zoom:12"/>
    <b v="1"/>
    <s v="New Zealand"/>
    <x v="1"/>
    <s v="GM"/>
    <d v="2022-12-07T00:00:00"/>
    <s v="59GNN"/>
    <s v="22:38:04 UTC"/>
    <n v="98.5"/>
    <s v="2500X1253px"/>
    <s v="PNG"/>
    <s v="32m"/>
    <x v="1"/>
    <n v="88.775000000000006"/>
    <n v="90"/>
    <x v="1"/>
    <s v="44902S2A_MSIL1CCDM-MLB-GANGM4490203 Cloudy (40%-90%)"/>
    <n v="0"/>
    <s v="20221207T223804"/>
    <n v="2022"/>
    <n v="12"/>
    <s v="07"/>
    <s v="22"/>
    <s v="38"/>
    <s v="04"/>
    <x v="1"/>
    <s v="2A_MSIL1C_S2_CD_CLS_AC_20230627T222622_TRUE_60HTE_020CC"/>
    <s v="S2A_MSIL1C_GM_20221207T223804_59GNN_98.5CC"/>
  </r>
  <r>
    <x v="0"/>
    <x v="0"/>
    <s v="-42.46, 171.20 | Zoom:12"/>
    <b v="1"/>
    <s v="New Zealand"/>
    <x v="1"/>
    <s v="GM"/>
    <d v="2022-12-07T00:00:00"/>
    <s v="59GMP"/>
    <s v="22:37:53 UTC"/>
    <n v="84.1"/>
    <s v="2500X1253px"/>
    <s v="PNG"/>
    <s v="32m"/>
    <x v="1"/>
    <n v="88.775000000000006"/>
    <n v="90"/>
    <x v="1"/>
    <s v="44902S2A_MSIL1CCDM-MLB-GANGM4490203 Cloudy (40%-90%)"/>
    <n v="0"/>
    <s v="20221207T223753"/>
    <n v="2022"/>
    <n v="12"/>
    <s v="07"/>
    <s v="22"/>
    <s v="37"/>
    <s v="53"/>
    <x v="1"/>
    <s v="2A_MSIL1C_S2_CD_CLS_AC_20230627T222622_TRUE_60HTE_020CC"/>
    <s v="S2A_MSIL1C_GM_20221207T223753_59GMP_84.1CC"/>
  </r>
  <r>
    <x v="0"/>
    <x v="0"/>
    <s v="-42.46, 171.20 | Zoom:12"/>
    <b v="1"/>
    <s v="New Zealand"/>
    <x v="1"/>
    <s v="GM"/>
    <d v="2022-12-07T00:00:00"/>
    <s v="59GNP"/>
    <s v="22:37:49 UTC"/>
    <n v="75.900000000000006"/>
    <s v="2500X1253px"/>
    <s v="PNG"/>
    <s v="32m"/>
    <x v="1"/>
    <n v="88.775000000000006"/>
    <n v="90"/>
    <x v="1"/>
    <s v="44902S2A_MSIL1CCDM-MLB-GANGM4490203 Cloudy (40%-90%)"/>
    <n v="0"/>
    <s v="20221207T223749"/>
    <n v="2022"/>
    <n v="12"/>
    <s v="07"/>
    <s v="22"/>
    <s v="37"/>
    <s v="49"/>
    <x v="1"/>
    <s v="2A_MSIL1C_S2_CD_CLS_AC_20230627T222622_TRUE_60HTE_020CC"/>
    <s v="S2A_MSIL1C_GM_20221207T223749_59GNP_75.9CC"/>
  </r>
  <r>
    <x v="0"/>
    <x v="0"/>
    <s v="-42.46, 171.20 | Zoom:12"/>
    <b v="1"/>
    <s v="New Zealand"/>
    <x v="1"/>
    <s v="GM"/>
    <d v="2022-12-04T00:00:00"/>
    <s v="59GMN"/>
    <s v="22:28:11 UTC"/>
    <n v="43.4"/>
    <s v="2500X1253px"/>
    <s v="PNG"/>
    <s v="32m"/>
    <x v="1"/>
    <n v="46.575000000000003"/>
    <n v="50"/>
    <x v="1"/>
    <s v="44899S2A_MSIL1CCDM-MLB-GANGM4489903 Cloudy (40%-90%)"/>
    <n v="1"/>
    <s v="20221204T222811"/>
    <n v="2022"/>
    <n v="12"/>
    <s v="04"/>
    <s v="22"/>
    <s v="28"/>
    <s v="11"/>
    <x v="1"/>
    <s v="2A_MSIL1C_S2_CD_CLS_AC_20230627T222622_TRUE_60HTE_020CC"/>
    <s v="S2A_MSIL1C_GM_20221204T222811_59GMN_43.4CC"/>
  </r>
  <r>
    <x v="0"/>
    <x v="0"/>
    <s v="-42.46, 171.20 | Zoom:12"/>
    <b v="1"/>
    <s v="New Zealand"/>
    <x v="1"/>
    <s v="GM"/>
    <d v="2022-12-04T00:00:00"/>
    <s v="59GNN"/>
    <s v="22:28:07 UTC"/>
    <n v="41.4"/>
    <s v="2500X1253px"/>
    <s v="PNG"/>
    <s v="32m"/>
    <x v="1"/>
    <n v="46.575000000000003"/>
    <n v="50"/>
    <x v="1"/>
    <s v="44899S2A_MSIL1CCDM-MLB-GANGM4489903 Cloudy (40%-90%)"/>
    <n v="0"/>
    <s v="20221204T222807"/>
    <n v="2022"/>
    <n v="12"/>
    <s v="04"/>
    <s v="22"/>
    <s v="28"/>
    <s v="07"/>
    <x v="1"/>
    <s v="2A_MSIL1C_S2_CD_CLS_AC_20230627T222622_TRUE_60HTE_020CC"/>
    <s v="S2A_MSIL1C_GM_20221204T222807_59GNN_41.4CC"/>
  </r>
  <r>
    <x v="0"/>
    <x v="0"/>
    <s v="-42.46, 171.20 | Zoom:12"/>
    <b v="1"/>
    <s v="New Zealand"/>
    <x v="1"/>
    <s v="GM"/>
    <d v="2022-12-04T00:00:00"/>
    <s v="59GMP"/>
    <s v="22:27:58 UTC"/>
    <n v="41.1"/>
    <s v="2500X1253px"/>
    <s v="PNG"/>
    <s v="32m"/>
    <x v="1"/>
    <n v="46.575000000000003"/>
    <n v="50"/>
    <x v="1"/>
    <s v="44899S2A_MSIL1CCDM-MLB-GANGM4489903 Cloudy (40%-90%)"/>
    <n v="0"/>
    <s v="20221204T222758"/>
    <n v="2022"/>
    <n v="12"/>
    <s v="04"/>
    <s v="22"/>
    <s v="27"/>
    <s v="58"/>
    <x v="1"/>
    <s v="2A_MSIL1C_S2_CD_CLS_AC_20230627T222622_TRUE_60HTE_020CC"/>
    <s v="S2A_MSIL1C_GM_20221204T222758_59GMP_41.1CC"/>
  </r>
  <r>
    <x v="0"/>
    <x v="0"/>
    <s v="-42.46, 171.20 | Zoom:12"/>
    <b v="1"/>
    <s v="New Zealand"/>
    <x v="1"/>
    <s v="GM"/>
    <d v="2022-12-04T00:00:00"/>
    <s v="59GNP"/>
    <s v="22:27:53 UTC"/>
    <n v="60.4"/>
    <s v="2500X1253px"/>
    <s v="PNG"/>
    <s v="32m"/>
    <x v="1"/>
    <n v="46.575000000000003"/>
    <n v="50"/>
    <x v="1"/>
    <s v="44899S2A_MSIL1CCDM-MLB-GANGM4489903 Cloudy (40%-90%)"/>
    <n v="0"/>
    <s v="20221204T222753"/>
    <n v="2022"/>
    <n v="12"/>
    <s v="04"/>
    <s v="22"/>
    <s v="27"/>
    <s v="53"/>
    <x v="1"/>
    <s v="2A_MSIL1C_S2_CD_CLS_AC_20230627T222622_TRUE_60HTE_020CC"/>
    <s v="S2A_MSIL1C_GM_20221204T222753_59GNP_60.4CC"/>
  </r>
  <r>
    <x v="0"/>
    <x v="0"/>
    <s v="-42.46, 171.20 | Zoom:12"/>
    <b v="1"/>
    <s v="New Zealand"/>
    <x v="1"/>
    <s v="GM"/>
    <d v="2022-12-02T00:00:00"/>
    <s v="59GMN"/>
    <s v="22:38:05 UTC"/>
    <n v="24.2"/>
    <s v="2500X1253px"/>
    <s v="PNG"/>
    <s v="32m"/>
    <x v="1"/>
    <n v="25.774999999999999"/>
    <n v="30"/>
    <x v="0"/>
    <s v="44897S2A_MSIL1CCDM-MLB-GANGM4489702 Sunny (10%-30%)"/>
    <n v="1"/>
    <s v="20221202T223805"/>
    <n v="2022"/>
    <n v="12"/>
    <s v="02"/>
    <s v="22"/>
    <s v="38"/>
    <s v="05"/>
    <x v="1"/>
    <s v="2A_MSIL1C_S2_CD_CLS_AC_20230627T222622_TRUE_60HTE_020CC"/>
    <s v="S2A_MSIL1C_GM_20221202T223805_59GMN_24.2CC"/>
  </r>
  <r>
    <x v="0"/>
    <x v="0"/>
    <s v="-42.46, 171.20 | Zoom:12"/>
    <b v="1"/>
    <s v="New Zealand"/>
    <x v="1"/>
    <s v="GM"/>
    <d v="2022-12-02T00:00:00"/>
    <s v="59GNN"/>
    <s v="22:38:01 UTC"/>
    <n v="30.9"/>
    <s v="2500X1253px"/>
    <s v="PNG"/>
    <s v="32m"/>
    <x v="1"/>
    <n v="25.774999999999999"/>
    <n v="30"/>
    <x v="0"/>
    <s v="44897S2A_MSIL1CCDM-MLB-GANGM4489702 Sunny (10%-30%)"/>
    <n v="0"/>
    <s v="20221202T223801"/>
    <n v="2022"/>
    <n v="12"/>
    <s v="02"/>
    <s v="22"/>
    <s v="38"/>
    <s v="01"/>
    <x v="1"/>
    <s v="2A_MSIL1C_S2_CD_CLS_AC_20230627T222622_TRUE_60HTE_020CC"/>
    <s v="S2A_MSIL1C_GM_20221202T223801_59GNN_30.9CC"/>
  </r>
  <r>
    <x v="0"/>
    <x v="0"/>
    <s v="-42.46, 171.20 | Zoom:12"/>
    <b v="1"/>
    <s v="New Zealand"/>
    <x v="1"/>
    <s v="GM"/>
    <d v="2022-12-02T00:00:00"/>
    <s v="59GMP"/>
    <s v="22:37:51 UTC"/>
    <n v="8"/>
    <s v="2500X1253px"/>
    <s v="PNG"/>
    <s v="32m"/>
    <x v="1"/>
    <n v="25.774999999999999"/>
    <n v="30"/>
    <x v="0"/>
    <s v="44897S2A_MSIL1CCDM-MLB-GANGM4489702 Sunny (10%-30%)"/>
    <n v="0"/>
    <s v="20221202T223751"/>
    <n v="2022"/>
    <n v="12"/>
    <s v="02"/>
    <s v="22"/>
    <s v="37"/>
    <s v="51"/>
    <x v="1"/>
    <s v="2A_MSIL1C_S2_CD_CLS_AC_20230627T222622_TRUE_60HTE_020CC"/>
    <s v="S2A_MSIL1C_GM_20221202T223751_59GMP_8CC"/>
  </r>
  <r>
    <x v="0"/>
    <x v="0"/>
    <s v="-42.46, 171.20 | Zoom:12"/>
    <b v="1"/>
    <s v="New Zealand"/>
    <x v="1"/>
    <s v="GM"/>
    <d v="2022-12-02T00:00:00"/>
    <s v="59GNP"/>
    <s v="22:37:46 UTC"/>
    <n v="40"/>
    <s v="2500X1253px"/>
    <s v="PNG"/>
    <s v="32m"/>
    <x v="1"/>
    <n v="25.774999999999999"/>
    <n v="30"/>
    <x v="0"/>
    <s v="44897S2A_MSIL1CCDM-MLB-GANGM4489702 Sunny (10%-30%)"/>
    <n v="0"/>
    <s v="20221202T223746"/>
    <n v="2022"/>
    <n v="12"/>
    <s v="02"/>
    <s v="22"/>
    <s v="37"/>
    <s v="46"/>
    <x v="1"/>
    <s v="2A_MSIL1C_S2_CD_CLS_AC_20230627T222622_TRUE_60HTE_020CC"/>
    <s v="S2A_MSIL1C_GM_20221202T223746_59GNP_40CC"/>
  </r>
  <r>
    <x v="0"/>
    <x v="0"/>
    <s v="-42.46, 171.20 | Zoom:12"/>
    <b v="1"/>
    <s v="New Zealand"/>
    <x v="1"/>
    <s v="GM"/>
    <d v="2022-11-29T00:00:00"/>
    <s v="59GMN"/>
    <s v="22:28:09 UTC"/>
    <n v="96.6"/>
    <s v="2500X1253px"/>
    <s v="PNG"/>
    <s v="32m"/>
    <x v="1"/>
    <n v="94.800000000000011"/>
    <n v="100"/>
    <x v="2"/>
    <s v="44894S2A_MSIL1CCDM-MLB-GANGM4489404 Overcast (100%)"/>
    <n v="1"/>
    <s v="20221129T222809"/>
    <n v="2022"/>
    <n v="11"/>
    <n v="29"/>
    <s v="22"/>
    <s v="28"/>
    <s v="09"/>
    <x v="1"/>
    <s v="2A_MSIL1C_S2_CD_CLS_AC_20230627T222622_TRUE_60HTE_020CC"/>
    <s v="S2A_MSIL1C_GM_20221129T222809_59GMN_96.6CC"/>
  </r>
  <r>
    <x v="0"/>
    <x v="0"/>
    <s v="-42.46, 171.20 | Zoom:12"/>
    <b v="1"/>
    <s v="New Zealand"/>
    <x v="1"/>
    <s v="GM"/>
    <d v="2022-11-29T00:00:00"/>
    <s v="59GNN"/>
    <s v="22:28:05 UTC"/>
    <n v="94.7"/>
    <s v="2500X1253px"/>
    <s v="PNG"/>
    <s v="32m"/>
    <x v="1"/>
    <n v="94.800000000000011"/>
    <n v="100"/>
    <x v="2"/>
    <s v="44894S2A_MSIL1CCDM-MLB-GANGM4489404 Overcast (100%)"/>
    <n v="0"/>
    <s v="20221129T222805"/>
    <n v="2022"/>
    <n v="11"/>
    <n v="29"/>
    <s v="22"/>
    <s v="28"/>
    <s v="05"/>
    <x v="1"/>
    <s v="2A_MSIL1C_S2_CD_CLS_AC_20230627T222622_TRUE_60HTE_020CC"/>
    <s v="S2A_MSIL1C_GM_20221129T222805_59GNN_94.7CC"/>
  </r>
  <r>
    <x v="0"/>
    <x v="0"/>
    <s v="-42.46, 171.20 | Zoom:12"/>
    <b v="1"/>
    <s v="New Zealand"/>
    <x v="1"/>
    <s v="GM"/>
    <d v="2022-11-29T00:00:00"/>
    <s v="59GMP"/>
    <s v="22:27:56 UTC"/>
    <n v="90.8"/>
    <s v="2500X1253px"/>
    <s v="PNG"/>
    <s v="32m"/>
    <x v="1"/>
    <n v="94.800000000000011"/>
    <n v="100"/>
    <x v="2"/>
    <s v="44894S2A_MSIL1CCDM-MLB-GANGM4489404 Overcast (100%)"/>
    <n v="0"/>
    <s v="20221129T222756"/>
    <n v="2022"/>
    <n v="11"/>
    <n v="29"/>
    <s v="22"/>
    <s v="27"/>
    <s v="56"/>
    <x v="1"/>
    <s v="2A_MSIL1C_S2_CD_CLS_AC_20230627T222622_TRUE_60HTE_020CC"/>
    <s v="S2A_MSIL1C_GM_20221129T222756_59GMP_90.8CC"/>
  </r>
  <r>
    <x v="0"/>
    <x v="0"/>
    <s v="-42.46, 171.20 | Zoom:12"/>
    <b v="1"/>
    <s v="New Zealand"/>
    <x v="1"/>
    <s v="GM"/>
    <d v="2022-11-29T00:00:00"/>
    <s v="59GNP"/>
    <s v="22:27:51 UTC"/>
    <n v="97.1"/>
    <s v="2500X1253px"/>
    <s v="PNG"/>
    <s v="32m"/>
    <x v="1"/>
    <n v="94.800000000000011"/>
    <n v="100"/>
    <x v="2"/>
    <s v="44894S2A_MSIL1CCDM-MLB-GANGM4489404 Overcast (100%)"/>
    <n v="0"/>
    <s v="20221129T222751"/>
    <n v="2022"/>
    <n v="11"/>
    <n v="29"/>
    <s v="22"/>
    <s v="27"/>
    <s v="51"/>
    <x v="1"/>
    <s v="2A_MSIL1C_S2_CD_CLS_AC_20230627T222622_TRUE_60HTE_020CC"/>
    <s v="S2A_MSIL1C_GM_20221129T222751_59GNP_97.1CC"/>
  </r>
  <r>
    <x v="0"/>
    <x v="0"/>
    <s v="-42.46, 171.20 | Zoom:12"/>
    <b v="1"/>
    <s v="New Zealand"/>
    <x v="1"/>
    <s v="GM"/>
    <d v="2022-11-27T00:00:00"/>
    <s v="59GMN"/>
    <s v="22:38:07 UTC"/>
    <n v="42.6"/>
    <s v="2500X1253px"/>
    <s v="PNG"/>
    <s v="32m"/>
    <x v="1"/>
    <n v="46.024999999999999"/>
    <n v="50"/>
    <x v="1"/>
    <s v="44892S2A_MSIL1CCDM-MLB-GANGM4489203 Cloudy (40%-90%)"/>
    <n v="1"/>
    <s v="20221127T223807"/>
    <n v="2022"/>
    <n v="11"/>
    <n v="27"/>
    <s v="22"/>
    <s v="38"/>
    <s v="07"/>
    <x v="1"/>
    <s v="2A_MSIL1C_S2_CD_CLS_AC_20230627T222622_TRUE_60HTE_020CC"/>
    <s v="S2A_MSIL1C_GM_20221127T223807_59GMN_42.6CC"/>
  </r>
  <r>
    <x v="0"/>
    <x v="0"/>
    <s v="-42.46, 171.20 | Zoom:12"/>
    <b v="1"/>
    <s v="New Zealand"/>
    <x v="1"/>
    <s v="GM"/>
    <d v="2022-11-27T00:00:00"/>
    <s v="59GNN"/>
    <s v="22:38:03 UTC"/>
    <n v="49.4"/>
    <s v="2500X1253px"/>
    <s v="PNG"/>
    <s v="32m"/>
    <x v="1"/>
    <n v="46.024999999999999"/>
    <n v="50"/>
    <x v="1"/>
    <s v="44892S2A_MSIL1CCDM-MLB-GANGM4489203 Cloudy (40%-90%)"/>
    <n v="0"/>
    <s v="20221127T223803"/>
    <n v="2022"/>
    <n v="11"/>
    <n v="27"/>
    <s v="22"/>
    <s v="38"/>
    <s v="03"/>
    <x v="1"/>
    <s v="2A_MSIL1C_S2_CD_CLS_AC_20230627T222622_TRUE_60HTE_020CC"/>
    <s v="S2A_MSIL1C_GM_20221127T223803_59GNN_49.4CC"/>
  </r>
  <r>
    <x v="0"/>
    <x v="0"/>
    <s v="-42.46, 171.20 | Zoom:12"/>
    <b v="1"/>
    <s v="New Zealand"/>
    <x v="1"/>
    <s v="GM"/>
    <d v="2022-11-27T00:00:00"/>
    <s v="59GMP"/>
    <s v="22:37:52 UTC"/>
    <n v="36.5"/>
    <s v="2500X1253px"/>
    <s v="PNG"/>
    <s v="32m"/>
    <x v="1"/>
    <n v="46.024999999999999"/>
    <n v="50"/>
    <x v="1"/>
    <s v="44892S2A_MSIL1CCDM-MLB-GANGM4489203 Cloudy (40%-90%)"/>
    <n v="0"/>
    <s v="20221127T223752"/>
    <n v="2022"/>
    <n v="11"/>
    <n v="27"/>
    <s v="22"/>
    <s v="37"/>
    <s v="52"/>
    <x v="1"/>
    <s v="2A_MSIL1C_S2_CD_CLS_AC_20230627T222622_TRUE_60HTE_020CC"/>
    <s v="S2A_MSIL1C_GM_20221127T223752_59GMP_36.5CC"/>
  </r>
  <r>
    <x v="0"/>
    <x v="0"/>
    <s v="-42.46, 171.20 | Zoom:12"/>
    <b v="1"/>
    <s v="New Zealand"/>
    <x v="1"/>
    <s v="GM"/>
    <d v="2022-11-27T00:00:00"/>
    <s v="59GNP"/>
    <s v="22:37:48 UTC"/>
    <n v="55.6"/>
    <s v="2500X1253px"/>
    <s v="PNG"/>
    <s v="32m"/>
    <x v="1"/>
    <n v="46.024999999999999"/>
    <n v="50"/>
    <x v="1"/>
    <s v="44892S2A_MSIL1CCDM-MLB-GANGM4489203 Cloudy (40%-90%)"/>
    <n v="0"/>
    <s v="20221127T223748"/>
    <n v="2022"/>
    <n v="11"/>
    <n v="27"/>
    <s v="22"/>
    <s v="37"/>
    <s v="48"/>
    <x v="1"/>
    <s v="2A_MSIL1C_S2_CD_CLS_AC_20230627T222622_TRUE_60HTE_020CC"/>
    <s v="S2A_MSIL1C_GM_20221127T223748_59GNP_55.6CC"/>
  </r>
  <r>
    <x v="0"/>
    <x v="0"/>
    <s v="-42.46, 171.20 | Zoom:12"/>
    <b v="1"/>
    <s v="New Zealand"/>
    <x v="1"/>
    <s v="GM"/>
    <d v="2022-11-24T00:00:00"/>
    <s v="59GMN"/>
    <s v="22:28:10 UTC"/>
    <n v="56"/>
    <s v="2500X1253px"/>
    <s v="PNG"/>
    <s v="32m"/>
    <x v="1"/>
    <n v="52.075000000000003"/>
    <n v="60"/>
    <x v="1"/>
    <s v="44889S2A_MSIL1CCDM-MLB-GANGM4488903 Cloudy (40%-90%)"/>
    <n v="1"/>
    <s v="20221124T222810"/>
    <n v="2022"/>
    <n v="11"/>
    <n v="24"/>
    <s v="22"/>
    <s v="28"/>
    <s v="10"/>
    <x v="1"/>
    <s v="2A_MSIL1C_S2_CD_CLS_AC_20230627T222622_TRUE_60HTE_020CC"/>
    <s v="S2A_MSIL1C_GM_20221124T222810_59GMN_56CC"/>
  </r>
  <r>
    <x v="0"/>
    <x v="0"/>
    <s v="-42.46, 171.20 | Zoom:12"/>
    <b v="1"/>
    <s v="New Zealand"/>
    <x v="1"/>
    <s v="GM"/>
    <d v="2022-11-24T00:00:00"/>
    <s v="59GNN"/>
    <s v="22:28:06 UTC"/>
    <n v="56.2"/>
    <s v="2500X1253px"/>
    <s v="PNG"/>
    <s v="32m"/>
    <x v="1"/>
    <n v="52.075000000000003"/>
    <n v="60"/>
    <x v="1"/>
    <s v="44889S2A_MSIL1CCDM-MLB-GANGM4488903 Cloudy (40%-90%)"/>
    <n v="0"/>
    <s v="20221124T222806"/>
    <n v="2022"/>
    <n v="11"/>
    <n v="24"/>
    <s v="22"/>
    <s v="28"/>
    <s v="06"/>
    <x v="1"/>
    <s v="2A_MSIL1C_S2_CD_CLS_AC_20230627T222622_TRUE_60HTE_020CC"/>
    <s v="S2A_MSIL1C_GM_20221124T222806_59GNN_56.2CC"/>
  </r>
  <r>
    <x v="0"/>
    <x v="0"/>
    <s v="-42.46, 171.20 | Zoom:12"/>
    <b v="1"/>
    <s v="New Zealand"/>
    <x v="1"/>
    <s v="GM"/>
    <d v="2022-11-24T00:00:00"/>
    <s v="59GMP"/>
    <s v="22:27:57 UTC"/>
    <n v="33.9"/>
    <s v="2500X1253px"/>
    <s v="PNG"/>
    <s v="32m"/>
    <x v="1"/>
    <n v="52.075000000000003"/>
    <n v="60"/>
    <x v="1"/>
    <s v="44889S2A_MSIL1CCDM-MLB-GANGM4488903 Cloudy (40%-90%)"/>
    <n v="0"/>
    <s v="20221124T222757"/>
    <n v="2022"/>
    <n v="11"/>
    <n v="24"/>
    <s v="22"/>
    <s v="27"/>
    <s v="57"/>
    <x v="1"/>
    <s v="2A_MSIL1C_S2_CD_CLS_AC_20230627T222622_TRUE_60HTE_020CC"/>
    <s v="S2A_MSIL1C_GM_20221124T222757_59GMP_33.9CC"/>
  </r>
  <r>
    <x v="0"/>
    <x v="0"/>
    <s v="-42.46, 171.20 | Zoom:12"/>
    <b v="1"/>
    <s v="New Zealand"/>
    <x v="1"/>
    <s v="GM"/>
    <d v="2022-11-24T00:00:00"/>
    <s v="59GNP"/>
    <s v="22:27:52 UTC"/>
    <n v="62.2"/>
    <s v="2500X1253px"/>
    <s v="PNG"/>
    <s v="32m"/>
    <x v="1"/>
    <n v="52.075000000000003"/>
    <n v="60"/>
    <x v="1"/>
    <s v="44889S2A_MSIL1CCDM-MLB-GANGM4488903 Cloudy (40%-90%)"/>
    <n v="0"/>
    <s v="20221124T222752"/>
    <n v="2022"/>
    <n v="11"/>
    <n v="24"/>
    <s v="22"/>
    <s v="27"/>
    <s v="52"/>
    <x v="1"/>
    <s v="2A_MSIL1C_S2_CD_CLS_AC_20230627T222622_TRUE_60HTE_020CC"/>
    <s v="S2A_MSIL1C_GM_20221124T222752_59GNP_62.2CC"/>
  </r>
  <r>
    <x v="0"/>
    <x v="0"/>
    <s v="-42.46, 171.20 | Zoom:12"/>
    <b v="1"/>
    <s v="New Zealand"/>
    <x v="1"/>
    <s v="GM"/>
    <d v="2022-11-22T00:00:00"/>
    <s v="59GMN"/>
    <s v="22:38:07 UTC"/>
    <n v="28.5"/>
    <s v="2500X1253px"/>
    <s v="PNG"/>
    <s v="32m"/>
    <x v="1"/>
    <n v="42.774999999999999"/>
    <n v="50"/>
    <x v="1"/>
    <s v="44887S2A_MSIL1CCDM-MLB-GANGM4488703 Cloudy (40%-90%)"/>
    <n v="1"/>
    <s v="20221122T223807"/>
    <n v="2022"/>
    <n v="11"/>
    <n v="22"/>
    <s v="22"/>
    <s v="38"/>
    <s v="07"/>
    <x v="1"/>
    <s v="2A_MSIL1C_S2_CD_CLS_AC_20230627T222622_TRUE_60HTE_020CC"/>
    <s v="S2A_MSIL1C_GM_20221122T223807_59GMN_28.5CC"/>
  </r>
  <r>
    <x v="0"/>
    <x v="0"/>
    <s v="-42.46, 171.20 | Zoom:12"/>
    <b v="1"/>
    <s v="New Zealand"/>
    <x v="1"/>
    <s v="GM"/>
    <d v="2022-11-22T00:00:00"/>
    <s v="59GNN"/>
    <s v="22:38:03 UTC"/>
    <n v="58.5"/>
    <s v="2500X1253px"/>
    <s v="PNG"/>
    <s v="32m"/>
    <x v="1"/>
    <n v="42.774999999999999"/>
    <n v="50"/>
    <x v="1"/>
    <s v="44887S2A_MSIL1CCDM-MLB-GANGM4488703 Cloudy (40%-90%)"/>
    <n v="0"/>
    <s v="20221122T223803"/>
    <n v="2022"/>
    <n v="11"/>
    <n v="22"/>
    <s v="22"/>
    <s v="38"/>
    <s v="03"/>
    <x v="1"/>
    <s v="2A_MSIL1C_S2_CD_CLS_AC_20230627T222622_TRUE_60HTE_020CC"/>
    <s v="S2A_MSIL1C_GM_20221122T223803_59GNN_58.5CC"/>
  </r>
  <r>
    <x v="0"/>
    <x v="0"/>
    <s v="-42.46, 171.20 | Zoom:12"/>
    <b v="1"/>
    <s v="New Zealand"/>
    <x v="1"/>
    <s v="GM"/>
    <d v="2022-11-22T00:00:00"/>
    <s v="59GMP"/>
    <s v="22:37:52 UTC"/>
    <n v="37.200000000000003"/>
    <s v="2500X1253px"/>
    <s v="PNG"/>
    <s v="32m"/>
    <x v="1"/>
    <n v="42.774999999999999"/>
    <n v="50"/>
    <x v="1"/>
    <s v="44887S2A_MSIL1CCDM-MLB-GANGM4488703 Cloudy (40%-90%)"/>
    <n v="0"/>
    <s v="20221122T223752"/>
    <n v="2022"/>
    <n v="11"/>
    <n v="22"/>
    <s v="22"/>
    <s v="37"/>
    <s v="52"/>
    <x v="1"/>
    <s v="2A_MSIL1C_S2_CD_CLS_AC_20230627T222622_TRUE_60HTE_020CC"/>
    <s v="S2A_MSIL1C_GM_20221122T223752_59GMP_37.2CC"/>
  </r>
  <r>
    <x v="0"/>
    <x v="0"/>
    <s v="-42.46, 171.20 | Zoom:12"/>
    <b v="1"/>
    <s v="New Zealand"/>
    <x v="1"/>
    <s v="GM"/>
    <d v="2022-11-22T00:00:00"/>
    <s v="59GNP"/>
    <s v="22:37:48 UTC"/>
    <n v="46.9"/>
    <s v="2500X1253px"/>
    <s v="PNG"/>
    <s v="32m"/>
    <x v="1"/>
    <n v="42.774999999999999"/>
    <n v="50"/>
    <x v="1"/>
    <s v="44887S2A_MSIL1CCDM-MLB-GANGM4488703 Cloudy (40%-90%)"/>
    <n v="0"/>
    <s v="20221122T223748"/>
    <n v="2022"/>
    <n v="11"/>
    <n v="22"/>
    <s v="22"/>
    <s v="37"/>
    <s v="48"/>
    <x v="1"/>
    <s v="2A_MSIL1C_S2_CD_CLS_AC_20230627T222622_TRUE_60HTE_020CC"/>
    <s v="S2A_MSIL1C_GM_20221122T223748_59GNP_46.9CC"/>
  </r>
  <r>
    <x v="0"/>
    <x v="0"/>
    <s v="-42.46, 171.20 | Zoom:12"/>
    <b v="1"/>
    <s v="New Zealand"/>
    <x v="1"/>
    <s v="GM"/>
    <d v="2022-11-19T00:00:00"/>
    <s v="59GMN"/>
    <s v="22:28:10 UTC"/>
    <n v="52.8"/>
    <s v="2500X1253px"/>
    <s v="PNG"/>
    <s v="32m"/>
    <x v="1"/>
    <n v="55.65"/>
    <n v="60"/>
    <x v="1"/>
    <s v="44884S2A_MSIL1CCDM-MLB-GANGM4488403 Cloudy (40%-90%)"/>
    <n v="1"/>
    <s v="20221119T222810"/>
    <n v="2022"/>
    <n v="11"/>
    <n v="19"/>
    <s v="22"/>
    <s v="28"/>
    <s v="10"/>
    <x v="1"/>
    <s v="2A_MSIL1C_S2_CD_CLS_AC_20230627T222622_TRUE_60HTE_020CC"/>
    <s v="S2A_MSIL1C_GM_20221119T222810_59GMN_52.8CC"/>
  </r>
  <r>
    <x v="0"/>
    <x v="0"/>
    <s v="-42.46, 171.20 | Zoom:12"/>
    <b v="1"/>
    <s v="New Zealand"/>
    <x v="1"/>
    <s v="GM"/>
    <d v="2022-11-19T00:00:00"/>
    <s v="59GNN"/>
    <s v="22:28:06 UTC"/>
    <n v="71"/>
    <s v="2500X1253px"/>
    <s v="PNG"/>
    <s v="32m"/>
    <x v="1"/>
    <n v="55.65"/>
    <n v="60"/>
    <x v="1"/>
    <s v="44884S2A_MSIL1CCDM-MLB-GANGM4488403 Cloudy (40%-90%)"/>
    <n v="0"/>
    <s v="20221119T222806"/>
    <n v="2022"/>
    <n v="11"/>
    <n v="19"/>
    <s v="22"/>
    <s v="28"/>
    <s v="06"/>
    <x v="1"/>
    <s v="2A_MSIL1C_S2_CD_CLS_AC_20230627T222622_TRUE_60HTE_020CC"/>
    <s v="S2A_MSIL1C_GM_20221119T222806_59GNN_71CC"/>
  </r>
  <r>
    <x v="0"/>
    <x v="0"/>
    <s v="-42.46, 171.20 | Zoom:12"/>
    <b v="1"/>
    <s v="New Zealand"/>
    <x v="1"/>
    <s v="GM"/>
    <d v="2022-11-19T00:00:00"/>
    <s v="59GMP"/>
    <s v="22:27:58 UTC"/>
    <n v="36.700000000000003"/>
    <s v="2500X1253px"/>
    <s v="PNG"/>
    <s v="32m"/>
    <x v="1"/>
    <n v="55.65"/>
    <n v="60"/>
    <x v="1"/>
    <s v="44884S2A_MSIL1CCDM-MLB-GANGM4488403 Cloudy (40%-90%)"/>
    <n v="0"/>
    <s v="20221119T222758"/>
    <n v="2022"/>
    <n v="11"/>
    <n v="19"/>
    <s v="22"/>
    <s v="27"/>
    <s v="58"/>
    <x v="1"/>
    <s v="2A_MSIL1C_S2_CD_CLS_AC_20230627T222622_TRUE_60HTE_020CC"/>
    <s v="S2A_MSIL1C_GM_20221119T222758_59GMP_36.7CC"/>
  </r>
  <r>
    <x v="0"/>
    <x v="0"/>
    <s v="-42.46, 171.20 | Zoom:12"/>
    <b v="1"/>
    <s v="New Zealand"/>
    <x v="1"/>
    <s v="GM"/>
    <d v="2022-11-19T00:00:00"/>
    <s v="59GNP"/>
    <s v="22:27:52 UTC"/>
    <n v="62.1"/>
    <s v="2500X1253px"/>
    <s v="PNG"/>
    <s v="32m"/>
    <x v="1"/>
    <n v="55.65"/>
    <n v="60"/>
    <x v="1"/>
    <s v="44884S2A_MSIL1CCDM-MLB-GANGM4488403 Cloudy (40%-90%)"/>
    <n v="0"/>
    <s v="20221119T222752"/>
    <n v="2022"/>
    <n v="11"/>
    <n v="19"/>
    <s v="22"/>
    <s v="27"/>
    <s v="52"/>
    <x v="1"/>
    <s v="2A_MSIL1C_S2_CD_CLS_AC_20230627T222622_TRUE_60HTE_020CC"/>
    <s v="S2A_MSIL1C_GM_20221119T222752_59GNP_62.1CC"/>
  </r>
  <r>
    <x v="0"/>
    <x v="0"/>
    <s v="-42.46, 171.20 | Zoom:12"/>
    <b v="1"/>
    <s v="New Zealand"/>
    <x v="1"/>
    <s v="GM"/>
    <d v="2022-11-17T00:00:00"/>
    <s v="59GMN"/>
    <s v="22:38:09 UTC"/>
    <n v="94.1"/>
    <s v="2500X1253px"/>
    <s v="PNG"/>
    <s v="32m"/>
    <x v="1"/>
    <n v="97.425000000000011"/>
    <n v="100"/>
    <x v="2"/>
    <s v="44882S2A_MSIL1CCDM-MLB-GANGM4488204 Overcast (100%)"/>
    <n v="1"/>
    <s v="20221117T223809"/>
    <n v="2022"/>
    <n v="11"/>
    <n v="17"/>
    <s v="22"/>
    <s v="38"/>
    <s v="09"/>
    <x v="1"/>
    <s v="2A_MSIL1C_S2_CD_CLS_AC_20230627T222622_TRUE_60HTE_020CC"/>
    <s v="S2A_MSIL1C_GM_20221117T223809_59GMN_94.1CC"/>
  </r>
  <r>
    <x v="0"/>
    <x v="0"/>
    <s v="-42.46, 171.20 | Zoom:12"/>
    <b v="1"/>
    <s v="New Zealand"/>
    <x v="1"/>
    <s v="GM"/>
    <d v="2022-11-17T00:00:00"/>
    <s v="59GNN"/>
    <s v="22:38:05 UTC"/>
    <n v="97.2"/>
    <s v="2500X1253px"/>
    <s v="PNG"/>
    <s v="32m"/>
    <x v="1"/>
    <n v="97.425000000000011"/>
    <n v="100"/>
    <x v="2"/>
    <s v="44882S2A_MSIL1CCDM-MLB-GANGM4488204 Overcast (100%)"/>
    <n v="0"/>
    <s v="20221117T223805"/>
    <n v="2022"/>
    <n v="11"/>
    <n v="17"/>
    <s v="22"/>
    <s v="38"/>
    <s v="05"/>
    <x v="1"/>
    <s v="2A_MSIL1C_S2_CD_CLS_AC_20230627T222622_TRUE_60HTE_020CC"/>
    <s v="S2A_MSIL1C_GM_20221117T223805_59GNN_97.2CC"/>
  </r>
  <r>
    <x v="0"/>
    <x v="0"/>
    <s v="-42.46, 171.20 | Zoom:12"/>
    <b v="1"/>
    <s v="New Zealand"/>
    <x v="1"/>
    <s v="GM"/>
    <d v="2022-11-17T00:00:00"/>
    <s v="59GMP"/>
    <s v="22:37:54 UTC"/>
    <n v="100"/>
    <s v="2500X1253px"/>
    <s v="PNG"/>
    <s v="32m"/>
    <x v="1"/>
    <n v="97.425000000000011"/>
    <n v="100"/>
    <x v="2"/>
    <s v="44882S2A_MSIL1CCDM-MLB-GANGM4488204 Overcast (100%)"/>
    <n v="0"/>
    <s v="20221117T223754"/>
    <n v="2022"/>
    <n v="11"/>
    <n v="17"/>
    <s v="22"/>
    <s v="37"/>
    <s v="54"/>
    <x v="1"/>
    <s v="2A_MSIL1C_S2_CD_CLS_AC_20230627T222622_TRUE_60HTE_020CC"/>
    <s v="S2A_MSIL1C_GM_20221117T223754_59GMP_100CC"/>
  </r>
  <r>
    <x v="0"/>
    <x v="0"/>
    <s v="-42.46, 171.20 | Zoom:12"/>
    <b v="1"/>
    <s v="New Zealand"/>
    <x v="1"/>
    <s v="GM"/>
    <d v="2022-11-17T00:00:00"/>
    <s v="59GNP"/>
    <s v="22:37:50 UTC"/>
    <n v="98.4"/>
    <s v="2500X1253px"/>
    <s v="PNG"/>
    <s v="32m"/>
    <x v="1"/>
    <n v="97.425000000000011"/>
    <n v="100"/>
    <x v="2"/>
    <s v="44882S2A_MSIL1CCDM-MLB-GANGM4488204 Overcast (100%)"/>
    <n v="0"/>
    <s v="20221117T223750"/>
    <n v="2022"/>
    <n v="11"/>
    <n v="17"/>
    <s v="22"/>
    <s v="37"/>
    <s v="50"/>
    <x v="1"/>
    <s v="2A_MSIL1C_S2_CD_CLS_AC_20230627T222622_TRUE_60HTE_020CC"/>
    <s v="S2A_MSIL1C_GM_20221117T223750_59GNP_98.4CC"/>
  </r>
  <r>
    <x v="0"/>
    <x v="0"/>
    <s v="-42.46, 171.20 | Zoom:12"/>
    <b v="1"/>
    <s v="New Zealand"/>
    <x v="1"/>
    <s v="GM"/>
    <d v="2022-11-14T00:00:00"/>
    <s v="59GMN"/>
    <s v="22:28:13 UTC"/>
    <n v="9.4"/>
    <s v="2500X1253px"/>
    <s v="PNG"/>
    <s v="32m"/>
    <x v="1"/>
    <n v="5.6750000000000007"/>
    <n v="10"/>
    <x v="0"/>
    <s v="44879S2A_MSIL1CCDM-MLB-GANGM4487902 Sunny (10%-30%)"/>
    <n v="1"/>
    <s v="20221114T222813"/>
    <n v="2022"/>
    <n v="11"/>
    <n v="14"/>
    <s v="22"/>
    <s v="28"/>
    <s v="13"/>
    <x v="1"/>
    <s v="2A_MSIL1C_S2_CD_CLS_AC_20230627T222622_TRUE_60HTE_020CC"/>
    <s v="S2A_MSIL1C_GM_20221114T222813_59GMN_9.4CC"/>
  </r>
  <r>
    <x v="0"/>
    <x v="0"/>
    <s v="-42.46, 171.20 | Zoom:12"/>
    <b v="1"/>
    <s v="New Zealand"/>
    <x v="1"/>
    <s v="GM"/>
    <d v="2022-11-14T00:00:00"/>
    <s v="59GNN"/>
    <s v="22:28:09 UTC"/>
    <n v="7.2"/>
    <s v="2500X1253px"/>
    <s v="PNG"/>
    <s v="32m"/>
    <x v="1"/>
    <n v="5.6750000000000007"/>
    <n v="10"/>
    <x v="0"/>
    <s v="44879S2A_MSIL1CCDM-MLB-GANGM4487902 Sunny (10%-30%)"/>
    <n v="0"/>
    <s v="20221114T222809"/>
    <n v="2022"/>
    <n v="11"/>
    <n v="14"/>
    <s v="22"/>
    <s v="28"/>
    <s v="09"/>
    <x v="1"/>
    <s v="2A_MSIL1C_S2_CD_CLS_AC_20230627T222622_TRUE_60HTE_020CC"/>
    <s v="S2A_MSIL1C_GM_20221114T222809_59GNN_7.2CC"/>
  </r>
  <r>
    <x v="0"/>
    <x v="0"/>
    <s v="-42.46, 171.20 | Zoom:12"/>
    <b v="1"/>
    <s v="New Zealand"/>
    <x v="1"/>
    <s v="GM"/>
    <d v="2022-11-14T00:00:00"/>
    <s v="59GMP"/>
    <s v="22:28:01 UTC"/>
    <n v="1.2"/>
    <s v="2500X1253px"/>
    <s v="PNG"/>
    <s v="32m"/>
    <x v="1"/>
    <n v="5.6750000000000007"/>
    <n v="10"/>
    <x v="0"/>
    <s v="44879S2A_MSIL1CCDM-MLB-GANGM4487902 Sunny (10%-30%)"/>
    <n v="0"/>
    <s v="20221114T222801"/>
    <n v="2022"/>
    <n v="11"/>
    <n v="14"/>
    <s v="22"/>
    <s v="28"/>
    <s v="01"/>
    <x v="1"/>
    <s v="2A_MSIL1C_S2_CD_CLS_AC_20230627T222622_TRUE_60HTE_020CC"/>
    <s v="S2A_MSIL1C_GM_20221114T222801_59GMP_1.2CC"/>
  </r>
  <r>
    <x v="0"/>
    <x v="0"/>
    <s v="-42.46, 171.20 | Zoom:12"/>
    <b v="1"/>
    <s v="New Zealand"/>
    <x v="1"/>
    <s v="GM"/>
    <d v="2022-11-14T00:00:00"/>
    <s v="59GNP"/>
    <s v="22:27:55 UTC"/>
    <n v="4.9000000000000004"/>
    <s v="2500X1253px"/>
    <s v="PNG"/>
    <s v="32m"/>
    <x v="1"/>
    <n v="5.6750000000000007"/>
    <n v="10"/>
    <x v="0"/>
    <s v="44879S2A_MSIL1CCDM-MLB-GANGM4487902 Sunny (10%-30%)"/>
    <n v="0"/>
    <s v="20221114T222755"/>
    <n v="2022"/>
    <n v="11"/>
    <n v="14"/>
    <s v="22"/>
    <s v="27"/>
    <s v="55"/>
    <x v="1"/>
    <s v="2A_MSIL1C_S2_CD_CLS_AC_20230627T222622_TRUE_60HTE_020CC"/>
    <s v="S2A_MSIL1C_GM_20221114T222755_59GNP_4.9CC"/>
  </r>
  <r>
    <x v="0"/>
    <x v="0"/>
    <s v="-42.46, 171.20 | Zoom:12"/>
    <b v="1"/>
    <s v="New Zealand"/>
    <x v="1"/>
    <s v="GM"/>
    <d v="2022-11-12T00:00:00"/>
    <s v="59GMN"/>
    <s v="22:38:06 UTC"/>
    <n v="22.7"/>
    <s v="2500X1253px"/>
    <s v="PNG"/>
    <s v="32m"/>
    <x v="1"/>
    <n v="32.975000000000001"/>
    <n v="40"/>
    <x v="1"/>
    <s v="44877S2A_MSIL1CCDM-MLB-GANGM4487703 Cloudy (40%-90%)"/>
    <n v="1"/>
    <s v="20221112T223806"/>
    <n v="2022"/>
    <n v="11"/>
    <n v="12"/>
    <s v="22"/>
    <s v="38"/>
    <s v="06"/>
    <x v="1"/>
    <s v="2A_MSIL1C_S2_CD_CLS_AC_20230627T222622_TRUE_60HTE_020CC"/>
    <s v="S2A_MSIL1C_GM_20221112T223806_59GMN_22.7CC"/>
  </r>
  <r>
    <x v="0"/>
    <x v="0"/>
    <s v="-42.46, 171.20 | Zoom:12"/>
    <b v="1"/>
    <s v="New Zealand"/>
    <x v="1"/>
    <s v="GM"/>
    <d v="2022-11-12T00:00:00"/>
    <s v="59GNN"/>
    <s v="22:38:03 UTC"/>
    <n v="34.200000000000003"/>
    <s v="2500X1253px"/>
    <s v="PNG"/>
    <s v="32m"/>
    <x v="1"/>
    <n v="32.975000000000001"/>
    <n v="40"/>
    <x v="1"/>
    <s v="44877S2A_MSIL1CCDM-MLB-GANGM4487703 Cloudy (40%-90%)"/>
    <n v="0"/>
    <s v="20221112T223803"/>
    <n v="2022"/>
    <n v="11"/>
    <n v="12"/>
    <s v="22"/>
    <s v="38"/>
    <s v="03"/>
    <x v="1"/>
    <s v="2A_MSIL1C_S2_CD_CLS_AC_20230627T222622_TRUE_60HTE_020CC"/>
    <s v="S2A_MSIL1C_GM_20221112T223803_59GNN_34.2CC"/>
  </r>
  <r>
    <x v="0"/>
    <x v="0"/>
    <s v="-42.46, 171.20 | Zoom:12"/>
    <b v="1"/>
    <s v="New Zealand"/>
    <x v="1"/>
    <s v="GM"/>
    <d v="2022-11-12T00:00:00"/>
    <s v="59GMP"/>
    <s v="22:37:52 UTC"/>
    <n v="35.1"/>
    <s v="2500X1253px"/>
    <s v="PNG"/>
    <s v="32m"/>
    <x v="1"/>
    <n v="32.975000000000001"/>
    <n v="40"/>
    <x v="1"/>
    <s v="44877S2A_MSIL1CCDM-MLB-GANGM4487703 Cloudy (40%-90%)"/>
    <n v="0"/>
    <s v="20221112T223752"/>
    <n v="2022"/>
    <n v="11"/>
    <n v="12"/>
    <s v="22"/>
    <s v="37"/>
    <s v="52"/>
    <x v="1"/>
    <s v="2A_MSIL1C_S2_CD_CLS_AC_20230627T222622_TRUE_60HTE_020CC"/>
    <s v="S2A_MSIL1C_GM_20221112T223752_59GMP_35.1CC"/>
  </r>
  <r>
    <x v="0"/>
    <x v="0"/>
    <s v="-42.46, 171.20 | Zoom:12"/>
    <b v="1"/>
    <s v="New Zealand"/>
    <x v="1"/>
    <s v="GM"/>
    <d v="2022-11-12T00:00:00"/>
    <s v="59GNP"/>
    <s v="22:37:48 UTC"/>
    <n v="39.9"/>
    <s v="2500X1253px"/>
    <s v="PNG"/>
    <s v="32m"/>
    <x v="1"/>
    <n v="32.975000000000001"/>
    <n v="40"/>
    <x v="1"/>
    <s v="44877S2A_MSIL1CCDM-MLB-GANGM4487703 Cloudy (40%-90%)"/>
    <n v="0"/>
    <s v="20221112T223748"/>
    <n v="2022"/>
    <n v="11"/>
    <n v="12"/>
    <s v="22"/>
    <s v="37"/>
    <s v="48"/>
    <x v="1"/>
    <s v="2A_MSIL1C_S2_CD_CLS_AC_20230627T222622_TRUE_60HTE_020CC"/>
    <s v="S2A_MSIL1C_GM_20221112T223748_59GNP_39.9CC"/>
  </r>
  <r>
    <x v="0"/>
    <x v="0"/>
    <s v="-42.46, 171.20 | Zoom:12"/>
    <b v="1"/>
    <s v="New Zealand"/>
    <x v="1"/>
    <s v="GM"/>
    <d v="2022-11-09T00:00:00"/>
    <s v="59GMN"/>
    <s v="22:28:09 UTC"/>
    <n v="13.7"/>
    <s v="2500X1253px"/>
    <s v="PNG"/>
    <s v="32m"/>
    <x v="1"/>
    <n v="18.524999999999999"/>
    <n v="20"/>
    <x v="0"/>
    <s v="44874S2A_MSIL1CCDM-MLB-GANGM4487402 Sunny (10%-30%)"/>
    <n v="1"/>
    <s v="20221109T222809"/>
    <n v="2022"/>
    <n v="11"/>
    <s v="09"/>
    <s v="22"/>
    <s v="28"/>
    <s v="09"/>
    <x v="1"/>
    <s v="2A_MSIL1C_S2_CD_CLS_AC_20230627T222622_TRUE_60HTE_020CC"/>
    <s v="S2A_MSIL1C_GM_20221109T222809_59GMN_13.7CC"/>
  </r>
  <r>
    <x v="0"/>
    <x v="0"/>
    <s v="-42.46, 171.20 | Zoom:12"/>
    <b v="1"/>
    <s v="New Zealand"/>
    <x v="1"/>
    <s v="GM"/>
    <d v="2022-11-09T00:00:00"/>
    <s v="59GNN"/>
    <s v="22:28:06 UTC"/>
    <n v="58.6"/>
    <s v="2500X1253px"/>
    <s v="PNG"/>
    <s v="32m"/>
    <x v="1"/>
    <n v="18.524999999999999"/>
    <n v="20"/>
    <x v="0"/>
    <s v="44874S2A_MSIL1CCDM-MLB-GANGM4487402 Sunny (10%-30%)"/>
    <n v="0"/>
    <s v="20221109T222806"/>
    <n v="2022"/>
    <n v="11"/>
    <s v="09"/>
    <s v="22"/>
    <s v="28"/>
    <s v="06"/>
    <x v="1"/>
    <s v="2A_MSIL1C_S2_CD_CLS_AC_20230627T222622_TRUE_60HTE_020CC"/>
    <s v="S2A_MSIL1C_GM_20221109T222806_59GNN_58.6CC"/>
  </r>
  <r>
    <x v="0"/>
    <x v="0"/>
    <s v="-42.46, 171.20 | Zoom:12"/>
    <b v="1"/>
    <s v="New Zealand"/>
    <x v="1"/>
    <s v="GM"/>
    <d v="2022-11-09T00:00:00"/>
    <s v="59GMP"/>
    <s v="22:27:57 UTC"/>
    <n v="0"/>
    <s v="2500X1253px"/>
    <s v="PNG"/>
    <s v="32m"/>
    <x v="1"/>
    <n v="18.524999999999999"/>
    <n v="20"/>
    <x v="0"/>
    <s v="44874S2A_MSIL1CCDM-MLB-GANGM4487402 Sunny (10%-30%)"/>
    <n v="0"/>
    <s v="20221109T222757"/>
    <n v="2022"/>
    <n v="11"/>
    <s v="09"/>
    <s v="22"/>
    <s v="27"/>
    <s v="57"/>
    <x v="1"/>
    <s v="2A_MSIL1C_S2_CD_CLS_AC_20230627T222622_TRUE_60HTE_020CC"/>
    <s v="S2A_MSIL1C_GM_20221109T222757_59GMP_0CC"/>
  </r>
  <r>
    <x v="0"/>
    <x v="0"/>
    <s v="-42.46, 171.20 | Zoom:12"/>
    <b v="1"/>
    <s v="New Zealand"/>
    <x v="1"/>
    <s v="GM"/>
    <d v="2022-11-09T00:00:00"/>
    <s v="59GNP"/>
    <s v="22:27:52 UTC"/>
    <n v="1.8"/>
    <s v="2500X1253px"/>
    <s v="PNG"/>
    <s v="32m"/>
    <x v="1"/>
    <n v="18.524999999999999"/>
    <n v="20"/>
    <x v="0"/>
    <s v="44874S2A_MSIL1CCDM-MLB-GANGM4487402 Sunny (10%-30%)"/>
    <n v="0"/>
    <s v="20221109T222752"/>
    <n v="2022"/>
    <n v="11"/>
    <s v="09"/>
    <s v="22"/>
    <s v="27"/>
    <s v="52"/>
    <x v="1"/>
    <s v="2A_MSIL1C_S2_CD_CLS_AC_20230627T222622_TRUE_60HTE_020CC"/>
    <s v="S2A_MSIL1C_GM_20221109T222752_59GNP_1.8CC"/>
  </r>
  <r>
    <x v="0"/>
    <x v="0"/>
    <s v="-42.46, 171.20 | Zoom:12"/>
    <b v="1"/>
    <s v="New Zealand"/>
    <x v="1"/>
    <s v="GM"/>
    <d v="2022-11-04T00:00:00"/>
    <s v="59GMN"/>
    <s v="22:28:15 UTC"/>
    <n v="34.5"/>
    <s v="2500X1253px"/>
    <s v="PNG"/>
    <s v="32m"/>
    <x v="1"/>
    <n v="33.774999999999999"/>
    <n v="40"/>
    <x v="1"/>
    <s v="44869S2A_MSIL1CCDM-MLB-GANGM4486903 Cloudy (40%-90%)"/>
    <n v="1"/>
    <s v="20221104T222815"/>
    <n v="2022"/>
    <n v="11"/>
    <s v="04"/>
    <s v="22"/>
    <s v="28"/>
    <s v="15"/>
    <x v="1"/>
    <s v="2A_MSIL1C_S2_CD_CLS_AC_20230627T222622_TRUE_60HTE_020CC"/>
    <s v="S2A_MSIL1C_GM_20221104T222815_59GMN_34.5CC"/>
  </r>
  <r>
    <x v="0"/>
    <x v="0"/>
    <s v="-42.46, 171.20 | Zoom:12"/>
    <b v="1"/>
    <s v="New Zealand"/>
    <x v="1"/>
    <s v="GM"/>
    <d v="2022-11-04T00:00:00"/>
    <s v="59GNN"/>
    <s v="22:28:11 UTC"/>
    <n v="30.8"/>
    <s v="2500X1253px"/>
    <s v="PNG"/>
    <s v="32m"/>
    <x v="1"/>
    <n v="33.774999999999999"/>
    <n v="40"/>
    <x v="1"/>
    <s v="44869S2A_MSIL1CCDM-MLB-GANGM4486903 Cloudy (40%-90%)"/>
    <n v="0"/>
    <s v="20221104T222811"/>
    <n v="2022"/>
    <n v="11"/>
    <s v="04"/>
    <s v="22"/>
    <s v="28"/>
    <s v="11"/>
    <x v="1"/>
    <s v="2A_MSIL1C_S2_CD_CLS_AC_20230627T222622_TRUE_60HTE_020CC"/>
    <s v="S2A_MSIL1C_GM_20221104T222811_59GNN_30.8CC"/>
  </r>
  <r>
    <x v="0"/>
    <x v="0"/>
    <s v="-42.46, 171.20 | Zoom:12"/>
    <b v="1"/>
    <s v="New Zealand"/>
    <x v="1"/>
    <s v="GM"/>
    <d v="2022-11-04T00:00:00"/>
    <s v="59GMP"/>
    <s v="22:28:02 UTC"/>
    <n v="10.199999999999999"/>
    <s v="2500X1253px"/>
    <s v="PNG"/>
    <s v="32m"/>
    <x v="1"/>
    <n v="33.774999999999999"/>
    <n v="40"/>
    <x v="1"/>
    <s v="44869S2A_MSIL1CCDM-MLB-GANGM4486903 Cloudy (40%-90%)"/>
    <n v="0"/>
    <s v="20221104T222802"/>
    <n v="2022"/>
    <n v="11"/>
    <s v="04"/>
    <s v="22"/>
    <s v="28"/>
    <s v="02"/>
    <x v="1"/>
    <s v="2A_MSIL1C_S2_CD_CLS_AC_20230627T222622_TRUE_60HTE_020CC"/>
    <s v="S2A_MSIL1C_GM_20221104T222802_59GMP_10.2CC"/>
  </r>
  <r>
    <x v="0"/>
    <x v="0"/>
    <s v="-42.46, 171.20 | Zoom:12"/>
    <b v="1"/>
    <s v="New Zealand"/>
    <x v="1"/>
    <s v="GM"/>
    <d v="2022-11-04T00:00:00"/>
    <s v="59GNP"/>
    <s v="22:27:57 UTC"/>
    <n v="59.6"/>
    <s v="2500X1253px"/>
    <s v="PNG"/>
    <s v="32m"/>
    <x v="1"/>
    <n v="33.774999999999999"/>
    <n v="40"/>
    <x v="1"/>
    <s v="44869S2A_MSIL1CCDM-MLB-GANGM4486903 Cloudy (40%-90%)"/>
    <n v="0"/>
    <s v="20221104T222757"/>
    <n v="2022"/>
    <n v="11"/>
    <s v="04"/>
    <s v="22"/>
    <s v="27"/>
    <s v="57"/>
    <x v="1"/>
    <s v="2A_MSIL1C_S2_CD_CLS_AC_20230627T222622_TRUE_60HTE_020CC"/>
    <s v="S2A_MSIL1C_GM_20221104T222757_59GNP_59.6CC"/>
  </r>
  <r>
    <x v="0"/>
    <x v="0"/>
    <s v="-42.46, 171.20 | Zoom:12"/>
    <b v="1"/>
    <s v="New Zealand"/>
    <x v="1"/>
    <s v="GM"/>
    <d v="2022-11-02T00:00:00"/>
    <s v="59GMN"/>
    <s v="22:38:05 UTC"/>
    <n v="78.900000000000006"/>
    <s v="2500X1253px"/>
    <s v="PNG"/>
    <s v="32m"/>
    <x v="1"/>
    <n v="65.05"/>
    <n v="70"/>
    <x v="1"/>
    <s v="44867S2A_MSIL1CCDM-MLB-GANGM4486703 Cloudy (40%-90%)"/>
    <n v="1"/>
    <s v="20221102T223805"/>
    <n v="2022"/>
    <n v="11"/>
    <s v="02"/>
    <s v="22"/>
    <s v="38"/>
    <s v="05"/>
    <x v="1"/>
    <s v="2A_MSIL1C_S2_CD_CLS_AC_20230627T222622_TRUE_60HTE_020CC"/>
    <s v="S2A_MSIL1C_GM_20221102T223805_59GMN_78.9CC"/>
  </r>
  <r>
    <x v="0"/>
    <x v="0"/>
    <s v="-42.46, 171.20 | Zoom:12"/>
    <b v="1"/>
    <s v="New Zealand"/>
    <x v="1"/>
    <s v="GM"/>
    <d v="2022-11-02T00:00:00"/>
    <s v="59GNN"/>
    <s v="22:38:01 UTC"/>
    <n v="74.599999999999994"/>
    <s v="2500X1253px"/>
    <s v="PNG"/>
    <s v="32m"/>
    <x v="1"/>
    <n v="65.05"/>
    <n v="70"/>
    <x v="1"/>
    <s v="44867S2A_MSIL1CCDM-MLB-GANGM4486703 Cloudy (40%-90%)"/>
    <n v="0"/>
    <s v="20221102T223801"/>
    <n v="2022"/>
    <n v="11"/>
    <s v="02"/>
    <s v="22"/>
    <s v="38"/>
    <s v="01"/>
    <x v="1"/>
    <s v="2A_MSIL1C_S2_CD_CLS_AC_20230627T222622_TRUE_60HTE_020CC"/>
    <s v="S2A_MSIL1C_GM_20221102T223801_59GNN_74.6CC"/>
  </r>
  <r>
    <x v="0"/>
    <x v="0"/>
    <s v="-42.46, 171.20 | Zoom:12"/>
    <b v="1"/>
    <s v="New Zealand"/>
    <x v="1"/>
    <s v="GM"/>
    <d v="2022-11-02T00:00:00"/>
    <s v="59GMP"/>
    <s v="22:37:50 UTC"/>
    <n v="43.8"/>
    <s v="2500X1253px"/>
    <s v="PNG"/>
    <s v="32m"/>
    <x v="1"/>
    <n v="65.05"/>
    <n v="70"/>
    <x v="1"/>
    <s v="44867S2A_MSIL1CCDM-MLB-GANGM4486703 Cloudy (40%-90%)"/>
    <n v="0"/>
    <s v="20221102T223750"/>
    <n v="2022"/>
    <n v="11"/>
    <s v="02"/>
    <s v="22"/>
    <s v="37"/>
    <s v="50"/>
    <x v="1"/>
    <s v="2A_MSIL1C_S2_CD_CLS_AC_20230627T222622_TRUE_60HTE_020CC"/>
    <s v="S2A_MSIL1C_GM_20221102T223750_59GMP_43.8CC"/>
  </r>
  <r>
    <x v="0"/>
    <x v="0"/>
    <s v="-42.46, 171.20 | Zoom:12"/>
    <b v="1"/>
    <s v="New Zealand"/>
    <x v="1"/>
    <s v="GM"/>
    <d v="2022-11-02T00:00:00"/>
    <s v="59GNP"/>
    <s v="22:37:46 UTC"/>
    <n v="62.9"/>
    <s v="2500X1253px"/>
    <s v="PNG"/>
    <s v="32m"/>
    <x v="1"/>
    <n v="65.05"/>
    <n v="70"/>
    <x v="1"/>
    <s v="44867S2A_MSIL1CCDM-MLB-GANGM4486703 Cloudy (40%-90%)"/>
    <n v="0"/>
    <s v="20221102T223746"/>
    <n v="2022"/>
    <n v="11"/>
    <s v="02"/>
    <s v="22"/>
    <s v="37"/>
    <s v="46"/>
    <x v="1"/>
    <s v="2A_MSIL1C_S2_CD_CLS_AC_20230627T222622_TRUE_60HTE_020CC"/>
    <s v="S2A_MSIL1C_GM_20221102T223746_59GNP_62.9CC"/>
  </r>
  <r>
    <x v="0"/>
    <x v="0"/>
    <s v="-42.46, 171.20 | Zoom:12"/>
    <b v="1"/>
    <s v="New Zealand"/>
    <x v="1"/>
    <s v="GM"/>
    <d v="2022-10-30T00:00:00"/>
    <s v="59GMN"/>
    <s v="22:28:09 UTC"/>
    <n v="84.8"/>
    <s v="2500X1253px"/>
    <s v="PNG"/>
    <s v="32m"/>
    <x v="1"/>
    <n v="81"/>
    <n v="90"/>
    <x v="1"/>
    <s v="44864S2A_MSIL1CCDM-MLB-GANGM4486403 Cloudy (40%-90%)"/>
    <n v="1"/>
    <s v="20221030T222809"/>
    <n v="2022"/>
    <n v="10"/>
    <n v="30"/>
    <s v="22"/>
    <s v="28"/>
    <s v="09"/>
    <x v="1"/>
    <s v="2A_MSIL1C_S2_CD_CLS_AC_20230627T222622_TRUE_60HTE_020CC"/>
    <s v="S2A_MSIL1C_GM_20221030T222809_59GMN_84.8CC"/>
  </r>
  <r>
    <x v="0"/>
    <x v="0"/>
    <s v="-42.46, 171.20 | Zoom:12"/>
    <b v="1"/>
    <s v="New Zealand"/>
    <x v="1"/>
    <s v="GM"/>
    <d v="2022-10-30T00:00:00"/>
    <s v="59GNN"/>
    <s v="22:28:05 UTC"/>
    <n v="62.8"/>
    <s v="2500X1253px"/>
    <s v="PNG"/>
    <s v="32m"/>
    <x v="1"/>
    <n v="81"/>
    <n v="90"/>
    <x v="1"/>
    <s v="44864S2A_MSIL1CCDM-MLB-GANGM4486403 Cloudy (40%-90%)"/>
    <n v="0"/>
    <s v="20221030T222805"/>
    <n v="2022"/>
    <n v="10"/>
    <n v="30"/>
    <s v="22"/>
    <s v="28"/>
    <s v="05"/>
    <x v="1"/>
    <s v="2A_MSIL1C_S2_CD_CLS_AC_20230627T222622_TRUE_60HTE_020CC"/>
    <s v="S2A_MSIL1C_GM_20221030T222805_59GNN_62.8CC"/>
  </r>
  <r>
    <x v="0"/>
    <x v="0"/>
    <s v="-42.46, 171.20 | Zoom:12"/>
    <b v="1"/>
    <s v="New Zealand"/>
    <x v="1"/>
    <s v="GM"/>
    <d v="2022-10-30T00:00:00"/>
    <s v="59GMP"/>
    <s v="22:27:56 UTC"/>
    <n v="100"/>
    <s v="2500X1253px"/>
    <s v="PNG"/>
    <s v="32m"/>
    <x v="1"/>
    <n v="81"/>
    <n v="90"/>
    <x v="1"/>
    <s v="44864S2A_MSIL1CCDM-MLB-GANGM4486403 Cloudy (40%-90%)"/>
    <n v="0"/>
    <s v="20221030T222756"/>
    <n v="2022"/>
    <n v="10"/>
    <n v="30"/>
    <s v="22"/>
    <s v="27"/>
    <s v="56"/>
    <x v="1"/>
    <s v="2A_MSIL1C_S2_CD_CLS_AC_20230627T222622_TRUE_60HTE_020CC"/>
    <s v="S2A_MSIL1C_GM_20221030T222756_59GMP_100CC"/>
  </r>
  <r>
    <x v="0"/>
    <x v="0"/>
    <s v="-42.46, 171.20 | Zoom:12"/>
    <b v="1"/>
    <s v="New Zealand"/>
    <x v="1"/>
    <s v="GM"/>
    <d v="2022-10-30T00:00:00"/>
    <s v="59GNP"/>
    <s v="22:27:51 UTC"/>
    <n v="76.400000000000006"/>
    <s v="2500X1253px"/>
    <s v="PNG"/>
    <s v="32m"/>
    <x v="1"/>
    <n v="81"/>
    <n v="90"/>
    <x v="1"/>
    <s v="44864S2A_MSIL1CCDM-MLB-GANGM4486403 Cloudy (40%-90%)"/>
    <n v="0"/>
    <s v="20221030T222751"/>
    <n v="2022"/>
    <n v="10"/>
    <n v="30"/>
    <s v="22"/>
    <s v="27"/>
    <s v="51"/>
    <x v="1"/>
    <s v="2A_MSIL1C_S2_CD_CLS_AC_20230627T222622_TRUE_60HTE_020CC"/>
    <s v="S2A_MSIL1C_GM_20221030T222751_59GNP_76.4CC"/>
  </r>
  <r>
    <x v="0"/>
    <x v="0"/>
    <s v="-42.46, 171.20 | Zoom:12"/>
    <b v="1"/>
    <s v="New Zealand"/>
    <x v="1"/>
    <s v="GM"/>
    <d v="2022-10-28T00:00:00"/>
    <s v="59GMN"/>
    <s v="22:38:11 UTC"/>
    <n v="96.1"/>
    <s v="2500X1253px"/>
    <s v="PNG"/>
    <s v="32m"/>
    <x v="1"/>
    <n v="96.275000000000006"/>
    <n v="100"/>
    <x v="2"/>
    <s v="44862S2A_MSIL1CCDM-MLB-GANGM4486204 Overcast (100%)"/>
    <n v="1"/>
    <s v="20221028T223811"/>
    <n v="2022"/>
    <n v="10"/>
    <n v="28"/>
    <s v="22"/>
    <s v="38"/>
    <s v="11"/>
    <x v="1"/>
    <s v="2A_MSIL1C_S2_CD_CLS_AC_20230627T222622_TRUE_60HTE_020CC"/>
    <s v="S2A_MSIL1C_GM_20221028T223811_59GMN_96.1CC"/>
  </r>
  <r>
    <x v="0"/>
    <x v="0"/>
    <s v="-42.46, 171.20 | Zoom:12"/>
    <b v="1"/>
    <s v="New Zealand"/>
    <x v="1"/>
    <s v="GM"/>
    <d v="2022-10-28T00:00:00"/>
    <s v="59GNN"/>
    <s v="22:38:07 UTC"/>
    <n v="89.1"/>
    <s v="2500X1253px"/>
    <s v="PNG"/>
    <s v="32m"/>
    <x v="1"/>
    <n v="96.275000000000006"/>
    <n v="100"/>
    <x v="2"/>
    <s v="44862S2A_MSIL1CCDM-MLB-GANGM4486204 Overcast (100%)"/>
    <n v="0"/>
    <s v="20221028T223807"/>
    <n v="2022"/>
    <n v="10"/>
    <n v="28"/>
    <s v="22"/>
    <s v="38"/>
    <s v="07"/>
    <x v="1"/>
    <s v="2A_MSIL1C_S2_CD_CLS_AC_20230627T222622_TRUE_60HTE_020CC"/>
    <s v="S2A_MSIL1C_GM_20221028T223807_59GNN_89.1CC"/>
  </r>
  <r>
    <x v="0"/>
    <x v="0"/>
    <s v="-42.46, 171.20 | Zoom:12"/>
    <b v="1"/>
    <s v="New Zealand"/>
    <x v="1"/>
    <s v="GM"/>
    <d v="2022-10-28T00:00:00"/>
    <s v="59GMP"/>
    <s v="22:37:56 UTC"/>
    <n v="99.9"/>
    <s v="2500X1253px"/>
    <s v="PNG"/>
    <s v="32m"/>
    <x v="1"/>
    <n v="96.275000000000006"/>
    <n v="100"/>
    <x v="2"/>
    <s v="44862S2A_MSIL1CCDM-MLB-GANGM4486204 Overcast (100%)"/>
    <n v="0"/>
    <s v="20221028T223756"/>
    <n v="2022"/>
    <n v="10"/>
    <n v="28"/>
    <s v="22"/>
    <s v="37"/>
    <s v="56"/>
    <x v="1"/>
    <s v="2A_MSIL1C_S2_CD_CLS_AC_20230627T222622_TRUE_60HTE_020CC"/>
    <s v="S2A_MSIL1C_GM_20221028T223756_59GMP_99.9CC"/>
  </r>
  <r>
    <x v="0"/>
    <x v="0"/>
    <s v="-42.46, 171.20 | Zoom:12"/>
    <b v="1"/>
    <s v="New Zealand"/>
    <x v="1"/>
    <s v="GM"/>
    <d v="2022-10-28T00:00:00"/>
    <s v="59GNP"/>
    <s v="22:37:52 UTC"/>
    <n v="100"/>
    <s v="2500X1253px"/>
    <s v="PNG"/>
    <s v="32m"/>
    <x v="1"/>
    <n v="96.275000000000006"/>
    <n v="100"/>
    <x v="2"/>
    <s v="44862S2A_MSIL1CCDM-MLB-GANGM4486204 Overcast (100%)"/>
    <n v="0"/>
    <s v="20221028T223752"/>
    <n v="2022"/>
    <n v="10"/>
    <n v="28"/>
    <s v="22"/>
    <s v="37"/>
    <s v="52"/>
    <x v="1"/>
    <s v="2A_MSIL1C_S2_CD_CLS_AC_20230627T222622_TRUE_60HTE_020CC"/>
    <s v="S2A_MSIL1C_GM_20221028T223752_59GNP_100CC"/>
  </r>
  <r>
    <x v="0"/>
    <x v="0"/>
    <s v="-42.46, 171.20 | Zoom:12"/>
    <b v="1"/>
    <s v="New Zealand"/>
    <x v="1"/>
    <s v="GM"/>
    <d v="2022-10-25T00:00:00"/>
    <s v="59GMN"/>
    <s v="22:28:13 UTC"/>
    <n v="97.6"/>
    <s v="2500X1253px"/>
    <s v="PNG"/>
    <s v="32m"/>
    <x v="1"/>
    <n v="86.8"/>
    <n v="90"/>
    <x v="1"/>
    <s v="44859S2A_MSIL1CCDM-MLB-GANGM4485903 Cloudy (40%-90%)"/>
    <n v="1"/>
    <s v="20221025T222813"/>
    <n v="2022"/>
    <n v="10"/>
    <n v="25"/>
    <s v="22"/>
    <s v="28"/>
    <s v="13"/>
    <x v="1"/>
    <s v="2A_MSIL1C_S2_CD_CLS_AC_20230627T222622_TRUE_60HTE_020CC"/>
    <s v="S2A_MSIL1C_GM_20221025T222813_59GMN_97.6CC"/>
  </r>
  <r>
    <x v="0"/>
    <x v="0"/>
    <s v="-42.46, 171.20 | Zoom:12"/>
    <b v="1"/>
    <s v="New Zealand"/>
    <x v="1"/>
    <s v="GM"/>
    <d v="2022-10-25T00:00:00"/>
    <s v="59GNN"/>
    <s v="22:28:10 UTC"/>
    <n v="89.9"/>
    <s v="2500X1253px"/>
    <s v="PNG"/>
    <s v="32m"/>
    <x v="1"/>
    <n v="86.8"/>
    <n v="90"/>
    <x v="1"/>
    <s v="44859S2A_MSIL1CCDM-MLB-GANGM4485903 Cloudy (40%-90%)"/>
    <n v="0"/>
    <s v="20221025T222810"/>
    <n v="2022"/>
    <n v="10"/>
    <n v="25"/>
    <s v="22"/>
    <s v="28"/>
    <s v="10"/>
    <x v="1"/>
    <s v="2A_MSIL1C_S2_CD_CLS_AC_20230627T222622_TRUE_60HTE_020CC"/>
    <s v="S2A_MSIL1C_GM_20221025T222810_59GNN_89.9CC"/>
  </r>
  <r>
    <x v="0"/>
    <x v="0"/>
    <s v="-42.46, 171.20 | Zoom:12"/>
    <b v="1"/>
    <s v="New Zealand"/>
    <x v="1"/>
    <s v="GM"/>
    <d v="2022-10-25T00:00:00"/>
    <s v="59GMP"/>
    <s v="22:28:01 UTC"/>
    <n v="65.400000000000006"/>
    <s v="2500X1253px"/>
    <s v="PNG"/>
    <s v="32m"/>
    <x v="1"/>
    <n v="86.8"/>
    <n v="90"/>
    <x v="1"/>
    <s v="44859S2A_MSIL1CCDM-MLB-GANGM4485903 Cloudy (40%-90%)"/>
    <n v="0"/>
    <s v="20221025T222801"/>
    <n v="2022"/>
    <n v="10"/>
    <n v="25"/>
    <s v="22"/>
    <s v="28"/>
    <s v="01"/>
    <x v="1"/>
    <s v="2A_MSIL1C_S2_CD_CLS_AC_20230627T222622_TRUE_60HTE_020CC"/>
    <s v="S2A_MSIL1C_GM_20221025T222801_59GMP_65.4CC"/>
  </r>
  <r>
    <x v="0"/>
    <x v="0"/>
    <s v="-42.46, 171.20 | Zoom:12"/>
    <b v="1"/>
    <s v="New Zealand"/>
    <x v="1"/>
    <s v="GM"/>
    <d v="2022-10-25T00:00:00"/>
    <s v="59GNP"/>
    <s v="22:27:55 UTC"/>
    <n v="94.3"/>
    <s v="2500X1253px"/>
    <s v="PNG"/>
    <s v="32m"/>
    <x v="1"/>
    <n v="86.8"/>
    <n v="90"/>
    <x v="1"/>
    <s v="44859S2A_MSIL1CCDM-MLB-GANGM4485903 Cloudy (40%-90%)"/>
    <n v="0"/>
    <s v="20221025T222755"/>
    <n v="2022"/>
    <n v="10"/>
    <n v="25"/>
    <s v="22"/>
    <s v="27"/>
    <s v="55"/>
    <x v="1"/>
    <s v="2A_MSIL1C_S2_CD_CLS_AC_20230627T222622_TRUE_60HTE_020CC"/>
    <s v="S2A_MSIL1C_GM_20221025T222755_59GNP_94.3CC"/>
  </r>
  <r>
    <x v="0"/>
    <x v="0"/>
    <s v="-42.46, 171.20 | Zoom:12"/>
    <b v="1"/>
    <s v="New Zealand"/>
    <x v="1"/>
    <s v="GM"/>
    <d v="2022-10-23T00:00:00"/>
    <s v="59GMN"/>
    <s v="22:38:06 UTC"/>
    <n v="99.4"/>
    <s v="2500X1253px"/>
    <s v="PNG"/>
    <s v="32m"/>
    <x v="1"/>
    <n v="99.575000000000003"/>
    <n v="100"/>
    <x v="2"/>
    <s v="44857S2A_MSIL1CCDM-MLB-GANGM4485704 Overcast (100%)"/>
    <n v="1"/>
    <s v="20221023T223806"/>
    <n v="2022"/>
    <n v="10"/>
    <n v="23"/>
    <s v="22"/>
    <s v="38"/>
    <s v="06"/>
    <x v="1"/>
    <s v="2A_MSIL1C_S2_CD_CLS_AC_20230627T222622_TRUE_60HTE_020CC"/>
    <s v="S2A_MSIL1C_GM_20221023T223806_59GMN_99.4CC"/>
  </r>
  <r>
    <x v="0"/>
    <x v="0"/>
    <s v="-42.46, 171.20 | Zoom:12"/>
    <b v="1"/>
    <s v="New Zealand"/>
    <x v="1"/>
    <s v="GM"/>
    <d v="2022-10-23T00:00:00"/>
    <s v="59GNN"/>
    <s v="22:38:02 UTC"/>
    <n v="100"/>
    <s v="2500X1253px"/>
    <s v="PNG"/>
    <s v="32m"/>
    <x v="1"/>
    <n v="99.575000000000003"/>
    <n v="100"/>
    <x v="2"/>
    <s v="44857S2A_MSIL1CCDM-MLB-GANGM4485704 Overcast (100%)"/>
    <n v="0"/>
    <s v="20221023T223802"/>
    <n v="2022"/>
    <n v="10"/>
    <n v="23"/>
    <s v="22"/>
    <s v="38"/>
    <s v="02"/>
    <x v="1"/>
    <s v="2A_MSIL1C_S2_CD_CLS_AC_20230627T222622_TRUE_60HTE_020CC"/>
    <s v="S2A_MSIL1C_GM_20221023T223802_59GNN_100CC"/>
  </r>
  <r>
    <x v="0"/>
    <x v="0"/>
    <s v="-42.46, 171.20 | Zoom:12"/>
    <b v="1"/>
    <s v="New Zealand"/>
    <x v="1"/>
    <s v="GM"/>
    <d v="2022-10-23T00:00:00"/>
    <s v="59GMP"/>
    <s v="22:37:52 UTC"/>
    <n v="98.9"/>
    <s v="2500X1253px"/>
    <s v="PNG"/>
    <s v="32m"/>
    <x v="1"/>
    <n v="99.575000000000003"/>
    <n v="100"/>
    <x v="2"/>
    <s v="44857S2A_MSIL1CCDM-MLB-GANGM4485704 Overcast (100%)"/>
    <n v="0"/>
    <s v="20221023T223752"/>
    <n v="2022"/>
    <n v="10"/>
    <n v="23"/>
    <s v="22"/>
    <s v="37"/>
    <s v="52"/>
    <x v="1"/>
    <s v="2A_MSIL1C_S2_CD_CLS_AC_20230627T222622_TRUE_60HTE_020CC"/>
    <s v="S2A_MSIL1C_GM_20221023T223752_59GMP_98.9CC"/>
  </r>
  <r>
    <x v="0"/>
    <x v="0"/>
    <s v="-42.46, 171.20 | Zoom:12"/>
    <b v="1"/>
    <s v="New Zealand"/>
    <x v="1"/>
    <s v="GM"/>
    <d v="2022-10-23T00:00:00"/>
    <s v="59GNP"/>
    <s v="22:37:48 UTC"/>
    <n v="100"/>
    <s v="2500X1253px"/>
    <s v="PNG"/>
    <s v="32m"/>
    <x v="1"/>
    <n v="99.575000000000003"/>
    <n v="100"/>
    <x v="2"/>
    <s v="44857S2A_MSIL1CCDM-MLB-GANGM4485704 Overcast (100%)"/>
    <n v="0"/>
    <s v="20221023T223748"/>
    <n v="2022"/>
    <n v="10"/>
    <n v="23"/>
    <s v="22"/>
    <s v="37"/>
    <s v="48"/>
    <x v="1"/>
    <s v="2A_MSIL1C_S2_CD_CLS_AC_20230627T222622_TRUE_60HTE_020CC"/>
    <s v="S2A_MSIL1C_GM_20221023T223748_59GNP_100CC"/>
  </r>
  <r>
    <x v="0"/>
    <x v="0"/>
    <s v="-42.46, 171.20 | Zoom:12"/>
    <b v="1"/>
    <s v="New Zealand"/>
    <x v="1"/>
    <s v="GM"/>
    <d v="2022-10-20T00:00:00"/>
    <s v="59GMN"/>
    <s v="22:28:10 UTC"/>
    <n v="10.199999999999999"/>
    <s v="2500X1253px"/>
    <s v="PNG"/>
    <s v="32m"/>
    <x v="1"/>
    <n v="17.725000000000001"/>
    <n v="20"/>
    <x v="0"/>
    <s v="44854S2A_MSIL1CCDM-MLB-GANGM4485402 Sunny (10%-30%)"/>
    <n v="1"/>
    <s v="20221020T222810"/>
    <n v="2022"/>
    <n v="10"/>
    <n v="20"/>
    <s v="22"/>
    <s v="28"/>
    <s v="10"/>
    <x v="1"/>
    <s v="2A_MSIL1C_S2_CD_CLS_AC_20230627T222622_TRUE_60HTE_020CC"/>
    <s v="S2A_MSIL1C_GM_20221020T222810_59GMN_10.2CC"/>
  </r>
  <r>
    <x v="0"/>
    <x v="0"/>
    <s v="-42.46, 171.20 | Zoom:12"/>
    <b v="1"/>
    <s v="New Zealand"/>
    <x v="1"/>
    <s v="GM"/>
    <d v="2022-10-20T00:00:00"/>
    <s v="59GNN"/>
    <s v="22:28:06 UTC"/>
    <n v="45.2"/>
    <s v="2500X1253px"/>
    <s v="PNG"/>
    <s v="32m"/>
    <x v="1"/>
    <n v="17.725000000000001"/>
    <n v="20"/>
    <x v="0"/>
    <s v="44854S2A_MSIL1CCDM-MLB-GANGM4485402 Sunny (10%-30%)"/>
    <n v="0"/>
    <s v="20221020T222806"/>
    <n v="2022"/>
    <n v="10"/>
    <n v="20"/>
    <s v="22"/>
    <s v="28"/>
    <s v="06"/>
    <x v="1"/>
    <s v="2A_MSIL1C_S2_CD_CLS_AC_20230627T222622_TRUE_60HTE_020CC"/>
    <s v="S2A_MSIL1C_GM_20221020T222806_59GNN_45.2CC"/>
  </r>
  <r>
    <x v="0"/>
    <x v="0"/>
    <s v="-42.46, 171.20 | Zoom:12"/>
    <b v="1"/>
    <s v="New Zealand"/>
    <x v="1"/>
    <s v="GM"/>
    <d v="2022-10-20T00:00:00"/>
    <s v="59GMP"/>
    <s v="22:27:57 UTC"/>
    <n v="0"/>
    <s v="2500X1253px"/>
    <s v="PNG"/>
    <s v="32m"/>
    <x v="1"/>
    <n v="17.725000000000001"/>
    <n v="20"/>
    <x v="0"/>
    <s v="44854S2A_MSIL1CCDM-MLB-GANGM4485402 Sunny (10%-30%)"/>
    <n v="0"/>
    <s v="20221020T222757"/>
    <n v="2022"/>
    <n v="10"/>
    <n v="20"/>
    <s v="22"/>
    <s v="27"/>
    <s v="57"/>
    <x v="1"/>
    <s v="2A_MSIL1C_S2_CD_CLS_AC_20230627T222622_TRUE_60HTE_020CC"/>
    <s v="S2A_MSIL1C_GM_20221020T222757_59GMP_0CC"/>
  </r>
  <r>
    <x v="0"/>
    <x v="0"/>
    <s v="-42.46, 171.20 | Zoom:12"/>
    <b v="1"/>
    <s v="New Zealand"/>
    <x v="1"/>
    <s v="GM"/>
    <d v="2022-10-20T00:00:00"/>
    <s v="59GNP"/>
    <s v="22:27:52 UTC"/>
    <n v="15.5"/>
    <s v="2500X1253px"/>
    <s v="PNG"/>
    <s v="32m"/>
    <x v="1"/>
    <n v="17.725000000000001"/>
    <n v="20"/>
    <x v="0"/>
    <s v="44854S2A_MSIL1CCDM-MLB-GANGM4485402 Sunny (10%-30%)"/>
    <n v="0"/>
    <s v="20221020T222752"/>
    <n v="2022"/>
    <n v="10"/>
    <n v="20"/>
    <s v="22"/>
    <s v="27"/>
    <s v="52"/>
    <x v="1"/>
    <s v="2A_MSIL1C_S2_CD_CLS_AC_20230627T222622_TRUE_60HTE_020CC"/>
    <s v="S2A_MSIL1C_GM_20221020T222752_59GNP_15.5CC"/>
  </r>
  <r>
    <x v="0"/>
    <x v="0"/>
    <s v="-42.46, 171.20 | Zoom:12"/>
    <b v="1"/>
    <s v="New Zealand"/>
    <x v="1"/>
    <s v="GM"/>
    <d v="2022-10-18T00:00:00"/>
    <s v="59GMN"/>
    <s v="22:38:09 UTC"/>
    <n v="28.9"/>
    <s v="2500X1253px"/>
    <s v="PNG"/>
    <s v="32m"/>
    <x v="1"/>
    <n v="46.45"/>
    <n v="50"/>
    <x v="1"/>
    <s v="44852S2A_MSIL1CCDM-MLB-GANGM4485203 Cloudy (40%-90%)"/>
    <n v="1"/>
    <s v="20221018T223809"/>
    <n v="2022"/>
    <n v="10"/>
    <n v="18"/>
    <s v="22"/>
    <s v="38"/>
    <s v="09"/>
    <x v="1"/>
    <s v="2A_MSIL1C_S2_CD_CLS_AC_20230627T222622_TRUE_60HTE_020CC"/>
    <s v="S2A_MSIL1C_GM_20221018T223809_59GMN_28.9CC"/>
  </r>
  <r>
    <x v="0"/>
    <x v="0"/>
    <s v="-42.46, 171.20 | Zoom:12"/>
    <b v="1"/>
    <s v="New Zealand"/>
    <x v="1"/>
    <s v="GM"/>
    <d v="2022-10-18T00:00:00"/>
    <s v="59GNN"/>
    <s v="22:38:06 UTC"/>
    <n v="43.5"/>
    <s v="2500X1253px"/>
    <s v="PNG"/>
    <s v="32m"/>
    <x v="1"/>
    <n v="46.45"/>
    <n v="50"/>
    <x v="1"/>
    <s v="44852S2A_MSIL1CCDM-MLB-GANGM4485203 Cloudy (40%-90%)"/>
    <n v="0"/>
    <s v="20221018T223806"/>
    <n v="2022"/>
    <n v="10"/>
    <n v="18"/>
    <s v="22"/>
    <s v="38"/>
    <s v="06"/>
    <x v="1"/>
    <s v="2A_MSIL1C_S2_CD_CLS_AC_20230627T222622_TRUE_60HTE_020CC"/>
    <s v="S2A_MSIL1C_GM_20221018T223806_59GNN_43.5CC"/>
  </r>
  <r>
    <x v="0"/>
    <x v="0"/>
    <s v="-42.46, 171.20 | Zoom:12"/>
    <b v="1"/>
    <s v="New Zealand"/>
    <x v="1"/>
    <s v="GM"/>
    <d v="2022-10-18T00:00:00"/>
    <s v="59GMP"/>
    <s v="22:37:55 UTC"/>
    <n v="46.2"/>
    <s v="2500X1253px"/>
    <s v="PNG"/>
    <s v="32m"/>
    <x v="1"/>
    <n v="46.45"/>
    <n v="50"/>
    <x v="1"/>
    <s v="44852S2A_MSIL1CCDM-MLB-GANGM4485203 Cloudy (40%-90%)"/>
    <n v="0"/>
    <s v="20221018T223755"/>
    <n v="2022"/>
    <n v="10"/>
    <n v="18"/>
    <s v="22"/>
    <s v="37"/>
    <s v="55"/>
    <x v="1"/>
    <s v="2A_MSIL1C_S2_CD_CLS_AC_20230627T222622_TRUE_60HTE_020CC"/>
    <s v="S2A_MSIL1C_GM_20221018T223755_59GMP_46.2CC"/>
  </r>
  <r>
    <x v="0"/>
    <x v="0"/>
    <s v="-42.46, 171.20 | Zoom:12"/>
    <b v="1"/>
    <s v="New Zealand"/>
    <x v="1"/>
    <s v="GM"/>
    <d v="2022-10-18T00:00:00"/>
    <s v="59GNP"/>
    <s v="22:37:51 UTC"/>
    <n v="67.2"/>
    <s v="2500X1253px"/>
    <s v="PNG"/>
    <s v="32m"/>
    <x v="1"/>
    <n v="46.45"/>
    <n v="50"/>
    <x v="1"/>
    <s v="44852S2A_MSIL1CCDM-MLB-GANGM4485203 Cloudy (40%-90%)"/>
    <n v="0"/>
    <s v="20221018T223751"/>
    <n v="2022"/>
    <n v="10"/>
    <n v="18"/>
    <s v="22"/>
    <s v="37"/>
    <s v="51"/>
    <x v="1"/>
    <s v="2A_MSIL1C_S2_CD_CLS_AC_20230627T222622_TRUE_60HTE_020CC"/>
    <s v="S2A_MSIL1C_GM_20221018T223751_59GNP_67.2CC"/>
  </r>
  <r>
    <x v="0"/>
    <x v="0"/>
    <s v="-42.46, 171.20 | Zoom:12"/>
    <b v="1"/>
    <s v="New Zealand"/>
    <x v="1"/>
    <s v="GM"/>
    <d v="2022-10-15T00:00:00"/>
    <s v="59GMN"/>
    <s v="22:28:14 UTC"/>
    <n v="64.599999999999994"/>
    <s v="2500X1253px"/>
    <s v="PNG"/>
    <s v="32m"/>
    <x v="1"/>
    <n v="33.6"/>
    <n v="40"/>
    <x v="1"/>
    <s v="44849S2A_MSIL1CCDM-MLB-GANGM4484903 Cloudy (40%-90%)"/>
    <n v="1"/>
    <s v="20221015T222814"/>
    <n v="2022"/>
    <n v="10"/>
    <n v="15"/>
    <s v="22"/>
    <s v="28"/>
    <s v="14"/>
    <x v="1"/>
    <s v="2A_MSIL1C_S2_CD_CLS_AC_20230627T222622_TRUE_60HTE_020CC"/>
    <s v="S2A_MSIL1C_GM_20221015T222814_59GMN_64.6CC"/>
  </r>
  <r>
    <x v="0"/>
    <x v="0"/>
    <s v="-42.46, 171.20 | Zoom:12"/>
    <b v="1"/>
    <s v="New Zealand"/>
    <x v="1"/>
    <s v="GM"/>
    <d v="2022-10-15T00:00:00"/>
    <s v="59GNN"/>
    <s v="22:28:11 UTC"/>
    <n v="35"/>
    <s v="2500X1253px"/>
    <s v="PNG"/>
    <s v="32m"/>
    <x v="1"/>
    <n v="33.6"/>
    <n v="40"/>
    <x v="1"/>
    <s v="44849S2A_MSIL1CCDM-MLB-GANGM4484903 Cloudy (40%-90%)"/>
    <n v="0"/>
    <s v="20221015T222811"/>
    <n v="2022"/>
    <n v="10"/>
    <n v="15"/>
    <s v="22"/>
    <s v="28"/>
    <s v="11"/>
    <x v="1"/>
    <s v="2A_MSIL1C_S2_CD_CLS_AC_20230627T222622_TRUE_60HTE_020CC"/>
    <s v="S2A_MSIL1C_GM_20221015T222811_59GNN_35CC"/>
  </r>
  <r>
    <x v="0"/>
    <x v="0"/>
    <s v="-42.46, 171.20 | Zoom:12"/>
    <b v="1"/>
    <s v="New Zealand"/>
    <x v="1"/>
    <s v="GM"/>
    <d v="2022-10-15T00:00:00"/>
    <s v="59GMP"/>
    <s v="22:28:02 UTC"/>
    <n v="10.5"/>
    <s v="2500X1253px"/>
    <s v="PNG"/>
    <s v="32m"/>
    <x v="1"/>
    <n v="33.6"/>
    <n v="40"/>
    <x v="1"/>
    <s v="44849S2A_MSIL1CCDM-MLB-GANGM4484903 Cloudy (40%-90%)"/>
    <n v="0"/>
    <s v="20221015T222802"/>
    <n v="2022"/>
    <n v="10"/>
    <n v="15"/>
    <s v="22"/>
    <s v="28"/>
    <s v="02"/>
    <x v="1"/>
    <s v="2A_MSIL1C_S2_CD_CLS_AC_20230627T222622_TRUE_60HTE_020CC"/>
    <s v="S2A_MSIL1C_GM_20221015T222802_59GMP_10.5CC"/>
  </r>
  <r>
    <x v="0"/>
    <x v="0"/>
    <s v="-42.46, 171.20 | Zoom:12"/>
    <b v="1"/>
    <s v="New Zealand"/>
    <x v="1"/>
    <s v="GM"/>
    <d v="2022-10-15T00:00:00"/>
    <s v="59GNP"/>
    <s v="22:27:56 UTC"/>
    <n v="24.3"/>
    <s v="2500X1253px"/>
    <s v="PNG"/>
    <s v="32m"/>
    <x v="1"/>
    <n v="33.6"/>
    <n v="40"/>
    <x v="1"/>
    <s v="44849S2A_MSIL1CCDM-MLB-GANGM4484903 Cloudy (40%-90%)"/>
    <n v="0"/>
    <s v="20221015T222756"/>
    <n v="2022"/>
    <n v="10"/>
    <n v="15"/>
    <s v="22"/>
    <s v="27"/>
    <s v="56"/>
    <x v="1"/>
    <s v="2A_MSIL1C_S2_CD_CLS_AC_20230627T222622_TRUE_60HTE_020CC"/>
    <s v="S2A_MSIL1C_GM_20221015T222756_59GNP_24.3CC"/>
  </r>
  <r>
    <x v="0"/>
    <x v="0"/>
    <s v="-42.46, 171.20 | Zoom:12"/>
    <b v="1"/>
    <s v="New Zealand"/>
    <x v="1"/>
    <s v="GM"/>
    <d v="2022-10-13T00:00:00"/>
    <s v="59GMN"/>
    <s v="22:38:06 UTC"/>
    <n v="0.8"/>
    <s v="2500X1253px"/>
    <s v="PNG"/>
    <s v="32m"/>
    <x v="1"/>
    <n v="0.9"/>
    <n v="10"/>
    <x v="0"/>
    <s v="44847S2A_MSIL1CCDM-MLB-GANGM4484702 Sunny (10%-30%)"/>
    <n v="1"/>
    <s v="20221013T223806"/>
    <n v="2022"/>
    <n v="10"/>
    <n v="13"/>
    <s v="22"/>
    <s v="38"/>
    <s v="06"/>
    <x v="1"/>
    <s v="2A_MSIL1C_S2_CD_CLS_AC_20230627T222622_TRUE_60HTE_020CC"/>
    <s v="S2A_MSIL1C_GM_20221013T223806_59GMN_0.8CC"/>
  </r>
  <r>
    <x v="0"/>
    <x v="0"/>
    <s v="-42.46, 171.20 | Zoom:12"/>
    <b v="1"/>
    <s v="New Zealand"/>
    <x v="1"/>
    <s v="GM"/>
    <d v="2022-10-13T00:00:00"/>
    <s v="59GNN"/>
    <s v="22:38:02 UTC"/>
    <n v="2.2000000000000002"/>
    <s v="2500X1253px"/>
    <s v="PNG"/>
    <s v="32m"/>
    <x v="1"/>
    <n v="0.9"/>
    <n v="10"/>
    <x v="0"/>
    <s v="44847S2A_MSIL1CCDM-MLB-GANGM4484702 Sunny (10%-30%)"/>
    <n v="0"/>
    <s v="20221013T223802"/>
    <n v="2022"/>
    <n v="10"/>
    <n v="13"/>
    <s v="22"/>
    <s v="38"/>
    <s v="02"/>
    <x v="1"/>
    <s v="2A_MSIL1C_S2_CD_CLS_AC_20230627T222622_TRUE_60HTE_020CC"/>
    <s v="S2A_MSIL1C_GM_20221013T223802_59GNN_2.2CC"/>
  </r>
  <r>
    <x v="0"/>
    <x v="0"/>
    <s v="-42.46, 171.20 | Zoom:12"/>
    <b v="1"/>
    <s v="New Zealand"/>
    <x v="1"/>
    <s v="GM"/>
    <d v="2022-10-13T00:00:00"/>
    <s v="59GMP"/>
    <s v="22:37:52 UTC"/>
    <n v="0.6"/>
    <s v="2500X1253px"/>
    <s v="PNG"/>
    <s v="32m"/>
    <x v="1"/>
    <n v="0.9"/>
    <n v="10"/>
    <x v="0"/>
    <s v="44847S2A_MSIL1CCDM-MLB-GANGM4484702 Sunny (10%-30%)"/>
    <n v="0"/>
    <s v="20221013T223752"/>
    <n v="2022"/>
    <n v="10"/>
    <n v="13"/>
    <s v="22"/>
    <s v="37"/>
    <s v="52"/>
    <x v="1"/>
    <s v="2A_MSIL1C_S2_CD_CLS_AC_20230627T222622_TRUE_60HTE_020CC"/>
    <s v="S2A_MSIL1C_GM_20221013T223752_59GMP_0.6CC"/>
  </r>
  <r>
    <x v="0"/>
    <x v="0"/>
    <s v="-42.46, 171.20 | Zoom:12"/>
    <b v="1"/>
    <s v="New Zealand"/>
    <x v="1"/>
    <s v="GM"/>
    <d v="2022-10-13T00:00:00"/>
    <s v="59GNP"/>
    <s v="22:37:47 UTC"/>
    <n v="0"/>
    <s v="2500X1253px"/>
    <s v="PNG"/>
    <s v="32m"/>
    <x v="1"/>
    <n v="0.9"/>
    <n v="10"/>
    <x v="0"/>
    <s v="44847S2A_MSIL1CCDM-MLB-GANGM4484702 Sunny (10%-30%)"/>
    <n v="0"/>
    <s v="20221013T223747"/>
    <n v="2022"/>
    <n v="10"/>
    <n v="13"/>
    <s v="22"/>
    <s v="37"/>
    <s v="47"/>
    <x v="1"/>
    <s v="2A_MSIL1C_S2_CD_CLS_AC_20230627T222622_TRUE_60HTE_020CC"/>
    <s v="S2A_MSIL1C_GM_20221013T223747_59GNP_0CC"/>
  </r>
  <r>
    <x v="0"/>
    <x v="0"/>
    <s v="-42.46, 171.20 | Zoom:12"/>
    <b v="1"/>
    <s v="New Zealand"/>
    <x v="1"/>
    <s v="GM"/>
    <d v="2022-10-10T00:00:00"/>
    <s v="59GMN"/>
    <s v="22:28:09 UTC"/>
    <n v="37"/>
    <s v="2500X1253px"/>
    <s v="PNG"/>
    <s v="32m"/>
    <x v="1"/>
    <n v="28.8"/>
    <n v="30"/>
    <x v="0"/>
    <s v="44844S2A_MSIL1CCDM-MLB-GANGM4484402 Sunny (10%-30%)"/>
    <n v="1"/>
    <s v="20221010T222809"/>
    <n v="2022"/>
    <n v="10"/>
    <n v="10"/>
    <s v="22"/>
    <s v="28"/>
    <s v="09"/>
    <x v="1"/>
    <s v="2A_MSIL1C_S2_CD_CLS_AC_20230627T222622_TRUE_60HTE_020CC"/>
    <s v="S2A_MSIL1C_GM_20221010T222809_59GMN_37CC"/>
  </r>
  <r>
    <x v="0"/>
    <x v="0"/>
    <s v="-42.46, 171.20 | Zoom:12"/>
    <b v="1"/>
    <s v="New Zealand"/>
    <x v="1"/>
    <s v="GM"/>
    <d v="2022-10-10T00:00:00"/>
    <s v="59GNN"/>
    <s v="22:28:05 UTC"/>
    <n v="24.3"/>
    <s v="2500X1253px"/>
    <s v="PNG"/>
    <s v="32m"/>
    <x v="1"/>
    <n v="28.8"/>
    <n v="30"/>
    <x v="0"/>
    <s v="44844S2A_MSIL1CCDM-MLB-GANGM4484402 Sunny (10%-30%)"/>
    <n v="0"/>
    <s v="20221010T222805"/>
    <n v="2022"/>
    <n v="10"/>
    <n v="10"/>
    <s v="22"/>
    <s v="28"/>
    <s v="05"/>
    <x v="1"/>
    <s v="2A_MSIL1C_S2_CD_CLS_AC_20230627T222622_TRUE_60HTE_020CC"/>
    <s v="S2A_MSIL1C_GM_20221010T222805_59GNN_24.3CC"/>
  </r>
  <r>
    <x v="0"/>
    <x v="0"/>
    <s v="-42.46, 171.20 | Zoom:12"/>
    <b v="1"/>
    <s v="New Zealand"/>
    <x v="1"/>
    <s v="GM"/>
    <d v="2022-10-10T00:00:00"/>
    <s v="59GMP"/>
    <s v="22:27:56 UTC"/>
    <n v="14.7"/>
    <s v="2500X1253px"/>
    <s v="PNG"/>
    <s v="32m"/>
    <x v="1"/>
    <n v="28.8"/>
    <n v="30"/>
    <x v="0"/>
    <s v="44844S2A_MSIL1CCDM-MLB-GANGM4484402 Sunny (10%-30%)"/>
    <n v="0"/>
    <s v="20221010T222756"/>
    <n v="2022"/>
    <n v="10"/>
    <n v="10"/>
    <s v="22"/>
    <s v="27"/>
    <s v="56"/>
    <x v="1"/>
    <s v="2A_MSIL1C_S2_CD_CLS_AC_20230627T222622_TRUE_60HTE_020CC"/>
    <s v="S2A_MSIL1C_GM_20221010T222756_59GMP_14.7CC"/>
  </r>
  <r>
    <x v="0"/>
    <x v="0"/>
    <s v="-42.46, 171.20 | Zoom:12"/>
    <b v="1"/>
    <s v="New Zealand"/>
    <x v="1"/>
    <s v="GM"/>
    <d v="2022-10-10T00:00:00"/>
    <s v="59GNP"/>
    <s v="22:27:51 UTC"/>
    <n v="39.200000000000003"/>
    <s v="2500X1253px"/>
    <s v="PNG"/>
    <s v="32m"/>
    <x v="1"/>
    <n v="28.8"/>
    <n v="30"/>
    <x v="0"/>
    <s v="44844S2A_MSIL1CCDM-MLB-GANGM4484402 Sunny (10%-30%)"/>
    <n v="0"/>
    <s v="20221010T222751"/>
    <n v="2022"/>
    <n v="10"/>
    <n v="10"/>
    <s v="22"/>
    <s v="27"/>
    <s v="51"/>
    <x v="1"/>
    <s v="2A_MSIL1C_S2_CD_CLS_AC_20230627T222622_TRUE_60HTE_020CC"/>
    <s v="S2A_MSIL1C_GM_20221010T222751_59GNP_39.2CC"/>
  </r>
  <r>
    <x v="0"/>
    <x v="0"/>
    <s v="-42.46, 171.20 | Zoom:12"/>
    <b v="1"/>
    <s v="New Zealand"/>
    <x v="1"/>
    <s v="GM"/>
    <d v="2022-10-08T00:00:00"/>
    <s v="59GMN"/>
    <s v="22:38:13 UTC"/>
    <n v="95.3"/>
    <s v="2500X1253px"/>
    <s v="PNG"/>
    <s v="32m"/>
    <x v="1"/>
    <n v="89.3"/>
    <n v="90"/>
    <x v="1"/>
    <s v="44842S2A_MSIL1CCDM-MLB-GANGM4484203 Cloudy (40%-90%)"/>
    <n v="1"/>
    <s v="20221008T223813"/>
    <n v="2022"/>
    <n v="10"/>
    <s v="08"/>
    <s v="22"/>
    <s v="38"/>
    <s v="13"/>
    <x v="1"/>
    <s v="2A_MSIL1C_S2_CD_CLS_AC_20230627T222622_TRUE_60HTE_020CC"/>
    <s v="S2A_MSIL1C_GM_20221008T223813_59GMN_95.3CC"/>
  </r>
  <r>
    <x v="0"/>
    <x v="0"/>
    <s v="-42.46, 171.20 | Zoom:12"/>
    <b v="1"/>
    <s v="New Zealand"/>
    <x v="1"/>
    <s v="GM"/>
    <d v="2022-10-08T00:00:00"/>
    <s v="59GNN"/>
    <s v="22:38:09 UTC"/>
    <n v="66.5"/>
    <s v="2500X1253px"/>
    <s v="PNG"/>
    <s v="32m"/>
    <x v="1"/>
    <n v="89.3"/>
    <n v="90"/>
    <x v="1"/>
    <s v="44842S2A_MSIL1CCDM-MLB-GANGM4484203 Cloudy (40%-90%)"/>
    <n v="0"/>
    <s v="20221008T223809"/>
    <n v="2022"/>
    <n v="10"/>
    <s v="08"/>
    <s v="22"/>
    <s v="38"/>
    <s v="09"/>
    <x v="1"/>
    <s v="2A_MSIL1C_S2_CD_CLS_AC_20230627T222622_TRUE_60HTE_020CC"/>
    <s v="S2A_MSIL1C_GM_20221008T223809_59GNN_66.5CC"/>
  </r>
  <r>
    <x v="0"/>
    <x v="0"/>
    <s v="-42.46, 171.20 | Zoom:12"/>
    <b v="1"/>
    <s v="New Zealand"/>
    <x v="1"/>
    <s v="GM"/>
    <d v="2022-10-08T00:00:00"/>
    <s v="59GMP"/>
    <s v="22:37:59 UTC"/>
    <n v="97.1"/>
    <s v="2500X1253px"/>
    <s v="PNG"/>
    <s v="32m"/>
    <x v="1"/>
    <n v="89.3"/>
    <n v="90"/>
    <x v="1"/>
    <s v="44842S2A_MSIL1CCDM-MLB-GANGM4484203 Cloudy (40%-90%)"/>
    <n v="0"/>
    <s v="20221008T223759"/>
    <n v="2022"/>
    <n v="10"/>
    <s v="08"/>
    <s v="22"/>
    <s v="37"/>
    <s v="59"/>
    <x v="1"/>
    <s v="2A_MSIL1C_S2_CD_CLS_AC_20230627T222622_TRUE_60HTE_020CC"/>
    <s v="S2A_MSIL1C_GM_20221008T223759_59GMP_97.1CC"/>
  </r>
  <r>
    <x v="0"/>
    <x v="0"/>
    <s v="-42.46, 171.20 | Zoom:12"/>
    <b v="1"/>
    <s v="New Zealand"/>
    <x v="1"/>
    <s v="GM"/>
    <d v="2022-10-08T00:00:00"/>
    <s v="59GNP"/>
    <s v="22:37:55 UTC"/>
    <n v="98.3"/>
    <s v="2500X1253px"/>
    <s v="PNG"/>
    <s v="32m"/>
    <x v="1"/>
    <n v="89.3"/>
    <n v="90"/>
    <x v="1"/>
    <s v="44842S2A_MSIL1CCDM-MLB-GANGM4484203 Cloudy (40%-90%)"/>
    <n v="0"/>
    <s v="20221008T223755"/>
    <n v="2022"/>
    <n v="10"/>
    <s v="08"/>
    <s v="22"/>
    <s v="37"/>
    <s v="55"/>
    <x v="1"/>
    <s v="2A_MSIL1C_S2_CD_CLS_AC_20230627T222622_TRUE_60HTE_020CC"/>
    <s v="S2A_MSIL1C_GM_20221008T223755_59GNP_98.3CC"/>
  </r>
  <r>
    <x v="0"/>
    <x v="0"/>
    <s v="-42.46, 171.20 | Zoom:12"/>
    <b v="1"/>
    <s v="New Zealand"/>
    <x v="1"/>
    <s v="GM"/>
    <d v="2022-10-05T00:00:00"/>
    <s v="59GMN"/>
    <s v="22:28:17 UTC"/>
    <n v="22.8"/>
    <s v="2500X1253px"/>
    <s v="PNG"/>
    <s v="32m"/>
    <x v="1"/>
    <n v="20.499999999999996"/>
    <n v="30"/>
    <x v="0"/>
    <s v="44839S2A_MSIL1CCDM-MLB-GANGM4483902 Sunny (10%-30%)"/>
    <n v="1"/>
    <s v="20221005T222817"/>
    <n v="2022"/>
    <n v="10"/>
    <s v="05"/>
    <s v="22"/>
    <s v="28"/>
    <s v="17"/>
    <x v="1"/>
    <s v="2A_MSIL1C_S2_CD_CLS_AC_20230627T222622_TRUE_60HTE_020CC"/>
    <s v="S2A_MSIL1C_GM_20221005T222817_59GMN_22.8CC"/>
  </r>
  <r>
    <x v="0"/>
    <x v="0"/>
    <s v="-42.46, 171.20 | Zoom:12"/>
    <b v="1"/>
    <s v="New Zealand"/>
    <x v="1"/>
    <s v="GM"/>
    <d v="2022-10-05T00:00:00"/>
    <s v="59GNN"/>
    <s v="22:28:14 UTC"/>
    <n v="35.299999999999997"/>
    <s v="2500X1253px"/>
    <s v="PNG"/>
    <s v="32m"/>
    <x v="1"/>
    <n v="20.499999999999996"/>
    <n v="30"/>
    <x v="0"/>
    <s v="44839S2A_MSIL1CCDM-MLB-GANGM4483902 Sunny (10%-30%)"/>
    <n v="0"/>
    <s v="20221005T222814"/>
    <n v="2022"/>
    <n v="10"/>
    <s v="05"/>
    <s v="22"/>
    <s v="28"/>
    <s v="14"/>
    <x v="1"/>
    <s v="2A_MSIL1C_S2_CD_CLS_AC_20230627T222622_TRUE_60HTE_020CC"/>
    <s v="S2A_MSIL1C_GM_20221005T222814_59GNN_35.3CC"/>
  </r>
  <r>
    <x v="0"/>
    <x v="0"/>
    <s v="-42.46, 171.20 | Zoom:12"/>
    <b v="1"/>
    <s v="New Zealand"/>
    <x v="1"/>
    <s v="GM"/>
    <d v="2022-10-05T00:00:00"/>
    <s v="59GMP"/>
    <s v="22:28:05 UTC"/>
    <n v="11.8"/>
    <s v="2500X1253px"/>
    <s v="PNG"/>
    <s v="32m"/>
    <x v="1"/>
    <n v="20.499999999999996"/>
    <n v="30"/>
    <x v="0"/>
    <s v="44839S2A_MSIL1CCDM-MLB-GANGM4483902 Sunny (10%-30%)"/>
    <n v="0"/>
    <s v="20221005T222805"/>
    <n v="2022"/>
    <n v="10"/>
    <s v="05"/>
    <s v="22"/>
    <s v="28"/>
    <s v="05"/>
    <x v="1"/>
    <s v="2A_MSIL1C_S2_CD_CLS_AC_20230627T222622_TRUE_60HTE_020CC"/>
    <s v="S2A_MSIL1C_GM_20221005T222805_59GMP_11.8CC"/>
  </r>
  <r>
    <x v="0"/>
    <x v="0"/>
    <s v="-42.46, 171.20 | Zoom:12"/>
    <b v="1"/>
    <s v="New Zealand"/>
    <x v="1"/>
    <s v="GM"/>
    <d v="2022-10-05T00:00:00"/>
    <s v="59GNP"/>
    <s v="22:27:59 UTC"/>
    <n v="12.1"/>
    <s v="2500X1253px"/>
    <s v="PNG"/>
    <s v="32m"/>
    <x v="1"/>
    <n v="20.499999999999996"/>
    <n v="30"/>
    <x v="0"/>
    <s v="44839S2A_MSIL1CCDM-MLB-GANGM4483902 Sunny (10%-30%)"/>
    <n v="0"/>
    <s v="20221005T222759"/>
    <n v="2022"/>
    <n v="10"/>
    <s v="05"/>
    <s v="22"/>
    <s v="27"/>
    <s v="59"/>
    <x v="1"/>
    <s v="2A_MSIL1C_S2_CD_CLS_AC_20230627T222622_TRUE_60HTE_020CC"/>
    <s v="S2A_MSIL1C_GM_20221005T222759_59GNP_12.1CC"/>
  </r>
  <r>
    <x v="0"/>
    <x v="0"/>
    <s v="-42.46, 171.20 | Zoom:12"/>
    <b v="1"/>
    <s v="New Zealand"/>
    <x v="1"/>
    <s v="GM"/>
    <d v="2022-10-03T00:00:00"/>
    <s v="59GMN"/>
    <s v="22:38:05 UTC"/>
    <n v="92.4"/>
    <s v="2500X1253px"/>
    <s v="PNG"/>
    <s v="32m"/>
    <x v="1"/>
    <n v="95.25"/>
    <n v="100"/>
    <x v="2"/>
    <s v="44837S2A_MSIL1CCDM-MLB-GANGM4483704 Overcast (100%)"/>
    <n v="1"/>
    <s v="20221003T223805"/>
    <n v="2022"/>
    <n v="10"/>
    <s v="03"/>
    <s v="22"/>
    <s v="38"/>
    <s v="05"/>
    <x v="1"/>
    <s v="2A_MSIL1C_S2_CD_CLS_AC_20230627T222622_TRUE_60HTE_020CC"/>
    <s v="S2A_MSIL1C_GM_20221003T223805_59GMN_92.4CC"/>
  </r>
  <r>
    <x v="0"/>
    <x v="0"/>
    <s v="-42.46, 171.20 | Zoom:12"/>
    <b v="1"/>
    <s v="New Zealand"/>
    <x v="1"/>
    <s v="GM"/>
    <d v="2022-10-03T00:00:00"/>
    <s v="59GNN"/>
    <s v="22:38:01 UTC"/>
    <n v="92.3"/>
    <s v="2500X1253px"/>
    <s v="PNG"/>
    <s v="32m"/>
    <x v="1"/>
    <n v="95.25"/>
    <n v="100"/>
    <x v="2"/>
    <s v="44837S2A_MSIL1CCDM-MLB-GANGM4483704 Overcast (100%)"/>
    <n v="0"/>
    <s v="20221003T223801"/>
    <n v="2022"/>
    <n v="10"/>
    <s v="03"/>
    <s v="22"/>
    <s v="38"/>
    <s v="01"/>
    <x v="1"/>
    <s v="2A_MSIL1C_S2_CD_CLS_AC_20230627T222622_TRUE_60HTE_020CC"/>
    <s v="S2A_MSIL1C_GM_20221003T223801_59GNN_92.3CC"/>
  </r>
  <r>
    <x v="0"/>
    <x v="0"/>
    <s v="-42.46, 171.20 | Zoom:12"/>
    <b v="1"/>
    <s v="New Zealand"/>
    <x v="1"/>
    <s v="GM"/>
    <d v="2022-10-03T00:00:00"/>
    <s v="59GMP"/>
    <s v="22:37:51 UTC"/>
    <n v="99.4"/>
    <s v="2500X1253px"/>
    <s v="PNG"/>
    <s v="32m"/>
    <x v="1"/>
    <n v="95.25"/>
    <n v="100"/>
    <x v="2"/>
    <s v="44837S2A_MSIL1CCDM-MLB-GANGM4483704 Overcast (100%)"/>
    <n v="0"/>
    <s v="20221003T223751"/>
    <n v="2022"/>
    <n v="10"/>
    <s v="03"/>
    <s v="22"/>
    <s v="37"/>
    <s v="51"/>
    <x v="1"/>
    <s v="2A_MSIL1C_S2_CD_CLS_AC_20230627T222622_TRUE_60HTE_020CC"/>
    <s v="S2A_MSIL1C_GM_20221003T223751_59GMP_99.4CC"/>
  </r>
  <r>
    <x v="0"/>
    <x v="0"/>
    <s v="-42.46, 171.20 | Zoom:12"/>
    <b v="1"/>
    <s v="New Zealand"/>
    <x v="1"/>
    <s v="GM"/>
    <d v="2022-10-03T00:00:00"/>
    <s v="59GNP"/>
    <s v="22:37:47 UTC"/>
    <n v="96.9"/>
    <s v="2500X1253px"/>
    <s v="PNG"/>
    <s v="32m"/>
    <x v="1"/>
    <n v="95.25"/>
    <n v="100"/>
    <x v="2"/>
    <s v="44837S2A_MSIL1CCDM-MLB-GANGM4483704 Overcast (100%)"/>
    <n v="0"/>
    <s v="20221003T223747"/>
    <n v="2022"/>
    <n v="10"/>
    <s v="03"/>
    <s v="22"/>
    <s v="37"/>
    <s v="47"/>
    <x v="1"/>
    <s v="2A_MSIL1C_S2_CD_CLS_AC_20230627T222622_TRUE_60HTE_020CC"/>
    <s v="S2A_MSIL1C_GM_20221003T223747_59GNP_96.9CC"/>
  </r>
  <r>
    <x v="0"/>
    <x v="0"/>
    <s v="-42.46, 171.20 | Zoom:12"/>
    <b v="1"/>
    <s v="New Zealand"/>
    <x v="1"/>
    <s v="GM"/>
    <d v="2022-09-30T00:00:00"/>
    <s v="59GMN"/>
    <s v="22:28:10 UTC"/>
    <n v="65"/>
    <s v="2500X1253px"/>
    <s v="PNG"/>
    <s v="32m"/>
    <x v="1"/>
    <n v="88.35"/>
    <n v="90"/>
    <x v="1"/>
    <s v="44834S2A_MSIL1CCDM-MLB-GANGM4483403 Cloudy (40%-90%)"/>
    <n v="1"/>
    <s v="20220930T222810"/>
    <n v="2022"/>
    <s v="09"/>
    <n v="30"/>
    <s v="22"/>
    <s v="28"/>
    <s v="10"/>
    <x v="1"/>
    <s v="2A_MSIL1C_S2_CD_CLS_AC_20230627T222622_TRUE_60HTE_020CC"/>
    <s v="S2A_MSIL1C_GM_20220930T222810_59GMN_65CC"/>
  </r>
  <r>
    <x v="0"/>
    <x v="0"/>
    <s v="-42.46, 171.20 | Zoom:12"/>
    <b v="1"/>
    <s v="New Zealand"/>
    <x v="1"/>
    <s v="GM"/>
    <d v="2022-09-30T00:00:00"/>
    <s v="59GNN"/>
    <s v="22:28:06 UTC"/>
    <n v="90.1"/>
    <s v="2500X1253px"/>
    <s v="PNG"/>
    <s v="32m"/>
    <x v="1"/>
    <n v="88.35"/>
    <n v="90"/>
    <x v="1"/>
    <s v="44834S2A_MSIL1CCDM-MLB-GANGM4483403 Cloudy (40%-90%)"/>
    <n v="0"/>
    <s v="20220930T222806"/>
    <n v="2022"/>
    <s v="09"/>
    <n v="30"/>
    <s v="22"/>
    <s v="28"/>
    <s v="06"/>
    <x v="1"/>
    <s v="2A_MSIL1C_S2_CD_CLS_AC_20230627T222622_TRUE_60HTE_020CC"/>
    <s v="S2A_MSIL1C_GM_20220930T222806_59GNN_90.1CC"/>
  </r>
  <r>
    <x v="0"/>
    <x v="0"/>
    <s v="-42.46, 171.20 | Zoom:12"/>
    <b v="1"/>
    <s v="New Zealand"/>
    <x v="1"/>
    <s v="GM"/>
    <d v="2022-09-30T00:00:00"/>
    <s v="59GMP"/>
    <s v="22:27:57 UTC"/>
    <n v="99"/>
    <s v="2500X1253px"/>
    <s v="PNG"/>
    <s v="32m"/>
    <x v="1"/>
    <n v="88.35"/>
    <n v="90"/>
    <x v="1"/>
    <s v="44834S2A_MSIL1CCDM-MLB-GANGM4483403 Cloudy (40%-90%)"/>
    <n v="0"/>
    <s v="20220930T222757"/>
    <n v="2022"/>
    <s v="09"/>
    <n v="30"/>
    <s v="22"/>
    <s v="27"/>
    <s v="57"/>
    <x v="1"/>
    <s v="2A_MSIL1C_S2_CD_CLS_AC_20230627T222622_TRUE_60HTE_020CC"/>
    <s v="S2A_MSIL1C_GM_20220930T222757_59GMP_99CC"/>
  </r>
  <r>
    <x v="0"/>
    <x v="0"/>
    <s v="-42.46, 171.20 | Zoom:12"/>
    <b v="1"/>
    <s v="New Zealand"/>
    <x v="1"/>
    <s v="GM"/>
    <d v="2022-09-30T00:00:00"/>
    <s v="59GNP"/>
    <s v="22:27:52 UTC"/>
    <n v="99.3"/>
    <s v="2500X1253px"/>
    <s v="PNG"/>
    <s v="32m"/>
    <x v="1"/>
    <n v="88.35"/>
    <n v="90"/>
    <x v="1"/>
    <s v="44834S2A_MSIL1CCDM-MLB-GANGM4483403 Cloudy (40%-90%)"/>
    <n v="0"/>
    <s v="20220930T222752"/>
    <n v="2022"/>
    <s v="09"/>
    <n v="30"/>
    <s v="22"/>
    <s v="27"/>
    <s v="52"/>
    <x v="1"/>
    <s v="2A_MSIL1C_S2_CD_CLS_AC_20230627T222622_TRUE_60HTE_020CC"/>
    <s v="S2A_MSIL1C_GM_20220930T222752_59GNP_99.3CC"/>
  </r>
  <r>
    <x v="0"/>
    <x v="0"/>
    <s v="-42.46, 171.20 | Zoom:12"/>
    <b v="1"/>
    <s v="New Zealand"/>
    <x v="1"/>
    <s v="GM"/>
    <d v="2022-09-28T00:00:00"/>
    <s v="59GMN"/>
    <s v="22:38:14 UTC"/>
    <n v="97.2"/>
    <s v="2500X1253px"/>
    <s v="PNG"/>
    <s v="32m"/>
    <x v="1"/>
    <n v="80.525000000000006"/>
    <n v="90"/>
    <x v="1"/>
    <s v="44832S2A_MSIL1CCDM-MLB-GANGM4483203 Cloudy (40%-90%)"/>
    <n v="1"/>
    <s v="20220928T223814"/>
    <n v="2022"/>
    <s v="09"/>
    <n v="28"/>
    <s v="22"/>
    <s v="38"/>
    <s v="14"/>
    <x v="1"/>
    <s v="2A_MSIL1C_S2_CD_CLS_AC_20230627T222622_TRUE_60HTE_020CC"/>
    <s v="S2A_MSIL1C_GM_20220928T223814_59GMN_97.2CC"/>
  </r>
  <r>
    <x v="0"/>
    <x v="0"/>
    <s v="-42.46, 171.20 | Zoom:12"/>
    <b v="1"/>
    <s v="New Zealand"/>
    <x v="1"/>
    <s v="GM"/>
    <d v="2022-09-28T00:00:00"/>
    <s v="59GNN"/>
    <s v="22:38:10 UTC"/>
    <n v="93.9"/>
    <s v="2500X1253px"/>
    <s v="PNG"/>
    <s v="32m"/>
    <x v="1"/>
    <n v="80.525000000000006"/>
    <n v="90"/>
    <x v="1"/>
    <s v="44832S2A_MSIL1CCDM-MLB-GANGM4483203 Cloudy (40%-90%)"/>
    <n v="0"/>
    <s v="20220928T223810"/>
    <n v="2022"/>
    <s v="09"/>
    <n v="28"/>
    <s v="22"/>
    <s v="38"/>
    <s v="10"/>
    <x v="1"/>
    <s v="2A_MSIL1C_S2_CD_CLS_AC_20230627T222622_TRUE_60HTE_020CC"/>
    <s v="S2A_MSIL1C_GM_20220928T223810_59GNN_93.9CC"/>
  </r>
  <r>
    <x v="0"/>
    <x v="0"/>
    <s v="-42.46, 171.20 | Zoom:12"/>
    <b v="1"/>
    <s v="New Zealand"/>
    <x v="1"/>
    <s v="GM"/>
    <d v="2022-09-28T00:00:00"/>
    <s v="59GMP"/>
    <s v="22:38:00 UTC"/>
    <n v="59.8"/>
    <s v="2500X1253px"/>
    <s v="PNG"/>
    <s v="32m"/>
    <x v="1"/>
    <n v="80.525000000000006"/>
    <n v="90"/>
    <x v="1"/>
    <s v="44832S2A_MSIL1CCDM-MLB-GANGM4483203 Cloudy (40%-90%)"/>
    <n v="0"/>
    <s v="20220928T223800"/>
    <n v="2022"/>
    <s v="09"/>
    <n v="28"/>
    <s v="22"/>
    <s v="38"/>
    <s v="00"/>
    <x v="1"/>
    <s v="2A_MSIL1C_S2_CD_CLS_AC_20230627T222622_TRUE_60HTE_020CC"/>
    <s v="S2A_MSIL1C_GM_20220928T223800_59GMP_59.8CC"/>
  </r>
  <r>
    <x v="0"/>
    <x v="0"/>
    <s v="-42.46, 171.20 | Zoom:12"/>
    <b v="1"/>
    <s v="New Zealand"/>
    <x v="1"/>
    <s v="GM"/>
    <d v="2022-09-28T00:00:00"/>
    <s v="59GNP"/>
    <s v="22:37:56 UTC"/>
    <n v="71.2"/>
    <s v="2500X1253px"/>
    <s v="PNG"/>
    <s v="32m"/>
    <x v="1"/>
    <n v="80.525000000000006"/>
    <n v="90"/>
    <x v="1"/>
    <s v="44832S2A_MSIL1CCDM-MLB-GANGM4483203 Cloudy (40%-90%)"/>
    <n v="0"/>
    <s v="20220928T223756"/>
    <n v="2022"/>
    <s v="09"/>
    <n v="28"/>
    <s v="22"/>
    <s v="37"/>
    <s v="56"/>
    <x v="1"/>
    <s v="2A_MSIL1C_S2_CD_CLS_AC_20230627T222622_TRUE_60HTE_020CC"/>
    <s v="S2A_MSIL1C_GM_20220928T223756_59GNP_71.2CC"/>
  </r>
  <r>
    <x v="0"/>
    <x v="0"/>
    <s v="-42.46, 171.20 | Zoom:12"/>
    <b v="1"/>
    <s v="New Zealand"/>
    <x v="1"/>
    <s v="GM"/>
    <d v="2022-09-25T00:00:00"/>
    <s v="59GMN"/>
    <s v="22:28:18 UTC"/>
    <n v="98.8"/>
    <s v="2500X1253px"/>
    <s v="PNG"/>
    <s v="32m"/>
    <x v="1"/>
    <n v="95.949999999999989"/>
    <n v="100"/>
    <x v="2"/>
    <s v="44829S2A_MSIL1CCDM-MLB-GANGM4482904 Overcast (100%)"/>
    <n v="1"/>
    <s v="20220925T222818"/>
    <n v="2022"/>
    <s v="09"/>
    <n v="25"/>
    <s v="22"/>
    <s v="28"/>
    <s v="18"/>
    <x v="1"/>
    <s v="2A_MSIL1C_S2_CD_CLS_AC_20230627T222622_TRUE_60HTE_020CC"/>
    <s v="S2A_MSIL1C_GM_20220925T222818_59GMN_98.8CC"/>
  </r>
  <r>
    <x v="0"/>
    <x v="0"/>
    <s v="-42.46, 171.20 | Zoom:12"/>
    <b v="1"/>
    <s v="New Zealand"/>
    <x v="1"/>
    <s v="GM"/>
    <d v="2022-09-25T00:00:00"/>
    <s v="59GNN"/>
    <s v="22:28:14 UTC"/>
    <n v="97.4"/>
    <s v="2500X1253px"/>
    <s v="PNG"/>
    <s v="32m"/>
    <x v="1"/>
    <n v="95.949999999999989"/>
    <n v="100"/>
    <x v="2"/>
    <s v="44829S2A_MSIL1CCDM-MLB-GANGM4482904 Overcast (100%)"/>
    <n v="0"/>
    <s v="20220925T222814"/>
    <n v="2022"/>
    <s v="09"/>
    <n v="25"/>
    <s v="22"/>
    <s v="28"/>
    <s v="14"/>
    <x v="1"/>
    <s v="2A_MSIL1C_S2_CD_CLS_AC_20230627T222622_TRUE_60HTE_020CC"/>
    <s v="S2A_MSIL1C_GM_20220925T222814_59GNN_97.4CC"/>
  </r>
  <r>
    <x v="0"/>
    <x v="0"/>
    <s v="-42.46, 171.20 | Zoom:12"/>
    <b v="1"/>
    <s v="New Zealand"/>
    <x v="1"/>
    <s v="GM"/>
    <d v="2022-09-25T00:00:00"/>
    <s v="59GMP"/>
    <s v="22:28:05 UTC"/>
    <n v="91.5"/>
    <s v="2500X1253px"/>
    <s v="PNG"/>
    <s v="32m"/>
    <x v="1"/>
    <n v="95.949999999999989"/>
    <n v="100"/>
    <x v="2"/>
    <s v="44829S2A_MSIL1CCDM-MLB-GANGM4482904 Overcast (100%)"/>
    <n v="0"/>
    <s v="20220925T222805"/>
    <n v="2022"/>
    <s v="09"/>
    <n v="25"/>
    <s v="22"/>
    <s v="28"/>
    <s v="05"/>
    <x v="1"/>
    <s v="2A_MSIL1C_S2_CD_CLS_AC_20230627T222622_TRUE_60HTE_020CC"/>
    <s v="S2A_MSIL1C_GM_20220925T222805_59GMP_91.5CC"/>
  </r>
  <r>
    <x v="0"/>
    <x v="0"/>
    <s v="-42.46, 171.20 | Zoom:12"/>
    <b v="1"/>
    <s v="New Zealand"/>
    <x v="1"/>
    <s v="GM"/>
    <d v="2022-09-25T00:00:00"/>
    <s v="59GNP"/>
    <s v="22:28:00 UTC"/>
    <n v="96.1"/>
    <s v="2500X1253px"/>
    <s v="PNG"/>
    <s v="32m"/>
    <x v="1"/>
    <n v="95.949999999999989"/>
    <n v="100"/>
    <x v="2"/>
    <s v="44829S2A_MSIL1CCDM-MLB-GANGM4482904 Overcast (100%)"/>
    <n v="0"/>
    <s v="20220925T222800"/>
    <n v="2022"/>
    <s v="09"/>
    <n v="25"/>
    <s v="22"/>
    <s v="28"/>
    <s v="00"/>
    <x v="1"/>
    <s v="2A_MSIL1C_S2_CD_CLS_AC_20230627T222622_TRUE_60HTE_020CC"/>
    <s v="S2A_MSIL1C_GM_20220925T222800_59GNP_96.1CC"/>
  </r>
  <r>
    <x v="0"/>
    <x v="0"/>
    <s v="-42.46, 171.20 | Zoom:12"/>
    <b v="1"/>
    <s v="New Zealand"/>
    <x v="1"/>
    <s v="GM"/>
    <d v="2022-09-23T00:00:00"/>
    <s v="59GMN"/>
    <s v="22:38:08 UTC"/>
    <n v="37.700000000000003"/>
    <s v="2500X1253px"/>
    <s v="PNG"/>
    <s v="32m"/>
    <x v="1"/>
    <n v="50.083333333333336"/>
    <n v="60"/>
    <x v="1"/>
    <s v="44827S2A_MSIL1CCDM-MLB-GANGM4482703 Cloudy (40%-90%)"/>
    <n v="1"/>
    <s v="20220923T223808"/>
    <n v="2022"/>
    <s v="09"/>
    <n v="23"/>
    <s v="22"/>
    <s v="38"/>
    <s v="08"/>
    <x v="1"/>
    <s v="2A_MSIL1C_S2_CD_CLS_AC_20230627T222622_TRUE_60HTE_020CC"/>
    <s v="S2A_MSIL1C_GM_20220923T223808_59GMN_37.7CC"/>
  </r>
  <r>
    <x v="0"/>
    <x v="0"/>
    <s v="-42.46, 171.20 | Zoom:12"/>
    <b v="1"/>
    <s v="New Zealand"/>
    <x v="1"/>
    <s v="GM"/>
    <d v="2022-09-23T00:00:00"/>
    <s v="59GNN"/>
    <s v="22:38:04 UTC"/>
    <n v="8.1999999999999993"/>
    <s v="2500X1253px"/>
    <s v="PNG"/>
    <s v="32m"/>
    <x v="1"/>
    <n v="50.083333333333336"/>
    <n v="60"/>
    <x v="1"/>
    <s v="44827S2A_MSIL1CCDM-MLB-GANGM4482703 Cloudy (40%-90%)"/>
    <n v="0"/>
    <s v="20220923T223804"/>
    <n v="2022"/>
    <s v="09"/>
    <n v="23"/>
    <s v="22"/>
    <s v="38"/>
    <s v="04"/>
    <x v="1"/>
    <s v="2A_MSIL1C_S2_CD_CLS_AC_20230627T222622_TRUE_60HTE_020CC"/>
    <s v="S2A_MSIL1C_GM_20220923T223804_59GNN_8.2CC"/>
  </r>
  <r>
    <x v="0"/>
    <x v="0"/>
    <s v="-42.46, 171.20 | Zoom:12"/>
    <b v="1"/>
    <s v="New Zealand"/>
    <x v="1"/>
    <s v="GM"/>
    <d v="2022-09-23T00:00:00"/>
    <s v="59GMP"/>
    <s v="22:37:58 UTC"/>
    <n v="85.3"/>
    <s v="2500X1253px"/>
    <s v="PNG"/>
    <s v="32m"/>
    <x v="1"/>
    <n v="50.083333333333336"/>
    <n v="60"/>
    <x v="1"/>
    <s v="44827S2A_MSIL1CCDM-MLB-GANGM4482703 Cloudy (40%-90%)"/>
    <n v="0"/>
    <s v="20220923T223758"/>
    <n v="2022"/>
    <s v="09"/>
    <n v="23"/>
    <s v="22"/>
    <s v="37"/>
    <s v="58"/>
    <x v="1"/>
    <s v="2A_MSIL1C_S2_CD_CLS_AC_20230627T222622_TRUE_60HTE_020CC"/>
    <s v="S2A_MSIL1C_GM_20220923T223758_59GMP_85.3CC"/>
  </r>
  <r>
    <x v="0"/>
    <x v="0"/>
    <s v="-42.46, 171.20 | Zoom:12"/>
    <b v="1"/>
    <s v="New Zealand"/>
    <x v="1"/>
    <s v="GM"/>
    <d v="2022-09-23T00:00:00"/>
    <s v="59GNP"/>
    <s v="22:37:56 UTC"/>
    <n v="51.6"/>
    <s v="2500X1253px"/>
    <s v="PNG"/>
    <s v="32m"/>
    <x v="1"/>
    <n v="50.083333333333336"/>
    <n v="60"/>
    <x v="1"/>
    <s v="44827S2A_MSIL1CCDM-MLB-GANGM4482703 Cloudy (40%-90%)"/>
    <n v="0"/>
    <s v="20220923T223756"/>
    <n v="2022"/>
    <s v="09"/>
    <n v="23"/>
    <s v="22"/>
    <s v="37"/>
    <s v="56"/>
    <x v="1"/>
    <s v="2A_MSIL1C_S2_CD_CLS_AC_20230627T222622_TRUE_60HTE_020CC"/>
    <s v="S2A_MSIL1C_GM_20220923T223756_59GNP_51.6CC"/>
  </r>
  <r>
    <x v="0"/>
    <x v="0"/>
    <s v="-42.46, 171.20 | Zoom:12"/>
    <b v="1"/>
    <s v="New Zealand"/>
    <x v="1"/>
    <s v="GM"/>
    <d v="2022-09-23T00:00:00"/>
    <s v="59GMP"/>
    <s v="22:37:51 UTC"/>
    <n v="74.599999999999994"/>
    <s v="2500X1253px"/>
    <s v="PNG"/>
    <s v="32m"/>
    <x v="1"/>
    <n v="50.083333333333336"/>
    <n v="60"/>
    <x v="1"/>
    <s v="44827S2A_MSIL1CCDM-MLB-GANGM4482703 Cloudy (40%-90%)"/>
    <n v="0"/>
    <s v="20220923T223751"/>
    <n v="2022"/>
    <s v="09"/>
    <n v="23"/>
    <s v="22"/>
    <s v="37"/>
    <s v="51"/>
    <x v="1"/>
    <s v="2A_MSIL1C_S2_CD_CLS_AC_20230627T222622_TRUE_60HTE_020CC"/>
    <s v="S2A_MSIL1C_GM_20220923T223751_59GMP_74.6CC"/>
  </r>
  <r>
    <x v="0"/>
    <x v="0"/>
    <s v="-42.46, 171.20 | Zoom:12"/>
    <b v="1"/>
    <s v="New Zealand"/>
    <x v="1"/>
    <s v="GM"/>
    <d v="2022-09-23T00:00:00"/>
    <s v="59GNP"/>
    <s v="22:37:49 UTC"/>
    <n v="43.1"/>
    <s v="2500X1253px"/>
    <s v="PNG"/>
    <s v="32m"/>
    <x v="1"/>
    <n v="50.083333333333336"/>
    <n v="60"/>
    <x v="1"/>
    <s v="44827S2A_MSIL1CCDM-MLB-GANGM4482703 Cloudy (40%-90%)"/>
    <n v="0"/>
    <s v="20220923T223749"/>
    <n v="2022"/>
    <s v="09"/>
    <n v="23"/>
    <s v="22"/>
    <s v="37"/>
    <s v="49"/>
    <x v="1"/>
    <s v="2A_MSIL1C_S2_CD_CLS_AC_20230627T222622_TRUE_60HTE_020CC"/>
    <s v="S2A_MSIL1C_GM_20220923T223749_59GNP_43.1CC"/>
  </r>
  <r>
    <x v="0"/>
    <x v="0"/>
    <s v="-42.46, 171.20 | Zoom:12"/>
    <b v="1"/>
    <s v="New Zealand"/>
    <x v="1"/>
    <s v="GM"/>
    <d v="2022-09-20T00:00:00"/>
    <s v="59GMN"/>
    <s v="22:28:12 UTC"/>
    <n v="25.7"/>
    <s v="2500X1253px"/>
    <s v="PNG"/>
    <s v="32m"/>
    <x v="1"/>
    <n v="70.400000000000006"/>
    <n v="80"/>
    <x v="1"/>
    <s v="44824S2A_MSIL1CCDM-MLB-GANGM4482403 Cloudy (40%-90%)"/>
    <n v="1"/>
    <s v="20220920T222812"/>
    <n v="2022"/>
    <s v="09"/>
    <n v="20"/>
    <s v="22"/>
    <s v="28"/>
    <s v="12"/>
    <x v="1"/>
    <s v="2A_MSIL1C_S2_CD_CLS_AC_20230627T222622_TRUE_60HTE_020CC"/>
    <s v="S2A_MSIL1C_GM_20220920T222812_59GMN_25.7CC"/>
  </r>
  <r>
    <x v="0"/>
    <x v="0"/>
    <s v="-42.46, 171.20 | Zoom:12"/>
    <b v="1"/>
    <s v="New Zealand"/>
    <x v="1"/>
    <s v="GM"/>
    <d v="2022-09-20T00:00:00"/>
    <s v="59GNN"/>
    <s v="22:28:08 UTC"/>
    <n v="90.9"/>
    <s v="2500X1253px"/>
    <s v="PNG"/>
    <s v="32m"/>
    <x v="1"/>
    <n v="70.400000000000006"/>
    <n v="80"/>
    <x v="1"/>
    <s v="44824S2A_MSIL1CCDM-MLB-GANGM4482403 Cloudy (40%-90%)"/>
    <n v="0"/>
    <s v="20220920T222808"/>
    <n v="2022"/>
    <s v="09"/>
    <n v="20"/>
    <s v="22"/>
    <s v="28"/>
    <s v="08"/>
    <x v="1"/>
    <s v="2A_MSIL1C_S2_CD_CLS_AC_20230627T222622_TRUE_60HTE_020CC"/>
    <s v="S2A_MSIL1C_GM_20220920T222808_59GNN_90.9CC"/>
  </r>
  <r>
    <x v="0"/>
    <x v="0"/>
    <s v="-42.46, 171.20 | Zoom:12"/>
    <b v="1"/>
    <s v="New Zealand"/>
    <x v="1"/>
    <s v="GM"/>
    <d v="2022-09-20T00:00:00"/>
    <s v="59GMP"/>
    <s v="22:27:59 UTC"/>
    <n v="66.599999999999994"/>
    <s v="2500X1253px"/>
    <s v="PNG"/>
    <s v="32m"/>
    <x v="1"/>
    <n v="70.400000000000006"/>
    <n v="80"/>
    <x v="1"/>
    <s v="44824S2A_MSIL1CCDM-MLB-GANGM4482403 Cloudy (40%-90%)"/>
    <n v="0"/>
    <s v="20220920T222759"/>
    <n v="2022"/>
    <s v="09"/>
    <n v="20"/>
    <s v="22"/>
    <s v="27"/>
    <s v="59"/>
    <x v="1"/>
    <s v="2A_MSIL1C_S2_CD_CLS_AC_20230627T222622_TRUE_60HTE_020CC"/>
    <s v="S2A_MSIL1C_GM_20220920T222759_59GMP_66.6CC"/>
  </r>
  <r>
    <x v="0"/>
    <x v="0"/>
    <s v="-42.46, 171.20 | Zoom:12"/>
    <b v="1"/>
    <s v="New Zealand"/>
    <x v="1"/>
    <s v="GM"/>
    <d v="2022-09-20T00:00:00"/>
    <s v="59GNP"/>
    <s v="22:27:54 UTC"/>
    <n v="98.4"/>
    <s v="2500X1253px"/>
    <s v="PNG"/>
    <s v="32m"/>
    <x v="1"/>
    <n v="70.400000000000006"/>
    <n v="80"/>
    <x v="1"/>
    <s v="44824S2A_MSIL1CCDM-MLB-GANGM4482403 Cloudy (40%-90%)"/>
    <n v="0"/>
    <s v="20220920T222754"/>
    <n v="2022"/>
    <s v="09"/>
    <n v="20"/>
    <s v="22"/>
    <s v="27"/>
    <s v="54"/>
    <x v="1"/>
    <s v="2A_MSIL1C_S2_CD_CLS_AC_20230627T222622_TRUE_60HTE_020CC"/>
    <s v="S2A_MSIL1C_GM_20220920T222754_59GNP_98.4CC"/>
  </r>
  <r>
    <x v="0"/>
    <x v="0"/>
    <s v="-42.46, 171.20 | Zoom:12"/>
    <b v="1"/>
    <s v="New Zealand"/>
    <x v="1"/>
    <s v="GM"/>
    <d v="2022-09-18T00:00:00"/>
    <s v="59GMN"/>
    <s v="22:38:15 UTC"/>
    <n v="57.3"/>
    <s v="2500X1253px"/>
    <s v="PNG"/>
    <s v="32m"/>
    <x v="1"/>
    <n v="56.3"/>
    <n v="60"/>
    <x v="1"/>
    <s v="44822S2A_MSIL1CCDM-MLB-GANGM4482203 Cloudy (40%-90%)"/>
    <n v="1"/>
    <s v="20220918T223815"/>
    <n v="2022"/>
    <s v="09"/>
    <n v="18"/>
    <s v="22"/>
    <s v="38"/>
    <s v="15"/>
    <x v="1"/>
    <s v="2A_MSIL1C_S2_CD_CLS_AC_20230627T222622_TRUE_60HTE_020CC"/>
    <s v="S2A_MSIL1C_GM_20220918T223815_59GMN_57.3CC"/>
  </r>
  <r>
    <x v="0"/>
    <x v="0"/>
    <s v="-42.46, 171.20 | Zoom:12"/>
    <b v="1"/>
    <s v="New Zealand"/>
    <x v="1"/>
    <s v="GM"/>
    <d v="2022-09-18T00:00:00"/>
    <s v="59GNN"/>
    <s v="22:38:11 UTC"/>
    <n v="87.2"/>
    <s v="2500X1253px"/>
    <s v="PNG"/>
    <s v="32m"/>
    <x v="1"/>
    <n v="56.3"/>
    <n v="60"/>
    <x v="1"/>
    <s v="44822S2A_MSIL1CCDM-MLB-GANGM4482203 Cloudy (40%-90%)"/>
    <n v="0"/>
    <s v="20220918T223811"/>
    <n v="2022"/>
    <s v="09"/>
    <n v="18"/>
    <s v="22"/>
    <s v="38"/>
    <s v="11"/>
    <x v="1"/>
    <s v="2A_MSIL1C_S2_CD_CLS_AC_20230627T222622_TRUE_60HTE_020CC"/>
    <s v="S2A_MSIL1C_GM_20220918T223811_59GNN_87.2CC"/>
  </r>
  <r>
    <x v="0"/>
    <x v="0"/>
    <s v="-42.46, 171.20 | Zoom:12"/>
    <b v="1"/>
    <s v="New Zealand"/>
    <x v="1"/>
    <s v="GM"/>
    <d v="2022-09-18T00:00:00"/>
    <s v="59GMP"/>
    <s v="22:38:01 UTC"/>
    <n v="13.1"/>
    <s v="2500X1253px"/>
    <s v="PNG"/>
    <s v="32m"/>
    <x v="1"/>
    <n v="56.3"/>
    <n v="60"/>
    <x v="1"/>
    <s v="44822S2A_MSIL1CCDM-MLB-GANGM4482203 Cloudy (40%-90%)"/>
    <n v="0"/>
    <s v="20220918T223801"/>
    <n v="2022"/>
    <s v="09"/>
    <n v="18"/>
    <s v="22"/>
    <s v="38"/>
    <s v="01"/>
    <x v="1"/>
    <s v="2A_MSIL1C_S2_CD_CLS_AC_20230627T222622_TRUE_60HTE_020CC"/>
    <s v="S2A_MSIL1C_GM_20220918T223801_59GMP_13.1CC"/>
  </r>
  <r>
    <x v="0"/>
    <x v="0"/>
    <s v="-42.46, 171.20 | Zoom:12"/>
    <b v="1"/>
    <s v="New Zealand"/>
    <x v="1"/>
    <s v="GM"/>
    <d v="2022-09-18T00:00:00"/>
    <s v="59GNP"/>
    <s v="22:37:57 UTC"/>
    <n v="67.599999999999994"/>
    <s v="2500X1253px"/>
    <s v="PNG"/>
    <s v="32m"/>
    <x v="1"/>
    <n v="56.3"/>
    <n v="60"/>
    <x v="1"/>
    <s v="44822S2A_MSIL1CCDM-MLB-GANGM4482203 Cloudy (40%-90%)"/>
    <n v="0"/>
    <s v="20220918T223757"/>
    <n v="2022"/>
    <s v="09"/>
    <n v="18"/>
    <s v="22"/>
    <s v="37"/>
    <s v="57"/>
    <x v="1"/>
    <s v="2A_MSIL1C_S2_CD_CLS_AC_20230627T222622_TRUE_60HTE_020CC"/>
    <s v="S2A_MSIL1C_GM_20220918T223757_59GNP_67.6CC"/>
  </r>
  <r>
    <x v="0"/>
    <x v="0"/>
    <s v="-42.46, 171.20 | Zoom:12"/>
    <b v="1"/>
    <s v="New Zealand"/>
    <x v="1"/>
    <s v="GM"/>
    <d v="2022-09-15T00:00:00"/>
    <s v="59GMN"/>
    <s v="22:28:20 UTC"/>
    <n v="5"/>
    <s v="2500X1253px"/>
    <s v="PNG"/>
    <s v="32m"/>
    <x v="1"/>
    <n v="22.9"/>
    <n v="30"/>
    <x v="0"/>
    <s v="44819S2A_MSIL1CCDM-MLB-GANGM4481902 Sunny (10%-30%)"/>
    <n v="1"/>
    <s v="20220915T222820"/>
    <n v="2022"/>
    <s v="09"/>
    <n v="15"/>
    <s v="22"/>
    <s v="28"/>
    <s v="20"/>
    <x v="1"/>
    <s v="2A_MSIL1C_S2_CD_CLS_AC_20230627T222622_TRUE_60HTE_020CC"/>
    <s v="S2A_MSIL1C_GM_20220915T222820_59GMN_5CC"/>
  </r>
  <r>
    <x v="0"/>
    <x v="0"/>
    <s v="-42.46, 171.20 | Zoom:12"/>
    <b v="1"/>
    <s v="New Zealand"/>
    <x v="1"/>
    <s v="GM"/>
    <d v="2022-09-15T00:00:00"/>
    <s v="59GNN"/>
    <s v="22:28:16 UTC"/>
    <n v="24.7"/>
    <s v="2500X1253px"/>
    <s v="PNG"/>
    <s v="32m"/>
    <x v="1"/>
    <n v="22.9"/>
    <n v="30"/>
    <x v="0"/>
    <s v="44819S2A_MSIL1CCDM-MLB-GANGM4481902 Sunny (10%-30%)"/>
    <n v="0"/>
    <s v="20220915T222816"/>
    <n v="2022"/>
    <s v="09"/>
    <n v="15"/>
    <s v="22"/>
    <s v="28"/>
    <s v="16"/>
    <x v="1"/>
    <s v="2A_MSIL1C_S2_CD_CLS_AC_20230627T222622_TRUE_60HTE_020CC"/>
    <s v="S2A_MSIL1C_GM_20220915T222816_59GNN_24.7CC"/>
  </r>
  <r>
    <x v="0"/>
    <x v="0"/>
    <s v="-42.46, 171.20 | Zoom:12"/>
    <b v="1"/>
    <s v="New Zealand"/>
    <x v="1"/>
    <s v="GM"/>
    <d v="2022-09-15T00:00:00"/>
    <s v="59GMP"/>
    <s v="22:28:07 UTC"/>
    <n v="31.2"/>
    <s v="2500X1253px"/>
    <s v="PNG"/>
    <s v="32m"/>
    <x v="1"/>
    <n v="22.9"/>
    <n v="30"/>
    <x v="0"/>
    <s v="44819S2A_MSIL1CCDM-MLB-GANGM4481902 Sunny (10%-30%)"/>
    <n v="0"/>
    <s v="20220915T222807"/>
    <n v="2022"/>
    <s v="09"/>
    <n v="15"/>
    <s v="22"/>
    <s v="28"/>
    <s v="07"/>
    <x v="1"/>
    <s v="2A_MSIL1C_S2_CD_CLS_AC_20230627T222622_TRUE_60HTE_020CC"/>
    <s v="S2A_MSIL1C_GM_20220915T222807_59GMP_31.2CC"/>
  </r>
  <r>
    <x v="0"/>
    <x v="0"/>
    <s v="-42.46, 171.20 | Zoom:12"/>
    <b v="1"/>
    <s v="New Zealand"/>
    <x v="1"/>
    <s v="GM"/>
    <d v="2022-09-15T00:00:00"/>
    <s v="59GNP"/>
    <s v="22:28:02 UTC"/>
    <n v="30.7"/>
    <s v="2500X1253px"/>
    <s v="PNG"/>
    <s v="32m"/>
    <x v="1"/>
    <n v="22.9"/>
    <n v="30"/>
    <x v="0"/>
    <s v="44819S2A_MSIL1CCDM-MLB-GANGM4481902 Sunny (10%-30%)"/>
    <n v="0"/>
    <s v="20220915T222802"/>
    <n v="2022"/>
    <s v="09"/>
    <n v="15"/>
    <s v="22"/>
    <s v="28"/>
    <s v="02"/>
    <x v="1"/>
    <s v="2A_MSIL1C_S2_CD_CLS_AC_20230627T222622_TRUE_60HTE_020CC"/>
    <s v="S2A_MSIL1C_GM_20220915T222802_59GNP_30.7CC"/>
  </r>
  <r>
    <x v="0"/>
    <x v="0"/>
    <s v="-42.46, 171.20 | Zoom:12"/>
    <b v="1"/>
    <s v="New Zealand"/>
    <x v="1"/>
    <s v="GM"/>
    <d v="2022-09-13T00:00:00"/>
    <s v="59GMN"/>
    <s v="22:38:09 UTC"/>
    <n v="0.5"/>
    <s v="2500X1253px"/>
    <s v="PNG"/>
    <s v="32m"/>
    <x v="1"/>
    <n v="1.45"/>
    <n v="10"/>
    <x v="0"/>
    <s v="44817S2A_MSIL1CCDM-MLB-GANGM4481702 Sunny (10%-30%)"/>
    <n v="1"/>
    <s v="20220913T223809"/>
    <n v="2022"/>
    <s v="09"/>
    <n v="13"/>
    <s v="22"/>
    <s v="38"/>
    <s v="09"/>
    <x v="1"/>
    <s v="2A_MSIL1C_S2_CD_CLS_AC_20230627T222622_TRUE_60HTE_020CC"/>
    <s v="S2A_MSIL1C_GM_20220913T223809_59GMN_0.5CC"/>
  </r>
  <r>
    <x v="0"/>
    <x v="0"/>
    <s v="-42.46, 171.20 | Zoom:12"/>
    <b v="1"/>
    <s v="New Zealand"/>
    <x v="1"/>
    <s v="GM"/>
    <d v="2022-09-13T00:00:00"/>
    <s v="59GNN"/>
    <s v="22:38:06 UTC"/>
    <n v="7.3"/>
    <s v="2500X1253px"/>
    <s v="PNG"/>
    <s v="32m"/>
    <x v="1"/>
    <n v="1.45"/>
    <n v="10"/>
    <x v="0"/>
    <s v="44817S2A_MSIL1CCDM-MLB-GANGM4481702 Sunny (10%-30%)"/>
    <n v="0"/>
    <s v="20220913T223806"/>
    <n v="2022"/>
    <s v="09"/>
    <n v="13"/>
    <s v="22"/>
    <s v="38"/>
    <s v="06"/>
    <x v="1"/>
    <s v="2A_MSIL1C_S2_CD_CLS_AC_20230627T222622_TRUE_60HTE_020CC"/>
    <s v="S2A_MSIL1C_GM_20220913T223806_59GNN_7.3CC"/>
  </r>
  <r>
    <x v="0"/>
    <x v="0"/>
    <s v="-42.46, 171.20 | Zoom:12"/>
    <b v="1"/>
    <s v="New Zealand"/>
    <x v="1"/>
    <s v="GM"/>
    <d v="2022-09-13T00:00:00"/>
    <s v="59GMP"/>
    <s v="22:38:01 UTC"/>
    <n v="0"/>
    <s v="2500X1253px"/>
    <s v="PNG"/>
    <s v="32m"/>
    <x v="1"/>
    <n v="1.45"/>
    <n v="10"/>
    <x v="0"/>
    <s v="44817S2A_MSIL1CCDM-MLB-GANGM4481702 Sunny (10%-30%)"/>
    <n v="0"/>
    <s v="20220913T223801"/>
    <n v="2022"/>
    <s v="09"/>
    <n v="13"/>
    <s v="22"/>
    <s v="38"/>
    <s v="01"/>
    <x v="1"/>
    <s v="2A_MSIL1C_S2_CD_CLS_AC_20230627T222622_TRUE_60HTE_020CC"/>
    <s v="S2A_MSIL1C_GM_20220913T223801_59GMP_0CC"/>
  </r>
  <r>
    <x v="0"/>
    <x v="0"/>
    <s v="-42.46, 171.20 | Zoom:12"/>
    <b v="1"/>
    <s v="New Zealand"/>
    <x v="1"/>
    <s v="GM"/>
    <d v="2022-09-13T00:00:00"/>
    <s v="59GNP"/>
    <s v="22:38:01 UTC"/>
    <n v="0"/>
    <s v="2500X1253px"/>
    <s v="PNG"/>
    <s v="32m"/>
    <x v="1"/>
    <n v="1.45"/>
    <n v="10"/>
    <x v="0"/>
    <s v="44817S2A_MSIL1CCDM-MLB-GANGM4481702 Sunny (10%-30%)"/>
    <n v="0"/>
    <s v="20220913T223801"/>
    <n v="2022"/>
    <s v="09"/>
    <n v="13"/>
    <s v="22"/>
    <s v="38"/>
    <s v="01"/>
    <x v="1"/>
    <s v="2A_MSIL1C_S2_CD_CLS_AC_20230627T222622_TRUE_60HTE_020CC"/>
    <s v="S2A_MSIL1C_GM_20220913T223801_59GNP_0CC"/>
  </r>
  <r>
    <x v="0"/>
    <x v="0"/>
    <s v="-42.46, 171.20 | Zoom:12"/>
    <b v="1"/>
    <s v="New Zealand"/>
    <x v="1"/>
    <s v="GM"/>
    <d v="2022-09-13T00:00:00"/>
    <s v="59GMN"/>
    <s v="22:37:59 UTC"/>
    <n v="0"/>
    <s v="2500X1253px"/>
    <s v="PNG"/>
    <s v="32m"/>
    <x v="1"/>
    <n v="1.45"/>
    <n v="10"/>
    <x v="0"/>
    <s v="44817S2A_MSIL1CCDM-MLB-GANGM4481702 Sunny (10%-30%)"/>
    <n v="0"/>
    <s v="20220913T223759"/>
    <n v="2022"/>
    <s v="09"/>
    <n v="13"/>
    <s v="22"/>
    <s v="37"/>
    <s v="59"/>
    <x v="1"/>
    <s v="2A_MSIL1C_S2_CD_CLS_AC_20230627T222622_TRUE_60HTE_020CC"/>
    <s v="S2A_MSIL1C_GM_20220913T223759_59GMN_0CC"/>
  </r>
  <r>
    <x v="0"/>
    <x v="0"/>
    <s v="-42.46, 171.20 | Zoom:12"/>
    <b v="1"/>
    <s v="New Zealand"/>
    <x v="1"/>
    <s v="GM"/>
    <d v="2022-09-13T00:00:00"/>
    <s v="59GNN"/>
    <s v="22:37:59 UTC"/>
    <n v="3.2"/>
    <s v="2500X1253px"/>
    <s v="PNG"/>
    <s v="32m"/>
    <x v="1"/>
    <n v="1.45"/>
    <n v="10"/>
    <x v="0"/>
    <s v="44817S2A_MSIL1CCDM-MLB-GANGM4481702 Sunny (10%-30%)"/>
    <n v="0"/>
    <s v="20220913T223759"/>
    <n v="2022"/>
    <s v="09"/>
    <n v="13"/>
    <s v="22"/>
    <s v="37"/>
    <s v="59"/>
    <x v="1"/>
    <s v="2A_MSIL1C_S2_CD_CLS_AC_20230627T222622_TRUE_60HTE_020CC"/>
    <s v="S2A_MSIL1C_GM_20220913T223759_59GNN_3.2CC"/>
  </r>
  <r>
    <x v="0"/>
    <x v="0"/>
    <s v="-42.46, 171.20 | Zoom:12"/>
    <b v="1"/>
    <s v="New Zealand"/>
    <x v="1"/>
    <s v="GM"/>
    <d v="2022-09-13T00:00:00"/>
    <s v="59GMP"/>
    <s v="22:37:54 UTC"/>
    <n v="0.1"/>
    <s v="2500X1253px"/>
    <s v="PNG"/>
    <s v="32m"/>
    <x v="1"/>
    <n v="1.45"/>
    <n v="10"/>
    <x v="0"/>
    <s v="44817S2A_MSIL1CCDM-MLB-GANGM4481702 Sunny (10%-30%)"/>
    <n v="0"/>
    <s v="20220913T223754"/>
    <n v="2022"/>
    <s v="09"/>
    <n v="13"/>
    <s v="22"/>
    <s v="37"/>
    <s v="54"/>
    <x v="1"/>
    <s v="2A_MSIL1C_S2_CD_CLS_AC_20230627T222622_TRUE_60HTE_020CC"/>
    <s v="S2A_MSIL1C_GM_20220913T223754_59GMP_0.1CC"/>
  </r>
  <r>
    <x v="0"/>
    <x v="0"/>
    <s v="-42.46, 171.20 | Zoom:12"/>
    <b v="1"/>
    <s v="New Zealand"/>
    <x v="1"/>
    <s v="GM"/>
    <d v="2022-09-13T00:00:00"/>
    <s v="59GNP"/>
    <s v="22:37:51 UTC"/>
    <n v="0.5"/>
    <s v="2500X1253px"/>
    <s v="PNG"/>
    <s v="32m"/>
    <x v="1"/>
    <n v="1.45"/>
    <n v="10"/>
    <x v="0"/>
    <s v="44817S2A_MSIL1CCDM-MLB-GANGM4481702 Sunny (10%-30%)"/>
    <n v="0"/>
    <s v="20220913T223751"/>
    <n v="2022"/>
    <s v="09"/>
    <n v="13"/>
    <s v="22"/>
    <s v="37"/>
    <s v="51"/>
    <x v="1"/>
    <s v="2A_MSIL1C_S2_CD_CLS_AC_20230627T222622_TRUE_60HTE_020CC"/>
    <s v="S2A_MSIL1C_GM_20220913T223751_59GNP_0.5CC"/>
  </r>
  <r>
    <x v="0"/>
    <x v="0"/>
    <s v="-42.46, 171.20 | Zoom:12"/>
    <b v="1"/>
    <s v="New Zealand"/>
    <x v="1"/>
    <s v="GM"/>
    <d v="2022-09-10T00:00:00"/>
    <s v="59GMN"/>
    <s v="22:28:12 UTC"/>
    <n v="21"/>
    <s v="2500X1253px"/>
    <s v="PNG"/>
    <s v="32m"/>
    <x v="1"/>
    <n v="38.774999999999999"/>
    <n v="40"/>
    <x v="1"/>
    <s v="44814S2A_MSIL1CCDM-MLB-GANGM4481403 Cloudy (40%-90%)"/>
    <n v="1"/>
    <s v="20220910T222812"/>
    <n v="2022"/>
    <s v="09"/>
    <n v="10"/>
    <s v="22"/>
    <s v="28"/>
    <s v="12"/>
    <x v="1"/>
    <s v="2A_MSIL1C_S2_CD_CLS_AC_20230627T222622_TRUE_60HTE_020CC"/>
    <s v="S2A_MSIL1C_GM_20220910T222812_59GMN_21CC"/>
  </r>
  <r>
    <x v="0"/>
    <x v="0"/>
    <s v="-42.46, 171.20 | Zoom:12"/>
    <b v="1"/>
    <s v="New Zealand"/>
    <x v="1"/>
    <s v="GM"/>
    <d v="2022-09-10T00:00:00"/>
    <s v="59GNN"/>
    <s v="22:28:09 UTC"/>
    <n v="37"/>
    <s v="2500X1253px"/>
    <s v="PNG"/>
    <s v="32m"/>
    <x v="1"/>
    <n v="38.774999999999999"/>
    <n v="40"/>
    <x v="1"/>
    <s v="44814S2A_MSIL1CCDM-MLB-GANGM4481403 Cloudy (40%-90%)"/>
    <n v="0"/>
    <s v="20220910T222809"/>
    <n v="2022"/>
    <s v="09"/>
    <n v="10"/>
    <s v="22"/>
    <s v="28"/>
    <s v="09"/>
    <x v="1"/>
    <s v="2A_MSIL1C_S2_CD_CLS_AC_20230627T222622_TRUE_60HTE_020CC"/>
    <s v="S2A_MSIL1C_GM_20220910T222809_59GNN_37CC"/>
  </r>
  <r>
    <x v="0"/>
    <x v="0"/>
    <s v="-42.46, 171.20 | Zoom:12"/>
    <b v="1"/>
    <s v="New Zealand"/>
    <x v="1"/>
    <s v="GM"/>
    <d v="2022-09-10T00:00:00"/>
    <s v="59GMP"/>
    <s v="22:28:00 UTC"/>
    <n v="61.8"/>
    <s v="2500X1253px"/>
    <s v="PNG"/>
    <s v="32m"/>
    <x v="1"/>
    <n v="38.774999999999999"/>
    <n v="40"/>
    <x v="1"/>
    <s v="44814S2A_MSIL1CCDM-MLB-GANGM4481403 Cloudy (40%-90%)"/>
    <n v="0"/>
    <s v="20220910T222800"/>
    <n v="2022"/>
    <s v="09"/>
    <n v="10"/>
    <s v="22"/>
    <s v="28"/>
    <s v="00"/>
    <x v="1"/>
    <s v="2A_MSIL1C_S2_CD_CLS_AC_20230627T222622_TRUE_60HTE_020CC"/>
    <s v="S2A_MSIL1C_GM_20220910T222800_59GMP_61.8CC"/>
  </r>
  <r>
    <x v="0"/>
    <x v="0"/>
    <s v="-42.46, 171.20 | Zoom:12"/>
    <b v="1"/>
    <s v="New Zealand"/>
    <x v="1"/>
    <s v="GM"/>
    <d v="2022-09-10T00:00:00"/>
    <s v="59GNP"/>
    <s v="22:27:54 UTC"/>
    <n v="35.299999999999997"/>
    <s v="2500X1253px"/>
    <s v="PNG"/>
    <s v="32m"/>
    <x v="1"/>
    <n v="38.774999999999999"/>
    <n v="40"/>
    <x v="1"/>
    <s v="44814S2A_MSIL1CCDM-MLB-GANGM4481403 Cloudy (40%-90%)"/>
    <n v="0"/>
    <s v="20220910T222754"/>
    <n v="2022"/>
    <s v="09"/>
    <n v="10"/>
    <s v="22"/>
    <s v="27"/>
    <s v="54"/>
    <x v="1"/>
    <s v="2A_MSIL1C_S2_CD_CLS_AC_20230627T222622_TRUE_60HTE_020CC"/>
    <s v="S2A_MSIL1C_GM_20220910T222754_59GNP_35.3CC"/>
  </r>
  <r>
    <x v="0"/>
    <x v="0"/>
    <s v="-42.46, 171.20 | Zoom:12"/>
    <b v="1"/>
    <s v="New Zealand"/>
    <x v="1"/>
    <s v="GM"/>
    <d v="2022-09-08T00:00:00"/>
    <s v="59GMN"/>
    <s v="22:38:18 UTC"/>
    <n v="0"/>
    <s v="2500X1253px"/>
    <s v="PNG"/>
    <s v="32m"/>
    <x v="1"/>
    <n v="0.375"/>
    <n v="10"/>
    <x v="0"/>
    <s v="44812S2A_MSIL1CCDM-MLB-GANGM4481202 Sunny (10%-30%)"/>
    <n v="1"/>
    <s v="20220908T223818"/>
    <n v="2022"/>
    <s v="09"/>
    <s v="08"/>
    <s v="22"/>
    <s v="38"/>
    <s v="18"/>
    <x v="1"/>
    <s v="2A_MSIL1C_S2_CD_CLS_AC_20230627T222622_TRUE_60HTE_020CC"/>
    <s v="S2A_MSIL1C_GM_20220908T223818_59GMN_0CC"/>
  </r>
  <r>
    <x v="0"/>
    <x v="0"/>
    <s v="-42.46, 171.20 | Zoom:12"/>
    <b v="1"/>
    <s v="New Zealand"/>
    <x v="1"/>
    <s v="GM"/>
    <d v="2022-09-08T00:00:00"/>
    <s v="59GNN"/>
    <s v="22:38:14 UTC"/>
    <n v="0.6"/>
    <s v="2500X1253px"/>
    <s v="PNG"/>
    <s v="32m"/>
    <x v="1"/>
    <n v="0.375"/>
    <n v="10"/>
    <x v="0"/>
    <s v="44812S2A_MSIL1CCDM-MLB-GANGM4481202 Sunny (10%-30%)"/>
    <n v="0"/>
    <s v="20220908T223814"/>
    <n v="2022"/>
    <s v="09"/>
    <s v="08"/>
    <s v="22"/>
    <s v="38"/>
    <s v="14"/>
    <x v="1"/>
    <s v="2A_MSIL1C_S2_CD_CLS_AC_20230627T222622_TRUE_60HTE_020CC"/>
    <s v="S2A_MSIL1C_GM_20220908T223814_59GNN_0.6CC"/>
  </r>
  <r>
    <x v="0"/>
    <x v="0"/>
    <s v="-42.46, 171.20 | Zoom:12"/>
    <b v="1"/>
    <s v="New Zealand"/>
    <x v="1"/>
    <s v="GM"/>
    <d v="2022-09-08T00:00:00"/>
    <s v="59GMP"/>
    <s v="22:38:06 UTC"/>
    <n v="0.3"/>
    <s v="2500X1253px"/>
    <s v="PNG"/>
    <s v="32m"/>
    <x v="1"/>
    <n v="0.375"/>
    <n v="10"/>
    <x v="0"/>
    <s v="44812S2A_MSIL1CCDM-MLB-GANGM4481202 Sunny (10%-30%)"/>
    <n v="0"/>
    <s v="20220908T223806"/>
    <n v="2022"/>
    <s v="09"/>
    <s v="08"/>
    <s v="22"/>
    <s v="38"/>
    <s v="06"/>
    <x v="1"/>
    <s v="2A_MSIL1C_S2_CD_CLS_AC_20230627T222622_TRUE_60HTE_020CC"/>
    <s v="S2A_MSIL1C_GM_20220908T223806_59GMP_0.3CC"/>
  </r>
  <r>
    <x v="0"/>
    <x v="0"/>
    <s v="-42.46, 171.20 | Zoom:12"/>
    <b v="1"/>
    <s v="New Zealand"/>
    <x v="1"/>
    <s v="GM"/>
    <d v="2022-09-08T00:00:00"/>
    <s v="59GNP"/>
    <s v="22:38:04 UTC"/>
    <n v="0.6"/>
    <s v="2500X1253px"/>
    <s v="PNG"/>
    <s v="32m"/>
    <x v="1"/>
    <n v="0.375"/>
    <n v="10"/>
    <x v="0"/>
    <s v="44812S2A_MSIL1CCDM-MLB-GANGM4481202 Sunny (10%-30%)"/>
    <n v="0"/>
    <s v="20220908T223804"/>
    <n v="2022"/>
    <s v="09"/>
    <s v="08"/>
    <s v="22"/>
    <s v="38"/>
    <s v="04"/>
    <x v="1"/>
    <s v="2A_MSIL1C_S2_CD_CLS_AC_20230627T222622_TRUE_60HTE_020CC"/>
    <s v="S2A_MSIL1C_GM_20220908T223804_59GNP_0.6CC"/>
  </r>
  <r>
    <x v="0"/>
    <x v="0"/>
    <s v="-42.46, 171.20 | Zoom:12"/>
    <b v="1"/>
    <s v="New Zealand"/>
    <x v="1"/>
    <s v="GM"/>
    <d v="2022-09-05T00:00:00"/>
    <s v="59GMN"/>
    <s v="22:28:22 UTC"/>
    <n v="5.7"/>
    <s v="2500X1253px"/>
    <s v="PNG"/>
    <s v="32m"/>
    <x v="1"/>
    <n v="2.2749999999999999"/>
    <n v="10"/>
    <x v="0"/>
    <s v="44809S2A_MSIL1CCDM-MLB-GANGM4480902 Sunny (10%-30%)"/>
    <n v="1"/>
    <s v="20220905T222822"/>
    <n v="2022"/>
    <s v="09"/>
    <s v="05"/>
    <s v="22"/>
    <s v="28"/>
    <s v="22"/>
    <x v="1"/>
    <s v="2A_MSIL1C_S2_CD_CLS_AC_20230627T222622_TRUE_60HTE_020CC"/>
    <s v="S2A_MSIL1C_GM_20220905T222822_59GMN_5.7CC"/>
  </r>
  <r>
    <x v="0"/>
    <x v="0"/>
    <s v="-42.46, 171.20 | Zoom:12"/>
    <b v="1"/>
    <s v="New Zealand"/>
    <x v="1"/>
    <s v="GM"/>
    <d v="2022-09-05T00:00:00"/>
    <s v="59GNN"/>
    <s v="22:28:18 UTC"/>
    <n v="2.2999999999999998"/>
    <s v="2500X1253px"/>
    <s v="PNG"/>
    <s v="32m"/>
    <x v="1"/>
    <n v="2.2749999999999999"/>
    <n v="10"/>
    <x v="0"/>
    <s v="44809S2A_MSIL1CCDM-MLB-GANGM4480902 Sunny (10%-30%)"/>
    <n v="0"/>
    <s v="20220905T222818"/>
    <n v="2022"/>
    <s v="09"/>
    <s v="05"/>
    <s v="22"/>
    <s v="28"/>
    <s v="18"/>
    <x v="1"/>
    <s v="2A_MSIL1C_S2_CD_CLS_AC_20230627T222622_TRUE_60HTE_020CC"/>
    <s v="S2A_MSIL1C_GM_20220905T222818_59GNN_2.3CC"/>
  </r>
  <r>
    <x v="0"/>
    <x v="0"/>
    <s v="-42.46, 171.20 | Zoom:12"/>
    <b v="1"/>
    <s v="New Zealand"/>
    <x v="1"/>
    <s v="GM"/>
    <d v="2022-09-05T00:00:00"/>
    <s v="59GMP"/>
    <s v="22:28:09 UTC"/>
    <n v="0"/>
    <s v="2500X1253px"/>
    <s v="PNG"/>
    <s v="32m"/>
    <x v="1"/>
    <n v="2.2749999999999999"/>
    <n v="10"/>
    <x v="0"/>
    <s v="44809S2A_MSIL1CCDM-MLB-GANGM4480902 Sunny (10%-30%)"/>
    <n v="0"/>
    <s v="20220905T222809"/>
    <n v="2022"/>
    <s v="09"/>
    <s v="05"/>
    <s v="22"/>
    <s v="28"/>
    <s v="09"/>
    <x v="1"/>
    <s v="2A_MSIL1C_S2_CD_CLS_AC_20230627T222622_TRUE_60HTE_020CC"/>
    <s v="S2A_MSIL1C_GM_20220905T222809_59GMP_0CC"/>
  </r>
  <r>
    <x v="0"/>
    <x v="0"/>
    <s v="-42.46, 171.20 | Zoom:12"/>
    <b v="1"/>
    <s v="New Zealand"/>
    <x v="1"/>
    <s v="GM"/>
    <d v="2022-09-05T00:00:00"/>
    <s v="59GNP"/>
    <s v="22:28:04 UTC"/>
    <n v="1.1000000000000001"/>
    <s v="2500X1253px"/>
    <s v="PNG"/>
    <s v="32m"/>
    <x v="1"/>
    <n v="2.2749999999999999"/>
    <n v="10"/>
    <x v="0"/>
    <s v="44809S2A_MSIL1CCDM-MLB-GANGM4480902 Sunny (10%-30%)"/>
    <n v="0"/>
    <s v="20220905T222804"/>
    <n v="2022"/>
    <s v="09"/>
    <s v="05"/>
    <s v="22"/>
    <s v="28"/>
    <s v="04"/>
    <x v="1"/>
    <s v="2A_MSIL1C_S2_CD_CLS_AC_20230627T222622_TRUE_60HTE_020CC"/>
    <s v="S2A_MSIL1C_GM_20220905T222804_59GNP_1.1CC"/>
  </r>
  <r>
    <x v="0"/>
    <x v="0"/>
    <s v="-42.46, 171.20 | Zoom:12"/>
    <b v="1"/>
    <s v="New Zealand"/>
    <x v="1"/>
    <s v="GM"/>
    <d v="2022-09-03T00:00:00"/>
    <s v="59GMN"/>
    <s v="22:38:09 UTC"/>
    <n v="68.900000000000006"/>
    <s v="2500X1253px"/>
    <s v="PNG"/>
    <s v="32m"/>
    <x v="1"/>
    <n v="48.325000000000003"/>
    <n v="50"/>
    <x v="1"/>
    <s v="44807S2A_MSIL1CCDM-MLB-GANGM4480703 Cloudy (40%-90%)"/>
    <n v="1"/>
    <s v="20220903T223809"/>
    <n v="2022"/>
    <s v="09"/>
    <s v="03"/>
    <s v="22"/>
    <s v="38"/>
    <s v="09"/>
    <x v="1"/>
    <s v="2A_MSIL1C_S2_CD_CLS_AC_20230627T222622_TRUE_60HTE_020CC"/>
    <s v="S2A_MSIL1C_GM_20220903T223809_59GMN_68.9CC"/>
  </r>
  <r>
    <x v="0"/>
    <x v="0"/>
    <s v="-42.46, 171.20 | Zoom:12"/>
    <b v="1"/>
    <s v="New Zealand"/>
    <x v="1"/>
    <s v="GM"/>
    <d v="2022-09-03T00:00:00"/>
    <s v="59GNN"/>
    <s v="22:38:05 UTC"/>
    <n v="56.4"/>
    <s v="2500X1253px"/>
    <s v="PNG"/>
    <s v="32m"/>
    <x v="1"/>
    <n v="48.325000000000003"/>
    <n v="50"/>
    <x v="1"/>
    <s v="44807S2A_MSIL1CCDM-MLB-GANGM4480703 Cloudy (40%-90%)"/>
    <n v="0"/>
    <s v="20220903T223805"/>
    <n v="2022"/>
    <s v="09"/>
    <s v="03"/>
    <s v="22"/>
    <s v="38"/>
    <s v="05"/>
    <x v="1"/>
    <s v="2A_MSIL1C_S2_CD_CLS_AC_20230627T222622_TRUE_60HTE_020CC"/>
    <s v="S2A_MSIL1C_GM_20220903T223805_59GNN_56.4CC"/>
  </r>
  <r>
    <x v="0"/>
    <x v="0"/>
    <s v="-42.46, 171.20 | Zoom:12"/>
    <b v="1"/>
    <s v="New Zealand"/>
    <x v="1"/>
    <s v="GM"/>
    <d v="2022-09-03T00:00:00"/>
    <s v="59GMP"/>
    <s v="22:37:54 UTC"/>
    <n v="16.600000000000001"/>
    <s v="2500X1253px"/>
    <s v="PNG"/>
    <s v="32m"/>
    <x v="1"/>
    <n v="48.325000000000003"/>
    <n v="50"/>
    <x v="1"/>
    <s v="44807S2A_MSIL1CCDM-MLB-GANGM4480703 Cloudy (40%-90%)"/>
    <n v="0"/>
    <s v="20220903T223754"/>
    <n v="2022"/>
    <s v="09"/>
    <s v="03"/>
    <s v="22"/>
    <s v="37"/>
    <s v="54"/>
    <x v="1"/>
    <s v="2A_MSIL1C_S2_CD_CLS_AC_20230627T222622_TRUE_60HTE_020CC"/>
    <s v="S2A_MSIL1C_GM_20220903T223754_59GMP_16.6CC"/>
  </r>
  <r>
    <x v="0"/>
    <x v="0"/>
    <s v="-42.46, 171.20 | Zoom:12"/>
    <b v="1"/>
    <s v="New Zealand"/>
    <x v="1"/>
    <s v="GM"/>
    <d v="2022-09-03T00:00:00"/>
    <s v="59GNP"/>
    <s v="22:37:50 UTC"/>
    <n v="51.4"/>
    <s v="2500X1253px"/>
    <s v="PNG"/>
    <s v="32m"/>
    <x v="1"/>
    <n v="48.325000000000003"/>
    <n v="50"/>
    <x v="1"/>
    <s v="44807S2A_MSIL1CCDM-MLB-GANGM4480703 Cloudy (40%-90%)"/>
    <n v="0"/>
    <s v="20220903T223750"/>
    <n v="2022"/>
    <s v="09"/>
    <s v="03"/>
    <s v="22"/>
    <s v="37"/>
    <s v="50"/>
    <x v="1"/>
    <s v="2A_MSIL1C_S2_CD_CLS_AC_20230627T222622_TRUE_60HTE_020CC"/>
    <s v="S2A_MSIL1C_GM_20220903T223750_59GNP_51.4CC"/>
  </r>
  <r>
    <x v="0"/>
    <x v="0"/>
    <s v="-42.46, 171.20 | Zoom:12"/>
    <b v="1"/>
    <s v="New Zealand"/>
    <x v="1"/>
    <s v="GM"/>
    <d v="2022-08-31T00:00:00"/>
    <s v="59GMN"/>
    <s v="22:28:12 UTC"/>
    <n v="99.2"/>
    <s v="2500X1253px"/>
    <s v="PNG"/>
    <s v="32m"/>
    <x v="1"/>
    <n v="93.800000000000011"/>
    <n v="100"/>
    <x v="2"/>
    <s v="44804S2A_MSIL1CCDM-MLB-GANGM4480404 Overcast (100%)"/>
    <n v="1"/>
    <s v="20220831T222812"/>
    <n v="2022"/>
    <s v="08"/>
    <n v="31"/>
    <s v="22"/>
    <s v="28"/>
    <s v="12"/>
    <x v="1"/>
    <s v="2A_MSIL1C_S2_CD_CLS_AC_20230627T222622_TRUE_60HTE_020CC"/>
    <s v="S2A_MSIL1C_GM_20220831T222812_59GMN_99.2CC"/>
  </r>
  <r>
    <x v="0"/>
    <x v="0"/>
    <s v="-42.46, 171.20 | Zoom:12"/>
    <b v="1"/>
    <s v="New Zealand"/>
    <x v="1"/>
    <s v="GM"/>
    <d v="2022-08-31T00:00:00"/>
    <s v="59GNN"/>
    <s v="22:28:08 UTC"/>
    <n v="79.099999999999994"/>
    <s v="2500X1253px"/>
    <s v="PNG"/>
    <s v="32m"/>
    <x v="1"/>
    <n v="93.800000000000011"/>
    <n v="100"/>
    <x v="2"/>
    <s v="44804S2A_MSIL1CCDM-MLB-GANGM4480404 Overcast (100%)"/>
    <n v="0"/>
    <s v="20220831T222808"/>
    <n v="2022"/>
    <s v="08"/>
    <n v="31"/>
    <s v="22"/>
    <s v="28"/>
    <s v="08"/>
    <x v="1"/>
    <s v="2A_MSIL1C_S2_CD_CLS_AC_20230627T222622_TRUE_60HTE_020CC"/>
    <s v="S2A_MSIL1C_GM_20220831T222808_59GNN_79.1CC"/>
  </r>
  <r>
    <x v="0"/>
    <x v="0"/>
    <s v="-42.46, 171.20 | Zoom:12"/>
    <b v="1"/>
    <s v="New Zealand"/>
    <x v="1"/>
    <s v="GM"/>
    <d v="2022-08-31T00:00:00"/>
    <s v="59GMP"/>
    <s v="22:27:59 UTC"/>
    <n v="99.9"/>
    <s v="2500X1253px"/>
    <s v="PNG"/>
    <s v="32m"/>
    <x v="1"/>
    <n v="93.800000000000011"/>
    <n v="100"/>
    <x v="2"/>
    <s v="44804S2A_MSIL1CCDM-MLB-GANGM4480404 Overcast (100%)"/>
    <n v="0"/>
    <s v="20220831T222759"/>
    <n v="2022"/>
    <s v="08"/>
    <n v="31"/>
    <s v="22"/>
    <s v="27"/>
    <s v="59"/>
    <x v="1"/>
    <s v="2A_MSIL1C_S2_CD_CLS_AC_20230627T222622_TRUE_60HTE_020CC"/>
    <s v="S2A_MSIL1C_GM_20220831T222759_59GMP_99.9CC"/>
  </r>
  <r>
    <x v="0"/>
    <x v="0"/>
    <s v="-42.46, 171.20 | Zoom:12"/>
    <b v="1"/>
    <s v="New Zealand"/>
    <x v="1"/>
    <s v="GM"/>
    <d v="2022-08-31T00:00:00"/>
    <s v="59GNP"/>
    <s v="22:27:54 UTC"/>
    <n v="97"/>
    <s v="2500X1253px"/>
    <s v="PNG"/>
    <s v="32m"/>
    <x v="1"/>
    <n v="93.800000000000011"/>
    <n v="100"/>
    <x v="2"/>
    <s v="44804S2A_MSIL1CCDM-MLB-GANGM4480404 Overcast (100%)"/>
    <n v="0"/>
    <s v="20220831T222754"/>
    <n v="2022"/>
    <s v="08"/>
    <n v="31"/>
    <s v="22"/>
    <s v="27"/>
    <s v="54"/>
    <x v="1"/>
    <s v="2A_MSIL1C_S2_CD_CLS_AC_20230627T222622_TRUE_60HTE_020CC"/>
    <s v="S2A_MSIL1C_GM_20220831T222754_59GNP_97CC"/>
  </r>
  <r>
    <x v="0"/>
    <x v="0"/>
    <s v="-42.46, 171.20 | Zoom:12"/>
    <b v="1"/>
    <s v="New Zealand"/>
    <x v="1"/>
    <s v="GM"/>
    <d v="2022-08-29T00:00:00"/>
    <s v="59GMN"/>
    <s v="22:38:19 UTC"/>
    <n v="39.1"/>
    <s v="2500X1253px"/>
    <s v="PNG"/>
    <s v="32m"/>
    <x v="1"/>
    <n v="48.15"/>
    <n v="50"/>
    <x v="1"/>
    <s v="44802S2A_MSIL1CCDM-MLB-GANGM4480203 Cloudy (40%-90%)"/>
    <n v="1"/>
    <s v="20220829T223819"/>
    <n v="2022"/>
    <s v="08"/>
    <n v="29"/>
    <s v="22"/>
    <s v="38"/>
    <s v="19"/>
    <x v="1"/>
    <s v="2A_MSIL1C_S2_CD_CLS_AC_20230627T222622_TRUE_60HTE_020CC"/>
    <s v="S2A_MSIL1C_GM_20220829T223819_59GMN_39.1CC"/>
  </r>
  <r>
    <x v="0"/>
    <x v="0"/>
    <s v="-42.46, 171.20 | Zoom:12"/>
    <b v="1"/>
    <s v="New Zealand"/>
    <x v="1"/>
    <s v="GM"/>
    <d v="2022-08-29T00:00:00"/>
    <s v="59GNN"/>
    <s v="22:38:16 UTC"/>
    <n v="31.5"/>
    <s v="2500X1253px"/>
    <s v="PNG"/>
    <s v="32m"/>
    <x v="1"/>
    <n v="48.15"/>
    <n v="50"/>
    <x v="1"/>
    <s v="44802S2A_MSIL1CCDM-MLB-GANGM4480203 Cloudy (40%-90%)"/>
    <n v="0"/>
    <s v="20220829T223816"/>
    <n v="2022"/>
    <s v="08"/>
    <n v="29"/>
    <s v="22"/>
    <s v="38"/>
    <s v="16"/>
    <x v="1"/>
    <s v="2A_MSIL1C_S2_CD_CLS_AC_20230627T222622_TRUE_60HTE_020CC"/>
    <s v="S2A_MSIL1C_GM_20220829T223816_59GNN_31.5CC"/>
  </r>
  <r>
    <x v="0"/>
    <x v="0"/>
    <s v="-42.46, 171.20 | Zoom:12"/>
    <b v="1"/>
    <s v="New Zealand"/>
    <x v="1"/>
    <s v="GM"/>
    <d v="2022-08-29T00:00:00"/>
    <s v="59GMP"/>
    <s v="22:38:05 UTC"/>
    <n v="55.5"/>
    <s v="2500X1253px"/>
    <s v="PNG"/>
    <s v="32m"/>
    <x v="1"/>
    <n v="48.15"/>
    <n v="50"/>
    <x v="1"/>
    <s v="44802S2A_MSIL1CCDM-MLB-GANGM4480203 Cloudy (40%-90%)"/>
    <n v="0"/>
    <s v="20220829T223805"/>
    <n v="2022"/>
    <s v="08"/>
    <n v="29"/>
    <s v="22"/>
    <s v="38"/>
    <s v="05"/>
    <x v="1"/>
    <s v="2A_MSIL1C_S2_CD_CLS_AC_20230627T222622_TRUE_60HTE_020CC"/>
    <s v="S2A_MSIL1C_GM_20220829T223805_59GMP_55.5CC"/>
  </r>
  <r>
    <x v="0"/>
    <x v="0"/>
    <s v="-42.46, 171.20 | Zoom:12"/>
    <b v="1"/>
    <s v="New Zealand"/>
    <x v="1"/>
    <s v="GM"/>
    <d v="2022-08-29T00:00:00"/>
    <s v="59GNP"/>
    <s v="22:38:01 UTC"/>
    <n v="66.5"/>
    <s v="2500X1253px"/>
    <s v="PNG"/>
    <s v="32m"/>
    <x v="1"/>
    <n v="48.15"/>
    <n v="50"/>
    <x v="1"/>
    <s v="44802S2A_MSIL1CCDM-MLB-GANGM4480203 Cloudy (40%-90%)"/>
    <n v="0"/>
    <s v="20220829T223801"/>
    <n v="2022"/>
    <s v="08"/>
    <n v="29"/>
    <s v="22"/>
    <s v="38"/>
    <s v="01"/>
    <x v="1"/>
    <s v="2A_MSIL1C_S2_CD_CLS_AC_20230627T222622_TRUE_60HTE_020CC"/>
    <s v="S2A_MSIL1C_GM_20220829T223801_59GNP_66.5CC"/>
  </r>
  <r>
    <x v="0"/>
    <x v="0"/>
    <s v="-42.46, 171.20 | Zoom:12"/>
    <b v="1"/>
    <s v="New Zealand"/>
    <x v="1"/>
    <s v="GM"/>
    <d v="2022-08-26T00:00:00"/>
    <s v="59GMN"/>
    <s v="22:28:23 UTC"/>
    <n v="0"/>
    <s v="2500X1253px"/>
    <s v="PNG"/>
    <s v="32m"/>
    <x v="1"/>
    <n v="0"/>
    <n v="0"/>
    <x v="3"/>
    <s v="44799S2A_MSIL1CCDM-MLB-GANGM4479901 Clear (0%)"/>
    <n v="1"/>
    <s v="20220826T222823"/>
    <n v="2022"/>
    <s v="08"/>
    <n v="26"/>
    <s v="22"/>
    <s v="28"/>
    <s v="23"/>
    <x v="1"/>
    <s v="2A_MSIL1C_S2_CD_CLS_AC_20230627T222622_TRUE_60HTE_020CC"/>
    <s v="S2A_MSIL1C_GM_20220826T222823_59GMN_0CC"/>
  </r>
  <r>
    <x v="0"/>
    <x v="0"/>
    <s v="-42.46, 171.20 | Zoom:12"/>
    <b v="1"/>
    <s v="New Zealand"/>
    <x v="1"/>
    <s v="GM"/>
    <d v="2022-08-26T00:00:00"/>
    <s v="59GNN"/>
    <s v="22:28:19 UTC"/>
    <n v="0"/>
    <s v="2500X1253px"/>
    <s v="PNG"/>
    <s v="32m"/>
    <x v="1"/>
    <n v="0"/>
    <n v="0"/>
    <x v="3"/>
    <s v="44799S2A_MSIL1CCDM-MLB-GANGM4479901 Clear (0%)"/>
    <n v="0"/>
    <s v="20220826T222819"/>
    <n v="2022"/>
    <s v="08"/>
    <n v="26"/>
    <s v="22"/>
    <s v="28"/>
    <s v="19"/>
    <x v="1"/>
    <s v="2A_MSIL1C_S2_CD_CLS_AC_20230627T222622_TRUE_60HTE_020CC"/>
    <s v="S2A_MSIL1C_GM_20220826T222819_59GNN_0CC"/>
  </r>
  <r>
    <x v="0"/>
    <x v="0"/>
    <s v="-42.46, 171.20 | Zoom:12"/>
    <b v="1"/>
    <s v="New Zealand"/>
    <x v="1"/>
    <s v="GM"/>
    <d v="2022-08-26T00:00:00"/>
    <s v="59GMP"/>
    <s v="22:28:10 UTC"/>
    <n v="0"/>
    <s v="2500X1253px"/>
    <s v="PNG"/>
    <s v="32m"/>
    <x v="1"/>
    <n v="0"/>
    <n v="0"/>
    <x v="3"/>
    <s v="44799S2A_MSIL1CCDM-MLB-GANGM4479901 Clear (0%)"/>
    <n v="0"/>
    <s v="20220826T222810"/>
    <n v="2022"/>
    <s v="08"/>
    <n v="26"/>
    <s v="22"/>
    <s v="28"/>
    <s v="10"/>
    <x v="1"/>
    <s v="2A_MSIL1C_S2_CD_CLS_AC_20230627T222622_TRUE_60HTE_020CC"/>
    <s v="S2A_MSIL1C_GM_20220826T222810_59GMP_0CC"/>
  </r>
  <r>
    <x v="0"/>
    <x v="0"/>
    <s v="-42.46, 171.20 | Zoom:12"/>
    <b v="1"/>
    <s v="New Zealand"/>
    <x v="1"/>
    <s v="GM"/>
    <d v="2022-08-26T00:00:00"/>
    <s v="59GNP"/>
    <s v="22:28:05 UTC"/>
    <n v="0"/>
    <s v="2500X1253px"/>
    <s v="PNG"/>
    <s v="32m"/>
    <x v="1"/>
    <n v="0"/>
    <n v="0"/>
    <x v="3"/>
    <s v="44799S2A_MSIL1CCDM-MLB-GANGM4479901 Clear (0%)"/>
    <n v="0"/>
    <s v="20220826T222805"/>
    <n v="2022"/>
    <s v="08"/>
    <n v="26"/>
    <s v="22"/>
    <s v="28"/>
    <s v="05"/>
    <x v="1"/>
    <s v="2A_MSIL1C_S2_CD_CLS_AC_20230627T222622_TRUE_60HTE_020CC"/>
    <s v="S2A_MSIL1C_GM_20220826T222805_59GNP_0CC"/>
  </r>
  <r>
    <x v="0"/>
    <x v="0"/>
    <s v="-42.46, 171.20 | Zoom:12"/>
    <b v="1"/>
    <s v="New Zealand"/>
    <x v="1"/>
    <s v="GM"/>
    <d v="2022-08-24T00:00:00"/>
    <s v="59GMN"/>
    <s v="22:38:07 UTC"/>
    <n v="97.1"/>
    <s v="2500X1253px"/>
    <s v="PNG"/>
    <s v="32m"/>
    <x v="1"/>
    <n v="99.025000000000006"/>
    <n v="100"/>
    <x v="2"/>
    <s v="44797S2A_MSIL1CCDM-MLB-GANGM4479704 Overcast (100%)"/>
    <n v="1"/>
    <s v="20220824T223807"/>
    <n v="2022"/>
    <s v="08"/>
    <n v="24"/>
    <s v="22"/>
    <s v="38"/>
    <s v="07"/>
    <x v="1"/>
    <s v="2A_MSIL1C_S2_CD_CLS_AC_20230627T222622_TRUE_60HTE_020CC"/>
    <s v="S2A_MSIL1C_GM_20220824T223807_59GMN_97.1CC"/>
  </r>
  <r>
    <x v="0"/>
    <x v="0"/>
    <s v="-42.46, 171.20 | Zoom:12"/>
    <b v="1"/>
    <s v="New Zealand"/>
    <x v="1"/>
    <s v="GM"/>
    <d v="2022-08-24T00:00:00"/>
    <s v="59GNN"/>
    <s v="22:38:03 UTC"/>
    <n v="99"/>
    <s v="2500X1253px"/>
    <s v="PNG"/>
    <s v="32m"/>
    <x v="1"/>
    <n v="99.025000000000006"/>
    <n v="100"/>
    <x v="2"/>
    <s v="44797S2A_MSIL1CCDM-MLB-GANGM4479704 Overcast (100%)"/>
    <n v="0"/>
    <s v="20220824T223803"/>
    <n v="2022"/>
    <s v="08"/>
    <n v="24"/>
    <s v="22"/>
    <s v="38"/>
    <s v="03"/>
    <x v="1"/>
    <s v="2A_MSIL1C_S2_CD_CLS_AC_20230627T222622_TRUE_60HTE_020CC"/>
    <s v="S2A_MSIL1C_GM_20220824T223803_59GNN_99CC"/>
  </r>
  <r>
    <x v="0"/>
    <x v="0"/>
    <s v="-42.46, 171.20 | Zoom:12"/>
    <b v="1"/>
    <s v="New Zealand"/>
    <x v="1"/>
    <s v="GM"/>
    <d v="2022-08-24T00:00:00"/>
    <s v="59GMP"/>
    <s v="22:37:53 UTC"/>
    <n v="100"/>
    <s v="2500X1253px"/>
    <s v="PNG"/>
    <s v="32m"/>
    <x v="1"/>
    <n v="99.025000000000006"/>
    <n v="100"/>
    <x v="2"/>
    <s v="44797S2A_MSIL1CCDM-MLB-GANGM4479704 Overcast (100%)"/>
    <n v="0"/>
    <s v="20220824T223753"/>
    <n v="2022"/>
    <s v="08"/>
    <n v="24"/>
    <s v="22"/>
    <s v="37"/>
    <s v="53"/>
    <x v="1"/>
    <s v="2A_MSIL1C_S2_CD_CLS_AC_20230627T222622_TRUE_60HTE_020CC"/>
    <s v="S2A_MSIL1C_GM_20220824T223753_59GMP_100CC"/>
  </r>
  <r>
    <x v="0"/>
    <x v="0"/>
    <s v="-42.46, 171.20 | Zoom:12"/>
    <b v="1"/>
    <s v="New Zealand"/>
    <x v="1"/>
    <s v="GM"/>
    <d v="2022-08-24T00:00:00"/>
    <s v="59GNP"/>
    <s v="22:37:49 UTC"/>
    <n v="100"/>
    <s v="2500X1253px"/>
    <s v="PNG"/>
    <s v="32m"/>
    <x v="1"/>
    <n v="99.025000000000006"/>
    <n v="100"/>
    <x v="2"/>
    <s v="44797S2A_MSIL1CCDM-MLB-GANGM4479704 Overcast (100%)"/>
    <n v="0"/>
    <s v="20220824T223749"/>
    <n v="2022"/>
    <s v="08"/>
    <n v="24"/>
    <s v="22"/>
    <s v="37"/>
    <s v="49"/>
    <x v="1"/>
    <s v="2A_MSIL1C_S2_CD_CLS_AC_20230627T222622_TRUE_60HTE_020CC"/>
    <s v="S2A_MSIL1C_GM_20220824T223749_59GNP_100CC"/>
  </r>
  <r>
    <x v="0"/>
    <x v="0"/>
    <s v="-42.46, 171.20 | Zoom:12"/>
    <b v="1"/>
    <s v="New Zealand"/>
    <x v="1"/>
    <s v="GM"/>
    <d v="2022-08-21T00:00:00"/>
    <s v="59GMN"/>
    <s v="22:28:12 UTC"/>
    <n v="10"/>
    <s v="2500X1253px"/>
    <s v="PNG"/>
    <s v="32m"/>
    <x v="1"/>
    <n v="55.5"/>
    <n v="60"/>
    <x v="1"/>
    <s v="44794S2A_MSIL1CCDM-MLB-GANGM4479403 Cloudy (40%-90%)"/>
    <n v="1"/>
    <s v="20220821T222812"/>
    <n v="2022"/>
    <s v="08"/>
    <n v="21"/>
    <s v="22"/>
    <s v="28"/>
    <s v="12"/>
    <x v="1"/>
    <s v="2A_MSIL1C_S2_CD_CLS_AC_20230627T222622_TRUE_60HTE_020CC"/>
    <s v="S2A_MSIL1C_GM_20220821T222812_59GMN_10CC"/>
  </r>
  <r>
    <x v="0"/>
    <x v="0"/>
    <s v="-42.46, 171.20 | Zoom:12"/>
    <b v="1"/>
    <s v="New Zealand"/>
    <x v="1"/>
    <s v="GM"/>
    <d v="2022-08-21T00:00:00"/>
    <s v="59GNN"/>
    <s v="22:28:08 UTC"/>
    <n v="26.7"/>
    <s v="2500X1253px"/>
    <s v="PNG"/>
    <s v="32m"/>
    <x v="1"/>
    <n v="55.5"/>
    <n v="60"/>
    <x v="1"/>
    <s v="44794S2A_MSIL1CCDM-MLB-GANGM4479403 Cloudy (40%-90%)"/>
    <n v="0"/>
    <s v="20220821T222808"/>
    <n v="2022"/>
    <s v="08"/>
    <n v="21"/>
    <s v="22"/>
    <s v="28"/>
    <s v="08"/>
    <x v="1"/>
    <s v="2A_MSIL1C_S2_CD_CLS_AC_20230627T222622_TRUE_60HTE_020CC"/>
    <s v="S2A_MSIL1C_GM_20220821T222808_59GNN_26.7CC"/>
  </r>
  <r>
    <x v="0"/>
    <x v="0"/>
    <s v="-42.46, 171.20 | Zoom:12"/>
    <b v="1"/>
    <s v="New Zealand"/>
    <x v="1"/>
    <s v="GM"/>
    <d v="2022-08-21T00:00:00"/>
    <s v="59GMP"/>
    <s v="22:27:59 UTC"/>
    <n v="89"/>
    <s v="2500X1253px"/>
    <s v="PNG"/>
    <s v="32m"/>
    <x v="1"/>
    <n v="55.5"/>
    <n v="60"/>
    <x v="1"/>
    <s v="44794S2A_MSIL1CCDM-MLB-GANGM4479403 Cloudy (40%-90%)"/>
    <n v="0"/>
    <s v="20220821T222759"/>
    <n v="2022"/>
    <s v="08"/>
    <n v="21"/>
    <s v="22"/>
    <s v="27"/>
    <s v="59"/>
    <x v="1"/>
    <s v="2A_MSIL1C_S2_CD_CLS_AC_20230627T222622_TRUE_60HTE_020CC"/>
    <s v="S2A_MSIL1C_GM_20220821T222759_59GMP_89CC"/>
  </r>
  <r>
    <x v="0"/>
    <x v="0"/>
    <s v="-42.46, 171.20 | Zoom:12"/>
    <b v="1"/>
    <s v="New Zealand"/>
    <x v="1"/>
    <s v="GM"/>
    <d v="2022-08-21T00:00:00"/>
    <s v="59GNP"/>
    <s v="22:27:54 UTC"/>
    <n v="96.3"/>
    <s v="2500X1253px"/>
    <s v="PNG"/>
    <s v="32m"/>
    <x v="1"/>
    <n v="55.5"/>
    <n v="60"/>
    <x v="1"/>
    <s v="44794S2A_MSIL1CCDM-MLB-GANGM4479403 Cloudy (40%-90%)"/>
    <n v="0"/>
    <s v="20220821T222754"/>
    <n v="2022"/>
    <s v="08"/>
    <n v="21"/>
    <s v="22"/>
    <s v="27"/>
    <s v="54"/>
    <x v="1"/>
    <s v="2A_MSIL1C_S2_CD_CLS_AC_20230627T222622_TRUE_60HTE_020CC"/>
    <s v="S2A_MSIL1C_GM_20220821T222754_59GNP_96.3CC"/>
  </r>
  <r>
    <x v="0"/>
    <x v="0"/>
    <s v="-42.46, 171.20 | Zoom:12"/>
    <b v="1"/>
    <s v="New Zealand"/>
    <x v="1"/>
    <s v="GM"/>
    <d v="2022-08-19T00:00:00"/>
    <s v="59GMN"/>
    <s v="22:38:20 UTC"/>
    <n v="61.4"/>
    <s v="2500X1253px"/>
    <s v="PNG"/>
    <s v="32m"/>
    <x v="1"/>
    <n v="77.534999999999997"/>
    <n v="80"/>
    <x v="1"/>
    <s v="44792S2A_MSIL1CCDM-MLB-GANGM4479203 Cloudy (40%-90%)"/>
    <n v="1"/>
    <s v="20220819T223820"/>
    <n v="2022"/>
    <s v="08"/>
    <n v="19"/>
    <s v="22"/>
    <s v="38"/>
    <s v="20"/>
    <x v="1"/>
    <s v="2A_MSIL1C_S2_CD_CLS_AC_20230627T222622_TRUE_60HTE_020CC"/>
    <s v="S2A_MSIL1C_GM_20220819T223820_59GMN_61.4CC"/>
  </r>
  <r>
    <x v="0"/>
    <x v="0"/>
    <s v="-42.46, 171.20 | Zoom:12"/>
    <b v="1"/>
    <s v="New Zealand"/>
    <x v="1"/>
    <s v="GM"/>
    <d v="2022-08-19T00:00:00"/>
    <s v="59GNN"/>
    <s v="22:38:16 UTC"/>
    <n v="81.8"/>
    <s v="2500X1253px"/>
    <s v="PNG"/>
    <s v="32m"/>
    <x v="1"/>
    <n v="77.534999999999997"/>
    <n v="80"/>
    <x v="1"/>
    <s v="44792S2A_MSIL1CCDM-MLB-GANGM4479203 Cloudy (40%-90%)"/>
    <n v="0"/>
    <s v="20220819T223816"/>
    <n v="2022"/>
    <s v="08"/>
    <n v="19"/>
    <s v="22"/>
    <s v="38"/>
    <s v="16"/>
    <x v="1"/>
    <s v="2A_MSIL1C_S2_CD_CLS_AC_20230627T222622_TRUE_60HTE_020CC"/>
    <s v="S2A_MSIL1C_GM_20220819T223816_59GNN_81.8CC"/>
  </r>
  <r>
    <x v="0"/>
    <x v="0"/>
    <s v="-42.46, 171.20 | Zoom:12"/>
    <b v="1"/>
    <s v="New Zealand"/>
    <x v="1"/>
    <s v="GM"/>
    <d v="2022-08-19T00:00:00"/>
    <s v="59GMP"/>
    <s v="22:38:05 UTC"/>
    <n v="76.2"/>
    <s v="2500X1253px"/>
    <s v="PNG"/>
    <s v="32m"/>
    <x v="1"/>
    <n v="77.534999999999997"/>
    <n v="80"/>
    <x v="1"/>
    <s v="44792S2A_MSIL1CCDM-MLB-GANGM4479203 Cloudy (40%-90%)"/>
    <n v="0"/>
    <s v="20220819T223805"/>
    <n v="2022"/>
    <s v="08"/>
    <n v="19"/>
    <s v="22"/>
    <s v="38"/>
    <s v="05"/>
    <x v="1"/>
    <s v="2A_MSIL1C_S2_CD_CLS_AC_20230627T222622_TRUE_60HTE_020CC"/>
    <s v="S2A_MSIL1C_GM_20220819T223805_59GMP_76.2CC"/>
  </r>
  <r>
    <x v="0"/>
    <x v="0"/>
    <s v="-42.46, 171.20 | Zoom:12"/>
    <b v="1"/>
    <s v="New Zealand"/>
    <x v="1"/>
    <s v="GM"/>
    <d v="2022-08-19T00:00:00"/>
    <s v="59GNP"/>
    <s v="22:38:01 UTC"/>
    <n v="90.74"/>
    <s v="2500X1253px"/>
    <s v="PNG"/>
    <s v="32m"/>
    <x v="1"/>
    <n v="77.534999999999997"/>
    <n v="80"/>
    <x v="1"/>
    <s v="44792S2A_MSIL1CCDM-MLB-GANGM4479203 Cloudy (40%-90%)"/>
    <n v="0"/>
    <s v="20220819T223801"/>
    <n v="2022"/>
    <s v="08"/>
    <n v="19"/>
    <s v="22"/>
    <s v="38"/>
    <s v="01"/>
    <x v="1"/>
    <s v="2A_MSIL1C_S2_CD_CLS_AC_20230627T222622_TRUE_60HTE_020CC"/>
    <s v="S2A_MSIL1C_GM_20220819T223801_59GNP_90.74CC"/>
  </r>
  <r>
    <x v="0"/>
    <x v="0"/>
    <s v="-42.46, 171.20 | Zoom:12"/>
    <b v="1"/>
    <s v="New Zealand"/>
    <x v="1"/>
    <s v="GM"/>
    <d v="2022-08-16T00:00:00"/>
    <s v="59GMN"/>
    <s v="22:28:23 UTC"/>
    <n v="100"/>
    <s v="2500X1253px"/>
    <s v="PNG"/>
    <s v="32m"/>
    <x v="1"/>
    <n v="100"/>
    <n v="100"/>
    <x v="2"/>
    <s v="44789S2A_MSIL1CCDM-MLB-GANGM4478904 Overcast (100%)"/>
    <n v="1"/>
    <s v="20220816T222823"/>
    <n v="2022"/>
    <s v="08"/>
    <n v="16"/>
    <s v="22"/>
    <s v="28"/>
    <s v="23"/>
    <x v="1"/>
    <s v="2A_MSIL1C_S2_CD_CLS_AC_20230627T222622_TRUE_60HTE_020CC"/>
    <s v="S2A_MSIL1C_GM_20220816T222823_59GMN_100CC"/>
  </r>
  <r>
    <x v="0"/>
    <x v="0"/>
    <s v="-42.46, 171.20 | Zoom:12"/>
    <b v="1"/>
    <s v="New Zealand"/>
    <x v="1"/>
    <s v="GM"/>
    <d v="2022-08-16T00:00:00"/>
    <s v="59GNN"/>
    <s v="22:28:19 UTC"/>
    <n v="100"/>
    <s v="2500X1253px"/>
    <s v="PNG"/>
    <s v="32m"/>
    <x v="1"/>
    <n v="100"/>
    <n v="100"/>
    <x v="2"/>
    <s v="44789S2A_MSIL1CCDM-MLB-GANGM4478904 Overcast (100%)"/>
    <n v="0"/>
    <s v="20220816T222819"/>
    <n v="2022"/>
    <s v="08"/>
    <n v="16"/>
    <s v="22"/>
    <s v="28"/>
    <s v="19"/>
    <x v="1"/>
    <s v="2A_MSIL1C_S2_CD_CLS_AC_20230627T222622_TRUE_60HTE_020CC"/>
    <s v="S2A_MSIL1C_GM_20220816T222819_59GNN_100CC"/>
  </r>
  <r>
    <x v="0"/>
    <x v="0"/>
    <s v="-42.46, 171.20 | Zoom:12"/>
    <b v="1"/>
    <s v="New Zealand"/>
    <x v="1"/>
    <s v="GM"/>
    <d v="2022-08-16T00:00:00"/>
    <s v="59GMP"/>
    <s v="22:28:10 UTC"/>
    <n v="100"/>
    <s v="2500X1253px"/>
    <s v="PNG"/>
    <s v="32m"/>
    <x v="1"/>
    <n v="100"/>
    <n v="100"/>
    <x v="2"/>
    <s v="44789S2A_MSIL1CCDM-MLB-GANGM4478904 Overcast (100%)"/>
    <n v="0"/>
    <s v="20220816T222810"/>
    <n v="2022"/>
    <s v="08"/>
    <n v="16"/>
    <s v="22"/>
    <s v="28"/>
    <s v="10"/>
    <x v="1"/>
    <s v="2A_MSIL1C_S2_CD_CLS_AC_20230627T222622_TRUE_60HTE_020CC"/>
    <s v="S2A_MSIL1C_GM_20220816T222810_59GMP_100CC"/>
  </r>
  <r>
    <x v="0"/>
    <x v="0"/>
    <s v="-42.46, 171.20 | Zoom:12"/>
    <b v="1"/>
    <s v="New Zealand"/>
    <x v="1"/>
    <s v="GM"/>
    <d v="2022-08-16T00:00:00"/>
    <s v="59GNP"/>
    <s v="22:28:05 UTC"/>
    <n v="100"/>
    <s v="2500X1253px"/>
    <s v="PNG"/>
    <s v="32m"/>
    <x v="1"/>
    <n v="100"/>
    <n v="100"/>
    <x v="2"/>
    <s v="44789S2A_MSIL1CCDM-MLB-GANGM4478904 Overcast (100%)"/>
    <n v="0"/>
    <s v="20220816T222805"/>
    <n v="2022"/>
    <s v="08"/>
    <n v="16"/>
    <s v="22"/>
    <s v="28"/>
    <s v="05"/>
    <x v="1"/>
    <s v="2A_MSIL1C_S2_CD_CLS_AC_20230627T222622_TRUE_60HTE_020CC"/>
    <s v="S2A_MSIL1C_GM_20220816T222805_59GNP_100CC"/>
  </r>
  <r>
    <x v="0"/>
    <x v="0"/>
    <s v="-42.46, 171.20 | Zoom:12"/>
    <b v="1"/>
    <s v="New Zealand"/>
    <x v="1"/>
    <s v="GM"/>
    <d v="2022-08-14T00:00:00"/>
    <s v="59GMN"/>
    <s v="22:28:10 UTC"/>
    <n v="100"/>
    <s v="2500X1253px"/>
    <s v="PNG"/>
    <s v="32m"/>
    <x v="1"/>
    <n v="100"/>
    <n v="100"/>
    <x v="2"/>
    <s v="44787S2A_MSIL1CCDM-MLB-GANGM4478704 Overcast (100%)"/>
    <n v="1"/>
    <s v="20220814T222810"/>
    <n v="2022"/>
    <s v="08"/>
    <n v="14"/>
    <s v="22"/>
    <s v="28"/>
    <s v="10"/>
    <x v="1"/>
    <s v="2A_MSIL1C_S2_CD_CLS_AC_20230627T222622_TRUE_60HTE_020CC"/>
    <s v="S2A_MSIL1C_GM_20220814T222810_59GMN_100CC"/>
  </r>
  <r>
    <x v="0"/>
    <x v="0"/>
    <s v="-42.46, 171.20 | Zoom:12"/>
    <b v="1"/>
    <s v="New Zealand"/>
    <x v="1"/>
    <s v="GM"/>
    <d v="2022-08-14T00:00:00"/>
    <s v="59GNN"/>
    <s v="22:28:06 UTC"/>
    <n v="100"/>
    <s v="2500X1253px"/>
    <s v="PNG"/>
    <s v="32m"/>
    <x v="1"/>
    <n v="100"/>
    <n v="100"/>
    <x v="2"/>
    <s v="44787S2A_MSIL1CCDM-MLB-GANGM4478704 Overcast (100%)"/>
    <n v="0"/>
    <s v="20220814T222806"/>
    <n v="2022"/>
    <s v="08"/>
    <n v="14"/>
    <s v="22"/>
    <s v="28"/>
    <s v="06"/>
    <x v="1"/>
    <s v="2A_MSIL1C_S2_CD_CLS_AC_20230627T222622_TRUE_60HTE_020CC"/>
    <s v="S2A_MSIL1C_GM_20220814T222806_59GNN_100CC"/>
  </r>
  <r>
    <x v="0"/>
    <x v="0"/>
    <s v="-42.46, 171.20 | Zoom:12"/>
    <b v="1"/>
    <s v="New Zealand"/>
    <x v="1"/>
    <s v="GM"/>
    <d v="2022-08-14T00:00:00"/>
    <s v="59GMP"/>
    <s v="22:27:56 UTC"/>
    <n v="100"/>
    <s v="2500X1253px"/>
    <s v="PNG"/>
    <s v="32m"/>
    <x v="1"/>
    <n v="100"/>
    <n v="100"/>
    <x v="2"/>
    <s v="44787S2A_MSIL1CCDM-MLB-GANGM4478704 Overcast (100%)"/>
    <n v="0"/>
    <s v="20220814T222756"/>
    <n v="2022"/>
    <s v="08"/>
    <n v="14"/>
    <s v="22"/>
    <s v="27"/>
    <s v="56"/>
    <x v="1"/>
    <s v="2A_MSIL1C_S2_CD_CLS_AC_20230627T222622_TRUE_60HTE_020CC"/>
    <s v="S2A_MSIL1C_GM_20220814T222756_59GMP_100CC"/>
  </r>
  <r>
    <x v="0"/>
    <x v="0"/>
    <s v="-42.46, 171.20 | Zoom:12"/>
    <b v="1"/>
    <s v="New Zealand"/>
    <x v="1"/>
    <s v="GM"/>
    <d v="2022-08-14T00:00:00"/>
    <s v="59GNP"/>
    <s v="22:27:51 UTC"/>
    <n v="100"/>
    <s v="2500X1253px"/>
    <s v="PNG"/>
    <s v="32m"/>
    <x v="1"/>
    <n v="100"/>
    <n v="100"/>
    <x v="2"/>
    <s v="44787S2A_MSIL1CCDM-MLB-GANGM4478704 Overcast (100%)"/>
    <n v="0"/>
    <s v="20220814T222751"/>
    <n v="2022"/>
    <s v="08"/>
    <n v="14"/>
    <s v="22"/>
    <s v="27"/>
    <s v="51"/>
    <x v="1"/>
    <s v="2A_MSIL1C_S2_CD_CLS_AC_20230627T222622_TRUE_60HTE_020CC"/>
    <s v="S2A_MSIL1C_GM_20220814T222751_59GNP_100CC"/>
  </r>
  <r>
    <x v="0"/>
    <x v="0"/>
    <s v="-42.46, 171.20 | Zoom:12"/>
    <b v="1"/>
    <s v="New Zealand"/>
    <x v="1"/>
    <s v="GM"/>
    <d v="2022-08-11T00:00:00"/>
    <s v="59GMN"/>
    <s v="22:28:14 UTC"/>
    <n v="0.9"/>
    <s v="2500X1253px"/>
    <s v="PNG"/>
    <s v="32m"/>
    <x v="1"/>
    <n v="4.3"/>
    <n v="10"/>
    <x v="0"/>
    <s v="44784S2A_MSIL1CCDM-MLB-GANGM4478402 Sunny (10%-30%)"/>
    <n v="1"/>
    <s v="20220811T222814"/>
    <n v="2022"/>
    <s v="08"/>
    <n v="11"/>
    <s v="22"/>
    <s v="28"/>
    <s v="14"/>
    <x v="1"/>
    <s v="2A_MSIL1C_S2_CD_CLS_AC_20230627T222622_TRUE_60HTE_020CC"/>
    <s v="S2A_MSIL1C_GM_20220811T222814_59GMN_0.9CC"/>
  </r>
  <r>
    <x v="0"/>
    <x v="0"/>
    <s v="-42.46, 171.20 | Zoom:12"/>
    <b v="1"/>
    <s v="New Zealand"/>
    <x v="1"/>
    <s v="GM"/>
    <d v="2022-08-11T00:00:00"/>
    <s v="59GNN"/>
    <s v="22:28:10 UTC"/>
    <n v="1.2"/>
    <s v="2500X1253px"/>
    <s v="PNG"/>
    <s v="32m"/>
    <x v="1"/>
    <n v="4.3"/>
    <n v="10"/>
    <x v="0"/>
    <s v="44784S2A_MSIL1CCDM-MLB-GANGM4478402 Sunny (10%-30%)"/>
    <n v="0"/>
    <s v="20220811T222810"/>
    <n v="2022"/>
    <s v="08"/>
    <n v="11"/>
    <s v="22"/>
    <s v="28"/>
    <s v="10"/>
    <x v="1"/>
    <s v="2A_MSIL1C_S2_CD_CLS_AC_20230627T222622_TRUE_60HTE_020CC"/>
    <s v="S2A_MSIL1C_GM_20220811T222810_59GNN_1.2CC"/>
  </r>
  <r>
    <x v="0"/>
    <x v="0"/>
    <s v="-42.46, 171.20 | Zoom:12"/>
    <b v="1"/>
    <s v="New Zealand"/>
    <x v="1"/>
    <s v="GM"/>
    <d v="2022-08-11T00:00:00"/>
    <s v="59GMP"/>
    <s v="22:28:01 UTC"/>
    <n v="1.5"/>
    <s v="2500X1253px"/>
    <s v="PNG"/>
    <s v="32m"/>
    <x v="1"/>
    <n v="4.3"/>
    <n v="10"/>
    <x v="0"/>
    <s v="44784S2A_MSIL1CCDM-MLB-GANGM4478402 Sunny (10%-30%)"/>
    <n v="0"/>
    <s v="20220811T222801"/>
    <n v="2022"/>
    <s v="08"/>
    <n v="11"/>
    <s v="22"/>
    <s v="28"/>
    <s v="01"/>
    <x v="1"/>
    <s v="2A_MSIL1C_S2_CD_CLS_AC_20230627T222622_TRUE_60HTE_020CC"/>
    <s v="S2A_MSIL1C_GM_20220811T222801_59GMP_1.5CC"/>
  </r>
  <r>
    <x v="0"/>
    <x v="0"/>
    <s v="-42.46, 171.20 | Zoom:12"/>
    <b v="1"/>
    <s v="New Zealand"/>
    <x v="1"/>
    <s v="GM"/>
    <d v="2022-08-11T00:00:00"/>
    <s v="59GNP"/>
    <s v="22:27:56 UTC"/>
    <n v="13.6"/>
    <s v="2500X1253px"/>
    <s v="PNG"/>
    <s v="32m"/>
    <x v="1"/>
    <n v="4.3"/>
    <n v="10"/>
    <x v="0"/>
    <s v="44784S2A_MSIL1CCDM-MLB-GANGM4478402 Sunny (10%-30%)"/>
    <n v="0"/>
    <s v="20220811T222756"/>
    <n v="2022"/>
    <s v="08"/>
    <n v="11"/>
    <s v="22"/>
    <s v="27"/>
    <s v="56"/>
    <x v="1"/>
    <s v="2A_MSIL1C_S2_CD_CLS_AC_20230627T222622_TRUE_60HTE_020CC"/>
    <s v="S2A_MSIL1C_GM_20220811T222756_59GNP_13.6CC"/>
  </r>
  <r>
    <x v="0"/>
    <x v="0"/>
    <s v="-42.46, 171.20 | Zoom:12"/>
    <b v="1"/>
    <s v="New Zealand"/>
    <x v="1"/>
    <s v="GM"/>
    <d v="2022-08-09T00:00:00"/>
    <s v="59GMN"/>
    <s v="22:38:19 UTC"/>
    <n v="1.7"/>
    <s v="2500X1253px"/>
    <s v="PNG"/>
    <s v="32m"/>
    <x v="1"/>
    <n v="3.7750000000000004"/>
    <n v="10"/>
    <x v="0"/>
    <s v="44782S2A_MSIL1CCDM-MLB-GANGM4478202 Sunny (10%-30%)"/>
    <n v="1"/>
    <s v="20220809T223819"/>
    <n v="2022"/>
    <s v="08"/>
    <s v="09"/>
    <s v="22"/>
    <s v="38"/>
    <s v="19"/>
    <x v="1"/>
    <s v="2A_MSIL1C_S2_CD_CLS_AC_20230627T222622_TRUE_60HTE_020CC"/>
    <s v="S2A_MSIL1C_GM_20220809T223819_59GMN_1.7CC"/>
  </r>
  <r>
    <x v="0"/>
    <x v="0"/>
    <s v="-42.46, 171.20 | Zoom:12"/>
    <b v="1"/>
    <s v="New Zealand"/>
    <x v="1"/>
    <s v="GM"/>
    <d v="2022-08-09T00:00:00"/>
    <s v="59GNN"/>
    <s v="22:38:15 UTC"/>
    <n v="6.3"/>
    <s v="2500X1253px"/>
    <s v="PNG"/>
    <s v="32m"/>
    <x v="1"/>
    <n v="3.7750000000000004"/>
    <n v="10"/>
    <x v="0"/>
    <s v="44782S2A_MSIL1CCDM-MLB-GANGM4478202 Sunny (10%-30%)"/>
    <n v="0"/>
    <s v="20220809T223815"/>
    <n v="2022"/>
    <s v="08"/>
    <s v="09"/>
    <s v="22"/>
    <s v="38"/>
    <s v="15"/>
    <x v="1"/>
    <s v="2A_MSIL1C_S2_CD_CLS_AC_20230627T222622_TRUE_60HTE_020CC"/>
    <s v="S2A_MSIL1C_GM_20220809T223815_59GNN_6.3CC"/>
  </r>
  <r>
    <x v="0"/>
    <x v="0"/>
    <s v="-42.46, 171.20 | Zoom:12"/>
    <b v="1"/>
    <s v="New Zealand"/>
    <x v="1"/>
    <s v="GM"/>
    <d v="2022-08-09T00:00:00"/>
    <s v="59GMP"/>
    <s v="22:38:05 UTC"/>
    <n v="6.8"/>
    <s v="2500X1253px"/>
    <s v="PNG"/>
    <s v="32m"/>
    <x v="1"/>
    <n v="3.7750000000000004"/>
    <n v="10"/>
    <x v="0"/>
    <s v="44782S2A_MSIL1CCDM-MLB-GANGM4478202 Sunny (10%-30%)"/>
    <n v="0"/>
    <s v="20220809T223805"/>
    <n v="2022"/>
    <s v="08"/>
    <s v="09"/>
    <s v="22"/>
    <s v="38"/>
    <s v="05"/>
    <x v="1"/>
    <s v="2A_MSIL1C_S2_CD_CLS_AC_20230627T222622_TRUE_60HTE_020CC"/>
    <s v="S2A_MSIL1C_GM_20220809T223805_59GMP_6.8CC"/>
  </r>
  <r>
    <x v="0"/>
    <x v="0"/>
    <s v="-42.46, 171.20 | Zoom:12"/>
    <b v="1"/>
    <s v="New Zealand"/>
    <x v="1"/>
    <s v="GM"/>
    <d v="2022-08-09T00:00:00"/>
    <s v="59GNP"/>
    <s v="22:38:00 UTC"/>
    <n v="0.3"/>
    <s v="2500X1253px"/>
    <s v="PNG"/>
    <s v="32m"/>
    <x v="1"/>
    <n v="3.7750000000000004"/>
    <n v="10"/>
    <x v="0"/>
    <s v="44782S2A_MSIL1CCDM-MLB-GANGM4478202 Sunny (10%-30%)"/>
    <n v="0"/>
    <s v="20220809T223800"/>
    <n v="2022"/>
    <s v="08"/>
    <s v="09"/>
    <s v="22"/>
    <s v="38"/>
    <s v="00"/>
    <x v="1"/>
    <s v="2A_MSIL1C_S2_CD_CLS_AC_20230627T222622_TRUE_60HTE_020CC"/>
    <s v="S2A_MSIL1C_GM_20220809T223800_59GNP_0.3CC"/>
  </r>
  <r>
    <x v="0"/>
    <x v="0"/>
    <s v="-42.46, 171.20 | Zoom:12"/>
    <b v="1"/>
    <s v="New Zealand"/>
    <x v="1"/>
    <s v="GM"/>
    <d v="2022-08-06T00:00:00"/>
    <s v="59GMN"/>
    <s v="22:28:22 UTC"/>
    <n v="67.2"/>
    <s v="2500X1253px"/>
    <s v="PNG"/>
    <s v="32m"/>
    <x v="1"/>
    <n v="44.5"/>
    <n v="50"/>
    <x v="1"/>
    <s v="44779S2A_MSIL1CCDM-MLB-GANGM4477903 Cloudy (40%-90%)"/>
    <n v="1"/>
    <s v="20220806T222822"/>
    <n v="2022"/>
    <s v="08"/>
    <s v="06"/>
    <s v="22"/>
    <s v="28"/>
    <s v="22"/>
    <x v="1"/>
    <s v="2A_MSIL1C_S2_CD_CLS_AC_20230627T222622_TRUE_60HTE_020CC"/>
    <s v="S2A_MSIL1C_GM_20220806T222822_59GMN_67.2CC"/>
  </r>
  <r>
    <x v="0"/>
    <x v="0"/>
    <s v="-42.46, 171.20 | Zoom:12"/>
    <b v="1"/>
    <s v="New Zealand"/>
    <x v="1"/>
    <s v="GM"/>
    <d v="2022-08-06T00:00:00"/>
    <s v="59GNN"/>
    <s v="22:28:18 UTC"/>
    <n v="51.7"/>
    <s v="2500X1253px"/>
    <s v="PNG"/>
    <s v="32m"/>
    <x v="1"/>
    <n v="44.5"/>
    <n v="50"/>
    <x v="1"/>
    <s v="44779S2A_MSIL1CCDM-MLB-GANGM4477903 Cloudy (40%-90%)"/>
    <n v="0"/>
    <s v="20220806T222818"/>
    <n v="2022"/>
    <s v="08"/>
    <s v="06"/>
    <s v="22"/>
    <s v="28"/>
    <s v="18"/>
    <x v="1"/>
    <s v="2A_MSIL1C_S2_CD_CLS_AC_20230627T222622_TRUE_60HTE_020CC"/>
    <s v="S2A_MSIL1C_GM_20220806T222818_59GNN_51.7CC"/>
  </r>
  <r>
    <x v="0"/>
    <x v="0"/>
    <s v="-42.46, 171.20 | Zoom:12"/>
    <b v="1"/>
    <s v="New Zealand"/>
    <x v="1"/>
    <s v="GM"/>
    <d v="2022-08-06T00:00:00"/>
    <s v="59GMP"/>
    <s v="22:28:09 UTC"/>
    <n v="30.4"/>
    <s v="2500X1253px"/>
    <s v="PNG"/>
    <s v="32m"/>
    <x v="1"/>
    <n v="44.5"/>
    <n v="50"/>
    <x v="1"/>
    <s v="44779S2A_MSIL1CCDM-MLB-GANGM4477903 Cloudy (40%-90%)"/>
    <n v="0"/>
    <s v="20220806T222809"/>
    <n v="2022"/>
    <s v="08"/>
    <s v="06"/>
    <s v="22"/>
    <s v="28"/>
    <s v="09"/>
    <x v="1"/>
    <s v="2A_MSIL1C_S2_CD_CLS_AC_20230627T222622_TRUE_60HTE_020CC"/>
    <s v="S2A_MSIL1C_GM_20220806T222809_59GMP_30.4CC"/>
  </r>
  <r>
    <x v="0"/>
    <x v="0"/>
    <s v="-42.46, 171.20 | Zoom:12"/>
    <b v="1"/>
    <s v="New Zealand"/>
    <x v="1"/>
    <s v="GM"/>
    <d v="2022-08-06T00:00:00"/>
    <s v="59GNP"/>
    <s v="22:28:04 UTC"/>
    <n v="28.7"/>
    <s v="2500X1253px"/>
    <s v="PNG"/>
    <s v="32m"/>
    <x v="1"/>
    <n v="44.5"/>
    <n v="50"/>
    <x v="1"/>
    <s v="44779S2A_MSIL1CCDM-MLB-GANGM4477903 Cloudy (40%-90%)"/>
    <n v="0"/>
    <s v="20220806T222804"/>
    <n v="2022"/>
    <s v="08"/>
    <s v="06"/>
    <s v="22"/>
    <s v="28"/>
    <s v="04"/>
    <x v="1"/>
    <s v="2A_MSIL1C_S2_CD_CLS_AC_20230627T222622_TRUE_60HTE_020CC"/>
    <s v="S2A_MSIL1C_GM_20220806T222804_59GNP_28.7CC"/>
  </r>
  <r>
    <x v="0"/>
    <x v="0"/>
    <s v="-42.46, 171.20 | Zoom:12"/>
    <b v="1"/>
    <s v="New Zealand"/>
    <x v="1"/>
    <s v="GM"/>
    <d v="2022-08-04T00:00:00"/>
    <s v="59GMN"/>
    <s v="22:38:12 UTC"/>
    <n v="100"/>
    <s v="2500X1253px"/>
    <s v="PNG"/>
    <s v="32m"/>
    <x v="1"/>
    <n v="99.724999999999994"/>
    <n v="100"/>
    <x v="2"/>
    <s v="44777S2A_MSIL1CCDM-MLB-GANGM4477704 Overcast (100%)"/>
    <n v="1"/>
    <s v="20220804T223812"/>
    <n v="2022"/>
    <s v="08"/>
    <s v="04"/>
    <s v="22"/>
    <s v="38"/>
    <s v="12"/>
    <x v="1"/>
    <s v="2A_MSIL1C_S2_CD_CLS_AC_20230627T222622_TRUE_60HTE_020CC"/>
    <s v="S2A_MSIL1C_GM_20220804T223812_59GMN_100CC"/>
  </r>
  <r>
    <x v="0"/>
    <x v="0"/>
    <s v="-42.46, 171.20 | Zoom:12"/>
    <b v="1"/>
    <s v="New Zealand"/>
    <x v="1"/>
    <s v="GM"/>
    <d v="2022-08-04T00:00:00"/>
    <s v="59GNN"/>
    <s v="22:38:10 UTC"/>
    <n v="99"/>
    <s v="2500X1253px"/>
    <s v="PNG"/>
    <s v="32m"/>
    <x v="1"/>
    <n v="99.724999999999994"/>
    <n v="100"/>
    <x v="2"/>
    <s v="44777S2A_MSIL1CCDM-MLB-GANGM4477704 Overcast (100%)"/>
    <n v="0"/>
    <s v="20220804T223810"/>
    <n v="2022"/>
    <s v="08"/>
    <s v="04"/>
    <s v="22"/>
    <s v="38"/>
    <s v="10"/>
    <x v="1"/>
    <s v="2A_MSIL1C_S2_CD_CLS_AC_20230627T222622_TRUE_60HTE_020CC"/>
    <s v="S2A_MSIL1C_GM_20220804T223810_59GNN_99CC"/>
  </r>
  <r>
    <x v="0"/>
    <x v="0"/>
    <s v="-42.46, 171.20 | Zoom:12"/>
    <b v="1"/>
    <s v="New Zealand"/>
    <x v="1"/>
    <s v="GM"/>
    <d v="2022-08-04T00:00:00"/>
    <s v="59GMP"/>
    <s v="22:38:05 UTC"/>
    <n v="99.9"/>
    <s v="2500X1253px"/>
    <s v="PNG"/>
    <s v="32m"/>
    <x v="1"/>
    <n v="99.724999999999994"/>
    <n v="100"/>
    <x v="2"/>
    <s v="44777S2A_MSIL1CCDM-MLB-GANGM4477704 Overcast (100%)"/>
    <n v="0"/>
    <s v="20220804T223805"/>
    <n v="2022"/>
    <s v="08"/>
    <s v="04"/>
    <s v="22"/>
    <s v="38"/>
    <s v="05"/>
    <x v="1"/>
    <s v="2A_MSIL1C_S2_CD_CLS_AC_20230627T222622_TRUE_60HTE_020CC"/>
    <s v="S2A_MSIL1C_GM_20220804T223805_59GMP_99.9CC"/>
  </r>
  <r>
    <x v="0"/>
    <x v="0"/>
    <s v="-42.46, 171.20 | Zoom:12"/>
    <b v="1"/>
    <s v="New Zealand"/>
    <x v="1"/>
    <s v="GM"/>
    <d v="2022-08-04T00:00:00"/>
    <s v="59GNP"/>
    <s v="22:38:03 UTC"/>
    <n v="100"/>
    <s v="2500X1253px"/>
    <s v="PNG"/>
    <s v="32m"/>
    <x v="1"/>
    <n v="99.724999999999994"/>
    <n v="100"/>
    <x v="2"/>
    <s v="44777S2A_MSIL1CCDM-MLB-GANGM4477704 Overcast (100%)"/>
    <n v="0"/>
    <s v="20220804T223803"/>
    <n v="2022"/>
    <s v="08"/>
    <s v="04"/>
    <s v="22"/>
    <s v="38"/>
    <s v="03"/>
    <x v="1"/>
    <s v="2A_MSIL1C_S2_CD_CLS_AC_20230627T222622_TRUE_60HTE_020CC"/>
    <s v="S2A_MSIL1C_GM_20220804T223803_59GNP_100CC"/>
  </r>
  <r>
    <x v="0"/>
    <x v="0"/>
    <s v="-42.46, 171.20 | Zoom:12"/>
    <b v="1"/>
    <s v="New Zealand"/>
    <x v="1"/>
    <s v="GM"/>
    <d v="2022-08-02T00:00:00"/>
    <s v="59GMP"/>
    <s v="22:37:57 UTC"/>
    <n v="99.9"/>
    <s v="2500X1253px"/>
    <s v="PNG"/>
    <s v="32m"/>
    <x v="1"/>
    <n v="99.95"/>
    <n v="100"/>
    <x v="2"/>
    <s v="44775S2A_MSIL1CCDM-MLB-GANGM4477504 Overcast (100%)"/>
    <n v="1"/>
    <s v="20220802T223757"/>
    <n v="2022"/>
    <s v="08"/>
    <s v="02"/>
    <s v="22"/>
    <s v="37"/>
    <s v="57"/>
    <x v="1"/>
    <s v="2A_MSIL1C_S2_CD_CLS_AC_20230627T222622_TRUE_60HTE_020CC"/>
    <s v="S2A_MSIL1C_GM_20220802T223757_59GMP_99.9CC"/>
  </r>
  <r>
    <x v="0"/>
    <x v="0"/>
    <s v="-42.46, 171.20 | Zoom:12"/>
    <b v="1"/>
    <s v="New Zealand"/>
    <x v="1"/>
    <s v="GM"/>
    <d v="2022-08-02T00:00:00"/>
    <s v="59GNP"/>
    <s v="22:37:53 UTC"/>
    <n v="100"/>
    <s v="2500X1253px"/>
    <s v="PNG"/>
    <s v="32m"/>
    <x v="1"/>
    <n v="99.95"/>
    <n v="100"/>
    <x v="2"/>
    <s v="44775S2A_MSIL1CCDM-MLB-GANGM4477504 Overcast (100%)"/>
    <n v="0"/>
    <s v="20220802T223753"/>
    <n v="2022"/>
    <s v="08"/>
    <s v="02"/>
    <s v="22"/>
    <s v="37"/>
    <s v="53"/>
    <x v="1"/>
    <s v="2A_MSIL1C_S2_CD_CLS_AC_20230627T222622_TRUE_60HTE_020CC"/>
    <s v="S2A_MSIL1C_GM_20220802T223753_59GNP_100CC"/>
  </r>
  <r>
    <x v="0"/>
    <x v="0"/>
    <s v="-42.46, 171.20 | Zoom:12"/>
    <b v="1"/>
    <s v="New Zealand"/>
    <x v="1"/>
    <s v="GM"/>
    <d v="2022-08-01T00:00:00"/>
    <s v="59GMN"/>
    <s v="22:28:15 UTC"/>
    <n v="92.9"/>
    <s v="2500X1253px"/>
    <s v="PNG"/>
    <s v="32m"/>
    <x v="1"/>
    <n v="87"/>
    <n v="90"/>
    <x v="1"/>
    <s v="44774S2A_MSIL1CCDM-MLB-GANGM4477403 Cloudy (40%-90%)"/>
    <n v="1"/>
    <s v="20220801T222815"/>
    <n v="2022"/>
    <s v="08"/>
    <s v="01"/>
    <s v="22"/>
    <s v="28"/>
    <s v="15"/>
    <x v="1"/>
    <s v="2A_MSIL1C_S2_CD_CLS_AC_20230627T222622_TRUE_60HTE_020CC"/>
    <s v="S2A_MSIL1C_GM_20220801T222815_59GMN_92.9CC"/>
  </r>
  <r>
    <x v="0"/>
    <x v="0"/>
    <s v="-42.46, 171.20 | Zoom:12"/>
    <b v="1"/>
    <s v="New Zealand"/>
    <x v="1"/>
    <s v="GM"/>
    <d v="2022-08-01T00:00:00"/>
    <s v="59GNN"/>
    <s v="22:28:11 UTC"/>
    <n v="62.7"/>
    <s v="2500X1253px"/>
    <s v="PNG"/>
    <s v="32m"/>
    <x v="1"/>
    <n v="87"/>
    <n v="90"/>
    <x v="1"/>
    <s v="44774S2A_MSIL1CCDM-MLB-GANGM4477403 Cloudy (40%-90%)"/>
    <n v="0"/>
    <s v="20220801T222811"/>
    <n v="2022"/>
    <s v="08"/>
    <s v="01"/>
    <s v="22"/>
    <s v="28"/>
    <s v="11"/>
    <x v="1"/>
    <s v="2A_MSIL1C_S2_CD_CLS_AC_20230627T222622_TRUE_60HTE_020CC"/>
    <s v="S2A_MSIL1C_GM_20220801T222811_59GNN_62.7CC"/>
  </r>
  <r>
    <x v="0"/>
    <x v="0"/>
    <s v="-42.46, 171.20 | Zoom:12"/>
    <b v="1"/>
    <s v="New Zealand"/>
    <x v="1"/>
    <s v="GM"/>
    <d v="2022-08-01T00:00:00"/>
    <s v="59GMP"/>
    <s v="22:28:03 UTC"/>
    <n v="99.9"/>
    <s v="2500X1253px"/>
    <s v="PNG"/>
    <s v="32m"/>
    <x v="1"/>
    <n v="87"/>
    <n v="90"/>
    <x v="1"/>
    <s v="44774S2A_MSIL1CCDM-MLB-GANGM4477403 Cloudy (40%-90%)"/>
    <n v="0"/>
    <s v="20220801T222803"/>
    <n v="2022"/>
    <s v="08"/>
    <s v="01"/>
    <s v="22"/>
    <s v="28"/>
    <s v="03"/>
    <x v="1"/>
    <s v="2A_MSIL1C_S2_CD_CLS_AC_20230627T222622_TRUE_60HTE_020CC"/>
    <s v="S2A_MSIL1C_GM_20220801T222803_59GMP_99.9CC"/>
  </r>
  <r>
    <x v="0"/>
    <x v="0"/>
    <s v="-42.46, 171.20 | Zoom:12"/>
    <b v="1"/>
    <s v="New Zealand"/>
    <x v="1"/>
    <s v="GM"/>
    <d v="2022-08-01T00:00:00"/>
    <s v="59GNP"/>
    <s v="22:27:57 UTC"/>
    <n v="92.5"/>
    <s v="2500X1253px"/>
    <s v="PNG"/>
    <s v="32m"/>
    <x v="1"/>
    <n v="87"/>
    <n v="90"/>
    <x v="1"/>
    <s v="44774S2A_MSIL1CCDM-MLB-GANGM4477403 Cloudy (40%-90%)"/>
    <n v="0"/>
    <s v="20220801T222757"/>
    <n v="2022"/>
    <s v="08"/>
    <s v="01"/>
    <s v="22"/>
    <s v="27"/>
    <s v="57"/>
    <x v="1"/>
    <s v="2A_MSIL1C_S2_CD_CLS_AC_20230627T222622_TRUE_60HTE_020CC"/>
    <s v="S2A_MSIL1C_GM_20220801T222757_59GNP_92.5CC"/>
  </r>
  <r>
    <x v="0"/>
    <x v="0"/>
    <s v="-42.46, 171.20 | Zoom:12"/>
    <b v="1"/>
    <s v="New Zealand"/>
    <x v="1"/>
    <s v="GM"/>
    <d v="2022-07-30T00:00:00"/>
    <s v="59GMN"/>
    <s v="22:38:15 UTC"/>
    <n v="21.6"/>
    <s v="2500X1253px"/>
    <s v="PNG"/>
    <s v="32m"/>
    <x v="1"/>
    <n v="44.325000000000003"/>
    <n v="50"/>
    <x v="1"/>
    <s v="44772S2A_MSIL1CCDM-MLB-GANGM4477203 Cloudy (40%-90%)"/>
    <n v="1"/>
    <s v="20220730T223815"/>
    <n v="2022"/>
    <s v="07"/>
    <n v="30"/>
    <s v="22"/>
    <s v="38"/>
    <s v="15"/>
    <x v="1"/>
    <s v="2A_MSIL1C_S2_CD_CLS_AC_20230627T222622_TRUE_60HTE_020CC"/>
    <s v="S2A_MSIL1C_GM_20220730T223815_59GMN_21.6CC"/>
  </r>
  <r>
    <x v="0"/>
    <x v="0"/>
    <s v="-42.46, 171.20 | Zoom:12"/>
    <b v="1"/>
    <s v="New Zealand"/>
    <x v="1"/>
    <s v="GM"/>
    <d v="2022-07-30T00:00:00"/>
    <s v="59GNN"/>
    <s v="22:38:13 UTC"/>
    <n v="55.1"/>
    <s v="2500X1253px"/>
    <s v="PNG"/>
    <s v="32m"/>
    <x v="1"/>
    <n v="44.325000000000003"/>
    <n v="50"/>
    <x v="1"/>
    <s v="44772S2A_MSIL1CCDM-MLB-GANGM4477203 Cloudy (40%-90%)"/>
    <n v="0"/>
    <s v="20220730T223813"/>
    <n v="2022"/>
    <s v="07"/>
    <n v="30"/>
    <s v="22"/>
    <s v="38"/>
    <s v="13"/>
    <x v="1"/>
    <s v="2A_MSIL1C_S2_CD_CLS_AC_20230627T222622_TRUE_60HTE_020CC"/>
    <s v="S2A_MSIL1C_GM_20220730T223813_59GNN_55.1CC"/>
  </r>
  <r>
    <x v="0"/>
    <x v="0"/>
    <s v="-42.46, 171.20 | Zoom:12"/>
    <b v="1"/>
    <s v="New Zealand"/>
    <x v="1"/>
    <s v="GM"/>
    <d v="2022-07-30T00:00:00"/>
    <s v="59GMP"/>
    <s v="22:38:03 UTC"/>
    <n v="14.9"/>
    <s v="2500X1253px"/>
    <s v="PNG"/>
    <s v="32m"/>
    <x v="1"/>
    <n v="44.325000000000003"/>
    <n v="50"/>
    <x v="1"/>
    <s v="44772S2A_MSIL1CCDM-MLB-GANGM4477203 Cloudy (40%-90%)"/>
    <n v="0"/>
    <s v="20220730T223803"/>
    <n v="2022"/>
    <s v="07"/>
    <n v="30"/>
    <s v="22"/>
    <s v="38"/>
    <s v="03"/>
    <x v="1"/>
    <s v="2A_MSIL1C_S2_CD_CLS_AC_20230627T222622_TRUE_60HTE_020CC"/>
    <s v="S2A_MSIL1C_GM_20220730T223803_59GMP_14.9CC"/>
  </r>
  <r>
    <x v="0"/>
    <x v="0"/>
    <s v="-42.46, 171.20 | Zoom:12"/>
    <b v="1"/>
    <s v="New Zealand"/>
    <x v="1"/>
    <s v="GM"/>
    <d v="2022-07-30T00:00:00"/>
    <s v="59GNP"/>
    <s v="22:37:58 UTC"/>
    <n v="85.7"/>
    <s v="2500X1253px"/>
    <s v="PNG"/>
    <s v="32m"/>
    <x v="1"/>
    <n v="44.325000000000003"/>
    <n v="50"/>
    <x v="1"/>
    <s v="44772S2A_MSIL1CCDM-MLB-GANGM4477203 Cloudy (40%-90%)"/>
    <n v="0"/>
    <s v="20220730T223758"/>
    <n v="2022"/>
    <s v="07"/>
    <n v="30"/>
    <s v="22"/>
    <s v="37"/>
    <s v="58"/>
    <x v="1"/>
    <s v="2A_MSIL1C_S2_CD_CLS_AC_20230627T222622_TRUE_60HTE_020CC"/>
    <s v="S2A_MSIL1C_GM_20220730T223758_59GNP_85.7CC"/>
  </r>
  <r>
    <x v="0"/>
    <x v="0"/>
    <s v="-42.46, 171.20 | Zoom:12"/>
    <b v="1"/>
    <s v="New Zealand"/>
    <x v="1"/>
    <s v="GM"/>
    <d v="2022-07-27T00:00:00"/>
    <s v="59GMN"/>
    <s v="22:28:20 UTC"/>
    <n v="98.6"/>
    <s v="2500X1253px"/>
    <s v="PNG"/>
    <s v="32m"/>
    <x v="1"/>
    <n v="93.2"/>
    <n v="100"/>
    <x v="2"/>
    <s v="44769S2A_MSIL1CCDM-MLB-GANGM4476904 Overcast (100%)"/>
    <n v="1"/>
    <s v="20220727T222820"/>
    <n v="2022"/>
    <s v="07"/>
    <n v="27"/>
    <s v="22"/>
    <s v="28"/>
    <s v="20"/>
    <x v="1"/>
    <s v="2A_MSIL1C_S2_CD_CLS_AC_20230627T222622_TRUE_60HTE_020CC"/>
    <s v="S2A_MSIL1C_GM_20220727T222820_59GMN_98.6CC"/>
  </r>
  <r>
    <x v="0"/>
    <x v="0"/>
    <s v="-42.46, 171.20 | Zoom:12"/>
    <b v="1"/>
    <s v="New Zealand"/>
    <x v="1"/>
    <s v="GM"/>
    <d v="2022-07-27T00:00:00"/>
    <s v="59GNN"/>
    <s v="22:28:16 UTC"/>
    <n v="98.5"/>
    <s v="2500X1253px"/>
    <s v="PNG"/>
    <s v="32m"/>
    <x v="1"/>
    <n v="93.2"/>
    <n v="100"/>
    <x v="2"/>
    <s v="44769S2A_MSIL1CCDM-MLB-GANGM4476904 Overcast (100%)"/>
    <n v="0"/>
    <s v="20220727T222816"/>
    <n v="2022"/>
    <s v="07"/>
    <n v="27"/>
    <s v="22"/>
    <s v="28"/>
    <s v="16"/>
    <x v="1"/>
    <s v="2A_MSIL1C_S2_CD_CLS_AC_20230627T222622_TRUE_60HTE_020CC"/>
    <s v="S2A_MSIL1C_GM_20220727T222816_59GNN_98.5CC"/>
  </r>
  <r>
    <x v="0"/>
    <x v="0"/>
    <s v="-42.46, 171.20 | Zoom:12"/>
    <b v="1"/>
    <s v="New Zealand"/>
    <x v="1"/>
    <s v="GM"/>
    <d v="2022-07-27T00:00:00"/>
    <s v="59GMP"/>
    <s v="22:28:07 UTC"/>
    <n v="80.900000000000006"/>
    <s v="2500X1253px"/>
    <s v="PNG"/>
    <s v="32m"/>
    <x v="1"/>
    <n v="93.2"/>
    <n v="100"/>
    <x v="2"/>
    <s v="44769S2A_MSIL1CCDM-MLB-GANGM4476904 Overcast (100%)"/>
    <n v="0"/>
    <s v="20220727T222807"/>
    <n v="2022"/>
    <s v="07"/>
    <n v="27"/>
    <s v="22"/>
    <s v="28"/>
    <s v="07"/>
    <x v="1"/>
    <s v="2A_MSIL1C_S2_CD_CLS_AC_20230627T222622_TRUE_60HTE_020CC"/>
    <s v="S2A_MSIL1C_GM_20220727T222807_59GMP_80.9CC"/>
  </r>
  <r>
    <x v="0"/>
    <x v="0"/>
    <s v="-42.46, 171.20 | Zoom:12"/>
    <b v="1"/>
    <s v="New Zealand"/>
    <x v="1"/>
    <s v="GM"/>
    <d v="2022-07-27T00:00:00"/>
    <s v="59GNP"/>
    <s v="22:28:02 UTC"/>
    <n v="94.8"/>
    <s v="2500X1253px"/>
    <s v="PNG"/>
    <s v="32m"/>
    <x v="1"/>
    <n v="93.2"/>
    <n v="100"/>
    <x v="2"/>
    <s v="44769S2A_MSIL1CCDM-MLB-GANGM4476904 Overcast (100%)"/>
    <n v="0"/>
    <s v="20220727T222802"/>
    <n v="2022"/>
    <s v="07"/>
    <n v="27"/>
    <s v="22"/>
    <s v="28"/>
    <s v="02"/>
    <x v="1"/>
    <s v="2A_MSIL1C_S2_CD_CLS_AC_20230627T222622_TRUE_60HTE_020CC"/>
    <s v="S2A_MSIL1C_GM_20220727T222802_59GNP_94.8CC"/>
  </r>
  <r>
    <x v="0"/>
    <x v="0"/>
    <s v="-42.46, 171.20 | Zoom:12"/>
    <b v="1"/>
    <s v="New Zealand"/>
    <x v="1"/>
    <s v="GM"/>
    <d v="2022-07-25T00:00:00"/>
    <s v="59GMN"/>
    <s v="22:38:12 UTC"/>
    <n v="92.8"/>
    <s v="2500X1253px"/>
    <s v="PNG"/>
    <s v="32m"/>
    <x v="1"/>
    <n v="89.199999999999989"/>
    <n v="90"/>
    <x v="1"/>
    <s v="44767S2A_MSIL1CCDM-MLB-GANGM4476703 Cloudy (40%-90%)"/>
    <n v="1"/>
    <s v="20220725T223812"/>
    <n v="2022"/>
    <s v="07"/>
    <n v="25"/>
    <s v="22"/>
    <s v="38"/>
    <s v="12"/>
    <x v="1"/>
    <s v="2A_MSIL1C_S2_CD_CLS_AC_20230627T222622_TRUE_60HTE_020CC"/>
    <s v="S2A_MSIL1C_GM_20220725T223812_59GMN_92.8CC"/>
  </r>
  <r>
    <x v="0"/>
    <x v="0"/>
    <s v="-42.46, 171.20 | Zoom:12"/>
    <b v="1"/>
    <s v="New Zealand"/>
    <x v="1"/>
    <s v="GM"/>
    <d v="2022-07-25T00:00:00"/>
    <s v="59GNN"/>
    <s v="22:38:08 UTC"/>
    <n v="98.1"/>
    <s v="2500X1253px"/>
    <s v="PNG"/>
    <s v="32m"/>
    <x v="1"/>
    <n v="89.199999999999989"/>
    <n v="90"/>
    <x v="1"/>
    <s v="44767S2A_MSIL1CCDM-MLB-GANGM4476703 Cloudy (40%-90%)"/>
    <n v="0"/>
    <s v="20220725T223808"/>
    <n v="2022"/>
    <s v="07"/>
    <n v="25"/>
    <s v="22"/>
    <s v="38"/>
    <s v="08"/>
    <x v="1"/>
    <s v="2A_MSIL1C_S2_CD_CLS_AC_20230627T222622_TRUE_60HTE_020CC"/>
    <s v="S2A_MSIL1C_GM_20220725T223808_59GNN_98.1CC"/>
  </r>
  <r>
    <x v="0"/>
    <x v="0"/>
    <s v="-42.46, 171.20 | Zoom:12"/>
    <b v="1"/>
    <s v="New Zealand"/>
    <x v="1"/>
    <s v="GM"/>
    <d v="2022-07-25T00:00:00"/>
    <s v="59GMP"/>
    <s v="22:37:58 UTC"/>
    <n v="77.5"/>
    <s v="2500X1253px"/>
    <s v="PNG"/>
    <s v="32m"/>
    <x v="1"/>
    <n v="89.199999999999989"/>
    <n v="90"/>
    <x v="1"/>
    <s v="44767S2A_MSIL1CCDM-MLB-GANGM4476703 Cloudy (40%-90%)"/>
    <n v="0"/>
    <s v="20220725T223758"/>
    <n v="2022"/>
    <s v="07"/>
    <n v="25"/>
    <s v="22"/>
    <s v="37"/>
    <s v="58"/>
    <x v="1"/>
    <s v="2A_MSIL1C_S2_CD_CLS_AC_20230627T222622_TRUE_60HTE_020CC"/>
    <s v="S2A_MSIL1C_GM_20220725T223758_59GMP_77.5CC"/>
  </r>
  <r>
    <x v="0"/>
    <x v="0"/>
    <s v="-42.46, 171.20 | Zoom:12"/>
    <b v="1"/>
    <s v="New Zealand"/>
    <x v="1"/>
    <s v="GM"/>
    <d v="2022-07-25T00:00:00"/>
    <s v="59GNP"/>
    <s v="22:37:54 UTC"/>
    <n v="88.4"/>
    <s v="2500X1253px"/>
    <s v="PNG"/>
    <s v="32m"/>
    <x v="1"/>
    <n v="89.199999999999989"/>
    <n v="90"/>
    <x v="1"/>
    <s v="44767S2A_MSIL1CCDM-MLB-GANGM4476703 Cloudy (40%-90%)"/>
    <n v="0"/>
    <s v="20220725T223754"/>
    <n v="2022"/>
    <s v="07"/>
    <n v="25"/>
    <s v="22"/>
    <s v="37"/>
    <s v="54"/>
    <x v="1"/>
    <s v="2A_MSIL1C_S2_CD_CLS_AC_20230627T222622_TRUE_60HTE_020CC"/>
    <s v="S2A_MSIL1C_GM_20220725T223754_59GNP_88.4CC"/>
  </r>
  <r>
    <x v="0"/>
    <x v="0"/>
    <s v="-42.46, 171.20 | Zoom:12"/>
    <b v="1"/>
    <s v="New Zealand"/>
    <x v="1"/>
    <s v="GM"/>
    <d v="2022-07-22T00:00:00"/>
    <s v="59GMN"/>
    <s v="22:28:15 UTC"/>
    <n v="25.4"/>
    <s v="2500X1253px"/>
    <s v="PNG"/>
    <s v="32m"/>
    <x v="1"/>
    <n v="42.45"/>
    <n v="50"/>
    <x v="1"/>
    <s v="44764S2A_MSIL1CCDM-MLB-GANGM4476403 Cloudy (40%-90%)"/>
    <n v="1"/>
    <s v="20220722T222815"/>
    <n v="2022"/>
    <s v="07"/>
    <n v="22"/>
    <s v="22"/>
    <s v="28"/>
    <s v="15"/>
    <x v="1"/>
    <s v="2A_MSIL1C_S2_CD_CLS_AC_20230627T222622_TRUE_60HTE_020CC"/>
    <s v="S2A_MSIL1C_GM_20220722T222815_59GMN_25.4CC"/>
  </r>
  <r>
    <x v="0"/>
    <x v="0"/>
    <s v="-42.46, 171.20 | Zoom:12"/>
    <b v="1"/>
    <s v="New Zealand"/>
    <x v="1"/>
    <s v="GM"/>
    <d v="2022-07-22T00:00:00"/>
    <s v="59GNN"/>
    <s v="22:28:12 UTC"/>
    <n v="8.9"/>
    <s v="2500X1253px"/>
    <s v="PNG"/>
    <s v="32m"/>
    <x v="1"/>
    <n v="42.45"/>
    <n v="50"/>
    <x v="1"/>
    <s v="44764S2A_MSIL1CCDM-MLB-GANGM4476403 Cloudy (40%-90%)"/>
    <n v="0"/>
    <s v="20220722T222812"/>
    <n v="2022"/>
    <s v="07"/>
    <n v="22"/>
    <s v="22"/>
    <s v="28"/>
    <s v="12"/>
    <x v="1"/>
    <s v="2A_MSIL1C_S2_CD_CLS_AC_20230627T222622_TRUE_60HTE_020CC"/>
    <s v="S2A_MSIL1C_GM_20220722T222812_59GNN_8.9CC"/>
  </r>
  <r>
    <x v="0"/>
    <x v="0"/>
    <s v="-42.46, 171.20 | Zoom:12"/>
    <b v="1"/>
    <s v="New Zealand"/>
    <x v="1"/>
    <s v="GM"/>
    <d v="2022-07-22T00:00:00"/>
    <s v="59GMP"/>
    <s v="22:28:03 UTC"/>
    <n v="90.2"/>
    <s v="2500X1253px"/>
    <s v="PNG"/>
    <s v="32m"/>
    <x v="1"/>
    <n v="42.45"/>
    <n v="50"/>
    <x v="1"/>
    <s v="44764S2A_MSIL1CCDM-MLB-GANGM4476403 Cloudy (40%-90%)"/>
    <n v="0"/>
    <s v="20220722T222803"/>
    <n v="2022"/>
    <s v="07"/>
    <n v="22"/>
    <s v="22"/>
    <s v="28"/>
    <s v="03"/>
    <x v="1"/>
    <s v="2A_MSIL1C_S2_CD_CLS_AC_20230627T222622_TRUE_60HTE_020CC"/>
    <s v="S2A_MSIL1C_GM_20220722T222803_59GMP_90.2CC"/>
  </r>
  <r>
    <x v="0"/>
    <x v="0"/>
    <s v="-42.46, 171.20 | Zoom:12"/>
    <b v="1"/>
    <s v="New Zealand"/>
    <x v="1"/>
    <s v="GM"/>
    <d v="2022-07-22T00:00:00"/>
    <s v="59GNP"/>
    <s v="22:27:57 UTC"/>
    <n v="45.3"/>
    <s v="2500X1253px"/>
    <s v="PNG"/>
    <s v="32m"/>
    <x v="1"/>
    <n v="42.45"/>
    <n v="50"/>
    <x v="1"/>
    <s v="44764S2A_MSIL1CCDM-MLB-GANGM4476403 Cloudy (40%-90%)"/>
    <n v="0"/>
    <s v="20220722T222757"/>
    <n v="2022"/>
    <s v="07"/>
    <n v="22"/>
    <s v="22"/>
    <s v="27"/>
    <s v="57"/>
    <x v="1"/>
    <s v="2A_MSIL1C_S2_CD_CLS_AC_20230627T222622_TRUE_60HTE_020CC"/>
    <s v="S2A_MSIL1C_GM_20220722T222757_59GNP_45.3CC"/>
  </r>
  <r>
    <x v="0"/>
    <x v="0"/>
    <s v="-42.46, 171.20 | Zoom:12"/>
    <b v="1"/>
    <s v="New Zealand"/>
    <x v="1"/>
    <s v="GM"/>
    <d v="2022-07-20T00:00:00"/>
    <s v="59GMN"/>
    <s v="22:38:18 UTC"/>
    <n v="96.3"/>
    <s v="2500X1253px"/>
    <s v="PNG"/>
    <s v="32m"/>
    <x v="1"/>
    <n v="92.65"/>
    <n v="100"/>
    <x v="2"/>
    <s v="44762S2A_MSIL1CCDM-MLB-GANGM4476204 Overcast (100%)"/>
    <n v="1"/>
    <s v="20220720T223818"/>
    <n v="2022"/>
    <s v="07"/>
    <n v="20"/>
    <s v="22"/>
    <s v="38"/>
    <s v="18"/>
    <x v="1"/>
    <s v="2A_MSIL1C_S2_CD_CLS_AC_20230627T222622_TRUE_60HTE_020CC"/>
    <s v="S2A_MSIL1C_GM_20220720T223818_59GMN_96.3CC"/>
  </r>
  <r>
    <x v="0"/>
    <x v="0"/>
    <s v="-42.46, 171.20 | Zoom:12"/>
    <b v="1"/>
    <s v="New Zealand"/>
    <x v="1"/>
    <s v="GM"/>
    <d v="2022-07-20T00:00:00"/>
    <s v="59GNN"/>
    <s v="22:38:15 UTC"/>
    <n v="74.599999999999994"/>
    <s v="2500X1253px"/>
    <s v="PNG"/>
    <s v="32m"/>
    <x v="1"/>
    <n v="92.65"/>
    <n v="100"/>
    <x v="2"/>
    <s v="44762S2A_MSIL1CCDM-MLB-GANGM4476204 Overcast (100%)"/>
    <n v="0"/>
    <s v="20220720T223815"/>
    <n v="2022"/>
    <s v="07"/>
    <n v="20"/>
    <s v="22"/>
    <s v="38"/>
    <s v="15"/>
    <x v="1"/>
    <s v="2A_MSIL1C_S2_CD_CLS_AC_20230627T222622_TRUE_60HTE_020CC"/>
    <s v="S2A_MSIL1C_GM_20220720T223815_59GNN_74.6CC"/>
  </r>
  <r>
    <x v="0"/>
    <x v="0"/>
    <s v="-42.46, 171.20 | Zoom:12"/>
    <b v="1"/>
    <s v="New Zealand"/>
    <x v="1"/>
    <s v="GM"/>
    <d v="2022-07-20T00:00:00"/>
    <s v="59GMP"/>
    <s v="22:38:04 UTC"/>
    <n v="99.8"/>
    <s v="2500X1253px"/>
    <s v="PNG"/>
    <s v="32m"/>
    <x v="1"/>
    <n v="92.65"/>
    <n v="100"/>
    <x v="2"/>
    <s v="44762S2A_MSIL1CCDM-MLB-GANGM4476204 Overcast (100%)"/>
    <n v="0"/>
    <s v="20220720T223804"/>
    <n v="2022"/>
    <s v="07"/>
    <n v="20"/>
    <s v="22"/>
    <s v="38"/>
    <s v="04"/>
    <x v="1"/>
    <s v="2A_MSIL1C_S2_CD_CLS_AC_20230627T222622_TRUE_60HTE_020CC"/>
    <s v="S2A_MSIL1C_GM_20220720T223804_59GMP_99.8CC"/>
  </r>
  <r>
    <x v="0"/>
    <x v="0"/>
    <s v="-42.46, 171.20 | Zoom:12"/>
    <b v="1"/>
    <s v="New Zealand"/>
    <x v="1"/>
    <s v="GM"/>
    <d v="2022-07-20T00:00:00"/>
    <s v="59GNP"/>
    <s v="22:38:00 UTC"/>
    <n v="99.9"/>
    <s v="2500X1253px"/>
    <s v="PNG"/>
    <s v="32m"/>
    <x v="1"/>
    <n v="92.65"/>
    <n v="100"/>
    <x v="2"/>
    <s v="44762S2A_MSIL1CCDM-MLB-GANGM4476204 Overcast (100%)"/>
    <n v="0"/>
    <s v="20220720T223800"/>
    <n v="2022"/>
    <s v="07"/>
    <n v="20"/>
    <s v="22"/>
    <s v="38"/>
    <s v="00"/>
    <x v="1"/>
    <s v="2A_MSIL1C_S2_CD_CLS_AC_20230627T222622_TRUE_60HTE_020CC"/>
    <s v="S2A_MSIL1C_GM_20220720T223800_59GNP_99.9CC"/>
  </r>
  <r>
    <x v="0"/>
    <x v="0"/>
    <s v="-42.46, 171.20 | Zoom:12"/>
    <b v="1"/>
    <s v="New Zealand"/>
    <x v="1"/>
    <s v="GM"/>
    <d v="2022-07-17T00:00:00"/>
    <s v="59GMN"/>
    <s v="22:28:22 UTC"/>
    <n v="100"/>
    <s v="2500X1253px"/>
    <s v="PNG"/>
    <s v="32m"/>
    <x v="1"/>
    <n v="99.25"/>
    <n v="100"/>
    <x v="2"/>
    <s v="44759S2A_MSIL1CCDM-MLB-GANGM4475904 Overcast (100%)"/>
    <n v="1"/>
    <s v="20220717T222822"/>
    <n v="2022"/>
    <s v="07"/>
    <n v="17"/>
    <s v="22"/>
    <s v="28"/>
    <s v="22"/>
    <x v="1"/>
    <s v="2A_MSIL1C_S2_CD_CLS_AC_20230627T222622_TRUE_60HTE_020CC"/>
    <s v="S2A_MSIL1C_GM_20220717T222822_59GMN_100CC"/>
  </r>
  <r>
    <x v="0"/>
    <x v="0"/>
    <s v="-42.46, 171.20 | Zoom:12"/>
    <b v="1"/>
    <s v="New Zealand"/>
    <x v="1"/>
    <s v="GM"/>
    <d v="2022-07-17T00:00:00"/>
    <s v="59GNN"/>
    <s v="22:28:18 UTC"/>
    <n v="97"/>
    <s v="2500X1253px"/>
    <s v="PNG"/>
    <s v="32m"/>
    <x v="1"/>
    <n v="99.25"/>
    <n v="100"/>
    <x v="2"/>
    <s v="44759S2A_MSIL1CCDM-MLB-GANGM4475904 Overcast (100%)"/>
    <n v="0"/>
    <s v="20220717T222818"/>
    <n v="2022"/>
    <s v="07"/>
    <n v="17"/>
    <s v="22"/>
    <s v="28"/>
    <s v="18"/>
    <x v="1"/>
    <s v="2A_MSIL1C_S2_CD_CLS_AC_20230627T222622_TRUE_60HTE_020CC"/>
    <s v="S2A_MSIL1C_GM_20220717T222818_59GNN_97CC"/>
  </r>
  <r>
    <x v="0"/>
    <x v="0"/>
    <s v="-42.46, 171.20 | Zoom:12"/>
    <b v="1"/>
    <s v="New Zealand"/>
    <x v="1"/>
    <s v="GM"/>
    <d v="2022-07-17T00:00:00"/>
    <s v="59GMP"/>
    <s v="22:28:10 UTC"/>
    <n v="100"/>
    <s v="2500X1253px"/>
    <s v="PNG"/>
    <s v="32m"/>
    <x v="1"/>
    <n v="99.25"/>
    <n v="100"/>
    <x v="2"/>
    <s v="44759S2A_MSIL1CCDM-MLB-GANGM4475904 Overcast (100%)"/>
    <n v="0"/>
    <s v="20220717T222810"/>
    <n v="2022"/>
    <s v="07"/>
    <n v="17"/>
    <s v="22"/>
    <s v="28"/>
    <s v="10"/>
    <x v="1"/>
    <s v="2A_MSIL1C_S2_CD_CLS_AC_20230627T222622_TRUE_60HTE_020CC"/>
    <s v="S2A_MSIL1C_GM_20220717T222810_59GMP_100CC"/>
  </r>
  <r>
    <x v="0"/>
    <x v="0"/>
    <s v="-42.46, 171.20 | Zoom:12"/>
    <b v="1"/>
    <s v="New Zealand"/>
    <x v="1"/>
    <s v="GM"/>
    <d v="2022-07-17T00:00:00"/>
    <s v="59GNP"/>
    <s v="22:28:04 UTC"/>
    <n v="100"/>
    <s v="2500X1253px"/>
    <s v="PNG"/>
    <s v="32m"/>
    <x v="1"/>
    <n v="99.25"/>
    <n v="100"/>
    <x v="2"/>
    <s v="44759S2A_MSIL1CCDM-MLB-GANGM4475904 Overcast (100%)"/>
    <n v="0"/>
    <s v="20220717T222804"/>
    <n v="2022"/>
    <s v="07"/>
    <n v="17"/>
    <s v="22"/>
    <s v="28"/>
    <s v="04"/>
    <x v="1"/>
    <s v="2A_MSIL1C_S2_CD_CLS_AC_20230627T222622_TRUE_60HTE_020CC"/>
    <s v="S2A_MSIL1C_GM_20220717T222804_59GNP_100CC"/>
  </r>
  <r>
    <x v="0"/>
    <x v="0"/>
    <s v="-42.46, 171.20 | Zoom:12"/>
    <b v="1"/>
    <s v="New Zealand"/>
    <x v="1"/>
    <s v="GM"/>
    <d v="2022-07-15T00:00:00"/>
    <s v="59GMN"/>
    <s v="22:38:11 UTC"/>
    <n v="5.5"/>
    <s v="2500X1253px"/>
    <s v="PNG"/>
    <s v="32m"/>
    <x v="1"/>
    <n v="19.8"/>
    <n v="20"/>
    <x v="0"/>
    <s v="44757S2A_MSIL1CCDM-MLB-GANGM4475702 Sunny (10%-30%)"/>
    <n v="1"/>
    <s v="20220715T223811"/>
    <n v="2022"/>
    <s v="07"/>
    <n v="15"/>
    <s v="22"/>
    <s v="38"/>
    <s v="11"/>
    <x v="1"/>
    <s v="2A_MSIL1C_S2_CD_CLS_AC_20230627T222622_TRUE_60HTE_020CC"/>
    <s v="S2A_MSIL1C_GM_20220715T223811_59GMN_5.5CC"/>
  </r>
  <r>
    <x v="0"/>
    <x v="0"/>
    <s v="-42.46, 171.20 | Zoom:12"/>
    <b v="1"/>
    <s v="New Zealand"/>
    <x v="1"/>
    <s v="GM"/>
    <d v="2022-07-15T00:00:00"/>
    <s v="59GNN"/>
    <s v="22:38:08 UTC"/>
    <n v="4.5"/>
    <s v="2500X1253px"/>
    <s v="PNG"/>
    <s v="32m"/>
    <x v="1"/>
    <n v="19.8"/>
    <n v="20"/>
    <x v="0"/>
    <s v="44757S2A_MSIL1CCDM-MLB-GANGM4475702 Sunny (10%-30%)"/>
    <n v="0"/>
    <s v="20220715T223808"/>
    <n v="2022"/>
    <s v="07"/>
    <n v="15"/>
    <s v="22"/>
    <s v="38"/>
    <s v="08"/>
    <x v="1"/>
    <s v="2A_MSIL1C_S2_CD_CLS_AC_20230627T222622_TRUE_60HTE_020CC"/>
    <s v="S2A_MSIL1C_GM_20220715T223808_59GNN_4.5CC"/>
  </r>
  <r>
    <x v="0"/>
    <x v="0"/>
    <s v="-42.46, 171.20 | Zoom:12"/>
    <b v="1"/>
    <s v="New Zealand"/>
    <x v="1"/>
    <s v="GM"/>
    <d v="2022-07-15T00:00:00"/>
    <s v="59GMP"/>
    <s v="22:37:57 UTC"/>
    <n v="36.700000000000003"/>
    <s v="2500X1253px"/>
    <s v="PNG"/>
    <s v="32m"/>
    <x v="1"/>
    <n v="19.8"/>
    <n v="20"/>
    <x v="0"/>
    <s v="44757S2A_MSIL1CCDM-MLB-GANGM4475702 Sunny (10%-30%)"/>
    <n v="0"/>
    <s v="20220715T223757"/>
    <n v="2022"/>
    <s v="07"/>
    <n v="15"/>
    <s v="22"/>
    <s v="37"/>
    <s v="57"/>
    <x v="1"/>
    <s v="2A_MSIL1C_S2_CD_CLS_AC_20230627T222622_TRUE_60HTE_020CC"/>
    <s v="S2A_MSIL1C_GM_20220715T223757_59GMP_36.7CC"/>
  </r>
  <r>
    <x v="0"/>
    <x v="0"/>
    <s v="-42.46, 171.20 | Zoom:12"/>
    <b v="1"/>
    <s v="New Zealand"/>
    <x v="1"/>
    <s v="GM"/>
    <d v="2022-07-15T00:00:00"/>
    <s v="59GNP"/>
    <s v="22:37:53 UTC"/>
    <n v="32.5"/>
    <s v="2500X1253px"/>
    <s v="PNG"/>
    <s v="32m"/>
    <x v="1"/>
    <n v="19.8"/>
    <n v="20"/>
    <x v="0"/>
    <s v="44757S2A_MSIL1CCDM-MLB-GANGM4475702 Sunny (10%-30%)"/>
    <n v="0"/>
    <s v="20220715T223753"/>
    <n v="2022"/>
    <s v="07"/>
    <n v="15"/>
    <s v="22"/>
    <s v="37"/>
    <s v="53"/>
    <x v="1"/>
    <s v="2A_MSIL1C_S2_CD_CLS_AC_20230627T222622_TRUE_60HTE_020CC"/>
    <s v="S2A_MSIL1C_GM_20220715T223753_59GNP_32.5CC"/>
  </r>
  <r>
    <x v="0"/>
    <x v="0"/>
    <s v="-42.46, 171.20 | Zoom:12"/>
    <b v="1"/>
    <s v="New Zealand"/>
    <x v="1"/>
    <s v="GM"/>
    <d v="2022-07-12T00:00:00"/>
    <s v="59GMN"/>
    <s v="22:28:15 UTC"/>
    <n v="80.900000000000006"/>
    <s v="2500X1253px"/>
    <s v="PNG"/>
    <s v="32m"/>
    <x v="1"/>
    <n v="64.95"/>
    <n v="70"/>
    <x v="1"/>
    <s v="44754S2A_MSIL1CCDM-MLB-GANGM4475403 Cloudy (40%-90%)"/>
    <n v="1"/>
    <s v="20220712T222815"/>
    <n v="2022"/>
    <s v="07"/>
    <n v="12"/>
    <s v="22"/>
    <s v="28"/>
    <s v="15"/>
    <x v="1"/>
    <s v="2A_MSIL1C_S2_CD_CLS_AC_20230627T222622_TRUE_60HTE_020CC"/>
    <s v="S2A_MSIL1C_GM_20220712T222815_59GMN_80.9CC"/>
  </r>
  <r>
    <x v="0"/>
    <x v="0"/>
    <s v="-42.46, 171.20 | Zoom:12"/>
    <b v="1"/>
    <s v="New Zealand"/>
    <x v="1"/>
    <s v="GM"/>
    <d v="2022-07-12T00:00:00"/>
    <s v="59GNN"/>
    <s v="22:28:11 UTC"/>
    <n v="54"/>
    <s v="2500X1253px"/>
    <s v="PNG"/>
    <s v="32m"/>
    <x v="1"/>
    <n v="64.95"/>
    <n v="70"/>
    <x v="1"/>
    <s v="44754S2A_MSIL1CCDM-MLB-GANGM4475403 Cloudy (40%-90%)"/>
    <n v="0"/>
    <s v="20220712T222811"/>
    <n v="2022"/>
    <s v="07"/>
    <n v="12"/>
    <s v="22"/>
    <s v="28"/>
    <s v="11"/>
    <x v="1"/>
    <s v="2A_MSIL1C_S2_CD_CLS_AC_20230627T222622_TRUE_60HTE_020CC"/>
    <s v="S2A_MSIL1C_GM_20220712T222811_59GNN_54CC"/>
  </r>
  <r>
    <x v="0"/>
    <x v="0"/>
    <s v="-42.46, 171.20 | Zoom:12"/>
    <b v="1"/>
    <s v="New Zealand"/>
    <x v="1"/>
    <s v="GM"/>
    <d v="2022-07-12T00:00:00"/>
    <s v="59GMP"/>
    <s v="22:28:02 UTC"/>
    <n v="51.9"/>
    <s v="2500X1253px"/>
    <s v="PNG"/>
    <s v="32m"/>
    <x v="1"/>
    <n v="64.95"/>
    <n v="70"/>
    <x v="1"/>
    <s v="44754S2A_MSIL1CCDM-MLB-GANGM4475403 Cloudy (40%-90%)"/>
    <n v="0"/>
    <s v="20220712T222802"/>
    <n v="2022"/>
    <s v="07"/>
    <n v="12"/>
    <s v="22"/>
    <s v="28"/>
    <s v="02"/>
    <x v="1"/>
    <s v="2A_MSIL1C_S2_CD_CLS_AC_20230627T222622_TRUE_60HTE_020CC"/>
    <s v="S2A_MSIL1C_GM_20220712T222802_59GMP_51.9CC"/>
  </r>
  <r>
    <x v="0"/>
    <x v="0"/>
    <s v="-42.46, 171.20 | Zoom:12"/>
    <b v="1"/>
    <s v="New Zealand"/>
    <x v="1"/>
    <s v="GM"/>
    <d v="2022-07-12T00:00:00"/>
    <s v="59GNP"/>
    <s v="22:27:57 UTC"/>
    <n v="73"/>
    <s v="2500X1253px"/>
    <s v="PNG"/>
    <s v="32m"/>
    <x v="1"/>
    <n v="64.95"/>
    <n v="70"/>
    <x v="1"/>
    <s v="44754S2A_MSIL1CCDM-MLB-GANGM4475403 Cloudy (40%-90%)"/>
    <n v="0"/>
    <s v="20220712T222757"/>
    <n v="2022"/>
    <s v="07"/>
    <n v="12"/>
    <s v="22"/>
    <s v="27"/>
    <s v="57"/>
    <x v="1"/>
    <s v="2A_MSIL1C_S2_CD_CLS_AC_20230627T222622_TRUE_60HTE_020CC"/>
    <s v="S2A_MSIL1C_GM_20220712T222757_59GNP_73CC"/>
  </r>
  <r>
    <x v="0"/>
    <x v="0"/>
    <s v="-42.46, 171.20 | Zoom:12"/>
    <b v="1"/>
    <s v="New Zealand"/>
    <x v="1"/>
    <s v="GM"/>
    <d v="2022-07-10T00:00:00"/>
    <s v="59GMN"/>
    <s v="22:38:20 UTC"/>
    <n v="53.3"/>
    <s v="2500X1253px"/>
    <s v="PNG"/>
    <s v="32m"/>
    <x v="1"/>
    <n v="83.55"/>
    <n v="90"/>
    <x v="1"/>
    <s v="44752S2A_MSIL1CCDM-MLB-GANGM4475203 Cloudy (40%-90%)"/>
    <n v="1"/>
    <s v="20220710T223820"/>
    <n v="2022"/>
    <s v="07"/>
    <n v="10"/>
    <s v="22"/>
    <s v="38"/>
    <s v="20"/>
    <x v="1"/>
    <s v="2A_MSIL1C_S2_CD_CLS_AC_20230627T222622_TRUE_60HTE_020CC"/>
    <s v="S2A_MSIL1C_GM_20220710T223820_59GMN_53.3CC"/>
  </r>
  <r>
    <x v="0"/>
    <x v="0"/>
    <s v="-42.46, 171.20 | Zoom:12"/>
    <b v="1"/>
    <s v="New Zealand"/>
    <x v="1"/>
    <s v="GM"/>
    <d v="2022-07-10T00:00:00"/>
    <s v="59GNN"/>
    <s v="22:38:16 UTC"/>
    <n v="80.900000000000006"/>
    <s v="2500X1253px"/>
    <s v="PNG"/>
    <s v="32m"/>
    <x v="1"/>
    <n v="83.55"/>
    <n v="90"/>
    <x v="1"/>
    <s v="44752S2A_MSIL1CCDM-MLB-GANGM4475203 Cloudy (40%-90%)"/>
    <n v="0"/>
    <s v="20220710T223816"/>
    <n v="2022"/>
    <s v="07"/>
    <n v="10"/>
    <s v="22"/>
    <s v="38"/>
    <s v="16"/>
    <x v="1"/>
    <s v="2A_MSIL1C_S2_CD_CLS_AC_20230627T222622_TRUE_60HTE_020CC"/>
    <s v="S2A_MSIL1C_GM_20220710T223816_59GNN_80.9CC"/>
  </r>
  <r>
    <x v="0"/>
    <x v="0"/>
    <s v="-42.46, 171.20 | Zoom:12"/>
    <b v="1"/>
    <s v="New Zealand"/>
    <x v="1"/>
    <s v="GM"/>
    <d v="2022-07-10T00:00:00"/>
    <s v="59GMP"/>
    <s v="22:38:06 UTC"/>
    <n v="100"/>
    <s v="2500X1253px"/>
    <s v="PNG"/>
    <s v="32m"/>
    <x v="1"/>
    <n v="83.55"/>
    <n v="90"/>
    <x v="1"/>
    <s v="44752S2A_MSIL1CCDM-MLB-GANGM4475203 Cloudy (40%-90%)"/>
    <n v="0"/>
    <s v="20220710T223806"/>
    <n v="2022"/>
    <s v="07"/>
    <n v="10"/>
    <s v="22"/>
    <s v="38"/>
    <s v="06"/>
    <x v="1"/>
    <s v="2A_MSIL1C_S2_CD_CLS_AC_20230627T222622_TRUE_60HTE_020CC"/>
    <s v="S2A_MSIL1C_GM_20220710T223806_59GMP_100CC"/>
  </r>
  <r>
    <x v="0"/>
    <x v="0"/>
    <s v="-42.46, 171.20 | Zoom:12"/>
    <b v="1"/>
    <s v="New Zealand"/>
    <x v="1"/>
    <s v="GM"/>
    <d v="2022-07-10T00:00:00"/>
    <s v="59GNP"/>
    <s v="22:38:01 UTC"/>
    <n v="100"/>
    <s v="2500X1253px"/>
    <s v="PNG"/>
    <s v="32m"/>
    <x v="1"/>
    <n v="83.55"/>
    <n v="90"/>
    <x v="1"/>
    <s v="44752S2A_MSIL1CCDM-MLB-GANGM4475203 Cloudy (40%-90%)"/>
    <n v="0"/>
    <s v="20220710T223801"/>
    <n v="2022"/>
    <s v="07"/>
    <n v="10"/>
    <s v="22"/>
    <s v="38"/>
    <s v="01"/>
    <x v="1"/>
    <s v="2A_MSIL1C_S2_CD_CLS_AC_20230627T222622_TRUE_60HTE_020CC"/>
    <s v="S2A_MSIL1C_GM_20220710T223801_59GNP_100CC"/>
  </r>
  <r>
    <x v="0"/>
    <x v="0"/>
    <s v="-42.46, 171.20 | Zoom:12"/>
    <b v="1"/>
    <s v="New Zealand"/>
    <x v="1"/>
    <s v="GM"/>
    <d v="2022-07-07T00:00:00"/>
    <s v="59GMN"/>
    <s v="22:28:23 UTC"/>
    <n v="94.3"/>
    <s v="2500X1253px"/>
    <s v="PNG"/>
    <s v="32m"/>
    <x v="1"/>
    <n v="95.425000000000011"/>
    <n v="100"/>
    <x v="2"/>
    <s v="44749S2A_MSIL1CCDM-MLB-GANGM4474904 Overcast (100%)"/>
    <n v="1"/>
    <s v="20220707T222823"/>
    <n v="2022"/>
    <s v="07"/>
    <s v="07"/>
    <s v="22"/>
    <s v="28"/>
    <s v="23"/>
    <x v="1"/>
    <s v="2A_MSIL1C_S2_CD_CLS_AC_20230627T222622_TRUE_60HTE_020CC"/>
    <s v="S2A_MSIL1C_GM_20220707T222823_59GMN_94.3CC"/>
  </r>
  <r>
    <x v="0"/>
    <x v="0"/>
    <s v="-42.46, 171.20 | Zoom:12"/>
    <b v="1"/>
    <s v="New Zealand"/>
    <x v="1"/>
    <s v="GM"/>
    <d v="2022-07-07T00:00:00"/>
    <s v="59GNN"/>
    <s v="22:28:20 UTC"/>
    <n v="91.5"/>
    <s v="2500X1253px"/>
    <s v="PNG"/>
    <s v="32m"/>
    <x v="1"/>
    <n v="95.425000000000011"/>
    <n v="100"/>
    <x v="2"/>
    <s v="44749S2A_MSIL1CCDM-MLB-GANGM4474904 Overcast (100%)"/>
    <n v="0"/>
    <s v="20220707T222820"/>
    <n v="2022"/>
    <s v="07"/>
    <s v="07"/>
    <s v="22"/>
    <s v="28"/>
    <s v="20"/>
    <x v="1"/>
    <s v="2A_MSIL1C_S2_CD_CLS_AC_20230627T222622_TRUE_60HTE_020CC"/>
    <s v="S2A_MSIL1C_GM_20220707T222820_59GNN_91.5CC"/>
  </r>
  <r>
    <x v="0"/>
    <x v="0"/>
    <s v="-42.46, 171.20 | Zoom:12"/>
    <b v="1"/>
    <s v="New Zealand"/>
    <x v="1"/>
    <s v="GM"/>
    <d v="2022-07-07T00:00:00"/>
    <s v="59GMP"/>
    <s v="22:28:11 UTC"/>
    <n v="98.8"/>
    <s v="2500X1253px"/>
    <s v="PNG"/>
    <s v="32m"/>
    <x v="1"/>
    <n v="95.425000000000011"/>
    <n v="100"/>
    <x v="2"/>
    <s v="44749S2A_MSIL1CCDM-MLB-GANGM4474904 Overcast (100%)"/>
    <n v="0"/>
    <s v="20220707T222811"/>
    <n v="2022"/>
    <s v="07"/>
    <s v="07"/>
    <s v="22"/>
    <s v="28"/>
    <s v="11"/>
    <x v="1"/>
    <s v="2A_MSIL1C_S2_CD_CLS_AC_20230627T222622_TRUE_60HTE_020CC"/>
    <s v="S2A_MSIL1C_GM_20220707T222811_59GMP_98.8CC"/>
  </r>
  <r>
    <x v="0"/>
    <x v="0"/>
    <s v="-42.46, 171.20 | Zoom:12"/>
    <b v="1"/>
    <s v="New Zealand"/>
    <x v="1"/>
    <s v="GM"/>
    <d v="2022-07-07T00:00:00"/>
    <s v="59GNP"/>
    <s v="22:28:05 UTC"/>
    <n v="97.1"/>
    <s v="2500X1253px"/>
    <s v="PNG"/>
    <s v="32m"/>
    <x v="1"/>
    <n v="95.425000000000011"/>
    <n v="100"/>
    <x v="2"/>
    <s v="44749S2A_MSIL1CCDM-MLB-GANGM4474904 Overcast (100%)"/>
    <n v="0"/>
    <s v="20220707T222805"/>
    <n v="2022"/>
    <s v="07"/>
    <s v="07"/>
    <s v="22"/>
    <s v="28"/>
    <s v="05"/>
    <x v="1"/>
    <s v="2A_MSIL1C_S2_CD_CLS_AC_20230627T222622_TRUE_60HTE_020CC"/>
    <s v="S2A_MSIL1C_GM_20220707T222805_59GNP_97.1CC"/>
  </r>
  <r>
    <x v="0"/>
    <x v="0"/>
    <s v="-42.46, 171.20 | Zoom:12"/>
    <b v="1"/>
    <s v="New Zealand"/>
    <x v="1"/>
    <s v="GM"/>
    <d v="2022-07-05T00:00:00"/>
    <s v="59GMN"/>
    <s v="22:38:12 UTC"/>
    <n v="42.7"/>
    <s v="2500X1253px"/>
    <s v="PNG"/>
    <s v="32m"/>
    <x v="1"/>
    <n v="46.875000000000007"/>
    <n v="50"/>
    <x v="1"/>
    <s v="44747S2A_MSIL1CCDM-MLB-GANGM4474703 Cloudy (40%-90%)"/>
    <n v="1"/>
    <s v="20220705T223812"/>
    <n v="2022"/>
    <s v="07"/>
    <s v="05"/>
    <s v="22"/>
    <s v="38"/>
    <s v="12"/>
    <x v="1"/>
    <s v="2A_MSIL1C_S2_CD_CLS_AC_20230627T222622_TRUE_60HTE_020CC"/>
    <s v="S2A_MSIL1C_GM_20220705T223812_59GMN_42.7CC"/>
  </r>
  <r>
    <x v="0"/>
    <x v="0"/>
    <s v="-42.46, 171.20 | Zoom:12"/>
    <b v="1"/>
    <s v="New Zealand"/>
    <x v="1"/>
    <s v="GM"/>
    <d v="2022-07-05T00:00:00"/>
    <s v="59GNN"/>
    <s v="22:38:08 UTC"/>
    <n v="19.7"/>
    <s v="2500X1253px"/>
    <s v="PNG"/>
    <s v="32m"/>
    <x v="1"/>
    <n v="46.875000000000007"/>
    <n v="50"/>
    <x v="1"/>
    <s v="44747S2A_MSIL1CCDM-MLB-GANGM4474703 Cloudy (40%-90%)"/>
    <n v="0"/>
    <s v="20220705T223808"/>
    <n v="2022"/>
    <s v="07"/>
    <s v="05"/>
    <s v="22"/>
    <s v="38"/>
    <s v="08"/>
    <x v="1"/>
    <s v="2A_MSIL1C_S2_CD_CLS_AC_20230627T222622_TRUE_60HTE_020CC"/>
    <s v="S2A_MSIL1C_GM_20220705T223808_59GNN_19.7CC"/>
  </r>
  <r>
    <x v="0"/>
    <x v="0"/>
    <s v="-42.46, 171.20 | Zoom:12"/>
    <b v="1"/>
    <s v="New Zealand"/>
    <x v="1"/>
    <s v="GM"/>
    <d v="2022-07-05T00:00:00"/>
    <s v="59GMP"/>
    <s v="22:37:58 UTC"/>
    <n v="86.7"/>
    <s v="2500X1253px"/>
    <s v="PNG"/>
    <s v="32m"/>
    <x v="1"/>
    <n v="46.875000000000007"/>
    <n v="50"/>
    <x v="1"/>
    <s v="44747S2A_MSIL1CCDM-MLB-GANGM4474703 Cloudy (40%-90%)"/>
    <n v="0"/>
    <s v="20220705T223758"/>
    <n v="2022"/>
    <s v="07"/>
    <s v="05"/>
    <s v="22"/>
    <s v="37"/>
    <s v="58"/>
    <x v="1"/>
    <s v="2A_MSIL1C_S2_CD_CLS_AC_20230627T222622_TRUE_60HTE_020CC"/>
    <s v="S2A_MSIL1C_GM_20220705T223758_59GMP_86.7CC"/>
  </r>
  <r>
    <x v="0"/>
    <x v="0"/>
    <s v="-42.46, 171.20 | Zoom:12"/>
    <b v="1"/>
    <s v="New Zealand"/>
    <x v="1"/>
    <s v="GM"/>
    <d v="2022-07-05T00:00:00"/>
    <s v="59GNP"/>
    <s v="22:37:53 UTC"/>
    <n v="38.4"/>
    <s v="2500X1253px"/>
    <s v="PNG"/>
    <s v="32m"/>
    <x v="1"/>
    <n v="46.875000000000007"/>
    <n v="50"/>
    <x v="1"/>
    <s v="44747S2A_MSIL1CCDM-MLB-GANGM4474703 Cloudy (40%-90%)"/>
    <n v="0"/>
    <s v="20220705T223753"/>
    <n v="2022"/>
    <s v="07"/>
    <s v="05"/>
    <s v="22"/>
    <s v="37"/>
    <s v="53"/>
    <x v="1"/>
    <s v="2A_MSIL1C_S2_CD_CLS_AC_20230627T222622_TRUE_60HTE_020CC"/>
    <s v="S2A_MSIL1C_GM_20220705T223753_59GNP_38.4CC"/>
  </r>
  <r>
    <x v="0"/>
    <x v="0"/>
    <s v="-42.46, 171.20 | Zoom:12"/>
    <b v="1"/>
    <s v="New Zealand"/>
    <x v="1"/>
    <s v="GM"/>
    <d v="2022-07-02T00:00:00"/>
    <s v="59GMN"/>
    <s v="22:28:15 UTC"/>
    <n v="45.1"/>
    <s v="2500X1253px"/>
    <s v="PNG"/>
    <s v="32m"/>
    <x v="1"/>
    <n v="39.4"/>
    <n v="40"/>
    <x v="1"/>
    <s v="44744S2A_MSIL1CCDM-MLB-GANGM4474403 Cloudy (40%-90%)"/>
    <n v="1"/>
    <s v="20220702T222815"/>
    <n v="2022"/>
    <s v="07"/>
    <s v="02"/>
    <s v="22"/>
    <s v="28"/>
    <s v="15"/>
    <x v="1"/>
    <s v="2A_MSIL1C_S2_CD_CLS_AC_20230627T222622_TRUE_60HTE_020CC"/>
    <s v="S2A_MSIL1C_GM_20220702T222815_59GMN_45.1CC"/>
  </r>
  <r>
    <x v="0"/>
    <x v="0"/>
    <s v="-42.46, 171.20 | Zoom:12"/>
    <b v="1"/>
    <s v="New Zealand"/>
    <x v="1"/>
    <s v="GM"/>
    <d v="2022-07-02T00:00:00"/>
    <s v="59GNN"/>
    <s v="22:28:12 UTC"/>
    <n v="48"/>
    <s v="2500X1253px"/>
    <s v="PNG"/>
    <s v="32m"/>
    <x v="1"/>
    <n v="39.4"/>
    <n v="40"/>
    <x v="1"/>
    <s v="44744S2A_MSIL1CCDM-MLB-GANGM4474403 Cloudy (40%-90%)"/>
    <n v="0"/>
    <s v="20220702T222812"/>
    <n v="2022"/>
    <s v="07"/>
    <s v="02"/>
    <s v="22"/>
    <s v="28"/>
    <s v="12"/>
    <x v="1"/>
    <s v="2A_MSIL1C_S2_CD_CLS_AC_20230627T222622_TRUE_60HTE_020CC"/>
    <s v="S2A_MSIL1C_GM_20220702T222812_59GNN_48CC"/>
  </r>
  <r>
    <x v="0"/>
    <x v="0"/>
    <s v="-42.46, 171.20 | Zoom:12"/>
    <b v="1"/>
    <s v="New Zealand"/>
    <x v="1"/>
    <s v="GM"/>
    <d v="2022-07-02T00:00:00"/>
    <s v="59GMP"/>
    <s v="22:28:03 UTC"/>
    <n v="29.6"/>
    <s v="2500X1253px"/>
    <s v="PNG"/>
    <s v="32m"/>
    <x v="1"/>
    <n v="39.4"/>
    <n v="40"/>
    <x v="1"/>
    <s v="44744S2A_MSIL1CCDM-MLB-GANGM4474403 Cloudy (40%-90%)"/>
    <n v="0"/>
    <s v="20220702T222803"/>
    <n v="2022"/>
    <s v="07"/>
    <s v="02"/>
    <s v="22"/>
    <s v="28"/>
    <s v="03"/>
    <x v="1"/>
    <s v="2A_MSIL1C_S2_CD_CLS_AC_20230627T222622_TRUE_60HTE_020CC"/>
    <s v="S2A_MSIL1C_GM_20220702T222803_59GMP_29.6CC"/>
  </r>
  <r>
    <x v="0"/>
    <x v="0"/>
    <s v="-42.46, 171.20 | Zoom:12"/>
    <b v="1"/>
    <s v="New Zealand"/>
    <x v="1"/>
    <s v="GM"/>
    <d v="2022-07-02T00:00:00"/>
    <s v="59GNP"/>
    <s v="22:27:57 UTC"/>
    <n v="34.9"/>
    <s v="2500X1253px"/>
    <s v="PNG"/>
    <s v="32m"/>
    <x v="1"/>
    <n v="39.4"/>
    <n v="40"/>
    <x v="1"/>
    <s v="44744S2A_MSIL1CCDM-MLB-GANGM4474403 Cloudy (40%-90%)"/>
    <n v="0"/>
    <s v="20220702T222757"/>
    <n v="2022"/>
    <s v="07"/>
    <s v="02"/>
    <s v="22"/>
    <s v="27"/>
    <s v="57"/>
    <x v="1"/>
    <s v="2A_MSIL1C_S2_CD_CLS_AC_20230627T222622_TRUE_60HTE_020CC"/>
    <s v="S2A_MSIL1C_GM_20220702T222757_59GNP_34.9CC"/>
  </r>
  <r>
    <x v="0"/>
    <x v="0"/>
    <s v="-42.46, 171.20 | Zoom:12"/>
    <b v="1"/>
    <s v="New Zealand"/>
    <x v="1"/>
    <s v="GM"/>
    <d v="2022-06-30T00:00:00"/>
    <s v="59GMN"/>
    <s v="22:38:20 UTC"/>
    <n v="4.0999999999999996"/>
    <s v="2500X1253px"/>
    <s v="PNG"/>
    <s v="32m"/>
    <x v="2"/>
    <n v="10.125"/>
    <n v="20"/>
    <x v="0"/>
    <s v="44742S2A_MSIL1CCDM-MLB-GANGM4474202 Sunny (10%-30%)"/>
    <n v="1"/>
    <s v="20220630T223820"/>
    <n v="2022"/>
    <s v="06"/>
    <n v="30"/>
    <s v="22"/>
    <s v="38"/>
    <s v="20"/>
    <x v="1"/>
    <s v="2A_MSIL1C_S2_CD_CLS_AC_20230627T222622_TRUE_60HTE_020CC"/>
    <s v="S2A_MSIL1C_GM_20220630T223820_59GMN_4.1CC"/>
  </r>
  <r>
    <x v="0"/>
    <x v="0"/>
    <s v="-42.46, 171.20 | Zoom:12"/>
    <b v="1"/>
    <s v="New Zealand"/>
    <x v="1"/>
    <s v="GM"/>
    <d v="2022-06-30T00:00:00"/>
    <s v="59GNN"/>
    <s v="22:38:16 UTC"/>
    <n v="0.7"/>
    <s v="2500X1253px"/>
    <s v="PNG"/>
    <s v="32m"/>
    <x v="2"/>
    <n v="10.125"/>
    <n v="20"/>
    <x v="0"/>
    <s v="44742S2A_MSIL1CCDM-MLB-GANGM4474202 Sunny (10%-30%)"/>
    <n v="0"/>
    <s v="20220630T223816"/>
    <n v="2022"/>
    <s v="06"/>
    <n v="30"/>
    <s v="22"/>
    <s v="38"/>
    <s v="16"/>
    <x v="1"/>
    <s v="2A_MSIL1C_S2_CD_CLS_AC_20230627T222622_TRUE_60HTE_020CC"/>
    <s v="S2A_MSIL1C_GM_20220630T223816_59GNN_0.7CC"/>
  </r>
  <r>
    <x v="0"/>
    <x v="0"/>
    <s v="-42.46, 171.20 | Zoom:12"/>
    <b v="1"/>
    <s v="New Zealand"/>
    <x v="1"/>
    <s v="GM"/>
    <d v="2022-06-30T00:00:00"/>
    <s v="59GMP"/>
    <s v="22:38:06 UTC"/>
    <n v="19.399999999999999"/>
    <s v="2500X1253px"/>
    <s v="PNG"/>
    <s v="32m"/>
    <x v="2"/>
    <n v="10.125"/>
    <n v="20"/>
    <x v="0"/>
    <s v="44742S2A_MSIL1CCDM-MLB-GANGM4474202 Sunny (10%-30%)"/>
    <n v="0"/>
    <s v="20220630T223806"/>
    <n v="2022"/>
    <s v="06"/>
    <n v="30"/>
    <s v="22"/>
    <s v="38"/>
    <s v="06"/>
    <x v="1"/>
    <s v="2A_MSIL1C_S2_CD_CLS_AC_20230627T222622_TRUE_60HTE_020CC"/>
    <s v="S2A_MSIL1C_GM_20220630T223806_59GMP_19.4CC"/>
  </r>
  <r>
    <x v="0"/>
    <x v="0"/>
    <s v="-42.46, 171.20 | Zoom:12"/>
    <b v="1"/>
    <s v="New Zealand"/>
    <x v="1"/>
    <s v="GM"/>
    <d v="2022-06-30T00:00:00"/>
    <s v="59GNP"/>
    <s v="22:38:01 UTC"/>
    <n v="16.3"/>
    <s v="2500X1253px"/>
    <s v="PNG"/>
    <s v="32m"/>
    <x v="2"/>
    <n v="10.125"/>
    <n v="20"/>
    <x v="0"/>
    <s v="44742S2A_MSIL1CCDM-MLB-GANGM4474202 Sunny (10%-30%)"/>
    <n v="0"/>
    <s v="20220630T223801"/>
    <n v="2022"/>
    <s v="06"/>
    <n v="30"/>
    <s v="22"/>
    <s v="38"/>
    <s v="01"/>
    <x v="1"/>
    <s v="2A_MSIL1C_S2_CD_CLS_AC_20230627T222622_TRUE_60HTE_020CC"/>
    <s v="S2A_MSIL1C_GM_20220630T223801_59GNP_16.3CC"/>
  </r>
  <r>
    <x v="0"/>
    <x v="0"/>
    <s v="-42.46, 171.20 | Zoom:12"/>
    <b v="1"/>
    <s v="New Zealand"/>
    <x v="1"/>
    <s v="GM"/>
    <d v="2022-06-27T00:00:00"/>
    <s v="59GMN"/>
    <s v="22:28:23 UTC"/>
    <n v="98.3"/>
    <s v="2500X1253px"/>
    <s v="PNG"/>
    <s v="32m"/>
    <x v="2"/>
    <n v="99.500000000000014"/>
    <n v="100"/>
    <x v="2"/>
    <s v="44739S2A_MSIL1CCDM-MLB-GANGM4473904 Overcast (100%)"/>
    <n v="1"/>
    <s v="20220627T222823"/>
    <n v="2022"/>
    <s v="06"/>
    <n v="27"/>
    <s v="22"/>
    <s v="28"/>
    <s v="23"/>
    <x v="1"/>
    <s v="2A_MSIL1C_S2_CD_CLS_AC_20230627T222622_TRUE_60HTE_020CC"/>
    <s v="S2A_MSIL1C_GM_20220627T222823_59GMN_98.3CC"/>
  </r>
  <r>
    <x v="0"/>
    <x v="0"/>
    <s v="-42.46, 171.20 | Zoom:12"/>
    <b v="1"/>
    <s v="New Zealand"/>
    <x v="1"/>
    <s v="GM"/>
    <d v="2022-06-27T00:00:00"/>
    <s v="59GNN"/>
    <s v="22:28:20 UTC"/>
    <n v="100"/>
    <s v="2500X1253px"/>
    <s v="PNG"/>
    <s v="32m"/>
    <x v="2"/>
    <n v="99.500000000000014"/>
    <n v="100"/>
    <x v="2"/>
    <s v="44739S2A_MSIL1CCDM-MLB-GANGM4473904 Overcast (100%)"/>
    <n v="0"/>
    <s v="20220627T222820"/>
    <n v="2022"/>
    <s v="06"/>
    <n v="27"/>
    <s v="22"/>
    <s v="28"/>
    <s v="20"/>
    <x v="1"/>
    <s v="2A_MSIL1C_S2_CD_CLS_AC_20230627T222622_TRUE_60HTE_020CC"/>
    <s v="S2A_MSIL1C_GM_20220627T222820_59GNN_100CC"/>
  </r>
  <r>
    <x v="0"/>
    <x v="0"/>
    <s v="-42.46, 171.20 | Zoom:12"/>
    <b v="1"/>
    <s v="New Zealand"/>
    <x v="1"/>
    <s v="GM"/>
    <d v="2022-06-27T00:00:00"/>
    <s v="59GMP"/>
    <s v="22:28:11 UTC"/>
    <n v="99.9"/>
    <s v="2500X1253px"/>
    <s v="PNG"/>
    <s v="32m"/>
    <x v="2"/>
    <n v="99.500000000000014"/>
    <n v="100"/>
    <x v="2"/>
    <s v="44739S2A_MSIL1CCDM-MLB-GANGM4473904 Overcast (100%)"/>
    <n v="0"/>
    <s v="20220627T222811"/>
    <n v="2022"/>
    <s v="06"/>
    <n v="27"/>
    <s v="22"/>
    <s v="28"/>
    <s v="11"/>
    <x v="1"/>
    <s v="2A_MSIL1C_S2_CD_CLS_AC_20230627T222622_TRUE_60HTE_020CC"/>
    <s v="S2A_MSIL1C_GM_20220627T222811_59GMP_99.9CC"/>
  </r>
  <r>
    <x v="0"/>
    <x v="0"/>
    <s v="-42.46, 171.20 | Zoom:12"/>
    <b v="1"/>
    <s v="New Zealand"/>
    <x v="1"/>
    <s v="GM"/>
    <d v="2022-06-27T00:00:00"/>
    <s v="59GNP"/>
    <s v="22:28:05 UTC"/>
    <n v="99.8"/>
    <s v="2500X1253px"/>
    <s v="PNG"/>
    <s v="32m"/>
    <x v="2"/>
    <n v="99.500000000000014"/>
    <n v="100"/>
    <x v="2"/>
    <s v="44739S2A_MSIL1CCDM-MLB-GANGM4473904 Overcast (100%)"/>
    <n v="0"/>
    <s v="20220627T222805"/>
    <n v="2022"/>
    <s v="06"/>
    <n v="27"/>
    <s v="22"/>
    <s v="28"/>
    <s v="05"/>
    <x v="1"/>
    <s v="2A_MSIL1C_S2_CD_CLS_AC_20230627T222622_TRUE_60HTE_020CC"/>
    <s v="S2A_MSIL1C_GM_20220627T222805_59GNP_99.8CC"/>
  </r>
  <r>
    <x v="0"/>
    <x v="0"/>
    <s v="-42.46, 171.20 | Zoom:12"/>
    <b v="1"/>
    <s v="New Zealand"/>
    <x v="1"/>
    <s v="GM"/>
    <d v="2022-06-25T00:00:00"/>
    <s v="59GMN"/>
    <s v="22:38:12 UTC"/>
    <n v="7.4"/>
    <s v="2500X1253px"/>
    <s v="PNG"/>
    <s v="32m"/>
    <x v="2"/>
    <n v="10.674999999999999"/>
    <n v="20"/>
    <x v="0"/>
    <s v="44737S2A_MSIL1CCDM-MLB-GANGM4473702 Sunny (10%-30%)"/>
    <n v="1"/>
    <s v="20220625T223812"/>
    <n v="2022"/>
    <s v="06"/>
    <n v="25"/>
    <s v="22"/>
    <s v="38"/>
    <s v="12"/>
    <x v="1"/>
    <s v="2A_MSIL1C_S2_CD_CLS_AC_20230627T222622_TRUE_60HTE_020CC"/>
    <s v="S2A_MSIL1C_GM_20220625T223812_59GMN_7.4CC"/>
  </r>
  <r>
    <x v="0"/>
    <x v="0"/>
    <s v="-42.46, 171.20 | Zoom:12"/>
    <b v="1"/>
    <s v="New Zealand"/>
    <x v="1"/>
    <s v="GM"/>
    <d v="2022-06-25T00:00:00"/>
    <s v="59GNN"/>
    <s v="22:38:08 UTC"/>
    <n v="16"/>
    <s v="2500X1253px"/>
    <s v="PNG"/>
    <s v="32m"/>
    <x v="2"/>
    <n v="10.674999999999999"/>
    <n v="20"/>
    <x v="0"/>
    <s v="44737S2A_MSIL1CCDM-MLB-GANGM4473702 Sunny (10%-30%)"/>
    <n v="0"/>
    <s v="20220625T223808"/>
    <n v="2022"/>
    <s v="06"/>
    <n v="25"/>
    <s v="22"/>
    <s v="38"/>
    <s v="08"/>
    <x v="1"/>
    <s v="2A_MSIL1C_S2_CD_CLS_AC_20230627T222622_TRUE_60HTE_020CC"/>
    <s v="S2A_MSIL1C_GM_20220625T223808_59GNN_16CC"/>
  </r>
  <r>
    <x v="0"/>
    <x v="0"/>
    <s v="-42.46, 171.20 | Zoom:12"/>
    <b v="1"/>
    <s v="New Zealand"/>
    <x v="1"/>
    <s v="GM"/>
    <d v="2022-06-25T00:00:00"/>
    <s v="59GMP"/>
    <s v="22:37:58 UTC"/>
    <n v="8.6999999999999993"/>
    <s v="2500X1253px"/>
    <s v="PNG"/>
    <s v="32m"/>
    <x v="2"/>
    <n v="10.674999999999999"/>
    <n v="20"/>
    <x v="0"/>
    <s v="44737S2A_MSIL1CCDM-MLB-GANGM4473702 Sunny (10%-30%)"/>
    <n v="0"/>
    <s v="20220625T223758"/>
    <n v="2022"/>
    <s v="06"/>
    <n v="25"/>
    <s v="22"/>
    <s v="37"/>
    <s v="58"/>
    <x v="1"/>
    <s v="2A_MSIL1C_S2_CD_CLS_AC_20230627T222622_TRUE_60HTE_020CC"/>
    <s v="S2A_MSIL1C_GM_20220625T223758_59GMP_8.7CC"/>
  </r>
  <r>
    <x v="0"/>
    <x v="0"/>
    <s v="-42.46, 171.20 | Zoom:12"/>
    <b v="1"/>
    <s v="New Zealand"/>
    <x v="1"/>
    <s v="GM"/>
    <d v="2022-06-25T00:00:00"/>
    <s v="59GNP"/>
    <s v="22:37:53 UTC"/>
    <n v="10.6"/>
    <s v="2500X1253px"/>
    <s v="PNG"/>
    <s v="32m"/>
    <x v="2"/>
    <n v="10.674999999999999"/>
    <n v="20"/>
    <x v="0"/>
    <s v="44737S2A_MSIL1CCDM-MLB-GANGM4473702 Sunny (10%-30%)"/>
    <n v="0"/>
    <s v="20220625T223753"/>
    <n v="2022"/>
    <s v="06"/>
    <n v="25"/>
    <s v="22"/>
    <s v="37"/>
    <s v="53"/>
    <x v="1"/>
    <s v="2A_MSIL1C_S2_CD_CLS_AC_20230627T222622_TRUE_60HTE_020CC"/>
    <s v="S2A_MSIL1C_GM_20220625T223753_59GNP_10.6CC"/>
  </r>
  <r>
    <x v="0"/>
    <x v="0"/>
    <s v="-42.46, 171.20 | Zoom:12"/>
    <b v="1"/>
    <s v="New Zealand"/>
    <x v="1"/>
    <s v="GM"/>
    <d v="2022-06-22T00:00:00"/>
    <s v="59GMN"/>
    <s v="22:28:15 UTC"/>
    <n v="20.7"/>
    <s v="2500X1253px"/>
    <s v="PNG"/>
    <s v="32m"/>
    <x v="2"/>
    <n v="42.175000000000004"/>
    <n v="50"/>
    <x v="1"/>
    <s v="44734S2A_MSIL1CCDM-MLB-GANGM4473403 Cloudy (40%-90%)"/>
    <n v="1"/>
    <s v="20220622T222815"/>
    <n v="2022"/>
    <s v="06"/>
    <n v="22"/>
    <s v="22"/>
    <s v="28"/>
    <s v="15"/>
    <x v="1"/>
    <s v="2A_MSIL1C_S2_CD_CLS_AC_20230627T222622_TRUE_60HTE_020CC"/>
    <s v="S2A_MSIL1C_GM_20220622T222815_59GMN_20.7CC"/>
  </r>
  <r>
    <x v="0"/>
    <x v="0"/>
    <s v="-42.46, 171.20 | Zoom:12"/>
    <b v="1"/>
    <s v="New Zealand"/>
    <x v="1"/>
    <s v="GM"/>
    <d v="2022-06-22T00:00:00"/>
    <s v="59GNN"/>
    <s v="22:28:11 UTC"/>
    <n v="54.4"/>
    <s v="2500X1253px"/>
    <s v="PNG"/>
    <s v="32m"/>
    <x v="2"/>
    <n v="42.175000000000004"/>
    <n v="50"/>
    <x v="1"/>
    <s v="44734S2A_MSIL1CCDM-MLB-GANGM4473403 Cloudy (40%-90%)"/>
    <n v="0"/>
    <s v="20220622T222811"/>
    <n v="2022"/>
    <s v="06"/>
    <n v="22"/>
    <s v="22"/>
    <s v="28"/>
    <s v="11"/>
    <x v="1"/>
    <s v="2A_MSIL1C_S2_CD_CLS_AC_20230627T222622_TRUE_60HTE_020CC"/>
    <s v="S2A_MSIL1C_GM_20220622T222811_59GNN_54.4CC"/>
  </r>
  <r>
    <x v="0"/>
    <x v="0"/>
    <s v="-42.46, 171.20 | Zoom:12"/>
    <b v="1"/>
    <s v="New Zealand"/>
    <x v="1"/>
    <s v="GM"/>
    <d v="2022-06-22T00:00:00"/>
    <s v="59GMP"/>
    <s v="22:28:02 UTC"/>
    <n v="67.2"/>
    <s v="2500X1253px"/>
    <s v="PNG"/>
    <s v="32m"/>
    <x v="2"/>
    <n v="42.175000000000004"/>
    <n v="50"/>
    <x v="1"/>
    <s v="44734S2A_MSIL1CCDM-MLB-GANGM4473403 Cloudy (40%-90%)"/>
    <n v="0"/>
    <s v="20220622T222802"/>
    <n v="2022"/>
    <s v="06"/>
    <n v="22"/>
    <s v="22"/>
    <s v="28"/>
    <s v="02"/>
    <x v="1"/>
    <s v="2A_MSIL1C_S2_CD_CLS_AC_20230627T222622_TRUE_60HTE_020CC"/>
    <s v="S2A_MSIL1C_GM_20220622T222802_59GMP_67.2CC"/>
  </r>
  <r>
    <x v="0"/>
    <x v="0"/>
    <s v="-42.46, 171.20 | Zoom:12"/>
    <b v="1"/>
    <s v="New Zealand"/>
    <x v="1"/>
    <s v="GM"/>
    <d v="2022-06-22T00:00:00"/>
    <s v="59GNP"/>
    <s v="22:27:57 UTC"/>
    <n v="26.4"/>
    <s v="2500X1253px"/>
    <s v="PNG"/>
    <s v="32m"/>
    <x v="2"/>
    <n v="42.175000000000004"/>
    <n v="50"/>
    <x v="1"/>
    <s v="44734S2A_MSIL1CCDM-MLB-GANGM4473403 Cloudy (40%-90%)"/>
    <n v="0"/>
    <s v="20220622T222757"/>
    <n v="2022"/>
    <s v="06"/>
    <n v="22"/>
    <s v="22"/>
    <s v="27"/>
    <s v="57"/>
    <x v="1"/>
    <s v="2A_MSIL1C_S2_CD_CLS_AC_20230627T222622_TRUE_60HTE_020CC"/>
    <s v="S2A_MSIL1C_GM_20220622T222757_59GNP_26.4CC"/>
  </r>
  <r>
    <x v="0"/>
    <x v="0"/>
    <s v="-42.46, 171.20 | Zoom:12"/>
    <b v="1"/>
    <s v="New Zealand"/>
    <x v="1"/>
    <s v="GM"/>
    <d v="2022-06-20T00:00:00"/>
    <s v="59GMN"/>
    <s v="22:38:19 UTC"/>
    <n v="0"/>
    <s v="2500X1253px"/>
    <s v="PNG"/>
    <s v="32m"/>
    <x v="2"/>
    <n v="12.15"/>
    <n v="20"/>
    <x v="0"/>
    <s v="44732S2A_MSIL1CCDM-MLB-GANGM4473202 Sunny (10%-30%)"/>
    <n v="1"/>
    <s v="20220620T223819"/>
    <n v="2022"/>
    <s v="06"/>
    <n v="20"/>
    <s v="22"/>
    <s v="38"/>
    <s v="19"/>
    <x v="1"/>
    <s v="2A_MSIL1C_S2_CD_CLS_AC_20230627T222622_TRUE_60HTE_020CC"/>
    <s v="S2A_MSIL1C_GM_20220620T223819_59GMN_0CC"/>
  </r>
  <r>
    <x v="0"/>
    <x v="0"/>
    <s v="-42.46, 171.20 | Zoom:12"/>
    <b v="1"/>
    <s v="New Zealand"/>
    <x v="1"/>
    <s v="GM"/>
    <d v="2022-06-20T00:00:00"/>
    <s v="59GNN"/>
    <s v="22:38:15 UTC"/>
    <n v="0"/>
    <s v="2500X1253px"/>
    <s v="PNG"/>
    <s v="32m"/>
    <x v="2"/>
    <n v="12.15"/>
    <n v="20"/>
    <x v="0"/>
    <s v="44732S2A_MSIL1CCDM-MLB-GANGM4473202 Sunny (10%-30%)"/>
    <n v="0"/>
    <s v="20220620T223815"/>
    <n v="2022"/>
    <s v="06"/>
    <n v="20"/>
    <s v="22"/>
    <s v="38"/>
    <s v="15"/>
    <x v="1"/>
    <s v="2A_MSIL1C_S2_CD_CLS_AC_20230627T222622_TRUE_60HTE_020CC"/>
    <s v="S2A_MSIL1C_GM_20220620T223815_59GNN_0CC"/>
  </r>
  <r>
    <x v="0"/>
    <x v="0"/>
    <s v="-42.46, 171.20 | Zoom:12"/>
    <b v="1"/>
    <s v="New Zealand"/>
    <x v="1"/>
    <s v="GM"/>
    <d v="2022-06-20T00:00:00"/>
    <s v="59GMP"/>
    <s v="22:38:05 UTC"/>
    <n v="31.1"/>
    <s v="2500X1253px"/>
    <s v="PNG"/>
    <s v="32m"/>
    <x v="2"/>
    <n v="12.15"/>
    <n v="20"/>
    <x v="0"/>
    <s v="44732S2A_MSIL1CCDM-MLB-GANGM4473202 Sunny (10%-30%)"/>
    <n v="0"/>
    <s v="20220620T223805"/>
    <n v="2022"/>
    <s v="06"/>
    <n v="20"/>
    <s v="22"/>
    <s v="38"/>
    <s v="05"/>
    <x v="1"/>
    <s v="2A_MSIL1C_S2_CD_CLS_AC_20230627T222622_TRUE_60HTE_020CC"/>
    <s v="S2A_MSIL1C_GM_20220620T223805_59GMP_31.1CC"/>
  </r>
  <r>
    <x v="0"/>
    <x v="0"/>
    <s v="-42.46, 171.20 | Zoom:12"/>
    <b v="1"/>
    <s v="New Zealand"/>
    <x v="1"/>
    <s v="GM"/>
    <d v="2022-06-20T00:00:00"/>
    <s v="59GNP"/>
    <s v="22:38:00 UTC"/>
    <n v="17.5"/>
    <s v="2500X1253px"/>
    <s v="PNG"/>
    <s v="32m"/>
    <x v="2"/>
    <n v="12.15"/>
    <n v="20"/>
    <x v="0"/>
    <s v="44732S2A_MSIL1CCDM-MLB-GANGM4473202 Sunny (10%-30%)"/>
    <n v="0"/>
    <s v="20220620T223800"/>
    <n v="2022"/>
    <s v="06"/>
    <n v="20"/>
    <s v="22"/>
    <s v="38"/>
    <s v="00"/>
    <x v="1"/>
    <s v="2A_MSIL1C_S2_CD_CLS_AC_20230627T222622_TRUE_60HTE_020CC"/>
    <s v="S2A_MSIL1C_GM_20220620T223800_59GNP_17.5CC"/>
  </r>
  <r>
    <x v="0"/>
    <x v="0"/>
    <s v="-42.46, 171.20 | Zoom:12"/>
    <b v="1"/>
    <s v="New Zealand"/>
    <x v="1"/>
    <s v="GM"/>
    <d v="2022-06-17T00:00:00"/>
    <s v="59GMN"/>
    <s v="22:28:22 UTC"/>
    <n v="99.1"/>
    <s v="2500X1253px"/>
    <s v="PNG"/>
    <s v="32m"/>
    <x v="2"/>
    <n v="98.075000000000003"/>
    <n v="100"/>
    <x v="2"/>
    <s v="44729S2A_MSIL1CCDM-MLB-GANGM4472904 Overcast (100%)"/>
    <n v="1"/>
    <s v="20220617T222822"/>
    <n v="2022"/>
    <s v="06"/>
    <n v="17"/>
    <s v="22"/>
    <s v="28"/>
    <s v="22"/>
    <x v="1"/>
    <s v="2A_MSIL1C_S2_CD_CLS_AC_20230627T222622_TRUE_60HTE_020CC"/>
    <s v="S2A_MSIL1C_GM_20220617T222822_59GMN_99.1CC"/>
  </r>
  <r>
    <x v="0"/>
    <x v="0"/>
    <s v="-42.46, 171.20 | Zoom:12"/>
    <b v="1"/>
    <s v="New Zealand"/>
    <x v="1"/>
    <s v="GM"/>
    <d v="2022-06-17T00:00:00"/>
    <s v="59GNN"/>
    <s v="22:28:18 UTC"/>
    <n v="93.4"/>
    <s v="2500X1253px"/>
    <s v="PNG"/>
    <s v="32m"/>
    <x v="2"/>
    <n v="98.075000000000003"/>
    <n v="100"/>
    <x v="2"/>
    <s v="44729S2A_MSIL1CCDM-MLB-GANGM4472904 Overcast (100%)"/>
    <n v="0"/>
    <s v="20220617T222818"/>
    <n v="2022"/>
    <s v="06"/>
    <n v="17"/>
    <s v="22"/>
    <s v="28"/>
    <s v="18"/>
    <x v="1"/>
    <s v="2A_MSIL1C_S2_CD_CLS_AC_20230627T222622_TRUE_60HTE_020CC"/>
    <s v="S2A_MSIL1C_GM_20220617T222818_59GNN_93.4CC"/>
  </r>
  <r>
    <x v="0"/>
    <x v="0"/>
    <s v="-42.46, 171.20 | Zoom:12"/>
    <b v="1"/>
    <s v="New Zealand"/>
    <x v="1"/>
    <s v="GM"/>
    <d v="2022-06-17T00:00:00"/>
    <s v="59GMP"/>
    <s v="22:28:09 UTC"/>
    <n v="100"/>
    <s v="2500X1253px"/>
    <s v="PNG"/>
    <s v="32m"/>
    <x v="2"/>
    <n v="98.075000000000003"/>
    <n v="100"/>
    <x v="2"/>
    <s v="44729S2A_MSIL1CCDM-MLB-GANGM4472904 Overcast (100%)"/>
    <n v="0"/>
    <s v="20220617T222809"/>
    <n v="2022"/>
    <s v="06"/>
    <n v="17"/>
    <s v="22"/>
    <s v="28"/>
    <s v="09"/>
    <x v="1"/>
    <s v="2A_MSIL1C_S2_CD_CLS_AC_20230627T222622_TRUE_60HTE_020CC"/>
    <s v="S2A_MSIL1C_GM_20220617T222809_59GMP_100CC"/>
  </r>
  <r>
    <x v="0"/>
    <x v="0"/>
    <s v="-42.46, 171.20 | Zoom:12"/>
    <b v="1"/>
    <s v="New Zealand"/>
    <x v="1"/>
    <s v="GM"/>
    <d v="2022-06-17T00:00:00"/>
    <s v="59GNP"/>
    <s v="22:28:04 UTC"/>
    <n v="99.8"/>
    <s v="2500X1253px"/>
    <s v="PNG"/>
    <s v="32m"/>
    <x v="2"/>
    <n v="98.075000000000003"/>
    <n v="100"/>
    <x v="2"/>
    <s v="44729S2A_MSIL1CCDM-MLB-GANGM4472904 Overcast (100%)"/>
    <n v="0"/>
    <s v="20220617T222804"/>
    <n v="2022"/>
    <s v="06"/>
    <n v="17"/>
    <s v="22"/>
    <s v="28"/>
    <s v="04"/>
    <x v="1"/>
    <s v="2A_MSIL1C_S2_CD_CLS_AC_20230627T222622_TRUE_60HTE_020CC"/>
    <s v="S2A_MSIL1C_GM_20220617T222804_59GNP_99.8CC"/>
  </r>
  <r>
    <x v="0"/>
    <x v="0"/>
    <s v="-42.46, 171.20 | Zoom:12"/>
    <b v="1"/>
    <s v="New Zealand"/>
    <x v="1"/>
    <s v="GM"/>
    <d v="2022-06-15T00:00:00"/>
    <s v="59GMN"/>
    <s v="22:38:11 UTC"/>
    <n v="61.1"/>
    <s v="2500X1253px"/>
    <s v="PNG"/>
    <s v="32m"/>
    <x v="2"/>
    <n v="50.849999999999994"/>
    <n v="60"/>
    <x v="1"/>
    <s v="44727S2A_MSIL1CCDM-MLB-GANGM4472703 Cloudy (40%-90%)"/>
    <n v="1"/>
    <s v="20220615T223811"/>
    <n v="2022"/>
    <s v="06"/>
    <n v="15"/>
    <s v="22"/>
    <s v="38"/>
    <s v="11"/>
    <x v="1"/>
    <s v="2A_MSIL1C_S2_CD_CLS_AC_20230627T222622_TRUE_60HTE_020CC"/>
    <s v="S2A_MSIL1C_GM_20220615T223811_59GMN_61.1CC"/>
  </r>
  <r>
    <x v="0"/>
    <x v="0"/>
    <s v="-42.46, 171.20 | Zoom:12"/>
    <b v="1"/>
    <s v="New Zealand"/>
    <x v="1"/>
    <s v="GM"/>
    <d v="2022-06-15T00:00:00"/>
    <s v="59GNN"/>
    <s v="22:38:07 UTC"/>
    <n v="69"/>
    <s v="2500X1253px"/>
    <s v="PNG"/>
    <s v="32m"/>
    <x v="2"/>
    <n v="50.849999999999994"/>
    <n v="60"/>
    <x v="1"/>
    <s v="44727S2A_MSIL1CCDM-MLB-GANGM4472703 Cloudy (40%-90%)"/>
    <n v="0"/>
    <s v="20220615T223807"/>
    <n v="2022"/>
    <s v="06"/>
    <n v="15"/>
    <s v="22"/>
    <s v="38"/>
    <s v="07"/>
    <x v="1"/>
    <s v="2A_MSIL1C_S2_CD_CLS_AC_20230627T222622_TRUE_60HTE_020CC"/>
    <s v="S2A_MSIL1C_GM_20220615T223807_59GNN_69CC"/>
  </r>
  <r>
    <x v="0"/>
    <x v="0"/>
    <s v="-42.46, 171.20 | Zoom:12"/>
    <b v="1"/>
    <s v="New Zealand"/>
    <x v="1"/>
    <s v="GM"/>
    <d v="2022-06-15T00:00:00"/>
    <s v="59GMP"/>
    <s v="22:37:56 UTC"/>
    <n v="33.299999999999997"/>
    <s v="2500X1253px"/>
    <s v="PNG"/>
    <s v="32m"/>
    <x v="2"/>
    <n v="50.849999999999994"/>
    <n v="60"/>
    <x v="1"/>
    <s v="44727S2A_MSIL1CCDM-MLB-GANGM4472703 Cloudy (40%-90%)"/>
    <n v="0"/>
    <s v="20220615T223756"/>
    <n v="2022"/>
    <s v="06"/>
    <n v="15"/>
    <s v="22"/>
    <s v="37"/>
    <s v="56"/>
    <x v="1"/>
    <s v="2A_MSIL1C_S2_CD_CLS_AC_20230627T222622_TRUE_60HTE_020CC"/>
    <s v="S2A_MSIL1C_GM_20220615T223756_59GMP_33.3CC"/>
  </r>
  <r>
    <x v="0"/>
    <x v="0"/>
    <s v="-42.46, 171.20 | Zoom:12"/>
    <b v="1"/>
    <s v="New Zealand"/>
    <x v="1"/>
    <s v="GM"/>
    <d v="2022-06-15T00:00:00"/>
    <s v="59GNP"/>
    <s v="22:37:52 UTC"/>
    <n v="40"/>
    <s v="2500X1253px"/>
    <s v="PNG"/>
    <s v="32m"/>
    <x v="2"/>
    <n v="50.849999999999994"/>
    <n v="60"/>
    <x v="1"/>
    <s v="44727S2A_MSIL1CCDM-MLB-GANGM4472703 Cloudy (40%-90%)"/>
    <n v="0"/>
    <s v="20220615T223752"/>
    <n v="2022"/>
    <s v="06"/>
    <n v="15"/>
    <s v="22"/>
    <s v="37"/>
    <s v="52"/>
    <x v="1"/>
    <s v="2A_MSIL1C_S2_CD_CLS_AC_20230627T222622_TRUE_60HTE_020CC"/>
    <s v="S2A_MSIL1C_GM_20220615T223752_59GNP_40CC"/>
  </r>
  <r>
    <x v="0"/>
    <x v="0"/>
    <s v="-42.46, 171.20 | Zoom:12"/>
    <b v="1"/>
    <s v="New Zealand"/>
    <x v="1"/>
    <s v="GM"/>
    <d v="2022-06-12T00:00:00"/>
    <s v="59GMN"/>
    <s v="22:28:13 UTC"/>
    <n v="83.4"/>
    <s v="2500X1253px"/>
    <s v="PNG"/>
    <s v="32m"/>
    <x v="2"/>
    <n v="94.975000000000009"/>
    <n v="100"/>
    <x v="2"/>
    <s v="44724S2A_MSIL1CCDM-MLB-GANGM4472404 Overcast (100%)"/>
    <n v="1"/>
    <s v="20220612T222813"/>
    <n v="2022"/>
    <s v="06"/>
    <n v="12"/>
    <s v="22"/>
    <s v="28"/>
    <s v="13"/>
    <x v="1"/>
    <s v="2A_MSIL1C_S2_CD_CLS_AC_20230627T222622_TRUE_60HTE_020CC"/>
    <s v="S2A_MSIL1C_GM_20220612T222813_59GMN_83.4CC"/>
  </r>
  <r>
    <x v="0"/>
    <x v="0"/>
    <s v="-42.46, 171.20 | Zoom:12"/>
    <b v="1"/>
    <s v="New Zealand"/>
    <x v="1"/>
    <s v="GM"/>
    <d v="2022-06-12T00:00:00"/>
    <s v="59GNN"/>
    <s v="22:28:10 UTC"/>
    <n v="97.9"/>
    <s v="2500X1253px"/>
    <s v="PNG"/>
    <s v="32m"/>
    <x v="2"/>
    <n v="94.975000000000009"/>
    <n v="100"/>
    <x v="2"/>
    <s v="44724S2A_MSIL1CCDM-MLB-GANGM4472404 Overcast (100%)"/>
    <n v="0"/>
    <s v="20220612T222810"/>
    <n v="2022"/>
    <s v="06"/>
    <n v="12"/>
    <s v="22"/>
    <s v="28"/>
    <s v="10"/>
    <x v="1"/>
    <s v="2A_MSIL1C_S2_CD_CLS_AC_20230627T222622_TRUE_60HTE_020CC"/>
    <s v="S2A_MSIL1C_GM_20220612T222810_59GNN_97.9CC"/>
  </r>
  <r>
    <x v="0"/>
    <x v="0"/>
    <s v="-42.46, 171.20 | Zoom:12"/>
    <b v="1"/>
    <s v="New Zealand"/>
    <x v="1"/>
    <s v="GM"/>
    <d v="2022-06-12T00:00:00"/>
    <s v="59GMP"/>
    <s v="22:28:01 UTC"/>
    <n v="99.4"/>
    <s v="2500X1253px"/>
    <s v="PNG"/>
    <s v="32m"/>
    <x v="2"/>
    <n v="94.975000000000009"/>
    <n v="100"/>
    <x v="2"/>
    <s v="44724S2A_MSIL1CCDM-MLB-GANGM4472404 Overcast (100%)"/>
    <n v="0"/>
    <s v="20220612T222801"/>
    <n v="2022"/>
    <s v="06"/>
    <n v="12"/>
    <s v="22"/>
    <s v="28"/>
    <s v="01"/>
    <x v="1"/>
    <s v="2A_MSIL1C_S2_CD_CLS_AC_20230627T222622_TRUE_60HTE_020CC"/>
    <s v="S2A_MSIL1C_GM_20220612T222801_59GMP_99.4CC"/>
  </r>
  <r>
    <x v="0"/>
    <x v="0"/>
    <s v="-42.46, 171.20 | Zoom:12"/>
    <b v="1"/>
    <s v="New Zealand"/>
    <x v="1"/>
    <s v="GM"/>
    <d v="2022-06-12T00:00:00"/>
    <s v="59GNP"/>
    <s v="22:27:55 UTC"/>
    <n v="99.2"/>
    <s v="2500X1253px"/>
    <s v="PNG"/>
    <s v="32m"/>
    <x v="2"/>
    <n v="94.975000000000009"/>
    <n v="100"/>
    <x v="2"/>
    <s v="44724S2A_MSIL1CCDM-MLB-GANGM4472404 Overcast (100%)"/>
    <n v="0"/>
    <s v="20220612T222755"/>
    <n v="2022"/>
    <s v="06"/>
    <n v="12"/>
    <s v="22"/>
    <s v="27"/>
    <s v="55"/>
    <x v="1"/>
    <s v="2A_MSIL1C_S2_CD_CLS_AC_20230627T222622_TRUE_60HTE_020CC"/>
    <s v="S2A_MSIL1C_GM_20220612T222755_59GNP_99.2CC"/>
  </r>
  <r>
    <x v="0"/>
    <x v="0"/>
    <s v="-42.46, 171.20 | Zoom:12"/>
    <b v="1"/>
    <s v="New Zealand"/>
    <x v="1"/>
    <s v="GM"/>
    <d v="2022-06-10T00:00:00"/>
    <s v="59GMN"/>
    <s v="22:38:16 UTC"/>
    <n v="56.6"/>
    <s v="2500X1253px"/>
    <s v="PNG"/>
    <s v="32m"/>
    <x v="2"/>
    <n v="58.25"/>
    <n v="60"/>
    <x v="1"/>
    <s v="44722S2A_MSIL1CCDM-MLB-GANGM4472203 Cloudy (40%-90%)"/>
    <n v="1"/>
    <s v="20220610T223816"/>
    <n v="2022"/>
    <s v="06"/>
    <n v="10"/>
    <s v="22"/>
    <s v="38"/>
    <s v="16"/>
    <x v="1"/>
    <s v="2A_MSIL1C_S2_CD_CLS_AC_20230627T222622_TRUE_60HTE_020CC"/>
    <s v="S2A_MSIL1C_GM_20220610T223816_59GMN_56.6CC"/>
  </r>
  <r>
    <x v="0"/>
    <x v="0"/>
    <s v="-42.46, 171.20 | Zoom:12"/>
    <b v="1"/>
    <s v="New Zealand"/>
    <x v="1"/>
    <s v="GM"/>
    <d v="2022-06-10T00:00:00"/>
    <s v="59GNN"/>
    <s v="22:38:13 UTC"/>
    <n v="86"/>
    <s v="2500X1253px"/>
    <s v="PNG"/>
    <s v="32m"/>
    <x v="2"/>
    <n v="58.25"/>
    <n v="60"/>
    <x v="1"/>
    <s v="44722S2A_MSIL1CCDM-MLB-GANGM4472203 Cloudy (40%-90%)"/>
    <n v="0"/>
    <s v="20220610T223813"/>
    <n v="2022"/>
    <s v="06"/>
    <n v="10"/>
    <s v="22"/>
    <s v="38"/>
    <s v="13"/>
    <x v="1"/>
    <s v="2A_MSIL1C_S2_CD_CLS_AC_20230627T222622_TRUE_60HTE_020CC"/>
    <s v="S2A_MSIL1C_GM_20220610T223813_59GNN_86CC"/>
  </r>
  <r>
    <x v="0"/>
    <x v="0"/>
    <s v="-42.46, 171.20 | Zoom:12"/>
    <b v="1"/>
    <s v="New Zealand"/>
    <x v="1"/>
    <s v="GM"/>
    <d v="2022-06-10T00:00:00"/>
    <s v="59GMP"/>
    <s v="22:38:02 UTC"/>
    <n v="30.6"/>
    <s v="2500X1253px"/>
    <s v="PNG"/>
    <s v="32m"/>
    <x v="2"/>
    <n v="58.25"/>
    <n v="60"/>
    <x v="1"/>
    <s v="44722S2A_MSIL1CCDM-MLB-GANGM4472203 Cloudy (40%-90%)"/>
    <n v="0"/>
    <s v="20220610T223802"/>
    <n v="2022"/>
    <s v="06"/>
    <n v="10"/>
    <s v="22"/>
    <s v="38"/>
    <s v="02"/>
    <x v="1"/>
    <s v="2A_MSIL1C_S2_CD_CLS_AC_20230627T222622_TRUE_60HTE_020CC"/>
    <s v="S2A_MSIL1C_GM_20220610T223802_59GMP_30.6CC"/>
  </r>
  <r>
    <x v="0"/>
    <x v="0"/>
    <s v="-42.46, 171.20 | Zoom:12"/>
    <b v="1"/>
    <s v="New Zealand"/>
    <x v="1"/>
    <s v="GM"/>
    <d v="2022-06-10T00:00:00"/>
    <s v="59GNP"/>
    <s v="22:37:58 UTC"/>
    <n v="59.8"/>
    <s v="2500X1253px"/>
    <s v="PNG"/>
    <s v="32m"/>
    <x v="2"/>
    <n v="58.25"/>
    <n v="60"/>
    <x v="1"/>
    <s v="44722S2A_MSIL1CCDM-MLB-GANGM4472203 Cloudy (40%-90%)"/>
    <n v="0"/>
    <s v="20220610T223758"/>
    <n v="2022"/>
    <s v="06"/>
    <n v="10"/>
    <s v="22"/>
    <s v="37"/>
    <s v="58"/>
    <x v="1"/>
    <s v="2A_MSIL1C_S2_CD_CLS_AC_20230627T222622_TRUE_60HTE_020CC"/>
    <s v="S2A_MSIL1C_GM_20220610T223758_59GNP_59.8CC"/>
  </r>
  <r>
    <x v="0"/>
    <x v="0"/>
    <s v="-42.46, 171.20 | Zoom:12"/>
    <b v="1"/>
    <s v="New Zealand"/>
    <x v="1"/>
    <s v="GM"/>
    <d v="2022-06-07T00:00:00"/>
    <s v="59GMN"/>
    <s v="22:28:19 UTC"/>
    <n v="99.5"/>
    <s v="2500X1253px"/>
    <s v="PNG"/>
    <s v="32m"/>
    <x v="2"/>
    <n v="93.125"/>
    <n v="100"/>
    <x v="2"/>
    <s v="44719S2A_MSIL1CCDM-MLB-GANGM4471904 Overcast (100%)"/>
    <n v="1"/>
    <s v="20220607T222819"/>
    <n v="2022"/>
    <s v="06"/>
    <s v="07"/>
    <s v="22"/>
    <s v="28"/>
    <s v="19"/>
    <x v="1"/>
    <s v="2A_MSIL1C_S2_CD_CLS_AC_20230627T222622_TRUE_60HTE_020CC"/>
    <s v="S2A_MSIL1C_GM_20220607T222819_59GMN_99.5CC"/>
  </r>
  <r>
    <x v="0"/>
    <x v="0"/>
    <s v="-42.46, 171.20 | Zoom:12"/>
    <b v="1"/>
    <s v="New Zealand"/>
    <x v="1"/>
    <s v="GM"/>
    <d v="2022-06-07T00:00:00"/>
    <s v="59GNN"/>
    <s v="22:28:15 UTC"/>
    <n v="76.5"/>
    <s v="2500X1253px"/>
    <s v="PNG"/>
    <s v="32m"/>
    <x v="2"/>
    <n v="93.125"/>
    <n v="100"/>
    <x v="2"/>
    <s v="44719S2A_MSIL1CCDM-MLB-GANGM4471904 Overcast (100%)"/>
    <n v="0"/>
    <s v="20220607T222815"/>
    <n v="2022"/>
    <s v="06"/>
    <s v="07"/>
    <s v="22"/>
    <s v="28"/>
    <s v="15"/>
    <x v="1"/>
    <s v="2A_MSIL1C_S2_CD_CLS_AC_20230627T222622_TRUE_60HTE_020CC"/>
    <s v="S2A_MSIL1C_GM_20220607T222815_59GNN_76.5CC"/>
  </r>
  <r>
    <x v="0"/>
    <x v="0"/>
    <s v="-42.46, 171.20 | Zoom:12"/>
    <b v="1"/>
    <s v="New Zealand"/>
    <x v="1"/>
    <s v="GM"/>
    <d v="2022-06-07T00:00:00"/>
    <s v="59GMP"/>
    <s v="22:28:06 UTC"/>
    <n v="100"/>
    <s v="2500X1253px"/>
    <s v="PNG"/>
    <s v="32m"/>
    <x v="2"/>
    <n v="93.125"/>
    <n v="100"/>
    <x v="2"/>
    <s v="44719S2A_MSIL1CCDM-MLB-GANGM4471904 Overcast (100%)"/>
    <n v="0"/>
    <s v="20220607T222806"/>
    <n v="2022"/>
    <s v="06"/>
    <s v="07"/>
    <s v="22"/>
    <s v="28"/>
    <s v="06"/>
    <x v="1"/>
    <s v="2A_MSIL1C_S2_CD_CLS_AC_20230627T222622_TRUE_60HTE_020CC"/>
    <s v="S2A_MSIL1C_GM_20220607T222806_59GMP_100CC"/>
  </r>
  <r>
    <x v="0"/>
    <x v="0"/>
    <s v="-42.46, 171.20 | Zoom:12"/>
    <b v="1"/>
    <s v="New Zealand"/>
    <x v="1"/>
    <s v="GM"/>
    <d v="2022-06-07T00:00:00"/>
    <s v="59GNP"/>
    <s v="22:28:01 UTC"/>
    <n v="96.5"/>
    <s v="2500X1253px"/>
    <s v="PNG"/>
    <s v="32m"/>
    <x v="2"/>
    <n v="93.125"/>
    <n v="100"/>
    <x v="2"/>
    <s v="44719S2A_MSIL1CCDM-MLB-GANGM4471904 Overcast (100%)"/>
    <n v="0"/>
    <s v="20220607T222801"/>
    <n v="2022"/>
    <s v="06"/>
    <s v="07"/>
    <s v="22"/>
    <s v="28"/>
    <s v="01"/>
    <x v="1"/>
    <s v="2A_MSIL1C_S2_CD_CLS_AC_20230627T222622_TRUE_60HTE_020CC"/>
    <s v="S2A_MSIL1C_GM_20220607T222801_59GNP_96.5CC"/>
  </r>
  <r>
    <x v="0"/>
    <x v="0"/>
    <s v="-42.46, 171.20 | Zoom:12"/>
    <b v="1"/>
    <s v="New Zealand"/>
    <x v="1"/>
    <s v="GM"/>
    <d v="2022-06-05T00:00:00"/>
    <s v="59GMN"/>
    <s v="22:38:08 UTC"/>
    <n v="17.3"/>
    <s v="2500X1253px"/>
    <s v="PNG"/>
    <s v="32m"/>
    <x v="2"/>
    <n v="18.074999999999999"/>
    <n v="20"/>
    <x v="0"/>
    <s v="44717S2A_MSIL1CCDM-MLB-GANGM4471702 Sunny (10%-30%)"/>
    <n v="1"/>
    <s v="20220605T223808"/>
    <n v="2022"/>
    <s v="06"/>
    <s v="05"/>
    <s v="22"/>
    <s v="38"/>
    <s v="08"/>
    <x v="1"/>
    <s v="2A_MSIL1C_S2_CD_CLS_AC_20230627T222622_TRUE_60HTE_020CC"/>
    <s v="S2A_MSIL1C_GM_20220605T223808_59GMN_17.3CC"/>
  </r>
  <r>
    <x v="0"/>
    <x v="0"/>
    <s v="-42.46, 171.20 | Zoom:12"/>
    <b v="1"/>
    <s v="New Zealand"/>
    <x v="1"/>
    <s v="GM"/>
    <d v="2022-06-05T00:00:00"/>
    <s v="59GNN"/>
    <s v="22:38:04 UTC"/>
    <n v="40.700000000000003"/>
    <s v="2500X1253px"/>
    <s v="PNG"/>
    <s v="32m"/>
    <x v="2"/>
    <n v="18.074999999999999"/>
    <n v="20"/>
    <x v="0"/>
    <s v="44717S2A_MSIL1CCDM-MLB-GANGM4471702 Sunny (10%-30%)"/>
    <n v="0"/>
    <s v="20220605T223804"/>
    <n v="2022"/>
    <s v="06"/>
    <s v="05"/>
    <s v="22"/>
    <s v="38"/>
    <s v="04"/>
    <x v="1"/>
    <s v="2A_MSIL1C_S2_CD_CLS_AC_20230627T222622_TRUE_60HTE_020CC"/>
    <s v="S2A_MSIL1C_GM_20220605T223804_59GNN_40.7CC"/>
  </r>
  <r>
    <x v="0"/>
    <x v="0"/>
    <s v="-42.46, 171.20 | Zoom:12"/>
    <b v="1"/>
    <s v="New Zealand"/>
    <x v="1"/>
    <s v="GM"/>
    <d v="2022-06-05T00:00:00"/>
    <s v="59GMP"/>
    <s v="22:37:53 UTC"/>
    <n v="1.3"/>
    <s v="2500X1253px"/>
    <s v="PNG"/>
    <s v="32m"/>
    <x v="2"/>
    <n v="18.074999999999999"/>
    <n v="20"/>
    <x v="0"/>
    <s v="44717S2A_MSIL1CCDM-MLB-GANGM4471702 Sunny (10%-30%)"/>
    <n v="0"/>
    <s v="20220605T223753"/>
    <n v="2022"/>
    <s v="06"/>
    <s v="05"/>
    <s v="22"/>
    <s v="37"/>
    <s v="53"/>
    <x v="1"/>
    <s v="2A_MSIL1C_S2_CD_CLS_AC_20230627T222622_TRUE_60HTE_020CC"/>
    <s v="S2A_MSIL1C_GM_20220605T223753_59GMP_1.3CC"/>
  </r>
  <r>
    <x v="0"/>
    <x v="0"/>
    <s v="-42.46, 171.20 | Zoom:12"/>
    <b v="1"/>
    <s v="New Zealand"/>
    <x v="1"/>
    <s v="GM"/>
    <d v="2022-06-05T00:00:00"/>
    <s v="59GNP"/>
    <s v="22:37:49 UTC"/>
    <n v="13"/>
    <s v="2500X1253px"/>
    <s v="PNG"/>
    <s v="32m"/>
    <x v="2"/>
    <n v="18.074999999999999"/>
    <n v="20"/>
    <x v="0"/>
    <s v="44717S2A_MSIL1CCDM-MLB-GANGM4471702 Sunny (10%-30%)"/>
    <n v="0"/>
    <s v="20220605T223749"/>
    <n v="2022"/>
    <s v="06"/>
    <s v="05"/>
    <s v="22"/>
    <s v="37"/>
    <s v="49"/>
    <x v="1"/>
    <s v="2A_MSIL1C_S2_CD_CLS_AC_20230627T222622_TRUE_60HTE_020CC"/>
    <s v="S2A_MSIL1C_GM_20220605T223749_59GNP_13CC"/>
  </r>
  <r>
    <x v="0"/>
    <x v="0"/>
    <s v="-42.46, 171.20 | Zoom:12"/>
    <b v="1"/>
    <s v="New Zealand"/>
    <x v="1"/>
    <s v="GM"/>
    <d v="2022-06-02T00:00:00"/>
    <s v="59GMN"/>
    <s v="22:28:10 UTC"/>
    <n v="55.6"/>
    <s v="2500X1253px"/>
    <s v="PNG"/>
    <s v="32m"/>
    <x v="2"/>
    <n v="55.6"/>
    <n v="60"/>
    <x v="1"/>
    <s v="44714S2A_MSIL1CCDM-MLB-GANGM4471403 Cloudy (40%-90%)"/>
    <n v="1"/>
    <s v="20220602T222810"/>
    <n v="2022"/>
    <s v="06"/>
    <s v="02"/>
    <s v="22"/>
    <s v="28"/>
    <s v="10"/>
    <x v="1"/>
    <s v="2A_MSIL1C_S2_CD_CLS_AC_20230627T222622_TRUE_60HTE_020CC"/>
    <s v="S2A_MSIL1C_GM_20220602T222810_59GMN_55.6CC"/>
  </r>
  <r>
    <x v="0"/>
    <x v="0"/>
    <s v="-42.46, 171.20 | Zoom:12"/>
    <b v="1"/>
    <s v="New Zealand"/>
    <x v="1"/>
    <s v="GM"/>
    <d v="2022-05-31T00:00:00"/>
    <s v="59GMN"/>
    <s v="22:38:15 UTC"/>
    <n v="96.8"/>
    <s v="2500X1253px"/>
    <s v="PNG"/>
    <s v="32m"/>
    <x v="2"/>
    <n v="90.125"/>
    <n v="100"/>
    <x v="2"/>
    <s v="44712S2A_MSIL1CCDM-MLB-GANGM4471204 Overcast (100%)"/>
    <n v="1"/>
    <s v="20220531T223815"/>
    <n v="2022"/>
    <s v="05"/>
    <n v="31"/>
    <s v="22"/>
    <s v="38"/>
    <s v="15"/>
    <x v="1"/>
    <s v="2A_MSIL1C_S2_CD_CLS_AC_20230627T222622_TRUE_60HTE_020CC"/>
    <s v="S2A_MSIL1C_GM_20220531T223815_59GMN_96.8CC"/>
  </r>
  <r>
    <x v="0"/>
    <x v="0"/>
    <s v="-42.46, 171.20 | Zoom:12"/>
    <b v="1"/>
    <s v="New Zealand"/>
    <x v="1"/>
    <s v="GM"/>
    <d v="2022-05-31T00:00:00"/>
    <s v="59GNN"/>
    <s v="22:38:11 UTC"/>
    <n v="92.8"/>
    <s v="2500X1253px"/>
    <s v="PNG"/>
    <s v="32m"/>
    <x v="2"/>
    <n v="90.125"/>
    <n v="100"/>
    <x v="2"/>
    <s v="44712S2A_MSIL1CCDM-MLB-GANGM4471204 Overcast (100%)"/>
    <n v="0"/>
    <s v="20220531T223811"/>
    <n v="2022"/>
    <s v="05"/>
    <n v="31"/>
    <s v="22"/>
    <s v="38"/>
    <s v="11"/>
    <x v="1"/>
    <s v="2A_MSIL1C_S2_CD_CLS_AC_20230627T222622_TRUE_60HTE_020CC"/>
    <s v="S2A_MSIL1C_GM_20220531T223811_59GNN_92.8CC"/>
  </r>
  <r>
    <x v="0"/>
    <x v="0"/>
    <s v="-42.46, 171.20 | Zoom:12"/>
    <b v="1"/>
    <s v="New Zealand"/>
    <x v="1"/>
    <s v="GM"/>
    <d v="2022-05-31T00:00:00"/>
    <s v="59GMP"/>
    <s v="22:38:00 UTC"/>
    <n v="86"/>
    <s v="2500X1253px"/>
    <s v="PNG"/>
    <s v="32m"/>
    <x v="2"/>
    <n v="90.125"/>
    <n v="100"/>
    <x v="2"/>
    <s v="44712S2A_MSIL1CCDM-MLB-GANGM4471204 Overcast (100%)"/>
    <n v="0"/>
    <s v="20220531T223800"/>
    <n v="2022"/>
    <s v="05"/>
    <n v="31"/>
    <s v="22"/>
    <s v="38"/>
    <s v="00"/>
    <x v="1"/>
    <s v="2A_MSIL1C_S2_CD_CLS_AC_20230627T222622_TRUE_60HTE_020CC"/>
    <s v="S2A_MSIL1C_GM_20220531T223800_59GMP_86CC"/>
  </r>
  <r>
    <x v="0"/>
    <x v="0"/>
    <s v="-42.46, 171.20 | Zoom:12"/>
    <b v="1"/>
    <s v="New Zealand"/>
    <x v="1"/>
    <s v="GM"/>
    <d v="2022-05-31T00:00:00"/>
    <s v="59GNP"/>
    <s v="22:37:56 UTC"/>
    <n v="84.9"/>
    <s v="2500X1253px"/>
    <s v="PNG"/>
    <s v="32m"/>
    <x v="2"/>
    <n v="90.125"/>
    <n v="100"/>
    <x v="2"/>
    <s v="44712S2A_MSIL1CCDM-MLB-GANGM4471204 Overcast (100%)"/>
    <n v="0"/>
    <s v="20220531T223756"/>
    <n v="2022"/>
    <s v="05"/>
    <n v="31"/>
    <s v="22"/>
    <s v="37"/>
    <s v="56"/>
    <x v="1"/>
    <s v="2A_MSIL1C_S2_CD_CLS_AC_20230627T222622_TRUE_60HTE_020CC"/>
    <s v="S2A_MSIL1C_GM_20220531T223756_59GNP_84.9CC"/>
  </r>
  <r>
    <x v="0"/>
    <x v="0"/>
    <s v="-42.46, 171.20 | Zoom:12"/>
    <b v="1"/>
    <s v="New Zealand"/>
    <x v="1"/>
    <s v="GM"/>
    <d v="2022-05-28T00:00:00"/>
    <s v="59GMN"/>
    <s v="22:28:18 UTC"/>
    <n v="35.700000000000003"/>
    <s v="2500X1253px"/>
    <s v="PNG"/>
    <s v="32m"/>
    <x v="2"/>
    <n v="26.474999999999998"/>
    <n v="30"/>
    <x v="0"/>
    <s v="44709S2A_MSIL1CCDM-MLB-GANGM4470902 Sunny (10%-30%)"/>
    <n v="1"/>
    <s v="20220528T222818"/>
    <n v="2022"/>
    <s v="05"/>
    <n v="28"/>
    <s v="22"/>
    <s v="28"/>
    <s v="18"/>
    <x v="1"/>
    <s v="2A_MSIL1C_S2_CD_CLS_AC_20230627T222622_TRUE_60HTE_020CC"/>
    <s v="S2A_MSIL1C_GM_20220528T222818_59GMN_35.7CC"/>
  </r>
  <r>
    <x v="0"/>
    <x v="0"/>
    <s v="-42.46, 171.20 | Zoom:12"/>
    <b v="1"/>
    <s v="New Zealand"/>
    <x v="1"/>
    <s v="GM"/>
    <d v="2022-05-28T00:00:00"/>
    <s v="59GNN"/>
    <s v="22:28:14 UTC"/>
    <n v="4.9000000000000004"/>
    <s v="2500X1253px"/>
    <s v="PNG"/>
    <s v="32m"/>
    <x v="2"/>
    <n v="26.474999999999998"/>
    <n v="30"/>
    <x v="0"/>
    <s v="44709S2A_MSIL1CCDM-MLB-GANGM4470902 Sunny (10%-30%)"/>
    <n v="0"/>
    <s v="20220528T222814"/>
    <n v="2022"/>
    <s v="05"/>
    <n v="28"/>
    <s v="22"/>
    <s v="28"/>
    <s v="14"/>
    <x v="1"/>
    <s v="2A_MSIL1C_S2_CD_CLS_AC_20230627T222622_TRUE_60HTE_020CC"/>
    <s v="S2A_MSIL1C_GM_20220528T222814_59GNN_4.9CC"/>
  </r>
  <r>
    <x v="0"/>
    <x v="0"/>
    <s v="-42.46, 171.20 | Zoom:12"/>
    <b v="1"/>
    <s v="New Zealand"/>
    <x v="1"/>
    <s v="GM"/>
    <d v="2022-05-28T00:00:00"/>
    <s v="59GMP"/>
    <s v="22:28:06 UTC"/>
    <n v="41.5"/>
    <s v="2500X1253px"/>
    <s v="PNG"/>
    <s v="32m"/>
    <x v="2"/>
    <n v="26.474999999999998"/>
    <n v="30"/>
    <x v="0"/>
    <s v="44709S2A_MSIL1CCDM-MLB-GANGM4470902 Sunny (10%-30%)"/>
    <n v="0"/>
    <s v="20220528T222806"/>
    <n v="2022"/>
    <s v="05"/>
    <n v="28"/>
    <s v="22"/>
    <s v="28"/>
    <s v="06"/>
    <x v="1"/>
    <s v="2A_MSIL1C_S2_CD_CLS_AC_20230627T222622_TRUE_60HTE_020CC"/>
    <s v="S2A_MSIL1C_GM_20220528T222806_59GMP_41.5CC"/>
  </r>
  <r>
    <x v="0"/>
    <x v="0"/>
    <s v="-42.46, 171.20 | Zoom:12"/>
    <b v="1"/>
    <s v="New Zealand"/>
    <x v="1"/>
    <s v="GM"/>
    <d v="2022-05-28T00:00:00"/>
    <s v="59GNP"/>
    <s v="22:28:00 UTC"/>
    <n v="23.8"/>
    <s v="2500X1253px"/>
    <s v="PNG"/>
    <s v="32m"/>
    <x v="2"/>
    <n v="26.474999999999998"/>
    <n v="30"/>
    <x v="0"/>
    <s v="44709S2A_MSIL1CCDM-MLB-GANGM4470902 Sunny (10%-30%)"/>
    <n v="0"/>
    <s v="20220528T222800"/>
    <n v="2022"/>
    <s v="05"/>
    <n v="28"/>
    <s v="22"/>
    <s v="28"/>
    <s v="00"/>
    <x v="1"/>
    <s v="2A_MSIL1C_S2_CD_CLS_AC_20230627T222622_TRUE_60HTE_020CC"/>
    <s v="S2A_MSIL1C_GM_20220528T222800_59GNP_23.8CC"/>
  </r>
  <r>
    <x v="0"/>
    <x v="0"/>
    <s v="-42.46, 171.20 | Zoom:12"/>
    <b v="1"/>
    <s v="New Zealand"/>
    <x v="1"/>
    <s v="GM"/>
    <d v="2022-05-26T00:00:00"/>
    <s v="59GMN"/>
    <s v="22:38:07 UTC"/>
    <n v="1"/>
    <s v="2500X1253px"/>
    <s v="PNG"/>
    <s v="32m"/>
    <x v="2"/>
    <n v="5.1000000000000005"/>
    <n v="10"/>
    <x v="0"/>
    <s v="44707S2A_MSIL1CCDM-MLB-GANGM4470702 Sunny (10%-30%)"/>
    <n v="1"/>
    <s v="20220526T223807"/>
    <n v="2022"/>
    <s v="05"/>
    <n v="26"/>
    <s v="22"/>
    <s v="38"/>
    <s v="07"/>
    <x v="1"/>
    <s v="2A_MSIL1C_S2_CD_CLS_AC_20230627T222622_TRUE_60HTE_020CC"/>
    <s v="S2A_MSIL1C_GM_20220526T223807_59GMN_1CC"/>
  </r>
  <r>
    <x v="0"/>
    <x v="0"/>
    <s v="-42.46, 171.20 | Zoom:12"/>
    <b v="1"/>
    <s v="New Zealand"/>
    <x v="1"/>
    <s v="GM"/>
    <d v="2022-05-26T00:00:00"/>
    <s v="59GNN"/>
    <s v="22:38:03 UTC"/>
    <n v="0"/>
    <s v="2500X1253px"/>
    <s v="PNG"/>
    <s v="32m"/>
    <x v="2"/>
    <n v="5.1000000000000005"/>
    <n v="10"/>
    <x v="0"/>
    <s v="44707S2A_MSIL1CCDM-MLB-GANGM4470702 Sunny (10%-30%)"/>
    <n v="0"/>
    <s v="20220526T223803"/>
    <n v="2022"/>
    <s v="05"/>
    <n v="26"/>
    <s v="22"/>
    <s v="38"/>
    <s v="03"/>
    <x v="1"/>
    <s v="2A_MSIL1C_S2_CD_CLS_AC_20230627T222622_TRUE_60HTE_020CC"/>
    <s v="S2A_MSIL1C_GM_20220526T223803_59GNN_0CC"/>
  </r>
  <r>
    <x v="0"/>
    <x v="0"/>
    <s v="-42.46, 171.20 | Zoom:12"/>
    <b v="1"/>
    <s v="New Zealand"/>
    <x v="1"/>
    <s v="GM"/>
    <d v="2022-05-26T00:00:00"/>
    <s v="59GMP"/>
    <s v="22:37:53 UTC"/>
    <n v="15.8"/>
    <s v="2500X1253px"/>
    <s v="PNG"/>
    <s v="32m"/>
    <x v="2"/>
    <n v="5.1000000000000005"/>
    <n v="10"/>
    <x v="0"/>
    <s v="44707S2A_MSIL1CCDM-MLB-GANGM4470702 Sunny (10%-30%)"/>
    <n v="0"/>
    <s v="20220526T223753"/>
    <n v="2022"/>
    <s v="05"/>
    <n v="26"/>
    <s v="22"/>
    <s v="37"/>
    <s v="53"/>
    <x v="1"/>
    <s v="2A_MSIL1C_S2_CD_CLS_AC_20230627T222622_TRUE_60HTE_020CC"/>
    <s v="S2A_MSIL1C_GM_20220526T223753_59GMP_15.8CC"/>
  </r>
  <r>
    <x v="0"/>
    <x v="0"/>
    <s v="-42.46, 171.20 | Zoom:12"/>
    <b v="1"/>
    <s v="New Zealand"/>
    <x v="1"/>
    <s v="GM"/>
    <d v="2022-05-26T00:00:00"/>
    <s v="59GNP"/>
    <s v="22:37:49 UTC"/>
    <n v="3.6"/>
    <s v="2500X1253px"/>
    <s v="PNG"/>
    <s v="32m"/>
    <x v="2"/>
    <n v="5.1000000000000005"/>
    <n v="10"/>
    <x v="0"/>
    <s v="44707S2A_MSIL1CCDM-MLB-GANGM4470702 Sunny (10%-30%)"/>
    <n v="0"/>
    <s v="20220526T223749"/>
    <n v="2022"/>
    <s v="05"/>
    <n v="26"/>
    <s v="22"/>
    <s v="37"/>
    <s v="49"/>
    <x v="1"/>
    <s v="2A_MSIL1C_S2_CD_CLS_AC_20230627T222622_TRUE_60HTE_020CC"/>
    <s v="S2A_MSIL1C_GM_20220526T223749_59GNP_3.6CC"/>
  </r>
  <r>
    <x v="0"/>
    <x v="0"/>
    <s v="-42.46, 171.20 | Zoom:12"/>
    <b v="1"/>
    <s v="New Zealand"/>
    <x v="1"/>
    <s v="GM"/>
    <d v="2022-05-23T00:00:00"/>
    <s v="59GMN"/>
    <s v="22:28:11 UTC"/>
    <n v="4.8"/>
    <s v="2500X1253px"/>
    <s v="PNG"/>
    <s v="32m"/>
    <x v="2"/>
    <n v="20.099999999999998"/>
    <n v="30"/>
    <x v="0"/>
    <s v="44704S2A_MSIL1CCDM-MLB-GANGM4470402 Sunny (10%-30%)"/>
    <n v="1"/>
    <s v="20220523T222811"/>
    <n v="2022"/>
    <s v="05"/>
    <n v="23"/>
    <s v="22"/>
    <s v="28"/>
    <s v="11"/>
    <x v="1"/>
    <s v="2A_MSIL1C_S2_CD_CLS_AC_20230627T222622_TRUE_60HTE_020CC"/>
    <s v="S2A_MSIL1C_GM_20220523T222811_59GMN_4.8CC"/>
  </r>
  <r>
    <x v="0"/>
    <x v="0"/>
    <s v="-42.46, 171.20 | Zoom:12"/>
    <b v="1"/>
    <s v="New Zealand"/>
    <x v="1"/>
    <s v="GM"/>
    <d v="2022-05-23T00:00:00"/>
    <s v="59GNN"/>
    <s v="22:28:07 UTC"/>
    <n v="9.9"/>
    <s v="2500X1253px"/>
    <s v="PNG"/>
    <s v="32m"/>
    <x v="2"/>
    <n v="20.099999999999998"/>
    <n v="30"/>
    <x v="0"/>
    <s v="44704S2A_MSIL1CCDM-MLB-GANGM4470402 Sunny (10%-30%)"/>
    <n v="0"/>
    <s v="20220523T222807"/>
    <n v="2022"/>
    <s v="05"/>
    <n v="23"/>
    <s v="22"/>
    <s v="28"/>
    <s v="07"/>
    <x v="1"/>
    <s v="2A_MSIL1C_S2_CD_CLS_AC_20230627T222622_TRUE_60HTE_020CC"/>
    <s v="S2A_MSIL1C_GM_20220523T222807_59GNN_9.9CC"/>
  </r>
  <r>
    <x v="0"/>
    <x v="0"/>
    <s v="-42.46, 171.20 | Zoom:12"/>
    <b v="1"/>
    <s v="New Zealand"/>
    <x v="1"/>
    <s v="GM"/>
    <d v="2022-05-23T00:00:00"/>
    <s v="59GMP"/>
    <s v="22:27:58 UTC"/>
    <n v="32.4"/>
    <s v="2500X1253px"/>
    <s v="PNG"/>
    <s v="32m"/>
    <x v="2"/>
    <n v="20.099999999999998"/>
    <n v="30"/>
    <x v="0"/>
    <s v="44704S2A_MSIL1CCDM-MLB-GANGM4470402 Sunny (10%-30%)"/>
    <n v="0"/>
    <s v="20220523T222758"/>
    <n v="2022"/>
    <s v="05"/>
    <n v="23"/>
    <s v="22"/>
    <s v="27"/>
    <s v="58"/>
    <x v="1"/>
    <s v="2A_MSIL1C_S2_CD_CLS_AC_20230627T222622_TRUE_60HTE_020CC"/>
    <s v="S2A_MSIL1C_GM_20220523T222758_59GMP_32.4CC"/>
  </r>
  <r>
    <x v="0"/>
    <x v="0"/>
    <s v="-42.46, 171.20 | Zoom:12"/>
    <b v="1"/>
    <s v="New Zealand"/>
    <x v="1"/>
    <s v="GM"/>
    <d v="2022-05-23T00:00:00"/>
    <s v="59GNP"/>
    <s v="22:27:53 UTC"/>
    <n v="33.299999999999997"/>
    <s v="2500X1253px"/>
    <s v="PNG"/>
    <s v="32m"/>
    <x v="2"/>
    <n v="20.099999999999998"/>
    <n v="30"/>
    <x v="0"/>
    <s v="44704S2A_MSIL1CCDM-MLB-GANGM4470402 Sunny (10%-30%)"/>
    <n v="0"/>
    <s v="20220523T222753"/>
    <n v="2022"/>
    <s v="05"/>
    <n v="23"/>
    <s v="22"/>
    <s v="27"/>
    <s v="53"/>
    <x v="1"/>
    <s v="2A_MSIL1C_S2_CD_CLS_AC_20230627T222622_TRUE_60HTE_020CC"/>
    <s v="S2A_MSIL1C_GM_20220523T222753_59GNP_33.3CC"/>
  </r>
  <r>
    <x v="0"/>
    <x v="0"/>
    <s v="-42.46, 171.20 | Zoom:12"/>
    <b v="1"/>
    <s v="New Zealand"/>
    <x v="1"/>
    <s v="GM"/>
    <d v="2022-05-21T00:00:00"/>
    <s v="59GMN"/>
    <s v="22:38:14 UTC"/>
    <n v="38.799999999999997"/>
    <s v="2500X1253px"/>
    <s v="PNG"/>
    <s v="32m"/>
    <x v="2"/>
    <n v="60.15"/>
    <n v="70"/>
    <x v="1"/>
    <s v="44702S2A_MSIL1CCDM-MLB-GANGM4470203 Cloudy (40%-90%)"/>
    <n v="1"/>
    <s v="20220521T223814"/>
    <n v="2022"/>
    <s v="05"/>
    <n v="21"/>
    <s v="22"/>
    <s v="38"/>
    <s v="14"/>
    <x v="1"/>
    <s v="2A_MSIL1C_S2_CD_CLS_AC_20230627T222622_TRUE_60HTE_020CC"/>
    <s v="S2A_MSIL1C_GM_20220521T223814_59GMN_38.8CC"/>
  </r>
  <r>
    <x v="0"/>
    <x v="0"/>
    <s v="-42.46, 171.20 | Zoom:12"/>
    <b v="1"/>
    <s v="New Zealand"/>
    <x v="1"/>
    <s v="GM"/>
    <d v="2022-05-21T00:00:00"/>
    <s v="59GNN"/>
    <s v="22:38:10 UTC"/>
    <n v="60.8"/>
    <s v="2500X1253px"/>
    <s v="PNG"/>
    <s v="32m"/>
    <x v="2"/>
    <n v="60.15"/>
    <n v="70"/>
    <x v="1"/>
    <s v="44702S2A_MSIL1CCDM-MLB-GANGM4470203 Cloudy (40%-90%)"/>
    <n v="0"/>
    <s v="20220521T223810"/>
    <n v="2022"/>
    <s v="05"/>
    <n v="21"/>
    <s v="22"/>
    <s v="38"/>
    <s v="10"/>
    <x v="1"/>
    <s v="2A_MSIL1C_S2_CD_CLS_AC_20230627T222622_TRUE_60HTE_020CC"/>
    <s v="S2A_MSIL1C_GM_20220521T223810_59GNN_60.8CC"/>
  </r>
  <r>
    <x v="0"/>
    <x v="0"/>
    <s v="-42.46, 171.20 | Zoom:12"/>
    <b v="1"/>
    <s v="New Zealand"/>
    <x v="1"/>
    <s v="GM"/>
    <d v="2022-05-21T00:00:00"/>
    <s v="59GMP"/>
    <s v="22:37:59 UTC"/>
    <n v="60.1"/>
    <s v="2500X1253px"/>
    <s v="PNG"/>
    <s v="32m"/>
    <x v="2"/>
    <n v="60.15"/>
    <n v="70"/>
    <x v="1"/>
    <s v="44702S2A_MSIL1CCDM-MLB-GANGM4470203 Cloudy (40%-90%)"/>
    <n v="0"/>
    <s v="20220521T223759"/>
    <n v="2022"/>
    <s v="05"/>
    <n v="21"/>
    <s v="22"/>
    <s v="37"/>
    <s v="59"/>
    <x v="1"/>
    <s v="2A_MSIL1C_S2_CD_CLS_AC_20230627T222622_TRUE_60HTE_020CC"/>
    <s v="S2A_MSIL1C_GM_20220521T223759_59GMP_60.1CC"/>
  </r>
  <r>
    <x v="0"/>
    <x v="0"/>
    <s v="-42.46, 171.20 | Zoom:12"/>
    <b v="1"/>
    <s v="New Zealand"/>
    <x v="1"/>
    <s v="GM"/>
    <d v="2022-05-21T00:00:00"/>
    <s v="59GNP"/>
    <s v="22:37:55 UTC"/>
    <n v="80.900000000000006"/>
    <s v="2500X1253px"/>
    <s v="PNG"/>
    <s v="32m"/>
    <x v="2"/>
    <n v="60.15"/>
    <n v="70"/>
    <x v="1"/>
    <s v="44702S2A_MSIL1CCDM-MLB-GANGM4470203 Cloudy (40%-90%)"/>
    <n v="0"/>
    <s v="20220521T223755"/>
    <n v="2022"/>
    <s v="05"/>
    <n v="21"/>
    <s v="22"/>
    <s v="37"/>
    <s v="55"/>
    <x v="1"/>
    <s v="2A_MSIL1C_S2_CD_CLS_AC_20230627T222622_TRUE_60HTE_020CC"/>
    <s v="S2A_MSIL1C_GM_20220521T223755_59GNP_80.9CC"/>
  </r>
  <r>
    <x v="0"/>
    <x v="0"/>
    <s v="-42.46, 171.20 | Zoom:12"/>
    <b v="1"/>
    <s v="New Zealand"/>
    <x v="1"/>
    <s v="GM"/>
    <d v="2022-05-18T00:00:00"/>
    <s v="59GMN"/>
    <s v="22:28:16 UTC"/>
    <n v="87.2"/>
    <s v="2500X1253px"/>
    <s v="PNG"/>
    <s v="32m"/>
    <x v="2"/>
    <n v="86.675000000000011"/>
    <n v="90"/>
    <x v="1"/>
    <s v="44699S2A_MSIL1CCDM-MLB-GANGM4469903 Cloudy (40%-90%)"/>
    <n v="1"/>
    <s v="20220518T222816"/>
    <n v="2022"/>
    <s v="05"/>
    <n v="18"/>
    <s v="22"/>
    <s v="28"/>
    <s v="16"/>
    <x v="1"/>
    <s v="2A_MSIL1C_S2_CD_CLS_AC_20230627T222622_TRUE_60HTE_020CC"/>
    <s v="S2A_MSIL1C_GM_20220518T222816_59GMN_87.2CC"/>
  </r>
  <r>
    <x v="0"/>
    <x v="0"/>
    <s v="-42.46, 171.20 | Zoom:12"/>
    <b v="1"/>
    <s v="New Zealand"/>
    <x v="1"/>
    <s v="GM"/>
    <d v="2022-05-18T00:00:00"/>
    <s v="59GNN"/>
    <s v="22:28:13 UTC"/>
    <n v="91.4"/>
    <s v="2500X1253px"/>
    <s v="PNG"/>
    <s v="32m"/>
    <x v="2"/>
    <n v="86.675000000000011"/>
    <n v="90"/>
    <x v="1"/>
    <s v="44699S2A_MSIL1CCDM-MLB-GANGM4469903 Cloudy (40%-90%)"/>
    <n v="0"/>
    <s v="20220518T222813"/>
    <n v="2022"/>
    <s v="05"/>
    <n v="18"/>
    <s v="22"/>
    <s v="28"/>
    <s v="13"/>
    <x v="1"/>
    <s v="2A_MSIL1C_S2_CD_CLS_AC_20230627T222622_TRUE_60HTE_020CC"/>
    <s v="S2A_MSIL1C_GM_20220518T222813_59GNN_91.4CC"/>
  </r>
  <r>
    <x v="0"/>
    <x v="0"/>
    <s v="-42.46, 171.20 | Zoom:12"/>
    <b v="1"/>
    <s v="New Zealand"/>
    <x v="1"/>
    <s v="GM"/>
    <d v="2022-05-18T00:00:00"/>
    <s v="59GMP"/>
    <s v="22:28:04 UTC"/>
    <n v="84.6"/>
    <s v="2500X1253px"/>
    <s v="PNG"/>
    <s v="32m"/>
    <x v="2"/>
    <n v="86.675000000000011"/>
    <n v="90"/>
    <x v="1"/>
    <s v="44699S2A_MSIL1CCDM-MLB-GANGM4469903 Cloudy (40%-90%)"/>
    <n v="0"/>
    <s v="20220518T222804"/>
    <n v="2022"/>
    <s v="05"/>
    <n v="18"/>
    <s v="22"/>
    <s v="28"/>
    <s v="04"/>
    <x v="1"/>
    <s v="2A_MSIL1C_S2_CD_CLS_AC_20230627T222622_TRUE_60HTE_020CC"/>
    <s v="S2A_MSIL1C_GM_20220518T222804_59GMP_84.6CC"/>
  </r>
  <r>
    <x v="0"/>
    <x v="0"/>
    <s v="-42.46, 171.20 | Zoom:12"/>
    <b v="1"/>
    <s v="New Zealand"/>
    <x v="1"/>
    <s v="GM"/>
    <d v="2022-05-18T00:00:00"/>
    <s v="59GNP"/>
    <s v="22:27:58 UTC"/>
    <n v="83.5"/>
    <s v="2500X1253px"/>
    <s v="PNG"/>
    <s v="32m"/>
    <x v="2"/>
    <n v="86.675000000000011"/>
    <n v="90"/>
    <x v="1"/>
    <s v="44699S2A_MSIL1CCDM-MLB-GANGM4469903 Cloudy (40%-90%)"/>
    <n v="0"/>
    <s v="20220518T222758"/>
    <n v="2022"/>
    <s v="05"/>
    <n v="18"/>
    <s v="22"/>
    <s v="27"/>
    <s v="58"/>
    <x v="1"/>
    <s v="2A_MSIL1C_S2_CD_CLS_AC_20230627T222622_TRUE_60HTE_020CC"/>
    <s v="S2A_MSIL1C_GM_20220518T222758_59GNP_83.5CC"/>
  </r>
  <r>
    <x v="0"/>
    <x v="0"/>
    <s v="-42.46, 171.20 | Zoom:12"/>
    <b v="1"/>
    <s v="New Zealand"/>
    <x v="1"/>
    <s v="GM"/>
    <d v="2022-05-16T00:00:00"/>
    <s v="59GMN"/>
    <s v="22:38:06 UTC"/>
    <n v="95.7"/>
    <s v="2500X1253px"/>
    <s v="PNG"/>
    <s v="32m"/>
    <x v="2"/>
    <n v="97.3"/>
    <n v="100"/>
    <x v="2"/>
    <s v="44697S2A_MSIL1CCDM-MLB-GANGM4469704 Overcast (100%)"/>
    <n v="1"/>
    <s v="20220516T223806"/>
    <n v="2022"/>
    <s v="05"/>
    <n v="16"/>
    <s v="22"/>
    <s v="38"/>
    <s v="06"/>
    <x v="1"/>
    <s v="2A_MSIL1C_S2_CD_CLS_AC_20230627T222622_TRUE_60HTE_020CC"/>
    <s v="S2A_MSIL1C_GM_20220516T223806_59GMN_95.7CC"/>
  </r>
  <r>
    <x v="0"/>
    <x v="0"/>
    <s v="-42.46, 171.20 | Zoom:12"/>
    <b v="1"/>
    <s v="New Zealand"/>
    <x v="1"/>
    <s v="GM"/>
    <d v="2022-05-16T00:00:00"/>
    <s v="59GNN"/>
    <s v="22:38:03 UTC"/>
    <n v="93.5"/>
    <s v="2500X1253px"/>
    <s v="PNG"/>
    <s v="32m"/>
    <x v="2"/>
    <n v="97.3"/>
    <n v="100"/>
    <x v="2"/>
    <s v="44697S2A_MSIL1CCDM-MLB-GANGM4469704 Overcast (100%)"/>
    <n v="0"/>
    <s v="20220516T223803"/>
    <n v="2022"/>
    <s v="05"/>
    <n v="16"/>
    <s v="22"/>
    <s v="38"/>
    <s v="03"/>
    <x v="1"/>
    <s v="2A_MSIL1C_S2_CD_CLS_AC_20230627T222622_TRUE_60HTE_020CC"/>
    <s v="S2A_MSIL1C_GM_20220516T223803_59GNN_93.5CC"/>
  </r>
  <r>
    <x v="0"/>
    <x v="0"/>
    <s v="-42.46, 171.20 | Zoom:12"/>
    <b v="1"/>
    <s v="New Zealand"/>
    <x v="1"/>
    <s v="GM"/>
    <d v="2022-05-16T00:00:00"/>
    <s v="59GMP"/>
    <s v="22:37:52 UTC"/>
    <n v="100"/>
    <s v="2500X1253px"/>
    <s v="PNG"/>
    <s v="32m"/>
    <x v="2"/>
    <n v="97.3"/>
    <n v="100"/>
    <x v="2"/>
    <s v="44697S2A_MSIL1CCDM-MLB-GANGM4469704 Overcast (100%)"/>
    <n v="0"/>
    <s v="20220516T223752"/>
    <n v="2022"/>
    <s v="05"/>
    <n v="16"/>
    <s v="22"/>
    <s v="37"/>
    <s v="52"/>
    <x v="1"/>
    <s v="2A_MSIL1C_S2_CD_CLS_AC_20230627T222622_TRUE_60HTE_020CC"/>
    <s v="S2A_MSIL1C_GM_20220516T223752_59GMP_100CC"/>
  </r>
  <r>
    <x v="0"/>
    <x v="0"/>
    <s v="-42.46, 171.20 | Zoom:12"/>
    <b v="1"/>
    <s v="New Zealand"/>
    <x v="1"/>
    <s v="GM"/>
    <d v="2022-05-16T00:00:00"/>
    <s v="59GNP"/>
    <s v="22:37:48 UTC"/>
    <n v="100"/>
    <s v="2500X1253px"/>
    <s v="PNG"/>
    <s v="32m"/>
    <x v="2"/>
    <n v="97.3"/>
    <n v="100"/>
    <x v="2"/>
    <s v="44697S2A_MSIL1CCDM-MLB-GANGM4469704 Overcast (100%)"/>
    <n v="0"/>
    <s v="20220516T223748"/>
    <n v="2022"/>
    <s v="05"/>
    <n v="16"/>
    <s v="22"/>
    <s v="37"/>
    <s v="48"/>
    <x v="1"/>
    <s v="2A_MSIL1C_S2_CD_CLS_AC_20230627T222622_TRUE_60HTE_020CC"/>
    <s v="S2A_MSIL1C_GM_20220516T223748_59GNP_100CC"/>
  </r>
  <r>
    <x v="0"/>
    <x v="0"/>
    <s v="-42.46, 171.20 | Zoom:12"/>
    <b v="1"/>
    <s v="New Zealand"/>
    <x v="1"/>
    <s v="GM"/>
    <d v="2022-05-13T00:00:00"/>
    <s v="59GMN"/>
    <s v="22:28:09 UTC"/>
    <n v="99.8"/>
    <s v="2500X1253px"/>
    <s v="PNG"/>
    <s v="32m"/>
    <x v="2"/>
    <n v="99.124999999999986"/>
    <n v="100"/>
    <x v="2"/>
    <s v="44694S2A_MSIL1CCDM-MLB-GANGM4469404 Overcast (100%)"/>
    <n v="1"/>
    <s v="20220513T222809"/>
    <n v="2022"/>
    <s v="05"/>
    <n v="13"/>
    <s v="22"/>
    <s v="28"/>
    <s v="09"/>
    <x v="1"/>
    <s v="2A_MSIL1C_S2_CD_CLS_AC_20230627T222622_TRUE_60HTE_020CC"/>
    <s v="S2A_MSIL1C_GM_20220513T222809_59GMN_99.8CC"/>
  </r>
  <r>
    <x v="0"/>
    <x v="0"/>
    <s v="-42.46, 171.20 | Zoom:12"/>
    <b v="1"/>
    <s v="New Zealand"/>
    <x v="1"/>
    <s v="GM"/>
    <d v="2022-05-13T00:00:00"/>
    <s v="59GNN"/>
    <s v="22:28:05 UTC"/>
    <n v="99.9"/>
    <s v="2500X1253px"/>
    <s v="PNG"/>
    <s v="32m"/>
    <x v="2"/>
    <n v="99.124999999999986"/>
    <n v="100"/>
    <x v="2"/>
    <s v="44694S2A_MSIL1CCDM-MLB-GANGM4469404 Overcast (100%)"/>
    <n v="0"/>
    <s v="20220513T222805"/>
    <n v="2022"/>
    <s v="05"/>
    <n v="13"/>
    <s v="22"/>
    <s v="28"/>
    <s v="05"/>
    <x v="1"/>
    <s v="2A_MSIL1C_S2_CD_CLS_AC_20230627T222622_TRUE_60HTE_020CC"/>
    <s v="S2A_MSIL1C_GM_20220513T222805_59GNN_99.9CC"/>
  </r>
  <r>
    <x v="0"/>
    <x v="0"/>
    <s v="-42.46, 171.20 | Zoom:12"/>
    <b v="1"/>
    <s v="New Zealand"/>
    <x v="1"/>
    <s v="GM"/>
    <d v="2022-05-13T00:00:00"/>
    <s v="59GMP"/>
    <s v="22:27:56 UTC"/>
    <n v="98.1"/>
    <s v="2500X1253px"/>
    <s v="PNG"/>
    <s v="32m"/>
    <x v="2"/>
    <n v="99.124999999999986"/>
    <n v="100"/>
    <x v="2"/>
    <s v="44694S2A_MSIL1CCDM-MLB-GANGM4469404 Overcast (100%)"/>
    <n v="0"/>
    <s v="20220513T222756"/>
    <n v="2022"/>
    <s v="05"/>
    <n v="13"/>
    <s v="22"/>
    <s v="27"/>
    <s v="56"/>
    <x v="1"/>
    <s v="2A_MSIL1C_S2_CD_CLS_AC_20230627T222622_TRUE_60HTE_020CC"/>
    <s v="S2A_MSIL1C_GM_20220513T222756_59GMP_98.1CC"/>
  </r>
  <r>
    <x v="0"/>
    <x v="0"/>
    <s v="-42.46, 171.20 | Zoom:12"/>
    <b v="1"/>
    <s v="New Zealand"/>
    <x v="1"/>
    <s v="GM"/>
    <d v="2022-05-13T00:00:00"/>
    <s v="59GNP"/>
    <s v="22:27:51 UTC"/>
    <n v="98.7"/>
    <s v="2500X1253px"/>
    <s v="PNG"/>
    <s v="32m"/>
    <x v="2"/>
    <n v="99.124999999999986"/>
    <n v="100"/>
    <x v="2"/>
    <s v="44694S2A_MSIL1CCDM-MLB-GANGM4469404 Overcast (100%)"/>
    <n v="0"/>
    <s v="20220513T222751"/>
    <n v="2022"/>
    <s v="05"/>
    <n v="13"/>
    <s v="22"/>
    <s v="27"/>
    <s v="51"/>
    <x v="1"/>
    <s v="2A_MSIL1C_S2_CD_CLS_AC_20230627T222622_TRUE_60HTE_020CC"/>
    <s v="S2A_MSIL1C_GM_20220513T222751_59GNP_98.7CC"/>
  </r>
  <r>
    <x v="0"/>
    <x v="0"/>
    <s v="-42.46, 171.20 | Zoom:12"/>
    <b v="1"/>
    <s v="New Zealand"/>
    <x v="1"/>
    <s v="GM"/>
    <d v="2022-05-11T00:00:00"/>
    <s v="59GMN"/>
    <s v="22:38:10 UTC"/>
    <n v="8.1"/>
    <s v="2500X1253px"/>
    <s v="PNG"/>
    <s v="32m"/>
    <x v="2"/>
    <n v="16.3"/>
    <n v="20"/>
    <x v="0"/>
    <s v="44692S2A_MSIL1CCDM-MLB-GANGM4469202 Sunny (10%-30%)"/>
    <n v="1"/>
    <s v="20220511T223810"/>
    <n v="2022"/>
    <s v="05"/>
    <n v="11"/>
    <s v="22"/>
    <s v="38"/>
    <s v="10"/>
    <x v="1"/>
    <s v="2A_MSIL1C_S2_CD_CLS_AC_20230627T222622_TRUE_60HTE_020CC"/>
    <s v="S2A_MSIL1C_GM_20220511T223810_59GMN_8.1CC"/>
  </r>
  <r>
    <x v="0"/>
    <x v="0"/>
    <s v="-42.46, 171.20 | Zoom:12"/>
    <b v="1"/>
    <s v="New Zealand"/>
    <x v="1"/>
    <s v="GM"/>
    <d v="2022-05-11T00:00:00"/>
    <s v="59GNN"/>
    <s v="22:38:07 UTC"/>
    <n v="11.8"/>
    <s v="2500X1253px"/>
    <s v="PNG"/>
    <s v="32m"/>
    <x v="2"/>
    <n v="16.3"/>
    <n v="20"/>
    <x v="0"/>
    <s v="44692S2A_MSIL1CCDM-MLB-GANGM4469202 Sunny (10%-30%)"/>
    <n v="0"/>
    <s v="20220511T223807"/>
    <n v="2022"/>
    <s v="05"/>
    <n v="11"/>
    <s v="22"/>
    <s v="38"/>
    <s v="07"/>
    <x v="1"/>
    <s v="2A_MSIL1C_S2_CD_CLS_AC_20230627T222622_TRUE_60HTE_020CC"/>
    <s v="S2A_MSIL1C_GM_20220511T223807_59GNN_11.8CC"/>
  </r>
  <r>
    <x v="0"/>
    <x v="0"/>
    <s v="-42.46, 171.20 | Zoom:12"/>
    <b v="1"/>
    <s v="New Zealand"/>
    <x v="1"/>
    <s v="GM"/>
    <d v="2022-05-11T00:00:00"/>
    <s v="59GMP"/>
    <s v="22:37:56 UTC"/>
    <n v="11.7"/>
    <s v="2500X1253px"/>
    <s v="PNG"/>
    <s v="32m"/>
    <x v="2"/>
    <n v="16.3"/>
    <n v="20"/>
    <x v="0"/>
    <s v="44692S2A_MSIL1CCDM-MLB-GANGM4469202 Sunny (10%-30%)"/>
    <n v="0"/>
    <s v="20220511T223756"/>
    <n v="2022"/>
    <s v="05"/>
    <n v="11"/>
    <s v="22"/>
    <s v="37"/>
    <s v="56"/>
    <x v="1"/>
    <s v="2A_MSIL1C_S2_CD_CLS_AC_20230627T222622_TRUE_60HTE_020CC"/>
    <s v="S2A_MSIL1C_GM_20220511T223756_59GMP_11.7CC"/>
  </r>
  <r>
    <x v="0"/>
    <x v="0"/>
    <s v="-42.46, 171.20 | Zoom:12"/>
    <b v="1"/>
    <s v="New Zealand"/>
    <x v="1"/>
    <s v="GM"/>
    <d v="2022-05-11T00:00:00"/>
    <s v="59GNP"/>
    <s v="22:37:52 UTC"/>
    <n v="33.6"/>
    <s v="2500X1253px"/>
    <s v="PNG"/>
    <s v="32m"/>
    <x v="2"/>
    <n v="16.3"/>
    <n v="20"/>
    <x v="0"/>
    <s v="44692S2A_MSIL1CCDM-MLB-GANGM4469202 Sunny (10%-30%)"/>
    <n v="0"/>
    <s v="20220511T223752"/>
    <n v="2022"/>
    <s v="05"/>
    <n v="11"/>
    <s v="22"/>
    <s v="37"/>
    <s v="52"/>
    <x v="1"/>
    <s v="2A_MSIL1C_S2_CD_CLS_AC_20230627T222622_TRUE_60HTE_020CC"/>
    <s v="S2A_MSIL1C_GM_20220511T223752_59GNP_33.6CC"/>
  </r>
  <r>
    <x v="0"/>
    <x v="0"/>
    <s v="-42.46, 171.20 | Zoom:12"/>
    <b v="1"/>
    <s v="New Zealand"/>
    <x v="1"/>
    <s v="GM"/>
    <d v="2022-05-08T00:00:00"/>
    <s v="59GMN"/>
    <s v="22:28:15 UTC"/>
    <n v="14.1"/>
    <s v="2500X1253px"/>
    <s v="PNG"/>
    <s v="32m"/>
    <x v="2"/>
    <n v="17.724999999999998"/>
    <n v="20"/>
    <x v="0"/>
    <s v="44689S2A_MSIL1CCDM-MLB-GANGM4468902 Sunny (10%-30%)"/>
    <n v="1"/>
    <s v="20220508T222815"/>
    <n v="2022"/>
    <s v="05"/>
    <s v="08"/>
    <s v="22"/>
    <s v="28"/>
    <s v="15"/>
    <x v="1"/>
    <s v="2A_MSIL1C_S2_CD_CLS_AC_20230627T222622_TRUE_60HTE_020CC"/>
    <s v="S2A_MSIL1C_GM_20220508T222815_59GMN_14.1CC"/>
  </r>
  <r>
    <x v="0"/>
    <x v="0"/>
    <s v="-42.46, 171.20 | Zoom:12"/>
    <b v="1"/>
    <s v="New Zealand"/>
    <x v="1"/>
    <s v="GM"/>
    <d v="2022-05-08T00:00:00"/>
    <s v="59GNN"/>
    <s v="22:28:11 UTC"/>
    <n v="23.2"/>
    <s v="2500X1253px"/>
    <s v="PNG"/>
    <s v="32m"/>
    <x v="2"/>
    <n v="17.724999999999998"/>
    <n v="20"/>
    <x v="0"/>
    <s v="44689S2A_MSIL1CCDM-MLB-GANGM4468902 Sunny (10%-30%)"/>
    <n v="0"/>
    <s v="20220508T222811"/>
    <n v="2022"/>
    <s v="05"/>
    <s v="08"/>
    <s v="22"/>
    <s v="28"/>
    <s v="11"/>
    <x v="1"/>
    <s v="2A_MSIL1C_S2_CD_CLS_AC_20230627T222622_TRUE_60HTE_020CC"/>
    <s v="S2A_MSIL1C_GM_20220508T222811_59GNN_23.2CC"/>
  </r>
  <r>
    <x v="0"/>
    <x v="0"/>
    <s v="-42.46, 171.20 | Zoom:12"/>
    <b v="1"/>
    <s v="New Zealand"/>
    <x v="1"/>
    <s v="GM"/>
    <d v="2022-05-08T00:00:00"/>
    <s v="59GMP"/>
    <s v="22:28:02 UTC"/>
    <n v="6.8"/>
    <s v="2500X1253px"/>
    <s v="PNG"/>
    <s v="32m"/>
    <x v="2"/>
    <n v="17.724999999999998"/>
    <n v="20"/>
    <x v="0"/>
    <s v="44689S2A_MSIL1CCDM-MLB-GANGM4468902 Sunny (10%-30%)"/>
    <n v="0"/>
    <s v="20220508T222802"/>
    <n v="2022"/>
    <s v="05"/>
    <s v="08"/>
    <s v="22"/>
    <s v="28"/>
    <s v="02"/>
    <x v="1"/>
    <s v="2A_MSIL1C_S2_CD_CLS_AC_20230627T222622_TRUE_60HTE_020CC"/>
    <s v="S2A_MSIL1C_GM_20220508T222802_59GMP_6.8CC"/>
  </r>
  <r>
    <x v="0"/>
    <x v="0"/>
    <s v="-42.46, 171.20 | Zoom:12"/>
    <b v="1"/>
    <s v="New Zealand"/>
    <x v="1"/>
    <s v="GM"/>
    <d v="2022-05-08T00:00:00"/>
    <s v="59GNP"/>
    <s v="22:27:57 UTC"/>
    <n v="26.8"/>
    <s v="2500X1253px"/>
    <s v="PNG"/>
    <s v="32m"/>
    <x v="2"/>
    <n v="17.724999999999998"/>
    <n v="20"/>
    <x v="0"/>
    <s v="44689S2A_MSIL1CCDM-MLB-GANGM4468902 Sunny (10%-30%)"/>
    <n v="0"/>
    <s v="20220508T222757"/>
    <n v="2022"/>
    <s v="05"/>
    <s v="08"/>
    <s v="22"/>
    <s v="27"/>
    <s v="57"/>
    <x v="1"/>
    <s v="2A_MSIL1C_S2_CD_CLS_AC_20230627T222622_TRUE_60HTE_020CC"/>
    <s v="S2A_MSIL1C_GM_20220508T222757_59GNP_26.8CC"/>
  </r>
  <r>
    <x v="0"/>
    <x v="0"/>
    <s v="-42.46, 171.20 | Zoom:12"/>
    <b v="1"/>
    <s v="New Zealand"/>
    <x v="1"/>
    <s v="GM"/>
    <d v="2022-05-06T00:00:00"/>
    <s v="59GMN"/>
    <s v="22:38:03 UTC"/>
    <n v="86.5"/>
    <s v="2500X1253px"/>
    <s v="PNG"/>
    <s v="32m"/>
    <x v="2"/>
    <n v="65.25"/>
    <n v="70"/>
    <x v="1"/>
    <s v="44687S2A_MSIL1CCDM-MLB-GANGM4468703 Cloudy (40%-90%)"/>
    <n v="1"/>
    <s v="20220506T223803"/>
    <n v="2022"/>
    <s v="05"/>
    <s v="06"/>
    <s v="22"/>
    <s v="38"/>
    <s v="03"/>
    <x v="1"/>
    <s v="2A_MSIL1C_S2_CD_CLS_AC_20230627T222622_TRUE_60HTE_020CC"/>
    <s v="S2A_MSIL1C_GM_20220506T223803_59GMN_86.5CC"/>
  </r>
  <r>
    <x v="0"/>
    <x v="0"/>
    <s v="-42.46, 171.20 | Zoom:12"/>
    <b v="1"/>
    <s v="New Zealand"/>
    <x v="1"/>
    <s v="GM"/>
    <d v="2022-05-06T00:00:00"/>
    <s v="59GNN"/>
    <s v="22:37:59 UTC"/>
    <n v="89"/>
    <s v="2500X1253px"/>
    <s v="PNG"/>
    <s v="32m"/>
    <x v="2"/>
    <n v="65.25"/>
    <n v="70"/>
    <x v="1"/>
    <s v="44687S2A_MSIL1CCDM-MLB-GANGM4468703 Cloudy (40%-90%)"/>
    <n v="0"/>
    <s v="20220506T223759"/>
    <n v="2022"/>
    <s v="05"/>
    <s v="06"/>
    <s v="22"/>
    <s v="37"/>
    <s v="59"/>
    <x v="1"/>
    <s v="2A_MSIL1C_S2_CD_CLS_AC_20230627T222622_TRUE_60HTE_020CC"/>
    <s v="S2A_MSIL1C_GM_20220506T223759_59GNN_89CC"/>
  </r>
  <r>
    <x v="0"/>
    <x v="0"/>
    <s v="-42.46, 171.20 | Zoom:12"/>
    <b v="1"/>
    <s v="New Zealand"/>
    <x v="1"/>
    <s v="GM"/>
    <d v="2022-05-06T00:00:00"/>
    <s v="59GMP"/>
    <s v="22:37:49 UTC"/>
    <n v="40"/>
    <s v="2500X1253px"/>
    <s v="PNG"/>
    <s v="32m"/>
    <x v="2"/>
    <n v="65.25"/>
    <n v="70"/>
    <x v="1"/>
    <s v="44687S2A_MSIL1CCDM-MLB-GANGM4468703 Cloudy (40%-90%)"/>
    <n v="0"/>
    <s v="20220506T223749"/>
    <n v="2022"/>
    <s v="05"/>
    <s v="06"/>
    <s v="22"/>
    <s v="37"/>
    <s v="49"/>
    <x v="1"/>
    <s v="2A_MSIL1C_S2_CD_CLS_AC_20230627T222622_TRUE_60HTE_020CC"/>
    <s v="S2A_MSIL1C_GM_20220506T223749_59GMP_40CC"/>
  </r>
  <r>
    <x v="0"/>
    <x v="0"/>
    <s v="-42.46, 171.20 | Zoom:12"/>
    <b v="1"/>
    <s v="New Zealand"/>
    <x v="1"/>
    <s v="GM"/>
    <d v="2022-05-06T00:00:00"/>
    <s v="59GNP"/>
    <s v="22:37:45 UTC"/>
    <n v="45.5"/>
    <s v="2500X1253px"/>
    <s v="PNG"/>
    <s v="32m"/>
    <x v="2"/>
    <n v="65.25"/>
    <n v="70"/>
    <x v="1"/>
    <s v="44687S2A_MSIL1CCDM-MLB-GANGM4468703 Cloudy (40%-90%)"/>
    <n v="0"/>
    <s v="20220506T223745"/>
    <n v="2022"/>
    <s v="05"/>
    <s v="06"/>
    <s v="22"/>
    <s v="37"/>
    <s v="45"/>
    <x v="1"/>
    <s v="2A_MSIL1C_S2_CD_CLS_AC_20230627T222622_TRUE_60HTE_020CC"/>
    <s v="S2A_MSIL1C_GM_20220506T223745_59GNP_45.5CC"/>
  </r>
  <r>
    <x v="0"/>
    <x v="0"/>
    <s v="-42.46, 171.20 | Zoom:12"/>
    <b v="1"/>
    <s v="New Zealand"/>
    <x v="1"/>
    <s v="GM"/>
    <d v="2022-05-03T00:00:00"/>
    <s v="59GMN"/>
    <s v="22:38:06 UTC"/>
    <n v="0.9"/>
    <s v="2500X1253px"/>
    <s v="PNG"/>
    <s v="32m"/>
    <x v="2"/>
    <n v="11.25"/>
    <n v="20"/>
    <x v="0"/>
    <s v="44684S2A_MSIL1CCDM-MLB-GANGM4468402 Sunny (10%-30%)"/>
    <n v="1"/>
    <s v="20220503T223806"/>
    <n v="2022"/>
    <s v="05"/>
    <s v="03"/>
    <s v="22"/>
    <s v="38"/>
    <s v="06"/>
    <x v="1"/>
    <s v="2A_MSIL1C_S2_CD_CLS_AC_20230627T222622_TRUE_60HTE_020CC"/>
    <s v="S2A_MSIL1C_GM_20220503T223806_59GMN_0.9CC"/>
  </r>
  <r>
    <x v="0"/>
    <x v="0"/>
    <s v="-42.46, 171.20 | Zoom:12"/>
    <b v="1"/>
    <s v="New Zealand"/>
    <x v="1"/>
    <s v="GM"/>
    <d v="2022-05-03T00:00:00"/>
    <s v="59GNN"/>
    <s v="22:38:03 UTC"/>
    <n v="1.1000000000000001"/>
    <s v="2500X1253px"/>
    <s v="PNG"/>
    <s v="32m"/>
    <x v="2"/>
    <n v="11.25"/>
    <n v="20"/>
    <x v="0"/>
    <s v="44684S2A_MSIL1CCDM-MLB-GANGM4468402 Sunny (10%-30%)"/>
    <n v="0"/>
    <s v="20220503T223803"/>
    <n v="2022"/>
    <s v="05"/>
    <s v="03"/>
    <s v="22"/>
    <s v="38"/>
    <s v="03"/>
    <x v="1"/>
    <s v="2A_MSIL1C_S2_CD_CLS_AC_20230627T222622_TRUE_60HTE_020CC"/>
    <s v="S2A_MSIL1C_GM_20220503T223803_59GNN_1.1CC"/>
  </r>
  <r>
    <x v="0"/>
    <x v="0"/>
    <s v="-42.46, 171.20 | Zoom:12"/>
    <b v="1"/>
    <s v="New Zealand"/>
    <x v="1"/>
    <s v="GM"/>
    <d v="2022-05-03T00:00:00"/>
    <s v="59GMP"/>
    <s v="22:37:53 UTC"/>
    <n v="35.700000000000003"/>
    <s v="2500X1253px"/>
    <s v="PNG"/>
    <s v="32m"/>
    <x v="2"/>
    <n v="11.25"/>
    <n v="20"/>
    <x v="0"/>
    <s v="44684S2A_MSIL1CCDM-MLB-GANGM4468402 Sunny (10%-30%)"/>
    <n v="0"/>
    <s v="20220503T223753"/>
    <n v="2022"/>
    <s v="05"/>
    <s v="03"/>
    <s v="22"/>
    <s v="37"/>
    <s v="53"/>
    <x v="1"/>
    <s v="2A_MSIL1C_S2_CD_CLS_AC_20230627T222622_TRUE_60HTE_020CC"/>
    <s v="S2A_MSIL1C_GM_20220503T223753_59GMP_35.7CC"/>
  </r>
  <r>
    <x v="0"/>
    <x v="0"/>
    <s v="-42.46, 171.20 | Zoom:12"/>
    <b v="1"/>
    <s v="New Zealand"/>
    <x v="1"/>
    <s v="GM"/>
    <d v="2022-05-03T00:00:00"/>
    <s v="59GNP"/>
    <s v="22:37:48 UTC"/>
    <n v="7.3"/>
    <s v="2500X1253px"/>
    <s v="PNG"/>
    <s v="32m"/>
    <x v="2"/>
    <n v="11.25"/>
    <n v="20"/>
    <x v="0"/>
    <s v="44684S2A_MSIL1CCDM-MLB-GANGM4468402 Sunny (10%-30%)"/>
    <n v="0"/>
    <s v="20220503T223748"/>
    <n v="2022"/>
    <s v="05"/>
    <s v="03"/>
    <s v="22"/>
    <s v="37"/>
    <s v="48"/>
    <x v="1"/>
    <s v="2A_MSIL1C_S2_CD_CLS_AC_20230627T222622_TRUE_60HTE_020CC"/>
    <s v="S2A_MSIL1C_GM_20220503T223748_59GNP_7.3CC"/>
  </r>
  <r>
    <x v="0"/>
    <x v="0"/>
    <s v="-42.46, 171.20 | Zoom:12"/>
    <b v="1"/>
    <s v="New Zealand"/>
    <x v="1"/>
    <s v="GM"/>
    <d v="2022-05-01T00:00:00"/>
    <s v="59GMN"/>
    <s v="22:38:12 UTC"/>
    <n v="41"/>
    <s v="2500X1253px"/>
    <s v="PNG"/>
    <s v="32m"/>
    <x v="2"/>
    <n v="50.15"/>
    <n v="60"/>
    <x v="1"/>
    <s v="44682S2A_MSIL1CCDM-MLB-GANGM4468203 Cloudy (40%-90%)"/>
    <n v="1"/>
    <s v="20220501T223812"/>
    <n v="2022"/>
    <s v="05"/>
    <s v="01"/>
    <s v="22"/>
    <s v="38"/>
    <s v="12"/>
    <x v="1"/>
    <s v="2A_MSIL1C_S2_CD_CLS_AC_20230627T222622_TRUE_60HTE_020CC"/>
    <s v="S2A_MSIL1C_GM_20220501T223812_59GMN_41CC"/>
  </r>
  <r>
    <x v="0"/>
    <x v="0"/>
    <s v="-42.46, 171.20 | Zoom:12"/>
    <b v="1"/>
    <s v="New Zealand"/>
    <x v="1"/>
    <s v="GM"/>
    <d v="2022-05-01T00:00:00"/>
    <s v="59GNN"/>
    <s v="22:38:08 UTC"/>
    <n v="70.599999999999994"/>
    <s v="2500X1253px"/>
    <s v="PNG"/>
    <s v="32m"/>
    <x v="2"/>
    <n v="50.15"/>
    <n v="60"/>
    <x v="1"/>
    <s v="44682S2A_MSIL1CCDM-MLB-GANGM4468203 Cloudy (40%-90%)"/>
    <n v="0"/>
    <s v="20220501T223808"/>
    <n v="2022"/>
    <s v="05"/>
    <s v="01"/>
    <s v="22"/>
    <s v="38"/>
    <s v="08"/>
    <x v="1"/>
    <s v="2A_MSIL1C_S2_CD_CLS_AC_20230627T222622_TRUE_60HTE_020CC"/>
    <s v="S2A_MSIL1C_GM_20220501T223808_59GNN_70.6CC"/>
  </r>
  <r>
    <x v="0"/>
    <x v="0"/>
    <s v="-42.46, 171.20 | Zoom:12"/>
    <b v="1"/>
    <s v="New Zealand"/>
    <x v="1"/>
    <s v="GM"/>
    <d v="2022-05-01T00:00:00"/>
    <s v="59GMP"/>
    <s v="22:37:58 UTC"/>
    <n v="29"/>
    <s v="2500X1253px"/>
    <s v="PNG"/>
    <s v="32m"/>
    <x v="2"/>
    <n v="50.15"/>
    <n v="60"/>
    <x v="1"/>
    <s v="44682S2A_MSIL1CCDM-MLB-GANGM4468203 Cloudy (40%-90%)"/>
    <n v="0"/>
    <s v="20220501T223758"/>
    <n v="2022"/>
    <s v="05"/>
    <s v="01"/>
    <s v="22"/>
    <s v="37"/>
    <s v="58"/>
    <x v="1"/>
    <s v="2A_MSIL1C_S2_CD_CLS_AC_20230627T222622_TRUE_60HTE_020CC"/>
    <s v="S2A_MSIL1C_GM_20220501T223758_59GMP_29CC"/>
  </r>
  <r>
    <x v="0"/>
    <x v="0"/>
    <s v="-42.46, 171.20 | Zoom:12"/>
    <b v="1"/>
    <s v="New Zealand"/>
    <x v="1"/>
    <s v="GM"/>
    <d v="2022-05-01T00:00:00"/>
    <s v="59GNP"/>
    <s v="22:37:54 UTC"/>
    <n v="60"/>
    <s v="2500X1253px"/>
    <s v="PNG"/>
    <s v="32m"/>
    <x v="2"/>
    <n v="50.15"/>
    <n v="60"/>
    <x v="1"/>
    <s v="44682S2A_MSIL1CCDM-MLB-GANGM4468203 Cloudy (40%-90%)"/>
    <n v="0"/>
    <s v="20220501T223754"/>
    <n v="2022"/>
    <s v="05"/>
    <s v="01"/>
    <s v="22"/>
    <s v="37"/>
    <s v="54"/>
    <x v="1"/>
    <s v="2A_MSIL1C_S2_CD_CLS_AC_20230627T222622_TRUE_60HTE_020CC"/>
    <s v="S2A_MSIL1C_GM_20220501T223754_59GNP_60CC"/>
  </r>
  <r>
    <x v="0"/>
    <x v="0"/>
    <s v="-42.46, 171.20 | Zoom:12"/>
    <b v="1"/>
    <s v="New Zealand"/>
    <x v="1"/>
    <s v="GM"/>
    <d v="2022-04-28T00:00:00"/>
    <s v="59GMN"/>
    <s v="22:28:16 UTC"/>
    <n v="0.1"/>
    <s v="2500X1253px"/>
    <s v="PNG"/>
    <s v="32m"/>
    <x v="2"/>
    <n v="0.67500000000000004"/>
    <n v="10"/>
    <x v="0"/>
    <s v="44679S2A_MSIL1CCDM-MLB-GANGM4467902 Sunny (10%-30%)"/>
    <n v="1"/>
    <s v="20220428T222816"/>
    <n v="2022"/>
    <s v="04"/>
    <n v="28"/>
    <s v="22"/>
    <s v="28"/>
    <s v="16"/>
    <x v="1"/>
    <s v="2A_MSIL1C_S2_CD_CLS_AC_20230627T222622_TRUE_60HTE_020CC"/>
    <s v="S2A_MSIL1C_GM_20220428T222816_59GMN_0.1CC"/>
  </r>
  <r>
    <x v="0"/>
    <x v="0"/>
    <s v="-42.46, 171.20 | Zoom:12"/>
    <b v="1"/>
    <s v="New Zealand"/>
    <x v="1"/>
    <s v="GM"/>
    <d v="2022-04-28T00:00:00"/>
    <s v="59GNN"/>
    <s v="22:28:12 UTC"/>
    <n v="0.2"/>
    <s v="2500X1253px"/>
    <s v="PNG"/>
    <s v="32m"/>
    <x v="2"/>
    <n v="0.67500000000000004"/>
    <n v="10"/>
    <x v="0"/>
    <s v="44679S2A_MSIL1CCDM-MLB-GANGM4467902 Sunny (10%-30%)"/>
    <n v="0"/>
    <s v="20220428T222812"/>
    <n v="2022"/>
    <s v="04"/>
    <n v="28"/>
    <s v="22"/>
    <s v="28"/>
    <s v="12"/>
    <x v="1"/>
    <s v="2A_MSIL1C_S2_CD_CLS_AC_20230627T222622_TRUE_60HTE_020CC"/>
    <s v="S2A_MSIL1C_GM_20220428T222812_59GNN_0.2CC"/>
  </r>
  <r>
    <x v="0"/>
    <x v="0"/>
    <s v="-42.46, 171.20 | Zoom:12"/>
    <b v="1"/>
    <s v="New Zealand"/>
    <x v="1"/>
    <s v="GM"/>
    <d v="2022-04-28T00:00:00"/>
    <s v="59GMP"/>
    <s v="22:28:03 UTC"/>
    <n v="0.3"/>
    <s v="2500X1253px"/>
    <s v="PNG"/>
    <s v="32m"/>
    <x v="2"/>
    <n v="0.67500000000000004"/>
    <n v="10"/>
    <x v="0"/>
    <s v="44679S2A_MSIL1CCDM-MLB-GANGM4467902 Sunny (10%-30%)"/>
    <n v="0"/>
    <s v="20220428T222803"/>
    <n v="2022"/>
    <s v="04"/>
    <n v="28"/>
    <s v="22"/>
    <s v="28"/>
    <s v="03"/>
    <x v="1"/>
    <s v="2A_MSIL1C_S2_CD_CLS_AC_20230627T222622_TRUE_60HTE_020CC"/>
    <s v="S2A_MSIL1C_GM_20220428T222803_59GMP_0.3CC"/>
  </r>
  <r>
    <x v="0"/>
    <x v="0"/>
    <s v="-42.46, 171.20 | Zoom:12"/>
    <b v="1"/>
    <s v="New Zealand"/>
    <x v="1"/>
    <s v="GM"/>
    <d v="2022-04-28T00:00:00"/>
    <s v="59GNP"/>
    <s v="22:27:58 UTC"/>
    <n v="2.1"/>
    <s v="2500X1253px"/>
    <s v="PNG"/>
    <s v="32m"/>
    <x v="2"/>
    <n v="0.67500000000000004"/>
    <n v="10"/>
    <x v="0"/>
    <s v="44679S2A_MSIL1CCDM-MLB-GANGM4467902 Sunny (10%-30%)"/>
    <n v="0"/>
    <s v="20220428T222758"/>
    <n v="2022"/>
    <s v="04"/>
    <n v="28"/>
    <s v="22"/>
    <s v="27"/>
    <s v="58"/>
    <x v="1"/>
    <s v="2A_MSIL1C_S2_CD_CLS_AC_20230627T222622_TRUE_60HTE_020CC"/>
    <s v="S2A_MSIL1C_GM_20220428T222758_59GNP_2.1CC"/>
  </r>
  <r>
    <x v="0"/>
    <x v="0"/>
    <s v="-42.46, 171.20 | Zoom:12"/>
    <b v="1"/>
    <s v="New Zealand"/>
    <x v="1"/>
    <s v="GM"/>
    <d v="2022-04-26T00:00:00"/>
    <s v="59GMN"/>
    <s v="22:38:00 UTC"/>
    <n v="1.1000000000000001"/>
    <s v="2500X1253px"/>
    <s v="PNG"/>
    <s v="32m"/>
    <x v="2"/>
    <n v="9.9499999999999993"/>
    <n v="10"/>
    <x v="0"/>
    <s v="44677S2A_MSIL1CCDM-MLB-GANGM4467702 Sunny (10%-30%)"/>
    <n v="1"/>
    <s v="20220426T223800"/>
    <n v="2022"/>
    <s v="04"/>
    <n v="26"/>
    <s v="22"/>
    <s v="38"/>
    <s v="00"/>
    <x v="1"/>
    <s v="2A_MSIL1C_S2_CD_CLS_AC_20230627T222622_TRUE_60HTE_020CC"/>
    <s v="S2A_MSIL1C_GM_20220426T223800_59GMN_1.1CC"/>
  </r>
  <r>
    <x v="0"/>
    <x v="0"/>
    <s v="-42.46, 171.20 | Zoom:12"/>
    <b v="1"/>
    <s v="New Zealand"/>
    <x v="1"/>
    <s v="GM"/>
    <d v="2022-04-26T00:00:00"/>
    <s v="59GNN"/>
    <s v="22:37:56 UTC"/>
    <n v="0"/>
    <s v="2500X1253px"/>
    <s v="PNG"/>
    <s v="32m"/>
    <x v="2"/>
    <n v="9.9499999999999993"/>
    <n v="10"/>
    <x v="0"/>
    <s v="44677S2A_MSIL1CCDM-MLB-GANGM4467702 Sunny (10%-30%)"/>
    <n v="0"/>
    <s v="20220426T223756"/>
    <n v="2022"/>
    <s v="04"/>
    <n v="26"/>
    <s v="22"/>
    <s v="37"/>
    <s v="56"/>
    <x v="1"/>
    <s v="2A_MSIL1C_S2_CD_CLS_AC_20230627T222622_TRUE_60HTE_020CC"/>
    <s v="S2A_MSIL1C_GM_20220426T223756_59GNN_0CC"/>
  </r>
  <r>
    <x v="0"/>
    <x v="0"/>
    <s v="-42.46, 171.20 | Zoom:12"/>
    <b v="1"/>
    <s v="New Zealand"/>
    <x v="1"/>
    <s v="GM"/>
    <d v="2022-04-26T00:00:00"/>
    <s v="59GMP"/>
    <s v="22:37:46 UTC"/>
    <n v="36.299999999999997"/>
    <s v="2500X1253px"/>
    <s v="PNG"/>
    <s v="32m"/>
    <x v="2"/>
    <n v="9.9499999999999993"/>
    <n v="10"/>
    <x v="0"/>
    <s v="44677S2A_MSIL1CCDM-MLB-GANGM4467702 Sunny (10%-30%)"/>
    <n v="0"/>
    <s v="20220426T223746"/>
    <n v="2022"/>
    <s v="04"/>
    <n v="26"/>
    <s v="22"/>
    <s v="37"/>
    <s v="46"/>
    <x v="1"/>
    <s v="2A_MSIL1C_S2_CD_CLS_AC_20230627T222622_TRUE_60HTE_020CC"/>
    <s v="S2A_MSIL1C_GM_20220426T223746_59GMP_36.3CC"/>
  </r>
  <r>
    <x v="0"/>
    <x v="0"/>
    <s v="-42.46, 171.20 | Zoom:12"/>
    <b v="1"/>
    <s v="New Zealand"/>
    <x v="1"/>
    <s v="GM"/>
    <d v="2022-04-26T00:00:00"/>
    <s v="59GNP"/>
    <s v="22:37:42 UTC"/>
    <n v="2.4"/>
    <s v="2500X1253px"/>
    <s v="PNG"/>
    <s v="32m"/>
    <x v="2"/>
    <n v="9.9499999999999993"/>
    <n v="10"/>
    <x v="0"/>
    <s v="44677S2A_MSIL1CCDM-MLB-GANGM4467702 Sunny (10%-30%)"/>
    <n v="0"/>
    <s v="20220426T223742"/>
    <n v="2022"/>
    <s v="04"/>
    <n v="26"/>
    <s v="22"/>
    <s v="37"/>
    <s v="42"/>
    <x v="1"/>
    <s v="2A_MSIL1C_S2_CD_CLS_AC_20230627T222622_TRUE_60HTE_020CC"/>
    <s v="S2A_MSIL1C_GM_20220426T223742_59GNP_2.4CC"/>
  </r>
  <r>
    <x v="0"/>
    <x v="0"/>
    <s v="-42.46, 171.20 | Zoom:12"/>
    <b v="1"/>
    <s v="New Zealand"/>
    <x v="1"/>
    <s v="GM"/>
    <d v="2022-04-23T00:00:00"/>
    <s v="59GMN"/>
    <s v="22:28:05 UTC"/>
    <n v="62.3"/>
    <s v="2500X1253px"/>
    <s v="PNG"/>
    <s v="32m"/>
    <x v="2"/>
    <n v="64.575000000000003"/>
    <n v="70"/>
    <x v="1"/>
    <s v="44674S2A_MSIL1CCDM-MLB-GANGM4467403 Cloudy (40%-90%)"/>
    <n v="1"/>
    <s v="20220423T222805"/>
    <n v="2022"/>
    <s v="04"/>
    <n v="23"/>
    <s v="22"/>
    <s v="28"/>
    <s v="05"/>
    <x v="1"/>
    <s v="2A_MSIL1C_S2_CD_CLS_AC_20230627T222622_TRUE_60HTE_020CC"/>
    <s v="S2A_MSIL1C_GM_20220423T222805_59GMN_62.3CC"/>
  </r>
  <r>
    <x v="0"/>
    <x v="0"/>
    <s v="-42.46, 171.20 | Zoom:12"/>
    <b v="1"/>
    <s v="New Zealand"/>
    <x v="1"/>
    <s v="GM"/>
    <d v="2022-04-23T00:00:00"/>
    <s v="59GNN"/>
    <s v="22:28:01 UTC"/>
    <n v="69.400000000000006"/>
    <s v="2500X1253px"/>
    <s v="PNG"/>
    <s v="32m"/>
    <x v="2"/>
    <n v="64.575000000000003"/>
    <n v="70"/>
    <x v="1"/>
    <s v="44674S2A_MSIL1CCDM-MLB-GANGM4467403 Cloudy (40%-90%)"/>
    <n v="0"/>
    <s v="20220423T222801"/>
    <n v="2022"/>
    <s v="04"/>
    <n v="23"/>
    <s v="22"/>
    <s v="28"/>
    <s v="01"/>
    <x v="1"/>
    <s v="2A_MSIL1C_S2_CD_CLS_AC_20230627T222622_TRUE_60HTE_020CC"/>
    <s v="S2A_MSIL1C_GM_20220423T222801_59GNN_69.4CC"/>
  </r>
  <r>
    <x v="0"/>
    <x v="0"/>
    <s v="-42.46, 171.20 | Zoom:12"/>
    <b v="1"/>
    <s v="New Zealand"/>
    <x v="1"/>
    <s v="GM"/>
    <d v="2022-04-23T00:00:00"/>
    <s v="59GMP"/>
    <s v="22:27:52 UTC"/>
    <n v="49.3"/>
    <s v="2500X1253px"/>
    <s v="PNG"/>
    <s v="32m"/>
    <x v="2"/>
    <n v="64.575000000000003"/>
    <n v="70"/>
    <x v="1"/>
    <s v="44674S2A_MSIL1CCDM-MLB-GANGM4467403 Cloudy (40%-90%)"/>
    <n v="0"/>
    <s v="20220423T222752"/>
    <n v="2022"/>
    <s v="04"/>
    <n v="23"/>
    <s v="22"/>
    <s v="27"/>
    <s v="52"/>
    <x v="1"/>
    <s v="2A_MSIL1C_S2_CD_CLS_AC_20230627T222622_TRUE_60HTE_020CC"/>
    <s v="S2A_MSIL1C_GM_20220423T222752_59GMP_49.3CC"/>
  </r>
  <r>
    <x v="0"/>
    <x v="0"/>
    <s v="-42.46, 171.20 | Zoom:12"/>
    <b v="1"/>
    <s v="New Zealand"/>
    <x v="1"/>
    <s v="GM"/>
    <d v="2022-04-23T00:00:00"/>
    <s v="59GNP"/>
    <s v="22:27:47 UTC"/>
    <n v="77.3"/>
    <s v="2500X1253px"/>
    <s v="PNG"/>
    <s v="32m"/>
    <x v="2"/>
    <n v="64.575000000000003"/>
    <n v="70"/>
    <x v="1"/>
    <s v="44674S2A_MSIL1CCDM-MLB-GANGM4467403 Cloudy (40%-90%)"/>
    <n v="0"/>
    <s v="20220423T222747"/>
    <n v="2022"/>
    <s v="04"/>
    <n v="23"/>
    <s v="22"/>
    <s v="27"/>
    <s v="47"/>
    <x v="1"/>
    <s v="2A_MSIL1C_S2_CD_CLS_AC_20230627T222622_TRUE_60HTE_020CC"/>
    <s v="S2A_MSIL1C_GM_20220423T222747_59GNP_77.3CC"/>
  </r>
  <r>
    <x v="0"/>
    <x v="0"/>
    <s v="-42.46, 171.20 | Zoom:12"/>
    <b v="1"/>
    <s v="New Zealand"/>
    <x v="1"/>
    <s v="GM"/>
    <d v="2022-04-21T00:00:00"/>
    <s v="59GMN"/>
    <s v="22:38:12 UTC"/>
    <n v="33.9"/>
    <s v="2500X1253px"/>
    <s v="PNG"/>
    <s v="32m"/>
    <x v="2"/>
    <n v="28.824999999999999"/>
    <n v="30"/>
    <x v="0"/>
    <s v="44672S2A_MSIL1CCDM-MLB-GANGM4467202 Sunny (10%-30%)"/>
    <n v="1"/>
    <s v="20220421T223812"/>
    <n v="2022"/>
    <s v="04"/>
    <n v="21"/>
    <s v="22"/>
    <s v="38"/>
    <s v="12"/>
    <x v="1"/>
    <s v="2A_MSIL1C_S2_CD_CLS_AC_20230627T222622_TRUE_60HTE_020CC"/>
    <s v="S2A_MSIL1C_GM_20220421T223812_59GMN_33.9CC"/>
  </r>
  <r>
    <x v="0"/>
    <x v="0"/>
    <s v="-42.46, 171.20 | Zoom:12"/>
    <b v="1"/>
    <s v="New Zealand"/>
    <x v="1"/>
    <s v="GM"/>
    <d v="2022-04-21T00:00:00"/>
    <s v="59GNN"/>
    <s v="22:38:08 UTC"/>
    <n v="16"/>
    <s v="2500X1253px"/>
    <s v="PNG"/>
    <s v="32m"/>
    <x v="2"/>
    <n v="28.824999999999999"/>
    <n v="30"/>
    <x v="0"/>
    <s v="44672S2A_MSIL1CCDM-MLB-GANGM4467202 Sunny (10%-30%)"/>
    <n v="0"/>
    <s v="20220421T223808"/>
    <n v="2022"/>
    <s v="04"/>
    <n v="21"/>
    <s v="22"/>
    <s v="38"/>
    <s v="08"/>
    <x v="1"/>
    <s v="2A_MSIL1C_S2_CD_CLS_AC_20230627T222622_TRUE_60HTE_020CC"/>
    <s v="S2A_MSIL1C_GM_20220421T223808_59GNN_16CC"/>
  </r>
  <r>
    <x v="0"/>
    <x v="0"/>
    <s v="-42.46, 171.20 | Zoom:12"/>
    <b v="1"/>
    <s v="New Zealand"/>
    <x v="1"/>
    <s v="GM"/>
    <d v="2022-04-21T00:00:00"/>
    <s v="59GMP"/>
    <s v="22:37:57 UTC"/>
    <n v="19.2"/>
    <s v="2500X1253px"/>
    <s v="PNG"/>
    <s v="32m"/>
    <x v="2"/>
    <n v="28.824999999999999"/>
    <n v="30"/>
    <x v="0"/>
    <s v="44672S2A_MSIL1CCDM-MLB-GANGM4467202 Sunny (10%-30%)"/>
    <n v="0"/>
    <s v="20220421T223757"/>
    <n v="2022"/>
    <s v="04"/>
    <n v="21"/>
    <s v="22"/>
    <s v="37"/>
    <s v="57"/>
    <x v="1"/>
    <s v="2A_MSIL1C_S2_CD_CLS_AC_20230627T222622_TRUE_60HTE_020CC"/>
    <s v="S2A_MSIL1C_GM_20220421T223757_59GMP_19.2CC"/>
  </r>
  <r>
    <x v="0"/>
    <x v="0"/>
    <s v="-42.46, 171.20 | Zoom:12"/>
    <b v="1"/>
    <s v="New Zealand"/>
    <x v="1"/>
    <s v="GM"/>
    <d v="2022-04-21T00:00:00"/>
    <s v="59GNP"/>
    <s v="22:37:53 UTC"/>
    <n v="46.2"/>
    <s v="2500X1253px"/>
    <s v="PNG"/>
    <s v="32m"/>
    <x v="2"/>
    <n v="28.824999999999999"/>
    <n v="30"/>
    <x v="0"/>
    <s v="44672S2A_MSIL1CCDM-MLB-GANGM4467202 Sunny (10%-30%)"/>
    <n v="0"/>
    <s v="20220421T223753"/>
    <n v="2022"/>
    <s v="04"/>
    <n v="21"/>
    <s v="22"/>
    <s v="37"/>
    <s v="53"/>
    <x v="1"/>
    <s v="2A_MSIL1C_S2_CD_CLS_AC_20230627T222622_TRUE_60HTE_020CC"/>
    <s v="S2A_MSIL1C_GM_20220421T223753_59GNP_46.2CC"/>
  </r>
  <r>
    <x v="0"/>
    <x v="0"/>
    <s v="-42.46, 171.20 | Zoom:12"/>
    <b v="1"/>
    <s v="New Zealand"/>
    <x v="1"/>
    <s v="GM"/>
    <d v="2022-04-18T00:00:00"/>
    <s v="59GMN"/>
    <s v="22:28:14 UTC"/>
    <n v="61.3"/>
    <s v="2500X1253px"/>
    <s v="PNG"/>
    <s v="32m"/>
    <x v="2"/>
    <n v="48.325000000000003"/>
    <n v="50"/>
    <x v="1"/>
    <s v="44669S2A_MSIL1CCDM-MLB-GANGM4466903 Cloudy (40%-90%)"/>
    <n v="1"/>
    <s v="20220418T222814"/>
    <n v="2022"/>
    <s v="04"/>
    <n v="18"/>
    <s v="22"/>
    <s v="28"/>
    <s v="14"/>
    <x v="1"/>
    <s v="2A_MSIL1C_S2_CD_CLS_AC_20230627T222622_TRUE_60HTE_020CC"/>
    <s v="S2A_MSIL1C_GM_20220418T222814_59GMN_61.3CC"/>
  </r>
  <r>
    <x v="0"/>
    <x v="0"/>
    <s v="-42.46, 171.20 | Zoom:12"/>
    <b v="1"/>
    <s v="New Zealand"/>
    <x v="1"/>
    <s v="GM"/>
    <d v="2022-04-18T00:00:00"/>
    <s v="59GNN"/>
    <s v="22:28:11 UTC"/>
    <n v="54"/>
    <s v="2500X1253px"/>
    <s v="PNG"/>
    <s v="32m"/>
    <x v="2"/>
    <n v="48.325000000000003"/>
    <n v="50"/>
    <x v="1"/>
    <s v="44669S2A_MSIL1CCDM-MLB-GANGM4466903 Cloudy (40%-90%)"/>
    <n v="0"/>
    <s v="20220418T222811"/>
    <n v="2022"/>
    <s v="04"/>
    <n v="18"/>
    <s v="22"/>
    <s v="28"/>
    <s v="11"/>
    <x v="1"/>
    <s v="2A_MSIL1C_S2_CD_CLS_AC_20230627T222622_TRUE_60HTE_020CC"/>
    <s v="S2A_MSIL1C_GM_20220418T222811_59GNN_54CC"/>
  </r>
  <r>
    <x v="0"/>
    <x v="0"/>
    <s v="-42.46, 171.20 | Zoom:12"/>
    <b v="1"/>
    <s v="New Zealand"/>
    <x v="1"/>
    <s v="GM"/>
    <d v="2022-04-18T00:00:00"/>
    <s v="59GMP"/>
    <s v="22:28:02 UTC"/>
    <n v="53.7"/>
    <s v="2500X1253px"/>
    <s v="PNG"/>
    <s v="32m"/>
    <x v="2"/>
    <n v="48.325000000000003"/>
    <n v="50"/>
    <x v="1"/>
    <s v="44669S2A_MSIL1CCDM-MLB-GANGM4466903 Cloudy (40%-90%)"/>
    <n v="0"/>
    <s v="20220418T222802"/>
    <n v="2022"/>
    <s v="04"/>
    <n v="18"/>
    <s v="22"/>
    <s v="28"/>
    <s v="02"/>
    <x v="1"/>
    <s v="2A_MSIL1C_S2_CD_CLS_AC_20230627T222622_TRUE_60HTE_020CC"/>
    <s v="S2A_MSIL1C_GM_20220418T222802_59GMP_53.7CC"/>
  </r>
  <r>
    <x v="0"/>
    <x v="0"/>
    <s v="-42.46, 171.20 | Zoom:12"/>
    <b v="1"/>
    <s v="New Zealand"/>
    <x v="1"/>
    <s v="GM"/>
    <d v="2022-04-18T00:00:00"/>
    <s v="59GNP"/>
    <s v="22:27:56 UTC"/>
    <n v="24.3"/>
    <s v="2500X1253px"/>
    <s v="PNG"/>
    <s v="32m"/>
    <x v="2"/>
    <n v="48.325000000000003"/>
    <n v="50"/>
    <x v="1"/>
    <s v="44669S2A_MSIL1CCDM-MLB-GANGM4466903 Cloudy (40%-90%)"/>
    <n v="0"/>
    <s v="20220418T222756"/>
    <n v="2022"/>
    <s v="04"/>
    <n v="18"/>
    <s v="22"/>
    <s v="27"/>
    <s v="56"/>
    <x v="1"/>
    <s v="2A_MSIL1C_S2_CD_CLS_AC_20230627T222622_TRUE_60HTE_020CC"/>
    <s v="S2A_MSIL1C_GM_20220418T222756_59GNP_24.3CC"/>
  </r>
  <r>
    <x v="0"/>
    <x v="0"/>
    <s v="-42.46, 171.20 | Zoom:12"/>
    <b v="1"/>
    <s v="New Zealand"/>
    <x v="1"/>
    <s v="GM"/>
    <d v="2022-04-16T00:00:00"/>
    <s v="59GMN"/>
    <s v="22:38:03 UTC"/>
    <n v="90.7"/>
    <s v="2500X1253px"/>
    <s v="PNG"/>
    <s v="32m"/>
    <x v="2"/>
    <n v="83.474999999999994"/>
    <n v="90"/>
    <x v="1"/>
    <s v="44667S2A_MSIL1CCDM-MLB-GANGM4466703 Cloudy (40%-90%)"/>
    <n v="1"/>
    <s v="20220416T223803"/>
    <n v="2022"/>
    <s v="04"/>
    <n v="16"/>
    <s v="22"/>
    <s v="38"/>
    <s v="03"/>
    <x v="1"/>
    <s v="2A_MSIL1C_S2_CD_CLS_AC_20230627T222622_TRUE_60HTE_020CC"/>
    <s v="S2A_MSIL1C_GM_20220416T223803_59GMN_90.7CC"/>
  </r>
  <r>
    <x v="0"/>
    <x v="0"/>
    <s v="-42.46, 171.20 | Zoom:12"/>
    <b v="1"/>
    <s v="New Zealand"/>
    <x v="1"/>
    <s v="GM"/>
    <d v="2022-04-16T00:00:00"/>
    <s v="59GNN"/>
    <s v="22:37:59 UTC"/>
    <n v="83.7"/>
    <s v="2500X1253px"/>
    <s v="PNG"/>
    <s v="32m"/>
    <x v="2"/>
    <n v="83.474999999999994"/>
    <n v="90"/>
    <x v="1"/>
    <s v="44667S2A_MSIL1CCDM-MLB-GANGM4466703 Cloudy (40%-90%)"/>
    <n v="0"/>
    <s v="20220416T223759"/>
    <n v="2022"/>
    <s v="04"/>
    <n v="16"/>
    <s v="22"/>
    <s v="37"/>
    <s v="59"/>
    <x v="1"/>
    <s v="2A_MSIL1C_S2_CD_CLS_AC_20230627T222622_TRUE_60HTE_020CC"/>
    <s v="S2A_MSIL1C_GM_20220416T223759_59GNN_83.7CC"/>
  </r>
  <r>
    <x v="0"/>
    <x v="0"/>
    <s v="-42.46, 171.20 | Zoom:12"/>
    <b v="1"/>
    <s v="New Zealand"/>
    <x v="1"/>
    <s v="GM"/>
    <d v="2022-04-16T00:00:00"/>
    <s v="59GMP"/>
    <s v="22:37:49 UTC"/>
    <n v="96"/>
    <s v="2500X1253px"/>
    <s v="PNG"/>
    <s v="32m"/>
    <x v="2"/>
    <n v="83.474999999999994"/>
    <n v="90"/>
    <x v="1"/>
    <s v="44667S2A_MSIL1CCDM-MLB-GANGM4466703 Cloudy (40%-90%)"/>
    <n v="0"/>
    <s v="20220416T223749"/>
    <n v="2022"/>
    <s v="04"/>
    <n v="16"/>
    <s v="22"/>
    <s v="37"/>
    <s v="49"/>
    <x v="1"/>
    <s v="2A_MSIL1C_S2_CD_CLS_AC_20230627T222622_TRUE_60HTE_020CC"/>
    <s v="S2A_MSIL1C_GM_20220416T223749_59GMP_96CC"/>
  </r>
  <r>
    <x v="0"/>
    <x v="0"/>
    <s v="-42.46, 171.20 | Zoom:12"/>
    <b v="1"/>
    <s v="New Zealand"/>
    <x v="1"/>
    <s v="GM"/>
    <d v="2022-04-16T00:00:00"/>
    <s v="59GNP"/>
    <s v="22:37:44 UTC"/>
    <n v="63.5"/>
    <s v="2500X1253px"/>
    <s v="PNG"/>
    <s v="32m"/>
    <x v="2"/>
    <n v="83.474999999999994"/>
    <n v="90"/>
    <x v="1"/>
    <s v="44667S2A_MSIL1CCDM-MLB-GANGM4466703 Cloudy (40%-90%)"/>
    <n v="0"/>
    <s v="20220416T223744"/>
    <n v="2022"/>
    <s v="04"/>
    <n v="16"/>
    <s v="22"/>
    <s v="37"/>
    <s v="44"/>
    <x v="1"/>
    <s v="2A_MSIL1C_S2_CD_CLS_AC_20230627T222622_TRUE_60HTE_020CC"/>
    <s v="S2A_MSIL1C_GM_20220416T223744_59GNP_63.5CC"/>
  </r>
  <r>
    <x v="0"/>
    <x v="0"/>
    <s v="-42.46, 171.20 | Zoom:12"/>
    <b v="1"/>
    <s v="New Zealand"/>
    <x v="1"/>
    <s v="GM"/>
    <d v="2022-04-13T00:00:00"/>
    <s v="59GMN"/>
    <s v="22:28:07 UTC"/>
    <n v="0.4"/>
    <s v="2500X1253px"/>
    <s v="PNG"/>
    <s v="32m"/>
    <x v="2"/>
    <n v="4.375"/>
    <n v="10"/>
    <x v="0"/>
    <s v="44664S2A_MSIL1CCDM-MLB-GANGM4466402 Sunny (10%-30%)"/>
    <n v="1"/>
    <s v="20220413T222807"/>
    <n v="2022"/>
    <s v="04"/>
    <n v="13"/>
    <s v="22"/>
    <s v="28"/>
    <s v="07"/>
    <x v="1"/>
    <s v="2A_MSIL1C_S2_CD_CLS_AC_20230627T222622_TRUE_60HTE_020CC"/>
    <s v="S2A_MSIL1C_GM_20220413T222807_59GMN_0.4CC"/>
  </r>
  <r>
    <x v="0"/>
    <x v="0"/>
    <s v="-42.46, 171.20 | Zoom:12"/>
    <b v="1"/>
    <s v="New Zealand"/>
    <x v="1"/>
    <s v="GM"/>
    <d v="2022-04-13T00:00:00"/>
    <s v="59GNN"/>
    <s v="22:28:03 UTC"/>
    <n v="0.1"/>
    <s v="2500X1253px"/>
    <s v="PNG"/>
    <s v="32m"/>
    <x v="2"/>
    <n v="4.375"/>
    <n v="10"/>
    <x v="0"/>
    <s v="44664S2A_MSIL1CCDM-MLB-GANGM4466402 Sunny (10%-30%)"/>
    <n v="0"/>
    <s v="20220413T222803"/>
    <n v="2022"/>
    <s v="04"/>
    <n v="13"/>
    <s v="22"/>
    <s v="28"/>
    <s v="03"/>
    <x v="1"/>
    <s v="2A_MSIL1C_S2_CD_CLS_AC_20230627T222622_TRUE_60HTE_020CC"/>
    <s v="S2A_MSIL1C_GM_20220413T222803_59GNN_0.1CC"/>
  </r>
  <r>
    <x v="0"/>
    <x v="0"/>
    <s v="-42.46, 171.20 | Zoom:12"/>
    <b v="1"/>
    <s v="New Zealand"/>
    <x v="1"/>
    <s v="GM"/>
    <d v="2022-04-13T00:00:00"/>
    <s v="59GMP"/>
    <s v="22:27:54 UTC"/>
    <n v="12"/>
    <s v="2500X1253px"/>
    <s v="PNG"/>
    <s v="32m"/>
    <x v="2"/>
    <n v="4.375"/>
    <n v="10"/>
    <x v="0"/>
    <s v="44664S2A_MSIL1CCDM-MLB-GANGM4466402 Sunny (10%-30%)"/>
    <n v="0"/>
    <s v="20220413T222754"/>
    <n v="2022"/>
    <s v="04"/>
    <n v="13"/>
    <s v="22"/>
    <s v="27"/>
    <s v="54"/>
    <x v="1"/>
    <s v="2A_MSIL1C_S2_CD_CLS_AC_20230627T222622_TRUE_60HTE_020CC"/>
    <s v="S2A_MSIL1C_GM_20220413T222754_59GMP_12CC"/>
  </r>
  <r>
    <x v="0"/>
    <x v="0"/>
    <s v="-42.46, 171.20 | Zoom:12"/>
    <b v="1"/>
    <s v="New Zealand"/>
    <x v="1"/>
    <s v="GM"/>
    <d v="2022-04-13T00:00:00"/>
    <s v="59GNP"/>
    <s v="22:27:49 UTC"/>
    <n v="5"/>
    <s v="2500X1253px"/>
    <s v="PNG"/>
    <s v="32m"/>
    <x v="2"/>
    <n v="4.375"/>
    <n v="10"/>
    <x v="0"/>
    <s v="44664S2A_MSIL1CCDM-MLB-GANGM4466402 Sunny (10%-30%)"/>
    <n v="0"/>
    <s v="20220413T222749"/>
    <n v="2022"/>
    <s v="04"/>
    <n v="13"/>
    <s v="22"/>
    <s v="27"/>
    <s v="49"/>
    <x v="1"/>
    <s v="2A_MSIL1C_S2_CD_CLS_AC_20230627T222622_TRUE_60HTE_020CC"/>
    <s v="S2A_MSIL1C_GM_20220413T222749_59GNP_5CC"/>
  </r>
  <r>
    <x v="0"/>
    <x v="0"/>
    <s v="-42.46, 171.20 | Zoom:12"/>
    <b v="1"/>
    <s v="New Zealand"/>
    <x v="1"/>
    <s v="GM"/>
    <d v="2022-04-11T00:00:00"/>
    <s v="59GMN"/>
    <s v="22:38:09 UTC"/>
    <n v="99.1"/>
    <s v="2500X1253px"/>
    <s v="PNG"/>
    <s v="32m"/>
    <x v="2"/>
    <n v="91.525000000000006"/>
    <n v="100"/>
    <x v="2"/>
    <s v="44662S2A_MSIL1CCDM-MLB-GANGM4466204 Overcast (100%)"/>
    <n v="1"/>
    <s v="20220411T223809"/>
    <n v="2022"/>
    <s v="04"/>
    <n v="11"/>
    <s v="22"/>
    <s v="38"/>
    <s v="09"/>
    <x v="1"/>
    <s v="2A_MSIL1C_S2_CD_CLS_AC_20230627T222622_TRUE_60HTE_020CC"/>
    <s v="S2A_MSIL1C_GM_20220411T223809_59GMN_99.1CC"/>
  </r>
  <r>
    <x v="0"/>
    <x v="0"/>
    <s v="-42.46, 171.20 | Zoom:12"/>
    <b v="1"/>
    <s v="New Zealand"/>
    <x v="1"/>
    <s v="GM"/>
    <d v="2022-04-11T00:00:00"/>
    <s v="59GNN"/>
    <s v="22:38:05 UTC"/>
    <n v="87.6"/>
    <s v="2500X1253px"/>
    <s v="PNG"/>
    <s v="32m"/>
    <x v="2"/>
    <n v="91.525000000000006"/>
    <n v="100"/>
    <x v="2"/>
    <s v="44662S2A_MSIL1CCDM-MLB-GANGM4466204 Overcast (100%)"/>
    <n v="0"/>
    <s v="20220411T223805"/>
    <n v="2022"/>
    <s v="04"/>
    <n v="11"/>
    <s v="22"/>
    <s v="38"/>
    <s v="05"/>
    <x v="1"/>
    <s v="2A_MSIL1C_S2_CD_CLS_AC_20230627T222622_TRUE_60HTE_020CC"/>
    <s v="S2A_MSIL1C_GM_20220411T223805_59GNN_87.6CC"/>
  </r>
  <r>
    <x v="0"/>
    <x v="0"/>
    <s v="-42.46, 171.20 | Zoom:12"/>
    <b v="1"/>
    <s v="New Zealand"/>
    <x v="1"/>
    <s v="GM"/>
    <d v="2022-04-11T00:00:00"/>
    <s v="59GMP"/>
    <s v="22:37:55 UTC"/>
    <n v="92"/>
    <s v="2500X1253px"/>
    <s v="PNG"/>
    <s v="32m"/>
    <x v="2"/>
    <n v="91.525000000000006"/>
    <n v="100"/>
    <x v="2"/>
    <s v="44662S2A_MSIL1CCDM-MLB-GANGM4466204 Overcast (100%)"/>
    <n v="0"/>
    <s v="20220411T223755"/>
    <n v="2022"/>
    <s v="04"/>
    <n v="11"/>
    <s v="22"/>
    <s v="37"/>
    <s v="55"/>
    <x v="1"/>
    <s v="2A_MSIL1C_S2_CD_CLS_AC_20230627T222622_TRUE_60HTE_020CC"/>
    <s v="S2A_MSIL1C_GM_20220411T223755_59GMP_92CC"/>
  </r>
  <r>
    <x v="0"/>
    <x v="0"/>
    <s v="-42.46, 171.20 | Zoom:12"/>
    <b v="1"/>
    <s v="New Zealand"/>
    <x v="1"/>
    <s v="GM"/>
    <d v="2022-04-11T00:00:00"/>
    <s v="59GNP"/>
    <s v="22:37:51 UTC"/>
    <n v="87.4"/>
    <s v="2500X1253px"/>
    <s v="PNG"/>
    <s v="32m"/>
    <x v="2"/>
    <n v="91.525000000000006"/>
    <n v="100"/>
    <x v="2"/>
    <s v="44662S2A_MSIL1CCDM-MLB-GANGM4466204 Overcast (100%)"/>
    <n v="0"/>
    <s v="20220411T223751"/>
    <n v="2022"/>
    <s v="04"/>
    <n v="11"/>
    <s v="22"/>
    <s v="37"/>
    <s v="51"/>
    <x v="1"/>
    <s v="2A_MSIL1C_S2_CD_CLS_AC_20230627T222622_TRUE_60HTE_020CC"/>
    <s v="S2A_MSIL1C_GM_20220411T223751_59GNP_87.4CC"/>
  </r>
  <r>
    <x v="0"/>
    <x v="0"/>
    <s v="-42.46, 171.20 | Zoom:12"/>
    <b v="1"/>
    <s v="New Zealand"/>
    <x v="1"/>
    <s v="GM"/>
    <d v="2022-04-08T00:00:00"/>
    <s v="59GMN"/>
    <s v="22:28:12 UTC"/>
    <n v="0"/>
    <s v="2500X1253px"/>
    <s v="PNG"/>
    <s v="32m"/>
    <x v="2"/>
    <n v="3.1"/>
    <n v="10"/>
    <x v="0"/>
    <s v="44659S2A_MSIL1CCDM-MLB-GANGM4465902 Sunny (10%-30%)"/>
    <n v="1"/>
    <s v="20220408T222812"/>
    <n v="2022"/>
    <s v="04"/>
    <s v="08"/>
    <s v="22"/>
    <s v="28"/>
    <s v="12"/>
    <x v="1"/>
    <s v="2A_MSIL1C_S2_CD_CLS_AC_20230627T222622_TRUE_60HTE_020CC"/>
    <s v="S2A_MSIL1C_GM_20220408T222812_59GMN_0CC"/>
  </r>
  <r>
    <x v="0"/>
    <x v="0"/>
    <s v="-42.46, 171.20 | Zoom:12"/>
    <b v="1"/>
    <s v="New Zealand"/>
    <x v="1"/>
    <s v="GM"/>
    <d v="2022-04-08T00:00:00"/>
    <s v="59GNN"/>
    <s v="22:28:08 UTC"/>
    <n v="0"/>
    <s v="2500X1253px"/>
    <s v="PNG"/>
    <s v="32m"/>
    <x v="2"/>
    <n v="3.1"/>
    <n v="10"/>
    <x v="0"/>
    <s v="44659S2A_MSIL1CCDM-MLB-GANGM4465902 Sunny (10%-30%)"/>
    <n v="0"/>
    <s v="20220408T222808"/>
    <n v="2022"/>
    <s v="04"/>
    <s v="08"/>
    <s v="22"/>
    <s v="28"/>
    <s v="08"/>
    <x v="1"/>
    <s v="2A_MSIL1C_S2_CD_CLS_AC_20230627T222622_TRUE_60HTE_020CC"/>
    <s v="S2A_MSIL1C_GM_20220408T222808_59GNN_0CC"/>
  </r>
  <r>
    <x v="0"/>
    <x v="0"/>
    <s v="-42.46, 171.20 | Zoom:12"/>
    <b v="1"/>
    <s v="New Zealand"/>
    <x v="1"/>
    <s v="GM"/>
    <d v="2022-04-08T00:00:00"/>
    <s v="59GMP"/>
    <s v="22:27:59 UTC"/>
    <n v="5"/>
    <s v="2500X1253px"/>
    <s v="PNG"/>
    <s v="32m"/>
    <x v="2"/>
    <n v="3.1"/>
    <n v="10"/>
    <x v="0"/>
    <s v="44659S2A_MSIL1CCDM-MLB-GANGM4465902 Sunny (10%-30%)"/>
    <n v="0"/>
    <s v="20220408T222759"/>
    <n v="2022"/>
    <s v="04"/>
    <s v="08"/>
    <s v="22"/>
    <s v="27"/>
    <s v="59"/>
    <x v="1"/>
    <s v="2A_MSIL1C_S2_CD_CLS_AC_20230627T222622_TRUE_60HTE_020CC"/>
    <s v="S2A_MSIL1C_GM_20220408T222759_59GMP_5CC"/>
  </r>
  <r>
    <x v="0"/>
    <x v="0"/>
    <s v="-42.46, 171.20 | Zoom:12"/>
    <b v="1"/>
    <s v="New Zealand"/>
    <x v="1"/>
    <s v="GM"/>
    <d v="2022-04-08T00:00:00"/>
    <s v="59GNP"/>
    <s v="22:27:54 UTC"/>
    <n v="7.4"/>
    <s v="2500X1253px"/>
    <s v="PNG"/>
    <s v="32m"/>
    <x v="2"/>
    <n v="3.1"/>
    <n v="10"/>
    <x v="0"/>
    <s v="44659S2A_MSIL1CCDM-MLB-GANGM4465902 Sunny (10%-30%)"/>
    <n v="0"/>
    <s v="20220408T222754"/>
    <n v="2022"/>
    <s v="04"/>
    <s v="08"/>
    <s v="22"/>
    <s v="27"/>
    <s v="54"/>
    <x v="1"/>
    <s v="2A_MSIL1C_S2_CD_CLS_AC_20230627T222622_TRUE_60HTE_020CC"/>
    <s v="S2A_MSIL1C_GM_20220408T222754_59GNP_7.4CC"/>
  </r>
  <r>
    <x v="0"/>
    <x v="0"/>
    <s v="-42.46, 171.20 | Zoom:12"/>
    <b v="1"/>
    <s v="New Zealand"/>
    <x v="1"/>
    <s v="GM"/>
    <d v="2022-04-06T00:00:00"/>
    <s v="59GMN"/>
    <s v="22:38:04 UTC"/>
    <n v="0.5"/>
    <s v="2500X1253px"/>
    <s v="PNG"/>
    <s v="32m"/>
    <x v="2"/>
    <n v="1.375"/>
    <n v="10"/>
    <x v="0"/>
    <s v="44657S2A_MSIL1CCDM-MLB-GANGM4465702 Sunny (10%-30%)"/>
    <n v="1"/>
    <s v="20220406T223804"/>
    <n v="2022"/>
    <s v="04"/>
    <s v="06"/>
    <s v="22"/>
    <s v="38"/>
    <s v="04"/>
    <x v="1"/>
    <s v="2A_MSIL1C_S2_CD_CLS_AC_20230627T222622_TRUE_60HTE_020CC"/>
    <s v="S2A_MSIL1C_GM_20220406T223804_59GMN_0.5CC"/>
  </r>
  <r>
    <x v="0"/>
    <x v="0"/>
    <s v="-42.46, 171.20 | Zoom:12"/>
    <b v="1"/>
    <s v="New Zealand"/>
    <x v="1"/>
    <s v="GM"/>
    <d v="2022-04-06T00:00:00"/>
    <s v="59GNN"/>
    <s v="22:38:00 UTC"/>
    <n v="4.9000000000000004"/>
    <s v="2500X1253px"/>
    <s v="PNG"/>
    <s v="32m"/>
    <x v="2"/>
    <n v="1.375"/>
    <n v="10"/>
    <x v="0"/>
    <s v="44657S2A_MSIL1CCDM-MLB-GANGM4465702 Sunny (10%-30%)"/>
    <n v="0"/>
    <s v="20220406T223800"/>
    <n v="2022"/>
    <s v="04"/>
    <s v="06"/>
    <s v="22"/>
    <s v="38"/>
    <s v="00"/>
    <x v="1"/>
    <s v="2A_MSIL1C_S2_CD_CLS_AC_20230627T222622_TRUE_60HTE_020CC"/>
    <s v="S2A_MSIL1C_GM_20220406T223800_59GNN_4.9CC"/>
  </r>
  <r>
    <x v="0"/>
    <x v="0"/>
    <s v="-42.46, 171.20 | Zoom:12"/>
    <b v="1"/>
    <s v="New Zealand"/>
    <x v="1"/>
    <s v="GM"/>
    <d v="2022-04-06T00:00:00"/>
    <s v="59GMP"/>
    <s v="22:37:50 UTC"/>
    <n v="0.1"/>
    <s v="2500X1253px"/>
    <s v="PNG"/>
    <s v="32m"/>
    <x v="2"/>
    <n v="1.375"/>
    <n v="10"/>
    <x v="0"/>
    <s v="44657S2A_MSIL1CCDM-MLB-GANGM4465702 Sunny (10%-30%)"/>
    <n v="0"/>
    <s v="20220406T223750"/>
    <n v="2022"/>
    <s v="04"/>
    <s v="06"/>
    <s v="22"/>
    <s v="37"/>
    <s v="50"/>
    <x v="1"/>
    <s v="2A_MSIL1C_S2_CD_CLS_AC_20230627T222622_TRUE_60HTE_020CC"/>
    <s v="S2A_MSIL1C_GM_20220406T223750_59GMP_0.1CC"/>
  </r>
  <r>
    <x v="0"/>
    <x v="0"/>
    <s v="-42.46, 171.20 | Zoom:12"/>
    <b v="1"/>
    <s v="New Zealand"/>
    <x v="1"/>
    <s v="GM"/>
    <d v="2022-04-06T00:00:00"/>
    <s v="59GNP"/>
    <s v="22:37:45 UTC"/>
    <n v="0"/>
    <s v="2500X1253px"/>
    <s v="PNG"/>
    <s v="32m"/>
    <x v="2"/>
    <n v="1.375"/>
    <n v="10"/>
    <x v="0"/>
    <s v="44657S2A_MSIL1CCDM-MLB-GANGM4465702 Sunny (10%-30%)"/>
    <n v="0"/>
    <s v="20220406T223745"/>
    <n v="2022"/>
    <s v="04"/>
    <s v="06"/>
    <s v="22"/>
    <s v="37"/>
    <s v="45"/>
    <x v="1"/>
    <s v="2A_MSIL1C_S2_CD_CLS_AC_20230627T222622_TRUE_60HTE_020CC"/>
    <s v="S2A_MSIL1C_GM_20220406T223745_59GNP_0CC"/>
  </r>
  <r>
    <x v="0"/>
    <x v="0"/>
    <s v="-42.46, 171.20 | Zoom:12"/>
    <b v="1"/>
    <s v="New Zealand"/>
    <x v="1"/>
    <s v="GM"/>
    <d v="2022-04-03T00:00:00"/>
    <s v="59GMN"/>
    <s v="22:28:07 UTC"/>
    <n v="1.2"/>
    <s v="2500X1253px"/>
    <s v="PNG"/>
    <s v="32m"/>
    <x v="2"/>
    <n v="1.7750000000000001"/>
    <n v="10"/>
    <x v="0"/>
    <s v="44654S2A_MSIL1CCDM-MLB-GANGM4465402 Sunny (10%-30%)"/>
    <n v="1"/>
    <s v="20220403T222807"/>
    <n v="2022"/>
    <s v="04"/>
    <s v="03"/>
    <s v="22"/>
    <s v="28"/>
    <s v="07"/>
    <x v="1"/>
    <s v="2A_MSIL1C_S2_CD_CLS_AC_20230627T222622_TRUE_60HTE_020CC"/>
    <s v="S2A_MSIL1C_GM_20220403T222807_59GMN_1.2CC"/>
  </r>
  <r>
    <x v="0"/>
    <x v="0"/>
    <s v="-42.46, 171.20 | Zoom:12"/>
    <b v="1"/>
    <s v="New Zealand"/>
    <x v="1"/>
    <s v="GM"/>
    <d v="2022-04-03T00:00:00"/>
    <s v="59GNN"/>
    <s v="22:28:04 UTC"/>
    <n v="4.2"/>
    <s v="2500X1253px"/>
    <s v="PNG"/>
    <s v="32m"/>
    <x v="2"/>
    <n v="1.7750000000000001"/>
    <n v="10"/>
    <x v="0"/>
    <s v="44654S2A_MSIL1CCDM-MLB-GANGM4465402 Sunny (10%-30%)"/>
    <n v="0"/>
    <s v="20220403T222804"/>
    <n v="2022"/>
    <s v="04"/>
    <s v="03"/>
    <s v="22"/>
    <s v="28"/>
    <s v="04"/>
    <x v="1"/>
    <s v="2A_MSIL1C_S2_CD_CLS_AC_20230627T222622_TRUE_60HTE_020CC"/>
    <s v="S2A_MSIL1C_GM_20220403T222804_59GNN_4.2CC"/>
  </r>
  <r>
    <x v="0"/>
    <x v="0"/>
    <s v="-42.46, 171.20 | Zoom:12"/>
    <b v="1"/>
    <s v="New Zealand"/>
    <x v="1"/>
    <s v="GM"/>
    <d v="2022-04-03T00:00:00"/>
    <s v="59GMP"/>
    <s v="22:27:55 UTC"/>
    <n v="0"/>
    <s v="2500X1253px"/>
    <s v="PNG"/>
    <s v="32m"/>
    <x v="2"/>
    <n v="1.7750000000000001"/>
    <n v="10"/>
    <x v="0"/>
    <s v="44654S2A_MSIL1CCDM-MLB-GANGM4465402 Sunny (10%-30%)"/>
    <n v="0"/>
    <s v="20220403T222755"/>
    <n v="2022"/>
    <s v="04"/>
    <s v="03"/>
    <s v="22"/>
    <s v="27"/>
    <s v="55"/>
    <x v="1"/>
    <s v="2A_MSIL1C_S2_CD_CLS_AC_20230627T222622_TRUE_60HTE_020CC"/>
    <s v="S2A_MSIL1C_GM_20220403T222755_59GMP_0CC"/>
  </r>
  <r>
    <x v="0"/>
    <x v="0"/>
    <s v="-42.46, 171.20 | Zoom:12"/>
    <b v="1"/>
    <s v="New Zealand"/>
    <x v="1"/>
    <s v="GM"/>
    <d v="2022-04-03T00:00:00"/>
    <s v="59GNP"/>
    <s v="22:27:49 UTC"/>
    <n v="1.7"/>
    <s v="2500X1253px"/>
    <s v="PNG"/>
    <s v="32m"/>
    <x v="2"/>
    <n v="1.7750000000000001"/>
    <n v="10"/>
    <x v="0"/>
    <s v="44654S2A_MSIL1CCDM-MLB-GANGM4465402 Sunny (10%-30%)"/>
    <n v="0"/>
    <s v="20220403T222749"/>
    <n v="2022"/>
    <s v="04"/>
    <s v="03"/>
    <s v="22"/>
    <s v="27"/>
    <s v="49"/>
    <x v="1"/>
    <s v="2A_MSIL1C_S2_CD_CLS_AC_20230627T222622_TRUE_60HTE_020CC"/>
    <s v="S2A_MSIL1C_GM_20220403T222749_59GNP_1.7CC"/>
  </r>
  <r>
    <x v="0"/>
    <x v="0"/>
    <s v="-42.46, 171.20 | Zoom:12"/>
    <b v="1"/>
    <s v="New Zealand"/>
    <x v="1"/>
    <s v="GM"/>
    <d v="2022-04-01T00:00:00"/>
    <s v="59GMN"/>
    <s v="22:38:09 UTC"/>
    <n v="19"/>
    <s v="2500X1253px"/>
    <s v="PNG"/>
    <s v="32m"/>
    <x v="2"/>
    <n v="43.924999999999997"/>
    <n v="50"/>
    <x v="1"/>
    <s v="44652S2A_MSIL1CCDM-MLB-GANGM4465203 Cloudy (40%-90%)"/>
    <n v="1"/>
    <s v="20220401T223809"/>
    <n v="2022"/>
    <s v="04"/>
    <s v="01"/>
    <s v="22"/>
    <s v="38"/>
    <s v="09"/>
    <x v="1"/>
    <s v="2A_MSIL1C_S2_CD_CLS_AC_20230627T222622_TRUE_60HTE_020CC"/>
    <s v="S2A_MSIL1C_GM_20220401T223809_59GMN_19CC"/>
  </r>
  <r>
    <x v="0"/>
    <x v="0"/>
    <s v="-42.46, 171.20 | Zoom:12"/>
    <b v="1"/>
    <s v="New Zealand"/>
    <x v="1"/>
    <s v="GM"/>
    <d v="2022-04-01T00:00:00"/>
    <s v="59GNN"/>
    <s v="22:38:05 UTC"/>
    <n v="34.9"/>
    <s v="2500X1253px"/>
    <s v="PNG"/>
    <s v="32m"/>
    <x v="2"/>
    <n v="43.924999999999997"/>
    <n v="50"/>
    <x v="1"/>
    <s v="44652S2A_MSIL1CCDM-MLB-GANGM4465203 Cloudy (40%-90%)"/>
    <n v="0"/>
    <s v="20220401T223805"/>
    <n v="2022"/>
    <s v="04"/>
    <s v="01"/>
    <s v="22"/>
    <s v="38"/>
    <s v="05"/>
    <x v="1"/>
    <s v="2A_MSIL1C_S2_CD_CLS_AC_20230627T222622_TRUE_60HTE_020CC"/>
    <s v="S2A_MSIL1C_GM_20220401T223805_59GNN_34.9CC"/>
  </r>
  <r>
    <x v="0"/>
    <x v="0"/>
    <s v="-42.46, 171.20 | Zoom:12"/>
    <b v="1"/>
    <s v="New Zealand"/>
    <x v="1"/>
    <s v="GM"/>
    <d v="2022-04-01T00:00:00"/>
    <s v="59GMP"/>
    <s v="22:37:55 UTC"/>
    <n v="63"/>
    <s v="2500X1253px"/>
    <s v="PNG"/>
    <s v="32m"/>
    <x v="2"/>
    <n v="43.924999999999997"/>
    <n v="50"/>
    <x v="1"/>
    <s v="44652S2A_MSIL1CCDM-MLB-GANGM4465203 Cloudy (40%-90%)"/>
    <n v="0"/>
    <s v="20220401T223755"/>
    <n v="2022"/>
    <s v="04"/>
    <s v="01"/>
    <s v="22"/>
    <s v="37"/>
    <s v="55"/>
    <x v="1"/>
    <s v="2A_MSIL1C_S2_CD_CLS_AC_20230627T222622_TRUE_60HTE_020CC"/>
    <s v="S2A_MSIL1C_GM_20220401T223755_59GMP_63CC"/>
  </r>
  <r>
    <x v="0"/>
    <x v="0"/>
    <s v="-42.46, 171.20 | Zoom:12"/>
    <b v="1"/>
    <s v="New Zealand"/>
    <x v="1"/>
    <s v="GM"/>
    <d v="2022-04-01T00:00:00"/>
    <s v="59GNP"/>
    <s v="22:37:50 UTC"/>
    <n v="58.8"/>
    <s v="2500X1253px"/>
    <s v="PNG"/>
    <s v="32m"/>
    <x v="2"/>
    <n v="43.924999999999997"/>
    <n v="50"/>
    <x v="1"/>
    <s v="44652S2A_MSIL1CCDM-MLB-GANGM4465203 Cloudy (40%-90%)"/>
    <n v="0"/>
    <s v="20220401T223750"/>
    <n v="2022"/>
    <s v="04"/>
    <s v="01"/>
    <s v="22"/>
    <s v="37"/>
    <s v="50"/>
    <x v="1"/>
    <s v="2A_MSIL1C_S2_CD_CLS_AC_20230627T222622_TRUE_60HTE_020CC"/>
    <s v="S2A_MSIL1C_GM_20220401T223750_59GNP_58.8CC"/>
  </r>
  <r>
    <x v="0"/>
    <x v="0"/>
    <s v="-42.46, 171.20 | Zoom:12"/>
    <b v="1"/>
    <s v="New Zealand"/>
    <x v="1"/>
    <s v="GM"/>
    <d v="2022-03-29T00:00:00"/>
    <s v="59GMN"/>
    <s v="22:28:13 UTC"/>
    <n v="12.7"/>
    <s v="2500X1253px"/>
    <s v="PNG"/>
    <s v="32m"/>
    <x v="2"/>
    <n v="44.575000000000003"/>
    <n v="50"/>
    <x v="1"/>
    <s v="44649S2A_MSIL1CCDM-MLB-GANGM4464903 Cloudy (40%-90%)"/>
    <n v="1"/>
    <s v="20220329T222813"/>
    <n v="2022"/>
    <s v="03"/>
    <n v="29"/>
    <s v="22"/>
    <s v="28"/>
    <s v="13"/>
    <x v="1"/>
    <s v="2A_MSIL1C_S2_CD_CLS_AC_20230627T222622_TRUE_60HTE_020CC"/>
    <s v="S2A_MSIL1C_GM_20220329T222813_59GMN_12.7CC"/>
  </r>
  <r>
    <x v="0"/>
    <x v="0"/>
    <s v="-42.46, 171.20 | Zoom:12"/>
    <b v="1"/>
    <s v="New Zealand"/>
    <x v="1"/>
    <s v="GM"/>
    <d v="2022-03-29T00:00:00"/>
    <s v="59GNN"/>
    <s v="22:28:09 UTC"/>
    <n v="31.3"/>
    <s v="2500X1253px"/>
    <s v="PNG"/>
    <s v="32m"/>
    <x v="2"/>
    <n v="44.575000000000003"/>
    <n v="50"/>
    <x v="1"/>
    <s v="44649S2A_MSIL1CCDM-MLB-GANGM4464903 Cloudy (40%-90%)"/>
    <n v="0"/>
    <s v="20220329T222809"/>
    <n v="2022"/>
    <s v="03"/>
    <n v="29"/>
    <s v="22"/>
    <s v="28"/>
    <s v="09"/>
    <x v="1"/>
    <s v="2A_MSIL1C_S2_CD_CLS_AC_20230627T222622_TRUE_60HTE_020CC"/>
    <s v="S2A_MSIL1C_GM_20220329T222809_59GNN_31.3CC"/>
  </r>
  <r>
    <x v="0"/>
    <x v="0"/>
    <s v="-42.46, 171.20 | Zoom:12"/>
    <b v="1"/>
    <s v="New Zealand"/>
    <x v="1"/>
    <s v="GM"/>
    <d v="2022-03-29T00:00:00"/>
    <s v="59GMP"/>
    <s v="22:28:00 UTC"/>
    <n v="57.1"/>
    <s v="2500X1253px"/>
    <s v="PNG"/>
    <s v="32m"/>
    <x v="2"/>
    <n v="44.575000000000003"/>
    <n v="50"/>
    <x v="1"/>
    <s v="44649S2A_MSIL1CCDM-MLB-GANGM4464903 Cloudy (40%-90%)"/>
    <n v="0"/>
    <s v="20220329T222800"/>
    <n v="2022"/>
    <s v="03"/>
    <n v="29"/>
    <s v="22"/>
    <s v="28"/>
    <s v="00"/>
    <x v="1"/>
    <s v="2A_MSIL1C_S2_CD_CLS_AC_20230627T222622_TRUE_60HTE_020CC"/>
    <s v="S2A_MSIL1C_GM_20220329T222800_59GMP_57.1CC"/>
  </r>
  <r>
    <x v="0"/>
    <x v="0"/>
    <s v="-42.46, 171.20 | Zoom:12"/>
    <b v="1"/>
    <s v="New Zealand"/>
    <x v="1"/>
    <s v="GM"/>
    <d v="2022-03-29T00:00:00"/>
    <s v="59GNP"/>
    <s v="22:27:55 UTC"/>
    <n v="77.2"/>
    <s v="2500X1253px"/>
    <s v="PNG"/>
    <s v="32m"/>
    <x v="2"/>
    <n v="44.575000000000003"/>
    <n v="50"/>
    <x v="1"/>
    <s v="44649S2A_MSIL1CCDM-MLB-GANGM4464903 Cloudy (40%-90%)"/>
    <n v="0"/>
    <s v="20220329T222755"/>
    <n v="2022"/>
    <s v="03"/>
    <n v="29"/>
    <s v="22"/>
    <s v="27"/>
    <s v="55"/>
    <x v="1"/>
    <s v="2A_MSIL1C_S2_CD_CLS_AC_20230627T222622_TRUE_60HTE_020CC"/>
    <s v="S2A_MSIL1C_GM_20220329T222755_59GNP_77.2CC"/>
  </r>
  <r>
    <x v="0"/>
    <x v="0"/>
    <s v="-42.46, 171.20 | Zoom:12"/>
    <b v="1"/>
    <s v="New Zealand"/>
    <x v="1"/>
    <s v="GM"/>
    <d v="2022-03-27T00:00:00"/>
    <s v="59GMN"/>
    <s v="22:38:04 UTC"/>
    <n v="7.7"/>
    <s v="2500X1253px"/>
    <s v="PNG"/>
    <s v="32m"/>
    <x v="2"/>
    <n v="2.95"/>
    <n v="10"/>
    <x v="0"/>
    <s v="44647S2A_MSIL1CCDM-MLB-GANGM4464702 Sunny (10%-30%)"/>
    <n v="1"/>
    <s v="20220327T223804"/>
    <n v="2022"/>
    <s v="03"/>
    <n v="27"/>
    <s v="22"/>
    <s v="38"/>
    <s v="04"/>
    <x v="1"/>
    <s v="2A_MSIL1C_S2_CD_CLS_AC_20230627T222622_TRUE_60HTE_020CC"/>
    <s v="S2A_MSIL1C_GM_20220327T223804_59GMN_7.7CC"/>
  </r>
  <r>
    <x v="0"/>
    <x v="0"/>
    <s v="-42.46, 171.20 | Zoom:12"/>
    <b v="1"/>
    <s v="New Zealand"/>
    <x v="1"/>
    <s v="GM"/>
    <d v="2022-03-27T00:00:00"/>
    <s v="59GNN"/>
    <s v="22:38:00 UTC"/>
    <n v="0.1"/>
    <s v="2500X1253px"/>
    <s v="PNG"/>
    <s v="32m"/>
    <x v="2"/>
    <n v="2.95"/>
    <n v="10"/>
    <x v="0"/>
    <s v="44647S2A_MSIL1CCDM-MLB-GANGM4464702 Sunny (10%-30%)"/>
    <n v="0"/>
    <s v="20220327T223800"/>
    <n v="2022"/>
    <s v="03"/>
    <n v="27"/>
    <s v="22"/>
    <s v="38"/>
    <s v="00"/>
    <x v="1"/>
    <s v="2A_MSIL1C_S2_CD_CLS_AC_20230627T222622_TRUE_60HTE_020CC"/>
    <s v="S2A_MSIL1C_GM_20220327T223800_59GNN_0.1CC"/>
  </r>
  <r>
    <x v="0"/>
    <x v="0"/>
    <s v="-42.46, 171.20 | Zoom:12"/>
    <b v="1"/>
    <s v="New Zealand"/>
    <x v="1"/>
    <s v="GM"/>
    <d v="2022-03-27T00:00:00"/>
    <s v="59GMP"/>
    <s v="22:37:50 UTC"/>
    <n v="0.7"/>
    <s v="2500X1253px"/>
    <s v="PNG"/>
    <s v="32m"/>
    <x v="2"/>
    <n v="2.95"/>
    <n v="10"/>
    <x v="0"/>
    <s v="44647S2A_MSIL1CCDM-MLB-GANGM4464702 Sunny (10%-30%)"/>
    <n v="0"/>
    <s v="20220327T223750"/>
    <n v="2022"/>
    <s v="03"/>
    <n v="27"/>
    <s v="22"/>
    <s v="37"/>
    <s v="50"/>
    <x v="1"/>
    <s v="2A_MSIL1C_S2_CD_CLS_AC_20230627T222622_TRUE_60HTE_020CC"/>
    <s v="S2A_MSIL1C_GM_20220327T223750_59GMP_0.7CC"/>
  </r>
  <r>
    <x v="0"/>
    <x v="0"/>
    <s v="-42.46, 171.20 | Zoom:12"/>
    <b v="1"/>
    <s v="New Zealand"/>
    <x v="1"/>
    <s v="GM"/>
    <d v="2022-03-27T00:00:00"/>
    <s v="59GNP"/>
    <s v="22:37:46 UTC"/>
    <n v="3.3"/>
    <s v="2500X1253px"/>
    <s v="PNG"/>
    <s v="32m"/>
    <x v="2"/>
    <n v="2.95"/>
    <n v="10"/>
    <x v="0"/>
    <s v="44647S2A_MSIL1CCDM-MLB-GANGM4464702 Sunny (10%-30%)"/>
    <n v="0"/>
    <s v="20220327T223746"/>
    <n v="2022"/>
    <s v="03"/>
    <n v="27"/>
    <s v="22"/>
    <s v="37"/>
    <s v="46"/>
    <x v="1"/>
    <s v="2A_MSIL1C_S2_CD_CLS_AC_20230627T222622_TRUE_60HTE_020CC"/>
    <s v="S2A_MSIL1C_GM_20220327T223746_59GNP_3.3CC"/>
  </r>
  <r>
    <x v="0"/>
    <x v="0"/>
    <s v="-42.46, 171.20 | Zoom:12"/>
    <b v="1"/>
    <s v="New Zealand"/>
    <x v="1"/>
    <s v="GM"/>
    <d v="2022-03-24T00:00:00"/>
    <s v="59GMN"/>
    <s v="22:28:08 UTC"/>
    <n v="9"/>
    <s v="2500X1253px"/>
    <s v="PNG"/>
    <s v="32m"/>
    <x v="2"/>
    <n v="22.1"/>
    <n v="30"/>
    <x v="0"/>
    <s v="44644S2A_MSIL1CCDM-MLB-GANGM4464402 Sunny (10%-30%)"/>
    <n v="1"/>
    <s v="20220324T222808"/>
    <n v="2022"/>
    <s v="03"/>
    <n v="24"/>
    <s v="22"/>
    <s v="28"/>
    <s v="08"/>
    <x v="1"/>
    <s v="2A_MSIL1C_S2_CD_CLS_AC_20230627T222622_TRUE_60HTE_020CC"/>
    <s v="S2A_MSIL1C_GM_20220324T222808_59GMN_9CC"/>
  </r>
  <r>
    <x v="0"/>
    <x v="0"/>
    <s v="-42.46, 171.20 | Zoom:12"/>
    <b v="1"/>
    <s v="New Zealand"/>
    <x v="1"/>
    <s v="GM"/>
    <d v="2022-03-24T00:00:00"/>
    <s v="59GNN"/>
    <s v="22:28:04 UTC"/>
    <n v="36.700000000000003"/>
    <s v="2500X1253px"/>
    <s v="PNG"/>
    <s v="32m"/>
    <x v="2"/>
    <n v="22.1"/>
    <n v="30"/>
    <x v="0"/>
    <s v="44644S2A_MSIL1CCDM-MLB-GANGM4464402 Sunny (10%-30%)"/>
    <n v="0"/>
    <s v="20220324T222804"/>
    <n v="2022"/>
    <s v="03"/>
    <n v="24"/>
    <s v="22"/>
    <s v="28"/>
    <s v="04"/>
    <x v="1"/>
    <s v="2A_MSIL1C_S2_CD_CLS_AC_20230627T222622_TRUE_60HTE_020CC"/>
    <s v="S2A_MSIL1C_GM_20220324T222804_59GNN_36.7CC"/>
  </r>
  <r>
    <x v="0"/>
    <x v="0"/>
    <s v="-42.46, 171.20 | Zoom:12"/>
    <b v="1"/>
    <s v="New Zealand"/>
    <x v="1"/>
    <s v="GM"/>
    <d v="2022-03-24T00:00:00"/>
    <s v="59GMP"/>
    <s v="22:27:55 UTC"/>
    <n v="0"/>
    <s v="2500X1253px"/>
    <s v="PNG"/>
    <s v="32m"/>
    <x v="2"/>
    <n v="22.1"/>
    <n v="30"/>
    <x v="0"/>
    <s v="44644S2A_MSIL1CCDM-MLB-GANGM4464402 Sunny (10%-30%)"/>
    <n v="0"/>
    <s v="20220324T222755"/>
    <n v="2022"/>
    <s v="03"/>
    <n v="24"/>
    <s v="22"/>
    <s v="27"/>
    <s v="55"/>
    <x v="1"/>
    <s v="2A_MSIL1C_S2_CD_CLS_AC_20230627T222622_TRUE_60HTE_020CC"/>
    <s v="S2A_MSIL1C_GM_20220324T222755_59GMP_0CC"/>
  </r>
  <r>
    <x v="0"/>
    <x v="0"/>
    <s v="-42.46, 171.20 | Zoom:12"/>
    <b v="1"/>
    <s v="New Zealand"/>
    <x v="1"/>
    <s v="GM"/>
    <d v="2022-03-24T00:00:00"/>
    <s v="59GNP"/>
    <s v="22:27:50 UTC"/>
    <n v="42.7"/>
    <s v="2500X1253px"/>
    <s v="PNG"/>
    <s v="32m"/>
    <x v="2"/>
    <n v="22.1"/>
    <n v="30"/>
    <x v="0"/>
    <s v="44644S2A_MSIL1CCDM-MLB-GANGM4464402 Sunny (10%-30%)"/>
    <n v="0"/>
    <s v="20220324T222750"/>
    <n v="2022"/>
    <s v="03"/>
    <n v="24"/>
    <s v="22"/>
    <s v="27"/>
    <s v="50"/>
    <x v="1"/>
    <s v="2A_MSIL1C_S2_CD_CLS_AC_20230627T222622_TRUE_60HTE_020CC"/>
    <s v="S2A_MSIL1C_GM_20220324T222750_59GNP_42.7CC"/>
  </r>
  <r>
    <x v="0"/>
    <x v="0"/>
    <s v="-42.46, 171.20 | Zoom:12"/>
    <b v="1"/>
    <s v="New Zealand"/>
    <x v="1"/>
    <s v="GM"/>
    <d v="2022-03-22T00:00:00"/>
    <s v="59GMN"/>
    <s v="22:38:10 UTC"/>
    <n v="46.2"/>
    <s v="2500X1253px"/>
    <s v="PNG"/>
    <s v="32m"/>
    <x v="2"/>
    <n v="60.924999999999997"/>
    <n v="70"/>
    <x v="1"/>
    <s v="44642S2A_MSIL1CCDM-MLB-GANGM4464203 Cloudy (40%-90%)"/>
    <n v="1"/>
    <s v="20220322T223810"/>
    <n v="2022"/>
    <s v="03"/>
    <n v="22"/>
    <s v="22"/>
    <s v="38"/>
    <s v="10"/>
    <x v="1"/>
    <s v="2A_MSIL1C_S2_CD_CLS_AC_20230627T222622_TRUE_60HTE_020CC"/>
    <s v="S2A_MSIL1C_GM_20220322T223810_59GMN_46.2CC"/>
  </r>
  <r>
    <x v="0"/>
    <x v="0"/>
    <s v="-42.46, 171.20 | Zoom:12"/>
    <b v="1"/>
    <s v="New Zealand"/>
    <x v="1"/>
    <s v="GM"/>
    <d v="2022-03-22T00:00:00"/>
    <s v="59GNN"/>
    <s v="22:38:06 UTC"/>
    <n v="73.5"/>
    <s v="2500X1253px"/>
    <s v="PNG"/>
    <s v="32m"/>
    <x v="2"/>
    <n v="60.924999999999997"/>
    <n v="70"/>
    <x v="1"/>
    <s v="44642S2A_MSIL1CCDM-MLB-GANGM4464203 Cloudy (40%-90%)"/>
    <n v="0"/>
    <s v="20220322T223806"/>
    <n v="2022"/>
    <s v="03"/>
    <n v="22"/>
    <s v="22"/>
    <s v="38"/>
    <s v="06"/>
    <x v="1"/>
    <s v="2A_MSIL1C_S2_CD_CLS_AC_20230627T222622_TRUE_60HTE_020CC"/>
    <s v="S2A_MSIL1C_GM_20220322T223806_59GNN_73.5CC"/>
  </r>
  <r>
    <x v="0"/>
    <x v="0"/>
    <s v="-42.46, 171.20 | Zoom:12"/>
    <b v="1"/>
    <s v="New Zealand"/>
    <x v="1"/>
    <s v="GM"/>
    <d v="2022-03-22T00:00:00"/>
    <s v="59GMP"/>
    <s v="22:37:56 UTC"/>
    <n v="28.2"/>
    <s v="2500X1253px"/>
    <s v="PNG"/>
    <s v="32m"/>
    <x v="2"/>
    <n v="60.924999999999997"/>
    <n v="70"/>
    <x v="1"/>
    <s v="44642S2A_MSIL1CCDM-MLB-GANGM4464203 Cloudy (40%-90%)"/>
    <n v="0"/>
    <s v="20220322T223756"/>
    <n v="2022"/>
    <s v="03"/>
    <n v="22"/>
    <s v="22"/>
    <s v="37"/>
    <s v="56"/>
    <x v="1"/>
    <s v="2A_MSIL1C_S2_CD_CLS_AC_20230627T222622_TRUE_60HTE_020CC"/>
    <s v="S2A_MSIL1C_GM_20220322T223756_59GMP_28.2CC"/>
  </r>
  <r>
    <x v="0"/>
    <x v="0"/>
    <s v="-42.46, 171.20 | Zoom:12"/>
    <b v="1"/>
    <s v="New Zealand"/>
    <x v="1"/>
    <s v="GM"/>
    <d v="2022-03-22T00:00:00"/>
    <s v="59GNP"/>
    <s v="22:37:52 UTC"/>
    <n v="95.8"/>
    <s v="2500X1253px"/>
    <s v="PNG"/>
    <s v="32m"/>
    <x v="2"/>
    <n v="60.924999999999997"/>
    <n v="70"/>
    <x v="1"/>
    <s v="44642S2A_MSIL1CCDM-MLB-GANGM4464203 Cloudy (40%-90%)"/>
    <n v="0"/>
    <s v="20220322T223752"/>
    <n v="2022"/>
    <s v="03"/>
    <n v="22"/>
    <s v="22"/>
    <s v="37"/>
    <s v="52"/>
    <x v="1"/>
    <s v="2A_MSIL1C_S2_CD_CLS_AC_20230627T222622_TRUE_60HTE_020CC"/>
    <s v="S2A_MSIL1C_GM_20220322T223752_59GNP_95.8CC"/>
  </r>
  <r>
    <x v="0"/>
    <x v="0"/>
    <s v="-42.46, 171.20 | Zoom:12"/>
    <b v="1"/>
    <s v="New Zealand"/>
    <x v="1"/>
    <s v="GM"/>
    <d v="2022-03-19T00:00:00"/>
    <s v="59GMN"/>
    <s v="22:28:14 UTC"/>
    <n v="94.9"/>
    <s v="2500X1253px"/>
    <s v="PNG"/>
    <s v="32m"/>
    <x v="2"/>
    <n v="96.724999999999994"/>
    <n v="100"/>
    <x v="2"/>
    <s v="44639S2A_MSIL1CCDM-MLB-GANGM4463904 Overcast (100%)"/>
    <n v="1"/>
    <s v="20220319T222814"/>
    <n v="2022"/>
    <s v="03"/>
    <n v="19"/>
    <s v="22"/>
    <s v="28"/>
    <s v="14"/>
    <x v="1"/>
    <s v="2A_MSIL1C_S2_CD_CLS_AC_20230627T222622_TRUE_60HTE_020CC"/>
    <s v="S2A_MSIL1C_GM_20220319T222814_59GMN_94.9CC"/>
  </r>
  <r>
    <x v="0"/>
    <x v="0"/>
    <s v="-42.46, 171.20 | Zoom:12"/>
    <b v="1"/>
    <s v="New Zealand"/>
    <x v="1"/>
    <s v="GM"/>
    <d v="2022-03-19T00:00:00"/>
    <s v="59GNN"/>
    <s v="22:28:10 UTC"/>
    <n v="92.5"/>
    <s v="2500X1253px"/>
    <s v="PNG"/>
    <s v="32m"/>
    <x v="2"/>
    <n v="96.724999999999994"/>
    <n v="100"/>
    <x v="2"/>
    <s v="44639S2A_MSIL1CCDM-MLB-GANGM4463904 Overcast (100%)"/>
    <n v="0"/>
    <s v="20220319T222810"/>
    <n v="2022"/>
    <s v="03"/>
    <n v="19"/>
    <s v="22"/>
    <s v="28"/>
    <s v="10"/>
    <x v="1"/>
    <s v="2A_MSIL1C_S2_CD_CLS_AC_20230627T222622_TRUE_60HTE_020CC"/>
    <s v="S2A_MSIL1C_GM_20220319T222810_59GNN_92.5CC"/>
  </r>
  <r>
    <x v="0"/>
    <x v="0"/>
    <s v="-42.46, 171.20 | Zoom:12"/>
    <b v="1"/>
    <s v="New Zealand"/>
    <x v="1"/>
    <s v="GM"/>
    <d v="2022-03-19T00:00:00"/>
    <s v="59GMP"/>
    <s v="22:28:01 UTC"/>
    <n v="100"/>
    <s v="2500X1253px"/>
    <s v="PNG"/>
    <s v="32m"/>
    <x v="2"/>
    <n v="96.724999999999994"/>
    <n v="100"/>
    <x v="2"/>
    <s v="44639S2A_MSIL1CCDM-MLB-GANGM4463904 Overcast (100%)"/>
    <n v="0"/>
    <s v="20220319T222801"/>
    <n v="2022"/>
    <s v="03"/>
    <n v="19"/>
    <s v="22"/>
    <s v="28"/>
    <s v="01"/>
    <x v="1"/>
    <s v="2A_MSIL1C_S2_CD_CLS_AC_20230627T222622_TRUE_60HTE_020CC"/>
    <s v="S2A_MSIL1C_GM_20220319T222801_59GMP_100CC"/>
  </r>
  <r>
    <x v="0"/>
    <x v="0"/>
    <s v="-42.46, 171.20 | Zoom:12"/>
    <b v="1"/>
    <s v="New Zealand"/>
    <x v="1"/>
    <s v="GM"/>
    <d v="2022-03-19T00:00:00"/>
    <s v="59GNP"/>
    <s v="22:27:56 UTC"/>
    <n v="99.5"/>
    <s v="2500X1253px"/>
    <s v="PNG"/>
    <s v="32m"/>
    <x v="2"/>
    <n v="96.724999999999994"/>
    <n v="100"/>
    <x v="2"/>
    <s v="44639S2A_MSIL1CCDM-MLB-GANGM4463904 Overcast (100%)"/>
    <n v="0"/>
    <s v="20220319T222756"/>
    <n v="2022"/>
    <s v="03"/>
    <n v="19"/>
    <s v="22"/>
    <s v="27"/>
    <s v="56"/>
    <x v="1"/>
    <s v="2A_MSIL1C_S2_CD_CLS_AC_20230627T222622_TRUE_60HTE_020CC"/>
    <s v="S2A_MSIL1C_GM_20220319T222756_59GNP_99.5CC"/>
  </r>
  <r>
    <x v="0"/>
    <x v="0"/>
    <s v="-42.46, 171.20 | Zoom:12"/>
    <b v="1"/>
    <s v="New Zealand"/>
    <x v="1"/>
    <s v="GM"/>
    <d v="2022-03-17T00:00:00"/>
    <s v="59GMN"/>
    <s v="22:38:05 UTC"/>
    <n v="26.8"/>
    <s v="2500X1253px"/>
    <s v="PNG"/>
    <s v="32m"/>
    <x v="2"/>
    <n v="24.4"/>
    <n v="30"/>
    <x v="0"/>
    <s v="44637S2A_MSIL1CCDM-MLB-GANGM4463702 Sunny (10%-30%)"/>
    <n v="1"/>
    <s v="20220317T223805"/>
    <n v="2022"/>
    <s v="03"/>
    <n v="17"/>
    <s v="22"/>
    <s v="38"/>
    <s v="05"/>
    <x v="1"/>
    <s v="2A_MSIL1C_S2_CD_CLS_AC_20230627T222622_TRUE_60HTE_020CC"/>
    <s v="S2A_MSIL1C_GM_20220317T223805_59GMN_26.8CC"/>
  </r>
  <r>
    <x v="0"/>
    <x v="0"/>
    <s v="-42.46, 171.20 | Zoom:12"/>
    <b v="1"/>
    <s v="New Zealand"/>
    <x v="1"/>
    <s v="GM"/>
    <d v="2022-03-17T00:00:00"/>
    <s v="59GNN"/>
    <s v="22:38:01 UTC"/>
    <n v="14.2"/>
    <s v="2500X1253px"/>
    <s v="PNG"/>
    <s v="32m"/>
    <x v="2"/>
    <n v="24.4"/>
    <n v="30"/>
    <x v="0"/>
    <s v="44637S2A_MSIL1CCDM-MLB-GANGM4463702 Sunny (10%-30%)"/>
    <n v="0"/>
    <s v="20220317T223801"/>
    <n v="2022"/>
    <s v="03"/>
    <n v="17"/>
    <s v="22"/>
    <s v="38"/>
    <s v="01"/>
    <x v="1"/>
    <s v="2A_MSIL1C_S2_CD_CLS_AC_20230627T222622_TRUE_60HTE_020CC"/>
    <s v="S2A_MSIL1C_GM_20220317T223801_59GNN_14.2CC"/>
  </r>
  <r>
    <x v="0"/>
    <x v="0"/>
    <s v="-42.46, 171.20 | Zoom:12"/>
    <b v="1"/>
    <s v="New Zealand"/>
    <x v="1"/>
    <s v="GM"/>
    <d v="2022-03-17T00:00:00"/>
    <s v="59GMP"/>
    <s v="22:37:51 UTC"/>
    <n v="34.799999999999997"/>
    <s v="2500X1253px"/>
    <s v="PNG"/>
    <s v="32m"/>
    <x v="2"/>
    <n v="24.4"/>
    <n v="30"/>
    <x v="0"/>
    <s v="44637S2A_MSIL1CCDM-MLB-GANGM4463702 Sunny (10%-30%)"/>
    <n v="0"/>
    <s v="20220317T223751"/>
    <n v="2022"/>
    <s v="03"/>
    <n v="17"/>
    <s v="22"/>
    <s v="37"/>
    <s v="51"/>
    <x v="1"/>
    <s v="2A_MSIL1C_S2_CD_CLS_AC_20230627T222622_TRUE_60HTE_020CC"/>
    <s v="S2A_MSIL1C_GM_20220317T223751_59GMP_34.8CC"/>
  </r>
  <r>
    <x v="0"/>
    <x v="0"/>
    <s v="-42.46, 171.20 | Zoom:12"/>
    <b v="1"/>
    <s v="New Zealand"/>
    <x v="1"/>
    <s v="GM"/>
    <d v="2022-03-17T00:00:00"/>
    <s v="59GNP"/>
    <s v="22:37:47 UTC"/>
    <n v="21.8"/>
    <s v="2500X1253px"/>
    <s v="PNG"/>
    <s v="32m"/>
    <x v="2"/>
    <n v="24.4"/>
    <n v="30"/>
    <x v="0"/>
    <s v="44637S2A_MSIL1CCDM-MLB-GANGM4463702 Sunny (10%-30%)"/>
    <n v="0"/>
    <s v="20220317T223747"/>
    <n v="2022"/>
    <s v="03"/>
    <n v="17"/>
    <s v="22"/>
    <s v="37"/>
    <s v="47"/>
    <x v="1"/>
    <s v="2A_MSIL1C_S2_CD_CLS_AC_20230627T222622_TRUE_60HTE_020CC"/>
    <s v="S2A_MSIL1C_GM_20220317T223747_59GNP_21.8CC"/>
  </r>
  <r>
    <x v="0"/>
    <x v="0"/>
    <s v="-42.46, 171.20 | Zoom:12"/>
    <b v="1"/>
    <s v="New Zealand"/>
    <x v="1"/>
    <s v="GM"/>
    <d v="2022-03-14T00:00:00"/>
    <s v="59GMN"/>
    <s v="22:28:08 UTC"/>
    <n v="21.2"/>
    <s v="2500X1253px"/>
    <s v="PNG"/>
    <s v="32m"/>
    <x v="2"/>
    <n v="20.224999999999998"/>
    <n v="30"/>
    <x v="0"/>
    <s v="44634S2A_MSIL1CCDM-MLB-GANGM4463402 Sunny (10%-30%)"/>
    <n v="1"/>
    <s v="20220314T222808"/>
    <n v="2022"/>
    <s v="03"/>
    <n v="14"/>
    <s v="22"/>
    <s v="28"/>
    <s v="08"/>
    <x v="1"/>
    <s v="2A_MSIL1C_S2_CD_CLS_AC_20230627T222622_TRUE_60HTE_020CC"/>
    <s v="S2A_MSIL1C_GM_20220314T222808_59GMN_21.2CC"/>
  </r>
  <r>
    <x v="0"/>
    <x v="0"/>
    <s v="-42.46, 171.20 | Zoom:12"/>
    <b v="1"/>
    <s v="New Zealand"/>
    <x v="1"/>
    <s v="GM"/>
    <d v="2022-03-14T00:00:00"/>
    <s v="59GNN"/>
    <s v="22:28:05 UTC"/>
    <n v="58.4"/>
    <s v="2500X1253px"/>
    <s v="PNG"/>
    <s v="32m"/>
    <x v="2"/>
    <n v="20.224999999999998"/>
    <n v="30"/>
    <x v="0"/>
    <s v="44634S2A_MSIL1CCDM-MLB-GANGM4463402 Sunny (10%-30%)"/>
    <n v="0"/>
    <s v="20220314T222805"/>
    <n v="2022"/>
    <s v="03"/>
    <n v="14"/>
    <s v="22"/>
    <s v="28"/>
    <s v="05"/>
    <x v="1"/>
    <s v="2A_MSIL1C_S2_CD_CLS_AC_20230627T222622_TRUE_60HTE_020CC"/>
    <s v="S2A_MSIL1C_GM_20220314T222805_59GNN_58.4CC"/>
  </r>
  <r>
    <x v="0"/>
    <x v="0"/>
    <s v="-42.46, 171.20 | Zoom:12"/>
    <b v="1"/>
    <s v="New Zealand"/>
    <x v="1"/>
    <s v="GM"/>
    <d v="2022-03-14T00:00:00"/>
    <s v="59GMP"/>
    <s v="22:27:56 UTC"/>
    <n v="0"/>
    <s v="2500X1253px"/>
    <s v="PNG"/>
    <s v="32m"/>
    <x v="2"/>
    <n v="20.224999999999998"/>
    <n v="30"/>
    <x v="0"/>
    <s v="44634S2A_MSIL1CCDM-MLB-GANGM4463402 Sunny (10%-30%)"/>
    <n v="0"/>
    <s v="20220314T222756"/>
    <n v="2022"/>
    <s v="03"/>
    <n v="14"/>
    <s v="22"/>
    <s v="27"/>
    <s v="56"/>
    <x v="1"/>
    <s v="2A_MSIL1C_S2_CD_CLS_AC_20230627T222622_TRUE_60HTE_020CC"/>
    <s v="S2A_MSIL1C_GM_20220314T222756_59GMP_0CC"/>
  </r>
  <r>
    <x v="0"/>
    <x v="0"/>
    <s v="-42.46, 171.20 | Zoom:12"/>
    <b v="1"/>
    <s v="New Zealand"/>
    <x v="1"/>
    <s v="GM"/>
    <d v="2022-03-14T00:00:00"/>
    <s v="59GNP"/>
    <s v="22:27:50 UTC"/>
    <n v="1.3"/>
    <s v="2500X1253px"/>
    <s v="PNG"/>
    <s v="32m"/>
    <x v="2"/>
    <n v="20.224999999999998"/>
    <n v="30"/>
    <x v="0"/>
    <s v="44634S2A_MSIL1CCDM-MLB-GANGM4463402 Sunny (10%-30%)"/>
    <n v="0"/>
    <s v="20220314T222750"/>
    <n v="2022"/>
    <s v="03"/>
    <n v="14"/>
    <s v="22"/>
    <s v="27"/>
    <s v="50"/>
    <x v="1"/>
    <s v="2A_MSIL1C_S2_CD_CLS_AC_20230627T222622_TRUE_60HTE_020CC"/>
    <s v="S2A_MSIL1C_GM_20220314T222750_59GNP_1.3CC"/>
  </r>
  <r>
    <x v="0"/>
    <x v="0"/>
    <s v="-42.46, 171.20 | Zoom:12"/>
    <b v="1"/>
    <s v="New Zealand"/>
    <x v="1"/>
    <s v="GM"/>
    <d v="2022-03-12T00:00:00"/>
    <s v="59GMN"/>
    <s v="22:38:11 UTC"/>
    <n v="3.4"/>
    <s v="2500X1253px"/>
    <s v="PNG"/>
    <s v="32m"/>
    <x v="2"/>
    <n v="4.2"/>
    <n v="10"/>
    <x v="0"/>
    <s v="44632S2A_MSIL1CCDM-MLB-GANGM4463202 Sunny (10%-30%)"/>
    <n v="1"/>
    <s v="20220312T223811"/>
    <n v="2022"/>
    <s v="03"/>
    <n v="12"/>
    <s v="22"/>
    <s v="38"/>
    <s v="11"/>
    <x v="1"/>
    <s v="2A_MSIL1C_S2_CD_CLS_AC_20230627T222622_TRUE_60HTE_020CC"/>
    <s v="S2A_MSIL1C_GM_20220312T223811_59GMN_3.4CC"/>
  </r>
  <r>
    <x v="0"/>
    <x v="0"/>
    <s v="-42.46, 171.20 | Zoom:12"/>
    <b v="1"/>
    <s v="New Zealand"/>
    <x v="1"/>
    <s v="GM"/>
    <d v="2022-03-12T00:00:00"/>
    <s v="59GNN"/>
    <s v="22:38:07 UTC"/>
    <n v="13.1"/>
    <s v="2500X1253px"/>
    <s v="PNG"/>
    <s v="32m"/>
    <x v="2"/>
    <n v="4.2"/>
    <n v="10"/>
    <x v="0"/>
    <s v="44632S2A_MSIL1CCDM-MLB-GANGM4463202 Sunny (10%-30%)"/>
    <n v="0"/>
    <s v="20220312T223807"/>
    <n v="2022"/>
    <s v="03"/>
    <n v="12"/>
    <s v="22"/>
    <s v="38"/>
    <s v="07"/>
    <x v="1"/>
    <s v="2A_MSIL1C_S2_CD_CLS_AC_20230627T222622_TRUE_60HTE_020CC"/>
    <s v="S2A_MSIL1C_GM_20220312T223807_59GNN_13.1CC"/>
  </r>
  <r>
    <x v="0"/>
    <x v="0"/>
    <s v="-42.46, 171.20 | Zoom:12"/>
    <b v="1"/>
    <s v="New Zealand"/>
    <x v="1"/>
    <s v="GM"/>
    <d v="2022-03-12T00:00:00"/>
    <s v="59GMP"/>
    <s v="22:37:57 UTC"/>
    <n v="0"/>
    <s v="2500X1253px"/>
    <s v="PNG"/>
    <s v="32m"/>
    <x v="2"/>
    <n v="4.2"/>
    <n v="10"/>
    <x v="0"/>
    <s v="44632S2A_MSIL1CCDM-MLB-GANGM4463202 Sunny (10%-30%)"/>
    <n v="0"/>
    <s v="20220312T223757"/>
    <n v="2022"/>
    <s v="03"/>
    <n v="12"/>
    <s v="22"/>
    <s v="37"/>
    <s v="57"/>
    <x v="1"/>
    <s v="2A_MSIL1C_S2_CD_CLS_AC_20230627T222622_TRUE_60HTE_020CC"/>
    <s v="S2A_MSIL1C_GM_20220312T223757_59GMP_0CC"/>
  </r>
  <r>
    <x v="0"/>
    <x v="0"/>
    <s v="-42.46, 171.20 | Zoom:12"/>
    <b v="1"/>
    <s v="New Zealand"/>
    <x v="1"/>
    <s v="GM"/>
    <d v="2022-03-12T00:00:00"/>
    <s v="59GNP"/>
    <s v="22:37:53 UTC"/>
    <n v="0.3"/>
    <s v="2500X1253px"/>
    <s v="PNG"/>
    <s v="32m"/>
    <x v="2"/>
    <n v="4.2"/>
    <n v="10"/>
    <x v="0"/>
    <s v="44632S2A_MSIL1CCDM-MLB-GANGM4463202 Sunny (10%-30%)"/>
    <n v="0"/>
    <s v="20220312T223753"/>
    <n v="2022"/>
    <s v="03"/>
    <n v="12"/>
    <s v="22"/>
    <s v="37"/>
    <s v="53"/>
    <x v="1"/>
    <s v="2A_MSIL1C_S2_CD_CLS_AC_20230627T222622_TRUE_60HTE_020CC"/>
    <s v="S2A_MSIL1C_GM_20220312T223753_59GNP_0.3CC"/>
  </r>
  <r>
    <x v="0"/>
    <x v="0"/>
    <s v="-42.46, 171.20 | Zoom:12"/>
    <b v="1"/>
    <s v="New Zealand"/>
    <x v="1"/>
    <s v="GM"/>
    <d v="2022-03-09T00:00:00"/>
    <s v="59GMN"/>
    <s v="22:28:14 UTC"/>
    <n v="1.1000000000000001"/>
    <s v="2500X1253px"/>
    <s v="PNG"/>
    <s v="32m"/>
    <x v="2"/>
    <n v="4.2249999999999996"/>
    <n v="10"/>
    <x v="0"/>
    <s v="44629S2A_MSIL1CCDM-MLB-GANGM4462902 Sunny (10%-30%)"/>
    <n v="1"/>
    <s v="20220309T222814"/>
    <n v="2022"/>
    <s v="03"/>
    <s v="09"/>
    <s v="22"/>
    <s v="28"/>
    <s v="14"/>
    <x v="1"/>
    <s v="2A_MSIL1C_S2_CD_CLS_AC_20230627T222622_TRUE_60HTE_020CC"/>
    <s v="S2A_MSIL1C_GM_20220309T222814_59GMN_1.1CC"/>
  </r>
  <r>
    <x v="0"/>
    <x v="0"/>
    <s v="-42.46, 171.20 | Zoom:12"/>
    <b v="1"/>
    <s v="New Zealand"/>
    <x v="1"/>
    <s v="GM"/>
    <d v="2022-03-09T00:00:00"/>
    <s v="59GNN"/>
    <s v="22:28:11 UTC"/>
    <n v="13.5"/>
    <s v="2500X1253px"/>
    <s v="PNG"/>
    <s v="32m"/>
    <x v="2"/>
    <n v="4.2249999999999996"/>
    <n v="10"/>
    <x v="0"/>
    <s v="44629S2A_MSIL1CCDM-MLB-GANGM4462902 Sunny (10%-30%)"/>
    <n v="0"/>
    <s v="20220309T222811"/>
    <n v="2022"/>
    <s v="03"/>
    <s v="09"/>
    <s v="22"/>
    <s v="28"/>
    <s v="11"/>
    <x v="1"/>
    <s v="2A_MSIL1C_S2_CD_CLS_AC_20230627T222622_TRUE_60HTE_020CC"/>
    <s v="S2A_MSIL1C_GM_20220309T222811_59GNN_13.5CC"/>
  </r>
  <r>
    <x v="0"/>
    <x v="0"/>
    <s v="-42.46, 171.20 | Zoom:12"/>
    <b v="1"/>
    <s v="New Zealand"/>
    <x v="1"/>
    <s v="GM"/>
    <d v="2022-03-09T00:00:00"/>
    <s v="59GMP"/>
    <s v="22:28:02 UTC"/>
    <n v="0"/>
    <s v="2500X1253px"/>
    <s v="PNG"/>
    <s v="32m"/>
    <x v="2"/>
    <n v="4.2249999999999996"/>
    <n v="10"/>
    <x v="0"/>
    <s v="44629S2A_MSIL1CCDM-MLB-GANGM4462902 Sunny (10%-30%)"/>
    <n v="0"/>
    <s v="20220309T222802"/>
    <n v="2022"/>
    <s v="03"/>
    <s v="09"/>
    <s v="22"/>
    <s v="28"/>
    <s v="02"/>
    <x v="1"/>
    <s v="2A_MSIL1C_S2_CD_CLS_AC_20230627T222622_TRUE_60HTE_020CC"/>
    <s v="S2A_MSIL1C_GM_20220309T222802_59GMP_0CC"/>
  </r>
  <r>
    <x v="0"/>
    <x v="0"/>
    <s v="-42.46, 171.20 | Zoom:12"/>
    <b v="1"/>
    <s v="New Zealand"/>
    <x v="1"/>
    <s v="GM"/>
    <d v="2022-03-09T00:00:00"/>
    <s v="59GNP"/>
    <s v="22:27:56 UTC"/>
    <n v="2.2999999999999998"/>
    <s v="2500X1253px"/>
    <s v="PNG"/>
    <s v="32m"/>
    <x v="2"/>
    <n v="4.2249999999999996"/>
    <n v="10"/>
    <x v="0"/>
    <s v="44629S2A_MSIL1CCDM-MLB-GANGM4462902 Sunny (10%-30%)"/>
    <n v="0"/>
    <s v="20220309T222756"/>
    <n v="2022"/>
    <s v="03"/>
    <s v="09"/>
    <s v="22"/>
    <s v="27"/>
    <s v="56"/>
    <x v="1"/>
    <s v="2A_MSIL1C_S2_CD_CLS_AC_20230627T222622_TRUE_60HTE_020CC"/>
    <s v="S2A_MSIL1C_GM_20220309T222756_59GNP_2.3CC"/>
  </r>
  <r>
    <x v="0"/>
    <x v="0"/>
    <s v="-42.46, 171.20 | Zoom:12"/>
    <b v="1"/>
    <s v="New Zealand"/>
    <x v="1"/>
    <s v="GM"/>
    <d v="2022-03-07T00:00:00"/>
    <s v="59GMN"/>
    <s v="22:38:05 UTC"/>
    <n v="37.1"/>
    <s v="2500X1253px"/>
    <s v="PNG"/>
    <s v="32m"/>
    <x v="2"/>
    <n v="20.174999999999997"/>
    <n v="30"/>
    <x v="0"/>
    <s v="44627S2A_MSIL1CCDM-MLB-GANGM4462702 Sunny (10%-30%)"/>
    <n v="1"/>
    <s v="20220307T223805"/>
    <n v="2022"/>
    <s v="03"/>
    <s v="07"/>
    <s v="22"/>
    <s v="38"/>
    <s v="05"/>
    <x v="1"/>
    <s v="2A_MSIL1C_S2_CD_CLS_AC_20230627T222622_TRUE_60HTE_020CC"/>
    <s v="S2A_MSIL1C_GM_20220307T223805_59GMN_37.1CC"/>
  </r>
  <r>
    <x v="0"/>
    <x v="0"/>
    <s v="-42.46, 171.20 | Zoom:12"/>
    <b v="1"/>
    <s v="New Zealand"/>
    <x v="1"/>
    <s v="GM"/>
    <d v="2022-03-07T00:00:00"/>
    <s v="59GNN"/>
    <s v="22:38:01 UTC"/>
    <n v="23.7"/>
    <s v="2500X1253px"/>
    <s v="PNG"/>
    <s v="32m"/>
    <x v="2"/>
    <n v="20.174999999999997"/>
    <n v="30"/>
    <x v="0"/>
    <s v="44627S2A_MSIL1CCDM-MLB-GANGM4462702 Sunny (10%-30%)"/>
    <n v="0"/>
    <s v="20220307T223801"/>
    <n v="2022"/>
    <s v="03"/>
    <s v="07"/>
    <s v="22"/>
    <s v="38"/>
    <s v="01"/>
    <x v="1"/>
    <s v="2A_MSIL1C_S2_CD_CLS_AC_20230627T222622_TRUE_60HTE_020CC"/>
    <s v="S2A_MSIL1C_GM_20220307T223801_59GNN_23.7CC"/>
  </r>
  <r>
    <x v="0"/>
    <x v="0"/>
    <s v="-42.46, 171.20 | Zoom:12"/>
    <b v="1"/>
    <s v="New Zealand"/>
    <x v="1"/>
    <s v="GM"/>
    <d v="2022-03-07T00:00:00"/>
    <s v="59GMP"/>
    <s v="22:37:50 UTC"/>
    <n v="7.1"/>
    <s v="2500X1253px"/>
    <s v="PNG"/>
    <s v="32m"/>
    <x v="2"/>
    <n v="20.174999999999997"/>
    <n v="30"/>
    <x v="0"/>
    <s v="44627S2A_MSIL1CCDM-MLB-GANGM4462702 Sunny (10%-30%)"/>
    <n v="0"/>
    <s v="20220307T223750"/>
    <n v="2022"/>
    <s v="03"/>
    <s v="07"/>
    <s v="22"/>
    <s v="37"/>
    <s v="50"/>
    <x v="1"/>
    <s v="2A_MSIL1C_S2_CD_CLS_AC_20230627T222622_TRUE_60HTE_020CC"/>
    <s v="S2A_MSIL1C_GM_20220307T223750_59GMP_7.1CC"/>
  </r>
  <r>
    <x v="0"/>
    <x v="0"/>
    <s v="-42.46, 171.20 | Zoom:12"/>
    <b v="1"/>
    <s v="New Zealand"/>
    <x v="1"/>
    <s v="GM"/>
    <d v="2022-03-07T00:00:00"/>
    <s v="59GNP"/>
    <s v="22:37:46 UTC"/>
    <n v="12.8"/>
    <s v="2500X1253px"/>
    <s v="PNG"/>
    <s v="32m"/>
    <x v="2"/>
    <n v="20.174999999999997"/>
    <n v="30"/>
    <x v="0"/>
    <s v="44627S2A_MSIL1CCDM-MLB-GANGM4462702 Sunny (10%-30%)"/>
    <n v="0"/>
    <s v="20220307T223746"/>
    <n v="2022"/>
    <s v="03"/>
    <s v="07"/>
    <s v="22"/>
    <s v="37"/>
    <s v="46"/>
    <x v="1"/>
    <s v="2A_MSIL1C_S2_CD_CLS_AC_20230627T222622_TRUE_60HTE_020CC"/>
    <s v="S2A_MSIL1C_GM_20220307T223746_59GNP_12.8CC"/>
  </r>
  <r>
    <x v="0"/>
    <x v="0"/>
    <s v="-42.46, 171.20 | Zoom:12"/>
    <b v="1"/>
    <s v="New Zealand"/>
    <x v="1"/>
    <s v="GM"/>
    <d v="2022-03-04T00:00:00"/>
    <s v="59GMN"/>
    <s v="22:28:08 UTC"/>
    <n v="50"/>
    <s v="2500X1253px"/>
    <s v="PNG"/>
    <s v="32m"/>
    <x v="2"/>
    <n v="50.974999999999994"/>
    <n v="60"/>
    <x v="1"/>
    <s v="44624S2A_MSIL1CCDM-MLB-GANGM4462403 Cloudy (40%-90%)"/>
    <n v="1"/>
    <s v="20220304T222808"/>
    <n v="2022"/>
    <s v="03"/>
    <s v="04"/>
    <s v="22"/>
    <s v="28"/>
    <s v="08"/>
    <x v="1"/>
    <s v="2A_MSIL1C_S2_CD_CLS_AC_20230627T222622_TRUE_60HTE_020CC"/>
    <s v="S2A_MSIL1C_GM_20220304T222808_59GMN_50CC"/>
  </r>
  <r>
    <x v="0"/>
    <x v="0"/>
    <s v="-42.46, 171.20 | Zoom:12"/>
    <b v="1"/>
    <s v="New Zealand"/>
    <x v="1"/>
    <s v="GM"/>
    <d v="2022-03-04T00:00:00"/>
    <s v="59GNN"/>
    <s v="22:28:04 UTC"/>
    <n v="51.6"/>
    <s v="2500X1253px"/>
    <s v="PNG"/>
    <s v="32m"/>
    <x v="2"/>
    <n v="50.974999999999994"/>
    <n v="60"/>
    <x v="1"/>
    <s v="44624S2A_MSIL1CCDM-MLB-GANGM4462403 Cloudy (40%-90%)"/>
    <n v="0"/>
    <s v="20220304T222804"/>
    <n v="2022"/>
    <s v="03"/>
    <s v="04"/>
    <s v="22"/>
    <s v="28"/>
    <s v="04"/>
    <x v="1"/>
    <s v="2A_MSIL1C_S2_CD_CLS_AC_20230627T222622_TRUE_60HTE_020CC"/>
    <s v="S2A_MSIL1C_GM_20220304T222804_59GNN_51.6CC"/>
  </r>
  <r>
    <x v="0"/>
    <x v="0"/>
    <s v="-42.46, 171.20 | Zoom:12"/>
    <b v="1"/>
    <s v="New Zealand"/>
    <x v="1"/>
    <s v="GM"/>
    <d v="2022-03-04T00:00:00"/>
    <s v="59GMP"/>
    <s v="22:27:55 UTC"/>
    <n v="43.3"/>
    <s v="2500X1253px"/>
    <s v="PNG"/>
    <s v="32m"/>
    <x v="2"/>
    <n v="50.974999999999994"/>
    <n v="60"/>
    <x v="1"/>
    <s v="44624S2A_MSIL1CCDM-MLB-GANGM4462403 Cloudy (40%-90%)"/>
    <n v="0"/>
    <s v="20220304T222755"/>
    <n v="2022"/>
    <s v="03"/>
    <s v="04"/>
    <s v="22"/>
    <s v="27"/>
    <s v="55"/>
    <x v="1"/>
    <s v="2A_MSIL1C_S2_CD_CLS_AC_20230627T222622_TRUE_60HTE_020CC"/>
    <s v="S2A_MSIL1C_GM_20220304T222755_59GMP_43.3CC"/>
  </r>
  <r>
    <x v="0"/>
    <x v="0"/>
    <s v="-42.46, 171.20 | Zoom:12"/>
    <b v="1"/>
    <s v="New Zealand"/>
    <x v="1"/>
    <s v="GM"/>
    <d v="2022-03-04T00:00:00"/>
    <s v="59GNP"/>
    <s v="22:27:50 UTC"/>
    <n v="59"/>
    <s v="2500X1253px"/>
    <s v="PNG"/>
    <s v="32m"/>
    <x v="2"/>
    <n v="50.974999999999994"/>
    <n v="60"/>
    <x v="1"/>
    <s v="44624S2A_MSIL1CCDM-MLB-GANGM4462403 Cloudy (40%-90%)"/>
    <n v="0"/>
    <s v="20220304T222750"/>
    <n v="2022"/>
    <s v="03"/>
    <s v="04"/>
    <s v="22"/>
    <s v="27"/>
    <s v="50"/>
    <x v="1"/>
    <s v="2A_MSIL1C_S2_CD_CLS_AC_20230627T222622_TRUE_60HTE_020CC"/>
    <s v="S2A_MSIL1C_GM_20220304T222750_59GNP_59CC"/>
  </r>
  <r>
    <x v="0"/>
    <x v="0"/>
    <s v="-42.46, 171.20 | Zoom:12"/>
    <b v="1"/>
    <s v="New Zealand"/>
    <x v="1"/>
    <s v="GM"/>
    <d v="2022-03-02T00:00:00"/>
    <s v="59GMN"/>
    <s v="22:38:11 UTC"/>
    <n v="68.400000000000006"/>
    <s v="2500X1253px"/>
    <s v="PNG"/>
    <s v="32m"/>
    <x v="2"/>
    <n v="69.599999999999994"/>
    <n v="70"/>
    <x v="1"/>
    <s v="44622S2A_MSIL1CCDM-MLB-GANGM4462203 Cloudy (40%-90%)"/>
    <n v="1"/>
    <s v="20220302T223811"/>
    <n v="2022"/>
    <s v="03"/>
    <s v="02"/>
    <s v="22"/>
    <s v="38"/>
    <s v="11"/>
    <x v="1"/>
    <s v="2A_MSIL1C_S2_CD_CLS_AC_20230627T222622_TRUE_60HTE_020CC"/>
    <s v="S2A_MSIL1C_GM_20220302T223811_59GMN_68.4CC"/>
  </r>
  <r>
    <x v="0"/>
    <x v="0"/>
    <s v="-42.46, 171.20 | Zoom:12"/>
    <b v="1"/>
    <s v="New Zealand"/>
    <x v="1"/>
    <s v="GM"/>
    <d v="2022-03-02T00:00:00"/>
    <s v="59GNN"/>
    <s v="22:38:07 UTC"/>
    <n v="31.6"/>
    <s v="2500X1253px"/>
    <s v="PNG"/>
    <s v="32m"/>
    <x v="2"/>
    <n v="69.599999999999994"/>
    <n v="70"/>
    <x v="1"/>
    <s v="44622S2A_MSIL1CCDM-MLB-GANGM4462203 Cloudy (40%-90%)"/>
    <n v="0"/>
    <s v="20220302T223807"/>
    <n v="2022"/>
    <s v="03"/>
    <s v="02"/>
    <s v="22"/>
    <s v="38"/>
    <s v="07"/>
    <x v="1"/>
    <s v="2A_MSIL1C_S2_CD_CLS_AC_20230627T222622_TRUE_60HTE_020CC"/>
    <s v="S2A_MSIL1C_GM_20220302T223807_59GNN_31.6CC"/>
  </r>
  <r>
    <x v="0"/>
    <x v="0"/>
    <s v="-42.46, 171.20 | Zoom:12"/>
    <b v="1"/>
    <s v="New Zealand"/>
    <x v="1"/>
    <s v="GM"/>
    <d v="2022-03-02T00:00:00"/>
    <s v="59GMP"/>
    <s v="22:37:56 UTC"/>
    <n v="99"/>
    <s v="2500X1253px"/>
    <s v="PNG"/>
    <s v="32m"/>
    <x v="2"/>
    <n v="69.599999999999994"/>
    <n v="70"/>
    <x v="1"/>
    <s v="44622S2A_MSIL1CCDM-MLB-GANGM4462203 Cloudy (40%-90%)"/>
    <n v="0"/>
    <s v="20220302T223756"/>
    <n v="2022"/>
    <s v="03"/>
    <s v="02"/>
    <s v="22"/>
    <s v="37"/>
    <s v="56"/>
    <x v="1"/>
    <s v="2A_MSIL1C_S2_CD_CLS_AC_20230627T222622_TRUE_60HTE_020CC"/>
    <s v="S2A_MSIL1C_GM_20220302T223756_59GMP_99CC"/>
  </r>
  <r>
    <x v="0"/>
    <x v="0"/>
    <s v="-42.46, 171.20 | Zoom:12"/>
    <b v="1"/>
    <s v="New Zealand"/>
    <x v="1"/>
    <s v="GM"/>
    <d v="2022-03-02T00:00:00"/>
    <s v="59GNP"/>
    <s v="22:37:52 UTC"/>
    <n v="79.400000000000006"/>
    <s v="2500X1253px"/>
    <s v="PNG"/>
    <s v="32m"/>
    <x v="2"/>
    <n v="69.599999999999994"/>
    <n v="70"/>
    <x v="1"/>
    <s v="44622S2A_MSIL1CCDM-MLB-GANGM4462203 Cloudy (40%-90%)"/>
    <n v="0"/>
    <s v="20220302T223752"/>
    <n v="2022"/>
    <s v="03"/>
    <s v="02"/>
    <s v="22"/>
    <s v="37"/>
    <s v="52"/>
    <x v="1"/>
    <s v="2A_MSIL1C_S2_CD_CLS_AC_20230627T222622_TRUE_60HTE_020CC"/>
    <s v="S2A_MSIL1C_GM_20220302T223752_59GNP_79.4CC"/>
  </r>
  <r>
    <x v="0"/>
    <x v="0"/>
    <s v="-42.46, 171.20 | Zoom:12"/>
    <b v="1"/>
    <s v="New Zealand"/>
    <x v="1"/>
    <s v="GM"/>
    <d v="2022-02-27T00:00:00"/>
    <s v="59GMN"/>
    <s v="22:28:14 UTC"/>
    <n v="81.2"/>
    <s v="2500X1253px"/>
    <s v="PNG"/>
    <s v="32m"/>
    <x v="2"/>
    <n v="85.375"/>
    <n v="90"/>
    <x v="1"/>
    <s v="44619S2A_MSIL1CCDM-MLB-GANGM4461903 Cloudy (40%-90%)"/>
    <n v="1"/>
    <s v="20220227T222814"/>
    <n v="2022"/>
    <s v="02"/>
    <n v="27"/>
    <s v="22"/>
    <s v="28"/>
    <s v="14"/>
    <x v="1"/>
    <s v="2A_MSIL1C_S2_CD_CLS_AC_20230627T222622_TRUE_60HTE_020CC"/>
    <s v="S2A_MSIL1C_GM_20220227T222814_59GMN_81.2CC"/>
  </r>
  <r>
    <x v="0"/>
    <x v="0"/>
    <s v="-42.46, 171.20 | Zoom:12"/>
    <b v="1"/>
    <s v="New Zealand"/>
    <x v="1"/>
    <s v="GM"/>
    <d v="2022-02-27T00:00:00"/>
    <s v="59GNN"/>
    <s v="22:28:10 UTC"/>
    <n v="63.3"/>
    <s v="2500X1253px"/>
    <s v="PNG"/>
    <s v="32m"/>
    <x v="2"/>
    <n v="85.375"/>
    <n v="90"/>
    <x v="1"/>
    <s v="44619S2A_MSIL1CCDM-MLB-GANGM4461903 Cloudy (40%-90%)"/>
    <n v="0"/>
    <s v="20220227T222810"/>
    <n v="2022"/>
    <s v="02"/>
    <n v="27"/>
    <s v="22"/>
    <s v="28"/>
    <s v="10"/>
    <x v="1"/>
    <s v="2A_MSIL1C_S2_CD_CLS_AC_20230627T222622_TRUE_60HTE_020CC"/>
    <s v="S2A_MSIL1C_GM_20220227T222810_59GNN_63.3CC"/>
  </r>
  <r>
    <x v="0"/>
    <x v="0"/>
    <s v="-42.46, 171.20 | Zoom:12"/>
    <b v="1"/>
    <s v="New Zealand"/>
    <x v="1"/>
    <s v="GM"/>
    <d v="2022-02-27T00:00:00"/>
    <s v="59GMP"/>
    <s v="22:28:01 UTC"/>
    <n v="100"/>
    <s v="2500X1253px"/>
    <s v="PNG"/>
    <s v="32m"/>
    <x v="2"/>
    <n v="85.375"/>
    <n v="90"/>
    <x v="1"/>
    <s v="44619S2A_MSIL1CCDM-MLB-GANGM4461903 Cloudy (40%-90%)"/>
    <n v="0"/>
    <s v="20220227T222801"/>
    <n v="2022"/>
    <s v="02"/>
    <n v="27"/>
    <s v="22"/>
    <s v="28"/>
    <s v="01"/>
    <x v="1"/>
    <s v="2A_MSIL1C_S2_CD_CLS_AC_20230627T222622_TRUE_60HTE_020CC"/>
    <s v="S2A_MSIL1C_GM_20220227T222801_59GMP_100CC"/>
  </r>
  <r>
    <x v="0"/>
    <x v="0"/>
    <s v="-42.46, 171.20 | Zoom:12"/>
    <b v="1"/>
    <s v="New Zealand"/>
    <x v="1"/>
    <s v="GM"/>
    <d v="2022-02-27T00:00:00"/>
    <s v="59GNP"/>
    <s v="22:27:56 UTC"/>
    <n v="97"/>
    <s v="2500X1253px"/>
    <s v="PNG"/>
    <s v="32m"/>
    <x v="2"/>
    <n v="85.375"/>
    <n v="90"/>
    <x v="1"/>
    <s v="44619S2A_MSIL1CCDM-MLB-GANGM4461903 Cloudy (40%-90%)"/>
    <n v="0"/>
    <s v="20220227T222756"/>
    <n v="2022"/>
    <s v="02"/>
    <n v="27"/>
    <s v="22"/>
    <s v="27"/>
    <s v="56"/>
    <x v="1"/>
    <s v="2A_MSIL1C_S2_CD_CLS_AC_20230627T222622_TRUE_60HTE_020CC"/>
    <s v="S2A_MSIL1C_GM_20220227T222756_59GNP_97CC"/>
  </r>
  <r>
    <x v="0"/>
    <x v="0"/>
    <s v="-42.46, 171.20 | Zoom:12"/>
    <b v="1"/>
    <s v="New Zealand"/>
    <x v="1"/>
    <s v="GM"/>
    <d v="2022-02-25T00:00:00"/>
    <s v="59GMN"/>
    <s v="22:38:03 UTC"/>
    <n v="34.5"/>
    <s v="2500X1253px"/>
    <s v="PNG"/>
    <s v="32m"/>
    <x v="2"/>
    <n v="18.599999999999998"/>
    <n v="20"/>
    <x v="0"/>
    <s v="44617S2A_MSIL1CCDM-MLB-GANGM4461702 Sunny (10%-30%)"/>
    <n v="1"/>
    <s v="20220225T223803"/>
    <n v="2022"/>
    <s v="02"/>
    <n v="25"/>
    <s v="22"/>
    <s v="38"/>
    <s v="03"/>
    <x v="1"/>
    <s v="2A_MSIL1C_S2_CD_CLS_AC_20230627T222622_TRUE_60HTE_020CC"/>
    <s v="S2A_MSIL1C_GM_20220225T223803_59GMN_34.5CC"/>
  </r>
  <r>
    <x v="0"/>
    <x v="0"/>
    <s v="-42.46, 171.20 | Zoom:12"/>
    <b v="1"/>
    <s v="New Zealand"/>
    <x v="1"/>
    <s v="GM"/>
    <d v="2022-02-25T00:00:00"/>
    <s v="59GNN"/>
    <s v="22:37:59 UTC"/>
    <n v="29.3"/>
    <s v="2500X1253px"/>
    <s v="PNG"/>
    <s v="32m"/>
    <x v="2"/>
    <n v="18.599999999999998"/>
    <n v="20"/>
    <x v="0"/>
    <s v="44617S2A_MSIL1CCDM-MLB-GANGM4461702 Sunny (10%-30%)"/>
    <n v="0"/>
    <s v="20220225T223759"/>
    <n v="2022"/>
    <s v="02"/>
    <n v="25"/>
    <s v="22"/>
    <s v="37"/>
    <s v="59"/>
    <x v="1"/>
    <s v="2A_MSIL1C_S2_CD_CLS_AC_20230627T222622_TRUE_60HTE_020CC"/>
    <s v="S2A_MSIL1C_GM_20220225T223759_59GNN_29.3CC"/>
  </r>
  <r>
    <x v="0"/>
    <x v="0"/>
    <s v="-42.46, 171.20 | Zoom:12"/>
    <b v="1"/>
    <s v="New Zealand"/>
    <x v="1"/>
    <s v="GM"/>
    <d v="2022-02-25T00:00:00"/>
    <s v="59GMP"/>
    <s v="22:37:48 UTC"/>
    <n v="7.5"/>
    <s v="2500X1253px"/>
    <s v="PNG"/>
    <s v="32m"/>
    <x v="2"/>
    <n v="18.599999999999998"/>
    <n v="20"/>
    <x v="0"/>
    <s v="44617S2A_MSIL1CCDM-MLB-GANGM4461702 Sunny (10%-30%)"/>
    <n v="0"/>
    <s v="20220225T223748"/>
    <n v="2022"/>
    <s v="02"/>
    <n v="25"/>
    <s v="22"/>
    <s v="37"/>
    <s v="48"/>
    <x v="1"/>
    <s v="2A_MSIL1C_S2_CD_CLS_AC_20230627T222622_TRUE_60HTE_020CC"/>
    <s v="S2A_MSIL1C_GM_20220225T223748_59GMP_7.5CC"/>
  </r>
  <r>
    <x v="0"/>
    <x v="0"/>
    <s v="-42.46, 171.20 | Zoom:12"/>
    <b v="1"/>
    <s v="New Zealand"/>
    <x v="1"/>
    <s v="GM"/>
    <d v="2022-02-25T00:00:00"/>
    <s v="59GNP"/>
    <s v="22:37:44 UTC"/>
    <n v="3.1"/>
    <s v="2500X1253px"/>
    <s v="PNG"/>
    <s v="32m"/>
    <x v="2"/>
    <n v="18.599999999999998"/>
    <n v="20"/>
    <x v="0"/>
    <s v="44617S2A_MSIL1CCDM-MLB-GANGM4461702 Sunny (10%-30%)"/>
    <n v="0"/>
    <s v="20220225T223744"/>
    <n v="2022"/>
    <s v="02"/>
    <n v="25"/>
    <s v="22"/>
    <s v="37"/>
    <s v="44"/>
    <x v="1"/>
    <s v="2A_MSIL1C_S2_CD_CLS_AC_20230627T222622_TRUE_60HTE_020CC"/>
    <s v="S2A_MSIL1C_GM_20220225T223744_59GNP_3.1CC"/>
  </r>
  <r>
    <x v="0"/>
    <x v="0"/>
    <s v="-42.46, 171.20 | Zoom:12"/>
    <b v="1"/>
    <s v="New Zealand"/>
    <x v="1"/>
    <s v="GM"/>
    <d v="2022-02-22T00:00:00"/>
    <s v="59GMN"/>
    <s v="22:28:05 UTC"/>
    <n v="25.6"/>
    <s v="2500X1253px"/>
    <s v="PNG"/>
    <s v="32m"/>
    <x v="2"/>
    <n v="37.774999999999999"/>
    <n v="40"/>
    <x v="1"/>
    <s v="44614S2A_MSIL1CCDM-MLB-GANGM4461403 Cloudy (40%-90%)"/>
    <n v="1"/>
    <s v="20220222T222805"/>
    <n v="2022"/>
    <s v="02"/>
    <n v="22"/>
    <s v="22"/>
    <s v="28"/>
    <s v="05"/>
    <x v="1"/>
    <s v="2A_MSIL1C_S2_CD_CLS_AC_20230627T222622_TRUE_60HTE_020CC"/>
    <s v="S2A_MSIL1C_GM_20220222T222805_59GMN_25.6CC"/>
  </r>
  <r>
    <x v="0"/>
    <x v="0"/>
    <s v="-42.46, 171.20 | Zoom:12"/>
    <b v="1"/>
    <s v="New Zealand"/>
    <x v="1"/>
    <s v="GM"/>
    <d v="2022-02-22T00:00:00"/>
    <s v="59GNN"/>
    <s v="22:28:02 UTC"/>
    <n v="67.599999999999994"/>
    <s v="2500X1253px"/>
    <s v="PNG"/>
    <s v="32m"/>
    <x v="2"/>
    <n v="37.774999999999999"/>
    <n v="40"/>
    <x v="1"/>
    <s v="44614S2A_MSIL1CCDM-MLB-GANGM4461403 Cloudy (40%-90%)"/>
    <n v="0"/>
    <s v="20220222T222802"/>
    <n v="2022"/>
    <s v="02"/>
    <n v="22"/>
    <s v="22"/>
    <s v="28"/>
    <s v="02"/>
    <x v="1"/>
    <s v="2A_MSIL1C_S2_CD_CLS_AC_20230627T222622_TRUE_60HTE_020CC"/>
    <s v="S2A_MSIL1C_GM_20220222T222802_59GNN_67.6CC"/>
  </r>
  <r>
    <x v="0"/>
    <x v="0"/>
    <s v="-42.46, 171.20 | Zoom:12"/>
    <b v="1"/>
    <s v="New Zealand"/>
    <x v="1"/>
    <s v="GM"/>
    <d v="2022-02-22T00:00:00"/>
    <s v="59GMP"/>
    <s v="22:27:53 UTC"/>
    <n v="13"/>
    <s v="2500X1253px"/>
    <s v="PNG"/>
    <s v="32m"/>
    <x v="2"/>
    <n v="37.774999999999999"/>
    <n v="40"/>
    <x v="1"/>
    <s v="44614S2A_MSIL1CCDM-MLB-GANGM4461403 Cloudy (40%-90%)"/>
    <n v="0"/>
    <s v="20220222T222753"/>
    <n v="2022"/>
    <s v="02"/>
    <n v="22"/>
    <s v="22"/>
    <s v="27"/>
    <s v="53"/>
    <x v="1"/>
    <s v="2A_MSIL1C_S2_CD_CLS_AC_20230627T222622_TRUE_60HTE_020CC"/>
    <s v="S2A_MSIL1C_GM_20220222T222753_59GMP_13CC"/>
  </r>
  <r>
    <x v="0"/>
    <x v="0"/>
    <s v="-42.46, 171.20 | Zoom:12"/>
    <b v="1"/>
    <s v="New Zealand"/>
    <x v="1"/>
    <s v="GM"/>
    <d v="2022-02-22T00:00:00"/>
    <s v="59GNP"/>
    <s v="22:27:47 UTC"/>
    <n v="44.9"/>
    <s v="2500X1253px"/>
    <s v="PNG"/>
    <s v="32m"/>
    <x v="2"/>
    <n v="37.774999999999999"/>
    <n v="40"/>
    <x v="1"/>
    <s v="44614S2A_MSIL1CCDM-MLB-GANGM4461403 Cloudy (40%-90%)"/>
    <n v="0"/>
    <s v="20220222T222747"/>
    <n v="2022"/>
    <s v="02"/>
    <n v="22"/>
    <s v="22"/>
    <s v="27"/>
    <s v="47"/>
    <x v="1"/>
    <s v="2A_MSIL1C_S2_CD_CLS_AC_20230627T222622_TRUE_60HTE_020CC"/>
    <s v="S2A_MSIL1C_GM_20220222T222747_59GNP_44.9CC"/>
  </r>
  <r>
    <x v="0"/>
    <x v="0"/>
    <s v="-42.46, 171.20 | Zoom:12"/>
    <b v="1"/>
    <s v="New Zealand"/>
    <x v="1"/>
    <s v="GM"/>
    <d v="2022-02-20T00:00:00"/>
    <s v="59GMN"/>
    <s v="22:38:09 UTC"/>
    <n v="4.9000000000000004"/>
    <s v="2500X1253px"/>
    <s v="PNG"/>
    <s v="32m"/>
    <x v="2"/>
    <n v="9.5250000000000004"/>
    <n v="10"/>
    <x v="0"/>
    <s v="44612S2A_MSIL1CCDM-MLB-GANGM4461202 Sunny (10%-30%)"/>
    <n v="1"/>
    <s v="20220220T223809"/>
    <n v="2022"/>
    <s v="02"/>
    <n v="20"/>
    <s v="22"/>
    <s v="38"/>
    <s v="09"/>
    <x v="1"/>
    <s v="2A_MSIL1C_S2_CD_CLS_AC_20230627T222622_TRUE_60HTE_020CC"/>
    <s v="S2A_MSIL1C_GM_20220220T223809_59GMN_4.9CC"/>
  </r>
  <r>
    <x v="0"/>
    <x v="0"/>
    <s v="-42.46, 171.20 | Zoom:12"/>
    <b v="1"/>
    <s v="New Zealand"/>
    <x v="1"/>
    <s v="GM"/>
    <d v="2022-02-20T00:00:00"/>
    <s v="59GNN"/>
    <s v="22:38:05 UTC"/>
    <n v="8.3000000000000007"/>
    <s v="2500X1253px"/>
    <s v="PNG"/>
    <s v="32m"/>
    <x v="2"/>
    <n v="9.5250000000000004"/>
    <n v="10"/>
    <x v="0"/>
    <s v="44612S2A_MSIL1CCDM-MLB-GANGM4461202 Sunny (10%-30%)"/>
    <n v="0"/>
    <s v="20220220T223805"/>
    <n v="2022"/>
    <s v="02"/>
    <n v="20"/>
    <s v="22"/>
    <s v="38"/>
    <s v="05"/>
    <x v="1"/>
    <s v="2A_MSIL1C_S2_CD_CLS_AC_20230627T222622_TRUE_60HTE_020CC"/>
    <s v="S2A_MSIL1C_GM_20220220T223805_59GNN_8.3CC"/>
  </r>
  <r>
    <x v="0"/>
    <x v="0"/>
    <s v="-42.46, 171.20 | Zoom:12"/>
    <b v="1"/>
    <s v="New Zealand"/>
    <x v="1"/>
    <s v="GM"/>
    <d v="2022-02-20T00:00:00"/>
    <s v="59GMP"/>
    <s v="22:37:55 UTC"/>
    <n v="6.3"/>
    <s v="2500X1253px"/>
    <s v="PNG"/>
    <s v="32m"/>
    <x v="2"/>
    <n v="9.5250000000000004"/>
    <n v="10"/>
    <x v="0"/>
    <s v="44612S2A_MSIL1CCDM-MLB-GANGM4461202 Sunny (10%-30%)"/>
    <n v="0"/>
    <s v="20220220T223755"/>
    <n v="2022"/>
    <s v="02"/>
    <n v="20"/>
    <s v="22"/>
    <s v="37"/>
    <s v="55"/>
    <x v="1"/>
    <s v="2A_MSIL1C_S2_CD_CLS_AC_20230627T222622_TRUE_60HTE_020CC"/>
    <s v="S2A_MSIL1C_GM_20220220T223755_59GMP_6.3CC"/>
  </r>
  <r>
    <x v="0"/>
    <x v="0"/>
    <s v="-42.46, 171.20 | Zoom:12"/>
    <b v="1"/>
    <s v="New Zealand"/>
    <x v="1"/>
    <s v="GM"/>
    <d v="2022-02-20T00:00:00"/>
    <s v="59GNP"/>
    <s v="22:37:50 UTC"/>
    <n v="18.600000000000001"/>
    <s v="2500X1253px"/>
    <s v="PNG"/>
    <s v="32m"/>
    <x v="2"/>
    <n v="9.5250000000000004"/>
    <n v="10"/>
    <x v="0"/>
    <s v="44612S2A_MSIL1CCDM-MLB-GANGM4461202 Sunny (10%-30%)"/>
    <n v="0"/>
    <s v="20220220T223750"/>
    <n v="2022"/>
    <s v="02"/>
    <n v="20"/>
    <s v="22"/>
    <s v="37"/>
    <s v="50"/>
    <x v="1"/>
    <s v="2A_MSIL1C_S2_CD_CLS_AC_20230627T222622_TRUE_60HTE_020CC"/>
    <s v="S2A_MSIL1C_GM_20220220T223750_59GNP_18.6CC"/>
  </r>
  <r>
    <x v="0"/>
    <x v="0"/>
    <s v="-42.46, 171.20 | Zoom:12"/>
    <b v="1"/>
    <s v="New Zealand"/>
    <x v="1"/>
    <s v="GM"/>
    <d v="2022-02-17T00:00:00"/>
    <s v="59GMN"/>
    <s v="22:28:12 UTC"/>
    <n v="63.2"/>
    <s v="2500X1253px"/>
    <s v="PNG"/>
    <s v="32m"/>
    <x v="2"/>
    <n v="37.375000000000007"/>
    <n v="40"/>
    <x v="1"/>
    <s v="44609S2A_MSIL1CCDM-MLB-GANGM4460903 Cloudy (40%-90%)"/>
    <n v="1"/>
    <s v="20220217T222812"/>
    <n v="2022"/>
    <s v="02"/>
    <n v="17"/>
    <s v="22"/>
    <s v="28"/>
    <s v="12"/>
    <x v="1"/>
    <s v="2A_MSIL1C_S2_CD_CLS_AC_20230627T222622_TRUE_60HTE_020CC"/>
    <s v="S2A_MSIL1C_GM_20220217T222812_59GMN_63.2CC"/>
  </r>
  <r>
    <x v="0"/>
    <x v="0"/>
    <s v="-42.46, 171.20 | Zoom:12"/>
    <b v="1"/>
    <s v="New Zealand"/>
    <x v="1"/>
    <s v="GM"/>
    <d v="2022-02-17T00:00:00"/>
    <s v="59GNN"/>
    <s v="22:28:08 UTC"/>
    <n v="7.2"/>
    <s v="2500X1253px"/>
    <s v="PNG"/>
    <s v="32m"/>
    <x v="2"/>
    <n v="37.375000000000007"/>
    <n v="40"/>
    <x v="1"/>
    <s v="44609S2A_MSIL1CCDM-MLB-GANGM4460903 Cloudy (40%-90%)"/>
    <n v="0"/>
    <s v="20220217T222808"/>
    <n v="2022"/>
    <s v="02"/>
    <n v="17"/>
    <s v="22"/>
    <s v="28"/>
    <s v="08"/>
    <x v="1"/>
    <s v="2A_MSIL1C_S2_CD_CLS_AC_20230627T222622_TRUE_60HTE_020CC"/>
    <s v="S2A_MSIL1C_GM_20220217T222808_59GNN_7.2CC"/>
  </r>
  <r>
    <x v="0"/>
    <x v="0"/>
    <s v="-42.46, 171.20 | Zoom:12"/>
    <b v="1"/>
    <s v="New Zealand"/>
    <x v="1"/>
    <s v="GM"/>
    <d v="2022-02-17T00:00:00"/>
    <s v="59GMP"/>
    <s v="22:27:59 UTC"/>
    <n v="70.2"/>
    <s v="2500X1253px"/>
    <s v="PNG"/>
    <s v="32m"/>
    <x v="2"/>
    <n v="37.375000000000007"/>
    <n v="40"/>
    <x v="1"/>
    <s v="44609S2A_MSIL1CCDM-MLB-GANGM4460903 Cloudy (40%-90%)"/>
    <n v="0"/>
    <s v="20220217T222759"/>
    <n v="2022"/>
    <s v="02"/>
    <n v="17"/>
    <s v="22"/>
    <s v="27"/>
    <s v="59"/>
    <x v="1"/>
    <s v="2A_MSIL1C_S2_CD_CLS_AC_20230627T222622_TRUE_60HTE_020CC"/>
    <s v="S2A_MSIL1C_GM_20220217T222759_59GMP_70.2CC"/>
  </r>
  <r>
    <x v="0"/>
    <x v="0"/>
    <s v="-42.46, 171.20 | Zoom:12"/>
    <b v="1"/>
    <s v="New Zealand"/>
    <x v="1"/>
    <s v="GM"/>
    <d v="2022-02-17T00:00:00"/>
    <s v="59GNP"/>
    <s v="22:27:54 UTC"/>
    <n v="8.9"/>
    <s v="2500X1253px"/>
    <s v="PNG"/>
    <s v="32m"/>
    <x v="2"/>
    <n v="37.375000000000007"/>
    <n v="40"/>
    <x v="1"/>
    <s v="44609S2A_MSIL1CCDM-MLB-GANGM4460903 Cloudy (40%-90%)"/>
    <n v="0"/>
    <s v="20220217T222754"/>
    <n v="2022"/>
    <s v="02"/>
    <n v="17"/>
    <s v="22"/>
    <s v="27"/>
    <s v="54"/>
    <x v="1"/>
    <s v="2A_MSIL1C_S2_CD_CLS_AC_20230627T222622_TRUE_60HTE_020CC"/>
    <s v="S2A_MSIL1C_GM_20220217T222754_59GNP_8.9CC"/>
  </r>
  <r>
    <x v="0"/>
    <x v="0"/>
    <s v="-42.46, 171.20 | Zoom:12"/>
    <b v="1"/>
    <s v="New Zealand"/>
    <x v="1"/>
    <s v="GM"/>
    <d v="2022-02-15T00:00:00"/>
    <s v="59GMN"/>
    <s v="22:38:01 UTC"/>
    <n v="45.1"/>
    <s v="2500X1253px"/>
    <s v="PNG"/>
    <s v="32m"/>
    <x v="2"/>
    <n v="30.6"/>
    <n v="40"/>
    <x v="1"/>
    <s v="44607S2A_MSIL1CCDM-MLB-GANGM4460703 Cloudy (40%-90%)"/>
    <n v="1"/>
    <s v="20220215T223801"/>
    <n v="2022"/>
    <s v="02"/>
    <n v="15"/>
    <s v="22"/>
    <s v="38"/>
    <s v="01"/>
    <x v="1"/>
    <s v="2A_MSIL1C_S2_CD_CLS_AC_20230627T222622_TRUE_60HTE_020CC"/>
    <s v="S2A_MSIL1C_GM_20220215T223801_59GMN_45.1CC"/>
  </r>
  <r>
    <x v="0"/>
    <x v="0"/>
    <s v="-42.46, 171.20 | Zoom:12"/>
    <b v="1"/>
    <s v="New Zealand"/>
    <x v="1"/>
    <s v="GM"/>
    <d v="2022-02-15T00:00:00"/>
    <s v="59GNN"/>
    <s v="22:37:57 UTC"/>
    <n v="34"/>
    <s v="2500X1253px"/>
    <s v="PNG"/>
    <s v="32m"/>
    <x v="2"/>
    <n v="30.6"/>
    <n v="40"/>
    <x v="1"/>
    <s v="44607S2A_MSIL1CCDM-MLB-GANGM4460703 Cloudy (40%-90%)"/>
    <n v="0"/>
    <s v="20220215T223757"/>
    <n v="2022"/>
    <s v="02"/>
    <n v="15"/>
    <s v="22"/>
    <s v="37"/>
    <s v="57"/>
    <x v="1"/>
    <s v="2A_MSIL1C_S2_CD_CLS_AC_20230627T222622_TRUE_60HTE_020CC"/>
    <s v="S2A_MSIL1C_GM_20220215T223757_59GNN_34CC"/>
  </r>
  <r>
    <x v="0"/>
    <x v="0"/>
    <s v="-42.46, 171.20 | Zoom:12"/>
    <b v="1"/>
    <s v="New Zealand"/>
    <x v="1"/>
    <s v="GM"/>
    <d v="2022-02-15T00:00:00"/>
    <s v="59GMP"/>
    <s v="22:37:46 UTC"/>
    <n v="19.899999999999999"/>
    <s v="2500X1253px"/>
    <s v="PNG"/>
    <s v="32m"/>
    <x v="2"/>
    <n v="30.6"/>
    <n v="40"/>
    <x v="1"/>
    <s v="44607S2A_MSIL1CCDM-MLB-GANGM4460703 Cloudy (40%-90%)"/>
    <n v="0"/>
    <s v="20220215T223746"/>
    <n v="2022"/>
    <s v="02"/>
    <n v="15"/>
    <s v="22"/>
    <s v="37"/>
    <s v="46"/>
    <x v="1"/>
    <s v="2A_MSIL1C_S2_CD_CLS_AC_20230627T222622_TRUE_60HTE_020CC"/>
    <s v="S2A_MSIL1C_GM_20220215T223746_59GMP_19.9CC"/>
  </r>
  <r>
    <x v="0"/>
    <x v="0"/>
    <s v="-42.46, 171.20 | Zoom:12"/>
    <b v="1"/>
    <s v="New Zealand"/>
    <x v="1"/>
    <s v="GM"/>
    <d v="2022-02-15T00:00:00"/>
    <s v="59GNP"/>
    <s v="22:37:42 UTC"/>
    <n v="23.4"/>
    <s v="2500X1253px"/>
    <s v="PNG"/>
    <s v="32m"/>
    <x v="2"/>
    <n v="30.6"/>
    <n v="40"/>
    <x v="1"/>
    <s v="44607S2A_MSIL1CCDM-MLB-GANGM4460703 Cloudy (40%-90%)"/>
    <n v="0"/>
    <s v="20220215T223742"/>
    <n v="2022"/>
    <s v="02"/>
    <n v="15"/>
    <s v="22"/>
    <s v="37"/>
    <s v="42"/>
    <x v="1"/>
    <s v="2A_MSIL1C_S2_CD_CLS_AC_20230627T222622_TRUE_60HTE_020CC"/>
    <s v="S2A_MSIL1C_GM_20220215T223742_59GNP_23.4CC"/>
  </r>
  <r>
    <x v="0"/>
    <x v="0"/>
    <s v="-42.46, 171.20 | Zoom:12"/>
    <b v="1"/>
    <s v="New Zealand"/>
    <x v="1"/>
    <s v="GM"/>
    <d v="2022-02-12T00:00:00"/>
    <s v="59GMN"/>
    <s v="22:28:04 UTC"/>
    <n v="98.4"/>
    <s v="2500X1253px"/>
    <s v="PNG"/>
    <s v="32m"/>
    <x v="2"/>
    <n v="98.325000000000003"/>
    <n v="100"/>
    <x v="2"/>
    <s v="44604S2A_MSIL1CCDM-MLB-GANGM4460404 Overcast (100%)"/>
    <n v="1"/>
    <s v="20220212T222804"/>
    <n v="2022"/>
    <s v="02"/>
    <n v="12"/>
    <s v="22"/>
    <s v="28"/>
    <s v="04"/>
    <x v="1"/>
    <s v="2A_MSIL1C_S2_CD_CLS_AC_20230627T222622_TRUE_60HTE_020CC"/>
    <s v="S2A_MSIL1C_GM_20220212T222804_59GMN_98.4CC"/>
  </r>
  <r>
    <x v="0"/>
    <x v="0"/>
    <s v="-42.46, 171.20 | Zoom:12"/>
    <b v="1"/>
    <s v="New Zealand"/>
    <x v="1"/>
    <s v="GM"/>
    <d v="2022-02-12T00:00:00"/>
    <s v="59GNN"/>
    <s v="22:28:01 UTC"/>
    <n v="96.2"/>
    <s v="2500X1253px"/>
    <s v="PNG"/>
    <s v="32m"/>
    <x v="2"/>
    <n v="98.325000000000003"/>
    <n v="100"/>
    <x v="2"/>
    <s v="44604S2A_MSIL1CCDM-MLB-GANGM4460404 Overcast (100%)"/>
    <n v="0"/>
    <s v="20220212T222801"/>
    <n v="2022"/>
    <s v="02"/>
    <n v="12"/>
    <s v="22"/>
    <s v="28"/>
    <s v="01"/>
    <x v="1"/>
    <s v="2A_MSIL1C_S2_CD_CLS_AC_20230627T222622_TRUE_60HTE_020CC"/>
    <s v="S2A_MSIL1C_GM_20220212T222801_59GNN_96.2CC"/>
  </r>
  <r>
    <x v="0"/>
    <x v="0"/>
    <s v="-42.46, 171.20 | Zoom:12"/>
    <b v="1"/>
    <s v="New Zealand"/>
    <x v="1"/>
    <s v="GM"/>
    <d v="2022-02-12T00:00:00"/>
    <s v="59GMP"/>
    <s v="22:27:52 UTC"/>
    <n v="99.2"/>
    <s v="2500X1253px"/>
    <s v="PNG"/>
    <s v="32m"/>
    <x v="2"/>
    <n v="98.325000000000003"/>
    <n v="100"/>
    <x v="2"/>
    <s v="44604S2A_MSIL1CCDM-MLB-GANGM4460404 Overcast (100%)"/>
    <n v="0"/>
    <s v="20220212T222752"/>
    <n v="2022"/>
    <s v="02"/>
    <n v="12"/>
    <s v="22"/>
    <s v="27"/>
    <s v="52"/>
    <x v="1"/>
    <s v="2A_MSIL1C_S2_CD_CLS_AC_20230627T222622_TRUE_60HTE_020CC"/>
    <s v="S2A_MSIL1C_GM_20220212T222752_59GMP_99.2CC"/>
  </r>
  <r>
    <x v="0"/>
    <x v="0"/>
    <s v="-42.46, 171.20 | Zoom:12"/>
    <b v="1"/>
    <s v="New Zealand"/>
    <x v="1"/>
    <s v="GM"/>
    <d v="2022-02-12T00:00:00"/>
    <s v="59GNP"/>
    <s v="22:27:46 UTC"/>
    <n v="99.5"/>
    <s v="2500X1253px"/>
    <s v="PNG"/>
    <s v="32m"/>
    <x v="2"/>
    <n v="98.325000000000003"/>
    <n v="100"/>
    <x v="2"/>
    <s v="44604S2A_MSIL1CCDM-MLB-GANGM4460404 Overcast (100%)"/>
    <n v="0"/>
    <s v="20220212T222746"/>
    <n v="2022"/>
    <s v="02"/>
    <n v="12"/>
    <s v="22"/>
    <s v="27"/>
    <s v="46"/>
    <x v="1"/>
    <s v="2A_MSIL1C_S2_CD_CLS_AC_20230627T222622_TRUE_60HTE_020CC"/>
    <s v="S2A_MSIL1C_GM_20220212T222746_59GNP_99.5CC"/>
  </r>
  <r>
    <x v="0"/>
    <x v="0"/>
    <s v="-42.46, 171.20 | Zoom:12"/>
    <b v="1"/>
    <s v="New Zealand"/>
    <x v="1"/>
    <s v="GM"/>
    <d v="2022-02-10T00:00:00"/>
    <s v="59GMN"/>
    <s v="22:38:06 UTC"/>
    <n v="90.1"/>
    <s v="2500X1253px"/>
    <s v="PNG"/>
    <s v="32m"/>
    <x v="2"/>
    <n v="80.125"/>
    <n v="90"/>
    <x v="1"/>
    <s v="44602S2A_MSIL1CCDM-MLB-GANGM4460203 Cloudy (40%-90%)"/>
    <n v="1"/>
    <s v="20220210T223806"/>
    <n v="2022"/>
    <s v="02"/>
    <n v="10"/>
    <s v="22"/>
    <s v="38"/>
    <s v="06"/>
    <x v="1"/>
    <s v="2A_MSIL1C_S2_CD_CLS_AC_20230627T222622_TRUE_60HTE_020CC"/>
    <s v="S2A_MSIL1C_GM_20220210T223806_59GMN_90.1CC"/>
  </r>
  <r>
    <x v="0"/>
    <x v="0"/>
    <s v="-42.46, 171.20 | Zoom:12"/>
    <b v="1"/>
    <s v="New Zealand"/>
    <x v="1"/>
    <s v="GM"/>
    <d v="2022-02-10T00:00:00"/>
    <s v="59GNN"/>
    <s v="22:38:02 UTC"/>
    <n v="53.4"/>
    <s v="2500X1253px"/>
    <s v="PNG"/>
    <s v="32m"/>
    <x v="2"/>
    <n v="80.125"/>
    <n v="90"/>
    <x v="1"/>
    <s v="44602S2A_MSIL1CCDM-MLB-GANGM4460203 Cloudy (40%-90%)"/>
    <n v="0"/>
    <s v="20220210T223802"/>
    <n v="2022"/>
    <s v="02"/>
    <n v="10"/>
    <s v="22"/>
    <s v="38"/>
    <s v="02"/>
    <x v="1"/>
    <s v="2A_MSIL1C_S2_CD_CLS_AC_20230627T222622_TRUE_60HTE_020CC"/>
    <s v="S2A_MSIL1C_GM_20220210T223802_59GNN_53.4CC"/>
  </r>
  <r>
    <x v="0"/>
    <x v="0"/>
    <s v="-42.46, 171.20 | Zoom:12"/>
    <b v="1"/>
    <s v="New Zealand"/>
    <x v="1"/>
    <s v="GM"/>
    <d v="2022-02-10T00:00:00"/>
    <s v="59GMP"/>
    <s v="22:37:52 UTC"/>
    <n v="99.5"/>
    <s v="2500X1253px"/>
    <s v="PNG"/>
    <s v="32m"/>
    <x v="2"/>
    <n v="80.125"/>
    <n v="90"/>
    <x v="1"/>
    <s v="44602S2A_MSIL1CCDM-MLB-GANGM4460203 Cloudy (40%-90%)"/>
    <n v="0"/>
    <s v="20220210T223752"/>
    <n v="2022"/>
    <s v="02"/>
    <n v="10"/>
    <s v="22"/>
    <s v="37"/>
    <s v="52"/>
    <x v="1"/>
    <s v="2A_MSIL1C_S2_CD_CLS_AC_20230627T222622_TRUE_60HTE_020CC"/>
    <s v="S2A_MSIL1C_GM_20220210T223752_59GMP_99.5CC"/>
  </r>
  <r>
    <x v="0"/>
    <x v="0"/>
    <s v="-42.46, 171.20 | Zoom:12"/>
    <b v="1"/>
    <s v="New Zealand"/>
    <x v="1"/>
    <s v="GM"/>
    <d v="2022-02-10T00:00:00"/>
    <s v="59GNP"/>
    <s v="22:37:47 UTC"/>
    <n v="77.5"/>
    <s v="2500X1253px"/>
    <s v="PNG"/>
    <s v="32m"/>
    <x v="2"/>
    <n v="80.125"/>
    <n v="90"/>
    <x v="1"/>
    <s v="44602S2A_MSIL1CCDM-MLB-GANGM4460203 Cloudy (40%-90%)"/>
    <n v="0"/>
    <s v="20220210T223747"/>
    <n v="2022"/>
    <s v="02"/>
    <n v="10"/>
    <s v="22"/>
    <s v="37"/>
    <s v="47"/>
    <x v="1"/>
    <s v="2A_MSIL1C_S2_CD_CLS_AC_20230627T222622_TRUE_60HTE_020CC"/>
    <s v="S2A_MSIL1C_GM_20220210T223747_59GNP_77.5CC"/>
  </r>
  <r>
    <x v="0"/>
    <x v="0"/>
    <s v="-42.46, 171.20 | Zoom:12"/>
    <b v="1"/>
    <s v="New Zealand"/>
    <x v="1"/>
    <s v="GM"/>
    <d v="2022-02-07T00:00:00"/>
    <s v="59GMN"/>
    <s v="22:28:10 UTC"/>
    <n v="0"/>
    <s v="2500X1253px"/>
    <s v="PNG"/>
    <s v="32m"/>
    <x v="2"/>
    <n v="2.2749999999999999"/>
    <n v="10"/>
    <x v="0"/>
    <s v="44599S2A_MSIL1CCDM-MLB-GANGM4459902 Sunny (10%-30%)"/>
    <n v="1"/>
    <s v="20220207T222810"/>
    <n v="2022"/>
    <s v="02"/>
    <s v="07"/>
    <s v="22"/>
    <s v="28"/>
    <s v="10"/>
    <x v="1"/>
    <s v="2A_MSIL1C_S2_CD_CLS_AC_20230627T222622_TRUE_60HTE_020CC"/>
    <s v="S2A_MSIL1C_GM_20220207T222810_59GMN_0CC"/>
  </r>
  <r>
    <x v="0"/>
    <x v="0"/>
    <s v="-42.46, 171.20 | Zoom:12"/>
    <b v="1"/>
    <s v="New Zealand"/>
    <x v="1"/>
    <s v="GM"/>
    <d v="2022-02-07T00:00:00"/>
    <s v="59GNN"/>
    <s v="22:28:06 UTC"/>
    <n v="2.2000000000000002"/>
    <s v="2500X1253px"/>
    <s v="PNG"/>
    <s v="32m"/>
    <x v="2"/>
    <n v="2.2749999999999999"/>
    <n v="10"/>
    <x v="0"/>
    <s v="44599S2A_MSIL1CCDM-MLB-GANGM4459902 Sunny (10%-30%)"/>
    <n v="0"/>
    <s v="20220207T222806"/>
    <n v="2022"/>
    <s v="02"/>
    <s v="07"/>
    <s v="22"/>
    <s v="28"/>
    <s v="06"/>
    <x v="1"/>
    <s v="2A_MSIL1C_S2_CD_CLS_AC_20230627T222622_TRUE_60HTE_020CC"/>
    <s v="S2A_MSIL1C_GM_20220207T222806_59GNN_2.2CC"/>
  </r>
  <r>
    <x v="0"/>
    <x v="0"/>
    <s v="-42.46, 171.20 | Zoom:12"/>
    <b v="1"/>
    <s v="New Zealand"/>
    <x v="1"/>
    <s v="GM"/>
    <d v="2022-02-07T00:00:00"/>
    <s v="59GMP"/>
    <s v="22:27:57 UTC"/>
    <n v="3.4"/>
    <s v="2500X1253px"/>
    <s v="PNG"/>
    <s v="32m"/>
    <x v="2"/>
    <n v="2.2749999999999999"/>
    <n v="10"/>
    <x v="0"/>
    <s v="44599S2A_MSIL1CCDM-MLB-GANGM4459902 Sunny (10%-30%)"/>
    <n v="0"/>
    <s v="20220207T222757"/>
    <n v="2022"/>
    <s v="02"/>
    <s v="07"/>
    <s v="22"/>
    <s v="27"/>
    <s v="57"/>
    <x v="1"/>
    <s v="2A_MSIL1C_S2_CD_CLS_AC_20230627T222622_TRUE_60HTE_020CC"/>
    <s v="S2A_MSIL1C_GM_20220207T222757_59GMP_3.4CC"/>
  </r>
  <r>
    <x v="0"/>
    <x v="0"/>
    <s v="-42.46, 171.20 | Zoom:12"/>
    <b v="1"/>
    <s v="New Zealand"/>
    <x v="1"/>
    <s v="GM"/>
    <d v="2022-02-07T00:00:00"/>
    <s v="59GNP"/>
    <s v="22:27:52 UTC"/>
    <n v="3.5"/>
    <s v="2500X1253px"/>
    <s v="PNG"/>
    <s v="32m"/>
    <x v="2"/>
    <n v="2.2749999999999999"/>
    <n v="10"/>
    <x v="0"/>
    <s v="44599S2A_MSIL1CCDM-MLB-GANGM4459902 Sunny (10%-30%)"/>
    <n v="0"/>
    <s v="20220207T222752"/>
    <n v="2022"/>
    <s v="02"/>
    <s v="07"/>
    <s v="22"/>
    <s v="27"/>
    <s v="52"/>
    <x v="1"/>
    <s v="2A_MSIL1C_S2_CD_CLS_AC_20230627T222622_TRUE_60HTE_020CC"/>
    <s v="S2A_MSIL1C_GM_20220207T222752_59GNP_3.5CC"/>
  </r>
  <r>
    <x v="0"/>
    <x v="0"/>
    <s v="-42.46, 171.20 | Zoom:12"/>
    <b v="1"/>
    <s v="New Zealand"/>
    <x v="1"/>
    <s v="GM"/>
    <d v="2022-02-05T00:00:00"/>
    <s v="59GMN"/>
    <s v="22:38:01 UTC"/>
    <n v="57.8"/>
    <s v="2500X1253px"/>
    <s v="PNG"/>
    <s v="32m"/>
    <x v="2"/>
    <n v="88.575000000000003"/>
    <n v="90"/>
    <x v="1"/>
    <s v="44597S2A_MSIL1CCDM-MLB-GANGM4459703 Cloudy (40%-90%)"/>
    <n v="1"/>
    <s v="20220205T223801"/>
    <n v="2022"/>
    <s v="02"/>
    <s v="05"/>
    <s v="22"/>
    <s v="38"/>
    <s v="01"/>
    <x v="1"/>
    <s v="2A_MSIL1C_S2_CD_CLS_AC_20230627T222622_TRUE_60HTE_020CC"/>
    <s v="S2A_MSIL1C_GM_20220205T223801_59GMN_57.8CC"/>
  </r>
  <r>
    <x v="0"/>
    <x v="0"/>
    <s v="-42.46, 171.20 | Zoom:12"/>
    <b v="1"/>
    <s v="New Zealand"/>
    <x v="1"/>
    <s v="GM"/>
    <d v="2022-02-05T00:00:00"/>
    <s v="59GNN"/>
    <s v="22:37:57 UTC"/>
    <n v="100"/>
    <s v="2500X1253px"/>
    <s v="PNG"/>
    <s v="32m"/>
    <x v="2"/>
    <n v="88.575000000000003"/>
    <n v="90"/>
    <x v="1"/>
    <s v="44597S2A_MSIL1CCDM-MLB-GANGM4459703 Cloudy (40%-90%)"/>
    <n v="0"/>
    <s v="20220205T223757"/>
    <n v="2022"/>
    <s v="02"/>
    <s v="05"/>
    <s v="22"/>
    <s v="37"/>
    <s v="57"/>
    <x v="1"/>
    <s v="2A_MSIL1C_S2_CD_CLS_AC_20230627T222622_TRUE_60HTE_020CC"/>
    <s v="S2A_MSIL1C_GM_20220205T223757_59GNN_100CC"/>
  </r>
  <r>
    <x v="0"/>
    <x v="0"/>
    <s v="-42.46, 171.20 | Zoom:12"/>
    <b v="1"/>
    <s v="New Zealand"/>
    <x v="1"/>
    <s v="GM"/>
    <d v="2022-02-05T00:00:00"/>
    <s v="59GMP"/>
    <s v="22:37:47 UTC"/>
    <n v="96.5"/>
    <s v="2500X1253px"/>
    <s v="PNG"/>
    <s v="32m"/>
    <x v="2"/>
    <n v="88.575000000000003"/>
    <n v="90"/>
    <x v="1"/>
    <s v="44597S2A_MSIL1CCDM-MLB-GANGM4459703 Cloudy (40%-90%)"/>
    <n v="0"/>
    <s v="20220205T223747"/>
    <n v="2022"/>
    <s v="02"/>
    <s v="05"/>
    <s v="22"/>
    <s v="37"/>
    <s v="47"/>
    <x v="1"/>
    <s v="2A_MSIL1C_S2_CD_CLS_AC_20230627T222622_TRUE_60HTE_020CC"/>
    <s v="S2A_MSIL1C_GM_20220205T223747_59GMP_96.5CC"/>
  </r>
  <r>
    <x v="0"/>
    <x v="0"/>
    <s v="-42.46, 171.20 | Zoom:12"/>
    <b v="1"/>
    <s v="New Zealand"/>
    <x v="1"/>
    <s v="GM"/>
    <d v="2022-02-05T00:00:00"/>
    <s v="59GNP"/>
    <s v="22:37:43 UTC"/>
    <n v="100"/>
    <s v="2500X1253px"/>
    <s v="PNG"/>
    <s v="32m"/>
    <x v="2"/>
    <n v="88.575000000000003"/>
    <n v="90"/>
    <x v="1"/>
    <s v="44597S2A_MSIL1CCDM-MLB-GANGM4459703 Cloudy (40%-90%)"/>
    <n v="0"/>
    <s v="20220205T223743"/>
    <n v="2022"/>
    <s v="02"/>
    <s v="05"/>
    <s v="22"/>
    <s v="37"/>
    <s v="43"/>
    <x v="1"/>
    <s v="2A_MSIL1C_S2_CD_CLS_AC_20230627T222622_TRUE_60HTE_020CC"/>
    <s v="S2A_MSIL1C_GM_20220205T223743_59GNP_100CC"/>
  </r>
  <r>
    <x v="0"/>
    <x v="0"/>
    <s v="-42.46, 171.20 | Zoom:12"/>
    <b v="1"/>
    <s v="New Zealand"/>
    <x v="1"/>
    <s v="GM"/>
    <d v="2022-02-02T00:00:00"/>
    <s v="59GMN"/>
    <s v="22:28:05 UTC"/>
    <n v="97.1"/>
    <s v="2500X1253px"/>
    <s v="PNG"/>
    <s v="32m"/>
    <x v="2"/>
    <n v="96.724999999999994"/>
    <n v="100"/>
    <x v="2"/>
    <s v="44594S2A_MSIL1CCDM-MLB-GANGM4459404 Overcast (100%)"/>
    <n v="1"/>
    <s v="20220202T222805"/>
    <n v="2022"/>
    <s v="02"/>
    <s v="02"/>
    <s v="22"/>
    <s v="28"/>
    <s v="05"/>
    <x v="1"/>
    <s v="2A_MSIL1C_S2_CD_CLS_AC_20230627T222622_TRUE_60HTE_020CC"/>
    <s v="S2A_MSIL1C_GM_20220202T222805_59GMN_97.1CC"/>
  </r>
  <r>
    <x v="0"/>
    <x v="0"/>
    <s v="-42.46, 171.20 | Zoom:12"/>
    <b v="1"/>
    <s v="New Zealand"/>
    <x v="1"/>
    <s v="GM"/>
    <d v="2022-02-02T00:00:00"/>
    <s v="59GNN"/>
    <s v="22:28:01 UTC"/>
    <n v="93.1"/>
    <s v="2500X1253px"/>
    <s v="PNG"/>
    <s v="32m"/>
    <x v="2"/>
    <n v="96.724999999999994"/>
    <n v="100"/>
    <x v="2"/>
    <s v="44594S2A_MSIL1CCDM-MLB-GANGM4459404 Overcast (100%)"/>
    <n v="0"/>
    <s v="20220202T222801"/>
    <n v="2022"/>
    <s v="02"/>
    <s v="02"/>
    <s v="22"/>
    <s v="28"/>
    <s v="01"/>
    <x v="1"/>
    <s v="2A_MSIL1C_S2_CD_CLS_AC_20230627T222622_TRUE_60HTE_020CC"/>
    <s v="S2A_MSIL1C_GM_20220202T222801_59GNN_93.1CC"/>
  </r>
  <r>
    <x v="0"/>
    <x v="0"/>
    <s v="-42.46, 171.20 | Zoom:12"/>
    <b v="1"/>
    <s v="New Zealand"/>
    <x v="1"/>
    <s v="GM"/>
    <d v="2022-02-02T00:00:00"/>
    <s v="59GMP"/>
    <s v="22:27:52 UTC"/>
    <n v="100"/>
    <s v="2500X1253px"/>
    <s v="PNG"/>
    <s v="32m"/>
    <x v="2"/>
    <n v="96.724999999999994"/>
    <n v="100"/>
    <x v="2"/>
    <s v="44594S2A_MSIL1CCDM-MLB-GANGM4459404 Overcast (100%)"/>
    <n v="0"/>
    <s v="20220202T222752"/>
    <n v="2022"/>
    <s v="02"/>
    <s v="02"/>
    <s v="22"/>
    <s v="27"/>
    <s v="52"/>
    <x v="1"/>
    <s v="2A_MSIL1C_S2_CD_CLS_AC_20230627T222622_TRUE_60HTE_020CC"/>
    <s v="S2A_MSIL1C_GM_20220202T222752_59GMP_100CC"/>
  </r>
  <r>
    <x v="0"/>
    <x v="0"/>
    <s v="-42.46, 171.20 | Zoom:12"/>
    <b v="1"/>
    <s v="New Zealand"/>
    <x v="1"/>
    <s v="GM"/>
    <d v="2022-02-02T00:00:00"/>
    <s v="59GNP"/>
    <s v="22:27:47 UTC"/>
    <n v="96.7"/>
    <s v="2500X1253px"/>
    <s v="PNG"/>
    <s v="32m"/>
    <x v="2"/>
    <n v="96.724999999999994"/>
    <n v="100"/>
    <x v="2"/>
    <s v="44594S2A_MSIL1CCDM-MLB-GANGM4459404 Overcast (100%)"/>
    <n v="0"/>
    <s v="20220202T222747"/>
    <n v="2022"/>
    <s v="02"/>
    <s v="02"/>
    <s v="22"/>
    <s v="27"/>
    <s v="47"/>
    <x v="1"/>
    <s v="2A_MSIL1C_S2_CD_CLS_AC_20230627T222622_TRUE_60HTE_020CC"/>
    <s v="S2A_MSIL1C_GM_20220202T222747_59GNP_96.7CC"/>
  </r>
  <r>
    <x v="0"/>
    <x v="0"/>
    <s v="-42.46, 171.20 | Zoom:12"/>
    <b v="1"/>
    <s v="New Zealand"/>
    <x v="1"/>
    <s v="GM"/>
    <d v="2022-01-31T00:00:00"/>
    <s v="59GMN"/>
    <s v="22:38:07 UTC"/>
    <n v="96.5"/>
    <s v="2500X1253px"/>
    <s v="PNG"/>
    <s v="32m"/>
    <x v="2"/>
    <n v="96.15"/>
    <n v="100"/>
    <x v="2"/>
    <s v="44592S2A_MSIL1CCDM-MLB-GANGM4459204 Overcast (100%)"/>
    <n v="1"/>
    <s v="20220131T223807"/>
    <n v="2022"/>
    <s v="01"/>
    <n v="31"/>
    <s v="22"/>
    <s v="38"/>
    <s v="07"/>
    <x v="1"/>
    <s v="2A_MSIL1C_S2_CD_CLS_AC_20230627T222622_TRUE_60HTE_020CC"/>
    <s v="S2A_MSIL1C_GM_20220131T223807_59GMN_96.5CC"/>
  </r>
  <r>
    <x v="0"/>
    <x v="0"/>
    <s v="-42.46, 171.20 | Zoom:12"/>
    <b v="1"/>
    <s v="New Zealand"/>
    <x v="1"/>
    <s v="GM"/>
    <d v="2022-01-31T00:00:00"/>
    <s v="59GNN"/>
    <s v="22:38:03 UTC"/>
    <n v="94.6"/>
    <s v="2500X1253px"/>
    <s v="PNG"/>
    <s v="32m"/>
    <x v="2"/>
    <n v="96.15"/>
    <n v="100"/>
    <x v="2"/>
    <s v="44592S2A_MSIL1CCDM-MLB-GANGM4459204 Overcast (100%)"/>
    <n v="0"/>
    <s v="20220131T223803"/>
    <n v="2022"/>
    <s v="01"/>
    <n v="31"/>
    <s v="22"/>
    <s v="38"/>
    <s v="03"/>
    <x v="1"/>
    <s v="2A_MSIL1C_S2_CD_CLS_AC_20230627T222622_TRUE_60HTE_020CC"/>
    <s v="S2A_MSIL1C_GM_20220131T223803_59GNN_94.6CC"/>
  </r>
  <r>
    <x v="0"/>
    <x v="0"/>
    <s v="-42.46, 171.20 | Zoom:12"/>
    <b v="1"/>
    <s v="New Zealand"/>
    <x v="1"/>
    <s v="GM"/>
    <d v="2022-01-31T00:00:00"/>
    <s v="59GMP"/>
    <s v="22:37:53 UTC"/>
    <n v="94.5"/>
    <s v="2500X1253px"/>
    <s v="PNG"/>
    <s v="32m"/>
    <x v="2"/>
    <n v="96.15"/>
    <n v="100"/>
    <x v="2"/>
    <s v="44592S2A_MSIL1CCDM-MLB-GANGM4459204 Overcast (100%)"/>
    <n v="0"/>
    <s v="20220131T223753"/>
    <n v="2022"/>
    <s v="01"/>
    <n v="31"/>
    <s v="22"/>
    <s v="37"/>
    <s v="53"/>
    <x v="1"/>
    <s v="2A_MSIL1C_S2_CD_CLS_AC_20230627T222622_TRUE_60HTE_020CC"/>
    <s v="S2A_MSIL1C_GM_20220131T223753_59GMP_94.5CC"/>
  </r>
  <r>
    <x v="0"/>
    <x v="0"/>
    <s v="-42.46, 171.20 | Zoom:12"/>
    <b v="1"/>
    <s v="New Zealand"/>
    <x v="1"/>
    <s v="GM"/>
    <d v="2022-01-31T00:00:00"/>
    <s v="59GNP"/>
    <s v="22:37:49 UTC"/>
    <n v="99"/>
    <s v="2500X1253px"/>
    <s v="PNG"/>
    <s v="32m"/>
    <x v="2"/>
    <n v="96.15"/>
    <n v="100"/>
    <x v="2"/>
    <s v="44592S2A_MSIL1CCDM-MLB-GANGM4459204 Overcast (100%)"/>
    <n v="0"/>
    <s v="20220131T223749"/>
    <n v="2022"/>
    <s v="01"/>
    <n v="31"/>
    <s v="22"/>
    <s v="37"/>
    <s v="49"/>
    <x v="1"/>
    <s v="2A_MSIL1C_S2_CD_CLS_AC_20230627T222622_TRUE_60HTE_020CC"/>
    <s v="S2A_MSIL1C_GM_20220131T223749_59GNP_99CC"/>
  </r>
  <r>
    <x v="0"/>
    <x v="0"/>
    <s v="-42.46, 171.20 | Zoom:12"/>
    <b v="1"/>
    <s v="New Zealand"/>
    <x v="1"/>
    <s v="GM"/>
    <d v="2022-01-28T00:00:00"/>
    <s v="59GMN"/>
    <s v="22:28:11 UTC"/>
    <n v="18.5"/>
    <s v="2500X1253px"/>
    <s v="PNG"/>
    <s v="32m"/>
    <x v="2"/>
    <n v="14.4"/>
    <n v="20"/>
    <x v="0"/>
    <s v="44589S2A_MSIL1CCDM-MLB-GANGM4458902 Sunny (10%-30%)"/>
    <n v="1"/>
    <s v="20220128T222811"/>
    <n v="2022"/>
    <s v="01"/>
    <n v="28"/>
    <s v="22"/>
    <s v="28"/>
    <s v="11"/>
    <x v="1"/>
    <s v="2A_MSIL1C_S2_CD_CLS_AC_20230627T222622_TRUE_60HTE_020CC"/>
    <s v="S2A_MSIL1C_GM_20220128T222811_59GMN_18.5CC"/>
  </r>
  <r>
    <x v="0"/>
    <x v="0"/>
    <s v="-42.46, 171.20 | Zoom:12"/>
    <b v="1"/>
    <s v="New Zealand"/>
    <x v="1"/>
    <s v="GM"/>
    <d v="2022-01-28T00:00:00"/>
    <s v="59GNN"/>
    <s v="22:28:07 UTC"/>
    <n v="32.200000000000003"/>
    <s v="2500X1253px"/>
    <s v="PNG"/>
    <s v="32m"/>
    <x v="2"/>
    <n v="14.4"/>
    <n v="20"/>
    <x v="0"/>
    <s v="44589S2A_MSIL1CCDM-MLB-GANGM4458902 Sunny (10%-30%)"/>
    <n v="0"/>
    <s v="20220128T222807"/>
    <n v="2022"/>
    <s v="01"/>
    <n v="28"/>
    <s v="22"/>
    <s v="28"/>
    <s v="07"/>
    <x v="1"/>
    <s v="2A_MSIL1C_S2_CD_CLS_AC_20230627T222622_TRUE_60HTE_020CC"/>
    <s v="S2A_MSIL1C_GM_20220128T222807_59GNN_32.2CC"/>
  </r>
  <r>
    <x v="0"/>
    <x v="0"/>
    <s v="-42.46, 171.20 | Zoom:12"/>
    <b v="1"/>
    <s v="New Zealand"/>
    <x v="1"/>
    <s v="GM"/>
    <d v="2022-01-28T00:00:00"/>
    <s v="59GMP"/>
    <s v="22:27:58 UTC"/>
    <n v="0.6"/>
    <s v="2500X1253px"/>
    <s v="PNG"/>
    <s v="32m"/>
    <x v="2"/>
    <n v="14.4"/>
    <n v="20"/>
    <x v="0"/>
    <s v="44589S2A_MSIL1CCDM-MLB-GANGM4458902 Sunny (10%-30%)"/>
    <n v="0"/>
    <s v="20220128T222758"/>
    <n v="2022"/>
    <s v="01"/>
    <n v="28"/>
    <s v="22"/>
    <s v="27"/>
    <s v="58"/>
    <x v="1"/>
    <s v="2A_MSIL1C_S2_CD_CLS_AC_20230627T222622_TRUE_60HTE_020CC"/>
    <s v="S2A_MSIL1C_GM_20220128T222758_59GMP_0.6CC"/>
  </r>
  <r>
    <x v="0"/>
    <x v="0"/>
    <s v="-42.46, 171.20 | Zoom:12"/>
    <b v="1"/>
    <s v="New Zealand"/>
    <x v="1"/>
    <s v="GM"/>
    <d v="2022-01-28T00:00:00"/>
    <s v="59GNP"/>
    <s v="22:27:53 UTC"/>
    <n v="6.3"/>
    <s v="2500X1253px"/>
    <s v="PNG"/>
    <s v="32m"/>
    <x v="2"/>
    <n v="14.4"/>
    <n v="20"/>
    <x v="0"/>
    <s v="44589S2A_MSIL1CCDM-MLB-GANGM4458902 Sunny (10%-30%)"/>
    <n v="0"/>
    <s v="20220128T222753"/>
    <n v="2022"/>
    <s v="01"/>
    <n v="28"/>
    <s v="22"/>
    <s v="27"/>
    <s v="53"/>
    <x v="1"/>
    <s v="2A_MSIL1C_S2_CD_CLS_AC_20230627T222622_TRUE_60HTE_020CC"/>
    <s v="S2A_MSIL1C_GM_20220128T222753_59GNP_6.3CC"/>
  </r>
  <r>
    <x v="0"/>
    <x v="0"/>
    <s v="-42.46, 171.20 | Zoom:12"/>
    <b v="1"/>
    <s v="New Zealand"/>
    <x v="1"/>
    <s v="GM"/>
    <d v="2022-01-26T00:00:00"/>
    <s v="59GMN"/>
    <s v="22:38:01 UTC"/>
    <n v="1.3"/>
    <s v="2500X1253px"/>
    <s v="PNG"/>
    <s v="32m"/>
    <x v="2"/>
    <n v="4.9000000000000004"/>
    <n v="10"/>
    <x v="0"/>
    <s v="44587S2A_MSIL1CCDM-MLB-GANGM4458702 Sunny (10%-30%)"/>
    <n v="1"/>
    <s v="20220126T223801"/>
    <n v="2022"/>
    <s v="01"/>
    <n v="26"/>
    <s v="22"/>
    <s v="38"/>
    <s v="01"/>
    <x v="1"/>
    <s v="2A_MSIL1C_S2_CD_CLS_AC_20230627T222622_TRUE_60HTE_020CC"/>
    <s v="S2A_MSIL1C_GM_20220126T223801_59GMN_1.3CC"/>
  </r>
  <r>
    <x v="0"/>
    <x v="0"/>
    <s v="-42.46, 171.20 | Zoom:12"/>
    <b v="1"/>
    <s v="New Zealand"/>
    <x v="1"/>
    <s v="GM"/>
    <d v="2022-01-26T00:00:00"/>
    <s v="59GNN"/>
    <s v="22:37:57 UTC"/>
    <n v="14.6"/>
    <s v="2500X1253px"/>
    <s v="PNG"/>
    <s v="32m"/>
    <x v="2"/>
    <n v="4.9000000000000004"/>
    <n v="10"/>
    <x v="0"/>
    <s v="44587S2A_MSIL1CCDM-MLB-GANGM4458702 Sunny (10%-30%)"/>
    <n v="0"/>
    <s v="20220126T223757"/>
    <n v="2022"/>
    <s v="01"/>
    <n v="26"/>
    <s v="22"/>
    <s v="37"/>
    <s v="57"/>
    <x v="1"/>
    <s v="2A_MSIL1C_S2_CD_CLS_AC_20230627T222622_TRUE_60HTE_020CC"/>
    <s v="S2A_MSIL1C_GM_20220126T223757_59GNN_14.6CC"/>
  </r>
  <r>
    <x v="0"/>
    <x v="0"/>
    <s v="-42.46, 171.20 | Zoom:12"/>
    <b v="1"/>
    <s v="New Zealand"/>
    <x v="1"/>
    <s v="GM"/>
    <d v="2022-01-26T00:00:00"/>
    <s v="59GMP"/>
    <s v="22:37:47 UTC"/>
    <n v="0.6"/>
    <s v="2500X1253px"/>
    <s v="PNG"/>
    <s v="32m"/>
    <x v="2"/>
    <n v="4.9000000000000004"/>
    <n v="10"/>
    <x v="0"/>
    <s v="44587S2A_MSIL1CCDM-MLB-GANGM4458702 Sunny (10%-30%)"/>
    <n v="0"/>
    <s v="20220126T223747"/>
    <n v="2022"/>
    <s v="01"/>
    <n v="26"/>
    <s v="22"/>
    <s v="37"/>
    <s v="47"/>
    <x v="1"/>
    <s v="2A_MSIL1C_S2_CD_CLS_AC_20230627T222622_TRUE_60HTE_020CC"/>
    <s v="S2A_MSIL1C_GM_20220126T223747_59GMP_0.6CC"/>
  </r>
  <r>
    <x v="0"/>
    <x v="0"/>
    <s v="-42.46, 171.20 | Zoom:12"/>
    <b v="1"/>
    <s v="New Zealand"/>
    <x v="1"/>
    <s v="GM"/>
    <d v="2022-01-26T00:00:00"/>
    <s v="59GNP"/>
    <s v="22:37:42 UTC"/>
    <n v="3.1"/>
    <s v="2500X1253px"/>
    <s v="PNG"/>
    <s v="32m"/>
    <x v="2"/>
    <n v="4.9000000000000004"/>
    <n v="10"/>
    <x v="0"/>
    <s v="44587S2A_MSIL1CCDM-MLB-GANGM4458702 Sunny (10%-30%)"/>
    <n v="0"/>
    <s v="20220126T223742"/>
    <n v="2022"/>
    <s v="01"/>
    <n v="26"/>
    <s v="22"/>
    <s v="37"/>
    <s v="42"/>
    <x v="1"/>
    <s v="2A_MSIL1C_S2_CD_CLS_AC_20230627T222622_TRUE_60HTE_020CC"/>
    <s v="S2A_MSIL1C_GM_20220126T223742_59GNP_3.1CC"/>
  </r>
  <r>
    <x v="0"/>
    <x v="0"/>
    <s v="-42.46, 171.20 | Zoom:12"/>
    <b v="1"/>
    <s v="New Zealand"/>
    <x v="1"/>
    <s v="GM"/>
    <d v="2022-01-23T00:00:00"/>
    <s v="59GMN"/>
    <s v="22:28:05 UTC"/>
    <n v="60.2"/>
    <s v="2500X1253px"/>
    <s v="PNG"/>
    <s v="32m"/>
    <x v="2"/>
    <n v="63.95"/>
    <n v="70"/>
    <x v="1"/>
    <s v="44584S2A_MSIL1CCDM-MLB-GANGM4458403 Cloudy (40%-90%)"/>
    <n v="1"/>
    <s v="20220123T222805"/>
    <n v="2022"/>
    <s v="01"/>
    <n v="23"/>
    <s v="22"/>
    <s v="28"/>
    <s v="05"/>
    <x v="1"/>
    <s v="2A_MSIL1C_S2_CD_CLS_AC_20230627T222622_TRUE_60HTE_020CC"/>
    <s v="S2A_MSIL1C_GM_20220123T222805_59GMN_60.2CC"/>
  </r>
  <r>
    <x v="0"/>
    <x v="0"/>
    <s v="-42.46, 171.20 | Zoom:12"/>
    <b v="1"/>
    <s v="New Zealand"/>
    <x v="1"/>
    <s v="GM"/>
    <d v="2022-01-23T00:00:00"/>
    <s v="59GNN"/>
    <s v="22:28:02 UTC"/>
    <n v="59.4"/>
    <s v="2500X1253px"/>
    <s v="PNG"/>
    <s v="32m"/>
    <x v="2"/>
    <n v="63.95"/>
    <n v="70"/>
    <x v="1"/>
    <s v="44584S2A_MSIL1CCDM-MLB-GANGM4458403 Cloudy (40%-90%)"/>
    <n v="0"/>
    <s v="20220123T222802"/>
    <n v="2022"/>
    <s v="01"/>
    <n v="23"/>
    <s v="22"/>
    <s v="28"/>
    <s v="02"/>
    <x v="1"/>
    <s v="2A_MSIL1C_S2_CD_CLS_AC_20230627T222622_TRUE_60HTE_020CC"/>
    <s v="S2A_MSIL1C_GM_20220123T222802_59GNN_59.4CC"/>
  </r>
  <r>
    <x v="0"/>
    <x v="0"/>
    <s v="-42.46, 171.20 | Zoom:12"/>
    <b v="1"/>
    <s v="New Zealand"/>
    <x v="1"/>
    <s v="GM"/>
    <d v="2022-01-23T00:00:00"/>
    <s v="59GMP"/>
    <s v="22:27:53 UTC"/>
    <n v="75.5"/>
    <s v="2500X1253px"/>
    <s v="PNG"/>
    <s v="32m"/>
    <x v="2"/>
    <n v="63.95"/>
    <n v="70"/>
    <x v="1"/>
    <s v="44584S2A_MSIL1CCDM-MLB-GANGM4458403 Cloudy (40%-90%)"/>
    <n v="0"/>
    <s v="20220123T222753"/>
    <n v="2022"/>
    <s v="01"/>
    <n v="23"/>
    <s v="22"/>
    <s v="27"/>
    <s v="53"/>
    <x v="1"/>
    <s v="2A_MSIL1C_S2_CD_CLS_AC_20230627T222622_TRUE_60HTE_020CC"/>
    <s v="S2A_MSIL1C_GM_20220123T222753_59GMP_75.5CC"/>
  </r>
  <r>
    <x v="0"/>
    <x v="0"/>
    <s v="-42.46, 171.20 | Zoom:12"/>
    <b v="1"/>
    <s v="New Zealand"/>
    <x v="1"/>
    <s v="GM"/>
    <d v="2022-01-23T00:00:00"/>
    <s v="59GNP"/>
    <s v="22:27:47 UTC"/>
    <n v="60.7"/>
    <s v="2500X1253px"/>
    <s v="PNG"/>
    <s v="32m"/>
    <x v="2"/>
    <n v="63.95"/>
    <n v="70"/>
    <x v="1"/>
    <s v="44584S2A_MSIL1CCDM-MLB-GANGM4458403 Cloudy (40%-90%)"/>
    <n v="0"/>
    <s v="20220123T222747"/>
    <n v="2022"/>
    <s v="01"/>
    <n v="23"/>
    <s v="22"/>
    <s v="27"/>
    <s v="47"/>
    <x v="1"/>
    <s v="2A_MSIL1C_S2_CD_CLS_AC_20230627T222622_TRUE_60HTE_020CC"/>
    <s v="S2A_MSIL1C_GM_20220123T222747_59GNP_60.7CC"/>
  </r>
  <r>
    <x v="0"/>
    <x v="0"/>
    <s v="-42.46, 171.20 | Zoom:12"/>
    <b v="1"/>
    <s v="New Zealand"/>
    <x v="1"/>
    <s v="GM"/>
    <d v="2022-01-21T00:00:00"/>
    <s v="59GMN"/>
    <s v="22:38:07 UTC"/>
    <n v="1.6"/>
    <s v="2500X1253px"/>
    <s v="PNG"/>
    <s v="32m"/>
    <x v="2"/>
    <n v="1.85"/>
    <n v="10"/>
    <x v="0"/>
    <s v="44582S2A_MSIL1CCDM-MLB-GANGM4458202 Sunny (10%-30%)"/>
    <n v="1"/>
    <s v="20220121T223807"/>
    <n v="2022"/>
    <s v="01"/>
    <n v="21"/>
    <s v="22"/>
    <s v="38"/>
    <s v="07"/>
    <x v="1"/>
    <s v="2A_MSIL1C_S2_CD_CLS_AC_20230627T222622_TRUE_60HTE_020CC"/>
    <s v="S2A_MSIL1C_GM_20220121T223807_59GMN_1.6CC"/>
  </r>
  <r>
    <x v="0"/>
    <x v="0"/>
    <s v="-42.46, 171.20 | Zoom:12"/>
    <b v="1"/>
    <s v="New Zealand"/>
    <x v="1"/>
    <s v="GM"/>
    <d v="2022-01-21T00:00:00"/>
    <s v="59GNN"/>
    <s v="22:38:03 UTC"/>
    <n v="0"/>
    <s v="2500X1253px"/>
    <s v="PNG"/>
    <s v="32m"/>
    <x v="2"/>
    <n v="1.85"/>
    <n v="10"/>
    <x v="0"/>
    <s v="44582S2A_MSIL1CCDM-MLB-GANGM4458202 Sunny (10%-30%)"/>
    <n v="0"/>
    <s v="20220121T223803"/>
    <n v="2022"/>
    <s v="01"/>
    <n v="21"/>
    <s v="22"/>
    <s v="38"/>
    <s v="03"/>
    <x v="1"/>
    <s v="2A_MSIL1C_S2_CD_CLS_AC_20230627T222622_TRUE_60HTE_020CC"/>
    <s v="S2A_MSIL1C_GM_20220121T223803_59GNN_0CC"/>
  </r>
  <r>
    <x v="0"/>
    <x v="0"/>
    <s v="-42.46, 171.20 | Zoom:12"/>
    <b v="1"/>
    <s v="New Zealand"/>
    <x v="1"/>
    <s v="GM"/>
    <d v="2022-01-21T00:00:00"/>
    <s v="59GMP"/>
    <s v="22:37:53 UTC"/>
    <n v="5.8"/>
    <s v="2500X1253px"/>
    <s v="PNG"/>
    <s v="32m"/>
    <x v="2"/>
    <n v="1.85"/>
    <n v="10"/>
    <x v="0"/>
    <s v="44582S2A_MSIL1CCDM-MLB-GANGM4458202 Sunny (10%-30%)"/>
    <n v="0"/>
    <s v="20220121T223753"/>
    <n v="2022"/>
    <s v="01"/>
    <n v="21"/>
    <s v="22"/>
    <s v="37"/>
    <s v="53"/>
    <x v="1"/>
    <s v="2A_MSIL1C_S2_CD_CLS_AC_20230627T222622_TRUE_60HTE_020CC"/>
    <s v="S2A_MSIL1C_GM_20220121T223753_59GMP_5.8CC"/>
  </r>
  <r>
    <x v="0"/>
    <x v="0"/>
    <s v="-42.46, 171.20 | Zoom:12"/>
    <b v="1"/>
    <s v="New Zealand"/>
    <x v="1"/>
    <s v="GM"/>
    <d v="2022-01-21T00:00:00"/>
    <s v="59GNP"/>
    <s v="22:37:48 UTC"/>
    <n v="0"/>
    <s v="2500X1253px"/>
    <s v="PNG"/>
    <s v="32m"/>
    <x v="2"/>
    <n v="1.85"/>
    <n v="10"/>
    <x v="0"/>
    <s v="44582S2A_MSIL1CCDM-MLB-GANGM4458202 Sunny (10%-30%)"/>
    <n v="0"/>
    <s v="20220121T223748"/>
    <n v="2022"/>
    <s v="01"/>
    <n v="21"/>
    <s v="22"/>
    <s v="37"/>
    <s v="48"/>
    <x v="1"/>
    <s v="2A_MSIL1C_S2_CD_CLS_AC_20230627T222622_TRUE_60HTE_020CC"/>
    <s v="S2A_MSIL1C_GM_20220121T223748_59GNP_0CC"/>
  </r>
  <r>
    <x v="0"/>
    <x v="0"/>
    <s v="-42.46, 171.20 | Zoom:12"/>
    <b v="1"/>
    <s v="New Zealand"/>
    <x v="1"/>
    <s v="GM"/>
    <d v="2022-01-16T00:00:00"/>
    <s v="59GMN"/>
    <s v="22:38:03 UTC"/>
    <n v="71.2"/>
    <s v="2500X1253px"/>
    <s v="PNG"/>
    <s v="32m"/>
    <x v="2"/>
    <n v="58.425000000000004"/>
    <n v="60"/>
    <x v="1"/>
    <s v="44577S2A_MSIL1CCDM-MLB-GANGM4457703 Cloudy (40%-90%)"/>
    <n v="1"/>
    <s v="20220116T223803"/>
    <n v="2022"/>
    <s v="01"/>
    <n v="16"/>
    <s v="22"/>
    <s v="38"/>
    <s v="03"/>
    <x v="1"/>
    <s v="2A_MSIL1C_S2_CD_CLS_AC_20230627T222622_TRUE_60HTE_020CC"/>
    <s v="S2A_MSIL1C_GM_20220116T223803_59GMN_71.2CC"/>
  </r>
  <r>
    <x v="0"/>
    <x v="0"/>
    <s v="-42.46, 171.20 | Zoom:12"/>
    <b v="1"/>
    <s v="New Zealand"/>
    <x v="1"/>
    <s v="GM"/>
    <d v="2022-01-16T00:00:00"/>
    <s v="59GNN"/>
    <s v="22:37:59 UTC"/>
    <n v="59.1"/>
    <s v="2500X1253px"/>
    <s v="PNG"/>
    <s v="32m"/>
    <x v="2"/>
    <n v="58.425000000000004"/>
    <n v="60"/>
    <x v="1"/>
    <s v="44577S2A_MSIL1CCDM-MLB-GANGM4457703 Cloudy (40%-90%)"/>
    <n v="0"/>
    <s v="20220116T223759"/>
    <n v="2022"/>
    <s v="01"/>
    <n v="16"/>
    <s v="22"/>
    <s v="37"/>
    <s v="59"/>
    <x v="1"/>
    <s v="2A_MSIL1C_S2_CD_CLS_AC_20230627T222622_TRUE_60HTE_020CC"/>
    <s v="S2A_MSIL1C_GM_20220116T223759_59GNN_59.1CC"/>
  </r>
  <r>
    <x v="0"/>
    <x v="0"/>
    <s v="-42.46, 171.20 | Zoom:12"/>
    <b v="1"/>
    <s v="New Zealand"/>
    <x v="1"/>
    <s v="GM"/>
    <d v="2022-01-16T00:00:00"/>
    <s v="59GMP"/>
    <s v="22:37:48 UTC"/>
    <n v="71.400000000000006"/>
    <s v="2500X1253px"/>
    <s v="PNG"/>
    <s v="32m"/>
    <x v="2"/>
    <n v="58.425000000000004"/>
    <n v="60"/>
    <x v="1"/>
    <s v="44577S2A_MSIL1CCDM-MLB-GANGM4457703 Cloudy (40%-90%)"/>
    <n v="0"/>
    <s v="20220116T223748"/>
    <n v="2022"/>
    <s v="01"/>
    <n v="16"/>
    <s v="22"/>
    <s v="37"/>
    <s v="48"/>
    <x v="1"/>
    <s v="2A_MSIL1C_S2_CD_CLS_AC_20230627T222622_TRUE_60HTE_020CC"/>
    <s v="S2A_MSIL1C_GM_20220116T223748_59GMP_71.4CC"/>
  </r>
  <r>
    <x v="0"/>
    <x v="0"/>
    <s v="-42.46, 171.20 | Zoom:12"/>
    <b v="1"/>
    <s v="New Zealand"/>
    <x v="1"/>
    <s v="GM"/>
    <d v="2022-01-16T00:00:00"/>
    <s v="59GNP"/>
    <s v="22:37:44 UTC"/>
    <n v="32"/>
    <s v="2500X1253px"/>
    <s v="PNG"/>
    <s v="32m"/>
    <x v="2"/>
    <n v="58.425000000000004"/>
    <n v="60"/>
    <x v="1"/>
    <s v="44577S2A_MSIL1CCDM-MLB-GANGM4457703 Cloudy (40%-90%)"/>
    <n v="0"/>
    <s v="20220116T223744"/>
    <n v="2022"/>
    <s v="01"/>
    <n v="16"/>
    <s v="22"/>
    <s v="37"/>
    <s v="44"/>
    <x v="1"/>
    <s v="2A_MSIL1C_S2_CD_CLS_AC_20230627T222622_TRUE_60HTE_020CC"/>
    <s v="S2A_MSIL1C_GM_20220116T223744_59GNP_32CC"/>
  </r>
  <r>
    <x v="0"/>
    <x v="0"/>
    <s v="-42.46, 171.20 | Zoom:12"/>
    <b v="1"/>
    <s v="New Zealand"/>
    <x v="1"/>
    <s v="GM"/>
    <d v="2022-01-13T00:00:00"/>
    <s v="59GMN"/>
    <s v="22:28:06 UTC"/>
    <n v="3.9"/>
    <s v="2500X1253px"/>
    <s v="PNG"/>
    <s v="32m"/>
    <x v="2"/>
    <n v="3.4750000000000001"/>
    <n v="10"/>
    <x v="0"/>
    <s v="44574S2A_MSIL1CCDM-MLB-GANGM4457402 Sunny (10%-30%)"/>
    <n v="1"/>
    <s v="20220113T222806"/>
    <n v="2022"/>
    <s v="01"/>
    <n v="13"/>
    <s v="22"/>
    <s v="28"/>
    <s v="06"/>
    <x v="1"/>
    <s v="2A_MSIL1C_S2_CD_CLS_AC_20230627T222622_TRUE_60HTE_020CC"/>
    <s v="S2A_MSIL1C_GM_20220113T222806_59GMN_3.9CC"/>
  </r>
  <r>
    <x v="0"/>
    <x v="0"/>
    <s v="-42.46, 171.20 | Zoom:12"/>
    <b v="1"/>
    <s v="New Zealand"/>
    <x v="1"/>
    <s v="GM"/>
    <d v="2022-01-13T00:00:00"/>
    <s v="59GNN"/>
    <s v="22:28:03 UTC"/>
    <n v="0.6"/>
    <s v="2500X1253px"/>
    <s v="PNG"/>
    <s v="32m"/>
    <x v="2"/>
    <n v="3.4750000000000001"/>
    <n v="10"/>
    <x v="0"/>
    <s v="44574S2A_MSIL1CCDM-MLB-GANGM4457402 Sunny (10%-30%)"/>
    <n v="0"/>
    <s v="20220113T222803"/>
    <n v="2022"/>
    <s v="01"/>
    <n v="13"/>
    <s v="22"/>
    <s v="28"/>
    <s v="03"/>
    <x v="1"/>
    <s v="2A_MSIL1C_S2_CD_CLS_AC_20230627T222622_TRUE_60HTE_020CC"/>
    <s v="S2A_MSIL1C_GM_20220113T222803_59GNN_0.6CC"/>
  </r>
  <r>
    <x v="0"/>
    <x v="0"/>
    <s v="-42.46, 171.20 | Zoom:12"/>
    <b v="1"/>
    <s v="New Zealand"/>
    <x v="1"/>
    <s v="GM"/>
    <d v="2022-01-13T00:00:00"/>
    <s v="59GMP"/>
    <s v="22:27:54 UTC"/>
    <n v="0"/>
    <s v="2500X1253px"/>
    <s v="PNG"/>
    <s v="32m"/>
    <x v="2"/>
    <n v="3.4750000000000001"/>
    <n v="10"/>
    <x v="0"/>
    <s v="44574S2A_MSIL1CCDM-MLB-GANGM4457402 Sunny (10%-30%)"/>
    <n v="0"/>
    <s v="20220113T222754"/>
    <n v="2022"/>
    <s v="01"/>
    <n v="13"/>
    <s v="22"/>
    <s v="27"/>
    <s v="54"/>
    <x v="1"/>
    <s v="2A_MSIL1C_S2_CD_CLS_AC_20230627T222622_TRUE_60HTE_020CC"/>
    <s v="S2A_MSIL1C_GM_20220113T222754_59GMP_0CC"/>
  </r>
  <r>
    <x v="0"/>
    <x v="0"/>
    <s v="-42.46, 171.20 | Zoom:12"/>
    <b v="1"/>
    <s v="New Zealand"/>
    <x v="1"/>
    <s v="GM"/>
    <d v="2022-01-13T00:00:00"/>
    <s v="59GNP"/>
    <s v="22:27:48 UTC"/>
    <n v="9.4"/>
    <s v="2500X1253px"/>
    <s v="PNG"/>
    <s v="32m"/>
    <x v="2"/>
    <n v="3.4750000000000001"/>
    <n v="10"/>
    <x v="0"/>
    <s v="44574S2A_MSIL1CCDM-MLB-GANGM4457402 Sunny (10%-30%)"/>
    <n v="0"/>
    <s v="20220113T222748"/>
    <n v="2022"/>
    <s v="01"/>
    <n v="13"/>
    <s v="22"/>
    <s v="27"/>
    <s v="48"/>
    <x v="1"/>
    <s v="2A_MSIL1C_S2_CD_CLS_AC_20230627T222622_TRUE_60HTE_020CC"/>
    <s v="S2A_MSIL1C_GM_20220113T222748_59GNP_9.4CC"/>
  </r>
  <r>
    <x v="0"/>
    <x v="0"/>
    <s v="-42.46, 171.20 | Zoom:12"/>
    <b v="1"/>
    <s v="New Zealand"/>
    <x v="1"/>
    <s v="GM"/>
    <d v="2022-01-11T00:00:00"/>
    <s v="59GMN"/>
    <s v="22:38:08 UTC"/>
    <n v="25.2"/>
    <s v="2500X1253px"/>
    <s v="PNG"/>
    <s v="32m"/>
    <x v="2"/>
    <n v="37.174999999999997"/>
    <n v="40"/>
    <x v="1"/>
    <s v="44572S2A_MSIL1CCDM-MLB-GANGM4457203 Cloudy (40%-90%)"/>
    <n v="1"/>
    <s v="20220111T223808"/>
    <n v="2022"/>
    <s v="01"/>
    <n v="11"/>
    <s v="22"/>
    <s v="38"/>
    <s v="08"/>
    <x v="1"/>
    <s v="2A_MSIL1C_S2_CD_CLS_AC_20230627T222622_TRUE_60HTE_020CC"/>
    <s v="S2A_MSIL1C_GM_20220111T223808_59GMN_25.2CC"/>
  </r>
  <r>
    <x v="0"/>
    <x v="0"/>
    <s v="-42.46, 171.20 | Zoom:12"/>
    <b v="1"/>
    <s v="New Zealand"/>
    <x v="1"/>
    <s v="GM"/>
    <d v="2022-01-11T00:00:00"/>
    <s v="59GNN"/>
    <s v="22:38:04 UTC"/>
    <n v="34.6"/>
    <s v="2500X1253px"/>
    <s v="PNG"/>
    <s v="32m"/>
    <x v="2"/>
    <n v="37.174999999999997"/>
    <n v="40"/>
    <x v="1"/>
    <s v="44572S2A_MSIL1CCDM-MLB-GANGM4457203 Cloudy (40%-90%)"/>
    <n v="0"/>
    <s v="20220111T223804"/>
    <n v="2022"/>
    <s v="01"/>
    <n v="11"/>
    <s v="22"/>
    <s v="38"/>
    <s v="04"/>
    <x v="1"/>
    <s v="2A_MSIL1C_S2_CD_CLS_AC_20230627T222622_TRUE_60HTE_020CC"/>
    <s v="S2A_MSIL1C_GM_20220111T223804_59GNN_34.6CC"/>
  </r>
  <r>
    <x v="0"/>
    <x v="0"/>
    <s v="-42.46, 171.20 | Zoom:12"/>
    <b v="1"/>
    <s v="New Zealand"/>
    <x v="1"/>
    <s v="GM"/>
    <d v="2022-01-11T00:00:00"/>
    <s v="59GMP"/>
    <s v="22:37:54 UTC"/>
    <n v="24.2"/>
    <s v="2500X1253px"/>
    <s v="PNG"/>
    <s v="32m"/>
    <x v="2"/>
    <n v="37.174999999999997"/>
    <n v="40"/>
    <x v="1"/>
    <s v="44572S2A_MSIL1CCDM-MLB-GANGM4457203 Cloudy (40%-90%)"/>
    <n v="0"/>
    <s v="20220111T223754"/>
    <n v="2022"/>
    <s v="01"/>
    <n v="11"/>
    <s v="22"/>
    <s v="37"/>
    <s v="54"/>
    <x v="1"/>
    <s v="2A_MSIL1C_S2_CD_CLS_AC_20230627T222622_TRUE_60HTE_020CC"/>
    <s v="S2A_MSIL1C_GM_20220111T223754_59GMP_24.2CC"/>
  </r>
  <r>
    <x v="0"/>
    <x v="0"/>
    <s v="-42.46, 171.20 | Zoom:12"/>
    <b v="1"/>
    <s v="New Zealand"/>
    <x v="1"/>
    <s v="GM"/>
    <d v="2022-01-11T00:00:00"/>
    <s v="59GNP"/>
    <s v="22:37:50 UTC"/>
    <n v="64.7"/>
    <s v="2500X1253px"/>
    <s v="PNG"/>
    <s v="32m"/>
    <x v="2"/>
    <n v="37.174999999999997"/>
    <n v="40"/>
    <x v="1"/>
    <s v="44572S2A_MSIL1CCDM-MLB-GANGM4457203 Cloudy (40%-90%)"/>
    <n v="0"/>
    <s v="20220111T223750"/>
    <n v="2022"/>
    <s v="01"/>
    <n v="11"/>
    <s v="22"/>
    <s v="37"/>
    <s v="50"/>
    <x v="1"/>
    <s v="2A_MSIL1C_S2_CD_CLS_AC_20230627T222622_TRUE_60HTE_020CC"/>
    <s v="S2A_MSIL1C_GM_20220111T223750_59GNP_64.7CC"/>
  </r>
  <r>
    <x v="0"/>
    <x v="0"/>
    <s v="-42.46, 171.20 | Zoom:12"/>
    <b v="1"/>
    <s v="New Zealand"/>
    <x v="1"/>
    <s v="GM"/>
    <d v="2022-01-08T00:00:00"/>
    <s v="59GMN"/>
    <s v="22:28:12 UTC"/>
    <n v="100"/>
    <s v="2500X1253px"/>
    <s v="PNG"/>
    <s v="32m"/>
    <x v="2"/>
    <n v="99.275000000000006"/>
    <n v="100"/>
    <x v="2"/>
    <s v="44569S2A_MSIL1CCDM-MLB-GANGM4456904 Overcast (100%)"/>
    <n v="1"/>
    <s v="20220108T222812"/>
    <n v="2022"/>
    <s v="01"/>
    <s v="08"/>
    <s v="22"/>
    <s v="28"/>
    <s v="12"/>
    <x v="1"/>
    <s v="2A_MSIL1C_S2_CD_CLS_AC_20230627T222622_TRUE_60HTE_020CC"/>
    <s v="S2A_MSIL1C_GM_20220108T222812_59GMN_100CC"/>
  </r>
  <r>
    <x v="0"/>
    <x v="0"/>
    <s v="-42.46, 171.20 | Zoom:12"/>
    <b v="1"/>
    <s v="New Zealand"/>
    <x v="1"/>
    <s v="GM"/>
    <d v="2022-01-08T00:00:00"/>
    <s v="59GNN"/>
    <s v="22:28:08 UTC"/>
    <n v="99.7"/>
    <s v="2500X1253px"/>
    <s v="PNG"/>
    <s v="32m"/>
    <x v="2"/>
    <n v="99.275000000000006"/>
    <n v="100"/>
    <x v="2"/>
    <s v="44569S2A_MSIL1CCDM-MLB-GANGM4456904 Overcast (100%)"/>
    <n v="0"/>
    <s v="20220108T222808"/>
    <n v="2022"/>
    <s v="01"/>
    <s v="08"/>
    <s v="22"/>
    <s v="28"/>
    <s v="08"/>
    <x v="1"/>
    <s v="2A_MSIL1C_S2_CD_CLS_AC_20230627T222622_TRUE_60HTE_020CC"/>
    <s v="S2A_MSIL1C_GM_20220108T222808_59GNN_99.7CC"/>
  </r>
  <r>
    <x v="0"/>
    <x v="0"/>
    <s v="-42.46, 171.20 | Zoom:12"/>
    <b v="1"/>
    <s v="New Zealand"/>
    <x v="1"/>
    <s v="GM"/>
    <d v="2022-01-08T00:00:00"/>
    <s v="59GMP"/>
    <s v="22:27:59 UTC"/>
    <n v="99.3"/>
    <s v="2500X1253px"/>
    <s v="PNG"/>
    <s v="32m"/>
    <x v="2"/>
    <n v="99.275000000000006"/>
    <n v="100"/>
    <x v="2"/>
    <s v="44569S2A_MSIL1CCDM-MLB-GANGM4456904 Overcast (100%)"/>
    <n v="0"/>
    <s v="20220108T222759"/>
    <n v="2022"/>
    <s v="01"/>
    <s v="08"/>
    <s v="22"/>
    <s v="27"/>
    <s v="59"/>
    <x v="1"/>
    <s v="2A_MSIL1C_S2_CD_CLS_AC_20230627T222622_TRUE_60HTE_020CC"/>
    <s v="S2A_MSIL1C_GM_20220108T222759_59GMP_99.3CC"/>
  </r>
  <r>
    <x v="0"/>
    <x v="0"/>
    <s v="-42.46, 171.20 | Zoom:12"/>
    <b v="1"/>
    <s v="New Zealand"/>
    <x v="1"/>
    <s v="GM"/>
    <d v="2022-01-08T00:00:00"/>
    <s v="59GNP"/>
    <s v="22:27:54 UTC"/>
    <n v="98.1"/>
    <s v="2500X1253px"/>
    <s v="PNG"/>
    <s v="32m"/>
    <x v="2"/>
    <n v="99.275000000000006"/>
    <n v="100"/>
    <x v="2"/>
    <s v="44569S2A_MSIL1CCDM-MLB-GANGM4456904 Overcast (100%)"/>
    <n v="0"/>
    <s v="20220108T222754"/>
    <n v="2022"/>
    <s v="01"/>
    <s v="08"/>
    <s v="22"/>
    <s v="27"/>
    <s v="54"/>
    <x v="1"/>
    <s v="2A_MSIL1C_S2_CD_CLS_AC_20230627T222622_TRUE_60HTE_020CC"/>
    <s v="S2A_MSIL1C_GM_20220108T222754_59GNP_98.1CC"/>
  </r>
  <r>
    <x v="0"/>
    <x v="0"/>
    <s v="-42.46, 171.20 | Zoom:12"/>
    <b v="1"/>
    <s v="New Zealand"/>
    <x v="1"/>
    <s v="GM"/>
    <d v="2022-01-06T00:00:00"/>
    <s v="59GMN"/>
    <s v="22:38:03 UTC"/>
    <n v="6"/>
    <s v="2500X1253px"/>
    <s v="PNG"/>
    <s v="32m"/>
    <x v="2"/>
    <n v="15.9"/>
    <n v="20"/>
    <x v="0"/>
    <s v="44567S2A_MSIL1CCDM-MLB-GANGM4456702 Sunny (10%-30%)"/>
    <n v="1"/>
    <s v="20220106T223803"/>
    <n v="2022"/>
    <s v="01"/>
    <s v="06"/>
    <s v="22"/>
    <s v="38"/>
    <s v="03"/>
    <x v="1"/>
    <s v="2A_MSIL1C_S2_CD_CLS_AC_20230627T222622_TRUE_60HTE_020CC"/>
    <s v="S2A_MSIL1C_GM_20220106T223803_59GMN_6CC"/>
  </r>
  <r>
    <x v="0"/>
    <x v="0"/>
    <s v="-42.46, 171.20 | Zoom:12"/>
    <b v="1"/>
    <s v="New Zealand"/>
    <x v="1"/>
    <s v="GM"/>
    <d v="2022-01-06T00:00:00"/>
    <s v="59GNN"/>
    <s v="22:37:59 UTC"/>
    <n v="2.4"/>
    <s v="2500X1253px"/>
    <s v="PNG"/>
    <s v="32m"/>
    <x v="2"/>
    <n v="15.9"/>
    <n v="20"/>
    <x v="0"/>
    <s v="44567S2A_MSIL1CCDM-MLB-GANGM4456702 Sunny (10%-30%)"/>
    <n v="0"/>
    <s v="20220106T223759"/>
    <n v="2022"/>
    <s v="01"/>
    <s v="06"/>
    <s v="22"/>
    <s v="37"/>
    <s v="59"/>
    <x v="1"/>
    <s v="2A_MSIL1C_S2_CD_CLS_AC_20230627T222622_TRUE_60HTE_020CC"/>
    <s v="S2A_MSIL1C_GM_20220106T223759_59GNN_2.4CC"/>
  </r>
  <r>
    <x v="0"/>
    <x v="0"/>
    <s v="-42.46, 171.20 | Zoom:12"/>
    <b v="1"/>
    <s v="New Zealand"/>
    <x v="1"/>
    <s v="GM"/>
    <d v="2022-01-06T00:00:00"/>
    <s v="59GMP"/>
    <s v="22:37:49 UTC"/>
    <n v="4.2"/>
    <s v="2500X1253px"/>
    <s v="PNG"/>
    <s v="32m"/>
    <x v="2"/>
    <n v="15.9"/>
    <n v="20"/>
    <x v="0"/>
    <s v="44567S2A_MSIL1CCDM-MLB-GANGM4456702 Sunny (10%-30%)"/>
    <n v="0"/>
    <s v="20220106T223749"/>
    <n v="2022"/>
    <s v="01"/>
    <s v="06"/>
    <s v="22"/>
    <s v="37"/>
    <s v="49"/>
    <x v="1"/>
    <s v="2A_MSIL1C_S2_CD_CLS_AC_20230627T222622_TRUE_60HTE_020CC"/>
    <s v="S2A_MSIL1C_GM_20220106T223749_59GMP_4.2CC"/>
  </r>
  <r>
    <x v="0"/>
    <x v="0"/>
    <s v="-42.46, 171.20 | Zoom:12"/>
    <b v="1"/>
    <s v="New Zealand"/>
    <x v="1"/>
    <s v="GM"/>
    <d v="2022-01-06T00:00:00"/>
    <s v="59GNP"/>
    <s v="22:37:45 UTC"/>
    <n v="51"/>
    <s v="2500X1253px"/>
    <s v="PNG"/>
    <s v="32m"/>
    <x v="2"/>
    <n v="15.9"/>
    <n v="20"/>
    <x v="0"/>
    <s v="44567S2A_MSIL1CCDM-MLB-GANGM4456702 Sunny (10%-30%)"/>
    <n v="0"/>
    <s v="20220106T223745"/>
    <n v="2022"/>
    <s v="01"/>
    <s v="06"/>
    <s v="22"/>
    <s v="37"/>
    <s v="45"/>
    <x v="1"/>
    <s v="2A_MSIL1C_S2_CD_CLS_AC_20230627T222622_TRUE_60HTE_020CC"/>
    <s v="S2A_MSIL1C_GM_20220106T223745_59GNP_51CC"/>
  </r>
  <r>
    <x v="0"/>
    <x v="0"/>
    <s v="-42.46, 171.20 | Zoom:12"/>
    <b v="1"/>
    <s v="New Zealand"/>
    <x v="1"/>
    <s v="GM"/>
    <d v="2022-01-03T00:00:00"/>
    <s v="59GMN"/>
    <s v="22:28:06 UTC"/>
    <n v="99.7"/>
    <s v="2500X1253px"/>
    <s v="PNG"/>
    <s v="32m"/>
    <x v="2"/>
    <n v="91.425000000000011"/>
    <n v="100"/>
    <x v="2"/>
    <s v="44564S2A_MSIL1CCDM-MLB-GANGM4456404 Overcast (100%)"/>
    <n v="1"/>
    <s v="20220103T222806"/>
    <n v="2022"/>
    <s v="01"/>
    <s v="03"/>
    <s v="22"/>
    <s v="28"/>
    <s v="06"/>
    <x v="1"/>
    <s v="2A_MSIL1C_S2_CD_CLS_AC_20230627T222622_TRUE_60HTE_020CC"/>
    <s v="S2A_MSIL1C_GM_20220103T222806_59GMN_99.7CC"/>
  </r>
  <r>
    <x v="0"/>
    <x v="0"/>
    <s v="-42.46, 171.20 | Zoom:12"/>
    <b v="1"/>
    <s v="New Zealand"/>
    <x v="1"/>
    <s v="GM"/>
    <d v="2022-01-03T00:00:00"/>
    <s v="59GNN"/>
    <s v="22:28:03 UTC"/>
    <n v="71.400000000000006"/>
    <s v="2500X1253px"/>
    <s v="PNG"/>
    <s v="32m"/>
    <x v="2"/>
    <n v="91.425000000000011"/>
    <n v="100"/>
    <x v="2"/>
    <s v="44564S2A_MSIL1CCDM-MLB-GANGM4456404 Overcast (100%)"/>
    <n v="0"/>
    <s v="20220103T222803"/>
    <n v="2022"/>
    <s v="01"/>
    <s v="03"/>
    <s v="22"/>
    <s v="28"/>
    <s v="03"/>
    <x v="1"/>
    <s v="2A_MSIL1C_S2_CD_CLS_AC_20230627T222622_TRUE_60HTE_020CC"/>
    <s v="S2A_MSIL1C_GM_20220103T222803_59GNN_71.4CC"/>
  </r>
  <r>
    <x v="0"/>
    <x v="0"/>
    <s v="-42.46, 171.20 | Zoom:12"/>
    <b v="1"/>
    <s v="New Zealand"/>
    <x v="1"/>
    <s v="GM"/>
    <d v="2022-01-03T00:00:00"/>
    <s v="59GMP"/>
    <s v="22:27:54 UTC"/>
    <n v="100"/>
    <s v="2500X1253px"/>
    <s v="PNG"/>
    <s v="32m"/>
    <x v="2"/>
    <n v="91.425000000000011"/>
    <n v="100"/>
    <x v="2"/>
    <s v="44564S2A_MSIL1CCDM-MLB-GANGM4456404 Overcast (100%)"/>
    <n v="0"/>
    <s v="20220103T222754"/>
    <n v="2022"/>
    <s v="01"/>
    <s v="03"/>
    <s v="22"/>
    <s v="27"/>
    <s v="54"/>
    <x v="1"/>
    <s v="2A_MSIL1C_S2_CD_CLS_AC_20230627T222622_TRUE_60HTE_020CC"/>
    <s v="S2A_MSIL1C_GM_20220103T222754_59GMP_100CC"/>
  </r>
  <r>
    <x v="0"/>
    <x v="0"/>
    <s v="-42.46, 171.20 | Zoom:12"/>
    <b v="1"/>
    <s v="New Zealand"/>
    <x v="1"/>
    <s v="GM"/>
    <d v="2022-01-03T00:00:00"/>
    <s v="59GNP"/>
    <s v="22:27:49 UTC"/>
    <n v="94.6"/>
    <s v="2500X1253px"/>
    <s v="PNG"/>
    <s v="32m"/>
    <x v="2"/>
    <n v="91.425000000000011"/>
    <n v="100"/>
    <x v="2"/>
    <s v="44564S2A_MSIL1CCDM-MLB-GANGM4456404 Overcast (100%)"/>
    <n v="0"/>
    <s v="20220103T222749"/>
    <n v="2022"/>
    <s v="01"/>
    <s v="03"/>
    <s v="22"/>
    <s v="27"/>
    <s v="49"/>
    <x v="1"/>
    <s v="2A_MSIL1C_S2_CD_CLS_AC_20230627T222622_TRUE_60HTE_020CC"/>
    <s v="S2A_MSIL1C_GM_20220103T222749_59GNP_94.6CC"/>
  </r>
  <r>
    <x v="0"/>
    <x v="0"/>
    <s v="-42.46, 171.20 | Zoom:12"/>
    <b v="1"/>
    <s v="New Zealand"/>
    <x v="1"/>
    <s v="GM"/>
    <d v="2022-01-01T00:00:00"/>
    <s v="59GMN"/>
    <s v="22:38:09 UTC"/>
    <n v="95.2"/>
    <s v="2500X1253px"/>
    <s v="PNG"/>
    <s v="32m"/>
    <x v="2"/>
    <n v="89.55"/>
    <n v="90"/>
    <x v="1"/>
    <s v="44562S2A_MSIL1CCDM-MLB-GANGM4456203 Cloudy (40%-90%)"/>
    <n v="1"/>
    <s v="20220101T223809"/>
    <n v="2022"/>
    <s v="01"/>
    <s v="01"/>
    <s v="22"/>
    <s v="38"/>
    <s v="09"/>
    <x v="1"/>
    <s v="2A_MSIL1C_S2_CD_CLS_AC_20230627T222622_TRUE_60HTE_020CC"/>
    <s v="S2A_MSIL1C_GM_20220101T223809_59GMN_95.2CC"/>
  </r>
  <r>
    <x v="0"/>
    <x v="0"/>
    <s v="-42.46, 171.20 | Zoom:12"/>
    <b v="1"/>
    <s v="New Zealand"/>
    <x v="1"/>
    <s v="GM"/>
    <d v="2022-01-01T00:00:00"/>
    <s v="59GNN"/>
    <s v="22:38:05 UTC"/>
    <n v="90.6"/>
    <s v="2500X1253px"/>
    <s v="PNG"/>
    <s v="32m"/>
    <x v="2"/>
    <n v="89.55"/>
    <n v="90"/>
    <x v="1"/>
    <s v="44562S2A_MSIL1CCDM-MLB-GANGM4456203 Cloudy (40%-90%)"/>
    <n v="0"/>
    <s v="20220101T223805"/>
    <n v="2022"/>
    <s v="01"/>
    <s v="01"/>
    <s v="22"/>
    <s v="38"/>
    <s v="05"/>
    <x v="1"/>
    <s v="2A_MSIL1C_S2_CD_CLS_AC_20230627T222622_TRUE_60HTE_020CC"/>
    <s v="S2A_MSIL1C_GM_20220101T223805_59GNN_90.6CC"/>
  </r>
  <r>
    <x v="0"/>
    <x v="0"/>
    <s v="-42.46, 171.20 | Zoom:12"/>
    <b v="1"/>
    <s v="New Zealand"/>
    <x v="1"/>
    <s v="GM"/>
    <d v="2022-01-01T00:00:00"/>
    <s v="59GMP"/>
    <s v="22:37:54 UTC"/>
    <n v="99.2"/>
    <s v="2500X1253px"/>
    <s v="PNG"/>
    <s v="32m"/>
    <x v="2"/>
    <n v="89.55"/>
    <n v="90"/>
    <x v="1"/>
    <s v="44562S2A_MSIL1CCDM-MLB-GANGM4456203 Cloudy (40%-90%)"/>
    <n v="0"/>
    <s v="20220101T223754"/>
    <n v="2022"/>
    <s v="01"/>
    <s v="01"/>
    <s v="22"/>
    <s v="37"/>
    <s v="54"/>
    <x v="1"/>
    <s v="2A_MSIL1C_S2_CD_CLS_AC_20230627T222622_TRUE_60HTE_020CC"/>
    <s v="S2A_MSIL1C_GM_20220101T223754_59GMP_99.2CC"/>
  </r>
  <r>
    <x v="0"/>
    <x v="0"/>
    <s v="-42.46, 171.20 | Zoom:12"/>
    <b v="1"/>
    <s v="New Zealand"/>
    <x v="1"/>
    <s v="GM"/>
    <d v="2022-01-01T00:00:00"/>
    <s v="59GNP"/>
    <s v="22:37:50 UTC"/>
    <n v="73.2"/>
    <s v="2500X1253px"/>
    <s v="PNG"/>
    <s v="32m"/>
    <x v="2"/>
    <n v="89.55"/>
    <n v="90"/>
    <x v="1"/>
    <s v="44562S2A_MSIL1CCDM-MLB-GANGM4456203 Cloudy (40%-90%)"/>
    <n v="0"/>
    <s v="20220101T223750"/>
    <n v="2022"/>
    <s v="01"/>
    <s v="01"/>
    <s v="22"/>
    <s v="37"/>
    <s v="50"/>
    <x v="1"/>
    <s v="2A_MSIL1C_S2_CD_CLS_AC_20230627T222622_TRUE_60HTE_020CC"/>
    <s v="S2A_MSIL1C_GM_20220101T223750_59GNP_73.2CC"/>
  </r>
  <r>
    <x v="0"/>
    <x v="1"/>
    <s v="-36.83, 174.91 | Zoom: 13"/>
    <b v="1"/>
    <s v="New Zealand"/>
    <x v="2"/>
    <s v="HG"/>
    <d v="2023-06-27T00:00:00"/>
    <s v="60HTE"/>
    <s v="22:26:22 UTC"/>
    <n v="14.8"/>
    <s v="2500X1254px"/>
    <s v="PNG"/>
    <s v="16m"/>
    <x v="0"/>
    <n v="11.600000000000001"/>
    <n v="20"/>
    <x v="0"/>
    <s v="45104S2A_MSIL1CCDM-MLB-CLSHG4510402 Sunny (10%-30%)"/>
    <n v="1"/>
    <s v="20230627T222622"/>
    <n v="2023"/>
    <s v="06"/>
    <n v="27"/>
    <s v="22"/>
    <s v="26"/>
    <s v="22"/>
    <x v="2"/>
    <s v="2A_MSIL1C_S2_CD_CLS_AC_20230627T222622_TRUE_60HTE_020CC"/>
    <s v="S2A_MSIL1C_HG_20230627T222622_60HTE_14.8CC"/>
  </r>
  <r>
    <x v="0"/>
    <x v="1"/>
    <s v="-36.83, 174.91 | Zoom: 13"/>
    <b v="1"/>
    <s v="New Zealand"/>
    <x v="2"/>
    <s v="HG"/>
    <d v="2023-06-27T00:00:00"/>
    <s v="60HUE"/>
    <s v="22:26:18 UTC"/>
    <n v="8.4"/>
    <s v="2500X1254px"/>
    <s v="PNG"/>
    <s v="16m"/>
    <x v="0"/>
    <n v="11.600000000000001"/>
    <n v="20"/>
    <x v="0"/>
    <s v="45104S2A_MSIL1CCDM-MLB-CLSHG4510402 Sunny (10%-30%)"/>
    <n v="0"/>
    <s v="20230627T222618"/>
    <n v="2023"/>
    <s v="06"/>
    <n v="27"/>
    <s v="22"/>
    <s v="26"/>
    <s v="18"/>
    <x v="2"/>
    <s v="2A_MSIL1C_S2_CD_CLS_AC_20230627T222622_TRUE_60HTE_020CC"/>
    <s v="S2A_MSIL1C_HG_20230627T222618_60HUE_8.4CC"/>
  </r>
  <r>
    <x v="0"/>
    <x v="1"/>
    <s v="-36.83, 174.91 | Zoom: 13"/>
    <b v="1"/>
    <s v="New Zealand"/>
    <x v="2"/>
    <s v="HG"/>
    <d v="2023-06-22T00:00:00"/>
    <s v="60HTE"/>
    <s v="22:26:20 UTC"/>
    <n v="45.2"/>
    <s v="2500X1254px"/>
    <s v="PNG"/>
    <s v="16m"/>
    <x v="0"/>
    <n v="63.7"/>
    <n v="70"/>
    <x v="1"/>
    <s v="45099S2A_MSIL1CCDM-MLB-CLSHG4509903 Cloudy (40%-90%)"/>
    <n v="1"/>
    <s v="20230622T222620"/>
    <n v="2023"/>
    <s v="06"/>
    <n v="22"/>
    <s v="22"/>
    <s v="26"/>
    <s v="20"/>
    <x v="2"/>
    <s v="2A_MSIL1C_S2_CD_CLS_AC_20230627T222622_TRUE_60HTE_020CC"/>
    <s v="S2A_MSIL1C_HG_20230622T222620_60HTE_45.2CC"/>
  </r>
  <r>
    <x v="0"/>
    <x v="1"/>
    <s v="-36.83, 174.91 | Zoom: 13"/>
    <b v="1"/>
    <s v="New Zealand"/>
    <x v="2"/>
    <s v="HG"/>
    <d v="2023-06-22T00:00:00"/>
    <s v="60HUE"/>
    <s v="22:26:17 UTC"/>
    <n v="82.2"/>
    <s v="2500X1254px"/>
    <s v="PNG"/>
    <s v="16m"/>
    <x v="0"/>
    <n v="63.7"/>
    <n v="70"/>
    <x v="1"/>
    <s v="45099S2A_MSIL1CCDM-MLB-CLSHG4509903 Cloudy (40%-90%)"/>
    <n v="0"/>
    <s v="20230622T222617"/>
    <n v="2023"/>
    <s v="06"/>
    <n v="22"/>
    <s v="22"/>
    <s v="26"/>
    <s v="17"/>
    <x v="2"/>
    <s v="2A_MSIL1C_S2_CD_CLS_AC_20230627T222622_TRUE_60HTE_020CC"/>
    <s v="S2A_MSIL1C_HG_20230622T222617_60HUE_82.2CC"/>
  </r>
  <r>
    <x v="0"/>
    <x v="1"/>
    <s v="-36.83, 174.91 | Zoom: 13"/>
    <b v="1"/>
    <s v="New Zealand"/>
    <x v="2"/>
    <s v="HG"/>
    <d v="2023-06-17T00:00:00"/>
    <s v="60HTE"/>
    <s v="22:26:22 UTC"/>
    <n v="10.5"/>
    <s v="2500X1254px"/>
    <s v="PNG"/>
    <s v="16m"/>
    <x v="0"/>
    <n v="45.3"/>
    <n v="50"/>
    <x v="1"/>
    <s v="45094S2A_MSIL1CCDM-MLB-CLSHG4509403 Cloudy (40%-90%)"/>
    <n v="1"/>
    <s v="20230617T222622"/>
    <n v="2023"/>
    <s v="06"/>
    <n v="17"/>
    <s v="22"/>
    <s v="26"/>
    <s v="22"/>
    <x v="2"/>
    <s v="2A_MSIL1C_S2_CD_CLS_AC_20230627T222622_TRUE_60HTE_020CC"/>
    <s v="S2A_MSIL1C_HG_20230617T222622_60HTE_10.5CC"/>
  </r>
  <r>
    <x v="0"/>
    <x v="1"/>
    <s v="-36.83, 174.91 | Zoom: 13"/>
    <b v="1"/>
    <s v="New Zealand"/>
    <x v="2"/>
    <s v="HG"/>
    <d v="2023-06-17T00:00:00"/>
    <s v="60HUE"/>
    <s v="22:26:18 UTC"/>
    <n v="80.099999999999994"/>
    <s v="2500X1254px"/>
    <s v="PNG"/>
    <s v="16m"/>
    <x v="0"/>
    <n v="45.3"/>
    <n v="50"/>
    <x v="1"/>
    <s v="45094S2A_MSIL1CCDM-MLB-CLSHG4509403 Cloudy (40%-90%)"/>
    <n v="0"/>
    <s v="20230617T222618"/>
    <n v="2023"/>
    <s v="06"/>
    <n v="17"/>
    <s v="22"/>
    <s v="26"/>
    <s v="18"/>
    <x v="2"/>
    <s v="2A_MSIL1C_S2_CD_CLS_AC_20230627T222622_TRUE_60HTE_020CC"/>
    <s v="S2A_MSIL1C_HG_20230617T222618_60HUE_80.1CC"/>
  </r>
  <r>
    <x v="0"/>
    <x v="1"/>
    <s v="-36.83, 174.91 | Zoom: 13"/>
    <b v="1"/>
    <s v="New Zealand"/>
    <x v="2"/>
    <s v="HG"/>
    <d v="2023-06-12T00:00:00"/>
    <s v="60HTE"/>
    <s v="22:26:21 UTC"/>
    <n v="13.6"/>
    <s v="2500X1254px"/>
    <s v="PNG"/>
    <s v="16m"/>
    <x v="0"/>
    <n v="6.8"/>
    <n v="10"/>
    <x v="0"/>
    <s v="45089S2A_MSIL1CCDM-MLB-CLSHG4508902 Sunny (10%-30%)"/>
    <n v="1"/>
    <s v="20230612T222621"/>
    <n v="2023"/>
    <s v="06"/>
    <n v="12"/>
    <s v="22"/>
    <s v="26"/>
    <s v="21"/>
    <x v="2"/>
    <s v="2A_MSIL1C_S2_CD_CLS_AC_20230627T222622_TRUE_60HTE_020CC"/>
    <s v="S2A_MSIL1C_HG_20230612T222621_60HTE_13.6CC"/>
  </r>
  <r>
    <x v="0"/>
    <x v="1"/>
    <s v="-36.83, 174.91 | Zoom: 13"/>
    <b v="1"/>
    <s v="New Zealand"/>
    <x v="2"/>
    <s v="HG"/>
    <d v="2023-06-12T00:00:00"/>
    <s v="60HUE"/>
    <s v="22:26:18 UTC"/>
    <n v="0"/>
    <s v="2500X1254px"/>
    <s v="PNG"/>
    <s v="16m"/>
    <x v="0"/>
    <n v="6.8"/>
    <n v="10"/>
    <x v="0"/>
    <s v="45089S2A_MSIL1CCDM-MLB-CLSHG4508902 Sunny (10%-30%)"/>
    <n v="0"/>
    <s v="20230612T222618"/>
    <n v="2023"/>
    <s v="06"/>
    <n v="12"/>
    <s v="22"/>
    <s v="26"/>
    <s v="18"/>
    <x v="2"/>
    <s v="2A_MSIL1C_S2_CD_CLS_AC_20230627T222622_TRUE_60HTE_020CC"/>
    <s v="S2A_MSIL1C_HG_20230612T222618_60HUE_0CC"/>
  </r>
  <r>
    <x v="0"/>
    <x v="1"/>
    <s v="-36.83, 174.91 | Zoom: 13"/>
    <b v="1"/>
    <s v="New Zealand"/>
    <x v="2"/>
    <s v="HG"/>
    <d v="2023-06-07T00:00:00"/>
    <s v="60HTE"/>
    <s v="22:26:22 UTC"/>
    <n v="0"/>
    <s v="2500X1254px"/>
    <s v="PNG"/>
    <s v="16m"/>
    <x v="0"/>
    <n v="4"/>
    <n v="10"/>
    <x v="0"/>
    <s v="45084S2A_MSIL1CCDM-MLB-CLSHG4508402 Sunny (10%-30%)"/>
    <n v="1"/>
    <s v="20230607T222622"/>
    <n v="2023"/>
    <s v="06"/>
    <s v="07"/>
    <s v="22"/>
    <s v="26"/>
    <s v="22"/>
    <x v="2"/>
    <s v="2A_MSIL1C_S2_CD_CLS_AC_20230627T222622_TRUE_60HTE_020CC"/>
    <s v="S2A_MSIL1C_HG_20230607T222622_60HTE_0CC"/>
  </r>
  <r>
    <x v="0"/>
    <x v="1"/>
    <s v="-36.83, 174.91 | Zoom: 13"/>
    <b v="1"/>
    <s v="New Zealand"/>
    <x v="2"/>
    <s v="HG"/>
    <d v="2023-06-07T00:00:00"/>
    <s v="60HUE"/>
    <s v="22:26:18 UTC"/>
    <n v="8"/>
    <s v="2500X1254px"/>
    <s v="PNG"/>
    <s v="16m"/>
    <x v="0"/>
    <n v="4"/>
    <n v="10"/>
    <x v="0"/>
    <s v="45084S2A_MSIL1CCDM-MLB-CLSHG4508402 Sunny (10%-30%)"/>
    <n v="0"/>
    <s v="20230607T222618"/>
    <n v="2023"/>
    <s v="06"/>
    <s v="07"/>
    <s v="22"/>
    <s v="26"/>
    <s v="18"/>
    <x v="2"/>
    <s v="2A_MSIL1C_S2_CD_CLS_AC_20230627T222622_TRUE_60HTE_020CC"/>
    <s v="S2A_MSIL1C_HG_20230607T222618_60HUE_8CC"/>
  </r>
  <r>
    <x v="0"/>
    <x v="1"/>
    <s v="-36.83, 174.91 | Zoom: 13"/>
    <b v="1"/>
    <s v="New Zealand"/>
    <x v="2"/>
    <s v="HG"/>
    <d v="2023-06-02T00:00:00"/>
    <s v="60HTE"/>
    <s v="22:26:21 UTC"/>
    <n v="8.1999999999999993"/>
    <s v="2500X1254px"/>
    <s v="PNG"/>
    <s v="16m"/>
    <x v="0"/>
    <n v="4.8499999999999996"/>
    <n v="10"/>
    <x v="0"/>
    <s v="45079S2A_MSIL1CCDM-MLB-CLSHG4507902 Sunny (10%-30%)"/>
    <n v="1"/>
    <s v="20230602T222621"/>
    <n v="2023"/>
    <s v="06"/>
    <s v="02"/>
    <s v="22"/>
    <s v="26"/>
    <s v="21"/>
    <x v="2"/>
    <s v="2A_MSIL1C_S2_CD_CLS_AC_20230627T222622_TRUE_60HTE_020CC"/>
    <s v="S2A_MSIL1C_HG_20230602T222621_60HTE_8.2CC"/>
  </r>
  <r>
    <x v="0"/>
    <x v="1"/>
    <s v="-36.83, 174.91 | Zoom: 13"/>
    <b v="1"/>
    <s v="New Zealand"/>
    <x v="2"/>
    <s v="HG"/>
    <d v="2023-06-02T00:00:00"/>
    <s v="60HUE"/>
    <s v="22:26:17 UTC"/>
    <n v="1.5"/>
    <s v="2500X1254px"/>
    <s v="PNG"/>
    <s v="16m"/>
    <x v="0"/>
    <n v="4.8499999999999996"/>
    <n v="10"/>
    <x v="0"/>
    <s v="45079S2A_MSIL1CCDM-MLB-CLSHG4507902 Sunny (10%-30%)"/>
    <n v="0"/>
    <s v="20230602T222617"/>
    <n v="2023"/>
    <s v="06"/>
    <s v="02"/>
    <s v="22"/>
    <s v="26"/>
    <s v="17"/>
    <x v="2"/>
    <s v="2A_MSIL1C_S2_CD_CLS_AC_20230627T222622_TRUE_60HTE_020CC"/>
    <s v="S2A_MSIL1C_HG_20230602T222617_60HUE_1.5CC"/>
  </r>
  <r>
    <x v="0"/>
    <x v="1"/>
    <s v="-36.83, 174.91 | Zoom: 13"/>
    <b v="1"/>
    <s v="New Zealand"/>
    <x v="2"/>
    <s v="HG"/>
    <d v="2023-05-28T00:00:00"/>
    <s v="60HTE"/>
    <s v="22:26:21 UTC"/>
    <n v="57.1"/>
    <s v="2500X1254px"/>
    <s v="PNG"/>
    <s v="16m"/>
    <x v="0"/>
    <n v="78.55"/>
    <n v="80"/>
    <x v="1"/>
    <s v="45074S2A_MSIL1CCDM-MLB-CLSHG4507403 Cloudy (40%-90%)"/>
    <n v="1"/>
    <s v="20230528T222621"/>
    <n v="2023"/>
    <s v="05"/>
    <n v="28"/>
    <s v="22"/>
    <s v="26"/>
    <s v="21"/>
    <x v="2"/>
    <s v="2A_MSIL1C_S2_CD_CLS_AC_20230627T222622_TRUE_60HTE_020CC"/>
    <s v="S2A_MSIL1C_HG_20230528T222621_60HTE_57.1CC"/>
  </r>
  <r>
    <x v="0"/>
    <x v="1"/>
    <s v="-36.83, 174.91 | Zoom: 13"/>
    <b v="1"/>
    <s v="New Zealand"/>
    <x v="2"/>
    <s v="HG"/>
    <d v="2023-05-28T00:00:00"/>
    <s v="60HUE"/>
    <s v="22:26:18 UTC"/>
    <n v="100"/>
    <s v="2500X1254px"/>
    <s v="PNG"/>
    <s v="16m"/>
    <x v="0"/>
    <n v="78.55"/>
    <n v="80"/>
    <x v="1"/>
    <s v="45074S2A_MSIL1CCDM-MLB-CLSHG4507403 Cloudy (40%-90%)"/>
    <n v="0"/>
    <s v="20230528T222618"/>
    <n v="2023"/>
    <s v="05"/>
    <n v="28"/>
    <s v="22"/>
    <s v="26"/>
    <s v="18"/>
    <x v="2"/>
    <s v="2A_MSIL1C_S2_CD_CLS_AC_20230627T222622_TRUE_60HTE_020CC"/>
    <s v="S2A_MSIL1C_HG_20230528T222618_60HUE_100CC"/>
  </r>
  <r>
    <x v="0"/>
    <x v="1"/>
    <s v="-36.83, 174.91 | Zoom: 13"/>
    <b v="1"/>
    <s v="New Zealand"/>
    <x v="2"/>
    <s v="HG"/>
    <d v="2023-05-23T00:00:00"/>
    <s v="60HTE"/>
    <s v="22:26:20 UTC"/>
    <n v="29.6"/>
    <s v="2500X1254px"/>
    <s v="PNG"/>
    <s v="16m"/>
    <x v="0"/>
    <n v="16.95"/>
    <n v="20"/>
    <x v="0"/>
    <s v="45069S2A_MSIL1CCDM-MLB-CLSHG4506902 Sunny (10%-30%)"/>
    <n v="1"/>
    <s v="20230523T222620"/>
    <n v="2023"/>
    <s v="05"/>
    <n v="23"/>
    <s v="22"/>
    <s v="26"/>
    <s v="20"/>
    <x v="2"/>
    <s v="2A_MSIL1C_S2_CD_CLS_AC_20230627T222622_TRUE_60HTE_020CC"/>
    <s v="S2A_MSIL1C_HG_20230523T222620_60HTE_29.6CC"/>
  </r>
  <r>
    <x v="0"/>
    <x v="1"/>
    <s v="-36.83, 174.91 | Zoom: 13"/>
    <b v="1"/>
    <s v="New Zealand"/>
    <x v="2"/>
    <s v="HG"/>
    <d v="2023-05-23T00:00:00"/>
    <s v="60HUE"/>
    <s v="22:26:17 UTC"/>
    <n v="4.3"/>
    <s v="2500X1254px"/>
    <s v="PNG"/>
    <s v="16m"/>
    <x v="0"/>
    <n v="16.95"/>
    <n v="20"/>
    <x v="0"/>
    <s v="45069S2A_MSIL1CCDM-MLB-CLSHG4506902 Sunny (10%-30%)"/>
    <n v="0"/>
    <s v="20230523T222617"/>
    <n v="2023"/>
    <s v="05"/>
    <n v="23"/>
    <s v="22"/>
    <s v="26"/>
    <s v="17"/>
    <x v="2"/>
    <s v="2A_MSIL1C_S2_CD_CLS_AC_20230627T222622_TRUE_60HTE_020CC"/>
    <s v="S2A_MSIL1C_HG_20230523T222617_60HUE_4.3CC"/>
  </r>
  <r>
    <x v="0"/>
    <x v="1"/>
    <s v="-36.83, 174.91 | Zoom: 13"/>
    <b v="1"/>
    <s v="New Zealand"/>
    <x v="2"/>
    <s v="HG"/>
    <d v="2023-05-18T00:00:00"/>
    <s v="60HTE"/>
    <s v="22:26:22 UTC"/>
    <n v="34.9"/>
    <s v="2500X1254px"/>
    <s v="PNG"/>
    <s v="16m"/>
    <x v="0"/>
    <n v="31.75"/>
    <n v="40"/>
    <x v="1"/>
    <s v="45064S2A_MSIL1CCDM-MLB-CLSHG4506403 Cloudy (40%-90%)"/>
    <n v="1"/>
    <s v="20230518T222622"/>
    <n v="2023"/>
    <s v="05"/>
    <n v="18"/>
    <s v="22"/>
    <s v="26"/>
    <s v="22"/>
    <x v="2"/>
    <s v="2A_MSIL1C_S2_CD_CLS_AC_20230627T222622_TRUE_60HTE_020CC"/>
    <s v="S2A_MSIL1C_HG_20230518T222622_60HTE_34.9CC"/>
  </r>
  <r>
    <x v="0"/>
    <x v="1"/>
    <s v="-36.83, 174.91 | Zoom: 13"/>
    <b v="1"/>
    <s v="New Zealand"/>
    <x v="2"/>
    <s v="HG"/>
    <d v="2023-05-18T00:00:00"/>
    <s v="60HUE"/>
    <s v="22:26:18 UTC"/>
    <n v="28.6"/>
    <s v="2500X1254px"/>
    <s v="PNG"/>
    <s v="16m"/>
    <x v="0"/>
    <n v="31.75"/>
    <n v="40"/>
    <x v="1"/>
    <s v="45064S2A_MSIL1CCDM-MLB-CLSHG4506403 Cloudy (40%-90%)"/>
    <n v="0"/>
    <s v="20230518T222618"/>
    <n v="2023"/>
    <s v="05"/>
    <n v="18"/>
    <s v="22"/>
    <s v="26"/>
    <s v="18"/>
    <x v="2"/>
    <s v="2A_MSIL1C_S2_CD_CLS_AC_20230627T222622_TRUE_60HTE_020CC"/>
    <s v="S2A_MSIL1C_HG_20230518T222618_60HUE_28.6CC"/>
  </r>
  <r>
    <x v="0"/>
    <x v="1"/>
    <s v="-36.83, 174.91 | Zoom: 13"/>
    <b v="1"/>
    <s v="New Zealand"/>
    <x v="2"/>
    <s v="HG"/>
    <d v="2023-05-13T00:00:00"/>
    <s v="60HTE"/>
    <s v="22:26:17 UTC"/>
    <n v="8.6"/>
    <s v="2500X1254px"/>
    <s v="PNG"/>
    <s v="16m"/>
    <x v="0"/>
    <n v="6.85"/>
    <n v="10"/>
    <x v="0"/>
    <s v="45059S2A_MSIL1CCDM-MLB-CLSHG4505902 Sunny (10%-30%)"/>
    <n v="1"/>
    <s v="20230513T222617"/>
    <n v="2023"/>
    <s v="05"/>
    <n v="13"/>
    <s v="22"/>
    <s v="26"/>
    <s v="17"/>
    <x v="2"/>
    <s v="2A_MSIL1C_S2_CD_CLS_AC_20230627T222622_TRUE_60HTE_020CC"/>
    <s v="S2A_MSIL1C_HG_20230513T222617_60HTE_8.6CC"/>
  </r>
  <r>
    <x v="0"/>
    <x v="1"/>
    <s v="-36.83, 174.91 | Zoom: 13"/>
    <b v="1"/>
    <s v="New Zealand"/>
    <x v="2"/>
    <s v="HG"/>
    <d v="2023-05-13T00:00:00"/>
    <s v="60HUE"/>
    <s v="22:26:13 UTC"/>
    <n v="5.0999999999999996"/>
    <s v="2500X1254px"/>
    <s v="PNG"/>
    <s v="16m"/>
    <x v="0"/>
    <n v="6.85"/>
    <n v="10"/>
    <x v="0"/>
    <s v="45059S2A_MSIL1CCDM-MLB-CLSHG4505902 Sunny (10%-30%)"/>
    <n v="0"/>
    <s v="20230513T222613"/>
    <n v="2023"/>
    <s v="05"/>
    <n v="13"/>
    <s v="22"/>
    <s v="26"/>
    <s v="13"/>
    <x v="2"/>
    <s v="2A_MSIL1C_S2_CD_CLS_AC_20230627T222622_TRUE_60HTE_020CC"/>
    <s v="S2A_MSIL1C_HG_20230513T222613_60HUE_5.1CC"/>
  </r>
  <r>
    <x v="0"/>
    <x v="1"/>
    <s v="-36.83, 174.91 | Zoom: 13"/>
    <b v="1"/>
    <s v="New Zealand"/>
    <x v="2"/>
    <s v="HG"/>
    <d v="2023-05-08T00:00:00"/>
    <s v="60HTE"/>
    <s v="22:26:20 UTC"/>
    <n v="100"/>
    <s v="2500X1254px"/>
    <s v="PNG"/>
    <s v="16m"/>
    <x v="0"/>
    <n v="100"/>
    <n v="100"/>
    <x v="2"/>
    <s v="45054S2A_MSIL1CCDM-MLB-CLSHG4505404 Overcast (100%)"/>
    <n v="1"/>
    <s v="20230508T222620"/>
    <n v="2023"/>
    <s v="05"/>
    <s v="08"/>
    <s v="22"/>
    <s v="26"/>
    <s v="20"/>
    <x v="2"/>
    <s v="2A_MSIL1C_S2_CD_CLS_AC_20230627T222622_TRUE_60HTE_020CC"/>
    <s v="S2A_MSIL1C_HG_20230508T222620_60HTE_100CC"/>
  </r>
  <r>
    <x v="0"/>
    <x v="1"/>
    <s v="-36.83, 174.91 | Zoom: 13"/>
    <b v="1"/>
    <s v="New Zealand"/>
    <x v="2"/>
    <s v="HG"/>
    <d v="2023-05-08T00:00:00"/>
    <s v="60HUE"/>
    <s v="22:26:16 UTC"/>
    <n v="100"/>
    <s v="2500X1254px"/>
    <s v="PNG"/>
    <s v="16m"/>
    <x v="0"/>
    <n v="100"/>
    <n v="100"/>
    <x v="2"/>
    <s v="45054S2A_MSIL1CCDM-MLB-CLSHG4505404 Overcast (100%)"/>
    <n v="0"/>
    <s v="20230508T222616"/>
    <n v="2023"/>
    <s v="05"/>
    <s v="08"/>
    <s v="22"/>
    <s v="26"/>
    <s v="16"/>
    <x v="2"/>
    <s v="2A_MSIL1C_S2_CD_CLS_AC_20230627T222622_TRUE_60HTE_020CC"/>
    <s v="S2A_MSIL1C_HG_20230508T222616_60HUE_100CC"/>
  </r>
  <r>
    <x v="0"/>
    <x v="1"/>
    <s v="-36.83, 174.91 | Zoom: 13"/>
    <b v="1"/>
    <s v="New Zealand"/>
    <x v="2"/>
    <s v="HG"/>
    <d v="2023-05-03T00:00:00"/>
    <s v="60HTE"/>
    <s v="22:26:17 UTC"/>
    <n v="100"/>
    <s v="2500X1254px"/>
    <s v="PNG"/>
    <s v="16m"/>
    <x v="0"/>
    <n v="100"/>
    <n v="100"/>
    <x v="2"/>
    <s v="45049S2A_MSIL1CCDM-MLB-CLSHG4504904 Overcast (100%)"/>
    <n v="1"/>
    <s v="20230503T222617"/>
    <n v="2023"/>
    <s v="05"/>
    <s v="03"/>
    <s v="22"/>
    <s v="26"/>
    <s v="17"/>
    <x v="2"/>
    <s v="2A_MSIL1C_S2_CD_CLS_AC_20230627T222622_TRUE_60HTE_020CC"/>
    <s v="S2A_MSIL1C_HG_20230503T222617_60HTE_100CC"/>
  </r>
  <r>
    <x v="0"/>
    <x v="1"/>
    <s v="-36.83, 174.91 | Zoom: 13"/>
    <b v="1"/>
    <s v="New Zealand"/>
    <x v="2"/>
    <s v="HG"/>
    <d v="2023-05-03T00:00:00"/>
    <s v="60HUE"/>
    <s v="22:26:14 UTC"/>
    <n v="100"/>
    <s v="2500X1254px"/>
    <s v="PNG"/>
    <s v="16m"/>
    <x v="0"/>
    <n v="100"/>
    <n v="100"/>
    <x v="2"/>
    <s v="45049S2A_MSIL1CCDM-MLB-CLSHG4504904 Overcast (100%)"/>
    <n v="0"/>
    <s v="20230503T222614"/>
    <n v="2023"/>
    <s v="05"/>
    <s v="03"/>
    <s v="22"/>
    <s v="26"/>
    <s v="14"/>
    <x v="2"/>
    <s v="2A_MSIL1C_S2_CD_CLS_AC_20230627T222622_TRUE_60HTE_020CC"/>
    <s v="S2A_MSIL1C_HG_20230503T222614_60HUE_100CC"/>
  </r>
  <r>
    <x v="0"/>
    <x v="1"/>
    <s v="-36.83, 174.91 | Zoom: 13"/>
    <b v="1"/>
    <s v="New Zealand"/>
    <x v="2"/>
    <s v="HG"/>
    <d v="2023-04-28T00:00:00"/>
    <s v="60HTE"/>
    <s v="22:26:19 UTC"/>
    <n v="100"/>
    <s v="2500X1254px"/>
    <s v="PNG"/>
    <s v="16m"/>
    <x v="0"/>
    <n v="99.9"/>
    <n v="100"/>
    <x v="2"/>
    <s v="45044S2A_MSIL1CCDM-MLB-CLSHG4504404 Overcast (100%)"/>
    <n v="1"/>
    <s v="20230428T222619"/>
    <n v="2023"/>
    <s v="04"/>
    <n v="28"/>
    <s v="22"/>
    <s v="26"/>
    <s v="19"/>
    <x v="2"/>
    <s v="2A_MSIL1C_S2_CD_CLS_AC_20230627T222622_TRUE_60HTE_020CC"/>
    <s v="S2A_MSIL1C_HG_20230428T222619_60HTE_100CC"/>
  </r>
  <r>
    <x v="0"/>
    <x v="1"/>
    <s v="-36.83, 174.91 | Zoom: 13"/>
    <b v="1"/>
    <s v="New Zealand"/>
    <x v="2"/>
    <s v="HG"/>
    <d v="2023-04-28T00:00:00"/>
    <s v="60HUE"/>
    <s v="22:26:15 UTC"/>
    <n v="99.8"/>
    <s v="2500X1254px"/>
    <s v="PNG"/>
    <s v="16m"/>
    <x v="0"/>
    <n v="99.9"/>
    <n v="100"/>
    <x v="2"/>
    <s v="45044S2A_MSIL1CCDM-MLB-CLSHG4504404 Overcast (100%)"/>
    <n v="0"/>
    <s v="20230428T222615"/>
    <n v="2023"/>
    <s v="04"/>
    <n v="28"/>
    <s v="22"/>
    <s v="26"/>
    <s v="15"/>
    <x v="2"/>
    <s v="2A_MSIL1C_S2_CD_CLS_AC_20230627T222622_TRUE_60HTE_020CC"/>
    <s v="S2A_MSIL1C_HG_20230428T222615_60HUE_99.8CC"/>
  </r>
  <r>
    <x v="0"/>
    <x v="1"/>
    <s v="-36.83, 174.91 | Zoom: 13"/>
    <b v="1"/>
    <s v="New Zealand"/>
    <x v="2"/>
    <s v="HG"/>
    <d v="2023-04-23T00:00:00"/>
    <s v="60HTE"/>
    <s v="22:26:16 UTC"/>
    <n v="13"/>
    <s v="2500X1254px"/>
    <s v="PNG"/>
    <s v="16m"/>
    <x v="0"/>
    <n v="10"/>
    <n v="10"/>
    <x v="0"/>
    <s v="45039S2A_MSIL1CCDM-MLB-CLSHG4503902 Sunny (10%-30%)"/>
    <n v="1"/>
    <s v="20230423T222616"/>
    <n v="2023"/>
    <s v="04"/>
    <n v="23"/>
    <s v="22"/>
    <s v="26"/>
    <s v="16"/>
    <x v="2"/>
    <s v="2A_MSIL1C_S2_CD_CLS_AC_20230627T222622_TRUE_60HTE_020CC"/>
    <s v="S2A_MSIL1C_HG_20230423T222616_60HTE_13CC"/>
  </r>
  <r>
    <x v="0"/>
    <x v="1"/>
    <s v="-36.83, 174.91 | Zoom: 13"/>
    <b v="1"/>
    <s v="New Zealand"/>
    <x v="2"/>
    <s v="HG"/>
    <d v="2023-04-23T00:00:00"/>
    <s v="60HUE"/>
    <s v="22:26:13 UTC"/>
    <n v="7"/>
    <s v="2500X1254px"/>
    <s v="PNG"/>
    <s v="16m"/>
    <x v="0"/>
    <n v="10"/>
    <n v="10"/>
    <x v="0"/>
    <s v="45039S2A_MSIL1CCDM-MLB-CLSHG4503902 Sunny (10%-30%)"/>
    <n v="0"/>
    <s v="20230423T222613"/>
    <n v="2023"/>
    <s v="04"/>
    <n v="23"/>
    <s v="22"/>
    <s v="26"/>
    <s v="13"/>
    <x v="2"/>
    <s v="2A_MSIL1C_S2_CD_CLS_AC_20230627T222622_TRUE_60HTE_020CC"/>
    <s v="S2A_MSIL1C_HG_20230423T222613_60HUE_7CC"/>
  </r>
  <r>
    <x v="0"/>
    <x v="1"/>
    <s v="-36.83, 174.91 | Zoom: 13"/>
    <b v="1"/>
    <s v="New Zealand"/>
    <x v="2"/>
    <s v="HG"/>
    <d v="2023-04-18T00:00:00"/>
    <s v="60HTE"/>
    <s v="22:26:19 UTC"/>
    <n v="31"/>
    <s v="2500X1254px"/>
    <s v="PNG"/>
    <s v="16m"/>
    <x v="0"/>
    <n v="29.25"/>
    <n v="30"/>
    <x v="0"/>
    <s v="45034S2A_MSIL1CCDM-MLB-CLSHG4503402 Sunny (10%-30%)"/>
    <n v="1"/>
    <s v="20230418T222619"/>
    <n v="2023"/>
    <s v="04"/>
    <n v="18"/>
    <s v="22"/>
    <s v="26"/>
    <s v="19"/>
    <x v="2"/>
    <s v="2A_MSIL1C_S2_CD_CLS_AC_20230627T222622_TRUE_60HTE_020CC"/>
    <s v="S2A_MSIL1C_HG_20230418T222619_60HTE_31CC"/>
  </r>
  <r>
    <x v="0"/>
    <x v="1"/>
    <s v="-36.83, 174.91 | Zoom: 13"/>
    <b v="1"/>
    <s v="New Zealand"/>
    <x v="2"/>
    <s v="HG"/>
    <d v="2023-04-18T00:00:00"/>
    <s v="60HUE"/>
    <s v="22:26:15 UTC"/>
    <n v="27.5"/>
    <s v="2500X1254px"/>
    <s v="PNG"/>
    <s v="16m"/>
    <x v="0"/>
    <n v="29.25"/>
    <n v="30"/>
    <x v="0"/>
    <s v="45034S2A_MSIL1CCDM-MLB-CLSHG4503402 Sunny (10%-30%)"/>
    <n v="0"/>
    <s v="20230418T222615"/>
    <n v="2023"/>
    <s v="04"/>
    <n v="18"/>
    <s v="22"/>
    <s v="26"/>
    <s v="15"/>
    <x v="2"/>
    <s v="2A_MSIL1C_S2_CD_CLS_AC_20230627T222622_TRUE_60HTE_020CC"/>
    <s v="S2A_MSIL1C_HG_20230418T222615_60HUE_27.5CC"/>
  </r>
  <r>
    <x v="0"/>
    <x v="1"/>
    <s v="-36.83, 174.91 | Zoom: 13"/>
    <b v="1"/>
    <s v="New Zealand"/>
    <x v="2"/>
    <s v="HG"/>
    <d v="2023-04-13T00:00:00"/>
    <s v="60HTE"/>
    <s v="22:26:17 UTC"/>
    <n v="6.8"/>
    <s v="2500X1254px"/>
    <s v="PNG"/>
    <s v="16m"/>
    <x v="0"/>
    <n v="23.599999999999998"/>
    <n v="30"/>
    <x v="0"/>
    <s v="45029S2A_MSIL1CCDM-MLB-CLSHG4502902 Sunny (10%-30%)"/>
    <n v="1"/>
    <s v="20230413T222617"/>
    <n v="2023"/>
    <s v="04"/>
    <n v="13"/>
    <s v="22"/>
    <s v="26"/>
    <s v="17"/>
    <x v="2"/>
    <s v="2A_MSIL1C_S2_CD_CLS_AC_20230627T222622_TRUE_60HTE_020CC"/>
    <s v="S2A_MSIL1C_HG_20230413T222617_60HTE_6.8CC"/>
  </r>
  <r>
    <x v="0"/>
    <x v="1"/>
    <s v="-36.83, 174.91 | Zoom: 13"/>
    <b v="1"/>
    <s v="New Zealand"/>
    <x v="2"/>
    <s v="HG"/>
    <d v="2023-04-13T00:00:00"/>
    <s v="60HUE"/>
    <s v="22:26:14 UTC"/>
    <n v="40.4"/>
    <s v="2500X1254px"/>
    <s v="PNG"/>
    <s v="16m"/>
    <x v="0"/>
    <n v="23.599999999999998"/>
    <n v="30"/>
    <x v="0"/>
    <s v="45029S2A_MSIL1CCDM-MLB-CLSHG4502902 Sunny (10%-30%)"/>
    <n v="0"/>
    <s v="20230413T222614"/>
    <n v="2023"/>
    <s v="04"/>
    <n v="13"/>
    <s v="22"/>
    <s v="26"/>
    <s v="14"/>
    <x v="2"/>
    <s v="2A_MSIL1C_S2_CD_CLS_AC_20230627T222622_TRUE_60HTE_020CC"/>
    <s v="S2A_MSIL1C_HG_20230413T222614_60HUE_40.4CC"/>
  </r>
  <r>
    <x v="0"/>
    <x v="1"/>
    <s v="-36.83, 174.91 | Zoom: 13"/>
    <b v="1"/>
    <s v="New Zealand"/>
    <x v="2"/>
    <s v="HG"/>
    <d v="2023-04-08T00:00:00"/>
    <s v="60HTE"/>
    <s v="22:26:19 UTC"/>
    <n v="94"/>
    <s v="2500X1254px"/>
    <s v="PNG"/>
    <s v="16m"/>
    <x v="0"/>
    <n v="76.95"/>
    <n v="80"/>
    <x v="1"/>
    <s v="45024S2A_MSIL1CCDM-MLB-CLSHG4502403 Cloudy (40%-90%)"/>
    <n v="1"/>
    <s v="20230408T222619"/>
    <n v="2023"/>
    <s v="04"/>
    <s v="08"/>
    <s v="22"/>
    <s v="26"/>
    <s v="19"/>
    <x v="2"/>
    <s v="2A_MSIL1C_S2_CD_CLS_AC_20230627T222622_TRUE_60HTE_020CC"/>
    <s v="S2A_MSIL1C_HG_20230408T222619_60HTE_94CC"/>
  </r>
  <r>
    <x v="0"/>
    <x v="1"/>
    <s v="-36.83, 174.91 | Zoom: 13"/>
    <b v="1"/>
    <s v="New Zealand"/>
    <x v="2"/>
    <s v="HG"/>
    <d v="2023-04-08T00:00:00"/>
    <s v="60HUE"/>
    <s v="22:26:16 UTC"/>
    <n v="59.9"/>
    <s v="2500X1254px"/>
    <s v="PNG"/>
    <s v="16m"/>
    <x v="0"/>
    <n v="76.95"/>
    <n v="80"/>
    <x v="1"/>
    <s v="45024S2A_MSIL1CCDM-MLB-CLSHG4502403 Cloudy (40%-90%)"/>
    <n v="0"/>
    <s v="20230408T222616"/>
    <n v="2023"/>
    <s v="04"/>
    <s v="08"/>
    <s v="22"/>
    <s v="26"/>
    <s v="16"/>
    <x v="2"/>
    <s v="2A_MSIL1C_S2_CD_CLS_AC_20230627T222622_TRUE_60HTE_020CC"/>
    <s v="S2A_MSIL1C_HG_20230408T222616_60HUE_59.9CC"/>
  </r>
  <r>
    <x v="0"/>
    <x v="1"/>
    <s v="-36.83, 174.91 | Zoom: 13"/>
    <b v="1"/>
    <s v="New Zealand"/>
    <x v="2"/>
    <s v="HG"/>
    <d v="2023-04-03T00:00:00"/>
    <s v="60HTE"/>
    <s v="22:26:16 UTC"/>
    <n v="6.2"/>
    <s v="2500X1254px"/>
    <s v="PNG"/>
    <s v="16m"/>
    <x v="0"/>
    <n v="3.1"/>
    <n v="10"/>
    <x v="0"/>
    <s v="45019S2A_MSIL1CCDM-MLB-CLSHG4501902 Sunny (10%-30%)"/>
    <n v="1"/>
    <s v="20230403T222616"/>
    <n v="2023"/>
    <s v="04"/>
    <s v="03"/>
    <s v="22"/>
    <s v="26"/>
    <s v="16"/>
    <x v="2"/>
    <s v="2A_MSIL1C_S2_CD_CLS_AC_20230627T222622_TRUE_60HTE_020CC"/>
    <s v="S2A_MSIL1C_HG_20230403T222616_60HTE_6.2CC"/>
  </r>
  <r>
    <x v="0"/>
    <x v="1"/>
    <s v="-36.83, 174.91 | Zoom: 13"/>
    <b v="1"/>
    <s v="New Zealand"/>
    <x v="2"/>
    <s v="HG"/>
    <d v="2023-04-03T00:00:00"/>
    <s v="60HUE"/>
    <s v="22:26:13 UTC"/>
    <n v="0"/>
    <s v="2500X1254px"/>
    <s v="PNG"/>
    <s v="16m"/>
    <x v="0"/>
    <n v="3.1"/>
    <n v="10"/>
    <x v="0"/>
    <s v="45019S2A_MSIL1CCDM-MLB-CLSHG4501902 Sunny (10%-30%)"/>
    <n v="0"/>
    <s v="20230403T222613"/>
    <n v="2023"/>
    <s v="04"/>
    <s v="03"/>
    <s v="22"/>
    <s v="26"/>
    <s v="13"/>
    <x v="2"/>
    <s v="2A_MSIL1C_S2_CD_CLS_AC_20230627T222622_TRUE_60HTE_020CC"/>
    <s v="S2A_MSIL1C_HG_20230403T222613_60HUE_0CC"/>
  </r>
  <r>
    <x v="0"/>
    <x v="1"/>
    <s v="-36.83, 174.91 | Zoom: 13"/>
    <b v="1"/>
    <s v="New Zealand"/>
    <x v="2"/>
    <s v="HG"/>
    <d v="2023-03-29T00:00:00"/>
    <s v="60HTE"/>
    <s v="22:26:20 UTC"/>
    <n v="42.3"/>
    <s v="2500X1254px"/>
    <s v="PNG"/>
    <s v="16m"/>
    <x v="0"/>
    <n v="27.95"/>
    <n v="30"/>
    <x v="0"/>
    <s v="45014S2A_MSIL1CCDM-MLB-CLSHG4501402 Sunny (10%-30%)"/>
    <n v="1"/>
    <s v="20230329T222620"/>
    <n v="2023"/>
    <s v="03"/>
    <n v="29"/>
    <s v="22"/>
    <s v="26"/>
    <s v="20"/>
    <x v="2"/>
    <s v="2A_MSIL1C_S2_CD_CLS_AC_20230627T222622_TRUE_60HTE_020CC"/>
    <s v="S2A_MSIL1C_HG_20230329T222620_60HTE_42.3CC"/>
  </r>
  <r>
    <x v="0"/>
    <x v="1"/>
    <s v="-36.83, 174.91 | Zoom: 13"/>
    <b v="1"/>
    <s v="New Zealand"/>
    <x v="2"/>
    <s v="HG"/>
    <d v="2023-03-29T00:00:00"/>
    <s v="60HUE"/>
    <s v="22:26:17 UTC"/>
    <n v="13.6"/>
    <s v="2500X1254px"/>
    <s v="PNG"/>
    <s v="16m"/>
    <x v="0"/>
    <n v="27.95"/>
    <n v="30"/>
    <x v="0"/>
    <s v="45014S2A_MSIL1CCDM-MLB-CLSHG4501402 Sunny (10%-30%)"/>
    <n v="0"/>
    <s v="20230329T222617"/>
    <n v="2023"/>
    <s v="03"/>
    <n v="29"/>
    <s v="22"/>
    <s v="26"/>
    <s v="17"/>
    <x v="2"/>
    <s v="2A_MSIL1C_S2_CD_CLS_AC_20230627T222622_TRUE_60HTE_020CC"/>
    <s v="S2A_MSIL1C_HG_20230329T222617_60HUE_13.6CC"/>
  </r>
  <r>
    <x v="0"/>
    <x v="1"/>
    <s v="-36.83, 174.91 | Zoom: 13"/>
    <b v="1"/>
    <s v="New Zealand"/>
    <x v="2"/>
    <s v="HG"/>
    <d v="2023-03-24T00:00:00"/>
    <s v="60HTE"/>
    <s v="22:26:15 UTC"/>
    <n v="23.1"/>
    <s v="2500X1254px"/>
    <s v="PNG"/>
    <s v="16m"/>
    <x v="0"/>
    <n v="13.5"/>
    <n v="20"/>
    <x v="0"/>
    <s v="45009S2A_MSIL1CCDM-MLB-CLSHG4500902 Sunny (10%-30%)"/>
    <n v="1"/>
    <s v="20230324T222615"/>
    <n v="2023"/>
    <s v="03"/>
    <n v="24"/>
    <s v="22"/>
    <s v="26"/>
    <s v="15"/>
    <x v="2"/>
    <s v="2A_MSIL1C_S2_CD_CLS_AC_20230627T222622_TRUE_60HTE_020CC"/>
    <s v="S2A_MSIL1C_HG_20230324T222615_60HTE_23.1CC"/>
  </r>
  <r>
    <x v="0"/>
    <x v="1"/>
    <s v="-36.83, 174.91 | Zoom: 13"/>
    <b v="1"/>
    <s v="New Zealand"/>
    <x v="2"/>
    <s v="HG"/>
    <d v="2023-03-24T00:00:00"/>
    <s v="60HUE"/>
    <s v="22:26:12 UTC"/>
    <n v="3.9"/>
    <s v="2500X1254px"/>
    <s v="PNG"/>
    <s v="16m"/>
    <x v="0"/>
    <n v="13.5"/>
    <n v="20"/>
    <x v="0"/>
    <s v="45009S2A_MSIL1CCDM-MLB-CLSHG4500902 Sunny (10%-30%)"/>
    <n v="0"/>
    <s v="20230324T222612"/>
    <n v="2023"/>
    <s v="03"/>
    <n v="24"/>
    <s v="22"/>
    <s v="26"/>
    <s v="12"/>
    <x v="2"/>
    <s v="2A_MSIL1C_S2_CD_CLS_AC_20230627T222622_TRUE_60HTE_020CC"/>
    <s v="S2A_MSIL1C_HG_20230324T222612_60HUE_3.9CC"/>
  </r>
  <r>
    <x v="0"/>
    <x v="1"/>
    <s v="-36.83, 174.91 | Zoom: 13"/>
    <b v="1"/>
    <s v="New Zealand"/>
    <x v="2"/>
    <s v="HG"/>
    <d v="2023-03-19T00:00:00"/>
    <s v="60HTE"/>
    <s v="22:26:20 UTC"/>
    <n v="4.9000000000000004"/>
    <s v="2500X1254px"/>
    <s v="PNG"/>
    <s v="16m"/>
    <x v="0"/>
    <n v="3"/>
    <n v="10"/>
    <x v="0"/>
    <s v="45004S2A_MSIL1CCDM-MLB-CLSHG4500402 Sunny (10%-30%)"/>
    <n v="1"/>
    <s v="20230319T222620"/>
    <n v="2023"/>
    <s v="03"/>
    <n v="19"/>
    <s v="22"/>
    <s v="26"/>
    <s v="20"/>
    <x v="2"/>
    <s v="2A_MSIL1C_S2_CD_CLS_AC_20230627T222622_TRUE_60HTE_020CC"/>
    <s v="S2A_MSIL1C_HG_20230319T222620_60HTE_4.9CC"/>
  </r>
  <r>
    <x v="0"/>
    <x v="1"/>
    <s v="-36.83, 174.91 | Zoom: 13"/>
    <b v="1"/>
    <s v="New Zealand"/>
    <x v="2"/>
    <s v="HG"/>
    <d v="2023-03-19T00:00:00"/>
    <s v="60HUE"/>
    <s v="22:26:17 UTC"/>
    <n v="1.1000000000000001"/>
    <s v="2500X1254px"/>
    <s v="PNG"/>
    <s v="16m"/>
    <x v="0"/>
    <n v="3"/>
    <n v="10"/>
    <x v="0"/>
    <s v="45004S2A_MSIL1CCDM-MLB-CLSHG4500402 Sunny (10%-30%)"/>
    <n v="0"/>
    <s v="20230319T222617"/>
    <n v="2023"/>
    <s v="03"/>
    <n v="19"/>
    <s v="22"/>
    <s v="26"/>
    <s v="17"/>
    <x v="2"/>
    <s v="2A_MSIL1C_S2_CD_CLS_AC_20230627T222622_TRUE_60HTE_020CC"/>
    <s v="S2A_MSIL1C_HG_20230319T222617_60HUE_1.1CC"/>
  </r>
  <r>
    <x v="0"/>
    <x v="1"/>
    <s v="-36.83, 174.91 | Zoom: 13"/>
    <b v="1"/>
    <s v="New Zealand"/>
    <x v="2"/>
    <s v="HG"/>
    <d v="2023-03-14T00:00:00"/>
    <s v="60HTE"/>
    <s v="22:26:14 UTC"/>
    <n v="25.1"/>
    <s v="2500X1254px"/>
    <s v="PNG"/>
    <s v="16m"/>
    <x v="0"/>
    <n v="13.8"/>
    <n v="20"/>
    <x v="0"/>
    <s v="44999S2A_MSIL1CCDM-MLB-CLSHG4499902 Sunny (10%-30%)"/>
    <n v="1"/>
    <s v="20230314T222614"/>
    <n v="2023"/>
    <s v="03"/>
    <n v="14"/>
    <s v="22"/>
    <s v="26"/>
    <s v="14"/>
    <x v="2"/>
    <s v="2A_MSIL1C_S2_CD_CLS_AC_20230627T222622_TRUE_60HTE_020CC"/>
    <s v="S2A_MSIL1C_HG_20230314T222614_60HTE_25.1CC"/>
  </r>
  <r>
    <x v="0"/>
    <x v="1"/>
    <s v="-36.83, 174.91 | Zoom: 13"/>
    <b v="1"/>
    <s v="New Zealand"/>
    <x v="2"/>
    <s v="HG"/>
    <d v="2023-03-14T00:00:00"/>
    <s v="60HUE"/>
    <s v="22:26:11 UTC"/>
    <n v="2.5"/>
    <s v="2500X1254px"/>
    <s v="PNG"/>
    <s v="16m"/>
    <x v="0"/>
    <n v="13.8"/>
    <n v="20"/>
    <x v="0"/>
    <s v="44999S2A_MSIL1CCDM-MLB-CLSHG4499902 Sunny (10%-30%)"/>
    <n v="0"/>
    <s v="20230314T222611"/>
    <n v="2023"/>
    <s v="03"/>
    <n v="14"/>
    <s v="22"/>
    <s v="26"/>
    <s v="11"/>
    <x v="2"/>
    <s v="2A_MSIL1C_S2_CD_CLS_AC_20230627T222622_TRUE_60HTE_020CC"/>
    <s v="S2A_MSIL1C_HG_20230314T222611_60HUE_2.5CC"/>
  </r>
  <r>
    <x v="0"/>
    <x v="1"/>
    <s v="-36.83, 174.91 | Zoom: 13"/>
    <b v="1"/>
    <s v="New Zealand"/>
    <x v="2"/>
    <s v="HG"/>
    <d v="2023-03-09T00:00:00"/>
    <s v="60HTE"/>
    <s v="22:26:21 UTC"/>
    <n v="65.3"/>
    <s v="2500X1254px"/>
    <s v="PNG"/>
    <s v="16m"/>
    <x v="0"/>
    <n v="82.1"/>
    <n v="90"/>
    <x v="1"/>
    <s v="44994S2A_MSIL1CCDM-MLB-CLSHG4499403 Cloudy (40%-90%)"/>
    <n v="1"/>
    <s v="20230309T222621"/>
    <n v="2023"/>
    <s v="03"/>
    <s v="09"/>
    <s v="22"/>
    <s v="26"/>
    <s v="21"/>
    <x v="2"/>
    <s v="2A_MSIL1C_S2_CD_CLS_AC_20230627T222622_TRUE_60HTE_020CC"/>
    <s v="S2A_MSIL1C_HG_20230309T222621_60HTE_65.3CC"/>
  </r>
  <r>
    <x v="0"/>
    <x v="1"/>
    <s v="-36.83, 174.91 | Zoom: 13"/>
    <b v="1"/>
    <s v="New Zealand"/>
    <x v="2"/>
    <s v="HG"/>
    <d v="2023-03-09T00:00:00"/>
    <s v="60HUE"/>
    <s v="22:26:18 UTC"/>
    <n v="98.9"/>
    <s v="2500X1254px"/>
    <s v="PNG"/>
    <s v="16m"/>
    <x v="0"/>
    <n v="82.1"/>
    <n v="90"/>
    <x v="1"/>
    <s v="44994S2A_MSIL1CCDM-MLB-CLSHG4499403 Cloudy (40%-90%)"/>
    <n v="0"/>
    <s v="20230309T222618"/>
    <n v="2023"/>
    <s v="03"/>
    <s v="09"/>
    <s v="22"/>
    <s v="26"/>
    <s v="18"/>
    <x v="2"/>
    <s v="2A_MSIL1C_S2_CD_CLS_AC_20230627T222622_TRUE_60HTE_020CC"/>
    <s v="S2A_MSIL1C_HG_20230309T222618_60HUE_98.9CC"/>
  </r>
  <r>
    <x v="0"/>
    <x v="1"/>
    <s v="-36.83, 174.91 | Zoom: 13"/>
    <b v="1"/>
    <s v="New Zealand"/>
    <x v="2"/>
    <s v="HG"/>
    <d v="2023-03-04T00:00:00"/>
    <s v="60HTE"/>
    <s v="22:26:14 UTC"/>
    <n v="20.8"/>
    <s v="2500X1254px"/>
    <s v="PNG"/>
    <s v="16m"/>
    <x v="0"/>
    <n v="33.700000000000003"/>
    <n v="40"/>
    <x v="1"/>
    <s v="44989S2A_MSIL1CCDM-MLB-CLSHG4498903 Cloudy (40%-90%)"/>
    <n v="1"/>
    <s v="20230304T222614"/>
    <n v="2023"/>
    <s v="03"/>
    <s v="04"/>
    <s v="22"/>
    <s v="26"/>
    <s v="14"/>
    <x v="2"/>
    <s v="2A_MSIL1C_S2_CD_CLS_AC_20230627T222622_TRUE_60HTE_020CC"/>
    <s v="S2A_MSIL1C_HG_20230304T222614_60HTE_20.8CC"/>
  </r>
  <r>
    <x v="0"/>
    <x v="1"/>
    <s v="-36.83, 174.91 | Zoom: 13"/>
    <b v="1"/>
    <s v="New Zealand"/>
    <x v="2"/>
    <s v="HG"/>
    <d v="2023-03-04T00:00:00"/>
    <s v="60HUE"/>
    <s v="22:26:10 UTC"/>
    <n v="46.6"/>
    <s v="2500X1254px"/>
    <s v="PNG"/>
    <s v="16m"/>
    <x v="0"/>
    <n v="33.700000000000003"/>
    <n v="40"/>
    <x v="1"/>
    <s v="44989S2A_MSIL1CCDM-MLB-CLSHG4498903 Cloudy (40%-90%)"/>
    <n v="0"/>
    <s v="20230304T222610"/>
    <n v="2023"/>
    <s v="03"/>
    <s v="04"/>
    <s v="22"/>
    <s v="26"/>
    <s v="10"/>
    <x v="2"/>
    <s v="2A_MSIL1C_S2_CD_CLS_AC_20230627T222622_TRUE_60HTE_020CC"/>
    <s v="S2A_MSIL1C_HG_20230304T222610_60HUE_46.6CC"/>
  </r>
  <r>
    <x v="0"/>
    <x v="1"/>
    <s v="-36.83, 174.91 | Zoom: 13"/>
    <b v="1"/>
    <s v="New Zealand"/>
    <x v="2"/>
    <s v="HG"/>
    <d v="2023-02-27T00:00:00"/>
    <s v="60HTE"/>
    <s v="22:26:18 UTC"/>
    <n v="12.6"/>
    <s v="2500X1254px"/>
    <s v="PNG"/>
    <s v="16m"/>
    <x v="0"/>
    <n v="17.399999999999999"/>
    <n v="20"/>
    <x v="0"/>
    <s v="44984S2A_MSIL1CCDM-MLB-CLSHG4498402 Sunny (10%-30%)"/>
    <n v="1"/>
    <s v="20230227T222618"/>
    <n v="2023"/>
    <s v="02"/>
    <n v="27"/>
    <s v="22"/>
    <s v="26"/>
    <s v="18"/>
    <x v="2"/>
    <s v="2A_MSIL1C_S2_CD_CLS_AC_20230627T222622_TRUE_60HTE_020CC"/>
    <s v="S2A_MSIL1C_HG_20230227T222618_60HTE_12.6CC"/>
  </r>
  <r>
    <x v="0"/>
    <x v="1"/>
    <s v="-36.83, 174.91 | Zoom: 13"/>
    <b v="1"/>
    <s v="New Zealand"/>
    <x v="2"/>
    <s v="HG"/>
    <d v="2023-02-27T00:00:00"/>
    <s v="60HUE"/>
    <s v="22:26:14 UTC"/>
    <n v="22.2"/>
    <s v="2500X1254px"/>
    <s v="PNG"/>
    <s v="16m"/>
    <x v="0"/>
    <n v="17.399999999999999"/>
    <n v="20"/>
    <x v="0"/>
    <s v="44984S2A_MSIL1CCDM-MLB-CLSHG4498402 Sunny (10%-30%)"/>
    <n v="0"/>
    <s v="20230227T222614"/>
    <n v="2023"/>
    <s v="02"/>
    <n v="27"/>
    <s v="22"/>
    <s v="26"/>
    <s v="14"/>
    <x v="2"/>
    <s v="2A_MSIL1C_S2_CD_CLS_AC_20230627T222622_TRUE_60HTE_020CC"/>
    <s v="S2A_MSIL1C_HG_20230227T222614_60HUE_22.2CC"/>
  </r>
  <r>
    <x v="0"/>
    <x v="1"/>
    <s v="-36.83, 174.91 | Zoom: 13"/>
    <b v="1"/>
    <s v="New Zealand"/>
    <x v="2"/>
    <s v="HG"/>
    <d v="2023-02-22T00:00:00"/>
    <s v="60HTE"/>
    <s v="22:26:14 UTC"/>
    <n v="57.8"/>
    <s v="2500X1254px"/>
    <s v="PNG"/>
    <s v="16m"/>
    <x v="0"/>
    <n v="45.15"/>
    <n v="50"/>
    <x v="1"/>
    <s v="44979S2A_MSIL1CCDM-MLB-CLSHG4497903 Cloudy (40%-90%)"/>
    <n v="1"/>
    <s v="20230222T222614"/>
    <n v="2023"/>
    <s v="02"/>
    <n v="22"/>
    <s v="22"/>
    <s v="26"/>
    <s v="14"/>
    <x v="2"/>
    <s v="2A_MSIL1C_S2_CD_CLS_AC_20230627T222622_TRUE_60HTE_020CC"/>
    <s v="S2A_MSIL1C_HG_20230222T222614_60HTE_57.8CC"/>
  </r>
  <r>
    <x v="0"/>
    <x v="1"/>
    <s v="-36.83, 174.91 | Zoom: 13"/>
    <b v="1"/>
    <s v="New Zealand"/>
    <x v="2"/>
    <s v="HG"/>
    <d v="2023-02-22T00:00:00"/>
    <s v="60HUE"/>
    <s v="22:26:11 UTC"/>
    <n v="32.5"/>
    <s v="2500X1254px"/>
    <s v="PNG"/>
    <s v="16m"/>
    <x v="0"/>
    <n v="45.15"/>
    <n v="50"/>
    <x v="1"/>
    <s v="44979S2A_MSIL1CCDM-MLB-CLSHG4497903 Cloudy (40%-90%)"/>
    <n v="0"/>
    <s v="20230222T222611"/>
    <n v="2023"/>
    <s v="02"/>
    <n v="22"/>
    <s v="22"/>
    <s v="26"/>
    <s v="11"/>
    <x v="2"/>
    <s v="2A_MSIL1C_S2_CD_CLS_AC_20230627T222622_TRUE_60HTE_020CC"/>
    <s v="S2A_MSIL1C_HG_20230222T222611_60HUE_32.5CC"/>
  </r>
  <r>
    <x v="0"/>
    <x v="1"/>
    <s v="-36.83, 174.91 | Zoom: 13"/>
    <b v="1"/>
    <s v="New Zealand"/>
    <x v="2"/>
    <s v="HG"/>
    <d v="2023-02-17T00:00:00"/>
    <s v="60HTE"/>
    <s v="22:26:15 UTC"/>
    <n v="43.4"/>
    <s v="2500X1254px"/>
    <s v="PNG"/>
    <s v="16m"/>
    <x v="0"/>
    <n v="33.299999999999997"/>
    <n v="40"/>
    <x v="1"/>
    <s v="44974S2A_MSIL1CCDM-MLB-CLSHG4497403 Cloudy (40%-90%)"/>
    <n v="1"/>
    <s v="20230217T222615"/>
    <n v="2023"/>
    <s v="02"/>
    <n v="17"/>
    <s v="22"/>
    <s v="26"/>
    <s v="15"/>
    <x v="2"/>
    <s v="2A_MSIL1C_S2_CD_CLS_AC_20230627T222622_TRUE_60HTE_020CC"/>
    <s v="S2A_MSIL1C_HG_20230217T222615_60HTE_43.4CC"/>
  </r>
  <r>
    <x v="0"/>
    <x v="1"/>
    <s v="-36.83, 174.91 | Zoom: 13"/>
    <b v="1"/>
    <s v="New Zealand"/>
    <x v="2"/>
    <s v="HG"/>
    <d v="2023-02-17T00:00:00"/>
    <s v="60HUE"/>
    <s v="22:26:12 UTC"/>
    <n v="23.2"/>
    <s v="2500X1254px"/>
    <s v="PNG"/>
    <s v="16m"/>
    <x v="0"/>
    <n v="33.299999999999997"/>
    <n v="40"/>
    <x v="1"/>
    <s v="44974S2A_MSIL1CCDM-MLB-CLSHG4497403 Cloudy (40%-90%)"/>
    <n v="0"/>
    <s v="20230217T222612"/>
    <n v="2023"/>
    <s v="02"/>
    <n v="17"/>
    <s v="22"/>
    <s v="26"/>
    <s v="12"/>
    <x v="2"/>
    <s v="2A_MSIL1C_S2_CD_CLS_AC_20230627T222622_TRUE_60HTE_020CC"/>
    <s v="S2A_MSIL1C_HG_20230217T222612_60HUE_23.2CC"/>
  </r>
  <r>
    <x v="0"/>
    <x v="1"/>
    <s v="-36.83, 174.91 | Zoom: 13"/>
    <b v="1"/>
    <s v="New Zealand"/>
    <x v="2"/>
    <s v="HG"/>
    <d v="2023-02-12T00:00:00"/>
    <s v="60HTE"/>
    <s v="22:26:15 UTC"/>
    <n v="99.8"/>
    <s v="2500X1254px"/>
    <s v="PNG"/>
    <s v="16m"/>
    <x v="0"/>
    <n v="98.449999999999989"/>
    <n v="100"/>
    <x v="2"/>
    <s v="44969S2A_MSIL1CCDM-MLB-CLSHG4496904 Overcast (100%)"/>
    <n v="1"/>
    <s v="20230212T222615"/>
    <n v="2023"/>
    <s v="02"/>
    <n v="12"/>
    <s v="22"/>
    <s v="26"/>
    <s v="15"/>
    <x v="2"/>
    <s v="2A_MSIL1C_S2_CD_CLS_AC_20230627T222622_TRUE_60HTE_020CC"/>
    <s v="S2A_MSIL1C_HG_20230212T222615_60HTE_99.8CC"/>
  </r>
  <r>
    <x v="0"/>
    <x v="1"/>
    <s v="-36.83, 174.91 | Zoom: 13"/>
    <b v="1"/>
    <s v="New Zealand"/>
    <x v="2"/>
    <s v="HG"/>
    <d v="2023-02-12T00:00:00"/>
    <s v="60HUE"/>
    <s v="22:26:12 UTC"/>
    <n v="97.1"/>
    <s v="2500X1254px"/>
    <s v="PNG"/>
    <s v="16m"/>
    <x v="0"/>
    <n v="98.449999999999989"/>
    <n v="100"/>
    <x v="2"/>
    <s v="44969S2A_MSIL1CCDM-MLB-CLSHG4496904 Overcast (100%)"/>
    <n v="0"/>
    <s v="20230212T222612"/>
    <n v="2023"/>
    <s v="02"/>
    <n v="12"/>
    <s v="22"/>
    <s v="26"/>
    <s v="12"/>
    <x v="2"/>
    <s v="2A_MSIL1C_S2_CD_CLS_AC_20230627T222622_TRUE_60HTE_020CC"/>
    <s v="S2A_MSIL1C_HG_20230212T222612_60HUE_97.1CC"/>
  </r>
  <r>
    <x v="0"/>
    <x v="1"/>
    <s v="-36.83, 174.91 | Zoom: 13"/>
    <b v="1"/>
    <s v="New Zealand"/>
    <x v="2"/>
    <s v="HG"/>
    <d v="2023-02-07T00:00:00"/>
    <s v="60HTE"/>
    <s v="22:26:15 UTC"/>
    <n v="8.4"/>
    <s v="2500X1254px"/>
    <s v="PNG"/>
    <s v="16m"/>
    <x v="0"/>
    <n v="20.849999999999998"/>
    <n v="30"/>
    <x v="0"/>
    <s v="44964S2A_MSIL1CCDM-MLB-CLSHG4496402 Sunny (10%-30%)"/>
    <n v="1"/>
    <s v="20230207T222615"/>
    <n v="2023"/>
    <s v="02"/>
    <s v="07"/>
    <s v="22"/>
    <s v="26"/>
    <s v="15"/>
    <x v="2"/>
    <s v="2A_MSIL1C_S2_CD_CLS_AC_20230627T222622_TRUE_60HTE_020CC"/>
    <s v="S2A_MSIL1C_HG_20230207T222615_60HTE_8.4CC"/>
  </r>
  <r>
    <x v="0"/>
    <x v="1"/>
    <s v="-36.83, 174.91 | Zoom: 13"/>
    <b v="1"/>
    <s v="New Zealand"/>
    <x v="2"/>
    <s v="HG"/>
    <d v="2023-02-07T00:00:00"/>
    <s v="60HUE"/>
    <s v="22:26:12 UTC"/>
    <n v="33.299999999999997"/>
    <s v="2500X1254px"/>
    <s v="PNG"/>
    <s v="16m"/>
    <x v="0"/>
    <n v="20.849999999999998"/>
    <n v="30"/>
    <x v="0"/>
    <s v="44964S2A_MSIL1CCDM-MLB-CLSHG4496402 Sunny (10%-30%)"/>
    <n v="0"/>
    <s v="20230207T222612"/>
    <n v="2023"/>
    <s v="02"/>
    <s v="07"/>
    <s v="22"/>
    <s v="26"/>
    <s v="12"/>
    <x v="2"/>
    <s v="2A_MSIL1C_S2_CD_CLS_AC_20230627T222622_TRUE_60HTE_020CC"/>
    <s v="S2A_MSIL1C_HG_20230207T222612_60HUE_33.3CC"/>
  </r>
  <r>
    <x v="0"/>
    <x v="1"/>
    <s v="-36.83, 174.91 | Zoom: 13"/>
    <b v="1"/>
    <s v="New Zealand"/>
    <x v="2"/>
    <s v="HG"/>
    <d v="2023-02-02T00:00:00"/>
    <s v="60HTE"/>
    <s v="22:26:16 UTC"/>
    <n v="83.5"/>
    <s v="2500X1254px"/>
    <s v="PNG"/>
    <s v="16m"/>
    <x v="0"/>
    <n v="89.7"/>
    <n v="90"/>
    <x v="1"/>
    <s v="44959S2A_MSIL1CCDM-MLB-CLSHG4495903 Cloudy (40%-90%)"/>
    <n v="1"/>
    <s v="20230202T222616"/>
    <n v="2023"/>
    <s v="02"/>
    <s v="02"/>
    <s v="22"/>
    <s v="26"/>
    <s v="16"/>
    <x v="2"/>
    <s v="2A_MSIL1C_S2_CD_CLS_AC_20230627T222622_TRUE_60HTE_020CC"/>
    <s v="S2A_MSIL1C_HG_20230202T222616_60HTE_83.5CC"/>
  </r>
  <r>
    <x v="0"/>
    <x v="1"/>
    <s v="-36.83, 174.91 | Zoom: 13"/>
    <b v="1"/>
    <s v="New Zealand"/>
    <x v="2"/>
    <s v="HG"/>
    <d v="2023-02-02T00:00:00"/>
    <s v="60HUE"/>
    <s v="22:26:12 UTC"/>
    <n v="95.9"/>
    <s v="2500X1254px"/>
    <s v="PNG"/>
    <s v="16m"/>
    <x v="0"/>
    <n v="89.7"/>
    <n v="90"/>
    <x v="1"/>
    <s v="44959S2A_MSIL1CCDM-MLB-CLSHG4495903 Cloudy (40%-90%)"/>
    <n v="0"/>
    <s v="20230202T222612"/>
    <n v="2023"/>
    <s v="02"/>
    <s v="02"/>
    <s v="22"/>
    <s v="26"/>
    <s v="12"/>
    <x v="2"/>
    <s v="2A_MSIL1C_S2_CD_CLS_AC_20230627T222622_TRUE_60HTE_020CC"/>
    <s v="S2A_MSIL1C_HG_20230202T222612_60HUE_95.9CC"/>
  </r>
  <r>
    <x v="0"/>
    <x v="1"/>
    <s v="-36.83, 174.91 | Zoom: 13"/>
    <b v="1"/>
    <s v="New Zealand"/>
    <x v="2"/>
    <s v="HG"/>
    <d v="2023-01-28T00:00:00"/>
    <s v="60HTE"/>
    <s v="22:26:15 UTC"/>
    <n v="98.9"/>
    <s v="2500X1254px"/>
    <s v="PNG"/>
    <s v="16m"/>
    <x v="0"/>
    <n v="99.45"/>
    <n v="100"/>
    <x v="2"/>
    <s v="44954S2A_MSIL1CCDM-MLB-CLSHG4495404 Overcast (100%)"/>
    <n v="1"/>
    <s v="20230128T222615"/>
    <n v="2023"/>
    <s v="01"/>
    <n v="28"/>
    <s v="22"/>
    <s v="26"/>
    <s v="15"/>
    <x v="2"/>
    <s v="2A_MSIL1C_S2_CD_CLS_AC_20230627T222622_TRUE_60HTE_020CC"/>
    <s v="S2A_MSIL1C_HG_20230128T222615_60HTE_98.9CC"/>
  </r>
  <r>
    <x v="0"/>
    <x v="1"/>
    <s v="-36.83, 174.91 | Zoom: 13"/>
    <b v="1"/>
    <s v="New Zealand"/>
    <x v="2"/>
    <s v="HG"/>
    <d v="2023-01-28T00:00:00"/>
    <s v="60HUE"/>
    <s v="22:26:11 UTC"/>
    <n v="100"/>
    <s v="2500X1254px"/>
    <s v="PNG"/>
    <s v="16m"/>
    <x v="0"/>
    <n v="99.45"/>
    <n v="100"/>
    <x v="2"/>
    <s v="44954S2A_MSIL1CCDM-MLB-CLSHG4495404 Overcast (100%)"/>
    <n v="0"/>
    <s v="20230128T222611"/>
    <n v="2023"/>
    <s v="01"/>
    <n v="28"/>
    <s v="22"/>
    <s v="26"/>
    <s v="11"/>
    <x v="2"/>
    <s v="2A_MSIL1C_S2_CD_CLS_AC_20230627T222622_TRUE_60HTE_020CC"/>
    <s v="S2A_MSIL1C_HG_20230128T222611_60HUE_100CC"/>
  </r>
  <r>
    <x v="0"/>
    <x v="1"/>
    <s v="-36.83, 174.91 | Zoom: 13"/>
    <b v="1"/>
    <s v="New Zealand"/>
    <x v="2"/>
    <s v="HG"/>
    <d v="2023-01-23T00:00:00"/>
    <s v="60HTE"/>
    <s v="22:26:13 UTC"/>
    <n v="64.5"/>
    <s v="2500X1254px"/>
    <s v="PNG"/>
    <s v="16m"/>
    <x v="0"/>
    <n v="77.349999999999994"/>
    <n v="80"/>
    <x v="1"/>
    <s v="44949S2A_MSIL1CCDM-MLB-CLSHG4494903 Cloudy (40%-90%)"/>
    <n v="1"/>
    <s v="20230123T222613"/>
    <n v="2023"/>
    <s v="01"/>
    <n v="23"/>
    <s v="22"/>
    <s v="26"/>
    <s v="13"/>
    <x v="2"/>
    <s v="2A_MSIL1C_S2_CD_CLS_AC_20230627T222622_TRUE_60HTE_020CC"/>
    <s v="S2A_MSIL1C_HG_20230123T222613_60HTE_64.5CC"/>
  </r>
  <r>
    <x v="0"/>
    <x v="1"/>
    <s v="-36.83, 174.91 | Zoom: 13"/>
    <b v="1"/>
    <s v="New Zealand"/>
    <x v="2"/>
    <s v="HG"/>
    <d v="2023-01-23T00:00:00"/>
    <s v="60HUE"/>
    <s v="22:26:10 UTC"/>
    <n v="90.2"/>
    <s v="2500X1254px"/>
    <s v="PNG"/>
    <s v="16m"/>
    <x v="0"/>
    <n v="77.349999999999994"/>
    <n v="80"/>
    <x v="1"/>
    <s v="44949S2A_MSIL1CCDM-MLB-CLSHG4494903 Cloudy (40%-90%)"/>
    <n v="0"/>
    <s v="20230123T222610"/>
    <n v="2023"/>
    <s v="01"/>
    <n v="23"/>
    <s v="22"/>
    <s v="26"/>
    <s v="10"/>
    <x v="2"/>
    <s v="2A_MSIL1C_S2_CD_CLS_AC_20230627T222622_TRUE_60HTE_020CC"/>
    <s v="S2A_MSIL1C_HG_20230123T222610_60HUE_90.2CC"/>
  </r>
  <r>
    <x v="0"/>
    <x v="1"/>
    <s v="-36.83, 174.91 | Zoom: 13"/>
    <b v="1"/>
    <s v="New Zealand"/>
    <x v="2"/>
    <s v="HG"/>
    <d v="2023-01-18T00:00:00"/>
    <s v="60HTE"/>
    <s v="22:26:14 UTC"/>
    <n v="3.6"/>
    <s v="2500X1254px"/>
    <s v="PNG"/>
    <s v="16m"/>
    <x v="0"/>
    <n v="21.2"/>
    <n v="30"/>
    <x v="0"/>
    <s v="44944S2A_MSIL1CCDM-MLB-CLSHG4494402 Sunny (10%-30%)"/>
    <n v="1"/>
    <s v="20230118T222614"/>
    <n v="2023"/>
    <s v="01"/>
    <n v="18"/>
    <s v="22"/>
    <s v="26"/>
    <s v="14"/>
    <x v="2"/>
    <s v="2A_MSIL1C_S2_CD_CLS_AC_20230627T222622_TRUE_60HTE_020CC"/>
    <s v="S2A_MSIL1C_HG_20230118T222614_60HTE_3.6CC"/>
  </r>
  <r>
    <x v="0"/>
    <x v="1"/>
    <s v="-36.83, 174.91 | Zoom: 13"/>
    <b v="1"/>
    <s v="New Zealand"/>
    <x v="2"/>
    <s v="HG"/>
    <d v="2023-01-18T00:00:00"/>
    <s v="60HUE"/>
    <s v="22:26:11 UTC"/>
    <n v="38.799999999999997"/>
    <s v="2500X1254px"/>
    <s v="PNG"/>
    <s v="16m"/>
    <x v="0"/>
    <n v="21.2"/>
    <n v="30"/>
    <x v="0"/>
    <s v="44944S2A_MSIL1CCDM-MLB-CLSHG4494402 Sunny (10%-30%)"/>
    <n v="0"/>
    <s v="20230118T222611"/>
    <n v="2023"/>
    <s v="01"/>
    <n v="18"/>
    <s v="22"/>
    <s v="26"/>
    <s v="11"/>
    <x v="2"/>
    <s v="2A_MSIL1C_S2_CD_CLS_AC_20230627T222622_TRUE_60HTE_020CC"/>
    <s v="S2A_MSIL1C_HG_20230118T222611_60HUE_38.8CC"/>
  </r>
  <r>
    <x v="0"/>
    <x v="1"/>
    <s v="-36.83, 174.91 | Zoom: 13"/>
    <b v="1"/>
    <s v="New Zealand"/>
    <x v="2"/>
    <s v="HG"/>
    <d v="2023-01-13T00:00:00"/>
    <s v="60HTE"/>
    <s v="22:26:14 UTC"/>
    <n v="20.6"/>
    <s v="2500X1254px"/>
    <s v="PNG"/>
    <s v="16m"/>
    <x v="0"/>
    <n v="46.25"/>
    <n v="50"/>
    <x v="1"/>
    <s v="44939S2A_MSIL1CCDM-MLB-CLSHG4493903 Cloudy (40%-90%)"/>
    <n v="1"/>
    <s v="20230113T222614"/>
    <n v="2023"/>
    <s v="01"/>
    <n v="13"/>
    <s v="22"/>
    <s v="26"/>
    <s v="14"/>
    <x v="2"/>
    <s v="2A_MSIL1C_S2_CD_CLS_AC_20230627T222622_TRUE_60HTE_020CC"/>
    <s v="S2A_MSIL1C_HG_20230113T222614_60HTE_20.6CC"/>
  </r>
  <r>
    <x v="0"/>
    <x v="1"/>
    <s v="-36.83, 174.91 | Zoom: 13"/>
    <b v="1"/>
    <s v="New Zealand"/>
    <x v="2"/>
    <s v="HG"/>
    <d v="2023-01-13T00:00:00"/>
    <s v="60HUE"/>
    <s v="22:26:11 UTC"/>
    <n v="71.900000000000006"/>
    <s v="2500X1254px"/>
    <s v="PNG"/>
    <s v="16m"/>
    <x v="0"/>
    <n v="46.25"/>
    <n v="50"/>
    <x v="1"/>
    <s v="44939S2A_MSIL1CCDM-MLB-CLSHG4493903 Cloudy (40%-90%)"/>
    <n v="0"/>
    <s v="20230113T222611"/>
    <n v="2023"/>
    <s v="01"/>
    <n v="13"/>
    <s v="22"/>
    <s v="26"/>
    <s v="11"/>
    <x v="2"/>
    <s v="2A_MSIL1C_S2_CD_CLS_AC_20230627T222622_TRUE_60HTE_020CC"/>
    <s v="S2A_MSIL1C_HG_20230113T222611_60HUE_71.9CC"/>
  </r>
  <r>
    <x v="0"/>
    <x v="1"/>
    <s v="-36.83, 174.91 | Zoom: 13"/>
    <b v="1"/>
    <s v="New Zealand"/>
    <x v="2"/>
    <s v="HG"/>
    <d v="2023-01-08T00:00:00"/>
    <s v="60HTE"/>
    <s v="22:26:14 UTC"/>
    <n v="90.3"/>
    <s v="2500X1254px"/>
    <s v="PNG"/>
    <s v="16m"/>
    <x v="0"/>
    <n v="84.35"/>
    <n v="90"/>
    <x v="1"/>
    <s v="44934S2A_MSIL1CCDM-MLB-CLSHG4493403 Cloudy (40%-90%)"/>
    <n v="1"/>
    <s v="20230108T222614"/>
    <n v="2023"/>
    <s v="01"/>
    <s v="08"/>
    <s v="22"/>
    <s v="26"/>
    <s v="14"/>
    <x v="2"/>
    <s v="2A_MSIL1C_S2_CD_CLS_AC_20230627T222622_TRUE_60HTE_020CC"/>
    <s v="S2A_MSIL1C_HG_20230108T222614_60HTE_90.3CC"/>
  </r>
  <r>
    <x v="0"/>
    <x v="1"/>
    <s v="-36.83, 174.91 | Zoom: 13"/>
    <b v="1"/>
    <s v="New Zealand"/>
    <x v="2"/>
    <s v="HG"/>
    <d v="2023-01-08T00:00:00"/>
    <s v="60HUE"/>
    <s v="22:26:11 UTC"/>
    <n v="78.400000000000006"/>
    <s v="2500X1254px"/>
    <s v="PNG"/>
    <s v="16m"/>
    <x v="0"/>
    <n v="84.35"/>
    <n v="90"/>
    <x v="1"/>
    <s v="44934S2A_MSIL1CCDM-MLB-CLSHG4493403 Cloudy (40%-90%)"/>
    <n v="0"/>
    <s v="20230108T222611"/>
    <n v="2023"/>
    <s v="01"/>
    <s v="08"/>
    <s v="22"/>
    <s v="26"/>
    <s v="11"/>
    <x v="2"/>
    <s v="2A_MSIL1C_S2_CD_CLS_AC_20230627T222622_TRUE_60HTE_020CC"/>
    <s v="S2A_MSIL1C_HG_20230108T222611_60HUE_78.4CC"/>
  </r>
  <r>
    <x v="0"/>
    <x v="1"/>
    <s v="-36.83, 174.91 | Zoom: 13"/>
    <b v="1"/>
    <s v="New Zealand"/>
    <x v="2"/>
    <s v="HG"/>
    <d v="2023-01-03T00:00:00"/>
    <s v="60HTE"/>
    <s v="22:26:16 UTC"/>
    <n v="99.9"/>
    <s v="2500X1254px"/>
    <s v="PNG"/>
    <s v="16m"/>
    <x v="0"/>
    <n v="99.95"/>
    <n v="100"/>
    <x v="2"/>
    <s v="44929S2A_MSIL1CCDM-MLB-CLSHG4492904 Overcast (100%)"/>
    <n v="1"/>
    <s v="20230103T222616"/>
    <n v="2023"/>
    <s v="01"/>
    <s v="03"/>
    <s v="22"/>
    <s v="26"/>
    <s v="16"/>
    <x v="2"/>
    <s v="2A_MSIL1C_S2_CD_CLS_AC_20230627T222622_TRUE_60HTE_020CC"/>
    <s v="S2A_MSIL1C_HG_20230103T222616_60HTE_99.9CC"/>
  </r>
  <r>
    <x v="0"/>
    <x v="1"/>
    <s v="-36.83, 174.91 | Zoom: 13"/>
    <b v="1"/>
    <s v="New Zealand"/>
    <x v="2"/>
    <s v="HG"/>
    <d v="2023-01-03T00:00:00"/>
    <s v="60HUE"/>
    <s v="22:26:13 UTC"/>
    <n v="100"/>
    <s v="2500X1254px"/>
    <s v="PNG"/>
    <s v="16m"/>
    <x v="0"/>
    <n v="99.95"/>
    <n v="100"/>
    <x v="2"/>
    <s v="44929S2A_MSIL1CCDM-MLB-CLSHG4492904 Overcast (100%)"/>
    <n v="0"/>
    <s v="20230103T222613"/>
    <n v="2023"/>
    <s v="01"/>
    <s v="03"/>
    <s v="22"/>
    <s v="26"/>
    <s v="13"/>
    <x v="2"/>
    <s v="2A_MSIL1C_S2_CD_CLS_AC_20230627T222622_TRUE_60HTE_020CC"/>
    <s v="S2A_MSIL1C_HG_20230103T222613_60HUE_100CC"/>
  </r>
  <r>
    <x v="0"/>
    <x v="1"/>
    <s v="-36.83, 174.91 | Zoom: 13"/>
    <b v="1"/>
    <s v="New Zealand"/>
    <x v="2"/>
    <s v="HG"/>
    <d v="2022-12-29T00:00:00"/>
    <s v="60HTE"/>
    <s v="22:26:16 UTC"/>
    <n v="16.8"/>
    <s v="2500X1254px"/>
    <s v="PNG"/>
    <s v="16m"/>
    <x v="1"/>
    <n v="9.35"/>
    <n v="10"/>
    <x v="0"/>
    <s v="44924S2A_MSIL1CCDM-MLB-CLSHG4492402 Sunny (10%-30%)"/>
    <n v="1"/>
    <s v="20221229T222616"/>
    <n v="2022"/>
    <n v="12"/>
    <n v="29"/>
    <s v="22"/>
    <s v="26"/>
    <s v="16"/>
    <x v="2"/>
    <s v="2A_MSIL1C_S2_CD_CLS_AC_20230627T222622_TRUE_60HTE_020CC"/>
    <s v="S2A_MSIL1C_HG_20221229T222616_60HTE_16.8CC"/>
  </r>
  <r>
    <x v="0"/>
    <x v="1"/>
    <s v="-36.83, 174.91 | Zoom: 13"/>
    <b v="1"/>
    <s v="New Zealand"/>
    <x v="2"/>
    <s v="HG"/>
    <d v="2022-12-29T00:00:00"/>
    <s v="60HUE"/>
    <s v="22:26:13 UTC"/>
    <n v="1.9"/>
    <s v="2500X1254px"/>
    <s v="PNG"/>
    <s v="16m"/>
    <x v="1"/>
    <n v="9.35"/>
    <n v="10"/>
    <x v="0"/>
    <s v="44924S2A_MSIL1CCDM-MLB-CLSHG4492402 Sunny (10%-30%)"/>
    <n v="0"/>
    <s v="20221229T222613"/>
    <n v="2022"/>
    <n v="12"/>
    <n v="29"/>
    <s v="22"/>
    <s v="26"/>
    <s v="13"/>
    <x v="2"/>
    <s v="2A_MSIL1C_S2_CD_CLS_AC_20230627T222622_TRUE_60HTE_020CC"/>
    <s v="S2A_MSIL1C_HG_20221229T222613_60HUE_1.9CC"/>
  </r>
  <r>
    <x v="0"/>
    <x v="1"/>
    <s v="-36.83, 174.91 | Zoom: 13"/>
    <b v="1"/>
    <s v="New Zealand"/>
    <x v="2"/>
    <s v="HG"/>
    <d v="2022-12-24T00:00:00"/>
    <s v="60HTE"/>
    <s v="22:26:15 UTC"/>
    <n v="97"/>
    <s v="2500X1254px"/>
    <s v="PNG"/>
    <s v="16m"/>
    <x v="1"/>
    <n v="93.15"/>
    <n v="100"/>
    <x v="2"/>
    <s v="44919S2A_MSIL1CCDM-MLB-CLSHG4491904 Overcast (100%)"/>
    <n v="1"/>
    <s v="20221224T222615"/>
    <n v="2022"/>
    <n v="12"/>
    <n v="24"/>
    <s v="22"/>
    <s v="26"/>
    <s v="15"/>
    <x v="2"/>
    <s v="2A_MSIL1C_S2_CD_CLS_AC_20230627T222622_TRUE_60HTE_020CC"/>
    <s v="S2A_MSIL1C_HG_20221224T222615_60HTE_97CC"/>
  </r>
  <r>
    <x v="0"/>
    <x v="1"/>
    <s v="-36.83, 174.91 | Zoom: 13"/>
    <b v="1"/>
    <s v="New Zealand"/>
    <x v="2"/>
    <s v="HG"/>
    <d v="2022-12-24T00:00:00"/>
    <s v="60HUE"/>
    <s v="22:26:12 UTC"/>
    <n v="89.3"/>
    <s v="2500X1254px"/>
    <s v="PNG"/>
    <s v="16m"/>
    <x v="1"/>
    <n v="93.15"/>
    <n v="100"/>
    <x v="2"/>
    <s v="44919S2A_MSIL1CCDM-MLB-CLSHG4491904 Overcast (100%)"/>
    <n v="0"/>
    <s v="20221224T222612"/>
    <n v="2022"/>
    <n v="12"/>
    <n v="24"/>
    <s v="22"/>
    <s v="26"/>
    <s v="12"/>
    <x v="2"/>
    <s v="2A_MSIL1C_S2_CD_CLS_AC_20230627T222622_TRUE_60HTE_020CC"/>
    <s v="S2A_MSIL1C_HG_20221224T222612_60HUE_89.3CC"/>
  </r>
  <r>
    <x v="0"/>
    <x v="1"/>
    <s v="-36.83, 174.91 | Zoom: 13"/>
    <b v="1"/>
    <s v="New Zealand"/>
    <x v="2"/>
    <s v="HG"/>
    <d v="2022-12-19T00:00:00"/>
    <s v="60HTE"/>
    <s v="22:26:16 UTC"/>
    <n v="11.5"/>
    <s v="2500X1254px"/>
    <s v="PNG"/>
    <s v="16m"/>
    <x v="1"/>
    <n v="18.05"/>
    <n v="20"/>
    <x v="0"/>
    <s v="44914S2A_MSIL1CCDM-MLB-CLSHG4491402 Sunny (10%-30%)"/>
    <n v="1"/>
    <s v="20221219T222616"/>
    <n v="2022"/>
    <n v="12"/>
    <n v="19"/>
    <s v="22"/>
    <s v="26"/>
    <s v="16"/>
    <x v="2"/>
    <s v="2A_MSIL1C_S2_CD_CLS_AC_20230627T222622_TRUE_60HTE_020CC"/>
    <s v="S2A_MSIL1C_HG_20221219T222616_60HTE_11.5CC"/>
  </r>
  <r>
    <x v="0"/>
    <x v="1"/>
    <s v="-36.83, 174.91 | Zoom: 13"/>
    <b v="1"/>
    <s v="New Zealand"/>
    <x v="2"/>
    <s v="HG"/>
    <d v="2022-12-19T00:00:00"/>
    <s v="60HUE"/>
    <s v="22:26:13 UTC"/>
    <n v="24.6"/>
    <s v="2500X1254px"/>
    <s v="PNG"/>
    <s v="16m"/>
    <x v="1"/>
    <n v="18.05"/>
    <n v="20"/>
    <x v="0"/>
    <s v="44914S2A_MSIL1CCDM-MLB-CLSHG4491402 Sunny (10%-30%)"/>
    <n v="0"/>
    <s v="20221219T222613"/>
    <n v="2022"/>
    <n v="12"/>
    <n v="19"/>
    <s v="22"/>
    <s v="26"/>
    <s v="13"/>
    <x v="2"/>
    <s v="2A_MSIL1C_S2_CD_CLS_AC_20230627T222622_TRUE_60HTE_020CC"/>
    <s v="S2A_MSIL1C_HG_20221219T222613_60HUE_24.6CC"/>
  </r>
  <r>
    <x v="0"/>
    <x v="1"/>
    <s v="-36.83, 174.91 | Zoom: 13"/>
    <b v="1"/>
    <s v="New Zealand"/>
    <x v="2"/>
    <s v="HG"/>
    <d v="2022-12-14T00:00:00"/>
    <s v="60HTE"/>
    <s v="22:26:17 UTC"/>
    <n v="45.9"/>
    <s v="2500X1254px"/>
    <s v="PNG"/>
    <s v="16m"/>
    <x v="1"/>
    <n v="62.349999999999994"/>
    <n v="70"/>
    <x v="1"/>
    <s v="44909S2A_MSIL1CCDM-MLB-CLSHG4490903 Cloudy (40%-90%)"/>
    <n v="1"/>
    <s v="20221214T222617"/>
    <n v="2022"/>
    <n v="12"/>
    <n v="14"/>
    <s v="22"/>
    <s v="26"/>
    <s v="17"/>
    <x v="2"/>
    <s v="2A_MSIL1C_S2_CD_CLS_AC_20230627T222622_TRUE_60HTE_020CC"/>
    <s v="S2A_MSIL1C_HG_20221214T222617_60HTE_45.9CC"/>
  </r>
  <r>
    <x v="0"/>
    <x v="1"/>
    <s v="-36.83, 174.91 | Zoom: 13"/>
    <b v="1"/>
    <s v="New Zealand"/>
    <x v="2"/>
    <s v="HG"/>
    <d v="2022-12-14T00:00:00"/>
    <s v="60HUE"/>
    <s v="22:26:13 UTC"/>
    <n v="78.8"/>
    <s v="2500X1254px"/>
    <s v="PNG"/>
    <s v="16m"/>
    <x v="1"/>
    <n v="62.349999999999994"/>
    <n v="70"/>
    <x v="1"/>
    <s v="44909S2A_MSIL1CCDM-MLB-CLSHG4490903 Cloudy (40%-90%)"/>
    <n v="0"/>
    <s v="20221214T222613"/>
    <n v="2022"/>
    <n v="12"/>
    <n v="14"/>
    <s v="22"/>
    <s v="26"/>
    <s v="13"/>
    <x v="2"/>
    <s v="2A_MSIL1C_S2_CD_CLS_AC_20230627T222622_TRUE_60HTE_020CC"/>
    <s v="S2A_MSIL1C_HG_20221214T222613_60HUE_78.8CC"/>
  </r>
  <r>
    <x v="0"/>
    <x v="1"/>
    <s v="-36.83, 174.91 | Zoom: 13"/>
    <b v="1"/>
    <s v="New Zealand"/>
    <x v="2"/>
    <s v="HG"/>
    <d v="2022-12-09T00:00:00"/>
    <s v="60HTE"/>
    <s v="22:26:13 UTC"/>
    <n v="89.8"/>
    <s v="2500X1254px"/>
    <s v="PNG"/>
    <s v="16m"/>
    <x v="1"/>
    <n v="90.55"/>
    <n v="100"/>
    <x v="2"/>
    <s v="44904S2A_MSIL1CCDM-MLB-CLSHG4490404 Overcast (100%)"/>
    <n v="1"/>
    <s v="20221209T222613"/>
    <n v="2022"/>
    <n v="12"/>
    <s v="09"/>
    <s v="22"/>
    <s v="26"/>
    <s v="13"/>
    <x v="2"/>
    <s v="2A_MSIL1C_S2_CD_CLS_AC_20230627T222622_TRUE_60HTE_020CC"/>
    <s v="S2A_MSIL1C_HG_20221209T222613_60HTE_89.8CC"/>
  </r>
  <r>
    <x v="0"/>
    <x v="1"/>
    <s v="-36.83, 174.91 | Zoom: 13"/>
    <b v="1"/>
    <s v="New Zealand"/>
    <x v="2"/>
    <s v="HG"/>
    <d v="2022-12-09T00:00:00"/>
    <s v="60HUE"/>
    <s v="22:26:10 UTC"/>
    <n v="91.3"/>
    <s v="2500X1254px"/>
    <s v="PNG"/>
    <s v="16m"/>
    <x v="1"/>
    <n v="90.55"/>
    <n v="100"/>
    <x v="2"/>
    <s v="44904S2A_MSIL1CCDM-MLB-CLSHG4490404 Overcast (100%)"/>
    <n v="0"/>
    <s v="20221209T222610"/>
    <n v="2022"/>
    <n v="12"/>
    <s v="09"/>
    <s v="22"/>
    <s v="26"/>
    <s v="10"/>
    <x v="2"/>
    <s v="2A_MSIL1C_S2_CD_CLS_AC_20230627T222622_TRUE_60HTE_020CC"/>
    <s v="S2A_MSIL1C_HG_20221209T222610_60HUE_91.3CC"/>
  </r>
  <r>
    <x v="0"/>
    <x v="1"/>
    <s v="-36.83, 174.91 | Zoom: 13"/>
    <b v="1"/>
    <s v="New Zealand"/>
    <x v="2"/>
    <s v="HG"/>
    <d v="2022-12-04T00:00:00"/>
    <s v="60HTE"/>
    <s v="22:26:17 UTC"/>
    <n v="93"/>
    <s v="2500X1254px"/>
    <s v="PNG"/>
    <s v="16m"/>
    <x v="1"/>
    <n v="75.55"/>
    <n v="80"/>
    <x v="1"/>
    <s v="44899S2A_MSIL1CCDM-MLB-CLSHG4489903 Cloudy (40%-90%)"/>
    <n v="1"/>
    <s v="20221204T222617"/>
    <n v="2022"/>
    <n v="12"/>
    <s v="04"/>
    <s v="22"/>
    <s v="26"/>
    <s v="17"/>
    <x v="2"/>
    <s v="2A_MSIL1C_S2_CD_CLS_AC_20230627T222622_TRUE_60HTE_020CC"/>
    <s v="S2A_MSIL1C_HG_20221204T222617_60HTE_93CC"/>
  </r>
  <r>
    <x v="0"/>
    <x v="1"/>
    <s v="-36.83, 174.91 | Zoom: 13"/>
    <b v="1"/>
    <s v="New Zealand"/>
    <x v="2"/>
    <s v="HG"/>
    <d v="2022-12-04T00:00:00"/>
    <s v="60HUE"/>
    <s v="22:26:14 UTC"/>
    <n v="58.1"/>
    <s v="2500X1254px"/>
    <s v="PNG"/>
    <s v="16m"/>
    <x v="1"/>
    <n v="75.55"/>
    <n v="80"/>
    <x v="1"/>
    <s v="44899S2A_MSIL1CCDM-MLB-CLSHG4489903 Cloudy (40%-90%)"/>
    <n v="0"/>
    <s v="20221204T222614"/>
    <n v="2022"/>
    <n v="12"/>
    <s v="04"/>
    <s v="22"/>
    <s v="26"/>
    <s v="14"/>
    <x v="2"/>
    <s v="2A_MSIL1C_S2_CD_CLS_AC_20230627T222622_TRUE_60HTE_020CC"/>
    <s v="S2A_MSIL1C_HG_20221204T222614_60HUE_58.1CC"/>
  </r>
  <r>
    <x v="0"/>
    <x v="1"/>
    <s v="-36.83, 174.91 | Zoom: 13"/>
    <b v="1"/>
    <s v="New Zealand"/>
    <x v="2"/>
    <s v="HG"/>
    <d v="2022-11-29T00:00:00"/>
    <s v="60HTE"/>
    <s v="22:26:15 UTC"/>
    <n v="67.900000000000006"/>
    <s v="2500X1254px"/>
    <s v="PNG"/>
    <s v="16m"/>
    <x v="1"/>
    <n v="64.800000000000011"/>
    <n v="70"/>
    <x v="1"/>
    <s v="44894S2A_MSIL1CCDM-MLB-CLSHG4489403 Cloudy (40%-90%)"/>
    <n v="1"/>
    <s v="20221129T222615"/>
    <n v="2022"/>
    <n v="11"/>
    <n v="29"/>
    <s v="22"/>
    <s v="26"/>
    <s v="15"/>
    <x v="2"/>
    <s v="2A_MSIL1C_S2_CD_CLS_AC_20230627T222622_TRUE_60HTE_020CC"/>
    <s v="S2A_MSIL1C_HG_20221129T222615_60HTE_67.9CC"/>
  </r>
  <r>
    <x v="0"/>
    <x v="1"/>
    <s v="-36.83, 174.91 | Zoom: 13"/>
    <b v="1"/>
    <s v="New Zealand"/>
    <x v="2"/>
    <s v="HG"/>
    <d v="2022-11-29T00:00:00"/>
    <s v="60HUE"/>
    <s v="22:26:12 UTC"/>
    <n v="61.7"/>
    <s v="2500X1254px"/>
    <s v="PNG"/>
    <s v="16m"/>
    <x v="1"/>
    <n v="64.800000000000011"/>
    <n v="70"/>
    <x v="1"/>
    <s v="44894S2A_MSIL1CCDM-MLB-CLSHG4489403 Cloudy (40%-90%)"/>
    <n v="0"/>
    <s v="20221129T222612"/>
    <n v="2022"/>
    <n v="11"/>
    <n v="29"/>
    <s v="22"/>
    <s v="26"/>
    <s v="12"/>
    <x v="2"/>
    <s v="2A_MSIL1C_S2_CD_CLS_AC_20230627T222622_TRUE_60HTE_020CC"/>
    <s v="S2A_MSIL1C_HG_20221129T222612_60HUE_61.7CC"/>
  </r>
  <r>
    <x v="0"/>
    <x v="1"/>
    <s v="-36.83, 174.91 | Zoom: 13"/>
    <b v="1"/>
    <s v="New Zealand"/>
    <x v="2"/>
    <s v="HG"/>
    <d v="2022-11-24T00:00:00"/>
    <s v="60HTE"/>
    <s v="22:26:16 UTC"/>
    <n v="23.3"/>
    <s v="2500X1254px"/>
    <s v="PNG"/>
    <s v="16m"/>
    <x v="1"/>
    <n v="22.950000000000003"/>
    <n v="30"/>
    <x v="0"/>
    <s v="44889S2A_MSIL1CCDM-MLB-CLSHG4488902 Sunny (10%-30%)"/>
    <n v="1"/>
    <s v="20221124T222616"/>
    <n v="2022"/>
    <n v="11"/>
    <n v="24"/>
    <s v="22"/>
    <s v="26"/>
    <s v="16"/>
    <x v="2"/>
    <s v="2A_MSIL1C_S2_CD_CLS_AC_20230627T222622_TRUE_60HTE_020CC"/>
    <s v="S2A_MSIL1C_HG_20221124T222616_60HTE_23.3CC"/>
  </r>
  <r>
    <x v="0"/>
    <x v="1"/>
    <s v="-36.83, 174.91 | Zoom: 13"/>
    <b v="1"/>
    <s v="New Zealand"/>
    <x v="2"/>
    <s v="HG"/>
    <d v="2022-11-24T00:00:00"/>
    <s v="60HUE"/>
    <s v="22:26:13 UTC"/>
    <n v="22.6"/>
    <s v="2500X1254px"/>
    <s v="PNG"/>
    <s v="16m"/>
    <x v="1"/>
    <n v="22.950000000000003"/>
    <n v="30"/>
    <x v="0"/>
    <s v="44889S2A_MSIL1CCDM-MLB-CLSHG4488902 Sunny (10%-30%)"/>
    <n v="0"/>
    <s v="20221124T222613"/>
    <n v="2022"/>
    <n v="11"/>
    <n v="24"/>
    <s v="22"/>
    <s v="26"/>
    <s v="13"/>
    <x v="2"/>
    <s v="2A_MSIL1C_S2_CD_CLS_AC_20230627T222622_TRUE_60HTE_020CC"/>
    <s v="S2A_MSIL1C_HG_20221124T222613_60HUE_22.6CC"/>
  </r>
  <r>
    <x v="0"/>
    <x v="1"/>
    <s v="-36.83, 174.91 | Zoom: 13"/>
    <b v="1"/>
    <s v="New Zealand"/>
    <x v="2"/>
    <s v="HG"/>
    <d v="2022-11-19T00:00:00"/>
    <s v="60HTE"/>
    <s v="22:26:17 UTC"/>
    <n v="44.4"/>
    <s v="2500X1254px"/>
    <s v="PNG"/>
    <s v="16m"/>
    <x v="1"/>
    <n v="32.5"/>
    <n v="40"/>
    <x v="1"/>
    <s v="44884S2A_MSIL1CCDM-MLB-CLSHG4488403 Cloudy (40%-90%)"/>
    <n v="1"/>
    <s v="20221119T222617"/>
    <n v="2022"/>
    <n v="11"/>
    <n v="19"/>
    <s v="22"/>
    <s v="26"/>
    <s v="17"/>
    <x v="2"/>
    <s v="2A_MSIL1C_S2_CD_CLS_AC_20230627T222622_TRUE_60HTE_020CC"/>
    <s v="S2A_MSIL1C_HG_20221119T222617_60HTE_44.4CC"/>
  </r>
  <r>
    <x v="0"/>
    <x v="1"/>
    <s v="-36.83, 174.91 | Zoom: 13"/>
    <b v="1"/>
    <s v="New Zealand"/>
    <x v="2"/>
    <s v="HG"/>
    <d v="2022-11-19T00:00:00"/>
    <s v="60HUE"/>
    <s v="22:26:13 UTC"/>
    <n v="20.6"/>
    <s v="2500X1254px"/>
    <s v="PNG"/>
    <s v="16m"/>
    <x v="1"/>
    <n v="32.5"/>
    <n v="40"/>
    <x v="1"/>
    <s v="44884S2A_MSIL1CCDM-MLB-CLSHG4488403 Cloudy (40%-90%)"/>
    <n v="0"/>
    <s v="20221119T222613"/>
    <n v="2022"/>
    <n v="11"/>
    <n v="19"/>
    <s v="22"/>
    <s v="26"/>
    <s v="13"/>
    <x v="2"/>
    <s v="2A_MSIL1C_S2_CD_CLS_AC_20230627T222622_TRUE_60HTE_020CC"/>
    <s v="S2A_MSIL1C_HG_20221119T222613_60HUE_20.6CC"/>
  </r>
  <r>
    <x v="0"/>
    <x v="1"/>
    <s v="-36.83, 174.91 | Zoom: 13"/>
    <b v="1"/>
    <s v="New Zealand"/>
    <x v="2"/>
    <s v="HG"/>
    <d v="2022-11-14T00:00:00"/>
    <s v="60HTE"/>
    <s v="22:26:20 UTC"/>
    <n v="38.6"/>
    <s v="2500X1254px"/>
    <s v="PNG"/>
    <s v="16m"/>
    <x v="1"/>
    <n v="66.45"/>
    <n v="70"/>
    <x v="1"/>
    <s v="44879S2A_MSIL1CCDM-MLB-CLSHG4487903 Cloudy (40%-90%)"/>
    <n v="1"/>
    <s v="20221114T222620"/>
    <n v="2022"/>
    <n v="11"/>
    <n v="14"/>
    <s v="22"/>
    <s v="26"/>
    <s v="20"/>
    <x v="2"/>
    <s v="2A_MSIL1C_S2_CD_CLS_AC_20230627T222622_TRUE_60HTE_020CC"/>
    <s v="S2A_MSIL1C_HG_20221114T222620_60HTE_38.6CC"/>
  </r>
  <r>
    <x v="0"/>
    <x v="1"/>
    <s v="-36.83, 174.91 | Zoom: 13"/>
    <b v="1"/>
    <s v="New Zealand"/>
    <x v="2"/>
    <s v="HG"/>
    <d v="2022-11-14T00:00:00"/>
    <s v="60HUE"/>
    <s v="22:26:16 UTC"/>
    <n v="94.3"/>
    <s v="2500X1254px"/>
    <s v="PNG"/>
    <s v="16m"/>
    <x v="1"/>
    <n v="66.45"/>
    <n v="70"/>
    <x v="1"/>
    <s v="44879S2A_MSIL1CCDM-MLB-CLSHG4487903 Cloudy (40%-90%)"/>
    <n v="0"/>
    <s v="20221114T222616"/>
    <n v="2022"/>
    <n v="11"/>
    <n v="14"/>
    <s v="22"/>
    <s v="26"/>
    <s v="16"/>
    <x v="2"/>
    <s v="2A_MSIL1C_S2_CD_CLS_AC_20230627T222622_TRUE_60HTE_020CC"/>
    <s v="S2A_MSIL1C_HG_20221114T222616_60HUE_94.3CC"/>
  </r>
  <r>
    <x v="0"/>
    <x v="1"/>
    <s v="-36.83, 174.91 | Zoom: 13"/>
    <b v="1"/>
    <s v="New Zealand"/>
    <x v="2"/>
    <s v="HG"/>
    <d v="2022-11-09T00:00:00"/>
    <s v="60HTE"/>
    <s v="22:26:16 UTC"/>
    <n v="65.2"/>
    <s v="2500X1254px"/>
    <s v="PNG"/>
    <s v="16m"/>
    <x v="1"/>
    <n v="78.800000000000011"/>
    <n v="80"/>
    <x v="1"/>
    <s v="44874S2A_MSIL1CCDM-MLB-CLSHG4487403 Cloudy (40%-90%)"/>
    <n v="1"/>
    <s v="20221109T222616"/>
    <n v="2022"/>
    <n v="11"/>
    <s v="09"/>
    <s v="22"/>
    <s v="26"/>
    <s v="16"/>
    <x v="2"/>
    <s v="2A_MSIL1C_S2_CD_CLS_AC_20230627T222622_TRUE_60HTE_020CC"/>
    <s v="S2A_MSIL1C_HG_20221109T222616_60HTE_65.2CC"/>
  </r>
  <r>
    <x v="0"/>
    <x v="1"/>
    <s v="-36.83, 174.91 | Zoom: 13"/>
    <b v="1"/>
    <s v="New Zealand"/>
    <x v="2"/>
    <s v="HG"/>
    <d v="2022-11-09T00:00:00"/>
    <s v="60HUE"/>
    <s v="22:26:13 UTC"/>
    <n v="92.4"/>
    <s v="2500X1254px"/>
    <s v="PNG"/>
    <s v="16m"/>
    <x v="1"/>
    <n v="78.800000000000011"/>
    <n v="80"/>
    <x v="1"/>
    <s v="44874S2A_MSIL1CCDM-MLB-CLSHG4487403 Cloudy (40%-90%)"/>
    <n v="0"/>
    <s v="20221109T222613"/>
    <n v="2022"/>
    <n v="11"/>
    <s v="09"/>
    <s v="22"/>
    <s v="26"/>
    <s v="13"/>
    <x v="2"/>
    <s v="2A_MSIL1C_S2_CD_CLS_AC_20230627T222622_TRUE_60HTE_020CC"/>
    <s v="S2A_MSIL1C_HG_20221109T222613_60HUE_92.4CC"/>
  </r>
  <r>
    <x v="0"/>
    <x v="1"/>
    <s v="-36.83, 174.91 | Zoom: 13"/>
    <b v="1"/>
    <s v="New Zealand"/>
    <x v="2"/>
    <s v="HG"/>
    <d v="2022-11-04T00:00:00"/>
    <s v="60HTE"/>
    <s v="22:26:21 UTC"/>
    <n v="11.4"/>
    <s v="2500X1254px"/>
    <s v="PNG"/>
    <s v="16m"/>
    <x v="1"/>
    <n v="12.2"/>
    <n v="20"/>
    <x v="0"/>
    <s v="44869S2A_MSIL1CCDM-MLB-CLSHG4486902 Sunny (10%-30%)"/>
    <n v="1"/>
    <s v="20221104T222621"/>
    <n v="2022"/>
    <n v="11"/>
    <s v="04"/>
    <s v="22"/>
    <s v="26"/>
    <s v="21"/>
    <x v="2"/>
    <s v="2A_MSIL1C_S2_CD_CLS_AC_20230627T222622_TRUE_60HTE_020CC"/>
    <s v="S2A_MSIL1C_HG_20221104T222621_60HTE_11.4CC"/>
  </r>
  <r>
    <x v="0"/>
    <x v="1"/>
    <s v="-36.83, 174.91 | Zoom: 13"/>
    <b v="1"/>
    <s v="New Zealand"/>
    <x v="2"/>
    <s v="HG"/>
    <d v="2022-11-04T00:00:00"/>
    <s v="60HUE"/>
    <s v="22:26:18 UTC"/>
    <n v="13"/>
    <s v="2500X1254px"/>
    <s v="PNG"/>
    <s v="16m"/>
    <x v="1"/>
    <n v="12.2"/>
    <n v="20"/>
    <x v="0"/>
    <s v="44869S2A_MSIL1CCDM-MLB-CLSHG4486902 Sunny (10%-30%)"/>
    <n v="0"/>
    <s v="20221104T222618"/>
    <n v="2022"/>
    <n v="11"/>
    <s v="04"/>
    <s v="22"/>
    <s v="26"/>
    <s v="18"/>
    <x v="2"/>
    <s v="2A_MSIL1C_S2_CD_CLS_AC_20230627T222622_TRUE_60HTE_020CC"/>
    <s v="S2A_MSIL1C_HG_20221104T222618_60HUE_13CC"/>
  </r>
  <r>
    <x v="0"/>
    <x v="1"/>
    <s v="-36.83, 174.91 | Zoom: 13"/>
    <b v="1"/>
    <s v="New Zealand"/>
    <x v="2"/>
    <s v="HG"/>
    <d v="2022-10-30T00:00:00"/>
    <s v="60HTE"/>
    <s v="22:26:15 UTC"/>
    <n v="99.3"/>
    <s v="2500X1254px"/>
    <s v="PNG"/>
    <s v="16m"/>
    <x v="1"/>
    <n v="99.65"/>
    <n v="100"/>
    <x v="2"/>
    <s v="44864S2A_MSIL1CCDM-MLB-CLSHG4486404 Overcast (100%)"/>
    <n v="1"/>
    <s v="20221030T222615"/>
    <n v="2022"/>
    <n v="10"/>
    <n v="30"/>
    <s v="22"/>
    <s v="26"/>
    <s v="15"/>
    <x v="2"/>
    <s v="2A_MSIL1C_S2_CD_CLS_AC_20230627T222622_TRUE_60HTE_020CC"/>
    <s v="S2A_MSIL1C_HG_20221030T222615_60HTE_99.3CC"/>
  </r>
  <r>
    <x v="0"/>
    <x v="1"/>
    <s v="-36.83, 174.91 | Zoom: 13"/>
    <b v="1"/>
    <s v="New Zealand"/>
    <x v="2"/>
    <s v="HG"/>
    <d v="2022-10-30T00:00:00"/>
    <s v="60HUE"/>
    <s v="22:26:12 UTC"/>
    <n v="100"/>
    <s v="2500X1254px"/>
    <s v="PNG"/>
    <s v="16m"/>
    <x v="1"/>
    <n v="99.65"/>
    <n v="100"/>
    <x v="2"/>
    <s v="44864S2A_MSIL1CCDM-MLB-CLSHG4486404 Overcast (100%)"/>
    <n v="0"/>
    <s v="20221030T222612"/>
    <n v="2022"/>
    <n v="10"/>
    <n v="30"/>
    <s v="22"/>
    <s v="26"/>
    <s v="12"/>
    <x v="2"/>
    <s v="2A_MSIL1C_S2_CD_CLS_AC_20230627T222622_TRUE_60HTE_020CC"/>
    <s v="S2A_MSIL1C_HG_20221030T222612_60HUE_100CC"/>
  </r>
  <r>
    <x v="0"/>
    <x v="1"/>
    <s v="-36.83, 174.91 | Zoom: 13"/>
    <b v="1"/>
    <s v="New Zealand"/>
    <x v="2"/>
    <s v="HG"/>
    <d v="2022-10-25T00:00:00"/>
    <s v="60HTE"/>
    <s v="22:26:20 UTC"/>
    <n v="13.9"/>
    <s v="2500X1254px"/>
    <s v="PNG"/>
    <s v="16m"/>
    <x v="1"/>
    <n v="16.649999999999999"/>
    <n v="20"/>
    <x v="0"/>
    <s v="44859S2A_MSIL1CCDM-MLB-CLSHG4485902 Sunny (10%-30%)"/>
    <n v="1"/>
    <s v="20221025T222620"/>
    <n v="2022"/>
    <n v="10"/>
    <n v="25"/>
    <s v="22"/>
    <s v="26"/>
    <s v="20"/>
    <x v="2"/>
    <s v="2A_MSIL1C_S2_CD_CLS_AC_20230627T222622_TRUE_60HTE_020CC"/>
    <s v="S2A_MSIL1C_HG_20221025T222620_60HTE_13.9CC"/>
  </r>
  <r>
    <x v="0"/>
    <x v="1"/>
    <s v="-36.83, 174.91 | Zoom: 13"/>
    <b v="1"/>
    <s v="New Zealand"/>
    <x v="2"/>
    <s v="HG"/>
    <d v="2022-10-25T00:00:00"/>
    <s v="60HUE"/>
    <s v="22:26:17 UTC"/>
    <n v="19.399999999999999"/>
    <s v="2500X1254px"/>
    <s v="PNG"/>
    <s v="16m"/>
    <x v="1"/>
    <n v="16.649999999999999"/>
    <n v="20"/>
    <x v="0"/>
    <s v="44859S2A_MSIL1CCDM-MLB-CLSHG4485902 Sunny (10%-30%)"/>
    <n v="0"/>
    <s v="20221025T222617"/>
    <n v="2022"/>
    <n v="10"/>
    <n v="25"/>
    <s v="22"/>
    <s v="26"/>
    <s v="17"/>
    <x v="2"/>
    <s v="2A_MSIL1C_S2_CD_CLS_AC_20230627T222622_TRUE_60HTE_020CC"/>
    <s v="S2A_MSIL1C_HG_20221025T222617_60HUE_19.4CC"/>
  </r>
  <r>
    <x v="0"/>
    <x v="1"/>
    <s v="-36.83, 174.91 | Zoom: 13"/>
    <b v="1"/>
    <s v="New Zealand"/>
    <x v="2"/>
    <s v="HG"/>
    <d v="2022-10-20T00:00:00"/>
    <s v="60HTE"/>
    <s v="22:26:16 UTC"/>
    <n v="67.2"/>
    <s v="2500X1254px"/>
    <s v="PNG"/>
    <s v="16m"/>
    <x v="1"/>
    <n v="56.75"/>
    <n v="60"/>
    <x v="1"/>
    <s v="44854S2A_MSIL1CCDM-MLB-CLSHG4485403 Cloudy (40%-90%)"/>
    <n v="1"/>
    <s v="20221020T222616"/>
    <n v="2022"/>
    <n v="10"/>
    <n v="20"/>
    <s v="22"/>
    <s v="26"/>
    <s v="16"/>
    <x v="2"/>
    <s v="2A_MSIL1C_S2_CD_CLS_AC_20230627T222622_TRUE_60HTE_020CC"/>
    <s v="S2A_MSIL1C_HG_20221020T222616_60HTE_67.2CC"/>
  </r>
  <r>
    <x v="0"/>
    <x v="1"/>
    <s v="-36.83, 174.91 | Zoom: 13"/>
    <b v="1"/>
    <s v="New Zealand"/>
    <x v="2"/>
    <s v="HG"/>
    <d v="2022-10-20T00:00:00"/>
    <s v="60HUE"/>
    <s v="22:26:13 UTC"/>
    <n v="46.3"/>
    <s v="2500X1254px"/>
    <s v="PNG"/>
    <s v="16m"/>
    <x v="1"/>
    <n v="56.75"/>
    <n v="60"/>
    <x v="1"/>
    <s v="44854S2A_MSIL1CCDM-MLB-CLSHG4485403 Cloudy (40%-90%)"/>
    <n v="0"/>
    <s v="20221020T222613"/>
    <n v="2022"/>
    <n v="10"/>
    <n v="20"/>
    <s v="22"/>
    <s v="26"/>
    <s v="13"/>
    <x v="2"/>
    <s v="2A_MSIL1C_S2_CD_CLS_AC_20230627T222622_TRUE_60HTE_020CC"/>
    <s v="S2A_MSIL1C_HG_20221020T222613_60HUE_46.3CC"/>
  </r>
  <r>
    <x v="0"/>
    <x v="1"/>
    <s v="-36.83, 174.91 | Zoom: 13"/>
    <b v="1"/>
    <s v="New Zealand"/>
    <x v="2"/>
    <s v="HG"/>
    <d v="2022-10-15T00:00:00"/>
    <s v="60HTE"/>
    <s v="22:26:21 UTC"/>
    <n v="25.6"/>
    <s v="2500X1254px"/>
    <s v="PNG"/>
    <s v="16m"/>
    <x v="1"/>
    <n v="18.5"/>
    <n v="20"/>
    <x v="0"/>
    <s v="44849S2A_MSIL1CCDM-MLB-CLSHG4484902 Sunny (10%-30%)"/>
    <n v="1"/>
    <s v="20221015T222621"/>
    <n v="2022"/>
    <n v="10"/>
    <n v="15"/>
    <s v="22"/>
    <s v="26"/>
    <s v="21"/>
    <x v="2"/>
    <s v="2A_MSIL1C_S2_CD_CLS_AC_20230627T222622_TRUE_60HTE_020CC"/>
    <s v="S2A_MSIL1C_HG_20221015T222621_60HTE_25.6CC"/>
  </r>
  <r>
    <x v="0"/>
    <x v="1"/>
    <s v="-36.83, 174.91 | Zoom: 13"/>
    <b v="1"/>
    <s v="New Zealand"/>
    <x v="2"/>
    <s v="HG"/>
    <d v="2022-10-15T00:00:00"/>
    <s v="60HUE"/>
    <s v="22:26:17 UTC"/>
    <n v="11.4"/>
    <s v="2500X1254px"/>
    <s v="PNG"/>
    <s v="16m"/>
    <x v="1"/>
    <n v="18.5"/>
    <n v="20"/>
    <x v="0"/>
    <s v="44849S2A_MSIL1CCDM-MLB-CLSHG4484902 Sunny (10%-30%)"/>
    <n v="0"/>
    <s v="20221015T222617"/>
    <n v="2022"/>
    <n v="10"/>
    <n v="15"/>
    <s v="22"/>
    <s v="26"/>
    <s v="17"/>
    <x v="2"/>
    <s v="2A_MSIL1C_S2_CD_CLS_AC_20230627T222622_TRUE_60HTE_020CC"/>
    <s v="S2A_MSIL1C_HG_20221015T222617_60HUE_11.4CC"/>
  </r>
  <r>
    <x v="0"/>
    <x v="1"/>
    <s v="-36.83, 174.91 | Zoom: 13"/>
    <b v="1"/>
    <s v="New Zealand"/>
    <x v="2"/>
    <s v="HG"/>
    <d v="2022-10-10T00:00:00"/>
    <s v="60HTE"/>
    <s v="22:26:15 UTC"/>
    <n v="11.7"/>
    <s v="2500X1254px"/>
    <s v="PNG"/>
    <s v="16m"/>
    <x v="1"/>
    <n v="10.95"/>
    <n v="20"/>
    <x v="0"/>
    <s v="44844S2A_MSIL1CCDM-MLB-CLSHG4484402 Sunny (10%-30%)"/>
    <n v="1"/>
    <s v="20221010T222615"/>
    <n v="2022"/>
    <n v="10"/>
    <n v="10"/>
    <s v="22"/>
    <s v="26"/>
    <s v="15"/>
    <x v="2"/>
    <s v="2A_MSIL1C_S2_CD_CLS_AC_20230627T222622_TRUE_60HTE_020CC"/>
    <s v="S2A_MSIL1C_HG_20221010T222615_60HTE_11.7CC"/>
  </r>
  <r>
    <x v="0"/>
    <x v="1"/>
    <s v="-36.83, 174.91 | Zoom: 13"/>
    <b v="1"/>
    <s v="New Zealand"/>
    <x v="2"/>
    <s v="HG"/>
    <d v="2022-10-10T00:00:00"/>
    <s v="60HUE"/>
    <s v="22:26:12 UTC"/>
    <n v="10.199999999999999"/>
    <s v="2500X1254px"/>
    <s v="PNG"/>
    <s v="16m"/>
    <x v="1"/>
    <n v="10.95"/>
    <n v="20"/>
    <x v="0"/>
    <s v="44844S2A_MSIL1CCDM-MLB-CLSHG4484402 Sunny (10%-30%)"/>
    <n v="0"/>
    <s v="20221010T222612"/>
    <n v="2022"/>
    <n v="10"/>
    <n v="10"/>
    <s v="22"/>
    <s v="26"/>
    <s v="12"/>
    <x v="2"/>
    <s v="2A_MSIL1C_S2_CD_CLS_AC_20230627T222622_TRUE_60HTE_020CC"/>
    <s v="S2A_MSIL1C_HG_20221010T222612_60HUE_10.2CC"/>
  </r>
  <r>
    <x v="0"/>
    <x v="1"/>
    <s v="-36.83, 174.91 | Zoom: 13"/>
    <b v="1"/>
    <s v="New Zealand"/>
    <x v="2"/>
    <s v="HG"/>
    <d v="2022-10-05T00:00:00"/>
    <s v="60HTE"/>
    <s v="22:26:24 UTC"/>
    <n v="85.1"/>
    <s v="2500X1254px"/>
    <s v="PNG"/>
    <s v="16m"/>
    <x v="1"/>
    <n v="70.199999999999989"/>
    <n v="80"/>
    <x v="1"/>
    <s v="44839S2A_MSIL1CCDM-MLB-CLSHG4483903 Cloudy (40%-90%)"/>
    <n v="1"/>
    <s v="20221005T222624"/>
    <n v="2022"/>
    <n v="10"/>
    <s v="05"/>
    <s v="22"/>
    <s v="26"/>
    <s v="24"/>
    <x v="2"/>
    <s v="2A_MSIL1C_S2_CD_CLS_AC_20230627T222622_TRUE_60HTE_020CC"/>
    <s v="S2A_MSIL1C_HG_20221005T222624_60HTE_85.1CC"/>
  </r>
  <r>
    <x v="0"/>
    <x v="1"/>
    <s v="-36.83, 174.91 | Zoom: 13"/>
    <b v="1"/>
    <s v="New Zealand"/>
    <x v="2"/>
    <s v="HG"/>
    <d v="2022-10-05T00:00:00"/>
    <s v="60HUE"/>
    <s v="22:26:20 UTC"/>
    <n v="55.3"/>
    <s v="2500X1254px"/>
    <s v="PNG"/>
    <s v="16m"/>
    <x v="1"/>
    <n v="70.199999999999989"/>
    <n v="80"/>
    <x v="1"/>
    <s v="44839S2A_MSIL1CCDM-MLB-CLSHG4483903 Cloudy (40%-90%)"/>
    <n v="0"/>
    <s v="20221005T222620"/>
    <n v="2022"/>
    <n v="10"/>
    <s v="05"/>
    <s v="22"/>
    <s v="26"/>
    <s v="20"/>
    <x v="2"/>
    <s v="2A_MSIL1C_S2_CD_CLS_AC_20230627T222622_TRUE_60HTE_020CC"/>
    <s v="S2A_MSIL1C_HG_20221005T222620_60HUE_55.3CC"/>
  </r>
  <r>
    <x v="0"/>
    <x v="1"/>
    <s v="-36.83, 174.91 | Zoom: 13"/>
    <b v="1"/>
    <s v="New Zealand"/>
    <x v="2"/>
    <s v="HG"/>
    <d v="2022-09-30T00:00:00"/>
    <s v="60HTE"/>
    <s v="22:26:16 UTC"/>
    <n v="100"/>
    <s v="2500X1254px"/>
    <s v="PNG"/>
    <s v="16m"/>
    <x v="1"/>
    <n v="100"/>
    <n v="100"/>
    <x v="2"/>
    <s v="44834S2A_MSIL1CCDM-MLB-CLSHG4483404 Overcast (100%)"/>
    <n v="1"/>
    <s v="20220930T222616"/>
    <n v="2022"/>
    <s v="09"/>
    <n v="30"/>
    <s v="22"/>
    <s v="26"/>
    <s v="16"/>
    <x v="2"/>
    <s v="2A_MSIL1C_S2_CD_CLS_AC_20230627T222622_TRUE_60HTE_020CC"/>
    <s v="S2A_MSIL1C_HG_20220930T222616_60HTE_100CC"/>
  </r>
  <r>
    <x v="0"/>
    <x v="1"/>
    <s v="-36.83, 174.91 | Zoom: 13"/>
    <b v="1"/>
    <s v="New Zealand"/>
    <x v="2"/>
    <s v="HG"/>
    <d v="2022-09-30T00:00:00"/>
    <s v="60HUE"/>
    <s v="22:26:13 UTC"/>
    <n v="100"/>
    <s v="2500X1254px"/>
    <s v="PNG"/>
    <s v="16m"/>
    <x v="1"/>
    <n v="100"/>
    <n v="100"/>
    <x v="2"/>
    <s v="44834S2A_MSIL1CCDM-MLB-CLSHG4483404 Overcast (100%)"/>
    <n v="0"/>
    <s v="20220930T222613"/>
    <n v="2022"/>
    <s v="09"/>
    <n v="30"/>
    <s v="22"/>
    <s v="26"/>
    <s v="13"/>
    <x v="2"/>
    <s v="2A_MSIL1C_S2_CD_CLS_AC_20230627T222622_TRUE_60HTE_020CC"/>
    <s v="S2A_MSIL1C_HG_20220930T222613_60HUE_100CC"/>
  </r>
  <r>
    <x v="0"/>
    <x v="1"/>
    <s v="-36.83, 174.91 | Zoom: 13"/>
    <b v="1"/>
    <s v="New Zealand"/>
    <x v="2"/>
    <s v="HG"/>
    <d v="2022-09-25T00:00:00"/>
    <s v="60HTE"/>
    <s v="22:26:24 UTC"/>
    <n v="85"/>
    <s v="2500X1254px"/>
    <s v="PNG"/>
    <s v="16m"/>
    <x v="1"/>
    <n v="85.1"/>
    <n v="90"/>
    <x v="1"/>
    <s v="44829S2A_MSIL1CCDM-MLB-CLSHG4482903 Cloudy (40%-90%)"/>
    <n v="1"/>
    <s v="20220925T222624"/>
    <n v="2022"/>
    <s v="09"/>
    <n v="25"/>
    <s v="22"/>
    <s v="26"/>
    <s v="24"/>
    <x v="2"/>
    <s v="2A_MSIL1C_S2_CD_CLS_AC_20230627T222622_TRUE_60HTE_020CC"/>
    <s v="S2A_MSIL1C_HG_20220925T222624_60HTE_85CC"/>
  </r>
  <r>
    <x v="0"/>
    <x v="1"/>
    <s v="-36.83, 174.91 | Zoom: 13"/>
    <b v="1"/>
    <s v="New Zealand"/>
    <x v="2"/>
    <s v="HG"/>
    <d v="2022-09-25T00:00:00"/>
    <s v="60HUE"/>
    <s v="22:26:25 UTC"/>
    <n v="85.2"/>
    <s v="2500X1254px"/>
    <s v="PNG"/>
    <s v="16m"/>
    <x v="1"/>
    <n v="85.1"/>
    <n v="90"/>
    <x v="1"/>
    <s v="44829S2A_MSIL1CCDM-MLB-CLSHG4482903 Cloudy (40%-90%)"/>
    <n v="0"/>
    <s v="20220925T222625"/>
    <n v="2022"/>
    <s v="09"/>
    <n v="25"/>
    <s v="22"/>
    <s v="26"/>
    <s v="25"/>
    <x v="2"/>
    <s v="2A_MSIL1C_S2_CD_CLS_AC_20230627T222622_TRUE_60HTE_020CC"/>
    <s v="S2A_MSIL1C_HG_20220925T222625_60HUE_85.2CC"/>
  </r>
  <r>
    <x v="0"/>
    <x v="1"/>
    <s v="-36.83, 174.91 | Zoom: 13"/>
    <b v="1"/>
    <s v="New Zealand"/>
    <x v="2"/>
    <s v="HG"/>
    <d v="2022-09-20T00:00:00"/>
    <s v="60HTE"/>
    <s v="22:26:18 UTC"/>
    <n v="34.4"/>
    <s v="2500X1254px"/>
    <s v="PNG"/>
    <s v="16m"/>
    <x v="1"/>
    <n v="34.15"/>
    <n v="40"/>
    <x v="1"/>
    <s v="44824S2A_MSIL1CCDM-MLB-CLSHG4482403 Cloudy (40%-90%)"/>
    <n v="1"/>
    <s v="20220920T222618"/>
    <n v="2022"/>
    <s v="09"/>
    <n v="20"/>
    <s v="22"/>
    <s v="26"/>
    <s v="18"/>
    <x v="2"/>
    <s v="2A_MSIL1C_S2_CD_CLS_AC_20230627T222622_TRUE_60HTE_020CC"/>
    <s v="S2A_MSIL1C_HG_20220920T222618_60HTE_34.4CC"/>
  </r>
  <r>
    <x v="0"/>
    <x v="1"/>
    <s v="-36.83, 174.91 | Zoom: 13"/>
    <b v="1"/>
    <s v="New Zealand"/>
    <x v="2"/>
    <s v="HG"/>
    <d v="2022-09-20T00:00:00"/>
    <s v="60HUE"/>
    <s v="22:26:20 UTC"/>
    <n v="33.9"/>
    <s v="2500X1254px"/>
    <s v="PNG"/>
    <s v="16m"/>
    <x v="1"/>
    <n v="34.15"/>
    <n v="40"/>
    <x v="1"/>
    <s v="44824S2A_MSIL1CCDM-MLB-CLSHG4482403 Cloudy (40%-90%)"/>
    <n v="0"/>
    <s v="20220920T222620"/>
    <n v="2022"/>
    <s v="09"/>
    <n v="20"/>
    <s v="22"/>
    <s v="26"/>
    <s v="20"/>
    <x v="2"/>
    <s v="2A_MSIL1C_S2_CD_CLS_AC_20230627T222622_TRUE_60HTE_020CC"/>
    <s v="S2A_MSIL1C_HG_20220920T222620_60HUE_33.9CC"/>
  </r>
  <r>
    <x v="0"/>
    <x v="1"/>
    <s v="-36.83, 174.91 | Zoom: 13"/>
    <b v="1"/>
    <s v="New Zealand"/>
    <x v="2"/>
    <s v="HG"/>
    <d v="2022-09-15T00:00:00"/>
    <s v="60HTE"/>
    <s v="22:26:26 UTC"/>
    <n v="73.400000000000006"/>
    <s v="2500X1254px"/>
    <s v="PNG"/>
    <s v="16m"/>
    <x v="1"/>
    <n v="67.599999999999994"/>
    <n v="70"/>
    <x v="1"/>
    <s v="44819S2A_MSIL1CCDM-MLB-CLSHG4481903 Cloudy (40%-90%)"/>
    <n v="1"/>
    <s v="20220915T222626"/>
    <n v="2022"/>
    <s v="09"/>
    <n v="15"/>
    <s v="22"/>
    <s v="26"/>
    <s v="26"/>
    <x v="2"/>
    <s v="2A_MSIL1C_S2_CD_CLS_AC_20230627T222622_TRUE_60HTE_020CC"/>
    <s v="S2A_MSIL1C_HG_20220915T222626_60HTE_73.4CC"/>
  </r>
  <r>
    <x v="0"/>
    <x v="1"/>
    <s v="-36.83, 174.91 | Zoom: 13"/>
    <b v="1"/>
    <s v="New Zealand"/>
    <x v="2"/>
    <s v="HG"/>
    <d v="2022-09-15T00:00:00"/>
    <s v="60HUE"/>
    <s v="22:26:23 UTC"/>
    <n v="61.8"/>
    <s v="2500X1254px"/>
    <s v="PNG"/>
    <s v="16m"/>
    <x v="1"/>
    <n v="67.599999999999994"/>
    <n v="70"/>
    <x v="1"/>
    <s v="44819S2A_MSIL1CCDM-MLB-CLSHG4481903 Cloudy (40%-90%)"/>
    <n v="0"/>
    <s v="20220915T222623"/>
    <n v="2022"/>
    <s v="09"/>
    <n v="15"/>
    <s v="22"/>
    <s v="26"/>
    <s v="23"/>
    <x v="2"/>
    <s v="2A_MSIL1C_S2_CD_CLS_AC_20230627T222622_TRUE_60HTE_020CC"/>
    <s v="S2A_MSIL1C_HG_20220915T222623_60HUE_61.8CC"/>
  </r>
  <r>
    <x v="0"/>
    <x v="1"/>
    <s v="-36.83, 174.91 | Zoom: 13"/>
    <b v="1"/>
    <s v="New Zealand"/>
    <x v="2"/>
    <s v="HG"/>
    <d v="2022-09-10T00:00:00"/>
    <s v="60HTE"/>
    <s v="22:26:19 UTC"/>
    <n v="43.8"/>
    <s v="2500X1254px"/>
    <s v="PNG"/>
    <s v="16m"/>
    <x v="1"/>
    <n v="54.6"/>
    <n v="60"/>
    <x v="1"/>
    <s v="44814S2A_MSIL1CCDM-MLB-CLSHG4481403 Cloudy (40%-90%)"/>
    <n v="1"/>
    <s v="20220910T222619"/>
    <n v="2022"/>
    <s v="09"/>
    <n v="10"/>
    <s v="22"/>
    <s v="26"/>
    <s v="19"/>
    <x v="2"/>
    <s v="2A_MSIL1C_S2_CD_CLS_AC_20230627T222622_TRUE_60HTE_020CC"/>
    <s v="S2A_MSIL1C_HG_20220910T222619_60HTE_43.8CC"/>
  </r>
  <r>
    <x v="0"/>
    <x v="1"/>
    <s v="-36.83, 174.91 | Zoom: 13"/>
    <b v="1"/>
    <s v="New Zealand"/>
    <x v="2"/>
    <s v="HG"/>
    <d v="2022-09-10T00:00:00"/>
    <s v="60HUE"/>
    <s v="22:26:16 UTC"/>
    <n v="65.400000000000006"/>
    <s v="2500X1254px"/>
    <s v="PNG"/>
    <s v="16m"/>
    <x v="1"/>
    <n v="54.6"/>
    <n v="60"/>
    <x v="1"/>
    <s v="44814S2A_MSIL1CCDM-MLB-CLSHG4481403 Cloudy (40%-90%)"/>
    <n v="0"/>
    <s v="20220910T222616"/>
    <n v="2022"/>
    <s v="09"/>
    <n v="10"/>
    <s v="22"/>
    <s v="26"/>
    <s v="16"/>
    <x v="2"/>
    <s v="2A_MSIL1C_S2_CD_CLS_AC_20230627T222622_TRUE_60HTE_020CC"/>
    <s v="S2A_MSIL1C_HG_20220910T222616_60HUE_65.4CC"/>
  </r>
  <r>
    <x v="0"/>
    <x v="1"/>
    <s v="-36.83, 174.91 | Zoom: 13"/>
    <b v="1"/>
    <s v="New Zealand"/>
    <x v="2"/>
    <s v="HG"/>
    <d v="2022-09-05T00:00:00"/>
    <s v="60HTE"/>
    <s v="22:26:29 UTC"/>
    <n v="0.2"/>
    <s v="2500X1254px"/>
    <s v="PNG"/>
    <s v="16m"/>
    <x v="1"/>
    <n v="1.05"/>
    <n v="10"/>
    <x v="0"/>
    <s v="44809S2A_MSIL1CCDM-MLB-CLSHG4480902 Sunny (10%-30%)"/>
    <n v="1"/>
    <s v="20220905T222629"/>
    <n v="2022"/>
    <s v="09"/>
    <s v="05"/>
    <s v="22"/>
    <s v="26"/>
    <s v="29"/>
    <x v="2"/>
    <s v="2A_MSIL1C_S2_CD_CLS_AC_20230627T222622_TRUE_60HTE_020CC"/>
    <s v="S2A_MSIL1C_HG_20220905T222629_60HTE_0.2CC"/>
  </r>
  <r>
    <x v="0"/>
    <x v="1"/>
    <s v="-36.83, 174.91 | Zoom: 13"/>
    <b v="1"/>
    <s v="New Zealand"/>
    <x v="2"/>
    <s v="HG"/>
    <d v="2022-09-05T00:00:00"/>
    <s v="60HUE"/>
    <s v="22:26:25 UTC"/>
    <n v="1.9"/>
    <s v="2500X1254px"/>
    <s v="PNG"/>
    <s v="16m"/>
    <x v="1"/>
    <n v="1.05"/>
    <n v="10"/>
    <x v="0"/>
    <s v="44809S2A_MSIL1CCDM-MLB-CLSHG4480902 Sunny (10%-30%)"/>
    <n v="0"/>
    <s v="20220905T222625"/>
    <n v="2022"/>
    <s v="09"/>
    <s v="05"/>
    <s v="22"/>
    <s v="26"/>
    <s v="25"/>
    <x v="2"/>
    <s v="2A_MSIL1C_S2_CD_CLS_AC_20230627T222622_TRUE_60HTE_020CC"/>
    <s v="S2A_MSIL1C_HG_20220905T222625_60HUE_1.9CC"/>
  </r>
  <r>
    <x v="0"/>
    <x v="1"/>
    <s v="-36.83, 174.91 | Zoom: 13"/>
    <b v="1"/>
    <s v="New Zealand"/>
    <x v="2"/>
    <s v="HG"/>
    <d v="2022-08-31T00:00:00"/>
    <s v="60HTE"/>
    <s v="22:26:18 UTC"/>
    <n v="44.6"/>
    <s v="2500X1254px"/>
    <s v="PNG"/>
    <s v="16m"/>
    <x v="1"/>
    <n v="40.200000000000003"/>
    <n v="50"/>
    <x v="1"/>
    <s v="44804S2A_MSIL1CCDM-MLB-CLSHG4480403 Cloudy (40%-90%)"/>
    <n v="1"/>
    <s v="20220831T222618"/>
    <n v="2022"/>
    <s v="08"/>
    <n v="31"/>
    <s v="22"/>
    <s v="26"/>
    <s v="18"/>
    <x v="2"/>
    <s v="2A_MSIL1C_S2_CD_CLS_AC_20230627T222622_TRUE_60HTE_020CC"/>
    <s v="S2A_MSIL1C_HG_20220831T222618_60HTE_44.6CC"/>
  </r>
  <r>
    <x v="0"/>
    <x v="1"/>
    <s v="-36.83, 174.91 | Zoom: 13"/>
    <b v="1"/>
    <s v="New Zealand"/>
    <x v="2"/>
    <s v="HG"/>
    <d v="2022-08-31T00:00:00"/>
    <s v="60HUE"/>
    <s v="22:26:15 UTC"/>
    <n v="35.799999999999997"/>
    <s v="2500X1254px"/>
    <s v="PNG"/>
    <s v="16m"/>
    <x v="1"/>
    <n v="40.200000000000003"/>
    <n v="50"/>
    <x v="1"/>
    <s v="44804S2A_MSIL1CCDM-MLB-CLSHG4480403 Cloudy (40%-90%)"/>
    <n v="0"/>
    <s v="20220831T222615"/>
    <n v="2022"/>
    <s v="08"/>
    <n v="31"/>
    <s v="22"/>
    <s v="26"/>
    <s v="15"/>
    <x v="2"/>
    <s v="2A_MSIL1C_S2_CD_CLS_AC_20230627T222622_TRUE_60HTE_020CC"/>
    <s v="S2A_MSIL1C_HG_20220831T222615_60HUE_35.8CC"/>
  </r>
  <r>
    <x v="0"/>
    <x v="1"/>
    <s v="-36.83, 174.91 | Zoom: 13"/>
    <b v="1"/>
    <s v="New Zealand"/>
    <x v="2"/>
    <s v="HG"/>
    <d v="2022-08-26T00:00:00"/>
    <s v="60HTE"/>
    <s v="22:26:29 UTC"/>
    <n v="17.399999999999999"/>
    <s v="2500X1254px"/>
    <s v="PNG"/>
    <s v="16m"/>
    <x v="1"/>
    <n v="19.600000000000001"/>
    <n v="20"/>
    <x v="0"/>
    <s v="44799S2A_MSIL1CCDM-MLB-CLSHG4479902 Sunny (10%-30%)"/>
    <n v="1"/>
    <s v="20220826T222629"/>
    <n v="2022"/>
    <s v="08"/>
    <n v="26"/>
    <s v="22"/>
    <s v="26"/>
    <s v="29"/>
    <x v="2"/>
    <s v="2A_MSIL1C_S2_CD_CLS_AC_20230627T222622_TRUE_60HTE_020CC"/>
    <s v="S2A_MSIL1C_HG_20220826T222629_60HTE_17.4CC"/>
  </r>
  <r>
    <x v="0"/>
    <x v="1"/>
    <s v="-36.83, 174.91 | Zoom: 13"/>
    <b v="1"/>
    <s v="New Zealand"/>
    <x v="2"/>
    <s v="HG"/>
    <d v="2022-08-26T00:00:00"/>
    <s v="60HUE"/>
    <s v="22:26:26 UTC"/>
    <n v="21.8"/>
    <s v="2500X1254px"/>
    <s v="PNG"/>
    <s v="16m"/>
    <x v="1"/>
    <n v="19.600000000000001"/>
    <n v="20"/>
    <x v="0"/>
    <s v="44799S2A_MSIL1CCDM-MLB-CLSHG4479902 Sunny (10%-30%)"/>
    <n v="0"/>
    <s v="20220826T222626"/>
    <n v="2022"/>
    <s v="08"/>
    <n v="26"/>
    <s v="22"/>
    <s v="26"/>
    <s v="26"/>
    <x v="2"/>
    <s v="2A_MSIL1C_S2_CD_CLS_AC_20230627T222622_TRUE_60HTE_020CC"/>
    <s v="S2A_MSIL1C_HG_20220826T222626_60HUE_21.8CC"/>
  </r>
  <r>
    <x v="0"/>
    <x v="1"/>
    <s v="-36.83, 174.91 | Zoom: 13"/>
    <b v="1"/>
    <s v="New Zealand"/>
    <x v="2"/>
    <s v="HG"/>
    <d v="2022-08-21T00:00:00"/>
    <s v="60HTE"/>
    <s v="22:26:18 UTC"/>
    <n v="53.3"/>
    <s v="2500X1254px"/>
    <s v="PNG"/>
    <s v="16m"/>
    <x v="1"/>
    <n v="50.75"/>
    <n v="60"/>
    <x v="1"/>
    <s v="44794S2A_MSIL1CCDM-MLB-CLSHG4479403 Cloudy (40%-90%)"/>
    <n v="1"/>
    <s v="20220821T222618"/>
    <n v="2022"/>
    <s v="08"/>
    <n v="21"/>
    <s v="22"/>
    <s v="26"/>
    <s v="18"/>
    <x v="2"/>
    <s v="2A_MSIL1C_S2_CD_CLS_AC_20230627T222622_TRUE_60HTE_020CC"/>
    <s v="S2A_MSIL1C_HG_20220821T222618_60HTE_53.3CC"/>
  </r>
  <r>
    <x v="0"/>
    <x v="1"/>
    <s v="-36.83, 174.91 | Zoom: 13"/>
    <b v="1"/>
    <s v="New Zealand"/>
    <x v="2"/>
    <s v="HG"/>
    <d v="2022-08-21T00:00:00"/>
    <s v="60HUE"/>
    <s v="22:26:15 UTC"/>
    <n v="48.2"/>
    <s v="2500X1254px"/>
    <s v="PNG"/>
    <s v="16m"/>
    <x v="1"/>
    <n v="50.75"/>
    <n v="60"/>
    <x v="1"/>
    <s v="44794S2A_MSIL1CCDM-MLB-CLSHG4479403 Cloudy (40%-90%)"/>
    <n v="0"/>
    <s v="20220821T222615"/>
    <n v="2022"/>
    <s v="08"/>
    <n v="21"/>
    <s v="22"/>
    <s v="26"/>
    <s v="15"/>
    <x v="2"/>
    <s v="2A_MSIL1C_S2_CD_CLS_AC_20230627T222622_TRUE_60HTE_020CC"/>
    <s v="S2A_MSIL1C_HG_20220821T222615_60HUE_48.2CC"/>
  </r>
  <r>
    <x v="0"/>
    <x v="1"/>
    <s v="-36.83, 174.91 | Zoom: 13"/>
    <b v="1"/>
    <s v="New Zealand"/>
    <x v="2"/>
    <s v="HG"/>
    <d v="2022-08-16T00:00:00"/>
    <s v="60HTE"/>
    <s v="22:26:29 UTC"/>
    <n v="100"/>
    <s v="2500X1254px"/>
    <s v="PNG"/>
    <s v="16m"/>
    <x v="1"/>
    <n v="100"/>
    <n v="100"/>
    <x v="2"/>
    <s v="44789S2A_MSIL1CCDM-MLB-CLSHG4478904 Overcast (100%)"/>
    <n v="1"/>
    <s v="20220816T222629"/>
    <n v="2022"/>
    <s v="08"/>
    <n v="16"/>
    <s v="22"/>
    <s v="26"/>
    <s v="29"/>
    <x v="2"/>
    <s v="2A_MSIL1C_S2_CD_CLS_AC_20230627T222622_TRUE_60HTE_020CC"/>
    <s v="S2A_MSIL1C_HG_20220816T222629_60HTE_100CC"/>
  </r>
  <r>
    <x v="0"/>
    <x v="1"/>
    <s v="-36.83, 174.91 | Zoom: 13"/>
    <b v="1"/>
    <s v="New Zealand"/>
    <x v="2"/>
    <s v="HG"/>
    <d v="2022-08-16T00:00:00"/>
    <s v="60HUE"/>
    <s v="22:26:26 UTC"/>
    <n v="100"/>
    <s v="2500X1254px"/>
    <s v="PNG"/>
    <s v="16m"/>
    <x v="1"/>
    <n v="100"/>
    <n v="100"/>
    <x v="2"/>
    <s v="44789S2A_MSIL1CCDM-MLB-CLSHG4478904 Overcast (100%)"/>
    <n v="0"/>
    <s v="20220816T222626"/>
    <n v="2022"/>
    <s v="08"/>
    <n v="16"/>
    <s v="22"/>
    <s v="26"/>
    <s v="26"/>
    <x v="2"/>
    <s v="2A_MSIL1C_S2_CD_CLS_AC_20230627T222622_TRUE_60HTE_020CC"/>
    <s v="S2A_MSIL1C_HG_20220816T222626_60HUE_100CC"/>
  </r>
  <r>
    <x v="0"/>
    <x v="1"/>
    <s v="-36.83, 174.91 | Zoom: 13"/>
    <b v="1"/>
    <s v="New Zealand"/>
    <x v="2"/>
    <s v="HG"/>
    <d v="2022-08-11T00:00:00"/>
    <s v="60HTE"/>
    <s v="22:26:20 UTC"/>
    <n v="1.3"/>
    <s v="2500X1254px"/>
    <s v="PNG"/>
    <s v="16m"/>
    <x v="1"/>
    <n v="0.65"/>
    <n v="10"/>
    <x v="0"/>
    <s v="44784S2A_MSIL1CCDM-MLB-CLSHG4478402 Sunny (10%-30%)"/>
    <n v="1"/>
    <s v="20220811T222620"/>
    <n v="2022"/>
    <s v="08"/>
    <n v="11"/>
    <s v="22"/>
    <s v="26"/>
    <s v="20"/>
    <x v="2"/>
    <s v="2A_MSIL1C_S2_CD_CLS_AC_20230627T222622_TRUE_60HTE_020CC"/>
    <s v="S2A_MSIL1C_HG_20220811T222620_60HTE_1.3CC"/>
  </r>
  <r>
    <x v="0"/>
    <x v="1"/>
    <s v="-36.83, 174.91 | Zoom: 13"/>
    <b v="1"/>
    <s v="New Zealand"/>
    <x v="2"/>
    <s v="HG"/>
    <d v="2022-08-11T00:00:00"/>
    <s v="60HUE"/>
    <s v="22:26:17 UTC"/>
    <n v="0"/>
    <s v="2500X1254px"/>
    <s v="PNG"/>
    <s v="16m"/>
    <x v="1"/>
    <n v="0.65"/>
    <n v="10"/>
    <x v="0"/>
    <s v="44784S2A_MSIL1CCDM-MLB-CLSHG4478402 Sunny (10%-30%)"/>
    <n v="0"/>
    <s v="20220811T222617"/>
    <n v="2022"/>
    <s v="08"/>
    <n v="11"/>
    <s v="22"/>
    <s v="26"/>
    <s v="17"/>
    <x v="2"/>
    <s v="2A_MSIL1C_S2_CD_CLS_AC_20230627T222622_TRUE_60HTE_020CC"/>
    <s v="S2A_MSIL1C_HG_20220811T222617_60HUE_0CC"/>
  </r>
  <r>
    <x v="0"/>
    <x v="1"/>
    <s v="-36.83, 174.91 | Zoom: 13"/>
    <b v="1"/>
    <s v="New Zealand"/>
    <x v="2"/>
    <s v="HG"/>
    <d v="2022-08-06T00:00:00"/>
    <s v="60HTE"/>
    <s v="22:26:28 UTC"/>
    <n v="100"/>
    <s v="2500X1254px"/>
    <s v="PNG"/>
    <s v="16m"/>
    <x v="1"/>
    <n v="100"/>
    <n v="100"/>
    <x v="2"/>
    <s v="44779S2A_MSIL1CCDM-MLB-CLSHG4477904 Overcast (100%)"/>
    <n v="1"/>
    <s v="20220806T222628"/>
    <n v="2022"/>
    <s v="08"/>
    <s v="06"/>
    <s v="22"/>
    <s v="26"/>
    <s v="28"/>
    <x v="2"/>
    <s v="2A_MSIL1C_S2_CD_CLS_AC_20230627T222622_TRUE_60HTE_020CC"/>
    <s v="S2A_MSIL1C_HG_20220806T222628_60HTE_100CC"/>
  </r>
  <r>
    <x v="0"/>
    <x v="1"/>
    <s v="-36.83, 174.91 | Zoom: 13"/>
    <b v="1"/>
    <s v="New Zealand"/>
    <x v="2"/>
    <s v="HG"/>
    <d v="2022-08-06T00:00:00"/>
    <s v="60HUE"/>
    <s v="22:26:25 UTC"/>
    <n v="100"/>
    <s v="2500X1254px"/>
    <s v="PNG"/>
    <s v="16m"/>
    <x v="1"/>
    <n v="100"/>
    <n v="100"/>
    <x v="2"/>
    <s v="44779S2A_MSIL1CCDM-MLB-CLSHG4477904 Overcast (100%)"/>
    <n v="0"/>
    <s v="20220806T222625"/>
    <n v="2022"/>
    <s v="08"/>
    <s v="06"/>
    <s v="22"/>
    <s v="26"/>
    <s v="25"/>
    <x v="2"/>
    <s v="2A_MSIL1C_S2_CD_CLS_AC_20230627T222622_TRUE_60HTE_020CC"/>
    <s v="S2A_MSIL1C_HG_20220806T222625_60HUE_100CC"/>
  </r>
  <r>
    <x v="0"/>
    <x v="1"/>
    <s v="-36.83, 174.91 | Zoom: 13"/>
    <b v="1"/>
    <s v="New Zealand"/>
    <x v="2"/>
    <s v="HG"/>
    <d v="2022-08-01T00:00:00"/>
    <s v="60HTE"/>
    <s v="22:26:22 UTC"/>
    <n v="100"/>
    <s v="2500X1254px"/>
    <s v="PNG"/>
    <s v="16m"/>
    <x v="1"/>
    <n v="100"/>
    <n v="100"/>
    <x v="2"/>
    <s v="44774S2A_MSIL1CCDM-MLB-CLSHG4477404 Overcast (100%)"/>
    <n v="1"/>
    <s v="20220801T222622"/>
    <n v="2022"/>
    <s v="08"/>
    <s v="01"/>
    <s v="22"/>
    <s v="26"/>
    <s v="22"/>
    <x v="2"/>
    <s v="2A_MSIL1C_S2_CD_CLS_AC_20230627T222622_TRUE_60HTE_020CC"/>
    <s v="S2A_MSIL1C_HG_20220801T222622_60HTE_100CC"/>
  </r>
  <r>
    <x v="0"/>
    <x v="1"/>
    <s v="-36.83, 174.91 | Zoom: 13"/>
    <b v="1"/>
    <s v="New Zealand"/>
    <x v="2"/>
    <s v="HG"/>
    <d v="2022-08-01T00:00:00"/>
    <s v="60HUE"/>
    <s v="22:26:18 UTC"/>
    <n v="100"/>
    <s v="2500X1254px"/>
    <s v="PNG"/>
    <s v="16m"/>
    <x v="1"/>
    <n v="100"/>
    <n v="100"/>
    <x v="2"/>
    <s v="44774S2A_MSIL1CCDM-MLB-CLSHG4477404 Overcast (100%)"/>
    <n v="0"/>
    <s v="20220801T222618"/>
    <n v="2022"/>
    <s v="08"/>
    <s v="01"/>
    <s v="22"/>
    <s v="26"/>
    <s v="18"/>
    <x v="2"/>
    <s v="2A_MSIL1C_S2_CD_CLS_AC_20230627T222622_TRUE_60HTE_020CC"/>
    <s v="S2A_MSIL1C_HG_20220801T222618_60HUE_100CC"/>
  </r>
  <r>
    <x v="0"/>
    <x v="1"/>
    <s v="-36.83, 174.91 | Zoom: 13"/>
    <b v="1"/>
    <s v="New Zealand"/>
    <x v="2"/>
    <s v="HG"/>
    <d v="2022-07-27T00:00:00"/>
    <s v="60HTE"/>
    <s v="22:26:26 UTC"/>
    <n v="28.3"/>
    <s v="2500X1254px"/>
    <s v="PNG"/>
    <s v="16m"/>
    <x v="1"/>
    <n v="42.65"/>
    <n v="50"/>
    <x v="1"/>
    <s v="44769S2A_MSIL1CCDM-MLB-CLSHG4476903 Cloudy (40%-90%)"/>
    <n v="1"/>
    <s v="20220727T222626"/>
    <n v="2022"/>
    <s v="07"/>
    <n v="27"/>
    <s v="22"/>
    <s v="26"/>
    <s v="26"/>
    <x v="2"/>
    <s v="2A_MSIL1C_S2_CD_CLS_AC_20230627T222622_TRUE_60HTE_020CC"/>
    <s v="S2A_MSIL1C_HG_20220727T222626_60HTE_28.3CC"/>
  </r>
  <r>
    <x v="0"/>
    <x v="1"/>
    <s v="-36.83, 174.91 | Zoom: 13"/>
    <b v="1"/>
    <s v="New Zealand"/>
    <x v="2"/>
    <s v="HG"/>
    <d v="2022-07-27T00:00:00"/>
    <s v="60HUE"/>
    <s v="22:26:23 UTC"/>
    <n v="57"/>
    <s v="2500X1254px"/>
    <s v="PNG"/>
    <s v="16m"/>
    <x v="1"/>
    <n v="42.65"/>
    <n v="50"/>
    <x v="1"/>
    <s v="44769S2A_MSIL1CCDM-MLB-CLSHG4476903 Cloudy (40%-90%)"/>
    <n v="0"/>
    <s v="20220727T222623"/>
    <n v="2022"/>
    <s v="07"/>
    <n v="27"/>
    <s v="22"/>
    <s v="26"/>
    <s v="23"/>
    <x v="2"/>
    <s v="2A_MSIL1C_S2_CD_CLS_AC_20230627T222622_TRUE_60HTE_020CC"/>
    <s v="S2A_MSIL1C_HG_20220727T222623_60HUE_57CC"/>
  </r>
  <r>
    <x v="0"/>
    <x v="1"/>
    <s v="-36.83, 174.91 | Zoom: 13"/>
    <b v="1"/>
    <s v="New Zealand"/>
    <x v="2"/>
    <s v="HG"/>
    <d v="2022-07-22T00:00:00"/>
    <s v="60HTE"/>
    <s v="22:26:22 UTC"/>
    <n v="67.400000000000006"/>
    <s v="2500X1254px"/>
    <s v="PNG"/>
    <s v="16m"/>
    <x v="1"/>
    <n v="75.45"/>
    <n v="80"/>
    <x v="1"/>
    <s v="44764S2A_MSIL1CCDM-MLB-CLSHG4476403 Cloudy (40%-90%)"/>
    <n v="1"/>
    <s v="20220722T222622"/>
    <n v="2022"/>
    <s v="07"/>
    <n v="22"/>
    <s v="22"/>
    <s v="26"/>
    <s v="22"/>
    <x v="2"/>
    <s v="2A_MSIL1C_S2_CD_CLS_AC_20230627T222622_TRUE_60HTE_020CC"/>
    <s v="S2A_MSIL1C_HG_20220722T222622_60HTE_67.4CC"/>
  </r>
  <r>
    <x v="0"/>
    <x v="1"/>
    <s v="-36.83, 174.91 | Zoom: 13"/>
    <b v="1"/>
    <s v="New Zealand"/>
    <x v="2"/>
    <s v="HG"/>
    <d v="2022-07-22T00:00:00"/>
    <s v="60HUE"/>
    <s v="22:26:19 UTC"/>
    <n v="83.5"/>
    <s v="2500X1254px"/>
    <s v="PNG"/>
    <s v="16m"/>
    <x v="1"/>
    <n v="75.45"/>
    <n v="80"/>
    <x v="1"/>
    <s v="44764S2A_MSIL1CCDM-MLB-CLSHG4476403 Cloudy (40%-90%)"/>
    <n v="0"/>
    <s v="20220722T222619"/>
    <n v="2022"/>
    <s v="07"/>
    <n v="22"/>
    <s v="22"/>
    <s v="26"/>
    <s v="19"/>
    <x v="2"/>
    <s v="2A_MSIL1C_S2_CD_CLS_AC_20230627T222622_TRUE_60HTE_020CC"/>
    <s v="S2A_MSIL1C_HG_20220722T222619_60HUE_83.5CC"/>
  </r>
  <r>
    <x v="0"/>
    <x v="1"/>
    <s v="-36.83, 174.91 | Zoom: 13"/>
    <b v="1"/>
    <s v="New Zealand"/>
    <x v="2"/>
    <s v="HG"/>
    <d v="2022-07-17T00:00:00"/>
    <s v="60HTE"/>
    <s v="22:26:29 UTC"/>
    <n v="99.3"/>
    <s v="2500X1254px"/>
    <s v="PNG"/>
    <s v="16m"/>
    <x v="1"/>
    <n v="98.4"/>
    <n v="100"/>
    <x v="2"/>
    <s v="44759S2A_MSIL1CCDM-MLB-CLSHG4475904 Overcast (100%)"/>
    <n v="1"/>
    <s v="20220717T222629"/>
    <n v="2022"/>
    <s v="07"/>
    <n v="17"/>
    <s v="22"/>
    <s v="26"/>
    <s v="29"/>
    <x v="2"/>
    <s v="2A_MSIL1C_S2_CD_CLS_AC_20230627T222622_TRUE_60HTE_020CC"/>
    <s v="S2A_MSIL1C_HG_20220717T222629_60HTE_99.3CC"/>
  </r>
  <r>
    <x v="0"/>
    <x v="1"/>
    <s v="-36.83, 174.91 | Zoom: 13"/>
    <b v="1"/>
    <s v="New Zealand"/>
    <x v="2"/>
    <s v="HG"/>
    <d v="2022-07-17T00:00:00"/>
    <s v="60HUE"/>
    <s v="22:26:26 UTC"/>
    <n v="97.5"/>
    <s v="2500X1254px"/>
    <s v="PNG"/>
    <s v="16m"/>
    <x v="1"/>
    <n v="98.4"/>
    <n v="100"/>
    <x v="2"/>
    <s v="44759S2A_MSIL1CCDM-MLB-CLSHG4475904 Overcast (100%)"/>
    <n v="0"/>
    <s v="20220717T222626"/>
    <n v="2022"/>
    <s v="07"/>
    <n v="17"/>
    <s v="22"/>
    <s v="26"/>
    <s v="26"/>
    <x v="2"/>
    <s v="2A_MSIL1C_S2_CD_CLS_AC_20230627T222622_TRUE_60HTE_020CC"/>
    <s v="S2A_MSIL1C_HG_20220717T222626_60HUE_97.5CC"/>
  </r>
  <r>
    <x v="0"/>
    <x v="1"/>
    <s v="-36.83, 174.91 | Zoom: 13"/>
    <b v="1"/>
    <s v="New Zealand"/>
    <x v="2"/>
    <s v="HG"/>
    <d v="2022-07-12T00:00:00"/>
    <s v="60HTE"/>
    <s v="22:26:21 UTC"/>
    <n v="99.7"/>
    <s v="2500X1254px"/>
    <s v="PNG"/>
    <s v="16m"/>
    <x v="1"/>
    <n v="87.9"/>
    <n v="90"/>
    <x v="1"/>
    <s v="44754S2A_MSIL1CCDM-MLB-CLSHG4475403 Cloudy (40%-90%)"/>
    <n v="1"/>
    <s v="20220712T222621"/>
    <n v="2022"/>
    <s v="07"/>
    <n v="12"/>
    <s v="22"/>
    <s v="26"/>
    <s v="21"/>
    <x v="2"/>
    <s v="2A_MSIL1C_S2_CD_CLS_AC_20230627T222622_TRUE_60HTE_020CC"/>
    <s v="S2A_MSIL1C_HG_20220712T222621_60HTE_99.7CC"/>
  </r>
  <r>
    <x v="0"/>
    <x v="1"/>
    <s v="-36.83, 174.91 | Zoom: 13"/>
    <b v="1"/>
    <s v="New Zealand"/>
    <x v="2"/>
    <s v="HG"/>
    <d v="2022-07-12T00:00:00"/>
    <s v="60HUE"/>
    <s v="22:26:18 UTC"/>
    <n v="76.099999999999994"/>
    <s v="2500X1254px"/>
    <s v="PNG"/>
    <s v="16m"/>
    <x v="1"/>
    <n v="87.9"/>
    <n v="90"/>
    <x v="1"/>
    <s v="44754S2A_MSIL1CCDM-MLB-CLSHG4475403 Cloudy (40%-90%)"/>
    <n v="0"/>
    <s v="20220712T222618"/>
    <n v="2022"/>
    <s v="07"/>
    <n v="12"/>
    <s v="22"/>
    <s v="26"/>
    <s v="18"/>
    <x v="2"/>
    <s v="2A_MSIL1C_S2_CD_CLS_AC_20230627T222622_TRUE_60HTE_020CC"/>
    <s v="S2A_MSIL1C_HG_20220712T222618_60HUE_76.1CC"/>
  </r>
  <r>
    <x v="0"/>
    <x v="1"/>
    <s v="-36.83, 174.91 | Zoom: 13"/>
    <b v="1"/>
    <s v="New Zealand"/>
    <x v="2"/>
    <s v="HG"/>
    <d v="2022-07-07T00:00:00"/>
    <s v="60HTE"/>
    <s v="22:26:30 UTC"/>
    <n v="84"/>
    <s v="2500X1254px"/>
    <s v="PNG"/>
    <s v="16m"/>
    <x v="1"/>
    <n v="91.9"/>
    <n v="100"/>
    <x v="2"/>
    <s v="44749S2A_MSIL1CCDM-MLB-CLSHG4474904 Overcast (100%)"/>
    <n v="1"/>
    <s v="20220707T222630"/>
    <n v="2022"/>
    <s v="07"/>
    <s v="07"/>
    <s v="22"/>
    <s v="26"/>
    <s v="30"/>
    <x v="2"/>
    <s v="2A_MSIL1C_S2_CD_CLS_AC_20230627T222622_TRUE_60HTE_020CC"/>
    <s v="S2A_MSIL1C_HG_20220707T222630_60HTE_84CC"/>
  </r>
  <r>
    <x v="0"/>
    <x v="1"/>
    <s v="-36.83, 174.91 | Zoom: 13"/>
    <b v="1"/>
    <s v="New Zealand"/>
    <x v="2"/>
    <s v="HG"/>
    <d v="2022-07-07T00:00:00"/>
    <s v="60HUE"/>
    <s v="22:26:27 UTC"/>
    <n v="99.8"/>
    <s v="2500X1254px"/>
    <s v="PNG"/>
    <s v="16m"/>
    <x v="1"/>
    <n v="91.9"/>
    <n v="100"/>
    <x v="2"/>
    <s v="44749S2A_MSIL1CCDM-MLB-CLSHG4474904 Overcast (100%)"/>
    <n v="0"/>
    <s v="20220707T222627"/>
    <n v="2022"/>
    <s v="07"/>
    <s v="07"/>
    <s v="22"/>
    <s v="26"/>
    <s v="27"/>
    <x v="2"/>
    <s v="2A_MSIL1C_S2_CD_CLS_AC_20230627T222622_TRUE_60HTE_020CC"/>
    <s v="S2A_MSIL1C_HG_20220707T222627_60HUE_99.8CC"/>
  </r>
  <r>
    <x v="0"/>
    <x v="1"/>
    <s v="-36.83, 174.91 | Zoom: 13"/>
    <b v="1"/>
    <s v="New Zealand"/>
    <x v="2"/>
    <s v="HG"/>
    <d v="2022-07-02T00:00:00"/>
    <s v="60HTE"/>
    <s v="22:26:22 UTC"/>
    <n v="6.3"/>
    <s v="2500X1254px"/>
    <s v="PNG"/>
    <s v="16m"/>
    <x v="1"/>
    <n v="6.1999999999999993"/>
    <n v="10"/>
    <x v="0"/>
    <s v="44744S2A_MSIL1CCDM-MLB-CLSHG4474402 Sunny (10%-30%)"/>
    <n v="1"/>
    <s v="20220702T222622"/>
    <n v="2022"/>
    <s v="07"/>
    <s v="02"/>
    <s v="22"/>
    <s v="26"/>
    <s v="22"/>
    <x v="2"/>
    <s v="2A_MSIL1C_S2_CD_CLS_AC_20230627T222622_TRUE_60HTE_020CC"/>
    <s v="S2A_MSIL1C_HG_20220702T222622_60HTE_6.3CC"/>
  </r>
  <r>
    <x v="0"/>
    <x v="1"/>
    <s v="-36.83, 174.91 | Zoom: 13"/>
    <b v="1"/>
    <s v="New Zealand"/>
    <x v="2"/>
    <s v="HG"/>
    <d v="2022-07-02T00:00:00"/>
    <s v="60HUE"/>
    <s v="22:26:19 UTC"/>
    <n v="6.1"/>
    <s v="2500X1254px"/>
    <s v="PNG"/>
    <s v="16m"/>
    <x v="1"/>
    <n v="6.1999999999999993"/>
    <n v="10"/>
    <x v="0"/>
    <s v="44744S2A_MSIL1CCDM-MLB-CLSHG4474402 Sunny (10%-30%)"/>
    <n v="0"/>
    <s v="20220702T222619"/>
    <n v="2022"/>
    <s v="07"/>
    <s v="02"/>
    <s v="22"/>
    <s v="26"/>
    <s v="19"/>
    <x v="2"/>
    <s v="2A_MSIL1C_S2_CD_CLS_AC_20230627T222622_TRUE_60HTE_020CC"/>
    <s v="S2A_MSIL1C_HG_20220702T222619_60HUE_6.1CC"/>
  </r>
  <r>
    <x v="0"/>
    <x v="1"/>
    <s v="-36.83, 174.91 | Zoom: 13"/>
    <b v="1"/>
    <s v="New Zealand"/>
    <x v="2"/>
    <s v="HG"/>
    <d v="2022-06-27T00:00:00"/>
    <s v="60HUE"/>
    <s v="22:26:30 UTC"/>
    <n v="98.7"/>
    <s v="2500X1254px"/>
    <s v="PNG"/>
    <s v="16m"/>
    <x v="2"/>
    <n v="99.300000000000011"/>
    <n v="100"/>
    <x v="2"/>
    <s v="44739S2A_MSIL1CCDM-MLB-CLSHG4473904 Overcast (100%)"/>
    <n v="1"/>
    <s v="20220627T222630"/>
    <n v="2022"/>
    <s v="06"/>
    <n v="27"/>
    <s v="22"/>
    <s v="26"/>
    <s v="30"/>
    <x v="2"/>
    <s v="2A_MSIL1C_S2_CD_CLS_AC_20230627T222622_TRUE_60HTE_020CC"/>
    <s v="S2A_MSIL1C_HG_20220627T222630_60HUE_98.7CC"/>
  </r>
  <r>
    <x v="0"/>
    <x v="1"/>
    <s v="-36.83, 174.91 | Zoom: 13"/>
    <b v="1"/>
    <s v="New Zealand"/>
    <x v="2"/>
    <s v="HG"/>
    <d v="2022-06-27T00:00:00"/>
    <s v="60HTE"/>
    <s v="22:26:26 UTC"/>
    <n v="99.9"/>
    <s v="2500X1254px"/>
    <s v="PNG"/>
    <s v="16m"/>
    <x v="2"/>
    <n v="99.300000000000011"/>
    <n v="100"/>
    <x v="2"/>
    <s v="44739S2A_MSIL1CCDM-MLB-CLSHG4473904 Overcast (100%)"/>
    <n v="0"/>
    <s v="20220627T222626"/>
    <n v="2022"/>
    <s v="06"/>
    <n v="27"/>
    <s v="22"/>
    <s v="26"/>
    <s v="26"/>
    <x v="2"/>
    <s v="2A_MSIL1C_S2_CD_CLS_AC_20230627T222622_TRUE_60HTE_020CC"/>
    <s v="S2A_MSIL1C_HG_20220627T222626_60HTE_99.9CC"/>
  </r>
  <r>
    <x v="0"/>
    <x v="1"/>
    <s v="-36.83, 174.91 | Zoom: 13"/>
    <b v="1"/>
    <s v="New Zealand"/>
    <x v="2"/>
    <s v="HG"/>
    <d v="2022-06-22T00:00:00"/>
    <s v="60HUE"/>
    <s v="22:26:22 UTC"/>
    <n v="8.6999999999999993"/>
    <s v="2500X1254px"/>
    <s v="PNG"/>
    <s v="16m"/>
    <x v="2"/>
    <n v="5.1499999999999995"/>
    <n v="10"/>
    <x v="0"/>
    <s v="44734S2A_MSIL1CCDM-MLB-CLSHG4473402 Sunny (10%-30%)"/>
    <n v="1"/>
    <s v="20220622T222622"/>
    <n v="2022"/>
    <s v="06"/>
    <n v="22"/>
    <s v="22"/>
    <s v="26"/>
    <s v="22"/>
    <x v="2"/>
    <s v="2A_MSIL1C_S2_CD_CLS_AC_20230627T222622_TRUE_60HTE_020CC"/>
    <s v="S2A_MSIL1C_HG_20220622T222622_60HUE_8.7CC"/>
  </r>
  <r>
    <x v="0"/>
    <x v="1"/>
    <s v="-36.83, 174.91 | Zoom: 13"/>
    <b v="1"/>
    <s v="New Zealand"/>
    <x v="2"/>
    <s v="HG"/>
    <d v="2022-06-22T00:00:00"/>
    <s v="60HTE"/>
    <s v="22:26:18 UTC"/>
    <n v="1.6"/>
    <s v="2500X1254px"/>
    <s v="PNG"/>
    <s v="16m"/>
    <x v="2"/>
    <n v="5.1499999999999995"/>
    <n v="10"/>
    <x v="0"/>
    <s v="44734S2A_MSIL1CCDM-MLB-CLSHG4473402 Sunny (10%-30%)"/>
    <n v="0"/>
    <s v="20220622T222618"/>
    <n v="2022"/>
    <s v="06"/>
    <n v="22"/>
    <s v="22"/>
    <s v="26"/>
    <s v="18"/>
    <x v="2"/>
    <s v="2A_MSIL1C_S2_CD_CLS_AC_20230627T222622_TRUE_60HTE_020CC"/>
    <s v="S2A_MSIL1C_HG_20220622T222618_60HTE_1.6CC"/>
  </r>
  <r>
    <x v="0"/>
    <x v="1"/>
    <s v="-36.83, 174.91 | Zoom: 13"/>
    <b v="1"/>
    <s v="New Zealand"/>
    <x v="2"/>
    <s v="HG"/>
    <d v="2022-06-17T00:00:00"/>
    <s v="60HUE"/>
    <s v="22:26:28 UTC"/>
    <n v="100"/>
    <s v="2500X1254px"/>
    <s v="PNG"/>
    <s v="16m"/>
    <x v="2"/>
    <n v="100"/>
    <n v="100"/>
    <x v="2"/>
    <s v="44729S2A_MSIL1CCDM-MLB-CLSHG4472904 Overcast (100%)"/>
    <n v="1"/>
    <s v="20220617T222628"/>
    <n v="2022"/>
    <s v="06"/>
    <n v="17"/>
    <s v="22"/>
    <s v="26"/>
    <s v="28"/>
    <x v="2"/>
    <s v="2A_MSIL1C_S2_CD_CLS_AC_20230627T222622_TRUE_60HTE_020CC"/>
    <s v="S2A_MSIL1C_HG_20220617T222628_60HUE_100CC"/>
  </r>
  <r>
    <x v="0"/>
    <x v="1"/>
    <s v="-36.83, 174.91 | Zoom: 13"/>
    <b v="1"/>
    <s v="New Zealand"/>
    <x v="2"/>
    <s v="HG"/>
    <d v="2022-06-17T00:00:00"/>
    <s v="60HTE"/>
    <s v="22:26:25 UTC"/>
    <n v="100"/>
    <s v="2500X1254px"/>
    <s v="PNG"/>
    <s v="16m"/>
    <x v="2"/>
    <n v="100"/>
    <n v="100"/>
    <x v="2"/>
    <s v="44729S2A_MSIL1CCDM-MLB-CLSHG4472904 Overcast (100%)"/>
    <n v="0"/>
    <s v="20220617T222625"/>
    <n v="2022"/>
    <s v="06"/>
    <n v="17"/>
    <s v="22"/>
    <s v="26"/>
    <s v="25"/>
    <x v="2"/>
    <s v="2A_MSIL1C_S2_CD_CLS_AC_20230627T222622_TRUE_60HTE_020CC"/>
    <s v="S2A_MSIL1C_HG_20220617T222625_60HTE_100CC"/>
  </r>
  <r>
    <x v="0"/>
    <x v="1"/>
    <s v="-36.83, 174.91 | Zoom: 13"/>
    <b v="1"/>
    <s v="New Zealand"/>
    <x v="2"/>
    <s v="HG"/>
    <d v="2022-06-12T00:00:00"/>
    <s v="60HUE"/>
    <s v="22:26:20 UTC"/>
    <n v="47.5"/>
    <s v="2500X1254px"/>
    <s v="PNG"/>
    <s v="16m"/>
    <x v="2"/>
    <n v="31.85"/>
    <n v="40"/>
    <x v="1"/>
    <s v="44724S2A_MSIL1CCDM-MLB-CLSHG4472403 Cloudy (40%-90%)"/>
    <n v="1"/>
    <s v="20220612T222620"/>
    <n v="2022"/>
    <s v="06"/>
    <n v="12"/>
    <s v="22"/>
    <s v="26"/>
    <s v="20"/>
    <x v="2"/>
    <s v="2A_MSIL1C_S2_CD_CLS_AC_20230627T222622_TRUE_60HTE_020CC"/>
    <s v="S2A_MSIL1C_HG_20220612T222620_60HUE_47.5CC"/>
  </r>
  <r>
    <x v="0"/>
    <x v="1"/>
    <s v="-36.83, 174.91 | Zoom: 13"/>
    <b v="1"/>
    <s v="New Zealand"/>
    <x v="2"/>
    <s v="HG"/>
    <d v="2022-06-12T00:00:00"/>
    <s v="60HTE"/>
    <s v="22:26:17 UTC"/>
    <n v="16.2"/>
    <s v="2500X1254px"/>
    <s v="PNG"/>
    <s v="16m"/>
    <x v="2"/>
    <n v="31.85"/>
    <n v="40"/>
    <x v="1"/>
    <s v="44724S2A_MSIL1CCDM-MLB-CLSHG4472403 Cloudy (40%-90%)"/>
    <n v="0"/>
    <s v="20220612T222617"/>
    <n v="2022"/>
    <s v="06"/>
    <n v="12"/>
    <s v="22"/>
    <s v="26"/>
    <s v="17"/>
    <x v="2"/>
    <s v="2A_MSIL1C_S2_CD_CLS_AC_20230627T222622_TRUE_60HTE_020CC"/>
    <s v="S2A_MSIL1C_HG_20220612T222617_60HTE_16.2CC"/>
  </r>
  <r>
    <x v="0"/>
    <x v="1"/>
    <s v="-36.83, 174.91 | Zoom: 13"/>
    <b v="1"/>
    <s v="New Zealand"/>
    <x v="2"/>
    <s v="HG"/>
    <d v="2022-06-07T00:00:00"/>
    <s v="60HUE"/>
    <s v="22:26:25 UTC"/>
    <n v="3.8"/>
    <s v="2500X1254px"/>
    <s v="PNG"/>
    <s v="16m"/>
    <x v="2"/>
    <n v="6.9499999999999993"/>
    <n v="10"/>
    <x v="0"/>
    <s v="44719S2A_MSIL1CCDM-MLB-CLSHG4471902 Sunny (10%-30%)"/>
    <n v="1"/>
    <s v="20220607T222625"/>
    <n v="2022"/>
    <s v="06"/>
    <s v="07"/>
    <s v="22"/>
    <s v="26"/>
    <s v="25"/>
    <x v="2"/>
    <s v="2A_MSIL1C_S2_CD_CLS_AC_20230627T222622_TRUE_60HTE_020CC"/>
    <s v="S2A_MSIL1C_HG_20220607T222625_60HUE_3.8CC"/>
  </r>
  <r>
    <x v="0"/>
    <x v="1"/>
    <s v="-36.83, 174.91 | Zoom: 13"/>
    <b v="1"/>
    <s v="New Zealand"/>
    <x v="2"/>
    <s v="HG"/>
    <d v="2022-06-07T00:00:00"/>
    <s v="60HTE"/>
    <s v="22:26:22 UTC"/>
    <n v="10.1"/>
    <s v="2500X1254px"/>
    <s v="PNG"/>
    <s v="16m"/>
    <x v="2"/>
    <n v="6.9499999999999993"/>
    <n v="10"/>
    <x v="0"/>
    <s v="44719S2A_MSIL1CCDM-MLB-CLSHG4471902 Sunny (10%-30%)"/>
    <n v="0"/>
    <s v="20220607T222622"/>
    <n v="2022"/>
    <s v="06"/>
    <s v="07"/>
    <s v="22"/>
    <s v="26"/>
    <s v="22"/>
    <x v="2"/>
    <s v="2A_MSIL1C_S2_CD_CLS_AC_20230627T222622_TRUE_60HTE_020CC"/>
    <s v="S2A_MSIL1C_HG_20220607T222622_60HTE_10.1CC"/>
  </r>
  <r>
    <x v="0"/>
    <x v="1"/>
    <s v="-36.83, 174.91 | Zoom: 13"/>
    <b v="1"/>
    <s v="New Zealand"/>
    <x v="2"/>
    <s v="HG"/>
    <d v="2022-06-02T00:00:00"/>
    <s v="60HUE"/>
    <s v="22:26:17 UTC"/>
    <n v="21.9"/>
    <s v="2500X1254px"/>
    <s v="PNG"/>
    <s v="16m"/>
    <x v="2"/>
    <n v="20.049999999999997"/>
    <n v="30"/>
    <x v="0"/>
    <s v="44714S2A_MSIL1CCDM-MLB-CLSHG4471402 Sunny (10%-30%)"/>
    <n v="1"/>
    <s v="20220602T222617"/>
    <n v="2022"/>
    <s v="06"/>
    <s v="02"/>
    <s v="22"/>
    <s v="26"/>
    <s v="17"/>
    <x v="2"/>
    <s v="2A_MSIL1C_S2_CD_CLS_AC_20230627T222622_TRUE_60HTE_020CC"/>
    <s v="S2A_MSIL1C_HG_20220602T222617_60HUE_21.9CC"/>
  </r>
  <r>
    <x v="0"/>
    <x v="1"/>
    <s v="-36.83, 174.91 | Zoom: 13"/>
    <b v="1"/>
    <s v="New Zealand"/>
    <x v="2"/>
    <s v="HG"/>
    <d v="2022-06-02T00:00:00"/>
    <s v="60HUE"/>
    <s v="22:26:13 UTC"/>
    <n v="18.2"/>
    <s v="2500X1254px"/>
    <s v="PNG"/>
    <s v="16m"/>
    <x v="2"/>
    <n v="20.049999999999997"/>
    <n v="30"/>
    <x v="0"/>
    <s v="44714S2A_MSIL1CCDM-MLB-CLSHG4471402 Sunny (10%-30%)"/>
    <n v="0"/>
    <s v="20220602T222613"/>
    <n v="2022"/>
    <s v="06"/>
    <s v="02"/>
    <s v="22"/>
    <s v="26"/>
    <s v="13"/>
    <x v="2"/>
    <s v="2A_MSIL1C_S2_CD_CLS_AC_20230627T222622_TRUE_60HTE_020CC"/>
    <s v="S2A_MSIL1C_HG_20220602T222613_60HUE_18.2CC"/>
  </r>
  <r>
    <x v="0"/>
    <x v="1"/>
    <s v="-36.83, 174.91 | Zoom: 13"/>
    <b v="1"/>
    <s v="New Zealand"/>
    <x v="2"/>
    <s v="HG"/>
    <d v="2022-05-28T00:00:00"/>
    <s v="60HTE"/>
    <s v="22:26:25 UTC"/>
    <n v="100"/>
    <s v="2500X1254px"/>
    <s v="PNG"/>
    <s v="16m"/>
    <x v="2"/>
    <n v="99.9"/>
    <n v="100"/>
    <x v="2"/>
    <s v="44709S2A_MSIL1CCDM-MLB-CLSHG4470904 Overcast (100%)"/>
    <n v="1"/>
    <s v="20220528T222625"/>
    <n v="2022"/>
    <s v="05"/>
    <n v="28"/>
    <s v="22"/>
    <s v="26"/>
    <s v="25"/>
    <x v="2"/>
    <s v="2A_MSIL1C_S2_CD_CLS_AC_20230627T222622_TRUE_60HTE_020CC"/>
    <s v="S2A_MSIL1C_HG_20220528T222625_60HTE_100CC"/>
  </r>
  <r>
    <x v="0"/>
    <x v="1"/>
    <s v="-36.83, 174.91 | Zoom: 13"/>
    <b v="1"/>
    <s v="New Zealand"/>
    <x v="2"/>
    <s v="HG"/>
    <d v="2022-05-28T00:00:00"/>
    <s v="60HUE"/>
    <s v="22:26:21 UTC"/>
    <n v="99.8"/>
    <s v="2500X1254px"/>
    <s v="PNG"/>
    <s v="16m"/>
    <x v="2"/>
    <n v="99.9"/>
    <n v="100"/>
    <x v="2"/>
    <s v="44709S2A_MSIL1CCDM-MLB-CLSHG4470904 Overcast (100%)"/>
    <n v="0"/>
    <s v="20220528T222621"/>
    <n v="2022"/>
    <s v="05"/>
    <n v="28"/>
    <s v="22"/>
    <s v="26"/>
    <s v="21"/>
    <x v="2"/>
    <s v="2A_MSIL1C_S2_CD_CLS_AC_20230627T222622_TRUE_60HTE_020CC"/>
    <s v="S2A_MSIL1C_HG_20220528T222621_60HUE_99.8CC"/>
  </r>
  <r>
    <x v="0"/>
    <x v="1"/>
    <s v="-36.83, 174.91 | Zoom: 13"/>
    <b v="1"/>
    <s v="New Zealand"/>
    <x v="2"/>
    <s v="HG"/>
    <d v="2022-05-23T00:00:00"/>
    <s v="60HTE"/>
    <s v="22:26:17 UTC"/>
    <n v="12.6"/>
    <s v="2500X1254px"/>
    <s v="PNG"/>
    <s v="16m"/>
    <x v="2"/>
    <n v="9.6"/>
    <n v="10"/>
    <x v="0"/>
    <s v="44704S2A_MSIL1CCDM-MLB-CLSHG4470402 Sunny (10%-30%)"/>
    <n v="1"/>
    <s v="20220523T222617"/>
    <n v="2022"/>
    <s v="05"/>
    <n v="23"/>
    <s v="22"/>
    <s v="26"/>
    <s v="17"/>
    <x v="2"/>
    <s v="2A_MSIL1C_S2_CD_CLS_AC_20230627T222622_TRUE_60HTE_020CC"/>
    <s v="S2A_MSIL1C_HG_20220523T222617_60HTE_12.6CC"/>
  </r>
  <r>
    <x v="0"/>
    <x v="1"/>
    <s v="-36.83, 174.91 | Zoom: 13"/>
    <b v="1"/>
    <s v="New Zealand"/>
    <x v="2"/>
    <s v="HG"/>
    <d v="2022-05-23T00:00:00"/>
    <s v="60HUE"/>
    <s v="22:26:14 UTC"/>
    <n v="6.6"/>
    <s v="2500X1254px"/>
    <s v="PNG"/>
    <s v="16m"/>
    <x v="2"/>
    <n v="9.6"/>
    <n v="10"/>
    <x v="0"/>
    <s v="44704S2A_MSIL1CCDM-MLB-CLSHG4470402 Sunny (10%-30%)"/>
    <n v="0"/>
    <s v="20220523T222614"/>
    <n v="2022"/>
    <s v="05"/>
    <n v="23"/>
    <s v="22"/>
    <s v="26"/>
    <s v="14"/>
    <x v="2"/>
    <s v="2A_MSIL1C_S2_CD_CLS_AC_20230627T222622_TRUE_60HTE_020CC"/>
    <s v="S2A_MSIL1C_HG_20220523T222614_60HUE_6.6CC"/>
  </r>
  <r>
    <x v="0"/>
    <x v="1"/>
    <s v="-36.83, 174.91 | Zoom: 13"/>
    <b v="1"/>
    <s v="New Zealand"/>
    <x v="2"/>
    <s v="HG"/>
    <d v="2022-05-18T00:00:00"/>
    <s v="60HTE"/>
    <s v="22:26:23 UTC"/>
    <n v="100"/>
    <s v="2500X1254px"/>
    <s v="PNG"/>
    <s v="16m"/>
    <x v="2"/>
    <n v="100"/>
    <n v="100"/>
    <x v="2"/>
    <s v="44699S2A_MSIL1CCDM-MLB-CLSHG4469904 Overcast (100%)"/>
    <n v="1"/>
    <s v="20220518T222623"/>
    <n v="2022"/>
    <s v="05"/>
    <n v="18"/>
    <s v="22"/>
    <s v="26"/>
    <s v="23"/>
    <x v="2"/>
    <s v="2A_MSIL1C_S2_CD_CLS_AC_20230627T222622_TRUE_60HTE_020CC"/>
    <s v="S2A_MSIL1C_HG_20220518T222623_60HTE_100CC"/>
  </r>
  <r>
    <x v="0"/>
    <x v="1"/>
    <s v="-36.83, 174.91 | Zoom: 13"/>
    <b v="1"/>
    <s v="New Zealand"/>
    <x v="2"/>
    <s v="HG"/>
    <d v="2022-05-18T00:00:00"/>
    <s v="60HUE"/>
    <s v="22:26:21 UTC"/>
    <n v="100"/>
    <s v="2500X1254px"/>
    <s v="PNG"/>
    <s v="16m"/>
    <x v="2"/>
    <n v="100"/>
    <n v="100"/>
    <x v="2"/>
    <s v="44699S2A_MSIL1CCDM-MLB-CLSHG4469904 Overcast (100%)"/>
    <n v="0"/>
    <s v="20220518T222621"/>
    <n v="2022"/>
    <s v="05"/>
    <n v="18"/>
    <s v="22"/>
    <s v="26"/>
    <s v="21"/>
    <x v="2"/>
    <s v="2A_MSIL1C_S2_CD_CLS_AC_20230627T222622_TRUE_60HTE_020CC"/>
    <s v="S2A_MSIL1C_HG_20220518T222621_60HUE_100CC"/>
  </r>
  <r>
    <x v="0"/>
    <x v="1"/>
    <s v="-36.83, 174.91 | Zoom: 13"/>
    <b v="1"/>
    <s v="New Zealand"/>
    <x v="2"/>
    <s v="HG"/>
    <d v="2022-05-13T00:00:00"/>
    <s v="60HTE"/>
    <s v="22:26:15 UTC"/>
    <n v="99.9"/>
    <s v="2500X1254px"/>
    <s v="PNG"/>
    <s v="16m"/>
    <x v="2"/>
    <n v="99.9"/>
    <n v="100"/>
    <x v="2"/>
    <s v="44694S2A_MSIL1CCDM-MLB-CLSHG4469404 Overcast (100%)"/>
    <n v="1"/>
    <s v="20220513T222615"/>
    <n v="2022"/>
    <s v="05"/>
    <n v="13"/>
    <s v="22"/>
    <s v="26"/>
    <s v="15"/>
    <x v="2"/>
    <s v="2A_MSIL1C_S2_CD_CLS_AC_20230627T222622_TRUE_60HTE_020CC"/>
    <s v="S2A_MSIL1C_HG_20220513T222615_60HTE_99.9CC"/>
  </r>
  <r>
    <x v="0"/>
    <x v="1"/>
    <s v="-36.83, 174.91 | Zoom: 13"/>
    <b v="1"/>
    <s v="New Zealand"/>
    <x v="2"/>
    <s v="HG"/>
    <d v="2022-05-13T00:00:00"/>
    <s v="60HUE"/>
    <s v="22:26:12 UTC"/>
    <n v="99.9"/>
    <s v="2500X1254px"/>
    <s v="PNG"/>
    <s v="16m"/>
    <x v="2"/>
    <n v="99.9"/>
    <n v="100"/>
    <x v="2"/>
    <s v="44694S2A_MSIL1CCDM-MLB-CLSHG4469404 Overcast (100%)"/>
    <n v="0"/>
    <s v="20220513T222612"/>
    <n v="2022"/>
    <s v="05"/>
    <n v="13"/>
    <s v="22"/>
    <s v="26"/>
    <s v="12"/>
    <x v="2"/>
    <s v="2A_MSIL1C_S2_CD_CLS_AC_20230627T222622_TRUE_60HTE_020CC"/>
    <s v="S2A_MSIL1C_HG_20220513T222612_60HUE_99.9CC"/>
  </r>
  <r>
    <x v="0"/>
    <x v="1"/>
    <s v="-36.83, 174.91 | Zoom: 13"/>
    <b v="1"/>
    <s v="New Zealand"/>
    <x v="2"/>
    <s v="HG"/>
    <d v="2022-05-08T00:00:00"/>
    <s v="60HTE"/>
    <s v="22:26:21 UTC"/>
    <n v="97.1"/>
    <s v="2500X1254px"/>
    <s v="PNG"/>
    <s v="16m"/>
    <x v="2"/>
    <n v="86.699999999999989"/>
    <n v="90"/>
    <x v="1"/>
    <s v="44689S2A_MSIL1CCDM-MLB-CLSHG4468903 Cloudy (40%-90%)"/>
    <n v="1"/>
    <s v="20220508T222621"/>
    <n v="2022"/>
    <s v="05"/>
    <s v="08"/>
    <s v="22"/>
    <s v="26"/>
    <s v="21"/>
    <x v="2"/>
    <s v="2A_MSIL1C_S2_CD_CLS_AC_20230627T222622_TRUE_60HTE_020CC"/>
    <s v="S2A_MSIL1C_HG_20220508T222621_60HTE_97.1CC"/>
  </r>
  <r>
    <x v="0"/>
    <x v="1"/>
    <s v="-36.83, 174.91 | Zoom: 13"/>
    <b v="1"/>
    <s v="New Zealand"/>
    <x v="2"/>
    <s v="HG"/>
    <d v="2022-05-08T00:00:00"/>
    <s v="60HUE"/>
    <s v="22:26:18 UTC"/>
    <n v="76.3"/>
    <s v="2500X1254px"/>
    <s v="PNG"/>
    <s v="16m"/>
    <x v="2"/>
    <n v="86.699999999999989"/>
    <n v="90"/>
    <x v="1"/>
    <s v="44689S2A_MSIL1CCDM-MLB-CLSHG4468903 Cloudy (40%-90%)"/>
    <n v="0"/>
    <s v="20220508T222618"/>
    <n v="2022"/>
    <s v="05"/>
    <s v="08"/>
    <s v="22"/>
    <s v="26"/>
    <s v="18"/>
    <x v="2"/>
    <s v="2A_MSIL1C_S2_CD_CLS_AC_20230627T222622_TRUE_60HTE_020CC"/>
    <s v="S2A_MSIL1C_HG_20220508T222618_60HUE_76.3CC"/>
  </r>
  <r>
    <x v="0"/>
    <x v="1"/>
    <s v="-36.83, 174.91 | Zoom: 13"/>
    <b v="1"/>
    <s v="New Zealand"/>
    <x v="2"/>
    <s v="HG"/>
    <d v="2022-05-03T00:00:00"/>
    <s v="60HTE"/>
    <s v="22:26:12 UTC"/>
    <n v="84.2"/>
    <s v="2500X1254px"/>
    <s v="PNG"/>
    <s v="16m"/>
    <x v="2"/>
    <n v="82"/>
    <n v="90"/>
    <x v="1"/>
    <s v="44684S2A_MSIL1CCDM-MLB-CLSHG4468403 Cloudy (40%-90%)"/>
    <n v="1"/>
    <s v="20220503T222612"/>
    <n v="2022"/>
    <s v="05"/>
    <s v="03"/>
    <s v="22"/>
    <s v="26"/>
    <s v="12"/>
    <x v="2"/>
    <s v="2A_MSIL1C_S2_CD_CLS_AC_20230627T222622_TRUE_60HTE_020CC"/>
    <s v="S2A_MSIL1C_HG_20220503T222612_60HTE_84.2CC"/>
  </r>
  <r>
    <x v="0"/>
    <x v="1"/>
    <s v="-36.83, 174.91 | Zoom: 13"/>
    <b v="1"/>
    <s v="New Zealand"/>
    <x v="2"/>
    <s v="HG"/>
    <d v="2022-05-03T00:00:00"/>
    <s v="60HUE"/>
    <s v="22:26:09 UTC"/>
    <n v="79.8"/>
    <s v="2500X1254px"/>
    <s v="PNG"/>
    <s v="16m"/>
    <x v="2"/>
    <n v="82"/>
    <n v="90"/>
    <x v="1"/>
    <s v="44684S2A_MSIL1CCDM-MLB-CLSHG4468403 Cloudy (40%-90%)"/>
    <n v="0"/>
    <s v="20220503T222609"/>
    <n v="2022"/>
    <s v="05"/>
    <s v="03"/>
    <s v="22"/>
    <s v="26"/>
    <s v="09"/>
    <x v="2"/>
    <s v="2A_MSIL1C_S2_CD_CLS_AC_20230627T222622_TRUE_60HTE_020CC"/>
    <s v="S2A_MSIL1C_HG_20220503T222609_60HUE_79.8CC"/>
  </r>
  <r>
    <x v="0"/>
    <x v="1"/>
    <s v="-36.83, 174.91 | Zoom: 13"/>
    <b v="1"/>
    <s v="New Zealand"/>
    <x v="2"/>
    <s v="HG"/>
    <d v="2022-04-28T00:00:00"/>
    <s v="60HUE"/>
    <s v="22:26:22 UTC"/>
    <n v="15.5"/>
    <s v="2500X1254px"/>
    <s v="PNG"/>
    <s v="16m"/>
    <x v="2"/>
    <n v="17.25"/>
    <n v="20"/>
    <x v="0"/>
    <s v="44679S2A_MSIL1CCDM-MLB-CLSHG4467902 Sunny (10%-30%)"/>
    <n v="1"/>
    <s v="20220428T222622"/>
    <n v="2022"/>
    <s v="04"/>
    <n v="28"/>
    <s v="22"/>
    <s v="26"/>
    <s v="22"/>
    <x v="2"/>
    <s v="2A_MSIL1C_S2_CD_CLS_AC_20230627T222622_TRUE_60HTE_020CC"/>
    <s v="S2A_MSIL1C_HG_20220428T222622_60HUE_15.5CC"/>
  </r>
  <r>
    <x v="0"/>
    <x v="1"/>
    <s v="-36.83, 174.91 | Zoom: 13"/>
    <b v="1"/>
    <s v="New Zealand"/>
    <x v="2"/>
    <s v="HG"/>
    <d v="2022-04-28T00:00:00"/>
    <s v="60HTE"/>
    <s v="22:26:19 UTC"/>
    <n v="19"/>
    <s v="2500X1254px"/>
    <s v="PNG"/>
    <s v="16m"/>
    <x v="2"/>
    <n v="17.25"/>
    <n v="20"/>
    <x v="0"/>
    <s v="44679S2A_MSIL1CCDM-MLB-CLSHG4467902 Sunny (10%-30%)"/>
    <n v="0"/>
    <s v="20220428T222619"/>
    <n v="2022"/>
    <s v="04"/>
    <n v="28"/>
    <s v="22"/>
    <s v="26"/>
    <s v="19"/>
    <x v="2"/>
    <s v="2A_MSIL1C_S2_CD_CLS_AC_20230627T222622_TRUE_60HTE_020CC"/>
    <s v="S2A_MSIL1C_HG_20220428T222619_60HTE_19CC"/>
  </r>
  <r>
    <x v="0"/>
    <x v="1"/>
    <s v="-36.83, 174.91 | Zoom: 13"/>
    <b v="1"/>
    <s v="New Zealand"/>
    <x v="2"/>
    <s v="HG"/>
    <d v="2022-04-23T00:00:00"/>
    <s v="60HUE"/>
    <s v="22:26:11 UTC"/>
    <n v="19.899999999999999"/>
    <s v="2500X1254px"/>
    <s v="PNG"/>
    <s v="16m"/>
    <x v="2"/>
    <n v="15.5"/>
    <n v="20"/>
    <x v="0"/>
    <s v="44674S2A_MSIL1CCDM-MLB-CLSHG4467402 Sunny (10%-30%)"/>
    <n v="1"/>
    <s v="20220423T222611"/>
    <n v="2022"/>
    <s v="04"/>
    <n v="23"/>
    <s v="22"/>
    <s v="26"/>
    <s v="11"/>
    <x v="2"/>
    <s v="2A_MSIL1C_S2_CD_CLS_AC_20230627T222622_TRUE_60HTE_020CC"/>
    <s v="S2A_MSIL1C_HG_20220423T222611_60HUE_19.9CC"/>
  </r>
  <r>
    <x v="0"/>
    <x v="1"/>
    <s v="-36.83, 174.91 | Zoom: 13"/>
    <b v="1"/>
    <s v="New Zealand"/>
    <x v="2"/>
    <s v="HG"/>
    <d v="2022-04-23T00:00:00"/>
    <s v="60HTE"/>
    <s v="22:26:08 UTC"/>
    <n v="11.1"/>
    <s v="2500X1254px"/>
    <s v="PNG"/>
    <s v="16m"/>
    <x v="2"/>
    <n v="15.5"/>
    <n v="20"/>
    <x v="0"/>
    <s v="44674S2A_MSIL1CCDM-MLB-CLSHG4467402 Sunny (10%-30%)"/>
    <n v="0"/>
    <s v="20220423T222608"/>
    <n v="2022"/>
    <s v="04"/>
    <n v="23"/>
    <s v="22"/>
    <s v="26"/>
    <s v="08"/>
    <x v="2"/>
    <s v="2A_MSIL1C_S2_CD_CLS_AC_20230627T222622_TRUE_60HTE_020CC"/>
    <s v="S2A_MSIL1C_HG_20220423T222608_60HTE_11.1CC"/>
  </r>
  <r>
    <x v="0"/>
    <x v="1"/>
    <s v="-36.83, 174.91 | Zoom: 13"/>
    <b v="1"/>
    <s v="New Zealand"/>
    <x v="2"/>
    <s v="HG"/>
    <d v="2022-04-18T00:00:00"/>
    <s v="60HUE"/>
    <s v="22:26:21 UTC"/>
    <n v="51.9"/>
    <s v="2500X1254px"/>
    <s v="PNG"/>
    <s v="16m"/>
    <x v="2"/>
    <n v="61.150000000000006"/>
    <n v="70"/>
    <x v="1"/>
    <s v="44669S2A_MSIL1CCDM-MLB-CLSHG4466903 Cloudy (40%-90%)"/>
    <n v="1"/>
    <s v="20220418T222621"/>
    <n v="2022"/>
    <s v="04"/>
    <n v="18"/>
    <s v="22"/>
    <s v="26"/>
    <s v="21"/>
    <x v="2"/>
    <s v="2A_MSIL1C_S2_CD_CLS_AC_20230627T222622_TRUE_60HTE_020CC"/>
    <s v="S2A_MSIL1C_HG_20220418T222621_60HUE_51.9CC"/>
  </r>
  <r>
    <x v="0"/>
    <x v="1"/>
    <s v="-36.83, 174.91 | Zoom: 13"/>
    <b v="1"/>
    <s v="New Zealand"/>
    <x v="2"/>
    <s v="HG"/>
    <d v="2022-04-18T00:00:00"/>
    <s v="60HTE"/>
    <s v="22:26:18 UTC"/>
    <n v="70.400000000000006"/>
    <s v="2500X1254px"/>
    <s v="PNG"/>
    <s v="16m"/>
    <x v="2"/>
    <n v="61.150000000000006"/>
    <n v="70"/>
    <x v="1"/>
    <s v="44669S2A_MSIL1CCDM-MLB-CLSHG4466903 Cloudy (40%-90%)"/>
    <n v="0"/>
    <s v="20220418T222618"/>
    <n v="2022"/>
    <s v="04"/>
    <n v="18"/>
    <s v="22"/>
    <s v="26"/>
    <s v="18"/>
    <x v="2"/>
    <s v="2A_MSIL1C_S2_CD_CLS_AC_20230627T222622_TRUE_60HTE_020CC"/>
    <s v="S2A_MSIL1C_HG_20220418T222618_60HTE_70.4CC"/>
  </r>
  <r>
    <x v="0"/>
    <x v="1"/>
    <s v="-36.83, 174.91 | Zoom: 13"/>
    <b v="1"/>
    <s v="New Zealand"/>
    <x v="2"/>
    <s v="HG"/>
    <d v="2022-04-13T00:00:00"/>
    <s v="60HUE"/>
    <s v="22:26:13 UTC"/>
    <n v="0.7"/>
    <s v="2500X1254px"/>
    <s v="PNG"/>
    <s v="16m"/>
    <x v="2"/>
    <n v="0.39999999999999997"/>
    <n v="10"/>
    <x v="0"/>
    <s v="44664S2A_MSIL1CCDM-MLB-CLSHG4466402 Sunny (10%-30%)"/>
    <n v="1"/>
    <s v="20220413T222613"/>
    <n v="2022"/>
    <s v="04"/>
    <n v="13"/>
    <s v="22"/>
    <s v="26"/>
    <s v="13"/>
    <x v="2"/>
    <s v="2A_MSIL1C_S2_CD_CLS_AC_20230627T222622_TRUE_60HTE_020CC"/>
    <s v="S2A_MSIL1C_HG_20220413T222613_60HUE_0.7CC"/>
  </r>
  <r>
    <x v="0"/>
    <x v="1"/>
    <s v="-36.83, 174.91 | Zoom: 13"/>
    <b v="1"/>
    <s v="New Zealand"/>
    <x v="2"/>
    <s v="HG"/>
    <d v="2022-04-13T00:00:00"/>
    <s v="60HTE"/>
    <s v="22:26:10 UTC"/>
    <n v="0.1"/>
    <s v="2500X1254px"/>
    <s v="PNG"/>
    <s v="16m"/>
    <x v="2"/>
    <n v="0.39999999999999997"/>
    <n v="10"/>
    <x v="0"/>
    <s v="44664S2A_MSIL1CCDM-MLB-CLSHG4466402 Sunny (10%-30%)"/>
    <n v="0"/>
    <s v="20220413T222610"/>
    <n v="2022"/>
    <s v="04"/>
    <n v="13"/>
    <s v="22"/>
    <s v="26"/>
    <s v="10"/>
    <x v="2"/>
    <s v="2A_MSIL1C_S2_CD_CLS_AC_20230627T222622_TRUE_60HTE_020CC"/>
    <s v="S2A_MSIL1C_HG_20220413T222610_60HTE_0.1CC"/>
  </r>
  <r>
    <x v="0"/>
    <x v="1"/>
    <s v="-36.83, 174.91 | Zoom: 13"/>
    <b v="1"/>
    <s v="New Zealand"/>
    <x v="2"/>
    <s v="HG"/>
    <d v="2022-04-08T00:00:00"/>
    <s v="60HUE"/>
    <s v="22:26:18 UTC"/>
    <n v="8.4"/>
    <s v="2500X1254px"/>
    <s v="PNG"/>
    <s v="16m"/>
    <x v="2"/>
    <n v="7.8000000000000007"/>
    <n v="10"/>
    <x v="0"/>
    <s v="44659S2A_MSIL1CCDM-MLB-CLSHG4465902 Sunny (10%-30%)"/>
    <n v="1"/>
    <s v="20220408T222618"/>
    <n v="2022"/>
    <s v="04"/>
    <s v="08"/>
    <s v="22"/>
    <s v="26"/>
    <s v="18"/>
    <x v="2"/>
    <s v="2A_MSIL1C_S2_CD_CLS_AC_20230627T222622_TRUE_60HTE_020CC"/>
    <s v="S2A_MSIL1C_HG_20220408T222618_60HUE_8.4CC"/>
  </r>
  <r>
    <x v="0"/>
    <x v="1"/>
    <s v="-36.83, 174.91 | Zoom: 13"/>
    <b v="1"/>
    <s v="New Zealand"/>
    <x v="2"/>
    <s v="HG"/>
    <d v="2022-04-08T00:00:00"/>
    <s v="60HTE"/>
    <s v="22:26:15 UTC"/>
    <n v="7.2"/>
    <s v="2500X1254px"/>
    <s v="PNG"/>
    <s v="16m"/>
    <x v="2"/>
    <n v="7.8000000000000007"/>
    <n v="10"/>
    <x v="0"/>
    <s v="44659S2A_MSIL1CCDM-MLB-CLSHG4465902 Sunny (10%-30%)"/>
    <n v="0"/>
    <s v="20220408T222615"/>
    <n v="2022"/>
    <s v="04"/>
    <s v="08"/>
    <s v="22"/>
    <s v="26"/>
    <s v="15"/>
    <x v="2"/>
    <s v="2A_MSIL1C_S2_CD_CLS_AC_20230627T222622_TRUE_60HTE_020CC"/>
    <s v="S2A_MSIL1C_HG_20220408T222615_60HTE_7.2CC"/>
  </r>
  <r>
    <x v="0"/>
    <x v="1"/>
    <s v="-36.83, 174.91 | Zoom: 13"/>
    <b v="1"/>
    <s v="New Zealand"/>
    <x v="2"/>
    <s v="HG"/>
    <d v="2022-04-03T00:00:00"/>
    <s v="60HUE"/>
    <s v="22:26:14 UTC"/>
    <n v="8.9"/>
    <s v="2500X1254px"/>
    <s v="PNG"/>
    <s v="16m"/>
    <x v="2"/>
    <n v="7.25"/>
    <n v="10"/>
    <x v="0"/>
    <s v="44654S2A_MSIL1CCDM-MLB-CLSHG4465402 Sunny (10%-30%)"/>
    <n v="1"/>
    <s v="20220403T222614"/>
    <n v="2022"/>
    <s v="04"/>
    <s v="03"/>
    <s v="22"/>
    <s v="26"/>
    <s v="14"/>
    <x v="2"/>
    <s v="2A_MSIL1C_S2_CD_CLS_AC_20230627T222622_TRUE_60HTE_020CC"/>
    <s v="S2A_MSIL1C_HG_20220403T222614_60HUE_8.9CC"/>
  </r>
  <r>
    <x v="0"/>
    <x v="1"/>
    <s v="-36.83, 174.91 | Zoom: 13"/>
    <b v="1"/>
    <s v="New Zealand"/>
    <x v="2"/>
    <s v="HG"/>
    <d v="2022-04-03T00:00:00"/>
    <s v="60HUE"/>
    <s v="22:26:10 UTC"/>
    <n v="5.6"/>
    <s v="2500X1254px"/>
    <s v="PNG"/>
    <s v="16m"/>
    <x v="2"/>
    <n v="7.25"/>
    <n v="10"/>
    <x v="0"/>
    <s v="44654S2A_MSIL1CCDM-MLB-CLSHG4465402 Sunny (10%-30%)"/>
    <n v="0"/>
    <s v="20220403T222610"/>
    <n v="2022"/>
    <s v="04"/>
    <s v="03"/>
    <s v="22"/>
    <s v="26"/>
    <s v="10"/>
    <x v="2"/>
    <s v="2A_MSIL1C_S2_CD_CLS_AC_20230627T222622_TRUE_60HTE_020CC"/>
    <s v="S2A_MSIL1C_HG_20220403T222610_60HUE_5.6CC"/>
  </r>
  <r>
    <x v="0"/>
    <x v="1"/>
    <s v="-36.83, 174.91 | Zoom: 13"/>
    <b v="1"/>
    <s v="New Zealand"/>
    <x v="2"/>
    <s v="HG"/>
    <d v="2022-03-29T00:00:00"/>
    <s v="60HTE"/>
    <s v="22:26:19 UTC"/>
    <n v="8.5"/>
    <s v="2500X1254px"/>
    <s v="PNG"/>
    <s v="16m"/>
    <x v="2"/>
    <n v="7.15"/>
    <n v="10"/>
    <x v="0"/>
    <s v="44649S2A_MSIL1CCDM-MLB-CLSHG4464902 Sunny (10%-30%)"/>
    <n v="1"/>
    <s v="20220329T222619"/>
    <n v="2022"/>
    <s v="03"/>
    <n v="29"/>
    <s v="22"/>
    <s v="26"/>
    <s v="19"/>
    <x v="2"/>
    <s v="2A_MSIL1C_S2_CD_CLS_AC_20230627T222622_TRUE_60HTE_020CC"/>
    <s v="S2A_MSIL1C_HG_20220329T222619_60HTE_8.5CC"/>
  </r>
  <r>
    <x v="0"/>
    <x v="1"/>
    <s v="-36.83, 174.91 | Zoom: 13"/>
    <b v="1"/>
    <s v="New Zealand"/>
    <x v="2"/>
    <s v="HG"/>
    <d v="2022-03-29T00:00:00"/>
    <s v="60HUE"/>
    <s v="22:26:16 UTC"/>
    <n v="5.8"/>
    <s v="2500X1254px"/>
    <s v="PNG"/>
    <s v="16m"/>
    <x v="2"/>
    <n v="7.15"/>
    <n v="10"/>
    <x v="0"/>
    <s v="44649S2A_MSIL1CCDM-MLB-CLSHG4464902 Sunny (10%-30%)"/>
    <n v="0"/>
    <s v="20220329T222616"/>
    <n v="2022"/>
    <s v="03"/>
    <n v="29"/>
    <s v="22"/>
    <s v="26"/>
    <s v="16"/>
    <x v="2"/>
    <s v="2A_MSIL1C_S2_CD_CLS_AC_20230627T222622_TRUE_60HTE_020CC"/>
    <s v="S2A_MSIL1C_HG_20220329T222616_60HUE_5.8CC"/>
  </r>
  <r>
    <x v="0"/>
    <x v="1"/>
    <s v="-36.83, 174.91 | Zoom: 13"/>
    <b v="1"/>
    <s v="New Zealand"/>
    <x v="2"/>
    <s v="HG"/>
    <d v="2022-03-24T00:00:00"/>
    <s v="60HTE"/>
    <s v="22:26:14 UTC"/>
    <n v="83.8"/>
    <s v="2500X1254px"/>
    <s v="PNG"/>
    <s v="16m"/>
    <x v="2"/>
    <n v="90.4"/>
    <n v="100"/>
    <x v="2"/>
    <s v="44644S2A_MSIL1CCDM-MLB-CLSHG4464404 Overcast (100%)"/>
    <n v="1"/>
    <s v="20220324T222614"/>
    <n v="2022"/>
    <s v="03"/>
    <n v="24"/>
    <s v="22"/>
    <s v="26"/>
    <s v="14"/>
    <x v="2"/>
    <s v="2A_MSIL1C_S2_CD_CLS_AC_20230627T222622_TRUE_60HTE_020CC"/>
    <s v="S2A_MSIL1C_HG_20220324T222614_60HTE_83.8CC"/>
  </r>
  <r>
    <x v="0"/>
    <x v="1"/>
    <s v="-36.83, 174.91 | Zoom: 13"/>
    <b v="1"/>
    <s v="New Zealand"/>
    <x v="2"/>
    <s v="HG"/>
    <d v="2022-03-24T00:00:00"/>
    <s v="60HUE"/>
    <s v="22:26:11 UTC"/>
    <n v="97"/>
    <s v="2500X1254px"/>
    <s v="PNG"/>
    <s v="16m"/>
    <x v="2"/>
    <n v="90.4"/>
    <n v="100"/>
    <x v="2"/>
    <s v="44644S2A_MSIL1CCDM-MLB-CLSHG4464404 Overcast (100%)"/>
    <n v="0"/>
    <s v="20220324T222611"/>
    <n v="2022"/>
    <s v="03"/>
    <n v="24"/>
    <s v="22"/>
    <s v="26"/>
    <s v="11"/>
    <x v="2"/>
    <s v="2A_MSIL1C_S2_CD_CLS_AC_20230627T222622_TRUE_60HTE_020CC"/>
    <s v="S2A_MSIL1C_HG_20220324T222611_60HUE_97CC"/>
  </r>
  <r>
    <x v="0"/>
    <x v="1"/>
    <s v="-36.83, 174.91 | Zoom: 13"/>
    <b v="1"/>
    <s v="New Zealand"/>
    <x v="2"/>
    <s v="HG"/>
    <d v="2022-03-19T00:00:00"/>
    <s v="60HTE"/>
    <s v="22:26:20 UTC"/>
    <n v="83.3"/>
    <s v="2500X1254px"/>
    <s v="PNG"/>
    <s v="16m"/>
    <x v="2"/>
    <n v="91.65"/>
    <n v="100"/>
    <x v="2"/>
    <s v="44639S2A_MSIL1CCDM-MLB-CLSHG4463904 Overcast (100%)"/>
    <n v="1"/>
    <s v="20220319T222620"/>
    <n v="2022"/>
    <s v="03"/>
    <n v="19"/>
    <s v="22"/>
    <s v="26"/>
    <s v="20"/>
    <x v="2"/>
    <s v="2A_MSIL1C_S2_CD_CLS_AC_20230627T222622_TRUE_60HTE_020CC"/>
    <s v="S2A_MSIL1C_HG_20220319T222620_60HTE_83.3CC"/>
  </r>
  <r>
    <x v="0"/>
    <x v="1"/>
    <s v="-36.83, 174.91 | Zoom: 13"/>
    <b v="1"/>
    <s v="New Zealand"/>
    <x v="2"/>
    <s v="HG"/>
    <d v="2022-03-19T00:00:00"/>
    <s v="60HUE"/>
    <s v="22:26:17 UTC"/>
    <n v="100"/>
    <s v="2500X1254px"/>
    <s v="PNG"/>
    <s v="16m"/>
    <x v="2"/>
    <n v="91.65"/>
    <n v="100"/>
    <x v="2"/>
    <s v="44639S2A_MSIL1CCDM-MLB-CLSHG4463904 Overcast (100%)"/>
    <n v="0"/>
    <s v="20220319T222617"/>
    <n v="2022"/>
    <s v="03"/>
    <n v="19"/>
    <s v="22"/>
    <s v="26"/>
    <s v="17"/>
    <x v="2"/>
    <s v="2A_MSIL1C_S2_CD_CLS_AC_20230627T222622_TRUE_60HTE_020CC"/>
    <s v="S2A_MSIL1C_HG_20220319T222617_60HUE_100CC"/>
  </r>
  <r>
    <x v="0"/>
    <x v="1"/>
    <s v="-36.83, 174.91 | Zoom: 13"/>
    <b v="1"/>
    <s v="New Zealand"/>
    <x v="2"/>
    <s v="HG"/>
    <d v="2022-03-14T00:00:00"/>
    <s v="60HTE"/>
    <s v="22:26:15 UTC"/>
    <n v="17.8"/>
    <s v="2500X1254px"/>
    <s v="PNG"/>
    <s v="16m"/>
    <x v="2"/>
    <n v="9.5"/>
    <n v="10"/>
    <x v="0"/>
    <s v="44634S2A_MSIL1CCDM-MLB-CLSHG4463402 Sunny (10%-30%)"/>
    <n v="1"/>
    <s v="20220314T222615"/>
    <n v="2022"/>
    <s v="03"/>
    <n v="14"/>
    <s v="22"/>
    <s v="26"/>
    <s v="15"/>
    <x v="2"/>
    <s v="2A_MSIL1C_S2_CD_CLS_AC_20230627T222622_TRUE_60HTE_020CC"/>
    <s v="S2A_MSIL1C_HG_20220314T222615_60HTE_17.8CC"/>
  </r>
  <r>
    <x v="0"/>
    <x v="1"/>
    <s v="-36.83, 174.91 | Zoom: 13"/>
    <b v="1"/>
    <s v="New Zealand"/>
    <x v="2"/>
    <s v="HG"/>
    <d v="2022-03-14T00:00:00"/>
    <s v="60HUE"/>
    <s v="22:26:12 UTC"/>
    <n v="1.2"/>
    <s v="2500X1254px"/>
    <s v="PNG"/>
    <s v="16m"/>
    <x v="2"/>
    <n v="9.5"/>
    <n v="10"/>
    <x v="0"/>
    <s v="44634S2A_MSIL1CCDM-MLB-CLSHG4463402 Sunny (10%-30%)"/>
    <n v="0"/>
    <s v="20220314T222612"/>
    <n v="2022"/>
    <s v="03"/>
    <n v="14"/>
    <s v="22"/>
    <s v="26"/>
    <s v="12"/>
    <x v="2"/>
    <s v="2A_MSIL1C_S2_CD_CLS_AC_20230627T222622_TRUE_60HTE_020CC"/>
    <s v="S2A_MSIL1C_HG_20220314T222612_60HUE_1.2CC"/>
  </r>
  <r>
    <x v="0"/>
    <x v="1"/>
    <s v="-36.83, 174.91 | Zoom: 13"/>
    <b v="1"/>
    <s v="New Zealand"/>
    <x v="2"/>
    <s v="HG"/>
    <d v="2022-03-09T00:00:00"/>
    <s v="60HTE"/>
    <s v="22:26:21 UTC"/>
    <n v="23.4"/>
    <s v="2500X1254px"/>
    <s v="PNG"/>
    <s v="16m"/>
    <x v="2"/>
    <n v="31.25"/>
    <n v="40"/>
    <x v="1"/>
    <s v="44629S2A_MSIL1CCDM-MLB-CLSHG4462903 Cloudy (40%-90%)"/>
    <n v="1"/>
    <s v="20220309T222621"/>
    <n v="2022"/>
    <s v="03"/>
    <s v="09"/>
    <s v="22"/>
    <s v="26"/>
    <s v="21"/>
    <x v="2"/>
    <s v="2A_MSIL1C_S2_CD_CLS_AC_20230627T222622_TRUE_60HTE_020CC"/>
    <s v="S2A_MSIL1C_HG_20220309T222621_60HTE_23.4CC"/>
  </r>
  <r>
    <x v="0"/>
    <x v="1"/>
    <s v="-36.83, 174.91 | Zoom: 13"/>
    <b v="1"/>
    <s v="New Zealand"/>
    <x v="2"/>
    <s v="HG"/>
    <d v="2022-03-09T00:00:00"/>
    <s v="60HUE"/>
    <s v="22:26:18 UTC"/>
    <n v="39.1"/>
    <s v="2500X1254px"/>
    <s v="PNG"/>
    <s v="16m"/>
    <x v="2"/>
    <n v="31.25"/>
    <n v="40"/>
    <x v="1"/>
    <s v="44629S2A_MSIL1CCDM-MLB-CLSHG4462903 Cloudy (40%-90%)"/>
    <n v="0"/>
    <s v="20220309T222618"/>
    <n v="2022"/>
    <s v="03"/>
    <s v="09"/>
    <s v="22"/>
    <s v="26"/>
    <s v="18"/>
    <x v="2"/>
    <s v="2A_MSIL1C_S2_CD_CLS_AC_20230627T222622_TRUE_60HTE_020CC"/>
    <s v="S2A_MSIL1C_HG_20220309T222618_60HUE_39.1CC"/>
  </r>
  <r>
    <x v="0"/>
    <x v="1"/>
    <s v="-36.83, 174.91 | Zoom: 13"/>
    <b v="1"/>
    <s v="New Zealand"/>
    <x v="2"/>
    <s v="HG"/>
    <d v="2022-03-04T00:00:00"/>
    <s v="60HTE"/>
    <s v="22:26:14 UTC"/>
    <n v="57.6"/>
    <s v="2500X1254px"/>
    <s v="PNG"/>
    <s v="16m"/>
    <x v="2"/>
    <n v="47.95"/>
    <n v="50"/>
    <x v="1"/>
    <s v="44624S2A_MSIL1CCDM-MLB-CLSHG4462403 Cloudy (40%-90%)"/>
    <n v="1"/>
    <s v="20220304T222614"/>
    <n v="2022"/>
    <s v="03"/>
    <s v="04"/>
    <s v="22"/>
    <s v="26"/>
    <s v="14"/>
    <x v="2"/>
    <s v="2A_MSIL1C_S2_CD_CLS_AC_20230627T222622_TRUE_60HTE_020CC"/>
    <s v="S2A_MSIL1C_HG_20220304T222614_60HTE_57.6CC"/>
  </r>
  <r>
    <x v="0"/>
    <x v="1"/>
    <s v="-36.83, 174.91 | Zoom: 13"/>
    <b v="1"/>
    <s v="New Zealand"/>
    <x v="2"/>
    <s v="HG"/>
    <d v="2022-03-04T00:00:00"/>
    <s v="60HUE"/>
    <s v="22:26:11 UTC"/>
    <n v="38.299999999999997"/>
    <s v="2500X1254px"/>
    <s v="PNG"/>
    <s v="16m"/>
    <x v="2"/>
    <n v="47.95"/>
    <n v="50"/>
    <x v="1"/>
    <s v="44624S2A_MSIL1CCDM-MLB-CLSHG4462403 Cloudy (40%-90%)"/>
    <n v="0"/>
    <s v="20220304T222611"/>
    <n v="2022"/>
    <s v="03"/>
    <s v="04"/>
    <s v="22"/>
    <s v="26"/>
    <s v="11"/>
    <x v="2"/>
    <s v="2A_MSIL1C_S2_CD_CLS_AC_20230627T222622_TRUE_60HTE_020CC"/>
    <s v="S2A_MSIL1C_HG_20220304T222611_60HUE_38.3CC"/>
  </r>
  <r>
    <x v="0"/>
    <x v="1"/>
    <s v="-36.83, 174.91 | Zoom: 13"/>
    <b v="1"/>
    <s v="New Zealand"/>
    <x v="2"/>
    <s v="HG"/>
    <d v="2022-02-27T00:00:00"/>
    <s v="60HUE"/>
    <s v="22:26:20 UTC"/>
    <n v="55.8"/>
    <s v="2500X1254px"/>
    <s v="PNG"/>
    <s v="16m"/>
    <x v="2"/>
    <n v="38.9"/>
    <n v="40"/>
    <x v="1"/>
    <s v="44619S2A_MSIL1CCDM-MLB-CLSHG4461903 Cloudy (40%-90%)"/>
    <n v="1"/>
    <s v="20220227T222620"/>
    <n v="2022"/>
    <s v="02"/>
    <n v="27"/>
    <s v="22"/>
    <s v="26"/>
    <s v="20"/>
    <x v="2"/>
    <s v="2A_MSIL1C_S2_CD_CLS_AC_20230627T222622_TRUE_60HTE_020CC"/>
    <s v="S2A_MSIL1C_HG_20220227T222620_60HUE_55.8CC"/>
  </r>
  <r>
    <x v="0"/>
    <x v="1"/>
    <s v="-36.83, 174.91 | Zoom: 13"/>
    <b v="1"/>
    <s v="New Zealand"/>
    <x v="2"/>
    <s v="HG"/>
    <d v="2022-02-27T00:00:00"/>
    <s v="60HTE"/>
    <s v="22:26:17 UTC"/>
    <n v="22"/>
    <s v="2500X1254px"/>
    <s v="PNG"/>
    <s v="16m"/>
    <x v="2"/>
    <n v="38.9"/>
    <n v="40"/>
    <x v="1"/>
    <s v="44619S2A_MSIL1CCDM-MLB-CLSHG4461903 Cloudy (40%-90%)"/>
    <n v="0"/>
    <s v="20220227T222617"/>
    <n v="2022"/>
    <s v="02"/>
    <n v="27"/>
    <s v="22"/>
    <s v="26"/>
    <s v="17"/>
    <x v="2"/>
    <s v="2A_MSIL1C_S2_CD_CLS_AC_20230627T222622_TRUE_60HTE_020CC"/>
    <s v="S2A_MSIL1C_HG_20220227T222617_60HTE_22CC"/>
  </r>
  <r>
    <x v="0"/>
    <x v="1"/>
    <s v="-36.83, 174.91 | Zoom: 13"/>
    <b v="1"/>
    <s v="New Zealand"/>
    <x v="2"/>
    <s v="HG"/>
    <d v="2022-02-22T00:00:00"/>
    <s v="60HUE"/>
    <s v="22:26:12 UTC"/>
    <n v="5.2"/>
    <s v="2500X1254px"/>
    <s v="PNG"/>
    <s v="16m"/>
    <x v="2"/>
    <n v="3.1500000000000004"/>
    <n v="10"/>
    <x v="0"/>
    <s v="44614S2A_MSIL1CCDM-MLB-CLSHG4461402 Sunny (10%-30%)"/>
    <n v="1"/>
    <s v="20220222T222612"/>
    <n v="2022"/>
    <s v="02"/>
    <n v="22"/>
    <s v="22"/>
    <s v="26"/>
    <s v="12"/>
    <x v="2"/>
    <s v="2A_MSIL1C_S2_CD_CLS_AC_20230627T222622_TRUE_60HTE_020CC"/>
    <s v="S2A_MSIL1C_HG_20220222T222612_60HUE_5.2CC"/>
  </r>
  <r>
    <x v="0"/>
    <x v="1"/>
    <s v="-36.83, 174.91 | Zoom: 13"/>
    <b v="1"/>
    <s v="New Zealand"/>
    <x v="2"/>
    <s v="HG"/>
    <d v="2022-02-22T00:00:00"/>
    <s v="60HTE"/>
    <s v="22:26:09 UTC"/>
    <n v="1.1000000000000001"/>
    <s v="2500X1254px"/>
    <s v="PNG"/>
    <s v="16m"/>
    <x v="2"/>
    <n v="3.1500000000000004"/>
    <n v="10"/>
    <x v="0"/>
    <s v="44614S2A_MSIL1CCDM-MLB-CLSHG4461402 Sunny (10%-30%)"/>
    <n v="0"/>
    <s v="20220222T222609"/>
    <n v="2022"/>
    <s v="02"/>
    <n v="22"/>
    <s v="22"/>
    <s v="26"/>
    <s v="09"/>
    <x v="2"/>
    <s v="2A_MSIL1C_S2_CD_CLS_AC_20230627T222622_TRUE_60HTE_020CC"/>
    <s v="S2A_MSIL1C_HG_20220222T222609_60HTE_1.1CC"/>
  </r>
  <r>
    <x v="0"/>
    <x v="1"/>
    <s v="-36.83, 174.91 | Zoom: 13"/>
    <b v="1"/>
    <s v="New Zealand"/>
    <x v="2"/>
    <s v="HG"/>
    <d v="2022-02-17T00:00:00"/>
    <s v="60HUE"/>
    <s v="22:26:18 UTC"/>
    <n v="12"/>
    <s v="2500X1254px"/>
    <s v="PNG"/>
    <s v="16m"/>
    <x v="2"/>
    <n v="11.3"/>
    <n v="20"/>
    <x v="0"/>
    <s v="44609S2A_MSIL1CCDM-MLB-CLSHG4460902 Sunny (10%-30%)"/>
    <n v="1"/>
    <s v="20220217T222618"/>
    <n v="2022"/>
    <s v="02"/>
    <n v="17"/>
    <s v="22"/>
    <s v="26"/>
    <s v="18"/>
    <x v="2"/>
    <s v="2A_MSIL1C_S2_CD_CLS_AC_20230627T222622_TRUE_60HTE_020CC"/>
    <s v="S2A_MSIL1C_HG_20220217T222618_60HUE_12CC"/>
  </r>
  <r>
    <x v="0"/>
    <x v="1"/>
    <s v="-36.83, 174.91 | Zoom: 13"/>
    <b v="1"/>
    <s v="New Zealand"/>
    <x v="2"/>
    <s v="HG"/>
    <d v="2022-02-17T00:00:00"/>
    <s v="60HTE"/>
    <s v="22:26:15 UTC"/>
    <n v="10.6"/>
    <s v="2500X1254px"/>
    <s v="PNG"/>
    <s v="16m"/>
    <x v="2"/>
    <n v="11.3"/>
    <n v="20"/>
    <x v="0"/>
    <s v="44609S2A_MSIL1CCDM-MLB-CLSHG4460902 Sunny (10%-30%)"/>
    <n v="0"/>
    <s v="20220217T222615"/>
    <n v="2022"/>
    <s v="02"/>
    <n v="17"/>
    <s v="22"/>
    <s v="26"/>
    <s v="15"/>
    <x v="2"/>
    <s v="2A_MSIL1C_S2_CD_CLS_AC_20230627T222622_TRUE_60HTE_020CC"/>
    <s v="S2A_MSIL1C_HG_20220217T222615_60HTE_10.6CC"/>
  </r>
  <r>
    <x v="0"/>
    <x v="1"/>
    <s v="-36.83, 174.91 | Zoom: 13"/>
    <b v="1"/>
    <s v="New Zealand"/>
    <x v="2"/>
    <s v="HG"/>
    <d v="2022-02-12T00:00:00"/>
    <s v="60HUE"/>
    <s v="22:26:11 UTC"/>
    <n v="46.7"/>
    <s v="2500X1254px"/>
    <s v="PNG"/>
    <s v="16m"/>
    <x v="2"/>
    <n v="60.800000000000004"/>
    <n v="70"/>
    <x v="1"/>
    <s v="44604S2A_MSIL1CCDM-MLB-CLSHG4460403 Cloudy (40%-90%)"/>
    <n v="1"/>
    <s v="20220212T222611"/>
    <n v="2022"/>
    <s v="02"/>
    <n v="12"/>
    <s v="22"/>
    <s v="26"/>
    <s v="11"/>
    <x v="2"/>
    <s v="2A_MSIL1C_S2_CD_CLS_AC_20230627T222622_TRUE_60HTE_020CC"/>
    <s v="S2A_MSIL1C_HG_20220212T222611_60HUE_46.7CC"/>
  </r>
  <r>
    <x v="0"/>
    <x v="1"/>
    <s v="-36.83, 174.91 | Zoom: 13"/>
    <b v="1"/>
    <s v="New Zealand"/>
    <x v="2"/>
    <s v="HG"/>
    <d v="2022-02-12T00:00:00"/>
    <s v="60HTE"/>
    <s v="22:26:08 UTC"/>
    <n v="74.900000000000006"/>
    <s v="2500X1254px"/>
    <s v="PNG"/>
    <s v="16m"/>
    <x v="2"/>
    <n v="60.800000000000004"/>
    <n v="70"/>
    <x v="1"/>
    <s v="44604S2A_MSIL1CCDM-MLB-CLSHG4460403 Cloudy (40%-90%)"/>
    <n v="0"/>
    <s v="20220212T222608"/>
    <n v="2022"/>
    <s v="02"/>
    <n v="12"/>
    <s v="22"/>
    <s v="26"/>
    <s v="08"/>
    <x v="2"/>
    <s v="2A_MSIL1C_S2_CD_CLS_AC_20230627T222622_TRUE_60HTE_020CC"/>
    <s v="S2A_MSIL1C_HG_20220212T222608_60HTE_74.9CC"/>
  </r>
  <r>
    <x v="0"/>
    <x v="1"/>
    <s v="-36.83, 174.91 | Zoom: 13"/>
    <b v="1"/>
    <s v="New Zealand"/>
    <x v="2"/>
    <s v="HG"/>
    <d v="2022-02-07T00:00:00"/>
    <s v="60HUE"/>
    <s v="22:26:16 UTC"/>
    <n v="69.400000000000006"/>
    <s v="2500X1254px"/>
    <s v="PNG"/>
    <s v="16m"/>
    <x v="2"/>
    <n v="70.25"/>
    <n v="80"/>
    <x v="1"/>
    <s v="44599S2A_MSIL1CCDM-MLB-CLSHG4459903 Cloudy (40%-90%)"/>
    <n v="1"/>
    <s v="20220207T222616"/>
    <n v="2022"/>
    <s v="02"/>
    <s v="07"/>
    <s v="22"/>
    <s v="26"/>
    <s v="16"/>
    <x v="2"/>
    <s v="2A_MSIL1C_S2_CD_CLS_AC_20230627T222622_TRUE_60HTE_020CC"/>
    <s v="S2A_MSIL1C_HG_20220207T222616_60HUE_69.4CC"/>
  </r>
  <r>
    <x v="0"/>
    <x v="1"/>
    <s v="-36.83, 174.91 | Zoom: 13"/>
    <b v="1"/>
    <s v="New Zealand"/>
    <x v="2"/>
    <s v="HG"/>
    <d v="2022-02-07T00:00:00"/>
    <s v="60HTE"/>
    <s v="22:26:13 UTC"/>
    <n v="71.099999999999994"/>
    <s v="2500X1254px"/>
    <s v="PNG"/>
    <s v="16m"/>
    <x v="2"/>
    <n v="70.25"/>
    <n v="80"/>
    <x v="1"/>
    <s v="44599S2A_MSIL1CCDM-MLB-CLSHG4459903 Cloudy (40%-90%)"/>
    <n v="0"/>
    <s v="20220207T222613"/>
    <n v="2022"/>
    <s v="02"/>
    <s v="07"/>
    <s v="22"/>
    <s v="26"/>
    <s v="13"/>
    <x v="2"/>
    <s v="2A_MSIL1C_S2_CD_CLS_AC_20230627T222622_TRUE_60HTE_020CC"/>
    <s v="S2A_MSIL1C_HG_20220207T222613_60HTE_71.1CC"/>
  </r>
  <r>
    <x v="0"/>
    <x v="1"/>
    <s v="-36.83, 174.91 | Zoom: 13"/>
    <b v="1"/>
    <s v="New Zealand"/>
    <x v="2"/>
    <s v="HG"/>
    <d v="2022-02-02T00:00:00"/>
    <s v="60HUE"/>
    <s v="22:26:11 UTC"/>
    <n v="91.3"/>
    <s v="2500X1254px"/>
    <s v="PNG"/>
    <s v="16m"/>
    <x v="2"/>
    <n v="95.05"/>
    <n v="100"/>
    <x v="2"/>
    <s v="44594S2A_MSIL1CCDM-MLB-CLSHG4459404 Overcast (100%)"/>
    <n v="1"/>
    <s v="20220202T222611"/>
    <n v="2022"/>
    <s v="02"/>
    <s v="02"/>
    <s v="22"/>
    <s v="26"/>
    <s v="11"/>
    <x v="2"/>
    <s v="2A_MSIL1C_S2_CD_CLS_AC_20230627T222622_TRUE_60HTE_020CC"/>
    <s v="S2A_MSIL1C_HG_20220202T222611_60HUE_91.3CC"/>
  </r>
  <r>
    <x v="0"/>
    <x v="1"/>
    <s v="-36.83, 174.91 | Zoom: 13"/>
    <b v="1"/>
    <s v="New Zealand"/>
    <x v="2"/>
    <s v="HG"/>
    <d v="2022-02-02T00:00:00"/>
    <s v="60HUE"/>
    <s v="22:26:08 UTC"/>
    <n v="98.8"/>
    <s v="2500X1254px"/>
    <s v="PNG"/>
    <s v="16m"/>
    <x v="2"/>
    <n v="95.05"/>
    <n v="100"/>
    <x v="2"/>
    <s v="44594S2A_MSIL1CCDM-MLB-CLSHG4459404 Overcast (100%)"/>
    <n v="0"/>
    <s v="20220202T222608"/>
    <n v="2022"/>
    <s v="02"/>
    <s v="02"/>
    <s v="22"/>
    <s v="26"/>
    <s v="08"/>
    <x v="2"/>
    <s v="2A_MSIL1C_S2_CD_CLS_AC_20230627T222622_TRUE_60HTE_020CC"/>
    <s v="S2A_MSIL1C_HG_20220202T222608_60HUE_98.8CC"/>
  </r>
  <r>
    <x v="0"/>
    <x v="1"/>
    <s v="-36.83, 174.91 | Zoom: 13"/>
    <b v="1"/>
    <s v="New Zealand"/>
    <x v="2"/>
    <s v="HG"/>
    <d v="2022-01-28T00:00:00"/>
    <s v="60HTE"/>
    <s v="22:26:17 UTC"/>
    <n v="36.9"/>
    <s v="2500X1254px"/>
    <s v="PNG"/>
    <s v="16m"/>
    <x v="2"/>
    <n v="39.25"/>
    <n v="40"/>
    <x v="1"/>
    <s v="44589S2A_MSIL1CCDM-MLB-CLSHG4458903 Cloudy (40%-90%)"/>
    <n v="1"/>
    <s v="20220128T222617"/>
    <n v="2022"/>
    <s v="01"/>
    <n v="28"/>
    <s v="22"/>
    <s v="26"/>
    <s v="17"/>
    <x v="2"/>
    <s v="2A_MSIL1C_S2_CD_CLS_AC_20230627T222622_TRUE_60HTE_020CC"/>
    <s v="S2A_MSIL1C_HG_20220128T222617_60HTE_36.9CC"/>
  </r>
  <r>
    <x v="0"/>
    <x v="1"/>
    <s v="-36.83, 174.91 | Zoom: 13"/>
    <b v="1"/>
    <s v="New Zealand"/>
    <x v="2"/>
    <s v="HG"/>
    <d v="2022-01-28T00:00:00"/>
    <s v="60HUE"/>
    <s v="22:26:14 UTC"/>
    <n v="41.6"/>
    <s v="2500X1254px"/>
    <s v="PNG"/>
    <s v="16m"/>
    <x v="2"/>
    <n v="39.25"/>
    <n v="40"/>
    <x v="1"/>
    <s v="44589S2A_MSIL1CCDM-MLB-CLSHG4458903 Cloudy (40%-90%)"/>
    <n v="0"/>
    <s v="20220128T222614"/>
    <n v="2022"/>
    <s v="01"/>
    <n v="28"/>
    <s v="22"/>
    <s v="26"/>
    <s v="14"/>
    <x v="2"/>
    <s v="2A_MSIL1C_S2_CD_CLS_AC_20230627T222622_TRUE_60HTE_020CC"/>
    <s v="S2A_MSIL1C_HG_20220128T222614_60HUE_41.6CC"/>
  </r>
  <r>
    <x v="0"/>
    <x v="1"/>
    <s v="-36.83, 174.91 | Zoom: 13"/>
    <b v="1"/>
    <s v="New Zealand"/>
    <x v="2"/>
    <s v="HG"/>
    <d v="2022-01-23T00:00:00"/>
    <s v="60HTE"/>
    <s v="22:26:11 UTC"/>
    <n v="100"/>
    <s v="2500X1254px"/>
    <s v="PNG"/>
    <s v="16m"/>
    <x v="2"/>
    <n v="100"/>
    <n v="100"/>
    <x v="2"/>
    <s v="44584S2A_MSIL1CCDM-MLB-CLSHG4458404 Overcast (100%)"/>
    <n v="1"/>
    <s v="20220123T222611"/>
    <n v="2022"/>
    <s v="01"/>
    <n v="23"/>
    <s v="22"/>
    <s v="26"/>
    <s v="11"/>
    <x v="2"/>
    <s v="2A_MSIL1C_S2_CD_CLS_AC_20230627T222622_TRUE_60HTE_020CC"/>
    <s v="S2A_MSIL1C_HG_20220123T222611_60HTE_100CC"/>
  </r>
  <r>
    <x v="0"/>
    <x v="1"/>
    <s v="-36.83, 174.91 | Zoom: 13"/>
    <b v="1"/>
    <s v="New Zealand"/>
    <x v="2"/>
    <s v="HG"/>
    <d v="2022-01-23T00:00:00"/>
    <s v="60HUE"/>
    <s v="22:26:08 UTC"/>
    <n v="100"/>
    <s v="2500X1254px"/>
    <s v="PNG"/>
    <s v="16m"/>
    <x v="2"/>
    <n v="100"/>
    <n v="100"/>
    <x v="2"/>
    <s v="44584S2A_MSIL1CCDM-MLB-CLSHG4458404 Overcast (100%)"/>
    <n v="0"/>
    <s v="20220123T222608"/>
    <n v="2022"/>
    <s v="01"/>
    <n v="23"/>
    <s v="22"/>
    <s v="26"/>
    <s v="08"/>
    <x v="2"/>
    <s v="2A_MSIL1C_S2_CD_CLS_AC_20230627T222622_TRUE_60HTE_020CC"/>
    <s v="S2A_MSIL1C_HG_20220123T222608_60HUE_100CC"/>
  </r>
  <r>
    <x v="0"/>
    <x v="1"/>
    <s v="-36.83, 174.91 | Zoom: 13"/>
    <b v="1"/>
    <s v="New Zealand"/>
    <x v="2"/>
    <s v="HG"/>
    <d v="2022-01-13T00:00:00"/>
    <s v="60HTE"/>
    <s v="22:26:13 UTC"/>
    <n v="25.6"/>
    <s v="2500X1254px"/>
    <s v="PNG"/>
    <s v="16m"/>
    <x v="2"/>
    <n v="28.4"/>
    <n v="30"/>
    <x v="0"/>
    <s v="44574S2A_MSIL1CCDM-MLB-CLSHG4457402 Sunny (10%-30%)"/>
    <n v="1"/>
    <s v="20220113T222613"/>
    <n v="2022"/>
    <s v="01"/>
    <n v="13"/>
    <s v="22"/>
    <s v="26"/>
    <s v="13"/>
    <x v="2"/>
    <s v="2A_MSIL1C_S2_CD_CLS_AC_20230627T222622_TRUE_60HTE_020CC"/>
    <s v="S2A_MSIL1C_HG_20220113T222613_60HTE_25.6CC"/>
  </r>
  <r>
    <x v="0"/>
    <x v="1"/>
    <s v="-36.83, 174.91 | Zoom: 13"/>
    <b v="1"/>
    <s v="New Zealand"/>
    <x v="2"/>
    <s v="HG"/>
    <d v="2022-01-13T00:00:00"/>
    <s v="60HUE"/>
    <s v="22:26:09 UTC"/>
    <n v="31.2"/>
    <s v="2500X1254px"/>
    <s v="PNG"/>
    <s v="16m"/>
    <x v="2"/>
    <n v="28.4"/>
    <n v="30"/>
    <x v="0"/>
    <s v="44574S2A_MSIL1CCDM-MLB-CLSHG4457402 Sunny (10%-30%)"/>
    <n v="0"/>
    <s v="20220113T222609"/>
    <n v="2022"/>
    <s v="01"/>
    <n v="13"/>
    <s v="22"/>
    <s v="26"/>
    <s v="09"/>
    <x v="2"/>
    <s v="2A_MSIL1C_S2_CD_CLS_AC_20230627T222622_TRUE_60HTE_020CC"/>
    <s v="S2A_MSIL1C_HG_20220113T222609_60HUE_31.2CC"/>
  </r>
  <r>
    <x v="0"/>
    <x v="1"/>
    <s v="-36.83, 174.91 | Zoom: 13"/>
    <b v="1"/>
    <s v="New Zealand"/>
    <x v="2"/>
    <s v="HG"/>
    <d v="2022-01-08T00:00:00"/>
    <s v="60HTE"/>
    <s v="22:26:18 UTC"/>
    <n v="22.8"/>
    <s v="2500X1254px"/>
    <s v="PNG"/>
    <s v="16m"/>
    <x v="2"/>
    <n v="22"/>
    <n v="30"/>
    <x v="0"/>
    <s v="44569S2A_MSIL1CCDM-MLB-CLSHG4456902 Sunny (10%-30%)"/>
    <n v="1"/>
    <s v="20220108T222618"/>
    <n v="2022"/>
    <s v="01"/>
    <s v="08"/>
    <s v="22"/>
    <s v="26"/>
    <s v="18"/>
    <x v="2"/>
    <s v="2A_MSIL1C_S2_CD_CLS_AC_20230627T222622_TRUE_60HTE_020CC"/>
    <s v="S2A_MSIL1C_HG_20220108T222618_60HTE_22.8CC"/>
  </r>
  <r>
    <x v="0"/>
    <x v="1"/>
    <s v="-36.83, 174.91 | Zoom: 13"/>
    <b v="1"/>
    <s v="New Zealand"/>
    <x v="2"/>
    <s v="HG"/>
    <d v="2022-01-08T00:00:00"/>
    <s v="60HUE"/>
    <s v="22:26:15 UTC"/>
    <n v="21.2"/>
    <s v="2500X1254px"/>
    <s v="PNG"/>
    <s v="16m"/>
    <x v="2"/>
    <n v="22"/>
    <n v="30"/>
    <x v="0"/>
    <s v="44569S2A_MSIL1CCDM-MLB-CLSHG4456902 Sunny (10%-30%)"/>
    <n v="0"/>
    <s v="20220108T222615"/>
    <n v="2022"/>
    <s v="01"/>
    <s v="08"/>
    <s v="22"/>
    <s v="26"/>
    <s v="15"/>
    <x v="2"/>
    <s v="2A_MSIL1C_S2_CD_CLS_AC_20230627T222622_TRUE_60HTE_020CC"/>
    <s v="S2A_MSIL1C_HG_20220108T222615_60HUE_21.2CC"/>
  </r>
  <r>
    <x v="0"/>
    <x v="1"/>
    <s v="-36.83, 174.91 | Zoom: 13"/>
    <b v="1"/>
    <s v="New Zealand"/>
    <x v="2"/>
    <s v="HG"/>
    <d v="2022-01-03T00:00:00"/>
    <s v="60HTE"/>
    <s v="22:26:13 UTC"/>
    <n v="0.5"/>
    <s v="2500X1254px"/>
    <s v="PNG"/>
    <s v="16m"/>
    <x v="2"/>
    <n v="0.6"/>
    <n v="10"/>
    <x v="0"/>
    <s v="44564S2A_MSIL1CCDM-MLB-CLSHG4456402 Sunny (10%-30%)"/>
    <n v="1"/>
    <s v="20220103T222613"/>
    <n v="2022"/>
    <s v="01"/>
    <s v="03"/>
    <s v="22"/>
    <s v="26"/>
    <s v="13"/>
    <x v="2"/>
    <s v="2A_MSIL1C_S2_CD_CLS_AC_20230627T222622_TRUE_60HTE_020CC"/>
    <s v="S2A_MSIL1C_HG_20220103T222613_60HTE_0.5CC"/>
  </r>
  <r>
    <x v="0"/>
    <x v="1"/>
    <s v="-36.83, 174.91 | Zoom: 13"/>
    <b v="1"/>
    <s v="New Zealand"/>
    <x v="2"/>
    <s v="HG"/>
    <d v="2022-01-03T00:00:00"/>
    <s v="60HUE"/>
    <s v="22:26:10 UTC"/>
    <n v="0.7"/>
    <s v="2500X1254px"/>
    <s v="PNG"/>
    <s v="16m"/>
    <x v="2"/>
    <n v="0.6"/>
    <n v="10"/>
    <x v="0"/>
    <s v="44564S2A_MSIL1CCDM-MLB-CLSHG4456402 Sunny (10%-30%)"/>
    <n v="0"/>
    <s v="20220103T222610"/>
    <n v="2022"/>
    <s v="01"/>
    <s v="03"/>
    <s v="22"/>
    <s v="26"/>
    <s v="10"/>
    <x v="2"/>
    <s v="2A_MSIL1C_S2_CD_CLS_AC_20230627T222622_TRUE_60HTE_020CC"/>
    <s v="S2A_MSIL1C_HG_20220103T222610_60HUE_0.7CC"/>
  </r>
  <r>
    <x v="0"/>
    <x v="1"/>
    <s v="-43.95836, 170.48726 | Zoom: 13"/>
    <b v="1"/>
    <s v="New Zealand"/>
    <x v="3"/>
    <s v="MJ"/>
    <d v="2023-06-30T00:00:00"/>
    <s v="59GMM"/>
    <s v="22:38:27 UTC"/>
    <n v="36.700000000000003"/>
    <s v="2500X1254px"/>
    <s v="PNG"/>
    <s v="16m"/>
    <x v="0"/>
    <n v="36.700000000000003"/>
    <n v="40"/>
    <x v="1"/>
    <s v="45107S2A_MSIL1CCDM-MLB-CLSMJ4510703 Cloudy (40%-90%)"/>
    <n v="1"/>
    <s v="20230630T223827"/>
    <n v="2023"/>
    <s v="06"/>
    <n v="30"/>
    <s v="22"/>
    <s v="38"/>
    <s v="27"/>
    <x v="3"/>
    <s v="2A_MSIL1C_S2_CD_CLS_AC_20230627T222622_TRUE_60HTE_020CC"/>
    <s v="cls_mj_s2a_msil1c_2023h1_2500x1254px_16m_20230630t223827_40cc"/>
  </r>
  <r>
    <x v="0"/>
    <x v="1"/>
    <s v="-43.95836, 170.48726 | Zoom: 13"/>
    <b v="1"/>
    <s v="New Zealand"/>
    <x v="3"/>
    <s v="MJ"/>
    <d v="2023-06-27T00:00:00"/>
    <s v="59GMM"/>
    <s v="22:28:30 UTC"/>
    <n v="46.7"/>
    <s v="2500X1254px"/>
    <s v="PNG"/>
    <s v="16m"/>
    <x v="0"/>
    <n v="46.7"/>
    <n v="50"/>
    <x v="1"/>
    <s v="45104S2A_MSIL1CCDM-MLB-CLSMJ4510403 Cloudy (40%-90%)"/>
    <n v="1"/>
    <s v="20230627T222830"/>
    <n v="2023"/>
    <s v="06"/>
    <n v="27"/>
    <s v="22"/>
    <s v="28"/>
    <s v="30"/>
    <x v="3"/>
    <s v="2A_MSIL1C_S2_CD_CLS_AC_20230627T222622_TRUE_60HTE_020CC"/>
    <s v="cls_mj_s2a_msil1c_2023h1_2500x1254px_16m_20230627t222830_50cc"/>
  </r>
  <r>
    <x v="0"/>
    <x v="1"/>
    <s v="-43.95836, 170.48726 | Zoom: 13"/>
    <b v="1"/>
    <s v="New Zealand"/>
    <x v="3"/>
    <s v="MJ"/>
    <d v="2023-06-25T00:00:00"/>
    <s v="59GMM"/>
    <s v="22:38:25 UTC"/>
    <n v="94.6"/>
    <s v="2500X1254px"/>
    <s v="PNG"/>
    <s v="16m"/>
    <x v="0"/>
    <n v="94.6"/>
    <n v="100"/>
    <x v="2"/>
    <s v="45102S2A_MSIL1CCDM-MLB-CLSMJ4510204 Overcast (100%)"/>
    <n v="1"/>
    <s v="20230625T223825"/>
    <n v="2023"/>
    <s v="06"/>
    <n v="25"/>
    <s v="22"/>
    <s v="38"/>
    <s v="25"/>
    <x v="3"/>
    <s v="2A_MSIL1C_S2_CD_CLS_AC_20230627T222622_TRUE_60HTE_020CC"/>
    <s v="cls_mj_s2a_msil1c_2023h1_2500x1254px_16m_20230625t223825_100cc"/>
  </r>
  <r>
    <x v="0"/>
    <x v="1"/>
    <s v="-43.95836, 170.48726 | Zoom: 13"/>
    <b v="1"/>
    <s v="New Zealand"/>
    <x v="3"/>
    <s v="MJ"/>
    <d v="2023-06-22T00:00:00"/>
    <s v="59GMM"/>
    <s v="22:28:29 UTC"/>
    <n v="42"/>
    <s v="2500X1254px"/>
    <s v="PNG"/>
    <s v="16m"/>
    <x v="0"/>
    <n v="42"/>
    <n v="50"/>
    <x v="1"/>
    <s v="45099S2A_MSIL1CCDM-MLB-CLSMJ4509903 Cloudy (40%-90%)"/>
    <n v="1"/>
    <s v="20230622T222829"/>
    <n v="2023"/>
    <s v="06"/>
    <n v="22"/>
    <s v="22"/>
    <s v="28"/>
    <s v="29"/>
    <x v="3"/>
    <s v="2A_MSIL1C_S2_CD_CLS_AC_20230627T222622_TRUE_60HTE_020CC"/>
    <s v="cls_mj_s2a_msil1c_2023h1_2500x1254px_16m_20230622t222829_50cc"/>
  </r>
  <r>
    <x v="0"/>
    <x v="1"/>
    <s v="-43.95836, 170.48726 | Zoom: 13"/>
    <b v="1"/>
    <s v="New Zealand"/>
    <x v="3"/>
    <s v="MJ"/>
    <d v="2023-06-20T00:00:00"/>
    <s v="59GMM"/>
    <s v="22:38:26 UTC"/>
    <n v="34.9"/>
    <s v="2500X1254px"/>
    <s v="PNG"/>
    <s v="16m"/>
    <x v="0"/>
    <n v="34.9"/>
    <n v="40"/>
    <x v="1"/>
    <s v="45097S2A_MSIL1CCDM-MLB-CLSMJ4509703 Cloudy (40%-90%)"/>
    <n v="1"/>
    <s v="20230620T223826"/>
    <n v="2023"/>
    <s v="06"/>
    <n v="20"/>
    <s v="22"/>
    <s v="38"/>
    <s v="26"/>
    <x v="3"/>
    <s v="2A_MSIL1C_S2_CD_CLS_AC_20230627T222622_TRUE_60HTE_020CC"/>
    <s v="cls_mj_s2a_msil1c_2023h1_2500x1254px_16m_20230620t223826_40cc"/>
  </r>
  <r>
    <x v="0"/>
    <x v="1"/>
    <s v="-43.95836, 170.48726 | Zoom: 13"/>
    <b v="1"/>
    <s v="New Zealand"/>
    <x v="3"/>
    <s v="MJ"/>
    <d v="2023-06-17T00:00:00"/>
    <s v="59GMM"/>
    <s v="22:28:30 UTC"/>
    <n v="71.900000000000006"/>
    <s v="2500X1254px"/>
    <s v="PNG"/>
    <s v="16m"/>
    <x v="0"/>
    <n v="71.900000000000006"/>
    <n v="80"/>
    <x v="1"/>
    <s v="45094S2A_MSIL1CCDM-MLB-CLSMJ4509403 Cloudy (40%-90%)"/>
    <n v="1"/>
    <s v="20230617T222830"/>
    <n v="2023"/>
    <s v="06"/>
    <n v="17"/>
    <s v="22"/>
    <s v="28"/>
    <s v="30"/>
    <x v="3"/>
    <s v="2A_MSIL1C_S2_CD_CLS_AC_20230627T222622_TRUE_60HTE_020CC"/>
    <s v="cls_mj_s2a_msil1c_2023h1_2500x1254px_16m_20230617t222830_80cc"/>
  </r>
  <r>
    <x v="0"/>
    <x v="1"/>
    <s v="-43.95836, 170.48726 | Zoom: 13"/>
    <b v="1"/>
    <s v="New Zealand"/>
    <x v="3"/>
    <s v="MJ"/>
    <d v="2023-06-15T00:00:00"/>
    <s v="59GMM"/>
    <s v="22:38:26 UTC"/>
    <n v="34"/>
    <s v="2500X1254px"/>
    <s v="PNG"/>
    <s v="16m"/>
    <x v="0"/>
    <n v="34"/>
    <n v="40"/>
    <x v="1"/>
    <s v="45092S2A_MSIL1CCDM-MLB-CLSMJ4509203 Cloudy (40%-90%)"/>
    <n v="1"/>
    <s v="20230615T223826"/>
    <n v="2023"/>
    <s v="06"/>
    <n v="15"/>
    <s v="22"/>
    <s v="38"/>
    <s v="26"/>
    <x v="3"/>
    <s v="2A_MSIL1C_S2_CD_CLS_AC_20230627T222622_TRUE_60HTE_020CC"/>
    <s v="cls_mj_s2a_msil1c_2023h1_2500x1254px_16m_20230615t223826_40cc"/>
  </r>
  <r>
    <x v="0"/>
    <x v="1"/>
    <s v="-43.95836, 170.48726 | Zoom: 13"/>
    <b v="1"/>
    <s v="New Zealand"/>
    <x v="3"/>
    <s v="MJ"/>
    <d v="2023-06-12T00:00:00"/>
    <s v="59GMM"/>
    <s v="22:28:29 UTC"/>
    <n v="1.1000000000000001"/>
    <s v="2500X1254px"/>
    <s v="PNG"/>
    <s v="16m"/>
    <x v="0"/>
    <n v="1.1000000000000001"/>
    <n v="10"/>
    <x v="0"/>
    <s v="45089S2A_MSIL1CCDM-MLB-CLSMJ4508902 Sunny (10%-30%)"/>
    <n v="1"/>
    <s v="20230612T222829"/>
    <n v="2023"/>
    <s v="06"/>
    <n v="12"/>
    <s v="22"/>
    <s v="28"/>
    <s v="29"/>
    <x v="3"/>
    <s v="2A_MSIL1C_S2_CD_CLS_AC_20230627T222622_TRUE_60HTE_020CC"/>
    <s v="cls_mj_s2a_msil1c_2023h1_2500x1254px_16m_20230612t222829_10cc"/>
  </r>
  <r>
    <x v="0"/>
    <x v="1"/>
    <s v="-43.95836, 170.48726 | Zoom: 13"/>
    <b v="1"/>
    <s v="New Zealand"/>
    <x v="3"/>
    <s v="MJ"/>
    <d v="2023-06-10T00:00:00"/>
    <s v="59GMM"/>
    <s v="22:38:27 UTC"/>
    <n v="98"/>
    <s v="2500X1254px"/>
    <s v="PNG"/>
    <s v="16m"/>
    <x v="0"/>
    <n v="98"/>
    <n v="100"/>
    <x v="2"/>
    <s v="45087S2A_MSIL1CCDM-MLB-CLSMJ4508704 Overcast (100%)"/>
    <n v="1"/>
    <s v="20230610T223827"/>
    <n v="2023"/>
    <s v="06"/>
    <n v="10"/>
    <s v="22"/>
    <s v="38"/>
    <s v="27"/>
    <x v="3"/>
    <s v="2A_MSIL1C_S2_CD_CLS_AC_20230627T222622_TRUE_60HTE_020CC"/>
    <s v="cls_mj_s2a_msil1c_2023h1_2500x1254px_16m_20230610t223827_100cc"/>
  </r>
  <r>
    <x v="0"/>
    <x v="1"/>
    <s v="-43.95836, 170.48726 | Zoom: 13"/>
    <b v="1"/>
    <s v="New Zealand"/>
    <x v="3"/>
    <s v="MJ"/>
    <d v="2023-06-07T00:00:00"/>
    <s v="59GMM"/>
    <s v="22:28:30 UTC"/>
    <n v="0.5"/>
    <s v="2500X1254px"/>
    <s v="PNG"/>
    <s v="16m"/>
    <x v="0"/>
    <n v="0.5"/>
    <n v="10"/>
    <x v="0"/>
    <s v="45084S2A_MSIL1CCDM-MLB-CLSMJ4508402 Sunny (10%-30%)"/>
    <n v="1"/>
    <s v="20230607T222830"/>
    <n v="2023"/>
    <s v="06"/>
    <s v="07"/>
    <s v="22"/>
    <s v="28"/>
    <s v="30"/>
    <x v="3"/>
    <s v="2A_MSIL1C_S2_CD_CLS_AC_20230627T222622_TRUE_60HTE_020CC"/>
    <s v="cls_mj_s2a_msil1c_2023h1_2500x1254px_16m_20230607t222830_10cc"/>
  </r>
  <r>
    <x v="0"/>
    <x v="1"/>
    <s v="-43.95836, 170.48726 | Zoom: 13"/>
    <b v="1"/>
    <s v="New Zealand"/>
    <x v="3"/>
    <s v="MJ"/>
    <d v="2023-06-05T00:00:00"/>
    <s v="59GMM"/>
    <s v="22:38:25 UTC"/>
    <n v="0"/>
    <s v="2500X1254px"/>
    <s v="PNG"/>
    <s v="16m"/>
    <x v="0"/>
    <n v="0"/>
    <n v="0"/>
    <x v="3"/>
    <s v="45082S2A_MSIL1CCDM-MLB-CLSMJ4508201 Clear (0%)"/>
    <n v="1"/>
    <s v="20230605T223825"/>
    <n v="2023"/>
    <s v="06"/>
    <s v="05"/>
    <s v="22"/>
    <s v="38"/>
    <s v="25"/>
    <x v="3"/>
    <s v="2A_MSIL1C_S2_CD_CLS_AC_20230627T222622_TRUE_60HTE_020CC"/>
    <s v="cls_mj_s2a_msil1c_2023h1_2500x1254px_16m_20230605t223825_0cc"/>
  </r>
  <r>
    <x v="0"/>
    <x v="1"/>
    <s v="-43.95836, 170.48726 | Zoom: 13"/>
    <b v="1"/>
    <s v="New Zealand"/>
    <x v="3"/>
    <s v="MJ"/>
    <d v="2023-06-02T00:00:00"/>
    <s v="59GMM"/>
    <s v="22:28:29 UTC"/>
    <n v="0.2"/>
    <s v="2500X1254px"/>
    <s v="PNG"/>
    <s v="16m"/>
    <x v="0"/>
    <n v="0.2"/>
    <n v="10"/>
    <x v="0"/>
    <s v="45079S2A_MSIL1CCDM-MLB-CLSMJ4507902 Sunny (10%-30%)"/>
    <n v="1"/>
    <s v="20230602T222829"/>
    <n v="2023"/>
    <s v="06"/>
    <s v="02"/>
    <s v="22"/>
    <s v="28"/>
    <s v="29"/>
    <x v="3"/>
    <s v="2A_MSIL1C_S2_CD_CLS_AC_20230627T222622_TRUE_60HTE_020CC"/>
    <s v="cls_mj_s2a_msil1c_2023h1_2500x1254px_16m_20230602t222829_10cc"/>
  </r>
  <r>
    <x v="0"/>
    <x v="1"/>
    <s v="-43.95836, 170.48726 | Zoom: 13"/>
    <b v="1"/>
    <s v="New Zealand"/>
    <x v="3"/>
    <s v="MJ"/>
    <d v="2023-05-31T00:00:00"/>
    <s v="59GMM"/>
    <s v="22:38:25 UTC"/>
    <n v="50.4"/>
    <s v="2500X1254px"/>
    <s v="PNG"/>
    <s v="16m"/>
    <x v="0"/>
    <n v="50.4"/>
    <n v="60"/>
    <x v="1"/>
    <s v="45077S2A_MSIL1CCDM-MLB-CLSMJ4507703 Cloudy (40%-90%)"/>
    <n v="1"/>
    <s v="20230531T223825"/>
    <n v="2023"/>
    <s v="05"/>
    <n v="31"/>
    <s v="22"/>
    <s v="38"/>
    <s v="25"/>
    <x v="3"/>
    <s v="2A_MSIL1C_S2_CD_CLS_AC_20230627T222622_TRUE_60HTE_020CC"/>
    <s v="cls_mj_s2a_msil1c_2023h1_2500x1254px_16m_20230531t223825_60cc"/>
  </r>
  <r>
    <x v="0"/>
    <x v="1"/>
    <s v="-43.95836, 170.48726 | Zoom: 13"/>
    <b v="1"/>
    <s v="New Zealand"/>
    <x v="3"/>
    <s v="MJ"/>
    <d v="2023-05-28T00:00:00"/>
    <s v="59GMM"/>
    <s v="22:28:29 UTC"/>
    <n v="73.2"/>
    <s v="2500X1254px"/>
    <s v="PNG"/>
    <s v="16m"/>
    <x v="0"/>
    <n v="73.2"/>
    <n v="80"/>
    <x v="1"/>
    <s v="45074S2A_MSIL1CCDM-MLB-CLSMJ4507403 Cloudy (40%-90%)"/>
    <n v="1"/>
    <s v="20230528T222829"/>
    <n v="2023"/>
    <s v="05"/>
    <n v="28"/>
    <s v="22"/>
    <s v="28"/>
    <s v="29"/>
    <x v="3"/>
    <s v="2A_MSIL1C_S2_CD_CLS_AC_20230627T222622_TRUE_60HTE_020CC"/>
    <s v="cls_mj_s2a_msil1c_2023h1_2500x1254px_16m_20230528t222829_80cc"/>
  </r>
  <r>
    <x v="0"/>
    <x v="1"/>
    <s v="-43.95836, 170.48726 | Zoom: 13"/>
    <b v="1"/>
    <s v="New Zealand"/>
    <x v="3"/>
    <s v="MJ"/>
    <d v="2023-05-26T00:00:00"/>
    <s v="59GMM"/>
    <s v="22:38:25 UTC"/>
    <n v="56.9"/>
    <s v="2500X1254px"/>
    <s v="PNG"/>
    <s v="16m"/>
    <x v="0"/>
    <n v="56.9"/>
    <n v="60"/>
    <x v="1"/>
    <s v="45072S2A_MSIL1CCDM-MLB-CLSMJ4507203 Cloudy (40%-90%)"/>
    <n v="1"/>
    <s v="20230526T223825"/>
    <n v="2023"/>
    <s v="05"/>
    <n v="26"/>
    <s v="22"/>
    <s v="38"/>
    <s v="25"/>
    <x v="3"/>
    <s v="2A_MSIL1C_S2_CD_CLS_AC_20230627T222622_TRUE_60HTE_020CC"/>
    <s v="cls_mj_s2a_msil1c_2023h1_2500x1254px_16m_20230526t223825_60cc"/>
  </r>
  <r>
    <x v="0"/>
    <x v="1"/>
    <s v="-43.95836, 170.48726 | Zoom: 13"/>
    <b v="1"/>
    <s v="New Zealand"/>
    <x v="3"/>
    <s v="MJ"/>
    <d v="2023-05-23T00:00:00"/>
    <s v="59GMM"/>
    <s v="22:28:28 UTC"/>
    <n v="48.6"/>
    <s v="2500X1254px"/>
    <s v="PNG"/>
    <s v="16m"/>
    <x v="0"/>
    <n v="48.6"/>
    <n v="50"/>
    <x v="1"/>
    <s v="45069S2A_MSIL1CCDM-MLB-CLSMJ4506903 Cloudy (40%-90%)"/>
    <n v="1"/>
    <s v="20230523T222828"/>
    <n v="2023"/>
    <s v="05"/>
    <n v="23"/>
    <s v="22"/>
    <s v="28"/>
    <s v="28"/>
    <x v="3"/>
    <s v="2A_MSIL1C_S2_CD_CLS_AC_20230627T222622_TRUE_60HTE_020CC"/>
    <s v="cls_mj_s2a_msil1c_2023h1_2500x1254px_16m_20230523t222828_50cc"/>
  </r>
  <r>
    <x v="0"/>
    <x v="1"/>
    <s v="-43.95836, 170.48726 | Zoom: 13"/>
    <b v="1"/>
    <s v="New Zealand"/>
    <x v="3"/>
    <s v="MJ"/>
    <d v="2023-05-21T00:00:00"/>
    <s v="59GMM"/>
    <s v="22:38:25 UTC"/>
    <n v="59.7"/>
    <s v="2500X1254px"/>
    <s v="PNG"/>
    <s v="16m"/>
    <x v="0"/>
    <n v="59.7"/>
    <n v="60"/>
    <x v="1"/>
    <s v="45067S2A_MSIL1CCDM-MLB-CLSMJ4506703 Cloudy (40%-90%)"/>
    <n v="1"/>
    <s v="20230521T223825"/>
    <n v="2023"/>
    <s v="05"/>
    <n v="21"/>
    <s v="22"/>
    <s v="38"/>
    <s v="25"/>
    <x v="3"/>
    <s v="2A_MSIL1C_S2_CD_CLS_AC_20230627T222622_TRUE_60HTE_020CC"/>
    <s v="cls_mj_s2a_msil1c_2023h1_2500x1254px_16m_20230521t223825_60cc"/>
  </r>
  <r>
    <x v="0"/>
    <x v="1"/>
    <s v="-43.95836, 170.48726 | Zoom: 13"/>
    <b v="1"/>
    <s v="New Zealand"/>
    <x v="3"/>
    <s v="MJ"/>
    <d v="2023-05-18T00:00:00"/>
    <s v="59GMM"/>
    <s v="22:28:30 UTC"/>
    <n v="98.1"/>
    <s v="2500X1254px"/>
    <s v="PNG"/>
    <s v="16m"/>
    <x v="0"/>
    <n v="98.1"/>
    <n v="100"/>
    <x v="2"/>
    <s v="45064S2A_MSIL1CCDM-MLB-CLSMJ4506404 Overcast (100%)"/>
    <n v="1"/>
    <s v="20230518T222830"/>
    <n v="2023"/>
    <s v="05"/>
    <n v="18"/>
    <s v="22"/>
    <s v="28"/>
    <s v="30"/>
    <x v="3"/>
    <s v="2A_MSIL1C_S2_CD_CLS_AC_20230627T222622_TRUE_60HTE_020CC"/>
    <s v="cls_mj_s2a_msil1c_2023h1_2500x1254px_16m_20230518t222830_100cc"/>
  </r>
  <r>
    <x v="0"/>
    <x v="1"/>
    <s v="-43.95836, 170.48726 | Zoom: 13"/>
    <b v="1"/>
    <s v="New Zealand"/>
    <x v="3"/>
    <s v="MJ"/>
    <d v="2023-05-16T00:00:00"/>
    <s v="59GMM"/>
    <s v="22:38:23 UTC"/>
    <n v="93.7"/>
    <s v="2500X1254px"/>
    <s v="PNG"/>
    <s v="16m"/>
    <x v="0"/>
    <n v="93.7"/>
    <n v="100"/>
    <x v="2"/>
    <s v="45062S2A_MSIL1CCDM-MLB-CLSMJ4506204 Overcast (100%)"/>
    <n v="1"/>
    <s v="20230516T223823"/>
    <n v="2023"/>
    <s v="05"/>
    <n v="16"/>
    <s v="22"/>
    <s v="38"/>
    <s v="23"/>
    <x v="3"/>
    <s v="2A_MSIL1C_S2_CD_CLS_AC_20230627T222622_TRUE_60HTE_020CC"/>
    <s v="cls_mj_s2a_msil1c_2023h1_2500x1254px_16m_20230516t223823_100cc"/>
  </r>
  <r>
    <x v="0"/>
    <x v="1"/>
    <s v="-43.95836, 170.48726 | Zoom: 13"/>
    <b v="1"/>
    <s v="New Zealand"/>
    <x v="3"/>
    <s v="MJ"/>
    <d v="2023-05-13T00:00:00"/>
    <s v="59GMM"/>
    <s v="22:28:25 UTC"/>
    <n v="21.7"/>
    <s v="2500X1254px"/>
    <s v="PNG"/>
    <s v="16m"/>
    <x v="0"/>
    <n v="21.7"/>
    <n v="30"/>
    <x v="0"/>
    <s v="45059S2A_MSIL1CCDM-MLB-CLSMJ4505902 Sunny (10%-30%)"/>
    <n v="1"/>
    <s v="20230513T222825"/>
    <n v="2023"/>
    <s v="05"/>
    <n v="13"/>
    <s v="22"/>
    <s v="28"/>
    <s v="25"/>
    <x v="3"/>
    <s v="2A_MSIL1C_S2_CD_CLS_AC_20230627T222622_TRUE_60HTE_020CC"/>
    <s v="cls_mj_s2a_msil1c_2023h1_2500x1254px_16m_20230513t222825_30cc"/>
  </r>
  <r>
    <x v="0"/>
    <x v="1"/>
    <s v="-43.95836, 170.48726 | Zoom: 13"/>
    <b v="1"/>
    <s v="New Zealand"/>
    <x v="3"/>
    <s v="MJ"/>
    <d v="2023-05-11T00:00:00"/>
    <s v="59GMM"/>
    <s v="22:38:24 UTC"/>
    <n v="9.6999999999999993"/>
    <s v="2500X1254px"/>
    <s v="PNG"/>
    <s v="16m"/>
    <x v="0"/>
    <n v="9.6999999999999993"/>
    <n v="10"/>
    <x v="0"/>
    <s v="45057S2A_MSIL1CCDM-MLB-CLSMJ4505702 Sunny (10%-30%)"/>
    <n v="1"/>
    <s v="20230511T223824"/>
    <n v="2023"/>
    <s v="05"/>
    <n v="11"/>
    <s v="22"/>
    <s v="38"/>
    <s v="24"/>
    <x v="3"/>
    <s v="2A_MSIL1C_S2_CD_CLS_AC_20230627T222622_TRUE_60HTE_020CC"/>
    <s v="cls_mj_s2a_msil1c_2023h1_2500x1254px_16m_20230511t223824_10cc"/>
  </r>
  <r>
    <x v="0"/>
    <x v="1"/>
    <s v="-43.95836, 170.48726 | Zoom: 13"/>
    <b v="1"/>
    <s v="New Zealand"/>
    <x v="3"/>
    <s v="MJ"/>
    <d v="2023-05-08T00:00:00"/>
    <s v="59GMM"/>
    <s v="22:28:28 UTC"/>
    <n v="91.7"/>
    <s v="2500X1254px"/>
    <s v="PNG"/>
    <s v="16m"/>
    <x v="0"/>
    <n v="91.7"/>
    <n v="100"/>
    <x v="2"/>
    <s v="45054S2A_MSIL1CCDM-MLB-CLSMJ4505404 Overcast (100%)"/>
    <n v="1"/>
    <s v="20230508T222828"/>
    <n v="2023"/>
    <s v="05"/>
    <s v="08"/>
    <s v="22"/>
    <s v="28"/>
    <s v="28"/>
    <x v="3"/>
    <s v="2A_MSIL1C_S2_CD_CLS_AC_20230627T222622_TRUE_60HTE_020CC"/>
    <s v="cls_mj_s2a_msil1c_2023h1_2500x1254px_16m_20230508t222828_100cc"/>
  </r>
  <r>
    <x v="0"/>
    <x v="1"/>
    <s v="-43.95836, 170.48726 | Zoom: 13"/>
    <b v="1"/>
    <s v="New Zealand"/>
    <x v="3"/>
    <s v="MJ"/>
    <d v="2023-05-06T00:00:00"/>
    <s v="59GMM"/>
    <s v="22:38:22 UTC"/>
    <n v="89.6"/>
    <s v="2500X1254px"/>
    <s v="PNG"/>
    <s v="16m"/>
    <x v="0"/>
    <n v="89.6"/>
    <n v="90"/>
    <x v="1"/>
    <s v="45052S2A_MSIL1CCDM-MLB-CLSMJ4505203 Cloudy (40%-90%)"/>
    <n v="1"/>
    <s v="20230506T223822"/>
    <n v="2023"/>
    <s v="05"/>
    <s v="06"/>
    <s v="22"/>
    <s v="38"/>
    <s v="22"/>
    <x v="3"/>
    <s v="2A_MSIL1C_S2_CD_CLS_AC_20230627T222622_TRUE_60HTE_020CC"/>
    <s v="cls_mj_s2a_msil1c_2023h1_2500x1254px_16m_20230506t223822_90cc"/>
  </r>
  <r>
    <x v="0"/>
    <x v="1"/>
    <s v="-43.95836, 170.48726 | Zoom: 13"/>
    <b v="1"/>
    <s v="New Zealand"/>
    <x v="3"/>
    <s v="MJ"/>
    <d v="2023-05-03T00:00:00"/>
    <s v="59GMM"/>
    <s v="22:28:25 UTC"/>
    <n v="62.4"/>
    <s v="2500X1254px"/>
    <s v="PNG"/>
    <s v="16m"/>
    <x v="0"/>
    <n v="62.4"/>
    <n v="70"/>
    <x v="1"/>
    <s v="45049S2A_MSIL1CCDM-MLB-CLSMJ4504903 Cloudy (40%-90%)"/>
    <n v="1"/>
    <s v="20230503T222825"/>
    <n v="2023"/>
    <s v="05"/>
    <s v="03"/>
    <s v="22"/>
    <s v="28"/>
    <s v="25"/>
    <x v="3"/>
    <s v="2A_MSIL1C_S2_CD_CLS_AC_20230627T222622_TRUE_60HTE_020CC"/>
    <s v="cls_mj_s2a_msil1c_2023h1_2500x1254px_16m_20230503t222825_70cc"/>
  </r>
  <r>
    <x v="0"/>
    <x v="1"/>
    <s v="-43.95836, 170.48726 | Zoom: 13"/>
    <b v="1"/>
    <s v="New Zealand"/>
    <x v="3"/>
    <s v="MJ"/>
    <d v="2023-05-01T00:00:00"/>
    <s v="59GMM"/>
    <s v="22:38:24 UTC"/>
    <n v="99"/>
    <s v="2500X1254px"/>
    <s v="PNG"/>
    <s v="16m"/>
    <x v="0"/>
    <n v="99"/>
    <n v="100"/>
    <x v="2"/>
    <s v="45047S2A_MSIL1CCDM-MLB-CLSMJ4504704 Overcast (100%)"/>
    <n v="1"/>
    <s v="20230501T223824"/>
    <n v="2023"/>
    <s v="05"/>
    <s v="01"/>
    <s v="22"/>
    <s v="38"/>
    <s v="24"/>
    <x v="3"/>
    <s v="2A_MSIL1C_S2_CD_CLS_AC_20230627T222622_TRUE_60HTE_020CC"/>
    <s v="cls_mj_s2a_msil1c_2023h1_2500x1254px_16m_20230501t223824_100cc"/>
  </r>
  <r>
    <x v="0"/>
    <x v="1"/>
    <s v="-43.95836, 170.48726 | Zoom: 13"/>
    <b v="1"/>
    <s v="New Zealand"/>
    <x v="3"/>
    <s v="MJ"/>
    <d v="2023-04-28T00:00:00"/>
    <s v="59GMM"/>
    <s v="22:28:27 UTC"/>
    <n v="4.4000000000000004"/>
    <s v="2500X1254px"/>
    <s v="PNG"/>
    <s v="16m"/>
    <x v="0"/>
    <n v="4.4000000000000004"/>
    <n v="10"/>
    <x v="0"/>
    <s v="45044S2A_MSIL1CCDM-MLB-CLSMJ4504402 Sunny (10%-30%)"/>
    <n v="1"/>
    <s v="20230428T222827"/>
    <n v="2023"/>
    <s v="04"/>
    <n v="28"/>
    <s v="22"/>
    <s v="28"/>
    <s v="27"/>
    <x v="3"/>
    <s v="2A_MSIL1C_S2_CD_CLS_AC_20230627T222622_TRUE_60HTE_020CC"/>
    <s v="cls_mj_s2a_msil1c_2023h1_2500x1254px_16m_20230428t222827_10cc"/>
  </r>
  <r>
    <x v="0"/>
    <x v="1"/>
    <s v="-43.95836, 170.48726 | Zoom: 13"/>
    <b v="1"/>
    <s v="New Zealand"/>
    <x v="3"/>
    <s v="MJ"/>
    <d v="2023-04-26T00:00:00"/>
    <s v="59GMM"/>
    <s v="22:38:22 UTC"/>
    <n v="0"/>
    <s v="2500X1254px"/>
    <s v="PNG"/>
    <s v="16m"/>
    <x v="0"/>
    <n v="0"/>
    <n v="0"/>
    <x v="3"/>
    <s v="45042S2A_MSIL1CCDM-MLB-CLSMJ4504201 Clear (0%)"/>
    <n v="1"/>
    <s v="20230426T223822"/>
    <n v="2023"/>
    <s v="04"/>
    <n v="26"/>
    <s v="22"/>
    <s v="38"/>
    <s v="22"/>
    <x v="3"/>
    <s v="2A_MSIL1C_S2_CD_CLS_AC_20230627T222622_TRUE_60HTE_020CC"/>
    <s v="cls_mj_s2a_msil1c_2023h1_2500x1254px_16m_20230426t223822_0cc"/>
  </r>
  <r>
    <x v="0"/>
    <x v="1"/>
    <s v="-43.95836, 170.48726 | Zoom: 13"/>
    <b v="1"/>
    <s v="New Zealand"/>
    <x v="3"/>
    <s v="MJ"/>
    <d v="2023-04-23T00:00:00"/>
    <s v="59GMM"/>
    <s v="22:28:24 UTC"/>
    <n v="12.9"/>
    <s v="2500X1254px"/>
    <s v="PNG"/>
    <s v="16m"/>
    <x v="0"/>
    <n v="12.9"/>
    <n v="20"/>
    <x v="0"/>
    <s v="45039S2A_MSIL1CCDM-MLB-CLSMJ4503902 Sunny (10%-30%)"/>
    <n v="1"/>
    <s v="20230423T222824"/>
    <n v="2023"/>
    <s v="04"/>
    <n v="23"/>
    <s v="22"/>
    <s v="28"/>
    <s v="24"/>
    <x v="3"/>
    <s v="2A_MSIL1C_S2_CD_CLS_AC_20230627T222622_TRUE_60HTE_020CC"/>
    <s v="cls_mj_s2a_msil1c_2023h1_2500x1254px_16m_20230423t222824_20cc"/>
  </r>
  <r>
    <x v="0"/>
    <x v="1"/>
    <s v="-43.95836, 170.48726 | Zoom: 13"/>
    <b v="1"/>
    <s v="New Zealand"/>
    <x v="3"/>
    <s v="MJ"/>
    <d v="2023-04-21T00:00:00"/>
    <s v="59GMM"/>
    <s v="22:38:24 UTC"/>
    <n v="16.3"/>
    <s v="2500X1254px"/>
    <s v="PNG"/>
    <s v="16m"/>
    <x v="0"/>
    <n v="16.3"/>
    <n v="20"/>
    <x v="0"/>
    <s v="45037S2A_MSIL1CCDM-MLB-CLSMJ4503702 Sunny (10%-30%)"/>
    <n v="1"/>
    <s v="20230421T223824"/>
    <n v="2023"/>
    <s v="04"/>
    <n v="21"/>
    <s v="22"/>
    <s v="38"/>
    <s v="24"/>
    <x v="3"/>
    <s v="2A_MSIL1C_S2_CD_CLS_AC_20230627T222622_TRUE_60HTE_020CC"/>
    <s v="cls_mj_s2a_msil1c_2023h1_2500x1254px_16m_20230421t223824_20cc"/>
  </r>
  <r>
    <x v="0"/>
    <x v="1"/>
    <s v="-43.95836, 170.48726 | Zoom: 13"/>
    <b v="1"/>
    <s v="New Zealand"/>
    <x v="3"/>
    <s v="MJ"/>
    <d v="2023-04-18T00:00:00"/>
    <s v="59GMM"/>
    <s v="22:28:27 UTC"/>
    <n v="47"/>
    <s v="2500X1254px"/>
    <s v="PNG"/>
    <s v="16m"/>
    <x v="0"/>
    <n v="47"/>
    <n v="50"/>
    <x v="1"/>
    <s v="45034S2A_MSIL1CCDM-MLB-CLSMJ4503403 Cloudy (40%-90%)"/>
    <n v="1"/>
    <s v="20230418T222827"/>
    <n v="2023"/>
    <s v="04"/>
    <n v="18"/>
    <s v="22"/>
    <s v="28"/>
    <s v="27"/>
    <x v="3"/>
    <s v="2A_MSIL1C_S2_CD_CLS_AC_20230627T222622_TRUE_60HTE_020CC"/>
    <s v="cls_mj_s2a_msil1c_2023h1_2500x1254px_16m_20230418t222827_50cc"/>
  </r>
  <r>
    <x v="0"/>
    <x v="1"/>
    <s v="-43.95836, 170.48726 | Zoom: 13"/>
    <b v="1"/>
    <s v="New Zealand"/>
    <x v="3"/>
    <s v="MJ"/>
    <d v="2023-04-13T00:00:00"/>
    <s v="59GMM"/>
    <s v="22:28:25 UTC"/>
    <n v="51.9"/>
    <s v="2500X1254px"/>
    <s v="PNG"/>
    <s v="16m"/>
    <x v="0"/>
    <n v="51.9"/>
    <n v="60"/>
    <x v="1"/>
    <s v="45029S2A_MSIL1CCDM-MLB-CLSMJ4502903 Cloudy (40%-90%)"/>
    <n v="1"/>
    <s v="20230413T222825"/>
    <n v="2023"/>
    <s v="04"/>
    <n v="13"/>
    <s v="22"/>
    <s v="28"/>
    <s v="25"/>
    <x v="3"/>
    <s v="2A_MSIL1C_S2_CD_CLS_AC_20230627T222622_TRUE_60HTE_020CC"/>
    <s v="cls_mj_s2a_msil1c_2023h1_2500x1254px_16m_20230413t222825_60cc"/>
  </r>
  <r>
    <x v="0"/>
    <x v="1"/>
    <s v="-43.95836, 170.48726 | Zoom: 13"/>
    <b v="1"/>
    <s v="New Zealand"/>
    <x v="3"/>
    <s v="MJ"/>
    <d v="2023-04-11T00:00:00"/>
    <s v="59GMM"/>
    <s v="22:38:23 UTC"/>
    <n v="99.7"/>
    <s v="2500X1254px"/>
    <s v="PNG"/>
    <s v="16m"/>
    <x v="0"/>
    <n v="99.7"/>
    <n v="100"/>
    <x v="2"/>
    <s v="45027S2A_MSIL1CCDM-MLB-CLSMJ4502704 Overcast (100%)"/>
    <n v="1"/>
    <s v="20230411T223823"/>
    <n v="2023"/>
    <s v="04"/>
    <n v="11"/>
    <s v="22"/>
    <s v="38"/>
    <s v="23"/>
    <x v="3"/>
    <s v="2A_MSIL1C_S2_CD_CLS_AC_20230627T222622_TRUE_60HTE_020CC"/>
    <s v="cls_mj_s2a_msil1c_2023h1_2500x1254px_16m_20230411t223823_100cc"/>
  </r>
  <r>
    <x v="0"/>
    <x v="1"/>
    <s v="-43.95836, 170.48726 | Zoom: 13"/>
    <b v="1"/>
    <s v="New Zealand"/>
    <x v="3"/>
    <s v="MJ"/>
    <d v="2023-04-08T00:00:00"/>
    <s v="59GMM"/>
    <s v="22:28:27 UTC"/>
    <n v="21.9"/>
    <s v="2500X1254px"/>
    <s v="PNG"/>
    <s v="16m"/>
    <x v="0"/>
    <n v="21.9"/>
    <n v="30"/>
    <x v="0"/>
    <s v="45024S2A_MSIL1CCDM-MLB-CLSMJ4502402 Sunny (10%-30%)"/>
    <n v="1"/>
    <s v="20230408T222827"/>
    <n v="2023"/>
    <s v="04"/>
    <s v="08"/>
    <s v="22"/>
    <s v="28"/>
    <s v="27"/>
    <x v="3"/>
    <s v="2A_MSIL1C_S2_CD_CLS_AC_20230627T222622_TRUE_60HTE_020CC"/>
    <s v="cls_mj_s2a_msil1c_2023h1_2500x1254px_16m_20230408t222827_30cc"/>
  </r>
  <r>
    <x v="0"/>
    <x v="1"/>
    <s v="-43.95836, 170.48726 | Zoom: 13"/>
    <b v="1"/>
    <s v="New Zealand"/>
    <x v="3"/>
    <s v="MJ"/>
    <d v="2023-04-06T00:00:00"/>
    <s v="59GMM"/>
    <s v="22:38:22 UTC"/>
    <n v="33.1"/>
    <s v="2500X1254px"/>
    <s v="PNG"/>
    <s v="16m"/>
    <x v="0"/>
    <n v="33.1"/>
    <n v="40"/>
    <x v="1"/>
    <s v="45022S2A_MSIL1CCDM-MLB-CLSMJ4502203 Cloudy (40%-90%)"/>
    <n v="1"/>
    <s v="20230406T223822"/>
    <n v="2023"/>
    <s v="04"/>
    <s v="06"/>
    <s v="22"/>
    <s v="38"/>
    <s v="22"/>
    <x v="3"/>
    <s v="2A_MSIL1C_S2_CD_CLS_AC_20230627T222622_TRUE_60HTE_020CC"/>
    <s v="cls_mj_s2a_msil1c_2023h1_2500x1254px_16m_20230406t223822_40cc"/>
  </r>
  <r>
    <x v="0"/>
    <x v="1"/>
    <s v="-43.95836, 170.48726 | Zoom: 13"/>
    <b v="1"/>
    <s v="New Zealand"/>
    <x v="3"/>
    <s v="MJ"/>
    <d v="2023-04-03T00:00:00"/>
    <s v="59GMM"/>
    <s v="22:28:24 UTC"/>
    <n v="0"/>
    <s v="2500X1254px"/>
    <s v="PNG"/>
    <s v="16m"/>
    <x v="0"/>
    <n v="0"/>
    <n v="0"/>
    <x v="3"/>
    <s v="45019S2A_MSIL1CCDM-MLB-CLSMJ4501901 Clear (0%)"/>
    <n v="1"/>
    <s v="20230403T222824"/>
    <n v="2023"/>
    <s v="04"/>
    <s v="03"/>
    <s v="22"/>
    <s v="28"/>
    <s v="24"/>
    <x v="3"/>
    <s v="2A_MSIL1C_S2_CD_CLS_AC_20230627T222622_TRUE_60HTE_020CC"/>
    <s v="cls_mj_s2a_msil1c_2023h1_2500x1254px_16m_20230403t222824_0cc"/>
  </r>
  <r>
    <x v="0"/>
    <x v="1"/>
    <s v="-43.95836, 170.48726 | Zoom: 13"/>
    <b v="1"/>
    <s v="New Zealand"/>
    <x v="3"/>
    <s v="MJ"/>
    <d v="2023-04-01T00:00:00"/>
    <s v="59GMM"/>
    <s v="22:38:25 UTC"/>
    <n v="41.8"/>
    <s v="2500X1254px"/>
    <s v="PNG"/>
    <s v="16m"/>
    <x v="0"/>
    <n v="41.8"/>
    <n v="50"/>
    <x v="1"/>
    <s v="45017S2A_MSIL1CCDM-MLB-CLSMJ4501703 Cloudy (40%-90%)"/>
    <n v="1"/>
    <s v="20230401T223825"/>
    <n v="2023"/>
    <s v="04"/>
    <s v="01"/>
    <s v="22"/>
    <s v="38"/>
    <s v="25"/>
    <x v="3"/>
    <s v="2A_MSIL1C_S2_CD_CLS_AC_20230627T222622_TRUE_60HTE_020CC"/>
    <s v="cls_mj_s2a_msil1c_2023h1_2500x1254px_16m_20230401t223825_50cc"/>
  </r>
  <r>
    <x v="0"/>
    <x v="1"/>
    <s v="-43.95836, 170.48726 | Zoom: 13"/>
    <b v="1"/>
    <s v="New Zealand"/>
    <x v="3"/>
    <s v="MJ"/>
    <d v="2023-03-29T00:00:00"/>
    <s v="59GMM"/>
    <s v="22:28:28 UTC"/>
    <n v="0.4"/>
    <s v="2500X1254px"/>
    <s v="PNG"/>
    <s v="16m"/>
    <x v="0"/>
    <n v="0.4"/>
    <n v="10"/>
    <x v="0"/>
    <s v="45014S2A_MSIL1CCDM-MLB-CLSMJ4501402 Sunny (10%-30%)"/>
    <n v="1"/>
    <s v="20230329T222828"/>
    <n v="2023"/>
    <s v="03"/>
    <n v="29"/>
    <s v="22"/>
    <s v="28"/>
    <s v="28"/>
    <x v="3"/>
    <s v="2A_MSIL1C_S2_CD_CLS_AC_20230627T222622_TRUE_60HTE_020CC"/>
    <s v="cls_mj_s2a_msil1c_2023h1_2500x1254px_16m_20230329t222828_10cc"/>
  </r>
  <r>
    <x v="0"/>
    <x v="1"/>
    <s v="-43.95836, 170.48726 | Zoom: 13"/>
    <b v="1"/>
    <s v="New Zealand"/>
    <x v="3"/>
    <s v="MJ"/>
    <d v="2023-03-27T00:00:00"/>
    <s v="59GMM"/>
    <s v="22:38:20 UTC"/>
    <n v="87.9"/>
    <s v="2500X1254px"/>
    <s v="PNG"/>
    <s v="16m"/>
    <x v="0"/>
    <n v="87.9"/>
    <n v="90"/>
    <x v="1"/>
    <s v="45012S2A_MSIL1CCDM-MLB-CLSMJ4501203 Cloudy (40%-90%)"/>
    <n v="1"/>
    <s v="20230327T223820"/>
    <n v="2023"/>
    <s v="03"/>
    <n v="27"/>
    <s v="22"/>
    <s v="38"/>
    <s v="20"/>
    <x v="3"/>
    <s v="2A_MSIL1C_S2_CD_CLS_AC_20230627T222622_TRUE_60HTE_020CC"/>
    <s v="cls_mj_s2a_msil1c_2023h1_2500x1254px_16m_20230327t223820_90cc"/>
  </r>
  <r>
    <x v="0"/>
    <x v="1"/>
    <s v="-43.95836, 170.48726 | Zoom: 13"/>
    <b v="1"/>
    <s v="New Zealand"/>
    <x v="3"/>
    <s v="MJ"/>
    <d v="2023-03-24T00:00:00"/>
    <s v="59GMM"/>
    <s v="22:28:24 UTC"/>
    <n v="97.9"/>
    <s v="2500X1254px"/>
    <s v="PNG"/>
    <s v="16m"/>
    <x v="0"/>
    <n v="97.9"/>
    <n v="100"/>
    <x v="2"/>
    <s v="45009S2A_MSIL1CCDM-MLB-CLSMJ4500904 Overcast (100%)"/>
    <n v="1"/>
    <s v="20230324T222824"/>
    <n v="2023"/>
    <s v="03"/>
    <n v="24"/>
    <s v="22"/>
    <s v="28"/>
    <s v="24"/>
    <x v="3"/>
    <s v="2A_MSIL1C_S2_CD_CLS_AC_20230627T222622_TRUE_60HTE_020CC"/>
    <s v="cls_mj_s2a_msil1c_2023h1_2500x1254px_16m_20230324t222824_100cc"/>
  </r>
  <r>
    <x v="0"/>
    <x v="1"/>
    <s v="-43.95836, 170.48726 | Zoom: 13"/>
    <b v="1"/>
    <s v="New Zealand"/>
    <x v="3"/>
    <s v="MJ"/>
    <d v="2023-03-22T00:00:00"/>
    <s v="59GMM"/>
    <s v="22:38:24 UTC"/>
    <n v="0"/>
    <s v="2500X1254px"/>
    <s v="PNG"/>
    <s v="16m"/>
    <x v="0"/>
    <n v="0"/>
    <n v="0"/>
    <x v="3"/>
    <s v="45007S2A_MSIL1CCDM-MLB-CLSMJ4500701 Clear (0%)"/>
    <n v="1"/>
    <s v="20230322T223824"/>
    <n v="2023"/>
    <s v="03"/>
    <n v="22"/>
    <s v="22"/>
    <s v="38"/>
    <s v="24"/>
    <x v="3"/>
    <s v="2A_MSIL1C_S2_CD_CLS_AC_20230627T222622_TRUE_60HTE_020CC"/>
    <s v="cls_mj_s2a_msil1c_2023h1_2500x1254px_16m_20230322t223824_0cc"/>
  </r>
  <r>
    <x v="0"/>
    <x v="1"/>
    <s v="-43.95836, 170.48726 | Zoom: 13"/>
    <b v="1"/>
    <s v="New Zealand"/>
    <x v="3"/>
    <s v="MJ"/>
    <d v="2023-03-19T00:00:00"/>
    <s v="59GMM"/>
    <s v="22:28:28 UTC"/>
    <n v="83.4"/>
    <s v="2500X1254px"/>
    <s v="PNG"/>
    <s v="16m"/>
    <x v="0"/>
    <n v="83.4"/>
    <n v="90"/>
    <x v="1"/>
    <s v="45004S2A_MSIL1CCDM-MLB-CLSMJ4500403 Cloudy (40%-90%)"/>
    <n v="1"/>
    <s v="20230319T222828"/>
    <n v="2023"/>
    <s v="03"/>
    <n v="19"/>
    <s v="22"/>
    <s v="28"/>
    <s v="28"/>
    <x v="3"/>
    <s v="2A_MSIL1C_S2_CD_CLS_AC_20230627T222622_TRUE_60HTE_020CC"/>
    <s v="cls_mj_s2a_msil1c_2023h1_2500x1254px_16m_20230319t222828_90cc"/>
  </r>
  <r>
    <x v="0"/>
    <x v="1"/>
    <s v="-43.95836, 170.48726 | Zoom: 13"/>
    <b v="1"/>
    <s v="New Zealand"/>
    <x v="3"/>
    <s v="MJ"/>
    <d v="2023-03-17T00:00:00"/>
    <s v="59GMM"/>
    <s v="22:38:20 UTC"/>
    <n v="0.1"/>
    <s v="2500X1254px"/>
    <s v="PNG"/>
    <s v="16m"/>
    <x v="0"/>
    <n v="0.1"/>
    <n v="10"/>
    <x v="0"/>
    <s v="45002S2A_MSIL1CCDM-MLB-CLSMJ4500202 Sunny (10%-30%)"/>
    <n v="1"/>
    <s v="20230317T223820"/>
    <n v="2023"/>
    <s v="03"/>
    <n v="17"/>
    <s v="22"/>
    <s v="38"/>
    <s v="20"/>
    <x v="3"/>
    <s v="2A_MSIL1C_S2_CD_CLS_AC_20230627T222622_TRUE_60HTE_020CC"/>
    <s v="cls_mj_s2a_msil1c_2023h1_2500x1254px_16m_20230317t223820_10cc"/>
  </r>
  <r>
    <x v="0"/>
    <x v="1"/>
    <s v="-43.95836, 170.48726 | Zoom: 13"/>
    <b v="1"/>
    <s v="New Zealand"/>
    <x v="3"/>
    <s v="MJ"/>
    <d v="2023-03-14T00:00:00"/>
    <s v="59GMM"/>
    <s v="22:28:22 UTC"/>
    <n v="26.4"/>
    <s v="2500X1254px"/>
    <s v="PNG"/>
    <s v="16m"/>
    <x v="0"/>
    <n v="26.4"/>
    <n v="30"/>
    <x v="0"/>
    <s v="44999S2A_MSIL1CCDM-MLB-CLSMJ4499902 Sunny (10%-30%)"/>
    <n v="1"/>
    <s v="20230314T222822"/>
    <n v="2023"/>
    <s v="03"/>
    <n v="14"/>
    <s v="22"/>
    <s v="28"/>
    <s v="22"/>
    <x v="3"/>
    <s v="2A_MSIL1C_S2_CD_CLS_AC_20230627T222622_TRUE_60HTE_020CC"/>
    <s v="cls_mj_s2a_msil1c_2023h1_2500x1254px_16m_20230314t222822_30cc"/>
  </r>
  <r>
    <x v="0"/>
    <x v="1"/>
    <s v="-43.95836, 170.48726 | Zoom: 13"/>
    <b v="1"/>
    <s v="New Zealand"/>
    <x v="3"/>
    <s v="MJ"/>
    <d v="2023-03-12T00:00:00"/>
    <s v="59GMM"/>
    <s v="22:38:26 UTC"/>
    <n v="76"/>
    <s v="2500X1254px"/>
    <s v="PNG"/>
    <s v="16m"/>
    <x v="0"/>
    <n v="76"/>
    <n v="80"/>
    <x v="1"/>
    <s v="44997S2A_MSIL1CCDM-MLB-CLSMJ4499703 Cloudy (40%-90%)"/>
    <n v="1"/>
    <s v="20230312T223826"/>
    <n v="2023"/>
    <s v="03"/>
    <n v="12"/>
    <s v="22"/>
    <s v="38"/>
    <s v="26"/>
    <x v="3"/>
    <s v="2A_MSIL1C_S2_CD_CLS_AC_20230627T222622_TRUE_60HTE_020CC"/>
    <s v="cls_mj_s2a_msil1c_2023h1_2500x1254px_16m_20230312t223826_80cc"/>
  </r>
  <r>
    <x v="0"/>
    <x v="1"/>
    <s v="-43.95836, 170.48726 | Zoom: 13"/>
    <b v="1"/>
    <s v="New Zealand"/>
    <x v="3"/>
    <s v="MJ"/>
    <d v="2023-03-09T00:00:00"/>
    <s v="59GMM"/>
    <s v="22:28:29 UTC"/>
    <n v="17.100000000000001"/>
    <s v="2500X1254px"/>
    <s v="PNG"/>
    <s v="16m"/>
    <x v="0"/>
    <n v="17.100000000000001"/>
    <n v="20"/>
    <x v="0"/>
    <s v="44994S2A_MSIL1CCDM-MLB-CLSMJ4499402 Sunny (10%-30%)"/>
    <n v="1"/>
    <s v="20230309T222829"/>
    <n v="2023"/>
    <s v="03"/>
    <s v="09"/>
    <s v="22"/>
    <s v="28"/>
    <s v="29"/>
    <x v="3"/>
    <s v="2A_MSIL1C_S2_CD_CLS_AC_20230627T222622_TRUE_60HTE_020CC"/>
    <s v="cls_mj_s2a_msil1c_2023h1_2500x1254px_16m_20230309t222829_20cc"/>
  </r>
  <r>
    <x v="0"/>
    <x v="1"/>
    <s v="-43.95836, 170.48726 | Zoom: 13"/>
    <b v="1"/>
    <s v="New Zealand"/>
    <x v="3"/>
    <s v="MJ"/>
    <d v="2023-03-07T00:00:00"/>
    <s v="59GMM"/>
    <s v="22:38:17 UTC"/>
    <n v="41.6"/>
    <s v="2500X1254px"/>
    <s v="PNG"/>
    <s v="16m"/>
    <x v="0"/>
    <n v="41.6"/>
    <n v="50"/>
    <x v="1"/>
    <s v="44992S2A_MSIL1CCDM-MLB-CLSMJ4499203 Cloudy (40%-90%)"/>
    <n v="1"/>
    <s v="20230307T223817"/>
    <n v="2023"/>
    <s v="03"/>
    <s v="07"/>
    <s v="22"/>
    <s v="38"/>
    <s v="17"/>
    <x v="3"/>
    <s v="2A_MSIL1C_S2_CD_CLS_AC_20230627T222622_TRUE_60HTE_020CC"/>
    <s v="cls_mj_s2a_msil1c_2023h1_2500x1254px_16m_20230307t223817_50cc"/>
  </r>
  <r>
    <x v="0"/>
    <x v="1"/>
    <s v="-43.95836, 170.48726 | Zoom: 13"/>
    <b v="1"/>
    <s v="New Zealand"/>
    <x v="3"/>
    <s v="MJ"/>
    <d v="2023-03-04T00:00:00"/>
    <s v="59GMM"/>
    <s v="22:28:22 UTC"/>
    <n v="94.7"/>
    <s v="2500X1254px"/>
    <s v="PNG"/>
    <s v="16m"/>
    <x v="0"/>
    <n v="94.7"/>
    <n v="100"/>
    <x v="2"/>
    <s v="44989S2A_MSIL1CCDM-MLB-CLSMJ4498904 Overcast (100%)"/>
    <n v="1"/>
    <s v="20230304T222822"/>
    <n v="2023"/>
    <s v="03"/>
    <s v="04"/>
    <s v="22"/>
    <s v="28"/>
    <s v="22"/>
    <x v="3"/>
    <s v="2A_MSIL1C_S2_CD_CLS_AC_20230627T222622_TRUE_60HTE_020CC"/>
    <s v="cls_mj_s2a_msil1c_2023h1_2500x1254px_16m_20230304t222822_100cc"/>
  </r>
  <r>
    <x v="0"/>
    <x v="1"/>
    <s v="-43.95836, 170.48726 | Zoom: 13"/>
    <b v="1"/>
    <s v="New Zealand"/>
    <x v="3"/>
    <s v="MJ"/>
    <d v="2023-03-02T00:00:00"/>
    <s v="59GMM"/>
    <s v="22:38:23 UTC"/>
    <n v="50.7"/>
    <s v="2500X1254px"/>
    <s v="PNG"/>
    <s v="16m"/>
    <x v="0"/>
    <n v="50.7"/>
    <n v="60"/>
    <x v="1"/>
    <s v="44987S2A_MSIL1CCDM-MLB-CLSMJ4498703 Cloudy (40%-90%)"/>
    <n v="1"/>
    <s v="20230302T223823"/>
    <n v="2023"/>
    <s v="03"/>
    <s v="02"/>
    <s v="22"/>
    <s v="38"/>
    <s v="23"/>
    <x v="3"/>
    <s v="2A_MSIL1C_S2_CD_CLS_AC_20230627T222622_TRUE_60HTE_020CC"/>
    <s v="cls_mj_s2a_msil1c_2023h1_2500x1254px_16m_20230302t223823_60cc"/>
  </r>
  <r>
    <x v="0"/>
    <x v="1"/>
    <s v="-43.95836, 170.48726 | Zoom: 13"/>
    <b v="1"/>
    <s v="New Zealand"/>
    <x v="3"/>
    <s v="MJ"/>
    <d v="2023-02-27T00:00:00"/>
    <s v="59GMM"/>
    <s v="22:28:26 UTC"/>
    <n v="4"/>
    <s v="2500X1254px"/>
    <s v="PNG"/>
    <s v="16m"/>
    <x v="0"/>
    <n v="4"/>
    <n v="10"/>
    <x v="0"/>
    <s v="44984S2A_MSIL1CCDM-MLB-CLSMJ4498402 Sunny (10%-30%)"/>
    <n v="1"/>
    <s v="20230227T222826"/>
    <n v="2023"/>
    <s v="02"/>
    <n v="27"/>
    <s v="22"/>
    <s v="28"/>
    <s v="26"/>
    <x v="3"/>
    <s v="2A_MSIL1C_S2_CD_CLS_AC_20230627T222622_TRUE_60HTE_020CC"/>
    <s v="cls_mj_s2a_msil1c_2023h1_2500x1254px_16m_20230227t222826_10cc"/>
  </r>
  <r>
    <x v="0"/>
    <x v="1"/>
    <s v="-43.95836, 170.48726 | Zoom: 13"/>
    <b v="1"/>
    <s v="New Zealand"/>
    <x v="3"/>
    <s v="MJ"/>
    <d v="2023-02-25T00:00:00"/>
    <s v="59GMM"/>
    <s v="22:38:19 UTC"/>
    <n v="1"/>
    <s v="2500X1254px"/>
    <s v="PNG"/>
    <s v="16m"/>
    <x v="0"/>
    <n v="1"/>
    <n v="10"/>
    <x v="0"/>
    <s v="44982S2A_MSIL1CCDM-MLB-CLSMJ4498202 Sunny (10%-30%)"/>
    <n v="1"/>
    <s v="20230225T223819"/>
    <n v="2023"/>
    <s v="02"/>
    <n v="25"/>
    <s v="22"/>
    <s v="38"/>
    <s v="19"/>
    <x v="3"/>
    <s v="2A_MSIL1C_S2_CD_CLS_AC_20230627T222622_TRUE_60HTE_020CC"/>
    <s v="cls_mj_s2a_msil1c_2023h1_2500x1254px_16m_20230225t223819_10cc"/>
  </r>
  <r>
    <x v="0"/>
    <x v="1"/>
    <s v="-43.95836, 170.48726 | Zoom: 13"/>
    <b v="1"/>
    <s v="New Zealand"/>
    <x v="3"/>
    <s v="MJ"/>
    <d v="2023-02-22T00:00:00"/>
    <s v="59GMM"/>
    <s v="22:28:23 UTC"/>
    <n v="83.8"/>
    <s v="2500X1254px"/>
    <s v="PNG"/>
    <s v="16m"/>
    <x v="0"/>
    <n v="83.8"/>
    <n v="90"/>
    <x v="1"/>
    <s v="44979S2A_MSIL1CCDM-MLB-CLSMJ4497903 Cloudy (40%-90%)"/>
    <n v="1"/>
    <s v="20230222T222823"/>
    <n v="2023"/>
    <s v="02"/>
    <n v="22"/>
    <s v="22"/>
    <s v="28"/>
    <s v="23"/>
    <x v="3"/>
    <s v="2A_MSIL1C_S2_CD_CLS_AC_20230627T222622_TRUE_60HTE_020CC"/>
    <s v="cls_mj_s2a_msil1c_2023h1_2500x1254px_16m_20230222t222823_90cc"/>
  </r>
  <r>
    <x v="0"/>
    <x v="1"/>
    <s v="-43.95836, 170.48726 | Zoom: 13"/>
    <b v="1"/>
    <s v="New Zealand"/>
    <x v="3"/>
    <s v="MJ"/>
    <d v="2023-02-20T00:00:00"/>
    <s v="59GMM"/>
    <s v="22:38:21 UTC"/>
    <n v="14.4"/>
    <s v="2500X1254px"/>
    <s v="PNG"/>
    <s v="16m"/>
    <x v="0"/>
    <n v="14.4"/>
    <n v="20"/>
    <x v="0"/>
    <s v="44977S2A_MSIL1CCDM-MLB-CLSMJ4497702 Sunny (10%-30%)"/>
    <n v="1"/>
    <s v="20230220T223821"/>
    <n v="2023"/>
    <s v="02"/>
    <n v="20"/>
    <s v="22"/>
    <s v="38"/>
    <s v="21"/>
    <x v="3"/>
    <s v="2A_MSIL1C_S2_CD_CLS_AC_20230627T222622_TRUE_60HTE_020CC"/>
    <s v="cls_mj_s2a_msil1c_2023h1_2500x1254px_16m_20230220t223821_20cc"/>
  </r>
  <r>
    <x v="0"/>
    <x v="1"/>
    <s v="-43.95836, 170.48726 | Zoom: 13"/>
    <b v="1"/>
    <s v="New Zealand"/>
    <x v="3"/>
    <s v="MJ"/>
    <d v="2023-02-17T00:00:00"/>
    <s v="59GMM"/>
    <s v="22:28:23 UTC"/>
    <n v="11"/>
    <s v="2500X1254px"/>
    <s v="PNG"/>
    <s v="16m"/>
    <x v="0"/>
    <n v="11"/>
    <n v="20"/>
    <x v="0"/>
    <s v="44974S2A_MSIL1CCDM-MLB-CLSMJ4497402 Sunny (10%-30%)"/>
    <n v="1"/>
    <s v="20230217T222823"/>
    <n v="2023"/>
    <s v="02"/>
    <n v="17"/>
    <s v="22"/>
    <s v="28"/>
    <s v="23"/>
    <x v="3"/>
    <s v="2A_MSIL1C_S2_CD_CLS_AC_20230627T222622_TRUE_60HTE_020CC"/>
    <s v="cls_mj_s2a_msil1c_2023h1_2500x1254px_16m_20230217t222823_20cc"/>
  </r>
  <r>
    <x v="0"/>
    <x v="1"/>
    <s v="-43.95836, 170.48726 | Zoom: 13"/>
    <b v="1"/>
    <s v="New Zealand"/>
    <x v="3"/>
    <s v="MJ"/>
    <d v="2023-02-15T00:00:00"/>
    <s v="59GMM"/>
    <s v="22:38:18 UTC"/>
    <n v="12.1"/>
    <s v="2500X1254px"/>
    <s v="PNG"/>
    <s v="16m"/>
    <x v="0"/>
    <n v="12.1"/>
    <n v="20"/>
    <x v="0"/>
    <s v="44972S2A_MSIL1CCDM-MLB-CLSMJ4497202 Sunny (10%-30%)"/>
    <n v="1"/>
    <s v="20230215T223818"/>
    <n v="2023"/>
    <s v="02"/>
    <n v="15"/>
    <s v="22"/>
    <s v="38"/>
    <s v="18"/>
    <x v="3"/>
    <s v="2A_MSIL1C_S2_CD_CLS_AC_20230627T222622_TRUE_60HTE_020CC"/>
    <s v="cls_mj_s2a_msil1c_2023h1_2500x1254px_16m_20230215t223818_20cc"/>
  </r>
  <r>
    <x v="0"/>
    <x v="1"/>
    <s v="-43.95836, 170.48726 | Zoom: 13"/>
    <b v="1"/>
    <s v="New Zealand"/>
    <x v="3"/>
    <s v="MJ"/>
    <d v="2023-02-12T00:00:00"/>
    <s v="59GMM"/>
    <s v="22:28:23 UTC"/>
    <n v="1.3"/>
    <s v="2500X1254px"/>
    <s v="PNG"/>
    <s v="16m"/>
    <x v="0"/>
    <n v="1.3"/>
    <n v="10"/>
    <x v="0"/>
    <s v="44969S2A_MSIL1CCDM-MLB-CLSMJ4496902 Sunny (10%-30%)"/>
    <n v="1"/>
    <s v="20230212T222823"/>
    <n v="2023"/>
    <s v="02"/>
    <n v="12"/>
    <s v="22"/>
    <s v="28"/>
    <s v="23"/>
    <x v="3"/>
    <s v="2A_MSIL1C_S2_CD_CLS_AC_20230627T222622_TRUE_60HTE_020CC"/>
    <s v="cls_mj_s2a_msil1c_2023h1_2500x1254px_16m_20230212t222823_10cc"/>
  </r>
  <r>
    <x v="0"/>
    <x v="1"/>
    <s v="-43.95836, 170.48726 | Zoom: 13"/>
    <b v="1"/>
    <s v="New Zealand"/>
    <x v="3"/>
    <s v="MJ"/>
    <d v="2023-02-10T00:00:00"/>
    <s v="59GMM"/>
    <s v="22:38:20 UTC"/>
    <n v="37.4"/>
    <s v="2500X1254px"/>
    <s v="PNG"/>
    <s v="16m"/>
    <x v="0"/>
    <n v="37.4"/>
    <n v="40"/>
    <x v="1"/>
    <s v="44967S2A_MSIL1CCDM-MLB-CLSMJ4496703 Cloudy (40%-90%)"/>
    <n v="1"/>
    <s v="20230210T223820"/>
    <n v="2023"/>
    <s v="02"/>
    <n v="10"/>
    <s v="22"/>
    <s v="38"/>
    <s v="20"/>
    <x v="3"/>
    <s v="2A_MSIL1C_S2_CD_CLS_AC_20230627T222622_TRUE_60HTE_020CC"/>
    <s v="cls_mj_s2a_msil1c_2023h1_2500x1254px_16m_20230210t223820_40cc"/>
  </r>
  <r>
    <x v="0"/>
    <x v="1"/>
    <s v="-43.95836, 170.48726 | Zoom: 13"/>
    <b v="1"/>
    <s v="New Zealand"/>
    <x v="3"/>
    <s v="MJ"/>
    <d v="2023-02-07T00:00:00"/>
    <s v="59GMM"/>
    <s v="22:28:23 UTC"/>
    <n v="9.8000000000000007"/>
    <s v="2500X1254px"/>
    <s v="PNG"/>
    <s v="16m"/>
    <x v="0"/>
    <n v="9.8000000000000007"/>
    <n v="10"/>
    <x v="0"/>
    <s v="44964S2A_MSIL1CCDM-MLB-CLSMJ4496402 Sunny (10%-30%)"/>
    <n v="1"/>
    <s v="20230207T222823"/>
    <n v="2023"/>
    <s v="02"/>
    <s v="07"/>
    <s v="22"/>
    <s v="28"/>
    <s v="23"/>
    <x v="3"/>
    <s v="2A_MSIL1C_S2_CD_CLS_AC_20230627T222622_TRUE_60HTE_020CC"/>
    <s v="cls_mj_s2a_msil1c_2023h1_2500x1254px_16m_20230207t222823_10cc"/>
  </r>
  <r>
    <x v="0"/>
    <x v="1"/>
    <s v="-43.95836, 170.48726 | Zoom: 13"/>
    <b v="1"/>
    <s v="New Zealand"/>
    <x v="3"/>
    <s v="MJ"/>
    <d v="2023-02-05T00:00:00"/>
    <s v="59GMM"/>
    <s v="22:38:21 UTC"/>
    <n v="22.6"/>
    <s v="2500X1254px"/>
    <s v="PNG"/>
    <s v="16m"/>
    <x v="0"/>
    <n v="22.6"/>
    <n v="30"/>
    <x v="0"/>
    <s v="44962S2A_MSIL1CCDM-MLB-CLSMJ4496202 Sunny (10%-30%)"/>
    <n v="1"/>
    <s v="20230205T223821"/>
    <n v="2023"/>
    <s v="02"/>
    <s v="05"/>
    <s v="22"/>
    <s v="38"/>
    <s v="21"/>
    <x v="3"/>
    <s v="2A_MSIL1C_S2_CD_CLS_AC_20230627T222622_TRUE_60HTE_020CC"/>
    <s v="cls_mj_s2a_msil1c_2023h1_2500x1254px_16m_20230205t223821_30cc"/>
  </r>
  <r>
    <x v="0"/>
    <x v="1"/>
    <s v="-43.95836, 170.48726 | Zoom: 13"/>
    <b v="1"/>
    <s v="New Zealand"/>
    <x v="3"/>
    <s v="MJ"/>
    <d v="2023-02-02T00:00:00"/>
    <s v="59GMM"/>
    <s v="22:28:24 UTC"/>
    <n v="25.7"/>
    <s v="2500X1254px"/>
    <s v="PNG"/>
    <s v="16m"/>
    <x v="0"/>
    <n v="25.7"/>
    <n v="30"/>
    <x v="0"/>
    <s v="44959S2A_MSIL1CCDM-MLB-CLSMJ4495902 Sunny (10%-30%)"/>
    <n v="1"/>
    <s v="20230202T222824"/>
    <n v="2023"/>
    <s v="02"/>
    <s v="02"/>
    <s v="22"/>
    <s v="28"/>
    <s v="24"/>
    <x v="3"/>
    <s v="2A_MSIL1C_S2_CD_CLS_AC_20230627T222622_TRUE_60HTE_020CC"/>
    <s v="cls_mj_s2a_msil1c_2023h1_2500x1254px_16m_20230202t222824_30cc"/>
  </r>
  <r>
    <x v="0"/>
    <x v="1"/>
    <s v="-43.95836, 170.48726 | Zoom: 13"/>
    <b v="1"/>
    <s v="New Zealand"/>
    <x v="3"/>
    <s v="MJ"/>
    <d v="2023-01-31T00:00:00"/>
    <s v="59GMM"/>
    <s v="22:38:19 UTC"/>
    <n v="96.1"/>
    <s v="2500X1254px"/>
    <s v="PNG"/>
    <s v="16m"/>
    <x v="0"/>
    <n v="96.1"/>
    <n v="100"/>
    <x v="2"/>
    <s v="44957S2A_MSIL1CCDM-MLB-CLSMJ4495704 Overcast (100%)"/>
    <n v="1"/>
    <s v="20230131T223819"/>
    <n v="2023"/>
    <s v="01"/>
    <n v="31"/>
    <s v="22"/>
    <s v="38"/>
    <s v="19"/>
    <x v="3"/>
    <s v="2A_MSIL1C_S2_CD_CLS_AC_20230627T222622_TRUE_60HTE_020CC"/>
    <s v="cls_mj_s2a_msil1c_2023h1_2500x1254px_16m_20230131t223819_100cc"/>
  </r>
  <r>
    <x v="0"/>
    <x v="1"/>
    <s v="-43.95836, 170.48726 | Zoom: 13"/>
    <b v="1"/>
    <s v="New Zealand"/>
    <x v="3"/>
    <s v="MJ"/>
    <d v="2023-01-28T00:00:00"/>
    <s v="59GMM"/>
    <s v="22:28:23 UTC"/>
    <n v="4.5999999999999996"/>
    <s v="2500X1254px"/>
    <s v="PNG"/>
    <s v="16m"/>
    <x v="0"/>
    <n v="4.5999999999999996"/>
    <n v="10"/>
    <x v="0"/>
    <s v="44954S2A_MSIL1CCDM-MLB-CLSMJ4495402 Sunny (10%-30%)"/>
    <n v="1"/>
    <s v="20230128T222823"/>
    <n v="2023"/>
    <s v="01"/>
    <n v="28"/>
    <s v="22"/>
    <s v="28"/>
    <s v="23"/>
    <x v="3"/>
    <s v="2A_MSIL1C_S2_CD_CLS_AC_20230627T222622_TRUE_60HTE_020CC"/>
    <s v="cls_mj_s2a_msil1c_2023h1_2500x1254px_16m_20230128t222823_10cc"/>
  </r>
  <r>
    <x v="0"/>
    <x v="1"/>
    <s v="-43.95836, 170.48726 | Zoom: 13"/>
    <b v="1"/>
    <s v="New Zealand"/>
    <x v="3"/>
    <s v="MJ"/>
    <d v="2023-01-26T00:00:00"/>
    <s v="59GMM"/>
    <s v="22:38:19 UTC"/>
    <n v="85.4"/>
    <s v="2500X1254px"/>
    <s v="PNG"/>
    <s v="16m"/>
    <x v="0"/>
    <n v="85.4"/>
    <n v="90"/>
    <x v="1"/>
    <s v="44952S2A_MSIL1CCDM-MLB-CLSMJ4495203 Cloudy (40%-90%)"/>
    <n v="1"/>
    <s v="20230126T223819"/>
    <n v="2023"/>
    <s v="01"/>
    <n v="26"/>
    <s v="22"/>
    <s v="38"/>
    <s v="19"/>
    <x v="3"/>
    <s v="2A_MSIL1C_S2_CD_CLS_AC_20230627T222622_TRUE_60HTE_020CC"/>
    <s v="cls_mj_s2a_msil1c_2023h1_2500x1254px_16m_20230126t223819_90cc"/>
  </r>
  <r>
    <x v="0"/>
    <x v="1"/>
    <s v="-43.95836, 170.48726 | Zoom: 13"/>
    <b v="1"/>
    <s v="New Zealand"/>
    <x v="3"/>
    <s v="MJ"/>
    <d v="2023-01-23T00:00:00"/>
    <s v="59GMM"/>
    <s v="22:28:21 UTC"/>
    <n v="59.1"/>
    <s v="2500X1254px"/>
    <s v="PNG"/>
    <s v="16m"/>
    <x v="0"/>
    <n v="59.1"/>
    <n v="60"/>
    <x v="1"/>
    <s v="44949S2A_MSIL1CCDM-MLB-CLSMJ4494903 Cloudy (40%-90%)"/>
    <n v="1"/>
    <s v="20230123T222821"/>
    <n v="2023"/>
    <s v="01"/>
    <n v="23"/>
    <s v="22"/>
    <s v="28"/>
    <s v="21"/>
    <x v="3"/>
    <s v="2A_MSIL1C_S2_CD_CLS_AC_20230627T222622_TRUE_60HTE_020CC"/>
    <s v="cls_mj_s2a_msil1c_2023h1_2500x1254px_16m_20230123t222821_60cc"/>
  </r>
  <r>
    <x v="0"/>
    <x v="1"/>
    <s v="-43.95836, 170.48726 | Zoom: 13"/>
    <b v="1"/>
    <s v="New Zealand"/>
    <x v="3"/>
    <s v="MJ"/>
    <d v="2023-01-21T00:00:00"/>
    <s v="59GMM"/>
    <s v="22:38:20 UTC"/>
    <n v="16.100000000000001"/>
    <s v="2500X1254px"/>
    <s v="PNG"/>
    <s v="16m"/>
    <x v="0"/>
    <n v="16.100000000000001"/>
    <n v="20"/>
    <x v="0"/>
    <s v="44947S2A_MSIL1CCDM-MLB-CLSMJ4494702 Sunny (10%-30%)"/>
    <n v="1"/>
    <s v="20230121T223820"/>
    <n v="2023"/>
    <s v="01"/>
    <n v="21"/>
    <s v="22"/>
    <s v="38"/>
    <s v="20"/>
    <x v="3"/>
    <s v="2A_MSIL1C_S2_CD_CLS_AC_20230627T222622_TRUE_60HTE_020CC"/>
    <s v="cls_mj_s2a_msil1c_2023h1_2500x1254px_16m_20230121t223820_20cc"/>
  </r>
  <r>
    <x v="0"/>
    <x v="1"/>
    <s v="-43.95836, 170.48726 | Zoom: 13"/>
    <b v="1"/>
    <s v="New Zealand"/>
    <x v="3"/>
    <s v="MJ"/>
    <d v="2023-01-18T00:00:00"/>
    <s v="59GMM"/>
    <s v="22:28:22 UTC"/>
    <n v="0.7"/>
    <s v="2500X1254px"/>
    <s v="PNG"/>
    <s v="16m"/>
    <x v="0"/>
    <n v="0.7"/>
    <n v="10"/>
    <x v="0"/>
    <s v="44944S2A_MSIL1CCDM-MLB-CLSMJ4494402 Sunny (10%-30%)"/>
    <n v="1"/>
    <s v="20230118T222822"/>
    <n v="2023"/>
    <s v="01"/>
    <n v="18"/>
    <s v="22"/>
    <s v="28"/>
    <s v="22"/>
    <x v="3"/>
    <s v="2A_MSIL1C_S2_CD_CLS_AC_20230627T222622_TRUE_60HTE_020CC"/>
    <s v="cls_mj_s2a_msil1c_2023h1_2500x1254px_16m_20230118t222822_10cc"/>
  </r>
  <r>
    <x v="0"/>
    <x v="1"/>
    <s v="-43.95836, 170.48726 | Zoom: 13"/>
    <b v="1"/>
    <s v="New Zealand"/>
    <x v="3"/>
    <s v="MJ"/>
    <d v="2023-01-16T00:00:00"/>
    <s v="59GMM"/>
    <s v="22:38:18 UTC"/>
    <n v="38.6"/>
    <s v="2500X1254px"/>
    <s v="PNG"/>
    <s v="16m"/>
    <x v="0"/>
    <n v="38.6"/>
    <n v="40"/>
    <x v="1"/>
    <s v="44942S2A_MSIL1CCDM-MLB-CLSMJ4494203 Cloudy (40%-90%)"/>
    <n v="1"/>
    <s v="20230116T223818"/>
    <n v="2023"/>
    <s v="01"/>
    <n v="16"/>
    <s v="22"/>
    <s v="38"/>
    <s v="18"/>
    <x v="3"/>
    <s v="2A_MSIL1C_S2_CD_CLS_AC_20230627T222622_TRUE_60HTE_020CC"/>
    <s v="cls_mj_s2a_msil1c_2023h1_2500x1254px_16m_20230116t223818_40cc"/>
  </r>
  <r>
    <x v="0"/>
    <x v="1"/>
    <s v="-43.95836, 170.48726 | Zoom: 13"/>
    <b v="1"/>
    <s v="New Zealand"/>
    <x v="3"/>
    <s v="MJ"/>
    <d v="2023-01-13T00:00:00"/>
    <s v="59GMM"/>
    <s v="22:28:22 UTC"/>
    <n v="67.400000000000006"/>
    <s v="2500X1254px"/>
    <s v="PNG"/>
    <s v="16m"/>
    <x v="0"/>
    <n v="67.400000000000006"/>
    <n v="70"/>
    <x v="1"/>
    <s v="44939S2A_MSIL1CCDM-MLB-CLSMJ4493903 Cloudy (40%-90%)"/>
    <n v="1"/>
    <s v="20230113T222822"/>
    <n v="2023"/>
    <s v="01"/>
    <n v="13"/>
    <s v="22"/>
    <s v="28"/>
    <s v="22"/>
    <x v="3"/>
    <s v="2A_MSIL1C_S2_CD_CLS_AC_20230627T222622_TRUE_60HTE_020CC"/>
    <s v="cls_mj_s2a_msil1c_2023h1_2500x1254px_16m_20230113t222822_70cc"/>
  </r>
  <r>
    <x v="0"/>
    <x v="1"/>
    <s v="-43.95836, 170.48726 | Zoom: 13"/>
    <b v="1"/>
    <s v="New Zealand"/>
    <x v="3"/>
    <s v="MJ"/>
    <d v="2023-01-11T00:00:00"/>
    <s v="59GMM"/>
    <s v="22:38:17 UTC"/>
    <n v="43.9"/>
    <s v="2500X1254px"/>
    <s v="PNG"/>
    <s v="16m"/>
    <x v="0"/>
    <n v="43.9"/>
    <n v="50"/>
    <x v="1"/>
    <s v="44937S2A_MSIL1CCDM-MLB-CLSMJ4493703 Cloudy (40%-90%)"/>
    <n v="1"/>
    <s v="20230111T223817"/>
    <n v="2023"/>
    <s v="01"/>
    <n v="11"/>
    <s v="22"/>
    <s v="38"/>
    <s v="17"/>
    <x v="3"/>
    <s v="2A_MSIL1C_S2_CD_CLS_AC_20230627T222622_TRUE_60HTE_020CC"/>
    <s v="cls_mj_s2a_msil1c_2023h1_2500x1254px_16m_20230111t223817_50cc"/>
  </r>
  <r>
    <x v="0"/>
    <x v="1"/>
    <s v="-43.95836, 170.48726 | Zoom: 13"/>
    <b v="1"/>
    <s v="New Zealand"/>
    <x v="3"/>
    <s v="MJ"/>
    <d v="2023-01-08T00:00:00"/>
    <s v="59GMM"/>
    <s v="22:28:22 UTC"/>
    <n v="0"/>
    <s v="2500X1254px"/>
    <s v="PNG"/>
    <s v="16m"/>
    <x v="0"/>
    <n v="0"/>
    <n v="0"/>
    <x v="3"/>
    <s v="44934S2A_MSIL1CCDM-MLB-CLSMJ4493401 Clear (0%)"/>
    <n v="1"/>
    <s v="20230108T222822"/>
    <n v="2023"/>
    <s v="01"/>
    <s v="08"/>
    <s v="22"/>
    <s v="28"/>
    <s v="22"/>
    <x v="3"/>
    <s v="2A_MSIL1C_S2_CD_CLS_AC_20230627T222622_TRUE_60HTE_020CC"/>
    <s v="cls_mj_s2a_msil1c_2023h1_2500x1254px_16m_20230108t222822_0cc"/>
  </r>
  <r>
    <x v="0"/>
    <x v="1"/>
    <s v="-43.95836, 170.48726 | Zoom: 13"/>
    <b v="1"/>
    <s v="New Zealand"/>
    <x v="3"/>
    <s v="MJ"/>
    <d v="2023-01-06T00:00:00"/>
    <s v="59GMM"/>
    <s v="22:38:20 UTC"/>
    <n v="95.5"/>
    <s v="2500X1254px"/>
    <s v="PNG"/>
    <s v="16m"/>
    <x v="0"/>
    <n v="95.5"/>
    <n v="100"/>
    <x v="2"/>
    <s v="44932S2A_MSIL1CCDM-MLB-CLSMJ4493204 Overcast (100%)"/>
    <n v="1"/>
    <s v="20230106T223820"/>
    <n v="2023"/>
    <s v="01"/>
    <s v="06"/>
    <s v="22"/>
    <s v="38"/>
    <s v="20"/>
    <x v="3"/>
    <s v="2A_MSIL1C_S2_CD_CLS_AC_20230627T222622_TRUE_60HTE_020CC"/>
    <s v="cls_mj_s2a_msil1c_2023h1_2500x1254px_16m_20230106t223820_100cc"/>
  </r>
  <r>
    <x v="0"/>
    <x v="1"/>
    <s v="-43.95836, 170.48726 | Zoom: 13"/>
    <b v="1"/>
    <s v="New Zealand"/>
    <x v="3"/>
    <s v="MJ"/>
    <d v="2023-01-03T00:00:00"/>
    <s v="59GMM"/>
    <s v="22:28:24 UTC"/>
    <n v="81.8"/>
    <s v="2500X1254px"/>
    <s v="PNG"/>
    <s v="16m"/>
    <x v="0"/>
    <n v="81.8"/>
    <n v="90"/>
    <x v="1"/>
    <s v="44929S2A_MSIL1CCDM-MLB-CLSMJ4492903 Cloudy (40%-90%)"/>
    <n v="1"/>
    <s v="20230103T222824"/>
    <n v="2023"/>
    <s v="01"/>
    <s v="03"/>
    <s v="22"/>
    <s v="28"/>
    <s v="24"/>
    <x v="3"/>
    <s v="2A_MSIL1C_S2_CD_CLS_AC_20230627T222622_TRUE_60HTE_020CC"/>
    <s v="cls_mj_s2a_msil1c_2023h1_2500x1254px_16m_20230103t222824_90cc"/>
  </r>
  <r>
    <x v="0"/>
    <x v="1"/>
    <s v="-43.95836, 170.48726 | Zoom: 13"/>
    <b v="1"/>
    <s v="New Zealand"/>
    <x v="3"/>
    <s v="MJ"/>
    <d v="2023-01-01T00:00:00"/>
    <s v="59GMM"/>
    <s v="22:38:20 UTC"/>
    <n v="30.3"/>
    <s v="2500X1254px"/>
    <s v="PNG"/>
    <s v="16m"/>
    <x v="0"/>
    <n v="30.3"/>
    <n v="40"/>
    <x v="1"/>
    <s v="44927S2A_MSIL1CCDM-MLB-CLSMJ4492703 Cloudy (40%-90%)"/>
    <n v="1"/>
    <s v="20230101T223820"/>
    <n v="2023"/>
    <s v="01"/>
    <s v="01"/>
    <s v="22"/>
    <s v="38"/>
    <s v="20"/>
    <x v="3"/>
    <s v="2A_MSIL1C_S2_CD_CLS_AC_20230627T222622_TRUE_60HTE_020CC"/>
    <s v="cls_mj_s2a_msil1c_2023h1_2500x1254px_16m_20230101t223820_40cc"/>
  </r>
  <r>
    <x v="0"/>
    <x v="1"/>
    <s v="-43.95836, 170.48726 | Zoom: 13"/>
    <b v="1"/>
    <s v="New Zealand"/>
    <x v="3"/>
    <s v="MJ"/>
    <d v="2022-12-29T00:00:00"/>
    <s v="59GMM"/>
    <s v="22:28:24 UTC"/>
    <n v="99.3"/>
    <s v="2500X1254px"/>
    <s v="PNG"/>
    <s v="16m"/>
    <x v="1"/>
    <n v="99.3"/>
    <n v="100"/>
    <x v="2"/>
    <s v="44924S2A_MSIL1CCDM-MLB-CLSMJ4492404 Overcast (100%)"/>
    <n v="1"/>
    <s v="20221229T222824"/>
    <n v="2022"/>
    <n v="12"/>
    <n v="29"/>
    <s v="22"/>
    <s v="28"/>
    <s v="24"/>
    <x v="3"/>
    <s v="2A_MSIL1C_S2_CD_CLS_AC_20230627T222622_TRUE_60HTE_020CC"/>
    <s v="cls_mj_s2a_msil1c_2022h2_2500x1254px_16m_20221229t222824_100cc"/>
  </r>
  <r>
    <x v="0"/>
    <x v="1"/>
    <s v="-43.95836, 170.48726 | Zoom: 13"/>
    <b v="1"/>
    <s v="New Zealand"/>
    <x v="3"/>
    <s v="MJ"/>
    <d v="2022-12-27T00:00:00"/>
    <s v="59GMM"/>
    <s v="22:38:20 UTC"/>
    <n v="5.3"/>
    <s v="2500X1254px"/>
    <s v="PNG"/>
    <s v="16m"/>
    <x v="1"/>
    <n v="5.3"/>
    <n v="10"/>
    <x v="0"/>
    <s v="44922S2A_MSIL1CCDM-MLB-CLSMJ4492202 Sunny (10%-30%)"/>
    <n v="1"/>
    <s v="20221227T223820"/>
    <n v="2022"/>
    <n v="12"/>
    <n v="27"/>
    <s v="22"/>
    <s v="38"/>
    <s v="20"/>
    <x v="3"/>
    <s v="2A_MSIL1C_S2_CD_CLS_AC_20230627T222622_TRUE_60HTE_020CC"/>
    <s v="cls_mj_s2a_msil1c_2022h2_2500x1254px_16m_20221227t223820_10cc"/>
  </r>
  <r>
    <x v="0"/>
    <x v="1"/>
    <s v="-43.95836, 170.48726 | Zoom: 13"/>
    <b v="1"/>
    <s v="New Zealand"/>
    <x v="3"/>
    <s v="MJ"/>
    <d v="2022-12-24T00:00:00"/>
    <s v="59GMM"/>
    <s v="22:28:23 UTC"/>
    <n v="76.5"/>
    <s v="2500X1254px"/>
    <s v="PNG"/>
    <s v="16m"/>
    <x v="1"/>
    <n v="76.5"/>
    <n v="80"/>
    <x v="1"/>
    <s v="44919S2A_MSIL1CCDM-MLB-CLSMJ4491903 Cloudy (40%-90%)"/>
    <n v="1"/>
    <s v="20221224T222823"/>
    <n v="2022"/>
    <n v="12"/>
    <n v="24"/>
    <s v="22"/>
    <s v="28"/>
    <s v="23"/>
    <x v="3"/>
    <s v="2A_MSIL1C_S2_CD_CLS_AC_20230627T222622_TRUE_60HTE_020CC"/>
    <s v="cls_mj_s2a_msil1c_2022h2_2500x1254px_16m_20221224t222823_80cc"/>
  </r>
  <r>
    <x v="0"/>
    <x v="1"/>
    <s v="-43.95836, 170.48726 | Zoom: 13"/>
    <b v="1"/>
    <s v="New Zealand"/>
    <x v="3"/>
    <s v="MJ"/>
    <d v="2022-12-22T00:00:00"/>
    <s v="59GMM"/>
    <s v="22:38:21 UTC"/>
    <n v="70.3"/>
    <s v="2500X1254px"/>
    <s v="PNG"/>
    <s v="16m"/>
    <x v="1"/>
    <n v="70.3"/>
    <n v="80"/>
    <x v="1"/>
    <s v="44917S2A_MSIL1CCDM-MLB-CLSMJ4491703 Cloudy (40%-90%)"/>
    <n v="1"/>
    <s v="20221222T223821"/>
    <n v="2022"/>
    <n v="12"/>
    <n v="22"/>
    <s v="22"/>
    <s v="38"/>
    <s v="21"/>
    <x v="3"/>
    <s v="2A_MSIL1C_S2_CD_CLS_AC_20230627T222622_TRUE_60HTE_020CC"/>
    <s v="cls_mj_s2a_msil1c_2022h2_2500x1254px_16m_20221222t223821_80cc"/>
  </r>
  <r>
    <x v="0"/>
    <x v="1"/>
    <s v="-43.95836, 170.48726 | Zoom: 13"/>
    <b v="1"/>
    <s v="New Zealand"/>
    <x v="3"/>
    <s v="MJ"/>
    <d v="2022-12-19T00:00:00"/>
    <s v="59GMM"/>
    <s v="22:28:24 UTC"/>
    <n v="83.9"/>
    <s v="2500X1254px"/>
    <s v="PNG"/>
    <s v="16m"/>
    <x v="1"/>
    <n v="83.9"/>
    <n v="90"/>
    <x v="1"/>
    <s v="44914S2A_MSIL1CCDM-MLB-CLSMJ4491403 Cloudy (40%-90%)"/>
    <n v="1"/>
    <s v="20221219T222824"/>
    <n v="2022"/>
    <n v="12"/>
    <n v="19"/>
    <s v="22"/>
    <s v="28"/>
    <s v="24"/>
    <x v="3"/>
    <s v="2A_MSIL1C_S2_CD_CLS_AC_20230627T222622_TRUE_60HTE_020CC"/>
    <s v="cls_mj_s2a_msil1c_2022h2_2500x1254px_16m_20221219t222824_90cc"/>
  </r>
  <r>
    <x v="0"/>
    <x v="1"/>
    <s v="-43.95836, 170.48726 | Zoom: 13"/>
    <b v="1"/>
    <s v="New Zealand"/>
    <x v="3"/>
    <s v="MJ"/>
    <d v="2022-12-17T00:00:00"/>
    <s v="59GMM"/>
    <s v="22:38:21 UTC"/>
    <n v="97.5"/>
    <s v="2500X1254px"/>
    <s v="PNG"/>
    <s v="16m"/>
    <x v="1"/>
    <n v="97.5"/>
    <n v="100"/>
    <x v="2"/>
    <s v="44912S2A_MSIL1CCDM-MLB-CLSMJ4491204 Overcast (100%)"/>
    <n v="1"/>
    <s v="20221217T223821"/>
    <n v="2022"/>
    <n v="12"/>
    <n v="17"/>
    <s v="22"/>
    <s v="38"/>
    <s v="21"/>
    <x v="3"/>
    <s v="2A_MSIL1C_S2_CD_CLS_AC_20230627T222622_TRUE_60HTE_020CC"/>
    <s v="cls_mj_s2a_msil1c_2022h2_2500x1254px_16m_20221217t223821_100cc"/>
  </r>
  <r>
    <x v="0"/>
    <x v="1"/>
    <s v="-43.95836, 170.48726 | Zoom: 13"/>
    <b v="1"/>
    <s v="New Zealand"/>
    <x v="3"/>
    <s v="MJ"/>
    <d v="2022-12-14T00:00:00"/>
    <s v="59GMM"/>
    <s v="22:28:25 UTC"/>
    <n v="85.8"/>
    <s v="2500X1254px"/>
    <s v="PNG"/>
    <s v="16m"/>
    <x v="1"/>
    <n v="85.8"/>
    <n v="90"/>
    <x v="1"/>
    <s v="44909S2A_MSIL1CCDM-MLB-CLSMJ4490903 Cloudy (40%-90%)"/>
    <n v="1"/>
    <s v="20221214T222825"/>
    <n v="2022"/>
    <n v="12"/>
    <n v="14"/>
    <s v="22"/>
    <s v="28"/>
    <s v="25"/>
    <x v="3"/>
    <s v="2A_MSIL1C_S2_CD_CLS_AC_20230627T222622_TRUE_60HTE_020CC"/>
    <s v="cls_mj_s2a_msil1c_2022h2_2500x1254px_16m_20221214t222825_90cc"/>
  </r>
  <r>
    <x v="0"/>
    <x v="1"/>
    <s v="-43.95836, 170.48726 | Zoom: 13"/>
    <b v="1"/>
    <s v="New Zealand"/>
    <x v="3"/>
    <s v="MJ"/>
    <d v="2022-12-09T00:00:00"/>
    <s v="59GMM"/>
    <s v="22:28:22 UTC"/>
    <n v="8.9"/>
    <s v="2500X1254px"/>
    <s v="PNG"/>
    <s v="16m"/>
    <x v="1"/>
    <n v="8.9"/>
    <n v="10"/>
    <x v="0"/>
    <s v="44904S2A_MSIL1CCDM-MLB-CLSMJ4490402 Sunny (10%-30%)"/>
    <n v="1"/>
    <s v="20221209T222822"/>
    <n v="2022"/>
    <n v="12"/>
    <s v="09"/>
    <s v="22"/>
    <s v="28"/>
    <s v="22"/>
    <x v="3"/>
    <s v="2A_MSIL1C_S2_CD_CLS_AC_20230627T222622_TRUE_60HTE_020CC"/>
    <s v="cls_mj_s2a_msil1c_2022h2_2500x1254px_16m_20221209t222822_10cc"/>
  </r>
  <r>
    <x v="0"/>
    <x v="1"/>
    <s v="-43.95836, 170.48726 | Zoom: 13"/>
    <b v="1"/>
    <s v="New Zealand"/>
    <x v="3"/>
    <s v="MJ"/>
    <d v="2022-12-07T00:00:00"/>
    <s v="59GMM"/>
    <s v="22:38:22 UTC"/>
    <n v="93"/>
    <s v="2500X1254px"/>
    <s v="PNG"/>
    <s v="16m"/>
    <x v="1"/>
    <n v="93"/>
    <n v="100"/>
    <x v="2"/>
    <s v="44902S2A_MSIL1CCDM-MLB-CLSMJ4490204 Overcast (100%)"/>
    <n v="1"/>
    <s v="20221207T223822"/>
    <n v="2022"/>
    <n v="12"/>
    <s v="07"/>
    <s v="22"/>
    <s v="38"/>
    <s v="22"/>
    <x v="3"/>
    <s v="2A_MSIL1C_S2_CD_CLS_AC_20230627T222622_TRUE_60HTE_020CC"/>
    <s v="cls_mj_s2a_msil1c_2022h2_2500x1254px_16m_20221207t223822_100cc"/>
  </r>
  <r>
    <x v="0"/>
    <x v="1"/>
    <s v="-43.95836, 170.48726 | Zoom: 13"/>
    <b v="1"/>
    <s v="New Zealand"/>
    <x v="3"/>
    <s v="MJ"/>
    <d v="2022-12-04T00:00:00"/>
    <s v="59GMM"/>
    <s v="22:28:26 UTC"/>
    <n v="39"/>
    <s v="2500X1254px"/>
    <s v="PNG"/>
    <s v="16m"/>
    <x v="1"/>
    <n v="39"/>
    <n v="40"/>
    <x v="1"/>
    <s v="44899S2A_MSIL1CCDM-MLB-CLSMJ4489903 Cloudy (40%-90%)"/>
    <n v="1"/>
    <s v="20221204T222826"/>
    <n v="2022"/>
    <n v="12"/>
    <s v="04"/>
    <s v="22"/>
    <s v="28"/>
    <s v="26"/>
    <x v="3"/>
    <s v="2A_MSIL1C_S2_CD_CLS_AC_20230627T222622_TRUE_60HTE_020CC"/>
    <s v="cls_mj_s2a_msil1c_2022h2_2500x1254px_16m_20221204t222826_40cc"/>
  </r>
  <r>
    <x v="0"/>
    <x v="1"/>
    <s v="-43.95836, 170.48726 | Zoom: 13"/>
    <b v="1"/>
    <s v="New Zealand"/>
    <x v="3"/>
    <s v="MJ"/>
    <d v="2022-12-02T00:00:00"/>
    <s v="59GMM"/>
    <s v="22:38:20 UTC"/>
    <n v="29.6"/>
    <s v="2500X1254px"/>
    <s v="PNG"/>
    <s v="16m"/>
    <x v="1"/>
    <n v="29.6"/>
    <n v="30"/>
    <x v="0"/>
    <s v="44897S2A_MSIL1CCDM-MLB-CLSMJ4489702 Sunny (10%-30%)"/>
    <n v="1"/>
    <s v="20221202T223820"/>
    <n v="2022"/>
    <n v="12"/>
    <s v="02"/>
    <s v="22"/>
    <s v="38"/>
    <s v="20"/>
    <x v="3"/>
    <s v="2A_MSIL1C_S2_CD_CLS_AC_20230627T222622_TRUE_60HTE_020CC"/>
    <s v="cls_mj_s2a_msil1c_2022h2_2500x1254px_16m_20221202t223820_30cc"/>
  </r>
  <r>
    <x v="0"/>
    <x v="1"/>
    <s v="-43.95836, 170.48726 | Zoom: 13"/>
    <b v="1"/>
    <s v="New Zealand"/>
    <x v="3"/>
    <s v="MJ"/>
    <d v="2022-11-29T00:00:00"/>
    <s v="59GMM"/>
    <s v="22:28:24 UTC"/>
    <n v="99.4"/>
    <s v="2500X1254px"/>
    <s v="PNG"/>
    <s v="16m"/>
    <x v="1"/>
    <n v="99.4"/>
    <n v="100"/>
    <x v="2"/>
    <s v="44894S2A_MSIL1CCDM-MLB-CLSMJ4489404 Overcast (100%)"/>
    <n v="1"/>
    <s v="20221129T222824"/>
    <n v="2022"/>
    <n v="11"/>
    <n v="29"/>
    <s v="22"/>
    <s v="28"/>
    <s v="24"/>
    <x v="3"/>
    <s v="2A_MSIL1C_S2_CD_CLS_AC_20230627T222622_TRUE_60HTE_020CC"/>
    <s v="cls_mj_s2a_msil1c_2022h2_2500x1254px_16m_20221129t222824_100cc"/>
  </r>
  <r>
    <x v="0"/>
    <x v="1"/>
    <s v="-43.95836, 170.48726 | Zoom: 13"/>
    <b v="1"/>
    <s v="New Zealand"/>
    <x v="3"/>
    <s v="MJ"/>
    <d v="2022-11-27T00:00:00"/>
    <s v="59GMM"/>
    <s v="22:38:21 UTC"/>
    <n v="13.8"/>
    <s v="2500X1254px"/>
    <s v="PNG"/>
    <s v="16m"/>
    <x v="1"/>
    <n v="13.8"/>
    <n v="20"/>
    <x v="0"/>
    <s v="44892S2A_MSIL1CCDM-MLB-CLSMJ4489202 Sunny (10%-30%)"/>
    <n v="1"/>
    <s v="20221127T223821"/>
    <n v="2022"/>
    <n v="11"/>
    <n v="27"/>
    <s v="22"/>
    <s v="38"/>
    <s v="21"/>
    <x v="3"/>
    <s v="2A_MSIL1C_S2_CD_CLS_AC_20230627T222622_TRUE_60HTE_020CC"/>
    <s v="cls_mj_s2a_msil1c_2022h2_2500x1254px_16m_20221127t223821_20cc"/>
  </r>
  <r>
    <x v="0"/>
    <x v="1"/>
    <s v="-43.95836, 170.48726 | Zoom: 13"/>
    <b v="1"/>
    <s v="New Zealand"/>
    <x v="3"/>
    <s v="MJ"/>
    <d v="2022-11-24T00:00:00"/>
    <s v="59GMM"/>
    <s v="22:28:24 UTC"/>
    <n v="23.8"/>
    <s v="2500X1254px"/>
    <s v="PNG"/>
    <s v="16m"/>
    <x v="1"/>
    <n v="23.8"/>
    <n v="30"/>
    <x v="0"/>
    <s v="44889S2A_MSIL1CCDM-MLB-CLSMJ4488902 Sunny (10%-30%)"/>
    <n v="1"/>
    <s v="20221124T222824"/>
    <n v="2022"/>
    <n v="11"/>
    <n v="24"/>
    <s v="22"/>
    <s v="28"/>
    <s v="24"/>
    <x v="3"/>
    <s v="2A_MSIL1C_S2_CD_CLS_AC_20230627T222622_TRUE_60HTE_020CC"/>
    <s v="cls_mj_s2a_msil1c_2022h2_2500x1254px_16m_20221124t222824_30cc"/>
  </r>
  <r>
    <x v="0"/>
    <x v="1"/>
    <s v="-43.95836, 170.48726 | Zoom: 13"/>
    <b v="1"/>
    <s v="New Zealand"/>
    <x v="3"/>
    <s v="MJ"/>
    <d v="2022-11-22T00:00:00"/>
    <s v="59GMM"/>
    <s v="22:38:21 UTC"/>
    <n v="26.5"/>
    <s v="2500X1254px"/>
    <s v="PNG"/>
    <s v="16m"/>
    <x v="1"/>
    <n v="26.5"/>
    <n v="30"/>
    <x v="0"/>
    <s v="44887S2A_MSIL1CCDM-MLB-CLSMJ4488702 Sunny (10%-30%)"/>
    <n v="1"/>
    <s v="20221122T223821"/>
    <n v="2022"/>
    <n v="11"/>
    <n v="22"/>
    <s v="22"/>
    <s v="38"/>
    <s v="21"/>
    <x v="3"/>
    <s v="2A_MSIL1C_S2_CD_CLS_AC_20230627T222622_TRUE_60HTE_020CC"/>
    <s v="cls_mj_s2a_msil1c_2022h2_2500x1254px_16m_20221122t223821_30cc"/>
  </r>
  <r>
    <x v="0"/>
    <x v="1"/>
    <s v="-43.95836, 170.48726 | Zoom: 13"/>
    <b v="1"/>
    <s v="New Zealand"/>
    <x v="3"/>
    <s v="MJ"/>
    <d v="2022-11-19T00:00:00"/>
    <s v="59GMM"/>
    <s v="22:28:25 UTC"/>
    <n v="56"/>
    <s v="2500X1254px"/>
    <s v="PNG"/>
    <s v="16m"/>
    <x v="1"/>
    <n v="56"/>
    <n v="60"/>
    <x v="1"/>
    <s v="44884S2A_MSIL1CCDM-MLB-CLSMJ4488403 Cloudy (40%-90%)"/>
    <n v="1"/>
    <s v="20221119T222825"/>
    <n v="2022"/>
    <n v="11"/>
    <n v="19"/>
    <s v="22"/>
    <s v="28"/>
    <s v="25"/>
    <x v="3"/>
    <s v="2A_MSIL1C_S2_CD_CLS_AC_20230627T222622_TRUE_60HTE_020CC"/>
    <s v="cls_mj_s2a_msil1c_2022h2_2500x1254px_16m_20221119t222825_60cc"/>
  </r>
  <r>
    <x v="0"/>
    <x v="1"/>
    <s v="-43.95836, 170.48726 | Zoom: 13"/>
    <b v="1"/>
    <s v="New Zealand"/>
    <x v="3"/>
    <s v="MJ"/>
    <d v="2022-11-17T00:00:00"/>
    <s v="59GMM"/>
    <s v="22:38:23 UTC"/>
    <n v="96.8"/>
    <s v="2500X1254px"/>
    <s v="PNG"/>
    <s v="16m"/>
    <x v="1"/>
    <n v="96.8"/>
    <n v="100"/>
    <x v="2"/>
    <s v="44882S2A_MSIL1CCDM-MLB-CLSMJ4488204 Overcast (100%)"/>
    <n v="1"/>
    <s v="20221117T223823"/>
    <n v="2022"/>
    <n v="11"/>
    <n v="17"/>
    <s v="22"/>
    <s v="38"/>
    <s v="23"/>
    <x v="3"/>
    <s v="2A_MSIL1C_S2_CD_CLS_AC_20230627T222622_TRUE_60HTE_020CC"/>
    <s v="cls_mj_s2a_msil1c_2022h2_2500x1254px_16m_20221117t223823_100cc"/>
  </r>
  <r>
    <x v="0"/>
    <x v="1"/>
    <s v="-43.95836, 170.48726 | Zoom: 13"/>
    <b v="1"/>
    <s v="New Zealand"/>
    <x v="3"/>
    <s v="MJ"/>
    <d v="2022-11-14T00:00:00"/>
    <s v="59GMM"/>
    <s v="22:28:28 UTC"/>
    <n v="25.5"/>
    <s v="2500X1254px"/>
    <s v="PNG"/>
    <s v="16m"/>
    <x v="1"/>
    <n v="25.5"/>
    <n v="30"/>
    <x v="0"/>
    <s v="44879S2A_MSIL1CCDM-MLB-CLSMJ4487902 Sunny (10%-30%)"/>
    <n v="1"/>
    <s v="20221114T222828"/>
    <n v="2022"/>
    <n v="11"/>
    <n v="14"/>
    <s v="22"/>
    <s v="28"/>
    <s v="28"/>
    <x v="3"/>
    <s v="2A_MSIL1C_S2_CD_CLS_AC_20230627T222622_TRUE_60HTE_020CC"/>
    <s v="cls_mj_s2a_msil1c_2022h2_2500x1254px_16m_20221114t222828_30cc"/>
  </r>
  <r>
    <x v="0"/>
    <x v="1"/>
    <s v="-43.95836, 170.48726 | Zoom: 13"/>
    <b v="1"/>
    <s v="New Zealand"/>
    <x v="3"/>
    <s v="MJ"/>
    <d v="2022-11-12T00:00:00"/>
    <s v="59GMM"/>
    <s v="22:38:21 UTC"/>
    <n v="10.8"/>
    <s v="2500X1254px"/>
    <s v="PNG"/>
    <s v="16m"/>
    <x v="1"/>
    <n v="10.8"/>
    <n v="20"/>
    <x v="0"/>
    <s v="44877S2A_MSIL1CCDM-MLB-CLSMJ4487702 Sunny (10%-30%)"/>
    <n v="1"/>
    <s v="20221112T223821"/>
    <n v="2022"/>
    <n v="11"/>
    <n v="12"/>
    <s v="22"/>
    <s v="38"/>
    <s v="21"/>
    <x v="3"/>
    <s v="2A_MSIL1C_S2_CD_CLS_AC_20230627T222622_TRUE_60HTE_020CC"/>
    <s v="cls_mj_s2a_msil1c_2022h2_2500x1254px_16m_20221112t223821_20cc"/>
  </r>
  <r>
    <x v="0"/>
    <x v="1"/>
    <s v="-43.95836, 170.48726 | Zoom: 13"/>
    <b v="1"/>
    <s v="New Zealand"/>
    <x v="3"/>
    <s v="MJ"/>
    <d v="2022-11-09T00:00:00"/>
    <s v="59GMM"/>
    <s v="22:28:24 UTC"/>
    <n v="72.2"/>
    <s v="2500X1254px"/>
    <s v="PNG"/>
    <s v="16m"/>
    <x v="1"/>
    <n v="72.2"/>
    <n v="80"/>
    <x v="1"/>
    <s v="44874S2A_MSIL1CCDM-MLB-CLSMJ4487403 Cloudy (40%-90%)"/>
    <n v="1"/>
    <s v="20221109T222824"/>
    <n v="2022"/>
    <n v="11"/>
    <s v="09"/>
    <s v="22"/>
    <s v="28"/>
    <s v="24"/>
    <x v="3"/>
    <s v="2A_MSIL1C_S2_CD_CLS_AC_20230627T222622_TRUE_60HTE_020CC"/>
    <s v="cls_mj_s2a_msil1c_2022h2_2500x1254px_16m_20221109t222824_80cc"/>
  </r>
  <r>
    <x v="0"/>
    <x v="1"/>
    <s v="-43.95836, 170.48726 | Zoom: 13"/>
    <b v="1"/>
    <s v="New Zealand"/>
    <x v="3"/>
    <s v="MJ"/>
    <d v="2022-11-04T00:00:00"/>
    <s v="59GMM"/>
    <s v="22:28:29 UTC"/>
    <n v="8.4"/>
    <s v="2500X1254px"/>
    <s v="PNG"/>
    <s v="16m"/>
    <x v="1"/>
    <n v="8.4"/>
    <n v="10"/>
    <x v="0"/>
    <s v="44869S2A_MSIL1CCDM-MLB-CLSMJ4486902 Sunny (10%-30%)"/>
    <n v="1"/>
    <s v="20221104T222829"/>
    <n v="2022"/>
    <n v="11"/>
    <s v="04"/>
    <s v="22"/>
    <s v="28"/>
    <s v="29"/>
    <x v="3"/>
    <s v="2A_MSIL1C_S2_CD_CLS_AC_20230627T222622_TRUE_60HTE_020CC"/>
    <s v="cls_mj_s2a_msil1c_2022h2_2500x1254px_16m_20221104t222829_10cc"/>
  </r>
  <r>
    <x v="0"/>
    <x v="1"/>
    <s v="-43.95836, 170.48726 | Zoom: 13"/>
    <b v="1"/>
    <s v="New Zealand"/>
    <x v="3"/>
    <s v="MJ"/>
    <d v="2022-11-02T00:00:00"/>
    <s v="59GMM"/>
    <s v="22:38:19 UTC"/>
    <n v="36.299999999999997"/>
    <s v="2500X1254px"/>
    <s v="PNG"/>
    <s v="16m"/>
    <x v="1"/>
    <n v="36.299999999999997"/>
    <n v="40"/>
    <x v="1"/>
    <s v="44867S2A_MSIL1CCDM-MLB-CLSMJ4486703 Cloudy (40%-90%)"/>
    <n v="1"/>
    <s v="20221102T223819"/>
    <n v="2022"/>
    <n v="11"/>
    <s v="02"/>
    <s v="22"/>
    <s v="38"/>
    <s v="19"/>
    <x v="3"/>
    <s v="2A_MSIL1C_S2_CD_CLS_AC_20230627T222622_TRUE_60HTE_020CC"/>
    <s v="cls_mj_s2a_msil1c_2022h2_2500x1254px_16m_20221102t223819_40cc"/>
  </r>
  <r>
    <x v="0"/>
    <x v="1"/>
    <s v="-43.95836, 170.48726 | Zoom: 13"/>
    <b v="1"/>
    <s v="New Zealand"/>
    <x v="3"/>
    <s v="MJ"/>
    <d v="2022-10-30T00:00:00"/>
    <s v="59GMM"/>
    <s v="22:28:23 UTC"/>
    <n v="93.5"/>
    <s v="2500X1254px"/>
    <s v="PNG"/>
    <s v="16m"/>
    <x v="1"/>
    <n v="93.5"/>
    <n v="100"/>
    <x v="2"/>
    <s v="44864S2A_MSIL1CCDM-MLB-CLSMJ4486404 Overcast (100%)"/>
    <n v="1"/>
    <s v="20221030T222823"/>
    <n v="2022"/>
    <n v="10"/>
    <n v="30"/>
    <s v="22"/>
    <s v="28"/>
    <s v="23"/>
    <x v="3"/>
    <s v="2A_MSIL1C_S2_CD_CLS_AC_20230627T222622_TRUE_60HTE_020CC"/>
    <s v="cls_mj_s2a_msil1c_2022h2_2500x1254px_16m_20221030t222823_100cc"/>
  </r>
  <r>
    <x v="0"/>
    <x v="1"/>
    <s v="-43.95836, 170.48726 | Zoom: 13"/>
    <b v="1"/>
    <s v="New Zealand"/>
    <x v="3"/>
    <s v="MJ"/>
    <d v="2022-10-28T00:00:00"/>
    <s v="59GMM"/>
    <s v="22:38:25 UTC"/>
    <n v="98.7"/>
    <s v="2500X1254px"/>
    <s v="PNG"/>
    <s v="16m"/>
    <x v="1"/>
    <n v="98.7"/>
    <n v="100"/>
    <x v="2"/>
    <s v="44862S2A_MSIL1CCDM-MLB-CLSMJ4486204 Overcast (100%)"/>
    <n v="1"/>
    <s v="20221028T223825"/>
    <n v="2022"/>
    <n v="10"/>
    <n v="28"/>
    <s v="22"/>
    <s v="38"/>
    <s v="25"/>
    <x v="3"/>
    <s v="2A_MSIL1C_S2_CD_CLS_AC_20230627T222622_TRUE_60HTE_020CC"/>
    <s v="cls_mj_s2a_msil1c_2022h2_2500x1254px_16m_20221028t223825_100cc"/>
  </r>
  <r>
    <x v="0"/>
    <x v="1"/>
    <s v="-43.95836, 170.48726 | Zoom: 13"/>
    <b v="1"/>
    <s v="New Zealand"/>
    <x v="3"/>
    <s v="MJ"/>
    <d v="2022-10-25T00:00:00"/>
    <s v="59GMM"/>
    <s v="22:28:28 UTC"/>
    <n v="88.8"/>
    <s v="2500X1254px"/>
    <s v="PNG"/>
    <s v="16m"/>
    <x v="1"/>
    <n v="88.8"/>
    <n v="90"/>
    <x v="1"/>
    <s v="44859S2A_MSIL1CCDM-MLB-CLSMJ4485903 Cloudy (40%-90%)"/>
    <n v="1"/>
    <s v="20221025T222828"/>
    <n v="2022"/>
    <n v="10"/>
    <n v="25"/>
    <s v="22"/>
    <s v="28"/>
    <s v="28"/>
    <x v="3"/>
    <s v="2A_MSIL1C_S2_CD_CLS_AC_20230627T222622_TRUE_60HTE_020CC"/>
    <s v="cls_mj_s2a_msil1c_2022h2_2500x1254px_16m_20221025t222828_90cc"/>
  </r>
  <r>
    <x v="0"/>
    <x v="1"/>
    <s v="-43.95836, 170.48726 | Zoom: 13"/>
    <b v="1"/>
    <s v="New Zealand"/>
    <x v="3"/>
    <s v="MJ"/>
    <d v="2022-10-23T00:00:00"/>
    <s v="59GMM"/>
    <s v="22:38:21 UTC"/>
    <n v="98.4"/>
    <s v="2500X1254px"/>
    <s v="PNG"/>
    <s v="16m"/>
    <x v="1"/>
    <n v="98.4"/>
    <n v="100"/>
    <x v="2"/>
    <s v="44857S2A_MSIL1CCDM-MLB-CLSMJ4485704 Overcast (100%)"/>
    <n v="1"/>
    <s v="20221023T223821"/>
    <n v="2022"/>
    <n v="10"/>
    <n v="23"/>
    <s v="22"/>
    <s v="38"/>
    <s v="21"/>
    <x v="3"/>
    <s v="2A_MSIL1C_S2_CD_CLS_AC_20230627T222622_TRUE_60HTE_020CC"/>
    <s v="cls_mj_s2a_msil1c_2022h2_2500x1254px_16m_20221023t223821_100cc"/>
  </r>
  <r>
    <x v="0"/>
    <x v="1"/>
    <s v="-43.95836, 170.48726 | Zoom: 13"/>
    <b v="1"/>
    <s v="New Zealand"/>
    <x v="3"/>
    <s v="MJ"/>
    <d v="2022-10-20T00:00:00"/>
    <s v="59GMM"/>
    <s v="22:28:24 UTC"/>
    <n v="7.6"/>
    <s v="2500X1254px"/>
    <s v="PNG"/>
    <s v="16m"/>
    <x v="1"/>
    <n v="7.6"/>
    <n v="10"/>
    <x v="0"/>
    <s v="44854S2A_MSIL1CCDM-MLB-CLSMJ4485402 Sunny (10%-30%)"/>
    <n v="1"/>
    <s v="20221020T222824"/>
    <n v="2022"/>
    <n v="10"/>
    <n v="20"/>
    <s v="22"/>
    <s v="28"/>
    <s v="24"/>
    <x v="3"/>
    <s v="2A_MSIL1C_S2_CD_CLS_AC_20230627T222622_TRUE_60HTE_020CC"/>
    <s v="cls_mj_s2a_msil1c_2022h2_2500x1254px_16m_20221020t222824_10cc"/>
  </r>
  <r>
    <x v="0"/>
    <x v="1"/>
    <s v="-43.95836, 170.48726 | Zoom: 13"/>
    <b v="1"/>
    <s v="New Zealand"/>
    <x v="3"/>
    <s v="MJ"/>
    <d v="2022-10-18T00:00:00"/>
    <s v="59GMM"/>
    <s v="22:38:24 UTC"/>
    <n v="12"/>
    <s v="2500X1254px"/>
    <s v="PNG"/>
    <s v="16m"/>
    <x v="1"/>
    <n v="12"/>
    <n v="20"/>
    <x v="0"/>
    <s v="44852S2A_MSIL1CCDM-MLB-CLSMJ4485202 Sunny (10%-30%)"/>
    <n v="1"/>
    <s v="20221018T223824"/>
    <n v="2022"/>
    <n v="10"/>
    <n v="18"/>
    <s v="22"/>
    <s v="38"/>
    <s v="24"/>
    <x v="3"/>
    <s v="2A_MSIL1C_S2_CD_CLS_AC_20230627T222622_TRUE_60HTE_020CC"/>
    <s v="cls_mj_s2a_msil1c_2022h2_2500x1254px_16m_20221018t223824_20cc"/>
  </r>
  <r>
    <x v="0"/>
    <x v="1"/>
    <s v="-43.95836, 170.48726 | Zoom: 13"/>
    <b v="1"/>
    <s v="New Zealand"/>
    <x v="3"/>
    <s v="MJ"/>
    <d v="2022-10-15T00:00:00"/>
    <s v="59GMM"/>
    <s v="22:28:29 UTC"/>
    <n v="43.9"/>
    <s v="2500X1254px"/>
    <s v="PNG"/>
    <s v="16m"/>
    <x v="1"/>
    <n v="43.9"/>
    <n v="50"/>
    <x v="1"/>
    <s v="44849S2A_MSIL1CCDM-MLB-CLSMJ4484903 Cloudy (40%-90%)"/>
    <n v="1"/>
    <s v="20221015T222829"/>
    <n v="2022"/>
    <n v="10"/>
    <n v="15"/>
    <s v="22"/>
    <s v="28"/>
    <s v="29"/>
    <x v="3"/>
    <s v="2A_MSIL1C_S2_CD_CLS_AC_20230627T222622_TRUE_60HTE_020CC"/>
    <s v="cls_mj_s2a_msil1c_2022h2_2500x1254px_16m_20221015t222829_50cc"/>
  </r>
  <r>
    <x v="0"/>
    <x v="1"/>
    <s v="-43.95836, 170.48726 | Zoom: 13"/>
    <b v="1"/>
    <s v="New Zealand"/>
    <x v="3"/>
    <s v="MJ"/>
    <d v="2022-10-13T00:00:00"/>
    <s v="59GMM"/>
    <s v="22:38:21 UTC"/>
    <n v="9.1"/>
    <s v="2500X1254px"/>
    <s v="PNG"/>
    <s v="16m"/>
    <x v="1"/>
    <n v="9.1"/>
    <n v="10"/>
    <x v="0"/>
    <s v="44847S2A_MSIL1CCDM-MLB-CLSMJ4484702 Sunny (10%-30%)"/>
    <n v="1"/>
    <s v="20221013T223821"/>
    <n v="2022"/>
    <n v="10"/>
    <n v="13"/>
    <s v="22"/>
    <s v="38"/>
    <s v="21"/>
    <x v="3"/>
    <s v="2A_MSIL1C_S2_CD_CLS_AC_20230627T222622_TRUE_60HTE_020CC"/>
    <s v="cls_mj_s2a_msil1c_2022h2_2500x1254px_16m_20221013t223821_10cc"/>
  </r>
  <r>
    <x v="0"/>
    <x v="1"/>
    <s v="-43.95836, 170.48726 | Zoom: 13"/>
    <b v="1"/>
    <s v="New Zealand"/>
    <x v="3"/>
    <s v="MJ"/>
    <d v="2022-10-10T00:00:00"/>
    <s v="59GMM"/>
    <s v="22:28:23 UTC"/>
    <n v="4.4000000000000004"/>
    <s v="2500X1254px"/>
    <s v="PNG"/>
    <s v="16m"/>
    <x v="1"/>
    <n v="4.4000000000000004"/>
    <n v="10"/>
    <x v="0"/>
    <s v="44844S2A_MSIL1CCDM-MLB-CLSMJ4484402 Sunny (10%-30%)"/>
    <n v="1"/>
    <s v="20221010T222823"/>
    <n v="2022"/>
    <n v="10"/>
    <n v="10"/>
    <s v="22"/>
    <s v="28"/>
    <s v="23"/>
    <x v="3"/>
    <s v="2A_MSIL1C_S2_CD_CLS_AC_20230627T222622_TRUE_60HTE_020CC"/>
    <s v="cls_mj_s2a_msil1c_2022h2_2500x1254px_16m_20221010t222823_10cc"/>
  </r>
  <r>
    <x v="0"/>
    <x v="1"/>
    <s v="-43.95836, 170.48726 | Zoom: 13"/>
    <b v="1"/>
    <s v="New Zealand"/>
    <x v="3"/>
    <s v="MJ"/>
    <d v="2022-10-08T00:00:00"/>
    <s v="59GMM"/>
    <s v="22:38:28 UTC"/>
    <n v="36.4"/>
    <s v="2500X1254px"/>
    <s v="PNG"/>
    <s v="16m"/>
    <x v="1"/>
    <n v="36.4"/>
    <n v="40"/>
    <x v="1"/>
    <s v="44842S2A_MSIL1CCDM-MLB-CLSMJ4484203 Cloudy (40%-90%)"/>
    <n v="1"/>
    <s v="20221008T223828"/>
    <n v="2022"/>
    <n v="10"/>
    <s v="08"/>
    <s v="22"/>
    <s v="38"/>
    <s v="28"/>
    <x v="3"/>
    <s v="2A_MSIL1C_S2_CD_CLS_AC_20230627T222622_TRUE_60HTE_020CC"/>
    <s v="cls_mj_s2a_msil1c_2022h2_2500x1254px_16m_20221008t223828_40cc"/>
  </r>
  <r>
    <x v="0"/>
    <x v="1"/>
    <s v="-43.95836, 170.48726 | Zoom: 13"/>
    <b v="1"/>
    <s v="New Zealand"/>
    <x v="3"/>
    <s v="MJ"/>
    <d v="2022-10-05T00:00:00"/>
    <s v="59GMM"/>
    <s v="22:28:32 UTC"/>
    <n v="63.6"/>
    <s v="2500X1254px"/>
    <s v="PNG"/>
    <s v="16m"/>
    <x v="1"/>
    <n v="63.6"/>
    <n v="70"/>
    <x v="1"/>
    <s v="44839S2A_MSIL1CCDM-MLB-CLSMJ4483903 Cloudy (40%-90%)"/>
    <n v="1"/>
    <s v="20221005T222832"/>
    <n v="2022"/>
    <n v="10"/>
    <s v="05"/>
    <s v="22"/>
    <s v="28"/>
    <s v="32"/>
    <x v="3"/>
    <s v="2A_MSIL1C_S2_CD_CLS_AC_20230627T222622_TRUE_60HTE_020CC"/>
    <s v="cls_mj_s2a_msil1c_2022h2_2500x1254px_16m_20221005t222832_70cc"/>
  </r>
  <r>
    <x v="0"/>
    <x v="1"/>
    <s v="-43.95836, 170.48726 | Zoom: 13"/>
    <b v="1"/>
    <s v="New Zealand"/>
    <x v="3"/>
    <s v="MJ"/>
    <d v="2022-10-03T00:00:00"/>
    <s v="59GMM"/>
    <s v="22:38:20 UTC"/>
    <n v="91.4"/>
    <s v="2500X1254px"/>
    <s v="PNG"/>
    <s v="16m"/>
    <x v="1"/>
    <n v="91.4"/>
    <n v="100"/>
    <x v="2"/>
    <s v="44837S2A_MSIL1CCDM-MLB-CLSMJ4483704 Overcast (100%)"/>
    <n v="1"/>
    <s v="20221003T223820"/>
    <n v="2022"/>
    <n v="10"/>
    <s v="03"/>
    <s v="22"/>
    <s v="38"/>
    <s v="20"/>
    <x v="3"/>
    <s v="2A_MSIL1C_S2_CD_CLS_AC_20230627T222622_TRUE_60HTE_020CC"/>
    <s v="cls_mj_s2a_msil1c_2022h2_2500x1254px_16m_20221003t223820_100cc"/>
  </r>
  <r>
    <x v="0"/>
    <x v="1"/>
    <s v="-43.95836, 170.48726 | Zoom: 13"/>
    <b v="1"/>
    <s v="New Zealand"/>
    <x v="3"/>
    <s v="MJ"/>
    <d v="2022-09-30T00:00:00"/>
    <s v="59GMM"/>
    <s v="22:28:24 UTC"/>
    <n v="78.8"/>
    <s v="2500X1254px"/>
    <s v="PNG"/>
    <s v="16m"/>
    <x v="1"/>
    <n v="78.8"/>
    <n v="80"/>
    <x v="1"/>
    <s v="44834S2A_MSIL1CCDM-MLB-CLSMJ4483403 Cloudy (40%-90%)"/>
    <n v="1"/>
    <s v="20220930T222824"/>
    <n v="2022"/>
    <s v="09"/>
    <n v="30"/>
    <s v="22"/>
    <s v="28"/>
    <s v="24"/>
    <x v="3"/>
    <s v="2A_MSIL1C_S2_CD_CLS_AC_20230627T222622_TRUE_60HTE_020CC"/>
    <s v="cls_mj_s2a_msil1c_2022h2_2500x1254px_16m_20220930t222824_80cc"/>
  </r>
  <r>
    <x v="0"/>
    <x v="1"/>
    <s v="-43.95836, 170.48726 | Zoom: 13"/>
    <b v="1"/>
    <s v="New Zealand"/>
    <x v="3"/>
    <s v="MJ"/>
    <d v="2022-09-28T00:00:00"/>
    <s v="59GMM"/>
    <s v="22:38:29 UTC"/>
    <n v="95.6"/>
    <s v="2500X1254px"/>
    <s v="PNG"/>
    <s v="16m"/>
    <x v="1"/>
    <n v="95.6"/>
    <n v="100"/>
    <x v="2"/>
    <s v="44832S2A_MSIL1CCDM-MLB-CLSMJ4483204 Overcast (100%)"/>
    <n v="1"/>
    <s v="20220928T223829"/>
    <n v="2022"/>
    <s v="09"/>
    <n v="28"/>
    <s v="22"/>
    <s v="38"/>
    <s v="29"/>
    <x v="3"/>
    <s v="2A_MSIL1C_S2_CD_CLS_AC_20230627T222622_TRUE_60HTE_020CC"/>
    <s v="cls_mj_s2a_msil1c_2022h2_2500x1254px_16m_20220928t223829_100cc"/>
  </r>
  <r>
    <x v="0"/>
    <x v="1"/>
    <s v="-43.95836, 170.48726 | Zoom: 13"/>
    <b v="1"/>
    <s v="New Zealand"/>
    <x v="3"/>
    <s v="MJ"/>
    <d v="2022-09-25T00:00:00"/>
    <s v="59GMM"/>
    <s v="22:28:32 UTC"/>
    <n v="100"/>
    <s v="2500X1254px"/>
    <s v="PNG"/>
    <s v="16m"/>
    <x v="1"/>
    <n v="100"/>
    <n v="100"/>
    <x v="2"/>
    <s v="44829S2A_MSIL1CCDM-MLB-CLSMJ4482904 Overcast (100%)"/>
    <n v="1"/>
    <s v="20220925T222832"/>
    <n v="2022"/>
    <s v="09"/>
    <n v="25"/>
    <s v="22"/>
    <s v="28"/>
    <s v="32"/>
    <x v="3"/>
    <s v="2A_MSIL1C_S2_CD_CLS_AC_20230627T222622_TRUE_60HTE_020CC"/>
    <s v="cls_mj_s2a_msil1c_2022h2_2500x1254px_16m_20220925t222832_100cc"/>
  </r>
  <r>
    <x v="0"/>
    <x v="1"/>
    <s v="-43.95836, 170.48726 | Zoom: 13"/>
    <b v="1"/>
    <s v="New Zealand"/>
    <x v="3"/>
    <s v="MJ"/>
    <d v="2022-09-23T00:00:00"/>
    <s v="59GMM"/>
    <s v="22:38:23 UTC"/>
    <n v="0.6"/>
    <s v="2500X1254px"/>
    <s v="PNG"/>
    <s v="16m"/>
    <x v="1"/>
    <n v="0.6"/>
    <n v="10"/>
    <x v="0"/>
    <s v="44827S2A_MSIL1CCDM-MLB-CLSMJ4482702 Sunny (10%-30%)"/>
    <n v="1"/>
    <s v="20220923T223823"/>
    <n v="2022"/>
    <s v="09"/>
    <n v="23"/>
    <s v="22"/>
    <s v="38"/>
    <s v="23"/>
    <x v="3"/>
    <s v="2A_MSIL1C_S2_CD_CLS_AC_20230627T222622_TRUE_60HTE_020CC"/>
    <s v="cls_mj_s2a_msil1c_2022h2_2500x1254px_16m_20220923t223823_10cc"/>
  </r>
  <r>
    <x v="0"/>
    <x v="1"/>
    <s v="-43.95836, 170.48726 | Zoom: 13"/>
    <b v="1"/>
    <s v="New Zealand"/>
    <x v="3"/>
    <s v="MJ"/>
    <d v="2022-09-20T00:00:00"/>
    <s v="59GMM"/>
    <s v="22:28:26 UTC"/>
    <n v="80.599999999999994"/>
    <s v="2500X1254px"/>
    <s v="PNG"/>
    <s v="16m"/>
    <x v="1"/>
    <n v="80.599999999999994"/>
    <n v="90"/>
    <x v="1"/>
    <s v="44824S2A_MSIL1CCDM-MLB-CLSMJ4482403 Cloudy (40%-90%)"/>
    <n v="1"/>
    <s v="20220920T222826"/>
    <n v="2022"/>
    <s v="09"/>
    <n v="20"/>
    <s v="22"/>
    <s v="28"/>
    <s v="26"/>
    <x v="3"/>
    <s v="2A_MSIL1C_S2_CD_CLS_AC_20230627T222622_TRUE_60HTE_020CC"/>
    <s v="cls_mj_s2a_msil1c_2022h2_2500x1254px_16m_20220920t222826_90cc"/>
  </r>
  <r>
    <x v="0"/>
    <x v="1"/>
    <s v="-43.95836, 170.48726 | Zoom: 13"/>
    <b v="1"/>
    <s v="New Zealand"/>
    <x v="3"/>
    <s v="MJ"/>
    <d v="2022-09-18T00:00:00"/>
    <s v="59GMM"/>
    <s v="22:38:30 UTC"/>
    <n v="85.4"/>
    <s v="2500X1254px"/>
    <s v="PNG"/>
    <s v="16m"/>
    <x v="1"/>
    <n v="85.4"/>
    <n v="90"/>
    <x v="1"/>
    <s v="44822S2A_MSIL1CCDM-MLB-CLSMJ4482203 Cloudy (40%-90%)"/>
    <n v="1"/>
    <s v="20220918T223830"/>
    <n v="2022"/>
    <s v="09"/>
    <n v="18"/>
    <s v="22"/>
    <s v="38"/>
    <s v="30"/>
    <x v="3"/>
    <s v="2A_MSIL1C_S2_CD_CLS_AC_20230627T222622_TRUE_60HTE_020CC"/>
    <s v="cls_mj_s2a_msil1c_2022h2_2500x1254px_16m_20220918t223830_90cc"/>
  </r>
  <r>
    <x v="0"/>
    <x v="1"/>
    <s v="-43.95836, 170.48726 | Zoom: 13"/>
    <b v="1"/>
    <s v="New Zealand"/>
    <x v="3"/>
    <s v="MJ"/>
    <d v="2022-09-15T00:00:00"/>
    <s v="59GMM"/>
    <s v="22:28:34 UTC"/>
    <n v="9.5"/>
    <s v="2500X1254px"/>
    <s v="PNG"/>
    <s v="16m"/>
    <x v="1"/>
    <n v="9.5"/>
    <n v="10"/>
    <x v="0"/>
    <s v="44819S2A_MSIL1CCDM-MLB-CLSMJ4481902 Sunny (10%-30%)"/>
    <n v="1"/>
    <s v="20220915T222834"/>
    <n v="2022"/>
    <s v="09"/>
    <n v="15"/>
    <s v="22"/>
    <s v="28"/>
    <s v="34"/>
    <x v="3"/>
    <s v="2A_MSIL1C_S2_CD_CLS_AC_20230627T222622_TRUE_60HTE_020CC"/>
    <s v="cls_mj_s2a_msil1c_2022h2_2500x1254px_16m_20220915t222834_10cc"/>
  </r>
  <r>
    <x v="0"/>
    <x v="1"/>
    <s v="-43.95836, 170.48726 | Zoom: 13"/>
    <b v="1"/>
    <s v="New Zealand"/>
    <x v="3"/>
    <s v="MJ"/>
    <d v="2022-09-13T00:00:00"/>
    <s v="59GMM"/>
    <s v="22:38:24 UTC"/>
    <n v="7.1"/>
    <s v="2500X1254px"/>
    <s v="PNG"/>
    <s v="16m"/>
    <x v="1"/>
    <n v="7.1"/>
    <n v="10"/>
    <x v="0"/>
    <s v="44817S2A_MSIL1CCDM-MLB-CLSMJ4481702 Sunny (10%-30%)"/>
    <n v="1"/>
    <s v="20220913T223824"/>
    <n v="2022"/>
    <s v="09"/>
    <n v="13"/>
    <s v="22"/>
    <s v="38"/>
    <s v="24"/>
    <x v="3"/>
    <s v="2A_MSIL1C_S2_CD_CLS_AC_20230627T222622_TRUE_60HTE_020CC"/>
    <s v="cls_mj_s2a_msil1c_2022h2_2500x1254px_16m_20220913t223824_10cc"/>
  </r>
  <r>
    <x v="0"/>
    <x v="1"/>
    <s v="-43.95836, 170.48726 | Zoom: 13"/>
    <b v="1"/>
    <s v="New Zealand"/>
    <x v="3"/>
    <s v="MJ"/>
    <d v="2022-09-10T00:00:00"/>
    <s v="59GMM"/>
    <s v="22:28:27 UTC"/>
    <n v="24.6"/>
    <s v="2500X1254px"/>
    <s v="PNG"/>
    <s v="16m"/>
    <x v="1"/>
    <n v="24.6"/>
    <n v="30"/>
    <x v="0"/>
    <s v="44814S2A_MSIL1CCDM-MLB-CLSMJ4481402 Sunny (10%-30%)"/>
    <n v="1"/>
    <s v="20220910T222827"/>
    <n v="2022"/>
    <s v="09"/>
    <n v="10"/>
    <s v="22"/>
    <s v="28"/>
    <s v="27"/>
    <x v="3"/>
    <s v="2A_MSIL1C_S2_CD_CLS_AC_20230627T222622_TRUE_60HTE_020CC"/>
    <s v="cls_mj_s2a_msil1c_2022h2_2500x1254px_16m_20220910t222827_30cc"/>
  </r>
  <r>
    <x v="0"/>
    <x v="1"/>
    <s v="-43.95836, 170.48726 | Zoom: 13"/>
    <b v="1"/>
    <s v="New Zealand"/>
    <x v="3"/>
    <s v="MJ"/>
    <d v="2022-09-08T00:00:00"/>
    <s v="59GMM"/>
    <s v="22:38:33 UTC"/>
    <n v="6.5"/>
    <s v="2500X1254px"/>
    <s v="PNG"/>
    <s v="16m"/>
    <x v="1"/>
    <n v="6.5"/>
    <n v="10"/>
    <x v="0"/>
    <s v="44812S2A_MSIL1CCDM-MLB-CLSMJ4481202 Sunny (10%-30%)"/>
    <n v="1"/>
    <s v="20220908T223833"/>
    <n v="2022"/>
    <s v="09"/>
    <s v="08"/>
    <s v="22"/>
    <s v="38"/>
    <s v="33"/>
    <x v="3"/>
    <s v="2A_MSIL1C_S2_CD_CLS_AC_20230627T222622_TRUE_60HTE_020CC"/>
    <s v="cls_mj_s2a_msil1c_2022h2_2500x1254px_16m_20220908t223833_10cc"/>
  </r>
  <r>
    <x v="0"/>
    <x v="1"/>
    <s v="-43.95836, 170.48726 | Zoom: 13"/>
    <b v="1"/>
    <s v="New Zealand"/>
    <x v="3"/>
    <s v="MJ"/>
    <d v="2022-09-05T00:00:00"/>
    <s v="59GMM"/>
    <s v="22:28:37 UTC"/>
    <n v="3.8"/>
    <s v="2500X1254px"/>
    <s v="PNG"/>
    <s v="16m"/>
    <x v="1"/>
    <n v="3.8"/>
    <n v="10"/>
    <x v="0"/>
    <s v="44809S2A_MSIL1CCDM-MLB-CLSMJ4480902 Sunny (10%-30%)"/>
    <n v="1"/>
    <s v="20220905T222837"/>
    <n v="2022"/>
    <s v="09"/>
    <s v="05"/>
    <s v="22"/>
    <s v="28"/>
    <s v="37"/>
    <x v="3"/>
    <s v="2A_MSIL1C_S2_CD_CLS_AC_20230627T222622_TRUE_60HTE_020CC"/>
    <s v="cls_mj_s2a_msil1c_2022h2_2500x1254px_16m_20220905t222837_10cc"/>
  </r>
  <r>
    <x v="0"/>
    <x v="1"/>
    <s v="-43.95836, 170.48726 | Zoom: 13"/>
    <b v="1"/>
    <s v="New Zealand"/>
    <x v="3"/>
    <s v="MJ"/>
    <d v="2022-09-03T00:00:00"/>
    <s v="59GMM"/>
    <s v="22:38:23 UTC"/>
    <n v="27"/>
    <s v="2500X1254px"/>
    <s v="PNG"/>
    <s v="16m"/>
    <x v="1"/>
    <n v="27"/>
    <n v="30"/>
    <x v="0"/>
    <s v="44807S2A_MSIL1CCDM-MLB-CLSMJ4480702 Sunny (10%-30%)"/>
    <n v="1"/>
    <s v="20220903T223823"/>
    <n v="2022"/>
    <s v="09"/>
    <s v="03"/>
    <s v="22"/>
    <s v="38"/>
    <s v="23"/>
    <x v="3"/>
    <s v="2A_MSIL1C_S2_CD_CLS_AC_20230627T222622_TRUE_60HTE_020CC"/>
    <s v="cls_mj_s2a_msil1c_2022h2_2500x1254px_16m_20220903t223823_30cc"/>
  </r>
  <r>
    <x v="0"/>
    <x v="1"/>
    <s v="-43.95836, 170.48726 | Zoom: 13"/>
    <b v="1"/>
    <s v="New Zealand"/>
    <x v="3"/>
    <s v="MJ"/>
    <d v="2022-08-31T00:00:00"/>
    <s v="59GMM"/>
    <s v="22:28:26 UTC"/>
    <n v="96.8"/>
    <s v="2500X1254px"/>
    <s v="PNG"/>
    <s v="16m"/>
    <x v="1"/>
    <n v="96.8"/>
    <n v="100"/>
    <x v="2"/>
    <s v="44804S2A_MSIL1CCDM-MLB-CLSMJ4480404 Overcast (100%)"/>
    <n v="1"/>
    <s v="20220831T222826"/>
    <n v="2022"/>
    <s v="08"/>
    <n v="31"/>
    <s v="22"/>
    <s v="28"/>
    <s v="26"/>
    <x v="3"/>
    <s v="2A_MSIL1C_S2_CD_CLS_AC_20230627T222622_TRUE_60HTE_020CC"/>
    <s v="cls_mj_s2a_msil1c_2022h2_2500x1254px_16m_20220831t222826_100cc"/>
  </r>
  <r>
    <x v="0"/>
    <x v="1"/>
    <s v="-43.95836, 170.48726 | Zoom: 13"/>
    <b v="1"/>
    <s v="New Zealand"/>
    <x v="3"/>
    <s v="MJ"/>
    <d v="2022-08-29T00:00:00"/>
    <s v="59GMM"/>
    <s v="22:38:34 UTC"/>
    <n v="24.7"/>
    <s v="2500X1254px"/>
    <s v="PNG"/>
    <s v="16m"/>
    <x v="1"/>
    <n v="24.7"/>
    <n v="30"/>
    <x v="0"/>
    <s v="44802S2A_MSIL1CCDM-MLB-CLSMJ4480202 Sunny (10%-30%)"/>
    <n v="1"/>
    <s v="20220829T223834"/>
    <n v="2022"/>
    <s v="08"/>
    <n v="29"/>
    <s v="22"/>
    <s v="38"/>
    <s v="34"/>
    <x v="3"/>
    <s v="2A_MSIL1C_S2_CD_CLS_AC_20230627T222622_TRUE_60HTE_020CC"/>
    <s v="cls_mj_s2a_msil1c_2022h2_2500x1254px_16m_20220829t223834_30cc"/>
  </r>
  <r>
    <x v="0"/>
    <x v="1"/>
    <s v="-43.95836, 170.48726 | Zoom: 13"/>
    <b v="1"/>
    <s v="New Zealand"/>
    <x v="3"/>
    <s v="MJ"/>
    <d v="2022-08-26T00:00:00"/>
    <s v="59GMM"/>
    <s v="22:28:38 UTC"/>
    <n v="0.4"/>
    <s v="2500X1254px"/>
    <s v="PNG"/>
    <s v="16m"/>
    <x v="1"/>
    <n v="0.4"/>
    <n v="10"/>
    <x v="0"/>
    <s v="44799S2A_MSIL1CCDM-MLB-CLSMJ4479902 Sunny (10%-30%)"/>
    <n v="1"/>
    <s v="20220826T222838"/>
    <n v="2022"/>
    <s v="08"/>
    <n v="26"/>
    <s v="22"/>
    <s v="28"/>
    <s v="38"/>
    <x v="3"/>
    <s v="2A_MSIL1C_S2_CD_CLS_AC_20230627T222622_TRUE_60HTE_020CC"/>
    <s v="cls_mj_s2a_msil1c_2022h2_2500x1254px_16m_20220826t222838_10cc"/>
  </r>
  <r>
    <x v="0"/>
    <x v="1"/>
    <s v="-43.95836, 170.48726 | Zoom: 13"/>
    <b v="1"/>
    <s v="New Zealand"/>
    <x v="3"/>
    <s v="MJ"/>
    <d v="2022-08-24T00:00:00"/>
    <s v="59GMM"/>
    <s v="22:38:22 UTC"/>
    <n v="81.8"/>
    <s v="2500X1254px"/>
    <s v="PNG"/>
    <s v="16m"/>
    <x v="1"/>
    <n v="81.8"/>
    <n v="90"/>
    <x v="1"/>
    <s v="44797S2A_MSIL1CCDM-MLB-CLSMJ4479703 Cloudy (40%-90%)"/>
    <n v="1"/>
    <s v="20220824T223822"/>
    <n v="2022"/>
    <s v="08"/>
    <n v="24"/>
    <s v="22"/>
    <s v="38"/>
    <s v="22"/>
    <x v="3"/>
    <s v="2A_MSIL1C_S2_CD_CLS_AC_20230627T222622_TRUE_60HTE_020CC"/>
    <s v="cls_mj_s2a_msil1c_2022h2_2500x1254px_16m_20220824t223822_90cc"/>
  </r>
  <r>
    <x v="0"/>
    <x v="1"/>
    <s v="-43.95836, 170.48726 | Zoom: 13"/>
    <b v="1"/>
    <s v="New Zealand"/>
    <x v="3"/>
    <s v="MJ"/>
    <d v="2022-08-21T00:00:00"/>
    <s v="59GMM"/>
    <s v="22:28:26 UTC"/>
    <n v="27.1"/>
    <s v="2500X1254px"/>
    <s v="PNG"/>
    <s v="16m"/>
    <x v="1"/>
    <n v="27.1"/>
    <n v="30"/>
    <x v="0"/>
    <s v="44794S2A_MSIL1CCDM-MLB-CLSMJ4479402 Sunny (10%-30%)"/>
    <n v="1"/>
    <s v="20220821T222826"/>
    <n v="2022"/>
    <s v="08"/>
    <n v="21"/>
    <s v="22"/>
    <s v="28"/>
    <s v="26"/>
    <x v="3"/>
    <s v="2A_MSIL1C_S2_CD_CLS_AC_20230627T222622_TRUE_60HTE_020CC"/>
    <s v="cls_mj_s2a_msil1c_2022h2_2500x1254px_16m_20220821t222826_30cc"/>
  </r>
  <r>
    <x v="0"/>
    <x v="1"/>
    <s v="-43.95836, 170.48726 | Zoom: 13"/>
    <b v="1"/>
    <s v="New Zealand"/>
    <x v="3"/>
    <s v="MJ"/>
    <d v="2022-08-19T00:00:00"/>
    <s v="59GMM"/>
    <s v="22:38:34 UTC"/>
    <n v="38.200000000000003"/>
    <s v="2500X1254px"/>
    <s v="PNG"/>
    <s v="16m"/>
    <x v="1"/>
    <n v="38.200000000000003"/>
    <n v="40"/>
    <x v="1"/>
    <s v="44792S2A_MSIL1CCDM-MLB-CLSMJ4479203 Cloudy (40%-90%)"/>
    <n v="1"/>
    <s v="20220819T223834"/>
    <n v="2022"/>
    <s v="08"/>
    <n v="19"/>
    <s v="22"/>
    <s v="38"/>
    <s v="34"/>
    <x v="3"/>
    <s v="2A_MSIL1C_S2_CD_CLS_AC_20230627T222622_TRUE_60HTE_020CC"/>
    <s v="cls_mj_s2a_msil1c_2022h2_2500x1254px_16m_20220819t223834_40cc"/>
  </r>
  <r>
    <x v="0"/>
    <x v="1"/>
    <s v="-43.95836, 170.48726 | Zoom: 13"/>
    <b v="1"/>
    <s v="New Zealand"/>
    <x v="3"/>
    <s v="MJ"/>
    <d v="2022-08-16T00:00:00"/>
    <s v="59GMM"/>
    <s v="22:28:38 UTC"/>
    <n v="97.1"/>
    <s v="2500X1254px"/>
    <s v="PNG"/>
    <s v="16m"/>
    <x v="1"/>
    <n v="97.1"/>
    <n v="100"/>
    <x v="2"/>
    <s v="44789S2A_MSIL1CCDM-MLB-CLSMJ4478904 Overcast (100%)"/>
    <n v="1"/>
    <s v="20220816T222838"/>
    <n v="2022"/>
    <s v="08"/>
    <n v="16"/>
    <s v="22"/>
    <s v="28"/>
    <s v="38"/>
    <x v="3"/>
    <s v="2A_MSIL1C_S2_CD_CLS_AC_20230627T222622_TRUE_60HTE_020CC"/>
    <s v="cls_mj_s2a_msil1c_2022h2_2500x1254px_16m_20220816t222838_100cc"/>
  </r>
  <r>
    <x v="0"/>
    <x v="1"/>
    <s v="-43.95836, 170.48726 | Zoom: 13"/>
    <b v="1"/>
    <s v="New Zealand"/>
    <x v="3"/>
    <s v="MJ"/>
    <d v="2022-08-14T00:00:00"/>
    <s v="59GMM"/>
    <s v="22:38:25 UTC"/>
    <n v="99.9"/>
    <s v="2500X1254px"/>
    <s v="PNG"/>
    <s v="16m"/>
    <x v="1"/>
    <n v="99.9"/>
    <n v="100"/>
    <x v="2"/>
    <s v="44787S2A_MSIL1CCDM-MLB-CLSMJ4478704 Overcast (100%)"/>
    <n v="1"/>
    <s v="20220814T223825"/>
    <n v="2022"/>
    <s v="08"/>
    <n v="14"/>
    <s v="22"/>
    <s v="38"/>
    <s v="25"/>
    <x v="3"/>
    <s v="2A_MSIL1C_S2_CD_CLS_AC_20230627T222622_TRUE_60HTE_020CC"/>
    <s v="cls_mj_s2a_msil1c_2022h2_2500x1254px_16m_20220814t223825_100cc"/>
  </r>
  <r>
    <x v="0"/>
    <x v="1"/>
    <s v="-43.95836, 170.48726 | Zoom: 13"/>
    <b v="1"/>
    <s v="New Zealand"/>
    <x v="3"/>
    <s v="MJ"/>
    <d v="2022-08-11T00:00:00"/>
    <s v="59GMM"/>
    <s v="22:28:29 UTC"/>
    <n v="6.8"/>
    <s v="2500X1254px"/>
    <s v="PNG"/>
    <s v="16m"/>
    <x v="1"/>
    <n v="6.8"/>
    <n v="10"/>
    <x v="0"/>
    <s v="44784S2A_MSIL1CCDM-MLB-CLSMJ4478402 Sunny (10%-30%)"/>
    <n v="1"/>
    <s v="20220811T222829"/>
    <n v="2022"/>
    <s v="08"/>
    <n v="11"/>
    <s v="22"/>
    <s v="28"/>
    <s v="29"/>
    <x v="3"/>
    <s v="2A_MSIL1C_S2_CD_CLS_AC_20230627T222622_TRUE_60HTE_020CC"/>
    <s v="cls_mj_s2a_msil1c_2022h2_2500x1254px_16m_20220811t222829_10cc"/>
  </r>
  <r>
    <x v="0"/>
    <x v="1"/>
    <s v="-43.95836, 170.48726 | Zoom: 13"/>
    <b v="1"/>
    <s v="New Zealand"/>
    <x v="3"/>
    <s v="MJ"/>
    <d v="2022-08-09T00:00:00"/>
    <s v="59GMM"/>
    <s v="22:38:33 UTC"/>
    <n v="6.2"/>
    <s v="2500X1254px"/>
    <s v="PNG"/>
    <s v="16m"/>
    <x v="1"/>
    <n v="6.2"/>
    <n v="10"/>
    <x v="0"/>
    <s v="44782S2A_MSIL1CCDM-MLB-CLSMJ4478202 Sunny (10%-30%)"/>
    <n v="1"/>
    <s v="20220809T223833"/>
    <n v="2022"/>
    <s v="08"/>
    <s v="09"/>
    <s v="22"/>
    <s v="38"/>
    <s v="33"/>
    <x v="3"/>
    <s v="2A_MSIL1C_S2_CD_CLS_AC_20230627T222622_TRUE_60HTE_020CC"/>
    <s v="cls_mj_s2a_msil1c_2022h2_2500x1254px_16m_20220809t223833_10cc"/>
  </r>
  <r>
    <x v="0"/>
    <x v="1"/>
    <s v="-43.95836, 170.48726 | Zoom: 13"/>
    <b v="1"/>
    <s v="New Zealand"/>
    <x v="3"/>
    <s v="MJ"/>
    <d v="2022-08-06T00:00:00"/>
    <s v="59GMM"/>
    <s v="22:28:36 UTC"/>
    <n v="37.700000000000003"/>
    <s v="2500X1254px"/>
    <s v="PNG"/>
    <s v="16m"/>
    <x v="1"/>
    <n v="37.700000000000003"/>
    <n v="40"/>
    <x v="1"/>
    <s v="44779S2A_MSIL1CCDM-MLB-CLSMJ4477903 Cloudy (40%-90%)"/>
    <n v="1"/>
    <s v="20220806T222836"/>
    <n v="2022"/>
    <s v="08"/>
    <s v="06"/>
    <s v="22"/>
    <s v="28"/>
    <s v="36"/>
    <x v="3"/>
    <s v="2A_MSIL1C_S2_CD_CLS_AC_20230627T222622_TRUE_60HTE_020CC"/>
    <s v="cls_mj_s2a_msil1c_2022h2_2500x1254px_16m_20220806t222836_40cc"/>
  </r>
  <r>
    <x v="0"/>
    <x v="1"/>
    <s v="-43.95836, 170.48726 | Zoom: 13"/>
    <b v="1"/>
    <s v="New Zealand"/>
    <x v="3"/>
    <s v="MJ"/>
    <d v="2022-08-04T00:00:00"/>
    <s v="59GMM"/>
    <s v="22:38:26 UTC"/>
    <n v="95.5"/>
    <s v="2500X1254px"/>
    <s v="PNG"/>
    <s v="16m"/>
    <x v="1"/>
    <n v="95.5"/>
    <n v="100"/>
    <x v="2"/>
    <s v="44777S2A_MSIL1CCDM-MLB-CLSMJ4477704 Overcast (100%)"/>
    <n v="1"/>
    <s v="20220804T223826"/>
    <n v="2022"/>
    <s v="08"/>
    <s v="04"/>
    <s v="22"/>
    <s v="38"/>
    <s v="26"/>
    <x v="3"/>
    <s v="2A_MSIL1C_S2_CD_CLS_AC_20230627T222622_TRUE_60HTE_020CC"/>
    <s v="cls_mj_s2a_msil1c_2022h2_2500x1254px_16m_20220804t223826_100cc"/>
  </r>
  <r>
    <x v="0"/>
    <x v="1"/>
    <s v="-43.95836, 170.48726 | Zoom: 13"/>
    <b v="1"/>
    <s v="New Zealand"/>
    <x v="3"/>
    <s v="MJ"/>
    <d v="2022-08-01T00:00:00"/>
    <s v="59GMM"/>
    <s v="22:28:30 UTC"/>
    <n v="68.599999999999994"/>
    <s v="2500X1254px"/>
    <s v="PNG"/>
    <s v="16m"/>
    <x v="1"/>
    <n v="68.599999999999994"/>
    <n v="70"/>
    <x v="1"/>
    <s v="44774S2A_MSIL1CCDM-MLB-CLSMJ4477403 Cloudy (40%-90%)"/>
    <n v="1"/>
    <s v="20220801T222830"/>
    <n v="2022"/>
    <s v="08"/>
    <s v="01"/>
    <s v="22"/>
    <s v="28"/>
    <s v="30"/>
    <x v="3"/>
    <s v="2A_MSIL1C_S2_CD_CLS_AC_20230627T222622_TRUE_60HTE_020CC"/>
    <s v="cls_mj_s2a_msil1c_2022h2_2500x1254px_16m_20220801t222830_70cc"/>
  </r>
  <r>
    <x v="0"/>
    <x v="1"/>
    <s v="-43.95836, 170.48726 | Zoom: 13"/>
    <b v="1"/>
    <s v="New Zealand"/>
    <x v="3"/>
    <s v="MJ"/>
    <d v="2022-07-30T00:00:00"/>
    <s v="59GMM"/>
    <s v="22:38:32 UTC"/>
    <n v="29.1"/>
    <s v="2500X1254px"/>
    <s v="PNG"/>
    <s v="16m"/>
    <x v="1"/>
    <n v="29.1"/>
    <n v="30"/>
    <x v="0"/>
    <s v="44772S2A_MSIL1CCDM-MLB-CLSMJ4477202 Sunny (10%-30%)"/>
    <n v="1"/>
    <s v="20220730T223832"/>
    <n v="2022"/>
    <s v="07"/>
    <n v="30"/>
    <s v="22"/>
    <s v="38"/>
    <s v="32"/>
    <x v="3"/>
    <s v="2A_MSIL1C_S2_CD_CLS_AC_20230627T222622_TRUE_60HTE_020CC"/>
    <s v="cls_mj_s2a_msil1c_2022h2_2500x1254px_16m_20220730t223832_30cc"/>
  </r>
  <r>
    <x v="0"/>
    <x v="1"/>
    <s v="-43.95836, 170.48726 | Zoom: 13"/>
    <b v="1"/>
    <s v="New Zealand"/>
    <x v="3"/>
    <s v="MJ"/>
    <d v="2022-07-27T00:00:00"/>
    <s v="59GMM"/>
    <s v="22:28:35 UTC"/>
    <n v="98.9"/>
    <s v="2500X1254px"/>
    <s v="PNG"/>
    <s v="16m"/>
    <x v="1"/>
    <n v="98.9"/>
    <n v="100"/>
    <x v="2"/>
    <s v="44769S2A_MSIL1CCDM-MLB-CLSMJ4476904 Overcast (100%)"/>
    <n v="1"/>
    <s v="20220727T222835"/>
    <n v="2022"/>
    <s v="07"/>
    <n v="27"/>
    <s v="22"/>
    <s v="28"/>
    <s v="35"/>
    <x v="3"/>
    <s v="2A_MSIL1C_S2_CD_CLS_AC_20230627T222622_TRUE_60HTE_020CC"/>
    <s v="cls_mj_s2a_msil1c_2022h2_2500x1254px_16m_20220727t222835_100cc"/>
  </r>
  <r>
    <x v="0"/>
    <x v="1"/>
    <s v="-43.95836, 170.48726 | Zoom: 13"/>
    <b v="1"/>
    <s v="New Zealand"/>
    <x v="3"/>
    <s v="MJ"/>
    <d v="2022-07-25T00:00:00"/>
    <s v="59GMM"/>
    <s v="22:38:27 UTC"/>
    <n v="88.3"/>
    <s v="2500X1254px"/>
    <s v="PNG"/>
    <s v="16m"/>
    <x v="1"/>
    <n v="88.3"/>
    <n v="90"/>
    <x v="1"/>
    <s v="44767S2A_MSIL1CCDM-MLB-CLSMJ4476703 Cloudy (40%-90%)"/>
    <n v="1"/>
    <s v="20220725T223827"/>
    <n v="2022"/>
    <s v="07"/>
    <n v="25"/>
    <s v="22"/>
    <s v="38"/>
    <s v="27"/>
    <x v="3"/>
    <s v="2A_MSIL1C_S2_CD_CLS_AC_20230627T222622_TRUE_60HTE_020CC"/>
    <s v="cls_mj_s2a_msil1c_2022h2_2500x1254px_16m_20220725t223827_90cc"/>
  </r>
  <r>
    <x v="0"/>
    <x v="1"/>
    <s v="-43.95836, 170.48726 | Zoom: 13"/>
    <b v="1"/>
    <s v="New Zealand"/>
    <x v="3"/>
    <s v="MJ"/>
    <d v="2022-07-22T00:00:00"/>
    <s v="59GMM"/>
    <s v="22:28:30 UTC"/>
    <n v="0.3"/>
    <s v="2500X1254px"/>
    <s v="PNG"/>
    <s v="16m"/>
    <x v="1"/>
    <n v="0.3"/>
    <n v="10"/>
    <x v="0"/>
    <s v="44764S2A_MSIL1CCDM-MLB-CLSMJ4476402 Sunny (10%-30%)"/>
    <n v="1"/>
    <s v="20220722T222830"/>
    <n v="2022"/>
    <s v="07"/>
    <n v="22"/>
    <s v="22"/>
    <s v="28"/>
    <s v="30"/>
    <x v="3"/>
    <s v="2A_MSIL1C_S2_CD_CLS_AC_20230627T222622_TRUE_60HTE_020CC"/>
    <s v="cls_mj_s2a_msil1c_2022h2_2500x1254px_16m_20220722t222830_10cc"/>
  </r>
  <r>
    <x v="0"/>
    <x v="1"/>
    <s v="-43.95836, 170.48726 | Zoom: 13"/>
    <b v="1"/>
    <s v="New Zealand"/>
    <x v="3"/>
    <s v="MJ"/>
    <d v="2022-07-20T00:00:00"/>
    <s v="59GMM"/>
    <s v="22:38:33 UTC"/>
    <n v="28"/>
    <s v="2500X1254px"/>
    <s v="PNG"/>
    <s v="16m"/>
    <x v="1"/>
    <n v="28"/>
    <n v="30"/>
    <x v="0"/>
    <s v="44762S2A_MSIL1CCDM-MLB-CLSMJ4476202 Sunny (10%-30%)"/>
    <n v="1"/>
    <s v="20220720T223833"/>
    <n v="2022"/>
    <s v="07"/>
    <n v="20"/>
    <s v="22"/>
    <s v="38"/>
    <s v="33"/>
    <x v="3"/>
    <s v="2A_MSIL1C_S2_CD_CLS_AC_20230627T222622_TRUE_60HTE_020CC"/>
    <s v="cls_mj_s2a_msil1c_2022h2_2500x1254px_16m_20220720t223833_30cc"/>
  </r>
  <r>
    <x v="0"/>
    <x v="1"/>
    <s v="-43.95836, 170.48726 | Zoom: 13"/>
    <b v="1"/>
    <s v="New Zealand"/>
    <x v="3"/>
    <s v="MJ"/>
    <d v="2022-07-17T00:00:00"/>
    <s v="59GMM"/>
    <s v="22:28:37 UTC"/>
    <n v="100"/>
    <s v="2500X1254px"/>
    <s v="PNG"/>
    <s v="16m"/>
    <x v="1"/>
    <n v="100"/>
    <n v="100"/>
    <x v="2"/>
    <s v="44759S2A_MSIL1CCDM-MLB-CLSMJ4475904 Overcast (100%)"/>
    <n v="1"/>
    <s v="20220717T222837"/>
    <n v="2022"/>
    <s v="07"/>
    <n v="17"/>
    <s v="22"/>
    <s v="28"/>
    <s v="37"/>
    <x v="3"/>
    <s v="2A_MSIL1C_S2_CD_CLS_AC_20230627T222622_TRUE_60HTE_020CC"/>
    <s v="cls_mj_s2a_msil1c_2022h2_2500x1254px_16m_20220717t222837_100cc"/>
  </r>
  <r>
    <x v="0"/>
    <x v="1"/>
    <s v="-43.95836, 170.48726 | Zoom: 13"/>
    <b v="1"/>
    <s v="New Zealand"/>
    <x v="3"/>
    <s v="MJ"/>
    <d v="2022-07-15T00:00:00"/>
    <s v="59GMM"/>
    <s v="22:38:26 UTC"/>
    <n v="0.9"/>
    <s v="2500X1254px"/>
    <s v="PNG"/>
    <s v="16m"/>
    <x v="1"/>
    <n v="0.9"/>
    <n v="10"/>
    <x v="0"/>
    <s v="44757S2A_MSIL1CCDM-MLB-CLSMJ4475702 Sunny (10%-30%)"/>
    <n v="1"/>
    <s v="20220715T223826"/>
    <n v="2022"/>
    <s v="07"/>
    <n v="15"/>
    <s v="22"/>
    <s v="38"/>
    <s v="26"/>
    <x v="3"/>
    <s v="2A_MSIL1C_S2_CD_CLS_AC_20230627T222622_TRUE_60HTE_020CC"/>
    <s v="cls_mj_s2a_msil1c_2022h2_2500x1254px_16m_20220715t223826_10cc"/>
  </r>
  <r>
    <x v="0"/>
    <x v="1"/>
    <s v="-43.95836, 170.48726 | Zoom: 13"/>
    <b v="1"/>
    <s v="New Zealand"/>
    <x v="3"/>
    <s v="MJ"/>
    <d v="2022-07-12T00:00:00"/>
    <s v="59GMM"/>
    <s v="22:28:29 UTC"/>
    <n v="44.1"/>
    <s v="2500X1254px"/>
    <s v="PNG"/>
    <s v="16m"/>
    <x v="1"/>
    <n v="44.1"/>
    <n v="50"/>
    <x v="1"/>
    <s v="44754S2A_MSIL1CCDM-MLB-CLSMJ4475403 Cloudy (40%-90%)"/>
    <n v="1"/>
    <s v="20220712T222829"/>
    <n v="2022"/>
    <s v="07"/>
    <n v="12"/>
    <s v="22"/>
    <s v="28"/>
    <s v="29"/>
    <x v="3"/>
    <s v="2A_MSIL1C_S2_CD_CLS_AC_20230627T222622_TRUE_60HTE_020CC"/>
    <s v="cls_mj_s2a_msil1c_2022h2_2500x1254px_16m_20220712t222829_50cc"/>
  </r>
  <r>
    <x v="0"/>
    <x v="1"/>
    <s v="-43.95836, 170.48726 | Zoom: 13"/>
    <b v="1"/>
    <s v="New Zealand"/>
    <x v="3"/>
    <s v="MJ"/>
    <d v="2022-07-10T00:00:00"/>
    <s v="59GMM"/>
    <s v="22:38:34 UTC"/>
    <n v="5.4"/>
    <s v="2500X1254px"/>
    <s v="PNG"/>
    <s v="16m"/>
    <x v="1"/>
    <n v="5.4"/>
    <n v="10"/>
    <x v="0"/>
    <s v="44752S2A_MSIL1CCDM-MLB-CLSMJ4475202 Sunny (10%-30%)"/>
    <n v="1"/>
    <s v="20220710T223834"/>
    <n v="2022"/>
    <s v="07"/>
    <n v="10"/>
    <s v="22"/>
    <s v="38"/>
    <s v="34"/>
    <x v="3"/>
    <s v="2A_MSIL1C_S2_CD_CLS_AC_20230627T222622_TRUE_60HTE_020CC"/>
    <s v="cls_mj_s2a_msil1c_2022h2_2500x1254px_16m_20220710t223834_10cc"/>
  </r>
  <r>
    <x v="0"/>
    <x v="1"/>
    <s v="-43.95836, 170.48726 | Zoom: 13"/>
    <b v="1"/>
    <s v="New Zealand"/>
    <x v="3"/>
    <s v="MJ"/>
    <d v="2022-07-07T00:00:00"/>
    <s v="59GMM"/>
    <s v="22:28:38 UTC"/>
    <n v="94.4"/>
    <s v="2500X1254px"/>
    <s v="PNG"/>
    <s v="16m"/>
    <x v="1"/>
    <n v="94.4"/>
    <n v="100"/>
    <x v="2"/>
    <s v="44749S2A_MSIL1CCDM-MLB-CLSMJ4474904 Overcast (100%)"/>
    <n v="1"/>
    <s v="20220707T222838"/>
    <n v="2022"/>
    <s v="07"/>
    <s v="07"/>
    <s v="22"/>
    <s v="28"/>
    <s v="38"/>
    <x v="3"/>
    <s v="2A_MSIL1C_S2_CD_CLS_AC_20230627T222622_TRUE_60HTE_020CC"/>
    <s v="cls_mj_s2a_msil1c_2022h2_2500x1254px_16m_20220707t222838_100cc"/>
  </r>
  <r>
    <x v="0"/>
    <x v="1"/>
    <s v="-43.95836, 170.48726 | Zoom: 13"/>
    <b v="1"/>
    <s v="New Zealand"/>
    <x v="3"/>
    <s v="MJ"/>
    <d v="2022-07-05T00:00:00"/>
    <s v="59GMM"/>
    <s v="22:38:27 UTC"/>
    <n v="0.3"/>
    <s v="2500X1254px"/>
    <s v="PNG"/>
    <s v="16m"/>
    <x v="1"/>
    <n v="0.3"/>
    <n v="10"/>
    <x v="0"/>
    <s v="44747S2A_MSIL1CCDM-MLB-CLSMJ4474702 Sunny (10%-30%)"/>
    <n v="1"/>
    <s v="20220705T223827"/>
    <n v="2022"/>
    <s v="07"/>
    <s v="05"/>
    <s v="22"/>
    <s v="38"/>
    <s v="27"/>
    <x v="3"/>
    <s v="2A_MSIL1C_S2_CD_CLS_AC_20230627T222622_TRUE_60HTE_020CC"/>
    <s v="cls_mj_s2a_msil1c_2022h2_2500x1254px_16m_20220705t223827_10cc"/>
  </r>
  <r>
    <x v="0"/>
    <x v="1"/>
    <s v="-43.95836, 170.48726 | Zoom: 13"/>
    <b v="1"/>
    <s v="New Zealand"/>
    <x v="3"/>
    <s v="MJ"/>
    <d v="2022-07-02T00:00:00"/>
    <s v="59GMM"/>
    <s v="22:28:30 UTC"/>
    <n v="1"/>
    <s v="2500X1254px"/>
    <s v="PNG"/>
    <s v="16m"/>
    <x v="1"/>
    <n v="1"/>
    <n v="10"/>
    <x v="0"/>
    <s v="44744S2A_MSIL1CCDM-MLB-CLSMJ4474402 Sunny (10%-30%)"/>
    <n v="1"/>
    <s v="20220702T222830"/>
    <n v="2022"/>
    <s v="07"/>
    <s v="02"/>
    <s v="22"/>
    <s v="28"/>
    <s v="30"/>
    <x v="3"/>
    <s v="2A_MSIL1C_S2_CD_CLS_AC_20230627T222622_TRUE_60HTE_020CC"/>
    <s v="cls_mj_s2a_msil1c_2022h2_2500x1254px_16m_20220702t222830_10cc"/>
  </r>
  <r>
    <x v="0"/>
    <x v="1"/>
    <s v="-43.95836, 170.48726 | Zoom: 13"/>
    <b v="1"/>
    <s v="New Zealand"/>
    <x v="3"/>
    <s v="MJ"/>
    <d v="2022-06-30T00:00:00"/>
    <s v="59GMM"/>
    <s v="22:38:35 UTC"/>
    <n v="0"/>
    <s v="2500X1254px"/>
    <s v="PNG"/>
    <s v="16m"/>
    <x v="2"/>
    <n v="0"/>
    <n v="0"/>
    <x v="3"/>
    <s v="44742S2A_MSIL1CCDM-MLB-CLSMJ4474201 Clear (0%)"/>
    <n v="1"/>
    <s v="20220630T223835"/>
    <n v="2022"/>
    <s v="06"/>
    <n v="30"/>
    <s v="22"/>
    <s v="38"/>
    <s v="35"/>
    <x v="3"/>
    <s v="2A_MSIL1C_S2_CD_CLS_AC_20230627T222622_TRUE_60HTE_020CC"/>
    <s v="cls_mj_s2a_msil1c_2022h1_2500x1254px_16m_20220630t223835_0cc"/>
  </r>
  <r>
    <x v="0"/>
    <x v="1"/>
    <s v="-43.95836, 170.48726 | Zoom: 13"/>
    <b v="1"/>
    <s v="New Zealand"/>
    <x v="3"/>
    <s v="MJ"/>
    <d v="2022-06-27T00:00:00"/>
    <s v="59GMM"/>
    <s v="22:28:38 UTC"/>
    <n v="77.8"/>
    <s v="2500X1254px"/>
    <s v="PNG"/>
    <s v="16m"/>
    <x v="2"/>
    <n v="77.8"/>
    <n v="80"/>
    <x v="1"/>
    <s v="44739S2A_MSIL1CCDM-MLB-CLSMJ4473903 Cloudy (40%-90%)"/>
    <n v="1"/>
    <s v="20220627T222838"/>
    <n v="2022"/>
    <s v="06"/>
    <n v="27"/>
    <s v="22"/>
    <s v="28"/>
    <s v="38"/>
    <x v="3"/>
    <s v="2A_MSIL1C_S2_CD_CLS_AC_20230627T222622_TRUE_60HTE_020CC"/>
    <s v="cls_mj_s2a_msil1c_2022h1_2500x1254px_16m_20220627t222838_80cc"/>
  </r>
  <r>
    <x v="0"/>
    <x v="1"/>
    <s v="-43.95836, 170.48726 | Zoom: 13"/>
    <b v="1"/>
    <s v="New Zealand"/>
    <x v="3"/>
    <s v="MJ"/>
    <d v="2022-06-25T00:00:00"/>
    <s v="59GMM"/>
    <s v="22:38:27 UTC"/>
    <n v="1.4"/>
    <s v="2500X1254px"/>
    <s v="PNG"/>
    <s v="16m"/>
    <x v="2"/>
    <n v="1.4"/>
    <n v="10"/>
    <x v="0"/>
    <s v="44737S2A_MSIL1CCDM-MLB-CLSMJ4473702 Sunny (10%-30%)"/>
    <n v="1"/>
    <s v="20220625T223827"/>
    <n v="2022"/>
    <s v="06"/>
    <n v="25"/>
    <s v="22"/>
    <s v="38"/>
    <s v="27"/>
    <x v="3"/>
    <s v="2A_MSIL1C_S2_CD_CLS_AC_20230627T222622_TRUE_60HTE_020CC"/>
    <s v="cls_mj_s2a_msil1c_2022h1_2500x1254px_16m_20220625t223827_10cc"/>
  </r>
  <r>
    <x v="0"/>
    <x v="1"/>
    <s v="-43.95836, 170.48726 | Zoom: 13"/>
    <b v="1"/>
    <s v="New Zealand"/>
    <x v="3"/>
    <s v="MJ"/>
    <d v="2022-06-22T00:00:00"/>
    <s v="59GMM"/>
    <s v="22:28:30 UTC"/>
    <n v="74.5"/>
    <s v="2500X1254px"/>
    <s v="PNG"/>
    <s v="16m"/>
    <x v="2"/>
    <n v="74.5"/>
    <n v="80"/>
    <x v="1"/>
    <s v="44734S2A_MSIL1CCDM-MLB-CLSMJ4473403 Cloudy (40%-90%)"/>
    <n v="1"/>
    <s v="20220622T222830"/>
    <n v="2022"/>
    <s v="06"/>
    <n v="22"/>
    <s v="22"/>
    <s v="28"/>
    <s v="30"/>
    <x v="3"/>
    <s v="2A_MSIL1C_S2_CD_CLS_AC_20230627T222622_TRUE_60HTE_020CC"/>
    <s v="cls_mj_s2a_msil1c_2022h1_2500x1254px_16m_20220622t222830_80cc"/>
  </r>
  <r>
    <x v="0"/>
    <x v="1"/>
    <s v="-43.95836, 170.48726 | Zoom: 13"/>
    <b v="1"/>
    <s v="New Zealand"/>
    <x v="3"/>
    <s v="MJ"/>
    <d v="2022-06-20T00:00:00"/>
    <s v="59GMM"/>
    <s v="22:38:34 UTC"/>
    <n v="1.3"/>
    <s v="2500X1254px"/>
    <s v="PNG"/>
    <s v="16m"/>
    <x v="2"/>
    <n v="1.3"/>
    <n v="10"/>
    <x v="0"/>
    <s v="44732S2A_MSIL1CCDM-MLB-CLSMJ4473202 Sunny (10%-30%)"/>
    <n v="1"/>
    <s v="20220620T223834"/>
    <n v="2022"/>
    <s v="06"/>
    <n v="20"/>
    <s v="22"/>
    <s v="38"/>
    <s v="34"/>
    <x v="3"/>
    <s v="2A_MSIL1C_S2_CD_CLS_AC_20230627T222622_TRUE_60HTE_020CC"/>
    <s v="cls_mj_s2a_msil1c_2022h1_2500x1254px_16m_20220620t223834_10cc"/>
  </r>
  <r>
    <x v="0"/>
    <x v="1"/>
    <s v="-43.95836, 170.48726 | Zoom: 13"/>
    <b v="1"/>
    <s v="New Zealand"/>
    <x v="3"/>
    <s v="MJ"/>
    <d v="2022-06-17T00:00:00"/>
    <s v="59GMM"/>
    <s v="22:28:36 UTC"/>
    <n v="29.1"/>
    <s v="2500X1254px"/>
    <s v="PNG"/>
    <s v="16m"/>
    <x v="2"/>
    <n v="29.1"/>
    <n v="30"/>
    <x v="0"/>
    <s v="44729S2A_MSIL1CCDM-MLB-CLSMJ4472902 Sunny (10%-30%)"/>
    <n v="1"/>
    <s v="20220617T222836"/>
    <n v="2022"/>
    <s v="06"/>
    <n v="17"/>
    <s v="22"/>
    <s v="28"/>
    <s v="36"/>
    <x v="3"/>
    <s v="2A_MSIL1C_S2_CD_CLS_AC_20230627T222622_TRUE_60HTE_020CC"/>
    <s v="cls_mj_s2a_msil1c_2022h1_2500x1254px_16m_20220617t222836_30cc"/>
  </r>
  <r>
    <x v="0"/>
    <x v="1"/>
    <s v="-43.95836, 170.48726 | Zoom: 13"/>
    <b v="1"/>
    <s v="New Zealand"/>
    <x v="3"/>
    <s v="MJ"/>
    <d v="2022-06-15T00:00:00"/>
    <s v="59GMM"/>
    <s v="22:38:25 UTC"/>
    <n v="43.1"/>
    <s v="2500X1254px"/>
    <s v="PNG"/>
    <s v="16m"/>
    <x v="2"/>
    <n v="43.1"/>
    <n v="50"/>
    <x v="1"/>
    <s v="44727S2A_MSIL1CCDM-MLB-CLSMJ4472703 Cloudy (40%-90%)"/>
    <n v="1"/>
    <s v="20220615T223825"/>
    <n v="2022"/>
    <s v="06"/>
    <n v="15"/>
    <s v="22"/>
    <s v="38"/>
    <s v="25"/>
    <x v="3"/>
    <s v="2A_MSIL1C_S2_CD_CLS_AC_20230627T222622_TRUE_60HTE_020CC"/>
    <s v="cls_mj_s2a_msil1c_2022h1_2500x1254px_16m_20220615t223825_50cc"/>
  </r>
  <r>
    <x v="0"/>
    <x v="1"/>
    <s v="-43.95836, 170.48726 | Zoom: 13"/>
    <b v="1"/>
    <s v="New Zealand"/>
    <x v="3"/>
    <s v="MJ"/>
    <d v="2022-06-12T00:00:00"/>
    <s v="59GMM"/>
    <s v="22:28:28 UTC"/>
    <n v="86.2"/>
    <s v="2500X1254px"/>
    <s v="PNG"/>
    <s v="16m"/>
    <x v="2"/>
    <n v="86.2"/>
    <n v="90"/>
    <x v="1"/>
    <s v="44724S2A_MSIL1CCDM-MLB-CLSMJ4472403 Cloudy (40%-90%)"/>
    <n v="1"/>
    <s v="20220612T222828"/>
    <n v="2022"/>
    <s v="06"/>
    <n v="12"/>
    <s v="22"/>
    <s v="28"/>
    <s v="28"/>
    <x v="3"/>
    <s v="2A_MSIL1C_S2_CD_CLS_AC_20230627T222622_TRUE_60HTE_020CC"/>
    <s v="cls_mj_s2a_msil1c_2022h1_2500x1254px_16m_20220612t222828_90cc"/>
  </r>
  <r>
    <x v="0"/>
    <x v="1"/>
    <s v="-43.95836, 170.48726 | Zoom: 13"/>
    <b v="1"/>
    <s v="New Zealand"/>
    <x v="3"/>
    <s v="MJ"/>
    <d v="2022-06-10T00:00:00"/>
    <s v="59GMM"/>
    <s v="22:38:31 UTC"/>
    <n v="89.8"/>
    <s v="2500X1254px"/>
    <s v="PNG"/>
    <s v="16m"/>
    <x v="2"/>
    <n v="89.8"/>
    <n v="90"/>
    <x v="1"/>
    <s v="44722S2A_MSIL1CCDM-MLB-CLSMJ4472203 Cloudy (40%-90%)"/>
    <n v="1"/>
    <s v="20220610T223831"/>
    <n v="2022"/>
    <s v="06"/>
    <n v="10"/>
    <s v="22"/>
    <s v="38"/>
    <s v="31"/>
    <x v="3"/>
    <s v="2A_MSIL1C_S2_CD_CLS_AC_20230627T222622_TRUE_60HTE_020CC"/>
    <s v="cls_mj_s2a_msil1c_2022h1_2500x1254px_16m_20220610t223831_90cc"/>
  </r>
  <r>
    <x v="0"/>
    <x v="1"/>
    <s v="-43.95836, 170.48726 | Zoom: 13"/>
    <b v="1"/>
    <s v="New Zealand"/>
    <x v="3"/>
    <s v="MJ"/>
    <d v="2022-06-07T00:00:00"/>
    <s v="59GMM"/>
    <s v="22:28:33 UTC"/>
    <n v="74.099999999999994"/>
    <s v="2500X1254px"/>
    <s v="PNG"/>
    <s v="16m"/>
    <x v="2"/>
    <n v="74.099999999999994"/>
    <n v="80"/>
    <x v="1"/>
    <s v="44719S2A_MSIL1CCDM-MLB-CLSMJ4471903 Cloudy (40%-90%)"/>
    <n v="1"/>
    <s v="20220607T222833"/>
    <n v="2022"/>
    <s v="06"/>
    <s v="07"/>
    <s v="22"/>
    <s v="28"/>
    <s v="33"/>
    <x v="3"/>
    <s v="2A_MSIL1C_S2_CD_CLS_AC_20230627T222622_TRUE_60HTE_020CC"/>
    <s v="cls_mj_s2a_msil1c_2022h1_2500x1254px_16m_20220607t222833_80cc"/>
  </r>
  <r>
    <x v="0"/>
    <x v="1"/>
    <s v="-43.95836, 170.48726 | Zoom: 13"/>
    <b v="1"/>
    <s v="New Zealand"/>
    <x v="3"/>
    <s v="MJ"/>
    <d v="2022-06-05T00:00:00"/>
    <s v="59GMM"/>
    <s v="22:38:22 UTC"/>
    <n v="1.6"/>
    <s v="2500X1254px"/>
    <s v="PNG"/>
    <s v="16m"/>
    <x v="2"/>
    <n v="1.6"/>
    <n v="10"/>
    <x v="0"/>
    <s v="44717S2A_MSIL1CCDM-MLB-CLSMJ4471702 Sunny (10%-30%)"/>
    <n v="1"/>
    <s v="20220605T223822"/>
    <n v="2022"/>
    <s v="06"/>
    <s v="05"/>
    <s v="22"/>
    <s v="38"/>
    <s v="22"/>
    <x v="3"/>
    <s v="2A_MSIL1C_S2_CD_CLS_AC_20230627T222622_TRUE_60HTE_020CC"/>
    <s v="cls_mj_s2a_msil1c_2022h1_2500x1254px_16m_20220605t223822_10cc"/>
  </r>
  <r>
    <x v="0"/>
    <x v="1"/>
    <s v="-43.95836, 170.48726 | Zoom: 13"/>
    <b v="1"/>
    <s v="New Zealand"/>
    <x v="3"/>
    <s v="MJ"/>
    <d v="2022-06-02T00:00:00"/>
    <s v="59GMM"/>
    <s v="22:28:25 UTC"/>
    <n v="43.9"/>
    <s v="2500X1254px"/>
    <s v="PNG"/>
    <s v="16m"/>
    <x v="2"/>
    <n v="43.9"/>
    <n v="50"/>
    <x v="1"/>
    <s v="44714S2A_MSIL1CCDM-MLB-CLSMJ4471403 Cloudy (40%-90%)"/>
    <n v="1"/>
    <s v="20220602T222825"/>
    <n v="2022"/>
    <s v="06"/>
    <s v="02"/>
    <s v="22"/>
    <s v="28"/>
    <s v="25"/>
    <x v="3"/>
    <s v="2A_MSIL1C_S2_CD_CLS_AC_20230627T222622_TRUE_60HTE_020CC"/>
    <s v="cls_mj_s2a_msil1c_2022h1_2500x1254px_16m_20220602t222825_50cc"/>
  </r>
  <r>
    <x v="0"/>
    <x v="1"/>
    <s v="-43.95836, 170.48726 | Zoom: 13"/>
    <b v="1"/>
    <s v="New Zealand"/>
    <x v="3"/>
    <s v="MJ"/>
    <d v="2022-05-31T00:00:00"/>
    <s v="59GMM"/>
    <s v="22:38:29 UTC"/>
    <n v="70.7"/>
    <s v="2500X1254px"/>
    <s v="PNG"/>
    <s v="16m"/>
    <x v="2"/>
    <n v="70.7"/>
    <n v="80"/>
    <x v="1"/>
    <s v="44712S2A_MSIL1CCDM-MLB-CLSMJ4471203 Cloudy (40%-90%)"/>
    <n v="1"/>
    <s v="20220531T223829"/>
    <n v="2022"/>
    <s v="05"/>
    <n v="31"/>
    <s v="22"/>
    <s v="38"/>
    <s v="29"/>
    <x v="3"/>
    <s v="2A_MSIL1C_S2_CD_CLS_AC_20230627T222622_TRUE_60HTE_020CC"/>
    <s v="cls_mj_s2a_msil1c_2022h1_2500x1254px_16m_20220531t223829_80cc"/>
  </r>
  <r>
    <x v="0"/>
    <x v="1"/>
    <s v="-43.95836, 170.48726 | Zoom: 13"/>
    <b v="1"/>
    <s v="New Zealand"/>
    <x v="3"/>
    <s v="MJ"/>
    <d v="2022-05-28T00:00:00"/>
    <s v="59GMM"/>
    <s v="22:28:33 UTC"/>
    <n v="46.8"/>
    <s v="2500X1254px"/>
    <s v="PNG"/>
    <s v="16m"/>
    <x v="2"/>
    <n v="46.8"/>
    <n v="50"/>
    <x v="1"/>
    <s v="44709S2A_MSIL1CCDM-MLB-CLSMJ4470903 Cloudy (40%-90%)"/>
    <n v="1"/>
    <s v="20220528T222833"/>
    <n v="2022"/>
    <s v="05"/>
    <n v="28"/>
    <s v="22"/>
    <s v="28"/>
    <s v="33"/>
    <x v="3"/>
    <s v="2A_MSIL1C_S2_CD_CLS_AC_20230627T222622_TRUE_60HTE_020CC"/>
    <s v="cls_mj_s2a_msil1c_2022h1_2500x1254px_16m_20220528t222833_50cc"/>
  </r>
  <r>
    <x v="0"/>
    <x v="1"/>
    <s v="-43.95836, 170.48726 | Zoom: 13"/>
    <b v="1"/>
    <s v="New Zealand"/>
    <x v="3"/>
    <s v="MJ"/>
    <d v="2022-05-26T00:00:00"/>
    <s v="59GMM"/>
    <s v="22:38:22 UTC"/>
    <n v="0"/>
    <s v="2500X1254px"/>
    <s v="PNG"/>
    <s v="16m"/>
    <x v="2"/>
    <n v="0"/>
    <n v="0"/>
    <x v="3"/>
    <s v="44707S2A_MSIL1CCDM-MLB-CLSMJ4470701 Clear (0%)"/>
    <n v="1"/>
    <s v="20220526T223822"/>
    <n v="2022"/>
    <s v="05"/>
    <n v="26"/>
    <s v="22"/>
    <s v="38"/>
    <s v="22"/>
    <x v="3"/>
    <s v="2A_MSIL1C_S2_CD_CLS_AC_20230627T222622_TRUE_60HTE_020CC"/>
    <s v="cls_mj_s2a_msil1c_2022h1_2500x1254px_16m_20220526t223822_0cc"/>
  </r>
  <r>
    <x v="0"/>
    <x v="1"/>
    <s v="-43.95836, 170.48726 | Zoom: 13"/>
    <b v="1"/>
    <s v="New Zealand"/>
    <x v="3"/>
    <s v="MJ"/>
    <d v="2022-05-23T00:00:00"/>
    <s v="59GMM"/>
    <s v="22:28:25 UTC"/>
    <n v="0"/>
    <s v="2500X1254px"/>
    <s v="PNG"/>
    <s v="16m"/>
    <x v="2"/>
    <n v="0"/>
    <n v="0"/>
    <x v="3"/>
    <s v="44704S2A_MSIL1CCDM-MLB-CLSMJ4470401 Clear (0%)"/>
    <n v="1"/>
    <s v="20220523T222825"/>
    <n v="2022"/>
    <s v="05"/>
    <n v="23"/>
    <s v="22"/>
    <s v="28"/>
    <s v="25"/>
    <x v="3"/>
    <s v="2A_MSIL1C_S2_CD_CLS_AC_20230627T222622_TRUE_60HTE_020CC"/>
    <s v="cls_mj_s2a_msil1c_2022h1_2500x1254px_16m_20220523t222825_0cc"/>
  </r>
  <r>
    <x v="0"/>
    <x v="1"/>
    <s v="-43.95836, 170.48726 | Zoom: 13"/>
    <b v="1"/>
    <s v="New Zealand"/>
    <x v="3"/>
    <s v="MJ"/>
    <d v="2022-05-21T00:00:00"/>
    <s v="59GMM"/>
    <s v="22:38:28 UTC"/>
    <n v="37.6"/>
    <s v="2500X1254px"/>
    <s v="PNG"/>
    <s v="16m"/>
    <x v="2"/>
    <n v="37.6"/>
    <n v="40"/>
    <x v="1"/>
    <s v="44702S2A_MSIL1CCDM-MLB-CLSMJ4470203 Cloudy (40%-90%)"/>
    <n v="1"/>
    <s v="20220521T223828"/>
    <n v="2022"/>
    <s v="05"/>
    <n v="21"/>
    <s v="22"/>
    <s v="38"/>
    <s v="28"/>
    <x v="3"/>
    <s v="2A_MSIL1C_S2_CD_CLS_AC_20230627T222622_TRUE_60HTE_020CC"/>
    <s v="cls_mj_s2a_msil1c_2022h1_2500x1254px_16m_20220521t223828_40cc"/>
  </r>
  <r>
    <x v="0"/>
    <x v="1"/>
    <s v="-43.95836, 170.48726 | Zoom: 13"/>
    <b v="1"/>
    <s v="New Zealand"/>
    <x v="3"/>
    <s v="MJ"/>
    <d v="2022-05-18T00:00:00"/>
    <s v="59GMM"/>
    <s v="22:28:31 UTC"/>
    <n v="83"/>
    <s v="2500X1254px"/>
    <s v="PNG"/>
    <s v="16m"/>
    <x v="2"/>
    <n v="83"/>
    <n v="90"/>
    <x v="1"/>
    <s v="44699S2A_MSIL1CCDM-MLB-CLSMJ4469903 Cloudy (40%-90%)"/>
    <n v="1"/>
    <s v="20220518T222831"/>
    <n v="2022"/>
    <s v="05"/>
    <n v="18"/>
    <s v="22"/>
    <s v="28"/>
    <s v="31"/>
    <x v="3"/>
    <s v="2A_MSIL1C_S2_CD_CLS_AC_20230627T222622_TRUE_60HTE_020CC"/>
    <s v="cls_mj_s2a_msil1c_2022h1_2500x1254px_16m_20220518t222831_90cc"/>
  </r>
  <r>
    <x v="0"/>
    <x v="1"/>
    <s v="-43.95836, 170.48726 | Zoom: 13"/>
    <b v="1"/>
    <s v="New Zealand"/>
    <x v="3"/>
    <s v="MJ"/>
    <d v="2022-05-16T00:00:00"/>
    <s v="59GMM"/>
    <s v="22:38:21 UTC"/>
    <n v="32.700000000000003"/>
    <s v="2500X1254px"/>
    <s v="PNG"/>
    <s v="16m"/>
    <x v="2"/>
    <n v="32.700000000000003"/>
    <n v="40"/>
    <x v="1"/>
    <s v="44697S2A_MSIL1CCDM-MLB-CLSMJ4469703 Cloudy (40%-90%)"/>
    <n v="1"/>
    <s v="20220516T223821"/>
    <n v="2022"/>
    <s v="05"/>
    <n v="16"/>
    <s v="22"/>
    <s v="38"/>
    <s v="21"/>
    <x v="3"/>
    <s v="2A_MSIL1C_S2_CD_CLS_AC_20230627T222622_TRUE_60HTE_020CC"/>
    <s v="cls_mj_s2a_msil1c_2022h1_2500x1254px_16m_20220516t223821_40cc"/>
  </r>
  <r>
    <x v="0"/>
    <x v="1"/>
    <s v="-43.95836, 170.48726 | Zoom: 13"/>
    <b v="1"/>
    <s v="New Zealand"/>
    <x v="3"/>
    <s v="MJ"/>
    <d v="2022-05-13T00:00:00"/>
    <s v="59GMM"/>
    <s v="22:28:24 UTC"/>
    <n v="98.2"/>
    <s v="2500X1254px"/>
    <s v="PNG"/>
    <s v="16m"/>
    <x v="2"/>
    <n v="98.2"/>
    <n v="100"/>
    <x v="2"/>
    <s v="44694S2A_MSIL1CCDM-MLB-CLSMJ4469404 Overcast (100%)"/>
    <n v="1"/>
    <s v="20220513T222824"/>
    <n v="2022"/>
    <s v="05"/>
    <n v="13"/>
    <s v="22"/>
    <s v="28"/>
    <s v="24"/>
    <x v="3"/>
    <s v="2A_MSIL1C_S2_CD_CLS_AC_20230627T222622_TRUE_60HTE_020CC"/>
    <s v="cls_mj_s2a_msil1c_2022h1_2500x1254px_16m_20220513t222824_100cc"/>
  </r>
  <r>
    <x v="0"/>
    <x v="1"/>
    <s v="-43.95836, 170.48726 | Zoom: 13"/>
    <b v="1"/>
    <s v="New Zealand"/>
    <x v="3"/>
    <s v="MJ"/>
    <d v="2022-05-11T00:00:00"/>
    <s v="59GMM"/>
    <s v="22:38:25 UTC"/>
    <n v="13.2"/>
    <s v="2500X1254px"/>
    <s v="PNG"/>
    <s v="16m"/>
    <x v="2"/>
    <n v="13.2"/>
    <n v="20"/>
    <x v="0"/>
    <s v="44692S2A_MSIL1CCDM-MLB-CLSMJ4469202 Sunny (10%-30%)"/>
    <n v="1"/>
    <s v="20220511T223825"/>
    <n v="2022"/>
    <s v="05"/>
    <n v="11"/>
    <s v="22"/>
    <s v="38"/>
    <s v="25"/>
    <x v="3"/>
    <s v="2A_MSIL1C_S2_CD_CLS_AC_20230627T222622_TRUE_60HTE_020CC"/>
    <s v="cls_mj_s2a_msil1c_2022h1_2500x1254px_16m_20220511t223825_20cc"/>
  </r>
  <r>
    <x v="0"/>
    <x v="1"/>
    <s v="-43.95836, 170.48726 | Zoom: 13"/>
    <b v="1"/>
    <s v="New Zealand"/>
    <x v="3"/>
    <s v="MJ"/>
    <d v="2022-05-08T00:00:00"/>
    <s v="59GMM"/>
    <s v="22:28:29 UTC"/>
    <n v="34.700000000000003"/>
    <s v="2500X1254px"/>
    <s v="PNG"/>
    <s v="16m"/>
    <x v="2"/>
    <n v="34.700000000000003"/>
    <n v="40"/>
    <x v="1"/>
    <s v="44689S2A_MSIL1CCDM-MLB-CLSMJ4468903 Cloudy (40%-90%)"/>
    <n v="1"/>
    <s v="20220508T222829"/>
    <n v="2022"/>
    <s v="05"/>
    <s v="08"/>
    <s v="22"/>
    <s v="28"/>
    <s v="29"/>
    <x v="3"/>
    <s v="2A_MSIL1C_S2_CD_CLS_AC_20230627T222622_TRUE_60HTE_020CC"/>
    <s v="cls_mj_s2a_msil1c_2022h1_2500x1254px_16m_20220508t222829_40cc"/>
  </r>
  <r>
    <x v="0"/>
    <x v="1"/>
    <s v="-43.95836, 170.48726 | Zoom: 13"/>
    <b v="1"/>
    <s v="New Zealand"/>
    <x v="3"/>
    <s v="MJ"/>
    <d v="2022-05-06T00:00:00"/>
    <s v="59GMM"/>
    <s v="22:38:18 UTC"/>
    <n v="80.5"/>
    <s v="2500X1254px"/>
    <s v="PNG"/>
    <s v="16m"/>
    <x v="2"/>
    <n v="80.5"/>
    <n v="90"/>
    <x v="1"/>
    <s v="44687S2A_MSIL1CCDM-MLB-CLSMJ4468703 Cloudy (40%-90%)"/>
    <n v="1"/>
    <s v="20220506T223818"/>
    <n v="2022"/>
    <s v="05"/>
    <s v="06"/>
    <s v="22"/>
    <s v="38"/>
    <s v="18"/>
    <x v="3"/>
    <s v="2A_MSIL1C_S2_CD_CLS_AC_20230627T222622_TRUE_60HTE_020CC"/>
    <s v="cls_mj_s2a_msil1c_2022h1_2500x1254px_16m_20220506t223818_90cc"/>
  </r>
  <r>
    <x v="0"/>
    <x v="1"/>
    <s v="-43.95836, 170.48726 | Zoom: 13"/>
    <b v="1"/>
    <s v="New Zealand"/>
    <x v="3"/>
    <s v="MJ"/>
    <d v="2022-05-03T00:00:00"/>
    <s v="59GMM"/>
    <s v="22:28:20 UTC"/>
    <n v="0"/>
    <s v="2500X1254px"/>
    <s v="PNG"/>
    <s v="16m"/>
    <x v="2"/>
    <n v="0"/>
    <n v="0"/>
    <x v="3"/>
    <s v="44684S2A_MSIL1CCDM-MLB-CLSMJ4468401 Clear (0%)"/>
    <n v="1"/>
    <s v="20220503T222820"/>
    <n v="2022"/>
    <s v="05"/>
    <s v="03"/>
    <s v="22"/>
    <s v="28"/>
    <s v="20"/>
    <x v="3"/>
    <s v="2A_MSIL1C_S2_CD_CLS_AC_20230627T222622_TRUE_60HTE_020CC"/>
    <s v="cls_mj_s2a_msil1c_2022h1_2500x1254px_16m_20220503t222820_0cc"/>
  </r>
  <r>
    <x v="0"/>
    <x v="1"/>
    <s v="-43.95836, 170.48726 | Zoom: 13"/>
    <b v="1"/>
    <s v="New Zealand"/>
    <x v="3"/>
    <s v="MJ"/>
    <d v="2022-05-01T00:00:00"/>
    <s v="59GMM"/>
    <s v="22:38:27 UTC"/>
    <n v="24.3"/>
    <s v="2500X1254px"/>
    <s v="PNG"/>
    <s v="16m"/>
    <x v="2"/>
    <n v="24.3"/>
    <n v="30"/>
    <x v="0"/>
    <s v="44682S2A_MSIL1CCDM-MLB-CLSMJ4468202 Sunny (10%-30%)"/>
    <n v="1"/>
    <s v="20220501T223827"/>
    <n v="2022"/>
    <s v="05"/>
    <s v="01"/>
    <s v="22"/>
    <s v="38"/>
    <s v="27"/>
    <x v="3"/>
    <s v="2A_MSIL1C_S2_CD_CLS_AC_20230627T222622_TRUE_60HTE_020CC"/>
    <s v="cls_mj_s2a_msil1c_2022h1_2500x1254px_16m_20220501t223827_30cc"/>
  </r>
  <r>
    <x v="0"/>
    <x v="1"/>
    <s v="-43.95836, 170.48726 | Zoom: 13"/>
    <b v="1"/>
    <s v="New Zealand"/>
    <x v="3"/>
    <s v="MJ"/>
    <d v="2022-04-28T00:00:00"/>
    <s v="59GMM"/>
    <s v="22:28:30 UTC"/>
    <n v="12.8"/>
    <s v="2500X1254px"/>
    <s v="PNG"/>
    <s v="16m"/>
    <x v="2"/>
    <n v="12.8"/>
    <n v="20"/>
    <x v="0"/>
    <s v="44679S2A_MSIL1CCDM-MLB-CLSMJ4467902 Sunny (10%-30%)"/>
    <n v="1"/>
    <s v="20220428T222830"/>
    <n v="2022"/>
    <s v="04"/>
    <n v="28"/>
    <s v="22"/>
    <s v="28"/>
    <s v="30"/>
    <x v="3"/>
    <s v="2A_MSIL1C_S2_CD_CLS_AC_20230627T222622_TRUE_60HTE_020CC"/>
    <s v="cls_mj_s2a_msil1c_2022h1_2500x1254px_16m_20220428t222830_20cc"/>
  </r>
  <r>
    <x v="0"/>
    <x v="1"/>
    <s v="-43.95836, 170.48726 | Zoom: 13"/>
    <b v="1"/>
    <s v="New Zealand"/>
    <x v="3"/>
    <s v="MJ"/>
    <d v="2022-04-26T00:00:00"/>
    <s v="59GMM"/>
    <s v="22:38:15 UTC"/>
    <n v="2.2000000000000002"/>
    <s v="2500X1254px"/>
    <s v="PNG"/>
    <s v="16m"/>
    <x v="2"/>
    <n v="2.2000000000000002"/>
    <n v="10"/>
    <x v="0"/>
    <s v="44677S2A_MSIL1CCDM-MLB-CLSMJ4467702 Sunny (10%-30%)"/>
    <n v="1"/>
    <s v="20220426T223815"/>
    <n v="2022"/>
    <s v="04"/>
    <n v="26"/>
    <s v="22"/>
    <s v="38"/>
    <s v="15"/>
    <x v="3"/>
    <s v="2A_MSIL1C_S2_CD_CLS_AC_20230627T222622_TRUE_60HTE_020CC"/>
    <s v="cls_mj_s2a_msil1c_2022h1_2500x1254px_16m_20220426t223815_10cc"/>
  </r>
  <r>
    <x v="0"/>
    <x v="1"/>
    <s v="-43.95836, 170.48726 | Zoom: 13"/>
    <b v="1"/>
    <s v="New Zealand"/>
    <x v="3"/>
    <s v="MJ"/>
    <d v="2022-04-23T00:00:00"/>
    <s v="59GMM"/>
    <s v="22:28:19 UTC"/>
    <n v="43"/>
    <s v="2500X1254px"/>
    <s v="PNG"/>
    <s v="16m"/>
    <x v="2"/>
    <n v="43"/>
    <n v="50"/>
    <x v="1"/>
    <s v="44674S2A_MSIL1CCDM-MLB-CLSMJ4467403 Cloudy (40%-90%)"/>
    <n v="1"/>
    <s v="20220423T222819"/>
    <n v="2022"/>
    <s v="04"/>
    <n v="23"/>
    <s v="22"/>
    <s v="28"/>
    <s v="19"/>
    <x v="3"/>
    <s v="2A_MSIL1C_S2_CD_CLS_AC_20230627T222622_TRUE_60HTE_020CC"/>
    <s v="cls_mj_s2a_msil1c_2022h1_2500x1254px_16m_20220423t222819_50cc"/>
  </r>
  <r>
    <x v="0"/>
    <x v="1"/>
    <s v="-43.95836, 170.48726 | Zoom: 13"/>
    <b v="1"/>
    <s v="New Zealand"/>
    <x v="3"/>
    <s v="MJ"/>
    <d v="2022-04-21T00:00:00"/>
    <s v="59GMM"/>
    <s v="22:38:26 UTC"/>
    <n v="53.6"/>
    <s v="2500X1254px"/>
    <s v="PNG"/>
    <s v="16m"/>
    <x v="2"/>
    <n v="53.6"/>
    <n v="60"/>
    <x v="1"/>
    <s v="44672S2A_MSIL1CCDM-MLB-CLSMJ4467203 Cloudy (40%-90%)"/>
    <n v="1"/>
    <s v="20220421T223826"/>
    <n v="2022"/>
    <s v="04"/>
    <n v="21"/>
    <s v="22"/>
    <s v="38"/>
    <s v="26"/>
    <x v="3"/>
    <s v="2A_MSIL1C_S2_CD_CLS_AC_20230627T222622_TRUE_60HTE_020CC"/>
    <s v="cls_mj_s2a_msil1c_2022h1_2500x1254px_16m_20220421t223826_60cc"/>
  </r>
  <r>
    <x v="0"/>
    <x v="1"/>
    <s v="-43.95836, 170.48726 | Zoom: 13"/>
    <b v="1"/>
    <s v="New Zealand"/>
    <x v="3"/>
    <s v="MJ"/>
    <d v="2022-04-18T00:00:00"/>
    <s v="59GMM"/>
    <s v="22:28:29 UTC"/>
    <n v="72.900000000000006"/>
    <s v="2500X1254px"/>
    <s v="PNG"/>
    <s v="16m"/>
    <x v="2"/>
    <n v="72.900000000000006"/>
    <n v="80"/>
    <x v="1"/>
    <s v="44669S2A_MSIL1CCDM-MLB-CLSMJ4466903 Cloudy (40%-90%)"/>
    <n v="1"/>
    <s v="20220418T222829"/>
    <n v="2022"/>
    <s v="04"/>
    <n v="18"/>
    <s v="22"/>
    <s v="28"/>
    <s v="29"/>
    <x v="3"/>
    <s v="2A_MSIL1C_S2_CD_CLS_AC_20230627T222622_TRUE_60HTE_020CC"/>
    <s v="cls_mj_s2a_msil1c_2022h1_2500x1254px_16m_20220418t222829_80cc"/>
  </r>
  <r>
    <x v="0"/>
    <x v="1"/>
    <s v="-43.95836, 170.48726 | Zoom: 13"/>
    <b v="1"/>
    <s v="New Zealand"/>
    <x v="3"/>
    <s v="MJ"/>
    <d v="2022-04-16T00:00:00"/>
    <s v="59GMM"/>
    <s v="22:38:18 UTC"/>
    <n v="76.2"/>
    <s v="2500X1254px"/>
    <s v="PNG"/>
    <s v="16m"/>
    <x v="2"/>
    <n v="76.2"/>
    <n v="80"/>
    <x v="1"/>
    <s v="44667S2A_MSIL1CCDM-MLB-CLSMJ4466703 Cloudy (40%-90%)"/>
    <n v="1"/>
    <s v="20220416T223818"/>
    <n v="2022"/>
    <s v="04"/>
    <n v="16"/>
    <s v="22"/>
    <s v="38"/>
    <s v="18"/>
    <x v="3"/>
    <s v="2A_MSIL1C_S2_CD_CLS_AC_20230627T222622_TRUE_60HTE_020CC"/>
    <s v="cls_mj_s2a_msil1c_2022h1_2500x1254px_16m_20220416t223818_80cc"/>
  </r>
  <r>
    <x v="0"/>
    <x v="1"/>
    <s v="-43.95836, 170.48726 | Zoom: 13"/>
    <b v="1"/>
    <s v="New Zealand"/>
    <x v="3"/>
    <s v="MJ"/>
    <d v="2022-04-13T00:00:00"/>
    <s v="59GMM"/>
    <s v="22:28:21 UTC"/>
    <n v="9.1"/>
    <s v="2500X1254px"/>
    <s v="PNG"/>
    <s v="16m"/>
    <x v="2"/>
    <n v="9.1"/>
    <n v="10"/>
    <x v="0"/>
    <s v="44664S2A_MSIL1CCDM-MLB-CLSMJ4466402 Sunny (10%-30%)"/>
    <n v="1"/>
    <s v="20220413T222821"/>
    <n v="2022"/>
    <s v="04"/>
    <n v="13"/>
    <s v="22"/>
    <s v="28"/>
    <s v="21"/>
    <x v="3"/>
    <s v="2A_MSIL1C_S2_CD_CLS_AC_20230627T222622_TRUE_60HTE_020CC"/>
    <s v="cls_mj_s2a_msil1c_2022h1_2500x1254px_16m_20220413t222821_10cc"/>
  </r>
  <r>
    <x v="0"/>
    <x v="1"/>
    <s v="-43.95836, 170.48726 | Zoom: 13"/>
    <b v="1"/>
    <s v="New Zealand"/>
    <x v="3"/>
    <s v="MJ"/>
    <d v="2022-04-11T00:00:00"/>
    <s v="59GMM"/>
    <s v="22:38:24 UTC"/>
    <n v="99.2"/>
    <s v="2500X1254px"/>
    <s v="PNG"/>
    <s v="16m"/>
    <x v="2"/>
    <n v="99.2"/>
    <n v="100"/>
    <x v="2"/>
    <s v="44662S2A_MSIL1CCDM-MLB-CLSMJ4466204 Overcast (100%)"/>
    <n v="1"/>
    <s v="20220411T223824"/>
    <n v="2022"/>
    <s v="04"/>
    <n v="11"/>
    <s v="22"/>
    <s v="38"/>
    <s v="24"/>
    <x v="3"/>
    <s v="2A_MSIL1C_S2_CD_CLS_AC_20230627T222622_TRUE_60HTE_020CC"/>
    <s v="cls_mj_s2a_msil1c_2022h1_2500x1254px_16m_20220411t223824_100cc"/>
  </r>
  <r>
    <x v="0"/>
    <x v="1"/>
    <s v="-43.95836, 170.48726 | Zoom: 13"/>
    <b v="1"/>
    <s v="New Zealand"/>
    <x v="3"/>
    <s v="MJ"/>
    <d v="2022-04-08T00:00:00"/>
    <s v="59GMM"/>
    <s v="22:28:26 UTC"/>
    <n v="0"/>
    <s v="2500X1254px"/>
    <s v="PNG"/>
    <s v="16m"/>
    <x v="2"/>
    <n v="0"/>
    <n v="0"/>
    <x v="3"/>
    <s v="44659S2A_MSIL1CCDM-MLB-CLSMJ4465901 Clear (0%)"/>
    <n v="1"/>
    <s v="20220408T222826"/>
    <n v="2022"/>
    <s v="04"/>
    <s v="08"/>
    <s v="22"/>
    <s v="28"/>
    <s v="26"/>
    <x v="3"/>
    <s v="2A_MSIL1C_S2_CD_CLS_AC_20230627T222622_TRUE_60HTE_020CC"/>
    <s v="cls_mj_s2a_msil1c_2022h1_2500x1254px_16m_20220408t222826_0cc"/>
  </r>
  <r>
    <x v="0"/>
    <x v="1"/>
    <s v="-43.95836, 170.48726 | Zoom: 13"/>
    <b v="1"/>
    <s v="New Zealand"/>
    <x v="3"/>
    <s v="MJ"/>
    <d v="2022-04-06T00:00:00"/>
    <s v="59GMM"/>
    <s v="22:38:18 UTC"/>
    <n v="3"/>
    <s v="2500X1254px"/>
    <s v="PNG"/>
    <s v="16m"/>
    <x v="2"/>
    <n v="3"/>
    <n v="10"/>
    <x v="0"/>
    <s v="44657S2A_MSIL1CCDM-MLB-CLSMJ4465702 Sunny (10%-30%)"/>
    <n v="1"/>
    <s v="20220406T223818"/>
    <n v="2022"/>
    <s v="04"/>
    <s v="06"/>
    <s v="22"/>
    <s v="38"/>
    <s v="18"/>
    <x v="3"/>
    <s v="2A_MSIL1C_S2_CD_CLS_AC_20230627T222622_TRUE_60HTE_020CC"/>
    <s v="cls_mj_s2a_msil1c_2022h1_2500x1254px_16m_20220406t223818_10cc"/>
  </r>
  <r>
    <x v="0"/>
    <x v="1"/>
    <s v="-43.95836, 170.48726 | Zoom: 13"/>
    <b v="1"/>
    <s v="New Zealand"/>
    <x v="3"/>
    <s v="MJ"/>
    <d v="2022-04-03T00:00:00"/>
    <s v="59GMM"/>
    <s v="22:28:22 UTC"/>
    <n v="24.1"/>
    <s v="2500X1254px"/>
    <s v="PNG"/>
    <s v="16m"/>
    <x v="2"/>
    <n v="24.1"/>
    <n v="30"/>
    <x v="0"/>
    <s v="44654S2A_MSIL1CCDM-MLB-CLSMJ4465402 Sunny (10%-30%)"/>
    <n v="1"/>
    <s v="20220403T222822"/>
    <n v="2022"/>
    <s v="04"/>
    <s v="03"/>
    <s v="22"/>
    <s v="28"/>
    <s v="22"/>
    <x v="3"/>
    <s v="2A_MSIL1C_S2_CD_CLS_AC_20230627T222622_TRUE_60HTE_020CC"/>
    <s v="cls_mj_s2a_msil1c_2022h1_2500x1254px_16m_20220403t222822_30cc"/>
  </r>
  <r>
    <x v="0"/>
    <x v="1"/>
    <s v="-43.95836, 170.48726 | Zoom: 13"/>
    <b v="1"/>
    <s v="New Zealand"/>
    <x v="3"/>
    <s v="MJ"/>
    <d v="2022-04-01T00:00:00"/>
    <s v="59GMM"/>
    <s v="22:38:24 UTC"/>
    <n v="1.9"/>
    <s v="2500X1254px"/>
    <s v="PNG"/>
    <s v="16m"/>
    <x v="2"/>
    <n v="1.9"/>
    <n v="10"/>
    <x v="0"/>
    <s v="44652S2A_MSIL1CCDM-MLB-CLSMJ4465202 Sunny (10%-30%)"/>
    <n v="1"/>
    <s v="20220401T223824"/>
    <n v="2022"/>
    <s v="04"/>
    <s v="01"/>
    <s v="22"/>
    <s v="38"/>
    <s v="24"/>
    <x v="3"/>
    <s v="2A_MSIL1C_S2_CD_CLS_AC_20230627T222622_TRUE_60HTE_020CC"/>
    <s v="cls_mj_s2a_msil1c_2022h1_2500x1254px_16m_20220401t223824_10cc"/>
  </r>
  <r>
    <x v="0"/>
    <x v="1"/>
    <s v="-43.95836, 170.48726 | Zoom: 13"/>
    <b v="1"/>
    <s v="New Zealand"/>
    <x v="3"/>
    <s v="MJ"/>
    <d v="2022-03-29T00:00:00"/>
    <s v="59GMM"/>
    <s v="22:28:27 UTC"/>
    <n v="5.7"/>
    <s v="2500X1254px"/>
    <s v="PNG"/>
    <s v="16m"/>
    <x v="2"/>
    <n v="5.7"/>
    <n v="10"/>
    <x v="0"/>
    <s v="44649S2A_MSIL1CCDM-MLB-CLSMJ4464902 Sunny (10%-30%)"/>
    <n v="1"/>
    <s v="20220329T222827"/>
    <n v="2022"/>
    <s v="03"/>
    <n v="29"/>
    <s v="22"/>
    <s v="28"/>
    <s v="27"/>
    <x v="3"/>
    <s v="2A_MSIL1C_S2_CD_CLS_AC_20230627T222622_TRUE_60HTE_020CC"/>
    <s v="cls_mj_s2a_msil1c_2022h1_2500x1254px_16m_20220329t222827_10cc"/>
  </r>
  <r>
    <x v="0"/>
    <x v="1"/>
    <s v="-43.95836, 170.48726 | Zoom: 13"/>
    <b v="1"/>
    <s v="New Zealand"/>
    <x v="3"/>
    <s v="MJ"/>
    <d v="2022-03-27T00:00:00"/>
    <s v="59GMM"/>
    <s v="22:38:19 UTC"/>
    <n v="16.5"/>
    <s v="2500X1254px"/>
    <s v="PNG"/>
    <s v="16m"/>
    <x v="2"/>
    <n v="16.5"/>
    <n v="20"/>
    <x v="0"/>
    <s v="44647S2A_MSIL1CCDM-MLB-CLSMJ4464702 Sunny (10%-30%)"/>
    <n v="1"/>
    <s v="20220327T223819"/>
    <n v="2022"/>
    <s v="03"/>
    <n v="27"/>
    <s v="22"/>
    <s v="38"/>
    <s v="19"/>
    <x v="3"/>
    <s v="2A_MSIL1C_S2_CD_CLS_AC_20230627T222622_TRUE_60HTE_020CC"/>
    <s v="cls_mj_s2a_msil1c_2022h1_2500x1254px_16m_20220327t223819_20cc"/>
  </r>
  <r>
    <x v="0"/>
    <x v="1"/>
    <s v="-43.95836, 170.48726 | Zoom: 13"/>
    <b v="1"/>
    <s v="New Zealand"/>
    <x v="3"/>
    <s v="MJ"/>
    <d v="2022-03-24T00:00:00"/>
    <s v="59GMM"/>
    <s v="22:28:23 UTC"/>
    <n v="38.1"/>
    <s v="2500X1254px"/>
    <s v="PNG"/>
    <s v="16m"/>
    <x v="2"/>
    <n v="38.1"/>
    <n v="40"/>
    <x v="1"/>
    <s v="44644S2A_MSIL1CCDM-MLB-CLSMJ4464403 Cloudy (40%-90%)"/>
    <n v="1"/>
    <s v="20220324T222823"/>
    <n v="2022"/>
    <s v="03"/>
    <n v="24"/>
    <s v="22"/>
    <s v="28"/>
    <s v="23"/>
    <x v="3"/>
    <s v="2A_MSIL1C_S2_CD_CLS_AC_20230627T222622_TRUE_60HTE_020CC"/>
    <s v="cls_mj_s2a_msil1c_2022h1_2500x1254px_16m_20220324t222823_40cc"/>
  </r>
  <r>
    <x v="0"/>
    <x v="1"/>
    <s v="-43.95836, 170.48726 | Zoom: 13"/>
    <b v="1"/>
    <s v="New Zealand"/>
    <x v="3"/>
    <s v="MJ"/>
    <d v="2022-03-22T00:00:00"/>
    <s v="59GMM"/>
    <s v="22:38:25 UTC"/>
    <n v="31.2"/>
    <s v="2500X1254px"/>
    <s v="PNG"/>
    <s v="16m"/>
    <x v="2"/>
    <n v="31.2"/>
    <n v="40"/>
    <x v="1"/>
    <s v="44642S2A_MSIL1CCDM-MLB-CLSMJ4464203 Cloudy (40%-90%)"/>
    <n v="1"/>
    <s v="20220322T223825"/>
    <n v="2022"/>
    <s v="03"/>
    <n v="22"/>
    <s v="22"/>
    <s v="38"/>
    <s v="25"/>
    <x v="3"/>
    <s v="2A_MSIL1C_S2_CD_CLS_AC_20230627T222622_TRUE_60HTE_020CC"/>
    <s v="cls_mj_s2a_msil1c_2022h1_2500x1254px_16m_20220322t223825_40cc"/>
  </r>
  <r>
    <x v="0"/>
    <x v="1"/>
    <s v="-43.95836, 170.48726 | Zoom: 13"/>
    <b v="1"/>
    <s v="New Zealand"/>
    <x v="3"/>
    <s v="MJ"/>
    <d v="2022-03-19T00:00:00"/>
    <s v="59GMM"/>
    <s v="22:28:29 UTC"/>
    <n v="49.7"/>
    <s v="2500X1254px"/>
    <s v="PNG"/>
    <s v="16m"/>
    <x v="2"/>
    <n v="49.7"/>
    <n v="50"/>
    <x v="1"/>
    <s v="44639S2A_MSIL1CCDM-MLB-CLSMJ4463903 Cloudy (40%-90%)"/>
    <n v="1"/>
    <s v="20220319T222829"/>
    <n v="2022"/>
    <s v="03"/>
    <n v="19"/>
    <s v="22"/>
    <s v="28"/>
    <s v="29"/>
    <x v="3"/>
    <s v="2A_MSIL1C_S2_CD_CLS_AC_20230627T222622_TRUE_60HTE_020CC"/>
    <s v="cls_mj_s2a_msil1c_2022h1_2500x1254px_16m_20220319t222829_50cc"/>
  </r>
  <r>
    <x v="0"/>
    <x v="1"/>
    <s v="-43.95836, 170.48726 | Zoom: 13"/>
    <b v="1"/>
    <s v="New Zealand"/>
    <x v="3"/>
    <s v="MJ"/>
    <d v="2022-03-17T00:00:00"/>
    <s v="59GMM"/>
    <s v="22:38:20 UTC"/>
    <n v="8.4"/>
    <s v="2500X1254px"/>
    <s v="PNG"/>
    <s v="16m"/>
    <x v="2"/>
    <n v="8.4"/>
    <n v="10"/>
    <x v="0"/>
    <s v="44637S2A_MSIL1CCDM-MLB-CLSMJ4463702 Sunny (10%-30%)"/>
    <n v="1"/>
    <s v="20220317T223820"/>
    <n v="2022"/>
    <s v="03"/>
    <n v="17"/>
    <s v="22"/>
    <s v="38"/>
    <s v="20"/>
    <x v="3"/>
    <s v="2A_MSIL1C_S2_CD_CLS_AC_20230627T222622_TRUE_60HTE_020CC"/>
    <s v="cls_mj_s2a_msil1c_2022h1_2500x1254px_16m_20220317t223820_10cc"/>
  </r>
  <r>
    <x v="0"/>
    <x v="1"/>
    <s v="-43.95836, 170.48726 | Zoom: 13"/>
    <b v="1"/>
    <s v="New Zealand"/>
    <x v="3"/>
    <s v="MJ"/>
    <d v="2022-03-14T00:00:00"/>
    <s v="59GMM"/>
    <s v="22:28:23 UTC"/>
    <n v="87.7"/>
    <s v="2500X1254px"/>
    <s v="PNG"/>
    <s v="16m"/>
    <x v="2"/>
    <n v="87.7"/>
    <n v="90"/>
    <x v="1"/>
    <s v="44634S2A_MSIL1CCDM-MLB-CLSMJ4463403 Cloudy (40%-90%)"/>
    <n v="1"/>
    <s v="20220314T222823"/>
    <n v="2022"/>
    <s v="03"/>
    <n v="14"/>
    <s v="22"/>
    <s v="28"/>
    <s v="23"/>
    <x v="3"/>
    <s v="2A_MSIL1C_S2_CD_CLS_AC_20230627T222622_TRUE_60HTE_020CC"/>
    <s v="cls_mj_s2a_msil1c_2022h1_2500x1254px_16m_20220314t222823_90cc"/>
  </r>
  <r>
    <x v="0"/>
    <x v="1"/>
    <s v="-43.95836, 170.48726 | Zoom: 13"/>
    <b v="1"/>
    <s v="New Zealand"/>
    <x v="3"/>
    <s v="MJ"/>
    <d v="2022-03-12T00:00:00"/>
    <s v="59GMM"/>
    <s v="22:38:26 UTC"/>
    <n v="30"/>
    <s v="2500X1254px"/>
    <s v="PNG"/>
    <s v="16m"/>
    <x v="2"/>
    <n v="30"/>
    <n v="30"/>
    <x v="0"/>
    <s v="44632S2A_MSIL1CCDM-MLB-CLSMJ4463202 Sunny (10%-30%)"/>
    <n v="1"/>
    <s v="20220312T223826"/>
    <n v="2022"/>
    <s v="03"/>
    <n v="12"/>
    <s v="22"/>
    <s v="38"/>
    <s v="26"/>
    <x v="3"/>
    <s v="2A_MSIL1C_S2_CD_CLS_AC_20230627T222622_TRUE_60HTE_020CC"/>
    <s v="cls_mj_s2a_msil1c_2022h1_2500x1254px_16m_20220312t223826_30cc"/>
  </r>
  <r>
    <x v="0"/>
    <x v="1"/>
    <s v="-43.95836, 170.48726 | Zoom: 13"/>
    <b v="1"/>
    <s v="New Zealand"/>
    <x v="3"/>
    <s v="MJ"/>
    <d v="2022-03-09T00:00:00"/>
    <s v="59GMM"/>
    <s v="22:28:29 UTC"/>
    <n v="27.6"/>
    <s v="2500X1254px"/>
    <s v="PNG"/>
    <s v="16m"/>
    <x v="2"/>
    <n v="27.6"/>
    <n v="30"/>
    <x v="0"/>
    <s v="44629S2A_MSIL1CCDM-MLB-CLSMJ4462902 Sunny (10%-30%)"/>
    <n v="1"/>
    <s v="20220309T222829"/>
    <n v="2022"/>
    <s v="03"/>
    <s v="09"/>
    <s v="22"/>
    <s v="28"/>
    <s v="29"/>
    <x v="3"/>
    <s v="2A_MSIL1C_S2_CD_CLS_AC_20230627T222622_TRUE_60HTE_020CC"/>
    <s v="cls_mj_s2a_msil1c_2022h1_2500x1254px_16m_20220309t222829_30cc"/>
  </r>
  <r>
    <x v="0"/>
    <x v="1"/>
    <s v="-43.95836, 170.48726 | Zoom: 13"/>
    <b v="1"/>
    <s v="New Zealand"/>
    <x v="3"/>
    <s v="MJ"/>
    <d v="2022-03-07T00:00:00"/>
    <s v="59GMM"/>
    <s v="22:38:19 UTC"/>
    <n v="28.4"/>
    <s v="2500X1254px"/>
    <s v="PNG"/>
    <s v="16m"/>
    <x v="2"/>
    <n v="28.4"/>
    <n v="30"/>
    <x v="0"/>
    <s v="44627S2A_MSIL1CCDM-MLB-CLSMJ4462702 Sunny (10%-30%)"/>
    <n v="1"/>
    <s v="20220307T223819"/>
    <n v="2022"/>
    <s v="03"/>
    <s v="07"/>
    <s v="22"/>
    <s v="38"/>
    <s v="19"/>
    <x v="3"/>
    <s v="2A_MSIL1C_S2_CD_CLS_AC_20230627T222622_TRUE_60HTE_020CC"/>
    <s v="cls_mj_s2a_msil1c_2022h1_2500x1254px_16m_20220307t223819_30cc"/>
  </r>
  <r>
    <x v="0"/>
    <x v="1"/>
    <s v="-43.95836, 170.48726 | Zoom: 13"/>
    <b v="1"/>
    <s v="New Zealand"/>
    <x v="3"/>
    <s v="MJ"/>
    <d v="2022-03-04T00:00:00"/>
    <s v="59GMM"/>
    <s v="22:28:22 UTC"/>
    <n v="54.7"/>
    <s v="2500X1254px"/>
    <s v="PNG"/>
    <s v="16m"/>
    <x v="2"/>
    <n v="54.7"/>
    <n v="60"/>
    <x v="1"/>
    <s v="44624S2A_MSIL1CCDM-MLB-CLSMJ4462403 Cloudy (40%-90%)"/>
    <n v="1"/>
    <s v="20220304T222822"/>
    <n v="2022"/>
    <s v="03"/>
    <s v="04"/>
    <s v="22"/>
    <s v="28"/>
    <s v="22"/>
    <x v="3"/>
    <s v="2A_MSIL1C_S2_CD_CLS_AC_20230627T222622_TRUE_60HTE_020CC"/>
    <s v="cls_mj_s2a_msil1c_2022h1_2500x1254px_16m_20220304t222822_60cc"/>
  </r>
  <r>
    <x v="0"/>
    <x v="1"/>
    <s v="-43.95836, 170.48726 | Zoom: 13"/>
    <b v="1"/>
    <s v="New Zealand"/>
    <x v="3"/>
    <s v="MJ"/>
    <d v="2022-03-02T00:00:00"/>
    <s v="59GMM"/>
    <s v="22:38:25 UTC"/>
    <n v="26.8"/>
    <s v="2500X1254px"/>
    <s v="PNG"/>
    <s v="16m"/>
    <x v="2"/>
    <n v="26.8"/>
    <n v="30"/>
    <x v="0"/>
    <s v="44622S2A_MSIL1CCDM-MLB-CLSMJ4462202 Sunny (10%-30%)"/>
    <n v="1"/>
    <s v="20220302T223825"/>
    <n v="2022"/>
    <s v="03"/>
    <s v="02"/>
    <s v="22"/>
    <s v="38"/>
    <s v="25"/>
    <x v="3"/>
    <s v="2A_MSIL1C_S2_CD_CLS_AC_20230627T222622_TRUE_60HTE_020CC"/>
    <s v="cls_mj_s2a_msil1c_2022h1_2500x1254px_16m_20220302t223825_30cc"/>
  </r>
  <r>
    <x v="0"/>
    <x v="1"/>
    <s v="-43.95836, 170.48726 | Zoom: 13"/>
    <b v="1"/>
    <s v="New Zealand"/>
    <x v="3"/>
    <s v="MJ"/>
    <d v="2022-02-27T00:00:00"/>
    <s v="59GMM"/>
    <s v="22:28:28 UTC"/>
    <n v="51.4"/>
    <s v="2500X1254px"/>
    <s v="PNG"/>
    <s v="16m"/>
    <x v="2"/>
    <n v="51.4"/>
    <n v="60"/>
    <x v="1"/>
    <s v="44619S2A_MSIL1CCDM-MLB-CLSMJ4461903 Cloudy (40%-90%)"/>
    <n v="1"/>
    <s v="20220227T222828"/>
    <n v="2022"/>
    <s v="02"/>
    <n v="27"/>
    <s v="22"/>
    <s v="28"/>
    <s v="28"/>
    <x v="3"/>
    <s v="2A_MSIL1C_S2_CD_CLS_AC_20230627T222622_TRUE_60HTE_020CC"/>
    <s v="cls_mj_s2a_msil1c_2022h1_2500x1254px_16m_20220227t222828_60cc"/>
  </r>
  <r>
    <x v="0"/>
    <x v="1"/>
    <s v="-43.95836, 170.48726 | Zoom: 13"/>
    <b v="1"/>
    <s v="New Zealand"/>
    <x v="3"/>
    <s v="MJ"/>
    <d v="2022-02-25T00:00:00"/>
    <s v="59GMM"/>
    <s v="22:38:17 UTC"/>
    <n v="77.7"/>
    <s v="2500X1254px"/>
    <s v="PNG"/>
    <s v="16m"/>
    <x v="2"/>
    <n v="77.7"/>
    <n v="80"/>
    <x v="1"/>
    <s v="44617S2A_MSIL1CCDM-MLB-CLSMJ4461703 Cloudy (40%-90%)"/>
    <n v="1"/>
    <s v="20220225T223817"/>
    <n v="2022"/>
    <s v="02"/>
    <n v="25"/>
    <s v="22"/>
    <s v="38"/>
    <s v="17"/>
    <x v="3"/>
    <s v="2A_MSIL1C_S2_CD_CLS_AC_20230627T222622_TRUE_60HTE_020CC"/>
    <s v="cls_mj_s2a_msil1c_2022h1_2500x1254px_16m_20220225t223817_80cc"/>
  </r>
  <r>
    <x v="0"/>
    <x v="1"/>
    <s v="-43.95836, 170.48726 | Zoom: 13"/>
    <b v="1"/>
    <s v="New Zealand"/>
    <x v="3"/>
    <s v="MJ"/>
    <d v="2022-02-22T00:00:00"/>
    <s v="59GMM"/>
    <s v="22:28:20 UTC"/>
    <n v="91"/>
    <s v="2500X1254px"/>
    <s v="PNG"/>
    <s v="16m"/>
    <x v="2"/>
    <n v="91"/>
    <n v="100"/>
    <x v="2"/>
    <s v="44614S2A_MSIL1CCDM-MLB-CLSMJ4461404 Overcast (100%)"/>
    <n v="1"/>
    <s v="20220222T222820"/>
    <n v="2022"/>
    <s v="02"/>
    <n v="22"/>
    <s v="22"/>
    <s v="28"/>
    <s v="20"/>
    <x v="3"/>
    <s v="2A_MSIL1C_S2_CD_CLS_AC_20230627T222622_TRUE_60HTE_020CC"/>
    <s v="cls_mj_s2a_msil1c_2022h1_2500x1254px_16m_20220222t222820_100cc"/>
  </r>
  <r>
    <x v="0"/>
    <x v="1"/>
    <s v="-43.95836, 170.48726 | Zoom: 13"/>
    <b v="1"/>
    <s v="New Zealand"/>
    <x v="3"/>
    <s v="MJ"/>
    <d v="2022-02-20T00:00:00"/>
    <s v="59GMM"/>
    <s v="22:38:23 UTC"/>
    <n v="2.6"/>
    <s v="2500X1254px"/>
    <s v="PNG"/>
    <s v="16m"/>
    <x v="2"/>
    <n v="2.6"/>
    <n v="10"/>
    <x v="0"/>
    <s v="44612S2A_MSIL1CCDM-MLB-CLSMJ4461202 Sunny (10%-30%)"/>
    <n v="1"/>
    <s v="20220220T223823"/>
    <n v="2022"/>
    <s v="02"/>
    <n v="20"/>
    <s v="22"/>
    <s v="38"/>
    <s v="23"/>
    <x v="3"/>
    <s v="2A_MSIL1C_S2_CD_CLS_AC_20230627T222622_TRUE_60HTE_020CC"/>
    <s v="cls_mj_s2a_msil1c_2022h1_2500x1254px_16m_20220220t223823_10cc"/>
  </r>
  <r>
    <x v="0"/>
    <x v="1"/>
    <s v="-43.95836, 170.48726 | Zoom: 13"/>
    <b v="1"/>
    <s v="New Zealand"/>
    <x v="3"/>
    <s v="MJ"/>
    <d v="2022-02-17T00:00:00"/>
    <s v="59GMM"/>
    <s v="22:28:26 UTC"/>
    <n v="28.6"/>
    <s v="2500X1254px"/>
    <s v="PNG"/>
    <s v="16m"/>
    <x v="2"/>
    <n v="28.6"/>
    <n v="30"/>
    <x v="0"/>
    <s v="44609S2A_MSIL1CCDM-MLB-CLSMJ4460902 Sunny (10%-30%)"/>
    <n v="1"/>
    <s v="20220217T222826"/>
    <n v="2022"/>
    <s v="02"/>
    <n v="17"/>
    <s v="22"/>
    <s v="28"/>
    <s v="26"/>
    <x v="3"/>
    <s v="2A_MSIL1C_S2_CD_CLS_AC_20230627T222622_TRUE_60HTE_020CC"/>
    <s v="cls_mj_s2a_msil1c_2022h1_2500x1254px_16m_20220217t222826_30cc"/>
  </r>
  <r>
    <x v="0"/>
    <x v="1"/>
    <s v="-43.95836, 170.48726 | Zoom: 13"/>
    <b v="1"/>
    <s v="New Zealand"/>
    <x v="3"/>
    <s v="MJ"/>
    <d v="2022-02-15T00:00:00"/>
    <s v="59GMM"/>
    <s v="22:38:15 UTC"/>
    <n v="24.1"/>
    <s v="2500X1254px"/>
    <s v="PNG"/>
    <s v="16m"/>
    <x v="2"/>
    <n v="24.1"/>
    <n v="30"/>
    <x v="0"/>
    <s v="44607S2A_MSIL1CCDM-MLB-CLSMJ4460702 Sunny (10%-30%)"/>
    <n v="1"/>
    <s v="20220215T223815"/>
    <n v="2022"/>
    <s v="02"/>
    <n v="15"/>
    <s v="22"/>
    <s v="38"/>
    <s v="15"/>
    <x v="3"/>
    <s v="2A_MSIL1C_S2_CD_CLS_AC_20230627T222622_TRUE_60HTE_020CC"/>
    <s v="cls_mj_s2a_msil1c_2022h1_2500x1254px_16m_20220215t223815_30cc"/>
  </r>
  <r>
    <x v="0"/>
    <x v="1"/>
    <s v="-43.95836, 170.48726 | Zoom: 13"/>
    <b v="1"/>
    <s v="New Zealand"/>
    <x v="3"/>
    <s v="MJ"/>
    <d v="2022-02-12T00:00:00"/>
    <s v="59GMM"/>
    <s v="22:28:19 UTC"/>
    <n v="99"/>
    <s v="2500X1254px"/>
    <s v="PNG"/>
    <s v="16m"/>
    <x v="2"/>
    <n v="99"/>
    <n v="100"/>
    <x v="2"/>
    <s v="44604S2A_MSIL1CCDM-MLB-CLSMJ4460404 Overcast (100%)"/>
    <n v="1"/>
    <s v="20220212T222819"/>
    <n v="2022"/>
    <s v="02"/>
    <n v="12"/>
    <s v="22"/>
    <s v="28"/>
    <s v="19"/>
    <x v="3"/>
    <s v="2A_MSIL1C_S2_CD_CLS_AC_20230627T222622_TRUE_60HTE_020CC"/>
    <s v="cls_mj_s2a_msil1c_2022h1_2500x1254px_16m_20220212t222819_100cc"/>
  </r>
  <r>
    <x v="0"/>
    <x v="1"/>
    <s v="-43.95836, 170.48726 | Zoom: 13"/>
    <b v="1"/>
    <s v="New Zealand"/>
    <x v="3"/>
    <s v="MJ"/>
    <d v="2022-02-10T00:00:00"/>
    <s v="59GMM"/>
    <s v="22:38:21 UTC"/>
    <n v="57.1"/>
    <s v="2500X1254px"/>
    <s v="PNG"/>
    <s v="16m"/>
    <x v="2"/>
    <n v="57.1"/>
    <n v="60"/>
    <x v="1"/>
    <s v="44602S2A_MSIL1CCDM-MLB-CLSMJ4460203 Cloudy (40%-90%)"/>
    <n v="1"/>
    <s v="20220210T223821"/>
    <n v="2022"/>
    <s v="02"/>
    <n v="10"/>
    <s v="22"/>
    <s v="38"/>
    <s v="21"/>
    <x v="3"/>
    <s v="2A_MSIL1C_S2_CD_CLS_AC_20230627T222622_TRUE_60HTE_020CC"/>
    <s v="cls_mj_s2a_msil1c_2022h1_2500x1254px_16m_20220210t223821_60cc"/>
  </r>
  <r>
    <x v="0"/>
    <x v="1"/>
    <s v="-43.95836, 170.48726 | Zoom: 13"/>
    <b v="1"/>
    <s v="New Zealand"/>
    <x v="3"/>
    <s v="MJ"/>
    <d v="2022-02-07T00:00:00"/>
    <s v="59GMM"/>
    <s v="22:28:24 UTC"/>
    <n v="8.4"/>
    <s v="2500X1254px"/>
    <s v="PNG"/>
    <s v="16m"/>
    <x v="2"/>
    <n v="8.4"/>
    <n v="10"/>
    <x v="0"/>
    <s v="44599S2A_MSIL1CCDM-MLB-CLSMJ4459902 Sunny (10%-30%)"/>
    <n v="1"/>
    <s v="20220207T222824"/>
    <n v="2022"/>
    <s v="02"/>
    <s v="07"/>
    <s v="22"/>
    <s v="28"/>
    <s v="24"/>
    <x v="3"/>
    <s v="2A_MSIL1C_S2_CD_CLS_AC_20230627T222622_TRUE_60HTE_020CC"/>
    <s v="cls_mj_s2a_msil1c_2022h1_2500x1254px_16m_20220207t222824_10cc"/>
  </r>
  <r>
    <x v="0"/>
    <x v="1"/>
    <s v="-43.95836, 170.48726 | Zoom: 13"/>
    <b v="1"/>
    <s v="New Zealand"/>
    <x v="3"/>
    <s v="MJ"/>
    <d v="2022-02-05T00:00:00"/>
    <s v="59GMM"/>
    <s v="22:38:16 UTC"/>
    <n v="71.7"/>
    <s v="2500X1254px"/>
    <s v="PNG"/>
    <s v="16m"/>
    <x v="2"/>
    <n v="71.7"/>
    <n v="80"/>
    <x v="1"/>
    <s v="44597S2A_MSIL1CCDM-MLB-CLSMJ4459703 Cloudy (40%-90%)"/>
    <n v="1"/>
    <s v="20220205T223816"/>
    <n v="2022"/>
    <s v="02"/>
    <s v="05"/>
    <s v="22"/>
    <s v="38"/>
    <s v="16"/>
    <x v="3"/>
    <s v="2A_MSIL1C_S2_CD_CLS_AC_20230627T222622_TRUE_60HTE_020CC"/>
    <s v="cls_mj_s2a_msil1c_2022h1_2500x1254px_16m_20220205t223816_80cc"/>
  </r>
  <r>
    <x v="0"/>
    <x v="1"/>
    <s v="-43.95836, 170.48726 | Zoom: 13"/>
    <b v="1"/>
    <s v="New Zealand"/>
    <x v="3"/>
    <s v="MJ"/>
    <d v="2022-02-02T00:00:00"/>
    <s v="59GMM"/>
    <s v="22:28:19 UTC"/>
    <n v="94.7"/>
    <s v="2500X1254px"/>
    <s v="PNG"/>
    <s v="16m"/>
    <x v="2"/>
    <n v="94.7"/>
    <n v="100"/>
    <x v="2"/>
    <s v="44594S2A_MSIL1CCDM-MLB-CLSMJ4459404 Overcast (100%)"/>
    <n v="1"/>
    <s v="20220202T222819"/>
    <n v="2022"/>
    <s v="02"/>
    <s v="02"/>
    <s v="22"/>
    <s v="28"/>
    <s v="19"/>
    <x v="3"/>
    <s v="2A_MSIL1C_S2_CD_CLS_AC_20230627T222622_TRUE_60HTE_020CC"/>
    <s v="cls_mj_s2a_msil1c_2022h1_2500x1254px_16m_20220202t222819_100cc"/>
  </r>
  <r>
    <x v="0"/>
    <x v="1"/>
    <s v="-43.95836, 170.48726 | Zoom: 13"/>
    <b v="1"/>
    <s v="New Zealand"/>
    <x v="3"/>
    <s v="MJ"/>
    <d v="2022-01-31T00:00:00"/>
    <s v="59GMM"/>
    <s v="22:38:22 UTC"/>
    <n v="75"/>
    <s v="2500X1254px"/>
    <s v="PNG"/>
    <s v="16m"/>
    <x v="2"/>
    <n v="75"/>
    <n v="80"/>
    <x v="1"/>
    <s v="44592S2A_MSIL1CCDM-MLB-CLSMJ4459203 Cloudy (40%-90%)"/>
    <n v="1"/>
    <s v="20220131T223822"/>
    <n v="2022"/>
    <s v="01"/>
    <n v="31"/>
    <s v="22"/>
    <s v="38"/>
    <s v="22"/>
    <x v="3"/>
    <s v="2A_MSIL1C_S2_CD_CLS_AC_20230627T222622_TRUE_60HTE_020CC"/>
    <s v="cls_mj_s2a_msil1c_2022h1_2500x1254px_16m_20220131t223822_80cc"/>
  </r>
  <r>
    <x v="0"/>
    <x v="1"/>
    <s v="-43.95836, 170.48726 | Zoom: 13"/>
    <b v="1"/>
    <s v="New Zealand"/>
    <x v="3"/>
    <s v="MJ"/>
    <d v="2022-01-28T00:00:00"/>
    <s v="59GMM"/>
    <s v="22:28:25 UTC"/>
    <n v="23.2"/>
    <s v="2500X1254px"/>
    <s v="PNG"/>
    <s v="16m"/>
    <x v="2"/>
    <n v="23.2"/>
    <n v="30"/>
    <x v="0"/>
    <s v="44589S2A_MSIL1CCDM-MLB-CLSMJ4458902 Sunny (10%-30%)"/>
    <n v="1"/>
    <s v="20220128T222825"/>
    <n v="2022"/>
    <s v="01"/>
    <n v="28"/>
    <s v="22"/>
    <s v="28"/>
    <s v="25"/>
    <x v="3"/>
    <s v="2A_MSIL1C_S2_CD_CLS_AC_20230627T222622_TRUE_60HTE_020CC"/>
    <s v="cls_mj_s2a_msil1c_2022h1_2500x1254px_16m_20220128t222825_30cc"/>
  </r>
  <r>
    <x v="0"/>
    <x v="1"/>
    <s v="-43.95836, 170.48726 | Zoom: 13"/>
    <b v="1"/>
    <s v="New Zealand"/>
    <x v="3"/>
    <s v="MJ"/>
    <d v="2022-01-26T00:00:00"/>
    <s v="59GMM"/>
    <s v="22:38:16 UTC"/>
    <n v="20.399999999999999"/>
    <s v="2500X1254px"/>
    <s v="PNG"/>
    <s v="16m"/>
    <x v="2"/>
    <n v="20.399999999999999"/>
    <n v="30"/>
    <x v="0"/>
    <s v="44587S2A_MSIL1CCDM-MLB-CLSMJ4458702 Sunny (10%-30%)"/>
    <n v="1"/>
    <s v="20220126T223816"/>
    <n v="2022"/>
    <s v="01"/>
    <n v="26"/>
    <s v="22"/>
    <s v="38"/>
    <s v="16"/>
    <x v="3"/>
    <s v="2A_MSIL1C_S2_CD_CLS_AC_20230627T222622_TRUE_60HTE_020CC"/>
    <s v="cls_mj_s2a_msil1c_2022h1_2500x1254px_16m_20220126t223816_30cc"/>
  </r>
  <r>
    <x v="0"/>
    <x v="1"/>
    <s v="-43.95836, 170.48726 | Zoom: 13"/>
    <b v="1"/>
    <s v="New Zealand"/>
    <x v="3"/>
    <s v="MJ"/>
    <d v="2022-01-23T00:00:00"/>
    <s v="59GMM"/>
    <s v="22:28:20 UTC"/>
    <n v="70.099999999999994"/>
    <s v="2500X1254px"/>
    <s v="PNG"/>
    <s v="16m"/>
    <x v="2"/>
    <n v="70.099999999999994"/>
    <n v="80"/>
    <x v="1"/>
    <s v="44584S2A_MSIL1CCDM-MLB-CLSMJ4458403 Cloudy (40%-90%)"/>
    <n v="1"/>
    <s v="20220123T222820"/>
    <n v="2022"/>
    <s v="01"/>
    <n v="23"/>
    <s v="22"/>
    <s v="28"/>
    <s v="20"/>
    <x v="3"/>
    <s v="2A_MSIL1C_S2_CD_CLS_AC_20230627T222622_TRUE_60HTE_020CC"/>
    <s v="cls_mj_s2a_msil1c_2022h1_2500x1254px_16m_20220123t222820_80cc"/>
  </r>
  <r>
    <x v="0"/>
    <x v="1"/>
    <s v="-43.95836, 170.48726 | Zoom: 13"/>
    <b v="1"/>
    <s v="New Zealand"/>
    <x v="3"/>
    <s v="MJ"/>
    <d v="2022-01-21T00:00:00"/>
    <s v="59GMM"/>
    <s v="22:38:22 UTC"/>
    <n v="12.7"/>
    <s v="2500X1254px"/>
    <s v="PNG"/>
    <s v="16m"/>
    <x v="2"/>
    <n v="12.7"/>
    <n v="20"/>
    <x v="0"/>
    <s v="44582S2A_MSIL1CCDM-MLB-CLSMJ4458202 Sunny (10%-30%)"/>
    <n v="1"/>
    <s v="20220121T223822"/>
    <n v="2022"/>
    <s v="01"/>
    <n v="21"/>
    <s v="22"/>
    <s v="38"/>
    <s v="22"/>
    <x v="3"/>
    <s v="2A_MSIL1C_S2_CD_CLS_AC_20230627T222622_TRUE_60HTE_020CC"/>
    <s v="cls_mj_s2a_msil1c_2022h1_2500x1254px_16m_20220121t223822_20cc"/>
  </r>
  <r>
    <x v="0"/>
    <x v="1"/>
    <s v="-43.95836, 170.48726 | Zoom: 13"/>
    <b v="1"/>
    <s v="New Zealand"/>
    <x v="3"/>
    <s v="MJ"/>
    <d v="2022-01-16T00:00:00"/>
    <s v="59GMM"/>
    <s v="22:38:17 UTC"/>
    <n v="59.5"/>
    <s v="2500X1254px"/>
    <s v="PNG"/>
    <s v="16m"/>
    <x v="2"/>
    <n v="59.5"/>
    <n v="60"/>
    <x v="1"/>
    <s v="44577S2A_MSIL1CCDM-MLB-CLSMJ4457703 Cloudy (40%-90%)"/>
    <n v="1"/>
    <s v="20220116T223817"/>
    <n v="2022"/>
    <s v="01"/>
    <n v="16"/>
    <s v="22"/>
    <s v="38"/>
    <s v="17"/>
    <x v="3"/>
    <s v="2A_MSIL1C_S2_CD_CLS_AC_20230627T222622_TRUE_60HTE_020CC"/>
    <s v="cls_mj_s2a_msil1c_2022h1_2500x1254px_16m_20220116t223817_60cc"/>
  </r>
  <r>
    <x v="0"/>
    <x v="1"/>
    <s v="-43.95836, 170.48726 | Zoom: 13"/>
    <b v="1"/>
    <s v="New Zealand"/>
    <x v="3"/>
    <s v="MJ"/>
    <d v="2022-01-13T00:00:00"/>
    <s v="59GMM"/>
    <s v="22:28:21 UTC"/>
    <n v="1.6"/>
    <s v="2500X1254px"/>
    <s v="PNG"/>
    <s v="16m"/>
    <x v="2"/>
    <n v="1.6"/>
    <n v="10"/>
    <x v="0"/>
    <s v="44574S2A_MSIL1CCDM-MLB-CLSMJ4457402 Sunny (10%-30%)"/>
    <n v="1"/>
    <s v="20220113T222821"/>
    <n v="2022"/>
    <s v="01"/>
    <n v="13"/>
    <s v="22"/>
    <s v="28"/>
    <s v="21"/>
    <x v="3"/>
    <s v="2A_MSIL1C_S2_CD_CLS_AC_20230627T222622_TRUE_60HTE_020CC"/>
    <s v="cls_mj_s2a_msil1c_2022h1_2500x1254px_16m_20220113t222821_10cc"/>
  </r>
  <r>
    <x v="0"/>
    <x v="1"/>
    <s v="-43.95836, 170.48726 | Zoom: 13"/>
    <b v="1"/>
    <s v="New Zealand"/>
    <x v="3"/>
    <s v="MJ"/>
    <d v="2022-01-11T00:00:00"/>
    <s v="59GMM"/>
    <s v="22:38:23 UTC"/>
    <n v="24.3"/>
    <s v="2500X1254px"/>
    <s v="PNG"/>
    <s v="16m"/>
    <x v="2"/>
    <n v="24.3"/>
    <n v="30"/>
    <x v="0"/>
    <s v="44572S2A_MSIL1CCDM-MLB-CLSMJ4457202 Sunny (10%-30%)"/>
    <n v="1"/>
    <s v="20220111T223823"/>
    <n v="2022"/>
    <s v="01"/>
    <n v="11"/>
    <s v="22"/>
    <s v="38"/>
    <s v="23"/>
    <x v="3"/>
    <s v="2A_MSIL1C_S2_CD_CLS_AC_20230627T222622_TRUE_60HTE_020CC"/>
    <s v="cls_mj_s2a_msil1c_2022h1_2500x1254px_16m_20220111t223823_30cc"/>
  </r>
  <r>
    <x v="0"/>
    <x v="1"/>
    <s v="-43.95836, 170.48726 | Zoom: 13"/>
    <b v="1"/>
    <s v="New Zealand"/>
    <x v="3"/>
    <s v="MJ"/>
    <d v="2022-01-08T00:00:00"/>
    <s v="59GMM"/>
    <s v="22:28:26 UTC"/>
    <n v="100"/>
    <s v="2500X1254px"/>
    <s v="PNG"/>
    <s v="16m"/>
    <x v="2"/>
    <n v="100"/>
    <n v="100"/>
    <x v="2"/>
    <s v="44569S2A_MSIL1CCDM-MLB-CLSMJ4456904 Overcast (100%)"/>
    <n v="1"/>
    <s v="20220108T222826"/>
    <n v="2022"/>
    <s v="01"/>
    <s v="08"/>
    <s v="22"/>
    <s v="28"/>
    <s v="26"/>
    <x v="3"/>
    <s v="2A_MSIL1C_S2_CD_CLS_AC_20230627T222622_TRUE_60HTE_020CC"/>
    <s v="cls_mj_s2a_msil1c_2022h1_2500x1254px_16m_20220108t222826_100cc"/>
  </r>
  <r>
    <x v="0"/>
    <x v="1"/>
    <s v="-43.95836, 170.48726 | Zoom: 13"/>
    <b v="1"/>
    <s v="New Zealand"/>
    <x v="3"/>
    <s v="MJ"/>
    <d v="2022-01-06T00:00:00"/>
    <s v="59GMM"/>
    <s v="22:38:18 UTC"/>
    <n v="4.3"/>
    <s v="2500X1254px"/>
    <s v="PNG"/>
    <s v="16m"/>
    <x v="2"/>
    <n v="4.3"/>
    <n v="10"/>
    <x v="0"/>
    <s v="44567S2A_MSIL1CCDM-MLB-CLSMJ4456702 Sunny (10%-30%)"/>
    <n v="1"/>
    <s v="20220106T223818"/>
    <n v="2022"/>
    <s v="01"/>
    <s v="06"/>
    <s v="22"/>
    <s v="38"/>
    <s v="18"/>
    <x v="3"/>
    <s v="2A_MSIL1C_S2_CD_CLS_AC_20230627T222622_TRUE_60HTE_020CC"/>
    <s v="cls_mj_s2a_msil1c_2022h1_2500x1254px_16m_20220106t223818_10cc"/>
  </r>
  <r>
    <x v="0"/>
    <x v="1"/>
    <s v="-43.95836, 170.48726 | Zoom: 13"/>
    <b v="1"/>
    <s v="New Zealand"/>
    <x v="3"/>
    <s v="MJ"/>
    <d v="2022-01-03T00:00:00"/>
    <s v="59GMM"/>
    <s v="22:28:21 UTC"/>
    <n v="100"/>
    <s v="2500X1254px"/>
    <s v="PNG"/>
    <s v="16m"/>
    <x v="2"/>
    <n v="100"/>
    <n v="100"/>
    <x v="2"/>
    <s v="44564S2A_MSIL1CCDM-MLB-CLSMJ4456404 Overcast (100%)"/>
    <n v="1"/>
    <s v="20220103T222821"/>
    <n v="2022"/>
    <s v="01"/>
    <s v="03"/>
    <s v="22"/>
    <s v="28"/>
    <s v="21"/>
    <x v="3"/>
    <s v="2A_MSIL1C_S2_CD_CLS_AC_20230627T222622_TRUE_60HTE_020CC"/>
    <s v="cls_mj_s2a_msil1c_2022h1_2500x1254px_16m_20220103t222821_100cc"/>
  </r>
  <r>
    <x v="0"/>
    <x v="1"/>
    <s v="-43.95836, 170.48726 | Zoom: 13"/>
    <b v="1"/>
    <s v="New Zealand"/>
    <x v="3"/>
    <s v="MJ"/>
    <d v="2022-01-01T00:00:00"/>
    <s v="59GMM"/>
    <s v="22:38:23 UTC"/>
    <n v="72.8"/>
    <s v="2500X1254px"/>
    <s v="PNG"/>
    <s v="16m"/>
    <x v="2"/>
    <n v="72.8"/>
    <n v="80"/>
    <x v="1"/>
    <s v="44562S2A_MSIL1CCDM-MLB-CLSMJ4456203 Cloudy (40%-90%)"/>
    <n v="1"/>
    <s v="20220101T223823"/>
    <n v="2022"/>
    <s v="01"/>
    <s v="01"/>
    <s v="22"/>
    <s v="38"/>
    <s v="23"/>
    <x v="3"/>
    <s v="2A_MSIL1C_S2_CD_CLS_AC_20230627T222622_TRUE_60HTE_020CC"/>
    <s v="cls_mj_s2a_msil1c_2022h1_2500x1254px_16m_20220101t223823_80cc"/>
  </r>
  <r>
    <x v="1"/>
    <x v="0"/>
    <s v="-39.18, 175.58 | Zoom:13"/>
    <b v="1"/>
    <s v="New Zealand"/>
    <x v="4"/>
    <s v="NP"/>
    <d v="2023-06-27T00:00:00"/>
    <n v="19.899999999999999"/>
    <s v="21:59:38 UTC"/>
    <n v="22.1"/>
    <s v="2500X1254px"/>
    <s v="PNG"/>
    <s v="16m"/>
    <x v="0"/>
    <n v="22.1"/>
    <n v="30"/>
    <x v="0"/>
    <s v="45104L8-9_L1CDM-MLB-GANNP4510402 Sunny (10%-30%)"/>
    <n v="1"/>
    <s v="20230627TDirear"/>
    <d v="1905-07-15T00:00:00"/>
    <s v="06"/>
    <d v="1900-01-26T00:00:00"/>
    <s v="21"/>
    <s v="59"/>
    <s v="38"/>
    <x v="4"/>
    <s v="2A_MSIL1C_S2_CD_CLS_AC_20230627T222622_TRUE_60HTE_020CC"/>
    <s v="S2A_MSIL1C_NP_20230627TDirear_Disregarded_22.1CC"/>
  </r>
  <r>
    <x v="1"/>
    <x v="0"/>
    <s v="-39.18, 175.58 | Zoom:13"/>
    <b v="1"/>
    <s v="New Zealand"/>
    <x v="4"/>
    <s v="NP"/>
    <d v="2023-06-26T00:00:00"/>
    <n v="19.899999999999999"/>
    <s v="22:05:58 UTC"/>
    <n v="69.599999999999994"/>
    <s v="2500X1254px"/>
    <s v="PNG"/>
    <s v="16m"/>
    <x v="0"/>
    <n v="69.599999999999994"/>
    <n v="70"/>
    <x v="1"/>
    <s v="45103L8-9_L1CDM-MLB-GANNP4510303 Cloudy (40%-90%)"/>
    <n v="1"/>
    <s v="20230626TDirear"/>
    <d v="1905-07-15T00:00:00"/>
    <s v="06"/>
    <d v="1900-01-25T00:00:00"/>
    <s v="22"/>
    <s v="05"/>
    <s v="58"/>
    <x v="4"/>
    <s v="2A_MSIL1C_S2_CD_CLS_AC_20230627T222622_TRUE_60HTE_020CC"/>
    <s v="S2A_MSIL1C_NP_20230626TDirear_Disregarded_69.6CC"/>
  </r>
  <r>
    <x v="1"/>
    <x v="0"/>
    <s v="-39.18, 175.58 | Zoom:13"/>
    <b v="1"/>
    <s v="New Zealand"/>
    <x v="4"/>
    <s v="NP"/>
    <d v="2023-06-19T00:00:00"/>
    <n v="20"/>
    <s v="21:59:43 UTC"/>
    <n v="15.2"/>
    <s v="2500X1254px"/>
    <s v="PNG"/>
    <s v="16m"/>
    <x v="0"/>
    <n v="15.2"/>
    <n v="20"/>
    <x v="0"/>
    <s v="45096L8-9_L1CDM-MLB-GANNP4509602 Sunny (10%-30%)"/>
    <n v="1"/>
    <s v="20230619TDirear"/>
    <d v="1905-07-15T00:00:00"/>
    <s v="06"/>
    <d v="1900-01-18T00:00:00"/>
    <s v="21"/>
    <s v="59"/>
    <s v="43"/>
    <x v="4"/>
    <s v="2A_MSIL1C_S2_CD_CLS_AC_20230627T222622_TRUE_60HTE_020CC"/>
    <s v="S2A_MSIL1C_NP_20230619TDirear_Disregarded_15.2CC"/>
  </r>
  <r>
    <x v="1"/>
    <x v="0"/>
    <s v="-39.18, 175.58 | Zoom:13"/>
    <b v="1"/>
    <s v="New Zealand"/>
    <x v="4"/>
    <s v="NP"/>
    <d v="2023-06-18T00:00:00"/>
    <n v="20"/>
    <s v="22:05:45 UTC"/>
    <n v="74.900000000000006"/>
    <s v="2500X1254px"/>
    <s v="PNG"/>
    <s v="16m"/>
    <x v="0"/>
    <n v="74.900000000000006"/>
    <n v="80"/>
    <x v="1"/>
    <s v="45095L8-9_L1CDM-MLB-GANNP4509503 Cloudy (40%-90%)"/>
    <n v="1"/>
    <s v="20230618TDirear"/>
    <d v="1905-07-15T00:00:00"/>
    <s v="06"/>
    <d v="1900-01-17T00:00:00"/>
    <s v="22"/>
    <s v="05"/>
    <s v="45"/>
    <x v="4"/>
    <s v="2A_MSIL1C_S2_CD_CLS_AC_20230627T222622_TRUE_60HTE_020CC"/>
    <s v="S2A_MSIL1C_NP_20230618TDirear_Disregarded_74.9CC"/>
  </r>
  <r>
    <x v="1"/>
    <x v="0"/>
    <s v="-39.18, 175.58 | Zoom:13"/>
    <b v="1"/>
    <s v="New Zealand"/>
    <x v="4"/>
    <s v="NP"/>
    <d v="2023-06-11T00:00:00"/>
    <n v="20.399999999999999"/>
    <s v="21:59:37 UTC"/>
    <n v="43.3"/>
    <s v="2500X1254px"/>
    <s v="PNG"/>
    <s v="16m"/>
    <x v="0"/>
    <n v="43.3"/>
    <n v="50"/>
    <x v="1"/>
    <s v="45088L8-9_L1CDM-MLB-GANNP4508803 Cloudy (40%-90%)"/>
    <n v="1"/>
    <s v="20230611TDirear"/>
    <d v="1905-07-15T00:00:00"/>
    <s v="06"/>
    <d v="1900-01-10T00:00:00"/>
    <s v="21"/>
    <s v="59"/>
    <s v="37"/>
    <x v="4"/>
    <s v="2A_MSIL1C_S2_CD_CLS_AC_20230627T222622_TRUE_60HTE_020CC"/>
    <s v="S2A_MSIL1C_NP_20230611TDirear_Disregarded_43.3CC"/>
  </r>
  <r>
    <x v="1"/>
    <x v="0"/>
    <s v="-39.18, 175.58 | Zoom:13"/>
    <b v="1"/>
    <s v="New Zealand"/>
    <x v="4"/>
    <s v="NP"/>
    <d v="2023-06-10T00:00:00"/>
    <n v="20.5"/>
    <s v="22:05:51 UTC"/>
    <n v="4.9000000000000004"/>
    <s v="2500X1254px"/>
    <s v="PNG"/>
    <s v="16m"/>
    <x v="0"/>
    <n v="4.9000000000000004"/>
    <n v="10"/>
    <x v="0"/>
    <s v="45087L8-9_L1CDM-MLB-GANNP4508702 Sunny (10%-30%)"/>
    <n v="1"/>
    <s v="20230610TDirear"/>
    <d v="1905-07-15T00:00:00"/>
    <s v="06"/>
    <d v="1900-01-09T00:00:00"/>
    <s v="22"/>
    <s v="05"/>
    <s v="51"/>
    <x v="4"/>
    <s v="2A_MSIL1C_S2_CD_CLS_AC_20230627T222622_TRUE_60HTE_020CC"/>
    <s v="S2A_MSIL1C_NP_20230610TDirear_Disregarded_4.9CC"/>
  </r>
  <r>
    <x v="1"/>
    <x v="0"/>
    <s v="-39.18, 175.58 | Zoom:13"/>
    <b v="1"/>
    <s v="New Zealand"/>
    <x v="4"/>
    <s v="NP"/>
    <d v="2023-06-03T00:00:00"/>
    <n v="21.3"/>
    <s v="21:59:35 UTC"/>
    <n v="62.9"/>
    <s v="2500X1254px"/>
    <s v="PNG"/>
    <s v="16m"/>
    <x v="0"/>
    <n v="62.9"/>
    <n v="70"/>
    <x v="1"/>
    <s v="45080L8-9_L1CDM-MLB-GANNP4508003 Cloudy (40%-90%)"/>
    <n v="1"/>
    <s v="20230603TDirear"/>
    <d v="1905-07-15T00:00:00"/>
    <s v="06"/>
    <s v="03"/>
    <s v="21"/>
    <s v="59"/>
    <s v="35"/>
    <x v="4"/>
    <s v="2A_MSIL1C_S2_CD_CLS_AC_20230627T222622_TRUE_60HTE_020CC"/>
    <s v="S2A_MSIL1C_NP_20230603TDirear_Disregarded_62.9CC"/>
  </r>
  <r>
    <x v="1"/>
    <x v="0"/>
    <s v="-39.18, 175.58 | Zoom:13"/>
    <b v="1"/>
    <s v="New Zealand"/>
    <x v="4"/>
    <s v="NP"/>
    <d v="2023-06-02T00:00:00"/>
    <n v="21.4"/>
    <s v="22:05:53 UTC"/>
    <n v="35.5"/>
    <s v="2500X1254px"/>
    <s v="PNG"/>
    <s v="16m"/>
    <x v="0"/>
    <n v="35.5"/>
    <n v="40"/>
    <x v="1"/>
    <s v="45079L8-9_L1CDM-MLB-GANNP4507903 Cloudy (40%-90%)"/>
    <n v="1"/>
    <s v="20230602TDirear"/>
    <d v="1905-07-15T00:00:00"/>
    <s v="06"/>
    <s v="02"/>
    <s v="22"/>
    <s v="05"/>
    <s v="53"/>
    <x v="4"/>
    <s v="2A_MSIL1C_S2_CD_CLS_AC_20230627T222622_TRUE_60HTE_020CC"/>
    <s v="S2A_MSIL1C_NP_20230602TDirear_Disregarded_35.5CC"/>
  </r>
  <r>
    <x v="1"/>
    <x v="0"/>
    <s v="-39.18, 175.58 | Zoom:13"/>
    <b v="1"/>
    <s v="New Zealand"/>
    <x v="4"/>
    <s v="NP"/>
    <d v="2023-05-26T00:00:00"/>
    <n v="22.4"/>
    <s v="21:59:43 UTC"/>
    <n v="82.4"/>
    <s v="2500X1254px"/>
    <s v="PNG"/>
    <s v="16m"/>
    <x v="0"/>
    <n v="82.4"/>
    <n v="90"/>
    <x v="1"/>
    <s v="45072L8-9_L1CDM-MLB-GANNP4507203 Cloudy (40%-90%)"/>
    <n v="1"/>
    <s v="20230526TDirear"/>
    <d v="1905-07-15T00:00:00"/>
    <s v="05"/>
    <d v="1900-01-25T00:00:00"/>
    <s v="21"/>
    <s v="59"/>
    <s v="43"/>
    <x v="4"/>
    <s v="2A_MSIL1C_S2_CD_CLS_AC_20230627T222622_TRUE_60HTE_020CC"/>
    <s v="S2A_MSIL1C_NP_20230526TDirear_Disregarded_82.4CC"/>
  </r>
  <r>
    <x v="1"/>
    <x v="0"/>
    <s v="-39.18, 175.58 | Zoom:13"/>
    <b v="1"/>
    <s v="New Zealand"/>
    <x v="4"/>
    <s v="NP"/>
    <d v="2023-05-25T00:00:00"/>
    <n v="22.6"/>
    <s v="22:05:44 UTC"/>
    <n v="34.700000000000003"/>
    <s v="2500X1254px"/>
    <s v="PNG"/>
    <s v="16m"/>
    <x v="0"/>
    <n v="34.700000000000003"/>
    <n v="40"/>
    <x v="1"/>
    <s v="45071L8-9_L1CDM-MLB-GANNP4507103 Cloudy (40%-90%)"/>
    <n v="1"/>
    <s v="20230525TDirear"/>
    <d v="1905-07-15T00:00:00"/>
    <s v="05"/>
    <d v="1900-01-24T00:00:00"/>
    <s v="22"/>
    <s v="05"/>
    <s v="44"/>
    <x v="4"/>
    <s v="2A_MSIL1C_S2_CD_CLS_AC_20230627T222622_TRUE_60HTE_020CC"/>
    <s v="S2A_MSIL1C_NP_20230525TDirear_Disregarded_34.7CC"/>
  </r>
  <r>
    <x v="1"/>
    <x v="0"/>
    <s v="-39.18, 175.58 | Zoom:13"/>
    <b v="1"/>
    <s v="New Zealand"/>
    <x v="4"/>
    <s v="NP"/>
    <d v="2023-05-18T00:00:00"/>
    <n v="23.8"/>
    <s v="21:59:31 UTC"/>
    <n v="78.400000000000006"/>
    <s v="2500X1254px"/>
    <s v="PNG"/>
    <s v="16m"/>
    <x v="0"/>
    <n v="78.400000000000006"/>
    <n v="80"/>
    <x v="1"/>
    <s v="45064L8-9_L1CDM-MLB-GANNP4506403 Cloudy (40%-90%)"/>
    <n v="1"/>
    <s v="20230518TDirear"/>
    <d v="1905-07-15T00:00:00"/>
    <s v="05"/>
    <d v="1900-01-17T00:00:00"/>
    <s v="21"/>
    <s v="59"/>
    <s v="31"/>
    <x v="4"/>
    <s v="2A_MSIL1C_S2_CD_CLS_AC_20230627T222622_TRUE_60HTE_020CC"/>
    <s v="S2A_MSIL1C_NP_20230518TDirear_Disregarded_78.4CC"/>
  </r>
  <r>
    <x v="1"/>
    <x v="0"/>
    <s v="-39.18, 175.58 | Zoom:13"/>
    <b v="1"/>
    <s v="New Zealand"/>
    <x v="4"/>
    <s v="NP"/>
    <d v="2023-05-17T00:00:00"/>
    <n v="24.1"/>
    <s v="22:06:00 UTC"/>
    <n v="79.599999999999994"/>
    <s v="2500X1254px"/>
    <s v="PNG"/>
    <s v="16m"/>
    <x v="0"/>
    <n v="79.599999999999994"/>
    <n v="80"/>
    <x v="1"/>
    <s v="45063L8-9_L1CDM-MLB-GANNP4506303 Cloudy (40%-90%)"/>
    <n v="1"/>
    <s v="20230517TDirear"/>
    <d v="1905-07-15T00:00:00"/>
    <s v="05"/>
    <d v="1900-01-16T00:00:00"/>
    <s v="22"/>
    <s v="06"/>
    <s v="00"/>
    <x v="4"/>
    <s v="2A_MSIL1C_S2_CD_CLS_AC_20230627T222622_TRUE_60HTE_020CC"/>
    <s v="S2A_MSIL1C_NP_20230517TDirear_Disregarded_79.6CC"/>
  </r>
  <r>
    <x v="1"/>
    <x v="0"/>
    <s v="-39.18, 175.58 | Zoom:13"/>
    <b v="1"/>
    <s v="New Zealand"/>
    <x v="4"/>
    <s v="NP"/>
    <d v="2023-05-10T00:00:00"/>
    <n v="25.6"/>
    <s v="21:59:53 UTC"/>
    <n v="71.7"/>
    <s v="2500X1254px"/>
    <s v="PNG"/>
    <s v="16m"/>
    <x v="0"/>
    <n v="71.7"/>
    <n v="80"/>
    <x v="1"/>
    <s v="45056L8-9_L1CDM-MLB-GANNP4505603 Cloudy (40%-90%)"/>
    <n v="1"/>
    <s v="20230510TDirear"/>
    <d v="1905-07-15T00:00:00"/>
    <s v="05"/>
    <d v="1900-01-09T00:00:00"/>
    <s v="21"/>
    <s v="59"/>
    <s v="53"/>
    <x v="4"/>
    <s v="2A_MSIL1C_S2_CD_CLS_AC_20230627T222622_TRUE_60HTE_020CC"/>
    <s v="S2A_MSIL1C_NP_20230510TDirear_Disregarded_71.7CC"/>
  </r>
  <r>
    <x v="1"/>
    <x v="0"/>
    <s v="-39.18, 175.58 | Zoom:13"/>
    <b v="1"/>
    <s v="New Zealand"/>
    <x v="4"/>
    <s v="NP"/>
    <d v="2023-05-09T00:00:00"/>
    <n v="25.8"/>
    <s v="22:05:46 UTC"/>
    <n v="64"/>
    <s v="2500X1254px"/>
    <s v="PNG"/>
    <s v="16m"/>
    <x v="0"/>
    <n v="64"/>
    <n v="70"/>
    <x v="1"/>
    <s v="45055L8-9_L1CDM-MLB-GANNP4505503 Cloudy (40%-90%)"/>
    <n v="1"/>
    <s v="20230509TDirear"/>
    <d v="1905-07-15T00:00:00"/>
    <s v="05"/>
    <s v="09"/>
    <s v="22"/>
    <s v="05"/>
    <s v="46"/>
    <x v="4"/>
    <s v="2A_MSIL1C_S2_CD_CLS_AC_20230627T222622_TRUE_60HTE_020CC"/>
    <s v="S2A_MSIL1C_NP_20230509TDirear_Disregarded_64CC"/>
  </r>
  <r>
    <x v="1"/>
    <x v="0"/>
    <s v="-39.18, 175.58 | Zoom:13"/>
    <b v="1"/>
    <s v="New Zealand"/>
    <x v="4"/>
    <s v="NP"/>
    <d v="2023-05-02T00:00:00"/>
    <n v="27.5"/>
    <s v="21:59:42 UTC"/>
    <n v="95.1"/>
    <s v="2500X1254px"/>
    <s v="PNG"/>
    <s v="16m"/>
    <x v="0"/>
    <n v="95.1"/>
    <n v="100"/>
    <x v="2"/>
    <s v="45048L8-9_L1CDM-MLB-GANNP4504804 Overcast (100%)"/>
    <n v="1"/>
    <s v="20230502TDirear"/>
    <d v="1905-07-15T00:00:00"/>
    <s v="05"/>
    <s v="02"/>
    <s v="21"/>
    <s v="59"/>
    <s v="42"/>
    <x v="4"/>
    <s v="2A_MSIL1C_S2_CD_CLS_AC_20230627T222622_TRUE_60HTE_020CC"/>
    <s v="S2A_MSIL1C_NP_20230502TDirear_Disregarded_95.1CC"/>
  </r>
  <r>
    <x v="1"/>
    <x v="0"/>
    <s v="-39.18, 175.58 | Zoom:13"/>
    <b v="1"/>
    <s v="New Zealand"/>
    <x v="4"/>
    <s v="NP"/>
    <d v="2023-05-01T00:00:00"/>
    <n v="27.8"/>
    <s v="22:06:08 UTC"/>
    <n v="83"/>
    <s v="2500X1254px"/>
    <s v="PNG"/>
    <s v="16m"/>
    <x v="0"/>
    <n v="83"/>
    <n v="90"/>
    <x v="1"/>
    <s v="45047L8-9_L1CDM-MLB-GANNP4504703 Cloudy (40%-90%)"/>
    <n v="1"/>
    <s v="20230501TDirear"/>
    <d v="1905-07-15T00:00:00"/>
    <s v="05"/>
    <s v="01"/>
    <s v="22"/>
    <s v="06"/>
    <s v="08"/>
    <x v="4"/>
    <s v="2A_MSIL1C_S2_CD_CLS_AC_20230627T222622_TRUE_60HTE_020CC"/>
    <s v="S2A_MSIL1C_NP_20230501TDirear_Disregarded_83CC"/>
  </r>
  <r>
    <x v="1"/>
    <x v="0"/>
    <s v="-39.18, 175.58 | Zoom:13"/>
    <b v="1"/>
    <s v="New Zealand"/>
    <x v="4"/>
    <s v="NP"/>
    <d v="2023-04-24T00:00:00"/>
    <n v="29.6"/>
    <s v="22:00:04 UTC"/>
    <n v="19.899999999999999"/>
    <s v="2500X1254px"/>
    <s v="PNG"/>
    <s v="16m"/>
    <x v="0"/>
    <n v="19.899999999999999"/>
    <n v="20"/>
    <x v="0"/>
    <s v="45040L8-9_L1CDM-MLB-GANNP4504002 Sunny (10%-30%)"/>
    <n v="1"/>
    <s v="20230424TDirear"/>
    <d v="1905-07-15T00:00:00"/>
    <s v="04"/>
    <d v="1900-01-23T00:00:00"/>
    <s v="22"/>
    <s v="00"/>
    <s v="04"/>
    <x v="4"/>
    <s v="2A_MSIL1C_S2_CD_CLS_AC_20230627T222622_TRUE_60HTE_020CC"/>
    <s v="S2A_MSIL1C_NP_20230424TDirear_Disregarded_19.9CC"/>
  </r>
  <r>
    <x v="1"/>
    <x v="0"/>
    <s v="-39.18, 175.58 | Zoom:13"/>
    <b v="1"/>
    <s v="New Zealand"/>
    <x v="4"/>
    <s v="NP"/>
    <d v="2023-04-23T00:00:00"/>
    <n v="29.8"/>
    <s v="22:05:57 UTC"/>
    <n v="36.5"/>
    <s v="2500X1254px"/>
    <s v="PNG"/>
    <s v="16m"/>
    <x v="0"/>
    <n v="36.5"/>
    <n v="40"/>
    <x v="1"/>
    <s v="45039L8-9_L1CDM-MLB-GANNP4503903 Cloudy (40%-90%)"/>
    <n v="1"/>
    <s v="20230423TDirear"/>
    <d v="1905-07-15T00:00:00"/>
    <s v="04"/>
    <d v="1900-01-22T00:00:00"/>
    <s v="22"/>
    <s v="05"/>
    <s v="57"/>
    <x v="4"/>
    <s v="2A_MSIL1C_S2_CD_CLS_AC_20230627T222622_TRUE_60HTE_020CC"/>
    <s v="S2A_MSIL1C_NP_20230423TDirear_Disregarded_36.5CC"/>
  </r>
  <r>
    <x v="1"/>
    <x v="0"/>
    <s v="-39.18, 175.58 | Zoom:13"/>
    <b v="1"/>
    <s v="New Zealand"/>
    <x v="4"/>
    <s v="NP"/>
    <d v="2023-04-16T00:00:00"/>
    <n v="31.7"/>
    <s v="21:59:47 UTC"/>
    <n v="60.8"/>
    <s v="2500X1254px"/>
    <s v="PNG"/>
    <s v="16m"/>
    <x v="0"/>
    <n v="60.8"/>
    <n v="70"/>
    <x v="1"/>
    <s v="45032L8-9_L1CDM-MLB-GANNP4503203 Cloudy (40%-90%)"/>
    <n v="1"/>
    <s v="20230416TDirear"/>
    <d v="1905-07-15T00:00:00"/>
    <s v="04"/>
    <d v="1900-01-15T00:00:00"/>
    <s v="21"/>
    <s v="59"/>
    <s v="47"/>
    <x v="4"/>
    <s v="2A_MSIL1C_S2_CD_CLS_AC_20230627T222622_TRUE_60HTE_020CC"/>
    <s v="S2A_MSIL1C_NP_20230416TDirear_Disregarded_60.8CC"/>
  </r>
  <r>
    <x v="1"/>
    <x v="0"/>
    <s v="-39.18, 175.58 | Zoom:13"/>
    <b v="1"/>
    <s v="New Zealand"/>
    <x v="4"/>
    <s v="NP"/>
    <d v="2023-04-15T00:00:00"/>
    <n v="32"/>
    <s v="22:06:16 UTC"/>
    <n v="49.6"/>
    <s v="2500X1254px"/>
    <s v="PNG"/>
    <s v="16m"/>
    <x v="0"/>
    <n v="49.6"/>
    <n v="50"/>
    <x v="1"/>
    <s v="45031L8-9_L1CDM-MLB-GANNP4503103 Cloudy (40%-90%)"/>
    <n v="1"/>
    <s v="20230415TDirear"/>
    <d v="1905-07-15T00:00:00"/>
    <s v="04"/>
    <d v="1900-01-14T00:00:00"/>
    <s v="22"/>
    <s v="06"/>
    <s v="16"/>
    <x v="4"/>
    <s v="2A_MSIL1C_S2_CD_CLS_AC_20230627T222622_TRUE_60HTE_020CC"/>
    <s v="S2A_MSIL1C_NP_20230415TDirear_Disregarded_49.6CC"/>
  </r>
  <r>
    <x v="1"/>
    <x v="0"/>
    <s v="-39.18, 175.58 | Zoom:13"/>
    <b v="1"/>
    <s v="New Zealand"/>
    <x v="4"/>
    <s v="NP"/>
    <d v="2023-04-08T00:00:00"/>
    <n v="34"/>
    <s v="22:00:10 UTC"/>
    <n v="26.6"/>
    <s v="2500X1254px"/>
    <s v="PNG"/>
    <s v="16m"/>
    <x v="0"/>
    <n v="26.6"/>
    <n v="30"/>
    <x v="0"/>
    <s v="45024L8-9_L1CDM-MLB-GANNP4502402 Sunny (10%-30%)"/>
    <n v="1"/>
    <s v="20230408TDirear"/>
    <d v="1905-07-15T00:00:00"/>
    <s v="04"/>
    <s v="08"/>
    <s v="22"/>
    <s v="00"/>
    <s v="10"/>
    <x v="4"/>
    <s v="2A_MSIL1C_S2_CD_CLS_AC_20230627T222622_TRUE_60HTE_020CC"/>
    <s v="S2A_MSIL1C_NP_20230408TDirear_Disregarded_26.6CC"/>
  </r>
  <r>
    <x v="1"/>
    <x v="0"/>
    <s v="-39.18, 175.58 | Zoom:13"/>
    <b v="1"/>
    <s v="New Zealand"/>
    <x v="4"/>
    <s v="NP"/>
    <d v="2023-04-07T00:00:00"/>
    <n v="34.299999999999997"/>
    <s v="22:06:04 UTC"/>
    <n v="42.3"/>
    <s v="2500X1254px"/>
    <s v="PNG"/>
    <s v="16m"/>
    <x v="0"/>
    <n v="42.3"/>
    <n v="50"/>
    <x v="1"/>
    <s v="45023L8-9_L1CDM-MLB-GANNP4502303 Cloudy (40%-90%)"/>
    <n v="1"/>
    <s v="20230407TDirear"/>
    <d v="1905-07-15T00:00:00"/>
    <s v="04"/>
    <s v="07"/>
    <s v="22"/>
    <s v="06"/>
    <s v="04"/>
    <x v="4"/>
    <s v="2A_MSIL1C_S2_CD_CLS_AC_20230627T222622_TRUE_60HTE_020CC"/>
    <s v="S2A_MSIL1C_NP_20230407TDirear_Disregarded_42.3CC"/>
  </r>
  <r>
    <x v="1"/>
    <x v="0"/>
    <s v="-39.18, 175.58 | Zoom:13"/>
    <b v="1"/>
    <s v="New Zealand"/>
    <x v="4"/>
    <s v="NP"/>
    <d v="2023-03-31T00:00:00"/>
    <n v="36.200000000000003"/>
    <s v="22:00:01 UTC"/>
    <n v="83.1"/>
    <s v="2500X1254px"/>
    <s v="PNG"/>
    <s v="16m"/>
    <x v="0"/>
    <n v="83.1"/>
    <n v="90"/>
    <x v="1"/>
    <s v="45016L8-9_L1CDM-MLB-GANNP4501603 Cloudy (40%-90%)"/>
    <n v="1"/>
    <s v="20230331TDirear"/>
    <d v="1905-07-15T00:00:00"/>
    <s v="03"/>
    <d v="1900-01-30T00:00:00"/>
    <s v="22"/>
    <s v="00"/>
    <s v="01"/>
    <x v="4"/>
    <s v="2A_MSIL1C_S2_CD_CLS_AC_20230627T222622_TRUE_60HTE_020CC"/>
    <s v="S2A_MSIL1C_NP_20230331TDirear_Disregarded_83.1CC"/>
  </r>
  <r>
    <x v="1"/>
    <x v="0"/>
    <s v="-39.18, 175.58 | Zoom:13"/>
    <b v="1"/>
    <s v="New Zealand"/>
    <x v="4"/>
    <s v="NP"/>
    <d v="2023-03-30T00:00:00"/>
    <n v="36.6"/>
    <s v="22:06:23 UTC"/>
    <n v="20"/>
    <s v="2500X1254px"/>
    <s v="PNG"/>
    <s v="16m"/>
    <x v="0"/>
    <n v="20"/>
    <n v="20"/>
    <x v="0"/>
    <s v="45015L8-9_L1CDM-MLB-GANNP4501502 Sunny (10%-30%)"/>
    <n v="1"/>
    <s v="20230330TDirear"/>
    <d v="1905-07-15T00:00:00"/>
    <s v="03"/>
    <d v="1900-01-29T00:00:00"/>
    <s v="22"/>
    <s v="06"/>
    <s v="23"/>
    <x v="4"/>
    <s v="2A_MSIL1C_S2_CD_CLS_AC_20230627T222622_TRUE_60HTE_020CC"/>
    <s v="S2A_MSIL1C_NP_20230330TDirear_Disregarded_20CC"/>
  </r>
  <r>
    <x v="1"/>
    <x v="0"/>
    <s v="-39.18, 175.58 | Zoom:13"/>
    <b v="1"/>
    <s v="New Zealand"/>
    <x v="4"/>
    <s v="NP"/>
    <d v="2023-03-23T00:00:00"/>
    <n v="38.5"/>
    <s v="22:00:19 UTC"/>
    <n v="3.9"/>
    <s v="2500X1254px"/>
    <s v="PNG"/>
    <s v="16m"/>
    <x v="0"/>
    <n v="3.9"/>
    <n v="10"/>
    <x v="0"/>
    <s v="45008L8-9_L1CDM-MLB-GANNP4500802 Sunny (10%-30%)"/>
    <n v="1"/>
    <s v="20230323TDirear"/>
    <d v="1905-07-15T00:00:00"/>
    <s v="03"/>
    <d v="1900-01-22T00:00:00"/>
    <s v="22"/>
    <s v="00"/>
    <s v="19"/>
    <x v="4"/>
    <s v="2A_MSIL1C_S2_CD_CLS_AC_20230627T222622_TRUE_60HTE_020CC"/>
    <s v="S2A_MSIL1C_NP_20230323TDirear_Disregarded_3.9CC"/>
  </r>
  <r>
    <x v="1"/>
    <x v="0"/>
    <s v="-39.18, 175.58 | Zoom:13"/>
    <b v="1"/>
    <s v="New Zealand"/>
    <x v="4"/>
    <s v="NP"/>
    <d v="2023-03-22T00:00:00"/>
    <n v="38.799999999999997"/>
    <s v="22:06:16 UTC"/>
    <n v="2.6"/>
    <s v="2500X1254px"/>
    <s v="PNG"/>
    <s v="16m"/>
    <x v="0"/>
    <n v="2.6"/>
    <n v="10"/>
    <x v="0"/>
    <s v="45007L8-9_L1CDM-MLB-GANNP4500702 Sunny (10%-30%)"/>
    <n v="1"/>
    <s v="20230322TDirear"/>
    <d v="1905-07-15T00:00:00"/>
    <s v="03"/>
    <d v="1900-01-21T00:00:00"/>
    <s v="22"/>
    <s v="06"/>
    <s v="16"/>
    <x v="4"/>
    <s v="2A_MSIL1C_S2_CD_CLS_AC_20230627T222622_TRUE_60HTE_020CC"/>
    <s v="S2A_MSIL1C_NP_20230322TDirear_Disregarded_2.6CC"/>
  </r>
  <r>
    <x v="1"/>
    <x v="0"/>
    <s v="-39.18, 175.58 | Zoom:13"/>
    <b v="1"/>
    <s v="New Zealand"/>
    <x v="4"/>
    <s v="NP"/>
    <d v="2023-03-15T00:00:00"/>
    <n v="40.700000000000003"/>
    <s v="22:00:12 UTC"/>
    <n v="23.1"/>
    <s v="2500X1254px"/>
    <s v="PNG"/>
    <s v="16m"/>
    <x v="0"/>
    <n v="23.1"/>
    <n v="30"/>
    <x v="0"/>
    <s v="45000L8-9_L1CDM-MLB-GANNP4500002 Sunny (10%-30%)"/>
    <n v="1"/>
    <s v="20230315TDirear"/>
    <d v="1905-07-15T00:00:00"/>
    <s v="03"/>
    <d v="1900-01-14T00:00:00"/>
    <s v="22"/>
    <s v="00"/>
    <s v="12"/>
    <x v="4"/>
    <s v="2A_MSIL1C_S2_CD_CLS_AC_20230627T222622_TRUE_60HTE_020CC"/>
    <s v="S2A_MSIL1C_NP_20230315TDirear_Disregarded_23.1CC"/>
  </r>
  <r>
    <x v="1"/>
    <x v="0"/>
    <s v="-39.18, 175.58 | Zoom:13"/>
    <b v="1"/>
    <s v="New Zealand"/>
    <x v="4"/>
    <s v="NP"/>
    <d v="2023-03-14T00:00:00"/>
    <n v="41"/>
    <s v="22:06:35 UTC"/>
    <n v="1.4"/>
    <s v="2500X1254px"/>
    <s v="PNG"/>
    <s v="16m"/>
    <x v="0"/>
    <n v="1.4"/>
    <n v="10"/>
    <x v="0"/>
    <s v="44999L8-9_L1CDM-MLB-GANNP4499902 Sunny (10%-30%)"/>
    <n v="1"/>
    <s v="20230314TDirear"/>
    <d v="1905-07-15T00:00:00"/>
    <s v="03"/>
    <d v="1900-01-13T00:00:00"/>
    <s v="22"/>
    <s v="06"/>
    <s v="35"/>
    <x v="4"/>
    <s v="2A_MSIL1C_S2_CD_CLS_AC_20230627T222622_TRUE_60HTE_020CC"/>
    <s v="S2A_MSIL1C_NP_20230314TDirear_Disregarded_1.4CC"/>
  </r>
  <r>
    <x v="1"/>
    <x v="0"/>
    <s v="-39.18, 175.58 | Zoom:13"/>
    <b v="1"/>
    <s v="New Zealand"/>
    <x v="4"/>
    <s v="NP"/>
    <d v="2023-03-07T00:00:00"/>
    <n v="42.9"/>
    <s v="22:00:25 UTC"/>
    <n v="6.7"/>
    <s v="2500X1254px"/>
    <s v="PNG"/>
    <s v="16m"/>
    <x v="0"/>
    <n v="6.7"/>
    <n v="10"/>
    <x v="0"/>
    <s v="44992L8-9_L1CDM-MLB-GANNP4499202 Sunny (10%-30%)"/>
    <n v="1"/>
    <s v="20230307TDirear"/>
    <d v="1905-07-15T00:00:00"/>
    <s v="03"/>
    <s v="07"/>
    <s v="22"/>
    <s v="00"/>
    <s v="25"/>
    <x v="4"/>
    <s v="2A_MSIL1C_S2_CD_CLS_AC_20230627T222622_TRUE_60HTE_020CC"/>
    <s v="S2A_MSIL1C_NP_20230307TDirear_Disregarded_6.7CC"/>
  </r>
  <r>
    <x v="1"/>
    <x v="0"/>
    <s v="-39.18, 175.58 | Zoom:13"/>
    <b v="1"/>
    <s v="New Zealand"/>
    <x v="4"/>
    <s v="NP"/>
    <d v="2023-03-06T00:00:00"/>
    <n v="43.2"/>
    <s v="22:06:26 UTC"/>
    <n v="5.3"/>
    <s v="2500X1254px"/>
    <s v="PNG"/>
    <s v="16m"/>
    <x v="0"/>
    <n v="5.3"/>
    <n v="10"/>
    <x v="0"/>
    <s v="44991L8-9_L1CDM-MLB-GANNP4499102 Sunny (10%-30%)"/>
    <n v="1"/>
    <s v="20230306TDirear"/>
    <d v="1905-07-15T00:00:00"/>
    <s v="03"/>
    <s v="06"/>
    <s v="22"/>
    <s v="06"/>
    <s v="26"/>
    <x v="4"/>
    <s v="2A_MSIL1C_S2_CD_CLS_AC_20230627T222622_TRUE_60HTE_020CC"/>
    <s v="S2A_MSIL1C_NP_20230306TDirear_Disregarded_5.3CC"/>
  </r>
  <r>
    <x v="1"/>
    <x v="0"/>
    <s v="-39.18, 175.58 | Zoom:13"/>
    <b v="1"/>
    <s v="New Zealand"/>
    <x v="4"/>
    <s v="NP"/>
    <d v="2023-02-27T00:00:00"/>
    <n v="45"/>
    <s v="22:00:18 UTC"/>
    <n v="75.8"/>
    <s v="2500X1254px"/>
    <s v="PNG"/>
    <s v="16m"/>
    <x v="0"/>
    <n v="75.8"/>
    <n v="80"/>
    <x v="1"/>
    <s v="44984L8-9_L1CDM-MLB-GANNP4498403 Cloudy (40%-90%)"/>
    <n v="1"/>
    <s v="20230227TDirear"/>
    <d v="1905-07-15T00:00:00"/>
    <s v="02"/>
    <d v="1900-01-26T00:00:00"/>
    <s v="22"/>
    <s v="00"/>
    <s v="18"/>
    <x v="4"/>
    <s v="2A_MSIL1C_S2_CD_CLS_AC_20230627T222622_TRUE_60HTE_020CC"/>
    <s v="S2A_MSIL1C_NP_20230227TDirear_Disregarded_75.8CC"/>
  </r>
  <r>
    <x v="1"/>
    <x v="0"/>
    <s v="-39.18, 175.58 | Zoom:13"/>
    <b v="1"/>
    <s v="New Zealand"/>
    <x v="4"/>
    <s v="NP"/>
    <d v="2023-02-26T00:00:00"/>
    <n v="45.3"/>
    <s v="22:06:42 UTC"/>
    <n v="84"/>
    <s v="2500X1254px"/>
    <s v="PNG"/>
    <s v="16m"/>
    <x v="0"/>
    <n v="84"/>
    <n v="90"/>
    <x v="1"/>
    <s v="44983L8-9_L1CDM-MLB-GANNP4498303 Cloudy (40%-90%)"/>
    <n v="1"/>
    <s v="20230226TDirear"/>
    <d v="1905-07-15T00:00:00"/>
    <s v="02"/>
    <d v="1900-01-25T00:00:00"/>
    <s v="22"/>
    <s v="06"/>
    <s v="42"/>
    <x v="4"/>
    <s v="2A_MSIL1C_S2_CD_CLS_AC_20230627T222622_TRUE_60HTE_020CC"/>
    <s v="S2A_MSIL1C_NP_20230226TDirear_Disregarded_84CC"/>
  </r>
  <r>
    <x v="1"/>
    <x v="0"/>
    <s v="-39.18, 175.58 | Zoom:13"/>
    <b v="1"/>
    <s v="New Zealand"/>
    <x v="4"/>
    <s v="NP"/>
    <d v="2023-02-19T00:00:00"/>
    <n v="47"/>
    <s v="22:00:37 UTC"/>
    <n v="4.8"/>
    <s v="2500X1254px"/>
    <s v="PNG"/>
    <s v="16m"/>
    <x v="0"/>
    <n v="4.8"/>
    <n v="10"/>
    <x v="0"/>
    <s v="44976L8-9_L1CDM-MLB-GANNP4497602 Sunny (10%-30%)"/>
    <n v="1"/>
    <s v="20230219TDirear"/>
    <d v="1905-07-15T00:00:00"/>
    <s v="02"/>
    <d v="1900-01-18T00:00:00"/>
    <s v="22"/>
    <s v="00"/>
    <s v="37"/>
    <x v="4"/>
    <s v="2A_MSIL1C_S2_CD_CLS_AC_20230627T222622_TRUE_60HTE_020CC"/>
    <s v="S2A_MSIL1C_NP_20230219TDirear_Disregarded_4.8CC"/>
  </r>
  <r>
    <x v="1"/>
    <x v="0"/>
    <s v="-39.18, 175.58 | Zoom:13"/>
    <b v="1"/>
    <s v="New Zealand"/>
    <x v="4"/>
    <s v="NP"/>
    <d v="2023-02-18T00:00:00"/>
    <n v="47.2"/>
    <s v="22:06:37 UTC"/>
    <n v="8.1999999999999993"/>
    <s v="2500X1254px"/>
    <s v="PNG"/>
    <s v="16m"/>
    <x v="0"/>
    <n v="8.1999999999999993"/>
    <n v="10"/>
    <x v="0"/>
    <s v="44975L8-9_L1CDM-MLB-GANNP4497502 Sunny (10%-30%)"/>
    <n v="1"/>
    <s v="20230218TDirear"/>
    <d v="1905-07-15T00:00:00"/>
    <s v="02"/>
    <d v="1900-01-17T00:00:00"/>
    <s v="22"/>
    <s v="06"/>
    <s v="37"/>
    <x v="4"/>
    <s v="2A_MSIL1C_S2_CD_CLS_AC_20230627T222622_TRUE_60HTE_020CC"/>
    <s v="S2A_MSIL1C_NP_20230218TDirear_Disregarded_8.2CC"/>
  </r>
  <r>
    <x v="1"/>
    <x v="0"/>
    <s v="-39.18, 175.58 | Zoom:13"/>
    <b v="1"/>
    <s v="New Zealand"/>
    <x v="4"/>
    <s v="NP"/>
    <d v="2023-02-11T00:00:00"/>
    <n v="48.9"/>
    <s v="22:00:33 UTC"/>
    <n v="63.7"/>
    <s v="2500X1254px"/>
    <s v="PNG"/>
    <s v="16m"/>
    <x v="0"/>
    <n v="63.7"/>
    <n v="70"/>
    <x v="1"/>
    <s v="44968L8-9_L1CDM-MLB-GANNP4496803 Cloudy (40%-90%)"/>
    <n v="1"/>
    <s v="20230211TDirear"/>
    <d v="1905-07-15T00:00:00"/>
    <s v="02"/>
    <d v="1900-01-10T00:00:00"/>
    <s v="22"/>
    <s v="00"/>
    <s v="33"/>
    <x v="4"/>
    <s v="2A_MSIL1C_S2_CD_CLS_AC_20230627T222622_TRUE_60HTE_020CC"/>
    <s v="S2A_MSIL1C_NP_20230211TDirear_Disregarded_63.7CC"/>
  </r>
  <r>
    <x v="1"/>
    <x v="0"/>
    <s v="-39.18, 175.58 | Zoom:13"/>
    <b v="1"/>
    <s v="New Zealand"/>
    <x v="4"/>
    <s v="NP"/>
    <d v="2023-02-10T00:00:00"/>
    <n v="49.2"/>
    <s v="22:06:56 UTC"/>
    <n v="89.6"/>
    <s v="2500X1254px"/>
    <s v="PNG"/>
    <s v="16m"/>
    <x v="0"/>
    <n v="89.6"/>
    <n v="90"/>
    <x v="1"/>
    <s v="44967L8-9_L1CDM-MLB-GANNP4496703 Cloudy (40%-90%)"/>
    <n v="1"/>
    <s v="20230210TDirear"/>
    <d v="1905-07-15T00:00:00"/>
    <s v="02"/>
    <d v="1900-01-09T00:00:00"/>
    <s v="22"/>
    <s v="06"/>
    <s v="56"/>
    <x v="4"/>
    <s v="2A_MSIL1C_S2_CD_CLS_AC_20230627T222622_TRUE_60HTE_020CC"/>
    <s v="S2A_MSIL1C_NP_20230210TDirear_Disregarded_89.6CC"/>
  </r>
  <r>
    <x v="1"/>
    <x v="0"/>
    <s v="-39.18, 175.58 | Zoom:13"/>
    <b v="1"/>
    <s v="New Zealand"/>
    <x v="4"/>
    <s v="NP"/>
    <d v="2023-02-03T00:00:00"/>
    <n v="50.7"/>
    <s v="22:00:44 UTC"/>
    <n v="41.4"/>
    <s v="2500X1254px"/>
    <s v="PNG"/>
    <s v="16m"/>
    <x v="0"/>
    <n v="41.4"/>
    <n v="50"/>
    <x v="1"/>
    <s v="44960L8-9_L1CDM-MLB-GANNP4496003 Cloudy (40%-90%)"/>
    <n v="1"/>
    <s v="20230203TDirear"/>
    <d v="1905-07-15T00:00:00"/>
    <s v="02"/>
    <s v="03"/>
    <s v="22"/>
    <s v="00"/>
    <s v="44"/>
    <x v="4"/>
    <s v="2A_MSIL1C_S2_CD_CLS_AC_20230627T222622_TRUE_60HTE_020CC"/>
    <s v="S2A_MSIL1C_NP_20230203TDirear_Disregarded_41.4CC"/>
  </r>
  <r>
    <x v="1"/>
    <x v="0"/>
    <s v="-39.18, 175.58 | Zoom:13"/>
    <b v="1"/>
    <s v="New Zealand"/>
    <x v="4"/>
    <s v="NP"/>
    <d v="2023-02-02T00:00:00"/>
    <n v="50.9"/>
    <s v="22:06:48 UTC"/>
    <n v="86.9"/>
    <s v="2500X1254px"/>
    <s v="PNG"/>
    <s v="16m"/>
    <x v="0"/>
    <n v="86.9"/>
    <n v="90"/>
    <x v="1"/>
    <s v="44959L8-9_L1CDM-MLB-GANNP4495903 Cloudy (40%-90%)"/>
    <n v="1"/>
    <s v="20230202TDirear"/>
    <d v="1905-07-15T00:00:00"/>
    <s v="02"/>
    <s v="02"/>
    <s v="22"/>
    <s v="06"/>
    <s v="48"/>
    <x v="4"/>
    <s v="2A_MSIL1C_S2_CD_CLS_AC_20230627T222622_TRUE_60HTE_020CC"/>
    <s v="S2A_MSIL1C_NP_20230202TDirear_Disregarded_86.9CC"/>
  </r>
  <r>
    <x v="1"/>
    <x v="0"/>
    <s v="-39.18, 175.58 | Zoom:13"/>
    <b v="1"/>
    <s v="New Zealand"/>
    <x v="4"/>
    <s v="NP"/>
    <d v="2023-01-25T00:00:00"/>
    <n v="52.6"/>
    <s v="22:06:49 UTC"/>
    <n v="51.9"/>
    <s v="2500X1254px"/>
    <s v="PNG"/>
    <s v="16m"/>
    <x v="0"/>
    <n v="51.9"/>
    <n v="60"/>
    <x v="1"/>
    <s v="44951L8-9_L1CDM-MLB-GANNP4495103 Cloudy (40%-90%)"/>
    <n v="1"/>
    <s v="20230125TDirear"/>
    <d v="1905-07-15T00:00:00"/>
    <s v="01"/>
    <d v="1900-01-24T00:00:00"/>
    <s v="22"/>
    <s v="06"/>
    <s v="49"/>
    <x v="4"/>
    <s v="2A_MSIL1C_S2_CD_CLS_AC_20230627T222622_TRUE_60HTE_020CC"/>
    <s v="S2A_MSIL1C_NP_20230125TDirear_Disregarded_51.9CC"/>
  </r>
  <r>
    <x v="1"/>
    <x v="0"/>
    <s v="-39.18, 175.58 | Zoom:13"/>
    <b v="1"/>
    <s v="New Zealand"/>
    <x v="4"/>
    <s v="NP"/>
    <d v="2023-01-18T00:00:00"/>
    <n v="54"/>
    <s v="22:00:34 UTC"/>
    <n v="72.8"/>
    <s v="2500X1254px"/>
    <s v="PNG"/>
    <s v="16m"/>
    <x v="0"/>
    <n v="72.8"/>
    <n v="80"/>
    <x v="1"/>
    <s v="44944L8-9_L1CDM-MLB-GANNP4494403 Cloudy (40%-90%)"/>
    <n v="1"/>
    <s v="20230118TDirear"/>
    <d v="1905-07-15T00:00:00"/>
    <s v="01"/>
    <d v="1900-01-17T00:00:00"/>
    <s v="22"/>
    <s v="00"/>
    <s v="34"/>
    <x v="4"/>
    <s v="2A_MSIL1C_S2_CD_CLS_AC_20230627T222622_TRUE_60HTE_020CC"/>
    <s v="S2A_MSIL1C_NP_20230118TDirear_Disregarded_72.8CC"/>
  </r>
  <r>
    <x v="1"/>
    <x v="0"/>
    <s v="-39.18, 175.58 | Zoom:13"/>
    <b v="1"/>
    <s v="New Zealand"/>
    <x v="4"/>
    <s v="NP"/>
    <d v="2023-01-17T00:00:00"/>
    <n v="54.2"/>
    <s v="22:06:42 UTC"/>
    <n v="16.5"/>
    <s v="2500X1254px"/>
    <s v="PNG"/>
    <s v="16m"/>
    <x v="0"/>
    <n v="16.5"/>
    <n v="20"/>
    <x v="0"/>
    <s v="44943L8-9_L1CDM-MLB-GANNP4494302 Sunny (10%-30%)"/>
    <n v="1"/>
    <s v="20230117TDirear"/>
    <d v="1905-07-15T00:00:00"/>
    <s v="01"/>
    <d v="1900-01-16T00:00:00"/>
    <s v="22"/>
    <s v="06"/>
    <s v="42"/>
    <x v="4"/>
    <s v="2A_MSIL1C_S2_CD_CLS_AC_20230627T222622_TRUE_60HTE_020CC"/>
    <s v="S2A_MSIL1C_NP_20230117TDirear_Disregarded_16.5CC"/>
  </r>
  <r>
    <x v="1"/>
    <x v="0"/>
    <s v="-39.18, 175.58 | Zoom:13"/>
    <b v="1"/>
    <s v="New Zealand"/>
    <x v="4"/>
    <s v="NP"/>
    <d v="2023-01-10T00:00:00"/>
    <n v="55.4"/>
    <s v="22:00:37 UTC"/>
    <n v="94.7"/>
    <s v="2500X1254px"/>
    <s v="PNG"/>
    <s v="16m"/>
    <x v="0"/>
    <n v="94.7"/>
    <n v="100"/>
    <x v="2"/>
    <s v="44936L8-9_L1CDM-MLB-GANNP4493604 Overcast (100%)"/>
    <n v="1"/>
    <s v="20230110TDirear"/>
    <d v="1905-07-15T00:00:00"/>
    <s v="01"/>
    <d v="1900-01-09T00:00:00"/>
    <s v="22"/>
    <s v="00"/>
    <s v="37"/>
    <x v="4"/>
    <s v="2A_MSIL1C_S2_CD_CLS_AC_20230627T222622_TRUE_60HTE_020CC"/>
    <s v="S2A_MSIL1C_NP_20230110TDirear_Disregarded_94.7CC"/>
  </r>
  <r>
    <x v="1"/>
    <x v="0"/>
    <s v="-39.18, 175.58 | Zoom:13"/>
    <b v="1"/>
    <s v="New Zealand"/>
    <x v="4"/>
    <s v="NP"/>
    <d v="2023-01-09T00:00:00"/>
    <n v="55.6"/>
    <s v="22:06:52 UTC"/>
    <n v="100"/>
    <s v="2500X1254px"/>
    <s v="PNG"/>
    <s v="16m"/>
    <x v="0"/>
    <n v="100"/>
    <n v="100"/>
    <x v="2"/>
    <s v="44935L8-9_L1CDM-MLB-GANNP4493504 Overcast (100%)"/>
    <n v="1"/>
    <s v="20230109TDirear"/>
    <d v="1905-07-15T00:00:00"/>
    <s v="01"/>
    <s v="09"/>
    <s v="22"/>
    <s v="06"/>
    <s v="52"/>
    <x v="4"/>
    <s v="2A_MSIL1C_S2_CD_CLS_AC_20230627T222622_TRUE_60HTE_020CC"/>
    <s v="S2A_MSIL1C_NP_20230109TDirear_Disregarded_100CC"/>
  </r>
  <r>
    <x v="1"/>
    <x v="0"/>
    <s v="-39.18, 175.58 | Zoom:13"/>
    <b v="1"/>
    <s v="New Zealand"/>
    <x v="4"/>
    <s v="NP"/>
    <d v="2023-01-02T00:00:00"/>
    <n v="56.6"/>
    <s v="22:00:42 UTC"/>
    <n v="84.5"/>
    <s v="2500X1254px"/>
    <s v="PNG"/>
    <s v="16m"/>
    <x v="0"/>
    <n v="84.5"/>
    <n v="90"/>
    <x v="1"/>
    <s v="44928L8-9_L1CDM-MLB-GANNP4492803 Cloudy (40%-90%)"/>
    <n v="1"/>
    <s v="20230102TDirear"/>
    <d v="1905-07-15T00:00:00"/>
    <s v="01"/>
    <s v="02"/>
    <s v="22"/>
    <s v="00"/>
    <s v="42"/>
    <x v="4"/>
    <s v="2A_MSIL1C_S2_CD_CLS_AC_20230627T222622_TRUE_60HTE_020CC"/>
    <s v="S2A_MSIL1C_NP_20230102TDirear_Disregarded_84.5CC"/>
  </r>
  <r>
    <x v="1"/>
    <x v="0"/>
    <s v="-39.18, 175.58 | Zoom:13"/>
    <b v="1"/>
    <s v="New Zealand"/>
    <x v="4"/>
    <s v="NP"/>
    <d v="2023-01-01T00:00:00"/>
    <n v="56.8"/>
    <s v="22:06:51 UT"/>
    <n v="73.7"/>
    <s v="2500X1254px"/>
    <s v="PNG"/>
    <s v="16m"/>
    <x v="0"/>
    <n v="73.7"/>
    <n v="80"/>
    <x v="1"/>
    <s v="44927L8-9_L1CDM-MLB-GANNP4492703 Cloudy (40%-90%)"/>
    <n v="1"/>
    <s v="20230101TDirear"/>
    <d v="1905-07-15T00:00:00"/>
    <s v="01"/>
    <s v="01"/>
    <s v="22"/>
    <s v="06"/>
    <s v="51"/>
    <x v="4"/>
    <s v="2A_MSIL1C_S2_CD_CLS_AC_20230627T222622_TRUE_60HTE_020CC"/>
    <s v="S2A_MSIL1C_NP_20230101TDirear_Disregarded_73.7CC"/>
  </r>
  <r>
    <x v="1"/>
    <x v="0"/>
    <s v="-39.18, 175.58 | Zoom:13"/>
    <b v="1"/>
    <s v="New Zealand"/>
    <x v="4"/>
    <s v="NP"/>
    <d v="2022-12-25T00:00:00"/>
    <n v="57.7"/>
    <s v="22:00:39 UTC"/>
    <n v="41.4"/>
    <s v="2500X1254px"/>
    <s v="PNG"/>
    <s v="16m"/>
    <x v="1"/>
    <n v="41.4"/>
    <n v="50"/>
    <x v="1"/>
    <s v="44920L8-9_L1CDM-MLB-GANNP4492003 Cloudy (40%-90%)"/>
    <n v="1"/>
    <s v="20221225TDirear"/>
    <d v="1905-07-14T00:00:00"/>
    <d v="1900-01-11T00:00:00"/>
    <d v="1900-01-24T00:00:00"/>
    <s v="22"/>
    <s v="00"/>
    <s v="39"/>
    <x v="4"/>
    <s v="2A_MSIL1C_S2_CD_CLS_AC_20230627T222622_TRUE_60HTE_020CC"/>
    <s v="S2A_MSIL1C_NP_20221225TDirear_Disregarded_41.4CC"/>
  </r>
  <r>
    <x v="1"/>
    <x v="0"/>
    <s v="-39.18, 175.58 | Zoom:13"/>
    <b v="1"/>
    <s v="New Zealand"/>
    <x v="4"/>
    <s v="NP"/>
    <d v="2022-12-24T00:00:00"/>
    <n v="57.8"/>
    <s v="22:06:50 UTC"/>
    <n v="14.9"/>
    <s v="2500X1254px"/>
    <s v="PNG"/>
    <s v="16m"/>
    <x v="1"/>
    <n v="14.9"/>
    <n v="20"/>
    <x v="0"/>
    <s v="44919L8-9_L1CDM-MLB-GANNP4491902 Sunny (10%-30%)"/>
    <n v="1"/>
    <s v="20221224TDirear"/>
    <d v="1905-07-14T00:00:00"/>
    <d v="1900-01-11T00:00:00"/>
    <d v="1900-01-23T00:00:00"/>
    <s v="22"/>
    <s v="06"/>
    <s v="50"/>
    <x v="4"/>
    <s v="2A_MSIL1C_S2_CD_CLS_AC_20230627T222622_TRUE_60HTE_020CC"/>
    <s v="S2A_MSIL1C_NP_20221224TDirear_Disregarded_14.9CC"/>
  </r>
  <r>
    <x v="1"/>
    <x v="0"/>
    <s v="-39.18, 175.58 | Zoom:13"/>
    <b v="1"/>
    <s v="New Zealand"/>
    <x v="4"/>
    <s v="NP"/>
    <d v="2022-12-17T00:00:00"/>
    <n v="58.4"/>
    <s v="22:00:41 UTC"/>
    <n v="94.1"/>
    <s v="2500X1254px"/>
    <s v="PNG"/>
    <s v="16m"/>
    <x v="1"/>
    <n v="94.1"/>
    <n v="100"/>
    <x v="2"/>
    <s v="44912L8-9_L1CDM-MLB-GANNP4491204 Overcast (100%)"/>
    <n v="1"/>
    <s v="20221217TDirear"/>
    <d v="1905-07-14T00:00:00"/>
    <d v="1900-01-11T00:00:00"/>
    <d v="1900-01-16T00:00:00"/>
    <s v="22"/>
    <s v="00"/>
    <s v="41"/>
    <x v="4"/>
    <s v="2A_MSIL1C_S2_CD_CLS_AC_20230627T222622_TRUE_60HTE_020CC"/>
    <s v="S2A_MSIL1C_NP_20221217TDirear_Disregarded_94.1CC"/>
  </r>
  <r>
    <x v="1"/>
    <x v="0"/>
    <s v="-39.18, 175.58 | Zoom:13"/>
    <b v="1"/>
    <s v="New Zealand"/>
    <x v="4"/>
    <s v="NP"/>
    <d v="2022-12-16T00:00:00"/>
    <n v="58.5"/>
    <s v="22:06:53 UTC"/>
    <n v="100"/>
    <s v="2500X1254px"/>
    <s v="PNG"/>
    <s v="16m"/>
    <x v="1"/>
    <n v="100"/>
    <n v="100"/>
    <x v="2"/>
    <s v="44911L8-9_L1CDM-MLB-GANNP4491104 Overcast (100%)"/>
    <n v="1"/>
    <s v="20221216TDirear"/>
    <d v="1905-07-14T00:00:00"/>
    <d v="1900-01-11T00:00:00"/>
    <d v="1900-01-15T00:00:00"/>
    <s v="22"/>
    <s v="06"/>
    <s v="53"/>
    <x v="4"/>
    <s v="2A_MSIL1C_S2_CD_CLS_AC_20230627T222622_TRUE_60HTE_020CC"/>
    <s v="S2A_MSIL1C_NP_20221216TDirear_Disregarded_100CC"/>
  </r>
  <r>
    <x v="1"/>
    <x v="0"/>
    <s v="-39.18, 175.58 | Zoom:13"/>
    <b v="1"/>
    <s v="New Zealand"/>
    <x v="4"/>
    <s v="NP"/>
    <d v="2022-12-09T00:00:00"/>
    <n v="58.5"/>
    <s v="22:00:47 UTC"/>
    <n v="85.7"/>
    <s v="2500X1254px"/>
    <s v="PNG"/>
    <s v="16m"/>
    <x v="1"/>
    <n v="85.7"/>
    <n v="90"/>
    <x v="1"/>
    <s v="44904L8-9_L1CDM-MLB-GANNP4490403 Cloudy (40%-90%)"/>
    <n v="1"/>
    <s v="20221209TDirear"/>
    <d v="1905-07-14T00:00:00"/>
    <d v="1900-01-11T00:00:00"/>
    <s v="09"/>
    <s v="22"/>
    <s v="00"/>
    <s v="47"/>
    <x v="4"/>
    <s v="2A_MSIL1C_S2_CD_CLS_AC_20230627T222622_TRUE_60HTE_020CC"/>
    <s v="S2A_MSIL1C_NP_20221209TDirear_Disregarded_85.7CC"/>
  </r>
  <r>
    <x v="1"/>
    <x v="0"/>
    <s v="-39.18, 175.58 | Zoom:13"/>
    <b v="1"/>
    <s v="New Zealand"/>
    <x v="4"/>
    <s v="NP"/>
    <d v="2022-12-08T00:00:00"/>
    <n v="58.8"/>
    <s v="22:06:52 UTC"/>
    <n v="100"/>
    <s v="2500X1254px"/>
    <s v="PNG"/>
    <s v="16m"/>
    <x v="1"/>
    <n v="100"/>
    <n v="100"/>
    <x v="2"/>
    <s v="44903L8-9_L1CDM-MLB-GANNP4490304 Overcast (100%)"/>
    <n v="1"/>
    <s v="20221208TDirear"/>
    <d v="1905-07-14T00:00:00"/>
    <d v="1900-01-11T00:00:00"/>
    <s v="08"/>
    <s v="22"/>
    <s v="06"/>
    <s v="52"/>
    <x v="4"/>
    <s v="2A_MSIL1C_S2_CD_CLS_AC_20230627T222622_TRUE_60HTE_020CC"/>
    <s v="S2A_MSIL1C_NP_20221208TDirear_Disregarded_100CC"/>
  </r>
  <r>
    <x v="1"/>
    <x v="0"/>
    <s v="-39.18, 175.58 | Zoom:13"/>
    <b v="1"/>
    <s v="New Zealand"/>
    <x v="4"/>
    <s v="NP"/>
    <d v="2022-12-01T00:00:00"/>
    <n v="58.7"/>
    <s v="22:00:39 UTC"/>
    <n v="30.1"/>
    <s v="2500X1254px"/>
    <s v="PNG"/>
    <s v="16m"/>
    <x v="1"/>
    <n v="30.1"/>
    <n v="40"/>
    <x v="1"/>
    <s v="44896L8-9_L1CDM-MLB-GANNP4489603 Cloudy (40%-90%)"/>
    <n v="1"/>
    <s v="20221201TDirear"/>
    <d v="1905-07-14T00:00:00"/>
    <d v="1900-01-11T00:00:00"/>
    <s v="01"/>
    <s v="22"/>
    <s v="00"/>
    <s v="39"/>
    <x v="4"/>
    <s v="2A_MSIL1C_S2_CD_CLS_AC_20230627T222622_TRUE_60HTE_020CC"/>
    <s v="S2A_MSIL1C_NP_20221201TDirear_Disregarded_30.1CC"/>
  </r>
  <r>
    <x v="1"/>
    <x v="0"/>
    <s v="-39.18, 175.58 | Zoom:13"/>
    <b v="1"/>
    <s v="New Zealand"/>
    <x v="4"/>
    <s v="NP"/>
    <d v="2022-11-30T00:00:00"/>
    <n v="58.7"/>
    <s v="22:06:59 UTC"/>
    <n v="67.400000000000006"/>
    <s v="2500X1254px"/>
    <s v="PNG"/>
    <s v="16m"/>
    <x v="1"/>
    <n v="67.400000000000006"/>
    <n v="70"/>
    <x v="1"/>
    <s v="44895L8-9_L1CDM-MLB-GANNP4489503 Cloudy (40%-90%)"/>
    <n v="1"/>
    <s v="20221130TDirear"/>
    <d v="1905-07-14T00:00:00"/>
    <d v="1900-01-10T00:00:00"/>
    <d v="1900-01-29T00:00:00"/>
    <s v="22"/>
    <s v="06"/>
    <s v="59"/>
    <x v="4"/>
    <s v="2A_MSIL1C_S2_CD_CLS_AC_20230627T222622_TRUE_60HTE_020CC"/>
    <s v="S2A_MSIL1C_NP_20221130TDirear_Disregarded_67.4CC"/>
  </r>
  <r>
    <x v="1"/>
    <x v="0"/>
    <s v="-39.18, 175.58 | Zoom:13"/>
    <b v="1"/>
    <s v="New Zealand"/>
    <x v="4"/>
    <s v="NP"/>
    <d v="2022-11-23T00:00:00"/>
    <n v="58.3"/>
    <s v="22:00:48 UTC"/>
    <n v="90"/>
    <s v="2500X1254px"/>
    <s v="PNG"/>
    <s v="16m"/>
    <x v="1"/>
    <n v="90"/>
    <n v="90"/>
    <x v="1"/>
    <s v="44888L8-9_L1CDM-MLB-GANNP4488803 Cloudy (40%-90%)"/>
    <n v="1"/>
    <s v="20221123TDirear"/>
    <d v="1905-07-14T00:00:00"/>
    <d v="1900-01-10T00:00:00"/>
    <d v="1900-01-22T00:00:00"/>
    <s v="22"/>
    <s v="00"/>
    <s v="48"/>
    <x v="4"/>
    <s v="2A_MSIL1C_S2_CD_CLS_AC_20230627T222622_TRUE_60HTE_020CC"/>
    <s v="S2A_MSIL1C_NP_20221123TDirear_Disregarded_90CC"/>
  </r>
  <r>
    <x v="1"/>
    <x v="0"/>
    <s v="-39.18, 175.58 | Zoom:13"/>
    <b v="1"/>
    <s v="New Zealand"/>
    <x v="4"/>
    <s v="NP"/>
    <d v="2022-11-22T00:00:00"/>
    <n v="58.2"/>
    <s v="22:06:53 UTC"/>
    <n v="50.5"/>
    <s v="2500X1254px"/>
    <s v="PNG"/>
    <s v="16m"/>
    <x v="1"/>
    <n v="50.5"/>
    <n v="60"/>
    <x v="1"/>
    <s v="44887L8-9_L1CDM-MLB-GANNP4488703 Cloudy (40%-90%)"/>
    <n v="1"/>
    <s v="20221122TDirear"/>
    <d v="1905-07-14T00:00:00"/>
    <d v="1900-01-10T00:00:00"/>
    <d v="1900-01-21T00:00:00"/>
    <s v="22"/>
    <s v="06"/>
    <s v="53"/>
    <x v="4"/>
    <s v="2A_MSIL1C_S2_CD_CLS_AC_20230627T222622_TRUE_60HTE_020CC"/>
    <s v="S2A_MSIL1C_NP_20221122TDirear_Disregarded_50.5CC"/>
  </r>
  <r>
    <x v="1"/>
    <x v="0"/>
    <s v="-39.18, 175.58 | Zoom:13"/>
    <b v="1"/>
    <s v="New Zealand"/>
    <x v="4"/>
    <s v="NP"/>
    <d v="2022-11-15T00:00:00"/>
    <n v="57.3"/>
    <s v="22:00:43 UTC"/>
    <n v="50.4"/>
    <s v="2500X1254px"/>
    <s v="PNG"/>
    <s v="16m"/>
    <x v="1"/>
    <n v="50.4"/>
    <n v="60"/>
    <x v="1"/>
    <s v="44880L8-9_L1CDM-MLB-GANNP4488003 Cloudy (40%-90%)"/>
    <n v="1"/>
    <s v="20221115TDirear"/>
    <d v="1905-07-14T00:00:00"/>
    <d v="1900-01-10T00:00:00"/>
    <d v="1900-01-14T00:00:00"/>
    <s v="22"/>
    <s v="00"/>
    <s v="43"/>
    <x v="4"/>
    <s v="2A_MSIL1C_S2_CD_CLS_AC_20230627T222622_TRUE_60HTE_020CC"/>
    <s v="S2A_MSIL1C_NP_20221115TDirear_Disregarded_50.4CC"/>
  </r>
  <r>
    <x v="1"/>
    <x v="0"/>
    <s v="-39.18, 175.58 | Zoom:13"/>
    <b v="1"/>
    <s v="New Zealand"/>
    <x v="4"/>
    <s v="NP"/>
    <d v="2022-11-14T00:00:00"/>
    <n v="57.2"/>
    <s v="22:06:59 UTC"/>
    <n v="30.4"/>
    <s v="2500X1254px"/>
    <s v="PNG"/>
    <s v="16m"/>
    <x v="1"/>
    <n v="30.4"/>
    <n v="40"/>
    <x v="1"/>
    <s v="44879L8-9_L1CDM-MLB-GANNP4487903 Cloudy (40%-90%)"/>
    <n v="1"/>
    <s v="20221114TDirear"/>
    <d v="1905-07-14T00:00:00"/>
    <d v="1900-01-10T00:00:00"/>
    <d v="1900-01-13T00:00:00"/>
    <s v="22"/>
    <s v="06"/>
    <s v="59"/>
    <x v="4"/>
    <s v="2A_MSIL1C_S2_CD_CLS_AC_20230627T222622_TRUE_60HTE_020CC"/>
    <s v="S2A_MSIL1C_NP_20221114TDirear_Disregarded_30.4CC"/>
  </r>
  <r>
    <x v="1"/>
    <x v="0"/>
    <s v="-39.18, 175.58 | Zoom:13"/>
    <b v="1"/>
    <s v="New Zealand"/>
    <x v="4"/>
    <s v="NP"/>
    <d v="2022-11-07T00:00:00"/>
    <n v="56"/>
    <s v="22:00:52 UTC"/>
    <n v="36.9"/>
    <s v="2500X1254px"/>
    <s v="PNG"/>
    <s v="16m"/>
    <x v="1"/>
    <n v="36.9"/>
    <n v="40"/>
    <x v="1"/>
    <s v="44872L8-9_L1CDM-MLB-GANNP4487203 Cloudy (40%-90%)"/>
    <n v="1"/>
    <s v="20221107TDirear"/>
    <d v="1905-07-14T00:00:00"/>
    <d v="1900-01-10T00:00:00"/>
    <s v="07"/>
    <s v="22"/>
    <s v="00"/>
    <s v="52"/>
    <x v="4"/>
    <s v="2A_MSIL1C_S2_CD_CLS_AC_20230627T222622_TRUE_60HTE_020CC"/>
    <s v="S2A_MSIL1C_NP_20221107TDirear_Disregarded_36.9CC"/>
  </r>
  <r>
    <x v="1"/>
    <x v="0"/>
    <s v="-39.18, 175.58 | Zoom:13"/>
    <b v="1"/>
    <s v="New Zealand"/>
    <x v="4"/>
    <s v="NP"/>
    <d v="2022-11-06T00:00:00"/>
    <n v="55.7"/>
    <s v="22:06:52 UTC"/>
    <n v="95.4"/>
    <s v="2500X1254px"/>
    <s v="PNG"/>
    <s v="16m"/>
    <x v="1"/>
    <n v="95.4"/>
    <n v="100"/>
    <x v="2"/>
    <s v="44871L8-9_L1CDM-MLB-GANNP4487104 Overcast (100%)"/>
    <n v="1"/>
    <s v="20221106TDirear"/>
    <d v="1905-07-14T00:00:00"/>
    <d v="1900-01-10T00:00:00"/>
    <s v="06"/>
    <s v="22"/>
    <s v="06"/>
    <s v="52"/>
    <x v="4"/>
    <s v="2A_MSIL1C_S2_CD_CLS_AC_20230627T222622_TRUE_60HTE_020CC"/>
    <s v="S2A_MSIL1C_NP_20221106TDirear_Disregarded_95.4CC"/>
  </r>
  <r>
    <x v="1"/>
    <x v="0"/>
    <s v="-39.18, 175.58 | Zoom:13"/>
    <b v="1"/>
    <s v="New Zealand"/>
    <x v="4"/>
    <s v="NP"/>
    <d v="2022-10-30T00:00:00"/>
    <n v="54.1"/>
    <s v="22:00:41 UTC"/>
    <n v="87.4"/>
    <s v="2500X1254px"/>
    <s v="PNG"/>
    <s v="16m"/>
    <x v="1"/>
    <n v="87.4"/>
    <n v="90"/>
    <x v="1"/>
    <s v="44864L8-9_L1CDM-MLB-GANNP4486403 Cloudy (40%-90%)"/>
    <n v="1"/>
    <s v="20221030TDirear"/>
    <d v="1905-07-14T00:00:00"/>
    <d v="1900-01-09T00:00:00"/>
    <d v="1900-01-29T00:00:00"/>
    <s v="22"/>
    <s v="00"/>
    <s v="41"/>
    <x v="4"/>
    <s v="2A_MSIL1C_S2_CD_CLS_AC_20230627T222622_TRUE_60HTE_020CC"/>
    <s v="S2A_MSIL1C_NP_20221030TDirear_Disregarded_87.4CC"/>
  </r>
  <r>
    <x v="1"/>
    <x v="0"/>
    <s v="-39.18, 175.58 | Zoom:13"/>
    <b v="1"/>
    <s v="New Zealand"/>
    <x v="4"/>
    <s v="NP"/>
    <d v="2022-10-29T00:00:00"/>
    <n v="53.9"/>
    <s v="22:07:04 UTC"/>
    <n v="94.2"/>
    <s v="2500X1254px"/>
    <s v="PNG"/>
    <s v="16m"/>
    <x v="1"/>
    <n v="94.2"/>
    <n v="100"/>
    <x v="2"/>
    <s v="44863L8-9_L1CDM-MLB-GANNP4486304 Overcast (100%)"/>
    <n v="1"/>
    <s v="20221029TDirear"/>
    <d v="1905-07-14T00:00:00"/>
    <d v="1900-01-09T00:00:00"/>
    <d v="1900-01-28T00:00:00"/>
    <s v="22"/>
    <s v="07"/>
    <s v="04"/>
    <x v="4"/>
    <s v="2A_MSIL1C_S2_CD_CLS_AC_20230627T222622_TRUE_60HTE_020CC"/>
    <s v="S2A_MSIL1C_NP_20221029TDirear_Disregarded_94.2CC"/>
  </r>
  <r>
    <x v="1"/>
    <x v="0"/>
    <s v="-39.18, 175.58 | Zoom:13"/>
    <b v="1"/>
    <s v="New Zealand"/>
    <x v="4"/>
    <s v="NP"/>
    <d v="2022-10-22T00:00:00"/>
    <n v="51.9"/>
    <s v="22:00:51 UTC"/>
    <n v="0"/>
    <s v="2500X1254px"/>
    <s v="PNG"/>
    <s v="16m"/>
    <x v="1"/>
    <n v="0"/>
    <n v="0"/>
    <x v="3"/>
    <s v="44856L8-9_L1CDM-MLB-GANNP4485601 Clear (0%)"/>
    <n v="1"/>
    <s v="20221022TDirear"/>
    <d v="1905-07-14T00:00:00"/>
    <d v="1900-01-09T00:00:00"/>
    <d v="1900-01-21T00:00:00"/>
    <s v="22"/>
    <s v="00"/>
    <s v="51"/>
    <x v="4"/>
    <s v="2A_MSIL1C_S2_CD_CLS_AC_20230627T222622_TRUE_60HTE_020CC"/>
    <s v="S2A_MSIL1C_NP_20221022TDirear_Disregarded_0CC"/>
  </r>
  <r>
    <x v="1"/>
    <x v="0"/>
    <s v="-39.18, 175.58 | Zoom:13"/>
    <b v="1"/>
    <s v="New Zealand"/>
    <x v="4"/>
    <s v="NP"/>
    <d v="2022-10-21T00:00:00"/>
    <n v="51.6"/>
    <s v="22:06:53 UTC"/>
    <n v="0.1"/>
    <s v="2500X1254px"/>
    <s v="PNG"/>
    <s v="16m"/>
    <x v="1"/>
    <n v="0.1"/>
    <n v="10"/>
    <x v="0"/>
    <s v="44855L8-9_L1CDM-MLB-GANNP4485502 Sunny (10%-30%)"/>
    <n v="1"/>
    <s v="20221021TDirear"/>
    <d v="1905-07-14T00:00:00"/>
    <d v="1900-01-09T00:00:00"/>
    <d v="1900-01-20T00:00:00"/>
    <s v="22"/>
    <s v="06"/>
    <s v="53"/>
    <x v="4"/>
    <s v="2A_MSIL1C_S2_CD_CLS_AC_20230627T222622_TRUE_60HTE_020CC"/>
    <s v="S2A_MSIL1C_NP_20221021TDirear_Disregarded_0.1CC"/>
  </r>
  <r>
    <x v="1"/>
    <x v="0"/>
    <s v="-39.18, 175.58 | Zoom:13"/>
    <b v="1"/>
    <s v="New Zealand"/>
    <x v="4"/>
    <s v="NP"/>
    <d v="2022-10-14T00:00:00"/>
    <n v="49.4"/>
    <s v="22:00:41 UTC"/>
    <n v="100"/>
    <s v="2500X1254px"/>
    <s v="PNG"/>
    <s v="16m"/>
    <x v="1"/>
    <n v="100"/>
    <n v="100"/>
    <x v="2"/>
    <s v="44848L8-9_L1CDM-MLB-GANNP4484804 Overcast (100%)"/>
    <n v="1"/>
    <s v="20221014TDirear"/>
    <d v="1905-07-14T00:00:00"/>
    <d v="1900-01-09T00:00:00"/>
    <d v="1900-01-13T00:00:00"/>
    <s v="22"/>
    <s v="00"/>
    <s v="41"/>
    <x v="4"/>
    <s v="2A_MSIL1C_S2_CD_CLS_AC_20230627T222622_TRUE_60HTE_020CC"/>
    <s v="S2A_MSIL1C_NP_20221014TDirear_Disregarded_100CC"/>
  </r>
  <r>
    <x v="1"/>
    <x v="0"/>
    <s v="-39.18, 175.58 | Zoom:13"/>
    <b v="1"/>
    <s v="New Zealand"/>
    <x v="4"/>
    <s v="NP"/>
    <d v="2022-10-13T00:00:00"/>
    <n v="49.1"/>
    <s v="22:06:55 UTC"/>
    <n v="67.099999999999994"/>
    <s v="2500X1254px"/>
    <s v="PNG"/>
    <s v="16m"/>
    <x v="1"/>
    <n v="67.099999999999994"/>
    <n v="70"/>
    <x v="1"/>
    <s v="44847L8-9_L1CDM-MLB-GANNP4484703 Cloudy (40%-90%)"/>
    <n v="1"/>
    <s v="20221013TDirear"/>
    <d v="1905-07-14T00:00:00"/>
    <d v="1900-01-09T00:00:00"/>
    <d v="1900-01-12T00:00:00"/>
    <s v="22"/>
    <s v="06"/>
    <s v="55"/>
    <x v="4"/>
    <s v="2A_MSIL1C_S2_CD_CLS_AC_20230627T222622_TRUE_60HTE_020CC"/>
    <s v="S2A_MSIL1C_NP_20221013TDirear_Disregarded_67.1CC"/>
  </r>
  <r>
    <x v="1"/>
    <x v="0"/>
    <s v="-39.18, 175.58 | Zoom:13"/>
    <b v="1"/>
    <s v="New Zealand"/>
    <x v="4"/>
    <s v="NP"/>
    <d v="2022-10-06T00:00:00"/>
    <n v="46.6"/>
    <s v="22:00:50 UTC"/>
    <n v="11.9"/>
    <s v="2500X1254px"/>
    <s v="PNG"/>
    <s v="16m"/>
    <x v="1"/>
    <n v="11.9"/>
    <n v="20"/>
    <x v="0"/>
    <s v="44840L8-9_L1CDM-MLB-GANNP4484002 Sunny (10%-30%)"/>
    <n v="1"/>
    <s v="20221006TDirear"/>
    <d v="1905-07-14T00:00:00"/>
    <d v="1900-01-09T00:00:00"/>
    <s v="06"/>
    <s v="22"/>
    <s v="00"/>
    <s v="50"/>
    <x v="4"/>
    <s v="2A_MSIL1C_S2_CD_CLS_AC_20230627T222622_TRUE_60HTE_020CC"/>
    <s v="S2A_MSIL1C_NP_20221006TDirear_Disregarded_11.9CC"/>
  </r>
  <r>
    <x v="1"/>
    <x v="0"/>
    <s v="-39.18, 175.58 | Zoom:13"/>
    <b v="1"/>
    <s v="New Zealand"/>
    <x v="4"/>
    <s v="NP"/>
    <d v="2022-10-05T00:00:00"/>
    <n v="46.2"/>
    <s v="22:06:46 UTC"/>
    <n v="42.3"/>
    <s v="2500X1254px"/>
    <s v="PNG"/>
    <s v="16m"/>
    <x v="1"/>
    <n v="42.3"/>
    <n v="50"/>
    <x v="1"/>
    <s v="44839L8-9_L1CDM-MLB-GANNP4483903 Cloudy (40%-90%)"/>
    <n v="1"/>
    <s v="20221005TDirear"/>
    <d v="1905-07-14T00:00:00"/>
    <d v="1900-01-09T00:00:00"/>
    <s v="05"/>
    <s v="22"/>
    <s v="06"/>
    <s v="46"/>
    <x v="4"/>
    <s v="2A_MSIL1C_S2_CD_CLS_AC_20230627T222622_TRUE_60HTE_020CC"/>
    <s v="S2A_MSIL1C_NP_20221005TDirear_Disregarded_42.3CC"/>
  </r>
  <r>
    <x v="1"/>
    <x v="0"/>
    <s v="-39.18, 175.58 | Zoom:13"/>
    <b v="1"/>
    <s v="New Zealand"/>
    <x v="4"/>
    <s v="NP"/>
    <d v="2022-09-28T00:00:00"/>
    <n v="43.7"/>
    <s v="22:00:36 UTC"/>
    <n v="100"/>
    <s v="2500X1254px"/>
    <s v="PNG"/>
    <s v="16m"/>
    <x v="1"/>
    <n v="100"/>
    <n v="100"/>
    <x v="2"/>
    <s v="44832L8-9_L1CDM-MLB-GANNP4483204 Overcast (100%)"/>
    <n v="1"/>
    <s v="20220928TDirear"/>
    <d v="1905-07-14T00:00:00"/>
    <s v="09"/>
    <d v="1900-01-27T00:00:00"/>
    <s v="22"/>
    <s v="00"/>
    <s v="36"/>
    <x v="4"/>
    <s v="2A_MSIL1C_S2_CD_CLS_AC_20230627T222622_TRUE_60HTE_020CC"/>
    <s v="S2A_MSIL1C_NP_20220928TDirear_Disregarded_100CC"/>
  </r>
  <r>
    <x v="1"/>
    <x v="0"/>
    <s v="-39.18, 175.58 | Zoom:13"/>
    <b v="1"/>
    <s v="New Zealand"/>
    <x v="4"/>
    <s v="NP"/>
    <d v="2022-09-27T00:00:00"/>
    <n v="43.4"/>
    <s v="22:07:04 UTC"/>
    <n v="70.7"/>
    <s v="2500X1254px"/>
    <s v="PNG"/>
    <s v="16m"/>
    <x v="1"/>
    <n v="70.7"/>
    <n v="80"/>
    <x v="1"/>
    <s v="44831L8-9_L1CDM-MLB-GANNP4483103 Cloudy (40%-90%)"/>
    <n v="1"/>
    <s v="20220927TDirear"/>
    <d v="1905-07-14T00:00:00"/>
    <s v="09"/>
    <d v="1900-01-26T00:00:00"/>
    <s v="22"/>
    <s v="07"/>
    <s v="04"/>
    <x v="4"/>
    <s v="2A_MSIL1C_S2_CD_CLS_AC_20230627T222622_TRUE_60HTE_020CC"/>
    <s v="S2A_MSIL1C_NP_20220927TDirear_Disregarded_70.7CC"/>
  </r>
  <r>
    <x v="1"/>
    <x v="0"/>
    <s v="-39.18, 175.58 | Zoom:13"/>
    <b v="1"/>
    <s v="New Zealand"/>
    <x v="4"/>
    <s v="NP"/>
    <d v="2022-09-20T00:00:00"/>
    <n v="40.700000000000003"/>
    <s v="22:00:54 UTC"/>
    <n v="85.8"/>
    <s v="2500X1254px"/>
    <s v="PNG"/>
    <s v="16m"/>
    <x v="1"/>
    <n v="85.8"/>
    <n v="90"/>
    <x v="1"/>
    <s v="44824L8-9_L1CDM-MLB-GANNP4482403 Cloudy (40%-90%)"/>
    <n v="1"/>
    <s v="20220920TDirear"/>
    <d v="1905-07-14T00:00:00"/>
    <s v="09"/>
    <d v="1900-01-19T00:00:00"/>
    <s v="22"/>
    <s v="00"/>
    <s v="54"/>
    <x v="4"/>
    <s v="2A_MSIL1C_S2_CD_CLS_AC_20230627T222622_TRUE_60HTE_020CC"/>
    <s v="S2A_MSIL1C_NP_20220920TDirear_Disregarded_85.8CC"/>
  </r>
  <r>
    <x v="1"/>
    <x v="0"/>
    <s v="-39.18, 175.58 | Zoom:13"/>
    <b v="1"/>
    <s v="New Zealand"/>
    <x v="4"/>
    <s v="NP"/>
    <d v="2022-09-19T00:00:00"/>
    <n v="40.299999999999997"/>
    <s v="22:06:45 UTC"/>
    <n v="53.3"/>
    <s v="2500X1254px"/>
    <s v="PNG"/>
    <s v="16m"/>
    <x v="1"/>
    <n v="53.3"/>
    <n v="60"/>
    <x v="1"/>
    <s v="44823L8-9_L1CDM-MLB-GANNP4482303 Cloudy (40%-90%)"/>
    <n v="1"/>
    <s v="20220919TDirear"/>
    <d v="1905-07-14T00:00:00"/>
    <s v="09"/>
    <d v="1900-01-18T00:00:00"/>
    <s v="22"/>
    <s v="06"/>
    <s v="45"/>
    <x v="4"/>
    <s v="2A_MSIL1C_S2_CD_CLS_AC_20230627T222622_TRUE_60HTE_020CC"/>
    <s v="S2A_MSIL1C_NP_20220919TDirear_Disregarded_53.3CC"/>
  </r>
  <r>
    <x v="1"/>
    <x v="0"/>
    <s v="-39.18, 175.58 | Zoom:13"/>
    <b v="1"/>
    <s v="New Zealand"/>
    <x v="4"/>
    <s v="NP"/>
    <d v="2022-09-12T00:00:00"/>
    <n v="37.700000000000003"/>
    <s v="22:00:31 UTC"/>
    <n v="41.5"/>
    <s v="2500X1254px"/>
    <s v="PNG"/>
    <s v="16m"/>
    <x v="1"/>
    <n v="41.5"/>
    <n v="50"/>
    <x v="1"/>
    <s v="44816L8-9_L1CDM-MLB-GANNP4481603 Cloudy (40%-90%)"/>
    <n v="1"/>
    <s v="20220912TDirear"/>
    <d v="1905-07-14T00:00:00"/>
    <s v="09"/>
    <d v="1900-01-11T00:00:00"/>
    <s v="22"/>
    <s v="00"/>
    <s v="31"/>
    <x v="4"/>
    <s v="2A_MSIL1C_S2_CD_CLS_AC_20230627T222622_TRUE_60HTE_020CC"/>
    <s v="S2A_MSIL1C_NP_20220912TDirear_Disregarded_41.5CC"/>
  </r>
  <r>
    <x v="1"/>
    <x v="0"/>
    <s v="-39.18, 175.58 | Zoom:13"/>
    <b v="1"/>
    <s v="New Zealand"/>
    <x v="4"/>
    <s v="NP"/>
    <d v="2022-09-11T00:00:00"/>
    <n v="37.4"/>
    <s v="22:07:02 UTC"/>
    <n v="82.3"/>
    <s v="2500X1254px"/>
    <s v="PNG"/>
    <s v="16m"/>
    <x v="1"/>
    <n v="82.3"/>
    <n v="90"/>
    <x v="1"/>
    <s v="44815L8-9_L1CDM-MLB-GANNP4481503 Cloudy (40%-90%)"/>
    <n v="1"/>
    <s v="20220911TDirear"/>
    <d v="1905-07-14T00:00:00"/>
    <s v="09"/>
    <d v="1900-01-10T00:00:00"/>
    <s v="22"/>
    <s v="07"/>
    <s v="02"/>
    <x v="4"/>
    <s v="2A_MSIL1C_S2_CD_CLS_AC_20230627T222622_TRUE_60HTE_020CC"/>
    <s v="S2A_MSIL1C_NP_20220911TDirear_Disregarded_82.3CC"/>
  </r>
  <r>
    <x v="1"/>
    <x v="0"/>
    <s v="-39.18, 175.58 | Zoom:13"/>
    <b v="1"/>
    <s v="New Zealand"/>
    <x v="4"/>
    <s v="NP"/>
    <d v="2022-09-04T00:00:00"/>
    <n v="34.799999999999997"/>
    <s v="22:00:48 UTC"/>
    <n v="100"/>
    <s v="2500X1254px"/>
    <s v="PNG"/>
    <s v="16m"/>
    <x v="1"/>
    <n v="100"/>
    <n v="100"/>
    <x v="2"/>
    <s v="44808L8-9_L1CDM-MLB-GANNP4480804 Overcast (100%)"/>
    <n v="1"/>
    <s v="20220904TDirear"/>
    <d v="1905-07-14T00:00:00"/>
    <s v="09"/>
    <s v="04"/>
    <s v="22"/>
    <s v="00"/>
    <s v="48"/>
    <x v="4"/>
    <s v="2A_MSIL1C_S2_CD_CLS_AC_20230627T222622_TRUE_60HTE_020CC"/>
    <s v="S2A_MSIL1C_NP_20220904TDirear_Disregarded_100CC"/>
  </r>
  <r>
    <x v="1"/>
    <x v="0"/>
    <s v="-39.18, 175.58 | Zoom:13"/>
    <b v="1"/>
    <s v="New Zealand"/>
    <x v="4"/>
    <s v="NP"/>
    <d v="2022-09-03T00:00:00"/>
    <n v="34.4"/>
    <s v="22:06:40 UTC"/>
    <n v="45.1"/>
    <s v="2500X1254px"/>
    <s v="PNG"/>
    <s v="16m"/>
    <x v="1"/>
    <n v="45.1"/>
    <n v="50"/>
    <x v="1"/>
    <s v="44807L8-9_L1CDM-MLB-GANNP4480703 Cloudy (40%-90%)"/>
    <n v="1"/>
    <s v="20220903TDirear"/>
    <d v="1905-07-14T00:00:00"/>
    <s v="09"/>
    <s v="03"/>
    <s v="22"/>
    <s v="06"/>
    <s v="40"/>
    <x v="4"/>
    <s v="2A_MSIL1C_S2_CD_CLS_AC_20230627T222622_TRUE_60HTE_020CC"/>
    <s v="S2A_MSIL1C_NP_20220903TDirear_Disregarded_45.1CC"/>
  </r>
  <r>
    <x v="1"/>
    <x v="0"/>
    <s v="-39.18, 175.58 | Zoom:13"/>
    <b v="1"/>
    <s v="New Zealand"/>
    <x v="4"/>
    <s v="NP"/>
    <d v="2022-08-27T00:00:00"/>
    <n v="32"/>
    <s v="22:00:29 UTC"/>
    <n v="38.4"/>
    <s v="2500X1254px"/>
    <s v="PNG"/>
    <s v="16m"/>
    <x v="1"/>
    <n v="38.4"/>
    <n v="40"/>
    <x v="1"/>
    <s v="44800L8-9_L1CDM-MLB-GANNP4480003 Cloudy (40%-90%)"/>
    <n v="1"/>
    <s v="20220827TDirear"/>
    <d v="1905-07-14T00:00:00"/>
    <s v="08"/>
    <d v="1900-01-26T00:00:00"/>
    <s v="22"/>
    <s v="00"/>
    <s v="29"/>
    <x v="4"/>
    <s v="2A_MSIL1C_S2_CD_CLS_AC_20230627T222622_TRUE_60HTE_020CC"/>
    <s v="S2A_MSIL1C_NP_20220827TDirear_Disregarded_38.4CC"/>
  </r>
  <r>
    <x v="1"/>
    <x v="0"/>
    <s v="-39.18, 175.58 | Zoom:13"/>
    <b v="1"/>
    <s v="New Zealand"/>
    <x v="4"/>
    <s v="NP"/>
    <d v="2022-08-26T00:00:00"/>
    <n v="31.7"/>
    <s v="22:06:58 UTC"/>
    <n v="43.9"/>
    <s v="2500X1254px"/>
    <s v="PNG"/>
    <s v="16m"/>
    <x v="1"/>
    <n v="43.9"/>
    <n v="50"/>
    <x v="1"/>
    <s v="44799L8-9_L1CDM-MLB-GANNP4479903 Cloudy (40%-90%)"/>
    <n v="1"/>
    <s v="20220826TDirear"/>
    <d v="1905-07-14T00:00:00"/>
    <s v="08"/>
    <d v="1900-01-25T00:00:00"/>
    <s v="22"/>
    <s v="06"/>
    <s v="58"/>
    <x v="4"/>
    <s v="2A_MSIL1C_S2_CD_CLS_AC_20230627T222622_TRUE_60HTE_020CC"/>
    <s v="S2A_MSIL1C_NP_20220826TDirear_Disregarded_43.9CC"/>
  </r>
  <r>
    <x v="1"/>
    <x v="0"/>
    <s v="-39.18, 175.58 | Zoom:13"/>
    <b v="1"/>
    <s v="New Zealand"/>
    <x v="4"/>
    <s v="NP"/>
    <d v="2022-08-19T00:00:00"/>
    <n v="29.4"/>
    <s v="22:00:47 UTC"/>
    <n v="68.7"/>
    <s v="2500X1254px"/>
    <s v="PNG"/>
    <s v="16m"/>
    <x v="1"/>
    <n v="68.7"/>
    <n v="70"/>
    <x v="1"/>
    <s v="44792L8-9_L1CDM-MLB-GANNP4479203 Cloudy (40%-90%)"/>
    <n v="1"/>
    <s v="20220819TDirear"/>
    <d v="1905-07-14T00:00:00"/>
    <s v="08"/>
    <d v="1900-01-18T00:00:00"/>
    <s v="22"/>
    <s v="00"/>
    <s v="47"/>
    <x v="4"/>
    <s v="2A_MSIL1C_S2_CD_CLS_AC_20230627T222622_TRUE_60HTE_020CC"/>
    <s v="S2A_MSIL1C_NP_20220819TDirear_Disregarded_68.7CC"/>
  </r>
  <r>
    <x v="1"/>
    <x v="0"/>
    <s v="-39.18, 175.58 | Zoom:13"/>
    <b v="1"/>
    <s v="New Zealand"/>
    <x v="4"/>
    <s v="NP"/>
    <d v="2022-08-18T00:00:00"/>
    <n v="29"/>
    <s v="22:06:39 UTC"/>
    <n v="100"/>
    <s v="2500X1254px"/>
    <s v="PNG"/>
    <s v="16m"/>
    <x v="1"/>
    <n v="100"/>
    <n v="100"/>
    <x v="2"/>
    <s v="44791L8-9_L1CDM-MLB-GANNP4479104 Overcast (100%)"/>
    <n v="1"/>
    <s v="20220818TDirear"/>
    <d v="1905-07-14T00:00:00"/>
    <s v="08"/>
    <d v="1900-01-17T00:00:00"/>
    <s v="22"/>
    <s v="06"/>
    <s v="39"/>
    <x v="4"/>
    <s v="2A_MSIL1C_S2_CD_CLS_AC_20230627T222622_TRUE_60HTE_020CC"/>
    <s v="S2A_MSIL1C_NP_20220818TDirear_Disregarded_100CC"/>
  </r>
  <r>
    <x v="1"/>
    <x v="0"/>
    <s v="-39.18, 175.58 | Zoom:13"/>
    <b v="1"/>
    <s v="New Zealand"/>
    <x v="4"/>
    <s v="NP"/>
    <d v="2022-08-11T00:00:00"/>
    <n v="27"/>
    <s v="22:00:25 UTC"/>
    <n v="24.1"/>
    <s v="2500X1254px"/>
    <s v="PNG"/>
    <s v="16m"/>
    <x v="1"/>
    <n v="24.1"/>
    <n v="30"/>
    <x v="0"/>
    <s v="44784L8-9_L1CDM-MLB-GANNP4478402 Sunny (10%-30%)"/>
    <n v="1"/>
    <s v="20220811TDirear"/>
    <d v="1905-07-14T00:00:00"/>
    <s v="08"/>
    <d v="1900-01-10T00:00:00"/>
    <s v="22"/>
    <s v="00"/>
    <s v="25"/>
    <x v="4"/>
    <s v="2A_MSIL1C_S2_CD_CLS_AC_20230627T222622_TRUE_60HTE_020CC"/>
    <s v="S2A_MSIL1C_NP_20220811TDirear_Disregarded_24.1CC"/>
  </r>
  <r>
    <x v="1"/>
    <x v="0"/>
    <s v="-39.18, 175.58 | Zoom:13"/>
    <b v="1"/>
    <s v="New Zealand"/>
    <x v="4"/>
    <s v="NP"/>
    <d v="2022-08-10T00:00:00"/>
    <n v="26.7"/>
    <s v="22:06:56 UTC"/>
    <n v="11.5"/>
    <s v="2500X1254px"/>
    <s v="PNG"/>
    <s v="16m"/>
    <x v="1"/>
    <n v="11.5"/>
    <n v="20"/>
    <x v="0"/>
    <s v="44783L8-9_L1CDM-MLB-GANNP4478302 Sunny (10%-30%)"/>
    <n v="1"/>
    <s v="20220810TDirear"/>
    <d v="1905-07-14T00:00:00"/>
    <s v="08"/>
    <d v="1900-01-09T00:00:00"/>
    <s v="22"/>
    <s v="06"/>
    <s v="56"/>
    <x v="4"/>
    <s v="2A_MSIL1C_S2_CD_CLS_AC_20230627T222622_TRUE_60HTE_020CC"/>
    <s v="S2A_MSIL1C_NP_20220810TDirear_Disregarded_11.5CC"/>
  </r>
  <r>
    <x v="1"/>
    <x v="0"/>
    <s v="-39.18, 175.58 | Zoom:13"/>
    <b v="1"/>
    <s v="New Zealand"/>
    <x v="4"/>
    <s v="NP"/>
    <d v="2022-08-03T00:00:00"/>
    <n v="24.9"/>
    <s v="22:00:42 UTC"/>
    <n v="17.100000000000001"/>
    <s v="2500X1254px"/>
    <s v="PNG"/>
    <s v="16m"/>
    <x v="1"/>
    <n v="17.100000000000001"/>
    <n v="20"/>
    <x v="0"/>
    <s v="44776L8-9_L1CDM-MLB-GANNP4477602 Sunny (10%-30%)"/>
    <n v="1"/>
    <s v="20220803TDirear"/>
    <d v="1905-07-14T00:00:00"/>
    <s v="08"/>
    <s v="03"/>
    <s v="22"/>
    <s v="00"/>
    <s v="42"/>
    <x v="4"/>
    <s v="2A_MSIL1C_S2_CD_CLS_AC_20230627T222622_TRUE_60HTE_020CC"/>
    <s v="S2A_MSIL1C_NP_20220803TDirear_Disregarded_17.1CC"/>
  </r>
  <r>
    <x v="1"/>
    <x v="0"/>
    <s v="-39.18, 175.58 | Zoom:13"/>
    <b v="1"/>
    <s v="New Zealand"/>
    <x v="4"/>
    <s v="NP"/>
    <d v="2022-08-02T00:00:00"/>
    <n v="24.6"/>
    <s v="22:06:31 UTC"/>
    <n v="89.2"/>
    <s v="2500X1254px"/>
    <s v="PNG"/>
    <s v="16m"/>
    <x v="1"/>
    <n v="89.2"/>
    <n v="90"/>
    <x v="1"/>
    <s v="44775L8-9_L1CDM-MLB-GANNP4477503 Cloudy (40%-90%)"/>
    <n v="1"/>
    <s v="20220802TDirear"/>
    <d v="1905-07-14T00:00:00"/>
    <s v="08"/>
    <s v="02"/>
    <s v="22"/>
    <s v="06"/>
    <s v="31"/>
    <x v="4"/>
    <s v="2A_MSIL1C_S2_CD_CLS_AC_20230627T222622_TRUE_60HTE_020CC"/>
    <s v="S2A_MSIL1C_NP_20220802TDirear_Disregarded_89.2CC"/>
  </r>
  <r>
    <x v="1"/>
    <x v="0"/>
    <s v="-39.18, 175.58 | Zoom:13"/>
    <b v="1"/>
    <s v="New Zealand"/>
    <x v="4"/>
    <s v="NP"/>
    <d v="2022-07-26T00:00:00"/>
    <n v="23.1"/>
    <s v="22:00:15 UTC"/>
    <n v="77.8"/>
    <s v="2500X1254px"/>
    <s v="PNG"/>
    <s v="16m"/>
    <x v="1"/>
    <n v="77.8"/>
    <n v="80"/>
    <x v="1"/>
    <s v="44768L8-9_L1CDM-MLB-GANNP4476803 Cloudy (40%-90%)"/>
    <n v="1"/>
    <s v="20220726TDirear"/>
    <d v="1905-07-14T00:00:00"/>
    <s v="07"/>
    <d v="1900-01-25T00:00:00"/>
    <s v="22"/>
    <s v="00"/>
    <s v="15"/>
    <x v="4"/>
    <s v="2A_MSIL1C_S2_CD_CLS_AC_20230627T222622_TRUE_60HTE_020CC"/>
    <s v="S2A_MSIL1C_NP_20220726TDirear_Disregarded_77.8CC"/>
  </r>
  <r>
    <x v="1"/>
    <x v="0"/>
    <s v="-39.18, 175.58 | Zoom:13"/>
    <b v="1"/>
    <s v="New Zealand"/>
    <x v="4"/>
    <s v="NP"/>
    <d v="2022-07-25T00:00:00"/>
    <n v="23"/>
    <s v="22:06:47 UTC"/>
    <n v="49.7"/>
    <s v="2500X1254px"/>
    <s v="PNG"/>
    <s v="16m"/>
    <x v="1"/>
    <n v="49.7"/>
    <n v="50"/>
    <x v="1"/>
    <s v="44767L8-9_L1CDM-MLB-GANNP4476703 Cloudy (40%-90%)"/>
    <n v="1"/>
    <s v="20220725TDirear"/>
    <d v="1905-07-14T00:00:00"/>
    <s v="07"/>
    <d v="1900-01-24T00:00:00"/>
    <s v="22"/>
    <s v="06"/>
    <s v="47"/>
    <x v="4"/>
    <s v="2A_MSIL1C_S2_CD_CLS_AC_20230627T222622_TRUE_60HTE_020CC"/>
    <s v="S2A_MSIL1C_NP_20220725TDirear_Disregarded_49.7CC"/>
  </r>
  <r>
    <x v="1"/>
    <x v="0"/>
    <s v="-39.18, 175.58 | Zoom:13"/>
    <b v="1"/>
    <s v="New Zealand"/>
    <x v="4"/>
    <s v="NP"/>
    <d v="2022-07-18T00:00:00"/>
    <n v="21.8"/>
    <s v="22:00:31 UTC"/>
    <n v="93.3"/>
    <s v="2500X1254px"/>
    <s v="PNG"/>
    <s v="16m"/>
    <x v="1"/>
    <n v="93.3"/>
    <n v="100"/>
    <x v="2"/>
    <s v="44760L8-9_L1CDM-MLB-GANNP4476004 Overcast (100%)"/>
    <n v="1"/>
    <s v="20220718TDirear"/>
    <d v="1905-07-14T00:00:00"/>
    <s v="07"/>
    <d v="1900-01-17T00:00:00"/>
    <s v="22"/>
    <s v="00"/>
    <s v="31"/>
    <x v="4"/>
    <s v="2A_MSIL1C_S2_CD_CLS_AC_20230627T222622_TRUE_60HTE_020CC"/>
    <s v="S2A_MSIL1C_NP_20220718TDirear_Disregarded_93.3CC"/>
  </r>
  <r>
    <x v="1"/>
    <x v="0"/>
    <s v="-39.18, 175.58 | Zoom:13"/>
    <b v="1"/>
    <s v="New Zealand"/>
    <x v="4"/>
    <s v="NP"/>
    <d v="2022-07-17T00:00:00"/>
    <n v="21.6"/>
    <s v="22:06:17 UTC"/>
    <n v="78.3"/>
    <s v="2500X1254px"/>
    <s v="PNG"/>
    <s v="16m"/>
    <x v="1"/>
    <n v="78.3"/>
    <n v="80"/>
    <x v="1"/>
    <s v="44759L8-9_L1CDM-MLB-GANNP4475903 Cloudy (40%-90%)"/>
    <n v="1"/>
    <s v="20220717TDirear"/>
    <d v="1905-07-14T00:00:00"/>
    <s v="07"/>
    <d v="1900-01-16T00:00:00"/>
    <s v="22"/>
    <s v="06"/>
    <s v="17"/>
    <x v="4"/>
    <s v="2A_MSIL1C_S2_CD_CLS_AC_20230627T222622_TRUE_60HTE_020CC"/>
    <s v="S2A_MSIL1C_NP_20220717TDirear_Disregarded_78.3CC"/>
  </r>
  <r>
    <x v="1"/>
    <x v="0"/>
    <s v="-39.18, 175.58 | Zoom:13"/>
    <b v="1"/>
    <s v="New Zealand"/>
    <x v="4"/>
    <s v="NP"/>
    <d v="2022-07-10T00:00:00"/>
    <n v="20.7"/>
    <s v="22:00:04 UTC"/>
    <n v="79.900000000000006"/>
    <s v="2500X1254px"/>
    <s v="PNG"/>
    <s v="16m"/>
    <x v="1"/>
    <n v="79.900000000000006"/>
    <n v="80"/>
    <x v="1"/>
    <s v="44752L8-9_L1CDM-MLB-GANNP4475203 Cloudy (40%-90%)"/>
    <n v="1"/>
    <s v="20220710TDirear"/>
    <d v="1905-07-14T00:00:00"/>
    <s v="07"/>
    <d v="1900-01-09T00:00:00"/>
    <s v="22"/>
    <s v="00"/>
    <s v="04"/>
    <x v="4"/>
    <s v="2A_MSIL1C_S2_CD_CLS_AC_20230627T222622_TRUE_60HTE_020CC"/>
    <s v="S2A_MSIL1C_NP_20220710TDirear_Disregarded_79.9CC"/>
  </r>
  <r>
    <x v="1"/>
    <x v="0"/>
    <s v="-39.18, 175.58 | Zoom:13"/>
    <b v="1"/>
    <s v="New Zealand"/>
    <x v="4"/>
    <s v="NP"/>
    <d v="2022-07-09T00:00:00"/>
    <n v="20.7"/>
    <s v="22:06:40 UTC"/>
    <n v="58.9"/>
    <s v="2500X1254px"/>
    <s v="PNG"/>
    <s v="16m"/>
    <x v="1"/>
    <n v="58.9"/>
    <n v="60"/>
    <x v="1"/>
    <s v="44751L8-9_L1CDM-MLB-GANNP4475103 Cloudy (40%-90%)"/>
    <n v="1"/>
    <s v="20220709TDirear"/>
    <d v="1905-07-14T00:00:00"/>
    <s v="07"/>
    <s v="09"/>
    <s v="22"/>
    <s v="06"/>
    <s v="40"/>
    <x v="4"/>
    <s v="2A_MSIL1C_S2_CD_CLS_AC_20230627T222622_TRUE_60HTE_020CC"/>
    <s v="S2A_MSIL1C_NP_20220709TDirear_Disregarded_58.9CC"/>
  </r>
  <r>
    <x v="1"/>
    <x v="0"/>
    <s v="-39.18, 175.58 | Zoom:13"/>
    <b v="1"/>
    <s v="New Zealand"/>
    <x v="4"/>
    <s v="NP"/>
    <d v="2022-07-02T00:00:00"/>
    <n v="20.2"/>
    <s v="22:00:29 UTC"/>
    <n v="48.7"/>
    <s v="2500X1254px"/>
    <s v="PNG"/>
    <s v="16m"/>
    <x v="1"/>
    <n v="48.7"/>
    <n v="50"/>
    <x v="1"/>
    <s v="44744L8-9_L1CDM-MLB-GANNP4474403 Cloudy (40%-90%)"/>
    <n v="1"/>
    <s v="20220702TDirear"/>
    <d v="1905-07-14T00:00:00"/>
    <s v="07"/>
    <s v="02"/>
    <s v="22"/>
    <s v="00"/>
    <s v="29"/>
    <x v="4"/>
    <s v="2A_MSIL1C_S2_CD_CLS_AC_20230627T222622_TRUE_60HTE_020CC"/>
    <s v="S2A_MSIL1C_NP_20220702TDirear_Disregarded_48.7CC"/>
  </r>
  <r>
    <x v="1"/>
    <x v="0"/>
    <s v="-39.18, 175.58 | Zoom:13"/>
    <b v="1"/>
    <s v="New Zealand"/>
    <x v="4"/>
    <s v="NP"/>
    <d v="2022-07-01T00:00:00"/>
    <n v="20.100000000000001"/>
    <s v="22:06:18 UTC"/>
    <n v="7.8"/>
    <s v="2500X1254px"/>
    <s v="PNG"/>
    <s v="16m"/>
    <x v="1"/>
    <n v="7.8"/>
    <n v="10"/>
    <x v="0"/>
    <s v="44743L8-9_L1CDM-MLB-GANNP4474302 Sunny (10%-30%)"/>
    <n v="1"/>
    <s v="20220701TDirear"/>
    <d v="1905-07-14T00:00:00"/>
    <s v="07"/>
    <s v="01"/>
    <s v="22"/>
    <s v="06"/>
    <s v="18"/>
    <x v="4"/>
    <s v="2A_MSIL1C_S2_CD_CLS_AC_20230627T222622_TRUE_60HTE_020CC"/>
    <s v="S2A_MSIL1C_NP_20220701TDirear_Disregarded_7.8CC"/>
  </r>
  <r>
    <x v="1"/>
    <x v="0"/>
    <s v="-39.18, 175.58 | Zoom:13"/>
    <b v="1"/>
    <s v="New Zealand"/>
    <x v="4"/>
    <s v="NP"/>
    <d v="2022-06-24T00:00:00"/>
    <n v="19.899999999999999"/>
    <s v="22:00:08 UTC"/>
    <n v="83.1"/>
    <s v="2500X1254px"/>
    <s v="PNG"/>
    <s v="16m"/>
    <x v="2"/>
    <n v="83.1"/>
    <n v="90"/>
    <x v="1"/>
    <s v="44736L8-9_L1CDM-MLB-GANNP4473603 Cloudy (40%-90%)"/>
    <n v="1"/>
    <s v="20220624TDirear"/>
    <d v="1905-07-14T00:00:00"/>
    <s v="06"/>
    <d v="1900-01-23T00:00:00"/>
    <s v="22"/>
    <s v="00"/>
    <s v="08"/>
    <x v="4"/>
    <s v="2A_MSIL1C_S2_CD_CLS_AC_20230627T222622_TRUE_60HTE_020CC"/>
    <s v="S2A_MSIL1C_NP_20220624TDirear_Disregarded_83.1CC"/>
  </r>
  <r>
    <x v="1"/>
    <x v="0"/>
    <s v="-39.18, 175.58 | Zoom:13"/>
    <b v="1"/>
    <s v="New Zealand"/>
    <x v="4"/>
    <s v="NP"/>
    <d v="2022-06-23T00:00:00"/>
    <n v="20"/>
    <s v="22:06:39 UTC"/>
    <n v="83.3"/>
    <s v="2500X1254px"/>
    <s v="PNG"/>
    <s v="16m"/>
    <x v="2"/>
    <n v="83.3"/>
    <n v="90"/>
    <x v="1"/>
    <s v="44735L8-9_L1CDM-MLB-GANNP4473503 Cloudy (40%-90%)"/>
    <n v="1"/>
    <s v="20220623TDirear"/>
    <d v="1905-07-14T00:00:00"/>
    <s v="06"/>
    <d v="1900-01-22T00:00:00"/>
    <s v="22"/>
    <s v="06"/>
    <s v="39"/>
    <x v="4"/>
    <s v="2A_MSIL1C_S2_CD_CLS_AC_20230627T222622_TRUE_60HTE_020CC"/>
    <s v="S2A_MSIL1C_NP_20220623TDirear_Disregarded_83.3CC"/>
  </r>
  <r>
    <x v="1"/>
    <x v="0"/>
    <s v="-39.18, 175.58 | Zoom:13"/>
    <b v="1"/>
    <s v="New Zealand"/>
    <x v="4"/>
    <s v="NP"/>
    <d v="2022-06-16T00:00:00"/>
    <n v="20.2"/>
    <s v="22:00:26 UTC"/>
    <n v="95.3"/>
    <s v="2500X1254px"/>
    <s v="PNG"/>
    <s v="16m"/>
    <x v="2"/>
    <n v="95.3"/>
    <n v="100"/>
    <x v="2"/>
    <s v="44728L8-9_L1CDM-MLB-GANNP4472804 Overcast (100%)"/>
    <n v="1"/>
    <s v="20220616TDirear"/>
    <d v="1905-07-14T00:00:00"/>
    <s v="06"/>
    <d v="1900-01-15T00:00:00"/>
    <s v="22"/>
    <s v="00"/>
    <s v="26"/>
    <x v="4"/>
    <s v="2A_MSIL1C_S2_CD_CLS_AC_20230627T222622_TRUE_60HTE_020CC"/>
    <s v="S2A_MSIL1C_NP_20220616TDirear_Disregarded_95.3CC"/>
  </r>
  <r>
    <x v="1"/>
    <x v="0"/>
    <s v="-39.18, 175.58 | Zoom:13"/>
    <b v="1"/>
    <s v="New Zealand"/>
    <x v="4"/>
    <s v="NP"/>
    <d v="2022-06-15T00:00:00"/>
    <n v="20.2"/>
    <s v="22:06:03 UTC"/>
    <n v="49.6"/>
    <s v="2500X1254px"/>
    <s v="PNG"/>
    <s v="16m"/>
    <x v="2"/>
    <n v="49.6"/>
    <n v="50"/>
    <x v="1"/>
    <s v="44727L8-9_L1CDM-MLB-GANNP4472703 Cloudy (40%-90%)"/>
    <n v="1"/>
    <s v="20220615TDirear"/>
    <d v="1905-07-14T00:00:00"/>
    <s v="06"/>
    <d v="1900-01-14T00:00:00"/>
    <s v="22"/>
    <s v="06"/>
    <s v="03"/>
    <x v="4"/>
    <s v="2A_MSIL1C_S2_CD_CLS_AC_20230627T222622_TRUE_60HTE_020CC"/>
    <s v="S2A_MSIL1C_NP_20220615TDirear_Disregarded_49.6CC"/>
  </r>
  <r>
    <x v="1"/>
    <x v="0"/>
    <s v="-39.18, 175.58 | Zoom:13"/>
    <b v="1"/>
    <s v="New Zealand"/>
    <x v="4"/>
    <s v="NP"/>
    <d v="2022-06-08T00:00:00"/>
    <n v="20.7"/>
    <s v="21:59:47 UTC"/>
    <n v="98.8"/>
    <s v="2500X1254px"/>
    <s v="PNG"/>
    <s v="16m"/>
    <x v="2"/>
    <n v="98.8"/>
    <n v="100"/>
    <x v="2"/>
    <s v="44720L8-9_L1CDM-MLB-GANNP4472004 Overcast (100%)"/>
    <n v="1"/>
    <s v="20220608TDirear"/>
    <d v="1905-07-14T00:00:00"/>
    <s v="06"/>
    <s v="08"/>
    <s v="21"/>
    <s v="59"/>
    <s v="47"/>
    <x v="4"/>
    <s v="2A_MSIL1C_S2_CD_CLS_AC_20230627T222622_TRUE_60HTE_020CC"/>
    <s v="S2A_MSIL1C_NP_20220608TDirear_Disregarded_98.8CC"/>
  </r>
  <r>
    <x v="1"/>
    <x v="0"/>
    <s v="-39.18, 175.58 | Zoom:13"/>
    <b v="1"/>
    <s v="New Zealand"/>
    <x v="4"/>
    <s v="NP"/>
    <d v="2022-06-07T00:00:00"/>
    <n v="20.9"/>
    <s v="22:06:31 UTC"/>
    <n v="32.1"/>
    <s v="2500X1254px"/>
    <s v="PNG"/>
    <s v="16m"/>
    <x v="2"/>
    <n v="32.1"/>
    <n v="40"/>
    <x v="1"/>
    <s v="44719L8-9_L1CDM-MLB-GANNP4471903 Cloudy (40%-90%)"/>
    <n v="1"/>
    <s v="20220607TDirear"/>
    <d v="1905-07-14T00:00:00"/>
    <s v="06"/>
    <s v="07"/>
    <s v="22"/>
    <s v="06"/>
    <s v="31"/>
    <x v="4"/>
    <s v="2A_MSIL1C_S2_CD_CLS_AC_20230627T222622_TRUE_60HTE_020CC"/>
    <s v="S2A_MSIL1C_NP_20220607TDirear_Disregarded_32.1CC"/>
  </r>
  <r>
    <x v="1"/>
    <x v="0"/>
    <s v="-39.18, 175.58 | Zoom:13"/>
    <b v="1"/>
    <s v="New Zealand"/>
    <x v="4"/>
    <s v="NP"/>
    <d v="2022-05-31T00:00:00"/>
    <n v="21.7"/>
    <s v="22:00:14 UTC"/>
    <n v="59.4"/>
    <s v="2500X1254px"/>
    <s v="PNG"/>
    <s v="16m"/>
    <x v="2"/>
    <n v="59.4"/>
    <n v="60"/>
    <x v="1"/>
    <s v="44712L8-9_L1CDM-MLB-GANNP4471203 Cloudy (40%-90%)"/>
    <n v="1"/>
    <s v="20220531TDirear"/>
    <d v="1905-07-14T00:00:00"/>
    <s v="05"/>
    <d v="1900-01-30T00:00:00"/>
    <s v="22"/>
    <s v="00"/>
    <s v="14"/>
    <x v="4"/>
    <s v="2A_MSIL1C_S2_CD_CLS_AC_20230627T222622_TRUE_60HTE_020CC"/>
    <s v="S2A_MSIL1C_NP_20220531TDirear_Disregarded_59.4CC"/>
  </r>
  <r>
    <x v="1"/>
    <x v="0"/>
    <s v="-39.18, 175.58 | Zoom:13"/>
    <b v="1"/>
    <s v="New Zealand"/>
    <x v="4"/>
    <s v="NP"/>
    <d v="2022-05-30T00:00:00"/>
    <n v="21.8"/>
    <s v="22:05:57 UTC"/>
    <n v="61.6"/>
    <s v="2500X1254px"/>
    <s v="PNG"/>
    <s v="16m"/>
    <x v="2"/>
    <n v="61.6"/>
    <n v="70"/>
    <x v="1"/>
    <s v="44711L8-9_L1CDM-MLB-GANNP4471103 Cloudy (40%-90%)"/>
    <n v="1"/>
    <s v="20220530TDirear"/>
    <d v="1905-07-14T00:00:00"/>
    <s v="05"/>
    <d v="1900-01-29T00:00:00"/>
    <s v="22"/>
    <s v="05"/>
    <s v="57"/>
    <x v="4"/>
    <s v="2A_MSIL1C_S2_CD_CLS_AC_20230627T222622_TRUE_60HTE_020CC"/>
    <s v="S2A_MSIL1C_NP_20220530TDirear_Disregarded_61.6CC"/>
  </r>
  <r>
    <x v="1"/>
    <x v="0"/>
    <s v="-39.18, 175.58 | Zoom:13"/>
    <b v="1"/>
    <s v="New Zealand"/>
    <x v="4"/>
    <s v="NP"/>
    <d v="2022-05-23T00:00:00"/>
    <n v="22.9"/>
    <s v="21:59:45 UTC"/>
    <n v="38.1"/>
    <s v="2500X1254px"/>
    <s v="PNG"/>
    <s v="16m"/>
    <x v="2"/>
    <n v="38.1"/>
    <n v="40"/>
    <x v="1"/>
    <s v="44704L8-9_L1CDM-MLB-GANNP4470403 Cloudy (40%-90%)"/>
    <n v="1"/>
    <s v="20220523TDirear"/>
    <d v="1905-07-14T00:00:00"/>
    <s v="05"/>
    <d v="1900-01-22T00:00:00"/>
    <s v="21"/>
    <s v="59"/>
    <s v="45"/>
    <x v="4"/>
    <s v="2A_MSIL1C_S2_CD_CLS_AC_20230627T222622_TRUE_60HTE_020CC"/>
    <s v="S2A_MSIL1C_NP_20220523TDirear_Disregarded_38.1CC"/>
  </r>
  <r>
    <x v="1"/>
    <x v="0"/>
    <s v="-39.18, 175.58 | Zoom:13"/>
    <b v="1"/>
    <s v="New Zealand"/>
    <x v="4"/>
    <s v="NP"/>
    <d v="2022-05-22T00:00:00"/>
    <n v="23.1"/>
    <s v="22:06:22 UTC"/>
    <n v="15.6"/>
    <s v="2500X1254px"/>
    <s v="PNG"/>
    <s v="16m"/>
    <x v="2"/>
    <n v="15.6"/>
    <n v="20"/>
    <x v="0"/>
    <s v="44703L8-9_L1CDM-MLB-GANNP4470302 Sunny (10%-30%)"/>
    <n v="1"/>
    <s v="20220522TDirear"/>
    <d v="1905-07-14T00:00:00"/>
    <s v="05"/>
    <d v="1900-01-21T00:00:00"/>
    <s v="22"/>
    <s v="06"/>
    <s v="22"/>
    <x v="4"/>
    <s v="2A_MSIL1C_S2_CD_CLS_AC_20230627T222622_TRUE_60HTE_020CC"/>
    <s v="S2A_MSIL1C_NP_20220522TDirear_Disregarded_15.6CC"/>
  </r>
  <r>
    <x v="1"/>
    <x v="0"/>
    <s v="-39.18, 175.58 | Zoom:13"/>
    <b v="1"/>
    <s v="New Zealand"/>
    <x v="4"/>
    <s v="NP"/>
    <d v="2022-05-15T00:00:00"/>
    <n v="24.5"/>
    <s v="22:00:11 UTC"/>
    <n v="95.3"/>
    <s v="2500X1254px"/>
    <s v="PNG"/>
    <s v="16m"/>
    <x v="2"/>
    <n v="95.3"/>
    <n v="100"/>
    <x v="2"/>
    <s v="44696L8-9_L1CDM-MLB-GANNP4469604 Overcast (100%)"/>
    <n v="1"/>
    <s v="20220515TDirear"/>
    <d v="1905-07-14T00:00:00"/>
    <s v="05"/>
    <d v="1900-01-14T00:00:00"/>
    <s v="22"/>
    <s v="00"/>
    <s v="11"/>
    <x v="4"/>
    <s v="2A_MSIL1C_S2_CD_CLS_AC_20230627T222622_TRUE_60HTE_020CC"/>
    <s v="S2A_MSIL1C_NP_20220515TDirear_Disregarded_95.3CC"/>
  </r>
  <r>
    <x v="1"/>
    <x v="0"/>
    <s v="-39.18, 175.58 | Zoom:13"/>
    <b v="1"/>
    <s v="New Zealand"/>
    <x v="4"/>
    <s v="NP"/>
    <d v="2022-05-14T00:00:00"/>
    <n v="24.7"/>
    <s v="22:06:01 UTC"/>
    <n v="68.099999999999994"/>
    <s v="2500X1254px"/>
    <s v="PNG"/>
    <s v="16m"/>
    <x v="2"/>
    <n v="68.099999999999994"/>
    <n v="70"/>
    <x v="1"/>
    <s v="44695L8-9_L1CDM-MLB-GANNP4469503 Cloudy (40%-90%)"/>
    <n v="1"/>
    <s v="20220514TDirear"/>
    <d v="1905-07-14T00:00:00"/>
    <s v="05"/>
    <d v="1900-01-13T00:00:00"/>
    <s v="22"/>
    <s v="06"/>
    <s v="01"/>
    <x v="4"/>
    <s v="2A_MSIL1C_S2_CD_CLS_AC_20230627T222622_TRUE_60HTE_020CC"/>
    <s v="S2A_MSIL1C_NP_20220514TDirear_Disregarded_68.1CC"/>
  </r>
  <r>
    <x v="1"/>
    <x v="0"/>
    <s v="-39.18, 175.58 | Zoom:13"/>
    <b v="1"/>
    <s v="New Zealand"/>
    <x v="4"/>
    <s v="NP"/>
    <d v="2022-05-07T00:00:00"/>
    <n v="26.2"/>
    <s v="21:59:56 UTC"/>
    <n v="41.1"/>
    <s v="2500X1254px"/>
    <s v="PNG"/>
    <s v="16m"/>
    <x v="2"/>
    <n v="41.1"/>
    <n v="50"/>
    <x v="1"/>
    <s v="44688L8-9_L1CDM-MLB-GANNP4468803 Cloudy (40%-90%)"/>
    <n v="1"/>
    <s v="20220507TDirear"/>
    <d v="1905-07-14T00:00:00"/>
    <s v="05"/>
    <s v="07"/>
    <s v="21"/>
    <s v="59"/>
    <s v="56"/>
    <x v="4"/>
    <s v="2A_MSIL1C_S2_CD_CLS_AC_20230627T222622_TRUE_60HTE_020CC"/>
    <s v="S2A_MSIL1C_NP_20220507TDirear_Disregarded_41.1CC"/>
  </r>
  <r>
    <x v="1"/>
    <x v="0"/>
    <s v="-39.18, 175.58 | Zoom:13"/>
    <b v="1"/>
    <s v="New Zealand"/>
    <x v="4"/>
    <s v="NP"/>
    <d v="2022-05-06T00:00:00"/>
    <n v="26.5"/>
    <s v="22:06:17 UTC"/>
    <n v="12.9"/>
    <s v="2500X1254px"/>
    <s v="PNG"/>
    <s v="16m"/>
    <x v="2"/>
    <n v="12.9"/>
    <n v="20"/>
    <x v="0"/>
    <s v="44687L8-9_L1CDM-MLB-GANNP4468702 Sunny (10%-30%)"/>
    <n v="1"/>
    <s v="20220506TDirear"/>
    <d v="1905-07-14T00:00:00"/>
    <s v="05"/>
    <s v="06"/>
    <s v="22"/>
    <s v="06"/>
    <s v="17"/>
    <x v="4"/>
    <s v="2A_MSIL1C_S2_CD_CLS_AC_20230627T222622_TRUE_60HTE_020CC"/>
    <s v="S2A_MSIL1C_NP_20220506TDirear_Disregarded_12.9CC"/>
  </r>
  <r>
    <x v="1"/>
    <x v="0"/>
    <s v="-39.18, 175.58 | Zoom:13"/>
    <b v="1"/>
    <s v="New Zealand"/>
    <x v="4"/>
    <s v="NP"/>
    <d v="2022-04-29T00:00:00"/>
    <n v="28.2"/>
    <s v="22:00:01 UTC"/>
    <n v="6.5"/>
    <s v="2500X1254px"/>
    <s v="PNG"/>
    <s v="16m"/>
    <x v="2"/>
    <n v="6.5"/>
    <n v="10"/>
    <x v="0"/>
    <s v="44680L8-9_L1CDM-MLB-GANNP4468002 Sunny (10%-30%)"/>
    <n v="1"/>
    <s v="20220429TDirear"/>
    <d v="1905-07-14T00:00:00"/>
    <s v="04"/>
    <d v="1900-01-28T00:00:00"/>
    <s v="22"/>
    <s v="00"/>
    <s v="01"/>
    <x v="4"/>
    <s v="2A_MSIL1C_S2_CD_CLS_AC_20230627T222622_TRUE_60HTE_020CC"/>
    <s v="S2A_MSIL1C_NP_20220429TDirear_Disregarded_6.5CC"/>
  </r>
  <r>
    <x v="1"/>
    <x v="0"/>
    <s v="-39.18, 175.58 | Zoom:13"/>
    <b v="1"/>
    <s v="New Zealand"/>
    <x v="4"/>
    <s v="NP"/>
    <d v="2022-04-28T00:00:00"/>
    <n v="28.5"/>
    <s v="22:06:11 UTC"/>
    <n v="8.6999999999999993"/>
    <s v="2500X1254px"/>
    <s v="PNG"/>
    <s v="16m"/>
    <x v="2"/>
    <n v="8.6999999999999993"/>
    <n v="10"/>
    <x v="0"/>
    <s v="44679L8-9_L1CDM-MLB-GANNP4467902 Sunny (10%-30%)"/>
    <n v="1"/>
    <s v="20220428TDirear"/>
    <d v="1905-07-14T00:00:00"/>
    <s v="04"/>
    <d v="1900-01-27T00:00:00"/>
    <s v="22"/>
    <s v="06"/>
    <s v="11"/>
    <x v="4"/>
    <s v="2A_MSIL1C_S2_CD_CLS_AC_20230627T222622_TRUE_60HTE_020CC"/>
    <s v="S2A_MSIL1C_NP_20220428TDirear_Disregarded_8.7CC"/>
  </r>
  <r>
    <x v="1"/>
    <x v="0"/>
    <s v="-39.18, 175.58 | Zoom:13"/>
    <b v="1"/>
    <s v="New Zealand"/>
    <x v="4"/>
    <s v="NP"/>
    <d v="2022-04-21T00:00:00"/>
    <n v="30.3"/>
    <s v="22:00:00 UTC"/>
    <n v="52.5"/>
    <s v="2500X1254px"/>
    <s v="PNG"/>
    <s v="16m"/>
    <x v="2"/>
    <n v="52.5"/>
    <n v="60"/>
    <x v="1"/>
    <s v="44672L8-9_L1CDM-MLB-GANNP4467203 Cloudy (40%-90%)"/>
    <n v="1"/>
    <s v="20220421TDirear"/>
    <d v="1905-07-14T00:00:00"/>
    <s v="04"/>
    <d v="1900-01-20T00:00:00"/>
    <s v="22"/>
    <s v="00"/>
    <s v="00"/>
    <x v="4"/>
    <s v="2A_MSIL1C_S2_CD_CLS_AC_20230627T222622_TRUE_60HTE_020CC"/>
    <s v="S2A_MSIL1C_NP_20220421TDirear_Disregarded_52.5CC"/>
  </r>
  <r>
    <x v="1"/>
    <x v="0"/>
    <s v="-39.18, 175.58 | Zoom:13"/>
    <b v="1"/>
    <s v="New Zealand"/>
    <x v="4"/>
    <s v="NP"/>
    <d v="2022-04-20T00:00:00"/>
    <n v="30.6"/>
    <s v="22:06:15 UTC"/>
    <n v="83.1"/>
    <s v="2500X1254px"/>
    <s v="PNG"/>
    <s v="16m"/>
    <x v="2"/>
    <n v="83.1"/>
    <n v="90"/>
    <x v="1"/>
    <s v="44671L8-9_L1CDM-MLB-GANNP4467103 Cloudy (40%-90%)"/>
    <n v="1"/>
    <s v="20220420TDirear"/>
    <d v="1905-07-14T00:00:00"/>
    <s v="04"/>
    <d v="1900-01-19T00:00:00"/>
    <s v="22"/>
    <s v="06"/>
    <s v="15"/>
    <x v="4"/>
    <s v="2A_MSIL1C_S2_CD_CLS_AC_20230627T222622_TRUE_60HTE_020CC"/>
    <s v="S2A_MSIL1C_NP_20220420TDirear_Disregarded_83.1CC"/>
  </r>
  <r>
    <x v="1"/>
    <x v="0"/>
    <s v="-39.18, 175.58 | Zoom:13"/>
    <b v="1"/>
    <s v="New Zealand"/>
    <x v="4"/>
    <s v="NP"/>
    <d v="2022-04-13T00:00:00"/>
    <n v="32.5"/>
    <s v="22:00:05 UTC"/>
    <n v="3"/>
    <s v="2500X1254px"/>
    <s v="PNG"/>
    <s v="16m"/>
    <x v="2"/>
    <n v="3"/>
    <n v="10"/>
    <x v="0"/>
    <s v="44664L8-9_L1CDM-MLB-GANNP4466402 Sunny (10%-30%)"/>
    <n v="1"/>
    <s v="20220413TDirear"/>
    <d v="1905-07-14T00:00:00"/>
    <s v="04"/>
    <d v="1900-01-12T00:00:00"/>
    <s v="22"/>
    <s v="00"/>
    <s v="05"/>
    <x v="4"/>
    <s v="2A_MSIL1C_S2_CD_CLS_AC_20230627T222622_TRUE_60HTE_020CC"/>
    <s v="S2A_MSIL1C_NP_20220413TDirear_Disregarded_3CC"/>
  </r>
  <r>
    <x v="1"/>
    <x v="0"/>
    <s v="-39.18, 175.58 | Zoom:13"/>
    <b v="1"/>
    <s v="New Zealand"/>
    <x v="4"/>
    <s v="NP"/>
    <d v="2022-04-12T00:00:00"/>
    <n v="32.799999999999997"/>
    <s v="22:06:18 UTC"/>
    <n v="96"/>
    <s v="2500X1254px"/>
    <s v="PNG"/>
    <s v="16m"/>
    <x v="2"/>
    <n v="96"/>
    <n v="100"/>
    <x v="2"/>
    <s v="44663L8-9_L1CDM-MLB-GANNP4466304 Overcast (100%)"/>
    <n v="1"/>
    <s v="20220412TDirear"/>
    <d v="1905-07-14T00:00:00"/>
    <s v="04"/>
    <d v="1900-01-11T00:00:00"/>
    <s v="22"/>
    <s v="06"/>
    <s v="18"/>
    <x v="4"/>
    <s v="2A_MSIL1C_S2_CD_CLS_AC_20230627T222622_TRUE_60HTE_020CC"/>
    <s v="S2A_MSIL1C_NP_20220412TDirear_Disregarded_96CC"/>
  </r>
  <r>
    <x v="1"/>
    <x v="0"/>
    <s v="-39.18, 175.58 | Zoom:13"/>
    <b v="1"/>
    <s v="New Zealand"/>
    <x v="4"/>
    <s v="NP"/>
    <d v="2022-04-05T00:00:00"/>
    <n v="34.799999999999997"/>
    <s v="22:00:11 UTC"/>
    <n v="75.5"/>
    <s v="2500X1254px"/>
    <s v="PNG"/>
    <s v="16m"/>
    <x v="2"/>
    <n v="75.5"/>
    <n v="80"/>
    <x v="1"/>
    <s v="44656L8-9_L1CDM-MLB-GANNP4465603 Cloudy (40%-90%)"/>
    <n v="1"/>
    <s v="20220405TDirear"/>
    <d v="1905-07-14T00:00:00"/>
    <s v="04"/>
    <s v="05"/>
    <s v="22"/>
    <s v="00"/>
    <s v="11"/>
    <x v="4"/>
    <s v="2A_MSIL1C_S2_CD_CLS_AC_20230627T222622_TRUE_60HTE_020CC"/>
    <s v="S2A_MSIL1C_NP_20220405TDirear_Disregarded_75.5CC"/>
  </r>
  <r>
    <x v="1"/>
    <x v="0"/>
    <s v="-39.18, 175.58 | Zoom:13"/>
    <b v="1"/>
    <s v="New Zealand"/>
    <x v="4"/>
    <s v="NP"/>
    <d v="2022-04-04T00:00:00"/>
    <n v="35"/>
    <s v="22:06:11 UTC"/>
    <n v="69.3"/>
    <s v="2500X1254px"/>
    <s v="PNG"/>
    <s v="16m"/>
    <x v="2"/>
    <n v="69.3"/>
    <n v="70"/>
    <x v="1"/>
    <s v="44655L8-9_L1CDM-MLB-GANNP4465503 Cloudy (40%-90%)"/>
    <n v="1"/>
    <s v="20220404TDirear"/>
    <d v="1905-07-14T00:00:00"/>
    <s v="04"/>
    <s v="04"/>
    <s v="22"/>
    <s v="06"/>
    <s v="11"/>
    <x v="4"/>
    <s v="2A_MSIL1C_S2_CD_CLS_AC_20230627T222622_TRUE_60HTE_020CC"/>
    <s v="S2A_MSIL1C_NP_20220404TDirear_Disregarded_69.3CC"/>
  </r>
  <r>
    <x v="1"/>
    <x v="0"/>
    <s v="-39.18, 175.58 | Zoom:13"/>
    <b v="1"/>
    <s v="New Zealand"/>
    <x v="4"/>
    <s v="NP"/>
    <d v="2022-03-28T00:00:00"/>
    <n v="37"/>
    <s v="22:00:00 UTC"/>
    <n v="69.5"/>
    <s v="2500X1254px"/>
    <s v="PNG"/>
    <s v="16m"/>
    <x v="2"/>
    <n v="69.5"/>
    <n v="70"/>
    <x v="1"/>
    <s v="44648L8-9_L1CDM-MLB-GANNP4464803 Cloudy (40%-90%)"/>
    <n v="1"/>
    <s v="20220328TDirear"/>
    <d v="1905-07-14T00:00:00"/>
    <s v="03"/>
    <d v="1900-01-27T00:00:00"/>
    <s v="22"/>
    <s v="00"/>
    <s v="00"/>
    <x v="4"/>
    <s v="2A_MSIL1C_S2_CD_CLS_AC_20230627T222622_TRUE_60HTE_020CC"/>
    <s v="S2A_MSIL1C_NP_20220328TDirear_Disregarded_69.5CC"/>
  </r>
  <r>
    <x v="1"/>
    <x v="0"/>
    <s v="-39.18, 175.58 | Zoom:13"/>
    <b v="1"/>
    <s v="New Zealand"/>
    <x v="4"/>
    <s v="NP"/>
    <d v="2022-03-27T00:00:00"/>
    <n v="37.299999999999997"/>
    <s v="22:06:22 UTC"/>
    <n v="19.899999999999999"/>
    <s v="2500X1254px"/>
    <s v="PNG"/>
    <s v="16m"/>
    <x v="2"/>
    <n v="19.899999999999999"/>
    <n v="20"/>
    <x v="0"/>
    <s v="44647L8-9_L1CDM-MLB-GANNP4464702 Sunny (10%-30%)"/>
    <n v="1"/>
    <s v="20220327TDirear"/>
    <d v="1905-07-14T00:00:00"/>
    <s v="03"/>
    <d v="1900-01-26T00:00:00"/>
    <s v="22"/>
    <s v="06"/>
    <s v="22"/>
    <x v="4"/>
    <s v="2A_MSIL1C_S2_CD_CLS_AC_20230627T222622_TRUE_60HTE_020CC"/>
    <s v="S2A_MSIL1C_NP_20220327TDirear_Disregarded_19.9CC"/>
  </r>
  <r>
    <x v="1"/>
    <x v="0"/>
    <s v="-39.18, 175.58 | Zoom:13"/>
    <b v="1"/>
    <s v="New Zealand"/>
    <x v="4"/>
    <s v="NP"/>
    <d v="2022-03-20T00:00:00"/>
    <n v="39.299999999999997"/>
    <s v="22:00:14 UTC"/>
    <n v="100"/>
    <s v="2500X1254px"/>
    <s v="PNG"/>
    <s v="16m"/>
    <x v="2"/>
    <n v="100"/>
    <n v="100"/>
    <x v="2"/>
    <s v="44640L8-9_L1CDM-MLB-GANNP4464004 Overcast (100%)"/>
    <n v="1"/>
    <s v="20220320TDirear"/>
    <d v="1905-07-14T00:00:00"/>
    <s v="03"/>
    <d v="1900-01-19T00:00:00"/>
    <s v="22"/>
    <s v="00"/>
    <s v="14"/>
    <x v="4"/>
    <s v="2A_MSIL1C_S2_CD_CLS_AC_20230627T222622_TRUE_60HTE_020CC"/>
    <s v="S2A_MSIL1C_NP_20220320TDirear_Disregarded_100CC"/>
  </r>
  <r>
    <x v="1"/>
    <x v="0"/>
    <s v="-39.18, 175.58 | Zoom:13"/>
    <b v="1"/>
    <s v="New Zealand"/>
    <x v="4"/>
    <s v="NP"/>
    <d v="2022-03-19T00:00:00"/>
    <n v="39.6"/>
    <s v="22:06:18 UTC"/>
    <n v="96.8"/>
    <s v="2500X1254px"/>
    <s v="PNG"/>
    <s v="16m"/>
    <x v="2"/>
    <n v="96.8"/>
    <n v="100"/>
    <x v="2"/>
    <s v="44639L8-9_L1CDM-MLB-GANNP4463904 Overcast (100%)"/>
    <n v="1"/>
    <s v="20220319TDirear"/>
    <d v="1905-07-14T00:00:00"/>
    <s v="03"/>
    <d v="1900-01-18T00:00:00"/>
    <s v="22"/>
    <s v="06"/>
    <s v="18"/>
    <x v="4"/>
    <s v="2A_MSIL1C_S2_CD_CLS_AC_20230627T222622_TRUE_60HTE_020CC"/>
    <s v="S2A_MSIL1C_NP_20220319TDirear_Disregarded_96.8CC"/>
  </r>
  <r>
    <x v="1"/>
    <x v="0"/>
    <s v="-39.18, 175.58 | Zoom:13"/>
    <b v="1"/>
    <s v="New Zealand"/>
    <x v="4"/>
    <s v="NP"/>
    <d v="2022-03-12T00:00:00"/>
    <n v="41.5"/>
    <s v="22:00:12 UTC"/>
    <n v="87"/>
    <s v="2500X1254px"/>
    <s v="PNG"/>
    <s v="16m"/>
    <x v="2"/>
    <n v="87"/>
    <n v="90"/>
    <x v="1"/>
    <s v="44632L8-9_L1CDM-MLB-GANNP4463203 Cloudy (40%-90%)"/>
    <n v="1"/>
    <s v="20220312TDirear"/>
    <d v="1905-07-14T00:00:00"/>
    <s v="03"/>
    <d v="1900-01-11T00:00:00"/>
    <s v="22"/>
    <s v="00"/>
    <s v="12"/>
    <x v="4"/>
    <s v="2A_MSIL1C_S2_CD_CLS_AC_20230627T222622_TRUE_60HTE_020CC"/>
    <s v="S2A_MSIL1C_NP_20220312TDirear_Disregarded_87CC"/>
  </r>
  <r>
    <x v="1"/>
    <x v="0"/>
    <s v="-39.18, 175.58 | Zoom:13"/>
    <b v="1"/>
    <s v="New Zealand"/>
    <x v="4"/>
    <s v="NP"/>
    <d v="2022-03-11T00:00:00"/>
    <n v="41.8"/>
    <s v="22:06:27 UTC"/>
    <n v="82.8"/>
    <s v="2500X1254px"/>
    <s v="PNG"/>
    <s v="16m"/>
    <x v="2"/>
    <n v="82.8"/>
    <n v="90"/>
    <x v="1"/>
    <s v="44631L8-9_L1CDM-MLB-GANNP4463103 Cloudy (40%-90%)"/>
    <n v="1"/>
    <s v="20220311TDirear"/>
    <d v="1905-07-14T00:00:00"/>
    <s v="03"/>
    <d v="1900-01-10T00:00:00"/>
    <s v="22"/>
    <s v="06"/>
    <s v="27"/>
    <x v="4"/>
    <s v="2A_MSIL1C_S2_CD_CLS_AC_20230627T222622_TRUE_60HTE_020CC"/>
    <s v="S2A_MSIL1C_NP_20220311TDirear_Disregarded_82.8CC"/>
  </r>
  <r>
    <x v="1"/>
    <x v="0"/>
    <s v="-39.18, 175.58 | Zoom:13"/>
    <b v="1"/>
    <s v="New Zealand"/>
    <x v="4"/>
    <s v="NP"/>
    <d v="2022-03-04T00:00:00"/>
    <n v="43.6"/>
    <s v="22:00:16 UTC"/>
    <n v="73.8"/>
    <s v="2500X1254px"/>
    <s v="PNG"/>
    <s v="16m"/>
    <x v="2"/>
    <n v="73.8"/>
    <n v="80"/>
    <x v="1"/>
    <s v="44624L8-9_L1CDM-MLB-GANNP4462403 Cloudy (40%-90%)"/>
    <n v="1"/>
    <s v="20220304TDirear"/>
    <d v="1905-07-14T00:00:00"/>
    <s v="03"/>
    <s v="04"/>
    <s v="22"/>
    <s v="00"/>
    <s v="16"/>
    <x v="4"/>
    <s v="2A_MSIL1C_S2_CD_CLS_AC_20230627T222622_TRUE_60HTE_020CC"/>
    <s v="S2A_MSIL1C_NP_20220304TDirear_Disregarded_73.8CC"/>
  </r>
  <r>
    <x v="1"/>
    <x v="0"/>
    <s v="-39.18, 175.58 | Zoom:13"/>
    <b v="1"/>
    <s v="New Zealand"/>
    <x v="4"/>
    <s v="NP"/>
    <d v="2022-03-03T00:00:00"/>
    <n v="43.9"/>
    <s v="22:06:26 UTC"/>
    <n v="96.4"/>
    <s v="2500X1254px"/>
    <s v="PNG"/>
    <s v="16m"/>
    <x v="2"/>
    <n v="96.4"/>
    <n v="100"/>
    <x v="2"/>
    <s v="44623L8-9_L1CDM-MLB-GANNP4462304 Overcast (100%)"/>
    <n v="1"/>
    <s v="20220303TDirear"/>
    <d v="1905-07-14T00:00:00"/>
    <s v="03"/>
    <s v="03"/>
    <s v="22"/>
    <s v="06"/>
    <s v="26"/>
    <x v="4"/>
    <s v="2A_MSIL1C_S2_CD_CLS_AC_20230627T222622_TRUE_60HTE_020CC"/>
    <s v="S2A_MSIL1C_NP_20220303TDirear_Disregarded_96.4CC"/>
  </r>
  <r>
    <x v="1"/>
    <x v="0"/>
    <s v="-39.18, 175.58 | Zoom:13"/>
    <b v="1"/>
    <s v="New Zealand"/>
    <x v="4"/>
    <s v="NP"/>
    <d v="2022-02-24T00:00:00"/>
    <n v="45.7"/>
    <s v="22:00:16 UTC"/>
    <n v="40.299999999999997"/>
    <s v="2500X1254px"/>
    <s v="PNG"/>
    <s v="16m"/>
    <x v="2"/>
    <n v="40.299999999999997"/>
    <n v="50"/>
    <x v="1"/>
    <s v="44616L8-9_L1CDM-MLB-GANNP4461603 Cloudy (40%-90%)"/>
    <n v="1"/>
    <s v="20220224TDirear"/>
    <d v="1905-07-14T00:00:00"/>
    <s v="02"/>
    <d v="1900-01-23T00:00:00"/>
    <s v="22"/>
    <s v="00"/>
    <s v="16"/>
    <x v="4"/>
    <s v="2A_MSIL1C_S2_CD_CLS_AC_20230627T222622_TRUE_60HTE_020CC"/>
    <s v="S2A_MSIL1C_NP_20220224TDirear_Disregarded_40.3CC"/>
  </r>
  <r>
    <x v="1"/>
    <x v="0"/>
    <s v="-39.18, 175.58 | Zoom:13"/>
    <b v="1"/>
    <s v="New Zealand"/>
    <x v="4"/>
    <s v="NP"/>
    <d v="2022-02-23T00:00:00"/>
    <n v="45.9"/>
    <s v="22:06:32 UTC"/>
    <n v="2.1"/>
    <s v="2500X1254px"/>
    <s v="PNG"/>
    <s v="16m"/>
    <x v="2"/>
    <n v="2.1"/>
    <n v="10"/>
    <x v="0"/>
    <s v="44615L8-9_L1CDM-MLB-GANNP4461502 Sunny (10%-30%)"/>
    <n v="1"/>
    <s v="20220223TDirear"/>
    <d v="1905-07-14T00:00:00"/>
    <s v="02"/>
    <d v="1900-01-22T00:00:00"/>
    <s v="22"/>
    <s v="06"/>
    <s v="32"/>
    <x v="4"/>
    <s v="2A_MSIL1C_S2_CD_CLS_AC_20230627T222622_TRUE_60HTE_020CC"/>
    <s v="S2A_MSIL1C_NP_20220223TDirear_Disregarded_2.1CC"/>
  </r>
  <r>
    <x v="1"/>
    <x v="0"/>
    <s v="-39.18, 175.58 | Zoom:13"/>
    <b v="1"/>
    <s v="New Zealand"/>
    <x v="4"/>
    <s v="NP"/>
    <d v="2022-02-16T00:00:00"/>
    <n v="47.7"/>
    <s v="22:00:26 UTC"/>
    <n v="28.4"/>
    <s v="2500X1254px"/>
    <s v="PNG"/>
    <s v="16m"/>
    <x v="2"/>
    <n v="28.4"/>
    <n v="30"/>
    <x v="0"/>
    <s v="44608L8-9_L1CDM-MLB-GANNP4460802 Sunny (10%-30%)"/>
    <n v="1"/>
    <s v="20220216TDirear"/>
    <d v="1905-07-14T00:00:00"/>
    <s v="02"/>
    <d v="1900-01-15T00:00:00"/>
    <s v="22"/>
    <s v="00"/>
    <s v="26"/>
    <x v="4"/>
    <s v="2A_MSIL1C_S2_CD_CLS_AC_20230627T222622_TRUE_60HTE_020CC"/>
    <s v="S2A_MSIL1C_NP_20220216TDirear_Disregarded_28.4CC"/>
  </r>
  <r>
    <x v="1"/>
    <x v="0"/>
    <s v="-39.18, 175.58 | Zoom:13"/>
    <b v="1"/>
    <s v="New Zealand"/>
    <x v="4"/>
    <s v="NP"/>
    <d v="2022-02-15T00:00:00"/>
    <n v="47.9"/>
    <s v="22:06:30 UTC"/>
    <n v="62.4"/>
    <s v="2500X1254px"/>
    <s v="PNG"/>
    <s v="16m"/>
    <x v="2"/>
    <n v="62.4"/>
    <n v="70"/>
    <x v="1"/>
    <s v="44607L8-9_L1CDM-MLB-GANNP4460703 Cloudy (40%-90%)"/>
    <n v="1"/>
    <s v="20220215TDirear"/>
    <d v="1905-07-14T00:00:00"/>
    <s v="02"/>
    <d v="1900-01-14T00:00:00"/>
    <s v="22"/>
    <s v="06"/>
    <s v="30"/>
    <x v="4"/>
    <s v="2A_MSIL1C_S2_CD_CLS_AC_20230627T222622_TRUE_60HTE_020CC"/>
    <s v="S2A_MSIL1C_NP_20220215TDirear_Disregarded_62.4CC"/>
  </r>
  <r>
    <x v="1"/>
    <x v="0"/>
    <s v="-39.18, 175.58 | Zoom:13"/>
    <b v="1"/>
    <s v="New Zealand"/>
    <x v="4"/>
    <s v="NP"/>
    <d v="2022-02-08T00:00:00"/>
    <n v="49.5"/>
    <s v="22:00:22 UTC"/>
    <n v="64.5"/>
    <s v="2500X1254px"/>
    <s v="PNG"/>
    <s v="16m"/>
    <x v="2"/>
    <n v="64.5"/>
    <n v="70"/>
    <x v="1"/>
    <s v="44600L8-9_L1CDM-MLB-GANNP4460003 Cloudy (40%-90%)"/>
    <n v="1"/>
    <s v="20220208TDirear"/>
    <d v="1905-07-14T00:00:00"/>
    <s v="02"/>
    <s v="08"/>
    <s v="22"/>
    <s v="00"/>
    <s v="22"/>
    <x v="4"/>
    <s v="2A_MSIL1C_S2_CD_CLS_AC_20230627T222622_TRUE_60HTE_020CC"/>
    <s v="S2A_MSIL1C_NP_20220208TDirear_Disregarded_64.5CC"/>
  </r>
  <r>
    <x v="1"/>
    <x v="0"/>
    <s v="-39.18, 175.58 | Zoom:13"/>
    <b v="1"/>
    <s v="New Zealand"/>
    <x v="4"/>
    <s v="NP"/>
    <d v="2022-02-07T00:00:00"/>
    <n v="49.8"/>
    <s v="22:06:41 UTC"/>
    <n v="66.099999999999994"/>
    <s v="2500X1254px"/>
    <s v="PNG"/>
    <s v="16m"/>
    <x v="2"/>
    <n v="66.099999999999994"/>
    <n v="70"/>
    <x v="1"/>
    <s v="44599L8-9_L1CDM-MLB-GANNP4459903 Cloudy (40%-90%)"/>
    <n v="1"/>
    <s v="20220207TDirear"/>
    <d v="1905-07-14T00:00:00"/>
    <s v="02"/>
    <s v="07"/>
    <s v="22"/>
    <s v="06"/>
    <s v="41"/>
    <x v="4"/>
    <s v="2A_MSIL1C_S2_CD_CLS_AC_20230627T222622_TRUE_60HTE_020CC"/>
    <s v="S2A_MSIL1C_NP_20220207TDirear_Disregarded_66.1CC"/>
  </r>
  <r>
    <x v="1"/>
    <x v="0"/>
    <s v="-39.18, 175.58 | Zoom:13"/>
    <b v="1"/>
    <s v="New Zealand"/>
    <x v="4"/>
    <s v="NP"/>
    <d v="2022-01-31T00:00:00"/>
    <n v="51.3"/>
    <s v="22:00:31 UTC"/>
    <n v="45.9"/>
    <s v="2500X1254px"/>
    <s v="PNG"/>
    <s v="16m"/>
    <x v="2"/>
    <n v="45.9"/>
    <n v="50"/>
    <x v="1"/>
    <s v="44592L8-9_L1CDM-MLB-GANNP4459203 Cloudy (40%-90%)"/>
    <n v="1"/>
    <s v="20220131TDirear"/>
    <d v="1905-07-14T00:00:00"/>
    <s v="01"/>
    <d v="1900-01-30T00:00:00"/>
    <s v="22"/>
    <s v="00"/>
    <s v="31"/>
    <x v="4"/>
    <s v="2A_MSIL1C_S2_CD_CLS_AC_20230627T222622_TRUE_60HTE_020CC"/>
    <s v="S2A_MSIL1C_NP_20220131TDirear_Disregarded_45.9CC"/>
  </r>
  <r>
    <x v="1"/>
    <x v="0"/>
    <s v="-39.18, 175.58 | Zoom:13"/>
    <b v="1"/>
    <s v="New Zealand"/>
    <x v="4"/>
    <s v="NP"/>
    <d v="2022-01-30T00:00:00"/>
    <n v="51.5"/>
    <s v="22:06:34 UTC"/>
    <n v="4.8"/>
    <s v="2500X1254px"/>
    <s v="PNG"/>
    <s v="16m"/>
    <x v="2"/>
    <n v="4.8"/>
    <n v="10"/>
    <x v="0"/>
    <s v="44591L8-9_L1CDM-MLB-GANNP4459102 Sunny (10%-30%)"/>
    <n v="1"/>
    <s v="20220130TDirear"/>
    <d v="1905-07-14T00:00:00"/>
    <s v="01"/>
    <d v="1900-01-29T00:00:00"/>
    <s v="22"/>
    <s v="06"/>
    <s v="34"/>
    <x v="4"/>
    <s v="2A_MSIL1C_S2_CD_CLS_AC_20230627T222622_TRUE_60HTE_020CC"/>
    <s v="S2A_MSIL1C_NP_20220130TDirear_Disregarded_4.8CC"/>
  </r>
  <r>
    <x v="1"/>
    <x v="0"/>
    <s v="-39.18, 175.58 | Zoom:13"/>
    <b v="1"/>
    <s v="New Zealand"/>
    <x v="4"/>
    <s v="NP"/>
    <d v="2022-01-23T00:00:00"/>
    <n v="53"/>
    <s v="22:00:25 UTC"/>
    <n v="100"/>
    <s v="2500X1254px"/>
    <s v="PNG"/>
    <s v="16m"/>
    <x v="2"/>
    <n v="100"/>
    <n v="100"/>
    <x v="2"/>
    <s v="44584L8-9_L1CDM-MLB-GANNP4458404 Overcast (100%)"/>
    <n v="1"/>
    <s v="20220123TDirear"/>
    <d v="1905-07-14T00:00:00"/>
    <s v="01"/>
    <d v="1900-01-22T00:00:00"/>
    <s v="22"/>
    <s v="00"/>
    <s v="25"/>
    <x v="4"/>
    <s v="2A_MSIL1C_S2_CD_CLS_AC_20230627T222622_TRUE_60HTE_020CC"/>
    <s v="S2A_MSIL1C_NP_20220123TDirear_Disregarded_100CC"/>
  </r>
  <r>
    <x v="1"/>
    <x v="0"/>
    <s v="-39.18, 175.58 | Zoom:13"/>
    <b v="1"/>
    <s v="New Zealand"/>
    <x v="4"/>
    <s v="NP"/>
    <d v="2022-01-22T00:00:00"/>
    <n v="53.1"/>
    <s v="22:06:42 UTC"/>
    <n v="33.5"/>
    <s v="2500X1254px"/>
    <s v="PNG"/>
    <s v="16m"/>
    <x v="2"/>
    <n v="33.5"/>
    <n v="40"/>
    <x v="1"/>
    <s v="44583L8-9_L1CDM-MLB-GANNP4458303 Cloudy (40%-90%)"/>
    <n v="1"/>
    <s v="20220122TDirear"/>
    <d v="1905-07-14T00:00:00"/>
    <s v="01"/>
    <d v="1900-01-21T00:00:00"/>
    <s v="22"/>
    <s v="06"/>
    <s v="42"/>
    <x v="4"/>
    <s v="2A_MSIL1C_S2_CD_CLS_AC_20230627T222622_TRUE_60HTE_020CC"/>
    <s v="S2A_MSIL1C_NP_20220122TDirear_Disregarded_33.5CC"/>
  </r>
  <r>
    <x v="1"/>
    <x v="0"/>
    <s v="-39.18, 175.58 | Zoom:13"/>
    <b v="1"/>
    <s v="New Zealand"/>
    <x v="4"/>
    <s v="NP"/>
    <d v="2022-01-15T00:00:00"/>
    <n v="54.5"/>
    <s v="22:00:29 UTC"/>
    <n v="53"/>
    <s v="2500X1254px"/>
    <s v="PNG"/>
    <s v="16m"/>
    <x v="2"/>
    <n v="53"/>
    <n v="60"/>
    <x v="1"/>
    <s v="44576L8-9_L1CDM-MLB-GANNP4457603 Cloudy (40%-90%)"/>
    <n v="1"/>
    <s v="20220115TDirear"/>
    <d v="1905-07-14T00:00:00"/>
    <s v="01"/>
    <d v="1900-01-14T00:00:00"/>
    <s v="22"/>
    <s v="00"/>
    <s v="29"/>
    <x v="4"/>
    <s v="2A_MSIL1C_S2_CD_CLS_AC_20230627T222622_TRUE_60HTE_020CC"/>
    <s v="S2A_MSIL1C_NP_20220115TDirear_Disregarded_53CC"/>
  </r>
  <r>
    <x v="1"/>
    <x v="0"/>
    <s v="-39.18, 175.58 | Zoom:13"/>
    <b v="1"/>
    <s v="New Zealand"/>
    <x v="4"/>
    <s v="NP"/>
    <d v="2022-01-14T00:00:00"/>
    <n v="54.6"/>
    <s v="22:06:39 UTC"/>
    <n v="12.9"/>
    <s v="2500X1254px"/>
    <s v="PNG"/>
    <s v="16m"/>
    <x v="2"/>
    <n v="12.9"/>
    <n v="20"/>
    <x v="0"/>
    <s v="44575L8-9_L1CDM-MLB-GANNP4457502 Sunny (10%-30%)"/>
    <n v="1"/>
    <s v="20220114TDirear"/>
    <d v="1905-07-14T00:00:00"/>
    <s v="01"/>
    <d v="1900-01-13T00:00:00"/>
    <s v="22"/>
    <s v="06"/>
    <s v="39"/>
    <x v="4"/>
    <s v="2A_MSIL1C_S2_CD_CLS_AC_20230627T222622_TRUE_60HTE_020CC"/>
    <s v="S2A_MSIL1C_NP_20220114TDirear_Disregarded_12.9CC"/>
  </r>
  <r>
    <x v="1"/>
    <x v="0"/>
    <s v="-39.18, 175.58 | Zoom:13"/>
    <b v="1"/>
    <s v="New Zealand"/>
    <x v="4"/>
    <s v="NP"/>
    <d v="2022-01-07T00:00:00"/>
    <n v="55.8"/>
    <s v="22:00:29 UTC"/>
    <n v="5.0999999999999996"/>
    <s v="2500X1254px"/>
    <s v="PNG"/>
    <s v="16m"/>
    <x v="2"/>
    <n v="5.0999999999999996"/>
    <n v="10"/>
    <x v="0"/>
    <s v="44568L8-9_L1CDM-MLB-GANNP4456802 Sunny (10%-30%)"/>
    <n v="1"/>
    <s v="20220107TDirear"/>
    <d v="1905-07-14T00:00:00"/>
    <s v="01"/>
    <s v="07"/>
    <s v="22"/>
    <s v="00"/>
    <s v="29"/>
    <x v="4"/>
    <s v="2A_MSIL1C_S2_CD_CLS_AC_20230627T222622_TRUE_60HTE_020CC"/>
    <s v="S2A_MSIL1C_NP_20220107TDirear_Disregarded_5.1CC"/>
  </r>
  <r>
    <x v="1"/>
    <x v="0"/>
    <s v="-39.18, 175.58 | Zoom:13"/>
    <b v="1"/>
    <s v="New Zealand"/>
    <x v="4"/>
    <s v="NP"/>
    <d v="2022-01-06T00:00:00"/>
    <n v="56"/>
    <s v="22:06:41 UTC"/>
    <n v="30.3"/>
    <s v="2500X1254px"/>
    <s v="PNG"/>
    <s v="16m"/>
    <x v="2"/>
    <n v="30.3"/>
    <n v="40"/>
    <x v="1"/>
    <s v="44567L8-9_L1CDM-MLB-GANNP4456703 Cloudy (40%-90%)"/>
    <n v="1"/>
    <s v="20220106TDirear"/>
    <d v="1905-07-14T00:00:00"/>
    <s v="01"/>
    <s v="06"/>
    <s v="22"/>
    <s v="06"/>
    <s v="41"/>
    <x v="4"/>
    <s v="2A_MSIL1C_S2_CD_CLS_AC_20230627T222622_TRUE_60HTE_020CC"/>
    <s v="S2A_MSIL1C_NP_20220106TDirear_Disregarded_30.3CC"/>
  </r>
  <r>
    <x v="1"/>
    <x v="0"/>
    <s v="-45.03, 168.66 | Zoom:13"/>
    <b v="1"/>
    <s v="New Zealand"/>
    <x v="5"/>
    <s v="QT"/>
    <d v="2023-06-24T00:00:00"/>
    <n v="13.2"/>
    <s v="22:20:18 UTC"/>
    <n v="33.5"/>
    <s v="2500X1254px"/>
    <s v="PNG"/>
    <s v="16m"/>
    <x v="0"/>
    <n v="57.6"/>
    <n v="60"/>
    <x v="1"/>
    <s v="45101L8-9_L1CDM-MLB-GANQT4510103 Cloudy (40%-90%)"/>
    <n v="1"/>
    <s v="20230624TDirear"/>
    <d v="1905-07-15T00:00:00"/>
    <s v="06"/>
    <d v="1900-01-23T00:00:00"/>
    <s v="22"/>
    <s v="20"/>
    <s v="18"/>
    <x v="5"/>
    <s v="2A_MSIL1C_S2_CD_CLS_AC_20230627T222622_TRUE_60HTE_020CC"/>
    <s v="S2A_MSIL1C_QT_20230624TDirear_Disregarded_33.5CC"/>
  </r>
  <r>
    <x v="1"/>
    <x v="0"/>
    <s v="-45.03, 168.66 | Zoom:13"/>
    <b v="1"/>
    <s v="New Zealand"/>
    <x v="5"/>
    <s v="QT"/>
    <d v="2023-06-24T00:00:00"/>
    <n v="14.5"/>
    <s v="22:19:54 UTC"/>
    <n v="81.7"/>
    <s v="2500X1254px"/>
    <s v="PNG"/>
    <s v="16m"/>
    <x v="0"/>
    <n v="57.6"/>
    <n v="60"/>
    <x v="1"/>
    <s v="45101L8-9_L1CDM-MLB-GANQT4510103 Cloudy (40%-90%)"/>
    <n v="0"/>
    <s v="20230624TDirear"/>
    <d v="1905-07-15T00:00:00"/>
    <s v="06"/>
    <d v="1900-01-23T00:00:00"/>
    <s v="22"/>
    <s v="19"/>
    <s v="54"/>
    <x v="5"/>
    <s v="2A_MSIL1C_S2_CD_CLS_AC_20230627T222622_TRUE_60HTE_020CC"/>
    <s v="S2A_MSIL1C_QT_20230624TDirear_Disregarded_81.7CC"/>
  </r>
  <r>
    <x v="1"/>
    <x v="0"/>
    <s v="-45.03, 168.66 | Zoom:13"/>
    <b v="1"/>
    <s v="New Zealand"/>
    <x v="5"/>
    <s v="QT"/>
    <d v="2023-06-23T00:00:00"/>
    <n v="14.5"/>
    <s v="22:25:53 UTC"/>
    <n v="12.6"/>
    <s v="2500X1254px"/>
    <s v="PNG"/>
    <s v="16m"/>
    <x v="0"/>
    <n v="12.6"/>
    <n v="20"/>
    <x v="0"/>
    <s v="45100L8-9_L1CDM-MLB-GANQT4510002 Sunny (10%-30%)"/>
    <n v="1"/>
    <s v="20230623TDirear"/>
    <d v="1905-07-15T00:00:00"/>
    <s v="06"/>
    <d v="1900-01-22T00:00:00"/>
    <s v="22"/>
    <s v="25"/>
    <s v="53"/>
    <x v="5"/>
    <s v="2A_MSIL1C_S2_CD_CLS_AC_20230627T222622_TRUE_60HTE_020CC"/>
    <s v="S2A_MSIL1C_QT_20230623TDirear_Disregarded_12.6CC"/>
  </r>
  <r>
    <x v="1"/>
    <x v="0"/>
    <s v="-45.03, 168.66 | Zoom:13"/>
    <b v="1"/>
    <s v="New Zealand"/>
    <x v="5"/>
    <s v="QT"/>
    <d v="2023-06-16T00:00:00"/>
    <n v="13.4"/>
    <s v="22:20:06 UTC"/>
    <n v="5.3"/>
    <s v="2500X1254px"/>
    <s v="PNG"/>
    <s v="16m"/>
    <x v="0"/>
    <n v="10.6"/>
    <n v="20"/>
    <x v="0"/>
    <s v="45093L8-9_L1CDM-MLB-GANQT4509302 Sunny (10%-30%)"/>
    <n v="1"/>
    <s v="20230616TDirear"/>
    <d v="1905-07-15T00:00:00"/>
    <s v="06"/>
    <d v="1900-01-15T00:00:00"/>
    <s v="22"/>
    <s v="20"/>
    <s v="06"/>
    <x v="5"/>
    <s v="2A_MSIL1C_S2_CD_CLS_AC_20230627T222622_TRUE_60HTE_020CC"/>
    <s v="S2A_MSIL1C_QT_20230616TDirear_Disregarded_5.3CC"/>
  </r>
  <r>
    <x v="1"/>
    <x v="0"/>
    <s v="-45.03, 168.66 | Zoom:13"/>
    <b v="1"/>
    <s v="New Zealand"/>
    <x v="5"/>
    <s v="QT"/>
    <d v="2023-06-16T00:00:00"/>
    <n v="14.7"/>
    <s v="22:19:42 UTC"/>
    <n v="15.9"/>
    <s v="2500X1254px"/>
    <s v="PNG"/>
    <s v="16m"/>
    <x v="0"/>
    <n v="10.6"/>
    <n v="20"/>
    <x v="0"/>
    <s v="45093L8-9_L1CDM-MLB-GANQT4509302 Sunny (10%-30%)"/>
    <n v="0"/>
    <s v="20230616TDirear"/>
    <d v="1905-07-15T00:00:00"/>
    <s v="06"/>
    <d v="1900-01-15T00:00:00"/>
    <s v="22"/>
    <s v="19"/>
    <s v="42"/>
    <x v="5"/>
    <s v="2A_MSIL1C_S2_CD_CLS_AC_20230627T222622_TRUE_60HTE_020CC"/>
    <s v="S2A_MSIL1C_QT_20230616TDirear_Disregarded_15.9CC"/>
  </r>
  <r>
    <x v="1"/>
    <x v="0"/>
    <s v="-45.03, 168.66 | Zoom:13"/>
    <b v="1"/>
    <s v="New Zealand"/>
    <x v="5"/>
    <s v="QT"/>
    <d v="2023-06-15T00:00:00"/>
    <n v="14.8"/>
    <s v="22:26:02 UTC"/>
    <n v="90.9"/>
    <s v="2500X1254px"/>
    <s v="PNG"/>
    <s v="16m"/>
    <x v="0"/>
    <n v="90.9"/>
    <n v="100"/>
    <x v="2"/>
    <s v="45092L8-9_L1CDM-MLB-GANQT4509204 Overcast (100%)"/>
    <n v="1"/>
    <s v="20230615TDirear"/>
    <d v="1905-07-15T00:00:00"/>
    <s v="06"/>
    <d v="1900-01-14T00:00:00"/>
    <s v="22"/>
    <s v="26"/>
    <s v="02"/>
    <x v="5"/>
    <s v="2A_MSIL1C_S2_CD_CLS_AC_20230627T222622_TRUE_60HTE_020CC"/>
    <s v="S2A_MSIL1C_QT_20230615TDirear_Disregarded_90.9CC"/>
  </r>
  <r>
    <x v="1"/>
    <x v="0"/>
    <s v="-45.03, 168.66 | Zoom:13"/>
    <b v="1"/>
    <s v="New Zealand"/>
    <x v="5"/>
    <s v="QT"/>
    <d v="2023-06-08T00:00:00"/>
    <n v="14"/>
    <s v="22:20:12 UTC"/>
    <n v="37.799999999999997"/>
    <s v="2500X1254px"/>
    <s v="PNG"/>
    <s v="16m"/>
    <x v="0"/>
    <n v="29.549999999999997"/>
    <n v="30"/>
    <x v="0"/>
    <s v="45085L8-9_L1CDM-MLB-GANQT4508502 Sunny (10%-30%)"/>
    <n v="1"/>
    <s v="20230608TDirear"/>
    <d v="1905-07-15T00:00:00"/>
    <s v="06"/>
    <s v="08"/>
    <s v="22"/>
    <s v="20"/>
    <s v="12"/>
    <x v="5"/>
    <s v="2A_MSIL1C_S2_CD_CLS_AC_20230627T222622_TRUE_60HTE_020CC"/>
    <s v="S2A_MSIL1C_QT_20230608TDirear_Disregarded_37.8CC"/>
  </r>
  <r>
    <x v="1"/>
    <x v="0"/>
    <s v="-45.03, 168.66 | Zoom:13"/>
    <b v="1"/>
    <s v="New Zealand"/>
    <x v="5"/>
    <s v="QT"/>
    <d v="2023-06-08T00:00:00"/>
    <n v="15.3"/>
    <s v="22:19:48 UTC"/>
    <n v="21.3"/>
    <s v="2500X1254px"/>
    <s v="PNG"/>
    <s v="16m"/>
    <x v="0"/>
    <n v="29.549999999999997"/>
    <n v="30"/>
    <x v="0"/>
    <s v="45085L8-9_L1CDM-MLB-GANQT4508502 Sunny (10%-30%)"/>
    <n v="0"/>
    <s v="20230608TDirear"/>
    <d v="1905-07-15T00:00:00"/>
    <s v="06"/>
    <s v="08"/>
    <s v="22"/>
    <s v="19"/>
    <s v="48"/>
    <x v="5"/>
    <s v="2A_MSIL1C_S2_CD_CLS_AC_20230627T222622_TRUE_60HTE_020CC"/>
    <s v="S2A_MSIL1C_QT_20230608TDirear_Disregarded_21.3CC"/>
  </r>
  <r>
    <x v="1"/>
    <x v="0"/>
    <s v="-45.03, 168.66 | Zoom:13"/>
    <b v="1"/>
    <s v="New Zealand"/>
    <x v="5"/>
    <s v="QT"/>
    <d v="2023-06-07T00:00:00"/>
    <n v="15.4"/>
    <s v="22:25:59 UTC"/>
    <n v="10.199999999999999"/>
    <s v="2500X1254px"/>
    <s v="PNG"/>
    <s v="16m"/>
    <x v="0"/>
    <n v="10.199999999999999"/>
    <n v="20"/>
    <x v="0"/>
    <s v="45084L8-9_L1CDM-MLB-GANQT4508402 Sunny (10%-30%)"/>
    <n v="1"/>
    <s v="20230607TDirear"/>
    <d v="1905-07-15T00:00:00"/>
    <s v="06"/>
    <s v="07"/>
    <s v="22"/>
    <s v="25"/>
    <s v="59"/>
    <x v="5"/>
    <s v="2A_MSIL1C_S2_CD_CLS_AC_20230627T222622_TRUE_60HTE_020CC"/>
    <s v="S2A_MSIL1C_QT_20230607TDirear_Disregarded_10.2CC"/>
  </r>
  <r>
    <x v="1"/>
    <x v="0"/>
    <s v="-45.03, 168.66 | Zoom:13"/>
    <b v="1"/>
    <s v="New Zealand"/>
    <x v="5"/>
    <s v="QT"/>
    <d v="2023-05-31T00:00:00"/>
    <n v="14.9"/>
    <s v="22:20:15 UTC"/>
    <n v="45.6"/>
    <s v="2500X1254px"/>
    <s v="PNG"/>
    <s v="16m"/>
    <x v="0"/>
    <n v="52.900000000000006"/>
    <n v="60"/>
    <x v="1"/>
    <s v="45077L8-9_L1CDM-MLB-GANQT4507703 Cloudy (40%-90%)"/>
    <n v="1"/>
    <s v="20230531TDirear"/>
    <d v="1905-07-15T00:00:00"/>
    <s v="05"/>
    <d v="1900-01-30T00:00:00"/>
    <s v="22"/>
    <s v="20"/>
    <s v="15"/>
    <x v="5"/>
    <s v="2A_MSIL1C_S2_CD_CLS_AC_20230627T222622_TRUE_60HTE_020CC"/>
    <s v="S2A_MSIL1C_QT_20230531TDirear_Disregarded_45.6CC"/>
  </r>
  <r>
    <x v="1"/>
    <x v="0"/>
    <s v="-45.03, 168.66 | Zoom:13"/>
    <b v="1"/>
    <s v="New Zealand"/>
    <x v="5"/>
    <s v="QT"/>
    <d v="2023-05-31T00:00:00"/>
    <n v="16.3"/>
    <s v="22:19:51 UTC"/>
    <n v="60.2"/>
    <s v="2500X1254px"/>
    <s v="PNG"/>
    <s v="16m"/>
    <x v="0"/>
    <n v="52.900000000000006"/>
    <n v="60"/>
    <x v="1"/>
    <s v="45077L8-9_L1CDM-MLB-GANQT4507703 Cloudy (40%-90%)"/>
    <n v="0"/>
    <s v="20230531TDirear"/>
    <d v="1905-07-15T00:00:00"/>
    <s v="05"/>
    <d v="1900-01-30T00:00:00"/>
    <s v="22"/>
    <s v="19"/>
    <s v="51"/>
    <x v="5"/>
    <s v="2A_MSIL1C_S2_CD_CLS_AC_20230627T222622_TRUE_60HTE_020CC"/>
    <s v="S2A_MSIL1C_QT_20230531TDirear_Disregarded_60.2CC"/>
  </r>
  <r>
    <x v="1"/>
    <x v="0"/>
    <s v="-45.03, 168.66 | Zoom:13"/>
    <b v="1"/>
    <s v="New Zealand"/>
    <x v="5"/>
    <s v="QT"/>
    <d v="2023-05-30T00:00:00"/>
    <n v="16.399999999999999"/>
    <s v="22:25:52 UTC"/>
    <n v="83"/>
    <s v="2500X1254px"/>
    <s v="PNG"/>
    <s v="16m"/>
    <x v="0"/>
    <n v="83"/>
    <n v="90"/>
    <x v="1"/>
    <s v="45076L8-9_L1CDM-MLB-GANQT4507603 Cloudy (40%-90%)"/>
    <n v="1"/>
    <s v="20230530TDirear"/>
    <d v="1905-07-15T00:00:00"/>
    <s v="05"/>
    <d v="1900-01-29T00:00:00"/>
    <s v="22"/>
    <s v="25"/>
    <s v="52"/>
    <x v="5"/>
    <s v="2A_MSIL1C_S2_CD_CLS_AC_20230627T222622_TRUE_60HTE_020CC"/>
    <s v="S2A_MSIL1C_QT_20230530TDirear_Disregarded_83CC"/>
  </r>
  <r>
    <x v="1"/>
    <x v="0"/>
    <s v="-45.03, 168.66 | Zoom:13"/>
    <b v="1"/>
    <s v="New Zealand"/>
    <x v="5"/>
    <s v="QT"/>
    <d v="2023-05-23T00:00:00"/>
    <n v="16.2"/>
    <s v="22:20:05 UTC"/>
    <n v="21.4"/>
    <s v="2500X1254px"/>
    <s v="PNG"/>
    <s v="16m"/>
    <x v="0"/>
    <n v="20.65"/>
    <n v="30"/>
    <x v="0"/>
    <s v="45069L8-9_L1CDM-MLB-GANQT4506902 Sunny (10%-30%)"/>
    <n v="1"/>
    <s v="20230523TDirear"/>
    <d v="1905-07-15T00:00:00"/>
    <s v="05"/>
    <d v="1900-01-22T00:00:00"/>
    <s v="22"/>
    <s v="20"/>
    <s v="05"/>
    <x v="5"/>
    <s v="2A_MSIL1C_S2_CD_CLS_AC_20230627T222622_TRUE_60HTE_020CC"/>
    <s v="S2A_MSIL1C_QT_20230523TDirear_Disregarded_21.4CC"/>
  </r>
  <r>
    <x v="1"/>
    <x v="0"/>
    <s v="-45.03, 168.66 | Zoom:13"/>
    <b v="1"/>
    <s v="New Zealand"/>
    <x v="5"/>
    <s v="QT"/>
    <d v="2023-05-23T00:00:00"/>
    <n v="17.5"/>
    <s v="22:19:41 UTC"/>
    <n v="19.899999999999999"/>
    <s v="2500X1254px"/>
    <s v="PNG"/>
    <s v="16m"/>
    <x v="0"/>
    <n v="20.65"/>
    <n v="30"/>
    <x v="0"/>
    <s v="45069L8-9_L1CDM-MLB-GANQT4506902 Sunny (10%-30%)"/>
    <n v="0"/>
    <s v="20230523TDirear"/>
    <d v="1905-07-15T00:00:00"/>
    <s v="05"/>
    <d v="1900-01-22T00:00:00"/>
    <s v="22"/>
    <s v="19"/>
    <s v="41"/>
    <x v="5"/>
    <s v="2A_MSIL1C_S2_CD_CLS_AC_20230627T222622_TRUE_60HTE_020CC"/>
    <s v="S2A_MSIL1C_QT_20230523TDirear_Disregarded_19.9CC"/>
  </r>
  <r>
    <x v="1"/>
    <x v="0"/>
    <s v="-45.03, 168.66 | Zoom:13"/>
    <b v="1"/>
    <s v="New Zealand"/>
    <x v="5"/>
    <s v="QT"/>
    <d v="2023-05-22T00:00:00"/>
    <n v="17.8"/>
    <s v="22:26:04 UTC"/>
    <n v="38.299999999999997"/>
    <s v="2500X1254px"/>
    <s v="PNG"/>
    <s v="16m"/>
    <x v="0"/>
    <n v="38.299999999999997"/>
    <n v="40"/>
    <x v="1"/>
    <s v="45068L8-9_L1CDM-MLB-GANQT4506803 Cloudy (40%-90%)"/>
    <n v="1"/>
    <s v="20230522TDirear"/>
    <d v="1905-07-15T00:00:00"/>
    <s v="05"/>
    <d v="1900-01-21T00:00:00"/>
    <s v="22"/>
    <s v="26"/>
    <s v="04"/>
    <x v="5"/>
    <s v="2A_MSIL1C_S2_CD_CLS_AC_20230627T222622_TRUE_60HTE_020CC"/>
    <s v="S2A_MSIL1C_QT_20230522TDirear_Disregarded_38.3CC"/>
  </r>
  <r>
    <x v="1"/>
    <x v="0"/>
    <s v="-45.03, 168.66 | Zoom:13"/>
    <b v="1"/>
    <s v="New Zealand"/>
    <x v="5"/>
    <s v="QT"/>
    <d v="2023-05-15T00:00:00"/>
    <n v="17.8"/>
    <s v="22:20:23 UTC"/>
    <n v="44.3"/>
    <s v="2500X1254px"/>
    <s v="PNG"/>
    <s v="16m"/>
    <x v="0"/>
    <n v="33.700000000000003"/>
    <n v="40"/>
    <x v="1"/>
    <s v="45061L8-9_L1CDM-MLB-GANQT4506103 Cloudy (40%-90%)"/>
    <n v="1"/>
    <s v="20230515TDirear"/>
    <d v="1905-07-15T00:00:00"/>
    <s v="05"/>
    <d v="1900-01-14T00:00:00"/>
    <s v="22"/>
    <s v="20"/>
    <s v="23"/>
    <x v="5"/>
    <s v="2A_MSIL1C_S2_CD_CLS_AC_20230627T222622_TRUE_60HTE_020CC"/>
    <s v="S2A_MSIL1C_QT_20230515TDirear_Disregarded_44.3CC"/>
  </r>
  <r>
    <x v="1"/>
    <x v="0"/>
    <s v="-45.03, 168.66 | Zoom:13"/>
    <b v="1"/>
    <s v="New Zealand"/>
    <x v="5"/>
    <s v="QT"/>
    <d v="2023-05-15T00:00:00"/>
    <n v="19.2"/>
    <s v="22:19:59 UTC"/>
    <n v="23.1"/>
    <s v="2500X1254px"/>
    <s v="PNG"/>
    <s v="16m"/>
    <x v="0"/>
    <n v="33.700000000000003"/>
    <n v="40"/>
    <x v="1"/>
    <s v="45061L8-9_L1CDM-MLB-GANQT4506103 Cloudy (40%-90%)"/>
    <n v="0"/>
    <s v="20230515TDirear"/>
    <d v="1905-07-15T00:00:00"/>
    <s v="05"/>
    <d v="1900-01-14T00:00:00"/>
    <s v="22"/>
    <s v="19"/>
    <s v="59"/>
    <x v="5"/>
    <s v="2A_MSIL1C_S2_CD_CLS_AC_20230627T222622_TRUE_60HTE_020CC"/>
    <s v="S2A_MSIL1C_QT_20230515TDirear_Disregarded_23.1CC"/>
  </r>
  <r>
    <x v="1"/>
    <x v="0"/>
    <s v="-45.03, 168.66 | Zoom:13"/>
    <b v="1"/>
    <s v="New Zealand"/>
    <x v="5"/>
    <s v="QT"/>
    <d v="2023-05-14T00:00:00"/>
    <n v="19.399999999999999"/>
    <s v="22:25:50 UTC"/>
    <n v="23.7"/>
    <s v="2500X1254px"/>
    <s v="PNG"/>
    <s v="16m"/>
    <x v="0"/>
    <n v="23.7"/>
    <n v="30"/>
    <x v="0"/>
    <s v="45060L8-9_L1CDM-MLB-GANQT4506002 Sunny (10%-30%)"/>
    <n v="1"/>
    <s v="20230514TDirear"/>
    <d v="1905-07-15T00:00:00"/>
    <s v="05"/>
    <d v="1900-01-13T00:00:00"/>
    <s v="22"/>
    <s v="25"/>
    <s v="50"/>
    <x v="5"/>
    <s v="2A_MSIL1C_S2_CD_CLS_AC_20230627T222622_TRUE_60HTE_020CC"/>
    <s v="S2A_MSIL1C_QT_20230514TDirear_Disregarded_23.7CC"/>
  </r>
  <r>
    <x v="1"/>
    <x v="0"/>
    <s v="-45.03, 168.66 | Zoom:13"/>
    <b v="1"/>
    <s v="New Zealand"/>
    <x v="5"/>
    <s v="QT"/>
    <d v="2023-05-07T00:00:00"/>
    <n v="19.600000000000001"/>
    <s v="22:20:10 UTC"/>
    <n v="78.5"/>
    <s v="2500X1254px"/>
    <s v="PNG"/>
    <s v="16m"/>
    <x v="0"/>
    <n v="77.8"/>
    <n v="80"/>
    <x v="1"/>
    <s v="45053L8-9_L1CDM-MLB-GANQT4505303 Cloudy (40%-90%)"/>
    <n v="1"/>
    <s v="20230507TDirear"/>
    <d v="1905-07-15T00:00:00"/>
    <s v="05"/>
    <s v="07"/>
    <s v="22"/>
    <s v="20"/>
    <s v="10"/>
    <x v="5"/>
    <s v="2A_MSIL1C_S2_CD_CLS_AC_20230627T222622_TRUE_60HTE_020CC"/>
    <s v="S2A_MSIL1C_QT_20230507TDirear_Disregarded_78.5CC"/>
  </r>
  <r>
    <x v="1"/>
    <x v="0"/>
    <s v="-45.03, 168.66 | Zoom:13"/>
    <b v="1"/>
    <s v="New Zealand"/>
    <x v="5"/>
    <s v="QT"/>
    <d v="2023-05-07T00:00:00"/>
    <n v="21"/>
    <s v="22:19:46 UTC"/>
    <n v="77.099999999999994"/>
    <s v="2500X1254px"/>
    <s v="PNG"/>
    <s v="16m"/>
    <x v="0"/>
    <n v="77.8"/>
    <n v="80"/>
    <x v="1"/>
    <s v="45053L8-9_L1CDM-MLB-GANQT4505303 Cloudy (40%-90%)"/>
    <n v="0"/>
    <s v="20230507TDirear"/>
    <d v="1905-07-15T00:00:00"/>
    <s v="05"/>
    <s v="07"/>
    <s v="22"/>
    <s v="19"/>
    <s v="46"/>
    <x v="5"/>
    <s v="2A_MSIL1C_S2_CD_CLS_AC_20230627T222622_TRUE_60HTE_020CC"/>
    <s v="S2A_MSIL1C_QT_20230507TDirear_Disregarded_77.1CC"/>
  </r>
  <r>
    <x v="1"/>
    <x v="0"/>
    <s v="-45.03, 168.66 | Zoom:13"/>
    <b v="1"/>
    <s v="New Zealand"/>
    <x v="5"/>
    <s v="QT"/>
    <d v="2023-05-06T00:00:00"/>
    <n v="21.2"/>
    <s v="22:26:13 UTC"/>
    <n v="4"/>
    <s v="2500X1254px"/>
    <s v="PNG"/>
    <s v="16m"/>
    <x v="0"/>
    <n v="4"/>
    <n v="10"/>
    <x v="0"/>
    <s v="45052L8-9_L1CDM-MLB-GANQT4505202 Sunny (10%-30%)"/>
    <n v="1"/>
    <s v="20230506TDirear"/>
    <d v="1905-07-15T00:00:00"/>
    <s v="05"/>
    <s v="06"/>
    <s v="22"/>
    <s v="26"/>
    <s v="13"/>
    <x v="5"/>
    <s v="2A_MSIL1C_S2_CD_CLS_AC_20230627T222622_TRUE_60HTE_020CC"/>
    <s v="S2A_MSIL1C_QT_20230506TDirear_Disregarded_4CC"/>
  </r>
  <r>
    <x v="1"/>
    <x v="0"/>
    <s v="-45.03, 168.66 | Zoom:13"/>
    <b v="1"/>
    <s v="New Zealand"/>
    <x v="5"/>
    <s v="QT"/>
    <d v="2023-04-29T00:00:00"/>
    <n v="21.7"/>
    <s v="22:20:31 UTC"/>
    <n v="3.7"/>
    <s v="2500X1254px"/>
    <s v="PNG"/>
    <s v="16m"/>
    <x v="0"/>
    <n v="2.35"/>
    <n v="10"/>
    <x v="0"/>
    <s v="45045L8-9_L1CDM-MLB-GANQT4504502 Sunny (10%-30%)"/>
    <n v="1"/>
    <s v="20230429TDirear"/>
    <d v="1905-07-15T00:00:00"/>
    <s v="04"/>
    <d v="1900-01-28T00:00:00"/>
    <s v="22"/>
    <s v="20"/>
    <s v="31"/>
    <x v="5"/>
    <s v="2A_MSIL1C_S2_CD_CLS_AC_20230627T222622_TRUE_60HTE_020CC"/>
    <s v="S2A_MSIL1C_QT_20230429TDirear_Disregarded_3.7CC"/>
  </r>
  <r>
    <x v="1"/>
    <x v="0"/>
    <s v="-45.03, 168.66 | Zoom:13"/>
    <b v="1"/>
    <s v="New Zealand"/>
    <x v="5"/>
    <s v="QT"/>
    <d v="2023-04-29T00:00:00"/>
    <n v="23"/>
    <s v="22:20:07 UTC"/>
    <n v="1"/>
    <s v="2500X1254px"/>
    <s v="PNG"/>
    <s v="16m"/>
    <x v="0"/>
    <n v="2.35"/>
    <n v="10"/>
    <x v="0"/>
    <s v="45045L8-9_L1CDM-MLB-GANQT4504502 Sunny (10%-30%)"/>
    <n v="0"/>
    <s v="20230429TDirear"/>
    <d v="1905-07-15T00:00:00"/>
    <s v="04"/>
    <d v="1900-01-28T00:00:00"/>
    <s v="22"/>
    <s v="20"/>
    <s v="07"/>
    <x v="5"/>
    <s v="2A_MSIL1C_S2_CD_CLS_AC_20230627T222622_TRUE_60HTE_020CC"/>
    <s v="S2A_MSIL1C_QT_20230429TDirear_Disregarded_1CC"/>
  </r>
  <r>
    <x v="1"/>
    <x v="0"/>
    <s v="-45.03, 168.66 | Zoom:13"/>
    <b v="1"/>
    <s v="New Zealand"/>
    <x v="5"/>
    <s v="QT"/>
    <d v="2023-04-28T00:00:00"/>
    <n v="23.3"/>
    <s v="22:26:03 UTC"/>
    <n v="52.8"/>
    <s v="2500X1254px"/>
    <s v="PNG"/>
    <s v="16m"/>
    <x v="0"/>
    <n v="52.8"/>
    <n v="60"/>
    <x v="1"/>
    <s v="45044L8-9_L1CDM-MLB-GANQT4504403 Cloudy (40%-90%)"/>
    <n v="1"/>
    <s v="20230428TDirear"/>
    <d v="1905-07-15T00:00:00"/>
    <s v="04"/>
    <d v="1900-01-27T00:00:00"/>
    <s v="22"/>
    <s v="26"/>
    <s v="03"/>
    <x v="5"/>
    <s v="2A_MSIL1C_S2_CD_CLS_AC_20230627T222622_TRUE_60HTE_020CC"/>
    <s v="S2A_MSIL1C_QT_20230428TDirear_Disregarded_52.8CC"/>
  </r>
  <r>
    <x v="1"/>
    <x v="0"/>
    <s v="-45.03, 168.66 | Zoom:13"/>
    <b v="1"/>
    <s v="New Zealand"/>
    <x v="5"/>
    <s v="QT"/>
    <d v="2023-04-20T00:00:00"/>
    <n v="25.5"/>
    <s v="22:26:25 UTC"/>
    <n v="93.4"/>
    <s v="2500X1254px"/>
    <s v="PNG"/>
    <s v="16m"/>
    <x v="0"/>
    <n v="93.4"/>
    <n v="100"/>
    <x v="2"/>
    <s v="45036L8-9_L1CDM-MLB-GANQT4503604 Overcast (100%)"/>
    <n v="1"/>
    <s v="20230420TDirear"/>
    <d v="1905-07-15T00:00:00"/>
    <s v="04"/>
    <d v="1900-01-19T00:00:00"/>
    <s v="22"/>
    <s v="26"/>
    <s v="25"/>
    <x v="5"/>
    <s v="2A_MSIL1C_S2_CD_CLS_AC_20230627T222622_TRUE_60HTE_020CC"/>
    <s v="S2A_MSIL1C_QT_20230420TDirear_Disregarded_93.4CC"/>
  </r>
  <r>
    <x v="1"/>
    <x v="0"/>
    <s v="-45.03, 168.66 | Zoom:13"/>
    <b v="1"/>
    <s v="New Zealand"/>
    <x v="5"/>
    <s v="QT"/>
    <d v="2023-04-13T00:00:00"/>
    <n v="26.2"/>
    <s v="22:20:38 UTC"/>
    <n v="30.9"/>
    <s v="2500X1254px"/>
    <s v="PNG"/>
    <s v="16m"/>
    <x v="0"/>
    <n v="40.9"/>
    <n v="50"/>
    <x v="1"/>
    <s v="45029L8-9_L1CDM-MLB-GANQT4502903 Cloudy (40%-90%)"/>
    <n v="1"/>
    <s v="20230413TDirear"/>
    <d v="1905-07-15T00:00:00"/>
    <s v="04"/>
    <d v="1900-01-12T00:00:00"/>
    <s v="22"/>
    <s v="20"/>
    <s v="38"/>
    <x v="5"/>
    <s v="2A_MSIL1C_S2_CD_CLS_AC_20230627T222622_TRUE_60HTE_020CC"/>
    <s v="S2A_MSIL1C_QT_20230413TDirear_Disregarded_30.9CC"/>
  </r>
  <r>
    <x v="1"/>
    <x v="0"/>
    <s v="-45.03, 168.66 | Zoom:13"/>
    <b v="1"/>
    <s v="New Zealand"/>
    <x v="5"/>
    <s v="QT"/>
    <d v="2023-04-13T00:00:00"/>
    <n v="27.5"/>
    <s v="22:20:14 UTC"/>
    <n v="50.9"/>
    <s v="2500X1254px"/>
    <s v="PNG"/>
    <s v="16m"/>
    <x v="0"/>
    <n v="40.9"/>
    <n v="50"/>
    <x v="1"/>
    <s v="45029L8-9_L1CDM-MLB-GANQT4502903 Cloudy (40%-90%)"/>
    <n v="0"/>
    <s v="20230413TDirear"/>
    <d v="1905-07-15T00:00:00"/>
    <s v="04"/>
    <d v="1900-01-12T00:00:00"/>
    <s v="22"/>
    <s v="20"/>
    <s v="14"/>
    <x v="5"/>
    <s v="2A_MSIL1C_S2_CD_CLS_AC_20230627T222622_TRUE_60HTE_020CC"/>
    <s v="S2A_MSIL1C_QT_20230413TDirear_Disregarded_50.9CC"/>
  </r>
  <r>
    <x v="1"/>
    <x v="0"/>
    <s v="-45.03, 168.66 | Zoom:13"/>
    <b v="1"/>
    <s v="New Zealand"/>
    <x v="5"/>
    <s v="QT"/>
    <d v="2023-04-12T00:00:00"/>
    <n v="27.8"/>
    <s v="22:26:07 UTC"/>
    <n v="75.599999999999994"/>
    <s v="2500X1254px"/>
    <s v="PNG"/>
    <s v="16m"/>
    <x v="0"/>
    <n v="75.599999999999994"/>
    <n v="80"/>
    <x v="1"/>
    <s v="45028L8-9_L1CDM-MLB-GANQT4502803 Cloudy (40%-90%)"/>
    <n v="1"/>
    <s v="20230412TDirear"/>
    <d v="1905-07-15T00:00:00"/>
    <s v="04"/>
    <d v="1900-01-11T00:00:00"/>
    <s v="22"/>
    <s v="26"/>
    <s v="07"/>
    <x v="5"/>
    <s v="2A_MSIL1C_S2_CD_CLS_AC_20230627T222622_TRUE_60HTE_020CC"/>
    <s v="S2A_MSIL1C_QT_20230412TDirear_Disregarded_75.6CC"/>
  </r>
  <r>
    <x v="1"/>
    <x v="0"/>
    <s v="-45.03, 168.66 | Zoom:13"/>
    <b v="1"/>
    <s v="New Zealand"/>
    <x v="5"/>
    <s v="QT"/>
    <d v="2023-04-05T00:00:00"/>
    <n v="28.6"/>
    <s v="22:20:28 UTC"/>
    <n v="74"/>
    <s v="2500X1254px"/>
    <s v="PNG"/>
    <s v="16m"/>
    <x v="0"/>
    <n v="50.5"/>
    <n v="60"/>
    <x v="1"/>
    <s v="45021L8-9_L1CDM-MLB-GANQT4502103 Cloudy (40%-90%)"/>
    <n v="1"/>
    <s v="20230405TDirear"/>
    <d v="1905-07-15T00:00:00"/>
    <s v="04"/>
    <s v="05"/>
    <s v="22"/>
    <s v="20"/>
    <s v="28"/>
    <x v="5"/>
    <s v="2A_MSIL1C_S2_CD_CLS_AC_20230627T222622_TRUE_60HTE_020CC"/>
    <s v="S2A_MSIL1C_QT_20230405TDirear_Disregarded_74CC"/>
  </r>
  <r>
    <x v="1"/>
    <x v="0"/>
    <s v="-45.03, 168.66 | Zoom:13"/>
    <b v="1"/>
    <s v="New Zealand"/>
    <x v="5"/>
    <s v="QT"/>
    <d v="2023-04-05T00:00:00"/>
    <n v="29.9"/>
    <s v="22:20:04 UTC"/>
    <n v="27"/>
    <s v="2500X1254px"/>
    <s v="PNG"/>
    <s v="16m"/>
    <x v="0"/>
    <n v="50.5"/>
    <n v="60"/>
    <x v="1"/>
    <s v="45021L8-9_L1CDM-MLB-GANQT4502103 Cloudy (40%-90%)"/>
    <n v="0"/>
    <s v="20230405TDirear"/>
    <d v="1905-07-15T00:00:00"/>
    <s v="04"/>
    <s v="05"/>
    <s v="22"/>
    <s v="20"/>
    <s v="04"/>
    <x v="5"/>
    <s v="2A_MSIL1C_S2_CD_CLS_AC_20230627T222622_TRUE_60HTE_020CC"/>
    <s v="S2A_MSIL1C_QT_20230405TDirear_Disregarded_27CC"/>
  </r>
  <r>
    <x v="1"/>
    <x v="0"/>
    <s v="-45.03, 168.66 | Zoom:13"/>
    <b v="1"/>
    <s v="New Zealand"/>
    <x v="5"/>
    <s v="QT"/>
    <d v="2023-04-04T00:00:00"/>
    <n v="30.2"/>
    <s v="22:26:31 UTC"/>
    <n v="91.6"/>
    <s v="2500X1254px"/>
    <s v="PNG"/>
    <s v="16m"/>
    <x v="0"/>
    <n v="91.6"/>
    <n v="100"/>
    <x v="2"/>
    <s v="45020L8-9_L1CDM-MLB-GANQT4502004 Overcast (100%)"/>
    <n v="1"/>
    <s v="20230404TDirear"/>
    <d v="1905-07-15T00:00:00"/>
    <s v="04"/>
    <s v="04"/>
    <s v="22"/>
    <s v="26"/>
    <s v="31"/>
    <x v="5"/>
    <s v="2A_MSIL1C_S2_CD_CLS_AC_20230627T222622_TRUE_60HTE_020CC"/>
    <s v="S2A_MSIL1C_QT_20230404TDirear_Disregarded_91.6CC"/>
  </r>
  <r>
    <x v="1"/>
    <x v="0"/>
    <s v="-45.03, 168.66 | Zoom:13"/>
    <b v="1"/>
    <s v="New Zealand"/>
    <x v="5"/>
    <s v="QT"/>
    <d v="2023-03-28T00:00:00"/>
    <n v="31.1"/>
    <s v="22:20:45 UTC"/>
    <n v="66.400000000000006"/>
    <s v="2500X1254px"/>
    <s v="PNG"/>
    <s v="16m"/>
    <x v="0"/>
    <n v="72.2"/>
    <n v="80"/>
    <x v="1"/>
    <s v="45013L8-9_L1CDM-MLB-GANQT4501303 Cloudy (40%-90%)"/>
    <n v="1"/>
    <s v="20230328TDirear"/>
    <d v="1905-07-15T00:00:00"/>
    <s v="03"/>
    <d v="1900-01-27T00:00:00"/>
    <s v="22"/>
    <s v="20"/>
    <s v="45"/>
    <x v="5"/>
    <s v="2A_MSIL1C_S2_CD_CLS_AC_20230627T222622_TRUE_60HTE_020CC"/>
    <s v="S2A_MSIL1C_QT_20230328TDirear_Disregarded_66.4CC"/>
  </r>
  <r>
    <x v="1"/>
    <x v="0"/>
    <s v="-45.03, 168.66 | Zoom:13"/>
    <b v="1"/>
    <s v="New Zealand"/>
    <x v="5"/>
    <s v="QT"/>
    <d v="2023-03-28T00:00:00"/>
    <n v="32.299999999999997"/>
    <s v="22:20:21 UTC"/>
    <n v="78"/>
    <s v="2500X1254px"/>
    <s v="PNG"/>
    <s v="16m"/>
    <x v="0"/>
    <n v="72.2"/>
    <n v="80"/>
    <x v="1"/>
    <s v="45013L8-9_L1CDM-MLB-GANQT4501303 Cloudy (40%-90%)"/>
    <n v="0"/>
    <s v="20230328TDirear"/>
    <d v="1905-07-15T00:00:00"/>
    <s v="03"/>
    <d v="1900-01-27T00:00:00"/>
    <s v="22"/>
    <s v="20"/>
    <s v="21"/>
    <x v="5"/>
    <s v="2A_MSIL1C_S2_CD_CLS_AC_20230627T222622_TRUE_60HTE_020CC"/>
    <s v="S2A_MSIL1C_QT_20230328TDirear_Disregarded_78CC"/>
  </r>
  <r>
    <x v="1"/>
    <x v="0"/>
    <s v="-45.03, 168.66 | Zoom:13"/>
    <b v="1"/>
    <s v="New Zealand"/>
    <x v="5"/>
    <s v="QT"/>
    <d v="2023-03-27T00:00:00"/>
    <n v="32.6"/>
    <s v="22:26:23 UTC"/>
    <n v="45.4"/>
    <s v="2500X1254px"/>
    <s v="PNG"/>
    <s v="16m"/>
    <x v="0"/>
    <n v="45.4"/>
    <n v="50"/>
    <x v="1"/>
    <s v="45012L8-9_L1CDM-MLB-GANQT4501203 Cloudy (40%-90%)"/>
    <n v="1"/>
    <s v="20230327TDirear"/>
    <d v="1905-07-15T00:00:00"/>
    <s v="03"/>
    <d v="1900-01-26T00:00:00"/>
    <s v="22"/>
    <s v="26"/>
    <s v="23"/>
    <x v="5"/>
    <s v="2A_MSIL1C_S2_CD_CLS_AC_20230627T222622_TRUE_60HTE_020CC"/>
    <s v="S2A_MSIL1C_QT_20230327TDirear_Disregarded_45.4CC"/>
  </r>
  <r>
    <x v="1"/>
    <x v="0"/>
    <s v="-45.03, 168.66 | Zoom:13"/>
    <b v="1"/>
    <s v="New Zealand"/>
    <x v="5"/>
    <s v="QT"/>
    <d v="2023-03-20T00:00:00"/>
    <n v="33.5"/>
    <s v="22:20:40 UTC"/>
    <n v="89.3"/>
    <s v="2500X1254px"/>
    <s v="PNG"/>
    <s v="16m"/>
    <x v="0"/>
    <n v="90.15"/>
    <n v="100"/>
    <x v="2"/>
    <s v="45005L8-9_L1CDM-MLB-GANQT4500504 Overcast (100%)"/>
    <n v="1"/>
    <s v="20230320TDirear"/>
    <d v="1905-07-15T00:00:00"/>
    <s v="03"/>
    <d v="1900-01-19T00:00:00"/>
    <s v="22"/>
    <s v="20"/>
    <s v="40"/>
    <x v="5"/>
    <s v="2A_MSIL1C_S2_CD_CLS_AC_20230627T222622_TRUE_60HTE_020CC"/>
    <s v="S2A_MSIL1C_QT_20230320TDirear_Disregarded_89.3CC"/>
  </r>
  <r>
    <x v="1"/>
    <x v="0"/>
    <s v="-45.03, 168.66 | Zoom:13"/>
    <b v="1"/>
    <s v="New Zealand"/>
    <x v="5"/>
    <s v="QT"/>
    <d v="2023-03-20T00:00:00"/>
    <n v="34.700000000000003"/>
    <s v="22:20:16 UTC"/>
    <n v="91"/>
    <s v="2500X1254px"/>
    <s v="PNG"/>
    <s v="16m"/>
    <x v="0"/>
    <n v="90.15"/>
    <n v="100"/>
    <x v="2"/>
    <s v="45005L8-9_L1CDM-MLB-GANQT4500504 Overcast (100%)"/>
    <n v="0"/>
    <s v="20230320TDirear"/>
    <d v="1905-07-15T00:00:00"/>
    <s v="03"/>
    <d v="1900-01-19T00:00:00"/>
    <s v="22"/>
    <s v="20"/>
    <s v="16"/>
    <x v="5"/>
    <s v="2A_MSIL1C_S2_CD_CLS_AC_20230627T222622_TRUE_60HTE_020CC"/>
    <s v="S2A_MSIL1C_QT_20230320TDirear_Disregarded_91CC"/>
  </r>
  <r>
    <x v="1"/>
    <x v="0"/>
    <s v="-45.03, 168.66 | Zoom:13"/>
    <b v="1"/>
    <s v="New Zealand"/>
    <x v="5"/>
    <s v="QT"/>
    <d v="2023-03-19T00:00:00"/>
    <n v="35"/>
    <s v="22:26:41 UTC"/>
    <n v="98.2"/>
    <s v="2500X1254px"/>
    <s v="PNG"/>
    <s v="16m"/>
    <x v="0"/>
    <n v="98.2"/>
    <n v="100"/>
    <x v="2"/>
    <s v="45004L8-9_L1CDM-MLB-GANQT4500404 Overcast (100%)"/>
    <n v="1"/>
    <s v="20230319TDirear"/>
    <d v="1905-07-15T00:00:00"/>
    <s v="03"/>
    <d v="1900-01-18T00:00:00"/>
    <s v="22"/>
    <s v="26"/>
    <s v="41"/>
    <x v="5"/>
    <s v="2A_MSIL1C_S2_CD_CLS_AC_20230627T222622_TRUE_60HTE_020CC"/>
    <s v="S2A_MSIL1C_QT_20230319TDirear_Disregarded_98.2CC"/>
  </r>
  <r>
    <x v="1"/>
    <x v="0"/>
    <s v="-45.03, 168.66 | Zoom:13"/>
    <b v="1"/>
    <s v="New Zealand"/>
    <x v="5"/>
    <s v="QT"/>
    <d v="2023-03-12T00:00:00"/>
    <n v="35.9"/>
    <s v="22:20:56 UTC"/>
    <n v="44.4"/>
    <s v="2500X1254px"/>
    <s v="PNG"/>
    <s v="16m"/>
    <x v="0"/>
    <n v="47.8"/>
    <n v="50"/>
    <x v="1"/>
    <s v="44997L8-9_L1CDM-MLB-GANQT4499703 Cloudy (40%-90%)"/>
    <n v="1"/>
    <s v="20230312TDirear"/>
    <d v="1905-07-15T00:00:00"/>
    <s v="03"/>
    <d v="1900-01-11T00:00:00"/>
    <s v="22"/>
    <s v="20"/>
    <s v="56"/>
    <x v="5"/>
    <s v="2A_MSIL1C_S2_CD_CLS_AC_20230627T222622_TRUE_60HTE_020CC"/>
    <s v="S2A_MSIL1C_QT_20230312TDirear_Disregarded_44.4CC"/>
  </r>
  <r>
    <x v="1"/>
    <x v="0"/>
    <s v="-45.03, 168.66 | Zoom:13"/>
    <b v="1"/>
    <s v="New Zealand"/>
    <x v="5"/>
    <s v="QT"/>
    <d v="2023-03-12T00:00:00"/>
    <n v="37.1"/>
    <s v="22:20:32 UTC"/>
    <n v="51.2"/>
    <s v="2500X1254px"/>
    <s v="PNG"/>
    <s v="16m"/>
    <x v="0"/>
    <n v="47.8"/>
    <n v="50"/>
    <x v="1"/>
    <s v="44997L8-9_L1CDM-MLB-GANQT4499703 Cloudy (40%-90%)"/>
    <n v="0"/>
    <s v="20230312TDirear"/>
    <d v="1905-07-15T00:00:00"/>
    <s v="03"/>
    <d v="1900-01-11T00:00:00"/>
    <s v="22"/>
    <s v="20"/>
    <s v="32"/>
    <x v="5"/>
    <s v="2A_MSIL1C_S2_CD_CLS_AC_20230627T222622_TRUE_60HTE_020CC"/>
    <s v="S2A_MSIL1C_QT_20230312TDirear_Disregarded_51.2CC"/>
  </r>
  <r>
    <x v="1"/>
    <x v="0"/>
    <s v="-45.03, 168.66 | Zoom:13"/>
    <b v="1"/>
    <s v="New Zealand"/>
    <x v="5"/>
    <s v="QT"/>
    <d v="2023-03-11T00:00:00"/>
    <n v="37.4"/>
    <s v="22:26:32 UTC"/>
    <n v="71.2"/>
    <s v="2500X1254px"/>
    <s v="PNG"/>
    <s v="16m"/>
    <x v="0"/>
    <n v="71.2"/>
    <n v="80"/>
    <x v="1"/>
    <s v="44996L8-9_L1CDM-MLB-GANQT4499603 Cloudy (40%-90%)"/>
    <n v="1"/>
    <s v="20230311TDirear"/>
    <d v="1905-07-15T00:00:00"/>
    <s v="03"/>
    <d v="1900-01-10T00:00:00"/>
    <s v="22"/>
    <s v="26"/>
    <s v="32"/>
    <x v="5"/>
    <s v="2A_MSIL1C_S2_CD_CLS_AC_20230627T222622_TRUE_60HTE_020CC"/>
    <s v="S2A_MSIL1C_QT_20230311TDirear_Disregarded_71.2CC"/>
  </r>
  <r>
    <x v="1"/>
    <x v="0"/>
    <s v="-45.03, 168.66 | Zoom:13"/>
    <b v="1"/>
    <s v="New Zealand"/>
    <x v="5"/>
    <s v="QT"/>
    <d v="2023-03-04T00:00:00"/>
    <n v="38.299999999999997"/>
    <s v="22:20:49 UTC"/>
    <n v="60.3"/>
    <s v="2500X1254px"/>
    <s v="PNG"/>
    <s v="16m"/>
    <x v="0"/>
    <n v="74.150000000000006"/>
    <n v="80"/>
    <x v="1"/>
    <s v="44989L8-9_L1CDM-MLB-GANQT4498903 Cloudy (40%-90%)"/>
    <n v="1"/>
    <s v="20230304TDirear"/>
    <d v="1905-07-15T00:00:00"/>
    <s v="03"/>
    <s v="04"/>
    <s v="22"/>
    <s v="20"/>
    <s v="49"/>
    <x v="5"/>
    <s v="2A_MSIL1C_S2_CD_CLS_AC_20230627T222622_TRUE_60HTE_020CC"/>
    <s v="S2A_MSIL1C_QT_20230304TDirear_Disregarded_60.3CC"/>
  </r>
  <r>
    <x v="1"/>
    <x v="0"/>
    <s v="-45.03, 168.66 | Zoom:13"/>
    <b v="1"/>
    <s v="New Zealand"/>
    <x v="5"/>
    <s v="QT"/>
    <d v="2023-03-04T00:00:00"/>
    <n v="39.4"/>
    <s v="22:20:25 UTC"/>
    <n v="88"/>
    <s v="2500X1254px"/>
    <s v="PNG"/>
    <s v="16m"/>
    <x v="0"/>
    <n v="74.150000000000006"/>
    <n v="80"/>
    <x v="1"/>
    <s v="44989L8-9_L1CDM-MLB-GANQT4498903 Cloudy (40%-90%)"/>
    <n v="0"/>
    <s v="20230304TDirear"/>
    <d v="1905-07-15T00:00:00"/>
    <s v="03"/>
    <s v="04"/>
    <s v="22"/>
    <s v="20"/>
    <s v="25"/>
    <x v="5"/>
    <s v="2A_MSIL1C_S2_CD_CLS_AC_20230627T222622_TRUE_60HTE_020CC"/>
    <s v="S2A_MSIL1C_QT_20230304TDirear_Disregarded_88CC"/>
  </r>
  <r>
    <x v="1"/>
    <x v="0"/>
    <s v="-45.03, 168.66 | Zoom:13"/>
    <b v="1"/>
    <s v="New Zealand"/>
    <x v="5"/>
    <s v="QT"/>
    <d v="2023-03-03T00:00:00"/>
    <n v="39.700000000000003"/>
    <s v="22:26:48 UTC"/>
    <n v="35.799999999999997"/>
    <s v="2500X1254px"/>
    <s v="PNG"/>
    <s v="16m"/>
    <x v="0"/>
    <n v="35.799999999999997"/>
    <n v="40"/>
    <x v="1"/>
    <s v="44988L8-9_L1CDM-MLB-GANQT4498803 Cloudy (40%-90%)"/>
    <n v="1"/>
    <s v="20230303TDirear"/>
    <d v="1905-07-15T00:00:00"/>
    <s v="03"/>
    <s v="03"/>
    <s v="22"/>
    <s v="26"/>
    <s v="48"/>
    <x v="5"/>
    <s v="2A_MSIL1C_S2_CD_CLS_AC_20230627T222622_TRUE_60HTE_020CC"/>
    <s v="S2A_MSIL1C_QT_20230303TDirear_Disregarded_35.8CC"/>
  </r>
  <r>
    <x v="1"/>
    <x v="0"/>
    <s v="-45.03, 168.66 | Zoom:13"/>
    <b v="1"/>
    <s v="New Zealand"/>
    <x v="5"/>
    <s v="QT"/>
    <d v="2023-02-24T00:00:00"/>
    <n v="40.6"/>
    <s v="22:21:03 UTC"/>
    <n v="0.1"/>
    <s v="2500X1254px"/>
    <s v="PNG"/>
    <s v="16m"/>
    <x v="0"/>
    <n v="0.65"/>
    <n v="10"/>
    <x v="0"/>
    <s v="44981L8-9_L1CDM-MLB-GANQT4498102 Sunny (10%-30%)"/>
    <n v="1"/>
    <s v="20230224TDirear"/>
    <d v="1905-07-15T00:00:00"/>
    <s v="02"/>
    <d v="1900-01-23T00:00:00"/>
    <s v="22"/>
    <s v="21"/>
    <s v="03"/>
    <x v="5"/>
    <s v="2A_MSIL1C_S2_CD_CLS_AC_20230627T222622_TRUE_60HTE_020CC"/>
    <s v="S2A_MSIL1C_QT_20230224TDirear_Disregarded_0.1CC"/>
  </r>
  <r>
    <x v="1"/>
    <x v="0"/>
    <s v="-45.03, 168.66 | Zoom:13"/>
    <b v="1"/>
    <s v="New Zealand"/>
    <x v="5"/>
    <s v="QT"/>
    <d v="2023-02-24T00:00:00"/>
    <n v="41.7"/>
    <s v="22:20:39 UTC"/>
    <n v="1.2"/>
    <s v="2500X1254px"/>
    <s v="PNG"/>
    <s v="16m"/>
    <x v="0"/>
    <n v="0.65"/>
    <n v="10"/>
    <x v="0"/>
    <s v="44981L8-9_L1CDM-MLB-GANQT4498102 Sunny (10%-30%)"/>
    <n v="0"/>
    <s v="20230224TDirear"/>
    <d v="1905-07-15T00:00:00"/>
    <s v="02"/>
    <d v="1900-01-23T00:00:00"/>
    <s v="22"/>
    <s v="20"/>
    <s v="39"/>
    <x v="5"/>
    <s v="2A_MSIL1C_S2_CD_CLS_AC_20230627T222622_TRUE_60HTE_020CC"/>
    <s v="S2A_MSIL1C_QT_20230224TDirear_Disregarded_1.2CC"/>
  </r>
  <r>
    <x v="1"/>
    <x v="0"/>
    <s v="-45.03, 168.66 | Zoom:13"/>
    <b v="1"/>
    <s v="New Zealand"/>
    <x v="5"/>
    <s v="QT"/>
    <d v="2023-02-23T00:00:00"/>
    <n v="42"/>
    <s v="22:26:38 UTC"/>
    <n v="6.4"/>
    <s v="2500X1254px"/>
    <s v="PNG"/>
    <s v="16m"/>
    <x v="0"/>
    <n v="6.4"/>
    <n v="10"/>
    <x v="0"/>
    <s v="44980L8-9_L1CDM-MLB-GANQT4498002 Sunny (10%-30%)"/>
    <n v="1"/>
    <s v="20230223TDirear"/>
    <d v="1905-07-15T00:00:00"/>
    <s v="02"/>
    <d v="1900-01-22T00:00:00"/>
    <s v="22"/>
    <s v="26"/>
    <s v="38"/>
    <x v="5"/>
    <s v="2A_MSIL1C_S2_CD_CLS_AC_20230627T222622_TRUE_60HTE_020CC"/>
    <s v="S2A_MSIL1C_QT_20230223TDirear_Disregarded_6.4CC"/>
  </r>
  <r>
    <x v="1"/>
    <x v="0"/>
    <s v="-45.03, 168.66 | Zoom:13"/>
    <b v="1"/>
    <s v="New Zealand"/>
    <x v="5"/>
    <s v="QT"/>
    <d v="2023-02-16T00:00:00"/>
    <n v="42.8"/>
    <s v="22:21:01 UTC"/>
    <n v="63.4"/>
    <s v="2500X1254px"/>
    <s v="PNG"/>
    <s v="16m"/>
    <x v="0"/>
    <n v="39.1"/>
    <n v="40"/>
    <x v="1"/>
    <s v="44973L8-9_L1CDM-MLB-GANQT4497303 Cloudy (40%-90%)"/>
    <n v="1"/>
    <s v="20230216TDirear"/>
    <d v="1905-07-15T00:00:00"/>
    <s v="02"/>
    <d v="1900-01-15T00:00:00"/>
    <s v="22"/>
    <s v="21"/>
    <s v="01"/>
    <x v="5"/>
    <s v="2A_MSIL1C_S2_CD_CLS_AC_20230627T222622_TRUE_60HTE_020CC"/>
    <s v="S2A_MSIL1C_QT_20230216TDirear_Disregarded_63.4CC"/>
  </r>
  <r>
    <x v="1"/>
    <x v="0"/>
    <s v="-45.03, 168.66 | Zoom:13"/>
    <b v="1"/>
    <s v="New Zealand"/>
    <x v="5"/>
    <s v="QT"/>
    <d v="2023-02-16T00:00:00"/>
    <n v="43.9"/>
    <s v="22:20:37 UTC"/>
    <n v="14.8"/>
    <s v="2500X1254px"/>
    <s v="PNG"/>
    <s v="16m"/>
    <x v="0"/>
    <n v="39.1"/>
    <n v="40"/>
    <x v="1"/>
    <s v="44973L8-9_L1CDM-MLB-GANQT4497303 Cloudy (40%-90%)"/>
    <n v="0"/>
    <s v="20230216TDirear"/>
    <d v="1905-07-15T00:00:00"/>
    <s v="02"/>
    <d v="1900-01-15T00:00:00"/>
    <s v="22"/>
    <s v="20"/>
    <s v="37"/>
    <x v="5"/>
    <s v="2A_MSIL1C_S2_CD_CLS_AC_20230627T222622_TRUE_60HTE_020CC"/>
    <s v="S2A_MSIL1C_QT_20230216TDirear_Disregarded_14.8CC"/>
  </r>
  <r>
    <x v="1"/>
    <x v="0"/>
    <s v="-45.03, 168.66 | Zoom:13"/>
    <b v="1"/>
    <s v="New Zealand"/>
    <x v="5"/>
    <s v="QT"/>
    <d v="2023-02-15T00:00:00"/>
    <n v="44.1"/>
    <s v="22:27:01 UTC"/>
    <n v="26.4"/>
    <s v="2500X1254px"/>
    <s v="PNG"/>
    <s v="16m"/>
    <x v="0"/>
    <n v="26.4"/>
    <n v="30"/>
    <x v="0"/>
    <s v="44972L8-9_L1CDM-MLB-GANQT4497202 Sunny (10%-30%)"/>
    <n v="1"/>
    <s v="20230215TDirear"/>
    <d v="1905-07-15T00:00:00"/>
    <s v="02"/>
    <d v="1900-01-14T00:00:00"/>
    <s v="22"/>
    <s v="27"/>
    <s v="01"/>
    <x v="5"/>
    <s v="2A_MSIL1C_S2_CD_CLS_AC_20230627T222622_TRUE_60HTE_020CC"/>
    <s v="S2A_MSIL1C_QT_20230215TDirear_Disregarded_26.4CC"/>
  </r>
  <r>
    <x v="1"/>
    <x v="0"/>
    <s v="-45.03, 168.66 | Zoom:13"/>
    <b v="1"/>
    <s v="New Zealand"/>
    <x v="5"/>
    <s v="QT"/>
    <d v="2023-02-08T00:00:00"/>
    <n v="45"/>
    <s v="22:21:18 UTC"/>
    <n v="62.9"/>
    <s v="2500X1254px"/>
    <s v="PNG"/>
    <s v="16m"/>
    <x v="0"/>
    <n v="36.4"/>
    <n v="40"/>
    <x v="1"/>
    <s v="44965L8-9_L1CDM-MLB-GANQT4496503 Cloudy (40%-90%)"/>
    <n v="1"/>
    <s v="20230208TDirear"/>
    <d v="1905-07-15T00:00:00"/>
    <s v="02"/>
    <s v="08"/>
    <s v="22"/>
    <s v="21"/>
    <s v="18"/>
    <x v="5"/>
    <s v="2A_MSIL1C_S2_CD_CLS_AC_20230627T222622_TRUE_60HTE_020CC"/>
    <s v="S2A_MSIL1C_QT_20230208TDirear_Disregarded_62.9CC"/>
  </r>
  <r>
    <x v="1"/>
    <x v="0"/>
    <s v="-45.03, 168.66 | Zoom:13"/>
    <b v="1"/>
    <s v="New Zealand"/>
    <x v="5"/>
    <s v="QT"/>
    <d v="2023-02-08T00:00:00"/>
    <n v="45.9"/>
    <s v="22:20:54 UTC"/>
    <n v="9.9"/>
    <s v="2500X1254px"/>
    <s v="PNG"/>
    <s v="16m"/>
    <x v="0"/>
    <n v="36.4"/>
    <n v="40"/>
    <x v="1"/>
    <s v="44965L8-9_L1CDM-MLB-GANQT4496503 Cloudy (40%-90%)"/>
    <n v="0"/>
    <s v="20230208TDirear"/>
    <d v="1905-07-15T00:00:00"/>
    <s v="02"/>
    <s v="08"/>
    <s v="22"/>
    <s v="20"/>
    <s v="54"/>
    <x v="5"/>
    <s v="2A_MSIL1C_S2_CD_CLS_AC_20230627T222622_TRUE_60HTE_020CC"/>
    <s v="S2A_MSIL1C_QT_20230208TDirear_Disregarded_9.9CC"/>
  </r>
  <r>
    <x v="1"/>
    <x v="0"/>
    <s v="-45.03, 168.66 | Zoom:13"/>
    <b v="1"/>
    <s v="New Zealand"/>
    <x v="5"/>
    <s v="QT"/>
    <d v="2023-02-07T00:00:00"/>
    <n v="46.2"/>
    <s v="22:26:55 UTC"/>
    <n v="61.7"/>
    <s v="2500X1254px"/>
    <s v="PNG"/>
    <s v="16m"/>
    <x v="0"/>
    <n v="61.7"/>
    <n v="70"/>
    <x v="1"/>
    <s v="44964L8-9_L1CDM-MLB-GANQT4496403 Cloudy (40%-90%)"/>
    <n v="1"/>
    <s v="20230207TDirear"/>
    <d v="1905-07-15T00:00:00"/>
    <s v="02"/>
    <s v="07"/>
    <s v="22"/>
    <s v="26"/>
    <s v="55"/>
    <x v="5"/>
    <s v="2A_MSIL1C_S2_CD_CLS_AC_20230627T222622_TRUE_60HTE_020CC"/>
    <s v="S2A_MSIL1C_QT_20230207TDirear_Disregarded_61.7CC"/>
  </r>
  <r>
    <x v="1"/>
    <x v="0"/>
    <s v="-45.03, 168.66 | Zoom:13"/>
    <b v="1"/>
    <s v="New Zealand"/>
    <x v="5"/>
    <s v="QT"/>
    <d v="2023-01-31T00:00:00"/>
    <n v="46.9"/>
    <s v="22:21:10 UTC"/>
    <n v="96.9"/>
    <s v="2500X1254px"/>
    <s v="PNG"/>
    <s v="16m"/>
    <x v="0"/>
    <n v="98.45"/>
    <n v="100"/>
    <x v="2"/>
    <s v="44957L8-9_L1CDM-MLB-GANQT4495704 Overcast (100%)"/>
    <n v="1"/>
    <s v="20230131TDirear"/>
    <d v="1905-07-15T00:00:00"/>
    <s v="01"/>
    <d v="1900-01-30T00:00:00"/>
    <s v="22"/>
    <s v="21"/>
    <s v="10"/>
    <x v="5"/>
    <s v="2A_MSIL1C_S2_CD_CLS_AC_20230627T222622_TRUE_60HTE_020CC"/>
    <s v="S2A_MSIL1C_QT_20230131TDirear_Disregarded_96.9CC"/>
  </r>
  <r>
    <x v="1"/>
    <x v="0"/>
    <s v="-45.03, 168.66 | Zoom:13"/>
    <b v="1"/>
    <s v="New Zealand"/>
    <x v="5"/>
    <s v="QT"/>
    <d v="2023-01-31T00:00:00"/>
    <n v="47.9"/>
    <s v="22:20:46 UTC"/>
    <n v="100"/>
    <s v="2500X1254px"/>
    <s v="PNG"/>
    <s v="16m"/>
    <x v="0"/>
    <n v="98.45"/>
    <n v="100"/>
    <x v="2"/>
    <s v="44957L8-9_L1CDM-MLB-GANQT4495704 Overcast (100%)"/>
    <n v="0"/>
    <s v="20230131TDirear"/>
    <d v="1905-07-15T00:00:00"/>
    <s v="01"/>
    <d v="1900-01-30T00:00:00"/>
    <s v="22"/>
    <s v="20"/>
    <s v="46"/>
    <x v="5"/>
    <s v="2A_MSIL1C_S2_CD_CLS_AC_20230627T222622_TRUE_60HTE_020CC"/>
    <s v="S2A_MSIL1C_QT_20230131TDirear_Disregarded_100CC"/>
  </r>
  <r>
    <x v="1"/>
    <x v="0"/>
    <s v="-45.03, 168.66 | Zoom:13"/>
    <b v="1"/>
    <s v="New Zealand"/>
    <x v="5"/>
    <s v="QT"/>
    <d v="2023-01-30T00:00:00"/>
    <n v="48.1"/>
    <s v="22:27:01 UTC"/>
    <n v="55.4"/>
    <s v="2500X1254px"/>
    <s v="PNG"/>
    <s v="16m"/>
    <x v="0"/>
    <n v="55.4"/>
    <n v="60"/>
    <x v="1"/>
    <s v="44956L8-9_L1CDM-MLB-GANQT4495603 Cloudy (40%-90%)"/>
    <n v="1"/>
    <s v="20230130TDirear"/>
    <d v="1905-07-15T00:00:00"/>
    <s v="01"/>
    <d v="1900-01-29T00:00:00"/>
    <s v="22"/>
    <s v="27"/>
    <s v="01"/>
    <x v="5"/>
    <s v="2A_MSIL1C_S2_CD_CLS_AC_20230627T222622_TRUE_60HTE_020CC"/>
    <s v="S2A_MSIL1C_QT_20230130TDirear_Disregarded_55.4CC"/>
  </r>
  <r>
    <x v="1"/>
    <x v="0"/>
    <s v="-45.03, 168.66 | Zoom:13"/>
    <b v="1"/>
    <s v="New Zealand"/>
    <x v="5"/>
    <s v="QT"/>
    <d v="2023-01-23T00:00:00"/>
    <n v="48.8"/>
    <s v="22:21:08 UTC"/>
    <n v="88.2"/>
    <s v="2500X1254px"/>
    <s v="PNG"/>
    <s v="16m"/>
    <x v="0"/>
    <n v="74.650000000000006"/>
    <n v="80"/>
    <x v="1"/>
    <s v="44949L8-9_L1CDM-MLB-GANQT4494903 Cloudy (40%-90%)"/>
    <n v="1"/>
    <s v="20230123TDirear"/>
    <d v="1905-07-15T00:00:00"/>
    <s v="01"/>
    <d v="1900-01-22T00:00:00"/>
    <s v="22"/>
    <s v="21"/>
    <s v="08"/>
    <x v="5"/>
    <s v="2A_MSIL1C_S2_CD_CLS_AC_20230627T222622_TRUE_60HTE_020CC"/>
    <s v="S2A_MSIL1C_QT_20230123TDirear_Disregarded_88.2CC"/>
  </r>
  <r>
    <x v="1"/>
    <x v="0"/>
    <s v="-45.03, 168.66 | Zoom:13"/>
    <b v="1"/>
    <s v="New Zealand"/>
    <x v="5"/>
    <s v="QT"/>
    <d v="2023-01-23T00:00:00"/>
    <n v="49.7"/>
    <s v="22:20:44 UTC"/>
    <n v="61.1"/>
    <s v="2500X1254px"/>
    <s v="PNG"/>
    <s v="16m"/>
    <x v="0"/>
    <n v="74.650000000000006"/>
    <n v="80"/>
    <x v="1"/>
    <s v="44949L8-9_L1CDM-MLB-GANQT4494903 Cloudy (40%-90%)"/>
    <n v="0"/>
    <s v="20230123TDirear"/>
    <d v="1905-07-15T00:00:00"/>
    <s v="01"/>
    <d v="1900-01-22T00:00:00"/>
    <s v="22"/>
    <s v="20"/>
    <s v="44"/>
    <x v="5"/>
    <s v="2A_MSIL1C_S2_CD_CLS_AC_20230627T222622_TRUE_60HTE_020CC"/>
    <s v="S2A_MSIL1C_QT_20230123TDirear_Disregarded_61.1CC"/>
  </r>
  <r>
    <x v="1"/>
    <x v="0"/>
    <s v="-45.03, 168.66 | Zoom:13"/>
    <b v="1"/>
    <s v="New Zealand"/>
    <x v="5"/>
    <s v="QT"/>
    <d v="2023-01-22T00:00:00"/>
    <n v="49.9"/>
    <s v="22:26:55 UTC"/>
    <n v="23.4"/>
    <s v="2500X1254px"/>
    <s v="PNG"/>
    <s v="16m"/>
    <x v="0"/>
    <n v="23.4"/>
    <n v="30"/>
    <x v="0"/>
    <s v="44948L8-9_L1CDM-MLB-GANQT4494802 Sunny (10%-30%)"/>
    <n v="1"/>
    <s v="20230122TDirear"/>
    <d v="1905-07-15T00:00:00"/>
    <s v="01"/>
    <d v="1900-01-21T00:00:00"/>
    <s v="22"/>
    <s v="26"/>
    <s v="55"/>
    <x v="5"/>
    <s v="2A_MSIL1C_S2_CD_CLS_AC_20230627T222622_TRUE_60HTE_020CC"/>
    <s v="S2A_MSIL1C_QT_20230122TDirear_Disregarded_23.4CC"/>
  </r>
  <r>
    <x v="1"/>
    <x v="0"/>
    <s v="-45.03, 168.66 | Zoom:13"/>
    <b v="1"/>
    <s v="New Zealand"/>
    <x v="5"/>
    <s v="QT"/>
    <d v="2023-01-15T00:00:00"/>
    <n v="50.4"/>
    <s v="22:21:05 UTC"/>
    <n v="8.6"/>
    <s v="2500X1254px"/>
    <s v="PNG"/>
    <s v="16m"/>
    <x v="0"/>
    <n v="8"/>
    <n v="10"/>
    <x v="0"/>
    <s v="44941L8-9_L1CDM-MLB-GANQT4494102 Sunny (10%-30%)"/>
    <n v="1"/>
    <s v="20230115TDirear"/>
    <d v="1905-07-15T00:00:00"/>
    <s v="01"/>
    <d v="1900-01-14T00:00:00"/>
    <s v="22"/>
    <s v="21"/>
    <s v="05"/>
    <x v="5"/>
    <s v="2A_MSIL1C_S2_CD_CLS_AC_20230627T222622_TRUE_60HTE_020CC"/>
    <s v="S2A_MSIL1C_QT_20230115TDirear_Disregarded_8.6CC"/>
  </r>
  <r>
    <x v="1"/>
    <x v="0"/>
    <s v="-45.03, 168.66 | Zoom:13"/>
    <b v="1"/>
    <s v="New Zealand"/>
    <x v="5"/>
    <s v="QT"/>
    <d v="2023-01-15T00:00:00"/>
    <n v="51.3"/>
    <s v="22:20:41 UTC"/>
    <n v="7.4"/>
    <s v="2500X1254px"/>
    <s v="PNG"/>
    <s v="16m"/>
    <x v="0"/>
    <n v="8"/>
    <n v="10"/>
    <x v="0"/>
    <s v="44941L8-9_L1CDM-MLB-GANQT4494102 Sunny (10%-30%)"/>
    <n v="0"/>
    <s v="20230115TDirear"/>
    <d v="1905-07-15T00:00:00"/>
    <s v="01"/>
    <d v="1900-01-14T00:00:00"/>
    <s v="22"/>
    <s v="20"/>
    <s v="41"/>
    <x v="5"/>
    <s v="2A_MSIL1C_S2_CD_CLS_AC_20230627T222622_TRUE_60HTE_020CC"/>
    <s v="S2A_MSIL1C_QT_20230115TDirear_Disregarded_7.4CC"/>
  </r>
  <r>
    <x v="1"/>
    <x v="0"/>
    <s v="-45.03, 168.66 | Zoom:13"/>
    <b v="1"/>
    <s v="New Zealand"/>
    <x v="5"/>
    <s v="QT"/>
    <d v="2023-01-14T00:00:00"/>
    <n v="51.5"/>
    <s v="22:26:57 UTC"/>
    <n v="26.4"/>
    <s v="2500X1254px"/>
    <s v="PNG"/>
    <s v="16m"/>
    <x v="0"/>
    <n v="26.4"/>
    <n v="30"/>
    <x v="0"/>
    <s v="44940L8-9_L1CDM-MLB-GANQT4494002 Sunny (10%-30%)"/>
    <n v="1"/>
    <s v="20230114TDirear"/>
    <d v="1905-07-15T00:00:00"/>
    <s v="01"/>
    <d v="1900-01-13T00:00:00"/>
    <s v="22"/>
    <s v="26"/>
    <s v="57"/>
    <x v="5"/>
    <s v="2A_MSIL1C_S2_CD_CLS_AC_20230627T222622_TRUE_60HTE_020CC"/>
    <s v="S2A_MSIL1C_QT_20230114TDirear_Disregarded_26.4CC"/>
  </r>
  <r>
    <x v="1"/>
    <x v="0"/>
    <s v="-45.03, 168.66 | Zoom:13"/>
    <b v="1"/>
    <s v="New Zealand"/>
    <x v="5"/>
    <s v="QT"/>
    <d v="2023-01-07T00:00:00"/>
    <n v="51.9"/>
    <s v="22:21:14 UTC"/>
    <n v="0.7"/>
    <s v="2500X1254px"/>
    <s v="PNG"/>
    <s v="16m"/>
    <x v="0"/>
    <n v="5.25"/>
    <n v="10"/>
    <x v="0"/>
    <s v="44933L8-9_L1CDM-MLB-GANQT4493302 Sunny (10%-30%)"/>
    <n v="1"/>
    <s v="20230107TDirear"/>
    <d v="1905-07-15T00:00:00"/>
    <s v="01"/>
    <s v="07"/>
    <s v="22"/>
    <s v="21"/>
    <s v="14"/>
    <x v="5"/>
    <s v="2A_MSIL1C_S2_CD_CLS_AC_20230627T222622_TRUE_60HTE_020CC"/>
    <s v="S2A_MSIL1C_QT_20230107TDirear_Disregarded_0.7CC"/>
  </r>
  <r>
    <x v="1"/>
    <x v="0"/>
    <s v="-45.03, 168.66 | Zoom:13"/>
    <b v="1"/>
    <s v="New Zealand"/>
    <x v="5"/>
    <s v="QT"/>
    <d v="2023-01-07T00:00:00"/>
    <n v="52.7"/>
    <s v="22:20:50 UTC"/>
    <n v="9.8000000000000007"/>
    <s v="2500X1254px"/>
    <s v="PNG"/>
    <s v="16m"/>
    <x v="0"/>
    <n v="5.25"/>
    <n v="10"/>
    <x v="0"/>
    <s v="44933L8-9_L1CDM-MLB-GANQT4493302 Sunny (10%-30%)"/>
    <n v="0"/>
    <s v="20230107TDirear"/>
    <d v="1905-07-15T00:00:00"/>
    <s v="01"/>
    <s v="07"/>
    <s v="22"/>
    <s v="20"/>
    <s v="50"/>
    <x v="5"/>
    <s v="2A_MSIL1C_S2_CD_CLS_AC_20230627T222622_TRUE_60HTE_020CC"/>
    <s v="S2A_MSIL1C_QT_20230107TDirear_Disregarded_9.8CC"/>
  </r>
  <r>
    <x v="1"/>
    <x v="0"/>
    <s v="-45.03, 168.66 | Zoom:13"/>
    <b v="1"/>
    <s v="New Zealand"/>
    <x v="5"/>
    <s v="QT"/>
    <d v="2023-01-06T00:00:00"/>
    <n v="52.9"/>
    <s v="22:26:58 UTC"/>
    <n v="79"/>
    <s v="2500X1254px"/>
    <s v="PNG"/>
    <s v="16m"/>
    <x v="0"/>
    <n v="79"/>
    <n v="80"/>
    <x v="1"/>
    <s v="44932L8-9_L1CDM-MLB-GANQT4493203 Cloudy (40%-90%)"/>
    <n v="1"/>
    <s v="20230106TDirear"/>
    <d v="1905-07-15T00:00:00"/>
    <s v="01"/>
    <s v="06"/>
    <s v="22"/>
    <s v="26"/>
    <s v="58"/>
    <x v="5"/>
    <s v="2A_MSIL1C_S2_CD_CLS_AC_20230627T222622_TRUE_60HTE_020CC"/>
    <s v="S2A_MSIL1C_QT_20230106TDirear_Disregarded_79CC"/>
  </r>
  <r>
    <x v="1"/>
    <x v="0"/>
    <s v="-45.03, 168.66 | Zoom:13"/>
    <b v="1"/>
    <s v="New Zealand"/>
    <x v="5"/>
    <s v="QT"/>
    <d v="2022-12-30T00:00:00"/>
    <n v="53"/>
    <s v="22:21:12 UTC"/>
    <n v="10"/>
    <s v="2500X1254px"/>
    <s v="PNG"/>
    <s v="16m"/>
    <x v="1"/>
    <n v="14.55"/>
    <n v="20"/>
    <x v="0"/>
    <s v="44925L8-9_L1CDM-MLB-GANQT4492502 Sunny (10%-30%)"/>
    <n v="1"/>
    <s v="20221230TDirear"/>
    <d v="1905-07-14T00:00:00"/>
    <d v="1900-01-11T00:00:00"/>
    <d v="1900-01-29T00:00:00"/>
    <s v="22"/>
    <s v="21"/>
    <s v="12"/>
    <x v="5"/>
    <s v="2A_MSIL1C_S2_CD_CLS_AC_20230627T222622_TRUE_60HTE_020CC"/>
    <s v="S2A_MSIL1C_QT_20221230TDirear_Disregarded_10CC"/>
  </r>
  <r>
    <x v="1"/>
    <x v="0"/>
    <s v="-45.03, 168.66 | Zoom:13"/>
    <b v="1"/>
    <s v="New Zealand"/>
    <x v="5"/>
    <s v="QT"/>
    <d v="2022-12-30T00:00:00"/>
    <n v="53.9"/>
    <s v="22:20:48 UTC"/>
    <n v="19.100000000000001"/>
    <s v="2500X1254px"/>
    <s v="PNG"/>
    <s v="16m"/>
    <x v="1"/>
    <n v="14.55"/>
    <n v="20"/>
    <x v="0"/>
    <s v="44925L8-9_L1CDM-MLB-GANQT4492502 Sunny (10%-30%)"/>
    <n v="0"/>
    <s v="20221230TDirear"/>
    <d v="1905-07-14T00:00:00"/>
    <d v="1900-01-11T00:00:00"/>
    <d v="1900-01-29T00:00:00"/>
    <s v="22"/>
    <s v="20"/>
    <s v="48"/>
    <x v="5"/>
    <s v="2A_MSIL1C_S2_CD_CLS_AC_20230627T222622_TRUE_60HTE_020CC"/>
    <s v="S2A_MSIL1C_QT_20221230TDirear_Disregarded_19.1CC"/>
  </r>
  <r>
    <x v="1"/>
    <x v="0"/>
    <s v="-45.03, 168.66 | Zoom:13"/>
    <b v="1"/>
    <s v="New Zealand"/>
    <x v="5"/>
    <s v="QT"/>
    <d v="2022-12-29T00:00:00"/>
    <n v="54"/>
    <s v="22:27:00 UTC"/>
    <n v="44.4"/>
    <s v="2500X1254px"/>
    <s v="PNG"/>
    <s v="16m"/>
    <x v="1"/>
    <n v="44.4"/>
    <n v="50"/>
    <x v="1"/>
    <s v="44924L8-9_L1CDM-MLB-GANQT4492403 Cloudy (40%-90%)"/>
    <n v="1"/>
    <s v="20221229TDirear"/>
    <d v="1905-07-14T00:00:00"/>
    <d v="1900-01-11T00:00:00"/>
    <d v="1900-01-28T00:00:00"/>
    <s v="22"/>
    <s v="27"/>
    <s v="00"/>
    <x v="5"/>
    <s v="2A_MSIL1C_S2_CD_CLS_AC_20230627T222622_TRUE_60HTE_020CC"/>
    <s v="S2A_MSIL1C_QT_20221229TDirear_Disregarded_44.4CC"/>
  </r>
  <r>
    <x v="1"/>
    <x v="0"/>
    <s v="-45.03, 168.66 | Zoom:13"/>
    <b v="1"/>
    <s v="New Zealand"/>
    <x v="5"/>
    <s v="QT"/>
    <d v="2022-12-22T00:00:00"/>
    <n v="53.9"/>
    <s v="22:21:11 UTC"/>
    <n v="69.099999999999994"/>
    <s v="2500X1254px"/>
    <s v="PNG"/>
    <s v="16m"/>
    <x v="1"/>
    <n v="61.699999999999996"/>
    <n v="70"/>
    <x v="1"/>
    <s v="44917L8-9_L1CDM-MLB-GANQT4491703 Cloudy (40%-90%)"/>
    <n v="1"/>
    <s v="20221222TDirear"/>
    <d v="1905-07-14T00:00:00"/>
    <d v="1900-01-11T00:00:00"/>
    <d v="1900-01-21T00:00:00"/>
    <s v="22"/>
    <s v="21"/>
    <s v="11"/>
    <x v="5"/>
    <s v="2A_MSIL1C_S2_CD_CLS_AC_20230627T222622_TRUE_60HTE_020CC"/>
    <s v="S2A_MSIL1C_QT_20221222TDirear_Disregarded_69.1CC"/>
  </r>
  <r>
    <x v="1"/>
    <x v="0"/>
    <s v="-45.03, 168.66 | Zoom:13"/>
    <b v="1"/>
    <s v="New Zealand"/>
    <x v="5"/>
    <s v="QT"/>
    <d v="2022-12-22T00:00:00"/>
    <n v="54.8"/>
    <s v="22:20:47 UTC"/>
    <n v="54.3"/>
    <s v="2500X1254px"/>
    <s v="PNG"/>
    <s v="16m"/>
    <x v="1"/>
    <n v="61.699999999999996"/>
    <n v="70"/>
    <x v="1"/>
    <s v="44917L8-9_L1CDM-MLB-GANQT4491703 Cloudy (40%-90%)"/>
    <n v="0"/>
    <s v="20221222TDirear"/>
    <d v="1905-07-14T00:00:00"/>
    <d v="1900-01-11T00:00:00"/>
    <d v="1900-01-21T00:00:00"/>
    <s v="22"/>
    <s v="20"/>
    <s v="47"/>
    <x v="5"/>
    <s v="2A_MSIL1C_S2_CD_CLS_AC_20230627T222622_TRUE_60HTE_020CC"/>
    <s v="S2A_MSIL1C_QT_20221222TDirear_Disregarded_54.3CC"/>
  </r>
  <r>
    <x v="1"/>
    <x v="0"/>
    <s v="-45.03, 168.66 | Zoom:13"/>
    <b v="1"/>
    <s v="New Zealand"/>
    <x v="5"/>
    <s v="QT"/>
    <d v="2022-12-21T00:00:00"/>
    <n v="54.9"/>
    <s v="22:26:57 UTC"/>
    <n v="41"/>
    <s v="2500X1254px"/>
    <s v="PNG"/>
    <s v="16m"/>
    <x v="1"/>
    <n v="41"/>
    <n v="50"/>
    <x v="1"/>
    <s v="44916L8-9_L1CDM-MLB-GANQT4491603 Cloudy (40%-90%)"/>
    <n v="1"/>
    <s v="20221221TDirear"/>
    <d v="1905-07-14T00:00:00"/>
    <d v="1900-01-11T00:00:00"/>
    <d v="1900-01-20T00:00:00"/>
    <s v="22"/>
    <s v="26"/>
    <s v="57"/>
    <x v="5"/>
    <s v="2A_MSIL1C_S2_CD_CLS_AC_20230627T222622_TRUE_60HTE_020CC"/>
    <s v="S2A_MSIL1C_QT_20221221TDirear_Disregarded_41CC"/>
  </r>
  <r>
    <x v="1"/>
    <x v="0"/>
    <s v="-45.03, 168.66 | Zoom:13"/>
    <b v="1"/>
    <s v="New Zealand"/>
    <x v="5"/>
    <s v="QT"/>
    <d v="2022-12-14T00:00:00"/>
    <n v="54.4"/>
    <s v="22:21:16 UTC"/>
    <n v="41.5"/>
    <s v="2500X1254px"/>
    <s v="PNG"/>
    <s v="16m"/>
    <x v="1"/>
    <n v="61.25"/>
    <n v="70"/>
    <x v="1"/>
    <s v="44909L8-9_L1CDM-MLB-GANQT4490903 Cloudy (40%-90%)"/>
    <n v="1"/>
    <s v="20221214TDirear"/>
    <d v="1905-07-14T00:00:00"/>
    <d v="1900-01-11T00:00:00"/>
    <d v="1900-01-13T00:00:00"/>
    <s v="22"/>
    <s v="21"/>
    <s v="16"/>
    <x v="5"/>
    <s v="2A_MSIL1C_S2_CD_CLS_AC_20230627T222622_TRUE_60HTE_020CC"/>
    <s v="S2A_MSIL1C_QT_20221214TDirear_Disregarded_41.5CC"/>
  </r>
  <r>
    <x v="1"/>
    <x v="0"/>
    <s v="-45.03, 168.66 | Zoom:13"/>
    <b v="1"/>
    <s v="New Zealand"/>
    <x v="5"/>
    <s v="QT"/>
    <d v="2022-12-14T00:00:00"/>
    <n v="55.3"/>
    <s v="22:20:52 UTC"/>
    <n v="81"/>
    <s v="2500X1254px"/>
    <s v="PNG"/>
    <s v="16m"/>
    <x v="1"/>
    <n v="61.25"/>
    <n v="70"/>
    <x v="1"/>
    <s v="44909L8-9_L1CDM-MLB-GANQT4490903 Cloudy (40%-90%)"/>
    <n v="0"/>
    <s v="20221214TDirear"/>
    <d v="1905-07-14T00:00:00"/>
    <d v="1900-01-11T00:00:00"/>
    <d v="1900-01-13T00:00:00"/>
    <s v="22"/>
    <s v="20"/>
    <s v="52"/>
    <x v="5"/>
    <s v="2A_MSIL1C_S2_CD_CLS_AC_20230627T222622_TRUE_60HTE_020CC"/>
    <s v="S2A_MSIL1C_QT_20221214TDirear_Disregarded_81CC"/>
  </r>
  <r>
    <x v="1"/>
    <x v="0"/>
    <s v="-45.03, 168.66 | Zoom:13"/>
    <b v="1"/>
    <s v="New Zealand"/>
    <x v="5"/>
    <s v="QT"/>
    <d v="2022-12-13T00:00:00"/>
    <n v="55.3"/>
    <s v="22:27:01 UTC"/>
    <n v="69.5"/>
    <s v="2500X1254px"/>
    <s v="PNG"/>
    <s v="16m"/>
    <x v="1"/>
    <n v="69.5"/>
    <n v="70"/>
    <x v="1"/>
    <s v="44908L8-9_L1CDM-MLB-GANQT4490803 Cloudy (40%-90%)"/>
    <n v="1"/>
    <s v="20221213TDirear"/>
    <d v="1905-07-14T00:00:00"/>
    <d v="1900-01-11T00:00:00"/>
    <d v="1900-01-12T00:00:00"/>
    <s v="22"/>
    <s v="27"/>
    <s v="01"/>
    <x v="5"/>
    <s v="2A_MSIL1C_S2_CD_CLS_AC_20230627T222622_TRUE_60HTE_020CC"/>
    <s v="S2A_MSIL1C_QT_20221213TDirear_Disregarded_69.5CC"/>
  </r>
  <r>
    <x v="1"/>
    <x v="0"/>
    <s v="-45.03, 168.66 | Zoom:13"/>
    <b v="1"/>
    <s v="New Zealand"/>
    <x v="5"/>
    <s v="QT"/>
    <d v="2022-12-06T00:00:00"/>
    <n v="54.4"/>
    <s v="22:21:13 UTC"/>
    <n v="33.200000000000003"/>
    <s v="2500X1254px"/>
    <s v="PNG"/>
    <s v="16m"/>
    <x v="1"/>
    <n v="53.800000000000004"/>
    <n v="60"/>
    <x v="1"/>
    <s v="44901L8-9_L1CDM-MLB-GANQT4490103 Cloudy (40%-90%)"/>
    <n v="1"/>
    <s v="20221206TDirear"/>
    <d v="1905-07-14T00:00:00"/>
    <d v="1900-01-11T00:00:00"/>
    <s v="06"/>
    <s v="22"/>
    <s v="21"/>
    <s v="13"/>
    <x v="5"/>
    <s v="2A_MSIL1C_S2_CD_CLS_AC_20230627T222622_TRUE_60HTE_020CC"/>
    <s v="S2A_MSIL1C_QT_20221206TDirear_Disregarded_33.2CC"/>
  </r>
  <r>
    <x v="1"/>
    <x v="0"/>
    <s v="-45.03, 168.66 | Zoom:13"/>
    <b v="1"/>
    <s v="New Zealand"/>
    <x v="5"/>
    <s v="QT"/>
    <d v="2022-12-06T00:00:00"/>
    <n v="55.3"/>
    <s v="22:20:49 UTC"/>
    <n v="74.400000000000006"/>
    <s v="2500X1254px"/>
    <s v="PNG"/>
    <s v="16m"/>
    <x v="1"/>
    <n v="53.800000000000004"/>
    <n v="60"/>
    <x v="1"/>
    <s v="44901L8-9_L1CDM-MLB-GANQT4490103 Cloudy (40%-90%)"/>
    <n v="0"/>
    <s v="20221206TDirear"/>
    <d v="1905-07-14T00:00:00"/>
    <d v="1900-01-11T00:00:00"/>
    <s v="06"/>
    <s v="22"/>
    <s v="20"/>
    <s v="49"/>
    <x v="5"/>
    <s v="2A_MSIL1C_S2_CD_CLS_AC_20230627T222622_TRUE_60HTE_020CC"/>
    <s v="S2A_MSIL1C_QT_20221206TDirear_Disregarded_74.4CC"/>
  </r>
  <r>
    <x v="1"/>
    <x v="0"/>
    <s v="-45.03, 168.66 | Zoom:13"/>
    <b v="1"/>
    <s v="New Zealand"/>
    <x v="5"/>
    <s v="QT"/>
    <d v="2022-12-05T00:00:00"/>
    <n v="55.3"/>
    <s v="22:27:07 UTC"/>
    <n v="97.3"/>
    <s v="2500X1254px"/>
    <s v="PNG"/>
    <s v="16m"/>
    <x v="1"/>
    <n v="97.3"/>
    <n v="100"/>
    <x v="2"/>
    <s v="44900L8-9_L1CDM-MLB-GANQT4490004 Overcast (100%)"/>
    <n v="1"/>
    <s v="20221205TDirear"/>
    <d v="1905-07-14T00:00:00"/>
    <d v="1900-01-11T00:00:00"/>
    <s v="05"/>
    <s v="22"/>
    <s v="27"/>
    <s v="07"/>
    <x v="5"/>
    <s v="2A_MSIL1C_S2_CD_CLS_AC_20230627T222622_TRUE_60HTE_020CC"/>
    <s v="S2A_MSIL1C_QT_20221205TDirear_Disregarded_97.3CC"/>
  </r>
  <r>
    <x v="1"/>
    <x v="0"/>
    <s v="-45.03, 168.66 | Zoom:13"/>
    <b v="1"/>
    <s v="New Zealand"/>
    <x v="5"/>
    <s v="QT"/>
    <d v="2022-11-28T00:00:00"/>
    <n v="54"/>
    <s v="22:21:21 UTC"/>
    <n v="82.3"/>
    <s v="2500X1254px"/>
    <s v="PNG"/>
    <s v="16m"/>
    <x v="1"/>
    <n v="84.6"/>
    <n v="90"/>
    <x v="1"/>
    <s v="44893L8-9_L1CDM-MLB-GANQT4489303 Cloudy (40%-90%)"/>
    <n v="1"/>
    <s v="20221128TDirear"/>
    <d v="1905-07-14T00:00:00"/>
    <d v="1900-01-10T00:00:00"/>
    <d v="1900-01-27T00:00:00"/>
    <s v="22"/>
    <s v="21"/>
    <s v="21"/>
    <x v="5"/>
    <s v="2A_MSIL1C_S2_CD_CLS_AC_20230627T222622_TRUE_60HTE_020CC"/>
    <s v="S2A_MSIL1C_QT_20221128TDirear_Disregarded_82.3CC"/>
  </r>
  <r>
    <x v="1"/>
    <x v="0"/>
    <s v="-45.03, 168.66 | Zoom:13"/>
    <b v="1"/>
    <s v="New Zealand"/>
    <x v="5"/>
    <s v="QT"/>
    <d v="2022-11-28T00:00:00"/>
    <n v="55"/>
    <s v="22:20:57 UTC"/>
    <n v="86.9"/>
    <s v="2500X1254px"/>
    <s v="PNG"/>
    <s v="16m"/>
    <x v="1"/>
    <n v="84.6"/>
    <n v="90"/>
    <x v="1"/>
    <s v="44893L8-9_L1CDM-MLB-GANQT4489303 Cloudy (40%-90%)"/>
    <n v="0"/>
    <s v="20221128TDirear"/>
    <d v="1905-07-14T00:00:00"/>
    <d v="1900-01-10T00:00:00"/>
    <d v="1900-01-27T00:00:00"/>
    <s v="22"/>
    <s v="20"/>
    <s v="57"/>
    <x v="5"/>
    <s v="2A_MSIL1C_S2_CD_CLS_AC_20230627T222622_TRUE_60HTE_020CC"/>
    <s v="S2A_MSIL1C_QT_20221128TDirear_Disregarded_86.9CC"/>
  </r>
  <r>
    <x v="1"/>
    <x v="0"/>
    <s v="-45.03, 168.66 | Zoom:13"/>
    <b v="1"/>
    <s v="New Zealand"/>
    <x v="5"/>
    <s v="QT"/>
    <d v="2022-11-27T00:00:00"/>
    <n v="54.9"/>
    <s v="22:27:00 UTC"/>
    <n v="53.4"/>
    <s v="2500X1254px"/>
    <s v="PNG"/>
    <s v="16m"/>
    <x v="1"/>
    <n v="53.4"/>
    <n v="60"/>
    <x v="1"/>
    <s v="44892L8-9_L1CDM-MLB-GANQT4489203 Cloudy (40%-90%)"/>
    <n v="1"/>
    <s v="20221127TDirear"/>
    <d v="1905-07-14T00:00:00"/>
    <d v="1900-01-10T00:00:00"/>
    <d v="1900-01-26T00:00:00"/>
    <s v="22"/>
    <s v="27"/>
    <s v="00"/>
    <x v="5"/>
    <s v="2A_MSIL1C_S2_CD_CLS_AC_20230627T222622_TRUE_60HTE_020CC"/>
    <s v="S2A_MSIL1C_QT_20221127TDirear_Disregarded_53.4CC"/>
  </r>
  <r>
    <x v="1"/>
    <x v="0"/>
    <s v="-45.03, 168.66 | Zoom:13"/>
    <b v="1"/>
    <s v="New Zealand"/>
    <x v="5"/>
    <s v="QT"/>
    <d v="2022-11-20T00:00:00"/>
    <n v="53.1"/>
    <s v="22:21:15 UTC"/>
    <n v="69.2"/>
    <s v="2500X1254px"/>
    <s v="PNG"/>
    <s v="16m"/>
    <x v="1"/>
    <n v="79.650000000000006"/>
    <n v="80"/>
    <x v="1"/>
    <s v="44885L8-9_L1CDM-MLB-GANQT4488503 Cloudy (40%-90%)"/>
    <n v="1"/>
    <s v="20221120TDirear"/>
    <d v="1905-07-14T00:00:00"/>
    <d v="1900-01-10T00:00:00"/>
    <d v="1900-01-19T00:00:00"/>
    <s v="22"/>
    <s v="21"/>
    <s v="15"/>
    <x v="5"/>
    <s v="2A_MSIL1C_S2_CD_CLS_AC_20230627T222622_TRUE_60HTE_020CC"/>
    <s v="S2A_MSIL1C_QT_20221120TDirear_Disregarded_69.2CC"/>
  </r>
  <r>
    <x v="1"/>
    <x v="0"/>
    <s v="-45.03, 168.66 | Zoom:13"/>
    <b v="1"/>
    <s v="New Zealand"/>
    <x v="5"/>
    <s v="QT"/>
    <d v="2022-11-20T00:00:00"/>
    <n v="54.1"/>
    <s v="22:20:51 UTC"/>
    <n v="90.1"/>
    <s v="2500X1254px"/>
    <s v="PNG"/>
    <s v="16m"/>
    <x v="1"/>
    <n v="79.650000000000006"/>
    <n v="80"/>
    <x v="1"/>
    <s v="44885L8-9_L1CDM-MLB-GANQT4488503 Cloudy (40%-90%)"/>
    <n v="0"/>
    <s v="20221120TDirear"/>
    <d v="1905-07-14T00:00:00"/>
    <d v="1900-01-10T00:00:00"/>
    <d v="1900-01-19T00:00:00"/>
    <s v="22"/>
    <s v="20"/>
    <s v="51"/>
    <x v="5"/>
    <s v="2A_MSIL1C_S2_CD_CLS_AC_20230627T222622_TRUE_60HTE_020CC"/>
    <s v="S2A_MSIL1C_QT_20221120TDirear_Disregarded_90.1CC"/>
  </r>
  <r>
    <x v="1"/>
    <x v="0"/>
    <s v="-45.03, 168.66 | Zoom:13"/>
    <b v="1"/>
    <s v="New Zealand"/>
    <x v="5"/>
    <s v="QT"/>
    <d v="2022-11-19T00:00:00"/>
    <n v="54"/>
    <s v="22:27:05 UTC"/>
    <n v="72.7"/>
    <s v="2500X1254px"/>
    <s v="PNG"/>
    <s v="16m"/>
    <x v="1"/>
    <n v="72.7"/>
    <n v="80"/>
    <x v="1"/>
    <s v="44884L8-9_L1CDM-MLB-GANQT4488403 Cloudy (40%-90%)"/>
    <n v="1"/>
    <s v="20221119TDirear"/>
    <d v="1905-07-14T00:00:00"/>
    <d v="1900-01-10T00:00:00"/>
    <d v="1900-01-18T00:00:00"/>
    <s v="22"/>
    <s v="27"/>
    <s v="05"/>
    <x v="5"/>
    <s v="2A_MSIL1C_S2_CD_CLS_AC_20230627T222622_TRUE_60HTE_020CC"/>
    <s v="S2A_MSIL1C_QT_20221119TDirear_Disregarded_72.7CC"/>
  </r>
  <r>
    <x v="1"/>
    <x v="0"/>
    <s v="-45.03, 168.66 | Zoom:13"/>
    <b v="1"/>
    <s v="New Zealand"/>
    <x v="5"/>
    <s v="QT"/>
    <d v="2022-11-12T00:00:00"/>
    <n v="51.7"/>
    <s v="22:21:22 UTC"/>
    <n v="95.9"/>
    <s v="2500X1254px"/>
    <s v="PNG"/>
    <s v="16m"/>
    <x v="1"/>
    <n v="74.2"/>
    <n v="80"/>
    <x v="1"/>
    <s v="44877L8-9_L1CDM-MLB-GANQT4487703 Cloudy (40%-90%)"/>
    <n v="1"/>
    <s v="20221112TDirear"/>
    <d v="1905-07-14T00:00:00"/>
    <d v="1900-01-10T00:00:00"/>
    <d v="1900-01-11T00:00:00"/>
    <s v="22"/>
    <s v="21"/>
    <s v="22"/>
    <x v="5"/>
    <s v="2A_MSIL1C_S2_CD_CLS_AC_20230627T222622_TRUE_60HTE_020CC"/>
    <s v="S2A_MSIL1C_QT_20221112TDirear_Disregarded_95.9CC"/>
  </r>
  <r>
    <x v="1"/>
    <x v="0"/>
    <s v="-45.03, 168.66 | Zoom:13"/>
    <b v="1"/>
    <s v="New Zealand"/>
    <x v="5"/>
    <s v="QT"/>
    <d v="2022-11-12T00:00:00"/>
    <n v="52.8"/>
    <s v="22:20:58 UTC"/>
    <n v="52.5"/>
    <s v="2500X1254px"/>
    <s v="PNG"/>
    <s v="16m"/>
    <x v="1"/>
    <n v="74.2"/>
    <n v="80"/>
    <x v="1"/>
    <s v="44877L8-9_L1CDM-MLB-GANQT4487703 Cloudy (40%-90%)"/>
    <n v="0"/>
    <s v="20221112TDirear"/>
    <d v="1905-07-14T00:00:00"/>
    <d v="1900-01-10T00:00:00"/>
    <d v="1900-01-11T00:00:00"/>
    <s v="22"/>
    <s v="20"/>
    <s v="58"/>
    <x v="5"/>
    <s v="2A_MSIL1C_S2_CD_CLS_AC_20230627T222622_TRUE_60HTE_020CC"/>
    <s v="S2A_MSIL1C_QT_20221112TDirear_Disregarded_52.5CC"/>
  </r>
  <r>
    <x v="1"/>
    <x v="0"/>
    <s v="-45.03, 168.66 | Zoom:13"/>
    <b v="1"/>
    <s v="New Zealand"/>
    <x v="5"/>
    <s v="QT"/>
    <d v="2022-11-11T00:00:00"/>
    <n v="52.6"/>
    <s v="22:27:02 UTC"/>
    <n v="93.5"/>
    <s v="2500X1254px"/>
    <s v="PNG"/>
    <s v="16m"/>
    <x v="1"/>
    <n v="93.5"/>
    <n v="100"/>
    <x v="2"/>
    <s v="44876L8-9_L1CDM-MLB-GANQT4487604 Overcast (100%)"/>
    <n v="1"/>
    <s v="20221111TDirear"/>
    <d v="1905-07-14T00:00:00"/>
    <d v="1900-01-10T00:00:00"/>
    <d v="1900-01-10T00:00:00"/>
    <s v="22"/>
    <s v="27"/>
    <s v="02"/>
    <x v="5"/>
    <s v="2A_MSIL1C_S2_CD_CLS_AC_20230627T222622_TRUE_60HTE_020CC"/>
    <s v="S2A_MSIL1C_QT_20221111TDirear_Disregarded_93.5CC"/>
  </r>
  <r>
    <x v="1"/>
    <x v="0"/>
    <s v="-45.03, 168.66 | Zoom:13"/>
    <b v="1"/>
    <s v="New Zealand"/>
    <x v="5"/>
    <s v="QT"/>
    <d v="2022-11-04T00:00:00"/>
    <n v="49.9"/>
    <s v="22:21:12 UTC"/>
    <n v="50.8"/>
    <s v="2500X1254px"/>
    <s v="PNG"/>
    <s v="16m"/>
    <x v="1"/>
    <n v="30.75"/>
    <n v="40"/>
    <x v="1"/>
    <s v="44869L8-9_L1CDM-MLB-GANQT4486903 Cloudy (40%-90%)"/>
    <n v="1"/>
    <s v="20221104TDirear"/>
    <d v="1905-07-14T00:00:00"/>
    <d v="1900-01-10T00:00:00"/>
    <s v="04"/>
    <s v="22"/>
    <s v="21"/>
    <s v="12"/>
    <x v="5"/>
    <s v="2A_MSIL1C_S2_CD_CLS_AC_20230627T222622_TRUE_60HTE_020CC"/>
    <s v="S2A_MSIL1C_QT_20221104TDirear_Disregarded_50.8CC"/>
  </r>
  <r>
    <x v="1"/>
    <x v="0"/>
    <s v="-45.03, 168.66 | Zoom:13"/>
    <b v="1"/>
    <s v="New Zealand"/>
    <x v="5"/>
    <s v="QT"/>
    <d v="2022-11-04T00:00:00"/>
    <n v="51"/>
    <s v="22:20:48 UTC"/>
    <n v="10.7"/>
    <s v="2500X1254px"/>
    <s v="PNG"/>
    <s v="16m"/>
    <x v="1"/>
    <n v="30.75"/>
    <n v="40"/>
    <x v="1"/>
    <s v="44869L8-9_L1CDM-MLB-GANQT4486903 Cloudy (40%-90%)"/>
    <n v="0"/>
    <s v="20221104TDirear"/>
    <d v="1905-07-14T00:00:00"/>
    <d v="1900-01-10T00:00:00"/>
    <s v="04"/>
    <s v="22"/>
    <s v="20"/>
    <s v="48"/>
    <x v="5"/>
    <s v="2A_MSIL1C_S2_CD_CLS_AC_20230627T222622_TRUE_60HTE_020CC"/>
    <s v="S2A_MSIL1C_QT_20221104TDirear_Disregarded_10.7CC"/>
  </r>
  <r>
    <x v="1"/>
    <x v="0"/>
    <s v="-45.03, 168.66 | Zoom:13"/>
    <b v="1"/>
    <s v="New Zealand"/>
    <x v="5"/>
    <s v="QT"/>
    <d v="2022-11-03T00:00:00"/>
    <n v="50.8"/>
    <s v="22:27:12 UTC"/>
    <n v="65.400000000000006"/>
    <s v="2500X1254px"/>
    <s v="PNG"/>
    <s v="16m"/>
    <x v="1"/>
    <n v="65.400000000000006"/>
    <n v="70"/>
    <x v="1"/>
    <s v="44868L8-9_L1CDM-MLB-GANQT4486803 Cloudy (40%-90%)"/>
    <n v="1"/>
    <s v="20221103TDirear"/>
    <d v="1905-07-14T00:00:00"/>
    <d v="1900-01-10T00:00:00"/>
    <s v="03"/>
    <s v="22"/>
    <s v="27"/>
    <s v="12"/>
    <x v="5"/>
    <s v="2A_MSIL1C_S2_CD_CLS_AC_20230627T222622_TRUE_60HTE_020CC"/>
    <s v="S2A_MSIL1C_QT_20221103TDirear_Disregarded_65.4CC"/>
  </r>
  <r>
    <x v="1"/>
    <x v="0"/>
    <s v="-45.03, 168.66 | Zoom:13"/>
    <b v="1"/>
    <s v="New Zealand"/>
    <x v="5"/>
    <s v="QT"/>
    <d v="2022-10-27T00:00:00"/>
    <n v="47.7"/>
    <s v="22:21:25 UTC"/>
    <n v="90.1"/>
    <s v="2500X1254px"/>
    <s v="PNG"/>
    <s v="16m"/>
    <x v="1"/>
    <n v="85.85"/>
    <n v="90"/>
    <x v="1"/>
    <s v="44861L8-9_L1CDM-MLB-GANQT4486103 Cloudy (40%-90%)"/>
    <n v="1"/>
    <s v="20221027TDirear"/>
    <d v="1905-07-14T00:00:00"/>
    <d v="1900-01-09T00:00:00"/>
    <d v="1900-01-26T00:00:00"/>
    <s v="22"/>
    <s v="21"/>
    <s v="25"/>
    <x v="5"/>
    <s v="2A_MSIL1C_S2_CD_CLS_AC_20230627T222622_TRUE_60HTE_020CC"/>
    <s v="S2A_MSIL1C_QT_20221027TDirear_Disregarded_90.1CC"/>
  </r>
  <r>
    <x v="1"/>
    <x v="0"/>
    <s v="-45.03, 168.66 | Zoom:13"/>
    <b v="1"/>
    <s v="New Zealand"/>
    <x v="5"/>
    <s v="QT"/>
    <d v="2022-10-27T00:00:00"/>
    <n v="48.9"/>
    <s v="22:21:01 UTC"/>
    <n v="81.599999999999994"/>
    <s v="2500X1254px"/>
    <s v="PNG"/>
    <s v="16m"/>
    <x v="1"/>
    <n v="85.85"/>
    <n v="90"/>
    <x v="1"/>
    <s v="44861L8-9_L1CDM-MLB-GANQT4486103 Cloudy (40%-90%)"/>
    <n v="0"/>
    <s v="20221027TDirear"/>
    <d v="1905-07-14T00:00:00"/>
    <d v="1900-01-09T00:00:00"/>
    <d v="1900-01-26T00:00:00"/>
    <s v="22"/>
    <s v="21"/>
    <s v="01"/>
    <x v="5"/>
    <s v="2A_MSIL1C_S2_CD_CLS_AC_20230627T222622_TRUE_60HTE_020CC"/>
    <s v="S2A_MSIL1C_QT_20221027TDirear_Disregarded_81.6CC"/>
  </r>
  <r>
    <x v="1"/>
    <x v="0"/>
    <s v="-45.03, 168.66 | Zoom:13"/>
    <b v="1"/>
    <s v="New Zealand"/>
    <x v="5"/>
    <s v="QT"/>
    <d v="2022-10-26T00:00:00"/>
    <n v="48.6"/>
    <s v="22:27:01 UTC"/>
    <n v="100"/>
    <s v="2500X1254px"/>
    <s v="PNG"/>
    <s v="16m"/>
    <x v="1"/>
    <n v="100"/>
    <n v="100"/>
    <x v="2"/>
    <s v="44860L8-9_L1CDM-MLB-GANQT4486004 Overcast (100%)"/>
    <n v="1"/>
    <s v="20221026TDirear"/>
    <d v="1905-07-14T00:00:00"/>
    <d v="1900-01-09T00:00:00"/>
    <d v="1900-01-25T00:00:00"/>
    <s v="22"/>
    <s v="27"/>
    <s v="01"/>
    <x v="5"/>
    <s v="2A_MSIL1C_S2_CD_CLS_AC_20230627T222622_TRUE_60HTE_020CC"/>
    <s v="S2A_MSIL1C_QT_20221026TDirear_Disregarded_100CC"/>
  </r>
  <r>
    <x v="1"/>
    <x v="0"/>
    <s v="-45.03, 168.66 | Zoom:13"/>
    <b v="1"/>
    <s v="New Zealand"/>
    <x v="5"/>
    <s v="QT"/>
    <d v="2022-10-19T00:00:00"/>
    <n v="45.2"/>
    <s v="22:21:14 UTC"/>
    <n v="45.4"/>
    <s v="2500X1254px"/>
    <s v="PNG"/>
    <s v="16m"/>
    <x v="1"/>
    <n v="35.049999999999997"/>
    <n v="40"/>
    <x v="1"/>
    <s v="44853L8-9_L1CDM-MLB-GANQT4485303 Cloudy (40%-90%)"/>
    <n v="1"/>
    <s v="20221019TDirear"/>
    <d v="1905-07-14T00:00:00"/>
    <d v="1900-01-09T00:00:00"/>
    <d v="1900-01-18T00:00:00"/>
    <s v="22"/>
    <s v="21"/>
    <s v="14"/>
    <x v="5"/>
    <s v="2A_MSIL1C_S2_CD_CLS_AC_20230627T222622_TRUE_60HTE_020CC"/>
    <s v="S2A_MSIL1C_QT_20221019TDirear_Disregarded_45.4CC"/>
  </r>
  <r>
    <x v="1"/>
    <x v="0"/>
    <s v="-45.03, 168.66 | Zoom:13"/>
    <b v="1"/>
    <s v="New Zealand"/>
    <x v="5"/>
    <s v="QT"/>
    <d v="2022-10-19T00:00:00"/>
    <n v="46.4"/>
    <s v="22:20:50 UTC"/>
    <n v="24.7"/>
    <s v="2500X1254px"/>
    <s v="PNG"/>
    <s v="16m"/>
    <x v="1"/>
    <n v="35.049999999999997"/>
    <n v="40"/>
    <x v="1"/>
    <s v="44853L8-9_L1CDM-MLB-GANQT4485303 Cloudy (40%-90%)"/>
    <n v="0"/>
    <s v="20221019TDirear"/>
    <d v="1905-07-14T00:00:00"/>
    <d v="1900-01-09T00:00:00"/>
    <d v="1900-01-18T00:00:00"/>
    <s v="22"/>
    <s v="20"/>
    <s v="50"/>
    <x v="5"/>
    <s v="2A_MSIL1C_S2_CD_CLS_AC_20230627T222622_TRUE_60HTE_020CC"/>
    <s v="S2A_MSIL1C_QT_20221019TDirear_Disregarded_24.7CC"/>
  </r>
  <r>
    <x v="1"/>
    <x v="0"/>
    <s v="-45.03, 168.66 | Zoom:13"/>
    <b v="1"/>
    <s v="New Zealand"/>
    <x v="5"/>
    <s v="QT"/>
    <d v="2022-10-18T00:00:00"/>
    <n v="46.1"/>
    <s v="22:27:07 UTC"/>
    <n v="64.8"/>
    <s v="2500X1254px"/>
    <s v="PNG"/>
    <s v="16m"/>
    <x v="1"/>
    <n v="64.8"/>
    <n v="70"/>
    <x v="1"/>
    <s v="44852L8-9_L1CDM-MLB-GANQT4485203 Cloudy (40%-90%)"/>
    <n v="1"/>
    <s v="20221018TDirear"/>
    <d v="1905-07-14T00:00:00"/>
    <d v="1900-01-09T00:00:00"/>
    <d v="1900-01-17T00:00:00"/>
    <s v="22"/>
    <s v="27"/>
    <s v="07"/>
    <x v="5"/>
    <s v="2A_MSIL1C_S2_CD_CLS_AC_20230627T222622_TRUE_60HTE_020CC"/>
    <s v="S2A_MSIL1C_QT_20221018TDirear_Disregarded_64.8CC"/>
  </r>
  <r>
    <x v="1"/>
    <x v="0"/>
    <s v="-45.03, 168.66 | Zoom:13"/>
    <b v="1"/>
    <s v="New Zealand"/>
    <x v="5"/>
    <s v="QT"/>
    <d v="2022-10-11T00:00:00"/>
    <n v="42.5"/>
    <s v="22:21:18 UTC"/>
    <n v="73.900000000000006"/>
    <s v="2500X1254px"/>
    <s v="PNG"/>
    <s v="16m"/>
    <x v="1"/>
    <n v="67.150000000000006"/>
    <n v="70"/>
    <x v="1"/>
    <s v="44845L8-9_L1CDM-MLB-GANQT4484503 Cloudy (40%-90%)"/>
    <n v="1"/>
    <s v="20221011TDirear"/>
    <d v="1905-07-14T00:00:00"/>
    <d v="1900-01-09T00:00:00"/>
    <d v="1900-01-10T00:00:00"/>
    <s v="22"/>
    <s v="21"/>
    <s v="18"/>
    <x v="5"/>
    <s v="2A_MSIL1C_S2_CD_CLS_AC_20230627T222622_TRUE_60HTE_020CC"/>
    <s v="S2A_MSIL1C_QT_20221011TDirear_Disregarded_73.9CC"/>
  </r>
  <r>
    <x v="1"/>
    <x v="0"/>
    <s v="-45.03, 168.66 | Zoom:13"/>
    <b v="1"/>
    <s v="New Zealand"/>
    <x v="5"/>
    <s v="QT"/>
    <d v="2022-10-11T00:00:00"/>
    <n v="43.7"/>
    <s v="22:20:54 UTC"/>
    <n v="60.4"/>
    <s v="2500X1254px"/>
    <s v="PNG"/>
    <s v="16m"/>
    <x v="1"/>
    <n v="67.150000000000006"/>
    <n v="70"/>
    <x v="1"/>
    <s v="44845L8-9_L1CDM-MLB-GANQT4484503 Cloudy (40%-90%)"/>
    <n v="0"/>
    <s v="20221011TDirear"/>
    <d v="1905-07-14T00:00:00"/>
    <d v="1900-01-09T00:00:00"/>
    <d v="1900-01-10T00:00:00"/>
    <s v="22"/>
    <s v="20"/>
    <s v="54"/>
    <x v="5"/>
    <s v="2A_MSIL1C_S2_CD_CLS_AC_20230627T222622_TRUE_60HTE_020CC"/>
    <s v="S2A_MSIL1C_QT_20221011TDirear_Disregarded_60.4CC"/>
  </r>
  <r>
    <x v="1"/>
    <x v="0"/>
    <s v="-45.03, 168.66 | Zoom:13"/>
    <b v="1"/>
    <s v="New Zealand"/>
    <x v="5"/>
    <s v="QT"/>
    <d v="2022-10-10T00:00:00"/>
    <n v="43.3"/>
    <s v="22:26:58 UTC"/>
    <n v="44.8"/>
    <s v="2500X1254px"/>
    <s v="PNG"/>
    <s v="16m"/>
    <x v="1"/>
    <n v="44.8"/>
    <n v="50"/>
    <x v="1"/>
    <s v="44844L8-9_L1CDM-MLB-GANQT4484403 Cloudy (40%-90%)"/>
    <n v="1"/>
    <s v="20221010TDirear"/>
    <d v="1905-07-14T00:00:00"/>
    <d v="1900-01-09T00:00:00"/>
    <d v="1900-01-09T00:00:00"/>
    <s v="22"/>
    <s v="26"/>
    <s v="58"/>
    <x v="5"/>
    <s v="2A_MSIL1C_S2_CD_CLS_AC_20230627T222622_TRUE_60HTE_020CC"/>
    <s v="S2A_MSIL1C_QT_20221010TDirear_Disregarded_44.8CC"/>
  </r>
  <r>
    <x v="1"/>
    <x v="0"/>
    <s v="-45.03, 168.66 | Zoom:13"/>
    <b v="1"/>
    <s v="New Zealand"/>
    <x v="5"/>
    <s v="QT"/>
    <d v="2022-10-03T00:00:00"/>
    <n v="39.5"/>
    <s v="22:21:08 UTC"/>
    <n v="51.3"/>
    <s v="2500X1254px"/>
    <s v="PNG"/>
    <s v="16m"/>
    <x v="1"/>
    <n v="59.6"/>
    <n v="60"/>
    <x v="1"/>
    <s v="44837L8-9_L1CDM-MLB-GANQT4483703 Cloudy (40%-90%)"/>
    <n v="1"/>
    <s v="20221003TDirear"/>
    <d v="1905-07-14T00:00:00"/>
    <d v="1900-01-09T00:00:00"/>
    <s v="03"/>
    <s v="22"/>
    <s v="21"/>
    <s v="08"/>
    <x v="5"/>
    <s v="2A_MSIL1C_S2_CD_CLS_AC_20230627T222622_TRUE_60HTE_020CC"/>
    <s v="S2A_MSIL1C_QT_20221003TDirear_Disregarded_51.3CC"/>
  </r>
  <r>
    <x v="1"/>
    <x v="0"/>
    <s v="-45.03, 168.66 | Zoom:13"/>
    <b v="1"/>
    <s v="New Zealand"/>
    <x v="5"/>
    <s v="QT"/>
    <d v="2022-10-03T00:00:00"/>
    <n v="40.700000000000003"/>
    <s v="22:20:44 UTC"/>
    <n v="67.900000000000006"/>
    <s v="2500X1254px"/>
    <s v="PNG"/>
    <s v="16m"/>
    <x v="1"/>
    <n v="59.6"/>
    <n v="60"/>
    <x v="1"/>
    <s v="44837L8-9_L1CDM-MLB-GANQT4483703 Cloudy (40%-90%)"/>
    <n v="0"/>
    <s v="20221003TDirear"/>
    <d v="1905-07-14T00:00:00"/>
    <d v="1900-01-09T00:00:00"/>
    <s v="03"/>
    <s v="22"/>
    <s v="20"/>
    <s v="44"/>
    <x v="5"/>
    <s v="2A_MSIL1C_S2_CD_CLS_AC_20230627T222622_TRUE_60HTE_020CC"/>
    <s v="S2A_MSIL1C_QT_20221003TDirear_Disregarded_67.9CC"/>
  </r>
  <r>
    <x v="1"/>
    <x v="0"/>
    <s v="-45.03, 168.66 | Zoom:13"/>
    <b v="1"/>
    <s v="New Zealand"/>
    <x v="5"/>
    <s v="QT"/>
    <d v="2022-10-02T00:00:00"/>
    <n v="40.4"/>
    <s v="22:27:11 UTC"/>
    <n v="26"/>
    <s v="2500X1254px"/>
    <s v="PNG"/>
    <s v="16m"/>
    <x v="1"/>
    <n v="26"/>
    <n v="30"/>
    <x v="0"/>
    <s v="44836L8-9_L1CDM-MLB-GANQT4483602 Sunny (10%-30%)"/>
    <n v="1"/>
    <s v="20221002TDirear"/>
    <d v="1905-07-14T00:00:00"/>
    <d v="1900-01-09T00:00:00"/>
    <s v="02"/>
    <s v="22"/>
    <s v="27"/>
    <s v="11"/>
    <x v="5"/>
    <s v="2A_MSIL1C_S2_CD_CLS_AC_20230627T222622_TRUE_60HTE_020CC"/>
    <s v="S2A_MSIL1C_QT_20221002TDirear_Disregarded_26CC"/>
  </r>
  <r>
    <x v="1"/>
    <x v="0"/>
    <s v="-45.03, 168.66 | Zoom:13"/>
    <b v="1"/>
    <s v="New Zealand"/>
    <x v="5"/>
    <s v="QT"/>
    <d v="2022-09-25T00:00:00"/>
    <n v="36.5"/>
    <s v="22:21:26 UTC"/>
    <n v="79.5"/>
    <s v="2500X1254px"/>
    <s v="PNG"/>
    <s v="16m"/>
    <x v="1"/>
    <n v="88.5"/>
    <n v="90"/>
    <x v="1"/>
    <s v="44829L8-9_L1CDM-MLB-GANQT4482903 Cloudy (40%-90%)"/>
    <n v="1"/>
    <s v="20220925TDirear"/>
    <d v="1905-07-14T00:00:00"/>
    <s v="09"/>
    <d v="1900-01-24T00:00:00"/>
    <s v="22"/>
    <s v="21"/>
    <s v="26"/>
    <x v="5"/>
    <s v="2A_MSIL1C_S2_CD_CLS_AC_20230627T222622_TRUE_60HTE_020CC"/>
    <s v="S2A_MSIL1C_QT_20220925TDirear_Disregarded_79.5CC"/>
  </r>
  <r>
    <x v="1"/>
    <x v="0"/>
    <s v="-45.03, 168.66 | Zoom:13"/>
    <b v="1"/>
    <s v="New Zealand"/>
    <x v="5"/>
    <s v="QT"/>
    <d v="2022-09-25T00:00:00"/>
    <n v="37.700000000000003"/>
    <s v="22:21:02 UTC"/>
    <n v="97.5"/>
    <s v="2500X1254px"/>
    <s v="PNG"/>
    <s v="16m"/>
    <x v="1"/>
    <n v="88.5"/>
    <n v="90"/>
    <x v="1"/>
    <s v="44829L8-9_L1CDM-MLB-GANQT4482903 Cloudy (40%-90%)"/>
    <n v="0"/>
    <s v="20220925TDirear"/>
    <d v="1905-07-14T00:00:00"/>
    <s v="09"/>
    <d v="1900-01-24T00:00:00"/>
    <s v="22"/>
    <s v="21"/>
    <s v="02"/>
    <x v="5"/>
    <s v="2A_MSIL1C_S2_CD_CLS_AC_20230627T222622_TRUE_60HTE_020CC"/>
    <s v="S2A_MSIL1C_QT_20220925TDirear_Disregarded_97.5CC"/>
  </r>
  <r>
    <x v="1"/>
    <x v="0"/>
    <s v="-45.03, 168.66 | Zoom:13"/>
    <b v="1"/>
    <s v="New Zealand"/>
    <x v="5"/>
    <s v="QT"/>
    <d v="2022-09-24T00:00:00"/>
    <n v="37.299999999999997"/>
    <s v="22:26:55 UT"/>
    <n v="100"/>
    <s v="2500X1254px"/>
    <s v="PNG"/>
    <s v="16m"/>
    <x v="1"/>
    <n v="100"/>
    <n v="100"/>
    <x v="2"/>
    <s v="44828L8-9_L1CDM-MLB-GANQT4482804 Overcast (100%)"/>
    <n v="1"/>
    <s v="20220924TDirear"/>
    <d v="1905-07-14T00:00:00"/>
    <s v="09"/>
    <d v="1900-01-23T00:00:00"/>
    <s v="22"/>
    <s v="26"/>
    <s v="55"/>
    <x v="5"/>
    <s v="2A_MSIL1C_S2_CD_CLS_AC_20230627T222622_TRUE_60HTE_020CC"/>
    <s v="S2A_MSIL1C_QT_20220924TDirear_Disregarded_100CC"/>
  </r>
  <r>
    <x v="1"/>
    <x v="0"/>
    <s v="-45.03, 168.66 | Zoom:13"/>
    <b v="1"/>
    <s v="New Zealand"/>
    <x v="5"/>
    <s v="QT"/>
    <d v="2022-09-17T00:00:00"/>
    <n v="33.4"/>
    <s v="22:21:06 UTC"/>
    <n v="41.9"/>
    <s v="2500X1254px"/>
    <s v="PNG"/>
    <s v="16m"/>
    <x v="1"/>
    <n v="36.85"/>
    <n v="40"/>
    <x v="1"/>
    <s v="44821L8-9_L1CDM-MLB-GANQT4482103 Cloudy (40%-90%)"/>
    <n v="1"/>
    <s v="20220917TDirear"/>
    <d v="1905-07-14T00:00:00"/>
    <s v="09"/>
    <d v="1900-01-16T00:00:00"/>
    <s v="22"/>
    <s v="21"/>
    <s v="06"/>
    <x v="5"/>
    <s v="2A_MSIL1C_S2_CD_CLS_AC_20230627T222622_TRUE_60HTE_020CC"/>
    <s v="S2A_MSIL1C_QT_20220917TDirear_Disregarded_41.9CC"/>
  </r>
  <r>
    <x v="1"/>
    <x v="0"/>
    <s v="-45.03, 168.66 | Zoom:13"/>
    <b v="1"/>
    <s v="New Zealand"/>
    <x v="5"/>
    <s v="QT"/>
    <d v="2022-09-17T00:00:00"/>
    <n v="34.6"/>
    <s v="22:20:42 UTC"/>
    <n v="31.8"/>
    <s v="2500X1254px"/>
    <s v="PNG"/>
    <s v="16m"/>
    <x v="1"/>
    <n v="36.85"/>
    <n v="40"/>
    <x v="1"/>
    <s v="44821L8-9_L1CDM-MLB-GANQT4482103 Cloudy (40%-90%)"/>
    <n v="0"/>
    <s v="20220917TDirear"/>
    <d v="1905-07-14T00:00:00"/>
    <s v="09"/>
    <d v="1900-01-16T00:00:00"/>
    <s v="22"/>
    <s v="20"/>
    <s v="42"/>
    <x v="5"/>
    <s v="2A_MSIL1C_S2_CD_CLS_AC_20230627T222622_TRUE_60HTE_020CC"/>
    <s v="S2A_MSIL1C_QT_20220917TDirear_Disregarded_31.8CC"/>
  </r>
  <r>
    <x v="1"/>
    <x v="0"/>
    <s v="-45.03, 168.66 | Zoom:13"/>
    <b v="1"/>
    <s v="New Zealand"/>
    <x v="5"/>
    <s v="QT"/>
    <d v="2022-09-16T00:00:00"/>
    <n v="34.299999999999997"/>
    <s v="22:27:12 UTC"/>
    <n v="36.700000000000003"/>
    <s v="2500X1254px"/>
    <s v="PNG"/>
    <s v="16m"/>
    <x v="1"/>
    <n v="36.700000000000003"/>
    <n v="40"/>
    <x v="1"/>
    <s v="44820L8-9_L1CDM-MLB-GANQT4482003 Cloudy (40%-90%)"/>
    <n v="1"/>
    <s v="20220916TDirear"/>
    <d v="1905-07-14T00:00:00"/>
    <s v="09"/>
    <d v="1900-01-15T00:00:00"/>
    <s v="22"/>
    <s v="27"/>
    <s v="12"/>
    <x v="5"/>
    <s v="2A_MSIL1C_S2_CD_CLS_AC_20230627T222622_TRUE_60HTE_020CC"/>
    <s v="S2A_MSIL1C_QT_20220916TDirear_Disregarded_36.7CC"/>
  </r>
  <r>
    <x v="1"/>
    <x v="0"/>
    <s v="-45.03, 168.66 | Zoom:13"/>
    <b v="1"/>
    <s v="New Zealand"/>
    <x v="5"/>
    <s v="QT"/>
    <d v="2022-09-09T00:00:00"/>
    <n v="30.4"/>
    <s v="22:21:23 UTC"/>
    <n v="13.4"/>
    <s v="2500X1254px"/>
    <s v="PNG"/>
    <s v="16m"/>
    <x v="1"/>
    <n v="11.100000000000001"/>
    <n v="20"/>
    <x v="0"/>
    <s v="44813L8-9_L1CDM-MLB-GANQT4481302 Sunny (10%-30%)"/>
    <n v="1"/>
    <s v="20220909TDirear"/>
    <d v="1905-07-14T00:00:00"/>
    <s v="09"/>
    <s v="09"/>
    <s v="22"/>
    <s v="21"/>
    <s v="23"/>
    <x v="5"/>
    <s v="2A_MSIL1C_S2_CD_CLS_AC_20230627T222622_TRUE_60HTE_020CC"/>
    <s v="S2A_MSIL1C_QT_20220909TDirear_Disregarded_13.4CC"/>
  </r>
  <r>
    <x v="1"/>
    <x v="0"/>
    <s v="-45.03, 168.66 | Zoom:13"/>
    <b v="1"/>
    <s v="New Zealand"/>
    <x v="5"/>
    <s v="QT"/>
    <d v="2022-09-09T00:00:00"/>
    <n v="31.6"/>
    <s v="22:20:59 UTC"/>
    <n v="8.8000000000000007"/>
    <s v="2500X1254px"/>
    <s v="PNG"/>
    <s v="16m"/>
    <x v="1"/>
    <n v="11.100000000000001"/>
    <n v="20"/>
    <x v="0"/>
    <s v="44813L8-9_L1CDM-MLB-GANQT4481302 Sunny (10%-30%)"/>
    <n v="0"/>
    <s v="20220909TDirear"/>
    <d v="1905-07-14T00:00:00"/>
    <s v="09"/>
    <s v="09"/>
    <s v="22"/>
    <s v="20"/>
    <s v="59"/>
    <x v="5"/>
    <s v="2A_MSIL1C_S2_CD_CLS_AC_20230627T222622_TRUE_60HTE_020CC"/>
    <s v="S2A_MSIL1C_QT_20220909TDirear_Disregarded_8.8CC"/>
  </r>
  <r>
    <x v="1"/>
    <x v="0"/>
    <s v="-45.03, 168.66 | Zoom:13"/>
    <b v="1"/>
    <s v="New Zealand"/>
    <x v="5"/>
    <s v="QT"/>
    <d v="2022-09-08T00:00:00"/>
    <n v="31.2"/>
    <s v="22:26:47 UTC"/>
    <n v="3.6"/>
    <s v="2500X1254px"/>
    <s v="PNG"/>
    <s v="16m"/>
    <x v="1"/>
    <n v="3.6"/>
    <n v="10"/>
    <x v="0"/>
    <s v="44812L8-9_L1CDM-MLB-GANQT4481202 Sunny (10%-30%)"/>
    <n v="1"/>
    <s v="20220908TDirear"/>
    <d v="1905-07-14T00:00:00"/>
    <s v="09"/>
    <s v="08"/>
    <s v="22"/>
    <s v="26"/>
    <s v="47"/>
    <x v="5"/>
    <s v="2A_MSIL1C_S2_CD_CLS_AC_20230627T222622_TRUE_60HTE_020CC"/>
    <s v="S2A_MSIL1C_QT_20220908TDirear_Disregarded_3.6CC"/>
  </r>
  <r>
    <x v="1"/>
    <x v="0"/>
    <s v="-45.03, 168.66 | Zoom:13"/>
    <b v="1"/>
    <s v="New Zealand"/>
    <x v="5"/>
    <s v="QT"/>
    <d v="2022-09-01T00:00:00"/>
    <n v="27.4"/>
    <s v="22:21:01 UTC"/>
    <n v="89.3"/>
    <s v="2500X1254px"/>
    <s v="PNG"/>
    <s v="16m"/>
    <x v="1"/>
    <n v="89.949999999999989"/>
    <n v="90"/>
    <x v="1"/>
    <s v="44805L8-9_L1CDM-MLB-GANQT4480503 Cloudy (40%-90%)"/>
    <n v="1"/>
    <s v="20220901TDirear"/>
    <d v="1905-07-14T00:00:00"/>
    <s v="09"/>
    <s v="01"/>
    <s v="22"/>
    <s v="21"/>
    <s v="01"/>
    <x v="5"/>
    <s v="2A_MSIL1C_S2_CD_CLS_AC_20230627T222622_TRUE_60HTE_020CC"/>
    <s v="S2A_MSIL1C_QT_20220901TDirear_Disregarded_89.3CC"/>
  </r>
  <r>
    <x v="1"/>
    <x v="0"/>
    <s v="-45.03, 168.66 | Zoom:13"/>
    <b v="1"/>
    <s v="New Zealand"/>
    <x v="5"/>
    <s v="QT"/>
    <d v="2022-09-01T00:00:00"/>
    <n v="28.7"/>
    <s v="22:20:37 UTC"/>
    <n v="90.6"/>
    <s v="2500X1254px"/>
    <s v="PNG"/>
    <s v="16m"/>
    <x v="1"/>
    <n v="89.949999999999989"/>
    <n v="90"/>
    <x v="1"/>
    <s v="44805L8-9_L1CDM-MLB-GANQT4480503 Cloudy (40%-90%)"/>
    <n v="0"/>
    <s v="20220901TDirear"/>
    <d v="1905-07-14T00:00:00"/>
    <s v="09"/>
    <s v="01"/>
    <s v="22"/>
    <s v="20"/>
    <s v="37"/>
    <x v="5"/>
    <s v="2A_MSIL1C_S2_CD_CLS_AC_20230627T222622_TRUE_60HTE_020CC"/>
    <s v="S2A_MSIL1C_QT_20220901TDirear_Disregarded_90.6CC"/>
  </r>
  <r>
    <x v="1"/>
    <x v="0"/>
    <s v="-45.03, 168.66 | Zoom:13"/>
    <b v="1"/>
    <s v="New Zealand"/>
    <x v="5"/>
    <s v="QT"/>
    <d v="2022-08-31T00:00:00"/>
    <n v="28.3"/>
    <s v="22:27:06 UTC"/>
    <n v="53"/>
    <s v="2500X1254px"/>
    <s v="PNG"/>
    <s v="16m"/>
    <x v="1"/>
    <n v="53"/>
    <n v="60"/>
    <x v="1"/>
    <s v="44804L8-9_L1CDM-MLB-GANQT4480403 Cloudy (40%-90%)"/>
    <n v="1"/>
    <s v="20220831TDirear"/>
    <d v="1905-07-14T00:00:00"/>
    <s v="08"/>
    <d v="1900-01-30T00:00:00"/>
    <s v="22"/>
    <s v="27"/>
    <s v="06"/>
    <x v="5"/>
    <s v="2A_MSIL1C_S2_CD_CLS_AC_20230627T222622_TRUE_60HTE_020CC"/>
    <s v="S2A_MSIL1C_QT_20220831TDirear_Disregarded_53CC"/>
  </r>
  <r>
    <x v="1"/>
    <x v="0"/>
    <s v="-45.03, 168.66 | Zoom:13"/>
    <b v="1"/>
    <s v="New Zealand"/>
    <x v="5"/>
    <s v="QT"/>
    <d v="2022-08-24T00:00:00"/>
    <n v="24.6"/>
    <s v="22:21:19 UTC"/>
    <n v="28.9"/>
    <s v="2500X1254px"/>
    <s v="PNG"/>
    <s v="16m"/>
    <x v="1"/>
    <n v="53.5"/>
    <n v="60"/>
    <x v="1"/>
    <s v="44797L8-9_L1CDM-MLB-GANQT4479703 Cloudy (40%-90%)"/>
    <n v="1"/>
    <s v="20220824TDirear"/>
    <d v="1905-07-14T00:00:00"/>
    <s v="08"/>
    <d v="1900-01-23T00:00:00"/>
    <s v="22"/>
    <s v="21"/>
    <s v="19"/>
    <x v="5"/>
    <s v="2A_MSIL1C_S2_CD_CLS_AC_20230627T222622_TRUE_60HTE_020CC"/>
    <s v="S2A_MSIL1C_QT_20220824TDirear_Disregarded_28.9CC"/>
  </r>
  <r>
    <x v="1"/>
    <x v="0"/>
    <s v="-45.03, 168.66 | Zoom:13"/>
    <b v="1"/>
    <s v="New Zealand"/>
    <x v="5"/>
    <s v="QT"/>
    <d v="2022-08-24T00:00:00"/>
    <n v="25.9"/>
    <s v="22:20:55 UTC"/>
    <n v="78.099999999999994"/>
    <s v="2500X1254px"/>
    <s v="PNG"/>
    <s v="16m"/>
    <x v="1"/>
    <n v="53.5"/>
    <n v="60"/>
    <x v="1"/>
    <s v="44797L8-9_L1CDM-MLB-GANQT4479703 Cloudy (40%-90%)"/>
    <n v="0"/>
    <s v="20220824TDirear"/>
    <d v="1905-07-14T00:00:00"/>
    <s v="08"/>
    <d v="1900-01-23T00:00:00"/>
    <s v="22"/>
    <s v="20"/>
    <s v="55"/>
    <x v="5"/>
    <s v="2A_MSIL1C_S2_CD_CLS_AC_20230627T222622_TRUE_60HTE_020CC"/>
    <s v="S2A_MSIL1C_QT_20220824TDirear_Disregarded_78.1CC"/>
  </r>
  <r>
    <x v="1"/>
    <x v="0"/>
    <s v="-45.03, 168.66 | Zoom:13"/>
    <b v="1"/>
    <s v="New Zealand"/>
    <x v="5"/>
    <s v="QT"/>
    <d v="2022-08-23T00:00:00"/>
    <n v="25.5"/>
    <s v="22:26:48 UTC"/>
    <n v="57"/>
    <s v="2500X1254px"/>
    <s v="PNG"/>
    <s v="16m"/>
    <x v="1"/>
    <n v="57"/>
    <n v="60"/>
    <x v="1"/>
    <s v="44796L8-9_L1CDM-MLB-GANQT4479603 Cloudy (40%-90%)"/>
    <n v="1"/>
    <s v="20220823TDirear"/>
    <d v="1905-07-14T00:00:00"/>
    <s v="08"/>
    <d v="1900-01-22T00:00:00"/>
    <s v="22"/>
    <s v="26"/>
    <s v="48"/>
    <x v="5"/>
    <s v="2A_MSIL1C_S2_CD_CLS_AC_20230627T222622_TRUE_60HTE_020CC"/>
    <s v="S2A_MSIL1C_QT_20220823TDirear_Disregarded_57CC"/>
  </r>
  <r>
    <x v="1"/>
    <x v="0"/>
    <s v="-45.03, 168.66 | Zoom:13"/>
    <b v="1"/>
    <s v="New Zealand"/>
    <x v="5"/>
    <s v="QT"/>
    <d v="2022-08-16T00:00:00"/>
    <n v="22"/>
    <s v="22:20:59 UTC"/>
    <n v="64.7"/>
    <s v="2500X1254px"/>
    <s v="PNG"/>
    <s v="16m"/>
    <x v="1"/>
    <n v="80.25"/>
    <n v="90"/>
    <x v="1"/>
    <s v="44789L8-9_L1CDM-MLB-GANQT4478903 Cloudy (40%-90%)"/>
    <n v="1"/>
    <s v="20220816TDirear"/>
    <d v="1905-07-14T00:00:00"/>
    <s v="08"/>
    <d v="1900-01-15T00:00:00"/>
    <s v="22"/>
    <s v="20"/>
    <s v="59"/>
    <x v="5"/>
    <s v="2A_MSIL1C_S2_CD_CLS_AC_20230627T222622_TRUE_60HTE_020CC"/>
    <s v="S2A_MSIL1C_QT_20220816TDirear_Disregarded_64.7CC"/>
  </r>
  <r>
    <x v="1"/>
    <x v="0"/>
    <s v="-45.03, 168.66 | Zoom:13"/>
    <b v="1"/>
    <s v="New Zealand"/>
    <x v="5"/>
    <s v="QT"/>
    <d v="2022-08-16T00:00:00"/>
    <n v="23.3"/>
    <s v="22:20:35 UTC"/>
    <n v="95.8"/>
    <s v="2500X1254px"/>
    <s v="PNG"/>
    <s v="16m"/>
    <x v="1"/>
    <n v="80.25"/>
    <n v="90"/>
    <x v="1"/>
    <s v="44789L8-9_L1CDM-MLB-GANQT4478903 Cloudy (40%-90%)"/>
    <n v="0"/>
    <s v="20220816TDirear"/>
    <d v="1905-07-14T00:00:00"/>
    <s v="08"/>
    <d v="1900-01-15T00:00:00"/>
    <s v="22"/>
    <s v="20"/>
    <s v="35"/>
    <x v="5"/>
    <s v="2A_MSIL1C_S2_CD_CLS_AC_20230627T222622_TRUE_60HTE_020CC"/>
    <s v="S2A_MSIL1C_QT_20220816TDirear_Disregarded_95.8CC"/>
  </r>
  <r>
    <x v="1"/>
    <x v="0"/>
    <s v="-45.03, 168.66 | Zoom:13"/>
    <b v="1"/>
    <s v="New Zealand"/>
    <x v="5"/>
    <s v="QT"/>
    <d v="2022-08-15T00:00:00"/>
    <n v="23"/>
    <s v="22:27:05 UTC"/>
    <n v="21.9"/>
    <s v="2500X1254px"/>
    <s v="PNG"/>
    <s v="16m"/>
    <x v="1"/>
    <n v="21.9"/>
    <n v="30"/>
    <x v="0"/>
    <s v="44788L8-9_L1CDM-MLB-GANQT4478802 Sunny (10%-30%)"/>
    <n v="1"/>
    <s v="20220815TDirear"/>
    <d v="1905-07-14T00:00:00"/>
    <s v="08"/>
    <d v="1900-01-14T00:00:00"/>
    <s v="22"/>
    <s v="27"/>
    <s v="05"/>
    <x v="5"/>
    <s v="2A_MSIL1C_S2_CD_CLS_AC_20230627T222622_TRUE_60HTE_020CC"/>
    <s v="S2A_MSIL1C_QT_20220815TDirear_Disregarded_21.9CC"/>
  </r>
  <r>
    <x v="1"/>
    <x v="0"/>
    <s v="-45.03, 168.66 | Zoom:13"/>
    <b v="1"/>
    <s v="New Zealand"/>
    <x v="5"/>
    <s v="QT"/>
    <d v="2022-08-08T00:00:00"/>
    <n v="19.7"/>
    <s v="22:21:16 UTC"/>
    <n v="10.6"/>
    <s v="2500X1254px"/>
    <s v="PNG"/>
    <s v="16m"/>
    <x v="1"/>
    <n v="10.899999999999999"/>
    <n v="20"/>
    <x v="0"/>
    <s v="44781L8-9_L1CDM-MLB-GANQT4478102 Sunny (10%-30%)"/>
    <n v="1"/>
    <s v="20220808TDirear"/>
    <d v="1905-07-14T00:00:00"/>
    <s v="08"/>
    <s v="08"/>
    <s v="22"/>
    <s v="21"/>
    <s v="16"/>
    <x v="5"/>
    <s v="2A_MSIL1C_S2_CD_CLS_AC_20230627T222622_TRUE_60HTE_020CC"/>
    <s v="S2A_MSIL1C_QT_20220808TDirear_Disregarded_10.6CC"/>
  </r>
  <r>
    <x v="1"/>
    <x v="0"/>
    <s v="-45.03, 168.66 | Zoom:13"/>
    <b v="1"/>
    <s v="New Zealand"/>
    <x v="5"/>
    <s v="QT"/>
    <d v="2022-08-08T00:00:00"/>
    <n v="21"/>
    <s v="22:20:52 UTC"/>
    <n v="11.2"/>
    <s v="2500X1254px"/>
    <s v="PNG"/>
    <s v="16m"/>
    <x v="1"/>
    <n v="10.899999999999999"/>
    <n v="20"/>
    <x v="0"/>
    <s v="44781L8-9_L1CDM-MLB-GANQT4478102 Sunny (10%-30%)"/>
    <n v="0"/>
    <s v="20220808TDirear"/>
    <d v="1905-07-14T00:00:00"/>
    <s v="08"/>
    <s v="08"/>
    <s v="22"/>
    <s v="20"/>
    <s v="52"/>
    <x v="5"/>
    <s v="2A_MSIL1C_S2_CD_CLS_AC_20230627T222622_TRUE_60HTE_020CC"/>
    <s v="S2A_MSIL1C_QT_20220808TDirear_Disregarded_11.2CC"/>
  </r>
  <r>
    <x v="1"/>
    <x v="0"/>
    <s v="-45.03, 168.66 | Zoom:13"/>
    <b v="1"/>
    <s v="New Zealand"/>
    <x v="5"/>
    <s v="QT"/>
    <d v="2022-08-07T00:00:00"/>
    <n v="20.7"/>
    <s v="22:26:42 UTC"/>
    <n v="42"/>
    <s v="2500X1254px"/>
    <s v="PNG"/>
    <s v="16m"/>
    <x v="1"/>
    <n v="42"/>
    <n v="50"/>
    <x v="1"/>
    <s v="44780L8-9_L1CDM-MLB-GANQT4478003 Cloudy (40%-90%)"/>
    <n v="1"/>
    <s v="20220807TDirear"/>
    <d v="1905-07-14T00:00:00"/>
    <s v="08"/>
    <s v="07"/>
    <s v="22"/>
    <s v="26"/>
    <s v="42"/>
    <x v="5"/>
    <s v="2A_MSIL1C_S2_CD_CLS_AC_20230627T222622_TRUE_60HTE_020CC"/>
    <s v="S2A_MSIL1C_QT_20220807TDirear_Disregarded_42CC"/>
  </r>
  <r>
    <x v="1"/>
    <x v="0"/>
    <s v="-45.03, 168.66 | Zoom:13"/>
    <b v="1"/>
    <s v="New Zealand"/>
    <x v="5"/>
    <s v="QT"/>
    <d v="2022-07-31T00:00:00"/>
    <n v="17.600000000000001"/>
    <s v="22:20:51 UTC"/>
    <n v="34.5"/>
    <s v="2500X1254px"/>
    <s v="PNG"/>
    <s v="16m"/>
    <x v="1"/>
    <n v="27.2"/>
    <n v="30"/>
    <x v="0"/>
    <s v="44773L8-9_L1CDM-MLB-GANQT4477302 Sunny (10%-30%)"/>
    <n v="1"/>
    <s v="20220731TDirear"/>
    <d v="1905-07-14T00:00:00"/>
    <s v="07"/>
    <d v="1900-01-30T00:00:00"/>
    <s v="22"/>
    <s v="20"/>
    <s v="51"/>
    <x v="5"/>
    <s v="2A_MSIL1C_S2_CD_CLS_AC_20230627T222622_TRUE_60HTE_020CC"/>
    <s v="S2A_MSIL1C_QT_20220731TDirear_Disregarded_34.5CC"/>
  </r>
  <r>
    <x v="1"/>
    <x v="0"/>
    <s v="-45.03, 168.66 | Zoom:13"/>
    <b v="1"/>
    <s v="New Zealand"/>
    <x v="5"/>
    <s v="QT"/>
    <d v="2022-07-31T00:00:00"/>
    <n v="18.899999999999999"/>
    <s v="22:20:27 UTC"/>
    <n v="19.899999999999999"/>
    <s v="2500X1254px"/>
    <s v="PNG"/>
    <s v="16m"/>
    <x v="1"/>
    <n v="27.2"/>
    <n v="30"/>
    <x v="0"/>
    <s v="44773L8-9_L1CDM-MLB-GANQT4477302 Sunny (10%-30%)"/>
    <n v="0"/>
    <s v="20220731TDirear"/>
    <d v="1905-07-14T00:00:00"/>
    <s v="07"/>
    <d v="1900-01-30T00:00:00"/>
    <s v="22"/>
    <s v="20"/>
    <s v="27"/>
    <x v="5"/>
    <s v="2A_MSIL1C_S2_CD_CLS_AC_20230627T222622_TRUE_60HTE_020CC"/>
    <s v="S2A_MSIL1C_QT_20220731TDirear_Disregarded_19.9CC"/>
  </r>
  <r>
    <x v="1"/>
    <x v="0"/>
    <s v="-45.03, 168.66 | Zoom:13"/>
    <b v="1"/>
    <s v="New Zealand"/>
    <x v="5"/>
    <s v="QT"/>
    <d v="2022-07-30T00:00:00"/>
    <n v="18.8"/>
    <s v="22:26:59 UTC"/>
    <n v="72.400000000000006"/>
    <s v="2500X1254px"/>
    <s v="PNG"/>
    <s v="16m"/>
    <x v="1"/>
    <n v="72.400000000000006"/>
    <n v="80"/>
    <x v="1"/>
    <s v="44772L8-9_L1CDM-MLB-GANQT4477203 Cloudy (40%-90%)"/>
    <n v="1"/>
    <s v="20220730TDirear"/>
    <d v="1905-07-14T00:00:00"/>
    <s v="07"/>
    <d v="1900-01-29T00:00:00"/>
    <s v="22"/>
    <s v="26"/>
    <s v="59"/>
    <x v="5"/>
    <s v="2A_MSIL1C_S2_CD_CLS_AC_20230627T222622_TRUE_60HTE_020CC"/>
    <s v="S2A_MSIL1C_QT_20220730TDirear_Disregarded_72.4CC"/>
  </r>
  <r>
    <x v="1"/>
    <x v="0"/>
    <s v="-45.03, 168.66 | Zoom:13"/>
    <b v="1"/>
    <s v="New Zealand"/>
    <x v="5"/>
    <s v="QT"/>
    <d v="2022-07-23T00:00:00"/>
    <n v="16"/>
    <s v="22:21:07 UTC"/>
    <n v="7.8"/>
    <s v="2500X1254px"/>
    <s v="PNG"/>
    <s v="16m"/>
    <x v="1"/>
    <n v="13"/>
    <n v="20"/>
    <x v="0"/>
    <s v="44765L8-9_L1CDM-MLB-GANQT4476502 Sunny (10%-30%)"/>
    <n v="1"/>
    <s v="20220723TDirear"/>
    <d v="1905-07-14T00:00:00"/>
    <s v="07"/>
    <d v="1900-01-22T00:00:00"/>
    <s v="22"/>
    <s v="21"/>
    <s v="07"/>
    <x v="5"/>
    <s v="2A_MSIL1C_S2_CD_CLS_AC_20230627T222622_TRUE_60HTE_020CC"/>
    <s v="S2A_MSIL1C_QT_20220723TDirear_Disregarded_7.8CC"/>
  </r>
  <r>
    <x v="1"/>
    <x v="0"/>
    <s v="-45.03, 168.66 | Zoom:13"/>
    <b v="1"/>
    <s v="New Zealand"/>
    <x v="5"/>
    <s v="QT"/>
    <d v="2022-07-23T00:00:00"/>
    <n v="17.3"/>
    <s v="22:20:43 UTC"/>
    <n v="18.2"/>
    <s v="2500X1254px"/>
    <s v="PNG"/>
    <s v="16m"/>
    <x v="1"/>
    <n v="13"/>
    <n v="20"/>
    <x v="0"/>
    <s v="44765L8-9_L1CDM-MLB-GANQT4476502 Sunny (10%-30%)"/>
    <n v="0"/>
    <s v="20220723TDirear"/>
    <d v="1905-07-14T00:00:00"/>
    <s v="07"/>
    <d v="1900-01-22T00:00:00"/>
    <s v="22"/>
    <s v="20"/>
    <s v="43"/>
    <x v="5"/>
    <s v="2A_MSIL1C_S2_CD_CLS_AC_20230627T222622_TRUE_60HTE_020CC"/>
    <s v="S2A_MSIL1C_QT_20220723TDirear_Disregarded_18.2CC"/>
  </r>
  <r>
    <x v="1"/>
    <x v="0"/>
    <s v="-45.03, 168.66 | Zoom:13"/>
    <b v="1"/>
    <s v="New Zealand"/>
    <x v="5"/>
    <s v="QT"/>
    <d v="2022-07-22T00:00:00"/>
    <n v="17.100000000000001"/>
    <s v="22:26:30 UTC"/>
    <n v="30.7"/>
    <s v="2500X1254px"/>
    <s v="PNG"/>
    <s v="16m"/>
    <x v="1"/>
    <n v="30.7"/>
    <n v="40"/>
    <x v="1"/>
    <s v="44764L8-9_L1CDM-MLB-GANQT4476403 Cloudy (40%-90%)"/>
    <n v="1"/>
    <s v="20220722TDirear"/>
    <d v="1905-07-14T00:00:00"/>
    <s v="07"/>
    <d v="1900-01-21T00:00:00"/>
    <s v="22"/>
    <s v="26"/>
    <s v="30"/>
    <x v="5"/>
    <s v="2A_MSIL1C_S2_CD_CLS_AC_20230627T222622_TRUE_60HTE_020CC"/>
    <s v="S2A_MSIL1C_QT_20220722TDirear_Disregarded_30.7CC"/>
  </r>
  <r>
    <x v="1"/>
    <x v="0"/>
    <s v="-45.03, 168.66 | Zoom:13"/>
    <b v="1"/>
    <s v="New Zealand"/>
    <x v="5"/>
    <s v="QT"/>
    <d v="2022-07-15T00:00:00"/>
    <n v="14.7"/>
    <s v="22:20:36 UTC"/>
    <n v="15.5"/>
    <s v="2500X1254px"/>
    <s v="PNG"/>
    <s v="16m"/>
    <x v="1"/>
    <n v="8.65"/>
    <n v="10"/>
    <x v="0"/>
    <s v="44757L8-9_L1CDM-MLB-GANQT4475702 Sunny (10%-30%)"/>
    <n v="1"/>
    <s v="20220715TDirear"/>
    <d v="1905-07-14T00:00:00"/>
    <s v="07"/>
    <d v="1900-01-14T00:00:00"/>
    <s v="22"/>
    <s v="20"/>
    <s v="36"/>
    <x v="5"/>
    <s v="2A_MSIL1C_S2_CD_CLS_AC_20230627T222622_TRUE_60HTE_020CC"/>
    <s v="S2A_MSIL1C_QT_20220715TDirear_Disregarded_15.5CC"/>
  </r>
  <r>
    <x v="1"/>
    <x v="0"/>
    <s v="-45.03, 168.66 | Zoom:13"/>
    <b v="1"/>
    <s v="New Zealand"/>
    <x v="5"/>
    <s v="QT"/>
    <d v="2022-07-15T00:00:00"/>
    <n v="16"/>
    <s v="22:20:12 UTC"/>
    <n v="1.8"/>
    <s v="2500X1254px"/>
    <s v="PNG"/>
    <s v="16m"/>
    <x v="1"/>
    <n v="8.65"/>
    <n v="10"/>
    <x v="0"/>
    <s v="44757L8-9_L1CDM-MLB-GANQT4475702 Sunny (10%-30%)"/>
    <n v="0"/>
    <s v="20220715TDirear"/>
    <d v="1905-07-14T00:00:00"/>
    <s v="07"/>
    <d v="1900-01-14T00:00:00"/>
    <s v="22"/>
    <s v="20"/>
    <s v="12"/>
    <x v="5"/>
    <s v="2A_MSIL1C_S2_CD_CLS_AC_20230627T222622_TRUE_60HTE_020CC"/>
    <s v="S2A_MSIL1C_QT_20220715TDirear_Disregarded_1.8CC"/>
  </r>
  <r>
    <x v="1"/>
    <x v="0"/>
    <s v="-45.03, 168.66 | Zoom:13"/>
    <b v="1"/>
    <s v="New Zealand"/>
    <x v="5"/>
    <s v="QT"/>
    <d v="2022-07-14T00:00:00"/>
    <n v="15.9"/>
    <s v="22:26:47 UTC"/>
    <n v="58.3"/>
    <s v="2500X1254px"/>
    <s v="PNG"/>
    <s v="16m"/>
    <x v="1"/>
    <n v="58.3"/>
    <n v="60"/>
    <x v="1"/>
    <s v="44756L8-9_L1CDM-MLB-GANQT4475603 Cloudy (40%-90%)"/>
    <n v="1"/>
    <s v="20220714TDirear"/>
    <d v="1905-07-14T00:00:00"/>
    <s v="07"/>
    <d v="1900-01-13T00:00:00"/>
    <s v="22"/>
    <s v="26"/>
    <s v="47"/>
    <x v="5"/>
    <s v="2A_MSIL1C_S2_CD_CLS_AC_20230627T222622_TRUE_60HTE_020CC"/>
    <s v="S2A_MSIL1C_QT_20220714TDirear_Disregarded_58.3CC"/>
  </r>
  <r>
    <x v="1"/>
    <x v="0"/>
    <s v="-45.03, 168.66 | Zoom:13"/>
    <b v="1"/>
    <s v="New Zealand"/>
    <x v="5"/>
    <s v="QT"/>
    <d v="2022-07-07T00:00:00"/>
    <n v="13.8"/>
    <s v="22:21:02 UTC"/>
    <n v="95.6"/>
    <s v="2500X1254px"/>
    <s v="PNG"/>
    <s v="16m"/>
    <x v="1"/>
    <n v="88.6"/>
    <n v="90"/>
    <x v="1"/>
    <s v="44749L8-9_L1CDM-MLB-GANQT4474903 Cloudy (40%-90%)"/>
    <n v="1"/>
    <s v="20220707TDirear"/>
    <d v="1905-07-14T00:00:00"/>
    <s v="07"/>
    <s v="07"/>
    <s v="22"/>
    <s v="21"/>
    <s v="02"/>
    <x v="5"/>
    <s v="2A_MSIL1C_S2_CD_CLS_AC_20230627T222622_TRUE_60HTE_020CC"/>
    <s v="S2A_MSIL1C_QT_20220707TDirear_Disregarded_95.6CC"/>
  </r>
  <r>
    <x v="1"/>
    <x v="0"/>
    <s v="-45.03, 168.66 | Zoom:13"/>
    <b v="1"/>
    <s v="New Zealand"/>
    <x v="5"/>
    <s v="QT"/>
    <d v="2022-07-07T00:00:00"/>
    <n v="15.2"/>
    <s v="22:20:38 UTC"/>
    <n v="81.599999999999994"/>
    <s v="2500X1254px"/>
    <s v="PNG"/>
    <s v="16m"/>
    <x v="1"/>
    <n v="88.6"/>
    <n v="90"/>
    <x v="1"/>
    <s v="44749L8-9_L1CDM-MLB-GANQT4474903 Cloudy (40%-90%)"/>
    <n v="0"/>
    <s v="20220707TDirear"/>
    <d v="1905-07-14T00:00:00"/>
    <s v="07"/>
    <s v="07"/>
    <s v="22"/>
    <s v="20"/>
    <s v="38"/>
    <x v="5"/>
    <s v="2A_MSIL1C_S2_CD_CLS_AC_20230627T222622_TRUE_60HTE_020CC"/>
    <s v="S2A_MSIL1C_QT_20220707TDirear_Disregarded_81.6CC"/>
  </r>
  <r>
    <x v="1"/>
    <x v="0"/>
    <s v="-45.03, 168.66 | Zoom:13"/>
    <b v="1"/>
    <s v="New Zealand"/>
    <x v="5"/>
    <s v="QT"/>
    <d v="2022-07-06T00:00:00"/>
    <n v="15"/>
    <s v="22:26:25 UTC"/>
    <n v="60.5"/>
    <s v="2500X1254px"/>
    <s v="PNG"/>
    <s v="16m"/>
    <x v="1"/>
    <n v="60.5"/>
    <n v="70"/>
    <x v="1"/>
    <s v="44748L8-9_L1CDM-MLB-GANQT4474803 Cloudy (40%-90%)"/>
    <n v="1"/>
    <s v="20220706TDirear"/>
    <d v="1905-07-14T00:00:00"/>
    <s v="07"/>
    <s v="06"/>
    <s v="22"/>
    <s v="26"/>
    <s v="25"/>
    <x v="5"/>
    <s v="2A_MSIL1C_S2_CD_CLS_AC_20230627T222622_TRUE_60HTE_020CC"/>
    <s v="S2A_MSIL1C_QT_20220706TDirear_Disregarded_60.5CC"/>
  </r>
  <r>
    <x v="1"/>
    <x v="0"/>
    <s v="-45.03, 168.66 | Zoom:13"/>
    <b v="1"/>
    <s v="New Zealand"/>
    <x v="5"/>
    <s v="QT"/>
    <d v="2022-06-29T00:00:00"/>
    <n v="13.3"/>
    <s v="22:20:40 UTC"/>
    <n v="71.900000000000006"/>
    <s v="2500X1254px"/>
    <s v="PNG"/>
    <s v="16m"/>
    <x v="2"/>
    <n v="80.800000000000011"/>
    <n v="90"/>
    <x v="1"/>
    <s v="44741L8-9_L1CDM-MLB-GANQT4474103 Cloudy (40%-90%)"/>
    <n v="1"/>
    <s v="20220629TDirear"/>
    <d v="1905-07-14T00:00:00"/>
    <s v="06"/>
    <d v="1900-01-28T00:00:00"/>
    <s v="22"/>
    <s v="20"/>
    <s v="40"/>
    <x v="5"/>
    <s v="2A_MSIL1C_S2_CD_CLS_AC_20230627T222622_TRUE_60HTE_020CC"/>
    <s v="S2A_MSIL1C_QT_20220629TDirear_Disregarded_71.9CC"/>
  </r>
  <r>
    <x v="1"/>
    <x v="0"/>
    <s v="-45.03, 168.66 | Zoom:13"/>
    <b v="1"/>
    <s v="New Zealand"/>
    <x v="5"/>
    <s v="QT"/>
    <d v="2022-06-29T00:00:00"/>
    <n v="14.6"/>
    <s v="22:20:16 UTC"/>
    <n v="89.7"/>
    <s v="2500X1254px"/>
    <s v="PNG"/>
    <s v="16m"/>
    <x v="2"/>
    <n v="80.800000000000011"/>
    <n v="90"/>
    <x v="1"/>
    <s v="44741L8-9_L1CDM-MLB-GANQT4474103 Cloudy (40%-90%)"/>
    <n v="0"/>
    <s v="20220629TDirear"/>
    <d v="1905-07-14T00:00:00"/>
    <s v="06"/>
    <d v="1900-01-28T00:00:00"/>
    <s v="22"/>
    <s v="20"/>
    <s v="16"/>
    <x v="5"/>
    <s v="2A_MSIL1C_S2_CD_CLS_AC_20230627T222622_TRUE_60HTE_020CC"/>
    <s v="S2A_MSIL1C_QT_20220629TDirear_Disregarded_89.7CC"/>
  </r>
  <r>
    <x v="1"/>
    <x v="0"/>
    <s v="-45.03, 168.66 | Zoom:13"/>
    <b v="1"/>
    <s v="New Zealand"/>
    <x v="5"/>
    <s v="QT"/>
    <d v="2022-06-28T00:00:00"/>
    <n v="14.7"/>
    <s v="22:26:48 UTC"/>
    <n v="48.9"/>
    <s v="2500X1254px"/>
    <s v="PNG"/>
    <s v="16m"/>
    <x v="2"/>
    <n v="48.9"/>
    <n v="50"/>
    <x v="1"/>
    <s v="44740L8-9_L1CDM-MLB-GANQT4474003 Cloudy (40%-90%)"/>
    <n v="1"/>
    <s v="20220628TDirear"/>
    <d v="1905-07-14T00:00:00"/>
    <s v="06"/>
    <d v="1900-01-27T00:00:00"/>
    <s v="22"/>
    <s v="26"/>
    <s v="48"/>
    <x v="5"/>
    <s v="2A_MSIL1C_S2_CD_CLS_AC_20230627T222622_TRUE_60HTE_020CC"/>
    <s v="S2A_MSIL1C_QT_20220628TDirear_Disregarded_48.9CC"/>
  </r>
  <r>
    <x v="1"/>
    <x v="0"/>
    <s v="-45.03, 168.66 | Zoom:13"/>
    <b v="1"/>
    <s v="New Zealand"/>
    <x v="5"/>
    <s v="QT"/>
    <d v="2022-06-21T00:00:00"/>
    <n v="13.3"/>
    <s v="22:21:00 UTC"/>
    <n v="4.2"/>
    <s v="2500X1254px"/>
    <s v="PNG"/>
    <s v="16m"/>
    <x v="2"/>
    <n v="6.75"/>
    <n v="10"/>
    <x v="0"/>
    <s v="44733L8-9_L1CDM-MLB-GANQT4473302 Sunny (10%-30%)"/>
    <n v="1"/>
    <s v="20220621TDirear"/>
    <d v="1905-07-14T00:00:00"/>
    <s v="06"/>
    <d v="1900-01-20T00:00:00"/>
    <s v="22"/>
    <s v="21"/>
    <s v="00"/>
    <x v="5"/>
    <s v="2A_MSIL1C_S2_CD_CLS_AC_20230627T222622_TRUE_60HTE_020CC"/>
    <s v="S2A_MSIL1C_QT_20220621TDirear_Disregarded_4.2CC"/>
  </r>
  <r>
    <x v="1"/>
    <x v="0"/>
    <s v="-45.03, 168.66 | Zoom:13"/>
    <b v="1"/>
    <s v="New Zealand"/>
    <x v="5"/>
    <s v="QT"/>
    <d v="2022-06-21T00:00:00"/>
    <n v="14.6"/>
    <s v="22:20:36 UTC"/>
    <n v="9.3000000000000007"/>
    <s v="2500X1254px"/>
    <s v="PNG"/>
    <s v="16m"/>
    <x v="2"/>
    <n v="6.75"/>
    <n v="10"/>
    <x v="0"/>
    <s v="44733L8-9_L1CDM-MLB-GANQT4473302 Sunny (10%-30%)"/>
    <n v="0"/>
    <s v="20220621TDirear"/>
    <d v="1905-07-14T00:00:00"/>
    <s v="06"/>
    <d v="1900-01-20T00:00:00"/>
    <s v="22"/>
    <s v="20"/>
    <s v="36"/>
    <x v="5"/>
    <s v="2A_MSIL1C_S2_CD_CLS_AC_20230627T222622_TRUE_60HTE_020CC"/>
    <s v="S2A_MSIL1C_QT_20220621TDirear_Disregarded_9.3CC"/>
  </r>
  <r>
    <x v="1"/>
    <x v="0"/>
    <s v="-45.03, 168.66 | Zoom:13"/>
    <b v="1"/>
    <s v="New Zealand"/>
    <x v="5"/>
    <s v="QT"/>
    <d v="2022-06-20T00:00:00"/>
    <n v="14.6"/>
    <s v="22:26:20 UTC"/>
    <n v="4.5999999999999996"/>
    <s v="2500X1254px"/>
    <s v="PNG"/>
    <s v="16m"/>
    <x v="2"/>
    <n v="4.5999999999999996"/>
    <n v="10"/>
    <x v="0"/>
    <s v="44732L8-9_L1CDM-MLB-GANQT4473202 Sunny (10%-30%)"/>
    <n v="1"/>
    <s v="20220620TDirear"/>
    <d v="1905-07-14T00:00:00"/>
    <s v="06"/>
    <d v="1900-01-19T00:00:00"/>
    <s v="22"/>
    <s v="26"/>
    <s v="20"/>
    <x v="5"/>
    <s v="2A_MSIL1C_S2_CD_CLS_AC_20230627T222622_TRUE_60HTE_020CC"/>
    <s v="S2A_MSIL1C_QT_20220620TDirear_Disregarded_4.6CC"/>
  </r>
  <r>
    <x v="1"/>
    <x v="0"/>
    <s v="-45.03, 168.66 | Zoom:13"/>
    <b v="1"/>
    <s v="New Zealand"/>
    <x v="5"/>
    <s v="QT"/>
    <d v="2022-06-13T00:00:00"/>
    <n v="13.6"/>
    <s v="22:20:23 UTC"/>
    <n v="45"/>
    <s v="2500X1254px"/>
    <s v="PNG"/>
    <s v="16m"/>
    <x v="2"/>
    <n v="44.9"/>
    <n v="50"/>
    <x v="1"/>
    <s v="44725L8-9_L1CDM-MLB-GANQT4472503 Cloudy (40%-90%)"/>
    <n v="1"/>
    <s v="20220613TDirear"/>
    <d v="1905-07-14T00:00:00"/>
    <s v="06"/>
    <d v="1900-01-12T00:00:00"/>
    <s v="22"/>
    <s v="20"/>
    <s v="23"/>
    <x v="5"/>
    <s v="2A_MSIL1C_S2_CD_CLS_AC_20230627T222622_TRUE_60HTE_020CC"/>
    <s v="S2A_MSIL1C_QT_20220613TDirear_Disregarded_45CC"/>
  </r>
  <r>
    <x v="1"/>
    <x v="0"/>
    <s v="-45.03, 168.66 | Zoom:13"/>
    <b v="1"/>
    <s v="New Zealand"/>
    <x v="5"/>
    <s v="QT"/>
    <d v="2022-06-13T00:00:00"/>
    <n v="14.9"/>
    <s v="22:19:59 UTC"/>
    <n v="44.8"/>
    <s v="2500X1254px"/>
    <s v="PNG"/>
    <s v="16m"/>
    <x v="2"/>
    <n v="44.9"/>
    <n v="50"/>
    <x v="1"/>
    <s v="44725L8-9_L1CDM-MLB-GANQT4472503 Cloudy (40%-90%)"/>
    <n v="0"/>
    <s v="20220613TDirear"/>
    <d v="1905-07-14T00:00:00"/>
    <s v="06"/>
    <d v="1900-01-12T00:00:00"/>
    <s v="22"/>
    <s v="19"/>
    <s v="59"/>
    <x v="5"/>
    <s v="2A_MSIL1C_S2_CD_CLS_AC_20230627T222622_TRUE_60HTE_020CC"/>
    <s v="S2A_MSIL1C_QT_20220613TDirear_Disregarded_44.8CC"/>
  </r>
  <r>
    <x v="1"/>
    <x v="0"/>
    <s v="-45.03, 168.66 | Zoom:13"/>
    <b v="1"/>
    <s v="New Zealand"/>
    <x v="5"/>
    <s v="QT"/>
    <d v="2022-06-12T00:00:00"/>
    <n v="15"/>
    <s v="22:26:43 UTC"/>
    <n v="72.599999999999994"/>
    <s v="2500X1254px"/>
    <s v="PNG"/>
    <s v="16m"/>
    <x v="2"/>
    <n v="72.599999999999994"/>
    <n v="80"/>
    <x v="1"/>
    <s v="44724L8-9_L1CDM-MLB-GANQT4472403 Cloudy (40%-90%)"/>
    <n v="1"/>
    <s v="20220612TDirear"/>
    <d v="1905-07-14T00:00:00"/>
    <s v="06"/>
    <d v="1900-01-11T00:00:00"/>
    <s v="22"/>
    <s v="26"/>
    <s v="43"/>
    <x v="5"/>
    <s v="2A_MSIL1C_S2_CD_CLS_AC_20230627T222622_TRUE_60HTE_020CC"/>
    <s v="S2A_MSIL1C_QT_20220612TDirear_Disregarded_72.6CC"/>
  </r>
  <r>
    <x v="1"/>
    <x v="0"/>
    <s v="-45.03, 168.66 | Zoom:13"/>
    <b v="1"/>
    <s v="New Zealand"/>
    <x v="5"/>
    <s v="QT"/>
    <d v="2022-06-05T00:00:00"/>
    <n v="14.3"/>
    <s v="22:20:51 UTC"/>
    <n v="4.8"/>
    <s v="2500X1254px"/>
    <s v="PNG"/>
    <s v="16m"/>
    <x v="2"/>
    <n v="4.0999999999999996"/>
    <n v="10"/>
    <x v="0"/>
    <s v="44717L8-9_L1CDM-MLB-GANQT4471702 Sunny (10%-30%)"/>
    <n v="1"/>
    <s v="20220605TDirear"/>
    <d v="1905-07-14T00:00:00"/>
    <s v="06"/>
    <s v="05"/>
    <s v="22"/>
    <s v="20"/>
    <s v="51"/>
    <x v="5"/>
    <s v="2A_MSIL1C_S2_CD_CLS_AC_20230627T222622_TRUE_60HTE_020CC"/>
    <s v="S2A_MSIL1C_QT_20220605TDirear_Disregarded_4.8CC"/>
  </r>
  <r>
    <x v="1"/>
    <x v="0"/>
    <s v="-45.03, 168.66 | Zoom:13"/>
    <b v="1"/>
    <s v="New Zealand"/>
    <x v="5"/>
    <s v="QT"/>
    <d v="2022-06-05T00:00:00"/>
    <n v="15.7"/>
    <s v="22:20:27 UTC"/>
    <n v="3.4"/>
    <s v="2500X1254px"/>
    <s v="PNG"/>
    <s v="16m"/>
    <x v="2"/>
    <n v="4.0999999999999996"/>
    <n v="10"/>
    <x v="0"/>
    <s v="44717L8-9_L1CDM-MLB-GANQT4471702 Sunny (10%-30%)"/>
    <n v="0"/>
    <s v="20220605TDirear"/>
    <d v="1905-07-14T00:00:00"/>
    <s v="06"/>
    <s v="05"/>
    <s v="22"/>
    <s v="20"/>
    <s v="27"/>
    <x v="5"/>
    <s v="2A_MSIL1C_S2_CD_CLS_AC_20230627T222622_TRUE_60HTE_020CC"/>
    <s v="S2A_MSIL1C_QT_20220605TDirear_Disregarded_3.4CC"/>
  </r>
  <r>
    <x v="1"/>
    <x v="0"/>
    <s v="-45.03, 168.66 | Zoom:13"/>
    <b v="1"/>
    <s v="New Zealand"/>
    <x v="5"/>
    <s v="QT"/>
    <d v="2022-06-04T00:00:00"/>
    <n v="15.7"/>
    <s v="22:26:06 UTC"/>
    <n v="97.8"/>
    <s v="2500X1254px"/>
    <s v="PNG"/>
    <s v="16m"/>
    <x v="2"/>
    <n v="97.8"/>
    <n v="100"/>
    <x v="2"/>
    <s v="44716L8-9_L1CDM-MLB-GANQT4471604 Overcast (100%)"/>
    <n v="1"/>
    <s v="20220604TDirear"/>
    <d v="1905-07-14T00:00:00"/>
    <s v="06"/>
    <s v="04"/>
    <s v="22"/>
    <s v="26"/>
    <s v="06"/>
    <x v="5"/>
    <s v="2A_MSIL1C_S2_CD_CLS_AC_20230627T222622_TRUE_60HTE_020CC"/>
    <s v="S2A_MSIL1C_QT_20220604TDirear_Disregarded_97.8CC"/>
  </r>
  <r>
    <x v="1"/>
    <x v="0"/>
    <s v="-45.03, 168.66 | Zoom:13"/>
    <b v="1"/>
    <s v="New Zealand"/>
    <x v="5"/>
    <s v="QT"/>
    <d v="2022-05-28T00:00:00"/>
    <n v="15.3"/>
    <s v="22:20:18 UTC"/>
    <n v="17.399999999999999"/>
    <s v="2500X1254px"/>
    <s v="PNG"/>
    <s v="16m"/>
    <x v="2"/>
    <n v="21.95"/>
    <n v="30"/>
    <x v="0"/>
    <s v="44709L8-9_L1CDM-MLB-GANQT4470902 Sunny (10%-30%)"/>
    <n v="1"/>
    <s v="20220528TDirear"/>
    <d v="1905-07-14T00:00:00"/>
    <s v="05"/>
    <d v="1900-01-27T00:00:00"/>
    <s v="22"/>
    <s v="20"/>
    <s v="18"/>
    <x v="5"/>
    <s v="2A_MSIL1C_S2_CD_CLS_AC_20230627T222622_TRUE_60HTE_020CC"/>
    <s v="S2A_MSIL1C_QT_20220528TDirear_Disregarded_17.4CC"/>
  </r>
  <r>
    <x v="1"/>
    <x v="0"/>
    <s v="-45.03, 168.66 | Zoom:13"/>
    <b v="1"/>
    <s v="New Zealand"/>
    <x v="5"/>
    <s v="QT"/>
    <d v="2022-05-28T00:00:00"/>
    <n v="16.7"/>
    <s v="22:19:54 UTC"/>
    <n v="26.5"/>
    <s v="2500X1254px"/>
    <s v="PNG"/>
    <s v="16m"/>
    <x v="2"/>
    <n v="21.95"/>
    <n v="30"/>
    <x v="0"/>
    <s v="44709L8-9_L1CDM-MLB-GANQT4470902 Sunny (10%-30%)"/>
    <n v="0"/>
    <s v="20220528TDirear"/>
    <d v="1905-07-14T00:00:00"/>
    <s v="05"/>
    <d v="1900-01-27T00:00:00"/>
    <s v="22"/>
    <s v="19"/>
    <s v="54"/>
    <x v="5"/>
    <s v="2A_MSIL1C_S2_CD_CLS_AC_20230627T222622_TRUE_60HTE_020CC"/>
    <s v="S2A_MSIL1C_QT_20220528TDirear_Disregarded_26.5CC"/>
  </r>
  <r>
    <x v="1"/>
    <x v="0"/>
    <s v="-45.03, 168.66 | Zoom:13"/>
    <b v="1"/>
    <s v="New Zealand"/>
    <x v="5"/>
    <s v="QT"/>
    <d v="2022-05-27T00:00:00"/>
    <n v="16.899999999999999"/>
    <s v="22:26:29 UTC"/>
    <n v="58.6"/>
    <s v="2500X1254px"/>
    <s v="PNG"/>
    <s v="16m"/>
    <x v="2"/>
    <n v="58.6"/>
    <n v="60"/>
    <x v="1"/>
    <s v="44708L8-9_L1CDM-MLB-GANQT4470803 Cloudy (40%-90%)"/>
    <n v="1"/>
    <s v="20220527TDirear"/>
    <d v="1905-07-14T00:00:00"/>
    <s v="05"/>
    <d v="1900-01-26T00:00:00"/>
    <s v="22"/>
    <s v="26"/>
    <s v="29"/>
    <x v="5"/>
    <s v="2A_MSIL1C_S2_CD_CLS_AC_20230627T222622_TRUE_60HTE_020CC"/>
    <s v="S2A_MSIL1C_QT_20220527TDirear_Disregarded_58.6CC"/>
  </r>
  <r>
    <x v="1"/>
    <x v="0"/>
    <s v="-45.03, 168.66 | Zoom:13"/>
    <b v="1"/>
    <s v="New Zealand"/>
    <x v="5"/>
    <s v="QT"/>
    <d v="2022-05-20T00:00:00"/>
    <n v="16.8"/>
    <s v="22:20:44 UTC"/>
    <n v="59.5"/>
    <s v="2500X1254px"/>
    <s v="PNG"/>
    <s v="16m"/>
    <x v="2"/>
    <n v="38.450000000000003"/>
    <n v="40"/>
    <x v="1"/>
    <s v="44701L8-9_L1CDM-MLB-GANQT4470103 Cloudy (40%-90%)"/>
    <n v="1"/>
    <s v="20220520TDirear"/>
    <d v="1905-07-14T00:00:00"/>
    <s v="05"/>
    <d v="1900-01-19T00:00:00"/>
    <s v="22"/>
    <s v="20"/>
    <s v="44"/>
    <x v="5"/>
    <s v="2A_MSIL1C_S2_CD_CLS_AC_20230627T222622_TRUE_60HTE_020CC"/>
    <s v="S2A_MSIL1C_QT_20220520TDirear_Disregarded_59.5CC"/>
  </r>
  <r>
    <x v="1"/>
    <x v="0"/>
    <s v="-45.03, 168.66 | Zoom:13"/>
    <b v="1"/>
    <s v="New Zealand"/>
    <x v="5"/>
    <s v="QT"/>
    <d v="2022-05-20T00:00:00"/>
    <n v="18.100000000000001"/>
    <s v="22:20:20 UTC"/>
    <n v="17.399999999999999"/>
    <s v="2500X1254px"/>
    <s v="PNG"/>
    <s v="16m"/>
    <x v="2"/>
    <n v="38.450000000000003"/>
    <n v="40"/>
    <x v="1"/>
    <s v="44701L8-9_L1CDM-MLB-GANQT4470103 Cloudy (40%-90%)"/>
    <n v="0"/>
    <s v="20220520TDirear"/>
    <d v="1905-07-14T00:00:00"/>
    <s v="05"/>
    <d v="1900-01-19T00:00:00"/>
    <s v="22"/>
    <s v="20"/>
    <s v="20"/>
    <x v="5"/>
    <s v="2A_MSIL1C_S2_CD_CLS_AC_20230627T222622_TRUE_60HTE_020CC"/>
    <s v="S2A_MSIL1C_QT_20220520TDirear_Disregarded_17.4CC"/>
  </r>
  <r>
    <x v="1"/>
    <x v="0"/>
    <s v="-45.03, 168.66 | Zoom:13"/>
    <b v="1"/>
    <s v="New Zealand"/>
    <x v="5"/>
    <s v="QT"/>
    <d v="2022-05-12T00:00:00"/>
    <n v="18.399999999999999"/>
    <s v="22:20:24 UTC"/>
    <n v="68.5"/>
    <s v="2500X1254px"/>
    <s v="PNG"/>
    <s v="16m"/>
    <x v="2"/>
    <n v="57.2"/>
    <n v="60"/>
    <x v="1"/>
    <s v="44693L8-9_L1CDM-MLB-GANQT4469303 Cloudy (40%-90%)"/>
    <n v="1"/>
    <s v="20220512TDirear"/>
    <d v="1905-07-14T00:00:00"/>
    <s v="05"/>
    <d v="1900-01-11T00:00:00"/>
    <s v="22"/>
    <s v="20"/>
    <s v="24"/>
    <x v="5"/>
    <s v="2A_MSIL1C_S2_CD_CLS_AC_20230627T222622_TRUE_60HTE_020CC"/>
    <s v="S2A_MSIL1C_QT_20220512TDirear_Disregarded_68.5CC"/>
  </r>
  <r>
    <x v="1"/>
    <x v="0"/>
    <s v="-45.03, 168.66 | Zoom:13"/>
    <b v="1"/>
    <s v="New Zealand"/>
    <x v="5"/>
    <s v="QT"/>
    <d v="2022-05-12T00:00:00"/>
    <n v="19.8"/>
    <s v="22:20:00 UTC"/>
    <n v="45.9"/>
    <s v="2500X1254px"/>
    <s v="PNG"/>
    <s v="16m"/>
    <x v="2"/>
    <n v="57.2"/>
    <n v="60"/>
    <x v="1"/>
    <s v="44693L8-9_L1CDM-MLB-GANQT4469303 Cloudy (40%-90%)"/>
    <n v="0"/>
    <s v="20220512TDirear"/>
    <d v="1905-07-14T00:00:00"/>
    <s v="05"/>
    <d v="1900-01-11T00:00:00"/>
    <s v="22"/>
    <s v="20"/>
    <s v="00"/>
    <x v="5"/>
    <s v="2A_MSIL1C_S2_CD_CLS_AC_20230627T222622_TRUE_60HTE_020CC"/>
    <s v="S2A_MSIL1C_QT_20220512TDirear_Disregarded_45.9CC"/>
  </r>
  <r>
    <x v="1"/>
    <x v="0"/>
    <s v="-45.03, 168.66 | Zoom:13"/>
    <b v="1"/>
    <s v="New Zealand"/>
    <x v="5"/>
    <s v="QT"/>
    <d v="2022-05-11T00:00:00"/>
    <n v="20"/>
    <s v="22:26:28 UTC"/>
    <n v="43.4"/>
    <s v="2500X1254px"/>
    <s v="PNG"/>
    <s v="16m"/>
    <x v="2"/>
    <n v="43.4"/>
    <n v="50"/>
    <x v="1"/>
    <s v="44692L8-9_L1CDM-MLB-GANQT4469203 Cloudy (40%-90%)"/>
    <n v="1"/>
    <s v="20220511TDirear"/>
    <d v="1905-07-14T00:00:00"/>
    <s v="05"/>
    <d v="1900-01-10T00:00:00"/>
    <s v="22"/>
    <s v="26"/>
    <s v="28"/>
    <x v="5"/>
    <s v="2A_MSIL1C_S2_CD_CLS_AC_20230627T222622_TRUE_60HTE_020CC"/>
    <s v="S2A_MSIL1C_QT_20220511TDirear_Disregarded_43.4CC"/>
  </r>
  <r>
    <x v="1"/>
    <x v="0"/>
    <s v="-45.03, 168.66 | Zoom:13"/>
    <b v="1"/>
    <s v="New Zealand"/>
    <x v="5"/>
    <s v="QT"/>
    <d v="2022-05-04T00:00:00"/>
    <n v="20.3"/>
    <s v="22:20:37 UTC"/>
    <n v="35.799999999999997"/>
    <s v="2500X1254px"/>
    <s v="PNG"/>
    <s v="16m"/>
    <x v="2"/>
    <n v="38.5"/>
    <n v="40"/>
    <x v="1"/>
    <s v="44685L8-9_L1CDM-MLB-GANQT4468503 Cloudy (40%-90%)"/>
    <n v="1"/>
    <s v="20220504TDirear"/>
    <d v="1905-07-14T00:00:00"/>
    <s v="05"/>
    <s v="04"/>
    <s v="22"/>
    <s v="20"/>
    <s v="37"/>
    <x v="5"/>
    <s v="2A_MSIL1C_S2_CD_CLS_AC_20230627T222622_TRUE_60HTE_020CC"/>
    <s v="S2A_MSIL1C_QT_20220504TDirear_Disregarded_35.8CC"/>
  </r>
  <r>
    <x v="1"/>
    <x v="0"/>
    <s v="-45.03, 168.66 | Zoom:13"/>
    <b v="1"/>
    <s v="New Zealand"/>
    <x v="5"/>
    <s v="QT"/>
    <d v="2022-05-04T00:00:00"/>
    <n v="21.7"/>
    <s v="22:20:13 UTC"/>
    <n v="41.2"/>
    <s v="2500X1254px"/>
    <s v="PNG"/>
    <s v="16m"/>
    <x v="2"/>
    <n v="38.5"/>
    <n v="40"/>
    <x v="1"/>
    <s v="44685L8-9_L1CDM-MLB-GANQT4468503 Cloudy (40%-90%)"/>
    <n v="0"/>
    <s v="20220504TDirear"/>
    <d v="1905-07-14T00:00:00"/>
    <s v="05"/>
    <s v="04"/>
    <s v="22"/>
    <s v="20"/>
    <s v="13"/>
    <x v="5"/>
    <s v="2A_MSIL1C_S2_CD_CLS_AC_20230627T222622_TRUE_60HTE_020CC"/>
    <s v="S2A_MSIL1C_QT_20220504TDirear_Disregarded_41.2CC"/>
  </r>
  <r>
    <x v="1"/>
    <x v="0"/>
    <s v="-45.03, 168.66 | Zoom:13"/>
    <b v="1"/>
    <s v="New Zealand"/>
    <x v="5"/>
    <s v="QT"/>
    <d v="2022-05-03T00:00:00"/>
    <n v="21.9"/>
    <s v="22:26:17 UTC"/>
    <n v="5.3"/>
    <s v="2500X1254px"/>
    <s v="PNG"/>
    <s v="16m"/>
    <x v="2"/>
    <n v="5.3"/>
    <n v="10"/>
    <x v="0"/>
    <s v="44684L8-9_L1CDM-MLB-GANQT4468402 Sunny (10%-30%)"/>
    <n v="1"/>
    <s v="20220503TDirear"/>
    <d v="1905-07-14T00:00:00"/>
    <s v="05"/>
    <s v="03"/>
    <s v="22"/>
    <s v="26"/>
    <s v="17"/>
    <x v="5"/>
    <s v="2A_MSIL1C_S2_CD_CLS_AC_20230627T222622_TRUE_60HTE_020CC"/>
    <s v="S2A_MSIL1C_QT_20220503TDirear_Disregarded_5.3CC"/>
  </r>
  <r>
    <x v="1"/>
    <x v="0"/>
    <s v="-45.03, 168.66 | Zoom:13"/>
    <b v="1"/>
    <s v="New Zealand"/>
    <x v="5"/>
    <s v="QT"/>
    <d v="2022-04-26T00:00:00"/>
    <n v="22.4"/>
    <s v="22:20:32 UTC"/>
    <n v="62.3"/>
    <s v="2500X1254px"/>
    <s v="PNG"/>
    <s v="16m"/>
    <x v="2"/>
    <n v="52.25"/>
    <n v="60"/>
    <x v="1"/>
    <s v="44677L8-9_L1CDM-MLB-GANQT4467703 Cloudy (40%-90%)"/>
    <n v="1"/>
    <s v="20220426TDirear"/>
    <d v="1905-07-14T00:00:00"/>
    <s v="04"/>
    <d v="1900-01-25T00:00:00"/>
    <s v="22"/>
    <s v="20"/>
    <s v="32"/>
    <x v="5"/>
    <s v="2A_MSIL1C_S2_CD_CLS_AC_20230627T222622_TRUE_60HTE_020CC"/>
    <s v="S2A_MSIL1C_QT_20220426TDirear_Disregarded_62.3CC"/>
  </r>
  <r>
    <x v="1"/>
    <x v="0"/>
    <s v="-45.03, 168.66 | Zoom:13"/>
    <b v="1"/>
    <s v="New Zealand"/>
    <x v="5"/>
    <s v="QT"/>
    <d v="2022-04-26T00:00:00"/>
    <n v="23.8"/>
    <s v="22:20:08 UTC"/>
    <n v="42.2"/>
    <s v="2500X1254px"/>
    <s v="PNG"/>
    <s v="16m"/>
    <x v="2"/>
    <n v="52.25"/>
    <n v="60"/>
    <x v="1"/>
    <s v="44677L8-9_L1CDM-MLB-GANQT4467703 Cloudy (40%-90%)"/>
    <n v="0"/>
    <s v="20220426TDirear"/>
    <d v="1905-07-14T00:00:00"/>
    <s v="04"/>
    <d v="1900-01-25T00:00:00"/>
    <s v="22"/>
    <s v="20"/>
    <s v="08"/>
    <x v="5"/>
    <s v="2A_MSIL1C_S2_CD_CLS_AC_20230627T222622_TRUE_60HTE_020CC"/>
    <s v="S2A_MSIL1C_QT_20220426TDirear_Disregarded_42.2CC"/>
  </r>
  <r>
    <x v="1"/>
    <x v="0"/>
    <s v="-45.03, 168.66 | Zoom:13"/>
    <b v="1"/>
    <s v="New Zealand"/>
    <x v="5"/>
    <s v="QT"/>
    <d v="2022-04-25T00:00:00"/>
    <n v="24"/>
    <s v="22:26:21 UTC"/>
    <n v="12.3"/>
    <s v="2500X1254px"/>
    <s v="PNG"/>
    <s v="16m"/>
    <x v="2"/>
    <n v="12.3"/>
    <n v="20"/>
    <x v="0"/>
    <s v="44676L8-9_L1CDM-MLB-GANQT4467602 Sunny (10%-30%)"/>
    <n v="1"/>
    <s v="20220425TDirear"/>
    <d v="1905-07-14T00:00:00"/>
    <s v="04"/>
    <d v="1900-01-24T00:00:00"/>
    <s v="22"/>
    <s v="26"/>
    <s v="21"/>
    <x v="5"/>
    <s v="2A_MSIL1C_S2_CD_CLS_AC_20230627T222622_TRUE_60HTE_020CC"/>
    <s v="S2A_MSIL1C_QT_20220425TDirear_Disregarded_12.3CC"/>
  </r>
  <r>
    <x v="1"/>
    <x v="0"/>
    <s v="-45.03, 168.66 | Zoom:13"/>
    <b v="1"/>
    <s v="New Zealand"/>
    <x v="5"/>
    <s v="QT"/>
    <d v="2022-04-18T00:00:00"/>
    <n v="24.7"/>
    <s v="22:20:37 UTC"/>
    <n v="90.3"/>
    <s v="2500X1254px"/>
    <s v="PNG"/>
    <s v="16m"/>
    <x v="2"/>
    <n v="74.900000000000006"/>
    <n v="80"/>
    <x v="1"/>
    <s v="44669L8-9_L1CDM-MLB-GANQT4466903 Cloudy (40%-90%)"/>
    <n v="1"/>
    <s v="20220418TDirear"/>
    <d v="1905-07-14T00:00:00"/>
    <s v="04"/>
    <d v="1900-01-17T00:00:00"/>
    <s v="22"/>
    <s v="20"/>
    <s v="37"/>
    <x v="5"/>
    <s v="2A_MSIL1C_S2_CD_CLS_AC_20230627T222622_TRUE_60HTE_020CC"/>
    <s v="S2A_MSIL1C_QT_20220418TDirear_Disregarded_90.3CC"/>
  </r>
  <r>
    <x v="1"/>
    <x v="0"/>
    <s v="-45.03, 168.66 | Zoom:13"/>
    <b v="1"/>
    <s v="New Zealand"/>
    <x v="5"/>
    <s v="QT"/>
    <d v="2022-04-18T00:00:00"/>
    <n v="26"/>
    <s v="22:20:13 UTC"/>
    <n v="59.5"/>
    <s v="2500X1254px"/>
    <s v="PNG"/>
    <s v="16m"/>
    <x v="2"/>
    <n v="74.900000000000006"/>
    <n v="80"/>
    <x v="1"/>
    <s v="44669L8-9_L1CDM-MLB-GANQT4466903 Cloudy (40%-90%)"/>
    <n v="0"/>
    <s v="20220418TDirear"/>
    <d v="1905-07-14T00:00:00"/>
    <s v="04"/>
    <d v="1900-01-17T00:00:00"/>
    <s v="22"/>
    <s v="20"/>
    <s v="13"/>
    <x v="5"/>
    <s v="2A_MSIL1C_S2_CD_CLS_AC_20230627T222622_TRUE_60HTE_020CC"/>
    <s v="S2A_MSIL1C_QT_20220418TDirear_Disregarded_59.5CC"/>
  </r>
  <r>
    <x v="1"/>
    <x v="0"/>
    <s v="-45.03, 168.66 | Zoom:13"/>
    <b v="1"/>
    <s v="New Zealand"/>
    <x v="5"/>
    <s v="QT"/>
    <d v="2022-04-17T00:00:00"/>
    <n v="26.3"/>
    <s v="22:26:22 UTC"/>
    <n v="29"/>
    <s v="2500X1254px"/>
    <s v="PNG"/>
    <s v="16m"/>
    <x v="2"/>
    <n v="29"/>
    <n v="30"/>
    <x v="0"/>
    <s v="44668L8-9_L1CDM-MLB-GANQT4466802 Sunny (10%-30%)"/>
    <n v="1"/>
    <s v="20220417TDirear"/>
    <d v="1905-07-14T00:00:00"/>
    <s v="04"/>
    <d v="1900-01-16T00:00:00"/>
    <s v="22"/>
    <s v="26"/>
    <s v="22"/>
    <x v="5"/>
    <s v="2A_MSIL1C_S2_CD_CLS_AC_20230627T222622_TRUE_60HTE_020CC"/>
    <s v="S2A_MSIL1C_QT_20220417TDirear_Disregarded_29CC"/>
  </r>
  <r>
    <x v="1"/>
    <x v="0"/>
    <s v="-45.03, 168.66 | Zoom:13"/>
    <b v="1"/>
    <s v="New Zealand"/>
    <x v="5"/>
    <s v="QT"/>
    <d v="2022-04-10T00:00:00"/>
    <n v="27"/>
    <s v="22:20:41 UTC"/>
    <n v="1.1000000000000001"/>
    <s v="2500X1254px"/>
    <s v="PNG"/>
    <s v="16m"/>
    <x v="2"/>
    <n v="8.9"/>
    <n v="10"/>
    <x v="0"/>
    <s v="44661L8-9_L1CDM-MLB-GANQT4466102 Sunny (10%-30%)"/>
    <n v="1"/>
    <s v="20220410TDirear"/>
    <d v="1905-07-14T00:00:00"/>
    <s v="04"/>
    <d v="1900-01-09T00:00:00"/>
    <s v="22"/>
    <s v="20"/>
    <s v="41"/>
    <x v="5"/>
    <s v="2A_MSIL1C_S2_CD_CLS_AC_20230627T222622_TRUE_60HTE_020CC"/>
    <s v="S2A_MSIL1C_QT_20220410TDirear_Disregarded_1.1CC"/>
  </r>
  <r>
    <x v="1"/>
    <x v="0"/>
    <s v="-45.03, 168.66 | Zoom:13"/>
    <b v="1"/>
    <s v="New Zealand"/>
    <x v="5"/>
    <s v="QT"/>
    <d v="2022-04-10T00:00:00"/>
    <n v="28.3"/>
    <s v="22:20:17 UTC"/>
    <n v="16.7"/>
    <s v="2500X1254px"/>
    <s v="PNG"/>
    <s v="16m"/>
    <x v="2"/>
    <n v="8.9"/>
    <n v="10"/>
    <x v="0"/>
    <s v="44661L8-9_L1CDM-MLB-GANQT4466102 Sunny (10%-30%)"/>
    <n v="0"/>
    <s v="20220410TDirear"/>
    <d v="1905-07-14T00:00:00"/>
    <s v="04"/>
    <d v="1900-01-09T00:00:00"/>
    <s v="22"/>
    <s v="20"/>
    <s v="17"/>
    <x v="5"/>
    <s v="2A_MSIL1C_S2_CD_CLS_AC_20230627T222622_TRUE_60HTE_020CC"/>
    <s v="S2A_MSIL1C_QT_20220410TDirear_Disregarded_16.7CC"/>
  </r>
  <r>
    <x v="1"/>
    <x v="0"/>
    <s v="-45.03, 168.66 | Zoom:13"/>
    <b v="1"/>
    <s v="New Zealand"/>
    <x v="5"/>
    <s v="QT"/>
    <d v="2022-04-09T00:00:00"/>
    <n v="28.6"/>
    <s v="22:26:22 UTC"/>
    <n v="36.1"/>
    <s v="2500X1254px"/>
    <s v="PNG"/>
    <s v="16m"/>
    <x v="2"/>
    <n v="36.1"/>
    <n v="40"/>
    <x v="1"/>
    <s v="44660L8-9_L1CDM-MLB-GANQT4466003 Cloudy (40%-90%)"/>
    <n v="1"/>
    <s v="20220409TDirear"/>
    <d v="1905-07-14T00:00:00"/>
    <s v="04"/>
    <s v="09"/>
    <s v="22"/>
    <s v="26"/>
    <s v="22"/>
    <x v="5"/>
    <s v="2A_MSIL1C_S2_CD_CLS_AC_20230627T222622_TRUE_60HTE_020CC"/>
    <s v="S2A_MSIL1C_QT_20220409TDirear_Disregarded_36.1CC"/>
  </r>
  <r>
    <x v="1"/>
    <x v="0"/>
    <s v="-45.03, 168.66 | Zoom:13"/>
    <b v="1"/>
    <s v="New Zealand"/>
    <x v="5"/>
    <s v="QT"/>
    <d v="2022-04-02T00:00:00"/>
    <n v="29.5"/>
    <s v="22:20:31 UTC"/>
    <n v="47.2"/>
    <s v="2500X1254px"/>
    <s v="PNG"/>
    <s v="16m"/>
    <x v="2"/>
    <n v="29.75"/>
    <n v="30"/>
    <x v="0"/>
    <s v="44653L8-9_L1CDM-MLB-GANQT4465302 Sunny (10%-30%)"/>
    <n v="1"/>
    <s v="20220402TDirear"/>
    <d v="1905-07-14T00:00:00"/>
    <s v="04"/>
    <s v="02"/>
    <s v="22"/>
    <s v="20"/>
    <s v="31"/>
    <x v="5"/>
    <s v="2A_MSIL1C_S2_CD_CLS_AC_20230627T222622_TRUE_60HTE_020CC"/>
    <s v="S2A_MSIL1C_QT_20220402TDirear_Disregarded_47.2CC"/>
  </r>
  <r>
    <x v="1"/>
    <x v="0"/>
    <s v="-45.03, 168.66 | Zoom:13"/>
    <b v="1"/>
    <s v="New Zealand"/>
    <x v="5"/>
    <s v="QT"/>
    <d v="2022-04-02T00:00:00"/>
    <n v="30.7"/>
    <s v="22:20:07 UTC"/>
    <n v="12.3"/>
    <s v="2500X1254px"/>
    <s v="PNG"/>
    <s v="16m"/>
    <x v="2"/>
    <n v="29.75"/>
    <n v="30"/>
    <x v="0"/>
    <s v="44653L8-9_L1CDM-MLB-GANQT4465302 Sunny (10%-30%)"/>
    <n v="0"/>
    <s v="20220402TDirear"/>
    <d v="1905-07-14T00:00:00"/>
    <s v="04"/>
    <s v="02"/>
    <s v="22"/>
    <s v="20"/>
    <s v="07"/>
    <x v="5"/>
    <s v="2A_MSIL1C_S2_CD_CLS_AC_20230627T222622_TRUE_60HTE_020CC"/>
    <s v="S2A_MSIL1C_QT_20220402TDirear_Disregarded_12.3CC"/>
  </r>
  <r>
    <x v="1"/>
    <x v="0"/>
    <s v="-45.03, 168.66 | Zoom:13"/>
    <b v="1"/>
    <s v="New Zealand"/>
    <x v="5"/>
    <s v="QT"/>
    <d v="2022-04-01T00:00:00"/>
    <n v="31"/>
    <s v="22:26:31 UTC"/>
    <n v="6.9"/>
    <s v="2500X1254px"/>
    <s v="PNG"/>
    <s v="16m"/>
    <x v="2"/>
    <n v="6.9"/>
    <n v="10"/>
    <x v="0"/>
    <s v="44652L8-9_L1CDM-MLB-GANQT4465202 Sunny (10%-30%)"/>
    <n v="1"/>
    <s v="20220401TDirear"/>
    <d v="1905-07-14T00:00:00"/>
    <s v="04"/>
    <s v="01"/>
    <s v="22"/>
    <s v="26"/>
    <s v="31"/>
    <x v="5"/>
    <s v="2A_MSIL1C_S2_CD_CLS_AC_20230627T222622_TRUE_60HTE_020CC"/>
    <s v="S2A_MSIL1C_QT_20220401TDirear_Disregarded_6.9CC"/>
  </r>
  <r>
    <x v="1"/>
    <x v="0"/>
    <s v="-45.03, 168.66 | Zoom:13"/>
    <b v="1"/>
    <s v="New Zealand"/>
    <x v="5"/>
    <s v="QT"/>
    <d v="2022-03-25T00:00:00"/>
    <n v="31.9"/>
    <s v="22:20:44 UTC"/>
    <n v="51"/>
    <s v="2500X1254px"/>
    <s v="PNG"/>
    <s v="16m"/>
    <x v="2"/>
    <n v="26.3"/>
    <n v="30"/>
    <x v="0"/>
    <s v="44645L8-9_L1CDM-MLB-GANQT4464502 Sunny (10%-30%)"/>
    <n v="1"/>
    <s v="20220325TDirear"/>
    <d v="1905-07-14T00:00:00"/>
    <s v="03"/>
    <d v="1900-01-24T00:00:00"/>
    <s v="22"/>
    <s v="20"/>
    <s v="44"/>
    <x v="5"/>
    <s v="2A_MSIL1C_S2_CD_CLS_AC_20230627T222622_TRUE_60HTE_020CC"/>
    <s v="S2A_MSIL1C_QT_20220325TDirear_Disregarded_51CC"/>
  </r>
  <r>
    <x v="1"/>
    <x v="0"/>
    <s v="-45.03, 168.66 | Zoom:13"/>
    <b v="1"/>
    <s v="New Zealand"/>
    <x v="5"/>
    <s v="QT"/>
    <d v="2022-03-25T00:00:00"/>
    <n v="33.1"/>
    <s v="22:20:20 UTC"/>
    <n v="1.6"/>
    <s v="2500X1254px"/>
    <s v="PNG"/>
    <s v="16m"/>
    <x v="2"/>
    <n v="26.3"/>
    <n v="30"/>
    <x v="0"/>
    <s v="44645L8-9_L1CDM-MLB-GANQT4464502 Sunny (10%-30%)"/>
    <n v="0"/>
    <s v="20220325TDirear"/>
    <d v="1905-07-14T00:00:00"/>
    <s v="03"/>
    <d v="1900-01-24T00:00:00"/>
    <s v="22"/>
    <s v="20"/>
    <s v="20"/>
    <x v="5"/>
    <s v="2A_MSIL1C_S2_CD_CLS_AC_20230627T222622_TRUE_60HTE_020CC"/>
    <s v="S2A_MSIL1C_QT_20220325TDirear_Disregarded_1.6CC"/>
  </r>
  <r>
    <x v="1"/>
    <x v="0"/>
    <s v="-45.03, 168.66 | Zoom:13"/>
    <b v="1"/>
    <s v="New Zealand"/>
    <x v="5"/>
    <s v="QT"/>
    <d v="2022-03-24T00:00:00"/>
    <n v="33.4"/>
    <s v="22:26:23 UTC"/>
    <n v="8.1"/>
    <s v="2500X1254px"/>
    <s v="PNG"/>
    <s v="16m"/>
    <x v="2"/>
    <n v="8.1"/>
    <n v="10"/>
    <x v="0"/>
    <s v="44644L8-9_L1CDM-MLB-GANQT4464402 Sunny (10%-30%)"/>
    <n v="1"/>
    <s v="20220324TDirear"/>
    <d v="1905-07-14T00:00:00"/>
    <s v="03"/>
    <d v="1900-01-23T00:00:00"/>
    <s v="22"/>
    <s v="26"/>
    <s v="23"/>
    <x v="5"/>
    <s v="2A_MSIL1C_S2_CD_CLS_AC_20230627T222622_TRUE_60HTE_020CC"/>
    <s v="S2A_MSIL1C_QT_20220324TDirear_Disregarded_8.1CC"/>
  </r>
  <r>
    <x v="1"/>
    <x v="0"/>
    <s v="-45.03, 168.66 | Zoom:13"/>
    <b v="1"/>
    <s v="New Zealand"/>
    <x v="5"/>
    <s v="QT"/>
    <d v="2022-03-17T00:00:00"/>
    <n v="34.299999999999997"/>
    <s v="22:20:41 UTC"/>
    <n v="33.200000000000003"/>
    <s v="2500X1254px"/>
    <s v="PNG"/>
    <s v="16m"/>
    <x v="2"/>
    <n v="30.1"/>
    <n v="40"/>
    <x v="1"/>
    <s v="44637L8-9_L1CDM-MLB-GANQT4463703 Cloudy (40%-90%)"/>
    <n v="1"/>
    <s v="20220317TDirear"/>
    <d v="1905-07-14T00:00:00"/>
    <s v="03"/>
    <d v="1900-01-16T00:00:00"/>
    <s v="22"/>
    <s v="20"/>
    <s v="41"/>
    <x v="5"/>
    <s v="2A_MSIL1C_S2_CD_CLS_AC_20230627T222622_TRUE_60HTE_020CC"/>
    <s v="S2A_MSIL1C_QT_20220317TDirear_Disregarded_33.2CC"/>
  </r>
  <r>
    <x v="1"/>
    <x v="0"/>
    <s v="-45.03, 168.66 | Zoom:13"/>
    <b v="1"/>
    <s v="New Zealand"/>
    <x v="5"/>
    <s v="QT"/>
    <d v="2022-03-17T00:00:00"/>
    <n v="35.5"/>
    <s v="22:20:17 UTC"/>
    <n v="27"/>
    <s v="2500X1254px"/>
    <s v="PNG"/>
    <s v="16m"/>
    <x v="2"/>
    <n v="30.1"/>
    <n v="40"/>
    <x v="1"/>
    <s v="44637L8-9_L1CDM-MLB-GANQT4463703 Cloudy (40%-90%)"/>
    <n v="0"/>
    <s v="20220317TDirear"/>
    <d v="1905-07-14T00:00:00"/>
    <s v="03"/>
    <d v="1900-01-16T00:00:00"/>
    <s v="22"/>
    <s v="20"/>
    <s v="17"/>
    <x v="5"/>
    <s v="2A_MSIL1C_S2_CD_CLS_AC_20230627T222622_TRUE_60HTE_020CC"/>
    <s v="S2A_MSIL1C_QT_20220317TDirear_Disregarded_27CC"/>
  </r>
  <r>
    <x v="1"/>
    <x v="0"/>
    <s v="-45.03, 168.66 | Zoom:13"/>
    <b v="1"/>
    <s v="New Zealand"/>
    <x v="5"/>
    <s v="QT"/>
    <d v="2022-03-09T00:00:00"/>
    <n v="36.799999999999997"/>
    <s v="22:20:49 UTC"/>
    <n v="38.799999999999997"/>
    <s v="2500X1254px"/>
    <s v="PNG"/>
    <s v="16m"/>
    <x v="2"/>
    <n v="33.549999999999997"/>
    <n v="40"/>
    <x v="1"/>
    <s v="44629L8-9_L1CDM-MLB-GANQT4462903 Cloudy (40%-90%)"/>
    <n v="1"/>
    <s v="20220309TDirear"/>
    <d v="1905-07-14T00:00:00"/>
    <s v="03"/>
    <s v="09"/>
    <s v="22"/>
    <s v="20"/>
    <s v="49"/>
    <x v="5"/>
    <s v="2A_MSIL1C_S2_CD_CLS_AC_20230627T222622_TRUE_60HTE_020CC"/>
    <s v="S2A_MSIL1C_QT_20220309TDirear_Disregarded_38.8CC"/>
  </r>
  <r>
    <x v="1"/>
    <x v="0"/>
    <s v="-45.03, 168.66 | Zoom:13"/>
    <b v="1"/>
    <s v="New Zealand"/>
    <x v="5"/>
    <s v="QT"/>
    <d v="2022-03-09T00:00:00"/>
    <n v="37.9"/>
    <s v="22:20:25 UTC"/>
    <n v="28.3"/>
    <s v="2500X1254px"/>
    <s v="PNG"/>
    <s v="16m"/>
    <x v="2"/>
    <n v="33.549999999999997"/>
    <n v="40"/>
    <x v="1"/>
    <s v="44629L8-9_L1CDM-MLB-GANQT4462903 Cloudy (40%-90%)"/>
    <n v="0"/>
    <s v="20220309TDirear"/>
    <d v="1905-07-14T00:00:00"/>
    <s v="03"/>
    <s v="09"/>
    <s v="22"/>
    <s v="20"/>
    <s v="25"/>
    <x v="5"/>
    <s v="2A_MSIL1C_S2_CD_CLS_AC_20230627T222622_TRUE_60HTE_020CC"/>
    <s v="S2A_MSIL1C_QT_20220309TDirear_Disregarded_28.3CC"/>
  </r>
  <r>
    <x v="1"/>
    <x v="0"/>
    <s v="-45.03, 168.66 | Zoom:13"/>
    <b v="1"/>
    <s v="New Zealand"/>
    <x v="5"/>
    <s v="QT"/>
    <d v="2022-03-08T00:00:00"/>
    <n v="38.200000000000003"/>
    <s v="22:26:33 UTC"/>
    <n v="39.9"/>
    <s v="2500X1254px"/>
    <s v="PNG"/>
    <s v="16m"/>
    <x v="2"/>
    <n v="39.9"/>
    <n v="40"/>
    <x v="1"/>
    <s v="44628L8-9_L1CDM-MLB-GANQT4462803 Cloudy (40%-90%)"/>
    <n v="1"/>
    <s v="20220308TDirear"/>
    <d v="1905-07-14T00:00:00"/>
    <s v="03"/>
    <s v="08"/>
    <s v="22"/>
    <s v="26"/>
    <s v="33"/>
    <x v="5"/>
    <s v="2A_MSIL1C_S2_CD_CLS_AC_20230627T222622_TRUE_60HTE_020CC"/>
    <s v="S2A_MSIL1C_QT_20220308TDirear_Disregarded_39.9CC"/>
  </r>
  <r>
    <x v="1"/>
    <x v="0"/>
    <s v="-45.03, 168.66 | Zoom:13"/>
    <b v="1"/>
    <s v="New Zealand"/>
    <x v="5"/>
    <s v="QT"/>
    <d v="2022-03-01T00:00:00"/>
    <n v="39.1"/>
    <s v="22:20:48 UTC"/>
    <n v="24.4"/>
    <s v="2500X1254px"/>
    <s v="PNG"/>
    <s v="16m"/>
    <x v="2"/>
    <n v="39.549999999999997"/>
    <n v="40"/>
    <x v="1"/>
    <s v="44621L8-9_L1CDM-MLB-GANQT4462103 Cloudy (40%-90%)"/>
    <n v="1"/>
    <s v="20220301TDirear"/>
    <d v="1905-07-14T00:00:00"/>
    <s v="03"/>
    <s v="01"/>
    <s v="22"/>
    <s v="20"/>
    <s v="48"/>
    <x v="5"/>
    <s v="2A_MSIL1C_S2_CD_CLS_AC_20230627T222622_TRUE_60HTE_020CC"/>
    <s v="S2A_MSIL1C_QT_20220301TDirear_Disregarded_24.4CC"/>
  </r>
  <r>
    <x v="1"/>
    <x v="0"/>
    <s v="-45.03, 168.66 | Zoom:13"/>
    <b v="1"/>
    <s v="New Zealand"/>
    <x v="5"/>
    <s v="QT"/>
    <d v="2022-03-01T00:00:00"/>
    <n v="40.200000000000003"/>
    <s v="22:20:24 UTC"/>
    <n v="54.7"/>
    <s v="2500X1254px"/>
    <s v="PNG"/>
    <s v="16m"/>
    <x v="2"/>
    <n v="39.549999999999997"/>
    <n v="40"/>
    <x v="1"/>
    <s v="44621L8-9_L1CDM-MLB-GANQT4462103 Cloudy (40%-90%)"/>
    <n v="0"/>
    <s v="20220301TDirear"/>
    <d v="1905-07-14T00:00:00"/>
    <s v="03"/>
    <s v="01"/>
    <s v="22"/>
    <s v="20"/>
    <s v="24"/>
    <x v="5"/>
    <s v="2A_MSIL1C_S2_CD_CLS_AC_20230627T222622_TRUE_60HTE_020CC"/>
    <s v="S2A_MSIL1C_QT_20220301TDirear_Disregarded_54.7CC"/>
  </r>
  <r>
    <x v="1"/>
    <x v="0"/>
    <s v="-45.03, 168.66 | Zoom:13"/>
    <b v="1"/>
    <s v="New Zealand"/>
    <x v="5"/>
    <s v="QT"/>
    <d v="2022-02-28T00:00:00"/>
    <n v="40.5"/>
    <s v="22:26:36 UTC"/>
    <n v="77.3"/>
    <s v="2500X1254px"/>
    <s v="PNG"/>
    <s v="16m"/>
    <x v="2"/>
    <n v="77.3"/>
    <n v="80"/>
    <x v="1"/>
    <s v="44620L8-9_L1CDM-MLB-GANQT4462003 Cloudy (40%-90%)"/>
    <n v="1"/>
    <s v="20220228TDirear"/>
    <d v="1905-07-14T00:00:00"/>
    <s v="02"/>
    <d v="1900-01-27T00:00:00"/>
    <s v="22"/>
    <s v="26"/>
    <s v="36"/>
    <x v="5"/>
    <s v="2A_MSIL1C_S2_CD_CLS_AC_20230627T222622_TRUE_60HTE_020CC"/>
    <s v="S2A_MSIL1C_QT_20220228TDirear_Disregarded_77.3CC"/>
  </r>
  <r>
    <x v="1"/>
    <x v="0"/>
    <s v="-45.03, 168.66 | Zoom:13"/>
    <b v="1"/>
    <s v="New Zealand"/>
    <x v="5"/>
    <s v="QT"/>
    <d v="2022-02-21T00:00:00"/>
    <n v="41.4"/>
    <s v="22:20:54 UTC"/>
    <n v="96"/>
    <s v="2500X1254px"/>
    <s v="PNG"/>
    <s v="16m"/>
    <x v="2"/>
    <n v="91.85"/>
    <n v="100"/>
    <x v="2"/>
    <s v="44613L8-9_L1CDM-MLB-GANQT4461304 Overcast (100%)"/>
    <n v="1"/>
    <s v="20220221TDirear"/>
    <d v="1905-07-14T00:00:00"/>
    <s v="02"/>
    <d v="1900-01-20T00:00:00"/>
    <s v="22"/>
    <s v="20"/>
    <s v="54"/>
    <x v="5"/>
    <s v="2A_MSIL1C_S2_CD_CLS_AC_20230627T222622_TRUE_60HTE_020CC"/>
    <s v="S2A_MSIL1C_QT_20220221TDirear_Disregarded_96CC"/>
  </r>
  <r>
    <x v="1"/>
    <x v="0"/>
    <s v="-45.03, 168.66 | Zoom:13"/>
    <b v="1"/>
    <s v="New Zealand"/>
    <x v="5"/>
    <s v="QT"/>
    <d v="2022-02-21T00:00:00"/>
    <n v="42.4"/>
    <s v="22:20:31 UTC"/>
    <n v="87.7"/>
    <s v="2500X1254px"/>
    <s v="PNG"/>
    <s v="16m"/>
    <x v="2"/>
    <n v="91.85"/>
    <n v="100"/>
    <x v="2"/>
    <s v="44613L8-9_L1CDM-MLB-GANQT4461304 Overcast (100%)"/>
    <n v="0"/>
    <s v="20220221TDirear"/>
    <d v="1905-07-14T00:00:00"/>
    <s v="02"/>
    <d v="1900-01-20T00:00:00"/>
    <s v="22"/>
    <s v="20"/>
    <s v="31"/>
    <x v="5"/>
    <s v="2A_MSIL1C_S2_CD_CLS_AC_20230627T222622_TRUE_60HTE_020CC"/>
    <s v="S2A_MSIL1C_QT_20220221TDirear_Disregarded_87.7CC"/>
  </r>
  <r>
    <x v="1"/>
    <x v="0"/>
    <s v="-45.03, 168.66 | Zoom:13"/>
    <b v="1"/>
    <s v="New Zealand"/>
    <x v="5"/>
    <s v="QT"/>
    <d v="2022-02-20T00:00:00"/>
    <n v="42.7"/>
    <s v="22:26:35 UTC"/>
    <n v="9.3000000000000007"/>
    <s v="2500X1254px"/>
    <s v="PNG"/>
    <s v="16m"/>
    <x v="2"/>
    <n v="9.3000000000000007"/>
    <n v="10"/>
    <x v="0"/>
    <s v="44612L8-9_L1CDM-MLB-GANQT4461202 Sunny (10%-30%)"/>
    <n v="1"/>
    <s v="20220220TDirear"/>
    <d v="1905-07-14T00:00:00"/>
    <s v="02"/>
    <d v="1900-01-19T00:00:00"/>
    <s v="22"/>
    <s v="26"/>
    <s v="35"/>
    <x v="5"/>
    <s v="2A_MSIL1C_S2_CD_CLS_AC_20230627T222622_TRUE_60HTE_020CC"/>
    <s v="S2A_MSIL1C_QT_20220220TDirear_Disregarded_9.3CC"/>
  </r>
  <r>
    <x v="1"/>
    <x v="0"/>
    <s v="-45.03, 168.66 | Zoom:13"/>
    <b v="1"/>
    <s v="New Zealand"/>
    <x v="5"/>
    <s v="QT"/>
    <d v="2022-02-13T00:00:00"/>
    <n v="43.6"/>
    <s v="22:20:52 UTC"/>
    <n v="0.8"/>
    <s v="2500X1254px"/>
    <s v="PNG"/>
    <s v="16m"/>
    <x v="2"/>
    <n v="1.35"/>
    <n v="10"/>
    <x v="0"/>
    <s v="44605L8-9_L1CDM-MLB-GANQT4460502 Sunny (10%-30%)"/>
    <n v="1"/>
    <s v="20220213TDirear"/>
    <d v="1905-07-14T00:00:00"/>
    <s v="02"/>
    <d v="1900-01-12T00:00:00"/>
    <s v="22"/>
    <s v="20"/>
    <s v="52"/>
    <x v="5"/>
    <s v="2A_MSIL1C_S2_CD_CLS_AC_20230627T222622_TRUE_60HTE_020CC"/>
    <s v="S2A_MSIL1C_QT_20220213TDirear_Disregarded_0.8CC"/>
  </r>
  <r>
    <x v="1"/>
    <x v="0"/>
    <s v="-45.03, 168.66 | Zoom:13"/>
    <b v="1"/>
    <s v="New Zealand"/>
    <x v="5"/>
    <s v="QT"/>
    <d v="2022-02-13T00:00:00"/>
    <n v="44.6"/>
    <s v="22:20:28 UTC"/>
    <n v="1.9"/>
    <s v="2500X1254px"/>
    <s v="PNG"/>
    <s v="16m"/>
    <x v="2"/>
    <n v="1.35"/>
    <n v="10"/>
    <x v="0"/>
    <s v="44605L8-9_L1CDM-MLB-GANQT4460502 Sunny (10%-30%)"/>
    <n v="0"/>
    <s v="20220213TDirear"/>
    <d v="1905-07-14T00:00:00"/>
    <s v="02"/>
    <d v="1900-01-12T00:00:00"/>
    <s v="22"/>
    <s v="20"/>
    <s v="28"/>
    <x v="5"/>
    <s v="2A_MSIL1C_S2_CD_CLS_AC_20230627T222622_TRUE_60HTE_020CC"/>
    <s v="S2A_MSIL1C_QT_20220213TDirear_Disregarded_1.9CC"/>
  </r>
  <r>
    <x v="1"/>
    <x v="0"/>
    <s v="-45.03, 168.66 | Zoom:13"/>
    <b v="1"/>
    <s v="New Zealand"/>
    <x v="5"/>
    <s v="QT"/>
    <d v="2022-02-12T00:00:00"/>
    <n v="44.8"/>
    <s v="22:26:47 UTC"/>
    <n v="54"/>
    <s v="2500X1254px"/>
    <s v="PNG"/>
    <s v="16m"/>
    <x v="2"/>
    <n v="54"/>
    <n v="60"/>
    <x v="1"/>
    <s v="44604L8-9_L1CDM-MLB-GANQT4460403 Cloudy (40%-90%)"/>
    <n v="1"/>
    <s v="20220212TDirear"/>
    <d v="1905-07-14T00:00:00"/>
    <s v="02"/>
    <d v="1900-01-11T00:00:00"/>
    <s v="22"/>
    <s v="26"/>
    <s v="47"/>
    <x v="5"/>
    <s v="2A_MSIL1C_S2_CD_CLS_AC_20230627T222622_TRUE_60HTE_020CC"/>
    <s v="S2A_MSIL1C_QT_20220212TDirear_Disregarded_54CC"/>
  </r>
  <r>
    <x v="1"/>
    <x v="0"/>
    <s v="-45.03, 168.66 | Zoom:13"/>
    <b v="1"/>
    <s v="New Zealand"/>
    <x v="5"/>
    <s v="QT"/>
    <d v="2022-02-05T00:00:00"/>
    <n v="45.6"/>
    <s v="22:21:03 UTC"/>
    <n v="82.3"/>
    <s v="2500X1254px"/>
    <s v="PNG"/>
    <s v="16m"/>
    <x v="2"/>
    <n v="81.8"/>
    <n v="90"/>
    <x v="1"/>
    <s v="44597L8-9_L1CDM-MLB-GANQT4459703 Cloudy (40%-90%)"/>
    <n v="1"/>
    <s v="20220205TDirear"/>
    <d v="1905-07-14T00:00:00"/>
    <s v="02"/>
    <s v="05"/>
    <s v="22"/>
    <s v="21"/>
    <s v="03"/>
    <x v="5"/>
    <s v="2A_MSIL1C_S2_CD_CLS_AC_20230627T222622_TRUE_60HTE_020CC"/>
    <s v="S2A_MSIL1C_QT_20220205TDirear_Disregarded_82.3CC"/>
  </r>
  <r>
    <x v="1"/>
    <x v="0"/>
    <s v="-45.03, 168.66 | Zoom:13"/>
    <b v="1"/>
    <s v="New Zealand"/>
    <x v="5"/>
    <s v="QT"/>
    <d v="2022-02-05T00:00:00"/>
    <n v="46.6"/>
    <s v="22:20:39 UTC"/>
    <n v="81.3"/>
    <s v="2500X1254px"/>
    <s v="PNG"/>
    <s v="16m"/>
    <x v="2"/>
    <n v="81.8"/>
    <n v="90"/>
    <x v="1"/>
    <s v="44597L8-9_L1CDM-MLB-GANQT4459703 Cloudy (40%-90%)"/>
    <n v="0"/>
    <s v="20220205TDirear"/>
    <d v="1905-07-14T00:00:00"/>
    <s v="02"/>
    <s v="05"/>
    <s v="22"/>
    <s v="20"/>
    <s v="39"/>
    <x v="5"/>
    <s v="2A_MSIL1C_S2_CD_CLS_AC_20230627T222622_TRUE_60HTE_020CC"/>
    <s v="S2A_MSIL1C_QT_20220205TDirear_Disregarded_81.3CC"/>
  </r>
  <r>
    <x v="1"/>
    <x v="0"/>
    <s v="-45.03, 168.66 | Zoom:13"/>
    <b v="1"/>
    <s v="New Zealand"/>
    <x v="5"/>
    <s v="QT"/>
    <d v="2022-02-04T00:00:00"/>
    <n v="46.8"/>
    <s v="22:26:42 UTC"/>
    <n v="70.7"/>
    <s v="2500X1254px"/>
    <s v="PNG"/>
    <s v="16m"/>
    <x v="2"/>
    <n v="70.7"/>
    <n v="80"/>
    <x v="1"/>
    <s v="44596L8-9_L1CDM-MLB-GANQT4459603 Cloudy (40%-90%)"/>
    <n v="1"/>
    <s v="20220204TDirear"/>
    <d v="1905-07-14T00:00:00"/>
    <s v="02"/>
    <s v="04"/>
    <s v="22"/>
    <s v="26"/>
    <s v="42"/>
    <x v="5"/>
    <s v="2A_MSIL1C_S2_CD_CLS_AC_20230627T222622_TRUE_60HTE_020CC"/>
    <s v="S2A_MSIL1C_QT_20220204TDirear_Disregarded_70.7CC"/>
  </r>
  <r>
    <x v="1"/>
    <x v="0"/>
    <s v="-45.03, 168.66 | Zoom:13"/>
    <b v="1"/>
    <s v="New Zealand"/>
    <x v="5"/>
    <s v="QT"/>
    <d v="2022-01-28T00:00:00"/>
    <n v="47.6"/>
    <s v="22:20:55 UTC"/>
    <n v="27.8"/>
    <s v="2500X1254px"/>
    <s v="PNG"/>
    <s v="16m"/>
    <x v="2"/>
    <n v="29.450000000000003"/>
    <n v="30"/>
    <x v="0"/>
    <s v="44589L8-9_L1CDM-MLB-GANQT4458902 Sunny (10%-30%)"/>
    <n v="1"/>
    <s v="20220128TDirear"/>
    <d v="1905-07-14T00:00:00"/>
    <s v="01"/>
    <d v="1900-01-27T00:00:00"/>
    <s v="22"/>
    <s v="20"/>
    <s v="55"/>
    <x v="5"/>
    <s v="2A_MSIL1C_S2_CD_CLS_AC_20230627T222622_TRUE_60HTE_020CC"/>
    <s v="S2A_MSIL1C_QT_20220128TDirear_Disregarded_27.8CC"/>
  </r>
  <r>
    <x v="1"/>
    <x v="0"/>
    <s v="-45.03, 168.66 | Zoom:13"/>
    <b v="1"/>
    <s v="New Zealand"/>
    <x v="5"/>
    <s v="QT"/>
    <d v="2022-01-28T00:00:00"/>
    <n v="48.5"/>
    <s v="22:20:31 UTC"/>
    <n v="31.1"/>
    <s v="2500X1254px"/>
    <s v="PNG"/>
    <s v="16m"/>
    <x v="2"/>
    <n v="29.450000000000003"/>
    <n v="30"/>
    <x v="0"/>
    <s v="44589L8-9_L1CDM-MLB-GANQT4458902 Sunny (10%-30%)"/>
    <n v="0"/>
    <s v="20220128TDirear"/>
    <d v="1905-07-14T00:00:00"/>
    <s v="01"/>
    <d v="1900-01-27T00:00:00"/>
    <s v="22"/>
    <s v="20"/>
    <s v="31"/>
    <x v="5"/>
    <s v="2A_MSIL1C_S2_CD_CLS_AC_20230627T222622_TRUE_60HTE_020CC"/>
    <s v="S2A_MSIL1C_QT_20220128TDirear_Disregarded_31.1CC"/>
  </r>
  <r>
    <x v="1"/>
    <x v="0"/>
    <s v="-45.03, 168.66 | Zoom:13"/>
    <b v="1"/>
    <s v="New Zealand"/>
    <x v="5"/>
    <s v="QT"/>
    <d v="2022-01-27T00:00:00"/>
    <n v="48.7"/>
    <s v="22:26:50 UTC"/>
    <n v="6.5"/>
    <s v="2500X1254px"/>
    <s v="PNG"/>
    <s v="16m"/>
    <x v="2"/>
    <n v="6.5"/>
    <n v="10"/>
    <x v="0"/>
    <s v="44588L8-9_L1CDM-MLB-GANQT4458802 Sunny (10%-30%)"/>
    <n v="1"/>
    <s v="20220127TDirear"/>
    <d v="1905-07-14T00:00:00"/>
    <s v="01"/>
    <d v="1900-01-26T00:00:00"/>
    <s v="22"/>
    <s v="26"/>
    <s v="50"/>
    <x v="5"/>
    <s v="2A_MSIL1C_S2_CD_CLS_AC_20230627T222622_TRUE_60HTE_020CC"/>
    <s v="S2A_MSIL1C_QT_20220127TDirear_Disregarded_6.5CC"/>
  </r>
  <r>
    <x v="1"/>
    <x v="0"/>
    <s v="-45.03, 168.66 | Zoom:13"/>
    <b v="1"/>
    <s v="New Zealand"/>
    <x v="5"/>
    <s v="QT"/>
    <d v="2022-01-20T00:00:00"/>
    <n v="49.4"/>
    <s v="22:21:03 UTC"/>
    <n v="84.8"/>
    <s v="2500X1254px"/>
    <s v="PNG"/>
    <s v="16m"/>
    <x v="2"/>
    <n v="56.95"/>
    <n v="60"/>
    <x v="1"/>
    <s v="44581L8-9_L1CDM-MLB-GANQT4458103 Cloudy (40%-90%)"/>
    <n v="1"/>
    <s v="20220120TDirear"/>
    <d v="1905-07-14T00:00:00"/>
    <s v="01"/>
    <d v="1900-01-19T00:00:00"/>
    <s v="22"/>
    <s v="21"/>
    <s v="03"/>
    <x v="5"/>
    <s v="2A_MSIL1C_S2_CD_CLS_AC_20230627T222622_TRUE_60HTE_020CC"/>
    <s v="S2A_MSIL1C_QT_20220120TDirear_Disregarded_84.8CC"/>
  </r>
  <r>
    <x v="1"/>
    <x v="0"/>
    <s v="-45.03, 168.66 | Zoom:13"/>
    <b v="1"/>
    <s v="New Zealand"/>
    <x v="5"/>
    <s v="QT"/>
    <d v="2022-01-20T00:00:00"/>
    <n v="50.3"/>
    <s v="22:20:39 UTC"/>
    <n v="29.1"/>
    <s v="2500X1254px"/>
    <s v="PNG"/>
    <s v="16m"/>
    <x v="2"/>
    <n v="56.95"/>
    <n v="60"/>
    <x v="1"/>
    <s v="44581L8-9_L1CDM-MLB-GANQT4458103 Cloudy (40%-90%)"/>
    <n v="0"/>
    <s v="20220120TDirear"/>
    <d v="1905-07-14T00:00:00"/>
    <s v="01"/>
    <d v="1900-01-19T00:00:00"/>
    <s v="22"/>
    <s v="20"/>
    <s v="39"/>
    <x v="5"/>
    <s v="2A_MSIL1C_S2_CD_CLS_AC_20230627T222622_TRUE_60HTE_020CC"/>
    <s v="S2A_MSIL1C_QT_20220120TDirear_Disregarded_29.1CC"/>
  </r>
  <r>
    <x v="1"/>
    <x v="0"/>
    <s v="-45.03, 168.66 | Zoom:13"/>
    <b v="1"/>
    <s v="New Zealand"/>
    <x v="5"/>
    <s v="QT"/>
    <d v="2022-01-19T00:00:00"/>
    <n v="50.5"/>
    <s v="22:26:46 UTC"/>
    <n v="45.8"/>
    <s v="2500X1254px"/>
    <s v="PNG"/>
    <s v="16m"/>
    <x v="2"/>
    <n v="45.8"/>
    <n v="50"/>
    <x v="1"/>
    <s v="44580L8-9_L1CDM-MLB-GANQT4458003 Cloudy (40%-90%)"/>
    <n v="1"/>
    <s v="20220119TDirear"/>
    <d v="1905-07-14T00:00:00"/>
    <s v="01"/>
    <d v="1900-01-18T00:00:00"/>
    <s v="22"/>
    <s v="26"/>
    <s v="46"/>
    <x v="5"/>
    <s v="2A_MSIL1C_S2_CD_CLS_AC_20230627T222622_TRUE_60HTE_020CC"/>
    <s v="S2A_MSIL1C_QT_20220119TDirear_Disregarded_45.8CC"/>
  </r>
  <r>
    <x v="1"/>
    <x v="0"/>
    <s v="-45.03, 168.66 | Zoom:13"/>
    <b v="1"/>
    <s v="New Zealand"/>
    <x v="5"/>
    <s v="QT"/>
    <d v="2022-01-12T00:00:00"/>
    <n v="50.9"/>
    <s v="22:21:01 UTC"/>
    <n v="78.8"/>
    <s v="2500X1254px"/>
    <s v="PNG"/>
    <s v="16m"/>
    <x v="2"/>
    <n v="45.15"/>
    <n v="50"/>
    <x v="1"/>
    <s v="44573L8-9_L1CDM-MLB-GANQT4457303 Cloudy (40%-90%)"/>
    <n v="1"/>
    <s v="20220112TDirear"/>
    <d v="1905-07-14T00:00:00"/>
    <s v="01"/>
    <d v="1900-01-11T00:00:00"/>
    <s v="22"/>
    <s v="21"/>
    <s v="01"/>
    <x v="5"/>
    <s v="2A_MSIL1C_S2_CD_CLS_AC_20230627T222622_TRUE_60HTE_020CC"/>
    <s v="S2A_MSIL1C_QT_20220112TDirear_Disregarded_78.8CC"/>
  </r>
  <r>
    <x v="1"/>
    <x v="0"/>
    <s v="-45.03, 168.66 | Zoom:13"/>
    <b v="1"/>
    <s v="New Zealand"/>
    <x v="5"/>
    <s v="QT"/>
    <d v="2022-01-12T00:00:00"/>
    <n v="51.8"/>
    <s v="22:20:37 UTC"/>
    <n v="11.5"/>
    <s v="2500X1254px"/>
    <s v="PNG"/>
    <s v="16m"/>
    <x v="2"/>
    <n v="45.15"/>
    <n v="50"/>
    <x v="1"/>
    <s v="44573L8-9_L1CDM-MLB-GANQT4457303 Cloudy (40%-90%)"/>
    <n v="0"/>
    <s v="20220112TDirear"/>
    <d v="1905-07-14T00:00:00"/>
    <s v="01"/>
    <d v="1900-01-11T00:00:00"/>
    <s v="22"/>
    <s v="20"/>
    <s v="37"/>
    <x v="5"/>
    <s v="2A_MSIL1C_S2_CD_CLS_AC_20230627T222622_TRUE_60HTE_020CC"/>
    <s v="S2A_MSIL1C_QT_20220112TDirear_Disregarded_11.5CC"/>
  </r>
  <r>
    <x v="1"/>
    <x v="0"/>
    <s v="-45.03, 168.66 | Zoom:13"/>
    <b v="1"/>
    <s v="New Zealand"/>
    <x v="5"/>
    <s v="QT"/>
    <d v="2022-01-11T00:00:00"/>
    <n v="52"/>
    <s v="22:26:48 UTC"/>
    <n v="65.8"/>
    <s v="2500X1254px"/>
    <s v="PNG"/>
    <s v="16m"/>
    <x v="2"/>
    <n v="65.8"/>
    <n v="70"/>
    <x v="1"/>
    <s v="44572L8-9_L1CDM-MLB-GANQT4457203 Cloudy (40%-90%)"/>
    <n v="1"/>
    <s v="20220111TDirear"/>
    <d v="1905-07-14T00:00:00"/>
    <s v="01"/>
    <d v="1900-01-10T00:00:00"/>
    <s v="22"/>
    <s v="26"/>
    <s v="48"/>
    <x v="5"/>
    <s v="2A_MSIL1C_S2_CD_CLS_AC_20230627T222622_TRUE_60HTE_020CC"/>
    <s v="S2A_MSIL1C_QT_20220111TDirear_Disregarded_65.8CC"/>
  </r>
  <r>
    <x v="1"/>
    <x v="0"/>
    <s v="-45.03, 168.66 | Zoom:13"/>
    <b v="1"/>
    <s v="New Zealand"/>
    <x v="5"/>
    <s v="QT"/>
    <d v="2022-01-04T00:00:00"/>
    <n v="52.3"/>
    <s v="22:21:03 UTC"/>
    <n v="72.5"/>
    <s v="2500X1254px"/>
    <s v="PNG"/>
    <s v="16m"/>
    <x v="2"/>
    <n v="45.65"/>
    <n v="50"/>
    <x v="1"/>
    <s v="44565L8-9_L1CDM-MLB-GANQT4456503 Cloudy (40%-90%)"/>
    <n v="1"/>
    <s v="20220104TDirear"/>
    <d v="1905-07-14T00:00:00"/>
    <s v="01"/>
    <s v="04"/>
    <s v="22"/>
    <s v="21"/>
    <s v="03"/>
    <x v="5"/>
    <s v="2A_MSIL1C_S2_CD_CLS_AC_20230627T222622_TRUE_60HTE_020CC"/>
    <s v="S2A_MSIL1C_QT_20220104TDirear_Disregarded_72.5CC"/>
  </r>
  <r>
    <x v="1"/>
    <x v="0"/>
    <s v="-45.03, 168.66 | Zoom:13"/>
    <b v="1"/>
    <s v="New Zealand"/>
    <x v="5"/>
    <s v="QT"/>
    <d v="2022-01-04T00:00:00"/>
    <n v="53.1"/>
    <s v="22:20:39 UTC"/>
    <n v="18.8"/>
    <s v="2500X1254px"/>
    <s v="PNG"/>
    <s v="16m"/>
    <x v="2"/>
    <n v="45.65"/>
    <n v="50"/>
    <x v="1"/>
    <s v="44565L8-9_L1CDM-MLB-GANQT4456503 Cloudy (40%-90%)"/>
    <n v="0"/>
    <s v="20220104TDirear"/>
    <d v="1905-07-14T00:00:00"/>
    <s v="01"/>
    <s v="04"/>
    <s v="22"/>
    <s v="20"/>
    <s v="39"/>
    <x v="5"/>
    <s v="2A_MSIL1C_S2_CD_CLS_AC_20230627T222622_TRUE_60HTE_020CC"/>
    <s v="S2A_MSIL1C_QT_20220104TDirear_Disregarded_18.8CC"/>
  </r>
  <r>
    <x v="1"/>
    <x v="0"/>
    <s v="-45.03, 168.66 | Zoom:13"/>
    <b v="1"/>
    <s v="New Zealand"/>
    <x v="5"/>
    <s v="QT"/>
    <d v="2022-01-03T00:00:00"/>
    <n v="53.3"/>
    <s v="22:26:49 UTC"/>
    <n v="100"/>
    <s v="2500X1254px"/>
    <s v="PNG"/>
    <s v="16m"/>
    <x v="2"/>
    <n v="100"/>
    <n v="100"/>
    <x v="2"/>
    <s v="44564L8-9_L1CDM-MLB-GANQT4456404 Overcast (100%)"/>
    <n v="1"/>
    <s v="20220103TDirear"/>
    <d v="1905-07-14T00:00:00"/>
    <s v="01"/>
    <s v="03"/>
    <s v="22"/>
    <s v="26"/>
    <s v="49"/>
    <x v="5"/>
    <s v="2A_MSIL1C_S2_CD_CLS_AC_20230627T222622_TRUE_60HTE_020CC"/>
    <s v="S2A_MSIL1C_QT_20220103TDirear_Disregarded_100CC"/>
  </r>
  <r>
    <x v="0"/>
    <x v="1"/>
    <s v="-39.06, 120.02 | Zoom: 11"/>
    <b v="1"/>
    <s v="United States"/>
    <x v="6"/>
    <s v="TA"/>
    <d v="2023-06-30T00:00:00"/>
    <s v="10SFH"/>
    <s v="18:54:00 UTC"/>
    <n v="0"/>
    <s v="2500X1254px"/>
    <s v="PNG"/>
    <s v="65m"/>
    <x v="0"/>
    <n v="0"/>
    <n v="0"/>
    <x v="3"/>
    <s v="45107S2A_MSIL1CCDM-MLB-CLSTA4510701 Clear (0%)"/>
    <n v="1"/>
    <s v="20230630T185400"/>
    <d v="1905-07-15T00:00:00"/>
    <s v="06"/>
    <d v="1900-01-29T00:00:00"/>
    <s v="18"/>
    <s v="54"/>
    <s v="0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30T00:00:00"/>
    <s v="10SGH"/>
    <s v="18:53:57 UTC"/>
    <n v="0"/>
    <s v="2500X1254px"/>
    <s v="PNG"/>
    <s v="65m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5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30T00:00:00"/>
    <s v="11SKC"/>
    <s v="18:53:56 UTC"/>
    <n v="0"/>
    <s v="2500X1254px"/>
    <s v="PNG"/>
    <s v="65m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30T00:00:00"/>
    <s v="10SFJ"/>
    <s v="18:53:49 UTC"/>
    <n v="0"/>
    <s v="2500X1254px"/>
    <s v="PNG"/>
    <s v="65m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30T00:00:00"/>
    <s v="10SGJ"/>
    <s v="18:53:42 UTC"/>
    <n v="0"/>
    <s v="2500X1254px"/>
    <s v="PNG"/>
    <s v="65m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30T00:00:00"/>
    <s v="11SKD"/>
    <s v="18:53:41 UTC"/>
    <n v="0"/>
    <s v="2500X1254px"/>
    <s v="PNG"/>
    <s v="65m"/>
    <x v="0"/>
    <n v="0"/>
    <n v="0"/>
    <x v="3"/>
    <s v="45107S2A_MSIL1CCDM-MLB-CLSTA4510701 Clear (0%)"/>
    <n v="0"/>
    <s v="20230630T185400"/>
    <d v="1905-07-15T00:00:00"/>
    <s v="06"/>
    <d v="1900-01-29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8T00:00:00"/>
    <s v="10SFH"/>
    <s v="19:03:55 UTC"/>
    <n v="0"/>
    <s v="2500X1254px"/>
    <s v="PNG"/>
    <s v="65m"/>
    <x v="0"/>
    <n v="4.666666666666667"/>
    <n v="10"/>
    <x v="0"/>
    <s v="45105S2A_MSIL1CCDM-MLB-CLSTA4510502 Sunny (10%-30%)"/>
    <n v="1"/>
    <s v="20230630T185400"/>
    <d v="1905-07-15T00:00:00"/>
    <s v="06"/>
    <d v="1900-01-27T00:00:00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8T00:00:00"/>
    <s v="10SGH"/>
    <s v="19:03:52 UTC"/>
    <n v="4.9000000000000004"/>
    <s v="2500X1254px"/>
    <s v="PNG"/>
    <s v="65m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8T00:00:00"/>
    <s v="11SKC"/>
    <s v="19:03:51 UTC"/>
    <n v="7.4"/>
    <s v="2500X1254px"/>
    <s v="PNG"/>
    <s v="65m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8T00:00:00"/>
    <s v="10SFJ"/>
    <s v="19:03:41 UTC"/>
    <n v="3.6"/>
    <s v="2500X1254px"/>
    <s v="PNG"/>
    <s v="65m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8T00:00:00"/>
    <s v="10SGJ"/>
    <s v="19:03:37 UTC"/>
    <n v="7.5"/>
    <s v="2500X1254px"/>
    <s v="PNG"/>
    <s v="65m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8T00:00:00"/>
    <s v="11SKD"/>
    <s v="19:03:36 UTC"/>
    <n v="4.5999999999999996"/>
    <s v="2500X1254px"/>
    <s v="PNG"/>
    <s v="65m"/>
    <x v="0"/>
    <n v="4.666666666666667"/>
    <n v="10"/>
    <x v="0"/>
    <s v="45105S2A_MSIL1CCDM-MLB-CLSTA4510502 Sunny (10%-30%)"/>
    <n v="0"/>
    <s v="20230630T185400"/>
    <d v="1905-07-15T00:00:00"/>
    <s v="06"/>
    <d v="1900-01-27T00:00:00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5T00:00:00"/>
    <s v="10SFH"/>
    <s v="18:53:58 UTC"/>
    <n v="0"/>
    <s v="2500X1254px"/>
    <s v="PNG"/>
    <s v="65m"/>
    <x v="0"/>
    <n v="12.15"/>
    <n v="20"/>
    <x v="0"/>
    <s v="45102S2A_MSIL1CCDM-MLB-CLSTA4510202 Sunny (10%-30%)"/>
    <n v="1"/>
    <s v="20230630T185400"/>
    <d v="1905-07-15T00:00:00"/>
    <s v="06"/>
    <d v="1900-01-24T00:00:00"/>
    <s v="18"/>
    <s v="53"/>
    <s v="5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5T00:00:00"/>
    <s v="10SGH"/>
    <s v="18:53:55 UTC"/>
    <n v="12.5"/>
    <s v="2500X1254px"/>
    <s v="PNG"/>
    <s v="65m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5T00:00:00"/>
    <s v="11SKC"/>
    <s v="18:53:54 UTC"/>
    <n v="16.2"/>
    <s v="2500X1254px"/>
    <s v="PNG"/>
    <s v="65m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5T00:00:00"/>
    <s v="10SFJ"/>
    <s v="18:53:47 UTC"/>
    <n v="2.9"/>
    <s v="2500X1254px"/>
    <s v="PNG"/>
    <s v="65m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5T00:00:00"/>
    <s v="10SGJ"/>
    <s v="18:53:40 UTC"/>
    <n v="21.4"/>
    <s v="2500X1254px"/>
    <s v="PNG"/>
    <s v="65m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5T00:00:00"/>
    <s v="11SKD"/>
    <s v="18:53:40 UTC"/>
    <n v="19.899999999999999"/>
    <s v="2500X1254px"/>
    <s v="PNG"/>
    <s v="65m"/>
    <x v="0"/>
    <n v="12.15"/>
    <n v="20"/>
    <x v="0"/>
    <s v="45102S2A_MSIL1CCDM-MLB-CLSTA4510202 Sunny (10%-30%)"/>
    <n v="0"/>
    <s v="20230630T185400"/>
    <d v="1905-07-15T00:00:00"/>
    <s v="06"/>
    <d v="1900-01-24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3T00:00:00"/>
    <s v="10SFH"/>
    <s v="19:03:55 UTC"/>
    <n v="0"/>
    <s v="2500X1254px"/>
    <s v="PNG"/>
    <s v="65m"/>
    <x v="0"/>
    <n v="7.1333333333333329"/>
    <n v="10"/>
    <x v="0"/>
    <s v="45100S2A_MSIL1CCDM-MLB-CLSTA4510002 Sunny (10%-30%)"/>
    <n v="1"/>
    <s v="20230630T185400"/>
    <d v="1905-07-15T00:00:00"/>
    <s v="06"/>
    <d v="1900-01-22T00:00:00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3T00:00:00"/>
    <s v="10SGH"/>
    <s v="19:03:52 UTC"/>
    <n v="10.3"/>
    <s v="2500X1254px"/>
    <s v="PNG"/>
    <s v="65m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3T00:00:00"/>
    <s v="11SKC"/>
    <s v="19:03:51 UTC"/>
    <n v="15.8"/>
    <s v="2500X1254px"/>
    <s v="PNG"/>
    <s v="65m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3T00:00:00"/>
    <s v="10SFJ"/>
    <s v="19:03:41 UTC"/>
    <n v="0.8"/>
    <s v="2500X1254px"/>
    <s v="PNG"/>
    <s v="65m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3T00:00:00"/>
    <s v="10SGJ"/>
    <s v="19:03:37 UTC"/>
    <n v="7.6"/>
    <s v="2500X1254px"/>
    <s v="PNG"/>
    <s v="65m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3T00:00:00"/>
    <s v="11SKD"/>
    <s v="19:03:36 UTC"/>
    <n v="8.3000000000000007"/>
    <s v="2500X1254px"/>
    <s v="PNG"/>
    <s v="65m"/>
    <x v="0"/>
    <n v="7.1333333333333329"/>
    <n v="10"/>
    <x v="0"/>
    <s v="45100S2A_MSIL1CCDM-MLB-CLSTA4510002 Sunny (10%-30%)"/>
    <n v="0"/>
    <s v="20230630T185400"/>
    <d v="1905-07-15T00:00:00"/>
    <s v="06"/>
    <d v="1900-01-22T00:00:00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0T00:00:00"/>
    <s v="10SFH"/>
    <s v="18:53:59 UTC"/>
    <n v="0"/>
    <s v="2500X1254px"/>
    <s v="PNG"/>
    <s v="65m"/>
    <x v="0"/>
    <n v="0.41666666666666669"/>
    <n v="10"/>
    <x v="0"/>
    <s v="45097S2A_MSIL1CCDM-MLB-CLSTA4509702 Sunny (10%-30%)"/>
    <n v="1"/>
    <s v="20230630T185400"/>
    <d v="1905-07-15T00:00:00"/>
    <s v="06"/>
    <d v="1900-01-19T00:00:00"/>
    <s v="18"/>
    <s v="53"/>
    <s v="5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0T00:00:00"/>
    <s v="10SGH"/>
    <s v="18:53:56 UTC"/>
    <n v="0"/>
    <s v="2500X1254px"/>
    <s v="PNG"/>
    <s v="65m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0T00:00:00"/>
    <s v="11SKC"/>
    <s v="18:53:55 UTC"/>
    <n v="0"/>
    <s v="2500X1254px"/>
    <s v="PNG"/>
    <s v="65m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0T00:00:00"/>
    <s v="10SFJ"/>
    <s v="18:53:48 UTC"/>
    <n v="0.3"/>
    <s v="2500X1254px"/>
    <s v="PNG"/>
    <s v="65m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0T00:00:00"/>
    <s v="10SGJ"/>
    <s v="18:53:41 UTC"/>
    <n v="1.1000000000000001"/>
    <s v="2500X1254px"/>
    <s v="PNG"/>
    <s v="65m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20T00:00:00"/>
    <s v="11SKD"/>
    <s v="18:53:40 UTC"/>
    <n v="1.1000000000000001"/>
    <s v="2500X1254px"/>
    <s v="PNG"/>
    <s v="65m"/>
    <x v="0"/>
    <n v="0.41666666666666669"/>
    <n v="10"/>
    <x v="0"/>
    <s v="45097S2A_MSIL1CCDM-MLB-CLSTA4509702 Sunny (10%-30%)"/>
    <n v="0"/>
    <s v="20230630T185400"/>
    <d v="1905-07-15T00:00:00"/>
    <s v="06"/>
    <d v="1900-01-19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8T00:00:00"/>
    <s v="10SFH"/>
    <s v="19:03:55 UTC"/>
    <n v="0"/>
    <s v="2500X1254px"/>
    <s v="PNG"/>
    <s v="65m"/>
    <x v="0"/>
    <n v="8.7166666666666668"/>
    <n v="10"/>
    <x v="0"/>
    <s v="45095S2A_MSIL1CCDM-MLB-CLSTA4509502 Sunny (10%-30%)"/>
    <n v="1"/>
    <s v="20230630T185400"/>
    <d v="1905-07-15T00:00:00"/>
    <s v="06"/>
    <d v="1900-01-17T00:00:00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8T00:00:00"/>
    <s v="10SGH"/>
    <s v="19:03:52 UTC"/>
    <n v="4.8"/>
    <s v="2500X1254px"/>
    <s v="PNG"/>
    <s v="65m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8T00:00:00"/>
    <s v="11SKC"/>
    <s v="19:03:51 UTC"/>
    <n v="7.3"/>
    <s v="2500X1254px"/>
    <s v="PNG"/>
    <s v="65m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8T00:00:00"/>
    <s v="10SFJ"/>
    <s v="19:03:41 UTC"/>
    <n v="12.1"/>
    <s v="2500X1254px"/>
    <s v="PNG"/>
    <s v="65m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8T00:00:00"/>
    <s v="10SGJ"/>
    <s v="19:03:37 UTC"/>
    <n v="15.7"/>
    <s v="2500X1254px"/>
    <s v="PNG"/>
    <s v="65m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8T00:00:00"/>
    <s v="11SKD"/>
    <s v="19:03:36 UTC"/>
    <n v="12.4"/>
    <s v="2500X1254px"/>
    <s v="PNG"/>
    <s v="65m"/>
    <x v="0"/>
    <n v="8.7166666666666668"/>
    <n v="10"/>
    <x v="0"/>
    <s v="45095S2A_MSIL1CCDM-MLB-CLSTA4509502 Sunny (10%-30%)"/>
    <n v="0"/>
    <s v="20230630T185400"/>
    <d v="1905-07-15T00:00:00"/>
    <s v="06"/>
    <d v="1900-01-17T00:00:00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5T00:00:00"/>
    <s v="10SFH"/>
    <s v="18:53:59 UTC"/>
    <n v="43.3"/>
    <s v="2500X1254px"/>
    <s v="PNG"/>
    <s v="65m"/>
    <x v="0"/>
    <n v="19.833333333333332"/>
    <n v="20"/>
    <x v="0"/>
    <s v="45092S2A_MSIL1CCDM-MLB-CLSTA4509202 Sunny (10%-30%)"/>
    <n v="1"/>
    <s v="20230630T185400"/>
    <d v="1905-07-15T00:00:00"/>
    <s v="06"/>
    <d v="1900-01-14T00:00:00"/>
    <s v="18"/>
    <s v="53"/>
    <s v="5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5T00:00:00"/>
    <s v="10SGH"/>
    <s v="18:53:56 UTC"/>
    <n v="27.9"/>
    <s v="2500X1254px"/>
    <s v="PNG"/>
    <s v="65m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5T00:00:00"/>
    <s v="11SKC"/>
    <s v="18:53:55 UTC"/>
    <n v="18.2"/>
    <s v="2500X1254px"/>
    <s v="PNG"/>
    <s v="65m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5T00:00:00"/>
    <s v="10SFJ"/>
    <s v="18:53:48 UTC"/>
    <n v="25.4"/>
    <s v="2500X1254px"/>
    <s v="PNG"/>
    <s v="65m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5T00:00:00"/>
    <s v="10SGJ"/>
    <s v="18:53:41 UTC"/>
    <n v="2.5"/>
    <s v="2500X1254px"/>
    <s v="PNG"/>
    <s v="65m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5T00:00:00"/>
    <s v="11SKD"/>
    <s v="18:53:41 UTC"/>
    <n v="1.7"/>
    <s v="2500X1254px"/>
    <s v="PNG"/>
    <s v="65m"/>
    <x v="0"/>
    <n v="19.833333333333332"/>
    <n v="20"/>
    <x v="0"/>
    <s v="45092S2A_MSIL1CCDM-MLB-CLSTA4509202 Sunny (10%-30%)"/>
    <n v="0"/>
    <s v="20230630T185400"/>
    <d v="1905-07-15T00:00:00"/>
    <s v="06"/>
    <d v="1900-01-14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3T00:00:00"/>
    <s v="10SFH"/>
    <s v="19:03:56 UTC"/>
    <n v="0"/>
    <s v="2500X1254px"/>
    <s v="PNG"/>
    <s v="65m"/>
    <x v="0"/>
    <n v="24.466666666666669"/>
    <n v="30"/>
    <x v="0"/>
    <s v="45090S2A_MSIL1CCDM-MLB-CLSTA4509002 Sunny (10%-30%)"/>
    <n v="1"/>
    <s v="20230630T185400"/>
    <d v="1905-07-15T00:00:00"/>
    <s v="06"/>
    <d v="1900-01-12T00:00:00"/>
    <s v="19"/>
    <s v="0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3T00:00:00"/>
    <s v="10SGH"/>
    <s v="19:03:53 UTC"/>
    <n v="28.2"/>
    <s v="2500X1254px"/>
    <s v="PNG"/>
    <s v="65m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3T00:00:00"/>
    <s v="11SKC"/>
    <s v="19:03:52 UTC"/>
    <n v="41"/>
    <s v="2500X1254px"/>
    <s v="PNG"/>
    <s v="65m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3T00:00:00"/>
    <s v="10SFJ"/>
    <s v="19:03:42 UTC"/>
    <n v="8.3000000000000007"/>
    <s v="2500X1254px"/>
    <s v="PNG"/>
    <s v="65m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3T00:00:00"/>
    <s v="10SGJ"/>
    <s v="19:03:38 UTC"/>
    <n v="33.799999999999997"/>
    <s v="2500X1254px"/>
    <s v="PNG"/>
    <s v="65m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3T00:00:00"/>
    <s v="11SKD"/>
    <s v="19:03:37 UTC"/>
    <n v="35.5"/>
    <s v="2500X1254px"/>
    <s v="PNG"/>
    <s v="65m"/>
    <x v="0"/>
    <n v="24.466666666666669"/>
    <n v="30"/>
    <x v="0"/>
    <s v="45090S2A_MSIL1CCDM-MLB-CLSTA4509002 Sunny (10%-30%)"/>
    <n v="0"/>
    <s v="20230630T185400"/>
    <d v="1905-07-15T00:00:00"/>
    <s v="06"/>
    <d v="1900-01-12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0T00:00:00"/>
    <s v="10SFH"/>
    <s v="18:54:00 UTC"/>
    <n v="100"/>
    <s v="2500X1254px"/>
    <s v="PNG"/>
    <s v="65m"/>
    <x v="0"/>
    <n v="77.716666666666669"/>
    <n v="80"/>
    <x v="1"/>
    <s v="45087S2A_MSIL1CCDM-MLB-CLSTA4508703 Cloudy (40%-90%)"/>
    <n v="1"/>
    <s v="20230630T185400"/>
    <d v="1905-07-15T00:00:00"/>
    <s v="06"/>
    <d v="1900-01-09T00:00:00"/>
    <s v="18"/>
    <s v="54"/>
    <s v="0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0T00:00:00"/>
    <s v="10SGH"/>
    <s v="18:53:57 UTC"/>
    <n v="91.1"/>
    <s v="2500X1254px"/>
    <s v="PNG"/>
    <s v="65m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5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0T00:00:00"/>
    <s v="11SKC"/>
    <s v="18:53:56 UTC"/>
    <n v="90.4"/>
    <s v="2500X1254px"/>
    <s v="PNG"/>
    <s v="65m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0T00:00:00"/>
    <s v="10SFJ"/>
    <s v="18:53:49 UTC"/>
    <n v="89.5"/>
    <s v="2500X1254px"/>
    <s v="PNG"/>
    <s v="65m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0T00:00:00"/>
    <s v="10SGJ"/>
    <s v="18:53:41 UTC"/>
    <n v="51.6"/>
    <s v="2500X1254px"/>
    <s v="PNG"/>
    <s v="65m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10T00:00:00"/>
    <s v="11SKD"/>
    <s v="18:53:40 UTC"/>
    <n v="43.7"/>
    <s v="2500X1254px"/>
    <s v="PNG"/>
    <s v="65m"/>
    <x v="0"/>
    <n v="77.716666666666669"/>
    <n v="80"/>
    <x v="1"/>
    <s v="45087S2A_MSIL1CCDM-MLB-CLSTA4508703 Cloudy (40%-90%)"/>
    <n v="0"/>
    <s v="20230630T185400"/>
    <d v="1905-07-15T00:00:00"/>
    <s v="06"/>
    <d v="1900-01-09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8T00:00:00"/>
    <s v="10SFH"/>
    <s v="19:03:55 UTC"/>
    <n v="11.4"/>
    <s v="2500X1254px"/>
    <s v="PNG"/>
    <s v="65m"/>
    <x v="0"/>
    <n v="35.433333333333337"/>
    <n v="40"/>
    <x v="1"/>
    <s v="45085S2A_MSIL1CCDM-MLB-CLSTA4508503 Cloudy (40%-90%)"/>
    <n v="1"/>
    <s v="20230630T185400"/>
    <d v="1905-07-15T00:00:00"/>
    <s v="06"/>
    <s v="08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8T00:00:00"/>
    <s v="10SGH"/>
    <s v="19:03:51 UTC"/>
    <n v="51.2"/>
    <s v="2500X1254px"/>
    <s v="PNG"/>
    <s v="65m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8T00:00:00"/>
    <s v="11SKC"/>
    <s v="19:03:50 UTC"/>
    <n v="50.4"/>
    <s v="2500X1254px"/>
    <s v="PNG"/>
    <s v="65m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8T00:00:00"/>
    <s v="10SFJ"/>
    <s v="19:03:40 UTC"/>
    <n v="46.3"/>
    <s v="2500X1254px"/>
    <s v="PNG"/>
    <s v="65m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8T00:00:00"/>
    <s v="10SGJ"/>
    <s v="19:03:37 UTC"/>
    <n v="27.8"/>
    <s v="2500X1254px"/>
    <s v="PNG"/>
    <s v="65m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8T00:00:00"/>
    <s v="11SKD"/>
    <s v="19:03:36 UTC"/>
    <n v="25.5"/>
    <s v="2500X1254px"/>
    <s v="PNG"/>
    <s v="65m"/>
    <x v="0"/>
    <n v="35.433333333333337"/>
    <n v="40"/>
    <x v="1"/>
    <s v="45085S2A_MSIL1CCDM-MLB-CLSTA4508503 Cloudy (40%-90%)"/>
    <n v="0"/>
    <s v="20230630T185400"/>
    <d v="1905-07-15T00:00:00"/>
    <s v="06"/>
    <s v="08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5T00:00:00"/>
    <s v="10SFH"/>
    <s v="18:53:59 UTC"/>
    <n v="43.3"/>
    <s v="2500X1254px"/>
    <s v="PNG"/>
    <s v="65m"/>
    <x v="0"/>
    <n v="25.316666666666666"/>
    <n v="30"/>
    <x v="0"/>
    <s v="45082S2A_MSIL1CCDM-MLB-CLSTA4508202 Sunny (10%-30%)"/>
    <n v="1"/>
    <s v="20230630T185400"/>
    <d v="1905-07-15T00:00:00"/>
    <s v="06"/>
    <s v="05"/>
    <s v="18"/>
    <s v="53"/>
    <s v="5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5T00:00:00"/>
    <s v="10SGH"/>
    <s v="18:53:55 UTC"/>
    <n v="29.9"/>
    <s v="2500X1254px"/>
    <s v="PNG"/>
    <s v="65m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5T00:00:00"/>
    <s v="11SKC"/>
    <s v="18:53:54 UTC"/>
    <n v="34.1"/>
    <s v="2500X1254px"/>
    <s v="PNG"/>
    <s v="65m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5T00:00:00"/>
    <s v="10SFJ"/>
    <s v="18:53:47 UTC"/>
    <n v="28.4"/>
    <s v="2500X1254px"/>
    <s v="PNG"/>
    <s v="65m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5T00:00:00"/>
    <s v="10SGJ"/>
    <s v="18:53:41 UTC"/>
    <n v="8.4"/>
    <s v="2500X1254px"/>
    <s v="PNG"/>
    <s v="65m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5T00:00:00"/>
    <s v="11SKD"/>
    <s v="18:53:40 UTC"/>
    <n v="7.8"/>
    <s v="2500X1254px"/>
    <s v="PNG"/>
    <s v="65m"/>
    <x v="0"/>
    <n v="25.316666666666666"/>
    <n v="30"/>
    <x v="0"/>
    <s v="45082S2A_MSIL1CCDM-MLB-CLSTA4508202 Sunny (10%-30%)"/>
    <n v="0"/>
    <s v="20230630T185400"/>
    <d v="1905-07-15T00:00:00"/>
    <s v="06"/>
    <s v="05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3T00:00:00"/>
    <s v="10SFH"/>
    <s v="19:03:55 UTC"/>
    <n v="0"/>
    <s v="2500X1254px"/>
    <s v="PNG"/>
    <s v="65m"/>
    <x v="0"/>
    <n v="6.6666666666666666E-2"/>
    <n v="10"/>
    <x v="0"/>
    <s v="45080S2A_MSIL1CCDM-MLB-CLSTA4508002 Sunny (10%-30%)"/>
    <n v="1"/>
    <s v="20230630T185400"/>
    <d v="1905-07-15T00:00:00"/>
    <s v="06"/>
    <s v="03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3T00:00:00"/>
    <s v="10SGH"/>
    <s v="19:03:52 UTC"/>
    <n v="0"/>
    <s v="2500X1254px"/>
    <s v="PNG"/>
    <s v="65m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3T00:00:00"/>
    <s v="11SKC"/>
    <s v="19:03:51 UTC"/>
    <n v="0"/>
    <s v="2500X1254px"/>
    <s v="PNG"/>
    <s v="65m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3T00:00:00"/>
    <s v="10SFJ"/>
    <s v="19:03:41 UTC"/>
    <n v="0.4"/>
    <s v="2500X1254px"/>
    <s v="PNG"/>
    <s v="65m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3T00:00:00"/>
    <s v="10SGJ"/>
    <s v="19:03:37 UTC"/>
    <n v="0"/>
    <s v="2500X1254px"/>
    <s v="PNG"/>
    <s v="65m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6-03T00:00:00"/>
    <s v="11SKD"/>
    <s v="19:03:36 UTC"/>
    <n v="0"/>
    <s v="2500X1254px"/>
    <s v="PNG"/>
    <s v="65m"/>
    <x v="0"/>
    <n v="6.6666666666666666E-2"/>
    <n v="10"/>
    <x v="0"/>
    <s v="45080S2A_MSIL1CCDM-MLB-CLSTA4508002 Sunny (10%-30%)"/>
    <n v="0"/>
    <s v="20230630T185400"/>
    <d v="1905-07-15T00:00:00"/>
    <s v="06"/>
    <s v="03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31T00:00:00"/>
    <s v="10SFH"/>
    <s v="18:53:59 UTC"/>
    <n v="0"/>
    <s v="2500X1254px"/>
    <s v="PNG"/>
    <s v="65m"/>
    <x v="0"/>
    <n v="8.5333333333333332"/>
    <n v="10"/>
    <x v="0"/>
    <s v="45077S2A_MSIL1CCDM-MLB-CLSTA4507702 Sunny (10%-30%)"/>
    <n v="1"/>
    <s v="20230630T185400"/>
    <d v="1905-07-15T00:00:00"/>
    <s v="05"/>
    <d v="1900-01-30T00:00:00"/>
    <s v="18"/>
    <s v="53"/>
    <s v="5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31T00:00:00"/>
    <s v="10SGH"/>
    <s v="18:53:55 UTC"/>
    <n v="7.5"/>
    <s v="2500X1254px"/>
    <s v="PNG"/>
    <s v="65m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31T00:00:00"/>
    <s v="11SKC"/>
    <s v="18:53:54 UTC"/>
    <n v="15.3"/>
    <s v="2500X1254px"/>
    <s v="PNG"/>
    <s v="65m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31T00:00:00"/>
    <s v="10SFJ"/>
    <s v="18:53:48 UTC"/>
    <n v="2.6"/>
    <s v="2500X1254px"/>
    <s v="PNG"/>
    <s v="65m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31T00:00:00"/>
    <s v="10SGJ"/>
    <s v="18:53:41 UTC"/>
    <n v="13.4"/>
    <s v="2500X1254px"/>
    <s v="PNG"/>
    <s v="65m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31T00:00:00"/>
    <s v="11SKD"/>
    <s v="18:53:40 UTC"/>
    <n v="12.4"/>
    <s v="2500X1254px"/>
    <s v="PNG"/>
    <s v="65m"/>
    <x v="0"/>
    <n v="8.5333333333333332"/>
    <n v="10"/>
    <x v="0"/>
    <s v="45077S2A_MSIL1CCDM-MLB-CLSTA4507702 Sunny (10%-30%)"/>
    <n v="0"/>
    <s v="20230630T185400"/>
    <d v="1905-07-15T00:00:00"/>
    <s v="05"/>
    <d v="1900-01-30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9T00:00:00"/>
    <s v="10SFH"/>
    <s v="19:03:55 UTC"/>
    <n v="1"/>
    <s v="2500X1254px"/>
    <s v="PNG"/>
    <s v="65m"/>
    <x v="0"/>
    <n v="22.55"/>
    <n v="30"/>
    <x v="0"/>
    <s v="45075S2A_MSIL1CCDM-MLB-CLSTA4507502 Sunny (10%-30%)"/>
    <n v="1"/>
    <s v="20230630T185400"/>
    <d v="1905-07-15T00:00:00"/>
    <s v="05"/>
    <d v="1900-01-28T00:00:00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9T00:00:00"/>
    <s v="10SGH"/>
    <s v="19:03:51 UTC"/>
    <n v="27"/>
    <s v="2500X1254px"/>
    <s v="PNG"/>
    <s v="65m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9T00:00:00"/>
    <s v="11SKC"/>
    <s v="19:03:50 UTC"/>
    <n v="37.299999999999997"/>
    <s v="2500X1254px"/>
    <s v="PNG"/>
    <s v="65m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9T00:00:00"/>
    <s v="10SFJ"/>
    <s v="19:03:41 UTC"/>
    <n v="4.2"/>
    <s v="2500X1254px"/>
    <s v="PNG"/>
    <s v="65m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9T00:00:00"/>
    <s v="10SGJ"/>
    <s v="19:03:37 UTC"/>
    <n v="32.4"/>
    <s v="2500X1254px"/>
    <s v="PNG"/>
    <s v="65m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9T00:00:00"/>
    <s v="11SKD"/>
    <s v="19:03:36 UTC"/>
    <n v="33.4"/>
    <s v="2500X1254px"/>
    <s v="PNG"/>
    <s v="65m"/>
    <x v="0"/>
    <n v="22.55"/>
    <n v="30"/>
    <x v="0"/>
    <s v="45075S2A_MSIL1CCDM-MLB-CLSTA4507502 Sunny (10%-30%)"/>
    <n v="0"/>
    <s v="20230630T185400"/>
    <d v="1905-07-15T00:00:00"/>
    <s v="05"/>
    <d v="1900-01-28T00:00:00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6T00:00:00"/>
    <s v="10SFH"/>
    <s v="18:53:59 UTC"/>
    <n v="0"/>
    <s v="2500X1254px"/>
    <s v="PNG"/>
    <s v="65m"/>
    <x v="0"/>
    <n v="35.416666666666664"/>
    <n v="40"/>
    <x v="1"/>
    <s v="45072S2A_MSIL1CCDM-MLB-CLSTA4507203 Cloudy (40%-90%)"/>
    <n v="1"/>
    <s v="20230630T185400"/>
    <d v="1905-07-15T00:00:00"/>
    <s v="05"/>
    <d v="1900-01-25T00:00:00"/>
    <s v="18"/>
    <s v="53"/>
    <s v="5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6T00:00:00"/>
    <s v="10SGH"/>
    <s v="18:53:55 UTC"/>
    <n v="39.5"/>
    <s v="2500X1254px"/>
    <s v="PNG"/>
    <s v="65m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6T00:00:00"/>
    <s v="11SKC"/>
    <s v="18:53:54 UTC"/>
    <n v="47"/>
    <s v="2500X1254px"/>
    <s v="PNG"/>
    <s v="65m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6T00:00:00"/>
    <s v="10SFJ"/>
    <s v="18:53:47 UTC"/>
    <n v="13.4"/>
    <s v="2500X1254px"/>
    <s v="PNG"/>
    <s v="65m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6T00:00:00"/>
    <s v="10SGJ"/>
    <s v="18:53:41 UTC"/>
    <n v="55.3"/>
    <s v="2500X1254px"/>
    <s v="PNG"/>
    <s v="65m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6T00:00:00"/>
    <s v="11SKD"/>
    <s v="18:53:40 UTC"/>
    <n v="57.3"/>
    <s v="2500X1254px"/>
    <s v="PNG"/>
    <s v="65m"/>
    <x v="0"/>
    <n v="35.416666666666664"/>
    <n v="40"/>
    <x v="1"/>
    <s v="45072S2A_MSIL1CCDM-MLB-CLSTA4507203 Cloudy (40%-90%)"/>
    <n v="0"/>
    <s v="20230630T185400"/>
    <d v="1905-07-15T00:00:00"/>
    <s v="05"/>
    <d v="1900-01-25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4T00:00:00"/>
    <s v="10SFH"/>
    <s v="19:03:56 UTC"/>
    <n v="0"/>
    <s v="2500X1254px"/>
    <s v="PNG"/>
    <s v="65m"/>
    <x v="0"/>
    <n v="9.8666666666666654"/>
    <n v="10"/>
    <x v="0"/>
    <s v="45070S2A_MSIL1CCDM-MLB-CLSTA4507002 Sunny (10%-30%)"/>
    <n v="1"/>
    <s v="20230630T185400"/>
    <d v="1905-07-15T00:00:00"/>
    <s v="05"/>
    <d v="1900-01-23T00:00:00"/>
    <s v="19"/>
    <s v="0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4T00:00:00"/>
    <s v="10SGH"/>
    <s v="19:03:52 UTC"/>
    <n v="4.2"/>
    <s v="2500X1254px"/>
    <s v="PNG"/>
    <s v="65m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4T00:00:00"/>
    <s v="11SKC"/>
    <s v="19:03:51 UTC"/>
    <n v="6.3"/>
    <s v="2500X1254px"/>
    <s v="PNG"/>
    <s v="65m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4T00:00:00"/>
    <s v="10SFJ"/>
    <s v="19:03:42 UTC"/>
    <n v="1.7"/>
    <s v="2500X1254px"/>
    <s v="PNG"/>
    <s v="65m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4T00:00:00"/>
    <s v="10SGJ"/>
    <s v="19:03:38 UTC"/>
    <n v="21.9"/>
    <s v="2500X1254px"/>
    <s v="PNG"/>
    <s v="65m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4T00:00:00"/>
    <s v="11SKD"/>
    <s v="19:03:37 UTC"/>
    <n v="25.1"/>
    <s v="2500X1254px"/>
    <s v="PNG"/>
    <s v="65m"/>
    <x v="0"/>
    <n v="9.8666666666666654"/>
    <n v="10"/>
    <x v="0"/>
    <s v="45070S2A_MSIL1CCDM-MLB-CLSTA4507002 Sunny (10%-30%)"/>
    <n v="0"/>
    <s v="20230630T185400"/>
    <d v="1905-07-15T00:00:00"/>
    <s v="05"/>
    <d v="1900-01-23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1T00:00:00"/>
    <s v="10SFH"/>
    <s v="18:5:00 UTC"/>
    <n v="0.1"/>
    <s v="2500X1254px"/>
    <s v="PNG"/>
    <s v="65m"/>
    <x v="0"/>
    <n v="3.9499999999999997"/>
    <n v="10"/>
    <x v="0"/>
    <s v="45067S2A_MSIL1CCDM-MLB-CLSTA4506702 Sunny (10%-30%)"/>
    <n v="1"/>
    <s v="20230630T185400"/>
    <d v="1905-07-15T00:00:00"/>
    <s v="05"/>
    <d v="1900-01-20T00:00:00"/>
    <s v="18"/>
    <s v="5:"/>
    <s v="0 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1T00:00:00"/>
    <s v="10SGH"/>
    <s v="18:53:57 UTC"/>
    <n v="4.8"/>
    <s v="2500X1254px"/>
    <s v="PNG"/>
    <s v="65m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5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1T00:00:00"/>
    <s v="11SKC"/>
    <s v="18:53:56 UTC"/>
    <n v="10.3"/>
    <s v="2500X1254px"/>
    <s v="PNG"/>
    <s v="65m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1T00:00:00"/>
    <s v="10SFJ"/>
    <s v="18:53:49 UTC"/>
    <n v="0"/>
    <s v="2500X1254px"/>
    <s v="PNG"/>
    <s v="65m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1T00:00:00"/>
    <s v="10SGJ"/>
    <s v="18:53:42 UTC"/>
    <n v="4.5"/>
    <s v="2500X1254px"/>
    <s v="PNG"/>
    <s v="65m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21T00:00:00"/>
    <s v="11SKD"/>
    <s v="18:53:41 UTC"/>
    <n v="4"/>
    <s v="2500X1254px"/>
    <s v="PNG"/>
    <s v="65m"/>
    <x v="0"/>
    <n v="3.9499999999999997"/>
    <n v="10"/>
    <x v="0"/>
    <s v="45067S2A_MSIL1CCDM-MLB-CLSTA4506702 Sunny (10%-30%)"/>
    <n v="0"/>
    <s v="20230630T185400"/>
    <d v="1905-07-15T00:00:00"/>
    <s v="05"/>
    <d v="1900-01-20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9T00:00:00"/>
    <s v="10SFH"/>
    <s v="19:03:53 UTC"/>
    <n v="0.1"/>
    <s v="2500X1254px"/>
    <s v="PNG"/>
    <s v="65m"/>
    <x v="0"/>
    <n v="8.3333333333333329E-2"/>
    <n v="10"/>
    <x v="0"/>
    <s v="45065S2A_MSIL1CCDM-MLB-CLSTA4506502 Sunny (10%-30%)"/>
    <n v="1"/>
    <s v="20230630T185400"/>
    <d v="1905-07-15T00:00:00"/>
    <s v="05"/>
    <d v="1900-01-18T00:00:00"/>
    <s v="19"/>
    <s v="0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9T00:00:00"/>
    <s v="10SGH"/>
    <s v="19:03:50 UTC"/>
    <n v="0"/>
    <s v="2500X1254px"/>
    <s v="PNG"/>
    <s v="65m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9T00:00:00"/>
    <s v="11SKC"/>
    <s v="19:03:49 UTC"/>
    <n v="0"/>
    <s v="2500X1254px"/>
    <s v="PNG"/>
    <s v="65m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9T00:00:00"/>
    <s v="10SFJ"/>
    <s v="19:03:39 UTC"/>
    <n v="0.3"/>
    <s v="2500X1254px"/>
    <s v="PNG"/>
    <s v="65m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9T00:00:00"/>
    <s v="10SGJ"/>
    <s v="19:03:35 UTC"/>
    <n v="0"/>
    <s v="2500X1254px"/>
    <s v="PNG"/>
    <s v="65m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9T00:00:00"/>
    <s v="11SKD"/>
    <s v="19:03:34 UTC"/>
    <n v="0.1"/>
    <s v="2500X1254px"/>
    <s v="PNG"/>
    <s v="65m"/>
    <x v="0"/>
    <n v="8.3333333333333329E-2"/>
    <n v="10"/>
    <x v="0"/>
    <s v="45065S2A_MSIL1CCDM-MLB-CLSTA4506502 Sunny (10%-30%)"/>
    <n v="0"/>
    <s v="20230630T185400"/>
    <d v="1905-07-15T00:00:00"/>
    <s v="05"/>
    <d v="1900-01-18T00:00:00"/>
    <s v="19"/>
    <s v="0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6T00:00:00"/>
    <s v="10SFH"/>
    <s v="18:53:56 UTC"/>
    <n v="0"/>
    <s v="2500X1254px"/>
    <s v="PNG"/>
    <s v="65m"/>
    <x v="0"/>
    <n v="0.11666666666666665"/>
    <n v="10"/>
    <x v="0"/>
    <s v="45062S2A_MSIL1CCDM-MLB-CLSTA4506202 Sunny (10%-30%)"/>
    <n v="1"/>
    <s v="20230630T185400"/>
    <d v="1905-07-15T00:00:00"/>
    <s v="05"/>
    <d v="1900-01-15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6T00:00:00"/>
    <s v="10SGH"/>
    <s v="18:53:55 UTC3"/>
    <n v="0"/>
    <s v="2500X1254px"/>
    <s v="PNG"/>
    <s v="65m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6T00:00:00"/>
    <s v="11SKC"/>
    <s v="18:53:52 UTC"/>
    <n v="0.7"/>
    <s v="2500X1254px"/>
    <s v="PNG"/>
    <s v="65m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6T00:00:00"/>
    <s v="10SFJ"/>
    <s v="18:53:45 UTC"/>
    <n v="0"/>
    <s v="2500X1254px"/>
    <s v="PNG"/>
    <s v="65m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6T00:00:00"/>
    <s v="10SGJ"/>
    <s v="18:53:38 UTC"/>
    <n v="0"/>
    <s v="2500X1254px"/>
    <s v="PNG"/>
    <s v="65m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6T00:00:00"/>
    <s v="11SKD"/>
    <s v="18:53:38 UTC"/>
    <n v="0"/>
    <s v="2500X1254px"/>
    <s v="PNG"/>
    <s v="65m"/>
    <x v="0"/>
    <n v="0.11666666666666665"/>
    <n v="10"/>
    <x v="0"/>
    <s v="45062S2A_MSIL1CCDM-MLB-CLSTA4506202 Sunny (10%-30%)"/>
    <n v="0"/>
    <s v="20230630T185400"/>
    <d v="1905-07-15T00:00:00"/>
    <s v="05"/>
    <d v="1900-01-15T00:00:00"/>
    <s v="18"/>
    <s v="5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4T00:00:00"/>
    <s v="10SFH"/>
    <s v="19:03:55 UTC"/>
    <n v="6.8"/>
    <s v="2500X1254px"/>
    <s v="PNG"/>
    <s v="65m"/>
    <x v="0"/>
    <n v="21.25"/>
    <n v="30"/>
    <x v="0"/>
    <s v="45060S2A_MSIL1CCDM-MLB-CLSTA4506002 Sunny (10%-30%)"/>
    <n v="1"/>
    <s v="20230630T185400"/>
    <d v="1905-07-15T00:00:00"/>
    <s v="05"/>
    <d v="1900-01-13T00:00:00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4T00:00:00"/>
    <s v="10SGH"/>
    <s v="19:03:51 UTC"/>
    <n v="31.9"/>
    <s v="2500X1254px"/>
    <s v="PNG"/>
    <s v="65m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4T00:00:00"/>
    <s v="11SKC"/>
    <s v="19:03:50 UTC"/>
    <n v="40"/>
    <s v="2500X1254px"/>
    <s v="PNG"/>
    <s v="65m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4T00:00:00"/>
    <s v="10SFJ"/>
    <s v="19:03:40 UTC"/>
    <n v="1.5"/>
    <s v="2500X1254px"/>
    <s v="PNG"/>
    <s v="65m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4T00:00:00"/>
    <s v="10SGJ"/>
    <s v="19:03:37 UTC"/>
    <n v="22.2"/>
    <s v="2500X1254px"/>
    <s v="PNG"/>
    <s v="65m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4T00:00:00"/>
    <s v="11SKD"/>
    <s v="19:03:36 UTC"/>
    <n v="25.1"/>
    <s v="2500X1254px"/>
    <s v="PNG"/>
    <s v="65m"/>
    <x v="0"/>
    <n v="21.25"/>
    <n v="30"/>
    <x v="0"/>
    <s v="45060S2A_MSIL1CCDM-MLB-CLSTA4506002 Sunny (10%-30%)"/>
    <n v="0"/>
    <s v="20230630T185400"/>
    <d v="1905-07-15T00:00:00"/>
    <s v="05"/>
    <d v="1900-01-13T00:00:00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1T00:00:00"/>
    <s v="10SFH"/>
    <s v="18:53:58 UTC"/>
    <n v="51.3"/>
    <s v="2500X1254px"/>
    <s v="PNG"/>
    <s v="65m"/>
    <x v="0"/>
    <n v="10.55"/>
    <n v="20"/>
    <x v="0"/>
    <s v="45057S2A_MSIL1CCDM-MLB-CLSTA4505702 Sunny (10%-30%)"/>
    <n v="1"/>
    <s v="20230630T185400"/>
    <d v="1905-07-15T00:00:00"/>
    <s v="05"/>
    <d v="1900-01-10T00:00:00"/>
    <s v="18"/>
    <s v="53"/>
    <s v="5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1T00:00:00"/>
    <s v="10SGH"/>
    <s v="18:53:54 UTC"/>
    <n v="10.1"/>
    <s v="2500X1254px"/>
    <s v="PNG"/>
    <s v="65m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1T00:00:00"/>
    <s v="11SKC"/>
    <s v="18:53:53 UTC"/>
    <n v="1.7"/>
    <s v="2500X1254px"/>
    <s v="PNG"/>
    <s v="65m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1T00:00:00"/>
    <s v="10SFJ"/>
    <s v="18:53:46 UTC"/>
    <n v="0"/>
    <s v="2500X1254px"/>
    <s v="PNG"/>
    <s v="65m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1T00:00:00"/>
    <s v="10SGJ"/>
    <s v="18:53:40 UTC"/>
    <n v="0.1"/>
    <s v="2500X1254px"/>
    <s v="PNG"/>
    <s v="65m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11T00:00:00"/>
    <s v="11SKD"/>
    <s v="18:53:39 UTC"/>
    <n v="0.1"/>
    <s v="2500X1254px"/>
    <s v="PNG"/>
    <s v="65m"/>
    <x v="0"/>
    <n v="10.55"/>
    <n v="20"/>
    <x v="0"/>
    <s v="45057S2A_MSIL1CCDM-MLB-CLSTA4505702 Sunny (10%-30%)"/>
    <n v="0"/>
    <s v="20230630T185400"/>
    <d v="1905-07-15T00:00:00"/>
    <s v="05"/>
    <d v="1900-01-10T00:00:00"/>
    <s v="18"/>
    <s v="5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9T00:00:00"/>
    <s v="10SFH"/>
    <s v="19:03:51 UTC"/>
    <n v="68.400000000000006"/>
    <s v="2500X1254px"/>
    <s v="PNG"/>
    <s v="65m"/>
    <x v="0"/>
    <n v="36.4"/>
    <n v="40"/>
    <x v="1"/>
    <s v="45055S2A_MSIL1CCDM-MLB-CLSTA4505503 Cloudy (40%-90%)"/>
    <n v="1"/>
    <s v="20230630T185400"/>
    <d v="1905-07-15T00:00:00"/>
    <s v="05"/>
    <s v="09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9T00:00:00"/>
    <s v="10SGH"/>
    <s v="19:03:47 UTC"/>
    <n v="49.7"/>
    <s v="2500X1254px"/>
    <s v="PNG"/>
    <s v="65m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9T00:00:00"/>
    <s v="11SKC"/>
    <s v="19:03:46 UTC"/>
    <n v="27.6"/>
    <s v="2500X1254px"/>
    <s v="PNG"/>
    <s v="65m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9T00:00:00"/>
    <s v="10SFJ"/>
    <s v="19:03:36 UTC"/>
    <n v="65.5"/>
    <s v="2500X1254px"/>
    <s v="PNG"/>
    <s v="65m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9T00:00:00"/>
    <s v="11SKD"/>
    <s v="19:03:32 UTC"/>
    <n v="1.7"/>
    <s v="2500X1254px"/>
    <s v="PNG"/>
    <s v="65m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9T00:00:00"/>
    <s v="10SGJ"/>
    <s v="19:03:32 UTC"/>
    <n v="5.5"/>
    <s v="2500X1254px"/>
    <s v="PNG"/>
    <s v="65m"/>
    <x v="0"/>
    <n v="36.4"/>
    <n v="40"/>
    <x v="1"/>
    <s v="45055S2A_MSIL1CCDM-MLB-CLSTA4505503 Cloudy (40%-90%)"/>
    <n v="0"/>
    <s v="20230630T185400"/>
    <d v="1905-07-15T00:00:00"/>
    <s v="05"/>
    <s v="09"/>
    <s v="19"/>
    <s v="0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6T00:00:00"/>
    <s v="10SFH"/>
    <s v="18:53:55 UTC"/>
    <n v="88.3"/>
    <s v="2500X1254px"/>
    <s v="PNG"/>
    <s v="65m"/>
    <x v="0"/>
    <n v="81.98333333333332"/>
    <n v="90"/>
    <x v="1"/>
    <s v="45052S2A_MSIL1CCDM-MLB-CLSTA4505203 Cloudy (40%-90%)"/>
    <n v="1"/>
    <s v="20230630T185400"/>
    <d v="1905-07-15T00:00:00"/>
    <s v="05"/>
    <s v="06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6T00:00:00"/>
    <s v="10SGH"/>
    <s v="18:53:52 UTC"/>
    <n v="92.6"/>
    <s v="2500X1254px"/>
    <s v="PNG"/>
    <s v="65m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6T00:00:00"/>
    <s v="11SKC"/>
    <s v="18:53:51 UTC"/>
    <n v="84.7"/>
    <s v="2500X1254px"/>
    <s v="PNG"/>
    <s v="65m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6T00:00:00"/>
    <s v="10SFJ"/>
    <s v="18:53:44 UTC"/>
    <n v="99.7"/>
    <s v="2500X1254px"/>
    <s v="PNG"/>
    <s v="65m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6T00:00:00"/>
    <s v="10SGJ"/>
    <s v="18:53:37 UTC"/>
    <n v="64.7"/>
    <s v="2500X1254px"/>
    <s v="PNG"/>
    <s v="65m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6T00:00:00"/>
    <s v="11SKD"/>
    <s v="18:53:36 UTC"/>
    <n v="61.9"/>
    <s v="2500X1254px"/>
    <s v="PNG"/>
    <s v="65m"/>
    <x v="0"/>
    <n v="81.98333333333332"/>
    <n v="90"/>
    <x v="1"/>
    <s v="45052S2A_MSIL1CCDM-MLB-CLSTA4505203 Cloudy (40%-90%)"/>
    <n v="0"/>
    <s v="20230630T185400"/>
    <d v="1905-07-15T00:00:00"/>
    <s v="05"/>
    <s v="06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4T00:00:00"/>
    <s v="10SFH"/>
    <s v="19:03:54 UTC"/>
    <n v="93.4"/>
    <s v="2500X1254px"/>
    <s v="PNG"/>
    <s v="65m"/>
    <x v="0"/>
    <n v="94.850000000000009"/>
    <n v="100"/>
    <x v="2"/>
    <s v="45050S2A_MSIL1CCDM-MLB-CLSTA4505004 Overcast (100%)"/>
    <n v="1"/>
    <s v="20230630T185400"/>
    <d v="1905-07-15T00:00:00"/>
    <s v="05"/>
    <s v="04"/>
    <s v="19"/>
    <s v="0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4T00:00:00"/>
    <s v="10SGH"/>
    <s v="19:03:50 UTC"/>
    <n v="99.9"/>
    <s v="2500X1254px"/>
    <s v="PNG"/>
    <s v="65m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4T00:00:00"/>
    <s v="11SKC"/>
    <s v="19:03:49 UTC"/>
    <n v="99.8"/>
    <s v="2500X1254px"/>
    <s v="PNG"/>
    <s v="65m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4T00:00:00"/>
    <s v="10SFJ"/>
    <s v="19:03:39 UTC"/>
    <n v="99.8"/>
    <s v="2500X1254px"/>
    <s v="PNG"/>
    <s v="65m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4T00:00:00"/>
    <s v="10SGJ"/>
    <s v="19:03:35 UTC"/>
    <n v="89.2"/>
    <s v="2500X1254px"/>
    <s v="PNG"/>
    <s v="65m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4T00:00:00"/>
    <s v="11SKD"/>
    <s v="19:03:35 UTC"/>
    <n v="87"/>
    <s v="2500X1254px"/>
    <s v="PNG"/>
    <s v="65m"/>
    <x v="0"/>
    <n v="94.850000000000009"/>
    <n v="100"/>
    <x v="2"/>
    <s v="45050S2A_MSIL1CCDM-MLB-CLSTA4505004 Overcast (100%)"/>
    <n v="0"/>
    <s v="20230630T185400"/>
    <d v="1905-07-15T00:00:00"/>
    <s v="05"/>
    <s v="04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1T00:00:00"/>
    <s v="10SFH"/>
    <s v="18:53:57 UTC"/>
    <n v="76.2"/>
    <s v="2500X1254px"/>
    <s v="PNG"/>
    <s v="65m"/>
    <x v="0"/>
    <n v="35.35"/>
    <n v="40"/>
    <x v="1"/>
    <s v="45047S2A_MSIL1CCDM-MLB-CLSTA4504703 Cloudy (40%-90%)"/>
    <n v="1"/>
    <s v="20230630T185400"/>
    <d v="1905-07-15T00:00:00"/>
    <s v="05"/>
    <s v="01"/>
    <s v="18"/>
    <s v="53"/>
    <s v="5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1T00:00:00"/>
    <s v="10SGH"/>
    <s v="18:53:54 UTC"/>
    <n v="33.299999999999997"/>
    <s v="2500X1254px"/>
    <s v="PNG"/>
    <s v="65m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1T00:00:00"/>
    <s v="11SKC"/>
    <s v="18:53:53 UTC"/>
    <n v="25.4"/>
    <s v="2500X1254px"/>
    <s v="PNG"/>
    <s v="65m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1T00:00:00"/>
    <s v="10SFJ"/>
    <s v="18:53:46 UTC"/>
    <n v="23.6"/>
    <s v="2500X1254px"/>
    <s v="PNG"/>
    <s v="65m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1T00:00:00"/>
    <s v="11SKD"/>
    <s v="18:53:39 UTC"/>
    <n v="32.4"/>
    <s v="2500X1254px"/>
    <s v="PNG"/>
    <s v="65m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5-01T00:00:00"/>
    <s v="10SGJ"/>
    <s v="18:53:39 UTC"/>
    <n v="21.2"/>
    <s v="2500X1254px"/>
    <s v="PNG"/>
    <s v="65m"/>
    <x v="0"/>
    <n v="35.35"/>
    <n v="40"/>
    <x v="1"/>
    <s v="45047S2A_MSIL1CCDM-MLB-CLSTA4504703 Cloudy (40%-90%)"/>
    <n v="0"/>
    <s v="20230630T185400"/>
    <d v="1905-07-15T00:00:00"/>
    <s v="05"/>
    <s v="01"/>
    <s v="18"/>
    <s v="5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9T00:00:00"/>
    <s v="10SFH"/>
    <s v="19:03:51 UTC"/>
    <n v="27.3"/>
    <s v="2500X1254px"/>
    <s v="PNG"/>
    <s v="65m"/>
    <x v="0"/>
    <n v="15.966666666666667"/>
    <n v="20"/>
    <x v="0"/>
    <s v="45045S2A_MSIL1CCDM-MLB-CLSTA4504502 Sunny (10%-30%)"/>
    <n v="1"/>
    <s v="20230630T185400"/>
    <d v="1905-07-15T00:00:00"/>
    <s v="04"/>
    <d v="1900-01-28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9T00:00:00"/>
    <s v="10SGH"/>
    <s v="19:03:48 UTC"/>
    <n v="21.5"/>
    <s v="2500X1254px"/>
    <s v="PNG"/>
    <s v="65m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9T00:00:00"/>
    <s v="11SKC"/>
    <s v="19:03:47 UTC"/>
    <n v="18.8"/>
    <s v="2500X1254px"/>
    <s v="PNG"/>
    <s v="65m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9T00:00:00"/>
    <s v="10SFJ"/>
    <s v="19:03:37 UTC"/>
    <n v="25.9"/>
    <s v="2500X1254px"/>
    <s v="PNG"/>
    <s v="65m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9T00:00:00"/>
    <s v="10SGJ"/>
    <s v="19:03:33 UTC"/>
    <n v="1.3"/>
    <s v="2500X1254px"/>
    <s v="PNG"/>
    <s v="65m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9T00:00:00"/>
    <s v="11SKD"/>
    <s v="19:03:33 UTC"/>
    <n v="1"/>
    <s v="2500X1254px"/>
    <s v="PNG"/>
    <s v="65m"/>
    <x v="0"/>
    <n v="15.966666666666667"/>
    <n v="20"/>
    <x v="0"/>
    <s v="45045S2A_MSIL1CCDM-MLB-CLSTA4504502 Sunny (10%-30%)"/>
    <n v="0"/>
    <s v="20230630T185400"/>
    <d v="1905-07-15T00:00:00"/>
    <s v="04"/>
    <d v="1900-01-28T00:00:00"/>
    <s v="19"/>
    <s v="0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6T00:00:00"/>
    <s v="10SFH"/>
    <s v="18:53:55 UTC"/>
    <n v="1.4"/>
    <s v="2500X1254px"/>
    <s v="PNG"/>
    <s v="65m"/>
    <x v="0"/>
    <n v="0.26666666666666666"/>
    <n v="10"/>
    <x v="0"/>
    <s v="45042S2A_MSIL1CCDM-MLB-CLSTA4504202 Sunny (10%-30%)"/>
    <n v="1"/>
    <s v="20230630T185400"/>
    <d v="1905-07-15T00:00:00"/>
    <s v="04"/>
    <d v="1900-01-25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6T00:00:00"/>
    <s v="10SGH"/>
    <s v="18:53:52 UTC"/>
    <n v="0"/>
    <s v="2500X1254px"/>
    <s v="PNG"/>
    <s v="65m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6T00:00:00"/>
    <s v="11SKC"/>
    <s v="18:53:51 UTC"/>
    <n v="0"/>
    <s v="2500X1254px"/>
    <s v="PNG"/>
    <s v="65m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6T00:00:00"/>
    <s v="10SFJ"/>
    <s v="18:53:44 UTC"/>
    <n v="0.2"/>
    <s v="2500X1254px"/>
    <s v="PNG"/>
    <s v="65m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6T00:00:00"/>
    <s v="10SGJ"/>
    <s v="18:53:37 UTC"/>
    <n v="0"/>
    <s v="2500X1254px"/>
    <s v="PNG"/>
    <s v="65m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6T00:00:00"/>
    <s v="11SKD"/>
    <s v="18:53:36 UTC"/>
    <n v="0"/>
    <s v="2500X1254px"/>
    <s v="PNG"/>
    <s v="65m"/>
    <x v="0"/>
    <n v="0.26666666666666666"/>
    <n v="10"/>
    <x v="0"/>
    <s v="45042S2A_MSIL1CCDM-MLB-CLSTA4504202 Sunny (10%-30%)"/>
    <n v="0"/>
    <s v="20230630T185400"/>
    <d v="1905-07-15T00:00:00"/>
    <s v="04"/>
    <d v="1900-01-25T00:00:00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4T00:00:00"/>
    <s v="10SFH"/>
    <s v="19:03:53 UTC"/>
    <n v="0"/>
    <s v="2500X1254px"/>
    <s v="PNG"/>
    <s v="65m"/>
    <x v="0"/>
    <n v="0.63333333333333341"/>
    <n v="10"/>
    <x v="0"/>
    <s v="45040S2A_MSIL1CCDM-MLB-CLSTA4504002 Sunny (10%-30%)"/>
    <n v="1"/>
    <s v="20230630T185400"/>
    <d v="1905-07-15T00:00:00"/>
    <s v="04"/>
    <d v="1900-01-23T00:00:00"/>
    <s v="19"/>
    <s v="0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4T00:00:00"/>
    <s v="11SKC"/>
    <s v="19:03:49 UTC"/>
    <n v="0"/>
    <s v="2500X1254px"/>
    <s v="PNG"/>
    <s v="65m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4T00:00:00"/>
    <s v="10SGH"/>
    <s v="19:03:49 UTC"/>
    <n v="0.2"/>
    <s v="2500X1254px"/>
    <s v="PNG"/>
    <s v="65m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4T00:00:00"/>
    <s v="10SFJ"/>
    <s v="19:03:39 UTC"/>
    <n v="3.6"/>
    <s v="2500X1254px"/>
    <s v="PNG"/>
    <s v="65m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4T00:00:00"/>
    <s v="10SGJ"/>
    <s v="19:03:35 UTC"/>
    <n v="0"/>
    <s v="2500X1254px"/>
    <s v="PNG"/>
    <s v="65m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4T00:00:00"/>
    <s v="11SKD"/>
    <s v="19:03:34 UTC"/>
    <n v="0"/>
    <s v="2500X1254px"/>
    <s v="PNG"/>
    <s v="65m"/>
    <x v="0"/>
    <n v="0.63333333333333341"/>
    <n v="10"/>
    <x v="0"/>
    <s v="45040S2A_MSIL1CCDM-MLB-CLSTA4504002 Sunny (10%-30%)"/>
    <n v="0"/>
    <s v="20230630T185400"/>
    <d v="1905-07-15T00:00:00"/>
    <s v="04"/>
    <d v="1900-01-23T00:00:00"/>
    <s v="19"/>
    <s v="0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1T00:00:00"/>
    <s v="10SFH"/>
    <s v="18:53:57 UTC"/>
    <n v="90.1"/>
    <s v="2500X1254px"/>
    <s v="PNG"/>
    <s v="65m"/>
    <x v="0"/>
    <n v="32.583333333333336"/>
    <n v="40"/>
    <x v="1"/>
    <s v="45037S2A_MSIL1CCDM-MLB-CLSTA4503703 Cloudy (40%-90%)"/>
    <n v="1"/>
    <s v="20230630T185400"/>
    <d v="1905-07-15T00:00:00"/>
    <s v="04"/>
    <d v="1900-01-20T00:00:00"/>
    <s v="18"/>
    <s v="53"/>
    <s v="5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1T00:00:00"/>
    <s v="10SGH"/>
    <s v="18:53:54 UTC"/>
    <n v="28.4"/>
    <s v="2500X1254px"/>
    <s v="PNG"/>
    <s v="65m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1T00:00:00"/>
    <s v="11SKC"/>
    <s v="18:53:53 UTC"/>
    <n v="13.9"/>
    <s v="2500X1254px"/>
    <s v="PNG"/>
    <s v="65m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1T00:00:00"/>
    <s v="10SFJ"/>
    <s v="18:53:46 UTC"/>
    <n v="41.4"/>
    <s v="2500X1254px"/>
    <s v="PNG"/>
    <s v="65m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1T00:00:00"/>
    <s v="10SGJ"/>
    <s v="18:53:39 UTC"/>
    <n v="9.3000000000000007"/>
    <s v="2500X1254px"/>
    <s v="PNG"/>
    <s v="65m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21T00:00:00"/>
    <s v="11SKD"/>
    <s v="18:53:38 UTC"/>
    <n v="12.4"/>
    <s v="2500X1254px"/>
    <s v="PNG"/>
    <s v="65m"/>
    <x v="0"/>
    <n v="32.583333333333336"/>
    <n v="40"/>
    <x v="1"/>
    <s v="45037S2A_MSIL1CCDM-MLB-CLSTA4503703 Cloudy (40%-90%)"/>
    <n v="0"/>
    <s v="20230630T185400"/>
    <d v="1905-07-15T00:00:00"/>
    <s v="04"/>
    <d v="1900-01-20T00:00:00"/>
    <s v="18"/>
    <s v="5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9T00:00:00"/>
    <s v="10SFH"/>
    <s v="19:03:50 UTC"/>
    <n v="0.4"/>
    <s v="2500X1254px"/>
    <s v="PNG"/>
    <s v="65m"/>
    <x v="0"/>
    <n v="3.7333333333333338"/>
    <n v="10"/>
    <x v="0"/>
    <s v="45035S2A_MSIL1CCDM-MLB-CLSTA4503502 Sunny (10%-30%)"/>
    <n v="1"/>
    <s v="20230630T185400"/>
    <d v="1905-07-15T00:00:00"/>
    <s v="04"/>
    <d v="1900-01-18T00:00:00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9T00:00:00"/>
    <s v="10SGH"/>
    <s v="19:03:46 UTC"/>
    <n v="0.5"/>
    <s v="2500X1254px"/>
    <s v="PNG"/>
    <s v="65m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9T00:00:00"/>
    <s v="11SKC"/>
    <s v="19:03:45 UTC"/>
    <n v="0.2"/>
    <s v="2500X1254px"/>
    <s v="PNG"/>
    <s v="65m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9T00:00:00"/>
    <s v="10SFJ"/>
    <s v="19:03:35 UTC"/>
    <n v="14.9"/>
    <s v="2500X1254px"/>
    <s v="PNG"/>
    <s v="65m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9T00:00:00"/>
    <s v="10SGJ"/>
    <s v="19:03:32 UTC"/>
    <n v="4.0999999999999996"/>
    <s v="2500X1254px"/>
    <s v="PNG"/>
    <s v="65m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9T00:00:00"/>
    <s v="11SKD"/>
    <s v="19:03:31 UTC"/>
    <n v="2.2999999999999998"/>
    <s v="2500X1254px"/>
    <s v="PNG"/>
    <s v="65m"/>
    <x v="0"/>
    <n v="3.7333333333333338"/>
    <n v="10"/>
    <x v="0"/>
    <s v="45035S2A_MSIL1CCDM-MLB-CLSTA4503502 Sunny (10%-30%)"/>
    <n v="0"/>
    <s v="20230630T185400"/>
    <d v="1905-07-15T00:00:00"/>
    <s v="04"/>
    <d v="1900-01-18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4T00:00:00"/>
    <s v="10SFH"/>
    <s v="19:03:52 UTC"/>
    <n v="2.1"/>
    <s v="2500X1254px"/>
    <s v="PNG"/>
    <s v="65m"/>
    <x v="0"/>
    <n v="1.1000000000000001"/>
    <n v="10"/>
    <x v="0"/>
    <s v="45030S2A_MSIL1CCDM-MLB-CLSTA4503002 Sunny (10%-30%)"/>
    <n v="1"/>
    <s v="20230630T185400"/>
    <d v="1905-07-15T00:00:00"/>
    <s v="04"/>
    <d v="1900-01-13T00:00:00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4T00:00:00"/>
    <s v="10SGH"/>
    <s v="19:03:48 UTC"/>
    <n v="1.3"/>
    <s v="2500X1254px"/>
    <s v="PNG"/>
    <s v="65m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4T00:00:00"/>
    <s v="11SKC"/>
    <s v="19:03:47 UTC"/>
    <n v="0.1"/>
    <s v="2500X1254px"/>
    <s v="PNG"/>
    <s v="65m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4T00:00:00"/>
    <s v="10SFJ"/>
    <s v="19:03:38 UTC"/>
    <n v="3.1"/>
    <s v="2500X1254px"/>
    <s v="PNG"/>
    <s v="65m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4T00:00:00"/>
    <s v="10SGJ"/>
    <s v="19:03:34 UTC"/>
    <n v="0"/>
    <s v="2500X1254px"/>
    <s v="PNG"/>
    <s v="65m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4T00:00:00"/>
    <s v="11SKD"/>
    <s v="19:03:33 UTC"/>
    <n v="0"/>
    <s v="2500X1254px"/>
    <s v="PNG"/>
    <s v="65m"/>
    <x v="0"/>
    <n v="1.1000000000000001"/>
    <n v="10"/>
    <x v="0"/>
    <s v="45030S2A_MSIL1CCDM-MLB-CLSTA4503002 Sunny (10%-30%)"/>
    <n v="0"/>
    <s v="20230630T185400"/>
    <d v="1905-07-15T00:00:00"/>
    <s v="04"/>
    <d v="1900-01-13T00:00:00"/>
    <s v="19"/>
    <s v="0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1T00:00:00"/>
    <s v="10SFH"/>
    <s v="18:53:56 UTC"/>
    <n v="92.9"/>
    <s v="2500X1254px"/>
    <s v="PNG"/>
    <s v="65m"/>
    <x v="0"/>
    <n v="47.816666666666663"/>
    <n v="50"/>
    <x v="1"/>
    <s v="45027S2A_MSIL1CCDM-MLB-CLSTA4502703 Cloudy (40%-90%)"/>
    <n v="1"/>
    <s v="20230630T185400"/>
    <d v="1905-07-15T00:00:00"/>
    <s v="04"/>
    <d v="1900-01-10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1T00:00:00"/>
    <s v="10SGH"/>
    <s v="18:53:53 UTC"/>
    <n v="33.799999999999997"/>
    <s v="2500X1254px"/>
    <s v="PNG"/>
    <s v="65m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1T00:00:00"/>
    <s v="11SKC"/>
    <s v="18:53:52 UTC"/>
    <n v="26.7"/>
    <s v="2500X1254px"/>
    <s v="PNG"/>
    <s v="65m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1T00:00:00"/>
    <s v="10SFJ"/>
    <s v="18:53:45 UTC"/>
    <n v="36.5"/>
    <s v="2500X1254px"/>
    <s v="PNG"/>
    <s v="65m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1T00:00:00"/>
    <s v="11SKD"/>
    <s v="18:53:38 UTC"/>
    <n v="52"/>
    <s v="2500X1254px"/>
    <s v="PNG"/>
    <s v="65m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11T00:00:00"/>
    <s v="10SGJ"/>
    <s v="18:53:38 UTC"/>
    <n v="45"/>
    <s v="2500X1254px"/>
    <s v="PNG"/>
    <s v="65m"/>
    <x v="0"/>
    <n v="47.816666666666663"/>
    <n v="50"/>
    <x v="1"/>
    <s v="45027S2A_MSIL1CCDM-MLB-CLSTA4502703 Cloudy (40%-90%)"/>
    <n v="0"/>
    <s v="20230630T185400"/>
    <d v="1905-07-15T00:00:00"/>
    <s v="04"/>
    <d v="1900-01-10T00:00:00"/>
    <s v="18"/>
    <s v="5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9T00:00:00"/>
    <s v="10SFH"/>
    <s v="19:03:51 UTC"/>
    <n v="1.7"/>
    <s v="2500X1254px"/>
    <s v="PNG"/>
    <s v="65m"/>
    <x v="0"/>
    <n v="0.58333333333333337"/>
    <n v="10"/>
    <x v="0"/>
    <s v="45025S2A_MSIL1CCDM-MLB-CLSTA4502502 Sunny (10%-30%)"/>
    <n v="1"/>
    <s v="20230630T185400"/>
    <d v="1905-07-15T00:00:00"/>
    <s v="04"/>
    <s v="09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9T00:00:00"/>
    <s v="10SGH"/>
    <s v="19:03:48 UTC"/>
    <n v="0.1"/>
    <s v="2500X1254px"/>
    <s v="PNG"/>
    <s v="65m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9T00:00:00"/>
    <s v="11SKC"/>
    <s v="19:03:47 UTC"/>
    <n v="0"/>
    <s v="2500X1254px"/>
    <s v="PNG"/>
    <s v="65m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9T00:00:00"/>
    <s v="10SFJ"/>
    <s v="19:03:37 UTC"/>
    <n v="1.7"/>
    <s v="2500X1254px"/>
    <s v="PNG"/>
    <s v="65m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9T00:00:00"/>
    <s v="10SGJ"/>
    <s v="19:03:33 UTC"/>
    <n v="0"/>
    <s v="2500X1254px"/>
    <s v="PNG"/>
    <s v="65m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9T00:00:00"/>
    <s v="11SKD"/>
    <s v="19:03:32 UTC"/>
    <n v="0"/>
    <s v="2500X1254px"/>
    <s v="PNG"/>
    <s v="65m"/>
    <x v="0"/>
    <n v="0.58333333333333337"/>
    <n v="10"/>
    <x v="0"/>
    <s v="45025S2A_MSIL1CCDM-MLB-CLSTA4502502 Sunny (10%-30%)"/>
    <n v="0"/>
    <s v="20230630T185400"/>
    <d v="1905-07-15T00:00:00"/>
    <s v="04"/>
    <s v="09"/>
    <s v="19"/>
    <s v="0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6T00:00:00"/>
    <s v="10SFH"/>
    <s v="18:53:55 UTC"/>
    <n v="0.5"/>
    <s v="2500X1254px"/>
    <s v="PNG"/>
    <s v="65m"/>
    <x v="0"/>
    <n v="0.53333333333333333"/>
    <n v="10"/>
    <x v="0"/>
    <s v="45022S2A_MSIL1CCDM-MLB-CLSTA4502202 Sunny (10%-30%)"/>
    <n v="1"/>
    <s v="20230630T185400"/>
    <d v="1905-07-15T00:00:00"/>
    <s v="04"/>
    <s v="06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6T00:00:00"/>
    <s v="10SGH"/>
    <s v="18:53:51 UTC"/>
    <n v="0"/>
    <s v="2500X1254px"/>
    <s v="PNG"/>
    <s v="65m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6T00:00:00"/>
    <s v="11SKC"/>
    <s v="18:53:51 UTC"/>
    <n v="0"/>
    <s v="2500X1254px"/>
    <s v="PNG"/>
    <s v="65m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6T00:00:00"/>
    <s v="10SFJ"/>
    <s v="18:53:43 UTC"/>
    <n v="0"/>
    <s v="2500X1254px"/>
    <s v="PNG"/>
    <s v="65m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4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6T00:00:00"/>
    <s v="10SGJ"/>
    <s v="18:53:37 UTC"/>
    <n v="1.4"/>
    <s v="2500X1254px"/>
    <s v="PNG"/>
    <s v="65m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6T00:00:00"/>
    <s v="11SKD"/>
    <s v="18:53:36 UTC"/>
    <n v="1.3"/>
    <s v="2500X1254px"/>
    <s v="PNG"/>
    <s v="65m"/>
    <x v="0"/>
    <n v="0.53333333333333333"/>
    <n v="10"/>
    <x v="0"/>
    <s v="45022S2A_MSIL1CCDM-MLB-CLSTA4502202 Sunny (10%-30%)"/>
    <n v="0"/>
    <s v="20230630T185400"/>
    <d v="1905-07-15T00:00:00"/>
    <s v="04"/>
    <s v="06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4T00:00:00"/>
    <s v="10SFH"/>
    <s v="19:03:54 UTC"/>
    <n v="0.2"/>
    <s v="2500X1254px"/>
    <s v="PNG"/>
    <s v="65m"/>
    <x v="0"/>
    <n v="4"/>
    <n v="10"/>
    <x v="0"/>
    <s v="45020S2A_MSIL1CCDM-MLB-CLSTA4502002 Sunny (10%-30%)"/>
    <n v="1"/>
    <s v="20230630T185400"/>
    <d v="1905-07-15T00:00:00"/>
    <s v="04"/>
    <s v="04"/>
    <s v="19"/>
    <s v="0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4T00:00:00"/>
    <s v="10SGH"/>
    <s v="19:03:51 UTC"/>
    <n v="1.2"/>
    <s v="2500X1254px"/>
    <s v="PNG"/>
    <s v="65m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4T00:00:00"/>
    <s v="11SKC"/>
    <s v="19:03:50 UTC"/>
    <n v="0.7"/>
    <s v="2500X1254px"/>
    <s v="PNG"/>
    <s v="65m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4T00:00:00"/>
    <s v="10SFJ"/>
    <s v="19:03:40 UTC"/>
    <n v="3.1"/>
    <s v="2500X1254px"/>
    <s v="PNG"/>
    <s v="65m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4T00:00:00"/>
    <s v="10SGJ"/>
    <s v="19:03:36 UTC"/>
    <n v="8.6"/>
    <s v="2500X1254px"/>
    <s v="PNG"/>
    <s v="65m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4T00:00:00"/>
    <s v="11SKD"/>
    <s v="19:03:35 UTC"/>
    <n v="10.199999999999999"/>
    <s v="2500X1254px"/>
    <s v="PNG"/>
    <s v="65m"/>
    <x v="0"/>
    <n v="4"/>
    <n v="10"/>
    <x v="0"/>
    <s v="45020S2A_MSIL1CCDM-MLB-CLSTA4502002 Sunny (10%-30%)"/>
    <n v="0"/>
    <s v="20230630T185400"/>
    <d v="1905-07-15T00:00:00"/>
    <s v="04"/>
    <s v="04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1T00:00:00"/>
    <s v="10SFH"/>
    <s v="18:53:59 UTC"/>
    <n v="0"/>
    <s v="2500X1254px"/>
    <s v="PNG"/>
    <s v="65m"/>
    <x v="0"/>
    <n v="14.949999999999998"/>
    <n v="20"/>
    <x v="0"/>
    <s v="45017S2A_MSIL1CCDM-MLB-CLSTA4501702 Sunny (10%-30%)"/>
    <n v="1"/>
    <s v="20230630T185400"/>
    <d v="1905-07-15T00:00:00"/>
    <s v="04"/>
    <s v="01"/>
    <s v="18"/>
    <s v="53"/>
    <s v="5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1T00:00:00"/>
    <s v="10SGH"/>
    <s v="18:53:55 UTC"/>
    <n v="1.3"/>
    <s v="2500X1254px"/>
    <s v="PNG"/>
    <s v="65m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1T00:00:00"/>
    <s v="11SKC"/>
    <s v="18:53:54 UTC"/>
    <n v="1.2"/>
    <s v="2500X1254px"/>
    <s v="PNG"/>
    <s v="65m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1T00:00:00"/>
    <s v="10SFJ"/>
    <s v="18:53:47 UTC"/>
    <n v="40.5"/>
    <s v="2500X1254px"/>
    <s v="PNG"/>
    <s v="65m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1T00:00:00"/>
    <s v="10SGJ"/>
    <s v="18:53:40 UTC"/>
    <n v="26.8"/>
    <s v="2500X1254px"/>
    <s v="PNG"/>
    <s v="65m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4-01T00:00:00"/>
    <s v="11SKD"/>
    <s v="18:53:40 UTC"/>
    <n v="19.899999999999999"/>
    <s v="2500X1254px"/>
    <s v="PNG"/>
    <s v="65m"/>
    <x v="0"/>
    <n v="14.949999999999998"/>
    <n v="20"/>
    <x v="0"/>
    <s v="45017S2A_MSIL1CCDM-MLB-CLSTA4501702 Sunny (10%-30%)"/>
    <n v="0"/>
    <s v="20230630T185400"/>
    <d v="1905-07-15T00:00:00"/>
    <s v="04"/>
    <s v="01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30T00:00:00"/>
    <s v="10SFH"/>
    <s v="19:03:49 UTC"/>
    <n v="33.799999999999997"/>
    <s v="2500X1254px"/>
    <s v="PNG"/>
    <s v="65m"/>
    <x v="0"/>
    <n v="34.833333333333336"/>
    <n v="40"/>
    <x v="1"/>
    <s v="45015S2A_MSIL1CCDM-MLB-CLSTA4501503 Cloudy (40%-90%)"/>
    <n v="1"/>
    <s v="20230630T185400"/>
    <d v="1905-07-15T00:00:00"/>
    <s v="03"/>
    <d v="1900-01-29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30T00:00:00"/>
    <s v="10SGH"/>
    <s v="19:03:46 UTC"/>
    <n v="60.1"/>
    <s v="2500X1254px"/>
    <s v="PNG"/>
    <s v="65m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30T00:00:00"/>
    <s v="11SKC"/>
    <s v="19:03:45 UTC"/>
    <n v="54.2"/>
    <s v="2500X1254px"/>
    <s v="PNG"/>
    <s v="65m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30T00:00:00"/>
    <s v="10SFJ"/>
    <s v="19:03:35 UTC"/>
    <n v="27.7"/>
    <s v="2500X1254px"/>
    <s v="PNG"/>
    <s v="65m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30T00:00:00"/>
    <s v="10SGJ"/>
    <s v="19:03:30 UTC"/>
    <n v="17.600000000000001"/>
    <s v="2500X1254px"/>
    <s v="PNG"/>
    <s v="65m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30T00:00:00"/>
    <s v="11SKD"/>
    <s v="19:03:30 UTC"/>
    <n v="15.6"/>
    <s v="2500X1254px"/>
    <s v="PNG"/>
    <s v="65m"/>
    <x v="0"/>
    <n v="34.833333333333336"/>
    <n v="40"/>
    <x v="1"/>
    <s v="45015S2A_MSIL1CCDM-MLB-CLSTA4501503 Cloudy (40%-90%)"/>
    <n v="0"/>
    <s v="20230630T185400"/>
    <d v="1905-07-15T00:00:00"/>
    <s v="03"/>
    <d v="1900-01-29T00:00:00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7T00:00:00"/>
    <s v="10SFH"/>
    <s v="18:53:53 UTC"/>
    <n v="59"/>
    <s v="2500X1254px"/>
    <s v="PNG"/>
    <s v="65m"/>
    <x v="0"/>
    <n v="13.950000000000001"/>
    <n v="20"/>
    <x v="0"/>
    <s v="45012S2A_MSIL1CCDM-MLB-CLSTA4501202 Sunny (10%-30%)"/>
    <n v="1"/>
    <s v="20230630T185400"/>
    <d v="1905-07-15T00:00:00"/>
    <s v="03"/>
    <d v="1900-01-26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7T00:00:00"/>
    <s v="10SGH"/>
    <s v="18:53:50 UTC"/>
    <n v="12.7"/>
    <s v="2500X1254px"/>
    <s v="PNG"/>
    <s v="65m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7T00:00:00"/>
    <s v="11SKC"/>
    <s v="18:53:49 UTC"/>
    <n v="4.9000000000000004"/>
    <s v="2500X1254px"/>
    <s v="PNG"/>
    <s v="65m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7T00:00:00"/>
    <s v="10SFJ"/>
    <s v="18:53:42 UTC"/>
    <n v="6.8"/>
    <s v="2500X1254px"/>
    <s v="PNG"/>
    <s v="65m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7T00:00:00"/>
    <s v="10SGJ"/>
    <s v="18:53:35 UTC"/>
    <n v="0.3"/>
    <s v="2500X1254px"/>
    <s v="PNG"/>
    <s v="65m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7T00:00:00"/>
    <s v="11SKD"/>
    <s v="18:53:34 UTC"/>
    <n v="0"/>
    <s v="2500X1254px"/>
    <s v="PNG"/>
    <s v="65m"/>
    <x v="0"/>
    <n v="13.950000000000001"/>
    <n v="20"/>
    <x v="0"/>
    <s v="45012S2A_MSIL1CCDM-MLB-CLSTA4501202 Sunny (10%-30%)"/>
    <n v="0"/>
    <s v="20230630T185400"/>
    <d v="1905-07-15T00:00:00"/>
    <s v="03"/>
    <d v="1900-01-26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5T00:00:00"/>
    <s v="10SFH"/>
    <s v="19:03:54 UTC"/>
    <n v="24.2"/>
    <s v="2500X1254px"/>
    <s v="PNG"/>
    <s v="65m"/>
    <x v="0"/>
    <n v="20.383333333333336"/>
    <n v="30"/>
    <x v="0"/>
    <s v="45010S2A_MSIL1CCDM-MLB-CLSTA4501002 Sunny (10%-30%)"/>
    <n v="1"/>
    <s v="20230630T185400"/>
    <d v="1905-07-15T00:00:00"/>
    <s v="03"/>
    <d v="1900-01-24T00:00:00"/>
    <s v="19"/>
    <s v="0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5T00:00:00"/>
    <s v="10SGH"/>
    <s v="19:03:50 UTC"/>
    <n v="7.5"/>
    <s v="2500X1254px"/>
    <s v="PNG"/>
    <s v="65m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5T00:00:00"/>
    <s v="11SKC"/>
    <s v="19:03:49 UTC"/>
    <n v="5.8"/>
    <s v="2500X1254px"/>
    <s v="PNG"/>
    <s v="65m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5T00:00:00"/>
    <s v="10SFJ"/>
    <s v="19:03:39 UTC"/>
    <n v="51.9"/>
    <s v="2500X1254px"/>
    <s v="PNG"/>
    <s v="65m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5T00:00:00"/>
    <s v="10SGJ"/>
    <s v="19:03:36 UTC"/>
    <n v="17"/>
    <s v="2500X1254px"/>
    <s v="PNG"/>
    <s v="65m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5T00:00:00"/>
    <s v="11SKD"/>
    <s v="19:03:35 UTC"/>
    <n v="15.9"/>
    <s v="2500X1254px"/>
    <s v="PNG"/>
    <s v="65m"/>
    <x v="0"/>
    <n v="20.383333333333336"/>
    <n v="30"/>
    <x v="0"/>
    <s v="45010S2A_MSIL1CCDM-MLB-CLSTA4501002 Sunny (10%-30%)"/>
    <n v="0"/>
    <s v="20230630T185400"/>
    <d v="1905-07-15T00:00:00"/>
    <s v="03"/>
    <d v="1900-01-24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2T00:00:00"/>
    <s v="10SFH"/>
    <s v="18:53:58 UTC"/>
    <n v="97.4"/>
    <s v="2500X1254px"/>
    <s v="PNG"/>
    <s v="65m"/>
    <x v="0"/>
    <n v="74.433333333333323"/>
    <n v="80"/>
    <x v="1"/>
    <s v="45007S2A_MSIL1CCDM-MLB-CLSTA4500703 Cloudy (40%-90%)"/>
    <n v="1"/>
    <s v="20230630T185400"/>
    <d v="1905-07-15T00:00:00"/>
    <s v="03"/>
    <d v="1900-01-21T00:00:00"/>
    <s v="18"/>
    <s v="53"/>
    <s v="5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2T00:00:00"/>
    <s v="10SGH"/>
    <s v="18:53:54 UTC"/>
    <n v="73.3"/>
    <s v="2500X1254px"/>
    <s v="PNG"/>
    <s v="65m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2T00:00:00"/>
    <s v="11SKC"/>
    <s v="18:53:53 UTC"/>
    <n v="62.4"/>
    <s v="2500X1254px"/>
    <s v="PNG"/>
    <s v="65m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2T00:00:00"/>
    <s v="10SFJ"/>
    <s v="18:53:46 UTC"/>
    <n v="92.1"/>
    <s v="2500X1254px"/>
    <s v="PNG"/>
    <s v="65m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2T00:00:00"/>
    <s v="10SGJ"/>
    <s v="18:53:39 UTC"/>
    <n v="65.099999999999994"/>
    <s v="2500X1254px"/>
    <s v="PNG"/>
    <s v="65m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2T00:00:00"/>
    <s v="11SKD"/>
    <s v="18:53:39 UTC"/>
    <n v="56.3"/>
    <s v="2500X1254px"/>
    <s v="PNG"/>
    <s v="65m"/>
    <x v="0"/>
    <n v="74.433333333333323"/>
    <n v="80"/>
    <x v="1"/>
    <s v="45007S2A_MSIL1CCDM-MLB-CLSTA4500703 Cloudy (40%-90%)"/>
    <n v="0"/>
    <s v="20230630T185400"/>
    <d v="1905-07-15T00:00:00"/>
    <s v="03"/>
    <d v="1900-01-21T00:00:00"/>
    <s v="18"/>
    <s v="5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0T00:00:00"/>
    <s v="10SFH"/>
    <s v="19:03:49 UTC"/>
    <n v="29"/>
    <s v="2500X1254px"/>
    <s v="PNG"/>
    <s v="65m"/>
    <x v="0"/>
    <n v="23.45"/>
    <n v="30"/>
    <x v="0"/>
    <s v="45005S2A_MSIL1CCDM-MLB-CLSTA4500502 Sunny (10%-30%)"/>
    <n v="1"/>
    <s v="20230630T185400"/>
    <d v="1905-07-15T00:00:00"/>
    <s v="03"/>
    <d v="1900-01-19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0T00:00:00"/>
    <s v="10SGH"/>
    <s v="19:03:46 UTC"/>
    <n v="25.8"/>
    <s v="2500X1254px"/>
    <s v="PNG"/>
    <s v="65m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0T00:00:00"/>
    <s v="11SKC"/>
    <s v="19:03:45 UTC"/>
    <n v="18.899999999999999"/>
    <s v="2500X1254px"/>
    <s v="PNG"/>
    <s v="65m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0T00:00:00"/>
    <s v="10SFJ"/>
    <s v="19:03:35 UTC"/>
    <n v="46.3"/>
    <s v="2500X1254px"/>
    <s v="PNG"/>
    <s v="65m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0T00:00:00"/>
    <s v="11SKD"/>
    <s v="19:03:31 UTC"/>
    <n v="6.2"/>
    <s v="2500X1254px"/>
    <s v="PNG"/>
    <s v="65m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20T00:00:00"/>
    <s v="10SGJ"/>
    <s v="19:03:31 UTC"/>
    <n v="14.5"/>
    <s v="2500X1254px"/>
    <s v="PNG"/>
    <s v="65m"/>
    <x v="0"/>
    <n v="23.45"/>
    <n v="30"/>
    <x v="0"/>
    <s v="45005S2A_MSIL1CCDM-MLB-CLSTA4500502 Sunny (10%-30%)"/>
    <n v="0"/>
    <s v="20230630T185400"/>
    <d v="1905-07-15T00:00:00"/>
    <s v="03"/>
    <d v="1900-01-19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7T00:00:00"/>
    <s v="10SFH"/>
    <s v="18:53:53 UTC"/>
    <n v="3.7"/>
    <s v="2500X1254px"/>
    <s v="PNG"/>
    <s v="65m"/>
    <x v="0"/>
    <n v="0.6166666666666667"/>
    <n v="10"/>
    <x v="0"/>
    <s v="45002S2A_MSIL1CCDM-MLB-CLSTA4500202 Sunny (10%-30%)"/>
    <n v="1"/>
    <s v="20230630T185400"/>
    <d v="1905-07-15T00:00:00"/>
    <s v="03"/>
    <d v="1900-01-16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7T00:00:00"/>
    <s v="10SGH"/>
    <s v="18:53:49 UTC"/>
    <n v="0"/>
    <s v="2500X1254px"/>
    <s v="PNG"/>
    <s v="65m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7T00:00:00"/>
    <s v="11SKC"/>
    <s v="18:53:48 UTC"/>
    <n v="0"/>
    <s v="2500X1254px"/>
    <s v="PNG"/>
    <s v="65m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7T00:00:00"/>
    <s v="10SFJ"/>
    <s v="18:53:42 UTC"/>
    <n v="0"/>
    <s v="2500X1254px"/>
    <s v="PNG"/>
    <s v="65m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7T00:00:00"/>
    <s v="10SGJ"/>
    <s v="18:53:35 UTC"/>
    <n v="0"/>
    <s v="2500X1254px"/>
    <s v="PNG"/>
    <s v="65m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7T00:00:00"/>
    <s v="11SKD"/>
    <s v="18:53:34 UTC"/>
    <n v="0"/>
    <s v="2500X1254px"/>
    <s v="PNG"/>
    <s v="65m"/>
    <x v="0"/>
    <n v="0.6166666666666667"/>
    <n v="10"/>
    <x v="0"/>
    <s v="45002S2A_MSIL1CCDM-MLB-CLSTA4500202 Sunny (10%-30%)"/>
    <n v="0"/>
    <s v="20230630T185400"/>
    <d v="1905-07-15T00:00:00"/>
    <s v="03"/>
    <d v="1900-01-16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5T00:00:00"/>
    <s v="10SFH"/>
    <s v="19:03:55 UTC"/>
    <n v="39"/>
    <s v="2500X1254px"/>
    <s v="PNG"/>
    <s v="65m"/>
    <x v="0"/>
    <n v="16.683333333333334"/>
    <n v="20"/>
    <x v="0"/>
    <s v="45000S2A_MSIL1CCDM-MLB-CLSTA4500002 Sunny (10%-30%)"/>
    <n v="1"/>
    <s v="20230630T185400"/>
    <d v="1905-07-15T00:00:00"/>
    <s v="03"/>
    <d v="1900-01-14T00:00:00"/>
    <s v="19"/>
    <s v="0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5T00:00:00"/>
    <s v="10SGH"/>
    <s v="19:03:52 UTC"/>
    <n v="27.7"/>
    <s v="2500X1254px"/>
    <s v="PNG"/>
    <s v="65m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5T00:00:00"/>
    <s v="11SKC"/>
    <s v="19:03:51 UTC"/>
    <n v="19"/>
    <s v="2500X1254px"/>
    <s v="PNG"/>
    <s v="65m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5T00:00:00"/>
    <s v="10SFJ"/>
    <s v="19:03:41 UTC"/>
    <n v="0.3"/>
    <s v="2500X1254px"/>
    <s v="PNG"/>
    <s v="65m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5T00:00:00"/>
    <s v="10SGJ"/>
    <s v="19:03:37 UTC"/>
    <n v="6.4"/>
    <s v="2500X1254px"/>
    <s v="PNG"/>
    <s v="65m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5T00:00:00"/>
    <s v="11SKD"/>
    <s v="19:03:36 UTC"/>
    <n v="7.7"/>
    <s v="2500X1254px"/>
    <s v="PNG"/>
    <s v="65m"/>
    <x v="0"/>
    <n v="16.683333333333334"/>
    <n v="20"/>
    <x v="0"/>
    <s v="45000S2A_MSIL1CCDM-MLB-CLSTA4500002 Sunny (10%-30%)"/>
    <n v="0"/>
    <s v="20230630T185400"/>
    <d v="1905-07-15T00:00:00"/>
    <s v="03"/>
    <d v="1900-01-14T00:00:00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2T00:00:00"/>
    <s v="10SFH"/>
    <s v="18:53:59 UTC"/>
    <n v="100"/>
    <s v="2500X1254px"/>
    <s v="PNG"/>
    <s v="65m"/>
    <x v="0"/>
    <n v="94.483333333333348"/>
    <n v="100"/>
    <x v="2"/>
    <s v="44997S2A_MSIL1CCDM-MLB-CLSTA4499704 Overcast (100%)"/>
    <n v="1"/>
    <s v="20230630T185400"/>
    <d v="1905-07-15T00:00:00"/>
    <s v="03"/>
    <d v="1900-01-11T00:00:00"/>
    <s v="18"/>
    <s v="53"/>
    <s v="5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2T00:00:00"/>
    <s v="10SGH"/>
    <s v="18:53:56 UTC"/>
    <n v="96"/>
    <s v="2500X1254px"/>
    <s v="PNG"/>
    <s v="65m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2T00:00:00"/>
    <s v="11SKC"/>
    <s v="18:53:55 UTC"/>
    <n v="89.3"/>
    <s v="2500X1254px"/>
    <s v="PNG"/>
    <s v="65m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2T00:00:00"/>
    <s v="10SFJ"/>
    <s v="18:53:48 UTC"/>
    <n v="99.9"/>
    <s v="2500X1254px"/>
    <s v="PNG"/>
    <s v="65m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2T00:00:00"/>
    <s v="11SKD"/>
    <s v="18:53:41 UTC"/>
    <n v="89.8"/>
    <s v="2500X1254px"/>
    <s v="PNG"/>
    <s v="65m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2T00:00:00"/>
    <s v="10SGJ"/>
    <s v="18:53:41 UTC"/>
    <n v="91.9"/>
    <s v="2500X1254px"/>
    <s v="PNG"/>
    <s v="65m"/>
    <x v="0"/>
    <n v="94.483333333333348"/>
    <n v="100"/>
    <x v="2"/>
    <s v="44997S2A_MSIL1CCDM-MLB-CLSTA4499704 Overcast (100%)"/>
    <n v="0"/>
    <s v="20230630T185400"/>
    <d v="1905-07-15T00:00:00"/>
    <s v="03"/>
    <d v="1900-01-11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0T00:00:00"/>
    <s v="10SFH"/>
    <s v="19:03:46 UTC"/>
    <n v="100"/>
    <s v="2500X1254px"/>
    <s v="PNG"/>
    <s v="65m"/>
    <x v="0"/>
    <n v="95.75"/>
    <n v="100"/>
    <x v="2"/>
    <s v="44995S2A_MSIL1CCDM-MLB-CLSTA4499504 Overcast (100%)"/>
    <n v="1"/>
    <s v="20230630T185400"/>
    <d v="1905-07-15T00:00:00"/>
    <s v="03"/>
    <d v="1900-01-09T00:00:00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0T00:00:00"/>
    <s v="10SGH"/>
    <s v="19:03:43 UTC"/>
    <n v="98.9"/>
    <s v="2500X1254px"/>
    <s v="PNG"/>
    <s v="65m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4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0T00:00:00"/>
    <s v="11SKC"/>
    <s v="19:03:42 UTC"/>
    <n v="98.3"/>
    <s v="2500X1254px"/>
    <s v="PNG"/>
    <s v="65m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0T00:00:00"/>
    <s v="10SFJ"/>
    <s v="19:03:32 UTC"/>
    <n v="98.3"/>
    <s v="2500X1254px"/>
    <s v="PNG"/>
    <s v="65m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0T00:00:00"/>
    <s v="10SGJ"/>
    <s v="19:03:28 UTC"/>
    <n v="90.3"/>
    <s v="2500X1254px"/>
    <s v="PNG"/>
    <s v="65m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2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10T00:00:00"/>
    <s v="11SKD"/>
    <s v="19:03:27 UTC"/>
    <n v="88.7"/>
    <s v="2500X1254px"/>
    <s v="PNG"/>
    <s v="65m"/>
    <x v="0"/>
    <n v="95.75"/>
    <n v="100"/>
    <x v="2"/>
    <s v="44995S2A_MSIL1CCDM-MLB-CLSTA4499504 Overcast (100%)"/>
    <n v="0"/>
    <s v="20230630T185400"/>
    <d v="1905-07-15T00:00:00"/>
    <s v="03"/>
    <d v="1900-01-09T00:00:00"/>
    <s v="19"/>
    <s v="03"/>
    <s v="2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7T00:00:00"/>
    <s v="10SFH"/>
    <s v="18:53:51 UTC"/>
    <n v="59.8"/>
    <s v="2500X1254px"/>
    <s v="PNG"/>
    <s v="65m"/>
    <x v="0"/>
    <n v="55.566666666666663"/>
    <n v="60"/>
    <x v="1"/>
    <s v="44992S2A_MSIL1CCDM-MLB-CLSTA4499203 Cloudy (40%-90%)"/>
    <n v="1"/>
    <s v="20230630T185400"/>
    <d v="1905-07-15T00:00:00"/>
    <s v="03"/>
    <s v="07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7T00:00:00"/>
    <s v="10SGH"/>
    <s v="18:53:47 UTC"/>
    <n v="41.2"/>
    <s v="2500X1254px"/>
    <s v="PNG"/>
    <s v="65m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7T00:00:00"/>
    <s v="11SKC"/>
    <s v="18:53:46 UTC"/>
    <n v="28.5"/>
    <s v="2500X1254px"/>
    <s v="PNG"/>
    <s v="65m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7T00:00:00"/>
    <s v="10SFJ"/>
    <s v="18:53:39 UTC"/>
    <n v="84.2"/>
    <s v="2500X1254px"/>
    <s v="PNG"/>
    <s v="65m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3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7T00:00:00"/>
    <s v="10SGJ"/>
    <s v="18:53:33 UTC"/>
    <n v="63.4"/>
    <s v="2500X1254px"/>
    <s v="PNG"/>
    <s v="65m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7T00:00:00"/>
    <s v="11SKD"/>
    <s v="18:53:32 UTC"/>
    <n v="56.3"/>
    <s v="2500X1254px"/>
    <s v="PNG"/>
    <s v="65m"/>
    <x v="0"/>
    <n v="55.566666666666663"/>
    <n v="60"/>
    <x v="1"/>
    <s v="44992S2A_MSIL1CCDM-MLB-CLSTA4499203 Cloudy (40%-90%)"/>
    <n v="0"/>
    <s v="20230630T185400"/>
    <d v="1905-07-15T00:00:00"/>
    <s v="03"/>
    <s v="07"/>
    <s v="18"/>
    <s v="5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5T00:00:00"/>
    <s v="10SFH"/>
    <s v="19:03:54 UTC"/>
    <n v="55.7"/>
    <s v="2500X1254px"/>
    <s v="PNG"/>
    <s v="65m"/>
    <x v="0"/>
    <n v="78.183333333333323"/>
    <n v="80"/>
    <x v="1"/>
    <s v="44990S2A_MSIL1CCDM-MLB-CLSTA4499003 Cloudy (40%-90%)"/>
    <n v="1"/>
    <s v="20230630T185400"/>
    <d v="1905-07-15T00:00:00"/>
    <s v="03"/>
    <s v="05"/>
    <s v="19"/>
    <s v="0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5T00:00:00"/>
    <s v="10SGH"/>
    <s v="19:03:50 UTC"/>
    <n v="89.7"/>
    <s v="2500X1254px"/>
    <s v="PNG"/>
    <s v="65m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5T00:00:00"/>
    <s v="11SKC"/>
    <s v="19:03:49 UTC"/>
    <n v="98.5"/>
    <s v="2500X1254px"/>
    <s v="PNG"/>
    <s v="65m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5T00:00:00"/>
    <s v="10SFJ"/>
    <s v="19:03:40 UTC"/>
    <n v="64.5"/>
    <s v="2500X1254px"/>
    <s v="PNG"/>
    <s v="65m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5T00:00:00"/>
    <s v="10SGJ"/>
    <s v="19:03:36 UTC"/>
    <n v="80.5"/>
    <s v="2500X1254px"/>
    <s v="PNG"/>
    <s v="65m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5T00:00:00"/>
    <s v="11SKD"/>
    <s v="19:03:35 UTC"/>
    <n v="80.2"/>
    <s v="2500X1254px"/>
    <s v="PNG"/>
    <s v="65m"/>
    <x v="0"/>
    <n v="78.183333333333323"/>
    <n v="80"/>
    <x v="1"/>
    <s v="44990S2A_MSIL1CCDM-MLB-CLSTA4499003 Cloudy (40%-90%)"/>
    <n v="0"/>
    <s v="20230630T185400"/>
    <d v="1905-07-15T00:00:00"/>
    <s v="03"/>
    <s v="05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2T00:00:00"/>
    <s v="10SFH"/>
    <s v="18:53:56 UTC"/>
    <n v="6.8"/>
    <s v="2500X1254px"/>
    <s v="PNG"/>
    <s v="65m"/>
    <x v="0"/>
    <n v="3.9833333333333338"/>
    <n v="10"/>
    <x v="0"/>
    <s v="44987S2A_MSIL1CCDM-MLB-CLSTA4498702 Sunny (10%-30%)"/>
    <n v="1"/>
    <s v="20230630T185400"/>
    <d v="1905-07-15T00:00:00"/>
    <s v="03"/>
    <s v="02"/>
    <s v="18"/>
    <s v="53"/>
    <s v="5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2T00:00:00"/>
    <s v="10SGH"/>
    <s v="18:53:53 UTC"/>
    <n v="0.7"/>
    <s v="2500X1254px"/>
    <s v="PNG"/>
    <s v="65m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2T00:00:00"/>
    <s v="11SKC"/>
    <s v="18:53:52 UTC"/>
    <n v="0"/>
    <s v="2500X1254px"/>
    <s v="PNG"/>
    <s v="65m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2T00:00:00"/>
    <s v="10SFJ"/>
    <s v="18:53:45 UTC"/>
    <n v="15.7"/>
    <s v="2500X1254px"/>
    <s v="PNG"/>
    <s v="65m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2T00:00:00"/>
    <s v="10SGJ"/>
    <s v="18:53:38 UTC"/>
    <n v="0.6"/>
    <s v="2500X1254px"/>
    <s v="PNG"/>
    <s v="65m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3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3-02T00:00:00"/>
    <s v="11SKD"/>
    <s v="18:53:37 UTC"/>
    <n v="0.1"/>
    <s v="2500X1254px"/>
    <s v="PNG"/>
    <s v="65m"/>
    <x v="0"/>
    <n v="3.9833333333333338"/>
    <n v="10"/>
    <x v="0"/>
    <s v="44987S2A_MSIL1CCDM-MLB-CLSTA4498702 Sunny (10%-30%)"/>
    <n v="0"/>
    <s v="20230630T185400"/>
    <d v="1905-07-15T00:00:00"/>
    <s v="03"/>
    <s v="02"/>
    <s v="18"/>
    <s v="5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8T00:00:00"/>
    <s v="10SFH"/>
    <s v="19:03:48 UTC"/>
    <n v="100"/>
    <s v="2500X1254px"/>
    <s v="PNG"/>
    <s v="65m"/>
    <x v="0"/>
    <n v="99.899999999999991"/>
    <n v="100"/>
    <x v="2"/>
    <s v="44985S2A_MSIL1CCDM-MLB-CLSTA4498504 Overcast (100%)"/>
    <n v="1"/>
    <s v="20230630T185400"/>
    <d v="1905-07-15T00:00:00"/>
    <s v="02"/>
    <d v="1900-01-27T00:00:00"/>
    <s v="19"/>
    <s v="0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8T00:00:00"/>
    <s v="10SGH"/>
    <s v="19:03:45 UTC"/>
    <n v="100"/>
    <s v="2500X1254px"/>
    <s v="PNG"/>
    <s v="65m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8T00:00:00"/>
    <s v="11SKC"/>
    <s v="19:03:44 UTC"/>
    <n v="100"/>
    <s v="2500X1254px"/>
    <s v="PNG"/>
    <s v="65m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8T00:00:00"/>
    <s v="10SFJ"/>
    <s v="19:03:34 UTC"/>
    <n v="99.6"/>
    <s v="2500X1254px"/>
    <s v="PNG"/>
    <s v="65m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8T00:00:00"/>
    <s v="10SGJ"/>
    <s v="19:03:30 UTC"/>
    <n v="99.9"/>
    <s v="2500X1254px"/>
    <s v="PNG"/>
    <s v="65m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8T00:00:00"/>
    <s v="11SKD"/>
    <s v="19:03:30 UTC"/>
    <n v="99.9"/>
    <s v="2500X1254px"/>
    <s v="PNG"/>
    <s v="65m"/>
    <x v="0"/>
    <n v="99.899999999999991"/>
    <n v="100"/>
    <x v="2"/>
    <s v="44985S2A_MSIL1CCDM-MLB-CLSTA4498504 Overcast (100%)"/>
    <n v="0"/>
    <s v="20230630T185400"/>
    <d v="1905-07-15T00:00:00"/>
    <s v="02"/>
    <d v="1900-01-27T00:00:00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5T00:00:00"/>
    <s v="10SFH"/>
    <s v="18:53:53 UTC"/>
    <n v="100"/>
    <s v="2500X1254px"/>
    <s v="PNG"/>
    <s v="65m"/>
    <x v="0"/>
    <n v="99.166666666666671"/>
    <n v="100"/>
    <x v="2"/>
    <s v="44982S2A_MSIL1CCDM-MLB-CLSTA4498204 Overcast (100%)"/>
    <n v="1"/>
    <s v="20230630T185400"/>
    <d v="1905-07-15T00:00:00"/>
    <s v="02"/>
    <d v="1900-01-24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5T00:00:00"/>
    <s v="10SGH"/>
    <s v="18:53:49 UTC"/>
    <n v="100"/>
    <s v="2500X1254px"/>
    <s v="PNG"/>
    <s v="65m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5T00:00:00"/>
    <s v="11SKC"/>
    <s v="18:53:48 UTC"/>
    <n v="100"/>
    <s v="2500X1254px"/>
    <s v="PNG"/>
    <s v="65m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5T00:00:00"/>
    <s v="10SFJ"/>
    <s v="18:53:41 UTC"/>
    <n v="100"/>
    <s v="2500X1254px"/>
    <s v="PNG"/>
    <s v="65m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5T00:00:00"/>
    <s v="10SGJ"/>
    <s v="18:53:35 UTC"/>
    <n v="97.4"/>
    <s v="2500X1254px"/>
    <s v="PNG"/>
    <s v="65m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5T00:00:00"/>
    <s v="11SKD"/>
    <s v="18:53:34 UTC"/>
    <n v="97.6"/>
    <s v="2500X1254px"/>
    <s v="PNG"/>
    <s v="65m"/>
    <x v="0"/>
    <n v="99.166666666666671"/>
    <n v="100"/>
    <x v="2"/>
    <s v="44982S2A_MSIL1CCDM-MLB-CLSTA4498204 Overcast (100%)"/>
    <n v="0"/>
    <s v="20230630T185400"/>
    <d v="1905-07-15T00:00:00"/>
    <s v="02"/>
    <d v="1900-01-24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3T00:00:00"/>
    <s v="10SFH"/>
    <s v="19:03:51 UTC"/>
    <n v="96.3"/>
    <s v="2500X1254px"/>
    <s v="PNG"/>
    <s v="65m"/>
    <x v="0"/>
    <n v="96.133333333333326"/>
    <n v="100"/>
    <x v="2"/>
    <s v="44980S2A_MSIL1CCDM-MLB-CLSTA4498004 Overcast (100%)"/>
    <n v="1"/>
    <s v="20230630T185400"/>
    <d v="1905-07-15T00:00:00"/>
    <s v="02"/>
    <d v="1900-01-22T00:00:00"/>
    <s v="19"/>
    <s v="0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3T00:00:00"/>
    <s v="10SGH"/>
    <s v="19:03:48 UTC"/>
    <n v="99.6"/>
    <s v="2500X1254px"/>
    <s v="PNG"/>
    <s v="65m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3T00:00:00"/>
    <s v="11SKC"/>
    <s v="19:03:47 UTC"/>
    <n v="99.5"/>
    <s v="2500X1254px"/>
    <s v="PNG"/>
    <s v="65m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3T00:00:00"/>
    <s v="10SFJ"/>
    <s v="19:03:37 UTC"/>
    <n v="96.1"/>
    <s v="2500X1254px"/>
    <s v="PNG"/>
    <s v="65m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3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3T00:00:00"/>
    <s v="10SGJ"/>
    <s v="19:03:33 UTC"/>
    <n v="93"/>
    <s v="2500X1254px"/>
    <s v="PNG"/>
    <s v="65m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3T00:00:00"/>
    <s v="11SKD"/>
    <s v="19:03:32 UTC"/>
    <n v="92.3"/>
    <s v="2500X1254px"/>
    <s v="PNG"/>
    <s v="65m"/>
    <x v="0"/>
    <n v="96.133333333333326"/>
    <n v="100"/>
    <x v="2"/>
    <s v="44980S2A_MSIL1CCDM-MLB-CLSTA4498004 Overcast (100%)"/>
    <n v="0"/>
    <s v="20230630T185400"/>
    <d v="1905-07-15T00:00:00"/>
    <s v="02"/>
    <d v="1900-01-22T00:00:00"/>
    <s v="19"/>
    <s v="0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0T00:00:00"/>
    <s v="10SFH"/>
    <s v="18:53:55 UTC"/>
    <n v="100"/>
    <s v="2500X1254px"/>
    <s v="PNG"/>
    <s v="65m"/>
    <x v="0"/>
    <n v="42.266666666666673"/>
    <n v="50"/>
    <x v="1"/>
    <s v="44977S2A_MSIL1CCDM-MLB-CLSTA4497703 Cloudy (40%-90%)"/>
    <n v="1"/>
    <s v="20230630T185400"/>
    <d v="1905-07-15T00:00:00"/>
    <s v="02"/>
    <d v="1900-01-19T00:00:00"/>
    <s v="18"/>
    <s v="53"/>
    <s v="5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0T00:00:00"/>
    <s v="10SGH"/>
    <s v="18:53:51 UTC"/>
    <n v="31.6"/>
    <s v="2500X1254px"/>
    <s v="PNG"/>
    <s v="65m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0T00:00:00"/>
    <s v="11SKC"/>
    <s v="18:53:50 UTC"/>
    <n v="11.8"/>
    <s v="2500X1254px"/>
    <s v="PNG"/>
    <s v="65m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0T00:00:00"/>
    <s v="10SFJ"/>
    <s v="18:53:43 UTC"/>
    <n v="75"/>
    <s v="2500X1254px"/>
    <s v="PNG"/>
    <s v="65m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4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0T00:00:00"/>
    <s v="10SGJ"/>
    <s v="18:53:36 UTC"/>
    <n v="19.8"/>
    <s v="2500X1254px"/>
    <s v="PNG"/>
    <s v="65m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20T00:00:00"/>
    <s v="11SKD"/>
    <s v="18:53:36 UTC"/>
    <n v="15.4"/>
    <s v="2500X1254px"/>
    <s v="PNG"/>
    <s v="65m"/>
    <x v="0"/>
    <n v="42.266666666666673"/>
    <n v="50"/>
    <x v="1"/>
    <s v="44977S2A_MSIL1CCDM-MLB-CLSTA4497703 Cloudy (40%-90%)"/>
    <n v="0"/>
    <s v="20230630T185400"/>
    <d v="1905-07-15T00:00:00"/>
    <s v="02"/>
    <d v="1900-01-19T00:00:00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8T00:00:00"/>
    <s v="10SFH"/>
    <s v="19:03:48 UTC"/>
    <n v="16.399999999999999"/>
    <s v="2500X1254px"/>
    <s v="PNG"/>
    <s v="65m"/>
    <x v="0"/>
    <n v="14.633333333333335"/>
    <n v="20"/>
    <x v="0"/>
    <s v="44975S2A_MSIL1CCDM-MLB-CLSTA4497502 Sunny (10%-30%)"/>
    <n v="1"/>
    <s v="20230630T185400"/>
    <d v="1905-07-15T00:00:00"/>
    <s v="02"/>
    <d v="1900-01-17T00:00:00"/>
    <s v="19"/>
    <s v="0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8T00:00:00"/>
    <s v="11SKC"/>
    <s v="19:03:44 UTC"/>
    <n v="0"/>
    <s v="2500X1254px"/>
    <s v="PNG"/>
    <s v="65m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8T00:00:00"/>
    <s v="10SGH"/>
    <s v="19:03:44 UTC"/>
    <n v="0.1"/>
    <s v="2500X1254px"/>
    <s v="PNG"/>
    <s v="65m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8T00:00:00"/>
    <s v="10SFJ"/>
    <s v="19:03:34 UTC"/>
    <n v="70.400000000000006"/>
    <s v="2500X1254px"/>
    <s v="PNG"/>
    <s v="65m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8T00:00:00"/>
    <s v="10SGJ"/>
    <s v="19:03:30 UTC"/>
    <n v="0.9"/>
    <s v="2500X1254px"/>
    <s v="PNG"/>
    <s v="65m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8T00:00:00"/>
    <s v="11SKD"/>
    <s v="19:03:29 UTC"/>
    <n v="0"/>
    <s v="2500X1254px"/>
    <s v="PNG"/>
    <s v="65m"/>
    <x v="0"/>
    <n v="14.633333333333335"/>
    <n v="20"/>
    <x v="0"/>
    <s v="44975S2A_MSIL1CCDM-MLB-CLSTA4497502 Sunny (10%-30%)"/>
    <n v="0"/>
    <s v="20230630T185400"/>
    <d v="1905-07-15T00:00:00"/>
    <s v="02"/>
    <d v="1900-01-17T00:00:00"/>
    <s v="19"/>
    <s v="03"/>
    <s v="2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5T00:00:00"/>
    <s v="10SFH"/>
    <s v="18:53:52 UTC"/>
    <n v="31"/>
    <s v="2500X1254px"/>
    <s v="PNG"/>
    <s v="65m"/>
    <x v="0"/>
    <n v="12.850000000000001"/>
    <n v="20"/>
    <x v="0"/>
    <s v="44972S2A_MSIL1CCDM-MLB-CLSTA4497202 Sunny (10%-30%)"/>
    <n v="1"/>
    <s v="20230630T185400"/>
    <d v="1905-07-15T00:00:00"/>
    <s v="02"/>
    <d v="1900-01-14T00:00:00"/>
    <s v="18"/>
    <s v="5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5T00:00:00"/>
    <s v="10SGH"/>
    <s v="18:53:48 UTC"/>
    <n v="16.2"/>
    <s v="2500X1254px"/>
    <s v="PNG"/>
    <s v="65m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5T00:00:00"/>
    <s v="11SKC"/>
    <s v="18:53:47 UTC"/>
    <n v="6.1"/>
    <s v="2500X1254px"/>
    <s v="PNG"/>
    <s v="65m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5T00:00:00"/>
    <s v="10SFJ"/>
    <s v="18:53:41 UTC"/>
    <n v="22.4"/>
    <s v="2500X1254px"/>
    <s v="PNG"/>
    <s v="65m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5T00:00:00"/>
    <s v="10SGJ"/>
    <s v="18:53:34 UTC"/>
    <n v="1"/>
    <s v="2500X1254px"/>
    <s v="PNG"/>
    <s v="65m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5T00:00:00"/>
    <s v="11SKD"/>
    <s v="18:53:33 UTC"/>
    <n v="0.4"/>
    <s v="2500X1254px"/>
    <s v="PNG"/>
    <s v="65m"/>
    <x v="0"/>
    <n v="12.850000000000001"/>
    <n v="20"/>
    <x v="0"/>
    <s v="44972S2A_MSIL1CCDM-MLB-CLSTA4497202 Sunny (10%-30%)"/>
    <n v="0"/>
    <s v="20230630T185400"/>
    <d v="1905-07-15T00:00:00"/>
    <s v="02"/>
    <d v="1900-01-14T00:00:00"/>
    <s v="18"/>
    <s v="5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3T00:00:00"/>
    <s v="10SFH"/>
    <s v="19:03:50 UTC"/>
    <n v="0"/>
    <s v="2500X1254px"/>
    <s v="PNG"/>
    <s v="65m"/>
    <x v="0"/>
    <n v="4.9999999999999996E-2"/>
    <n v="10"/>
    <x v="0"/>
    <s v="44970S2A_MSIL1CCDM-MLB-CLSTA4497002 Sunny (10%-30%)"/>
    <n v="1"/>
    <s v="20230630T185400"/>
    <d v="1905-07-15T00:00:00"/>
    <s v="02"/>
    <d v="1900-01-12T00:00:00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3T00:00:00"/>
    <s v="10SGH"/>
    <s v="19:03:46 UTC"/>
    <n v="0"/>
    <s v="2500X1254px"/>
    <s v="PNG"/>
    <s v="65m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3T00:00:00"/>
    <s v="11SKC"/>
    <s v="19:03:45 UTC"/>
    <n v="0"/>
    <s v="2500X1254px"/>
    <s v="PNG"/>
    <s v="65m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3T00:00:00"/>
    <s v="10SFJ"/>
    <s v="19:03:35 UTC"/>
    <n v="0.3"/>
    <s v="2500X1254px"/>
    <s v="PNG"/>
    <s v="65m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3T00:00:00"/>
    <s v="11SKD"/>
    <s v="19:03:31 UTC"/>
    <n v="0"/>
    <s v="2500X1254px"/>
    <s v="PNG"/>
    <s v="65m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3T00:00:00"/>
    <s v="10SGJ"/>
    <s v="19:03:31 UTC"/>
    <n v="0"/>
    <s v="2500X1254px"/>
    <s v="PNG"/>
    <s v="65m"/>
    <x v="0"/>
    <n v="4.9999999999999996E-2"/>
    <n v="10"/>
    <x v="0"/>
    <s v="44970S2A_MSIL1CCDM-MLB-CLSTA4497002 Sunny (10%-30%)"/>
    <n v="0"/>
    <s v="20230630T185400"/>
    <d v="1905-07-15T00:00:00"/>
    <s v="02"/>
    <d v="1900-01-12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0T00:00:00"/>
    <s v="10SFH"/>
    <s v="18:53:54 UTC"/>
    <n v="28.4"/>
    <s v="2500X1254px"/>
    <s v="PNG"/>
    <s v="65m"/>
    <x v="0"/>
    <n v="19.25"/>
    <n v="20"/>
    <x v="0"/>
    <s v="44967S2A_MSIL1CCDM-MLB-CLSTA4496702 Sunny (10%-30%)"/>
    <n v="1"/>
    <s v="20230630T185400"/>
    <d v="1905-07-15T00:00:00"/>
    <s v="02"/>
    <d v="1900-01-09T00:00:00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0T00:00:00"/>
    <s v="10SGH"/>
    <s v="18:53:50 UTC"/>
    <n v="15.4"/>
    <s v="2500X1254px"/>
    <s v="PNG"/>
    <s v="65m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0T00:00:00"/>
    <s v="11SKC"/>
    <s v="18:53:49 UTC"/>
    <n v="15.7"/>
    <s v="2500X1254px"/>
    <s v="PNG"/>
    <s v="65m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0T00:00:00"/>
    <s v="10SFJ"/>
    <s v="18:53:42 UTC"/>
    <n v="0"/>
    <s v="2500X1254px"/>
    <s v="PNG"/>
    <s v="65m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0T00:00:00"/>
    <s v="10SGJ"/>
    <s v="18:53:36 UTC"/>
    <n v="21.2"/>
    <s v="2500X1254px"/>
    <s v="PNG"/>
    <s v="65m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10T00:00:00"/>
    <s v="11SKD"/>
    <s v="18:53:35 UTC"/>
    <n v="34.799999999999997"/>
    <s v="2500X1254px"/>
    <s v="PNG"/>
    <s v="65m"/>
    <x v="0"/>
    <n v="19.25"/>
    <n v="20"/>
    <x v="0"/>
    <s v="44967S2A_MSIL1CCDM-MLB-CLSTA4496702 Sunny (10%-30%)"/>
    <n v="0"/>
    <s v="20230630T185400"/>
    <d v="1905-07-15T00:00:00"/>
    <s v="02"/>
    <d v="1900-01-09T00:00:00"/>
    <s v="18"/>
    <s v="5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8T00:00:00"/>
    <s v="10SFH"/>
    <s v="19:03:50 UTC"/>
    <n v="0.2"/>
    <s v="2500X1254px"/>
    <s v="PNG"/>
    <s v="65m"/>
    <x v="0"/>
    <n v="2"/>
    <n v="10"/>
    <x v="0"/>
    <s v="44965S2A_MSIL1CCDM-MLB-CLSTA4496502 Sunny (10%-30%)"/>
    <n v="1"/>
    <s v="20230630T185400"/>
    <d v="1905-07-15T00:00:00"/>
    <s v="02"/>
    <s v="08"/>
    <s v="19"/>
    <s v="0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8T00:00:00"/>
    <s v="10SGH"/>
    <s v="19:03:46 UTC"/>
    <n v="0"/>
    <s v="2500X1254px"/>
    <s v="PNG"/>
    <s v="65m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8T00:00:00"/>
    <s v="11SKC"/>
    <s v="19:03:45 UTC"/>
    <n v="0"/>
    <s v="2500X1254px"/>
    <s v="PNG"/>
    <s v="65m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8T00:00:00"/>
    <s v="10SFJ"/>
    <s v="19:03:36 UTC"/>
    <n v="11.8"/>
    <s v="2500X1254px"/>
    <s v="PNG"/>
    <s v="65m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8T00:00:00"/>
    <s v="10SGJ"/>
    <s v="19:03:32 UTC"/>
    <n v="0"/>
    <s v="2500X1254px"/>
    <s v="PNG"/>
    <s v="65m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8T00:00:00"/>
    <s v="11SKD"/>
    <s v="19:03:31 UTC"/>
    <n v="0"/>
    <s v="2500X1254px"/>
    <s v="PNG"/>
    <s v="65m"/>
    <x v="0"/>
    <n v="2"/>
    <n v="10"/>
    <x v="0"/>
    <s v="44965S2A_MSIL1CCDM-MLB-CLSTA4496502 Sunny (10%-30%)"/>
    <n v="0"/>
    <s v="20230630T185400"/>
    <d v="1905-07-15T00:00:00"/>
    <s v="02"/>
    <s v="08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5T00:00:00"/>
    <s v="10SFH"/>
    <s v="18:53:54 UTC"/>
    <n v="53.8"/>
    <s v="2500X1254px"/>
    <s v="PNG"/>
    <s v="65m"/>
    <x v="0"/>
    <n v="58.033333333333339"/>
    <n v="60"/>
    <x v="1"/>
    <s v="44962S2A_MSIL1CCDM-MLB-CLSTA4496203 Cloudy (40%-90%)"/>
    <n v="1"/>
    <s v="20230630T185400"/>
    <d v="1905-07-15T00:00:00"/>
    <s v="02"/>
    <s v="05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5T00:00:00"/>
    <s v="10SGH"/>
    <s v="18:53:50 UTC"/>
    <n v="62.4"/>
    <s v="2500X1254px"/>
    <s v="PNG"/>
    <s v="65m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5T00:00:00"/>
    <s v="11SKC"/>
    <s v="18:53:50 UTC"/>
    <n v="60.9"/>
    <s v="2500X1254px"/>
    <s v="PNG"/>
    <s v="65m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5T00:00:00"/>
    <s v="10SFJ"/>
    <s v="18:53:43 UTC"/>
    <n v="69.400000000000006"/>
    <s v="2500X1254px"/>
    <s v="PNG"/>
    <s v="65m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4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5T00:00:00"/>
    <s v="10SGJ"/>
    <s v="18:53:36 UTC"/>
    <n v="54.6"/>
    <s v="2500X1254px"/>
    <s v="PNG"/>
    <s v="65m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5T00:00:00"/>
    <s v="11SKD"/>
    <s v="18:53:35 UTC"/>
    <n v="47.1"/>
    <s v="2500X1254px"/>
    <s v="PNG"/>
    <s v="65m"/>
    <x v="0"/>
    <n v="58.033333333333339"/>
    <n v="60"/>
    <x v="1"/>
    <s v="44962S2A_MSIL1CCDM-MLB-CLSTA4496203 Cloudy (40%-90%)"/>
    <n v="0"/>
    <s v="20230630T185400"/>
    <d v="1905-07-15T00:00:00"/>
    <s v="02"/>
    <s v="05"/>
    <s v="18"/>
    <s v="5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3T00:00:00"/>
    <s v="10SFH"/>
    <s v="19:03:48 UTC"/>
    <n v="99.2"/>
    <s v="2500X1254px"/>
    <s v="PNG"/>
    <s v="65m"/>
    <x v="0"/>
    <n v="85.983333333333348"/>
    <n v="90"/>
    <x v="1"/>
    <s v="44960S2A_MSIL1CCDM-MLB-CLSTA4496003 Cloudy (40%-90%)"/>
    <n v="1"/>
    <s v="20230630T185400"/>
    <d v="1905-07-15T00:00:00"/>
    <s v="02"/>
    <s v="03"/>
    <s v="19"/>
    <s v="0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3T00:00:00"/>
    <s v="11SKC"/>
    <s v="19:03:44 UTC"/>
    <n v="93.9"/>
    <s v="2500X1254px"/>
    <s v="PNG"/>
    <s v="65m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3T00:00:00"/>
    <s v="10SGH"/>
    <s v="19:03:44 UTC"/>
    <n v="96.2"/>
    <s v="2500X1254px"/>
    <s v="PNG"/>
    <s v="65m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3T00:00:00"/>
    <s v="10SFJ"/>
    <s v="19:03:34 UTC"/>
    <n v="87"/>
    <s v="2500X1254px"/>
    <s v="PNG"/>
    <s v="65m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3T00:00:00"/>
    <s v="10SGJ"/>
    <s v="19:03:30 UTC"/>
    <n v="71.900000000000006"/>
    <s v="2500X1254px"/>
    <s v="PNG"/>
    <s v="65m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2-03T00:00:00"/>
    <s v="11SKD"/>
    <s v="19:03:29 UTC"/>
    <n v="67.7"/>
    <s v="2500X1254px"/>
    <s v="PNG"/>
    <s v="65m"/>
    <x v="0"/>
    <n v="85.983333333333348"/>
    <n v="90"/>
    <x v="1"/>
    <s v="44960S2A_MSIL1CCDM-MLB-CLSTA4496003 Cloudy (40%-90%)"/>
    <n v="0"/>
    <s v="20230630T185400"/>
    <d v="1905-07-15T00:00:00"/>
    <s v="02"/>
    <s v="03"/>
    <s v="19"/>
    <s v="03"/>
    <s v="2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31T00:00:00"/>
    <s v="10SFH"/>
    <s v="18:53:52 UTC"/>
    <n v="0"/>
    <s v="2500X1254px"/>
    <s v="PNG"/>
    <s v="65m"/>
    <x v="0"/>
    <n v="3.3333333333333333E-2"/>
    <n v="10"/>
    <x v="0"/>
    <s v="44957S2A_MSIL1CCDM-MLB-CLSTA4495702 Sunny (10%-30%)"/>
    <n v="1"/>
    <s v="20230630T185400"/>
    <d v="1905-07-15T00:00:00"/>
    <s v="01"/>
    <d v="1900-01-30T00:00:00"/>
    <s v="18"/>
    <s v="53"/>
    <s v="5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31T00:00:00"/>
    <s v="10SGH"/>
    <s v="18:53:49 UTC"/>
    <n v="0"/>
    <s v="2500X1254px"/>
    <s v="PNG"/>
    <s v="65m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31T00:00:00"/>
    <s v="11SKC"/>
    <s v="18:53:48 UTC"/>
    <n v="0.1"/>
    <s v="2500X1254px"/>
    <s v="PNG"/>
    <s v="65m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31T00:00:00"/>
    <s v="10SFJ"/>
    <s v="18:53:41 UTC"/>
    <n v="0"/>
    <s v="2500X1254px"/>
    <s v="PNG"/>
    <s v="65m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31T00:00:00"/>
    <s v="10SGJ"/>
    <s v="18:53:34 UTC"/>
    <n v="0"/>
    <s v="2500X1254px"/>
    <s v="PNG"/>
    <s v="65m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31T00:00:00"/>
    <s v="11SKD"/>
    <s v="18:53:33 UTC"/>
    <n v="0.1"/>
    <s v="2500X1254px"/>
    <s v="PNG"/>
    <s v="65m"/>
    <x v="0"/>
    <n v="3.3333333333333333E-2"/>
    <n v="10"/>
    <x v="0"/>
    <s v="44957S2A_MSIL1CCDM-MLB-CLSTA4495702 Sunny (10%-30%)"/>
    <n v="0"/>
    <s v="20230630T185400"/>
    <d v="1905-07-15T00:00:00"/>
    <s v="01"/>
    <d v="1900-01-30T00:00:00"/>
    <s v="18"/>
    <s v="5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9T00:00:00"/>
    <s v="10SFH"/>
    <s v="19:03:49 UTC"/>
    <n v="88.6"/>
    <s v="2500X1254px"/>
    <s v="PNG"/>
    <s v="65m"/>
    <x v="0"/>
    <n v="93.75"/>
    <n v="100"/>
    <x v="2"/>
    <s v="44955S2A_MSIL1CCDM-MLB-CLSTA4495504 Overcast (100%)"/>
    <n v="1"/>
    <s v="20230630T185400"/>
    <d v="1905-07-15T00:00:00"/>
    <s v="01"/>
    <d v="1900-01-28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9T00:00:00"/>
    <s v="10SGH"/>
    <s v="19:03:46 UTC"/>
    <n v="96.8"/>
    <s v="2500X1254px"/>
    <s v="PNG"/>
    <s v="65m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9T00:00:00"/>
    <s v="11SKC"/>
    <s v="19:03:45 UTC"/>
    <n v="95.6"/>
    <s v="2500X1254px"/>
    <s v="PNG"/>
    <s v="65m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9T00:00:00"/>
    <s v="10SFJ"/>
    <s v="19:03:35 UTC"/>
    <n v="99"/>
    <s v="2500X1254px"/>
    <s v="PNG"/>
    <s v="65m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9T00:00:00"/>
    <s v="10SGJ"/>
    <s v="19:03:31 UTC"/>
    <n v="91.6"/>
    <s v="2500X1254px"/>
    <s v="PNG"/>
    <s v="65m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9T00:00:00"/>
    <s v="11SKD"/>
    <s v="19:03:30 UTC"/>
    <n v="90.9"/>
    <s v="2500X1254px"/>
    <s v="PNG"/>
    <s v="65m"/>
    <x v="0"/>
    <n v="93.75"/>
    <n v="100"/>
    <x v="2"/>
    <s v="44955S2A_MSIL1CCDM-MLB-CLSTA4495504 Overcast (100%)"/>
    <n v="0"/>
    <s v="20230630T185400"/>
    <d v="1905-07-15T00:00:00"/>
    <s v="01"/>
    <d v="1900-01-28T00:00:00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6T00:00:00"/>
    <s v="10SFH"/>
    <s v="18:53:53 UTC"/>
    <n v="0"/>
    <s v="2500X1254px"/>
    <s v="PNG"/>
    <s v="65m"/>
    <x v="0"/>
    <n v="0"/>
    <n v="0"/>
    <x v="3"/>
    <s v="44952S2A_MSIL1CCDM-MLB-CLSTA4495201 Clear (0%)"/>
    <n v="1"/>
    <s v="20230630T185400"/>
    <d v="1905-07-15T00:00:00"/>
    <s v="01"/>
    <d v="1900-01-25T00:00:00"/>
    <s v="18"/>
    <s v="53"/>
    <s v="5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6T00:00:00"/>
    <s v="10SGH"/>
    <s v="18:53:49 UTC"/>
    <n v="0"/>
    <s v="2500X1254px"/>
    <s v="PNG"/>
    <s v="65m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6T00:00:00"/>
    <s v="11SKC"/>
    <s v="18:53:48 UTC"/>
    <n v="0"/>
    <s v="2500X1254px"/>
    <s v="PNG"/>
    <s v="65m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6T00:00:00"/>
    <s v="10SFJ"/>
    <s v="18:53:41 UTC"/>
    <n v="0"/>
    <s v="2500X1254px"/>
    <s v="PNG"/>
    <s v="65m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6T00:00:00"/>
    <s v="10SGJ"/>
    <s v="18:53:34 UTC"/>
    <n v="0"/>
    <s v="2500X1254px"/>
    <s v="PNG"/>
    <s v="65m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6T00:00:00"/>
    <s v="11SKD"/>
    <s v="18:53:34 UTC"/>
    <n v="0"/>
    <s v="2500X1254px"/>
    <s v="PNG"/>
    <s v="65m"/>
    <x v="0"/>
    <n v="0"/>
    <n v="0"/>
    <x v="3"/>
    <s v="44952S2A_MSIL1CCDM-MLB-CLSTA4495201 Clear (0%)"/>
    <n v="0"/>
    <s v="20230630T185400"/>
    <d v="1905-07-15T00:00:00"/>
    <s v="01"/>
    <d v="1900-01-25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4T00:00:00"/>
    <s v="10SFH"/>
    <s v="19:03:49 UTC"/>
    <n v="0.1"/>
    <s v="2500X1254px"/>
    <s v="PNG"/>
    <s v="65m"/>
    <x v="0"/>
    <n v="1.6666666666666666E-2"/>
    <n v="10"/>
    <x v="0"/>
    <s v="44950S2A_MSIL1CCDM-MLB-CLSTA4495002 Sunny (10%-30%)"/>
    <n v="1"/>
    <s v="20230630T185400"/>
    <d v="1905-07-15T00:00:00"/>
    <s v="01"/>
    <d v="1900-01-23T00:00:00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4T00:00:00"/>
    <s v="10SGH"/>
    <s v="19:03:45 UTC"/>
    <n v="0"/>
    <s v="2500X1254px"/>
    <s v="PNG"/>
    <s v="65m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4T00:00:00"/>
    <s v="11SKC"/>
    <s v="19:03:45 UTC"/>
    <n v="0"/>
    <s v="2500X1254px"/>
    <s v="PNG"/>
    <s v="65m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4T00:00:00"/>
    <s v="10SFJ"/>
    <s v="19:03:35 UTC"/>
    <n v="0"/>
    <s v="2500X1254px"/>
    <s v="PNG"/>
    <s v="65m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4T00:00:00"/>
    <s v="10SGJ"/>
    <s v="19:03:31 UTC"/>
    <n v="0"/>
    <s v="2500X1254px"/>
    <s v="PNG"/>
    <s v="65m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4T00:00:00"/>
    <s v="11SKD"/>
    <s v="19:03:30 UTC"/>
    <n v="0"/>
    <s v="2500X1254px"/>
    <s v="PNG"/>
    <s v="65m"/>
    <x v="0"/>
    <n v="1.6666666666666666E-2"/>
    <n v="10"/>
    <x v="0"/>
    <s v="44950S2A_MSIL1CCDM-MLB-CLSTA4495002 Sunny (10%-30%)"/>
    <n v="0"/>
    <s v="20230630T185400"/>
    <d v="1905-07-15T00:00:00"/>
    <s v="01"/>
    <d v="1900-01-23T00:00:00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1T00:00:00"/>
    <s v="10SFH"/>
    <s v="18:53:51 UTC"/>
    <n v="0"/>
    <s v="2500X1254px"/>
    <s v="PNG"/>
    <s v="65m"/>
    <x v="0"/>
    <n v="1.6666666666666666E-2"/>
    <n v="10"/>
    <x v="0"/>
    <s v="44947S2A_MSIL1CCDM-MLB-CLSTA4494702 Sunny (10%-30%)"/>
    <n v="1"/>
    <s v="20230630T185400"/>
    <d v="1905-07-15T00:00:00"/>
    <s v="01"/>
    <d v="1900-01-20T00:00:00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1T00:00:00"/>
    <s v="11SKC"/>
    <s v="18:53:48 UTC"/>
    <n v="0.1"/>
    <s v="2500X1254px"/>
    <s v="PNG"/>
    <s v="65m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1T00:00:00"/>
    <s v="10SGH"/>
    <s v="18:53:48 UTC"/>
    <n v="0"/>
    <s v="2500X1254px"/>
    <s v="PNG"/>
    <s v="65m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1T00:00:00"/>
    <s v="10SFJ"/>
    <s v="18:53:42 UTC"/>
    <n v="0"/>
    <s v="2500X1254px"/>
    <s v="PNG"/>
    <s v="65m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1T00:00:00"/>
    <s v="10SGJ"/>
    <s v="18:53:35 UTC"/>
    <n v="0"/>
    <s v="2500X1254px"/>
    <s v="PNG"/>
    <s v="65m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21T00:00:00"/>
    <s v="11SKD"/>
    <s v="18:53:34 UTC"/>
    <n v="0"/>
    <s v="2500X1254px"/>
    <s v="PNG"/>
    <s v="65m"/>
    <x v="0"/>
    <n v="1.6666666666666666E-2"/>
    <n v="10"/>
    <x v="0"/>
    <s v="44947S2A_MSIL1CCDM-MLB-CLSTA4494702 Sunny (10%-30%)"/>
    <n v="0"/>
    <s v="20230630T185400"/>
    <d v="1905-07-15T00:00:00"/>
    <s v="01"/>
    <d v="1900-01-20T00:00:00"/>
    <s v="18"/>
    <s v="53"/>
    <s v="3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9T00:00:00"/>
    <s v="10SFH"/>
    <s v="19:03:46 UTC"/>
    <n v="70.900000000000006"/>
    <s v="2500X1254px"/>
    <s v="PNG"/>
    <s v="65m"/>
    <x v="0"/>
    <n v="31.983333333333331"/>
    <n v="40"/>
    <x v="1"/>
    <s v="44945S2A_MSIL1CCDM-MLB-CLSTA4494503 Cloudy (40%-90%)"/>
    <n v="1"/>
    <s v="20230630T185400"/>
    <d v="1905-07-15T00:00:00"/>
    <s v="01"/>
    <d v="1900-01-18T00:00:00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9T00:00:00"/>
    <s v="10SGH"/>
    <s v="19:03:42 UTC"/>
    <n v="47.2"/>
    <s v="2500X1254px"/>
    <s v="PNG"/>
    <s v="65m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4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9T00:00:00"/>
    <s v="11SKC"/>
    <s v="19:03:41 UTC"/>
    <n v="24.1"/>
    <s v="2500X1254px"/>
    <s v="PNG"/>
    <s v="65m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4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9T00:00:00"/>
    <s v="10SFJ"/>
    <s v="19:03:31 UTC"/>
    <n v="35.799999999999997"/>
    <s v="2500X1254px"/>
    <s v="PNG"/>
    <s v="65m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9T00:00:00"/>
    <s v="10SGJ"/>
    <s v="19:03:27 UTC"/>
    <n v="8.1999999999999993"/>
    <s v="2500X1254px"/>
    <s v="PNG"/>
    <s v="65m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2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9T00:00:00"/>
    <s v="11SKD"/>
    <s v="19:03:27 UTC"/>
    <n v="5.7"/>
    <s v="2500X1254px"/>
    <s v="PNG"/>
    <s v="65m"/>
    <x v="0"/>
    <n v="31.983333333333331"/>
    <n v="40"/>
    <x v="1"/>
    <s v="44945S2A_MSIL1CCDM-MLB-CLSTA4494503 Cloudy (40%-90%)"/>
    <n v="0"/>
    <s v="20230630T185400"/>
    <d v="1905-07-15T00:00:00"/>
    <s v="01"/>
    <d v="1900-01-18T00:00:00"/>
    <s v="19"/>
    <s v="03"/>
    <s v="2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6T00:00:00"/>
    <s v="10SFH"/>
    <s v="18:53:51 UTC"/>
    <n v="100"/>
    <s v="2500X1254px"/>
    <s v="PNG"/>
    <s v="65m"/>
    <x v="0"/>
    <n v="95.333333333333329"/>
    <n v="100"/>
    <x v="2"/>
    <s v="44942S2A_MSIL1CCDM-MLB-CLSTA4494204 Overcast (100%)"/>
    <n v="1"/>
    <s v="20230630T185400"/>
    <d v="1905-07-15T00:00:00"/>
    <s v="01"/>
    <d v="1900-01-15T00:00:00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6T00:00:00"/>
    <s v="10SGH"/>
    <s v="18:53:48 UTC"/>
    <n v="91.1"/>
    <s v="2500X1254px"/>
    <s v="PNG"/>
    <s v="65m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4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6T00:00:00"/>
    <s v="11SKC"/>
    <s v="18:53:47 UTC"/>
    <n v="85.4"/>
    <s v="2500X1254px"/>
    <s v="PNG"/>
    <s v="65m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6T00:00:00"/>
    <s v="10SFJ"/>
    <s v="18:53:40 UTC"/>
    <n v="100"/>
    <s v="2500X1254px"/>
    <s v="PNG"/>
    <s v="65m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6T00:00:00"/>
    <s v="10SGJ"/>
    <s v="18:53:33 UTC"/>
    <n v="97.7"/>
    <s v="2500X1254px"/>
    <s v="PNG"/>
    <s v="65m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6T00:00:00"/>
    <s v="11SKD"/>
    <s v="18:53:32 UTC"/>
    <n v="97.8"/>
    <s v="2500X1254px"/>
    <s v="PNG"/>
    <s v="65m"/>
    <x v="0"/>
    <n v="95.333333333333329"/>
    <n v="100"/>
    <x v="2"/>
    <s v="44942S2A_MSIL1CCDM-MLB-CLSTA4494204 Overcast (100%)"/>
    <n v="0"/>
    <s v="20230630T185400"/>
    <d v="1905-07-15T00:00:00"/>
    <s v="01"/>
    <d v="1900-01-15T00:00:00"/>
    <s v="18"/>
    <s v="5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4T00:00:00"/>
    <s v="10SGH"/>
    <s v="19:03:47 UTC"/>
    <n v="100"/>
    <s v="2500X1254px"/>
    <s v="PNG"/>
    <s v="65m"/>
    <x v="0"/>
    <n v="100"/>
    <n v="100"/>
    <x v="2"/>
    <s v="44940S2A_MSIL1CCDM-MLB-CLSTA4494004 Overcast (100%)"/>
    <n v="1"/>
    <s v="20230630T185400"/>
    <d v="1905-07-15T00:00:00"/>
    <s v="01"/>
    <d v="1900-01-13T00:00:00"/>
    <s v="19"/>
    <s v="0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4T00:00:00"/>
    <s v="11SKC"/>
    <s v="19:03:44 UTC"/>
    <n v="100"/>
    <s v="2500X1254px"/>
    <s v="PNG"/>
    <s v="65m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4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4T00:00:00"/>
    <s v="10SGH"/>
    <s v="19:03:43 UTC"/>
    <n v="100"/>
    <s v="2500X1254px"/>
    <s v="PNG"/>
    <s v="65m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4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4T00:00:00"/>
    <s v="10SFJ"/>
    <s v="19:03:33 UTC"/>
    <n v="100"/>
    <s v="2500X1254px"/>
    <s v="PNG"/>
    <s v="65m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4T00:00:00"/>
    <s v="10SGJ"/>
    <s v="19:03:29 UTC"/>
    <n v="100"/>
    <s v="2500X1254px"/>
    <s v="PNG"/>
    <s v="65m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2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4T00:00:00"/>
    <s v="11SKD"/>
    <s v="19:03:28 UTC"/>
    <n v="100"/>
    <s v="2500X1254px"/>
    <s v="PNG"/>
    <s v="65m"/>
    <x v="0"/>
    <n v="100"/>
    <n v="100"/>
    <x v="2"/>
    <s v="44940S2A_MSIL1CCDM-MLB-CLSTA4494004 Overcast (100%)"/>
    <n v="0"/>
    <s v="20230630T185400"/>
    <d v="1905-07-15T00:00:00"/>
    <s v="01"/>
    <d v="1900-01-13T00:00:00"/>
    <s v="19"/>
    <s v="03"/>
    <s v="28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1T00:00:00"/>
    <s v="10SFH"/>
    <s v="18:53:51 UTC"/>
    <n v="100"/>
    <s v="2500X1254px"/>
    <s v="PNG"/>
    <s v="65m"/>
    <x v="0"/>
    <n v="99.316666666666663"/>
    <n v="100"/>
    <x v="2"/>
    <s v="44937S2A_MSIL1CCDM-MLB-CLSTA4493704 Overcast (100%)"/>
    <n v="1"/>
    <s v="20230630T185400"/>
    <d v="1905-07-15T00:00:00"/>
    <s v="01"/>
    <d v="1900-01-10T00:00:00"/>
    <s v="18"/>
    <s v="53"/>
    <s v="5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1T00:00:00"/>
    <s v="10SGH"/>
    <s v="18:53:47 UTC"/>
    <n v="100"/>
    <s v="2500X1254px"/>
    <s v="PNG"/>
    <s v="65m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47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1T00:00:00"/>
    <s v="11SKC"/>
    <s v="18:53:46 UTC"/>
    <n v="99.3"/>
    <s v="2500X1254px"/>
    <s v="PNG"/>
    <s v="65m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1T00:00:00"/>
    <s v="10SFJ"/>
    <s v="18:53:40 UTC"/>
    <n v="99.3"/>
    <s v="2500X1254px"/>
    <s v="PNG"/>
    <s v="65m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4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1T00:00:00"/>
    <s v="10SGJ"/>
    <s v="18:53:33 UTC"/>
    <n v="98.7"/>
    <s v="2500X1254px"/>
    <s v="PNG"/>
    <s v="65m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3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11T00:00:00"/>
    <s v="11SKD"/>
    <s v="18:53:32 UTC"/>
    <n v="98.6"/>
    <s v="2500X1254px"/>
    <s v="PNG"/>
    <s v="65m"/>
    <x v="0"/>
    <n v="99.316666666666663"/>
    <n v="100"/>
    <x v="2"/>
    <s v="44937S2A_MSIL1CCDM-MLB-CLSTA4493704 Overcast (100%)"/>
    <n v="0"/>
    <s v="20230630T185400"/>
    <d v="1905-07-15T00:00:00"/>
    <s v="01"/>
    <d v="1900-01-10T00:00:00"/>
    <s v="18"/>
    <s v="53"/>
    <s v="32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9T00:00:00"/>
    <s v="10SFH"/>
    <s v="19:03:49 UTC"/>
    <n v="100"/>
    <s v="2500X1254px"/>
    <s v="PNG"/>
    <s v="65m"/>
    <x v="0"/>
    <n v="100"/>
    <n v="100"/>
    <x v="2"/>
    <s v="44935S2A_MSIL1CCDM-MLB-CLSTA4493504 Overcast (100%)"/>
    <n v="1"/>
    <s v="20230630T185400"/>
    <d v="1905-07-15T00:00:00"/>
    <s v="01"/>
    <s v="09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9T00:00:00"/>
    <s v="10SGH"/>
    <s v="19:03:46 UTC"/>
    <n v="100"/>
    <s v="2500X1254px"/>
    <s v="PNG"/>
    <s v="65m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9T00:00:00"/>
    <s v="11SKC"/>
    <s v="19:03:45 UTC"/>
    <n v="100"/>
    <s v="2500X1254px"/>
    <s v="PNG"/>
    <s v="65m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9T00:00:00"/>
    <s v="10SFJ"/>
    <s v="19:03:35 UTC"/>
    <n v="100"/>
    <s v="2500X1254px"/>
    <s v="PNG"/>
    <s v="65m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9T00:00:00"/>
    <s v="11SKD"/>
    <s v="19:03:31 UTC"/>
    <n v="100"/>
    <s v="2500X1254px"/>
    <s v="PNG"/>
    <s v="65m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9T00:00:00"/>
    <s v="10SGJ"/>
    <s v="19:03:31 UTC"/>
    <n v="100"/>
    <s v="2500X1254px"/>
    <s v="PNG"/>
    <s v="65m"/>
    <x v="0"/>
    <n v="100"/>
    <n v="100"/>
    <x v="2"/>
    <s v="44935S2A_MSIL1CCDM-MLB-CLSTA4493504 Overcast (100%)"/>
    <n v="0"/>
    <s v="20230630T185400"/>
    <d v="1905-07-15T00:00:00"/>
    <s v="01"/>
    <s v="09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6T00:00:00"/>
    <s v="10SFH"/>
    <s v="18:53:54 UTC"/>
    <n v="100"/>
    <s v="2500X1254px"/>
    <s v="PNG"/>
    <s v="65m"/>
    <x v="0"/>
    <n v="60.883333333333333"/>
    <n v="70"/>
    <x v="1"/>
    <s v="44932S2A_MSIL1CCDM-MLB-CLSTA4493203 Cloudy (40%-90%)"/>
    <n v="1"/>
    <s v="20230630T185400"/>
    <d v="1905-07-15T00:00:00"/>
    <s v="01"/>
    <s v="06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6T00:00:00"/>
    <s v="10SGH"/>
    <s v="18:53:50 UTC"/>
    <n v="39.299999999999997"/>
    <s v="2500X1254px"/>
    <s v="PNG"/>
    <s v="65m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6T00:00:00"/>
    <s v="11SKC"/>
    <s v="18:53:49 UTC"/>
    <n v="16.899999999999999"/>
    <s v="2500X1254px"/>
    <s v="PNG"/>
    <s v="65m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6T00:00:00"/>
    <s v="10SFJ"/>
    <s v="18:53:43 UTC"/>
    <n v="99.9"/>
    <s v="2500X1254px"/>
    <s v="PNG"/>
    <s v="65m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4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6T00:00:00"/>
    <s v="10SGJ"/>
    <s v="18:53:36 UTC"/>
    <n v="59.7"/>
    <s v="2500X1254px"/>
    <s v="PNG"/>
    <s v="65m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6T00:00:00"/>
    <s v="11SKD"/>
    <s v="18:53:35 UTC"/>
    <n v="49.5"/>
    <s v="2500X1254px"/>
    <s v="PNG"/>
    <s v="65m"/>
    <x v="0"/>
    <n v="60.883333333333333"/>
    <n v="70"/>
    <x v="1"/>
    <s v="44932S2A_MSIL1CCDM-MLB-CLSTA4493203 Cloudy (40%-90%)"/>
    <n v="0"/>
    <s v="20230630T185400"/>
    <d v="1905-07-15T00:00:00"/>
    <s v="01"/>
    <s v="06"/>
    <s v="18"/>
    <s v="5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4T00:00:00"/>
    <s v="10SGH"/>
    <s v="19:03:49 UTC"/>
    <n v="100"/>
    <s v="2500X1254px"/>
    <s v="PNG"/>
    <s v="65m"/>
    <x v="0"/>
    <n v="98.5"/>
    <n v="100"/>
    <x v="2"/>
    <s v="44930S2A_MSIL1CCDM-MLB-CLSTA4493004 Overcast (100%)"/>
    <n v="1"/>
    <s v="20230630T185400"/>
    <d v="1905-07-15T00:00:00"/>
    <s v="01"/>
    <s v="04"/>
    <s v="19"/>
    <s v="0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4T00:00:00"/>
    <s v="10SGH"/>
    <s v="19:03:46 UTC"/>
    <n v="98.7"/>
    <s v="2500X1254px"/>
    <s v="PNG"/>
    <s v="65m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4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4T00:00:00"/>
    <s v="11SKC"/>
    <s v="19:03:45 UTC"/>
    <n v="98.3"/>
    <s v="2500X1254px"/>
    <s v="PNG"/>
    <s v="65m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4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4T00:00:00"/>
    <s v="10SFJ"/>
    <s v="19:03:35 UTC"/>
    <n v="100"/>
    <s v="2500X1254px"/>
    <s v="PNG"/>
    <s v="65m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35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4T00:00:00"/>
    <s v="10SGJ"/>
    <s v="19:03:31 UTC"/>
    <n v="97.3"/>
    <s v="2500X1254px"/>
    <s v="PNG"/>
    <s v="65m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31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4T00:00:00"/>
    <s v="11SKD"/>
    <s v="19:03:30 UTC"/>
    <n v="96.7"/>
    <s v="2500X1254px"/>
    <s v="PNG"/>
    <s v="65m"/>
    <x v="0"/>
    <n v="98.5"/>
    <n v="100"/>
    <x v="2"/>
    <s v="44930S2A_MSIL1CCDM-MLB-CLSTA4493004 Overcast (100%)"/>
    <n v="0"/>
    <s v="20230630T185400"/>
    <d v="1905-07-15T00:00:00"/>
    <s v="01"/>
    <s v="04"/>
    <s v="19"/>
    <s v="03"/>
    <s v="3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1T00:00:00"/>
    <s v="10SFH"/>
    <s v="18:53:54 UTC"/>
    <n v="3.7"/>
    <s v="2500X1254px"/>
    <s v="PNG"/>
    <s v="65m"/>
    <x v="0"/>
    <n v="15.483333333333334"/>
    <n v="20"/>
    <x v="0"/>
    <s v="44927S2A_MSIL1CCDM-MLB-CLSTA4492702 Sunny (10%-30%)"/>
    <n v="1"/>
    <s v="20230630T185400"/>
    <d v="1905-07-15T00:00:00"/>
    <s v="01"/>
    <s v="01"/>
    <s v="18"/>
    <s v="53"/>
    <s v="54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1T00:00:00"/>
    <s v="10SGH"/>
    <s v="18:53:50 UTC"/>
    <n v="19.8"/>
    <s v="2500X1254px"/>
    <s v="PNG"/>
    <s v="65m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50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1T00:00:00"/>
    <s v="11SKC"/>
    <s v="18:53:49 UTC"/>
    <n v="33.5"/>
    <s v="2500X1254px"/>
    <s v="PNG"/>
    <s v="65m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49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1T00:00:00"/>
    <s v="10SFJ"/>
    <s v="18:53:43 UTC"/>
    <n v="0"/>
    <s v="2500X1254px"/>
    <s v="PNG"/>
    <s v="65m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43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1T00:00:00"/>
    <s v="10SGJ"/>
    <s v="18:53:36 UTC"/>
    <n v="18.3"/>
    <s v="2500X1254px"/>
    <s v="PNG"/>
    <s v="65m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36"/>
    <x v="6"/>
    <s v="2A_MSIL1C_S2_CD_CLS_AC_20230627T222622_TRUE_60HTE_020CC"/>
    <s v="S2A_MSIL1C_TA_20230630T185400_10SFH_0CC"/>
  </r>
  <r>
    <x v="0"/>
    <x v="1"/>
    <s v="-39.06, 120.02 | Zoom: 11"/>
    <b v="1"/>
    <s v="United States"/>
    <x v="6"/>
    <s v="TA"/>
    <d v="2023-01-01T00:00:00"/>
    <s v="11SKD"/>
    <s v="18:53:35 UTC"/>
    <n v="17.600000000000001"/>
    <s v="2500X1254px"/>
    <s v="PNG"/>
    <s v="65m"/>
    <x v="0"/>
    <n v="15.483333333333334"/>
    <n v="20"/>
    <x v="0"/>
    <s v="44927S2A_MSIL1CCDM-MLB-CLSTA4492702 Sunny (10%-30%)"/>
    <n v="0"/>
    <s v="20230630T185400"/>
    <d v="1905-07-15T00:00:00"/>
    <s v="01"/>
    <s v="01"/>
    <s v="18"/>
    <s v="53"/>
    <s v="35"/>
    <x v="6"/>
    <s v="2A_MSIL1C_S2_CD_CLS_AC_20230627T222622_TRUE_60HTE_020CC"/>
    <s v="S2A_MSIL1C_TA_20230630T185400_10SFH_0CC"/>
  </r>
  <r>
    <x v="0"/>
    <x v="1"/>
    <s v="-35.41, 149.06 | Zoom: 15"/>
    <b v="1"/>
    <s v="Australia"/>
    <x v="7"/>
    <s v="TU"/>
    <d v="2023-06-28T00:00:00"/>
    <s v="55HFA"/>
    <s v="00:06:51 UTC"/>
    <n v="99.2"/>
    <s v="2038X1022px"/>
    <s v="PNG"/>
    <s v="10m"/>
    <x v="0"/>
    <n v="99.2"/>
    <n v="100"/>
    <x v="2"/>
    <s v="45105S2A_MSIL1CCDM-MLB-CLSTU4510504 Overcast (100%)"/>
    <n v="1"/>
    <s v="20230628T000651"/>
    <d v="1905-07-15T00:00:00"/>
    <s v="06"/>
    <d v="1900-01-27T00:00:00"/>
    <s v="00"/>
    <s v="06"/>
    <s v="51"/>
    <x v="7"/>
    <s v="2A_MSIL1C_S2_CD_CLS_AC_20230627T222622_TRUE_60HTE_020CC"/>
    <s v="S2A_MSIL1C_TU_20230628T000651_55HFA_99.2CC"/>
  </r>
  <r>
    <x v="0"/>
    <x v="1"/>
    <s v="-35.41, 149.06 | Zoom: 15"/>
    <b v="1"/>
    <s v="Australia"/>
    <x v="7"/>
    <s v="TU"/>
    <d v="2023-06-23T00:00:00"/>
    <s v="55HFA"/>
    <s v="00:06:49 UTC"/>
    <n v="54.9"/>
    <s v="2038X1022px"/>
    <s v="PNG"/>
    <s v="10m"/>
    <x v="0"/>
    <n v="54.9"/>
    <n v="60"/>
    <x v="1"/>
    <s v="45100S2A_MSIL1CCDM-MLB-CLSTU4510003 Cloudy (40%-90%)"/>
    <n v="1"/>
    <s v="20230623T000649"/>
    <d v="1905-07-15T00:00:00"/>
    <s v="06"/>
    <d v="1900-01-22T00:00:00"/>
    <s v="00"/>
    <s v="06"/>
    <s v="49"/>
    <x v="7"/>
    <s v="2A_MSIL1C_S2_CD_CLS_AC_20230627T222622_TRUE_60HTE_020CC"/>
    <s v="S2A_MSIL1C_TU_20230623T000649_55HFA_54.9CC"/>
  </r>
  <r>
    <x v="0"/>
    <x v="1"/>
    <s v="-35.41, 149.06 | Zoom: 15"/>
    <b v="1"/>
    <s v="Australia"/>
    <x v="7"/>
    <s v="TU"/>
    <d v="2023-06-18T00:00:00"/>
    <s v="55HFA"/>
    <s v="00:06:50 UTC"/>
    <n v="90.6"/>
    <s v="2038X1022px"/>
    <s v="PNG"/>
    <s v="10m"/>
    <x v="0"/>
    <n v="90.6"/>
    <n v="100"/>
    <x v="2"/>
    <s v="45095S2A_MSIL1CCDM-MLB-CLSTU4509504 Overcast (100%)"/>
    <n v="1"/>
    <s v="20230618T000650"/>
    <d v="1905-07-15T00:00:00"/>
    <s v="06"/>
    <d v="1900-01-17T00:00:00"/>
    <s v="00"/>
    <s v="06"/>
    <s v="50"/>
    <x v="7"/>
    <s v="2A_MSIL1C_S2_CD_CLS_AC_20230627T222622_TRUE_60HTE_020CC"/>
    <s v="S2A_MSIL1C_TU_20230618T000650_55HFA_90.6CC"/>
  </r>
  <r>
    <x v="0"/>
    <x v="1"/>
    <s v="-35.41, 149.06 | Zoom: 15"/>
    <b v="1"/>
    <s v="Australia"/>
    <x v="7"/>
    <s v="TU"/>
    <d v="2023-06-13T00:00:00"/>
    <s v="55HFA"/>
    <s v="00:06:50 UTC"/>
    <n v="65.5"/>
    <s v="2038X1022px"/>
    <s v="PNG"/>
    <s v="10m"/>
    <x v="0"/>
    <n v="65.5"/>
    <n v="70"/>
    <x v="1"/>
    <s v="45090S2A_MSIL1CCDM-MLB-CLSTU4509003 Cloudy (40%-90%)"/>
    <n v="1"/>
    <s v="20230613T000650"/>
    <d v="1905-07-15T00:00:00"/>
    <s v="06"/>
    <d v="1900-01-12T00:00:00"/>
    <s v="00"/>
    <s v="06"/>
    <s v="50"/>
    <x v="7"/>
    <s v="2A_MSIL1C_S2_CD_CLS_AC_20230627T222622_TRUE_60HTE_020CC"/>
    <s v="S2A_MSIL1C_TU_20230613T000650_55HFA_65.5CC"/>
  </r>
  <r>
    <x v="0"/>
    <x v="1"/>
    <s v="-35.41, 149.06 | Zoom: 15"/>
    <b v="1"/>
    <s v="Australia"/>
    <x v="7"/>
    <s v="TU"/>
    <d v="2023-06-08T00:00:00"/>
    <s v="55HFA"/>
    <s v="00:06:51 UTC"/>
    <n v="99.4"/>
    <s v="2038X1022px"/>
    <s v="PNG"/>
    <s v="10m"/>
    <x v="0"/>
    <n v="99.4"/>
    <n v="100"/>
    <x v="2"/>
    <s v="45085S2A_MSIL1CCDM-MLB-CLSTU4508504 Overcast (100%)"/>
    <n v="1"/>
    <s v="20230608T000651"/>
    <d v="1905-07-15T00:00:00"/>
    <s v="06"/>
    <s v="08"/>
    <s v="00"/>
    <s v="06"/>
    <s v="51"/>
    <x v="7"/>
    <s v="2A_MSIL1C_S2_CD_CLS_AC_20230627T222622_TRUE_60HTE_020CC"/>
    <s v="S2A_MSIL1C_TU_20230608T000651_55HFA_99.4CC"/>
  </r>
  <r>
    <x v="0"/>
    <x v="1"/>
    <s v="-35.41, 149.06 | Zoom: 15"/>
    <b v="1"/>
    <s v="Australia"/>
    <x v="7"/>
    <s v="TU"/>
    <d v="2023-06-03T00:00:00"/>
    <s v="55HFA"/>
    <s v="00:06:50 UTC"/>
    <n v="65.2"/>
    <s v="2038X1022px"/>
    <s v="PNG"/>
    <s v="10m"/>
    <x v="0"/>
    <n v="65.2"/>
    <n v="70"/>
    <x v="1"/>
    <s v="45080S2A_MSIL1CCDM-MLB-CLSTU4508003 Cloudy (40%-90%)"/>
    <n v="1"/>
    <s v="20230603T000650"/>
    <d v="1905-07-15T00:00:00"/>
    <s v="06"/>
    <s v="03"/>
    <s v="00"/>
    <s v="06"/>
    <s v="50"/>
    <x v="7"/>
    <s v="2A_MSIL1C_S2_CD_CLS_AC_20230627T222622_TRUE_60HTE_020CC"/>
    <s v="S2A_MSIL1C_TU_20230603T000650_55HFA_65.2CC"/>
  </r>
  <r>
    <x v="0"/>
    <x v="1"/>
    <s v="-35.41, 149.06 | Zoom: 15"/>
    <b v="1"/>
    <s v="Australia"/>
    <x v="7"/>
    <s v="TU"/>
    <d v="2023-05-29T00:00:00"/>
    <s v="55HFA"/>
    <s v="00:06:50 UTC"/>
    <n v="48.7"/>
    <s v="2038X1022px"/>
    <s v="PNG"/>
    <s v="10m"/>
    <x v="0"/>
    <n v="48.7"/>
    <n v="50"/>
    <x v="1"/>
    <s v="45075S2A_MSIL1CCDM-MLB-CLSTU4507503 Cloudy (40%-90%)"/>
    <n v="1"/>
    <s v="20230529T000650"/>
    <d v="1905-07-15T00:00:00"/>
    <s v="05"/>
    <d v="1900-01-28T00:00:00"/>
    <s v="00"/>
    <s v="06"/>
    <s v="50"/>
    <x v="7"/>
    <s v="2A_MSIL1C_S2_CD_CLS_AC_20230627T222622_TRUE_60HTE_020CC"/>
    <s v="S2A_MSIL1C_TU_20230529T000650_55HFA_48.7CC"/>
  </r>
  <r>
    <x v="0"/>
    <x v="1"/>
    <s v="-35.41, 149.06 | Zoom: 15"/>
    <b v="1"/>
    <s v="Australia"/>
    <x v="7"/>
    <s v="TU"/>
    <d v="2023-05-24T00:00:00"/>
    <s v="55HFA"/>
    <s v="00:06:49 UTC"/>
    <n v="5.8"/>
    <s v="2038X1022px"/>
    <s v="PNG"/>
    <s v="10m"/>
    <x v="0"/>
    <n v="5.8"/>
    <n v="10"/>
    <x v="0"/>
    <s v="45070S2A_MSIL1CCDM-MLB-CLSTU4507002 Sunny (10%-30%)"/>
    <n v="1"/>
    <s v="20230524T000649"/>
    <d v="1905-07-15T00:00:00"/>
    <s v="05"/>
    <d v="1900-01-23T00:00:00"/>
    <s v="00"/>
    <s v="06"/>
    <s v="49"/>
    <x v="7"/>
    <s v="2A_MSIL1C_S2_CD_CLS_AC_20230627T222622_TRUE_60HTE_020CC"/>
    <s v="S2A_MSIL1C_TU_20230524T000649_55HFA_5.8CC"/>
  </r>
  <r>
    <x v="0"/>
    <x v="1"/>
    <s v="-35.41, 149.06 | Zoom: 15"/>
    <b v="1"/>
    <s v="Australia"/>
    <x v="7"/>
    <s v="TU"/>
    <d v="2023-05-19T00:00:00"/>
    <s v="55HFA"/>
    <s v="00:06:50 UTC"/>
    <n v="0"/>
    <s v="2038X1022px"/>
    <s v="PNG"/>
    <s v="10m"/>
    <x v="0"/>
    <n v="0"/>
    <n v="0"/>
    <x v="3"/>
    <s v="45065S2A_MSIL1CCDM-MLB-CLSTU4506501 Clear (0%)"/>
    <n v="1"/>
    <s v="20230519T000650"/>
    <d v="1905-07-15T00:00:00"/>
    <s v="05"/>
    <d v="1900-01-18T00:00:00"/>
    <s v="00"/>
    <s v="06"/>
    <s v="50"/>
    <x v="7"/>
    <s v="2A_MSIL1C_S2_CD_CLS_AC_20230627T222622_TRUE_60HTE_020CC"/>
    <s v="S2A_MSIL1C_TU_20230519T000650_55HFA_0CC"/>
  </r>
  <r>
    <x v="0"/>
    <x v="1"/>
    <s v="-35.41, 149.06 | Zoom: 15"/>
    <b v="1"/>
    <s v="Australia"/>
    <x v="7"/>
    <s v="TU"/>
    <d v="2023-05-14T00:00:00"/>
    <s v="55HFA"/>
    <s v="00:06:46 UTC"/>
    <n v="2.8"/>
    <s v="2038X1022px"/>
    <s v="PNG"/>
    <s v="10m"/>
    <x v="0"/>
    <n v="2.8"/>
    <n v="10"/>
    <x v="0"/>
    <s v="45060S2A_MSIL1CCDM-MLB-CLSTU4506002 Sunny (10%-30%)"/>
    <n v="1"/>
    <s v="20230514T000646"/>
    <d v="1905-07-15T00:00:00"/>
    <s v="05"/>
    <d v="1900-01-13T00:00:00"/>
    <s v="00"/>
    <s v="06"/>
    <s v="46"/>
    <x v="7"/>
    <s v="2A_MSIL1C_S2_CD_CLS_AC_20230627T222622_TRUE_60HTE_020CC"/>
    <s v="S2A_MSIL1C_TU_20230514T000646_55HFA_2.8CC"/>
  </r>
  <r>
    <x v="0"/>
    <x v="1"/>
    <s v="-35.41, 149.06 | Zoom: 15"/>
    <b v="1"/>
    <s v="Australia"/>
    <x v="7"/>
    <s v="TU"/>
    <d v="2023-05-09T00:00:00"/>
    <s v="55HFA"/>
    <s v="00:06:48 UTC"/>
    <n v="9.9"/>
    <s v="2038X1022px"/>
    <s v="PNG"/>
    <s v="10m"/>
    <x v="0"/>
    <n v="9.9"/>
    <n v="10"/>
    <x v="0"/>
    <s v="45055S2A_MSIL1CCDM-MLB-CLSTU4505502 Sunny (10%-30%)"/>
    <n v="1"/>
    <s v="20230509T000648"/>
    <d v="1905-07-15T00:00:00"/>
    <s v="05"/>
    <s v="09"/>
    <s v="00"/>
    <s v="06"/>
    <s v="48"/>
    <x v="7"/>
    <s v="2A_MSIL1C_S2_CD_CLS_AC_20230627T222622_TRUE_60HTE_020CC"/>
    <s v="S2A_MSIL1C_TU_20230509T000648_55HFA_9.9CC"/>
  </r>
  <r>
    <x v="0"/>
    <x v="1"/>
    <s v="-35.41, 149.06 | Zoom: 15"/>
    <b v="1"/>
    <s v="Australia"/>
    <x v="7"/>
    <s v="TU"/>
    <d v="2023-05-04T00:00:00"/>
    <s v="55HFA"/>
    <s v="00:06:46 UTC"/>
    <n v="0.1"/>
    <s v="2038X1022px"/>
    <s v="PNG"/>
    <s v="10m"/>
    <x v="0"/>
    <n v="0.1"/>
    <n v="10"/>
    <x v="0"/>
    <s v="45050S2A_MSIL1CCDM-MLB-CLSTU4505002 Sunny (10%-30%)"/>
    <n v="1"/>
    <s v="20230504T000646"/>
    <d v="1905-07-15T00:00:00"/>
    <s v="05"/>
    <s v="04"/>
    <s v="00"/>
    <s v="06"/>
    <s v="46"/>
    <x v="7"/>
    <s v="2A_MSIL1C_S2_CD_CLS_AC_20230627T222622_TRUE_60HTE_020CC"/>
    <s v="S2A_MSIL1C_TU_20230504T000646_55HFA_0.1CC"/>
  </r>
  <r>
    <x v="0"/>
    <x v="1"/>
    <s v="-35.41, 149.06 | Zoom: 15"/>
    <b v="1"/>
    <s v="Australia"/>
    <x v="7"/>
    <s v="TU"/>
    <d v="2023-04-29T00:00:00"/>
    <s v="55HFA"/>
    <s v="00:06:48 UTC"/>
    <n v="100"/>
    <s v="2038X1022px"/>
    <s v="PNG"/>
    <s v="10m"/>
    <x v="0"/>
    <n v="100"/>
    <n v="100"/>
    <x v="2"/>
    <s v="45045S2A_MSIL1CCDM-MLB-CLSTU4504504 Overcast (100%)"/>
    <n v="1"/>
    <s v="20230429T000648"/>
    <d v="1905-07-15T00:00:00"/>
    <s v="04"/>
    <d v="1900-01-28T00:00:00"/>
    <s v="00"/>
    <s v="06"/>
    <s v="48"/>
    <x v="7"/>
    <s v="2A_MSIL1C_S2_CD_CLS_AC_20230627T222622_TRUE_60HTE_020CC"/>
    <s v="S2A_MSIL1C_TU_20230429T000648_55HFA_100CC"/>
  </r>
  <r>
    <x v="0"/>
    <x v="1"/>
    <s v="-35.41, 149.06 | Zoom: 15"/>
    <b v="1"/>
    <s v="Australia"/>
    <x v="7"/>
    <s v="TU"/>
    <d v="2023-04-24T00:00:00"/>
    <s v="55HFA"/>
    <s v="00:06:45 UTC"/>
    <n v="0"/>
    <s v="2038X1022px"/>
    <s v="PNG"/>
    <s v="10m"/>
    <x v="0"/>
    <n v="0"/>
    <n v="0"/>
    <x v="3"/>
    <s v="45040S2A_MSIL1CCDM-MLB-CLSTU4504001 Clear (0%)"/>
    <n v="1"/>
    <s v="20230424T000645"/>
    <d v="1905-07-15T00:00:00"/>
    <s v="04"/>
    <d v="1900-01-23T00:00:00"/>
    <s v="00"/>
    <s v="06"/>
    <s v="45"/>
    <x v="7"/>
    <s v="2A_MSIL1C_S2_CD_CLS_AC_20230627T222622_TRUE_60HTE_020CC"/>
    <s v="S2A_MSIL1C_TU_20230424T000645_55HFA_0CC"/>
  </r>
  <r>
    <x v="0"/>
    <x v="1"/>
    <s v="-35.41, 149.06 | Zoom: 15"/>
    <b v="1"/>
    <s v="Australia"/>
    <x v="7"/>
    <s v="TU"/>
    <d v="2023-04-19T00:00:00"/>
    <s v="55HFA"/>
    <s v="00:06:48 UTC"/>
    <n v="1.8"/>
    <s v="2038X1022px"/>
    <s v="PNG"/>
    <s v="10m"/>
    <x v="0"/>
    <n v="1.8"/>
    <n v="10"/>
    <x v="0"/>
    <s v="45035S2A_MSIL1CCDM-MLB-CLSTU4503502 Sunny (10%-30%)"/>
    <n v="1"/>
    <s v="20230419T000648"/>
    <d v="1905-07-15T00:00:00"/>
    <s v="04"/>
    <d v="1900-01-18T00:00:00"/>
    <s v="00"/>
    <s v="06"/>
    <s v="48"/>
    <x v="7"/>
    <s v="2A_MSIL1C_S2_CD_CLS_AC_20230627T222622_TRUE_60HTE_020CC"/>
    <s v="S2A_MSIL1C_TU_20230419T000648_55HFA_1.8CC"/>
  </r>
  <r>
    <x v="0"/>
    <x v="1"/>
    <s v="-35.41, 149.06 | Zoom: 15"/>
    <b v="1"/>
    <s v="Australia"/>
    <x v="7"/>
    <s v="TU"/>
    <d v="2023-04-14T00:00:00"/>
    <s v="55HFA"/>
    <s v="00:06:46 UTC"/>
    <n v="18.3"/>
    <s v="2038X1022px"/>
    <s v="PNG"/>
    <s v="10m"/>
    <x v="0"/>
    <n v="18.3"/>
    <n v="20"/>
    <x v="0"/>
    <s v="45030S2A_MSIL1CCDM-MLB-CLSTU4503002 Sunny (10%-30%)"/>
    <n v="1"/>
    <s v="20230414T000646"/>
    <d v="1905-07-15T00:00:00"/>
    <s v="04"/>
    <d v="1900-01-13T00:00:00"/>
    <s v="00"/>
    <s v="06"/>
    <s v="46"/>
    <x v="7"/>
    <s v="2A_MSIL1C_S2_CD_CLS_AC_20230627T222622_TRUE_60HTE_020CC"/>
    <s v="S2A_MSIL1C_TU_20230414T000646_55HFA_18.3CC"/>
  </r>
  <r>
    <x v="0"/>
    <x v="1"/>
    <s v="-35.41, 149.06 | Zoom: 15"/>
    <b v="1"/>
    <s v="Australia"/>
    <x v="7"/>
    <s v="TU"/>
    <d v="2023-04-09T00:00:00"/>
    <s v="55HFA"/>
    <s v="00:06:48 UTC"/>
    <n v="35.200000000000003"/>
    <s v="2038X1022px"/>
    <s v="PNG"/>
    <s v="10m"/>
    <x v="0"/>
    <n v="35.200000000000003"/>
    <n v="40"/>
    <x v="1"/>
    <s v="45025S2A_MSIL1CCDM-MLB-CLSTU4502503 Cloudy (40%-90%)"/>
    <n v="1"/>
    <s v="20230409T000648"/>
    <d v="1905-07-15T00:00:00"/>
    <s v="04"/>
    <s v="09"/>
    <s v="00"/>
    <s v="06"/>
    <s v="48"/>
    <x v="7"/>
    <s v="2A_MSIL1C_S2_CD_CLS_AC_20230627T222622_TRUE_60HTE_020CC"/>
    <s v="S2A_MSIL1C_TU_20230409T000648_55HFA_35.2CC"/>
  </r>
  <r>
    <x v="0"/>
    <x v="1"/>
    <s v="-35.41, 149.06 | Zoom: 15"/>
    <b v="1"/>
    <s v="Australia"/>
    <x v="7"/>
    <s v="TU"/>
    <d v="2023-04-04T00:00:00"/>
    <s v="55HFA"/>
    <s v="00:06:45 UTC"/>
    <n v="12.6"/>
    <s v="2038X1022px"/>
    <s v="PNG"/>
    <s v="10m"/>
    <x v="0"/>
    <n v="12.6"/>
    <n v="20"/>
    <x v="0"/>
    <s v="45020S2A_MSIL1CCDM-MLB-CLSTU4502002 Sunny (10%-30%)"/>
    <n v="1"/>
    <s v="20230404T000645"/>
    <d v="1905-07-15T00:00:00"/>
    <s v="04"/>
    <s v="04"/>
    <s v="00"/>
    <s v="06"/>
    <s v="45"/>
    <x v="7"/>
    <s v="2A_MSIL1C_S2_CD_CLS_AC_20230627T222622_TRUE_60HTE_020CC"/>
    <s v="S2A_MSIL1C_TU_20230404T000645_55HFA_12.6CC"/>
  </r>
  <r>
    <x v="0"/>
    <x v="1"/>
    <s v="-35.41, 149.06 | Zoom: 15"/>
    <b v="1"/>
    <s v="Australia"/>
    <x v="7"/>
    <s v="TU"/>
    <d v="2023-03-30T00:00:00"/>
    <s v="55HFA"/>
    <s v="00:06:49 UTC"/>
    <n v="49.9"/>
    <s v="2038X1022px"/>
    <s v="PNG"/>
    <s v="10m"/>
    <x v="0"/>
    <n v="49.9"/>
    <n v="50"/>
    <x v="1"/>
    <s v="45015S2A_MSIL1CCDM-MLB-CLSTU4501503 Cloudy (40%-90%)"/>
    <n v="1"/>
    <s v="20230330T000649"/>
    <d v="1905-07-15T00:00:00"/>
    <s v="03"/>
    <d v="1900-01-29T00:00:00"/>
    <s v="00"/>
    <s v="06"/>
    <s v="49"/>
    <x v="7"/>
    <s v="2A_MSIL1C_S2_CD_CLS_AC_20230627T222622_TRUE_60HTE_020CC"/>
    <s v="S2A_MSIL1C_TU_20230330T000649_55HFA_49.9CC"/>
  </r>
  <r>
    <x v="0"/>
    <x v="1"/>
    <s v="-35.41, 149.06 | Zoom: 15"/>
    <b v="1"/>
    <s v="Australia"/>
    <x v="7"/>
    <s v="TU"/>
    <d v="2023-03-25T00:00:00"/>
    <s v="55HFA"/>
    <s v="00:06:44 UTC"/>
    <n v="90.1"/>
    <s v="2038X1022px"/>
    <s v="PNG"/>
    <s v="10m"/>
    <x v="0"/>
    <n v="90.1"/>
    <n v="100"/>
    <x v="2"/>
    <s v="45010S2A_MSIL1CCDM-MLB-CLSTU4501004 Overcast (100%)"/>
    <n v="1"/>
    <s v="20230325T000644"/>
    <d v="1905-07-15T00:00:00"/>
    <s v="03"/>
    <d v="1900-01-24T00:00:00"/>
    <s v="00"/>
    <s v="06"/>
    <s v="44"/>
    <x v="7"/>
    <s v="2A_MSIL1C_S2_CD_CLS_AC_20230627T222622_TRUE_60HTE_020CC"/>
    <s v="S2A_MSIL1C_TU_20230325T000644_55HFA_90.1CC"/>
  </r>
  <r>
    <x v="0"/>
    <x v="1"/>
    <s v="-35.41, 149.06 | Zoom: 15"/>
    <b v="1"/>
    <s v="Australia"/>
    <x v="7"/>
    <s v="TU"/>
    <d v="2023-03-20T00:00:00"/>
    <s v="55HFA"/>
    <s v="00:06:49 UTC"/>
    <n v="47.9"/>
    <s v="2038X1022px"/>
    <s v="PNG"/>
    <s v="10m"/>
    <x v="0"/>
    <n v="47.9"/>
    <n v="50"/>
    <x v="1"/>
    <s v="45005S2A_MSIL1CCDM-MLB-CLSTU4500503 Cloudy (40%-90%)"/>
    <n v="1"/>
    <s v="20230320T000649"/>
    <d v="1905-07-15T00:00:00"/>
    <s v="03"/>
    <d v="1900-01-19T00:00:00"/>
    <s v="00"/>
    <s v="06"/>
    <s v="49"/>
    <x v="7"/>
    <s v="2A_MSIL1C_S2_CD_CLS_AC_20230627T222622_TRUE_60HTE_020CC"/>
    <s v="S2A_MSIL1C_TU_20230320T000649_55HFA_47.9CC"/>
  </r>
  <r>
    <x v="0"/>
    <x v="1"/>
    <s v="-35.41, 149.06 | Zoom: 15"/>
    <b v="1"/>
    <s v="Australia"/>
    <x v="7"/>
    <s v="TU"/>
    <d v="2023-03-15T00:00:00"/>
    <s v="55HFA"/>
    <s v="00:06:43 UTC"/>
    <n v="11.9"/>
    <s v="2038X1022px"/>
    <s v="PNG"/>
    <s v="10m"/>
    <x v="0"/>
    <n v="11.9"/>
    <n v="20"/>
    <x v="0"/>
    <s v="45000S2A_MSIL1CCDM-MLB-CLSTU4500002 Sunny (10%-30%)"/>
    <n v="1"/>
    <s v="20230315T000643"/>
    <d v="1905-07-15T00:00:00"/>
    <s v="03"/>
    <d v="1900-01-14T00:00:00"/>
    <s v="00"/>
    <s v="06"/>
    <s v="43"/>
    <x v="7"/>
    <s v="2A_MSIL1C_S2_CD_CLS_AC_20230627T222622_TRUE_60HTE_020CC"/>
    <s v="S2A_MSIL1C_TU_20230315T000643_55HFA_11.9CC"/>
  </r>
  <r>
    <x v="0"/>
    <x v="1"/>
    <s v="-35.41, 149.06 | Zoom: 15"/>
    <b v="1"/>
    <s v="Australia"/>
    <x v="7"/>
    <s v="TU"/>
    <d v="2023-03-10T00:00:00"/>
    <s v="55HFA"/>
    <s v="00:06:50 UTC"/>
    <n v="5.4"/>
    <s v="2038X1022px"/>
    <s v="PNG"/>
    <s v="10m"/>
    <x v="0"/>
    <n v="5.4"/>
    <n v="10"/>
    <x v="0"/>
    <s v="44995S2A_MSIL1CCDM-MLB-CLSTU4499502 Sunny (10%-30%)"/>
    <n v="1"/>
    <s v="20230310T000650"/>
    <d v="1905-07-15T00:00:00"/>
    <s v="03"/>
    <d v="1900-01-09T00:00:00"/>
    <s v="00"/>
    <s v="06"/>
    <s v="50"/>
    <x v="7"/>
    <s v="2A_MSIL1C_S2_CD_CLS_AC_20230627T222622_TRUE_60HTE_020CC"/>
    <s v="S2A_MSIL1C_TU_20230310T000650_55HFA_5.4CC"/>
  </r>
  <r>
    <x v="0"/>
    <x v="1"/>
    <s v="-35.41, 149.06 | Zoom: 15"/>
    <b v="1"/>
    <s v="Australia"/>
    <x v="7"/>
    <s v="TU"/>
    <d v="2023-03-05T00:00:00"/>
    <s v="55HFA"/>
    <s v="00:06:43 UTC"/>
    <n v="34.1"/>
    <s v="2038X1022px"/>
    <s v="PNG"/>
    <s v="10m"/>
    <x v="0"/>
    <n v="34.1"/>
    <n v="40"/>
    <x v="1"/>
    <s v="44990S2A_MSIL1CCDM-MLB-CLSTU4499003 Cloudy (40%-90%)"/>
    <n v="1"/>
    <s v="20230305T000643"/>
    <d v="1905-07-15T00:00:00"/>
    <s v="03"/>
    <s v="05"/>
    <s v="00"/>
    <s v="06"/>
    <s v="43"/>
    <x v="7"/>
    <s v="2A_MSIL1C_S2_CD_CLS_AC_20230627T222622_TRUE_60HTE_020CC"/>
    <s v="S2A_MSIL1C_TU_20230305T000643_55HFA_34.1CC"/>
  </r>
  <r>
    <x v="0"/>
    <x v="1"/>
    <s v="-35.41, 149.06 | Zoom: 15"/>
    <b v="1"/>
    <s v="Australia"/>
    <x v="7"/>
    <s v="TU"/>
    <d v="2023-02-28T00:00:00"/>
    <s v="55HFA"/>
    <s v="00:06:46 UTC"/>
    <n v="30"/>
    <s v="2038X1022px"/>
    <s v="PNG"/>
    <s v="10m"/>
    <x v="0"/>
    <n v="30"/>
    <n v="30"/>
    <x v="0"/>
    <s v="44985S2A_MSIL1CCDM-MLB-CLSTU4498502 Sunny (10%-30%)"/>
    <n v="1"/>
    <s v="20230228T000646"/>
    <d v="1905-07-15T00:00:00"/>
    <s v="02"/>
    <d v="1900-01-27T00:00:00"/>
    <s v="00"/>
    <s v="06"/>
    <s v="46"/>
    <x v="7"/>
    <s v="2A_MSIL1C_S2_CD_CLS_AC_20230627T222622_TRUE_60HTE_020CC"/>
    <s v="S2A_MSIL1C_TU_20230228T000646_55HFA_30CC"/>
  </r>
  <r>
    <x v="0"/>
    <x v="1"/>
    <s v="-35.41, 149.06 | Zoom: 15"/>
    <b v="1"/>
    <s v="Australia"/>
    <x v="7"/>
    <s v="TU"/>
    <d v="2023-02-23T00:00:00"/>
    <s v="55HFA"/>
    <s v="00:06:43 UTC"/>
    <n v="34"/>
    <s v="2038X1022px"/>
    <s v="PNG"/>
    <s v="10m"/>
    <x v="0"/>
    <n v="34"/>
    <n v="40"/>
    <x v="1"/>
    <s v="44980S2A_MSIL1CCDM-MLB-CLSTU4498003 Cloudy (40%-90%)"/>
    <n v="1"/>
    <s v="20230223T000643"/>
    <d v="1905-07-15T00:00:00"/>
    <s v="02"/>
    <d v="1900-01-22T00:00:00"/>
    <s v="00"/>
    <s v="06"/>
    <s v="43"/>
    <x v="7"/>
    <s v="2A_MSIL1C_S2_CD_CLS_AC_20230627T222622_TRUE_60HTE_020CC"/>
    <s v="S2A_MSIL1C_TU_20230223T000643_55HFA_34CC"/>
  </r>
  <r>
    <x v="0"/>
    <x v="1"/>
    <s v="-35.41, 149.06 | Zoom: 15"/>
    <b v="1"/>
    <s v="Australia"/>
    <x v="7"/>
    <s v="TU"/>
    <d v="2023-02-18T00:00:00"/>
    <s v="55HFA"/>
    <s v="00:06:44 UTC"/>
    <n v="4.0999999999999996"/>
    <s v="2038X1022px"/>
    <s v="PNG"/>
    <s v="10m"/>
    <x v="0"/>
    <n v="4.0999999999999996"/>
    <n v="10"/>
    <x v="0"/>
    <s v="44975S2A_MSIL1CCDM-MLB-CLSTU4497502 Sunny (10%-30%)"/>
    <n v="1"/>
    <s v="20230218T000644"/>
    <d v="1905-07-15T00:00:00"/>
    <s v="02"/>
    <d v="1900-01-17T00:00:00"/>
    <s v="00"/>
    <s v="06"/>
    <s v="44"/>
    <x v="7"/>
    <s v="2A_MSIL1C_S2_CD_CLS_AC_20230627T222622_TRUE_60HTE_020CC"/>
    <s v="S2A_MSIL1C_TU_20230218T000644_55HFA_4.1CC"/>
  </r>
  <r>
    <x v="0"/>
    <x v="1"/>
    <s v="-35.41, 149.06 | Zoom: 15"/>
    <b v="1"/>
    <s v="Australia"/>
    <x v="7"/>
    <s v="TU"/>
    <d v="2023-02-13T00:00:00"/>
    <s v="55HFA"/>
    <s v="00:06:44 UTC"/>
    <n v="76.8"/>
    <s v="2038X1022px"/>
    <s v="PNG"/>
    <s v="10m"/>
    <x v="0"/>
    <n v="76.8"/>
    <n v="80"/>
    <x v="1"/>
    <s v="44970S2A_MSIL1CCDM-MLB-CLSTU4497003 Cloudy (40%-90%)"/>
    <n v="1"/>
    <s v="20230213T000644"/>
    <d v="1905-07-15T00:00:00"/>
    <s v="02"/>
    <d v="1900-01-12T00:00:00"/>
    <s v="00"/>
    <s v="06"/>
    <s v="44"/>
    <x v="7"/>
    <s v="2A_MSIL1C_S2_CD_CLS_AC_20230627T222622_TRUE_60HTE_020CC"/>
    <s v="S2A_MSIL1C_TU_20230213T000644_55HFA_76.8CC"/>
  </r>
  <r>
    <x v="0"/>
    <x v="1"/>
    <s v="-35.41, 149.06 | Zoom: 15"/>
    <b v="1"/>
    <s v="Australia"/>
    <x v="7"/>
    <s v="TU"/>
    <d v="2023-02-08T00:00:00"/>
    <s v="55HFA"/>
    <s v="00:06:44 UTC"/>
    <n v="56.2"/>
    <s v="2038X1022px"/>
    <s v="PNG"/>
    <s v="10m"/>
    <x v="0"/>
    <n v="56.2"/>
    <n v="60"/>
    <x v="1"/>
    <s v="44965S2A_MSIL1CCDM-MLB-CLSTU4496503 Cloudy (40%-90%)"/>
    <n v="1"/>
    <s v="20230208T000644"/>
    <d v="1905-07-15T00:00:00"/>
    <s v="02"/>
    <s v="08"/>
    <s v="00"/>
    <s v="06"/>
    <s v="44"/>
    <x v="7"/>
    <s v="2A_MSIL1C_S2_CD_CLS_AC_20230627T222622_TRUE_60HTE_020CC"/>
    <s v="S2A_MSIL1C_TU_20230208T000644_55HFA_56.2CC"/>
  </r>
  <r>
    <x v="0"/>
    <x v="1"/>
    <s v="-35.41, 149.06 | Zoom: 15"/>
    <b v="1"/>
    <s v="Australia"/>
    <x v="7"/>
    <s v="TU"/>
    <d v="2023-02-03T00:00:00"/>
    <s v="55HFA"/>
    <s v="00:06:44 UTC"/>
    <n v="56.4"/>
    <s v="2038X1022px"/>
    <s v="PNG"/>
    <s v="10m"/>
    <x v="0"/>
    <n v="56.4"/>
    <n v="60"/>
    <x v="1"/>
    <s v="44960S2A_MSIL1CCDM-MLB-CLSTU4496003 Cloudy (40%-90%)"/>
    <n v="1"/>
    <s v="20230203T000644"/>
    <d v="1905-07-15T00:00:00"/>
    <s v="02"/>
    <s v="03"/>
    <s v="00"/>
    <s v="06"/>
    <s v="44"/>
    <x v="7"/>
    <s v="2A_MSIL1C_S2_CD_CLS_AC_20230627T222622_TRUE_60HTE_020CC"/>
    <s v="S2A_MSIL1C_TU_20230203T000644_55HFA_56.4CC"/>
  </r>
  <r>
    <x v="0"/>
    <x v="1"/>
    <s v="-35.41, 149.06 | Zoom: 15"/>
    <b v="1"/>
    <s v="Australia"/>
    <x v="7"/>
    <s v="TU"/>
    <d v="2023-01-29T00:00:00"/>
    <s v="55HFA"/>
    <s v="00:06:43 UTC"/>
    <n v="100"/>
    <s v="2038X1022px"/>
    <s v="PNG"/>
    <s v="10m"/>
    <x v="0"/>
    <n v="100"/>
    <n v="100"/>
    <x v="2"/>
    <s v="44955S2A_MSIL1CCDM-MLB-CLSTU4495504 Overcast (100%)"/>
    <n v="1"/>
    <s v="20230129T000643"/>
    <d v="1905-07-15T00:00:00"/>
    <s v="01"/>
    <d v="1900-01-28T00:00:00"/>
    <s v="00"/>
    <s v="06"/>
    <s v="43"/>
    <x v="7"/>
    <s v="2A_MSIL1C_S2_CD_CLS_AC_20230627T222622_TRUE_60HTE_020CC"/>
    <s v="S2A_MSIL1C_TU_20230129T000643_55HFA_100CC"/>
  </r>
  <r>
    <x v="0"/>
    <x v="1"/>
    <s v="-35.41, 149.06 | Zoom: 15"/>
    <b v="1"/>
    <s v="Australia"/>
    <x v="7"/>
    <s v="TU"/>
    <d v="2023-01-24T00:00:00"/>
    <s v="55HFA"/>
    <s v="00:06:42 UTC"/>
    <n v="20.9"/>
    <s v="2038X1022px"/>
    <s v="PNG"/>
    <s v="10m"/>
    <x v="0"/>
    <n v="20.9"/>
    <n v="30"/>
    <x v="0"/>
    <s v="44950S2A_MSIL1CCDM-MLB-CLSTU4495002 Sunny (10%-30%)"/>
    <n v="1"/>
    <s v="20230124T000642"/>
    <d v="1905-07-15T00:00:00"/>
    <s v="01"/>
    <d v="1900-01-23T00:00:00"/>
    <s v="00"/>
    <s v="06"/>
    <s v="42"/>
    <x v="7"/>
    <s v="2A_MSIL1C_S2_CD_CLS_AC_20230627T222622_TRUE_60HTE_020CC"/>
    <s v="S2A_MSIL1C_TU_20230124T000642_55HFA_20.9CC"/>
  </r>
  <r>
    <x v="0"/>
    <x v="1"/>
    <s v="-35.41, 149.06 | Zoom: 15"/>
    <b v="1"/>
    <s v="Australia"/>
    <x v="7"/>
    <s v="TU"/>
    <d v="2023-01-19T00:00:00"/>
    <s v="55HFA"/>
    <s v="00:06:43 UTC"/>
    <n v="71.400000000000006"/>
    <s v="2038X1022px"/>
    <s v="PNG"/>
    <s v="10m"/>
    <x v="0"/>
    <n v="71.400000000000006"/>
    <n v="80"/>
    <x v="1"/>
    <s v="44945S2A_MSIL1CCDM-MLB-CLSTU4494503 Cloudy (40%-90%)"/>
    <n v="1"/>
    <s v="20230119T000643"/>
    <d v="1905-07-15T00:00:00"/>
    <s v="01"/>
    <d v="1900-01-18T00:00:00"/>
    <s v="00"/>
    <s v="06"/>
    <s v="43"/>
    <x v="7"/>
    <s v="2A_MSIL1C_S2_CD_CLS_AC_20230627T222622_TRUE_60HTE_020CC"/>
    <s v="S2A_MSIL1C_TU_20230119T000643_55HFA_71.4CC"/>
  </r>
  <r>
    <x v="0"/>
    <x v="1"/>
    <s v="-35.41, 149.06 | Zoom: 15"/>
    <b v="1"/>
    <s v="Australia"/>
    <x v="7"/>
    <s v="TU"/>
    <d v="2023-01-14T00:00:00"/>
    <s v="55HFA"/>
    <s v="00:06:43 UTC"/>
    <n v="1.7"/>
    <s v="2038X1022px"/>
    <s v="PNG"/>
    <s v="10m"/>
    <x v="0"/>
    <n v="1.7"/>
    <n v="10"/>
    <x v="0"/>
    <s v="44940S2A_MSIL1CCDM-MLB-CLSTU4494002 Sunny (10%-30%)"/>
    <n v="1"/>
    <s v="20230114T000643"/>
    <d v="1905-07-15T00:00:00"/>
    <s v="01"/>
    <d v="1900-01-13T00:00:00"/>
    <s v="00"/>
    <s v="06"/>
    <s v="43"/>
    <x v="7"/>
    <s v="2A_MSIL1C_S2_CD_CLS_AC_20230627T222622_TRUE_60HTE_020CC"/>
    <s v="S2A_MSIL1C_TU_20230114T000643_55HFA_1.7CC"/>
  </r>
  <r>
    <x v="0"/>
    <x v="1"/>
    <s v="-35.41, 149.06 | Zoom: 15"/>
    <b v="1"/>
    <s v="Australia"/>
    <x v="7"/>
    <s v="TU"/>
    <d v="2023-01-09T00:00:00"/>
    <s v="55HFA"/>
    <s v="00:06:43 UTC"/>
    <n v="0"/>
    <s v="2038X1022px"/>
    <s v="PNG"/>
    <s v="10m"/>
    <x v="0"/>
    <n v="0"/>
    <n v="0"/>
    <x v="3"/>
    <s v="44935S2A_MSIL1CCDM-MLB-CLSTU4493501 Clear (0%)"/>
    <n v="1"/>
    <s v="20230109T000643"/>
    <d v="1905-07-15T00:00:00"/>
    <s v="01"/>
    <s v="09"/>
    <s v="00"/>
    <s v="06"/>
    <s v="43"/>
    <x v="7"/>
    <s v="2A_MSIL1C_S2_CD_CLS_AC_20230627T222622_TRUE_60HTE_020CC"/>
    <s v="S2A_MSIL1C_TU_20230109T000643_55HFA_0CC"/>
  </r>
  <r>
    <x v="0"/>
    <x v="1"/>
    <s v="-35.41, 149.06 | Zoom: 15"/>
    <b v="1"/>
    <s v="Australia"/>
    <x v="7"/>
    <s v="TU"/>
    <d v="2023-01-04T00:00:00"/>
    <s v="55HFA"/>
    <s v="00:06:45 UTC"/>
    <n v="71"/>
    <s v="2038X1022px"/>
    <s v="PNG"/>
    <s v="10m"/>
    <x v="0"/>
    <n v="71"/>
    <n v="80"/>
    <x v="1"/>
    <s v="44930S2A_MSIL1CCDM-MLB-CLSTU4493003 Cloudy (40%-90%)"/>
    <n v="1"/>
    <s v="20230104T000645"/>
    <d v="1905-07-15T00:00:00"/>
    <s v="01"/>
    <s v="04"/>
    <s v="00"/>
    <s v="06"/>
    <s v="45"/>
    <x v="7"/>
    <s v="2A_MSIL1C_S2_CD_CLS_AC_20230627T222622_TRUE_60HTE_020CC"/>
    <s v="S2A_MSIL1C_TU_20230104T000645_55HFA_71CC"/>
  </r>
  <r>
    <x v="0"/>
    <x v="1"/>
    <s v="-35.41, 149.06 | Zoom: 15"/>
    <b v="1"/>
    <s v="Australia"/>
    <x v="7"/>
    <s v="TU"/>
    <d v="2022-12-30T00:00:00"/>
    <s v="55HFA"/>
    <s v="00:06:45 UTC"/>
    <n v="44.8"/>
    <s v="2038X1022px"/>
    <s v="PNG"/>
    <s v="10m"/>
    <x v="1"/>
    <n v="44.8"/>
    <n v="50"/>
    <x v="1"/>
    <s v="44925S2A_MSIL1CCDM-MLB-CLSTU4492503 Cloudy (40%-90%)"/>
    <n v="1"/>
    <s v="20221230T000645"/>
    <d v="1905-07-14T00:00:00"/>
    <d v="1900-01-11T00:00:00"/>
    <d v="1900-01-29T00:00:00"/>
    <s v="00"/>
    <s v="06"/>
    <s v="45"/>
    <x v="7"/>
    <s v="2A_MSIL1C_S2_CD_CLS_AC_20230627T222622_TRUE_60HTE_020CC"/>
    <s v="S2A_MSIL1C_TU_20221230T000645_55HFA_44.8CC"/>
  </r>
  <r>
    <x v="0"/>
    <x v="1"/>
    <s v="-35.41, 149.06 | Zoom: 15"/>
    <b v="1"/>
    <s v="Australia"/>
    <x v="7"/>
    <s v="TU"/>
    <d v="2022-12-20T00:00:00"/>
    <s v="55HFA"/>
    <s v="00:06:45 UTC"/>
    <n v="1"/>
    <s v="2038X1022px"/>
    <s v="PNG"/>
    <s v="10m"/>
    <x v="1"/>
    <n v="1"/>
    <n v="10"/>
    <x v="0"/>
    <s v="44915S2A_MSIL1CCDM-MLB-CLSTU4491502 Sunny (10%-30%)"/>
    <n v="1"/>
    <s v="20221220T000645"/>
    <d v="1905-07-14T00:00:00"/>
    <d v="1900-01-11T00:00:00"/>
    <d v="1900-01-19T00:00:00"/>
    <s v="00"/>
    <s v="06"/>
    <s v="45"/>
    <x v="7"/>
    <s v="2A_MSIL1C_S2_CD_CLS_AC_20230627T222622_TRUE_60HTE_020CC"/>
    <s v="S2A_MSIL1C_TU_20221220T000645_55HFA_1CC"/>
  </r>
  <r>
    <x v="0"/>
    <x v="1"/>
    <s v="-35.41, 149.06 | Zoom: 15"/>
    <b v="1"/>
    <s v="Australia"/>
    <x v="7"/>
    <s v="TU"/>
    <d v="2022-12-15T00:00:00"/>
    <s v="55HFA"/>
    <s v="00:06:45 UTC"/>
    <n v="28.7"/>
    <s v="2038X1022px"/>
    <s v="PNG"/>
    <s v="10m"/>
    <x v="1"/>
    <n v="28.7"/>
    <n v="30"/>
    <x v="0"/>
    <s v="44910S2A_MSIL1CCDM-MLB-CLSTU4491002 Sunny (10%-30%)"/>
    <n v="1"/>
    <s v="20221215T000645"/>
    <d v="1905-07-14T00:00:00"/>
    <d v="1900-01-11T00:00:00"/>
    <d v="1900-01-14T00:00:00"/>
    <s v="00"/>
    <s v="06"/>
    <s v="45"/>
    <x v="7"/>
    <s v="2A_MSIL1C_S2_CD_CLS_AC_20230627T222622_TRUE_60HTE_020CC"/>
    <s v="S2A_MSIL1C_TU_20221215T000645_55HFA_28.7CC"/>
  </r>
  <r>
    <x v="0"/>
    <x v="1"/>
    <s v="-35.41, 149.06 | Zoom: 15"/>
    <b v="1"/>
    <s v="Australia"/>
    <x v="7"/>
    <s v="TU"/>
    <d v="2022-12-10T00:00:00"/>
    <s v="55HFA"/>
    <s v="00:06:42 UTC"/>
    <n v="2.1"/>
    <s v="2038X1022px"/>
    <s v="PNG"/>
    <s v="10m"/>
    <x v="1"/>
    <n v="2.1"/>
    <n v="10"/>
    <x v="0"/>
    <s v="44905S2A_MSIL1CCDM-MLB-CLSTU4490502 Sunny (10%-30%)"/>
    <n v="1"/>
    <s v="20221210T000642"/>
    <d v="1905-07-14T00:00:00"/>
    <d v="1900-01-11T00:00:00"/>
    <d v="1900-01-09T00:00:00"/>
    <s v="00"/>
    <s v="06"/>
    <s v="42"/>
    <x v="7"/>
    <s v="2A_MSIL1C_S2_CD_CLS_AC_20230627T222622_TRUE_60HTE_020CC"/>
    <s v="S2A_MSIL1C_TU_20221210T000642_55HFA_2.1CC"/>
  </r>
  <r>
    <x v="0"/>
    <x v="1"/>
    <s v="-35.41, 149.06 | Zoom: 15"/>
    <b v="1"/>
    <s v="Australia"/>
    <x v="7"/>
    <s v="TU"/>
    <d v="2022-12-05T00:00:00"/>
    <s v="55HFA"/>
    <s v="00:06:46 UTC"/>
    <n v="88.3"/>
    <s v="2038X1022px"/>
    <s v="PNG"/>
    <s v="10m"/>
    <x v="1"/>
    <n v="88.3"/>
    <n v="90"/>
    <x v="1"/>
    <s v="44900S2A_MSIL1CCDM-MLB-CLSTU4490003 Cloudy (40%-90%)"/>
    <n v="1"/>
    <s v="20221205T000646"/>
    <d v="1905-07-14T00:00:00"/>
    <d v="1900-01-11T00:00:00"/>
    <s v="05"/>
    <s v="00"/>
    <s v="06"/>
    <s v="46"/>
    <x v="7"/>
    <s v="2A_MSIL1C_S2_CD_CLS_AC_20230627T222622_TRUE_60HTE_020CC"/>
    <s v="S2A_MSIL1C_TU_20221205T000646_55HFA_88.3CC"/>
  </r>
  <r>
    <x v="0"/>
    <x v="1"/>
    <s v="-35.41, 149.06 | Zoom: 15"/>
    <b v="1"/>
    <s v="Australia"/>
    <x v="7"/>
    <s v="TU"/>
    <d v="2022-11-30T00:00:00"/>
    <s v="55HFA"/>
    <s v="00:06:44 UTC"/>
    <n v="16.8"/>
    <s v="2038X1022px"/>
    <s v="PNG"/>
    <s v="10m"/>
    <x v="1"/>
    <n v="16.8"/>
    <n v="20"/>
    <x v="0"/>
    <s v="44895S2A_MSIL1CCDM-MLB-CLSTU4489502 Sunny (10%-30%)"/>
    <n v="1"/>
    <s v="20221130T000644"/>
    <d v="1905-07-14T00:00:00"/>
    <d v="1900-01-10T00:00:00"/>
    <d v="1900-01-29T00:00:00"/>
    <s v="00"/>
    <s v="06"/>
    <s v="44"/>
    <x v="7"/>
    <s v="2A_MSIL1C_S2_CD_CLS_AC_20230627T222622_TRUE_60HTE_020CC"/>
    <s v="S2A_MSIL1C_TU_20221130T000644_55HFA_16.8CC"/>
  </r>
  <r>
    <x v="0"/>
    <x v="1"/>
    <s v="-35.41, 149.06 | Zoom: 15"/>
    <b v="1"/>
    <s v="Australia"/>
    <x v="7"/>
    <s v="TU"/>
    <d v="2022-11-25T00:00:00"/>
    <s v="55HFA"/>
    <s v="00:06:45 UTC"/>
    <n v="1.3"/>
    <s v="2038X1022px"/>
    <s v="PNG"/>
    <s v="10m"/>
    <x v="1"/>
    <n v="1.3"/>
    <n v="10"/>
    <x v="0"/>
    <s v="44890S2A_MSIL1CCDM-MLB-CLSTU4489002 Sunny (10%-30%)"/>
    <n v="1"/>
    <s v="20221125T000645"/>
    <d v="1905-07-14T00:00:00"/>
    <d v="1900-01-10T00:00:00"/>
    <d v="1900-01-24T00:00:00"/>
    <s v="00"/>
    <s v="06"/>
    <s v="45"/>
    <x v="7"/>
    <s v="2A_MSIL1C_S2_CD_CLS_AC_20230627T222622_TRUE_60HTE_020CC"/>
    <s v="S2A_MSIL1C_TU_20221125T000645_55HFA_1.3CC"/>
  </r>
  <r>
    <x v="0"/>
    <x v="1"/>
    <s v="-35.41, 149.06 | Zoom: 15"/>
    <b v="1"/>
    <s v="Australia"/>
    <x v="7"/>
    <s v="TU"/>
    <d v="2022-11-20T00:00:00"/>
    <s v="55HFA"/>
    <s v="00:06:45 UTC"/>
    <n v="62.9"/>
    <s v="2038X1022px"/>
    <s v="PNG"/>
    <s v="10m"/>
    <x v="1"/>
    <n v="62.9"/>
    <n v="70"/>
    <x v="1"/>
    <s v="44885S2A_MSIL1CCDM-MLB-CLSTU4488503 Cloudy (40%-90%)"/>
    <n v="1"/>
    <s v="20221120T000645"/>
    <d v="1905-07-14T00:00:00"/>
    <d v="1900-01-10T00:00:00"/>
    <d v="1900-01-19T00:00:00"/>
    <s v="00"/>
    <s v="06"/>
    <s v="45"/>
    <x v="7"/>
    <s v="2A_MSIL1C_S2_CD_CLS_AC_20230627T222622_TRUE_60HTE_020CC"/>
    <s v="S2A_MSIL1C_TU_20221120T000645_55HFA_62.9CC"/>
  </r>
  <r>
    <x v="0"/>
    <x v="1"/>
    <s v="-35.41, 149.06 | Zoom: 15"/>
    <b v="1"/>
    <s v="Australia"/>
    <x v="7"/>
    <s v="TU"/>
    <d v="2022-11-15T00:00:00"/>
    <s v="55HFA"/>
    <s v="00:06:48 UTC"/>
    <n v="46.5"/>
    <s v="2038X1022px"/>
    <s v="PNG"/>
    <s v="10m"/>
    <x v="1"/>
    <n v="46.5"/>
    <n v="50"/>
    <x v="1"/>
    <s v="44880S2A_MSIL1CCDM-MLB-CLSTU4488003 Cloudy (40%-90%)"/>
    <n v="1"/>
    <s v="20221115T000648"/>
    <d v="1905-07-14T00:00:00"/>
    <d v="1900-01-10T00:00:00"/>
    <d v="1900-01-14T00:00:00"/>
    <s v="00"/>
    <s v="06"/>
    <s v="48"/>
    <x v="7"/>
    <s v="2A_MSIL1C_S2_CD_CLS_AC_20230627T222622_TRUE_60HTE_020CC"/>
    <s v="S2A_MSIL1C_TU_20221115T000648_55HFA_46.5CC"/>
  </r>
  <r>
    <x v="0"/>
    <x v="1"/>
    <s v="-35.41, 149.06 | Zoom: 15"/>
    <b v="1"/>
    <s v="Australia"/>
    <x v="7"/>
    <s v="TU"/>
    <d v="2022-11-10T00:00:00"/>
    <s v="55HFA"/>
    <s v="00:06:45 UTC"/>
    <n v="5.7"/>
    <s v="2038X1022px"/>
    <s v="PNG"/>
    <s v="10m"/>
    <x v="1"/>
    <n v="5.7"/>
    <n v="10"/>
    <x v="0"/>
    <s v="44875S2A_MSIL1CCDM-MLB-CLSTU4487502 Sunny (10%-30%)"/>
    <n v="1"/>
    <s v="20221110T000645"/>
    <d v="1905-07-14T00:00:00"/>
    <d v="1900-01-10T00:00:00"/>
    <d v="1900-01-09T00:00:00"/>
    <s v="00"/>
    <s v="06"/>
    <s v="45"/>
    <x v="7"/>
    <s v="2A_MSIL1C_S2_CD_CLS_AC_20230627T222622_TRUE_60HTE_020CC"/>
    <s v="S2A_MSIL1C_TU_20221110T000645_55HFA_5.7CC"/>
  </r>
  <r>
    <x v="0"/>
    <x v="1"/>
    <s v="-35.41, 149.06 | Zoom: 15"/>
    <b v="1"/>
    <s v="Australia"/>
    <x v="7"/>
    <s v="TU"/>
    <d v="2022-11-05T00:00:00"/>
    <s v="55HFA"/>
    <s v="00:06:50 UTC"/>
    <n v="87.6"/>
    <s v="2038X1022px"/>
    <s v="PNG"/>
    <s v="10m"/>
    <x v="1"/>
    <n v="87.6"/>
    <n v="90"/>
    <x v="1"/>
    <s v="44870S2A_MSIL1CCDM-MLB-CLSTU4487003 Cloudy (40%-90%)"/>
    <n v="1"/>
    <s v="20221105T000650"/>
    <d v="1905-07-14T00:00:00"/>
    <d v="1900-01-10T00:00:00"/>
    <s v="05"/>
    <s v="00"/>
    <s v="06"/>
    <s v="50"/>
    <x v="7"/>
    <s v="2A_MSIL1C_S2_CD_CLS_AC_20230627T222622_TRUE_60HTE_020CC"/>
    <s v="S2A_MSIL1C_TU_20221105T000650_55HFA_87.6CC"/>
  </r>
  <r>
    <x v="0"/>
    <x v="1"/>
    <s v="-35.41, 149.06 | Zoom: 15"/>
    <b v="1"/>
    <s v="Australia"/>
    <x v="7"/>
    <s v="TU"/>
    <d v="2022-10-31T00:00:00"/>
    <s v="55HFA"/>
    <s v="00:06:44 UTC"/>
    <n v="73.5"/>
    <s v="2038X1022px"/>
    <s v="PNG"/>
    <s v="10m"/>
    <x v="1"/>
    <n v="73.5"/>
    <n v="80"/>
    <x v="1"/>
    <s v="44865S2A_MSIL1CCDM-MLB-CLSTU4486503 Cloudy (40%-90%)"/>
    <n v="1"/>
    <s v="20221031T000644"/>
    <d v="1905-07-14T00:00:00"/>
    <d v="1900-01-09T00:00:00"/>
    <d v="1900-01-30T00:00:00"/>
    <s v="00"/>
    <s v="06"/>
    <s v="44"/>
    <x v="7"/>
    <s v="2A_MSIL1C_S2_CD_CLS_AC_20230627T222622_TRUE_60HTE_020CC"/>
    <s v="S2A_MSIL1C_TU_20221031T000644_55HFA_73.5CC"/>
  </r>
  <r>
    <x v="0"/>
    <x v="1"/>
    <s v="-35.41, 149.06 | Zoom: 15"/>
    <b v="1"/>
    <s v="Australia"/>
    <x v="7"/>
    <s v="TU"/>
    <d v="2022-10-26T00:00:00"/>
    <s v="55HFA"/>
    <s v="00:06:49 UTC"/>
    <n v="88.2"/>
    <s v="2038X1022px"/>
    <s v="PNG"/>
    <s v="10m"/>
    <x v="1"/>
    <n v="88.2"/>
    <n v="90"/>
    <x v="1"/>
    <s v="44860S2A_MSIL1CCDM-MLB-CLSTU4486003 Cloudy (40%-90%)"/>
    <n v="1"/>
    <s v="20221026T000649"/>
    <d v="1905-07-14T00:00:00"/>
    <d v="1900-01-09T00:00:00"/>
    <d v="1900-01-25T00:00:00"/>
    <s v="00"/>
    <s v="06"/>
    <s v="49"/>
    <x v="7"/>
    <s v="2A_MSIL1C_S2_CD_CLS_AC_20230627T222622_TRUE_60HTE_020CC"/>
    <s v="S2A_MSIL1C_TU_20221026T000649_55HFA_88.2CC"/>
  </r>
  <r>
    <x v="0"/>
    <x v="1"/>
    <s v="-35.41, 149.06 | Zoom: 15"/>
    <b v="1"/>
    <s v="Australia"/>
    <x v="7"/>
    <s v="TU"/>
    <d v="2022-10-21T00:00:00"/>
    <s v="55HFA"/>
    <s v="00:06:45 UTC"/>
    <n v="99.7"/>
    <s v="2038X1022px"/>
    <s v="PNG"/>
    <s v="10m"/>
    <x v="1"/>
    <n v="99.7"/>
    <n v="100"/>
    <x v="2"/>
    <s v="44855S2A_MSIL1CCDM-MLB-CLSTU4485504 Overcast (100%)"/>
    <n v="1"/>
    <s v="20221021T000645"/>
    <d v="1905-07-14T00:00:00"/>
    <d v="1900-01-09T00:00:00"/>
    <d v="1900-01-20T00:00:00"/>
    <s v="00"/>
    <s v="06"/>
    <s v="45"/>
    <x v="7"/>
    <s v="2A_MSIL1C_S2_CD_CLS_AC_20230627T222622_TRUE_60HTE_020CC"/>
    <s v="S2A_MSIL1C_TU_20221021T000645_55HFA_99.7CC"/>
  </r>
  <r>
    <x v="0"/>
    <x v="1"/>
    <s v="-35.41, 149.06 | Zoom: 15"/>
    <b v="1"/>
    <s v="Australia"/>
    <x v="7"/>
    <s v="TU"/>
    <d v="2022-10-16T00:00:00"/>
    <s v="55HFA"/>
    <s v="00:06:50 UTC"/>
    <n v="51.4"/>
    <s v="2038X1022px"/>
    <s v="PNG"/>
    <s v="10m"/>
    <x v="1"/>
    <n v="51.4"/>
    <n v="60"/>
    <x v="1"/>
    <s v="44850S2A_MSIL1CCDM-MLB-CLSTU4485003 Cloudy (40%-90%)"/>
    <n v="1"/>
    <s v="20221016T000650"/>
    <d v="1905-07-14T00:00:00"/>
    <d v="1900-01-09T00:00:00"/>
    <d v="1900-01-15T00:00:00"/>
    <s v="00"/>
    <s v="06"/>
    <s v="50"/>
    <x v="7"/>
    <s v="2A_MSIL1C_S2_CD_CLS_AC_20230627T222622_TRUE_60HTE_020CC"/>
    <s v="S2A_MSIL1C_TU_20221016T000650_55HFA_51.4CC"/>
  </r>
  <r>
    <x v="0"/>
    <x v="1"/>
    <s v="-35.41, 149.06 | Zoom: 15"/>
    <b v="1"/>
    <s v="Australia"/>
    <x v="7"/>
    <s v="TU"/>
    <d v="2022-10-11T00:00:00"/>
    <s v="55HFA"/>
    <s v="00:06:44 UTC"/>
    <n v="40.1"/>
    <s v="2038X1022px"/>
    <s v="PNG"/>
    <s v="10m"/>
    <x v="1"/>
    <n v="40.1"/>
    <n v="50"/>
    <x v="1"/>
    <s v="44845S2A_MSIL1CCDM-MLB-CLSTU4484503 Cloudy (40%-90%)"/>
    <n v="1"/>
    <s v="20221011T000644"/>
    <d v="1905-07-14T00:00:00"/>
    <d v="1900-01-09T00:00:00"/>
    <d v="1900-01-10T00:00:00"/>
    <s v="00"/>
    <s v="06"/>
    <s v="44"/>
    <x v="7"/>
    <s v="2A_MSIL1C_S2_CD_CLS_AC_20230627T222622_TRUE_60HTE_020CC"/>
    <s v="S2A_MSIL1C_TU_20221011T000644_55HFA_40.1CC"/>
  </r>
  <r>
    <x v="0"/>
    <x v="1"/>
    <s v="-35.41, 149.06 | Zoom: 15"/>
    <b v="1"/>
    <s v="Australia"/>
    <x v="7"/>
    <s v="TU"/>
    <d v="2022-10-06T00:00:00"/>
    <s v="55HFA"/>
    <s v="00:06:53 UTC"/>
    <n v="98.8"/>
    <s v="2038X1022px"/>
    <s v="PNG"/>
    <s v="10m"/>
    <x v="1"/>
    <n v="98.8"/>
    <n v="100"/>
    <x v="2"/>
    <s v="44840S2A_MSIL1CCDM-MLB-CLSTU4484004 Overcast (100%)"/>
    <n v="1"/>
    <s v="20221006T000653"/>
    <d v="1905-07-14T00:00:00"/>
    <d v="1900-01-09T00:00:00"/>
    <s v="06"/>
    <s v="00"/>
    <s v="06"/>
    <s v="53"/>
    <x v="7"/>
    <s v="2A_MSIL1C_S2_CD_CLS_AC_20230627T222622_TRUE_60HTE_020CC"/>
    <s v="S2A_MSIL1C_TU_20221006T000653_55HFA_98.8CC"/>
  </r>
  <r>
    <x v="0"/>
    <x v="1"/>
    <s v="-35.41, 149.06 | Zoom: 15"/>
    <b v="1"/>
    <s v="Australia"/>
    <x v="7"/>
    <s v="TU"/>
    <d v="2022-10-01T00:00:00"/>
    <s v="55HFA"/>
    <s v="00:06:45 UTC"/>
    <n v="87.9"/>
    <s v="2038X1022px"/>
    <s v="PNG"/>
    <s v="10m"/>
    <x v="1"/>
    <n v="87.9"/>
    <n v="90"/>
    <x v="1"/>
    <s v="44835S2A_MSIL1CCDM-MLB-CLSTU4483503 Cloudy (40%-90%)"/>
    <n v="1"/>
    <s v="20221001T000645"/>
    <d v="1905-07-14T00:00:00"/>
    <d v="1900-01-09T00:00:00"/>
    <s v="01"/>
    <s v="00"/>
    <s v="06"/>
    <s v="45"/>
    <x v="7"/>
    <s v="2A_MSIL1C_S2_CD_CLS_AC_20230627T222622_TRUE_60HTE_020CC"/>
    <s v="S2A_MSIL1C_TU_20221001T000645_55HFA_87.9CC"/>
  </r>
  <r>
    <x v="0"/>
    <x v="1"/>
    <s v="-35.41, 149.06 | Zoom: 15"/>
    <b v="1"/>
    <s v="Australia"/>
    <x v="7"/>
    <s v="TU"/>
    <d v="2022-09-26T00:00:00"/>
    <s v="55HFA"/>
    <s v="00:06:53 UTC"/>
    <n v="26.3"/>
    <s v="2038X1022px"/>
    <s v="PNG"/>
    <s v="10m"/>
    <x v="1"/>
    <n v="26.3"/>
    <n v="30"/>
    <x v="0"/>
    <s v="44830S2A_MSIL1CCDM-MLB-CLSTU4483002 Sunny (10%-30%)"/>
    <n v="1"/>
    <s v="20220926T000653"/>
    <d v="1905-07-14T00:00:00"/>
    <s v="09"/>
    <d v="1900-01-25T00:00:00"/>
    <s v="00"/>
    <s v="06"/>
    <s v="53"/>
    <x v="7"/>
    <s v="2A_MSIL1C_S2_CD_CLS_AC_20230627T222622_TRUE_60HTE_020CC"/>
    <s v="S2A_MSIL1C_TU_20220926T000653_55HFA_26.3CC"/>
  </r>
  <r>
    <x v="0"/>
    <x v="1"/>
    <s v="-35.41, 149.06 | Zoom: 15"/>
    <b v="1"/>
    <s v="Australia"/>
    <x v="7"/>
    <s v="TU"/>
    <d v="2022-09-21T00:00:00"/>
    <s v="55HFA"/>
    <s v="00:06:47 UTC"/>
    <n v="100"/>
    <s v="2038X1022px"/>
    <s v="PNG"/>
    <s v="10m"/>
    <x v="1"/>
    <n v="100"/>
    <n v="100"/>
    <x v="2"/>
    <s v="44825S2A_MSIL1CCDM-MLB-CLSTU4482504 Overcast (100%)"/>
    <n v="1"/>
    <s v="20220921T000647"/>
    <d v="1905-07-14T00:00:00"/>
    <s v="09"/>
    <d v="1900-01-20T00:00:00"/>
    <s v="00"/>
    <s v="06"/>
    <s v="47"/>
    <x v="7"/>
    <s v="2A_MSIL1C_S2_CD_CLS_AC_20230627T222622_TRUE_60HTE_020CC"/>
    <s v="S2A_MSIL1C_TU_20220921T000647_55HFA_100CC"/>
  </r>
  <r>
    <x v="0"/>
    <x v="1"/>
    <s v="-35.41, 149.06 | Zoom: 15"/>
    <b v="1"/>
    <s v="Australia"/>
    <x v="7"/>
    <s v="TU"/>
    <d v="2022-09-16T00:00:00"/>
    <s v="55HFA"/>
    <s v="00:06:55 UTC"/>
    <n v="7.2"/>
    <s v="2038X1022px"/>
    <s v="PNG"/>
    <s v="10m"/>
    <x v="1"/>
    <n v="7.2"/>
    <n v="10"/>
    <x v="0"/>
    <s v="44820S2A_MSIL1CCDM-MLB-CLSTU4482002 Sunny (10%-30%)"/>
    <n v="1"/>
    <s v="20220916T000655"/>
    <d v="1905-07-14T00:00:00"/>
    <s v="09"/>
    <d v="1900-01-15T00:00:00"/>
    <s v="00"/>
    <s v="06"/>
    <s v="55"/>
    <x v="7"/>
    <s v="2A_MSIL1C_S2_CD_CLS_AC_20230627T222622_TRUE_60HTE_020CC"/>
    <s v="S2A_MSIL1C_TU_20220916T000655_55HFA_7.2CC"/>
  </r>
  <r>
    <x v="0"/>
    <x v="1"/>
    <s v="-35.41, 149.06 | Zoom: 15"/>
    <b v="1"/>
    <s v="Australia"/>
    <x v="7"/>
    <s v="TU"/>
    <d v="2022-09-11T00:00:00"/>
    <s v="55HFA"/>
    <s v="00:06:48 UTC"/>
    <n v="2.2000000000000002"/>
    <s v="2038X1022px"/>
    <s v="PNG"/>
    <s v="10m"/>
    <x v="1"/>
    <n v="2.2000000000000002"/>
    <n v="10"/>
    <x v="0"/>
    <s v="44815S2A_MSIL1CCDM-MLB-CLSTU4481502 Sunny (10%-30%)"/>
    <n v="1"/>
    <s v="20220911T000648"/>
    <d v="1905-07-14T00:00:00"/>
    <s v="09"/>
    <d v="1900-01-10T00:00:00"/>
    <s v="00"/>
    <s v="06"/>
    <s v="48"/>
    <x v="7"/>
    <s v="2A_MSIL1C_S2_CD_CLS_AC_20230627T222622_TRUE_60HTE_020CC"/>
    <s v="S2A_MSIL1C_TU_20220911T000648_55HFA_2.2CC"/>
  </r>
  <r>
    <x v="0"/>
    <x v="1"/>
    <s v="-35.41, 149.06 | Zoom: 15"/>
    <b v="1"/>
    <s v="Australia"/>
    <x v="7"/>
    <s v="TU"/>
    <d v="2022-09-06T00:00:00"/>
    <s v="55HFA"/>
    <s v="00:06:57 UTC"/>
    <n v="62.4"/>
    <s v="2038X1022px"/>
    <s v="PNG"/>
    <s v="10m"/>
    <x v="1"/>
    <n v="62.4"/>
    <n v="70"/>
    <x v="1"/>
    <s v="44810S2A_MSIL1CCDM-MLB-CLSTU4481003 Cloudy (40%-90%)"/>
    <n v="1"/>
    <s v="20220906T000657"/>
    <d v="1905-07-14T00:00:00"/>
    <s v="09"/>
    <s v="06"/>
    <s v="00"/>
    <s v="06"/>
    <s v="57"/>
    <x v="7"/>
    <s v="2A_MSIL1C_S2_CD_CLS_AC_20230627T222622_TRUE_60HTE_020CC"/>
    <s v="S2A_MSIL1C_TU_20220906T000657_55HFA_62.4CC"/>
  </r>
  <r>
    <x v="0"/>
    <x v="1"/>
    <s v="-35.41, 149.06 | Zoom: 15"/>
    <b v="1"/>
    <s v="Australia"/>
    <x v="7"/>
    <s v="TU"/>
    <d v="2022-09-01T00:00:00"/>
    <s v="55HFA"/>
    <s v="00:06:47 UTC"/>
    <n v="46.1"/>
    <s v="2038X1022px"/>
    <s v="PNG"/>
    <s v="10m"/>
    <x v="1"/>
    <n v="46.1"/>
    <n v="50"/>
    <x v="1"/>
    <s v="44805S2A_MSIL1CCDM-MLB-CLSTU4480503 Cloudy (40%-90%)"/>
    <n v="1"/>
    <s v="20220901T000647"/>
    <d v="1905-07-14T00:00:00"/>
    <s v="09"/>
    <s v="01"/>
    <s v="00"/>
    <s v="06"/>
    <s v="47"/>
    <x v="7"/>
    <s v="2A_MSIL1C_S2_CD_CLS_AC_20230627T222622_TRUE_60HTE_020CC"/>
    <s v="S2A_MSIL1C_TU_20220901T000647_55HFA_46.1CC"/>
  </r>
  <r>
    <x v="0"/>
    <x v="1"/>
    <s v="-35.41, 149.06 | Zoom: 15"/>
    <b v="1"/>
    <s v="Australia"/>
    <x v="7"/>
    <s v="TU"/>
    <d v="2022-08-27T00:00:00"/>
    <s v="55HFA"/>
    <s v="00:06:58 UTC"/>
    <n v="1.3"/>
    <s v="2038X1022px"/>
    <s v="PNG"/>
    <s v="10m"/>
    <x v="1"/>
    <n v="1.3"/>
    <n v="10"/>
    <x v="0"/>
    <s v="44800S2A_MSIL1CCDM-MLB-CLSTU4480002 Sunny (10%-30%)"/>
    <n v="1"/>
    <s v="20220827T000658"/>
    <d v="1905-07-14T00:00:00"/>
    <s v="08"/>
    <d v="1900-01-26T00:00:00"/>
    <s v="00"/>
    <s v="06"/>
    <s v="58"/>
    <x v="7"/>
    <s v="2A_MSIL1C_S2_CD_CLS_AC_20230627T222622_TRUE_60HTE_020CC"/>
    <s v="S2A_MSIL1C_TU_20220827T000658_55HFA_1.3CC"/>
  </r>
  <r>
    <x v="0"/>
    <x v="1"/>
    <s v="-35.41, 149.06 | Zoom: 15"/>
    <b v="1"/>
    <s v="Australia"/>
    <x v="7"/>
    <s v="TU"/>
    <d v="2022-08-22T00:00:00"/>
    <s v="55HFA"/>
    <s v="00:06:47 UTC"/>
    <n v="52.5"/>
    <s v="2038X1022px"/>
    <s v="PNG"/>
    <s v="10m"/>
    <x v="1"/>
    <n v="52.5"/>
    <n v="60"/>
    <x v="1"/>
    <s v="44795S2A_MSIL1CCDM-MLB-CLSTU4479503 Cloudy (40%-90%)"/>
    <n v="1"/>
    <s v="20220822T000647"/>
    <d v="1905-07-14T00:00:00"/>
    <s v="08"/>
    <d v="1900-01-21T00:00:00"/>
    <s v="00"/>
    <s v="06"/>
    <s v="47"/>
    <x v="7"/>
    <s v="2A_MSIL1C_S2_CD_CLS_AC_20230627T222622_TRUE_60HTE_020CC"/>
    <s v="S2A_MSIL1C_TU_20220822T000647_55HFA_52.5CC"/>
  </r>
  <r>
    <x v="0"/>
    <x v="1"/>
    <s v="-35.41, 149.06 | Zoom: 15"/>
    <b v="1"/>
    <s v="Australia"/>
    <x v="7"/>
    <s v="TU"/>
    <d v="2022-08-17T00:00:00"/>
    <s v="55HFA"/>
    <s v="00:06:58 UTC"/>
    <n v="26"/>
    <s v="2038X1022px"/>
    <s v="PNG"/>
    <s v="10m"/>
    <x v="1"/>
    <n v="26"/>
    <n v="30"/>
    <x v="0"/>
    <s v="44790S2A_MSIL1CCDM-MLB-CLSTU4479002 Sunny (10%-30%)"/>
    <n v="1"/>
    <s v="20220817T000658"/>
    <d v="1905-07-14T00:00:00"/>
    <s v="08"/>
    <d v="1900-01-16T00:00:00"/>
    <s v="00"/>
    <s v="06"/>
    <s v="58"/>
    <x v="7"/>
    <s v="2A_MSIL1C_S2_CD_CLS_AC_20230627T222622_TRUE_60HTE_020CC"/>
    <s v="S2A_MSIL1C_TU_20220817T000658_55HFA_26CC"/>
  </r>
  <r>
    <x v="0"/>
    <x v="1"/>
    <s v="-35.41, 149.06 | Zoom: 15"/>
    <b v="1"/>
    <s v="Australia"/>
    <x v="7"/>
    <s v="TU"/>
    <d v="2022-08-12T00:00:00"/>
    <s v="55HFA"/>
    <s v="00:06:49 UTC"/>
    <n v="29.5"/>
    <s v="2038X1022px"/>
    <s v="PNG"/>
    <s v="10m"/>
    <x v="1"/>
    <n v="29.5"/>
    <n v="30"/>
    <x v="0"/>
    <s v="44785S2A_MSIL1CCDM-MLB-CLSTU4478502 Sunny (10%-30%)"/>
    <n v="1"/>
    <s v="20220812T000649"/>
    <d v="1905-07-14T00:00:00"/>
    <s v="08"/>
    <d v="1900-01-11T00:00:00"/>
    <s v="00"/>
    <s v="06"/>
    <s v="49"/>
    <x v="7"/>
    <s v="2A_MSIL1C_S2_CD_CLS_AC_20230627T222622_TRUE_60HTE_020CC"/>
    <s v="S2A_MSIL1C_TU_20220812T000649_55HFA_29.5CC"/>
  </r>
  <r>
    <x v="0"/>
    <x v="1"/>
    <s v="-35.41, 149.06 | Zoom: 15"/>
    <b v="1"/>
    <s v="Australia"/>
    <x v="7"/>
    <s v="TU"/>
    <d v="2022-08-07T00:00:00"/>
    <s v="55HFA"/>
    <s v="00:06:57 UTC"/>
    <n v="48.2"/>
    <s v="2038X1022px"/>
    <s v="PNG"/>
    <s v="10m"/>
    <x v="1"/>
    <n v="48.2"/>
    <n v="50"/>
    <x v="1"/>
    <s v="44780S2A_MSIL1CCDM-MLB-CLSTU4478003 Cloudy (40%-90%)"/>
    <n v="1"/>
    <s v="20220807T000657"/>
    <d v="1905-07-14T00:00:00"/>
    <s v="08"/>
    <s v="07"/>
    <s v="00"/>
    <s v="06"/>
    <s v="57"/>
    <x v="7"/>
    <s v="2A_MSIL1C_S2_CD_CLS_AC_20230627T222622_TRUE_60HTE_020CC"/>
    <s v="S2A_MSIL1C_TU_20220807T000657_55HFA_48.2CC"/>
  </r>
  <r>
    <x v="0"/>
    <x v="1"/>
    <s v="-35.41, 149.06 | Zoom: 15"/>
    <b v="1"/>
    <s v="Australia"/>
    <x v="7"/>
    <s v="TU"/>
    <d v="2022-08-02T00:00:00"/>
    <s v="55HFA"/>
    <s v="00:06:50 UTC"/>
    <n v="0.9"/>
    <s v="2038X1022px"/>
    <s v="PNG"/>
    <s v="10m"/>
    <x v="1"/>
    <n v="0.9"/>
    <n v="10"/>
    <x v="0"/>
    <s v="44775S2A_MSIL1CCDM-MLB-CLSTU4477502 Sunny (10%-30%)"/>
    <n v="1"/>
    <s v="20220802T000650"/>
    <d v="1905-07-14T00:00:00"/>
    <s v="08"/>
    <s v="02"/>
    <s v="00"/>
    <s v="06"/>
    <s v="50"/>
    <x v="7"/>
    <s v="2A_MSIL1C_S2_CD_CLS_AC_20230627T222622_TRUE_60HTE_020CC"/>
    <s v="S2A_MSIL1C_TU_20220802T000650_55HFA_0.9CC"/>
  </r>
  <r>
    <x v="0"/>
    <x v="1"/>
    <s v="-35.41, 149.06 | Zoom: 15"/>
    <b v="1"/>
    <s v="Australia"/>
    <x v="7"/>
    <s v="TU"/>
    <d v="2022-07-28T00:00:00"/>
    <s v="55HFA"/>
    <s v="00:06:55 UTC"/>
    <n v="57.3"/>
    <s v="2038X1022px"/>
    <s v="PNG"/>
    <s v="10m"/>
    <x v="1"/>
    <n v="57.3"/>
    <n v="60"/>
    <x v="1"/>
    <s v="44770S2A_MSIL1CCDM-MLB-CLSTU4477003 Cloudy (40%-90%)"/>
    <n v="1"/>
    <s v="20220728T000655"/>
    <d v="1905-07-14T00:00:00"/>
    <s v="07"/>
    <d v="1900-01-27T00:00:00"/>
    <s v="00"/>
    <s v="06"/>
    <s v="55"/>
    <x v="7"/>
    <s v="2A_MSIL1C_S2_CD_CLS_AC_20230627T222622_TRUE_60HTE_020CC"/>
    <s v="S2A_MSIL1C_TU_20220728T000655_55HFA_57.3CC"/>
  </r>
  <r>
    <x v="0"/>
    <x v="1"/>
    <s v="-35.41, 149.06 | Zoom: 15"/>
    <b v="1"/>
    <s v="Australia"/>
    <x v="7"/>
    <s v="TU"/>
    <d v="2022-07-23T00:00:00"/>
    <s v="55HFA"/>
    <s v="00:06:51 UTC"/>
    <n v="33.299999999999997"/>
    <s v="2038X1022px"/>
    <s v="PNG"/>
    <s v="10m"/>
    <x v="1"/>
    <n v="33.299999999999997"/>
    <n v="40"/>
    <x v="1"/>
    <s v="44765S2A_MSIL1CCDM-MLB-CLSTU4476503 Cloudy (40%-90%)"/>
    <n v="1"/>
    <s v="20220723T000651"/>
    <d v="1905-07-14T00:00:00"/>
    <s v="07"/>
    <d v="1900-01-22T00:00:00"/>
    <s v="00"/>
    <s v="06"/>
    <s v="51"/>
    <x v="7"/>
    <s v="2A_MSIL1C_S2_CD_CLS_AC_20230627T222622_TRUE_60HTE_020CC"/>
    <s v="S2A_MSIL1C_TU_20220723T000651_55HFA_33.3CC"/>
  </r>
  <r>
    <x v="0"/>
    <x v="1"/>
    <s v="-35.41, 149.06 | Zoom: 15"/>
    <b v="1"/>
    <s v="Australia"/>
    <x v="7"/>
    <s v="TU"/>
    <d v="2022-07-18T00:00:00"/>
    <s v="55HFA"/>
    <s v="00:06:58 UTC"/>
    <n v="31.1"/>
    <s v="2038X1022px"/>
    <s v="PNG"/>
    <s v="10m"/>
    <x v="1"/>
    <n v="25.4"/>
    <n v="30"/>
    <x v="0"/>
    <s v="44760S2A_MSIL1CCDM-MLB-CLSTU4476002 Sunny (10%-30%)"/>
    <n v="1"/>
    <s v="20220718T000658"/>
    <d v="1905-07-14T00:00:00"/>
    <s v="07"/>
    <d v="1900-01-17T00:00:00"/>
    <s v="00"/>
    <s v="06"/>
    <s v="58"/>
    <x v="7"/>
    <s v="2A_MSIL1C_S2_CD_CLS_AC_20230627T222622_TRUE_60HTE_020CC"/>
    <s v="S2A_MSIL1C_TU_20220718T000658_55HFA_31.1CC"/>
  </r>
  <r>
    <x v="0"/>
    <x v="1"/>
    <s v="-35.41, 149.06 | Zoom: 15"/>
    <b v="1"/>
    <s v="Australia"/>
    <x v="7"/>
    <s v="TU"/>
    <d v="2022-07-18T00:00:00"/>
    <s v="55HFA"/>
    <s v="00:06:51 UTC"/>
    <n v="19.7"/>
    <s v="2038X1022px"/>
    <s v="PNG"/>
    <s v="10m"/>
    <x v="1"/>
    <n v="25.4"/>
    <n v="30"/>
    <x v="0"/>
    <s v="44760S2A_MSIL1CCDM-MLB-CLSTU4476002 Sunny (10%-30%)"/>
    <n v="0"/>
    <s v="20220718T000651"/>
    <d v="1905-07-14T00:00:00"/>
    <s v="07"/>
    <d v="1900-01-17T00:00:00"/>
    <s v="00"/>
    <s v="06"/>
    <s v="51"/>
    <x v="7"/>
    <s v="2A_MSIL1C_S2_CD_CLS_AC_20230627T222622_TRUE_60HTE_020CC"/>
    <s v="S2A_MSIL1C_TU_20220718T000651_55HFA_19.7CC"/>
  </r>
  <r>
    <x v="0"/>
    <x v="1"/>
    <s v="-35.41, 149.06 | Zoom: 15"/>
    <b v="1"/>
    <s v="Australia"/>
    <x v="7"/>
    <s v="TU"/>
    <d v="2022-07-13T00:00:00"/>
    <s v="55HFA"/>
    <s v="00:06:50 UTC"/>
    <n v="36.5"/>
    <s v="2038X1022px"/>
    <s v="PNG"/>
    <s v="10m"/>
    <x v="1"/>
    <n v="36.5"/>
    <n v="40"/>
    <x v="1"/>
    <s v="44755S2A_MSIL1CCDM-MLB-CLSTU4475503 Cloudy (40%-90%)"/>
    <n v="1"/>
    <s v="20220713T000650"/>
    <d v="1905-07-14T00:00:00"/>
    <s v="07"/>
    <d v="1900-01-12T00:00:00"/>
    <s v="00"/>
    <s v="06"/>
    <s v="50"/>
    <x v="7"/>
    <s v="2A_MSIL1C_S2_CD_CLS_AC_20230627T222622_TRUE_60HTE_020CC"/>
    <s v="S2A_MSIL1C_TU_20220713T000650_55HFA_36.5CC"/>
  </r>
  <r>
    <x v="0"/>
    <x v="1"/>
    <s v="-35.41, 149.06 | Zoom: 15"/>
    <b v="1"/>
    <s v="Australia"/>
    <x v="7"/>
    <s v="TU"/>
    <d v="2022-07-08T00:00:00"/>
    <s v="55HFA"/>
    <s v="00:06:59 UTC"/>
    <n v="50.9"/>
    <s v="2038X1022px"/>
    <s v="PNG"/>
    <s v="10m"/>
    <x v="1"/>
    <n v="50.9"/>
    <n v="60"/>
    <x v="1"/>
    <s v="44750S2A_MSIL1CCDM-MLB-CLSTU4475003 Cloudy (40%-90%)"/>
    <n v="1"/>
    <s v="20220708T000659"/>
    <d v="1905-07-14T00:00:00"/>
    <s v="07"/>
    <s v="08"/>
    <s v="00"/>
    <s v="06"/>
    <s v="59"/>
    <x v="7"/>
    <s v="2A_MSIL1C_S2_CD_CLS_AC_20230627T222622_TRUE_60HTE_020CC"/>
    <s v="S2A_MSIL1C_TU_20220708T000659_55HFA_50.9CC"/>
  </r>
  <r>
    <x v="0"/>
    <x v="1"/>
    <s v="-35.41, 149.06 | Zoom: 15"/>
    <b v="1"/>
    <s v="Australia"/>
    <x v="7"/>
    <s v="TU"/>
    <d v="2022-07-03T00:00:00"/>
    <s v="55HFA"/>
    <s v="00:06:51 UTC"/>
    <n v="76"/>
    <s v="2038X1022px"/>
    <s v="PNG"/>
    <s v="10m"/>
    <x v="1"/>
    <n v="76"/>
    <n v="80"/>
    <x v="1"/>
    <s v="44745S2A_MSIL1CCDM-MLB-CLSTU4474503 Cloudy (40%-90%)"/>
    <n v="1"/>
    <s v="20220703T000651"/>
    <d v="1905-07-14T00:00:00"/>
    <s v="07"/>
    <s v="03"/>
    <s v="00"/>
    <s v="06"/>
    <s v="51"/>
    <x v="7"/>
    <s v="2A_MSIL1C_S2_CD_CLS_AC_20230627T222622_TRUE_60HTE_020CC"/>
    <s v="S2A_MSIL1C_TU_20220703T000651_55HFA_76CC"/>
  </r>
  <r>
    <x v="0"/>
    <x v="1"/>
    <s v="-35.41, 149.06 | Zoom: 15"/>
    <b v="1"/>
    <s v="Australia"/>
    <x v="7"/>
    <s v="TU"/>
    <d v="2022-06-28T00:00:00"/>
    <s v="55HFA"/>
    <s v="00:06:58 UTC"/>
    <n v="39.799999999999997"/>
    <s v="2038X1022px"/>
    <s v="PNG"/>
    <s v="10m"/>
    <x v="2"/>
    <n v="39.799999999999997"/>
    <n v="40"/>
    <x v="1"/>
    <s v="44740S2A_MSIL1CCDM-MLB-CLSTU4474003 Cloudy (40%-90%)"/>
    <n v="1"/>
    <s v="20220628T000658"/>
    <d v="1905-07-14T00:00:00"/>
    <s v="06"/>
    <d v="1900-01-27T00:00:00"/>
    <s v="00"/>
    <s v="06"/>
    <s v="58"/>
    <x v="7"/>
    <s v="2A_MSIL1C_S2_CD_CLS_AC_20230627T222622_TRUE_60HTE_020CC"/>
    <s v="S2A_MSIL1C_TU_20220628T000658_55HFA_39.8CC"/>
  </r>
  <r>
    <x v="0"/>
    <x v="1"/>
    <s v="-35.41, 149.06 | Zoom: 15"/>
    <b v="1"/>
    <s v="Australia"/>
    <x v="7"/>
    <s v="TU"/>
    <d v="2022-06-23T00:00:00"/>
    <s v="55HFA"/>
    <s v="00:06:50 UTC"/>
    <n v="64.3"/>
    <s v="2038X1022px"/>
    <s v="PNG"/>
    <s v="10m"/>
    <x v="2"/>
    <n v="64.3"/>
    <n v="70"/>
    <x v="1"/>
    <s v="44735S2A_MSIL1CCDM-MLB-CLSTU4473503 Cloudy (40%-90%)"/>
    <n v="1"/>
    <s v="20220623T000650"/>
    <d v="1905-07-14T00:00:00"/>
    <s v="06"/>
    <d v="1900-01-22T00:00:00"/>
    <s v="00"/>
    <s v="06"/>
    <s v="50"/>
    <x v="7"/>
    <s v="2A_MSIL1C_S2_CD_CLS_AC_20230627T222622_TRUE_60HTE_020CC"/>
    <s v="S2A_MSIL1C_TU_20220623T000650_55HFA_64.3CC"/>
  </r>
  <r>
    <x v="0"/>
    <x v="1"/>
    <s v="-35.41, 149.06 | Zoom: 15"/>
    <b v="1"/>
    <s v="Australia"/>
    <x v="7"/>
    <s v="TU"/>
    <d v="2022-06-18T00:00:00"/>
    <s v="55HFA"/>
    <s v="00:06:57 UTC"/>
    <n v="3.5"/>
    <s v="2038X1022px"/>
    <s v="PNG"/>
    <s v="10m"/>
    <x v="2"/>
    <n v="3.5"/>
    <n v="10"/>
    <x v="0"/>
    <s v="44730S2A_MSIL1CCDM-MLB-CLSTU4473002 Sunny (10%-30%)"/>
    <n v="1"/>
    <s v="20220618T000657"/>
    <d v="1905-07-14T00:00:00"/>
    <s v="06"/>
    <d v="1900-01-17T00:00:00"/>
    <s v="00"/>
    <s v="06"/>
    <s v="57"/>
    <x v="7"/>
    <s v="2A_MSIL1C_S2_CD_CLS_AC_20230627T222622_TRUE_60HTE_020CC"/>
    <s v="S2A_MSIL1C_TU_20220618T000657_55HFA_3.5CC"/>
  </r>
  <r>
    <x v="0"/>
    <x v="1"/>
    <s v="-35.41, 149.06 | Zoom: 15"/>
    <b v="1"/>
    <s v="Australia"/>
    <x v="7"/>
    <s v="TU"/>
    <d v="2022-06-13T00:00:00"/>
    <s v="55HFA"/>
    <s v="00:06:49 UTC"/>
    <n v="10"/>
    <s v="2038X1022px"/>
    <s v="PNG"/>
    <s v="10m"/>
    <x v="2"/>
    <n v="10"/>
    <n v="10"/>
    <x v="0"/>
    <s v="44725S2A_MSIL1CCDM-MLB-CLSTU4472502 Sunny (10%-30%)"/>
    <n v="1"/>
    <s v="20220613T000649"/>
    <d v="1905-07-14T00:00:00"/>
    <s v="06"/>
    <d v="1900-01-12T00:00:00"/>
    <s v="00"/>
    <s v="06"/>
    <s v="49"/>
    <x v="7"/>
    <s v="2A_MSIL1C_S2_CD_CLS_AC_20230627T222622_TRUE_60HTE_020CC"/>
    <s v="S2A_MSIL1C_TU_20220613T000649_55HFA_10CC"/>
  </r>
  <r>
    <x v="0"/>
    <x v="1"/>
    <s v="-35.41, 149.06 | Zoom: 15"/>
    <b v="1"/>
    <s v="Australia"/>
    <x v="7"/>
    <s v="TU"/>
    <d v="2022-06-08T00:00:00"/>
    <s v="55HFA"/>
    <s v="00:06:54 UTC"/>
    <n v="36.9"/>
    <s v="2038X1022px"/>
    <s v="PNG"/>
    <s v="10m"/>
    <x v="2"/>
    <n v="36.9"/>
    <n v="40"/>
    <x v="1"/>
    <s v="44720S2A_MSIL1CCDM-MLB-CLSTU4472003 Cloudy (40%-90%)"/>
    <n v="1"/>
    <s v="20220608T000654"/>
    <d v="1905-07-14T00:00:00"/>
    <s v="06"/>
    <s v="08"/>
    <s v="00"/>
    <s v="06"/>
    <s v="54"/>
    <x v="7"/>
    <s v="2A_MSIL1C_S2_CD_CLS_AC_20230627T222622_TRUE_60HTE_020CC"/>
    <s v="S2A_MSIL1C_TU_20220608T000654_55HFA_36.9CC"/>
  </r>
  <r>
    <x v="0"/>
    <x v="1"/>
    <s v="-35.41, 149.06 | Zoom: 15"/>
    <b v="1"/>
    <s v="Australia"/>
    <x v="7"/>
    <s v="TU"/>
    <d v="2022-06-03T00:00:00"/>
    <s v="55HFA"/>
    <s v="00:06:45 UTC"/>
    <n v="88.8"/>
    <s v="2038X1022px"/>
    <s v="PNG"/>
    <s v="10m"/>
    <x v="2"/>
    <n v="88.8"/>
    <n v="90"/>
    <x v="1"/>
    <s v="44715S2A_MSIL1CCDM-MLB-CLSTU4471503 Cloudy (40%-90%)"/>
    <n v="1"/>
    <s v="20220603T000645"/>
    <d v="1905-07-14T00:00:00"/>
    <s v="06"/>
    <s v="03"/>
    <s v="00"/>
    <s v="06"/>
    <s v="45"/>
    <x v="7"/>
    <s v="2A_MSIL1C_S2_CD_CLS_AC_20230627T222622_TRUE_60HTE_020CC"/>
    <s v="S2A_MSIL1C_TU_20220603T000645_55HFA_88.8CC"/>
  </r>
  <r>
    <x v="0"/>
    <x v="1"/>
    <s v="-35.41, 149.06 | Zoom: 15"/>
    <b v="1"/>
    <s v="Australia"/>
    <x v="7"/>
    <s v="TU"/>
    <d v="2022-05-29T00:00:00"/>
    <s v="55HFA"/>
    <s v="00:06:53 UTC"/>
    <n v="30.3"/>
    <s v="2038X1022px"/>
    <s v="PNG"/>
    <s v="10m"/>
    <x v="2"/>
    <n v="30.3"/>
    <n v="40"/>
    <x v="1"/>
    <s v="44710S2A_MSIL1CCDM-MLB-CLSTU4471003 Cloudy (40%-90%)"/>
    <n v="1"/>
    <s v="20220529T000653"/>
    <d v="1905-07-14T00:00:00"/>
    <s v="05"/>
    <d v="1900-01-28T00:00:00"/>
    <s v="00"/>
    <s v="06"/>
    <s v="53"/>
    <x v="7"/>
    <s v="2A_MSIL1C_S2_CD_CLS_AC_20230627T222622_TRUE_60HTE_020CC"/>
    <s v="S2A_MSIL1C_TU_20220529T000653_55HFA_30.3CC"/>
  </r>
  <r>
    <x v="0"/>
    <x v="1"/>
    <s v="-35.41, 149.06 | Zoom: 15"/>
    <b v="1"/>
    <s v="Australia"/>
    <x v="7"/>
    <s v="TU"/>
    <d v="2022-05-24T00:00:00"/>
    <s v="55HFA"/>
    <s v="00:06:46 UTC"/>
    <n v="3.7"/>
    <s v="2038X1022px"/>
    <s v="PNG"/>
    <s v="10m"/>
    <x v="2"/>
    <n v="3.7"/>
    <n v="10"/>
    <x v="0"/>
    <s v="44705S2A_MSIL1CCDM-MLB-CLSTU4470502 Sunny (10%-30%)"/>
    <n v="1"/>
    <s v="20220524T000646"/>
    <d v="1905-07-14T00:00:00"/>
    <s v="05"/>
    <d v="1900-01-23T00:00:00"/>
    <s v="00"/>
    <s v="06"/>
    <s v="46"/>
    <x v="7"/>
    <s v="2A_MSIL1C_S2_CD_CLS_AC_20230627T222622_TRUE_60HTE_020CC"/>
    <s v="S2A_MSIL1C_TU_20220524T000646_55HFA_3.7CC"/>
  </r>
  <r>
    <x v="0"/>
    <x v="1"/>
    <s v="-35.41, 149.06 | Zoom: 15"/>
    <b v="1"/>
    <s v="Australia"/>
    <x v="7"/>
    <s v="TU"/>
    <d v="2022-05-19T00:00:00"/>
    <s v="55HFA"/>
    <s v="00:06:52 UTC"/>
    <n v="4.0999999999999996"/>
    <s v="2038X1022px"/>
    <s v="PNG"/>
    <s v="10m"/>
    <x v="2"/>
    <n v="4.0999999999999996"/>
    <n v="10"/>
    <x v="0"/>
    <s v="44700S2A_MSIL1CCDM-MLB-CLSTU4470002 Sunny (10%-30%)"/>
    <n v="1"/>
    <s v="20220519T000652"/>
    <d v="1905-07-14T00:00:00"/>
    <s v="05"/>
    <d v="1900-01-18T00:00:00"/>
    <s v="00"/>
    <s v="06"/>
    <s v="52"/>
    <x v="7"/>
    <s v="2A_MSIL1C_S2_CD_CLS_AC_20230627T222622_TRUE_60HTE_020CC"/>
    <s v="S2A_MSIL1C_TU_20220519T000652_55HFA_4.1CC"/>
  </r>
  <r>
    <x v="0"/>
    <x v="1"/>
    <s v="-35.41, 149.06 | Zoom: 15"/>
    <b v="1"/>
    <s v="Australia"/>
    <x v="7"/>
    <s v="TU"/>
    <d v="2022-05-14T00:00:00"/>
    <s v="55HFA"/>
    <s v="00:06:44 UTC"/>
    <n v="87.8"/>
    <s v="2038X1022px"/>
    <s v="PNG"/>
    <s v="10m"/>
    <x v="2"/>
    <n v="87.8"/>
    <n v="90"/>
    <x v="1"/>
    <s v="44695S2A_MSIL1CCDM-MLB-CLSTU4469503 Cloudy (40%-90%)"/>
    <n v="1"/>
    <s v="20220514T000644"/>
    <d v="1905-07-14T00:00:00"/>
    <s v="05"/>
    <d v="1900-01-13T00:00:00"/>
    <s v="00"/>
    <s v="06"/>
    <s v="44"/>
    <x v="7"/>
    <s v="2A_MSIL1C_S2_CD_CLS_AC_20230627T222622_TRUE_60HTE_020CC"/>
    <s v="S2A_MSIL1C_TU_20220514T000644_55HFA_87.8CC"/>
  </r>
  <r>
    <x v="0"/>
    <x v="1"/>
    <s v="-35.41, 149.06 | Zoom: 15"/>
    <b v="1"/>
    <s v="Australia"/>
    <x v="7"/>
    <s v="TU"/>
    <d v="2022-05-09T00:00:00"/>
    <s v="55HFA"/>
    <s v="00:06:50 UTC"/>
    <n v="0"/>
    <s v="2038X1022px"/>
    <s v="PNG"/>
    <s v="10m"/>
    <x v="2"/>
    <n v="0"/>
    <n v="0"/>
    <x v="3"/>
    <s v="44690S2A_MSIL1CCDM-MLB-CLSTU4469001 Clear (0%)"/>
    <n v="1"/>
    <s v="20220509T000650"/>
    <d v="1905-07-14T00:00:00"/>
    <s v="05"/>
    <s v="09"/>
    <s v="00"/>
    <s v="06"/>
    <s v="50"/>
    <x v="7"/>
    <s v="2A_MSIL1C_S2_CD_CLS_AC_20230627T222622_TRUE_60HTE_020CC"/>
    <s v="S2A_MSIL1C_TU_20220509T000650_55HFA_0CC"/>
  </r>
  <r>
    <x v="0"/>
    <x v="1"/>
    <s v="-35.41, 149.06 | Zoom: 15"/>
    <b v="1"/>
    <s v="Australia"/>
    <x v="7"/>
    <s v="TU"/>
    <d v="2022-05-04T00:00:00"/>
    <s v="55HFA"/>
    <s v="00:06:41 UTC"/>
    <n v="85.6"/>
    <s v="2038X1022px"/>
    <s v="PNG"/>
    <s v="10m"/>
    <x v="2"/>
    <n v="85.6"/>
    <n v="90"/>
    <x v="1"/>
    <s v="44685S2A_MSIL1CCDM-MLB-CLSTU4468503 Cloudy (40%-90%)"/>
    <n v="1"/>
    <s v="20220504T000641"/>
    <d v="1905-07-14T00:00:00"/>
    <s v="05"/>
    <s v="04"/>
    <s v="00"/>
    <s v="06"/>
    <s v="41"/>
    <x v="7"/>
    <s v="2A_MSIL1C_S2_CD_CLS_AC_20230627T222622_TRUE_60HTE_020CC"/>
    <s v="S2A_MSIL1C_TU_20220504T000641_55HFA_85.6CC"/>
  </r>
  <r>
    <x v="0"/>
    <x v="1"/>
    <s v="-35.41, 149.06 | Zoom: 15"/>
    <b v="1"/>
    <s v="Australia"/>
    <x v="7"/>
    <s v="TU"/>
    <d v="2022-04-29T00:00:00"/>
    <s v="55HFA"/>
    <s v="00:06:51 UTC"/>
    <n v="30.9"/>
    <s v="2038X1022px"/>
    <s v="PNG"/>
    <s v="10m"/>
    <x v="2"/>
    <n v="30.9"/>
    <n v="40"/>
    <x v="1"/>
    <s v="44680S2A_MSIL1CCDM-MLB-CLSTU4468003 Cloudy (40%-90%)"/>
    <n v="1"/>
    <s v="20220429T000651"/>
    <d v="1905-07-14T00:00:00"/>
    <s v="04"/>
    <d v="1900-01-28T00:00:00"/>
    <s v="00"/>
    <s v="06"/>
    <s v="51"/>
    <x v="7"/>
    <s v="2A_MSIL1C_S2_CD_CLS_AC_20230627T222622_TRUE_60HTE_020CC"/>
    <s v="S2A_MSIL1C_TU_20220429T000651_55HFA_30.9CC"/>
  </r>
  <r>
    <x v="0"/>
    <x v="1"/>
    <s v="-35.41, 149.06 | Zoom: 15"/>
    <b v="1"/>
    <s v="Australia"/>
    <x v="7"/>
    <s v="TU"/>
    <d v="2022-04-24T00:00:00"/>
    <s v="55HFA"/>
    <s v="00:06:40 UTC"/>
    <n v="8"/>
    <s v="2038X1022px"/>
    <s v="PNG"/>
    <s v="10m"/>
    <x v="2"/>
    <n v="8"/>
    <n v="10"/>
    <x v="0"/>
    <s v="44675S2A_MSIL1CCDM-MLB-CLSTU4467502 Sunny (10%-30%)"/>
    <n v="1"/>
    <s v="20220424T000640"/>
    <d v="1905-07-14T00:00:00"/>
    <s v="04"/>
    <d v="1900-01-23T00:00:00"/>
    <s v="00"/>
    <s v="06"/>
    <s v="40"/>
    <x v="7"/>
    <s v="2A_MSIL1C_S2_CD_CLS_AC_20230627T222622_TRUE_60HTE_020CC"/>
    <s v="S2A_MSIL1C_TU_20220424T000640_55HFA_8CC"/>
  </r>
  <r>
    <x v="0"/>
    <x v="1"/>
    <s v="-35.41, 149.06 | Zoom: 15"/>
    <b v="1"/>
    <s v="Australia"/>
    <x v="7"/>
    <s v="TU"/>
    <d v="2022-04-19T00:00:00"/>
    <s v="55HFA"/>
    <s v="00:06:50 UTC"/>
    <n v="100"/>
    <s v="2038X1022px"/>
    <s v="PNG"/>
    <s v="10m"/>
    <x v="2"/>
    <n v="100"/>
    <n v="100"/>
    <x v="2"/>
    <s v="44670S2A_MSIL1CCDM-MLB-CLSTU4467004 Overcast (100%)"/>
    <n v="1"/>
    <s v="20220419T000650"/>
    <d v="1905-07-14T00:00:00"/>
    <s v="04"/>
    <d v="1900-01-18T00:00:00"/>
    <s v="00"/>
    <s v="06"/>
    <s v="50"/>
    <x v="7"/>
    <s v="2A_MSIL1C_S2_CD_CLS_AC_20230627T222622_TRUE_60HTE_020CC"/>
    <s v="S2A_MSIL1C_TU_20220419T000650_55HFA_100CC"/>
  </r>
  <r>
    <x v="0"/>
    <x v="1"/>
    <s v="-35.41, 149.06 | Zoom: 15"/>
    <b v="1"/>
    <s v="Australia"/>
    <x v="7"/>
    <s v="TU"/>
    <d v="2022-04-14T00:00:00"/>
    <s v="55HFA"/>
    <s v="00:06:42 UTC"/>
    <n v="0.1"/>
    <s v="2038X1022px"/>
    <s v="PNG"/>
    <s v="10m"/>
    <x v="2"/>
    <n v="0.1"/>
    <n v="10"/>
    <x v="0"/>
    <s v="44665S2A_MSIL1CCDM-MLB-CLSTU4466502 Sunny (10%-30%)"/>
    <n v="1"/>
    <s v="20220414T000642"/>
    <d v="1905-07-14T00:00:00"/>
    <s v="04"/>
    <d v="1900-01-13T00:00:00"/>
    <s v="00"/>
    <s v="06"/>
    <s v="42"/>
    <x v="7"/>
    <s v="2A_MSIL1C_S2_CD_CLS_AC_20230627T222622_TRUE_60HTE_020CC"/>
    <s v="S2A_MSIL1C_TU_20220414T000642_55HFA_0.1CC"/>
  </r>
  <r>
    <x v="0"/>
    <x v="1"/>
    <s v="-35.41, 149.06 | Zoom: 15"/>
    <b v="1"/>
    <s v="Australia"/>
    <x v="7"/>
    <s v="TU"/>
    <d v="2022-04-09T00:00:00"/>
    <s v="55HFA"/>
    <s v="00:06:47 UTC"/>
    <n v="82.2"/>
    <s v="2038X1022px"/>
    <s v="PNG"/>
    <s v="10m"/>
    <x v="2"/>
    <n v="82.2"/>
    <n v="90"/>
    <x v="1"/>
    <s v="44660S2A_MSIL1CCDM-MLB-CLSTU4466003 Cloudy (40%-90%)"/>
    <n v="1"/>
    <s v="20220409T000647"/>
    <d v="1905-07-14T00:00:00"/>
    <s v="04"/>
    <s v="09"/>
    <s v="00"/>
    <s v="06"/>
    <s v="47"/>
    <x v="7"/>
    <s v="2A_MSIL1C_S2_CD_CLS_AC_20230627T222622_TRUE_60HTE_020CC"/>
    <s v="S2A_MSIL1C_TU_20220409T000647_55HFA_82.2CC"/>
  </r>
  <r>
    <x v="0"/>
    <x v="1"/>
    <s v="-35.41, 149.06 | Zoom: 15"/>
    <b v="1"/>
    <s v="Australia"/>
    <x v="7"/>
    <s v="TU"/>
    <d v="2022-04-04T00:00:00"/>
    <s v="55HFA"/>
    <s v="00:06:42 UTC"/>
    <n v="96.2"/>
    <s v="2038X1022px"/>
    <s v="PNG"/>
    <s v="10m"/>
    <x v="2"/>
    <n v="96.2"/>
    <n v="100"/>
    <x v="2"/>
    <s v="44655S2A_MSIL1CCDM-MLB-CLSTU4465504 Overcast (100%)"/>
    <n v="1"/>
    <s v="20220404T000642"/>
    <d v="1905-07-14T00:00:00"/>
    <s v="04"/>
    <s v="04"/>
    <s v="00"/>
    <s v="06"/>
    <s v="42"/>
    <x v="7"/>
    <s v="2A_MSIL1C_S2_CD_CLS_AC_20230627T222622_TRUE_60HTE_020CC"/>
    <s v="S2A_MSIL1C_TU_20220404T000642_55HFA_96.2CC"/>
  </r>
  <r>
    <x v="0"/>
    <x v="1"/>
    <s v="-35.41, 149.06 | Zoom: 15"/>
    <b v="1"/>
    <s v="Australia"/>
    <x v="7"/>
    <s v="TU"/>
    <d v="2022-03-30T00:00:00"/>
    <s v="55HFA"/>
    <s v="00:06:48 UTC"/>
    <n v="19.899999999999999"/>
    <s v="2038X1022px"/>
    <s v="PNG"/>
    <s v="10m"/>
    <x v="2"/>
    <n v="19.899999999999999"/>
    <n v="20"/>
    <x v="0"/>
    <s v="44650S2A_MSIL1CCDM-MLB-CLSTU4465002 Sunny (10%-30%)"/>
    <n v="1"/>
    <s v="20220330T000648"/>
    <d v="1905-07-14T00:00:00"/>
    <s v="03"/>
    <d v="1900-01-29T00:00:00"/>
    <s v="00"/>
    <s v="06"/>
    <s v="48"/>
    <x v="7"/>
    <s v="2A_MSIL1C_S2_CD_CLS_AC_20230627T222622_TRUE_60HTE_020CC"/>
    <s v="S2A_MSIL1C_TU_20220330T000648_55HFA_19.9CC"/>
  </r>
  <r>
    <x v="0"/>
    <x v="1"/>
    <s v="-35.41, 149.06 | Zoom: 15"/>
    <b v="1"/>
    <s v="Australia"/>
    <x v="7"/>
    <s v="TU"/>
    <d v="2022-03-25T00:00:00"/>
    <s v="55HFA"/>
    <s v="00:06:43 UTC"/>
    <n v="18.8"/>
    <s v="2038X1022px"/>
    <s v="PNG"/>
    <s v="10m"/>
    <x v="2"/>
    <n v="18.8"/>
    <n v="20"/>
    <x v="0"/>
    <s v="44645S2A_MSIL1CCDM-MLB-CLSTU4464502 Sunny (10%-30%)"/>
    <n v="1"/>
    <s v="20220325T000643"/>
    <d v="1905-07-14T00:00:00"/>
    <s v="03"/>
    <d v="1900-01-24T00:00:00"/>
    <s v="00"/>
    <s v="06"/>
    <s v="43"/>
    <x v="7"/>
    <s v="2A_MSIL1C_S2_CD_CLS_AC_20230627T222622_TRUE_60HTE_020CC"/>
    <s v="S2A_MSIL1C_TU_20220325T000643_55HFA_18.8CC"/>
  </r>
  <r>
    <x v="0"/>
    <x v="1"/>
    <s v="-35.41, 149.06 | Zoom: 15"/>
    <b v="1"/>
    <s v="Australia"/>
    <x v="7"/>
    <s v="TU"/>
    <d v="2022-03-20T00:00:00"/>
    <s v="55HFA"/>
    <s v="00:06:49 UTC"/>
    <n v="7.6"/>
    <s v="2038X1022px"/>
    <s v="PNG"/>
    <s v="10m"/>
    <x v="2"/>
    <n v="7.6"/>
    <n v="10"/>
    <x v="0"/>
    <s v="44640S2A_MSIL1CCDM-MLB-CLSTU4464002 Sunny (10%-30%)"/>
    <n v="1"/>
    <s v="20220320T000649"/>
    <d v="1905-07-14T00:00:00"/>
    <s v="03"/>
    <d v="1900-01-19T00:00:00"/>
    <s v="00"/>
    <s v="06"/>
    <s v="49"/>
    <x v="7"/>
    <s v="2A_MSIL1C_S2_CD_CLS_AC_20230627T222622_TRUE_60HTE_020CC"/>
    <s v="S2A_MSIL1C_TU_20220320T000649_55HFA_7.6CC"/>
  </r>
  <r>
    <x v="0"/>
    <x v="1"/>
    <s v="-35.41, 149.06 | Zoom: 15"/>
    <b v="1"/>
    <s v="Australia"/>
    <x v="7"/>
    <s v="TU"/>
    <d v="2022-03-15T00:00:00"/>
    <s v="55HFA"/>
    <s v="00:06:44 UTC"/>
    <n v="59.2"/>
    <s v="2038X1022px"/>
    <s v="PNG"/>
    <s v="10m"/>
    <x v="2"/>
    <n v="59.2"/>
    <n v="60"/>
    <x v="1"/>
    <s v="44635S2A_MSIL1CCDM-MLB-CLSTU4463503 Cloudy (40%-90%)"/>
    <n v="1"/>
    <s v="20220315T000644"/>
    <d v="1905-07-14T00:00:00"/>
    <s v="03"/>
    <d v="1900-01-14T00:00:00"/>
    <s v="00"/>
    <s v="06"/>
    <s v="44"/>
    <x v="7"/>
    <s v="2A_MSIL1C_S2_CD_CLS_AC_20230627T222622_TRUE_60HTE_020CC"/>
    <s v="S2A_MSIL1C_TU_20220315T000644_55HFA_59.2CC"/>
  </r>
  <r>
    <x v="0"/>
    <x v="1"/>
    <s v="-35.41, 149.06 | Zoom: 15"/>
    <b v="1"/>
    <s v="Australia"/>
    <x v="7"/>
    <s v="TU"/>
    <d v="2022-03-10T00:00:00"/>
    <s v="55HFA"/>
    <s v="00:06:50 UTC"/>
    <n v="40"/>
    <s v="2038X1022px"/>
    <s v="PNG"/>
    <s v="10m"/>
    <x v="2"/>
    <n v="40"/>
    <n v="40"/>
    <x v="1"/>
    <s v="44630S2A_MSIL1CCDM-MLB-CLSTU4463003 Cloudy (40%-90%)"/>
    <n v="1"/>
    <s v="20220310T000650"/>
    <d v="1905-07-14T00:00:00"/>
    <s v="03"/>
    <d v="1900-01-09T00:00:00"/>
    <s v="00"/>
    <s v="06"/>
    <s v="50"/>
    <x v="7"/>
    <s v="2A_MSIL1C_S2_CD_CLS_AC_20230627T222622_TRUE_60HTE_020CC"/>
    <s v="S2A_MSIL1C_TU_20220310T000650_55HFA_40CC"/>
  </r>
  <r>
    <x v="0"/>
    <x v="1"/>
    <s v="-35.41, 149.06 | Zoom: 15"/>
    <b v="1"/>
    <s v="Australia"/>
    <x v="7"/>
    <s v="TU"/>
    <d v="2022-03-05T00:00:00"/>
    <s v="55HFA"/>
    <s v="00:06:43 UTC"/>
    <n v="93.2"/>
    <s v="2038X1022px"/>
    <s v="PNG"/>
    <s v="10m"/>
    <x v="2"/>
    <n v="93.2"/>
    <n v="100"/>
    <x v="2"/>
    <s v="44625S2A_MSIL1CCDM-MLB-CLSTU4462504 Overcast (100%)"/>
    <n v="1"/>
    <s v="20220305T000643"/>
    <d v="1905-07-14T00:00:00"/>
    <s v="03"/>
    <s v="05"/>
    <s v="00"/>
    <s v="06"/>
    <s v="43"/>
    <x v="7"/>
    <s v="2A_MSIL1C_S2_CD_CLS_AC_20230627T222622_TRUE_60HTE_020CC"/>
    <s v="S2A_MSIL1C_TU_20220305T000643_55HFA_93.2CC"/>
  </r>
  <r>
    <x v="0"/>
    <x v="1"/>
    <s v="-35.41, 149.06 | Zoom: 15"/>
    <b v="1"/>
    <s v="Australia"/>
    <x v="7"/>
    <s v="TU"/>
    <d v="2022-02-28T00:00:00"/>
    <s v="55HFA"/>
    <s v="00:06:49 UTC"/>
    <n v="50"/>
    <s v="2038X1022px"/>
    <s v="PNG"/>
    <s v="10m"/>
    <x v="2"/>
    <n v="50"/>
    <n v="50"/>
    <x v="1"/>
    <s v="44620S2A_MSIL1CCDM-MLB-CLSTU4462003 Cloudy (40%-90%)"/>
    <n v="1"/>
    <s v="20220228T000649"/>
    <d v="1905-07-14T00:00:00"/>
    <s v="02"/>
    <d v="1900-01-27T00:00:00"/>
    <s v="00"/>
    <s v="06"/>
    <s v="49"/>
    <x v="7"/>
    <s v="2A_MSIL1C_S2_CD_CLS_AC_20230627T222622_TRUE_60HTE_020CC"/>
    <s v="S2A_MSIL1C_TU_20220228T000649_55HFA_50CC"/>
  </r>
  <r>
    <x v="0"/>
    <x v="1"/>
    <s v="-35.41, 149.06 | Zoom: 15"/>
    <b v="1"/>
    <s v="Australia"/>
    <x v="7"/>
    <s v="TU"/>
    <d v="2022-02-23T00:00:00"/>
    <s v="55HFA"/>
    <s v="00:06:41 UTC"/>
    <n v="68.5"/>
    <s v="2038X1022px"/>
    <s v="PNG"/>
    <s v="10m"/>
    <x v="2"/>
    <n v="68.5"/>
    <n v="70"/>
    <x v="1"/>
    <s v="44615S2A_MSIL1CCDM-MLB-CLSTU4461503 Cloudy (40%-90%)"/>
    <n v="1"/>
    <s v="20220223T000641"/>
    <d v="1905-07-14T00:00:00"/>
    <s v="02"/>
    <d v="1900-01-22T00:00:00"/>
    <s v="00"/>
    <s v="06"/>
    <s v="41"/>
    <x v="7"/>
    <s v="2A_MSIL1C_S2_CD_CLS_AC_20230627T222622_TRUE_60HTE_020CC"/>
    <s v="S2A_MSIL1C_TU_20220223T000641_55HFA_68.5CC"/>
  </r>
  <r>
    <x v="0"/>
    <x v="1"/>
    <s v="-35.41, 149.06 | Zoom: 15"/>
    <b v="1"/>
    <s v="Australia"/>
    <x v="7"/>
    <s v="TU"/>
    <d v="2022-02-18T00:00:00"/>
    <s v="55HFA"/>
    <s v="00:06:47 UTC"/>
    <n v="0"/>
    <s v="2038X1022px"/>
    <s v="PNG"/>
    <s v="10m"/>
    <x v="2"/>
    <n v="0"/>
    <n v="0"/>
    <x v="3"/>
    <s v="44610S2A_MSIL1CCDM-MLB-CLSTU4461001 Clear (0%)"/>
    <n v="1"/>
    <s v="20220218T000647"/>
    <d v="1905-07-14T00:00:00"/>
    <s v="02"/>
    <d v="1900-01-17T00:00:00"/>
    <s v="00"/>
    <s v="06"/>
    <s v="47"/>
    <x v="7"/>
    <s v="2A_MSIL1C_S2_CD_CLS_AC_20230627T222622_TRUE_60HTE_020CC"/>
    <s v="S2A_MSIL1C_TU_20220218T000647_55HFA_0CC"/>
  </r>
  <r>
    <x v="0"/>
    <x v="1"/>
    <s v="-35.41, 149.06 | Zoom: 15"/>
    <b v="1"/>
    <s v="Australia"/>
    <x v="7"/>
    <s v="TU"/>
    <d v="2022-02-13T00:00:00"/>
    <s v="55HFA"/>
    <s v="00:06:40 UTC"/>
    <n v="11.9"/>
    <s v="2038X1022px"/>
    <s v="PNG"/>
    <s v="10m"/>
    <x v="2"/>
    <n v="11.9"/>
    <n v="20"/>
    <x v="0"/>
    <s v="44605S2A_MSIL1CCDM-MLB-CLSTU4460502 Sunny (10%-30%)"/>
    <n v="1"/>
    <s v="20220213T000640"/>
    <d v="1905-07-14T00:00:00"/>
    <s v="02"/>
    <d v="1900-01-12T00:00:00"/>
    <s v="00"/>
    <s v="06"/>
    <s v="40"/>
    <x v="7"/>
    <s v="2A_MSIL1C_S2_CD_CLS_AC_20230627T222622_TRUE_60HTE_020CC"/>
    <s v="S2A_MSIL1C_TU_20220213T000640_55HFA_11.9CC"/>
  </r>
  <r>
    <x v="0"/>
    <x v="1"/>
    <s v="-35.41, 149.06 | Zoom: 15"/>
    <b v="1"/>
    <s v="Australia"/>
    <x v="7"/>
    <s v="TU"/>
    <d v="2022-02-08T00:00:00"/>
    <s v="55HFA"/>
    <s v="00:06:45 UTC"/>
    <n v="21"/>
    <s v="2038X1022px"/>
    <s v="PNG"/>
    <s v="10m"/>
    <x v="2"/>
    <n v="21"/>
    <n v="30"/>
    <x v="0"/>
    <s v="44600S2A_MSIL1CCDM-MLB-CLSTU4460002 Sunny (10%-30%)"/>
    <n v="1"/>
    <s v="20220208T000645"/>
    <d v="1905-07-14T00:00:00"/>
    <s v="02"/>
    <s v="08"/>
    <s v="00"/>
    <s v="06"/>
    <s v="45"/>
    <x v="7"/>
    <s v="2A_MSIL1C_S2_CD_CLS_AC_20230627T222622_TRUE_60HTE_020CC"/>
    <s v="S2A_MSIL1C_TU_20220208T000645_55HFA_21CC"/>
  </r>
  <r>
    <x v="0"/>
    <x v="1"/>
    <s v="-35.41, 149.06 | Zoom: 15"/>
    <b v="1"/>
    <s v="Australia"/>
    <x v="7"/>
    <s v="TU"/>
    <d v="2022-02-03T00:00:00"/>
    <s v="55HFA"/>
    <s v="00:06:40 UTC"/>
    <n v="36"/>
    <s v="2038X1022px"/>
    <s v="PNG"/>
    <s v="10m"/>
    <x v="2"/>
    <n v="36"/>
    <n v="40"/>
    <x v="1"/>
    <s v="44595S2A_MSIL1CCDM-MLB-CLSTU4459503 Cloudy (40%-90%)"/>
    <n v="1"/>
    <s v="20220203T000640"/>
    <d v="1905-07-14T00:00:00"/>
    <s v="02"/>
    <s v="03"/>
    <s v="00"/>
    <s v="06"/>
    <s v="40"/>
    <x v="7"/>
    <s v="2A_MSIL1C_S2_CD_CLS_AC_20230627T222622_TRUE_60HTE_020CC"/>
    <s v="S2A_MSIL1C_TU_20220203T000640_55HFA_36CC"/>
  </r>
  <r>
    <x v="0"/>
    <x v="1"/>
    <s v="-35.41, 149.06 | Zoom: 15"/>
    <b v="1"/>
    <s v="Australia"/>
    <x v="7"/>
    <s v="TU"/>
    <d v="2022-01-29T00:00:00"/>
    <s v="55HFA"/>
    <s v="00:06:46 UTC"/>
    <n v="99.7"/>
    <s v="2038X1022px"/>
    <s v="PNG"/>
    <s v="10m"/>
    <x v="2"/>
    <n v="99.7"/>
    <n v="100"/>
    <x v="2"/>
    <s v="44590S2A_MSIL1CCDM-MLB-CLSTU4459004 Overcast (100%)"/>
    <n v="1"/>
    <s v="20220129T000646"/>
    <d v="1905-07-14T00:00:00"/>
    <s v="01"/>
    <d v="1900-01-28T00:00:00"/>
    <s v="00"/>
    <s v="06"/>
    <s v="46"/>
    <x v="7"/>
    <s v="2A_MSIL1C_S2_CD_CLS_AC_20230627T222622_TRUE_60HTE_020CC"/>
    <s v="S2A_MSIL1C_TU_20220129T000646_55HFA_99.7CC"/>
  </r>
  <r>
    <x v="0"/>
    <x v="1"/>
    <s v="-35.41, 149.06 | Zoom: 15"/>
    <b v="1"/>
    <s v="Australia"/>
    <x v="7"/>
    <s v="TU"/>
    <d v="2022-01-24T00:00:00"/>
    <s v="55HFA"/>
    <s v="00:06:40 UTC"/>
    <n v="77.599999999999994"/>
    <s v="2038X1022px"/>
    <s v="PNG"/>
    <s v="10m"/>
    <x v="2"/>
    <n v="77.599999999999994"/>
    <n v="80"/>
    <x v="1"/>
    <s v="44585S2A_MSIL1CCDM-MLB-CLSTU4458503 Cloudy (40%-90%)"/>
    <n v="1"/>
    <s v="20220124T000640"/>
    <d v="1905-07-14T00:00:00"/>
    <s v="01"/>
    <d v="1900-01-23T00:00:00"/>
    <s v="00"/>
    <s v="06"/>
    <s v="40"/>
    <x v="7"/>
    <s v="2A_MSIL1C_S2_CD_CLS_AC_20230627T222622_TRUE_60HTE_020CC"/>
    <s v="S2A_MSIL1C_TU_20220124T000640_55HFA_77.6CC"/>
  </r>
  <r>
    <x v="0"/>
    <x v="1"/>
    <s v="-35.41, 149.06 | Zoom: 15"/>
    <b v="1"/>
    <s v="Australia"/>
    <x v="7"/>
    <s v="TU"/>
    <d v="2022-01-14T00:00:00"/>
    <s v="55HFA"/>
    <s v="00:06:42 UTC"/>
    <n v="69.3"/>
    <s v="2038X1022px"/>
    <s v="PNG"/>
    <s v="10m"/>
    <x v="2"/>
    <n v="69.3"/>
    <n v="70"/>
    <x v="1"/>
    <s v="44575S2A_MSIL1CCDM-MLB-CLSTU4457503 Cloudy (40%-90%)"/>
    <n v="1"/>
    <s v="20220114T000642"/>
    <d v="1905-07-14T00:00:00"/>
    <s v="01"/>
    <d v="1900-01-13T00:00:00"/>
    <s v="00"/>
    <s v="06"/>
    <s v="42"/>
    <x v="7"/>
    <s v="2A_MSIL1C_S2_CD_CLS_AC_20230627T222622_TRUE_60HTE_020CC"/>
    <s v="S2A_MSIL1C_TU_20220114T000642_55HFA_69.3CC"/>
  </r>
  <r>
    <x v="0"/>
    <x v="1"/>
    <s v="-35.41, 149.06 | Zoom: 15"/>
    <b v="1"/>
    <s v="Australia"/>
    <x v="7"/>
    <s v="TU"/>
    <d v="2022-01-09T00:00:00"/>
    <s v="55HFA"/>
    <s v="00:06:47 UTC"/>
    <n v="50.5"/>
    <s v="2038X1022px"/>
    <s v="PNG"/>
    <s v="10m"/>
    <x v="2"/>
    <n v="50.5"/>
    <n v="60"/>
    <x v="1"/>
    <s v="44570S2A_MSIL1CCDM-MLB-CLSTU4457003 Cloudy (40%-90%)"/>
    <n v="1"/>
    <s v="20220109T000647"/>
    <d v="1905-07-14T00:00:00"/>
    <s v="01"/>
    <s v="09"/>
    <s v="00"/>
    <s v="06"/>
    <s v="47"/>
    <x v="7"/>
    <s v="2A_MSIL1C_S2_CD_CLS_AC_20230627T222622_TRUE_60HTE_020CC"/>
    <s v="S2A_MSIL1C_TU_20220109T000647_55HFA_50.5CC"/>
  </r>
  <r>
    <x v="0"/>
    <x v="1"/>
    <s v="-35.41, 149.06 | Zoom: 15"/>
    <b v="1"/>
    <s v="Australia"/>
    <x v="7"/>
    <s v="TU"/>
    <d v="2022-01-04T00:00:00"/>
    <s v="55HFA"/>
    <s v="00:06:42 UTC"/>
    <n v="21.7"/>
    <s v="2038X1022px"/>
    <s v="PNG"/>
    <s v="10m"/>
    <x v="2"/>
    <n v="21.7"/>
    <n v="30"/>
    <x v="0"/>
    <s v="44565S2A_MSIL1CCDM-MLB-CLSTU4456502 Sunny (10%-30%)"/>
    <n v="1"/>
    <s v="20220104T000642"/>
    <d v="1905-07-14T00:00:00"/>
    <s v="01"/>
    <s v="04"/>
    <s v="00"/>
    <s v="06"/>
    <s v="42"/>
    <x v="7"/>
    <s v="2A_MSIL1C_S2_CD_CLS_AC_20230627T222622_TRUE_60HTE_020CC"/>
    <s v="S2A_MSIL1C_TU_20220104T000642_55HFA_21.7CC"/>
  </r>
  <r>
    <x v="0"/>
    <x v="1"/>
    <s v="-39.10, 120.03 | Zoom: 11"/>
    <b v="1"/>
    <s v="United States"/>
    <x v="6"/>
    <s v="TA"/>
    <d v="2022-12-30T00:00:00"/>
    <s v="10SFH"/>
    <s v="19:03:50 UTC"/>
    <n v="97.5"/>
    <s v="2500X1254px"/>
    <s v="PNG"/>
    <s v="65m"/>
    <x v="1"/>
    <n v="93.11666666666666"/>
    <n v="100"/>
    <x v="2"/>
    <s v="44925S2A_MSIL1CCDM-MLB-CLSTA4492504 Overcast (100%)"/>
    <n v="1"/>
    <s v="20230630T185400"/>
    <d v="1905-07-14T00:00:00"/>
    <d v="1900-01-11T00:00:00"/>
    <d v="1900-01-29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30T00:00:00"/>
    <s v="10SGH"/>
    <s v="19:03:46 UTC"/>
    <n v="98.4"/>
    <s v="2500X1254px"/>
    <s v="PNG"/>
    <s v="65m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30T00:00:00"/>
    <s v="11SKC"/>
    <s v="19:03:45 UTC"/>
    <n v="97.5"/>
    <s v="2500X1254px"/>
    <s v="PNG"/>
    <s v="65m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30T00:00:00"/>
    <s v="10SFJ"/>
    <s v="19:03:36 UTC"/>
    <n v="99.2"/>
    <s v="2500X1254px"/>
    <s v="PNG"/>
    <s v="65m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30T00:00:00"/>
    <s v="10SGJ"/>
    <s v="19:03:32 UTC"/>
    <n v="84.3"/>
    <s v="2500X1254px"/>
    <s v="PNG"/>
    <s v="65m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30T00:00:00"/>
    <s v="11SKD"/>
    <s v="19:03:31 UTC"/>
    <n v="81.8"/>
    <s v="2500X1254px"/>
    <s v="PNG"/>
    <s v="65m"/>
    <x v="1"/>
    <n v="93.11666666666666"/>
    <n v="100"/>
    <x v="2"/>
    <s v="44925S2A_MSIL1CCDM-MLB-CLSTA4492504 Overcast (100%)"/>
    <n v="0"/>
    <s v="20230630T185400"/>
    <d v="1905-07-14T00:00:00"/>
    <d v="1900-01-11T00:00:00"/>
    <d v="1900-01-29T00:00:00"/>
    <s v="19"/>
    <s v="0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0SFH"/>
    <s v="18:53:54 UTC"/>
    <n v="100"/>
    <s v="2500X1254px"/>
    <s v="PNG"/>
    <s v="65m"/>
    <x v="1"/>
    <n v="99.125"/>
    <n v="100"/>
    <x v="2"/>
    <s v="44922S2A_MSIL1CCDM-MLB-CLSTA4492204 Overcast (100%)"/>
    <n v="1"/>
    <s v="20230630T185400"/>
    <d v="1905-07-14T00:00:00"/>
    <d v="1900-01-11T00:00:00"/>
    <d v="1900-01-26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0SGH"/>
    <s v="18:53:50 UTC"/>
    <n v="100"/>
    <s v="2500X1254px"/>
    <s v="PNG"/>
    <s v="65m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1SKC"/>
    <s v="18:53:49 UTC"/>
    <n v="99.9"/>
    <s v="2500X1254px"/>
    <s v="PNG"/>
    <s v="65m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1SLC"/>
    <s v="18:53:45 UTC"/>
    <n v="99.8"/>
    <s v="2500X1254px"/>
    <s v="PNG"/>
    <s v="65m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0SFJ"/>
    <s v="18:53:42 UTC"/>
    <n v="100"/>
    <s v="2500X1254px"/>
    <s v="PNG"/>
    <s v="65m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0SGJ"/>
    <s v="18:53:36 UTC"/>
    <n v="96.6"/>
    <s v="2500X1254px"/>
    <s v="PNG"/>
    <s v="65m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1SKD"/>
    <s v="18:53:35 UTC"/>
    <n v="96.7"/>
    <s v="2500X1254px"/>
    <s v="PNG"/>
    <s v="65m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7T00:00:00"/>
    <s v="11SLD"/>
    <s v="18:53:31 UTC"/>
    <n v="100"/>
    <s v="2500X1254px"/>
    <s v="PNG"/>
    <s v="65m"/>
    <x v="1"/>
    <n v="99.125"/>
    <n v="100"/>
    <x v="2"/>
    <s v="44922S2A_MSIL1CCDM-MLB-CLSTA4492204 Overcast (100%)"/>
    <n v="0"/>
    <s v="20230630T185400"/>
    <d v="1905-07-14T00:00:00"/>
    <d v="1900-01-11T00:00:00"/>
    <d v="1900-01-26T00:00:00"/>
    <s v="18"/>
    <s v="5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5T00:00:00"/>
    <s v="10SFH"/>
    <s v="19:03:50 UTC"/>
    <n v="100"/>
    <s v="2500X1254px"/>
    <s v="PNG"/>
    <s v="65m"/>
    <x v="1"/>
    <n v="44.366666666666667"/>
    <n v="50"/>
    <x v="1"/>
    <s v="44920S2A_MSIL1CCDM-MLB-CLSTA4492003 Cloudy (40%-90%)"/>
    <n v="1"/>
    <s v="20230630T185400"/>
    <d v="1905-07-14T00:00:00"/>
    <d v="1900-01-11T00:00:00"/>
    <d v="1900-01-24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5T00:00:00"/>
    <s v="10SGH"/>
    <s v="19:03:47 UTC"/>
    <n v="49.5"/>
    <s v="2500X1254px"/>
    <s v="PNG"/>
    <s v="65m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5T00:00:00"/>
    <s v="11SKC"/>
    <s v="19:03:46 UTC"/>
    <n v="25.8"/>
    <s v="2500X1254px"/>
    <s v="PNG"/>
    <s v="65m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5T00:00:00"/>
    <s v="10SFJ"/>
    <s v="19:03:36 UTC"/>
    <n v="84.5"/>
    <s v="2500X1254px"/>
    <s v="PNG"/>
    <s v="65m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5T00:00:00"/>
    <s v="11SKD"/>
    <s v="19:03:32 UTC"/>
    <n v="0.4"/>
    <s v="2500X1254px"/>
    <s v="PNG"/>
    <s v="65m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5T00:00:00"/>
    <s v="10SGJ"/>
    <s v="19:03:32 UTC"/>
    <n v="6"/>
    <s v="2500X1254px"/>
    <s v="PNG"/>
    <s v="65m"/>
    <x v="1"/>
    <n v="44.366666666666667"/>
    <n v="50"/>
    <x v="1"/>
    <s v="44920S2A_MSIL1CCDM-MLB-CLSTA4492003 Cloudy (40%-90%)"/>
    <n v="0"/>
    <s v="20230630T185400"/>
    <d v="1905-07-14T00:00:00"/>
    <d v="1900-01-11T00:00:00"/>
    <d v="1900-01-24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0SFH"/>
    <s v="18:53:54 UTC"/>
    <n v="99.9"/>
    <s v="2500X1254px"/>
    <s v="PNG"/>
    <s v="65m"/>
    <x v="1"/>
    <n v="90.125"/>
    <n v="100"/>
    <x v="2"/>
    <s v="44917S2A_MSIL1CCDM-MLB-CLSTA4491704 Overcast (100%)"/>
    <n v="1"/>
    <s v="20230630T185400"/>
    <d v="1905-07-14T00:00:00"/>
    <d v="1900-01-11T00:00:00"/>
    <d v="1900-01-21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0SGH"/>
    <s v="18:53:51 UTC"/>
    <n v="77.099999999999994"/>
    <s v="2500X1254px"/>
    <s v="PNG"/>
    <s v="65m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1SKC"/>
    <s v="18:53:50 UTC"/>
    <n v="77.900000000000006"/>
    <s v="2500X1254px"/>
    <s v="PNG"/>
    <s v="65m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1SLC"/>
    <s v="18:53:46 UTC"/>
    <n v="100"/>
    <s v="2500X1254px"/>
    <s v="PNG"/>
    <s v="65m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0SFJ"/>
    <s v="18:53:43 UTC"/>
    <n v="98.2"/>
    <s v="2500X1254px"/>
    <s v="PNG"/>
    <s v="65m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0SGJ"/>
    <s v="18:53:36 UTC"/>
    <n v="83.6"/>
    <s v="2500X1254px"/>
    <s v="PNG"/>
    <s v="65m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1SKD"/>
    <s v="18:53:35 UTC"/>
    <n v="84.6"/>
    <s v="2500X1254px"/>
    <s v="PNG"/>
    <s v="65m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2T00:00:00"/>
    <s v="11SLD"/>
    <s v="18:53:32 UTC"/>
    <n v="99.7"/>
    <s v="2500X1254px"/>
    <s v="PNG"/>
    <s v="65m"/>
    <x v="1"/>
    <n v="90.125"/>
    <n v="100"/>
    <x v="2"/>
    <s v="44917S2A_MSIL1CCDM-MLB-CLSTA4491704 Overcast (100%)"/>
    <n v="0"/>
    <s v="20230630T185400"/>
    <d v="1905-07-14T00:00:00"/>
    <d v="1900-01-11T00:00:00"/>
    <d v="1900-01-21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0T00:00:00"/>
    <s v="10SFH"/>
    <s v="19:03:49 UTC"/>
    <n v="54.4"/>
    <s v="2500X1254px"/>
    <s v="PNG"/>
    <s v="65m"/>
    <x v="1"/>
    <n v="72.850000000000009"/>
    <n v="80"/>
    <x v="1"/>
    <s v="44915S2A_MSIL1CCDM-MLB-CLSTA4491503 Cloudy (40%-90%)"/>
    <n v="1"/>
    <s v="20230630T185400"/>
    <d v="1905-07-14T00:00:00"/>
    <d v="1900-01-11T00:00:00"/>
    <d v="1900-01-19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0T00:00:00"/>
    <s v="10SGH"/>
    <s v="19:03:46 UTC"/>
    <n v="92.5"/>
    <s v="2500X1254px"/>
    <s v="PNG"/>
    <s v="65m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0T00:00:00"/>
    <s v="11SKC"/>
    <s v="19:03:45 UTC"/>
    <n v="94"/>
    <s v="2500X1254px"/>
    <s v="PNG"/>
    <s v="65m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0T00:00:00"/>
    <s v="10SFJ"/>
    <s v="19:03:35 UTC"/>
    <n v="52.9"/>
    <s v="2500X1254px"/>
    <s v="PNG"/>
    <s v="65m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0T00:00:00"/>
    <s v="10SGJ"/>
    <s v="19:03:31 UTC"/>
    <n v="71.7"/>
    <s v="2500X1254px"/>
    <s v="PNG"/>
    <s v="65m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20T00:00:00"/>
    <s v="11SKD"/>
    <s v="19:03:30 UTC"/>
    <n v="71.599999999999994"/>
    <s v="2500X1254px"/>
    <s v="PNG"/>
    <s v="65m"/>
    <x v="1"/>
    <n v="72.850000000000009"/>
    <n v="80"/>
    <x v="1"/>
    <s v="44915S2A_MSIL1CCDM-MLB-CLSTA4491503 Cloudy (40%-90%)"/>
    <n v="0"/>
    <s v="20230630T185400"/>
    <d v="1905-07-14T00:00:00"/>
    <d v="1900-01-11T00:00:00"/>
    <d v="1900-01-19T00:00:00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0SFH"/>
    <s v="18:53:54 UTC"/>
    <n v="0"/>
    <s v="2500X1254px"/>
    <s v="PNG"/>
    <s v="65m"/>
    <x v="1"/>
    <n v="22.5"/>
    <n v="30"/>
    <x v="0"/>
    <s v="44912S2A_MSIL1CCDM-MLB-CLSTA4491202 Sunny (10%-30%)"/>
    <n v="1"/>
    <s v="20230630T185400"/>
    <d v="1905-07-14T00:00:00"/>
    <d v="1900-01-11T00:00:00"/>
    <d v="1900-01-16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0SGH"/>
    <s v="18:53:51 UTC"/>
    <n v="1"/>
    <s v="2500X1254px"/>
    <s v="PNG"/>
    <s v="65m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1SKC"/>
    <s v="18:53:50 UTC"/>
    <n v="3"/>
    <s v="2500X1254px"/>
    <s v="PNG"/>
    <s v="65m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1SLC"/>
    <s v="18:53:46 UTC"/>
    <n v="18"/>
    <s v="2500X1254px"/>
    <s v="PNG"/>
    <s v="65m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0SFJ"/>
    <s v="18:53:43 UTC"/>
    <n v="0"/>
    <s v="2500X1254px"/>
    <s v="PNG"/>
    <s v="65m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0SGJ"/>
    <s v="18:53:36 UTC"/>
    <n v="30"/>
    <s v="2500X1254px"/>
    <s v="PNG"/>
    <s v="65m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1SKD"/>
    <s v="18:53:35 UTC"/>
    <n v="43"/>
    <s v="2500X1254px"/>
    <s v="PNG"/>
    <s v="65m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7T00:00:00"/>
    <s v="11SLD"/>
    <s v="18:53:32 UTC"/>
    <n v="85"/>
    <s v="2500X1254px"/>
    <s v="PNG"/>
    <s v="65m"/>
    <x v="1"/>
    <n v="22.5"/>
    <n v="30"/>
    <x v="0"/>
    <s v="44912S2A_MSIL1CCDM-MLB-CLSTA4491202 Sunny (10%-30%)"/>
    <n v="0"/>
    <s v="20230630T185400"/>
    <d v="1905-07-14T00:00:00"/>
    <d v="1900-01-11T00:00:00"/>
    <d v="1900-01-16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5T00:00:00"/>
    <s v="10SFH"/>
    <s v="19:03:49 UTC"/>
    <n v="20.2"/>
    <s v="2500X1254px"/>
    <s v="PNG"/>
    <s v="65m"/>
    <x v="1"/>
    <n v="5.7666666666666666"/>
    <n v="10"/>
    <x v="0"/>
    <s v="44910S2A_MSIL1CCDM-MLB-CLSTA4491002 Sunny (10%-30%)"/>
    <n v="1"/>
    <s v="20230630T185400"/>
    <d v="1905-07-14T00:00:00"/>
    <d v="1900-01-11T00:00:00"/>
    <d v="1900-01-14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5T00:00:00"/>
    <s v="10SGH"/>
    <s v="19:03:46 UTC"/>
    <n v="3.8"/>
    <s v="2500X1254px"/>
    <s v="PNG"/>
    <s v="65m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5T00:00:00"/>
    <s v="11SKC"/>
    <s v="19:03:45 UTC"/>
    <n v="3"/>
    <s v="2500X1254px"/>
    <s v="PNG"/>
    <s v="65m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5T00:00:00"/>
    <s v="10SFJ"/>
    <s v="19:03:35 UTC"/>
    <n v="3"/>
    <s v="2500X1254px"/>
    <s v="PNG"/>
    <s v="65m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5T00:00:00"/>
    <s v="10SGJ"/>
    <s v="19:03:31 UTC"/>
    <n v="2.1"/>
    <s v="2500X1254px"/>
    <s v="PNG"/>
    <s v="65m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5T00:00:00"/>
    <s v="11SKD"/>
    <s v="19:03:30 UTC"/>
    <n v="2.5"/>
    <s v="2500X1254px"/>
    <s v="PNG"/>
    <s v="65m"/>
    <x v="1"/>
    <n v="5.7666666666666666"/>
    <n v="10"/>
    <x v="0"/>
    <s v="44910S2A_MSIL1CCDM-MLB-CLSTA4491002 Sunny (10%-30%)"/>
    <n v="0"/>
    <s v="20230630T185400"/>
    <d v="1905-07-14T00:00:00"/>
    <d v="1900-01-11T00:00:00"/>
    <d v="1900-01-14T00:00:00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0T00:00:00"/>
    <s v="10SFH"/>
    <s v="19:03:51 UTC"/>
    <n v="99.3"/>
    <s v="2500X1254px"/>
    <s v="PNG"/>
    <s v="65m"/>
    <x v="1"/>
    <n v="99.466666666666654"/>
    <n v="100"/>
    <x v="2"/>
    <s v="44905S2A_MSIL1CCDM-MLB-CLSTA4490504 Overcast (100%)"/>
    <n v="1"/>
    <s v="20230630T185400"/>
    <d v="1905-07-14T00:00:00"/>
    <d v="1900-01-11T00:00:00"/>
    <d v="1900-01-09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0T00:00:00"/>
    <s v="10SGH"/>
    <s v="19:03:48 UTC"/>
    <n v="99.8"/>
    <s v="2500X1254px"/>
    <s v="PNG"/>
    <s v="65m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0T00:00:00"/>
    <s v="11SKC"/>
    <s v="19:03:47 UTC"/>
    <n v="100"/>
    <s v="2500X1254px"/>
    <s v="PNG"/>
    <s v="65m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0T00:00:00"/>
    <s v="10SFJ"/>
    <s v="19:03:37 UTC"/>
    <n v="99.9"/>
    <s v="2500X1254px"/>
    <s v="PNG"/>
    <s v="65m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0T00:00:00"/>
    <s v="11SKD"/>
    <s v="19:03:33 UTC"/>
    <n v="98.8"/>
    <s v="2500X1254px"/>
    <s v="PNG"/>
    <s v="65m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10T00:00:00"/>
    <s v="10SGJ"/>
    <s v="19:03:33 UTC"/>
    <n v="99"/>
    <s v="2500X1254px"/>
    <s v="PNG"/>
    <s v="65m"/>
    <x v="1"/>
    <n v="99.466666666666654"/>
    <n v="100"/>
    <x v="2"/>
    <s v="44905S2A_MSIL1CCDM-MLB-CLSTA4490504 Overcast (100%)"/>
    <n v="0"/>
    <s v="20230630T185400"/>
    <d v="1905-07-14T00:00:00"/>
    <d v="1900-01-11T00:00:00"/>
    <d v="1900-01-09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0SFH"/>
    <s v="18:53:56 UTC"/>
    <n v="0"/>
    <s v="2500X1254px"/>
    <s v="PNG"/>
    <s v="65m"/>
    <x v="1"/>
    <n v="0.36249999999999993"/>
    <n v="10"/>
    <x v="0"/>
    <s v="44902S2A_MSIL1CCDM-MLB-CLSTA4490202 Sunny (10%-30%)"/>
    <n v="1"/>
    <s v="20230630T185400"/>
    <d v="1905-07-14T00:00:00"/>
    <d v="1900-01-11T00:00:00"/>
    <s v="07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0SGH"/>
    <s v="18:53:52 UTC"/>
    <n v="0"/>
    <s v="2500X1254px"/>
    <s v="PNG"/>
    <s v="65m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1SKC"/>
    <s v="18:53:51 UTC"/>
    <n v="0"/>
    <s v="2500X1254px"/>
    <s v="PNG"/>
    <s v="65m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1SLC"/>
    <s v="18:53:47 UTC"/>
    <n v="2.2999999999999998"/>
    <s v="2500X1254px"/>
    <s v="PNG"/>
    <s v="65m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0SFJ"/>
    <s v="18:53:44 UTC"/>
    <n v="0"/>
    <s v="2500X1254px"/>
    <s v="PNG"/>
    <s v="65m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0SGJ"/>
    <s v="18:53:38 UTC"/>
    <n v="0.3"/>
    <s v="2500X1254px"/>
    <s v="PNG"/>
    <s v="65m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1SKD"/>
    <s v="18:53:37 UTC"/>
    <n v="0.3"/>
    <s v="2500X1254px"/>
    <s v="PNG"/>
    <s v="65m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7T00:00:00"/>
    <s v="11SLD"/>
    <s v="18:53:33 UTC"/>
    <n v="0"/>
    <s v="2500X1254px"/>
    <s v="PNG"/>
    <s v="65m"/>
    <x v="1"/>
    <n v="0.36249999999999993"/>
    <n v="10"/>
    <x v="0"/>
    <s v="44902S2A_MSIL1CCDM-MLB-CLSTA4490202 Sunny (10%-30%)"/>
    <n v="0"/>
    <s v="20230630T185400"/>
    <d v="1905-07-14T00:00:00"/>
    <d v="1900-01-11T00:00:00"/>
    <s v="07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5T00:00:00"/>
    <s v="10SFH"/>
    <s v="19:03:48 UTC"/>
    <n v="22.7"/>
    <s v="2500X1254px"/>
    <s v="PNG"/>
    <s v="65m"/>
    <x v="1"/>
    <n v="54.600000000000016"/>
    <n v="60"/>
    <x v="1"/>
    <s v="44900S2A_MSIL1CCDM-MLB-CLSTA4490003 Cloudy (40%-90%)"/>
    <n v="1"/>
    <s v="20230630T185400"/>
    <d v="1905-07-14T00:00:00"/>
    <d v="1900-01-11T00:00:00"/>
    <s v="05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5T00:00:00"/>
    <s v="10SGH"/>
    <s v="19:03:45 UTC"/>
    <n v="57.7"/>
    <s v="2500X1254px"/>
    <s v="PNG"/>
    <s v="65m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5T00:00:00"/>
    <s v="11SKC"/>
    <s v="19:03:44 UTC"/>
    <n v="59.7"/>
    <s v="2500X1254px"/>
    <s v="PNG"/>
    <s v="65m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5T00:00:00"/>
    <s v="10SFJ"/>
    <s v="19:03:34 UTC"/>
    <n v="70.8"/>
    <s v="2500X1254px"/>
    <s v="PNG"/>
    <s v="65m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5T00:00:00"/>
    <s v="10SGJ"/>
    <s v="19:03:30 UTC"/>
    <n v="58.6"/>
    <s v="2500X1254px"/>
    <s v="PNG"/>
    <s v="65m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5T00:00:00"/>
    <s v="11SKD"/>
    <s v="19:03:29 UTC"/>
    <n v="58.1"/>
    <s v="2500X1254px"/>
    <s v="PNG"/>
    <s v="65m"/>
    <x v="1"/>
    <n v="54.600000000000016"/>
    <n v="60"/>
    <x v="1"/>
    <s v="44900S2A_MSIL1CCDM-MLB-CLSTA4490003 Cloudy (40%-90%)"/>
    <n v="0"/>
    <s v="20230630T185400"/>
    <d v="1905-07-14T00:00:00"/>
    <d v="1900-01-11T00:00:00"/>
    <s v="05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0SFH"/>
    <s v="18:53:53 UTC"/>
    <n v="4.9000000000000004"/>
    <s v="2500X1254px"/>
    <s v="PNG"/>
    <s v="65m"/>
    <x v="1"/>
    <n v="2.1875"/>
    <n v="10"/>
    <x v="0"/>
    <s v="44897S2A_MSIL1CCDM-MLB-CLSTA4489702 Sunny (10%-30%)"/>
    <n v="1"/>
    <s v="20230630T185400"/>
    <d v="1905-07-14T00:00:00"/>
    <d v="1900-01-11T00:00:00"/>
    <s v="02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0SGH"/>
    <s v="18:53:50 UTC"/>
    <n v="0.4"/>
    <s v="2500X1254px"/>
    <s v="PNG"/>
    <s v="65m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1SKC"/>
    <s v="18:53:49 UTC"/>
    <n v="0.5"/>
    <s v="2500X1254px"/>
    <s v="PNG"/>
    <s v="65m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1SLC"/>
    <s v="18:53:45 UTC"/>
    <n v="4.2"/>
    <s v="2500X1254px"/>
    <s v="PNG"/>
    <s v="65m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0SFJ"/>
    <s v="18:53:42 UTC"/>
    <n v="4.5"/>
    <s v="2500X1254px"/>
    <s v="PNG"/>
    <s v="65m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0SGJ"/>
    <s v="18:53:35 UTC"/>
    <n v="0.3"/>
    <s v="2500X1254px"/>
    <s v="PNG"/>
    <s v="65m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1SKD"/>
    <s v="18:53:34 UTC"/>
    <n v="0.6"/>
    <s v="2500X1254px"/>
    <s v="PNG"/>
    <s v="65m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2-02T00:00:00"/>
    <s v="11SLD"/>
    <s v="18:53:30 UTC"/>
    <n v="2.1"/>
    <s v="2500X1254px"/>
    <s v="PNG"/>
    <s v="65m"/>
    <x v="1"/>
    <n v="2.1875"/>
    <n v="10"/>
    <x v="0"/>
    <s v="44897S2A_MSIL1CCDM-MLB-CLSTA4489702 Sunny (10%-30%)"/>
    <n v="0"/>
    <s v="20230630T185400"/>
    <d v="1905-07-14T00:00:00"/>
    <d v="1900-01-11T00:00:00"/>
    <s v="02"/>
    <s v="18"/>
    <s v="5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30T00:00:00"/>
    <s v="10SFH"/>
    <s v="19:03:51 UTC"/>
    <n v="16.100000000000001"/>
    <s v="2500X1254px"/>
    <s v="PNG"/>
    <s v="65m"/>
    <x v="1"/>
    <n v="12.566666666666665"/>
    <n v="20"/>
    <x v="0"/>
    <s v="44895S2A_MSIL1CCDM-MLB-CLSTA4489502 Sunny (10%-30%)"/>
    <n v="1"/>
    <s v="20230630T185400"/>
    <d v="1905-07-14T00:00:00"/>
    <d v="1900-01-10T00:00:00"/>
    <d v="1900-01-29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30T00:00:00"/>
    <s v="10SGH"/>
    <s v="19:03:48 UTC"/>
    <n v="10.6"/>
    <s v="2500X1254px"/>
    <s v="PNG"/>
    <s v="65m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30T00:00:00"/>
    <s v="11SKC"/>
    <s v="19:03:47 UTC"/>
    <n v="9.5"/>
    <s v="2500X1254px"/>
    <s v="PNG"/>
    <s v="65m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30T00:00:00"/>
    <s v="10SFJ"/>
    <s v="19:03:37 UTC"/>
    <n v="38"/>
    <s v="2500X1254px"/>
    <s v="PNG"/>
    <s v="65m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30T00:00:00"/>
    <s v="10SGJ"/>
    <s v="19:03:33 UTC"/>
    <n v="0.6"/>
    <s v="2500X1254px"/>
    <s v="PNG"/>
    <s v="65m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30T00:00:00"/>
    <s v="11SKD"/>
    <s v="19:03:32 UTC"/>
    <n v="0.6"/>
    <s v="2500X1254px"/>
    <s v="PNG"/>
    <s v="65m"/>
    <x v="1"/>
    <n v="12.566666666666665"/>
    <n v="20"/>
    <x v="0"/>
    <s v="44895S2A_MSIL1CCDM-MLB-CLSTA4489502 Sunny (10%-30%)"/>
    <n v="0"/>
    <s v="20230630T185400"/>
    <d v="1905-07-14T00:00:00"/>
    <d v="1900-01-10T00:00:00"/>
    <d v="1900-01-29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0SFH"/>
    <s v="18:53:55 UTC"/>
    <n v="23"/>
    <s v="2500X1254px"/>
    <s v="PNG"/>
    <s v="65m"/>
    <x v="1"/>
    <n v="4.9750000000000005"/>
    <n v="10"/>
    <x v="0"/>
    <s v="44892S2A_MSIL1CCDM-MLB-CLSTA4489202 Sunny (10%-30%)"/>
    <n v="1"/>
    <s v="20230630T185400"/>
    <d v="1905-07-14T00:00:00"/>
    <d v="1900-01-10T00:00:00"/>
    <d v="1900-01-26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0SGH"/>
    <s v="18:53:51 UTC"/>
    <n v="8.5"/>
    <s v="2500X1254px"/>
    <s v="PNG"/>
    <s v="65m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1SKC"/>
    <s v="18:53:50 UTC"/>
    <n v="4.0999999999999996"/>
    <s v="2500X1254px"/>
    <s v="PNG"/>
    <s v="65m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1SLC"/>
    <s v="18:53:46 UTC"/>
    <n v="3.7"/>
    <s v="2500X1254px"/>
    <s v="PNG"/>
    <s v="65m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0SFJ"/>
    <s v="18:53:43 UTC"/>
    <n v="0.3"/>
    <s v="2500X1254px"/>
    <s v="PNG"/>
    <s v="65m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0SGJ"/>
    <s v="18:53:37 UTC"/>
    <n v="0"/>
    <s v="2500X1254px"/>
    <s v="PNG"/>
    <s v="65m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1SKD"/>
    <s v="18:53:36 UTC"/>
    <n v="0"/>
    <s v="2500X1254px"/>
    <s v="PNG"/>
    <s v="65m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7T00:00:00"/>
    <s v="11SLD"/>
    <s v="18:53:32 UTC"/>
    <n v="0.2"/>
    <s v="2500X1254px"/>
    <s v="PNG"/>
    <s v="65m"/>
    <x v="1"/>
    <n v="4.9750000000000005"/>
    <n v="10"/>
    <x v="0"/>
    <s v="44892S2A_MSIL1CCDM-MLB-CLSTA4489202 Sunny (10%-30%)"/>
    <n v="0"/>
    <s v="20230630T185400"/>
    <d v="1905-07-14T00:00:00"/>
    <d v="1900-01-10T00:00:00"/>
    <d v="1900-01-26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5T00:00:00"/>
    <s v="10SFH"/>
    <s v="19:03:50 UTC"/>
    <n v="33.200000000000003"/>
    <s v="2500X1254px"/>
    <s v="PNG"/>
    <s v="65m"/>
    <x v="1"/>
    <n v="41.816666666666663"/>
    <n v="50"/>
    <x v="1"/>
    <s v="44890S2A_MSIL1CCDM-MLB-CLSTA4489003 Cloudy (40%-90%)"/>
    <n v="1"/>
    <s v="20230630T185400"/>
    <d v="1905-07-14T00:00:00"/>
    <d v="1900-01-10T00:00:00"/>
    <d v="1900-01-24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5T00:00:00"/>
    <s v="10SGH"/>
    <s v="19:03:47 UTC"/>
    <n v="57.4"/>
    <s v="2500X1254px"/>
    <s v="PNG"/>
    <s v="65m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5T00:00:00"/>
    <s v="11SKC"/>
    <s v="19:03:46 UTC"/>
    <n v="46"/>
    <s v="2500X1254px"/>
    <s v="PNG"/>
    <s v="65m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5T00:00:00"/>
    <s v="10SFJ"/>
    <s v="19:03:36 UTC"/>
    <n v="36.9"/>
    <s v="2500X1254px"/>
    <s v="PNG"/>
    <s v="65m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5T00:00:00"/>
    <s v="11SKD"/>
    <s v="19:03:32 UTC"/>
    <n v="33.6"/>
    <s v="2500X1254px"/>
    <s v="PNG"/>
    <s v="65m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5T00:00:00"/>
    <s v="10SGJ"/>
    <s v="19:03:32 UTC"/>
    <n v="43.8"/>
    <s v="2500X1254px"/>
    <s v="PNG"/>
    <s v="65m"/>
    <x v="1"/>
    <n v="41.816666666666663"/>
    <n v="50"/>
    <x v="1"/>
    <s v="44890S2A_MSIL1CCDM-MLB-CLSTA4489003 Cloudy (40%-90%)"/>
    <n v="0"/>
    <s v="20230630T185400"/>
    <d v="1905-07-14T00:00:00"/>
    <d v="1900-01-10T00:00:00"/>
    <d v="1900-01-24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0SFH"/>
    <s v="18:53:55 UTC"/>
    <n v="87.9"/>
    <s v="2500X1254px"/>
    <s v="PNG"/>
    <s v="65m"/>
    <x v="1"/>
    <n v="18.450000000000003"/>
    <n v="20"/>
    <x v="0"/>
    <s v="44887S2A_MSIL1CCDM-MLB-CLSTA4488702 Sunny (10%-30%)"/>
    <n v="1"/>
    <s v="20230630T185400"/>
    <d v="1905-07-14T00:00:00"/>
    <d v="1900-01-10T00:00:00"/>
    <d v="1900-01-21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0SGH"/>
    <s v="18:53:51 UTC"/>
    <n v="23.9"/>
    <s v="2500X1254px"/>
    <s v="PNG"/>
    <s v="65m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1SKC"/>
    <s v="18:53:50 UTC"/>
    <n v="7.5"/>
    <s v="2500X1254px"/>
    <s v="PNG"/>
    <s v="65m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1SLC"/>
    <s v="18:53:46 UTC"/>
    <n v="5"/>
    <s v="2500X1254px"/>
    <s v="PNG"/>
    <s v="65m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0SFJ"/>
    <s v="18:53:43 UTC"/>
    <n v="13.5"/>
    <s v="2500X1254px"/>
    <s v="PNG"/>
    <s v="65m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0SGJ"/>
    <s v="18:53:37 UTC"/>
    <n v="2.2999999999999998"/>
    <s v="2500X1254px"/>
    <s v="PNG"/>
    <s v="65m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1SKD"/>
    <s v="18:53:36 UTC"/>
    <n v="1.5"/>
    <s v="2500X1254px"/>
    <s v="PNG"/>
    <s v="65m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2T00:00:00"/>
    <s v="11SLD"/>
    <s v="18:53:32 UTC"/>
    <n v="6"/>
    <s v="2500X1254px"/>
    <s v="PNG"/>
    <s v="65m"/>
    <x v="1"/>
    <n v="18.450000000000003"/>
    <n v="20"/>
    <x v="0"/>
    <s v="44887S2A_MSIL1CCDM-MLB-CLSTA4488702 Sunny (10%-30%)"/>
    <n v="0"/>
    <s v="20230630T185400"/>
    <d v="1905-07-14T00:00:00"/>
    <d v="1900-01-10T00:00:00"/>
    <d v="1900-01-21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0T00:00:00"/>
    <s v="10SFH"/>
    <s v="19:03:52 UTC"/>
    <n v="0"/>
    <s v="2500X1254px"/>
    <s v="PNG"/>
    <s v="65m"/>
    <x v="1"/>
    <n v="0.53333333333333333"/>
    <n v="10"/>
    <x v="0"/>
    <s v="44885S2A_MSIL1CCDM-MLB-CLSTA4488502 Sunny (10%-30%)"/>
    <n v="1"/>
    <s v="20230630T185400"/>
    <d v="1905-07-14T00:00:00"/>
    <d v="1900-01-10T00:00:00"/>
    <d v="1900-01-19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0T00:00:00"/>
    <s v="10SGH"/>
    <s v="19:03:48 UTC"/>
    <n v="0.3"/>
    <s v="2500X1254px"/>
    <s v="PNG"/>
    <s v="65m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0T00:00:00"/>
    <s v="11SKC"/>
    <s v="19:03:47 UTC"/>
    <n v="0.5"/>
    <s v="2500X1254px"/>
    <s v="PNG"/>
    <s v="65m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0T00:00:00"/>
    <s v="10SFJ"/>
    <s v="19:03:37 UTC"/>
    <n v="2.4"/>
    <s v="2500X1254px"/>
    <s v="PNG"/>
    <s v="65m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0T00:00:00"/>
    <s v="10SGJ"/>
    <s v="19:03:34 UTC"/>
    <n v="0"/>
    <s v="2500X1254px"/>
    <s v="PNG"/>
    <s v="65m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20T00:00:00"/>
    <s v="11SKD"/>
    <s v="19:03:33 UTC"/>
    <n v="0"/>
    <s v="2500X1254px"/>
    <s v="PNG"/>
    <s v="65m"/>
    <x v="1"/>
    <n v="0.53333333333333333"/>
    <n v="10"/>
    <x v="0"/>
    <s v="44885S2A_MSIL1CCDM-MLB-CLSTA4488502 Sunny (10%-30%)"/>
    <n v="0"/>
    <s v="20230630T185400"/>
    <d v="1905-07-14T00:00:00"/>
    <d v="1900-01-10T00:00:00"/>
    <d v="1900-01-19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0SFH"/>
    <s v="18:53:57 UTC"/>
    <n v="45.2"/>
    <s v="2500X1254px"/>
    <s v="PNG"/>
    <s v="65m"/>
    <x v="1"/>
    <n v="13.8375"/>
    <n v="20"/>
    <x v="0"/>
    <s v="44882S2A_MSIL1CCDM-MLB-CLSTA4488202 Sunny (10%-30%)"/>
    <n v="1"/>
    <s v="20230630T185400"/>
    <d v="1905-07-14T00:00:00"/>
    <d v="1900-01-10T00:00:00"/>
    <d v="1900-01-16T00:00:00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0SGH"/>
    <s v="18:53:53 UTC"/>
    <n v="11.5"/>
    <s v="2500X1254px"/>
    <s v="PNG"/>
    <s v="65m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1SKC"/>
    <s v="18:53:52 UTC"/>
    <n v="4"/>
    <s v="2500X1254px"/>
    <s v="PNG"/>
    <s v="65m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1SLC"/>
    <s v="18:53:48 UTC"/>
    <n v="8.6999999999999993"/>
    <s v="2500X1254px"/>
    <s v="PNG"/>
    <s v="65m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0SFJ"/>
    <s v="18:53:45 UTC"/>
    <n v="34.5"/>
    <s v="2500X1254px"/>
    <s v="PNG"/>
    <s v="65m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0SGJ"/>
    <s v="18:53:39 UTC"/>
    <n v="1.9"/>
    <s v="2500X1254px"/>
    <s v="PNG"/>
    <s v="65m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1SKD"/>
    <s v="18:53:38 UTC"/>
    <n v="0.3"/>
    <s v="2500X1254px"/>
    <s v="PNG"/>
    <s v="65m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7T00:00:00"/>
    <s v="11SLD"/>
    <s v="18:53:34 UTC"/>
    <n v="4.5999999999999996"/>
    <s v="2500X1254px"/>
    <s v="PNG"/>
    <s v="65m"/>
    <x v="1"/>
    <n v="13.8375"/>
    <n v="20"/>
    <x v="0"/>
    <s v="44882S2A_MSIL1CCDM-MLB-CLSTA4488202 Sunny (10%-30%)"/>
    <n v="0"/>
    <s v="20230630T185400"/>
    <d v="1905-07-14T00:00:00"/>
    <d v="1900-01-10T00:00:00"/>
    <d v="1900-01-16T00:00:00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5T00:00:00"/>
    <s v="10SFH"/>
    <s v="19:03:51 UTC"/>
    <n v="0"/>
    <s v="2500X1254px"/>
    <s v="PNG"/>
    <s v="65m"/>
    <x v="1"/>
    <n v="0.46666666666666673"/>
    <n v="10"/>
    <x v="0"/>
    <s v="44880S2A_MSIL1CCDM-MLB-CLSTA4488002 Sunny (10%-30%)"/>
    <n v="1"/>
    <s v="20230630T185400"/>
    <d v="1905-07-14T00:00:00"/>
    <d v="1900-01-10T00:00:00"/>
    <d v="1900-01-14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5T00:00:00"/>
    <s v="10SGH"/>
    <s v="19:03:47 UTC"/>
    <n v="1"/>
    <s v="2500X1254px"/>
    <s v="PNG"/>
    <s v="65m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5T00:00:00"/>
    <s v="11SKC"/>
    <s v="19:03:46 UTC"/>
    <n v="1.6"/>
    <s v="2500X1254px"/>
    <s v="PNG"/>
    <s v="65m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5T00:00:00"/>
    <s v="10SFJ"/>
    <s v="19:03:36 UTC"/>
    <n v="0"/>
    <s v="2500X1254px"/>
    <s v="PNG"/>
    <s v="65m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5T00:00:00"/>
    <s v="10SGJ"/>
    <s v="19:03:33 UTC"/>
    <n v="0.1"/>
    <s v="2500X1254px"/>
    <s v="PNG"/>
    <s v="65m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5T00:00:00"/>
    <s v="11SKD"/>
    <s v="19:03:32 UTC"/>
    <n v="0.1"/>
    <s v="2500X1254px"/>
    <s v="PNG"/>
    <s v="65m"/>
    <x v="1"/>
    <n v="0.46666666666666673"/>
    <n v="10"/>
    <x v="0"/>
    <s v="44880S2A_MSIL1CCDM-MLB-CLSTA4488002 Sunny (10%-30%)"/>
    <n v="0"/>
    <s v="20230630T185400"/>
    <d v="1905-07-14T00:00:00"/>
    <d v="1900-01-10T00:00:00"/>
    <d v="1900-01-14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0SFH"/>
    <s v="18:53:55 UTC"/>
    <n v="30.9"/>
    <s v="2500X1254px"/>
    <s v="PNG"/>
    <s v="65m"/>
    <x v="1"/>
    <n v="44.762499999999996"/>
    <n v="50"/>
    <x v="1"/>
    <s v="44877S2A_MSIL1CCDM-MLB-CLSTA4487703 Cloudy (40%-90%)"/>
    <n v="1"/>
    <s v="20230630T185400"/>
    <d v="1905-07-14T00:00:00"/>
    <d v="1900-01-10T00:00:00"/>
    <d v="1900-01-11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0SGH"/>
    <s v="18:53:51 UTC"/>
    <n v="31.2"/>
    <s v="2500X1254px"/>
    <s v="PNG"/>
    <s v="65m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1SKC"/>
    <s v="18:53:50 UTC"/>
    <n v="22.6"/>
    <s v="2500X1254px"/>
    <s v="PNG"/>
    <s v="65m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1SLC"/>
    <s v="18:53:46 UTC"/>
    <n v="0.7"/>
    <s v="2500X1254px"/>
    <s v="PNG"/>
    <s v="65m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0SFJ"/>
    <s v="18:53:43 UTC"/>
    <n v="100"/>
    <s v="2500X1254px"/>
    <s v="PNG"/>
    <s v="65m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0SGJ"/>
    <s v="18:53:37 UTC"/>
    <n v="77.400000000000006"/>
    <s v="2500X1254px"/>
    <s v="PNG"/>
    <s v="65m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1SKD"/>
    <s v="18:53:36 UTC"/>
    <n v="69.599999999999994"/>
    <s v="2500X1254px"/>
    <s v="PNG"/>
    <s v="65m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2T00:00:00"/>
    <s v="11SLD"/>
    <s v="18:53:32 UTC"/>
    <n v="25.7"/>
    <s v="2500X1254px"/>
    <s v="PNG"/>
    <s v="65m"/>
    <x v="1"/>
    <n v="44.762499999999996"/>
    <n v="50"/>
    <x v="1"/>
    <s v="44877S2A_MSIL1CCDM-MLB-CLSTA4487703 Cloudy (40%-90%)"/>
    <n v="0"/>
    <s v="20230630T185400"/>
    <d v="1905-07-14T00:00:00"/>
    <d v="1900-01-10T00:00:00"/>
    <d v="1900-01-11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0T00:00:00"/>
    <s v="10SFH"/>
    <s v="19:03:55 UTC"/>
    <n v="0"/>
    <s v="2500X1254px"/>
    <s v="PNG"/>
    <s v="65m"/>
    <x v="1"/>
    <n v="3.3333333333333333E-2"/>
    <n v="10"/>
    <x v="0"/>
    <s v="44875S2A_MSIL1CCDM-MLB-CLSTA4487502 Sunny (10%-30%)"/>
    <n v="1"/>
    <s v="20230630T185400"/>
    <d v="1905-07-14T00:00:00"/>
    <d v="1900-01-10T00:00:00"/>
    <d v="1900-01-09T00:00:00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0T00:00:00"/>
    <s v="10SGH"/>
    <s v="19:03:51 UTC"/>
    <n v="0"/>
    <s v="2500X1254px"/>
    <s v="PNG"/>
    <s v="65m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0T00:00:00"/>
    <s v="11SKC"/>
    <s v="19:03:50 UTC"/>
    <n v="0"/>
    <s v="2500X1254px"/>
    <s v="PNG"/>
    <s v="65m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0T00:00:00"/>
    <s v="10SFJ"/>
    <s v="19:03:40 UTC"/>
    <n v="0"/>
    <s v="2500X1254px"/>
    <s v="PNG"/>
    <s v="65m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0T00:00:00"/>
    <s v="10SGJ"/>
    <s v="19:03:36 UTC"/>
    <n v="0.1"/>
    <s v="2500X1254px"/>
    <s v="PNG"/>
    <s v="65m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10T00:00:00"/>
    <s v="11SKD"/>
    <s v="19:03:36 UTC"/>
    <n v="0.1"/>
    <s v="2500X1254px"/>
    <s v="PNG"/>
    <s v="65m"/>
    <x v="1"/>
    <n v="3.3333333333333333E-2"/>
    <n v="10"/>
    <x v="0"/>
    <s v="44875S2A_MSIL1CCDM-MLB-CLSTA4487502 Sunny (10%-30%)"/>
    <n v="0"/>
    <s v="20230630T185400"/>
    <d v="1905-07-14T00:00:00"/>
    <d v="1900-01-10T00:00:00"/>
    <d v="1900-01-09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0SFH"/>
    <s v="19:03:49 UTC"/>
    <n v="95.4"/>
    <s v="2500X1254px"/>
    <s v="PNG"/>
    <s v="65m"/>
    <x v="1"/>
    <n v="90.433333333333337"/>
    <n v="100"/>
    <x v="2"/>
    <s v="44870S2A_MSIL1CCDM-MLB-CLSTA4487004 Overcast (100%)"/>
    <n v="1"/>
    <s v="20230630T185400"/>
    <d v="1905-07-14T00:00:00"/>
    <d v="1900-01-10T00:00:00"/>
    <s v="05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0SGH"/>
    <s v="19:03:46 UTC"/>
    <n v="97.8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1SKC"/>
    <s v="19:03:45 UTC"/>
    <n v="98.7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1SLC"/>
    <s v="19:03:37 UTC"/>
    <n v="99.2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0SGJ"/>
    <s v="19:03:35 UTC"/>
    <n v="91.9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1SKD"/>
    <s v="19:03:34 UTC"/>
    <n v="89.4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0SFJ"/>
    <s v="19:03:30 UTC"/>
    <n v="99.4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1SKD"/>
    <s v="19:03:28 UTC"/>
    <n v="69.400000000000006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2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5T00:00:00"/>
    <s v="10SGJ"/>
    <s v="19:03:28 UTC"/>
    <n v="72.7"/>
    <s v="2500X1254px"/>
    <s v="PNG"/>
    <s v="65m"/>
    <x v="1"/>
    <n v="90.433333333333337"/>
    <n v="100"/>
    <x v="2"/>
    <s v="44870S2A_MSIL1CCDM-MLB-CLSTA4487004 Overcast (100%)"/>
    <n v="0"/>
    <s v="20230630T185400"/>
    <d v="1905-07-14T00:00:00"/>
    <d v="1900-01-10T00:00:00"/>
    <s v="05"/>
    <s v="19"/>
    <s v="03"/>
    <s v="2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0SFH"/>
    <s v="18:53:53 UTC"/>
    <n v="58.9"/>
    <s v="2500X1254px"/>
    <s v="PNG"/>
    <s v="65m"/>
    <x v="1"/>
    <n v="59.8125"/>
    <n v="60"/>
    <x v="1"/>
    <s v="44867S2A_MSIL1CCDM-MLB-CLSTA4486703 Cloudy (40%-90%)"/>
    <n v="1"/>
    <s v="20230630T185400"/>
    <d v="1905-07-14T00:00:00"/>
    <d v="1900-01-10T00:00:00"/>
    <s v="02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0SGH"/>
    <s v="18:53:49 UTC"/>
    <n v="78.3"/>
    <s v="2500X1254px"/>
    <s v="PNG"/>
    <s v="65m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1SKC"/>
    <s v="18:53:48 UTC"/>
    <n v="75.599999999999994"/>
    <s v="2500X1254px"/>
    <s v="PNG"/>
    <s v="65m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1SLC"/>
    <s v="18:53:45 UTC"/>
    <n v="29.9"/>
    <s v="2500X1254px"/>
    <s v="PNG"/>
    <s v="65m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0SFJ"/>
    <s v="18:53:42 UTC"/>
    <n v="89.3"/>
    <s v="2500X1254px"/>
    <s v="PNG"/>
    <s v="65m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0SGJ"/>
    <s v="18:53:35 UTC"/>
    <n v="60.5"/>
    <s v="2500X1254px"/>
    <s v="PNG"/>
    <s v="65m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1SKD"/>
    <s v="18:53:34 UTC"/>
    <n v="55.6"/>
    <s v="2500X1254px"/>
    <s v="PNG"/>
    <s v="65m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1-02T00:00:00"/>
    <s v="11SLD"/>
    <s v="18:53:30 UTC"/>
    <n v="30.4"/>
    <s v="2500X1254px"/>
    <s v="PNG"/>
    <s v="65m"/>
    <x v="1"/>
    <n v="59.8125"/>
    <n v="60"/>
    <x v="1"/>
    <s v="44867S2A_MSIL1CCDM-MLB-CLSTA4486703 Cloudy (40%-90%)"/>
    <n v="0"/>
    <s v="20230630T185400"/>
    <d v="1905-07-14T00:00:00"/>
    <d v="1900-01-10T00:00:00"/>
    <s v="02"/>
    <s v="18"/>
    <s v="5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31T00:00:00"/>
    <s v="10SGH"/>
    <s v="19:03:51 UTC"/>
    <n v="42.5"/>
    <s v="2500X1254px"/>
    <s v="PNG"/>
    <s v="65m"/>
    <x v="1"/>
    <n v="45.574999999999996"/>
    <n v="50"/>
    <x v="1"/>
    <s v="44865S2A_MSIL1CCDM-MLB-CLSTA4486503 Cloudy (40%-90%)"/>
    <n v="1"/>
    <s v="20230630T185400"/>
    <d v="1905-07-14T00:00:00"/>
    <d v="1900-01-09T00:00:00"/>
    <d v="1900-01-30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31T00:00:00"/>
    <s v="11SKC"/>
    <s v="19:03:51 UTC"/>
    <n v="61.5"/>
    <s v="2500X1254px"/>
    <s v="PNG"/>
    <s v="65m"/>
    <x v="1"/>
    <n v="45.574999999999996"/>
    <n v="50"/>
    <x v="1"/>
    <s v="44865S2A_MSIL1CCDM-MLB-CLSTA4486503 Cloudy (40%-90%)"/>
    <n v="0"/>
    <s v="20230630T185400"/>
    <d v="1905-07-14T00:00:00"/>
    <d v="1900-01-09T00:00:00"/>
    <d v="1900-01-30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31T00:00:00"/>
    <s v="10SGJ"/>
    <s v="19:03:37 UTC"/>
    <n v="38.200000000000003"/>
    <s v="2500X1254px"/>
    <s v="PNG"/>
    <s v="65m"/>
    <x v="1"/>
    <n v="45.574999999999996"/>
    <n v="50"/>
    <x v="1"/>
    <s v="44865S2A_MSIL1CCDM-MLB-CLSTA4486503 Cloudy (40%-90%)"/>
    <n v="0"/>
    <s v="20230630T185400"/>
    <d v="1905-07-14T00:00:00"/>
    <d v="1900-01-09T00:00:00"/>
    <d v="1900-01-30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31T00:00:00"/>
    <s v="11SKD"/>
    <s v="19:03:36 UTC"/>
    <n v="40.1"/>
    <s v="2500X1254px"/>
    <s v="PNG"/>
    <s v="65m"/>
    <x v="1"/>
    <n v="45.574999999999996"/>
    <n v="50"/>
    <x v="1"/>
    <s v="44865S2A_MSIL1CCDM-MLB-CLSTA4486503 Cloudy (40%-90%)"/>
    <n v="0"/>
    <s v="20230630T185400"/>
    <d v="1905-07-14T00:00:00"/>
    <d v="1900-01-09T00:00:00"/>
    <d v="1900-01-30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8T00:00:00"/>
    <s v="10SGH"/>
    <s v="18:53:55 UTC"/>
    <n v="28.2"/>
    <s v="2500X1254px"/>
    <s v="PNG"/>
    <s v="65m"/>
    <x v="1"/>
    <n v="9.8250000000000011"/>
    <n v="10"/>
    <x v="0"/>
    <s v="44862S2A_MSIL1CCDM-MLB-CLSTA4486202 Sunny (10%-30%)"/>
    <n v="1"/>
    <s v="20230630T185400"/>
    <d v="1905-07-14T00:00:00"/>
    <d v="1900-01-09T00:00:00"/>
    <d v="1900-01-27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8T00:00:00"/>
    <s v="11SKC"/>
    <s v="18:53:54 UTC"/>
    <n v="9.4"/>
    <s v="2500X1254px"/>
    <s v="PNG"/>
    <s v="65m"/>
    <x v="1"/>
    <n v="9.8250000000000011"/>
    <n v="10"/>
    <x v="0"/>
    <s v="44862S2A_MSIL1CCDM-MLB-CLSTA4486202 Sunny (10%-30%)"/>
    <n v="0"/>
    <s v="20230630T185400"/>
    <d v="1905-07-14T00:00:00"/>
    <d v="1900-01-09T00:00:00"/>
    <d v="1900-01-27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8T00:00:00"/>
    <s v="10SGJ"/>
    <s v="18:53:41 UTC"/>
    <n v="1.6"/>
    <s v="2500X1254px"/>
    <s v="PNG"/>
    <s v="65m"/>
    <x v="1"/>
    <n v="9.8250000000000011"/>
    <n v="10"/>
    <x v="0"/>
    <s v="44862S2A_MSIL1CCDM-MLB-CLSTA4486202 Sunny (10%-30%)"/>
    <n v="0"/>
    <s v="20230630T185400"/>
    <d v="1905-07-14T00:00:00"/>
    <d v="1900-01-09T00:00:00"/>
    <d v="1900-01-27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8T00:00:00"/>
    <s v="11SKD"/>
    <s v="18:53:40 UTC"/>
    <n v="0.1"/>
    <s v="2500X1254px"/>
    <s v="PNG"/>
    <s v="65m"/>
    <x v="1"/>
    <n v="9.8250000000000011"/>
    <n v="10"/>
    <x v="0"/>
    <s v="44862S2A_MSIL1CCDM-MLB-CLSTA4486202 Sunny (10%-30%)"/>
    <n v="0"/>
    <s v="20230630T185400"/>
    <d v="1905-07-14T00:00:00"/>
    <d v="1900-01-09T00:00:00"/>
    <d v="1900-01-27T00:00:00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6T00:00:00"/>
    <s v="10SGH"/>
    <s v="19:03:47 UTC"/>
    <n v="0"/>
    <s v="2500X1254px"/>
    <s v="PNG"/>
    <s v="65m"/>
    <x v="1"/>
    <n v="0"/>
    <n v="0"/>
    <x v="3"/>
    <s v="44860S2A_MSIL1CCDM-MLB-CLSTA4486001 Clear (0%)"/>
    <n v="1"/>
    <s v="20230630T185400"/>
    <d v="1905-07-14T00:00:00"/>
    <d v="1900-01-09T00:00:00"/>
    <d v="1900-01-25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6T00:00:00"/>
    <s v="11SKC"/>
    <s v="19:03:46 UTC"/>
    <n v="0"/>
    <s v="2500X1254px"/>
    <s v="PNG"/>
    <s v="65m"/>
    <x v="1"/>
    <n v="0"/>
    <n v="0"/>
    <x v="3"/>
    <s v="44860S2A_MSIL1CCDM-MLB-CLSTA4486001 Clear (0%)"/>
    <n v="0"/>
    <s v="20230630T185400"/>
    <d v="1905-07-14T00:00:00"/>
    <d v="1900-01-09T00:00:00"/>
    <d v="1900-01-25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6T00:00:00"/>
    <s v="10SGJ"/>
    <s v="19:03:32 UTC"/>
    <n v="0"/>
    <s v="2500X1254px"/>
    <s v="PNG"/>
    <s v="65m"/>
    <x v="1"/>
    <n v="0"/>
    <n v="0"/>
    <x v="3"/>
    <s v="44860S2A_MSIL1CCDM-MLB-CLSTA4486001 Clear (0%)"/>
    <n v="0"/>
    <s v="20230630T185400"/>
    <d v="1905-07-14T00:00:00"/>
    <d v="1900-01-09T00:00:00"/>
    <d v="1900-01-25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6T00:00:00"/>
    <s v="11SKD"/>
    <s v="19:03:31 UTC"/>
    <n v="0"/>
    <s v="2500X1254px"/>
    <s v="PNG"/>
    <s v="65m"/>
    <x v="1"/>
    <n v="0"/>
    <n v="0"/>
    <x v="3"/>
    <s v="44860S2A_MSIL1CCDM-MLB-CLSTA4486001 Clear (0%)"/>
    <n v="0"/>
    <s v="20230630T185400"/>
    <d v="1905-07-14T00:00:00"/>
    <d v="1900-01-09T00:00:00"/>
    <d v="1900-01-25T00:00:00"/>
    <s v="19"/>
    <s v="0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3T00:00:00"/>
    <s v="10SGH"/>
    <s v="18:53:51 UTC"/>
    <n v="2.8"/>
    <s v="2500X1254px"/>
    <s v="PNG"/>
    <s v="65m"/>
    <x v="1"/>
    <n v="16.95"/>
    <n v="20"/>
    <x v="0"/>
    <s v="44857S2A_MSIL1CCDM-MLB-CLSTA4485702 Sunny (10%-30%)"/>
    <n v="1"/>
    <s v="20230630T185400"/>
    <d v="1905-07-14T00:00:00"/>
    <d v="1900-01-09T00:00:00"/>
    <d v="1900-01-22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3T00:00:00"/>
    <s v="11SKC"/>
    <s v="18:53:50 UTC"/>
    <n v="7.9"/>
    <s v="2500X1254px"/>
    <s v="PNG"/>
    <s v="65m"/>
    <x v="1"/>
    <n v="16.95"/>
    <n v="20"/>
    <x v="0"/>
    <s v="44857S2A_MSIL1CCDM-MLB-CLSTA4485702 Sunny (10%-30%)"/>
    <n v="0"/>
    <s v="20230630T185400"/>
    <d v="1905-07-14T00:00:00"/>
    <d v="1900-01-09T00:00:00"/>
    <d v="1900-01-22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3T00:00:00"/>
    <s v="10SGJ"/>
    <s v="18:53:36 UTC"/>
    <n v="23.8"/>
    <s v="2500X1254px"/>
    <s v="PNG"/>
    <s v="65m"/>
    <x v="1"/>
    <n v="16.95"/>
    <n v="20"/>
    <x v="0"/>
    <s v="44857S2A_MSIL1CCDM-MLB-CLSTA4485702 Sunny (10%-30%)"/>
    <n v="0"/>
    <s v="20230630T185400"/>
    <d v="1905-07-14T00:00:00"/>
    <d v="1900-01-09T00:00:00"/>
    <d v="1900-01-22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3T00:00:00"/>
    <s v="11SKD"/>
    <s v="18:53:36 UTC"/>
    <n v="33.299999999999997"/>
    <s v="2500X1254px"/>
    <s v="PNG"/>
    <s v="65m"/>
    <x v="1"/>
    <n v="16.95"/>
    <n v="20"/>
    <x v="0"/>
    <s v="44857S2A_MSIL1CCDM-MLB-CLSTA4485702 Sunny (10%-30%)"/>
    <n v="0"/>
    <s v="20230630T185400"/>
    <d v="1905-07-14T00:00:00"/>
    <d v="1900-01-09T00:00:00"/>
    <d v="1900-01-22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1T00:00:00"/>
    <s v="10SGH"/>
    <s v="19:03:49 UTC"/>
    <n v="0"/>
    <s v="2500X1254px"/>
    <s v="PNG"/>
    <s v="65m"/>
    <x v="1"/>
    <n v="0"/>
    <n v="0"/>
    <x v="3"/>
    <s v="44855S2A_MSIL1CCDM-MLB-CLSTA4485501 Clear (0%)"/>
    <n v="1"/>
    <s v="20230630T185400"/>
    <d v="1905-07-14T00:00:00"/>
    <d v="1900-01-09T00:00:00"/>
    <d v="1900-01-20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1T00:00:00"/>
    <s v="11SKC"/>
    <s v="19:03:48 UTC"/>
    <n v="0"/>
    <s v="2500X1254px"/>
    <s v="PNG"/>
    <s v="65m"/>
    <x v="1"/>
    <n v="0"/>
    <n v="0"/>
    <x v="3"/>
    <s v="44855S2A_MSIL1CCDM-MLB-CLSTA4485501 Clear (0%)"/>
    <n v="0"/>
    <s v="20230630T185400"/>
    <d v="1905-07-14T00:00:00"/>
    <d v="1900-01-09T00:00:00"/>
    <d v="1900-01-20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1T00:00:00"/>
    <s v="10SGJ"/>
    <s v="19:03:35 UTC"/>
    <n v="0"/>
    <s v="2500X1254px"/>
    <s v="PNG"/>
    <s v="65m"/>
    <x v="1"/>
    <n v="0"/>
    <n v="0"/>
    <x v="3"/>
    <s v="44855S2A_MSIL1CCDM-MLB-CLSTA4485501 Clear (0%)"/>
    <n v="0"/>
    <s v="20230630T185400"/>
    <d v="1905-07-14T00:00:00"/>
    <d v="1900-01-09T00:00:00"/>
    <d v="1900-01-20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21T00:00:00"/>
    <s v="11SKD"/>
    <s v="19:03:34 UTC"/>
    <n v="0"/>
    <s v="2500X1254px"/>
    <s v="PNG"/>
    <s v="65m"/>
    <x v="1"/>
    <n v="0"/>
    <n v="0"/>
    <x v="3"/>
    <s v="44855S2A_MSIL1CCDM-MLB-CLSTA4485501 Clear (0%)"/>
    <n v="0"/>
    <s v="20230630T185400"/>
    <d v="1905-07-14T00:00:00"/>
    <d v="1900-01-09T00:00:00"/>
    <d v="1900-01-20T00:00:00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8T00:00:00"/>
    <s v="10SGH"/>
    <s v="18:53:54 UTC"/>
    <n v="37.200000000000003"/>
    <s v="2500X1254px"/>
    <s v="PNG"/>
    <s v="65m"/>
    <x v="1"/>
    <n v="21.8"/>
    <n v="30"/>
    <x v="0"/>
    <s v="44852S2A_MSIL1CCDM-MLB-CLSTA4485202 Sunny (10%-30%)"/>
    <n v="1"/>
    <s v="20230630T185400"/>
    <d v="1905-07-14T00:00:00"/>
    <d v="1900-01-09T00:00:00"/>
    <d v="1900-01-17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8T00:00:00"/>
    <s v="11SKC"/>
    <s v="18:53:53 UTC"/>
    <n v="19.600000000000001"/>
    <s v="2500X1254px"/>
    <s v="PNG"/>
    <s v="65m"/>
    <x v="1"/>
    <n v="21.8"/>
    <n v="30"/>
    <x v="0"/>
    <s v="44852S2A_MSIL1CCDM-MLB-CLSTA4485202 Sunny (10%-30%)"/>
    <n v="0"/>
    <s v="20230630T185400"/>
    <d v="1905-07-14T00:00:00"/>
    <d v="1900-01-09T00:00:00"/>
    <d v="1900-01-17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8T00:00:00"/>
    <s v="10SGJ"/>
    <s v="18:53:39 UTC"/>
    <n v="15.9"/>
    <s v="2500X1254px"/>
    <s v="PNG"/>
    <s v="65m"/>
    <x v="1"/>
    <n v="21.8"/>
    <n v="30"/>
    <x v="0"/>
    <s v="44852S2A_MSIL1CCDM-MLB-CLSTA4485202 Sunny (10%-30%)"/>
    <n v="0"/>
    <s v="20230630T185400"/>
    <d v="1905-07-14T00:00:00"/>
    <d v="1900-01-09T00:00:00"/>
    <d v="1900-01-17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8T00:00:00"/>
    <s v="11SKD"/>
    <s v="18:53:39 UTC"/>
    <n v="14.5"/>
    <s v="2500X1254px"/>
    <s v="PNG"/>
    <s v="65m"/>
    <x v="1"/>
    <n v="21.8"/>
    <n v="30"/>
    <x v="0"/>
    <s v="44852S2A_MSIL1CCDM-MLB-CLSTA4485202 Sunny (10%-30%)"/>
    <n v="0"/>
    <s v="20230630T185400"/>
    <d v="1905-07-14T00:00:00"/>
    <d v="1900-01-09T00:00:00"/>
    <d v="1900-01-17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6T00:00:00"/>
    <s v="10SGH"/>
    <s v="19:03:47 UTC"/>
    <n v="0"/>
    <s v="2500X1254px"/>
    <s v="PNG"/>
    <s v="65m"/>
    <x v="1"/>
    <n v="0"/>
    <n v="0"/>
    <x v="3"/>
    <s v="44850S2A_MSIL1CCDM-MLB-CLSTA4485001 Clear (0%)"/>
    <n v="1"/>
    <s v="20230630T185400"/>
    <d v="1905-07-14T00:00:00"/>
    <d v="1900-01-09T00:00:00"/>
    <d v="1900-01-15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6T00:00:00"/>
    <s v="11SKC"/>
    <s v="19:03:46 UTC"/>
    <n v="0"/>
    <s v="2500X1254px"/>
    <s v="PNG"/>
    <s v="65m"/>
    <x v="1"/>
    <n v="0"/>
    <n v="0"/>
    <x v="3"/>
    <s v="44850S2A_MSIL1CCDM-MLB-CLSTA4485001 Clear (0%)"/>
    <n v="0"/>
    <s v="20230630T185400"/>
    <d v="1905-07-14T00:00:00"/>
    <d v="1900-01-09T00:00:00"/>
    <d v="1900-01-15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6T00:00:00"/>
    <s v="10SGJ"/>
    <s v="19:03:32 UTC"/>
    <n v="0"/>
    <s v="2500X1254px"/>
    <s v="PNG"/>
    <s v="65m"/>
    <x v="1"/>
    <n v="0"/>
    <n v="0"/>
    <x v="3"/>
    <s v="44850S2A_MSIL1CCDM-MLB-CLSTA4485001 Clear (0%)"/>
    <n v="0"/>
    <s v="20230630T185400"/>
    <d v="1905-07-14T00:00:00"/>
    <d v="1900-01-09T00:00:00"/>
    <d v="1900-01-15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6T00:00:00"/>
    <s v="11SKD"/>
    <s v="19:03:32 UTC"/>
    <n v="0"/>
    <s v="2500X1254px"/>
    <s v="PNG"/>
    <s v="65m"/>
    <x v="1"/>
    <n v="0"/>
    <n v="0"/>
    <x v="3"/>
    <s v="44850S2A_MSIL1CCDM-MLB-CLSTA4485001 Clear (0%)"/>
    <n v="0"/>
    <s v="20230630T185400"/>
    <d v="1905-07-14T00:00:00"/>
    <d v="1900-01-09T00:00:00"/>
    <d v="1900-01-15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3T00:00:00"/>
    <s v="10SGH"/>
    <s v="18:53:51 UTC"/>
    <n v="0"/>
    <s v="2500X1254px"/>
    <s v="PNG"/>
    <s v="65m"/>
    <x v="1"/>
    <n v="0"/>
    <n v="0"/>
    <x v="3"/>
    <s v="44847S2A_MSIL1CCDM-MLB-CLSTA4484701 Clear (0%)"/>
    <n v="1"/>
    <s v="20230630T185400"/>
    <d v="1905-07-14T00:00:00"/>
    <d v="1900-01-09T00:00:00"/>
    <d v="1900-01-12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3T00:00:00"/>
    <s v="11SKC"/>
    <s v="18:53:50 UTC"/>
    <n v="0"/>
    <s v="2500X1254px"/>
    <s v="PNG"/>
    <s v="65m"/>
    <x v="1"/>
    <n v="0"/>
    <n v="0"/>
    <x v="3"/>
    <s v="44847S2A_MSIL1CCDM-MLB-CLSTA4484701 Clear (0%)"/>
    <n v="0"/>
    <s v="20230630T185400"/>
    <d v="1905-07-14T00:00:00"/>
    <d v="1900-01-09T00:00:00"/>
    <d v="1900-01-12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3T00:00:00"/>
    <s v="10SGJ"/>
    <s v="18:53:36 UTC"/>
    <n v="0"/>
    <s v="2500X1254px"/>
    <s v="PNG"/>
    <s v="65m"/>
    <x v="1"/>
    <n v="0"/>
    <n v="0"/>
    <x v="3"/>
    <s v="44847S2A_MSIL1CCDM-MLB-CLSTA4484701 Clear (0%)"/>
    <n v="0"/>
    <s v="20230630T185400"/>
    <d v="1905-07-14T00:00:00"/>
    <d v="1900-01-09T00:00:00"/>
    <d v="1900-01-12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3T00:00:00"/>
    <s v="11SKD"/>
    <s v="18:53:35 UTC"/>
    <n v="0"/>
    <s v="2500X1254px"/>
    <s v="PNG"/>
    <s v="65m"/>
    <x v="1"/>
    <n v="0"/>
    <n v="0"/>
    <x v="3"/>
    <s v="44847S2A_MSIL1CCDM-MLB-CLSTA4484701 Clear (0%)"/>
    <n v="0"/>
    <s v="20230630T185400"/>
    <d v="1905-07-14T00:00:00"/>
    <d v="1900-01-09T00:00:00"/>
    <d v="1900-01-12T00:00:00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1T00:00:00"/>
    <s v="10SGH"/>
    <s v="19:03:53 UTC"/>
    <n v="0.9"/>
    <s v="2500X1254px"/>
    <s v="PNG"/>
    <s v="65m"/>
    <x v="1"/>
    <n v="0.57499999999999996"/>
    <n v="10"/>
    <x v="0"/>
    <s v="44845S2A_MSIL1CCDM-MLB-CLSTA4484502 Sunny (10%-30%)"/>
    <n v="1"/>
    <s v="20230630T185400"/>
    <d v="1905-07-14T00:00:00"/>
    <d v="1900-01-09T00:00:00"/>
    <d v="1900-01-10T00:00:00"/>
    <s v="19"/>
    <s v="0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1T00:00:00"/>
    <s v="11SKC"/>
    <s v="19:03:52 UTC"/>
    <n v="1.4"/>
    <s v="2500X1254px"/>
    <s v="PNG"/>
    <s v="65m"/>
    <x v="1"/>
    <n v="0.57499999999999996"/>
    <n v="10"/>
    <x v="0"/>
    <s v="44845S2A_MSIL1CCDM-MLB-CLSTA4484502 Sunny (10%-30%)"/>
    <n v="0"/>
    <s v="20230630T185400"/>
    <d v="1905-07-14T00:00:00"/>
    <d v="1900-01-09T00:00:00"/>
    <d v="1900-01-10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1T00:00:00"/>
    <s v="10SGJ"/>
    <s v="19:03:38 UTC"/>
    <n v="0"/>
    <s v="2500X1254px"/>
    <s v="PNG"/>
    <s v="65m"/>
    <x v="1"/>
    <n v="0.57499999999999996"/>
    <n v="10"/>
    <x v="0"/>
    <s v="44845S2A_MSIL1CCDM-MLB-CLSTA4484502 Sunny (10%-30%)"/>
    <n v="0"/>
    <s v="20230630T185400"/>
    <d v="1905-07-14T00:00:00"/>
    <d v="1900-01-09T00:00:00"/>
    <d v="1900-01-10T00:00:00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11T00:00:00"/>
    <s v="11SKD"/>
    <s v="19:03:38 UTC"/>
    <n v="0"/>
    <s v="2500X1254px"/>
    <s v="PNG"/>
    <s v="65m"/>
    <x v="1"/>
    <n v="0.57499999999999996"/>
    <n v="10"/>
    <x v="0"/>
    <s v="44845S2A_MSIL1CCDM-MLB-CLSTA4484502 Sunny (10%-30%)"/>
    <n v="0"/>
    <s v="20230630T185400"/>
    <d v="1905-07-14T00:00:00"/>
    <d v="1900-01-09T00:00:00"/>
    <d v="1900-01-10T00:00:00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8T00:00:00"/>
    <s v="10SGH"/>
    <s v="18:53:58 UTC"/>
    <n v="1.9"/>
    <s v="2500X1254px"/>
    <s v="PNG"/>
    <s v="65m"/>
    <x v="1"/>
    <n v="1.0249999999999999"/>
    <n v="10"/>
    <x v="0"/>
    <s v="44842S2A_MSIL1CCDM-MLB-CLSTA4484202 Sunny (10%-30%)"/>
    <n v="1"/>
    <s v="20230630T185400"/>
    <d v="1905-07-14T00:00:00"/>
    <d v="1900-01-09T00:00:00"/>
    <s v="08"/>
    <s v="18"/>
    <s v="5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8T00:00:00"/>
    <s v="11SKC"/>
    <s v="18:53:57 UTC"/>
    <n v="2.2000000000000002"/>
    <s v="2500X1254px"/>
    <s v="PNG"/>
    <s v="65m"/>
    <x v="1"/>
    <n v="1.0249999999999999"/>
    <n v="10"/>
    <x v="0"/>
    <s v="44842S2A_MSIL1CCDM-MLB-CLSTA4484202 Sunny (10%-30%)"/>
    <n v="0"/>
    <s v="20230630T185400"/>
    <d v="1905-07-14T00:00:00"/>
    <d v="1900-01-09T00:00:00"/>
    <s v="08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8T00:00:00"/>
    <s v="11SKD"/>
    <s v="18:53:43 UTC"/>
    <n v="0"/>
    <s v="2500X1254px"/>
    <s v="PNG"/>
    <s v="65m"/>
    <x v="1"/>
    <n v="1.0249999999999999"/>
    <n v="10"/>
    <x v="0"/>
    <s v="44842S2A_MSIL1CCDM-MLB-CLSTA4484202 Sunny (10%-30%)"/>
    <n v="0"/>
    <s v="20230630T185400"/>
    <d v="1905-07-14T00:00:00"/>
    <d v="1900-01-09T00:00:00"/>
    <s v="08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8T00:00:00"/>
    <s v="10SGJ"/>
    <s v="18:53:43 UTC"/>
    <n v="0"/>
    <s v="2500X1254px"/>
    <s v="PNG"/>
    <s v="65m"/>
    <x v="1"/>
    <n v="1.0249999999999999"/>
    <n v="10"/>
    <x v="0"/>
    <s v="44842S2A_MSIL1CCDM-MLB-CLSTA4484202 Sunny (10%-30%)"/>
    <n v="0"/>
    <s v="20230630T185400"/>
    <d v="1905-07-14T00:00:00"/>
    <d v="1900-01-09T00:00:00"/>
    <s v="08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6T00:00:00"/>
    <s v="10SGH"/>
    <s v="19:03:45 UTC"/>
    <n v="0"/>
    <s v="2500X1254px"/>
    <s v="PNG"/>
    <s v="65m"/>
    <x v="1"/>
    <n v="0"/>
    <n v="0"/>
    <x v="3"/>
    <s v="44840S2A_MSIL1CCDM-MLB-CLSTA4484001 Clear (0%)"/>
    <n v="1"/>
    <s v="20230630T185400"/>
    <d v="1905-07-14T00:00:00"/>
    <d v="1900-01-09T00:00:00"/>
    <s v="06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6T00:00:00"/>
    <s v="11SKC"/>
    <s v="19:03:44 UTC"/>
    <n v="0"/>
    <s v="2500X1254px"/>
    <s v="PNG"/>
    <s v="65m"/>
    <x v="1"/>
    <n v="0"/>
    <n v="0"/>
    <x v="3"/>
    <s v="44840S2A_MSIL1CCDM-MLB-CLSTA4484001 Clear (0%)"/>
    <n v="0"/>
    <s v="20230630T185400"/>
    <d v="1905-07-14T00:00:00"/>
    <d v="1900-01-09T00:00:00"/>
    <s v="06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6T00:00:00"/>
    <s v="10SGJ"/>
    <s v="19:03:30 UTC"/>
    <n v="0"/>
    <s v="2500X1254px"/>
    <s v="PNG"/>
    <s v="65m"/>
    <x v="1"/>
    <n v="0"/>
    <n v="0"/>
    <x v="3"/>
    <s v="44840S2A_MSIL1CCDM-MLB-CLSTA4484001 Clear (0%)"/>
    <n v="0"/>
    <s v="20230630T185400"/>
    <d v="1905-07-14T00:00:00"/>
    <d v="1900-01-09T00:00:00"/>
    <s v="06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6T00:00:00"/>
    <s v="11SKD"/>
    <s v="19:03:29 UTC"/>
    <n v="0"/>
    <s v="2500X1254px"/>
    <s v="PNG"/>
    <s v="65m"/>
    <x v="1"/>
    <n v="0"/>
    <n v="0"/>
    <x v="3"/>
    <s v="44840S2A_MSIL1CCDM-MLB-CLSTA4484001 Clear (0%)"/>
    <n v="0"/>
    <s v="20230630T185400"/>
    <d v="1905-07-14T00:00:00"/>
    <d v="1900-01-09T00:00:00"/>
    <s v="06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3T00:00:00"/>
    <s v="10SGH"/>
    <s v="18:53:50 UTC"/>
    <n v="0"/>
    <s v="2500X1254px"/>
    <s v="PNG"/>
    <s v="65m"/>
    <x v="1"/>
    <n v="0"/>
    <n v="0"/>
    <x v="3"/>
    <s v="44837S2A_MSIL1CCDM-MLB-CLSTA4483701 Clear (0%)"/>
    <n v="1"/>
    <s v="20230630T185400"/>
    <d v="1905-07-14T00:00:00"/>
    <d v="1900-01-09T00:00:00"/>
    <s v="03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3T00:00:00"/>
    <s v="11SKC"/>
    <s v="18:53:49 UTC"/>
    <n v="0"/>
    <s v="2500X1254px"/>
    <s v="PNG"/>
    <s v="65m"/>
    <x v="1"/>
    <n v="0"/>
    <n v="0"/>
    <x v="3"/>
    <s v="44837S2A_MSIL1CCDM-MLB-CLSTA4483701 Clear (0%)"/>
    <n v="0"/>
    <s v="20230630T185400"/>
    <d v="1905-07-14T00:00:00"/>
    <d v="1900-01-09T00:00:00"/>
    <s v="03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3T00:00:00"/>
    <s v="10SGJ"/>
    <s v="18:53:35 UTC"/>
    <n v="0"/>
    <s v="2500X1254px"/>
    <s v="PNG"/>
    <s v="65m"/>
    <x v="1"/>
    <n v="0"/>
    <n v="0"/>
    <x v="3"/>
    <s v="44837S2A_MSIL1CCDM-MLB-CLSTA4483701 Clear (0%)"/>
    <n v="0"/>
    <s v="20230630T185400"/>
    <d v="1905-07-14T00:00:00"/>
    <d v="1900-01-09T00:00:00"/>
    <s v="03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3T00:00:00"/>
    <s v="11SKD"/>
    <s v="18:53:35 UTC"/>
    <n v="0"/>
    <s v="2500X1254px"/>
    <s v="PNG"/>
    <s v="65m"/>
    <x v="1"/>
    <n v="0"/>
    <n v="0"/>
    <x v="3"/>
    <s v="44837S2A_MSIL1CCDM-MLB-CLSTA4483701 Clear (0%)"/>
    <n v="0"/>
    <s v="20230630T185400"/>
    <d v="1905-07-14T00:00:00"/>
    <d v="1900-01-09T00:00:00"/>
    <s v="03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1T00:00:00"/>
    <s v="10SGH"/>
    <s v="19:03:55 UTC"/>
    <n v="0"/>
    <s v="2500X1254px"/>
    <s v="PNG"/>
    <s v="65m"/>
    <x v="1"/>
    <n v="0"/>
    <n v="0"/>
    <x v="3"/>
    <s v="44835S2A_MSIL1CCDM-MLB-CLSTA4483501 Clear (0%)"/>
    <n v="1"/>
    <s v="20230630T185400"/>
    <d v="1905-07-14T00:00:00"/>
    <d v="1900-01-09T00:00:00"/>
    <s v="01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1T00:00:00"/>
    <s v="11SKC"/>
    <s v="19:03:54 UTC"/>
    <n v="0"/>
    <s v="2500X1254px"/>
    <s v="PNG"/>
    <s v="65m"/>
    <x v="1"/>
    <n v="0"/>
    <n v="0"/>
    <x v="3"/>
    <s v="44835S2A_MSIL1CCDM-MLB-CLSTA4483501 Clear (0%)"/>
    <n v="0"/>
    <s v="20230630T185400"/>
    <d v="1905-07-14T00:00:00"/>
    <d v="1900-01-09T00:00:00"/>
    <s v="01"/>
    <s v="19"/>
    <s v="0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1T00:00:00"/>
    <s v="10SGJ"/>
    <s v="19:03:40 UTC"/>
    <n v="0"/>
    <s v="2500X1254px"/>
    <s v="PNG"/>
    <s v="65m"/>
    <x v="1"/>
    <n v="0"/>
    <n v="0"/>
    <x v="3"/>
    <s v="44835S2A_MSIL1CCDM-MLB-CLSTA4483501 Clear (0%)"/>
    <n v="0"/>
    <s v="20230630T185400"/>
    <d v="1905-07-14T00:00:00"/>
    <d v="1900-01-09T00:00:00"/>
    <s v="01"/>
    <s v="19"/>
    <s v="0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10-01T00:00:00"/>
    <s v="11SKD"/>
    <s v="19:03:39 UTC"/>
    <n v="0"/>
    <s v="2500X1254px"/>
    <s v="PNG"/>
    <s v="65m"/>
    <x v="1"/>
    <n v="0"/>
    <n v="0"/>
    <x v="3"/>
    <s v="44835S2A_MSIL1CCDM-MLB-CLSTA4483501 Clear (0%)"/>
    <n v="0"/>
    <s v="20230630T185400"/>
    <d v="1905-07-14T00:00:00"/>
    <d v="1900-01-09T00:00:00"/>
    <s v="01"/>
    <s v="19"/>
    <s v="0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0SFH"/>
    <s v="18:54:02 UTC"/>
    <n v="0"/>
    <s v="2500X1254px"/>
    <s v="PNG"/>
    <s v="65m"/>
    <x v="1"/>
    <n v="3.1000000000000005"/>
    <n v="10"/>
    <x v="0"/>
    <s v="44832S2A_MSIL1CCDM-MLB-CLSTA4483202 Sunny (10%-30%)"/>
    <n v="1"/>
    <s v="20230630T185400"/>
    <d v="1905-07-14T00:00:00"/>
    <s v="09"/>
    <d v="1900-01-27T00:00:00"/>
    <s v="18"/>
    <s v="54"/>
    <s v="0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0SGH"/>
    <s v="18:53:59 UTC"/>
    <n v="0.1"/>
    <s v="2500X1254px"/>
    <s v="PNG"/>
    <s v="65m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1SKC"/>
    <s v="18:53:58 UTC"/>
    <n v="0.2"/>
    <s v="2500X1254px"/>
    <s v="PNG"/>
    <s v="65m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1SLC"/>
    <s v="18:53:54 UTC"/>
    <n v="0.1"/>
    <s v="2500X1254px"/>
    <s v="PNG"/>
    <s v="65m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0SFJ"/>
    <s v="18:53:51 UTC"/>
    <n v="0"/>
    <s v="2500X1254px"/>
    <s v="PNG"/>
    <s v="65m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0SGJ"/>
    <s v="18:53:44 UTC"/>
    <n v="12.4"/>
    <s v="2500X1254px"/>
    <s v="PNG"/>
    <s v="65m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1SKD"/>
    <s v="18:53:44 UTC"/>
    <n v="11.9"/>
    <s v="2500X1254px"/>
    <s v="PNG"/>
    <s v="65m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8T00:00:00"/>
    <s v="11SLD"/>
    <s v="18:53:40 UTC"/>
    <n v="0.1"/>
    <s v="2500X1254px"/>
    <s v="PNG"/>
    <s v="65m"/>
    <x v="1"/>
    <n v="3.1000000000000005"/>
    <n v="10"/>
    <x v="0"/>
    <s v="44832S2A_MSIL1CCDM-MLB-CLSTA4483202 Sunny (10%-30%)"/>
    <n v="0"/>
    <s v="20230630T185400"/>
    <d v="1905-07-14T00:00:00"/>
    <s v="09"/>
    <d v="1900-01-27T00:00:00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6T00:00:00"/>
    <s v="10SFH"/>
    <s v="19:03:51 UTC"/>
    <n v="0"/>
    <s v="2500X1254px"/>
    <s v="PNG"/>
    <s v="65m"/>
    <x v="1"/>
    <n v="2.8833333333333333"/>
    <n v="10"/>
    <x v="0"/>
    <s v="44830S2A_MSIL1CCDM-MLB-CLSTA4483002 Sunny (10%-30%)"/>
    <n v="1"/>
    <s v="20230630T185400"/>
    <d v="1905-07-14T00:00:00"/>
    <s v="09"/>
    <d v="1900-01-25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6T00:00:00"/>
    <s v="10SGH"/>
    <s v="19:03:48 UTC"/>
    <n v="2.9"/>
    <s v="2500X1254px"/>
    <s v="PNG"/>
    <s v="65m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6T00:00:00"/>
    <s v="11SKC"/>
    <s v="19:03:47 UTC"/>
    <n v="4.5"/>
    <s v="2500X1254px"/>
    <s v="PNG"/>
    <s v="65m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6T00:00:00"/>
    <s v="10SFJ"/>
    <s v="19:03:37 UTC"/>
    <n v="0"/>
    <s v="2500X1254px"/>
    <s v="PNG"/>
    <s v="65m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6T00:00:00"/>
    <s v="11SKD"/>
    <s v="19:03:33 UTC"/>
    <n v="5.5"/>
    <s v="2500X1254px"/>
    <s v="PNG"/>
    <s v="65m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6T00:00:00"/>
    <s v="10SGJ"/>
    <s v="19:03:33 UTC"/>
    <n v="4.4000000000000004"/>
    <s v="2500X1254px"/>
    <s v="PNG"/>
    <s v="65m"/>
    <x v="1"/>
    <n v="2.8833333333333333"/>
    <n v="10"/>
    <x v="0"/>
    <s v="44830S2A_MSIL1CCDM-MLB-CLSTA4483002 Sunny (10%-30%)"/>
    <n v="0"/>
    <s v="20230630T185400"/>
    <d v="1905-07-14T00:00:00"/>
    <s v="09"/>
    <d v="1900-01-25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0SFH"/>
    <s v="18:53:56 UTC"/>
    <n v="0"/>
    <s v="2500X1254px"/>
    <s v="PNG"/>
    <s v="65m"/>
    <x v="1"/>
    <n v="0"/>
    <n v="0"/>
    <x v="3"/>
    <s v="44827S2A_MSIL1CCDM-MLB-CLSTA4482701 Clear (0%)"/>
    <n v="1"/>
    <s v="20230630T185400"/>
    <d v="1905-07-14T00:00:00"/>
    <s v="09"/>
    <d v="1900-01-22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0SGH"/>
    <s v="18:53:53 UTC"/>
    <n v="0"/>
    <s v="2500X1254px"/>
    <s v="PNG"/>
    <s v="65m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1SKC"/>
    <s v="18:53:52 UTC"/>
    <n v="0"/>
    <s v="2500X1254px"/>
    <s v="PNG"/>
    <s v="65m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1SLC"/>
    <s v="18:53:48 UTC"/>
    <n v="0"/>
    <s v="2500X1254px"/>
    <s v="PNG"/>
    <s v="65m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0SFJ"/>
    <s v="18:53:45 UTC"/>
    <n v="0"/>
    <s v="2500X1254px"/>
    <s v="PNG"/>
    <s v="65m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0SGJ"/>
    <s v="18:53:38 UTC"/>
    <n v="0"/>
    <s v="2500X1254px"/>
    <s v="PNG"/>
    <s v="65m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1SKD"/>
    <s v="18:53:37 UTC"/>
    <n v="0"/>
    <s v="2500X1254px"/>
    <s v="PNG"/>
    <s v="65m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3T00:00:00"/>
    <s v="11SLD"/>
    <s v="18:53:33 UTC"/>
    <n v="0"/>
    <s v="2500X1254px"/>
    <s v="PNG"/>
    <s v="65m"/>
    <x v="1"/>
    <n v="0"/>
    <n v="0"/>
    <x v="3"/>
    <s v="44827S2A_MSIL1CCDM-MLB-CLSTA4482701 Clear (0%)"/>
    <n v="0"/>
    <s v="20230630T185400"/>
    <d v="1905-07-14T00:00:00"/>
    <s v="09"/>
    <d v="1900-01-22T00:00:00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1T00:00:00"/>
    <s v="10SFH"/>
    <s v="19:03:58 UTC"/>
    <n v="57.7"/>
    <s v="2500X1254px"/>
    <s v="PNG"/>
    <s v="65m"/>
    <x v="1"/>
    <n v="74.966666666666669"/>
    <n v="80"/>
    <x v="1"/>
    <s v="44825S2A_MSIL1CCDM-MLB-CLSTA4482503 Cloudy (40%-90%)"/>
    <n v="1"/>
    <s v="20230630T185400"/>
    <d v="1905-07-14T00:00:00"/>
    <s v="09"/>
    <d v="1900-01-20T00:00:00"/>
    <s v="19"/>
    <s v="0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1T00:00:00"/>
    <s v="10SGH"/>
    <s v="19:03:55 UTC"/>
    <n v="64.7"/>
    <s v="2500X1254px"/>
    <s v="PNG"/>
    <s v="65m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1T00:00:00"/>
    <s v="11SKC"/>
    <s v="19:03:54 UTC"/>
    <n v="73.099999999999994"/>
    <s v="2500X1254px"/>
    <s v="PNG"/>
    <s v="65m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1T00:00:00"/>
    <s v="10SFJ"/>
    <s v="19:03:44 UTC"/>
    <n v="70.5"/>
    <s v="2500X1254px"/>
    <s v="PNG"/>
    <s v="65m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1T00:00:00"/>
    <s v="11SKD"/>
    <s v="19:03:39 UTC"/>
    <n v="91.5"/>
    <s v="2500X1254px"/>
    <s v="PNG"/>
    <s v="65m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21T00:00:00"/>
    <s v="10SGJ"/>
    <s v="19:03:40 UTC"/>
    <n v="92.3"/>
    <s v="2500X1254px"/>
    <s v="PNG"/>
    <s v="65m"/>
    <x v="1"/>
    <n v="74.966666666666669"/>
    <n v="80"/>
    <x v="1"/>
    <s v="44825S2A_MSIL1CCDM-MLB-CLSTA4482503 Cloudy (40%-90%)"/>
    <n v="0"/>
    <s v="20230630T185400"/>
    <d v="1905-07-14T00:00:00"/>
    <s v="09"/>
    <d v="1900-01-20T00:00:00"/>
    <s v="19"/>
    <s v="0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0SFH"/>
    <s v="18:54:04 UTC"/>
    <n v="91.9"/>
    <s v="2500X1254px"/>
    <s v="PNG"/>
    <s v="65m"/>
    <x v="1"/>
    <n v="55.387500000000003"/>
    <n v="60"/>
    <x v="1"/>
    <s v="44822S2A_MSIL1CCDM-MLB-CLSTA4482203 Cloudy (40%-90%)"/>
    <n v="1"/>
    <s v="20230630T185400"/>
    <d v="1905-07-14T00:00:00"/>
    <s v="09"/>
    <d v="1900-01-17T00:00:00"/>
    <s v="18"/>
    <s v="54"/>
    <s v="0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0SGH"/>
    <s v="18:54:00 UTC"/>
    <n v="77.099999999999994"/>
    <s v="2500X1254px"/>
    <s v="PNG"/>
    <s v="65m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1SKC"/>
    <s v="18:53:59 UTC"/>
    <n v="62.2"/>
    <s v="2500X1254px"/>
    <s v="PNG"/>
    <s v="65m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1SLC"/>
    <s v="18:53:55 UTC"/>
    <n v="8.9"/>
    <s v="2500X1254px"/>
    <s v="PNG"/>
    <s v="65m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0SFJ"/>
    <s v="18:53:52 UTC"/>
    <n v="64.5"/>
    <s v="2500X1254px"/>
    <s v="PNG"/>
    <s v="65m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0SGJ"/>
    <s v="18:53:45 UTC"/>
    <n v="54.2"/>
    <s v="2500X1254px"/>
    <s v="PNG"/>
    <s v="65m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1SKD"/>
    <s v="18:53:45 UTC"/>
    <n v="47.2"/>
    <s v="2500X1254px"/>
    <s v="PNG"/>
    <s v="65m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8T00:00:00"/>
    <s v="11SLD"/>
    <s v="18:53:41 UTC"/>
    <n v="37.1"/>
    <s v="2500X1254px"/>
    <s v="PNG"/>
    <s v="65m"/>
    <x v="1"/>
    <n v="55.387500000000003"/>
    <n v="60"/>
    <x v="1"/>
    <s v="44822S2A_MSIL1CCDM-MLB-CLSTA4482203 Cloudy (40%-90%)"/>
    <n v="0"/>
    <s v="20230630T185400"/>
    <d v="1905-07-14T00:00:00"/>
    <s v="09"/>
    <d v="1900-01-17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6T00:00:00"/>
    <s v="10SFH"/>
    <s v="19:03:53 UTC"/>
    <n v="0"/>
    <s v="2500X1254px"/>
    <s v="PNG"/>
    <s v="65m"/>
    <x v="1"/>
    <n v="1.6666666666666666E-2"/>
    <n v="10"/>
    <x v="0"/>
    <s v="44820S2A_MSIL1CCDM-MLB-CLSTA4482002 Sunny (10%-30%)"/>
    <n v="1"/>
    <s v="20230630T185400"/>
    <d v="1905-07-14T00:00:00"/>
    <s v="09"/>
    <d v="1900-01-15T00:00:00"/>
    <s v="19"/>
    <s v="0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6T00:00:00"/>
    <s v="10SGH"/>
    <s v="19:03:49 UTC"/>
    <n v="0"/>
    <s v="2500X1254px"/>
    <s v="PNG"/>
    <s v="65m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6T00:00:00"/>
    <s v="11SKC"/>
    <s v="19:03:48 UTC"/>
    <n v="0"/>
    <s v="2500X1254px"/>
    <s v="PNG"/>
    <s v="65m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6T00:00:00"/>
    <s v="10SFJ"/>
    <s v="19:03:39 UTC"/>
    <n v="0"/>
    <s v="2500X1254px"/>
    <s v="PNG"/>
    <s v="65m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6T00:00:00"/>
    <s v="11SKD"/>
    <s v="19:03:35 UTC"/>
    <n v="0.1"/>
    <s v="2500X1254px"/>
    <s v="PNG"/>
    <s v="65m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6T00:00:00"/>
    <s v="10SGJ"/>
    <s v="19:03:34 UTC"/>
    <n v="0"/>
    <s v="2500X1254px"/>
    <s v="PNG"/>
    <s v="65m"/>
    <x v="1"/>
    <n v="1.6666666666666666E-2"/>
    <n v="10"/>
    <x v="0"/>
    <s v="44820S2A_MSIL1CCDM-MLB-CLSTA4482002 Sunny (10%-30%)"/>
    <n v="0"/>
    <s v="20230630T185400"/>
    <d v="1905-07-14T00:00:00"/>
    <s v="09"/>
    <d v="1900-01-15T00:00:00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0SFH"/>
    <s v="18:53:57 UTC"/>
    <n v="2.7"/>
    <s v="2500X1254px"/>
    <s v="PNG"/>
    <s v="65m"/>
    <x v="1"/>
    <n v="27.962499999999999"/>
    <n v="30"/>
    <x v="0"/>
    <s v="44817S2A_MSIL1CCDM-MLB-CLSTA4481702 Sunny (10%-30%)"/>
    <n v="1"/>
    <s v="20230630T185400"/>
    <d v="1905-07-14T00:00:00"/>
    <s v="09"/>
    <d v="1900-01-12T00:00:00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0SGH"/>
    <s v="18:53:54 UTC"/>
    <n v="41.1"/>
    <s v="2500X1254px"/>
    <s v="PNG"/>
    <s v="65m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1SKC"/>
    <s v="18:53:53 UTC"/>
    <n v="50.2"/>
    <s v="2500X1254px"/>
    <s v="PNG"/>
    <s v="65m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1SLC"/>
    <s v="18:53:49 UTC"/>
    <n v="47"/>
    <s v="2500X1254px"/>
    <s v="PNG"/>
    <s v="65m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0SFJ"/>
    <s v="18:53:46 UTC"/>
    <n v="0"/>
    <s v="2500X1254px"/>
    <s v="PNG"/>
    <s v="65m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0SGJ"/>
    <s v="18:53:39 UTC"/>
    <n v="20.7"/>
    <s v="2500X1254px"/>
    <s v="PNG"/>
    <s v="65m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1SKD"/>
    <s v="18:53:38 UTC"/>
    <n v="25.4"/>
    <s v="2500X1254px"/>
    <s v="PNG"/>
    <s v="65m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3T00:00:00"/>
    <s v="11SLD"/>
    <s v="18:53:34 UTC"/>
    <n v="36.6"/>
    <s v="2500X1254px"/>
    <s v="PNG"/>
    <s v="65m"/>
    <x v="1"/>
    <n v="27.962499999999999"/>
    <n v="30"/>
    <x v="0"/>
    <s v="44817S2A_MSIL1CCDM-MLB-CLSTA4481702 Sunny (10%-30%)"/>
    <n v="0"/>
    <s v="20230630T185400"/>
    <d v="1905-07-14T00:00:00"/>
    <s v="09"/>
    <d v="1900-01-12T00:00:00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1T00:00:00"/>
    <s v="10SFH"/>
    <s v="19:04:02 UTC"/>
    <n v="34.4"/>
    <s v="2500X1254px"/>
    <s v="PNG"/>
    <s v="65m"/>
    <x v="1"/>
    <n v="34.116666666666667"/>
    <n v="40"/>
    <x v="1"/>
    <s v="44815S2A_MSIL1CCDM-MLB-CLSTA4481503 Cloudy (40%-90%)"/>
    <n v="1"/>
    <s v="20230630T185400"/>
    <d v="1905-07-14T00:00:00"/>
    <s v="09"/>
    <d v="1900-01-10T00:00:00"/>
    <s v="19"/>
    <s v="04"/>
    <s v="0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1T00:00:00"/>
    <s v="10SGH"/>
    <s v="19:03:58 UTC"/>
    <n v="41.2"/>
    <s v="2500X1254px"/>
    <s v="PNG"/>
    <s v="65m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1T00:00:00"/>
    <s v="11SKC"/>
    <s v="19:03:57 UTC"/>
    <n v="34.1"/>
    <s v="2500X1254px"/>
    <s v="PNG"/>
    <s v="65m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1T00:00:00"/>
    <s v="10SFJ"/>
    <s v="19:03:47 UTC"/>
    <n v="65.099999999999994"/>
    <s v="2500X1254px"/>
    <s v="PNG"/>
    <s v="65m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1T00:00:00"/>
    <s v="11SKD"/>
    <s v="19:03:43 UTC"/>
    <n v="15.5"/>
    <s v="2500X1254px"/>
    <s v="PNG"/>
    <s v="65m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11T00:00:00"/>
    <s v="10SGJ"/>
    <s v="19:03:43 UTC"/>
    <n v="14.4"/>
    <s v="2500X1254px"/>
    <s v="PNG"/>
    <s v="65m"/>
    <x v="1"/>
    <n v="34.116666666666667"/>
    <n v="40"/>
    <x v="1"/>
    <s v="44815S2A_MSIL1CCDM-MLB-CLSTA4481503 Cloudy (40%-90%)"/>
    <n v="0"/>
    <s v="20230630T185400"/>
    <d v="1905-07-14T00:00:00"/>
    <s v="09"/>
    <d v="1900-01-10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0SFH"/>
    <s v="18:54:06 UTC"/>
    <n v="0"/>
    <s v="2500X1254px"/>
    <s v="PNG"/>
    <s v="65m"/>
    <x v="1"/>
    <n v="0.30000000000000004"/>
    <n v="10"/>
    <x v="0"/>
    <s v="44812S2A_MSIL1CCDM-MLB-CLSTA4481202 Sunny (10%-30%)"/>
    <n v="1"/>
    <s v="20230630T185400"/>
    <d v="1905-07-14T00:00:00"/>
    <s v="09"/>
    <s v="08"/>
    <s v="18"/>
    <s v="54"/>
    <s v="0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0SGH"/>
    <s v="18:54:03 UTC"/>
    <n v="0.7"/>
    <s v="2500X1254px"/>
    <s v="PNG"/>
    <s v="65m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4"/>
    <s v="0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1SKC"/>
    <s v="18:54:02 UTC"/>
    <n v="1"/>
    <s v="2500X1254px"/>
    <s v="PNG"/>
    <s v="65m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4"/>
    <s v="0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1SLC"/>
    <s v="18:53:58 UTC"/>
    <n v="0.5"/>
    <s v="2500X1254px"/>
    <s v="PNG"/>
    <s v="65m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0SFJ"/>
    <s v="18:53:55 UTC"/>
    <n v="0"/>
    <s v="2500X1254px"/>
    <s v="PNG"/>
    <s v="65m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0SGJ"/>
    <s v="18:53:48 UTC"/>
    <n v="0.1"/>
    <s v="2500X1254px"/>
    <s v="PNG"/>
    <s v="65m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1SKD"/>
    <s v="18:53:47 UTC"/>
    <n v="0.1"/>
    <s v="2500X1254px"/>
    <s v="PNG"/>
    <s v="65m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8T00:00:00"/>
    <s v="11SLD"/>
    <s v="18:53:44 UTC"/>
    <n v="0"/>
    <s v="2500X1254px"/>
    <s v="PNG"/>
    <s v="65m"/>
    <x v="1"/>
    <n v="0.30000000000000004"/>
    <n v="10"/>
    <x v="0"/>
    <s v="44812S2A_MSIL1CCDM-MLB-CLSTA4481202 Sunny (10%-30%)"/>
    <n v="0"/>
    <s v="20230630T185400"/>
    <d v="1905-07-14T00:00:00"/>
    <s v="09"/>
    <s v="08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6T00:00:00"/>
    <s v="10SFH"/>
    <s v="19:03:53 UTC"/>
    <n v="0"/>
    <s v="2500X1254px"/>
    <s v="PNG"/>
    <s v="65m"/>
    <x v="1"/>
    <n v="0.8833333333333333"/>
    <n v="10"/>
    <x v="0"/>
    <s v="44810S2A_MSIL1CCDM-MLB-CLSTA4481002 Sunny (10%-30%)"/>
    <n v="1"/>
    <s v="20230630T185400"/>
    <d v="1905-07-14T00:00:00"/>
    <s v="09"/>
    <s v="06"/>
    <s v="19"/>
    <s v="0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6T00:00:00"/>
    <s v="10SGH"/>
    <s v="19:03:49 UTC"/>
    <n v="1.2"/>
    <s v="2500X1254px"/>
    <s v="PNG"/>
    <s v="65m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6T00:00:00"/>
    <s v="11SKC"/>
    <s v="19:03:48 UTC"/>
    <n v="1.8"/>
    <s v="2500X1254px"/>
    <s v="PNG"/>
    <s v="65m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6T00:00:00"/>
    <s v="10SFJ"/>
    <s v="19:03:39 UTC"/>
    <n v="0.1"/>
    <s v="2500X1254px"/>
    <s v="PNG"/>
    <s v="65m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6T00:00:00"/>
    <s v="11SKD"/>
    <s v="19:03:35 UTC"/>
    <n v="1"/>
    <s v="2500X1254px"/>
    <s v="PNG"/>
    <s v="65m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6T00:00:00"/>
    <s v="10SGJ"/>
    <s v="19:03:34 UTC"/>
    <n v="1.2"/>
    <s v="2500X1254px"/>
    <s v="PNG"/>
    <s v="65m"/>
    <x v="1"/>
    <n v="0.8833333333333333"/>
    <n v="10"/>
    <x v="0"/>
    <s v="44810S2A_MSIL1CCDM-MLB-CLSTA4481002 Sunny (10%-30%)"/>
    <n v="0"/>
    <s v="20230630T185400"/>
    <d v="1905-07-14T00:00:00"/>
    <s v="09"/>
    <s v="06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0SFH"/>
    <s v="18:53:57 UTC"/>
    <n v="0"/>
    <s v="2500X1254px"/>
    <s v="PNG"/>
    <s v="65m"/>
    <x v="1"/>
    <n v="0.51249999999999996"/>
    <n v="10"/>
    <x v="0"/>
    <s v="44807S2A_MSIL1CCDM-MLB-CLSTA4480702 Sunny (10%-30%)"/>
    <n v="1"/>
    <s v="20230630T185400"/>
    <d v="1905-07-14T00:00:00"/>
    <s v="09"/>
    <s v="03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0SGH"/>
    <s v="18:53:53 UTC"/>
    <n v="0"/>
    <s v="2500X1254px"/>
    <s v="PNG"/>
    <s v="65m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1SKC"/>
    <s v="18:53:52 UTC"/>
    <n v="0.3"/>
    <s v="2500X1254px"/>
    <s v="PNG"/>
    <s v="65m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1SLC"/>
    <s v="18:53:48 UTC"/>
    <n v="3.8"/>
    <s v="2500X1254px"/>
    <s v="PNG"/>
    <s v="65m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0SFJ"/>
    <s v="18:53:45 UTC"/>
    <n v="0"/>
    <s v="2500X1254px"/>
    <s v="PNG"/>
    <s v="65m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0SGJ"/>
    <s v="18:53:38 UTC"/>
    <n v="0"/>
    <s v="2500X1254px"/>
    <s v="PNG"/>
    <s v="65m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1SKD"/>
    <s v="18:53:38 UTC"/>
    <n v="0"/>
    <s v="2500X1254px"/>
    <s v="PNG"/>
    <s v="65m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3T00:00:00"/>
    <s v="11SLD"/>
    <s v="18:53:34 UTC"/>
    <n v="0"/>
    <s v="2500X1254px"/>
    <s v="PNG"/>
    <s v="65m"/>
    <x v="1"/>
    <n v="0.51249999999999996"/>
    <n v="10"/>
    <x v="0"/>
    <s v="44807S2A_MSIL1CCDM-MLB-CLSTA4480702 Sunny (10%-30%)"/>
    <n v="0"/>
    <s v="20230630T185400"/>
    <d v="1905-07-14T00:00:00"/>
    <s v="09"/>
    <s v="03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1T00:00:00"/>
    <s v="10SFH"/>
    <s v="19:04:03 UTC"/>
    <n v="0"/>
    <s v="2500X1254px"/>
    <s v="PNG"/>
    <s v="65m"/>
    <x v="1"/>
    <n v="0"/>
    <n v="0"/>
    <x v="3"/>
    <s v="44805S2A_MSIL1CCDM-MLB-CLSTA4480501 Clear (0%)"/>
    <n v="1"/>
    <s v="20230630T185400"/>
    <d v="1905-07-14T00:00:00"/>
    <s v="09"/>
    <s v="01"/>
    <s v="19"/>
    <s v="04"/>
    <s v="0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1T00:00:00"/>
    <s v="10SGH"/>
    <s v="19:04:00 UTC"/>
    <n v="0"/>
    <s v="2500X1254px"/>
    <s v="PNG"/>
    <s v="65m"/>
    <x v="1"/>
    <n v="0"/>
    <n v="0"/>
    <x v="3"/>
    <s v="44805S2A_MSIL1CCDM-MLB-CLSTA4480501 Clear (0%)"/>
    <n v="0"/>
    <s v="20230630T185400"/>
    <d v="1905-07-14T00:00:00"/>
    <s v="09"/>
    <s v="01"/>
    <s v="19"/>
    <s v="0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1T00:00:00"/>
    <s v="11SKC"/>
    <s v="19:03:59 UTC"/>
    <n v="0"/>
    <s v="2500X1254px"/>
    <s v="PNG"/>
    <s v="65m"/>
    <x v="1"/>
    <n v="0"/>
    <n v="0"/>
    <x v="3"/>
    <s v="44805S2A_MSIL1CCDM-MLB-CLSTA4480501 Clear (0%)"/>
    <n v="0"/>
    <s v="20230630T185400"/>
    <d v="1905-07-14T00:00:00"/>
    <s v="09"/>
    <s v="01"/>
    <s v="19"/>
    <s v="0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1T00:00:00"/>
    <s v="10SFJ"/>
    <s v="19:03:49 UTC"/>
    <n v="0"/>
    <s v="2500X1254px"/>
    <s v="PNG"/>
    <s v="65m"/>
    <x v="1"/>
    <n v="0"/>
    <n v="0"/>
    <x v="3"/>
    <s v="44805S2A_MSIL1CCDM-MLB-CLSTA4480501 Clear (0%)"/>
    <n v="0"/>
    <s v="20230630T185400"/>
    <d v="1905-07-14T00:00:00"/>
    <s v="09"/>
    <s v="01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1T00:00:00"/>
    <s v="11SKD"/>
    <s v="19:03:45 UTC"/>
    <n v="0"/>
    <s v="2500X1254px"/>
    <s v="PNG"/>
    <s v="65m"/>
    <x v="1"/>
    <n v="0"/>
    <n v="0"/>
    <x v="3"/>
    <s v="44805S2A_MSIL1CCDM-MLB-CLSTA4480501 Clear (0%)"/>
    <n v="0"/>
    <s v="20230630T185400"/>
    <d v="1905-07-14T00:00:00"/>
    <s v="09"/>
    <s v="01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9-01T00:00:00"/>
    <s v="10SGJ"/>
    <s v="19:03:44 UTC"/>
    <n v="0"/>
    <s v="2500X1254px"/>
    <s v="PNG"/>
    <s v="65m"/>
    <x v="1"/>
    <n v="0"/>
    <n v="0"/>
    <x v="3"/>
    <s v="44805S2A_MSIL1CCDM-MLB-CLSTA4480501 Clear (0%)"/>
    <n v="0"/>
    <s v="20230630T185400"/>
    <d v="1905-07-14T00:00:00"/>
    <s v="09"/>
    <s v="01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9T00:00:00"/>
    <s v="10SGH"/>
    <s v="18:54:04 UTC"/>
    <n v="1.6"/>
    <s v="2500X1254px"/>
    <s v="PNG"/>
    <s v="65m"/>
    <x v="1"/>
    <n v="1.7999999999999998"/>
    <n v="10"/>
    <x v="0"/>
    <s v="44802S2A_MSIL1CCDM-MLB-CLSTA4480202 Sunny (10%-30%)"/>
    <n v="1"/>
    <s v="20230630T185400"/>
    <d v="1905-07-14T00:00:00"/>
    <s v="08"/>
    <d v="1900-01-28T00:00:00"/>
    <s v="18"/>
    <s v="54"/>
    <s v="0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9T00:00:00"/>
    <s v="11SKC"/>
    <s v="18:54:03 UTC"/>
    <n v="5.4"/>
    <s v="2500X1254px"/>
    <s v="PNG"/>
    <s v="65m"/>
    <x v="1"/>
    <n v="1.7999999999999998"/>
    <n v="10"/>
    <x v="0"/>
    <s v="44802S2A_MSIL1CCDM-MLB-CLSTA4480202 Sunny (10%-30%)"/>
    <n v="0"/>
    <s v="20230630T185400"/>
    <d v="1905-07-14T00:00:00"/>
    <s v="08"/>
    <d v="1900-01-28T00:00:00"/>
    <s v="18"/>
    <s v="54"/>
    <s v="0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9T00:00:00"/>
    <s v="10SGJ"/>
    <s v="18:53:49 UTC"/>
    <n v="0.1"/>
    <s v="2500X1254px"/>
    <s v="PNG"/>
    <s v="65m"/>
    <x v="1"/>
    <n v="1.7999999999999998"/>
    <n v="10"/>
    <x v="0"/>
    <s v="44802S2A_MSIL1CCDM-MLB-CLSTA4480202 Sunny (10%-30%)"/>
    <n v="0"/>
    <s v="20230630T185400"/>
    <d v="1905-07-14T00:00:00"/>
    <s v="08"/>
    <d v="1900-01-28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9T00:00:00"/>
    <s v="11SKD"/>
    <s v="18:53:49 UTC"/>
    <n v="0.1"/>
    <s v="2500X1254px"/>
    <s v="PNG"/>
    <s v="65m"/>
    <x v="1"/>
    <n v="1.7999999999999998"/>
    <n v="10"/>
    <x v="0"/>
    <s v="44802S2A_MSIL1CCDM-MLB-CLSTA4480202 Sunny (10%-30%)"/>
    <n v="0"/>
    <s v="20230630T185400"/>
    <d v="1905-07-14T00:00:00"/>
    <s v="08"/>
    <d v="1900-01-28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7T00:00:00"/>
    <s v="10SGH"/>
    <s v="19:03:48 UTC"/>
    <n v="0"/>
    <s v="2500X1254px"/>
    <s v="PNG"/>
    <s v="65m"/>
    <x v="1"/>
    <n v="0"/>
    <n v="0"/>
    <x v="3"/>
    <s v="44800S2A_MSIL1CCDM-MLB-CLSTA4480001 Clear (0%)"/>
    <n v="1"/>
    <s v="20230630T185400"/>
    <d v="1905-07-14T00:00:00"/>
    <s v="08"/>
    <d v="1900-01-26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7T00:00:00"/>
    <s v="11SKC"/>
    <s v="19:03:47 UTC"/>
    <n v="0"/>
    <s v="2500X1254px"/>
    <s v="PNG"/>
    <s v="65m"/>
    <x v="1"/>
    <n v="0"/>
    <n v="0"/>
    <x v="3"/>
    <s v="44800S2A_MSIL1CCDM-MLB-CLSTA4480001 Clear (0%)"/>
    <n v="0"/>
    <s v="20230630T185400"/>
    <d v="1905-07-14T00:00:00"/>
    <s v="08"/>
    <d v="1900-01-26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7T00:00:00"/>
    <s v="10SGJ"/>
    <s v="19:03:33 UTC"/>
    <n v="0"/>
    <s v="2500X1254px"/>
    <s v="PNG"/>
    <s v="65m"/>
    <x v="1"/>
    <n v="0"/>
    <n v="0"/>
    <x v="3"/>
    <s v="44800S2A_MSIL1CCDM-MLB-CLSTA4480001 Clear (0%)"/>
    <n v="0"/>
    <s v="20230630T185400"/>
    <d v="1905-07-14T00:00:00"/>
    <s v="08"/>
    <d v="1900-01-26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7T00:00:00"/>
    <s v="11SKD"/>
    <s v="19:03:33 UTC"/>
    <n v="0"/>
    <s v="2500X1254px"/>
    <s v="PNG"/>
    <s v="65m"/>
    <x v="1"/>
    <n v="0"/>
    <n v="0"/>
    <x v="3"/>
    <s v="44800S2A_MSIL1CCDM-MLB-CLSTA4480001 Clear (0%)"/>
    <n v="0"/>
    <s v="20230630T185400"/>
    <d v="1905-07-14T00:00:00"/>
    <s v="08"/>
    <d v="1900-01-26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4T00:00:00"/>
    <s v="10SGH"/>
    <s v="18:53:52 UTC"/>
    <n v="0"/>
    <s v="2500X1254px"/>
    <s v="PNG"/>
    <s v="65m"/>
    <x v="1"/>
    <n v="0"/>
    <n v="0"/>
    <x v="3"/>
    <s v="44797S2A_MSIL1CCDM-MLB-CLSTA4479701 Clear (0%)"/>
    <n v="1"/>
    <s v="20230630T185400"/>
    <d v="1905-07-14T00:00:00"/>
    <s v="08"/>
    <d v="1900-01-23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4T00:00:00"/>
    <s v="11SKC"/>
    <s v="18:53:51 UTC"/>
    <n v="0"/>
    <s v="2500X1254px"/>
    <s v="PNG"/>
    <s v="65m"/>
    <x v="1"/>
    <n v="0"/>
    <n v="0"/>
    <x v="3"/>
    <s v="44797S2A_MSIL1CCDM-MLB-CLSTA4479701 Clear (0%)"/>
    <n v="0"/>
    <s v="20230630T185400"/>
    <d v="1905-07-14T00:00:00"/>
    <s v="08"/>
    <d v="1900-01-23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4T00:00:00"/>
    <s v="10SGJ"/>
    <s v="18:53:37 UTC"/>
    <n v="0"/>
    <s v="2500X1254px"/>
    <s v="PNG"/>
    <s v="65m"/>
    <x v="1"/>
    <n v="0"/>
    <n v="0"/>
    <x v="3"/>
    <s v="44797S2A_MSIL1CCDM-MLB-CLSTA4479701 Clear (0%)"/>
    <n v="0"/>
    <s v="20230630T185400"/>
    <d v="1905-07-14T00:00:00"/>
    <s v="08"/>
    <d v="1900-01-23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4T00:00:00"/>
    <s v="11SKD"/>
    <s v="18:53:36 UTC"/>
    <n v="0"/>
    <s v="2500X1254px"/>
    <s v="PNG"/>
    <s v="65m"/>
    <x v="1"/>
    <n v="0"/>
    <n v="0"/>
    <x v="3"/>
    <s v="44797S2A_MSIL1CCDM-MLB-CLSTA4479701 Clear (0%)"/>
    <n v="0"/>
    <s v="20230630T185400"/>
    <d v="1905-07-14T00:00:00"/>
    <s v="08"/>
    <d v="1900-01-23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2T00:00:00"/>
    <s v="10SGH"/>
    <s v="19:04:00 UTC"/>
    <n v="0"/>
    <s v="2500X1254px"/>
    <s v="PNG"/>
    <s v="65m"/>
    <x v="1"/>
    <n v="0"/>
    <n v="0"/>
    <x v="3"/>
    <s v="44795S2A_MSIL1CCDM-MLB-CLSTA4479501 Clear (0%)"/>
    <n v="1"/>
    <s v="20230630T185400"/>
    <d v="1905-07-14T00:00:00"/>
    <s v="08"/>
    <d v="1900-01-21T00:00:00"/>
    <s v="19"/>
    <s v="0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2T00:00:00"/>
    <s v="11SKC"/>
    <s v="19:03:59 UTC"/>
    <n v="0"/>
    <s v="2500X1254px"/>
    <s v="PNG"/>
    <s v="65m"/>
    <x v="1"/>
    <n v="0"/>
    <n v="0"/>
    <x v="3"/>
    <s v="44795S2A_MSIL1CCDM-MLB-CLSTA4479501 Clear (0%)"/>
    <n v="0"/>
    <s v="20230630T185400"/>
    <d v="1905-07-14T00:00:00"/>
    <s v="08"/>
    <d v="1900-01-21T00:00:00"/>
    <s v="19"/>
    <s v="0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2T00:00:00"/>
    <s v="10SGJ"/>
    <s v="19:03:46 UTC"/>
    <n v="0"/>
    <s v="2500X1254px"/>
    <s v="PNG"/>
    <s v="65m"/>
    <x v="1"/>
    <n v="0"/>
    <n v="0"/>
    <x v="3"/>
    <s v="44795S2A_MSIL1CCDM-MLB-CLSTA4479501 Clear (0%)"/>
    <n v="0"/>
    <s v="20230630T185400"/>
    <d v="1905-07-14T00:00:00"/>
    <s v="08"/>
    <d v="1900-01-21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22T00:00:00"/>
    <s v="11SKD"/>
    <s v="19:03:45 UTC"/>
    <n v="0"/>
    <s v="2500X1254px"/>
    <s v="PNG"/>
    <s v="65m"/>
    <x v="1"/>
    <n v="0"/>
    <n v="0"/>
    <x v="3"/>
    <s v="44795S2A_MSIL1CCDM-MLB-CLSTA4479501 Clear (0%)"/>
    <n v="0"/>
    <s v="20230630T185400"/>
    <d v="1905-07-14T00:00:00"/>
    <s v="08"/>
    <d v="1900-01-21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7T00:00:00"/>
    <s v="10SGH"/>
    <s v="19:03:50 UTC"/>
    <n v="51.8"/>
    <s v="2500X1254px"/>
    <s v="PNG"/>
    <s v="65m"/>
    <x v="1"/>
    <n v="55.366666666666667"/>
    <n v="60"/>
    <x v="1"/>
    <s v="44790S2A_MSIL1CCDM-MLB-CLSTA4479003 Cloudy (40%-90%)"/>
    <n v="1"/>
    <s v="20230630T185400"/>
    <d v="1905-07-14T00:00:00"/>
    <s v="08"/>
    <d v="1900-01-16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7T00:00:00"/>
    <s v="11SKC"/>
    <s v="19:03:49 UTC"/>
    <n v="36.1"/>
    <s v="2500X1254px"/>
    <s v="PNG"/>
    <s v="65m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7T00:00:00"/>
    <s v="11SKD"/>
    <s v="19:03:37 UTC"/>
    <n v="65.7"/>
    <s v="2500X1254px"/>
    <s v="PNG"/>
    <s v="65m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7T00:00:00"/>
    <s v="10SGJ"/>
    <s v="19:03:37 UTC"/>
    <n v="68"/>
    <s v="2500X1254px"/>
    <s v="PNG"/>
    <s v="65m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7T00:00:00"/>
    <s v="11SKD"/>
    <s v="19:03:30 UTC"/>
    <n v="54.4"/>
    <s v="2500X1254px"/>
    <s v="PNG"/>
    <s v="65m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7T00:00:00"/>
    <s v="10SGJ"/>
    <s v="19:03:30 UTC"/>
    <n v="56.2"/>
    <s v="2500X1254px"/>
    <s v="PNG"/>
    <s v="65m"/>
    <x v="1"/>
    <n v="55.366666666666667"/>
    <n v="60"/>
    <x v="1"/>
    <s v="44790S2A_MSIL1CCDM-MLB-CLSTA4479003 Cloudy (40%-90%)"/>
    <n v="0"/>
    <s v="20230630T185400"/>
    <d v="1905-07-14T00:00:00"/>
    <s v="08"/>
    <d v="1900-01-16T00:00:00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4T00:00:00"/>
    <s v="10SGH"/>
    <s v="18:53:55 UTC"/>
    <n v="0"/>
    <s v="2500X1254px"/>
    <s v="PNG"/>
    <s v="65m"/>
    <x v="1"/>
    <n v="0"/>
    <n v="0"/>
    <x v="3"/>
    <s v="44787S2A_MSIL1CCDM-MLB-CLSTA4478701 Clear (0%)"/>
    <n v="1"/>
    <s v="20230630T185400"/>
    <d v="1905-07-14T00:00:00"/>
    <s v="08"/>
    <d v="1900-01-13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4T00:00:00"/>
    <s v="11SKC"/>
    <s v="18:53:54 UTC"/>
    <n v="0"/>
    <s v="2500X1254px"/>
    <s v="PNG"/>
    <s v="65m"/>
    <x v="1"/>
    <n v="0"/>
    <n v="0"/>
    <x v="3"/>
    <s v="44787S2A_MSIL1CCDM-MLB-CLSTA4478701 Clear (0%)"/>
    <n v="0"/>
    <s v="20230630T185400"/>
    <d v="1905-07-14T00:00:00"/>
    <s v="08"/>
    <d v="1900-01-13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4T00:00:00"/>
    <s v="10SGJ"/>
    <s v="18:53:40 UTC"/>
    <n v="0"/>
    <s v="2500X1254px"/>
    <s v="PNG"/>
    <s v="65m"/>
    <x v="1"/>
    <n v="0"/>
    <n v="0"/>
    <x v="3"/>
    <s v="44787S2A_MSIL1CCDM-MLB-CLSTA4478701 Clear (0%)"/>
    <n v="0"/>
    <s v="20230630T185400"/>
    <d v="1905-07-14T00:00:00"/>
    <s v="08"/>
    <d v="1900-01-13T00:00:00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4T00:00:00"/>
    <s v="11SKD"/>
    <s v="18:53:39 UTC"/>
    <n v="0"/>
    <s v="2500X1254px"/>
    <s v="PNG"/>
    <s v="65m"/>
    <x v="1"/>
    <n v="0"/>
    <n v="0"/>
    <x v="3"/>
    <s v="44787S2A_MSIL1CCDM-MLB-CLSTA4478701 Clear (0%)"/>
    <n v="0"/>
    <s v="20230630T185400"/>
    <d v="1905-07-14T00:00:00"/>
    <s v="08"/>
    <d v="1900-01-13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1T00:00:00"/>
    <s v="10SGH"/>
    <s v="19:04:00 UTC"/>
    <n v="0"/>
    <s v="2500X1254px"/>
    <s v="PNG"/>
    <s v="65m"/>
    <x v="1"/>
    <n v="0"/>
    <n v="0"/>
    <x v="3"/>
    <s v="44784S2A_MSIL1CCDM-MLB-CLSTA4478401 Clear (0%)"/>
    <n v="1"/>
    <s v="20230630T185400"/>
    <d v="1905-07-14T00:00:00"/>
    <s v="08"/>
    <d v="1900-01-10T00:00:00"/>
    <s v="19"/>
    <s v="0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1T00:00:00"/>
    <s v="11SKC"/>
    <s v="19:03:59 UTC"/>
    <n v="0"/>
    <s v="2500X1254px"/>
    <s v="PNG"/>
    <s v="65m"/>
    <x v="1"/>
    <n v="0"/>
    <n v="0"/>
    <x v="3"/>
    <s v="44784S2A_MSIL1CCDM-MLB-CLSTA4478401 Clear (0%)"/>
    <n v="0"/>
    <s v="20230630T185400"/>
    <d v="1905-07-14T00:00:00"/>
    <s v="08"/>
    <d v="1900-01-10T00:00:00"/>
    <s v="19"/>
    <s v="0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1T00:00:00"/>
    <s v="10SGJ"/>
    <s v="19:03:45 UTC"/>
    <n v="0"/>
    <s v="2500X1254px"/>
    <s v="PNG"/>
    <s v="65m"/>
    <x v="1"/>
    <n v="0"/>
    <n v="0"/>
    <x v="3"/>
    <s v="44784S2A_MSIL1CCDM-MLB-CLSTA4478401 Clear (0%)"/>
    <n v="0"/>
    <s v="20230630T185400"/>
    <d v="1905-07-14T00:00:00"/>
    <s v="08"/>
    <d v="1900-01-10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11T00:00:00"/>
    <s v="11SKD"/>
    <s v="19:03:44 UTC"/>
    <n v="0"/>
    <s v="2500X1254px"/>
    <s v="PNG"/>
    <s v="65m"/>
    <x v="1"/>
    <n v="0"/>
    <n v="0"/>
    <x v="3"/>
    <s v="44784S2A_MSIL1CCDM-MLB-CLSTA4478401 Clear (0%)"/>
    <n v="0"/>
    <s v="20230630T185400"/>
    <d v="1905-07-14T00:00:00"/>
    <s v="08"/>
    <d v="1900-01-10T00:00:00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9T00:00:00"/>
    <s v="10SGH"/>
    <s v="18:54:043 UTC"/>
    <n v="20.9"/>
    <s v="2500X1254px"/>
    <s v="PNG"/>
    <s v="65m"/>
    <x v="1"/>
    <n v="27.325000000000003"/>
    <n v="30"/>
    <x v="0"/>
    <s v="44782S2A_MSIL1CCDM-MLB-CLSTA4478202 Sunny (10%-30%)"/>
    <n v="1"/>
    <s v="20230630T185400"/>
    <d v="1905-07-14T00:00:00"/>
    <s v="08"/>
    <s v="09"/>
    <s v="18"/>
    <s v="54"/>
    <s v="0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9T00:00:00"/>
    <s v="11SKC"/>
    <s v="18:54:02 UTC"/>
    <n v="27.3"/>
    <s v="2500X1254px"/>
    <s v="PNG"/>
    <s v="65m"/>
    <x v="1"/>
    <n v="27.325000000000003"/>
    <n v="30"/>
    <x v="0"/>
    <s v="44782S2A_MSIL1CCDM-MLB-CLSTA4478202 Sunny (10%-30%)"/>
    <n v="0"/>
    <s v="20230630T185400"/>
    <d v="1905-07-14T00:00:00"/>
    <s v="08"/>
    <s v="09"/>
    <s v="18"/>
    <s v="54"/>
    <s v="0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9T00:00:00"/>
    <s v="10SGJ"/>
    <s v="18:53:49 UTC"/>
    <n v="30.1"/>
    <s v="2500X1254px"/>
    <s v="PNG"/>
    <s v="65m"/>
    <x v="1"/>
    <n v="27.325000000000003"/>
    <n v="30"/>
    <x v="0"/>
    <s v="44782S2A_MSIL1CCDM-MLB-CLSTA4478202 Sunny (10%-30%)"/>
    <n v="0"/>
    <s v="20230630T185400"/>
    <d v="1905-07-14T00:00:00"/>
    <s v="08"/>
    <s v="09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9T00:00:00"/>
    <s v="11SKD"/>
    <s v="18:53:48 UTC"/>
    <n v="31"/>
    <s v="2500X1254px"/>
    <s v="PNG"/>
    <s v="65m"/>
    <x v="1"/>
    <n v="27.325000000000003"/>
    <n v="30"/>
    <x v="0"/>
    <s v="44782S2A_MSIL1CCDM-MLB-CLSTA4478202 Sunny (10%-30%)"/>
    <n v="0"/>
    <s v="20230630T185400"/>
    <d v="1905-07-14T00:00:00"/>
    <s v="08"/>
    <s v="09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7T00:00:00"/>
    <s v="10SGH"/>
    <s v="18:53:52 UTC"/>
    <n v="0"/>
    <s v="2500X1254px"/>
    <s v="PNG"/>
    <s v="65m"/>
    <x v="1"/>
    <n v="0.17499999999999999"/>
    <n v="10"/>
    <x v="0"/>
    <s v="44780S2A_MSIL1CCDM-MLB-CLSTA4478002 Sunny (10%-30%)"/>
    <n v="1"/>
    <s v="20230630T185400"/>
    <d v="1905-07-14T00:00:00"/>
    <s v="08"/>
    <s v="07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7T00:00:00"/>
    <s v="11SKC"/>
    <s v="18:53:51 UTC"/>
    <n v="0"/>
    <s v="2500X1254px"/>
    <s v="PNG"/>
    <s v="65m"/>
    <x v="1"/>
    <n v="0.17499999999999999"/>
    <n v="10"/>
    <x v="0"/>
    <s v="44780S2A_MSIL1CCDM-MLB-CLSTA4478002 Sunny (10%-30%)"/>
    <n v="0"/>
    <s v="20230630T185400"/>
    <d v="1905-07-14T00:00:00"/>
    <s v="08"/>
    <s v="07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7T00:00:00"/>
    <s v="10SGJ"/>
    <s v="18:53:37 UTC"/>
    <n v="0.3"/>
    <s v="2500X1254px"/>
    <s v="PNG"/>
    <s v="65m"/>
    <x v="1"/>
    <n v="0.17499999999999999"/>
    <n v="10"/>
    <x v="0"/>
    <s v="44780S2A_MSIL1CCDM-MLB-CLSTA4478002 Sunny (10%-30%)"/>
    <n v="0"/>
    <s v="20230630T185400"/>
    <d v="1905-07-14T00:00:00"/>
    <s v="08"/>
    <s v="07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7T00:00:00"/>
    <s v="11SKD"/>
    <s v="18:53:36 UTC"/>
    <n v="0.4"/>
    <s v="2500X1254px"/>
    <s v="PNG"/>
    <s v="65m"/>
    <x v="1"/>
    <n v="0.17499999999999999"/>
    <n v="10"/>
    <x v="0"/>
    <s v="44780S2A_MSIL1CCDM-MLB-CLSTA4478002 Sunny (10%-30%)"/>
    <n v="0"/>
    <s v="20230630T185400"/>
    <d v="1905-07-14T00:00:00"/>
    <s v="08"/>
    <s v="07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4T00:00:00"/>
    <s v="10SGH"/>
    <s v="18:53:56 UTC"/>
    <n v="17.399999999999999"/>
    <s v="2500X1254px"/>
    <s v="PNG"/>
    <s v="65m"/>
    <x v="1"/>
    <n v="14.95"/>
    <n v="20"/>
    <x v="0"/>
    <s v="44777S2A_MSIL1CCDM-MLB-CLSTA4477702 Sunny (10%-30%)"/>
    <n v="1"/>
    <s v="20230630T185400"/>
    <d v="1905-07-14T00:00:00"/>
    <s v="08"/>
    <s v="04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4T00:00:00"/>
    <s v="11SKC"/>
    <s v="18:53:55 UTC"/>
    <n v="26.4"/>
    <s v="2500X1254px"/>
    <s v="PNG"/>
    <s v="65m"/>
    <x v="1"/>
    <n v="14.95"/>
    <n v="20"/>
    <x v="0"/>
    <s v="44777S2A_MSIL1CCDM-MLB-CLSTA4477702 Sunny (10%-30%)"/>
    <n v="0"/>
    <s v="20230630T185400"/>
    <d v="1905-07-14T00:00:00"/>
    <s v="08"/>
    <s v="04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4T00:00:00"/>
    <s v="10SGJ"/>
    <s v="18:53:42 UTC"/>
    <n v="8.4"/>
    <s v="2500X1254px"/>
    <s v="PNG"/>
    <s v="65m"/>
    <x v="1"/>
    <n v="14.95"/>
    <n v="20"/>
    <x v="0"/>
    <s v="44777S2A_MSIL1CCDM-MLB-CLSTA4477702 Sunny (10%-30%)"/>
    <n v="0"/>
    <s v="20230630T185400"/>
    <d v="1905-07-14T00:00:00"/>
    <s v="08"/>
    <s v="04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4T00:00:00"/>
    <s v="11SKD"/>
    <s v="18:53:41 UTC"/>
    <n v="7.6"/>
    <s v="2500X1254px"/>
    <s v="PNG"/>
    <s v="65m"/>
    <x v="1"/>
    <n v="14.95"/>
    <n v="20"/>
    <x v="0"/>
    <s v="44777S2A_MSIL1CCDM-MLB-CLSTA4477702 Sunny (10%-30%)"/>
    <n v="0"/>
    <s v="20230630T185400"/>
    <d v="1905-07-14T00:00:00"/>
    <s v="08"/>
    <s v="04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2T00:00:00"/>
    <s v="10SGH"/>
    <s v="19:03:58 UTC"/>
    <n v="7.3"/>
    <s v="2500X1254px"/>
    <s v="PNG"/>
    <s v="65m"/>
    <x v="1"/>
    <n v="7.0000000000000009"/>
    <n v="10"/>
    <x v="0"/>
    <s v="44775S2A_MSIL1CCDM-MLB-CLSTA4477502 Sunny (10%-30%)"/>
    <n v="1"/>
    <s v="20230630T185400"/>
    <d v="1905-07-14T00:00:00"/>
    <s v="08"/>
    <s v="02"/>
    <s v="19"/>
    <s v="0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2T00:00:00"/>
    <s v="11SKC"/>
    <s v="19:03:57 UTC"/>
    <n v="8"/>
    <s v="2500X1254px"/>
    <s v="PNG"/>
    <s v="65m"/>
    <x v="1"/>
    <n v="7.0000000000000009"/>
    <n v="10"/>
    <x v="0"/>
    <s v="44775S2A_MSIL1CCDM-MLB-CLSTA4477502 Sunny (10%-30%)"/>
    <n v="0"/>
    <s v="20230630T185400"/>
    <d v="1905-07-14T00:00:00"/>
    <s v="08"/>
    <s v="02"/>
    <s v="19"/>
    <s v="0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2T00:00:00"/>
    <s v="11SKD"/>
    <s v="19:03:43 UTC"/>
    <n v="6.9"/>
    <s v="2500X1254px"/>
    <s v="PNG"/>
    <s v="65m"/>
    <x v="1"/>
    <n v="7.0000000000000009"/>
    <n v="10"/>
    <x v="0"/>
    <s v="44775S2A_MSIL1CCDM-MLB-CLSTA4477502 Sunny (10%-30%)"/>
    <n v="0"/>
    <s v="20230630T185400"/>
    <d v="1905-07-14T00:00:00"/>
    <s v="08"/>
    <s v="02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8-02T00:00:00"/>
    <s v="10SGJ"/>
    <s v="19:03:43 UTC"/>
    <n v="5.8"/>
    <s v="2500X1254px"/>
    <s v="PNG"/>
    <s v="65m"/>
    <x v="1"/>
    <n v="7.0000000000000009"/>
    <n v="10"/>
    <x v="0"/>
    <s v="44775S2A_MSIL1CCDM-MLB-CLSTA4477502 Sunny (10%-30%)"/>
    <n v="0"/>
    <s v="20230630T185400"/>
    <d v="1905-07-14T00:00:00"/>
    <s v="08"/>
    <s v="02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30T00:00:00"/>
    <s v="10SGH"/>
    <s v="18:54:01 UTC"/>
    <n v="18.600000000000001"/>
    <s v="2500X1254px"/>
    <s v="PNG"/>
    <s v="65m"/>
    <x v="1"/>
    <n v="13.050000000000002"/>
    <n v="20"/>
    <x v="0"/>
    <s v="44772S2A_MSIL1CCDM-MLB-CLSTA4477202 Sunny (10%-30%)"/>
    <n v="1"/>
    <s v="20230630T185400"/>
    <d v="1905-07-14T00:00:00"/>
    <s v="07"/>
    <d v="1900-01-29T00:00:00"/>
    <s v="18"/>
    <s v="54"/>
    <s v="0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30T00:00:00"/>
    <s v="11SKC"/>
    <s v="18:54:00 UTC"/>
    <n v="25.8"/>
    <s v="2500X1254px"/>
    <s v="PNG"/>
    <s v="65m"/>
    <x v="1"/>
    <n v="13.050000000000002"/>
    <n v="20"/>
    <x v="0"/>
    <s v="44772S2A_MSIL1CCDM-MLB-CLSTA4477202 Sunny (10%-30%)"/>
    <n v="0"/>
    <s v="20230630T185400"/>
    <d v="1905-07-14T00:00:00"/>
    <s v="07"/>
    <d v="1900-01-29T00:00:00"/>
    <s v="18"/>
    <s v="5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30T00:00:00"/>
    <s v="10SGJ"/>
    <s v="18:53:47 UTC"/>
    <n v="4.0999999999999996"/>
    <s v="2500X1254px"/>
    <s v="PNG"/>
    <s v="65m"/>
    <x v="1"/>
    <n v="13.050000000000002"/>
    <n v="20"/>
    <x v="0"/>
    <s v="44772S2A_MSIL1CCDM-MLB-CLSTA4477202 Sunny (10%-30%)"/>
    <n v="0"/>
    <s v="20230630T185400"/>
    <d v="1905-07-14T00:00:00"/>
    <s v="07"/>
    <d v="1900-01-29T00:00:00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30T00:00:00"/>
    <s v="11SKD"/>
    <s v="18:53:46 UTC"/>
    <n v="3.7"/>
    <s v="2500X1254px"/>
    <s v="PNG"/>
    <s v="65m"/>
    <x v="1"/>
    <n v="13.050000000000002"/>
    <n v="20"/>
    <x v="0"/>
    <s v="44772S2A_MSIL1CCDM-MLB-CLSTA4477202 Sunny (10%-30%)"/>
    <n v="0"/>
    <s v="20230630T185400"/>
    <d v="1905-07-14T00:00:00"/>
    <s v="07"/>
    <d v="1900-01-29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8T00:00:00"/>
    <s v="10SGH"/>
    <s v="19:03:52 UTC"/>
    <n v="17.5"/>
    <s v="2500X1254px"/>
    <s v="PNG"/>
    <s v="65m"/>
    <x v="1"/>
    <n v="7.2"/>
    <n v="10"/>
    <x v="0"/>
    <s v="44770S2A_MSIL1CCDM-MLB-CLSTA4477002 Sunny (10%-30%)"/>
    <n v="1"/>
    <s v="20230630T185400"/>
    <d v="1905-07-14T00:00:00"/>
    <s v="07"/>
    <d v="1900-01-27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8T00:00:00"/>
    <s v="11SKC"/>
    <s v="19:03:52 UTC"/>
    <n v="10"/>
    <s v="2500X1254px"/>
    <s v="PNG"/>
    <s v="65m"/>
    <x v="1"/>
    <n v="7.2"/>
    <n v="10"/>
    <x v="0"/>
    <s v="44770S2A_MSIL1CCDM-MLB-CLSTA4477002 Sunny (10%-30%)"/>
    <n v="0"/>
    <s v="20230630T185400"/>
    <d v="1905-07-14T00:00:00"/>
    <s v="07"/>
    <d v="1900-01-27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8T00:00:00"/>
    <s v="10SGJ"/>
    <s v="19:03:38 UTC"/>
    <n v="0.6"/>
    <s v="2500X1254px"/>
    <s v="PNG"/>
    <s v="65m"/>
    <x v="1"/>
    <n v="7.2"/>
    <n v="10"/>
    <x v="0"/>
    <s v="44770S2A_MSIL1CCDM-MLB-CLSTA4477002 Sunny (10%-30%)"/>
    <n v="0"/>
    <s v="20230630T185400"/>
    <d v="1905-07-14T00:00:00"/>
    <s v="07"/>
    <d v="1900-01-27T00:00:00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8T00:00:00"/>
    <s v="11SKD"/>
    <s v="19:03:37 UTC"/>
    <n v="0.7"/>
    <s v="2500X1254px"/>
    <s v="PNG"/>
    <s v="65m"/>
    <x v="1"/>
    <n v="7.2"/>
    <n v="10"/>
    <x v="0"/>
    <s v="44770S2A_MSIL1CCDM-MLB-CLSTA4477002 Sunny (10%-30%)"/>
    <n v="0"/>
    <s v="20230630T185400"/>
    <d v="1905-07-14T00:00:00"/>
    <s v="07"/>
    <d v="1900-01-27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5T00:00:00"/>
    <s v="10SGH"/>
    <s v="18:53:57 UTC"/>
    <n v="0.1"/>
    <s v="2500X1254px"/>
    <s v="PNG"/>
    <s v="65m"/>
    <x v="1"/>
    <n v="0.52500000000000002"/>
    <n v="10"/>
    <x v="0"/>
    <s v="44767S2A_MSIL1CCDM-MLB-CLSTA4476702 Sunny (10%-30%)"/>
    <n v="1"/>
    <s v="20230630T185400"/>
    <d v="1905-07-14T00:00:00"/>
    <s v="07"/>
    <d v="1900-01-24T00:00:00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5T00:00:00"/>
    <s v="11SKC"/>
    <s v="18:53:56 UTC"/>
    <n v="1"/>
    <s v="2500X1254px"/>
    <s v="PNG"/>
    <s v="65m"/>
    <x v="1"/>
    <n v="0.52500000000000002"/>
    <n v="10"/>
    <x v="0"/>
    <s v="44767S2A_MSIL1CCDM-MLB-CLSTA4476702 Sunny (10%-30%)"/>
    <n v="0"/>
    <s v="20230630T185400"/>
    <d v="1905-07-14T00:00:00"/>
    <s v="07"/>
    <d v="1900-01-24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5T00:00:00"/>
    <s v="10SGJ"/>
    <s v="18:53:42 UTC"/>
    <n v="0.5"/>
    <s v="2500X1254px"/>
    <s v="PNG"/>
    <s v="65m"/>
    <x v="1"/>
    <n v="0.52500000000000002"/>
    <n v="10"/>
    <x v="0"/>
    <s v="44767S2A_MSIL1CCDM-MLB-CLSTA4476702 Sunny (10%-30%)"/>
    <n v="0"/>
    <s v="20230630T185400"/>
    <d v="1905-07-14T00:00:00"/>
    <s v="07"/>
    <d v="1900-01-24T00:00:00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5T00:00:00"/>
    <s v="11SKD"/>
    <s v="18:53:41 UTC"/>
    <n v="0.5"/>
    <s v="2500X1254px"/>
    <s v="PNG"/>
    <s v="65m"/>
    <x v="1"/>
    <n v="0.52500000000000002"/>
    <n v="10"/>
    <x v="0"/>
    <s v="44767S2A_MSIL1CCDM-MLB-CLSTA4476702 Sunny (10%-30%)"/>
    <n v="0"/>
    <s v="20230630T185400"/>
    <d v="1905-07-14T00:00:00"/>
    <s v="07"/>
    <d v="1900-01-24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3T00:00:00"/>
    <s v="10SGH"/>
    <s v="19:03:58 UTC"/>
    <n v="0"/>
    <s v="2500X1254px"/>
    <s v="PNG"/>
    <s v="65m"/>
    <x v="1"/>
    <n v="0"/>
    <n v="0"/>
    <x v="3"/>
    <s v="44765S2A_MSIL1CCDM-MLB-CLSTA4476501 Clear (0%)"/>
    <n v="1"/>
    <s v="20230630T185400"/>
    <d v="1905-07-14T00:00:00"/>
    <s v="07"/>
    <d v="1900-01-22T00:00:00"/>
    <s v="19"/>
    <s v="0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3T00:00:00"/>
    <s v="11SKC"/>
    <s v="19:03:57 UTC"/>
    <n v="0"/>
    <s v="2500X1254px"/>
    <s v="PNG"/>
    <s v="65m"/>
    <x v="1"/>
    <n v="0"/>
    <n v="0"/>
    <x v="3"/>
    <s v="44765S2A_MSIL1CCDM-MLB-CLSTA4476501 Clear (0%)"/>
    <n v="0"/>
    <s v="20230630T185400"/>
    <d v="1905-07-14T00:00:00"/>
    <s v="07"/>
    <d v="1900-01-22T00:00:00"/>
    <s v="19"/>
    <s v="0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3T00:00:00"/>
    <s v="11SKD"/>
    <s v="19:03:44 UTC"/>
    <n v="0"/>
    <s v="2500X1254px"/>
    <s v="PNG"/>
    <s v="65m"/>
    <x v="1"/>
    <n v="0"/>
    <n v="0"/>
    <x v="3"/>
    <s v="44765S2A_MSIL1CCDM-MLB-CLSTA4476501 Clear (0%)"/>
    <n v="0"/>
    <s v="20230630T185400"/>
    <d v="1905-07-14T00:00:00"/>
    <s v="07"/>
    <d v="1900-01-22T00:00:00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3T00:00:00"/>
    <s v="10SGJ"/>
    <s v="19:03:43 UTC"/>
    <n v="0"/>
    <s v="2500X1254px"/>
    <s v="PNG"/>
    <s v="65m"/>
    <x v="1"/>
    <n v="0"/>
    <n v="0"/>
    <x v="3"/>
    <s v="44765S2A_MSIL1CCDM-MLB-CLSTA4476501 Clear (0%)"/>
    <n v="0"/>
    <s v="20230630T185400"/>
    <d v="1905-07-14T00:00:00"/>
    <s v="07"/>
    <d v="1900-01-22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0T00:00:00"/>
    <s v="10SGH"/>
    <s v="18:54:03 UTC"/>
    <n v="2.8"/>
    <s v="2500X1254px"/>
    <s v="PNG"/>
    <s v="65m"/>
    <x v="1"/>
    <n v="4.4749999999999996"/>
    <n v="10"/>
    <x v="0"/>
    <s v="44762S2A_MSIL1CCDM-MLB-CLSTA4476202 Sunny (10%-30%)"/>
    <n v="1"/>
    <s v="20230630T185400"/>
    <d v="1905-07-14T00:00:00"/>
    <s v="07"/>
    <d v="1900-01-19T00:00:00"/>
    <s v="18"/>
    <s v="54"/>
    <s v="0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0T00:00:00"/>
    <s v="11SKC"/>
    <s v="18:54:02 UTC"/>
    <n v="9.1999999999999993"/>
    <s v="2500X1254px"/>
    <s v="PNG"/>
    <s v="65m"/>
    <x v="1"/>
    <n v="4.4749999999999996"/>
    <n v="10"/>
    <x v="0"/>
    <s v="44762S2A_MSIL1CCDM-MLB-CLSTA4476202 Sunny (10%-30%)"/>
    <n v="0"/>
    <s v="20230630T185400"/>
    <d v="1905-07-14T00:00:00"/>
    <s v="07"/>
    <d v="1900-01-19T00:00:00"/>
    <s v="18"/>
    <s v="54"/>
    <s v="0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0T00:00:00"/>
    <s v="10SGJ"/>
    <s v="18:53:49 UTC"/>
    <n v="3"/>
    <s v="2500X1254px"/>
    <s v="PNG"/>
    <s v="65m"/>
    <x v="1"/>
    <n v="4.4749999999999996"/>
    <n v="10"/>
    <x v="0"/>
    <s v="44762S2A_MSIL1CCDM-MLB-CLSTA4476202 Sunny (10%-30%)"/>
    <n v="0"/>
    <s v="20230630T185400"/>
    <d v="1905-07-14T00:00:00"/>
    <s v="07"/>
    <d v="1900-01-19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20T00:00:00"/>
    <s v="11SKD"/>
    <s v="18:53:48 UTC"/>
    <n v="2.9"/>
    <s v="2500X1254px"/>
    <s v="PNG"/>
    <s v="65m"/>
    <x v="1"/>
    <n v="4.4749999999999996"/>
    <n v="10"/>
    <x v="0"/>
    <s v="44762S2A_MSIL1CCDM-MLB-CLSTA4476202 Sunny (10%-30%)"/>
    <n v="0"/>
    <s v="20230630T185400"/>
    <d v="1905-07-14T00:00:00"/>
    <s v="07"/>
    <d v="1900-01-19T00:00:00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8T00:00:00"/>
    <s v="10SGH"/>
    <s v="19:03:52 UTC"/>
    <n v="12.7"/>
    <s v="2500X1254px"/>
    <s v="PNG"/>
    <s v="65m"/>
    <x v="1"/>
    <n v="11.774999999999999"/>
    <n v="20"/>
    <x v="0"/>
    <s v="44760S2A_MSIL1CCDM-MLB-CLSTA4476002 Sunny (10%-30%)"/>
    <n v="1"/>
    <s v="20230630T185400"/>
    <d v="1905-07-14T00:00:00"/>
    <s v="07"/>
    <d v="1900-01-17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8T00:00:00"/>
    <s v="11SKC"/>
    <s v="19:03:51 UTC"/>
    <n v="15.9"/>
    <s v="2500X1254px"/>
    <s v="PNG"/>
    <s v="65m"/>
    <x v="1"/>
    <n v="11.774999999999999"/>
    <n v="20"/>
    <x v="0"/>
    <s v="44760S2A_MSIL1CCDM-MLB-CLSTA4476002 Sunny (10%-30%)"/>
    <n v="0"/>
    <s v="20230630T185400"/>
    <d v="1905-07-14T00:00:00"/>
    <s v="07"/>
    <d v="1900-01-17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8T00:00:00"/>
    <s v="11SKD"/>
    <s v="19:03:38 UTC"/>
    <n v="8.1999999999999993"/>
    <s v="2500X1254px"/>
    <s v="PNG"/>
    <s v="65m"/>
    <x v="1"/>
    <n v="11.774999999999999"/>
    <n v="20"/>
    <x v="0"/>
    <s v="44760S2A_MSIL1CCDM-MLB-CLSTA4476002 Sunny (10%-30%)"/>
    <n v="0"/>
    <s v="20230630T185400"/>
    <d v="1905-07-14T00:00:00"/>
    <s v="07"/>
    <d v="1900-01-17T00:00:00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8T00:00:00"/>
    <s v="10SGJ"/>
    <s v="19:03:37 UTC"/>
    <n v="10.3"/>
    <s v="2500X1254px"/>
    <s v="PNG"/>
    <s v="65m"/>
    <x v="1"/>
    <n v="11.774999999999999"/>
    <n v="20"/>
    <x v="0"/>
    <s v="44760S2A_MSIL1CCDM-MLB-CLSTA4476002 Sunny (10%-30%)"/>
    <n v="0"/>
    <s v="20230630T185400"/>
    <d v="1905-07-14T00:00:00"/>
    <s v="07"/>
    <d v="1900-01-17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5T00:00:00"/>
    <s v="10SGH"/>
    <s v="18:53:56 UTC"/>
    <n v="1.5"/>
    <s v="2500X1254px"/>
    <s v="PNG"/>
    <s v="65m"/>
    <x v="1"/>
    <n v="2.4249999999999998"/>
    <n v="10"/>
    <x v="0"/>
    <s v="44757S2A_MSIL1CCDM-MLB-CLSTA4475702 Sunny (10%-30%)"/>
    <n v="1"/>
    <s v="20230630T185400"/>
    <d v="1905-07-14T00:00:00"/>
    <s v="07"/>
    <d v="1900-01-14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5T00:00:00"/>
    <s v="11SKC"/>
    <s v="18:53:55 UTC"/>
    <n v="6.1"/>
    <s v="2500X1254px"/>
    <s v="PNG"/>
    <s v="65m"/>
    <x v="1"/>
    <n v="2.4249999999999998"/>
    <n v="10"/>
    <x v="0"/>
    <s v="44757S2A_MSIL1CCDM-MLB-CLSTA4475702 Sunny (10%-30%)"/>
    <n v="0"/>
    <s v="20230630T185400"/>
    <d v="1905-07-14T00:00:00"/>
    <s v="07"/>
    <d v="1900-01-14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5T00:00:00"/>
    <s v="10SGJ"/>
    <s v="18:53:42 UTC"/>
    <n v="1"/>
    <s v="2500X1254px"/>
    <s v="PNG"/>
    <s v="65m"/>
    <x v="1"/>
    <n v="2.4249999999999998"/>
    <n v="10"/>
    <x v="0"/>
    <s v="44757S2A_MSIL1CCDM-MLB-CLSTA4475702 Sunny (10%-30%)"/>
    <n v="0"/>
    <s v="20230630T185400"/>
    <d v="1905-07-14T00:00:00"/>
    <s v="07"/>
    <d v="1900-01-14T00:00:00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5T00:00:00"/>
    <s v="11SKD"/>
    <s v="18:53:41 UTC"/>
    <n v="1.1000000000000001"/>
    <s v="2500X1254px"/>
    <s v="PNG"/>
    <s v="65m"/>
    <x v="1"/>
    <n v="2.4249999999999998"/>
    <n v="10"/>
    <x v="0"/>
    <s v="44757S2A_MSIL1CCDM-MLB-CLSTA4475702 Sunny (10%-30%)"/>
    <n v="0"/>
    <s v="20230630T185400"/>
    <d v="1905-07-14T00:00:00"/>
    <s v="07"/>
    <d v="1900-01-14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3T00:00:00"/>
    <s v="10SGH"/>
    <s v="19:04:00 UTC"/>
    <n v="0"/>
    <s v="2500X1254px"/>
    <s v="PNG"/>
    <s v="65m"/>
    <x v="1"/>
    <n v="0"/>
    <n v="0"/>
    <x v="3"/>
    <s v="44755S2A_MSIL1CCDM-MLB-CLSTA4475501 Clear (0%)"/>
    <n v="1"/>
    <s v="20230630T185400"/>
    <d v="1905-07-14T00:00:00"/>
    <s v="07"/>
    <d v="1900-01-12T00:00:00"/>
    <s v="19"/>
    <s v="0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3T00:00:00"/>
    <s v="11SKC"/>
    <s v="19:03:59 UTC"/>
    <n v="0"/>
    <s v="2500X1254px"/>
    <s v="PNG"/>
    <s v="65m"/>
    <x v="1"/>
    <n v="0"/>
    <n v="0"/>
    <x v="3"/>
    <s v="44755S2A_MSIL1CCDM-MLB-CLSTA4475501 Clear (0%)"/>
    <n v="0"/>
    <s v="20230630T185400"/>
    <d v="1905-07-14T00:00:00"/>
    <s v="07"/>
    <d v="1900-01-12T00:00:00"/>
    <s v="19"/>
    <s v="0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3T00:00:00"/>
    <s v="11SKD"/>
    <s v="19:03:46 UTC"/>
    <n v="0"/>
    <s v="2500X1254px"/>
    <s v="PNG"/>
    <s v="65m"/>
    <x v="1"/>
    <n v="0"/>
    <n v="0"/>
    <x v="3"/>
    <s v="44755S2A_MSIL1CCDM-MLB-CLSTA4475501 Clear (0%)"/>
    <n v="0"/>
    <s v="20230630T185400"/>
    <d v="1905-07-14T00:00:00"/>
    <s v="07"/>
    <d v="1900-01-12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3T00:00:00"/>
    <s v="10SGJ"/>
    <s v="19:03:45 UTC"/>
    <n v="0"/>
    <s v="2500X1254px"/>
    <s v="PNG"/>
    <s v="65m"/>
    <x v="1"/>
    <n v="0"/>
    <n v="0"/>
    <x v="3"/>
    <s v="44755S2A_MSIL1CCDM-MLB-CLSTA4475501 Clear (0%)"/>
    <n v="0"/>
    <s v="20230630T185400"/>
    <d v="1905-07-14T00:00:00"/>
    <s v="07"/>
    <d v="1900-01-12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0T00:00:00"/>
    <s v="10SGH"/>
    <s v="18:54:04 UTC"/>
    <n v="0"/>
    <s v="2500X1254px"/>
    <s v="PNG"/>
    <s v="65m"/>
    <x v="1"/>
    <n v="0"/>
    <n v="0"/>
    <x v="3"/>
    <s v="44752S2A_MSIL1CCDM-MLB-CLSTA4475201 Clear (0%)"/>
    <n v="1"/>
    <s v="20230630T185400"/>
    <d v="1905-07-14T00:00:00"/>
    <s v="07"/>
    <d v="1900-01-09T00:00:00"/>
    <s v="18"/>
    <s v="54"/>
    <s v="0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0T00:00:00"/>
    <s v="11SKC"/>
    <s v="18:54:04 UTC"/>
    <n v="0"/>
    <s v="2500X1254px"/>
    <s v="PNG"/>
    <s v="65m"/>
    <x v="1"/>
    <n v="0"/>
    <n v="0"/>
    <x v="3"/>
    <s v="44752S2A_MSIL1CCDM-MLB-CLSTA4475201 Clear (0%)"/>
    <n v="0"/>
    <s v="20230630T185400"/>
    <d v="1905-07-14T00:00:00"/>
    <s v="07"/>
    <d v="1900-01-09T00:00:00"/>
    <s v="18"/>
    <s v="54"/>
    <s v="0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0T00:00:00"/>
    <s v="10SGJ"/>
    <s v="18:53:50 UTC"/>
    <n v="0"/>
    <s v="2500X1254px"/>
    <s v="PNG"/>
    <s v="65m"/>
    <x v="1"/>
    <n v="0"/>
    <n v="0"/>
    <x v="3"/>
    <s v="44752S2A_MSIL1CCDM-MLB-CLSTA4475201 Clear (0%)"/>
    <n v="0"/>
    <s v="20230630T185400"/>
    <d v="1905-07-14T00:00:00"/>
    <s v="07"/>
    <d v="1900-01-09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10T00:00:00"/>
    <s v="11SKD"/>
    <s v="18:53:49 UTC"/>
    <n v="0"/>
    <s v="2500X1254px"/>
    <s v="PNG"/>
    <s v="65m"/>
    <x v="1"/>
    <n v="0"/>
    <n v="0"/>
    <x v="3"/>
    <s v="44752S2A_MSIL1CCDM-MLB-CLSTA4475201 Clear (0%)"/>
    <n v="0"/>
    <s v="20230630T185400"/>
    <d v="1905-07-14T00:00:00"/>
    <s v="07"/>
    <d v="1900-01-09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8T00:00:00"/>
    <s v="10SGH"/>
    <s v="19:03:52 UTC"/>
    <n v="0"/>
    <s v="2500X1254px"/>
    <s v="PNG"/>
    <s v="65m"/>
    <x v="1"/>
    <n v="0"/>
    <n v="0"/>
    <x v="3"/>
    <s v="44750S2A_MSIL1CCDM-MLB-CLSTA4475001 Clear (0%)"/>
    <n v="1"/>
    <s v="20230630T185400"/>
    <d v="1905-07-14T00:00:00"/>
    <s v="07"/>
    <s v="08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8T00:00:00"/>
    <s v="11SKC"/>
    <s v="19:03:51 UTC"/>
    <n v="0"/>
    <s v="2500X1254px"/>
    <s v="PNG"/>
    <s v="65m"/>
    <x v="1"/>
    <n v="0"/>
    <n v="0"/>
    <x v="3"/>
    <s v="44750S2A_MSIL1CCDM-MLB-CLSTA4475001 Clear (0%)"/>
    <n v="0"/>
    <s v="20230630T185400"/>
    <d v="1905-07-14T00:00:00"/>
    <s v="07"/>
    <s v="08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8T00:00:00"/>
    <s v="11SKD"/>
    <s v="19:03:38 UTC"/>
    <n v="0"/>
    <s v="2500X1254px"/>
    <s v="PNG"/>
    <s v="65m"/>
    <x v="1"/>
    <n v="0"/>
    <n v="0"/>
    <x v="3"/>
    <s v="44750S2A_MSIL1CCDM-MLB-CLSTA4475001 Clear (0%)"/>
    <n v="0"/>
    <s v="20230630T185400"/>
    <d v="1905-07-14T00:00:00"/>
    <s v="07"/>
    <s v="08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8T00:00:00"/>
    <s v="10SGJ"/>
    <s v="19:03:37 UTC"/>
    <n v="0"/>
    <s v="2500X1254px"/>
    <s v="PNG"/>
    <s v="65m"/>
    <x v="1"/>
    <n v="0"/>
    <n v="0"/>
    <x v="3"/>
    <s v="44750S2A_MSIL1CCDM-MLB-CLSTA4475001 Clear (0%)"/>
    <n v="0"/>
    <s v="20230630T185400"/>
    <d v="1905-07-14T00:00:00"/>
    <s v="07"/>
    <s v="08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5T00:00:00"/>
    <s v="10SGH"/>
    <s v="18:53:57 UTC"/>
    <n v="16.8"/>
    <s v="2500X1254px"/>
    <s v="PNG"/>
    <s v="65m"/>
    <x v="1"/>
    <n v="21.65"/>
    <n v="30"/>
    <x v="0"/>
    <s v="44747S2A_MSIL1CCDM-MLB-CLSTA4474702 Sunny (10%-30%)"/>
    <n v="1"/>
    <s v="20230630T185400"/>
    <d v="1905-07-14T00:00:00"/>
    <s v="07"/>
    <s v="05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5T00:00:00"/>
    <s v="11SKC"/>
    <s v="18:53:56 UTC"/>
    <n v="15.6"/>
    <s v="2500X1254px"/>
    <s v="PNG"/>
    <s v="65m"/>
    <x v="1"/>
    <n v="21.65"/>
    <n v="30"/>
    <x v="0"/>
    <s v="44747S2A_MSIL1CCDM-MLB-CLSTA4474702 Sunny (10%-30%)"/>
    <n v="0"/>
    <s v="20230630T185400"/>
    <d v="1905-07-14T00:00:00"/>
    <s v="07"/>
    <s v="05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5T00:00:00"/>
    <s v="10SGJ"/>
    <s v="18:53:42 UTC"/>
    <n v="30"/>
    <s v="2500X1254px"/>
    <s v="PNG"/>
    <s v="65m"/>
    <x v="1"/>
    <n v="21.65"/>
    <n v="30"/>
    <x v="0"/>
    <s v="44747S2A_MSIL1CCDM-MLB-CLSTA4474702 Sunny (10%-30%)"/>
    <n v="0"/>
    <s v="20230630T185400"/>
    <d v="1905-07-14T00:00:00"/>
    <s v="07"/>
    <s v="05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5T00:00:00"/>
    <s v="11SKD"/>
    <s v="18:53:41 UTC"/>
    <n v="24.2"/>
    <s v="2500X1254px"/>
    <s v="PNG"/>
    <s v="65m"/>
    <x v="1"/>
    <n v="21.65"/>
    <n v="30"/>
    <x v="0"/>
    <s v="44747S2A_MSIL1CCDM-MLB-CLSTA4474702 Sunny (10%-30%)"/>
    <n v="0"/>
    <s v="20230630T185400"/>
    <d v="1905-07-14T00:00:00"/>
    <s v="07"/>
    <s v="05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3T00:00:00"/>
    <s v="10SGH"/>
    <s v="19:04:01 UTC"/>
    <n v="16"/>
    <s v="2500X1254px"/>
    <s v="PNG"/>
    <s v="65m"/>
    <x v="1"/>
    <n v="17.824999999999999"/>
    <n v="20"/>
    <x v="0"/>
    <s v="44745S2A_MSIL1CCDM-MLB-CLSTA4474502 Sunny (10%-30%)"/>
    <n v="1"/>
    <s v="20230630T185400"/>
    <d v="1905-07-14T00:00:00"/>
    <s v="07"/>
    <s v="03"/>
    <s v="19"/>
    <s v="04"/>
    <s v="0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3T00:00:00"/>
    <s v="11SKC"/>
    <s v="19:04:00 UTC"/>
    <n v="3.3"/>
    <s v="2500X1254px"/>
    <s v="PNG"/>
    <s v="65m"/>
    <x v="1"/>
    <n v="17.824999999999999"/>
    <n v="20"/>
    <x v="0"/>
    <s v="44745S2A_MSIL1CCDM-MLB-CLSTA4474502 Sunny (10%-30%)"/>
    <n v="0"/>
    <s v="20230630T185400"/>
    <d v="1905-07-14T00:00:00"/>
    <s v="07"/>
    <s v="03"/>
    <s v="19"/>
    <s v="0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3T00:00:00"/>
    <s v="11SKD"/>
    <s v="19:03:46 UTC"/>
    <n v="24.8"/>
    <s v="2500X1254px"/>
    <s v="PNG"/>
    <s v="65m"/>
    <x v="1"/>
    <n v="17.824999999999999"/>
    <n v="20"/>
    <x v="0"/>
    <s v="44745S2A_MSIL1CCDM-MLB-CLSTA4474502 Sunny (10%-30%)"/>
    <n v="0"/>
    <s v="20230630T185400"/>
    <d v="1905-07-14T00:00:00"/>
    <s v="07"/>
    <s v="03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7-03T00:00:00"/>
    <s v="10SGJ"/>
    <s v="19:03:45 UTC"/>
    <n v="27.2"/>
    <s v="2500X1254px"/>
    <s v="PNG"/>
    <s v="65m"/>
    <x v="1"/>
    <n v="17.824999999999999"/>
    <n v="20"/>
    <x v="0"/>
    <s v="44745S2A_MSIL1CCDM-MLB-CLSTA4474502 Sunny (10%-30%)"/>
    <n v="0"/>
    <s v="20230630T185400"/>
    <d v="1905-07-14T00:00:00"/>
    <s v="07"/>
    <s v="03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0SFH"/>
    <s v="18:54:08 UTC"/>
    <n v="0"/>
    <s v="2500X1254px"/>
    <s v="PNG"/>
    <s v="65m"/>
    <x v="2"/>
    <n v="1.2500000000000001E-2"/>
    <n v="10"/>
    <x v="0"/>
    <s v="44742S2A_MSIL1CCDM-MLB-CLSTA4474202 Sunny (10%-30%)"/>
    <n v="1"/>
    <s v="20230630T185400"/>
    <d v="1905-07-14T00:00:00"/>
    <s v="06"/>
    <d v="1900-01-29T00:00:00"/>
    <s v="18"/>
    <s v="54"/>
    <s v="0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0SGH"/>
    <s v="18:54:05 UTC"/>
    <n v="0"/>
    <s v="2500X1254px"/>
    <s v="PNG"/>
    <s v="65m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4"/>
    <s v="0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1SKC"/>
    <s v="18:54:04 UTC"/>
    <n v="0"/>
    <s v="2500X1254px"/>
    <s v="PNG"/>
    <s v="65m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4"/>
    <s v="0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1SLC"/>
    <s v="18:54:00 UTC"/>
    <n v="0"/>
    <s v="2500X1254px"/>
    <s v="PNG"/>
    <s v="65m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0SFJ"/>
    <s v="18:53:56 UTC"/>
    <n v="0"/>
    <s v="2500X1254px"/>
    <s v="PNG"/>
    <s v="65m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0SGJ"/>
    <s v="18:53:50 UTC"/>
    <n v="0"/>
    <s v="2500X1254px"/>
    <s v="PNG"/>
    <s v="65m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1SKD"/>
    <s v="18:53:49 UTC"/>
    <n v="0"/>
    <s v="2500X1254px"/>
    <s v="PNG"/>
    <s v="65m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30T00:00:00"/>
    <s v="11SLD"/>
    <s v="18:53:45 UTC"/>
    <n v="0.1"/>
    <s v="2500X1254px"/>
    <s v="PNG"/>
    <s v="65m"/>
    <x v="2"/>
    <n v="1.2500000000000001E-2"/>
    <n v="10"/>
    <x v="0"/>
    <s v="44742S2A_MSIL1CCDM-MLB-CLSTA4474202 Sunny (10%-30%)"/>
    <n v="0"/>
    <s v="20230630T185400"/>
    <d v="1905-07-14T00:00:00"/>
    <s v="06"/>
    <d v="1900-01-29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8T00:00:00"/>
    <s v="10SFH"/>
    <s v="19:03:56 UTC"/>
    <n v="0"/>
    <s v="2500X1254px"/>
    <s v="PNG"/>
    <s v="65m"/>
    <x v="2"/>
    <n v="0"/>
    <n v="0"/>
    <x v="3"/>
    <s v="44740S2A_MSIL1CCDM-MLB-CLSTA4474001 Clear (0%)"/>
    <n v="1"/>
    <s v="20230630T185400"/>
    <d v="1905-07-14T00:00:00"/>
    <s v="06"/>
    <d v="1900-01-27T00:00:00"/>
    <s v="19"/>
    <s v="0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8T00:00:00"/>
    <s v="10SGH"/>
    <s v="19:03:53 UTC"/>
    <n v="0"/>
    <s v="2500X1254px"/>
    <s v="PNG"/>
    <s v="65m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8T00:00:00"/>
    <s v="11SKC"/>
    <s v="19:03:52 UTC"/>
    <n v="0"/>
    <s v="2500X1254px"/>
    <s v="PNG"/>
    <s v="65m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8T00:00:00"/>
    <s v="10SFJ"/>
    <s v="19:03:42 UTC"/>
    <n v="0"/>
    <s v="2500X1254px"/>
    <s v="PNG"/>
    <s v="65m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8T00:00:00"/>
    <s v="10SGJ"/>
    <s v="19:03:38 UTC"/>
    <n v="0"/>
    <s v="2500X1254px"/>
    <s v="PNG"/>
    <s v="65m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8T00:00:00"/>
    <s v="11SKD"/>
    <s v="19:03:37 UTC"/>
    <n v="0"/>
    <s v="2500X1254px"/>
    <s v="PNG"/>
    <s v="65m"/>
    <x v="2"/>
    <n v="0"/>
    <n v="0"/>
    <x v="3"/>
    <s v="44740S2A_MSIL1CCDM-MLB-CLSTA4474001 Clear (0%)"/>
    <n v="0"/>
    <s v="20230630T185400"/>
    <d v="1905-07-14T00:00:00"/>
    <s v="06"/>
    <d v="1900-01-27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0SFH"/>
    <s v="18:54:00 UTC"/>
    <n v="0"/>
    <s v="2500X1254px"/>
    <s v="PNG"/>
    <s v="65m"/>
    <x v="2"/>
    <n v="5.4875000000000016"/>
    <n v="10"/>
    <x v="0"/>
    <s v="44737S2A_MSIL1CCDM-MLB-CLSTA4473702 Sunny (10%-30%)"/>
    <n v="1"/>
    <s v="20230630T185400"/>
    <d v="1905-07-14T00:00:00"/>
    <s v="06"/>
    <d v="1900-01-24T00:00:00"/>
    <s v="18"/>
    <s v="5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0SGH"/>
    <s v="18:53:57 UTC"/>
    <n v="12.4"/>
    <s v="2500X1254px"/>
    <s v="PNG"/>
    <s v="65m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1SKC"/>
    <s v="18:53:56 UTC"/>
    <n v="18.2"/>
    <s v="2500X1254px"/>
    <s v="PNG"/>
    <s v="65m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1SLC"/>
    <s v="18:53:52 UTC"/>
    <n v="7.7"/>
    <s v="2500X1254px"/>
    <s v="PNG"/>
    <s v="65m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0SFJ"/>
    <s v="18:53:49 UTC"/>
    <n v="0"/>
    <s v="2500X1254px"/>
    <s v="PNG"/>
    <s v="65m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0SGJ"/>
    <s v="18:53:42 UTC"/>
    <n v="1.2"/>
    <s v="2500X1254px"/>
    <s v="PNG"/>
    <s v="65m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1SKD"/>
    <s v="18:53:41 UTC"/>
    <n v="1.2"/>
    <s v="2500X1254px"/>
    <s v="PNG"/>
    <s v="65m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5T00:00:00"/>
    <s v="11SLD"/>
    <s v="18:53:37 UTC"/>
    <n v="3.2"/>
    <s v="2500X1254px"/>
    <s v="PNG"/>
    <s v="65m"/>
    <x v="2"/>
    <n v="5.4875000000000016"/>
    <n v="10"/>
    <x v="0"/>
    <s v="44737S2A_MSIL1CCDM-MLB-CLSTA4473702 Sunny (10%-30%)"/>
    <n v="0"/>
    <s v="20230630T185400"/>
    <d v="1905-07-14T00:00:00"/>
    <s v="06"/>
    <d v="1900-01-24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3T00:00:00"/>
    <s v="10SFH"/>
    <s v="19:04:03 UTC"/>
    <n v="0"/>
    <s v="2500X1254px"/>
    <s v="PNG"/>
    <s v="65m"/>
    <x v="2"/>
    <n v="20.150000000000002"/>
    <n v="30"/>
    <x v="0"/>
    <s v="44735S2A_MSIL1CCDM-MLB-CLSTA4473502 Sunny (10%-30%)"/>
    <n v="1"/>
    <s v="20230630T185400"/>
    <d v="1905-07-14T00:00:00"/>
    <s v="06"/>
    <d v="1900-01-22T00:00:00"/>
    <s v="19"/>
    <s v="04"/>
    <s v="0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3T00:00:00"/>
    <s v="10SGH"/>
    <s v="19:04:00 UTC"/>
    <n v="21.1"/>
    <s v="2500X1254px"/>
    <s v="PNG"/>
    <s v="65m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3T00:00:00"/>
    <s v="11SKC"/>
    <s v="19:03:59 UTC"/>
    <n v="32.6"/>
    <s v="2500X1254px"/>
    <s v="PNG"/>
    <s v="65m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3T00:00:00"/>
    <s v="10SFJ"/>
    <s v="19:03:49 UTC"/>
    <n v="0.7"/>
    <s v="2500X1254px"/>
    <s v="PNG"/>
    <s v="65m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3T00:00:00"/>
    <s v="10SGJ"/>
    <s v="19:03:45 UTC"/>
    <n v="30.2"/>
    <s v="2500X1254px"/>
    <s v="PNG"/>
    <s v="65m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3T00:00:00"/>
    <s v="11SKD"/>
    <s v="19:03:45 UTC"/>
    <n v="36.299999999999997"/>
    <s v="2500X1254px"/>
    <s v="PNG"/>
    <s v="65m"/>
    <x v="2"/>
    <n v="20.150000000000002"/>
    <n v="30"/>
    <x v="0"/>
    <s v="44735S2A_MSIL1CCDM-MLB-CLSTA4473502 Sunny (10%-30%)"/>
    <n v="0"/>
    <s v="20230630T185400"/>
    <d v="1905-07-14T00:00:00"/>
    <s v="06"/>
    <d v="1900-01-22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0SFH"/>
    <s v="18:54:07 UTC"/>
    <n v="56.3"/>
    <s v="2500X1254px"/>
    <s v="PNG"/>
    <s v="65m"/>
    <x v="2"/>
    <n v="31.875"/>
    <n v="40"/>
    <x v="1"/>
    <s v="44732S2A_MSIL1CCDM-MLB-CLSTA4473203 Cloudy (40%-90%)"/>
    <n v="1"/>
    <s v="20230630T185400"/>
    <d v="1905-07-14T00:00:00"/>
    <s v="06"/>
    <d v="1900-01-19T00:00:00"/>
    <s v="18"/>
    <s v="54"/>
    <s v="0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0SGH"/>
    <s v="18:54:03 UTC"/>
    <n v="26.8"/>
    <s v="2500X1254px"/>
    <s v="PNG"/>
    <s v="65m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4"/>
    <s v="0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1SKC"/>
    <s v="18:54:03 UTC"/>
    <n v="13.8"/>
    <s v="2500X1254px"/>
    <s v="PNG"/>
    <s v="65m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4"/>
    <s v="0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1SLC"/>
    <s v="18:53:59 UTC"/>
    <n v="6.9"/>
    <s v="2500X1254px"/>
    <s v="PNG"/>
    <s v="65m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0SFJ"/>
    <s v="18:53:55 UTC"/>
    <n v="65.599999999999994"/>
    <s v="2500X1254px"/>
    <s v="PNG"/>
    <s v="65m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0SGJ"/>
    <s v="18:53:49 UTC"/>
    <n v="36.4"/>
    <s v="2500X1254px"/>
    <s v="PNG"/>
    <s v="65m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1SKD"/>
    <s v="18:53:48 UTC"/>
    <n v="32.700000000000003"/>
    <s v="2500X1254px"/>
    <s v="PNG"/>
    <s v="65m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20T00:00:00"/>
    <s v="11SLD"/>
    <s v="18:53:44 UTC"/>
    <n v="16.5"/>
    <s v="2500X1254px"/>
    <s v="PNG"/>
    <s v="65m"/>
    <x v="2"/>
    <n v="31.875"/>
    <n v="40"/>
    <x v="1"/>
    <s v="44732S2A_MSIL1CCDM-MLB-CLSTA4473203 Cloudy (40%-90%)"/>
    <n v="0"/>
    <s v="20230630T185400"/>
    <d v="1905-07-14T00:00:00"/>
    <s v="06"/>
    <d v="1900-01-19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8T00:00:00"/>
    <s v="10SFH"/>
    <s v="19:03:55 UTC"/>
    <n v="2.2000000000000002"/>
    <s v="2500X1254px"/>
    <s v="PNG"/>
    <s v="65m"/>
    <x v="2"/>
    <n v="41.25"/>
    <n v="50"/>
    <x v="1"/>
    <s v="44730S2A_MSIL1CCDM-MLB-CLSTA4473003 Cloudy (40%-90%)"/>
    <n v="1"/>
    <s v="20230630T185400"/>
    <d v="1905-07-14T00:00:00"/>
    <s v="06"/>
    <d v="1900-01-17T00:00:00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8T00:00:00"/>
    <s v="10SGH"/>
    <s v="19:03:55 UTC"/>
    <n v="30.8"/>
    <s v="2500X1254px"/>
    <s v="PNG"/>
    <s v="65m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8T00:00:00"/>
    <s v="11SKC"/>
    <s v="19:03:55 UTC"/>
    <n v="42.3"/>
    <s v="2500X1254px"/>
    <s v="PNG"/>
    <s v="65m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8T00:00:00"/>
    <s v="10SFJ"/>
    <s v="19:03:55 UTC"/>
    <n v="27.4"/>
    <s v="2500X1254px"/>
    <s v="PNG"/>
    <s v="65m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8T00:00:00"/>
    <s v="10SGJ"/>
    <s v="19:03:37 UTC"/>
    <n v="70.5"/>
    <s v="2500X1254px"/>
    <s v="PNG"/>
    <s v="65m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8T00:00:00"/>
    <s v="11SKD"/>
    <s v="19:03:36 UTC"/>
    <n v="74.3"/>
    <s v="2500X1254px"/>
    <s v="PNG"/>
    <s v="65m"/>
    <x v="2"/>
    <n v="41.25"/>
    <n v="50"/>
    <x v="1"/>
    <s v="44730S2A_MSIL1CCDM-MLB-CLSTA4473003 Cloudy (40%-90%)"/>
    <n v="0"/>
    <s v="20230630T185400"/>
    <d v="1905-07-14T00:00:00"/>
    <s v="06"/>
    <d v="1900-01-17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0SFH"/>
    <s v="18:53:59 UTC"/>
    <n v="0"/>
    <s v="2500X1254px"/>
    <s v="PNG"/>
    <s v="65m"/>
    <x v="2"/>
    <n v="2.5000000000000001E-2"/>
    <n v="10"/>
    <x v="0"/>
    <s v="44727S2A_MSIL1CCDM-MLB-CLSTA4472702 Sunny (10%-30%)"/>
    <n v="1"/>
    <s v="20230630T185400"/>
    <d v="1905-07-14T00:00:00"/>
    <s v="06"/>
    <d v="1900-01-14T00:00:00"/>
    <s v="18"/>
    <s v="5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0SGH"/>
    <s v="18:53:55 UTC"/>
    <n v="0"/>
    <s v="2500X1254px"/>
    <s v="PNG"/>
    <s v="65m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1SKC"/>
    <s v="18:53:54 UTC"/>
    <n v="0"/>
    <s v="2500X1254px"/>
    <s v="PNG"/>
    <s v="65m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1SLC"/>
    <s v="18:53:50 UTC"/>
    <n v="0.1"/>
    <s v="2500X1254px"/>
    <s v="PNG"/>
    <s v="65m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0SFJ"/>
    <s v="18:53:47 UTC"/>
    <n v="0"/>
    <s v="2500X1254px"/>
    <s v="PNG"/>
    <s v="65m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0SGJ"/>
    <s v="18:53:41 UTC"/>
    <n v="0"/>
    <s v="2500X1254px"/>
    <s v="PNG"/>
    <s v="65m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1SKD"/>
    <s v="18:53:40 UTC"/>
    <n v="0"/>
    <s v="2500X1254px"/>
    <s v="PNG"/>
    <s v="65m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5T00:00:00"/>
    <s v="11SLD"/>
    <s v="18:53:36 UTC"/>
    <n v="0.1"/>
    <s v="2500X1254px"/>
    <s v="PNG"/>
    <s v="65m"/>
    <x v="2"/>
    <n v="2.5000000000000001E-2"/>
    <n v="10"/>
    <x v="0"/>
    <s v="44727S2A_MSIL1CCDM-MLB-CLSTA4472702 Sunny (10%-30%)"/>
    <n v="0"/>
    <s v="20230630T185400"/>
    <d v="1905-07-14T00:00:00"/>
    <s v="06"/>
    <d v="1900-01-14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3T00:00:00"/>
    <s v="10SFH"/>
    <s v="19:04:01 UTC"/>
    <n v="0.2"/>
    <s v="2500X1254px"/>
    <s v="PNG"/>
    <s v="65m"/>
    <x v="2"/>
    <n v="3"/>
    <n v="10"/>
    <x v="0"/>
    <s v="44725S2A_MSIL1CCDM-MLB-CLSTA4472502 Sunny (10%-30%)"/>
    <n v="1"/>
    <s v="20230630T185400"/>
    <d v="1905-07-14T00:00:00"/>
    <s v="06"/>
    <d v="1900-01-12T00:00:00"/>
    <s v="19"/>
    <s v="04"/>
    <s v="0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3T00:00:00"/>
    <s v="10SGH"/>
    <s v="19:03:58 UTC"/>
    <n v="0.7"/>
    <s v="2500X1254px"/>
    <s v="PNG"/>
    <s v="65m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3T00:00:00"/>
    <s v="11SKC"/>
    <s v="19:03:57 UTC"/>
    <n v="0.3"/>
    <s v="2500X1254px"/>
    <s v="PNG"/>
    <s v="65m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3T00:00:00"/>
    <s v="10SFJ"/>
    <s v="19:03:47 UTC"/>
    <n v="4.5"/>
    <s v="2500X1254px"/>
    <s v="PNG"/>
    <s v="65m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3T00:00:00"/>
    <s v="10SGJ"/>
    <s v="19:03:43 UTC"/>
    <n v="7.2"/>
    <s v="2500X1254px"/>
    <s v="PNG"/>
    <s v="65m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3T00:00:00"/>
    <s v="11SKD"/>
    <s v="19:03:43 UTC"/>
    <n v="5.0999999999999996"/>
    <s v="2500X1254px"/>
    <s v="PNG"/>
    <s v="65m"/>
    <x v="2"/>
    <n v="3"/>
    <n v="10"/>
    <x v="0"/>
    <s v="44725S2A_MSIL1CCDM-MLB-CLSTA4472502 Sunny (10%-30%)"/>
    <n v="0"/>
    <s v="20230630T185400"/>
    <d v="1905-07-14T00:00:00"/>
    <s v="06"/>
    <d v="1900-01-12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0SFH"/>
    <s v="18:54:05 UTC"/>
    <n v="0"/>
    <s v="2500X1254px"/>
    <s v="PNG"/>
    <s v="65m"/>
    <x v="2"/>
    <n v="0.13750000000000001"/>
    <n v="10"/>
    <x v="0"/>
    <s v="44722S2A_MSIL1CCDM-MLB-CLSTA4472202 Sunny (10%-30%)"/>
    <n v="1"/>
    <s v="20230630T185400"/>
    <d v="1905-07-14T00:00:00"/>
    <s v="06"/>
    <d v="1900-01-09T00:00:00"/>
    <s v="18"/>
    <s v="54"/>
    <s v="0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0SGH"/>
    <s v="18:54:01 UTC"/>
    <n v="0"/>
    <s v="2500X1254px"/>
    <s v="PNG"/>
    <s v="65m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4"/>
    <s v="0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1SKC"/>
    <s v="18:54:00 UTC"/>
    <n v="0"/>
    <s v="2500X1254px"/>
    <s v="PNG"/>
    <s v="65m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4"/>
    <s v="0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1SLC"/>
    <s v="18:53:56 UTC"/>
    <n v="0.3"/>
    <s v="2500X1254px"/>
    <s v="PNG"/>
    <s v="65m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0SFJ"/>
    <s v="18:53:53 UTC"/>
    <n v="0"/>
    <s v="2500X1254px"/>
    <s v="PNG"/>
    <s v="65m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0SGJ"/>
    <s v="18:53:46 UTC"/>
    <n v="0"/>
    <s v="2500X1254px"/>
    <s v="PNG"/>
    <s v="65m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1SKD"/>
    <s v="18:53:46 UTC"/>
    <n v="0.3"/>
    <s v="2500X1254px"/>
    <s v="PNG"/>
    <s v="65m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10T00:00:00"/>
    <s v="11SLD"/>
    <s v="18:53:42 UTC"/>
    <n v="0.5"/>
    <s v="2500X1254px"/>
    <s v="PNG"/>
    <s v="65m"/>
    <x v="2"/>
    <n v="0.13750000000000001"/>
    <n v="10"/>
    <x v="0"/>
    <s v="44722S2A_MSIL1CCDM-MLB-CLSTA4472202 Sunny (10%-30%)"/>
    <n v="0"/>
    <s v="20230630T185400"/>
    <d v="1905-07-14T00:00:00"/>
    <s v="06"/>
    <d v="1900-01-09T00:00:00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8T00:00:00"/>
    <s v="10SFH"/>
    <s v="19:03:53 UTC"/>
    <n v="11.8"/>
    <s v="2500X1254px"/>
    <s v="PNG"/>
    <s v="65m"/>
    <x v="2"/>
    <n v="28.966666666666665"/>
    <n v="30"/>
    <x v="0"/>
    <s v="44720S2A_MSIL1CCDM-MLB-CLSTA4472002 Sunny (10%-30%)"/>
    <n v="1"/>
    <s v="20230630T185400"/>
    <d v="1905-07-14T00:00:00"/>
    <s v="06"/>
    <s v="08"/>
    <s v="19"/>
    <s v="0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8T00:00:00"/>
    <s v="10SGH"/>
    <s v="19:03:49 UTC"/>
    <n v="55.5"/>
    <s v="2500X1254px"/>
    <s v="PNG"/>
    <s v="65m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8T00:00:00"/>
    <s v="11SKC"/>
    <s v="19:03:48 UTC"/>
    <n v="55.9"/>
    <s v="2500X1254px"/>
    <s v="PNG"/>
    <s v="65m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8T00:00:00"/>
    <s v="10SFJ"/>
    <s v="19:03:39 UTC"/>
    <n v="37.5"/>
    <s v="2500X1254px"/>
    <s v="PNG"/>
    <s v="65m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8T00:00:00"/>
    <s v="10SGJ"/>
    <s v="19:03:35 UTC"/>
    <n v="5.9"/>
    <s v="2500X1254px"/>
    <s v="PNG"/>
    <s v="65m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8T00:00:00"/>
    <s v="11SKD"/>
    <s v="19:03:34 UTC"/>
    <n v="7.2"/>
    <s v="2500X1254px"/>
    <s v="PNG"/>
    <s v="65m"/>
    <x v="2"/>
    <n v="28.966666666666665"/>
    <n v="30"/>
    <x v="0"/>
    <s v="44720S2A_MSIL1CCDM-MLB-CLSTA4472002 Sunny (10%-30%)"/>
    <n v="0"/>
    <s v="20230630T185400"/>
    <d v="1905-07-14T00:00:00"/>
    <s v="06"/>
    <s v="08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0SFH"/>
    <s v="18:53:56 UTC"/>
    <n v="95"/>
    <s v="2500X1254px"/>
    <s v="PNG"/>
    <s v="65m"/>
    <x v="2"/>
    <n v="75.649999999999991"/>
    <n v="80"/>
    <x v="1"/>
    <s v="44717S2A_MSIL1CCDM-MLB-CLSTA4471703 Cloudy (40%-90%)"/>
    <n v="1"/>
    <s v="20230630T185400"/>
    <d v="1905-07-14T00:00:00"/>
    <s v="06"/>
    <s v="05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0SGH"/>
    <s v="18:53:52 UTC"/>
    <n v="86.5"/>
    <s v="2500X1254px"/>
    <s v="PNG"/>
    <s v="65m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1SKC"/>
    <s v="18:53:51 UTC"/>
    <n v="77.5"/>
    <s v="2500X1254px"/>
    <s v="PNG"/>
    <s v="65m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1SLC"/>
    <s v="18:53:48 UTC"/>
    <n v="45.2"/>
    <s v="2500X1254px"/>
    <s v="PNG"/>
    <s v="65m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0SFJ"/>
    <s v="18:53:44 UTC"/>
    <n v="95.8"/>
    <s v="2500X1254px"/>
    <s v="PNG"/>
    <s v="65m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0SGJ"/>
    <s v="18:53:38 UTC"/>
    <n v="66.7"/>
    <s v="2500X1254px"/>
    <s v="PNG"/>
    <s v="65m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1SKD"/>
    <s v="18:53:37 UTC"/>
    <n v="66.099999999999994"/>
    <s v="2500X1254px"/>
    <s v="PNG"/>
    <s v="65m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5T00:00:00"/>
    <s v="11SLD"/>
    <s v="18:53:33 UTC"/>
    <n v="72.400000000000006"/>
    <s v="2500X1254px"/>
    <s v="PNG"/>
    <s v="65m"/>
    <x v="2"/>
    <n v="75.649999999999991"/>
    <n v="80"/>
    <x v="1"/>
    <s v="44717S2A_MSIL1CCDM-MLB-CLSTA4471703 Cloudy (40%-90%)"/>
    <n v="0"/>
    <s v="20230630T185400"/>
    <d v="1905-07-14T00:00:00"/>
    <s v="06"/>
    <s v="05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3T00:00:00"/>
    <s v="10SFH"/>
    <s v="19:03:59 UTC"/>
    <n v="99.9"/>
    <s v="2500X1254px"/>
    <s v="PNG"/>
    <s v="65m"/>
    <x v="2"/>
    <n v="41.916666666666671"/>
    <n v="50"/>
    <x v="1"/>
    <s v="44715S2A_MSIL1CCDM-MLB-CLSTA4471503 Cloudy (40%-90%)"/>
    <n v="1"/>
    <s v="20230630T185400"/>
    <d v="1905-07-14T00:00:00"/>
    <s v="06"/>
    <s v="03"/>
    <s v="19"/>
    <s v="0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3T00:00:00"/>
    <s v="10SGH"/>
    <s v="19:03:55 UTC"/>
    <n v="44.3"/>
    <s v="2500X1254px"/>
    <s v="PNG"/>
    <s v="65m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3T00:00:00"/>
    <s v="11SKC"/>
    <s v="19:03:54 UTC"/>
    <n v="20.9"/>
    <s v="2500X1254px"/>
    <s v="PNG"/>
    <s v="65m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3T00:00:00"/>
    <s v="10SFJ"/>
    <s v="19:03:45 UTC"/>
    <n v="80.2"/>
    <s v="2500X1254px"/>
    <s v="PNG"/>
    <s v="65m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3T00:00:00"/>
    <s v="10SGJ"/>
    <s v="19:03:41 UTC"/>
    <n v="4.8"/>
    <s v="2500X1254px"/>
    <s v="PNG"/>
    <s v="65m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6-03T00:00:00"/>
    <s v="11SKD"/>
    <s v="19:03:40 UTC"/>
    <n v="1.4"/>
    <s v="2500X1254px"/>
    <s v="PNG"/>
    <s v="65m"/>
    <x v="2"/>
    <n v="41.916666666666671"/>
    <n v="50"/>
    <x v="1"/>
    <s v="44715S2A_MSIL1CCDM-MLB-CLSTA4471503 Cloudy (40%-90%)"/>
    <n v="0"/>
    <s v="20230630T185400"/>
    <d v="1905-07-14T00:00:00"/>
    <s v="06"/>
    <s v="03"/>
    <s v="19"/>
    <s v="0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31T00:00:00"/>
    <s v="10SGH"/>
    <s v="18:53:59 UTC"/>
    <n v="0"/>
    <s v="2500X1254px"/>
    <s v="PNG"/>
    <s v="65m"/>
    <x v="2"/>
    <n v="0"/>
    <n v="0"/>
    <x v="3"/>
    <s v="44712S2A_MSIL1CCDM-MLB-CLSTA4471201 Clear (0%)"/>
    <n v="1"/>
    <s v="20230630T185400"/>
    <d v="1905-07-14T00:00:00"/>
    <s v="05"/>
    <d v="1900-01-30T00:00:00"/>
    <s v="18"/>
    <s v="5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31T00:00:00"/>
    <s v="11SKC"/>
    <s v="18:53:59 UTC"/>
    <n v="0"/>
    <s v="2500X1254px"/>
    <s v="PNG"/>
    <s v="65m"/>
    <x v="2"/>
    <n v="0"/>
    <n v="0"/>
    <x v="3"/>
    <s v="44712S2A_MSIL1CCDM-MLB-CLSTA4471201 Clear (0%)"/>
    <n v="0"/>
    <s v="20230630T185400"/>
    <d v="1905-07-14T00:00:00"/>
    <s v="05"/>
    <d v="1900-01-30T00:00:00"/>
    <s v="18"/>
    <s v="5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31T00:00:00"/>
    <s v="10SGJ"/>
    <s v="18:53:59 UTC"/>
    <n v="0"/>
    <s v="2500X1254px"/>
    <s v="PNG"/>
    <s v="65m"/>
    <x v="2"/>
    <n v="0"/>
    <n v="0"/>
    <x v="3"/>
    <s v="44712S2A_MSIL1CCDM-MLB-CLSTA4471201 Clear (0%)"/>
    <n v="0"/>
    <s v="20230630T185400"/>
    <d v="1905-07-14T00:00:00"/>
    <s v="05"/>
    <d v="1900-01-30T00:00:00"/>
    <s v="18"/>
    <s v="53"/>
    <s v="5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31T00:00:00"/>
    <s v="11SKD"/>
    <s v="18:53:44 UTC"/>
    <n v="0"/>
    <s v="2500X1254px"/>
    <s v="PNG"/>
    <s v="65m"/>
    <x v="2"/>
    <n v="0"/>
    <n v="0"/>
    <x v="3"/>
    <s v="44712S2A_MSIL1CCDM-MLB-CLSTA4471201 Clear (0%)"/>
    <n v="0"/>
    <s v="20230630T185400"/>
    <d v="1905-07-14T00:00:00"/>
    <s v="05"/>
    <d v="1900-01-30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9T00:00:00"/>
    <s v="10SGH"/>
    <s v="19:03:47 UTC"/>
    <n v="3.9"/>
    <s v="2500X1254px"/>
    <s v="PNG"/>
    <s v="65m"/>
    <x v="2"/>
    <n v="4.1749999999999998"/>
    <n v="10"/>
    <x v="0"/>
    <s v="44710S2A_MSIL1CCDM-MLB-CLSTA4471002 Sunny (10%-30%)"/>
    <n v="1"/>
    <s v="20230630T185400"/>
    <d v="1905-07-14T00:00:00"/>
    <s v="05"/>
    <d v="1900-01-28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9T00:00:00"/>
    <s v="11SKC"/>
    <s v="19:03:47 UTC"/>
    <n v="5.5"/>
    <s v="2500X1254px"/>
    <s v="PNG"/>
    <s v="65m"/>
    <x v="2"/>
    <n v="4.1749999999999998"/>
    <n v="10"/>
    <x v="0"/>
    <s v="44710S2A_MSIL1CCDM-MLB-CLSTA4471002 Sunny (10%-30%)"/>
    <n v="0"/>
    <s v="20230630T185400"/>
    <d v="1905-07-14T00:00:00"/>
    <s v="05"/>
    <d v="1900-01-28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9T00:00:00"/>
    <s v="10SGJ"/>
    <s v="19:03:33 UTC"/>
    <n v="4.5"/>
    <s v="2500X1254px"/>
    <s v="PNG"/>
    <s v="65m"/>
    <x v="2"/>
    <n v="4.1749999999999998"/>
    <n v="10"/>
    <x v="0"/>
    <s v="44710S2A_MSIL1CCDM-MLB-CLSTA4471002 Sunny (10%-30%)"/>
    <n v="0"/>
    <s v="20230630T185400"/>
    <d v="1905-07-14T00:00:00"/>
    <s v="05"/>
    <d v="1900-01-28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9T00:00:00"/>
    <s v="11SKD"/>
    <s v="19:03:32 UTC"/>
    <n v="2.8"/>
    <s v="2500X1254px"/>
    <s v="PNG"/>
    <s v="65m"/>
    <x v="2"/>
    <n v="4.1749999999999998"/>
    <n v="10"/>
    <x v="0"/>
    <s v="44710S2A_MSIL1CCDM-MLB-CLSTA4471002 Sunny (10%-30%)"/>
    <n v="0"/>
    <s v="20230630T185400"/>
    <d v="1905-07-14T00:00:00"/>
    <s v="05"/>
    <d v="1900-01-28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6T00:00:00"/>
    <s v="10SGH"/>
    <s v="18:53:52 UTC"/>
    <n v="9.5"/>
    <s v="2500X1254px"/>
    <s v="PNG"/>
    <s v="65m"/>
    <x v="2"/>
    <n v="4.1750000000000007"/>
    <n v="10"/>
    <x v="0"/>
    <s v="44707S2A_MSIL1CCDM-MLB-CLSTA4470702 Sunny (10%-30%)"/>
    <n v="1"/>
    <s v="20230630T185400"/>
    <d v="1905-07-14T00:00:00"/>
    <s v="05"/>
    <d v="1900-01-25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6T00:00:00"/>
    <s v="11SKC"/>
    <s v="18:53:51 UTC"/>
    <n v="1.9"/>
    <s v="2500X1254px"/>
    <s v="PNG"/>
    <s v="65m"/>
    <x v="2"/>
    <n v="4.1750000000000007"/>
    <n v="10"/>
    <x v="0"/>
    <s v="44707S2A_MSIL1CCDM-MLB-CLSTA4470702 Sunny (10%-30%)"/>
    <n v="0"/>
    <s v="20230630T185400"/>
    <d v="1905-07-14T00:00:00"/>
    <s v="05"/>
    <d v="1900-01-25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6T00:00:00"/>
    <s v="10SGJ"/>
    <s v="18:53:37 UTC"/>
    <n v="2.7"/>
    <s v="2500X1254px"/>
    <s v="PNG"/>
    <s v="65m"/>
    <x v="2"/>
    <n v="4.1750000000000007"/>
    <n v="10"/>
    <x v="0"/>
    <s v="44707S2A_MSIL1CCDM-MLB-CLSTA4470702 Sunny (10%-30%)"/>
    <n v="0"/>
    <s v="20230630T185400"/>
    <d v="1905-07-14T00:00:00"/>
    <s v="05"/>
    <d v="1900-01-25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6T00:00:00"/>
    <s v="11SKD"/>
    <s v="18:53:36 UTC"/>
    <n v="2.6"/>
    <s v="2500X1254px"/>
    <s v="PNG"/>
    <s v="65m"/>
    <x v="2"/>
    <n v="4.1750000000000007"/>
    <n v="10"/>
    <x v="0"/>
    <s v="44707S2A_MSIL1CCDM-MLB-CLSTA4470702 Sunny (10%-30%)"/>
    <n v="0"/>
    <s v="20230630T185400"/>
    <d v="1905-07-14T00:00:00"/>
    <s v="05"/>
    <d v="1900-01-25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4T00:00:00"/>
    <s v="10SGH"/>
    <s v="19:03:55 UTC"/>
    <n v="0"/>
    <s v="2500X1254px"/>
    <s v="PNG"/>
    <s v="65m"/>
    <x v="2"/>
    <n v="0"/>
    <n v="0"/>
    <x v="3"/>
    <s v="44705S2A_MSIL1CCDM-MLB-CLSTA4470501 Clear (0%)"/>
    <n v="1"/>
    <s v="20230630T185400"/>
    <d v="1905-07-14T00:00:00"/>
    <s v="05"/>
    <d v="1900-01-23T00:00:00"/>
    <s v="19"/>
    <s v="0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4T00:00:00"/>
    <s v="11SKC"/>
    <s v="19:03:54 UTC"/>
    <n v="0"/>
    <s v="2500X1254px"/>
    <s v="PNG"/>
    <s v="65m"/>
    <x v="2"/>
    <n v="0"/>
    <n v="0"/>
    <x v="3"/>
    <s v="44705S2A_MSIL1CCDM-MLB-CLSTA4470501 Clear (0%)"/>
    <n v="0"/>
    <s v="20230630T185400"/>
    <d v="1905-07-14T00:00:00"/>
    <s v="05"/>
    <d v="1900-01-23T00:00:00"/>
    <s v="19"/>
    <s v="0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4T00:00:00"/>
    <s v="10SGJ"/>
    <s v="19:03:40 UTC"/>
    <n v="0"/>
    <s v="2500X1254px"/>
    <s v="PNG"/>
    <s v="65m"/>
    <x v="2"/>
    <n v="0"/>
    <n v="0"/>
    <x v="3"/>
    <s v="44705S2A_MSIL1CCDM-MLB-CLSTA4470501 Clear (0%)"/>
    <n v="0"/>
    <s v="20230630T185400"/>
    <d v="1905-07-14T00:00:00"/>
    <s v="05"/>
    <d v="1900-01-23T00:00:00"/>
    <s v="19"/>
    <s v="0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4T00:00:00"/>
    <s v="11SKD"/>
    <s v="19:03:39 UTC"/>
    <n v="0"/>
    <s v="2500X1254px"/>
    <s v="PNG"/>
    <s v="65m"/>
    <x v="2"/>
    <n v="0"/>
    <n v="0"/>
    <x v="3"/>
    <s v="44705S2A_MSIL1CCDM-MLB-CLSTA4470501 Clear (0%)"/>
    <n v="0"/>
    <s v="20230630T185400"/>
    <d v="1905-07-14T00:00:00"/>
    <s v="05"/>
    <d v="1900-01-23T00:00:00"/>
    <s v="19"/>
    <s v="0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1T00:00:00"/>
    <s v="10SGH"/>
    <s v="18:53:58 UTC"/>
    <n v="0.1"/>
    <s v="2500X1254px"/>
    <s v="PNG"/>
    <s v="65m"/>
    <x v="2"/>
    <n v="2.5000000000000001E-2"/>
    <n v="10"/>
    <x v="0"/>
    <s v="44702S2A_MSIL1CCDM-MLB-CLSTA4470202 Sunny (10%-30%)"/>
    <n v="1"/>
    <s v="20230630T185400"/>
    <d v="1905-07-14T00:00:00"/>
    <s v="05"/>
    <d v="1900-01-20T00:00:00"/>
    <s v="18"/>
    <s v="53"/>
    <s v="5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1T00:00:00"/>
    <s v="11SKC"/>
    <s v="18:53:57 UTC"/>
    <n v="0"/>
    <s v="2500X1254px"/>
    <s v="PNG"/>
    <s v="65m"/>
    <x v="2"/>
    <n v="2.5000000000000001E-2"/>
    <n v="10"/>
    <x v="0"/>
    <s v="44702S2A_MSIL1CCDM-MLB-CLSTA4470202 Sunny (10%-30%)"/>
    <n v="0"/>
    <s v="20230630T185400"/>
    <d v="1905-07-14T00:00:00"/>
    <s v="05"/>
    <d v="1900-01-20T00:00:00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1T00:00:00"/>
    <s v="10SGJ"/>
    <s v="18:53:44 UTC"/>
    <n v="0"/>
    <s v="2500X1254px"/>
    <s v="PNG"/>
    <s v="65m"/>
    <x v="2"/>
    <n v="2.5000000000000001E-2"/>
    <n v="10"/>
    <x v="0"/>
    <s v="44702S2A_MSIL1CCDM-MLB-CLSTA4470202 Sunny (10%-30%)"/>
    <n v="0"/>
    <s v="20230630T185400"/>
    <d v="1905-07-14T00:00:00"/>
    <s v="05"/>
    <d v="1900-01-20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21T00:00:00"/>
    <s v="11SKD"/>
    <s v="18:53:43 UTC"/>
    <n v="0"/>
    <s v="2500X1254px"/>
    <s v="PNG"/>
    <s v="65m"/>
    <x v="2"/>
    <n v="2.5000000000000001E-2"/>
    <n v="10"/>
    <x v="0"/>
    <s v="44702S2A_MSIL1CCDM-MLB-CLSTA4470202 Sunny (10%-30%)"/>
    <n v="0"/>
    <s v="20230630T185400"/>
    <d v="1905-07-14T00:00:00"/>
    <s v="05"/>
    <d v="1900-01-20T00:00:00"/>
    <s v="18"/>
    <s v="5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9T00:00:00"/>
    <s v="10SGH"/>
    <s v="19:03:47 UTC"/>
    <n v="49.3"/>
    <s v="2500X1254px"/>
    <s v="PNG"/>
    <s v="65m"/>
    <x v="2"/>
    <n v="20.024999999999999"/>
    <n v="30"/>
    <x v="0"/>
    <s v="44700S2A_MSIL1CCDM-MLB-CLSTA4470002 Sunny (10%-30%)"/>
    <n v="1"/>
    <s v="20230630T185400"/>
    <d v="1905-07-14T00:00:00"/>
    <s v="05"/>
    <d v="1900-01-18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9T00:00:00"/>
    <s v="11SKC"/>
    <s v="19:03:46 UTC"/>
    <n v="28.2"/>
    <s v="2500X1254px"/>
    <s v="PNG"/>
    <s v="65m"/>
    <x v="2"/>
    <n v="20.024999999999999"/>
    <n v="30"/>
    <x v="0"/>
    <s v="44700S2A_MSIL1CCDM-MLB-CLSTA4470002 Sunny (10%-30%)"/>
    <n v="0"/>
    <s v="20230630T185400"/>
    <d v="1905-07-14T00:00:00"/>
    <s v="05"/>
    <d v="1900-01-18T00:00:00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9T00:00:00"/>
    <s v="10SGJ"/>
    <s v="19:03:33 UTC"/>
    <n v="2.1"/>
    <s v="2500X1254px"/>
    <s v="PNG"/>
    <s v="65m"/>
    <x v="2"/>
    <n v="20.024999999999999"/>
    <n v="30"/>
    <x v="0"/>
    <s v="44700S2A_MSIL1CCDM-MLB-CLSTA4470002 Sunny (10%-30%)"/>
    <n v="0"/>
    <s v="20230630T185400"/>
    <d v="1905-07-14T00:00:00"/>
    <s v="05"/>
    <d v="1900-01-18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9T00:00:00"/>
    <s v="11SKD"/>
    <s v="19:03:32 UTC"/>
    <n v="0.5"/>
    <s v="2500X1254px"/>
    <s v="PNG"/>
    <s v="65m"/>
    <x v="2"/>
    <n v="20.024999999999999"/>
    <n v="30"/>
    <x v="0"/>
    <s v="44700S2A_MSIL1CCDM-MLB-CLSTA4470002 Sunny (10%-30%)"/>
    <n v="0"/>
    <s v="20230630T185400"/>
    <d v="1905-07-14T00:00:00"/>
    <s v="05"/>
    <d v="1900-01-18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6T00:00:00"/>
    <s v="10SGH"/>
    <s v="18:53:51 UTC"/>
    <n v="0.1"/>
    <s v="2500X1254px"/>
    <s v="PNG"/>
    <s v="65m"/>
    <x v="2"/>
    <n v="0.05"/>
    <n v="10"/>
    <x v="0"/>
    <s v="44697S2A_MSIL1CCDM-MLB-CLSTA4469702 Sunny (10%-30%)"/>
    <n v="1"/>
    <s v="20230630T185400"/>
    <d v="1905-07-14T00:00:00"/>
    <s v="05"/>
    <d v="1900-01-15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6T00:00:00"/>
    <s v="11SKC"/>
    <s v="18:53:50 UTC"/>
    <n v="0"/>
    <s v="2500X1254px"/>
    <s v="PNG"/>
    <s v="65m"/>
    <x v="2"/>
    <n v="0.05"/>
    <n v="10"/>
    <x v="0"/>
    <s v="44697S2A_MSIL1CCDM-MLB-CLSTA4469702 Sunny (10%-30%)"/>
    <n v="0"/>
    <s v="20230630T185400"/>
    <d v="1905-07-14T00:00:00"/>
    <s v="05"/>
    <d v="1900-01-15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6T00:00:00"/>
    <s v="10SGJ"/>
    <s v="18:53:36 UTC"/>
    <n v="0.1"/>
    <s v="2500X1254px"/>
    <s v="PNG"/>
    <s v="65m"/>
    <x v="2"/>
    <n v="0.05"/>
    <n v="10"/>
    <x v="0"/>
    <s v="44697S2A_MSIL1CCDM-MLB-CLSTA4469702 Sunny (10%-30%)"/>
    <n v="0"/>
    <s v="20230630T185400"/>
    <d v="1905-07-14T00:00:00"/>
    <s v="05"/>
    <d v="1900-01-15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6T00:00:00"/>
    <s v="11SKD"/>
    <s v="18:53:36 UTC"/>
    <n v="0"/>
    <s v="2500X1254px"/>
    <s v="PNG"/>
    <s v="65m"/>
    <x v="2"/>
    <n v="0.05"/>
    <n v="10"/>
    <x v="0"/>
    <s v="44697S2A_MSIL1CCDM-MLB-CLSTA4469702 Sunny (10%-30%)"/>
    <n v="0"/>
    <s v="20230630T185400"/>
    <d v="1905-07-14T00:00:00"/>
    <s v="05"/>
    <d v="1900-01-15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4T00:00:00"/>
    <s v="10SGH"/>
    <s v="19:03:52 UTC"/>
    <n v="0"/>
    <s v="2500X1254px"/>
    <s v="PNG"/>
    <s v="65m"/>
    <x v="2"/>
    <n v="0"/>
    <n v="0"/>
    <x v="3"/>
    <s v="44695S2A_MSIL1CCDM-MLB-CLSTA4469501 Clear (0%)"/>
    <n v="1"/>
    <s v="20230630T185400"/>
    <d v="1905-07-14T00:00:00"/>
    <s v="05"/>
    <d v="1900-01-13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4T00:00:00"/>
    <s v="11SKC"/>
    <s v="19:03:51 UTC"/>
    <n v="0"/>
    <s v="2500X1254px"/>
    <s v="PNG"/>
    <s v="65m"/>
    <x v="2"/>
    <n v="0"/>
    <n v="0"/>
    <x v="3"/>
    <s v="44695S2A_MSIL1CCDM-MLB-CLSTA4469501 Clear (0%)"/>
    <n v="0"/>
    <s v="20230630T185400"/>
    <d v="1905-07-14T00:00:00"/>
    <s v="05"/>
    <d v="1900-01-13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4T00:00:00"/>
    <s v="10SGJ"/>
    <s v="19:03:37 UTC"/>
    <n v="0"/>
    <s v="2500X1254px"/>
    <s v="PNG"/>
    <s v="65m"/>
    <x v="2"/>
    <n v="0"/>
    <n v="0"/>
    <x v="3"/>
    <s v="44695S2A_MSIL1CCDM-MLB-CLSTA4469501 Clear (0%)"/>
    <n v="0"/>
    <s v="20230630T185400"/>
    <d v="1905-07-14T00:00:00"/>
    <s v="05"/>
    <d v="1900-01-13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4T00:00:00"/>
    <s v="11SKD"/>
    <s v="19:03:36 UTC"/>
    <n v="0"/>
    <s v="2500X1254px"/>
    <s v="PNG"/>
    <s v="65m"/>
    <x v="2"/>
    <n v="0"/>
    <n v="0"/>
    <x v="3"/>
    <s v="44695S2A_MSIL1CCDM-MLB-CLSTA4469501 Clear (0%)"/>
    <n v="0"/>
    <s v="20230630T185400"/>
    <d v="1905-07-14T00:00:00"/>
    <s v="05"/>
    <d v="1900-01-13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1T00:00:00"/>
    <s v="10SGH"/>
    <s v="18:53:55 UTC"/>
    <n v="37.200000000000003"/>
    <s v="2500X1254px"/>
    <s v="PNG"/>
    <s v="65m"/>
    <x v="2"/>
    <n v="42.5"/>
    <n v="50"/>
    <x v="1"/>
    <s v="44692S2A_MSIL1CCDM-MLB-CLSTA4469203 Cloudy (40%-90%)"/>
    <n v="1"/>
    <s v="20230630T185400"/>
    <d v="1905-07-14T00:00:00"/>
    <s v="05"/>
    <d v="1900-01-10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1T00:00:00"/>
    <s v="11SKC"/>
    <s v="18:53:54 UTC"/>
    <n v="43"/>
    <s v="2500X1254px"/>
    <s v="PNG"/>
    <s v="65m"/>
    <x v="2"/>
    <n v="42.5"/>
    <n v="50"/>
    <x v="1"/>
    <s v="44692S2A_MSIL1CCDM-MLB-CLSTA4469203 Cloudy (40%-90%)"/>
    <n v="0"/>
    <s v="20230630T185400"/>
    <d v="1905-07-14T00:00:00"/>
    <s v="05"/>
    <d v="1900-01-10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1T00:00:00"/>
    <s v="10SGJ"/>
    <s v="18:53:41 UTC"/>
    <n v="44.8"/>
    <s v="2500X1254px"/>
    <s v="PNG"/>
    <s v="65m"/>
    <x v="2"/>
    <n v="42.5"/>
    <n v="50"/>
    <x v="1"/>
    <s v="44692S2A_MSIL1CCDM-MLB-CLSTA4469203 Cloudy (40%-90%)"/>
    <n v="0"/>
    <s v="20230630T185400"/>
    <d v="1905-07-14T00:00:00"/>
    <s v="05"/>
    <d v="1900-01-10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11T00:00:00"/>
    <s v="11SKD"/>
    <s v="18:53:40 UTC"/>
    <n v="45"/>
    <s v="2500X1254px"/>
    <s v="PNG"/>
    <s v="65m"/>
    <x v="2"/>
    <n v="42.5"/>
    <n v="50"/>
    <x v="1"/>
    <s v="44692S2A_MSIL1CCDM-MLB-CLSTA4469203 Cloudy (40%-90%)"/>
    <n v="0"/>
    <s v="20230630T185400"/>
    <d v="1905-07-14T00:00:00"/>
    <s v="05"/>
    <d v="1900-01-10T00:00:00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9T00:00:00"/>
    <s v="10SGH"/>
    <s v="19:03:45 UTC"/>
    <n v="64.2"/>
    <s v="2500X1254px"/>
    <s v="PNG"/>
    <s v="65m"/>
    <x v="2"/>
    <n v="66.675000000000011"/>
    <n v="70"/>
    <x v="1"/>
    <s v="44690S2A_MSIL1CCDM-MLB-CLSTA4469003 Cloudy (40%-90%)"/>
    <n v="1"/>
    <s v="20230630T185400"/>
    <d v="1905-07-14T00:00:00"/>
    <s v="05"/>
    <s v="09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9T00:00:00"/>
    <s v="11SKC"/>
    <s v="19:03:44 UTC"/>
    <n v="67.099999999999994"/>
    <s v="2500X1254px"/>
    <s v="PNG"/>
    <s v="65m"/>
    <x v="2"/>
    <n v="66.675000000000011"/>
    <n v="70"/>
    <x v="1"/>
    <s v="44690S2A_MSIL1CCDM-MLB-CLSTA4469003 Cloudy (40%-90%)"/>
    <n v="0"/>
    <s v="20230630T185400"/>
    <d v="1905-07-14T00:00:00"/>
    <s v="05"/>
    <s v="09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9T00:00:00"/>
    <s v="10SGJ"/>
    <s v="19:03:30 UTC"/>
    <n v="69.5"/>
    <s v="2500X1254px"/>
    <s v="PNG"/>
    <s v="65m"/>
    <x v="2"/>
    <n v="66.675000000000011"/>
    <n v="70"/>
    <x v="1"/>
    <s v="44690S2A_MSIL1CCDM-MLB-CLSTA4469003 Cloudy (40%-90%)"/>
    <n v="0"/>
    <s v="20230630T185400"/>
    <d v="1905-07-14T00:00:00"/>
    <s v="05"/>
    <s v="09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9T00:00:00"/>
    <s v="11SKD"/>
    <s v="19:03:29 UTC"/>
    <n v="65.900000000000006"/>
    <s v="2500X1254px"/>
    <s v="PNG"/>
    <s v="65m"/>
    <x v="2"/>
    <n v="66.675000000000011"/>
    <n v="70"/>
    <x v="1"/>
    <s v="44690S2A_MSIL1CCDM-MLB-CLSTA4469003 Cloudy (40%-90%)"/>
    <n v="0"/>
    <s v="20230630T185400"/>
    <d v="1905-07-14T00:00:00"/>
    <s v="05"/>
    <s v="09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6T00:00:00"/>
    <s v="10SGH"/>
    <s v="18:53:48 UTC"/>
    <n v="17.899999999999999"/>
    <s v="2500X1254px"/>
    <s v="PNG"/>
    <s v="65m"/>
    <x v="2"/>
    <n v="18.675000000000001"/>
    <n v="20"/>
    <x v="0"/>
    <s v="44687S2A_MSIL1CCDM-MLB-CLSTA4468702 Sunny (10%-30%)"/>
    <n v="1"/>
    <s v="20230630T185400"/>
    <d v="1905-07-14T00:00:00"/>
    <s v="05"/>
    <s v="06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6T00:00:00"/>
    <s v="11SKC"/>
    <s v="18:53:47 UTC"/>
    <n v="7.6"/>
    <s v="2500X1254px"/>
    <s v="PNG"/>
    <s v="65m"/>
    <x v="2"/>
    <n v="18.675000000000001"/>
    <n v="20"/>
    <x v="0"/>
    <s v="44687S2A_MSIL1CCDM-MLB-CLSTA4468702 Sunny (10%-30%)"/>
    <n v="0"/>
    <s v="20230630T185400"/>
    <d v="1905-07-14T00:00:00"/>
    <s v="05"/>
    <s v="06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6T00:00:00"/>
    <s v="10SGJ"/>
    <s v="18:53:33 UTC"/>
    <n v="25.4"/>
    <s v="2500X1254px"/>
    <s v="PNG"/>
    <s v="65m"/>
    <x v="2"/>
    <n v="18.675000000000001"/>
    <n v="20"/>
    <x v="0"/>
    <s v="44687S2A_MSIL1CCDM-MLB-CLSTA4468702 Sunny (10%-30%)"/>
    <n v="0"/>
    <s v="20230630T185400"/>
    <d v="1905-07-14T00:00:00"/>
    <s v="05"/>
    <s v="06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6T00:00:00"/>
    <s v="11SKD"/>
    <s v="18:53:32 UTC"/>
    <n v="23.8"/>
    <s v="2500X1254px"/>
    <s v="PNG"/>
    <s v="65m"/>
    <x v="2"/>
    <n v="18.675000000000001"/>
    <n v="20"/>
    <x v="0"/>
    <s v="44687S2A_MSIL1CCDM-MLB-CLSTA4468702 Sunny (10%-30%)"/>
    <n v="0"/>
    <s v="20230630T185400"/>
    <d v="1905-07-14T00:00:00"/>
    <s v="05"/>
    <s v="06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4T00:00:00"/>
    <s v="10SGH"/>
    <s v="19:03:52 UTC"/>
    <n v="0"/>
    <s v="2500X1254px"/>
    <s v="PNG"/>
    <s v="65m"/>
    <x v="2"/>
    <n v="0"/>
    <n v="0"/>
    <x v="3"/>
    <s v="44685S2A_MSIL1CCDM-MLB-CLSTA4468501 Clear (0%)"/>
    <n v="1"/>
    <s v="20230630T185400"/>
    <d v="1905-07-14T00:00:00"/>
    <s v="05"/>
    <s v="04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4T00:00:00"/>
    <s v="11SKC"/>
    <s v="19:03:51 UTC"/>
    <n v="0"/>
    <s v="2500X1254px"/>
    <s v="PNG"/>
    <s v="65m"/>
    <x v="2"/>
    <n v="0"/>
    <n v="0"/>
    <x v="3"/>
    <s v="44685S2A_MSIL1CCDM-MLB-CLSTA4468501 Clear (0%)"/>
    <n v="0"/>
    <s v="20230630T185400"/>
    <d v="1905-07-14T00:00:00"/>
    <s v="05"/>
    <s v="04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4T00:00:00"/>
    <s v="10SGJ"/>
    <s v="19:03:38 UTC"/>
    <n v="0"/>
    <s v="2500X1254px"/>
    <s v="PNG"/>
    <s v="65m"/>
    <x v="2"/>
    <n v="0"/>
    <n v="0"/>
    <x v="3"/>
    <s v="44685S2A_MSIL1CCDM-MLB-CLSTA4468501 Clear (0%)"/>
    <n v="0"/>
    <s v="20230630T185400"/>
    <d v="1905-07-14T00:00:00"/>
    <s v="05"/>
    <s v="04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4T00:00:00"/>
    <s v="11SKD"/>
    <s v="19:03:37 UTC"/>
    <n v="0"/>
    <s v="2500X1254px"/>
    <s v="PNG"/>
    <s v="65m"/>
    <x v="2"/>
    <n v="0"/>
    <n v="0"/>
    <x v="3"/>
    <s v="44685S2A_MSIL1CCDM-MLB-CLSTA4468501 Clear (0%)"/>
    <n v="0"/>
    <s v="20230630T185400"/>
    <d v="1905-07-14T00:00:00"/>
    <s v="05"/>
    <s v="04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1T00:00:00"/>
    <s v="10SGH"/>
    <s v="18:53:57 UTC"/>
    <n v="0.7"/>
    <s v="2500X1254px"/>
    <s v="PNG"/>
    <s v="65m"/>
    <x v="2"/>
    <n v="0.95"/>
    <n v="10"/>
    <x v="0"/>
    <s v="44682S2A_MSIL1CCDM-MLB-CLSTA4468202 Sunny (10%-30%)"/>
    <n v="1"/>
    <s v="20230630T185400"/>
    <d v="1905-07-14T00:00:00"/>
    <s v="05"/>
    <s v="01"/>
    <s v="18"/>
    <s v="53"/>
    <s v="5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1T00:00:00"/>
    <s v="11SKC"/>
    <s v="18:53:56 UTC"/>
    <n v="1.2"/>
    <s v="2500X1254px"/>
    <s v="PNG"/>
    <s v="65m"/>
    <x v="2"/>
    <n v="0.95"/>
    <n v="10"/>
    <x v="0"/>
    <s v="44682S2A_MSIL1CCDM-MLB-CLSTA4468202 Sunny (10%-30%)"/>
    <n v="0"/>
    <s v="20230630T185400"/>
    <d v="1905-07-14T00:00:00"/>
    <s v="05"/>
    <s v="01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1T00:00:00"/>
    <s v="10SGJ"/>
    <s v="18:53:42 UTC"/>
    <n v="0.7"/>
    <s v="2500X1254px"/>
    <s v="PNG"/>
    <s v="65m"/>
    <x v="2"/>
    <n v="0.95"/>
    <n v="10"/>
    <x v="0"/>
    <s v="44682S2A_MSIL1CCDM-MLB-CLSTA4468202 Sunny (10%-30%)"/>
    <n v="0"/>
    <s v="20230630T185400"/>
    <d v="1905-07-14T00:00:00"/>
    <s v="05"/>
    <s v="01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5-01T00:00:00"/>
    <s v="11SKD"/>
    <s v="18:53:41 UTC"/>
    <n v="1.2"/>
    <s v="2500X1254px"/>
    <s v="PNG"/>
    <s v="65m"/>
    <x v="2"/>
    <n v="0.95"/>
    <n v="10"/>
    <x v="0"/>
    <s v="44682S2A_MSIL1CCDM-MLB-CLSTA4468202 Sunny (10%-30%)"/>
    <n v="0"/>
    <s v="20230630T185400"/>
    <d v="1905-07-14T00:00:00"/>
    <s v="05"/>
    <s v="01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9T00:00:00"/>
    <s v="10SGH"/>
    <s v="19:03:41 UTC"/>
    <n v="20.3"/>
    <s v="2500X1254px"/>
    <s v="PNG"/>
    <s v="65m"/>
    <x v="2"/>
    <n v="6.2"/>
    <n v="10"/>
    <x v="0"/>
    <s v="44680S2A_MSIL1CCDM-MLB-CLSTA4468002 Sunny (10%-30%)"/>
    <n v="1"/>
    <s v="20230630T185400"/>
    <d v="1905-07-14T00:00:00"/>
    <s v="04"/>
    <d v="1900-01-28T00:00:00"/>
    <s v="19"/>
    <s v="0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9T00:00:00"/>
    <s v="11SKC"/>
    <s v="19:03:40 UTC"/>
    <n v="4.3"/>
    <s v="2500X1254px"/>
    <s v="PNG"/>
    <s v="65m"/>
    <x v="2"/>
    <n v="6.2"/>
    <n v="10"/>
    <x v="0"/>
    <s v="44680S2A_MSIL1CCDM-MLB-CLSTA4468002 Sunny (10%-30%)"/>
    <n v="0"/>
    <s v="20230630T185400"/>
    <d v="1905-07-14T00:00:00"/>
    <s v="04"/>
    <d v="1900-01-28T00:00:00"/>
    <s v="19"/>
    <s v="0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9T00:00:00"/>
    <s v="10SGJ"/>
    <s v="19:03:26 UTC"/>
    <n v="0.2"/>
    <s v="2500X1254px"/>
    <s v="PNG"/>
    <s v="65m"/>
    <x v="2"/>
    <n v="6.2"/>
    <n v="10"/>
    <x v="0"/>
    <s v="44680S2A_MSIL1CCDM-MLB-CLSTA4468002 Sunny (10%-30%)"/>
    <n v="0"/>
    <s v="20230630T185400"/>
    <d v="1905-07-14T00:00:00"/>
    <s v="04"/>
    <d v="1900-01-28T00:00:00"/>
    <s v="19"/>
    <s v="03"/>
    <s v="2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9T00:00:00"/>
    <s v="11SKD"/>
    <s v="19:03:25 UTC"/>
    <n v="0"/>
    <s v="2500X1254px"/>
    <s v="PNG"/>
    <s v="65m"/>
    <x v="2"/>
    <n v="6.2"/>
    <n v="10"/>
    <x v="0"/>
    <s v="44680S2A_MSIL1CCDM-MLB-CLSTA4468002 Sunny (10%-30%)"/>
    <n v="0"/>
    <s v="20230630T185400"/>
    <d v="1905-07-14T00:00:00"/>
    <s v="04"/>
    <d v="1900-01-28T00:00:00"/>
    <s v="19"/>
    <s v="03"/>
    <s v="2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6T00:00:00"/>
    <s v="10SGH"/>
    <s v="18:53:45 UTC"/>
    <n v="16.399999999999999"/>
    <s v="2500X1254px"/>
    <s v="PNG"/>
    <s v="65m"/>
    <x v="2"/>
    <n v="13.674999999999999"/>
    <n v="20"/>
    <x v="0"/>
    <s v="44677S2A_MSIL1CCDM-MLB-CLSTA4467702 Sunny (10%-30%)"/>
    <n v="1"/>
    <s v="20230630T185400"/>
    <d v="1905-07-14T00:00:00"/>
    <s v="04"/>
    <d v="1900-01-25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6T00:00:00"/>
    <s v="11SKC"/>
    <s v="18:53:44 UTC"/>
    <n v="10.6"/>
    <s v="2500X1254px"/>
    <s v="PNG"/>
    <s v="65m"/>
    <x v="2"/>
    <n v="13.674999999999999"/>
    <n v="20"/>
    <x v="0"/>
    <s v="44677S2A_MSIL1CCDM-MLB-CLSTA4467702 Sunny (10%-30%)"/>
    <n v="0"/>
    <s v="20230630T185400"/>
    <d v="1905-07-14T00:00:00"/>
    <s v="04"/>
    <d v="1900-01-25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6T00:00:00"/>
    <s v="11SKD"/>
    <s v="18:53:30 UTC"/>
    <n v="15.3"/>
    <s v="2500X1254px"/>
    <s v="PNG"/>
    <s v="65m"/>
    <x v="2"/>
    <n v="13.674999999999999"/>
    <n v="20"/>
    <x v="0"/>
    <s v="44677S2A_MSIL1CCDM-MLB-CLSTA4467702 Sunny (10%-30%)"/>
    <n v="0"/>
    <s v="20230630T185400"/>
    <d v="1905-07-14T00:00:00"/>
    <s v="04"/>
    <d v="1900-01-25T00:00:00"/>
    <s v="18"/>
    <s v="5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6T00:00:00"/>
    <s v="10SGJ"/>
    <s v="18:53:30 UTC"/>
    <n v="12.4"/>
    <s v="2500X1254px"/>
    <s v="PNG"/>
    <s v="65m"/>
    <x v="2"/>
    <n v="13.674999999999999"/>
    <n v="20"/>
    <x v="0"/>
    <s v="44677S2A_MSIL1CCDM-MLB-CLSTA4467702 Sunny (10%-30%)"/>
    <n v="0"/>
    <s v="20230630T185400"/>
    <d v="1905-07-14T00:00:00"/>
    <s v="04"/>
    <d v="1900-01-25T00:00:00"/>
    <s v="18"/>
    <s v="5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4T00:00:00"/>
    <s v="10SGH"/>
    <s v="19:03:52 UTC"/>
    <n v="3.5"/>
    <s v="2500X1254px"/>
    <s v="PNG"/>
    <s v="65m"/>
    <x v="2"/>
    <n v="1.4749999999999999"/>
    <n v="10"/>
    <x v="0"/>
    <s v="44675S2A_MSIL1CCDM-MLB-CLSTA4467502 Sunny (10%-30%)"/>
    <n v="1"/>
    <s v="20230630T185400"/>
    <d v="1905-07-14T00:00:00"/>
    <s v="04"/>
    <d v="1900-01-23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4T00:00:00"/>
    <s v="11SKC"/>
    <s v="19:03:52 UTC"/>
    <n v="2.2000000000000002"/>
    <s v="2500X1254px"/>
    <s v="PNG"/>
    <s v="65m"/>
    <x v="2"/>
    <n v="1.4749999999999999"/>
    <n v="10"/>
    <x v="0"/>
    <s v="44675S2A_MSIL1CCDM-MLB-CLSTA4467502 Sunny (10%-30%)"/>
    <n v="0"/>
    <s v="20230630T185400"/>
    <d v="1905-07-14T00:00:00"/>
    <s v="04"/>
    <d v="1900-01-23T00:00:00"/>
    <s v="19"/>
    <s v="0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4T00:00:00"/>
    <s v="10SGJ"/>
    <s v="19:03:38 UTC"/>
    <n v="0.1"/>
    <s v="2500X1254px"/>
    <s v="PNG"/>
    <s v="65m"/>
    <x v="2"/>
    <n v="1.4749999999999999"/>
    <n v="10"/>
    <x v="0"/>
    <s v="44675S2A_MSIL1CCDM-MLB-CLSTA4467502 Sunny (10%-30%)"/>
    <n v="0"/>
    <s v="20230630T185400"/>
    <d v="1905-07-14T00:00:00"/>
    <s v="04"/>
    <d v="1900-01-23T00:00:00"/>
    <s v="19"/>
    <s v="0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4T00:00:00"/>
    <s v="11SKD"/>
    <s v="19:03:37 UTC"/>
    <n v="0.1"/>
    <s v="2500X1254px"/>
    <s v="PNG"/>
    <s v="65m"/>
    <x v="2"/>
    <n v="1.4749999999999999"/>
    <n v="10"/>
    <x v="0"/>
    <s v="44675S2A_MSIL1CCDM-MLB-CLSTA4467502 Sunny (10%-30%)"/>
    <n v="0"/>
    <s v="20230630T185400"/>
    <d v="1905-07-14T00:00:00"/>
    <s v="04"/>
    <d v="1900-01-23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1T00:00:00"/>
    <s v="10SGH"/>
    <s v="18:53:56 UTC"/>
    <n v="94.5"/>
    <s v="2500X1254px"/>
    <s v="PNG"/>
    <s v="65m"/>
    <x v="2"/>
    <n v="73.924999999999997"/>
    <n v="80"/>
    <x v="1"/>
    <s v="44672S2A_MSIL1CCDM-MLB-CLSTA4467203 Cloudy (40%-90%)"/>
    <n v="1"/>
    <s v="20230630T185400"/>
    <d v="1905-07-14T00:00:00"/>
    <s v="04"/>
    <d v="1900-01-20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1T00:00:00"/>
    <s v="11SKC"/>
    <s v="18:53:55 UTC"/>
    <n v="81.400000000000006"/>
    <s v="2500X1254px"/>
    <s v="PNG"/>
    <s v="65m"/>
    <x v="2"/>
    <n v="73.924999999999997"/>
    <n v="80"/>
    <x v="1"/>
    <s v="44672S2A_MSIL1CCDM-MLB-CLSTA4467203 Cloudy (40%-90%)"/>
    <n v="0"/>
    <s v="20230630T185400"/>
    <d v="1905-07-14T00:00:00"/>
    <s v="04"/>
    <d v="1900-01-20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1T00:00:00"/>
    <s v="10SGJ"/>
    <s v="18:53:42 UTC"/>
    <n v="65"/>
    <s v="2500X1254px"/>
    <s v="PNG"/>
    <s v="65m"/>
    <x v="2"/>
    <n v="73.924999999999997"/>
    <n v="80"/>
    <x v="1"/>
    <s v="44672S2A_MSIL1CCDM-MLB-CLSTA4467203 Cloudy (40%-90%)"/>
    <n v="0"/>
    <s v="20230630T185400"/>
    <d v="1905-07-14T00:00:00"/>
    <s v="04"/>
    <d v="1900-01-20T00:00:00"/>
    <s v="18"/>
    <s v="5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21T00:00:00"/>
    <s v="11SKD"/>
    <s v="18:53:41 UTC"/>
    <n v="54.8"/>
    <s v="2500X1254px"/>
    <s v="PNG"/>
    <s v="65m"/>
    <x v="2"/>
    <n v="73.924999999999997"/>
    <n v="80"/>
    <x v="1"/>
    <s v="44672S2A_MSIL1CCDM-MLB-CLSTA4467203 Cloudy (40%-90%)"/>
    <n v="0"/>
    <s v="20230630T185400"/>
    <d v="1905-07-14T00:00:00"/>
    <s v="04"/>
    <d v="1900-01-20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9T00:00:00"/>
    <s v="10SGH"/>
    <s v="19:03:43 UTC"/>
    <n v="90.6"/>
    <s v="2500X1254px"/>
    <s v="PNG"/>
    <s v="65m"/>
    <x v="2"/>
    <n v="77.850000000000009"/>
    <n v="80"/>
    <x v="1"/>
    <s v="44670S2A_MSIL1CCDM-MLB-CLSTA4467003 Cloudy (40%-90%)"/>
    <n v="1"/>
    <s v="20230630T185400"/>
    <d v="1905-07-14T00:00:00"/>
    <s v="04"/>
    <d v="1900-01-18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9T00:00:00"/>
    <s v="11SKC"/>
    <s v="19:03:42 UTC"/>
    <n v="85.7"/>
    <s v="2500X1254px"/>
    <s v="PNG"/>
    <s v="65m"/>
    <x v="2"/>
    <n v="77.850000000000009"/>
    <n v="80"/>
    <x v="1"/>
    <s v="44670S2A_MSIL1CCDM-MLB-CLSTA4467003 Cloudy (40%-90%)"/>
    <n v="0"/>
    <s v="20230630T185400"/>
    <d v="1905-07-14T00:00:00"/>
    <s v="04"/>
    <d v="1900-01-18T00:00:00"/>
    <s v="19"/>
    <s v="0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9T00:00:00"/>
    <s v="10SGJ"/>
    <s v="19:03:28 UTC"/>
    <n v="70.8"/>
    <s v="2500X1254px"/>
    <s v="PNG"/>
    <s v="65m"/>
    <x v="2"/>
    <n v="77.850000000000009"/>
    <n v="80"/>
    <x v="1"/>
    <s v="44670S2A_MSIL1CCDM-MLB-CLSTA4467003 Cloudy (40%-90%)"/>
    <n v="0"/>
    <s v="20230630T185400"/>
    <d v="1905-07-14T00:00:00"/>
    <s v="04"/>
    <d v="1900-01-18T00:00:00"/>
    <s v="19"/>
    <s v="03"/>
    <s v="2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9T00:00:00"/>
    <s v="11SKD"/>
    <s v="19:03:28 UTC"/>
    <n v="64.3"/>
    <s v="2500X1254px"/>
    <s v="PNG"/>
    <s v="65m"/>
    <x v="2"/>
    <n v="77.850000000000009"/>
    <n v="80"/>
    <x v="1"/>
    <s v="44670S2A_MSIL1CCDM-MLB-CLSTA4467003 Cloudy (40%-90%)"/>
    <n v="0"/>
    <s v="20230630T185400"/>
    <d v="1905-07-14T00:00:00"/>
    <s v="04"/>
    <d v="1900-01-18T00:00:00"/>
    <s v="19"/>
    <s v="03"/>
    <s v="2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6T00:00:00"/>
    <s v="10SGH"/>
    <s v="18:53:48 UTC"/>
    <n v="74"/>
    <s v="2500X1254px"/>
    <s v="PNG"/>
    <s v="65m"/>
    <x v="2"/>
    <n v="61.074999999999996"/>
    <n v="70"/>
    <x v="1"/>
    <s v="44667S2A_MSIL1CCDM-MLB-CLSTA4466703 Cloudy (40%-90%)"/>
    <n v="1"/>
    <s v="20230630T185400"/>
    <d v="1905-07-14T00:00:00"/>
    <s v="04"/>
    <d v="1900-01-15T00:00:00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6T00:00:00"/>
    <s v="11SKC"/>
    <s v="18:53:47 UTC"/>
    <n v="65.7"/>
    <s v="2500X1254px"/>
    <s v="PNG"/>
    <s v="65m"/>
    <x v="2"/>
    <n v="61.074999999999996"/>
    <n v="70"/>
    <x v="1"/>
    <s v="44667S2A_MSIL1CCDM-MLB-CLSTA4466703 Cloudy (40%-90%)"/>
    <n v="0"/>
    <s v="20230630T185400"/>
    <d v="1905-07-14T00:00:00"/>
    <s v="04"/>
    <d v="1900-01-15T00:00:00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6T00:00:00"/>
    <s v="10SGJ"/>
    <s v="18:53:33 UTC"/>
    <n v="57"/>
    <s v="2500X1254px"/>
    <s v="PNG"/>
    <s v="65m"/>
    <x v="2"/>
    <n v="61.074999999999996"/>
    <n v="70"/>
    <x v="1"/>
    <s v="44667S2A_MSIL1CCDM-MLB-CLSTA4466703 Cloudy (40%-90%)"/>
    <n v="0"/>
    <s v="20230630T185400"/>
    <d v="1905-07-14T00:00:00"/>
    <s v="04"/>
    <d v="1900-01-15T00:00:00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6T00:00:00"/>
    <s v="11SKD"/>
    <s v="18:53:32 UTC"/>
    <n v="47.6"/>
    <s v="2500X1254px"/>
    <s v="PNG"/>
    <s v="65m"/>
    <x v="2"/>
    <n v="61.074999999999996"/>
    <n v="70"/>
    <x v="1"/>
    <s v="44667S2A_MSIL1CCDM-MLB-CLSTA4466703 Cloudy (40%-90%)"/>
    <n v="0"/>
    <s v="20230630T185400"/>
    <d v="1905-07-14T00:00:00"/>
    <s v="04"/>
    <d v="1900-01-15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4T00:00:00"/>
    <s v="10SGH"/>
    <s v="19:03:51 UTC"/>
    <n v="85.7"/>
    <s v="2500X1254px"/>
    <s v="PNG"/>
    <s v="65m"/>
    <x v="2"/>
    <n v="66.25"/>
    <n v="70"/>
    <x v="1"/>
    <s v="44665S2A_MSIL1CCDM-MLB-CLSTA4466503 Cloudy (40%-90%)"/>
    <n v="1"/>
    <s v="20230630T185400"/>
    <d v="1905-07-14T00:00:00"/>
    <s v="04"/>
    <d v="1900-01-13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4T00:00:00"/>
    <s v="11SKC"/>
    <s v="19:03:50 UTC"/>
    <n v="82.6"/>
    <s v="2500X1254px"/>
    <s v="PNG"/>
    <s v="65m"/>
    <x v="2"/>
    <n v="66.25"/>
    <n v="70"/>
    <x v="1"/>
    <s v="44665S2A_MSIL1CCDM-MLB-CLSTA4466503 Cloudy (40%-90%)"/>
    <n v="0"/>
    <s v="20230630T185400"/>
    <d v="1905-07-14T00:00:00"/>
    <s v="04"/>
    <d v="1900-01-13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4T00:00:00"/>
    <s v="10SGJ"/>
    <s v="19:03:36 UTC"/>
    <n v="48.1"/>
    <s v="2500X1254px"/>
    <s v="PNG"/>
    <s v="65m"/>
    <x v="2"/>
    <n v="66.25"/>
    <n v="70"/>
    <x v="1"/>
    <s v="44665S2A_MSIL1CCDM-MLB-CLSTA4466503 Cloudy (40%-90%)"/>
    <n v="0"/>
    <s v="20230630T185400"/>
    <d v="1905-07-14T00:00:00"/>
    <s v="04"/>
    <d v="1900-01-13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4T00:00:00"/>
    <s v="11SKD"/>
    <s v="19:03:35 UTC"/>
    <n v="48.6"/>
    <s v="2500X1254px"/>
    <s v="PNG"/>
    <s v="65m"/>
    <x v="2"/>
    <n v="66.25"/>
    <n v="70"/>
    <x v="1"/>
    <s v="44665S2A_MSIL1CCDM-MLB-CLSTA4466503 Cloudy (40%-90%)"/>
    <n v="0"/>
    <s v="20230630T185400"/>
    <d v="1905-07-14T00:00:00"/>
    <s v="04"/>
    <d v="1900-01-13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1T00:00:00"/>
    <s v="10SGH"/>
    <s v="18:53:54 UTC"/>
    <n v="93.7"/>
    <s v="2500X1254px"/>
    <s v="PNG"/>
    <s v="65m"/>
    <x v="2"/>
    <n v="75.850000000000009"/>
    <n v="80"/>
    <x v="1"/>
    <s v="44662S2A_MSIL1CCDM-MLB-CLSTA4466203 Cloudy (40%-90%)"/>
    <n v="1"/>
    <s v="20230630T185400"/>
    <d v="1905-07-14T00:00:00"/>
    <s v="04"/>
    <d v="1900-01-10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1T00:00:00"/>
    <s v="11SKC"/>
    <s v="18:53:53 UTC"/>
    <n v="90.4"/>
    <s v="2500X1254px"/>
    <s v="PNG"/>
    <s v="65m"/>
    <x v="2"/>
    <n v="75.850000000000009"/>
    <n v="80"/>
    <x v="1"/>
    <s v="44662S2A_MSIL1CCDM-MLB-CLSTA4466203 Cloudy (40%-90%)"/>
    <n v="0"/>
    <s v="20230630T185400"/>
    <d v="1905-07-14T00:00:00"/>
    <s v="04"/>
    <d v="1900-01-10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1T00:00:00"/>
    <s v="10SGJ"/>
    <s v="18:53:39 UTC"/>
    <n v="63"/>
    <s v="2500X1254px"/>
    <s v="PNG"/>
    <s v="65m"/>
    <x v="2"/>
    <n v="75.850000000000009"/>
    <n v="80"/>
    <x v="1"/>
    <s v="44662S2A_MSIL1CCDM-MLB-CLSTA4466203 Cloudy (40%-90%)"/>
    <n v="0"/>
    <s v="20230630T185400"/>
    <d v="1905-07-14T00:00:00"/>
    <s v="04"/>
    <d v="1900-01-10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11T00:00:00"/>
    <s v="11SKD"/>
    <s v="18:53:38 UTC"/>
    <n v="56.3"/>
    <s v="2500X1254px"/>
    <s v="PNG"/>
    <s v="65m"/>
    <x v="2"/>
    <n v="75.850000000000009"/>
    <n v="80"/>
    <x v="1"/>
    <s v="44662S2A_MSIL1CCDM-MLB-CLSTA4466203 Cloudy (40%-90%)"/>
    <n v="0"/>
    <s v="20230630T185400"/>
    <d v="1905-07-14T00:00:00"/>
    <s v="04"/>
    <d v="1900-01-10T00:00:00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9T00:00:00"/>
    <s v="10SGH"/>
    <s v="19:03:44 UTC"/>
    <n v="0"/>
    <s v="2500X1254px"/>
    <s v="PNG"/>
    <s v="65m"/>
    <x v="2"/>
    <n v="7.5000000000000011E-2"/>
    <n v="10"/>
    <x v="0"/>
    <s v="44660S2A_MSIL1CCDM-MLB-CLSTA4466002 Sunny (10%-30%)"/>
    <n v="1"/>
    <s v="20230630T185400"/>
    <d v="1905-07-14T00:00:00"/>
    <s v="04"/>
    <s v="09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9T00:00:00"/>
    <s v="11SKC"/>
    <s v="19:03:43 UTC"/>
    <n v="0"/>
    <s v="2500X1254px"/>
    <s v="PNG"/>
    <s v="65m"/>
    <x v="2"/>
    <n v="7.5000000000000011E-2"/>
    <n v="10"/>
    <x v="0"/>
    <s v="44660S2A_MSIL1CCDM-MLB-CLSTA4466002 Sunny (10%-30%)"/>
    <n v="0"/>
    <s v="20230630T185400"/>
    <d v="1905-07-14T00:00:00"/>
    <s v="04"/>
    <s v="09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9T00:00:00"/>
    <s v="10SGJ"/>
    <s v="19:03:30 UTC"/>
    <n v="0.2"/>
    <s v="2500X1254px"/>
    <s v="PNG"/>
    <s v="65m"/>
    <x v="2"/>
    <n v="7.5000000000000011E-2"/>
    <n v="10"/>
    <x v="0"/>
    <s v="44660S2A_MSIL1CCDM-MLB-CLSTA4466002 Sunny (10%-30%)"/>
    <n v="0"/>
    <s v="20230630T185400"/>
    <d v="1905-07-14T00:00:00"/>
    <s v="04"/>
    <s v="09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9T00:00:00"/>
    <s v="11SKD"/>
    <s v="19:03:29 UTC"/>
    <n v="0.1"/>
    <s v="2500X1254px"/>
    <s v="PNG"/>
    <s v="65m"/>
    <x v="2"/>
    <n v="7.5000000000000011E-2"/>
    <n v="10"/>
    <x v="0"/>
    <s v="44660S2A_MSIL1CCDM-MLB-CLSTA4466002 Sunny (10%-30%)"/>
    <n v="0"/>
    <s v="20230630T185400"/>
    <d v="1905-07-14T00:00:00"/>
    <s v="04"/>
    <s v="09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6T00:00:00"/>
    <s v="10SGH"/>
    <s v="18:53:48 UTC"/>
    <n v="0"/>
    <s v="2500X1254px"/>
    <s v="PNG"/>
    <s v="65m"/>
    <x v="2"/>
    <n v="0"/>
    <n v="0"/>
    <x v="3"/>
    <s v="44657S2A_MSIL1CCDM-MLB-CLSTA4465701 Clear (0%)"/>
    <n v="1"/>
    <s v="20230630T185400"/>
    <d v="1905-07-14T00:00:00"/>
    <s v="04"/>
    <s v="06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6T00:00:00"/>
    <s v="11SKC"/>
    <s v="18:53:47 UTC"/>
    <n v="0"/>
    <s v="2500X1254px"/>
    <s v="PNG"/>
    <s v="65m"/>
    <x v="2"/>
    <n v="0"/>
    <n v="0"/>
    <x v="3"/>
    <s v="44657S2A_MSIL1CCDM-MLB-CLSTA4465701 Clear (0%)"/>
    <n v="0"/>
    <s v="20230630T185400"/>
    <d v="1905-07-14T00:00:00"/>
    <s v="04"/>
    <s v="06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6T00:00:00"/>
    <s v="10SGJ"/>
    <s v="18:53:34 UTC"/>
    <n v="0"/>
    <s v="2500X1254px"/>
    <s v="PNG"/>
    <s v="65m"/>
    <x v="2"/>
    <n v="0"/>
    <n v="0"/>
    <x v="3"/>
    <s v="44657S2A_MSIL1CCDM-MLB-CLSTA4465701 Clear (0%)"/>
    <n v="0"/>
    <s v="20230630T185400"/>
    <d v="1905-07-14T00:00:00"/>
    <s v="04"/>
    <s v="06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6T00:00:00"/>
    <s v="11SKD"/>
    <s v="18:53:33 UTC"/>
    <n v="0"/>
    <s v="2500X1254px"/>
    <s v="PNG"/>
    <s v="65m"/>
    <x v="2"/>
    <n v="0"/>
    <n v="0"/>
    <x v="3"/>
    <s v="44657S2A_MSIL1CCDM-MLB-CLSTA4465701 Clear (0%)"/>
    <n v="0"/>
    <s v="20230630T185400"/>
    <d v="1905-07-14T00:00:00"/>
    <s v="04"/>
    <s v="06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4T00:00:00"/>
    <s v="10SGH"/>
    <s v="19:03:49 UTC"/>
    <n v="54.3"/>
    <s v="2500X1254px"/>
    <s v="PNG"/>
    <s v="65m"/>
    <x v="2"/>
    <n v="53.524999999999999"/>
    <n v="60"/>
    <x v="1"/>
    <s v="44655S2A_MSIL1CCDM-MLB-CLSTA4465503 Cloudy (40%-90%)"/>
    <n v="1"/>
    <s v="20230630T185400"/>
    <d v="1905-07-14T00:00:00"/>
    <s v="04"/>
    <s v="04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4T00:00:00"/>
    <s v="11SKC"/>
    <s v="19:03:48 UTC"/>
    <n v="40.4"/>
    <s v="2500X1254px"/>
    <s v="PNG"/>
    <s v="65m"/>
    <x v="2"/>
    <n v="53.524999999999999"/>
    <n v="60"/>
    <x v="1"/>
    <s v="44655S2A_MSIL1CCDM-MLB-CLSTA4465503 Cloudy (40%-90%)"/>
    <n v="0"/>
    <s v="20230630T185400"/>
    <d v="1905-07-14T00:00:00"/>
    <s v="04"/>
    <s v="04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4T00:00:00"/>
    <s v="10SGJ"/>
    <s v="19:03:34 UTC"/>
    <n v="60.9"/>
    <s v="2500X1254px"/>
    <s v="PNG"/>
    <s v="65m"/>
    <x v="2"/>
    <n v="53.524999999999999"/>
    <n v="60"/>
    <x v="1"/>
    <s v="44655S2A_MSIL1CCDM-MLB-CLSTA4465503 Cloudy (40%-90%)"/>
    <n v="0"/>
    <s v="20230630T185400"/>
    <d v="1905-07-14T00:00:00"/>
    <s v="04"/>
    <s v="04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4T00:00:00"/>
    <s v="11SKD"/>
    <s v="19:03:34 UTC"/>
    <n v="58.5"/>
    <s v="2500X1254px"/>
    <s v="PNG"/>
    <s v="65m"/>
    <x v="2"/>
    <n v="53.524999999999999"/>
    <n v="60"/>
    <x v="1"/>
    <s v="44655S2A_MSIL1CCDM-MLB-CLSTA4465503 Cloudy (40%-90%)"/>
    <n v="0"/>
    <s v="20230630T185400"/>
    <d v="1905-07-14T00:00:00"/>
    <s v="04"/>
    <s v="04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1T00:00:00"/>
    <s v="10SGH"/>
    <s v="18:53:54 UTC"/>
    <n v="0"/>
    <s v="2500X1254px"/>
    <s v="PNG"/>
    <s v="65m"/>
    <x v="2"/>
    <n v="0"/>
    <n v="0"/>
    <x v="3"/>
    <s v="44652S2A_MSIL1CCDM-MLB-CLSTA4465201 Clear (0%)"/>
    <n v="1"/>
    <s v="20230630T185400"/>
    <d v="1905-07-14T00:00:00"/>
    <s v="04"/>
    <s v="01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1T00:00:00"/>
    <s v="11SKC"/>
    <s v="18:53:53 UTC"/>
    <n v="0"/>
    <s v="2500X1254px"/>
    <s v="PNG"/>
    <s v="65m"/>
    <x v="2"/>
    <n v="0"/>
    <n v="0"/>
    <x v="3"/>
    <s v="44652S2A_MSIL1CCDM-MLB-CLSTA4465201 Clear (0%)"/>
    <n v="0"/>
    <s v="20230630T185400"/>
    <d v="1905-07-14T00:00:00"/>
    <s v="04"/>
    <s v="01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1T00:00:00"/>
    <s v="10SGJ"/>
    <s v="18:53:39 UTC"/>
    <n v="0"/>
    <s v="2500X1254px"/>
    <s v="PNG"/>
    <s v="65m"/>
    <x v="2"/>
    <n v="0"/>
    <n v="0"/>
    <x v="3"/>
    <s v="44652S2A_MSIL1CCDM-MLB-CLSTA4465201 Clear (0%)"/>
    <n v="0"/>
    <s v="20230630T185400"/>
    <d v="1905-07-14T00:00:00"/>
    <s v="04"/>
    <s v="01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4-01T00:00:00"/>
    <s v="11SKD"/>
    <s v="18:53:38 UTC"/>
    <n v="0"/>
    <s v="2500X1254px"/>
    <s v="PNG"/>
    <s v="65m"/>
    <x v="2"/>
    <n v="0"/>
    <n v="0"/>
    <x v="3"/>
    <s v="44652S2A_MSIL1CCDM-MLB-CLSTA4465201 Clear (0%)"/>
    <n v="0"/>
    <s v="20230630T185400"/>
    <d v="1905-07-14T00:00:00"/>
    <s v="04"/>
    <s v="01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30T00:00:00"/>
    <s v="10SGH"/>
    <s v="19:03:44 UTC"/>
    <n v="74.099999999999994"/>
    <s v="2500X1254px"/>
    <s v="PNG"/>
    <s v="65m"/>
    <x v="2"/>
    <n v="69.525000000000006"/>
    <n v="70"/>
    <x v="1"/>
    <s v="44650S2A_MSIL1CCDM-MLB-CLSTA4465003 Cloudy (40%-90%)"/>
    <n v="1"/>
    <s v="20230630T185400"/>
    <d v="1905-07-14T00:00:00"/>
    <s v="03"/>
    <d v="1900-01-29T00:00:00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30T00:00:00"/>
    <s v="11SKC"/>
    <s v="19:03:43 UTC"/>
    <n v="61.1"/>
    <s v="2500X1254px"/>
    <s v="PNG"/>
    <s v="65m"/>
    <x v="2"/>
    <n v="69.525000000000006"/>
    <n v="70"/>
    <x v="1"/>
    <s v="44650S2A_MSIL1CCDM-MLB-CLSTA4465003 Cloudy (40%-90%)"/>
    <n v="0"/>
    <s v="20230630T185400"/>
    <d v="1905-07-14T00:00:00"/>
    <s v="03"/>
    <d v="1900-01-29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30T00:00:00"/>
    <s v="10SGJ"/>
    <s v="19:03:30 UTC"/>
    <n v="74.400000000000006"/>
    <s v="2500X1254px"/>
    <s v="PNG"/>
    <s v="65m"/>
    <x v="2"/>
    <n v="69.525000000000006"/>
    <n v="70"/>
    <x v="1"/>
    <s v="44650S2A_MSIL1CCDM-MLB-CLSTA4465003 Cloudy (40%-90%)"/>
    <n v="0"/>
    <s v="20230630T185400"/>
    <d v="1905-07-14T00:00:00"/>
    <s v="03"/>
    <d v="1900-01-29T00:00:00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30T00:00:00"/>
    <s v="11SKD"/>
    <s v="19:03:29 UTC"/>
    <n v="68.5"/>
    <s v="2500X1254px"/>
    <s v="PNG"/>
    <s v="65m"/>
    <x v="2"/>
    <n v="69.525000000000006"/>
    <n v="70"/>
    <x v="1"/>
    <s v="44650S2A_MSIL1CCDM-MLB-CLSTA4465003 Cloudy (40%-90%)"/>
    <n v="0"/>
    <s v="20230630T185400"/>
    <d v="1905-07-14T00:00:00"/>
    <s v="03"/>
    <d v="1900-01-29T00:00:00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7T00:00:00"/>
    <s v="10SGH"/>
    <s v="18:53:49 UTC"/>
    <n v="12.1"/>
    <s v="2500X1254px"/>
    <s v="PNG"/>
    <s v="65m"/>
    <x v="2"/>
    <n v="8.85"/>
    <n v="10"/>
    <x v="0"/>
    <s v="44647S2A_MSIL1CCDM-MLB-CLSTA4464702 Sunny (10%-30%)"/>
    <n v="1"/>
    <s v="20230630T185400"/>
    <d v="1905-07-14T00:00:00"/>
    <s v="03"/>
    <d v="1900-01-26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7T00:00:00"/>
    <s v="11SKC"/>
    <s v="18:53:48 UTC"/>
    <n v="6.7"/>
    <s v="2500X1254px"/>
    <s v="PNG"/>
    <s v="65m"/>
    <x v="2"/>
    <n v="8.85"/>
    <n v="10"/>
    <x v="0"/>
    <s v="44647S2A_MSIL1CCDM-MLB-CLSTA4464702 Sunny (10%-30%)"/>
    <n v="0"/>
    <s v="20230630T185400"/>
    <d v="1905-07-14T00:00:00"/>
    <s v="03"/>
    <d v="1900-01-26T00:00:00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7T00:00:00"/>
    <s v="10SGJ"/>
    <s v="18:53:34 UTC"/>
    <n v="7.1"/>
    <s v="2500X1254px"/>
    <s v="PNG"/>
    <s v="65m"/>
    <x v="2"/>
    <n v="8.85"/>
    <n v="10"/>
    <x v="0"/>
    <s v="44647S2A_MSIL1CCDM-MLB-CLSTA4464702 Sunny (10%-30%)"/>
    <n v="0"/>
    <s v="20230630T185400"/>
    <d v="1905-07-14T00:00:00"/>
    <s v="03"/>
    <d v="1900-01-26T00:00:00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7T00:00:00"/>
    <s v="11SKD"/>
    <s v="18:53:33 UTC"/>
    <n v="9.5"/>
    <s v="2500X1254px"/>
    <s v="PNG"/>
    <s v="65m"/>
    <x v="2"/>
    <n v="8.85"/>
    <n v="10"/>
    <x v="0"/>
    <s v="44647S2A_MSIL1CCDM-MLB-CLSTA4464702 Sunny (10%-30%)"/>
    <n v="0"/>
    <s v="20230630T185400"/>
    <d v="1905-07-14T00:00:00"/>
    <s v="03"/>
    <d v="1900-01-26T00:00:00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5T00:00:00"/>
    <s v="10SGH"/>
    <s v="19:03:50 UTC"/>
    <n v="1.8"/>
    <s v="2500X1254px"/>
    <s v="PNG"/>
    <s v="65m"/>
    <x v="2"/>
    <n v="0.52500000000000002"/>
    <n v="10"/>
    <x v="0"/>
    <s v="44645S2A_MSIL1CCDM-MLB-CLSTA4464502 Sunny (10%-30%)"/>
    <n v="1"/>
    <s v="20230630T185400"/>
    <d v="1905-07-14T00:00:00"/>
    <s v="03"/>
    <d v="1900-01-24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5T00:00:00"/>
    <s v="11SKC"/>
    <s v="19:03:49 UTC"/>
    <n v="0.3"/>
    <s v="2500X1254px"/>
    <s v="PNG"/>
    <s v="65m"/>
    <x v="2"/>
    <n v="0.52500000000000002"/>
    <n v="10"/>
    <x v="0"/>
    <s v="44645S2A_MSIL1CCDM-MLB-CLSTA4464502 Sunny (10%-30%)"/>
    <n v="0"/>
    <s v="20230630T185400"/>
    <d v="1905-07-14T00:00:00"/>
    <s v="03"/>
    <d v="1900-01-24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5T00:00:00"/>
    <s v="10SGJ"/>
    <s v="19:03:36 UTC"/>
    <n v="0"/>
    <s v="2500X1254px"/>
    <s v="PNG"/>
    <s v="65m"/>
    <x v="2"/>
    <n v="0.52500000000000002"/>
    <n v="10"/>
    <x v="0"/>
    <s v="44645S2A_MSIL1CCDM-MLB-CLSTA4464502 Sunny (10%-30%)"/>
    <n v="0"/>
    <s v="20230630T185400"/>
    <d v="1905-07-14T00:00:00"/>
    <s v="03"/>
    <d v="1900-01-24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5T00:00:00"/>
    <s v="11SKD"/>
    <s v="19:03:35 UTC"/>
    <n v="0"/>
    <s v="2500X1254px"/>
    <s v="PNG"/>
    <s v="65m"/>
    <x v="2"/>
    <n v="0.52500000000000002"/>
    <n v="10"/>
    <x v="0"/>
    <s v="44645S2A_MSIL1CCDM-MLB-CLSTA4464502 Sunny (10%-30%)"/>
    <n v="0"/>
    <s v="20230630T185400"/>
    <d v="1905-07-14T00:00:00"/>
    <s v="03"/>
    <d v="1900-01-24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2T00:00:00"/>
    <s v="10SGH"/>
    <s v="18:53:55 UTC"/>
    <n v="0"/>
    <s v="2500X1254px"/>
    <s v="PNG"/>
    <s v="65m"/>
    <x v="2"/>
    <n v="7.5000000000000011E-2"/>
    <n v="10"/>
    <x v="0"/>
    <s v="44642S2A_MSIL1CCDM-MLB-CLSTA4464202 Sunny (10%-30%)"/>
    <n v="1"/>
    <s v="20230630T185400"/>
    <d v="1905-07-14T00:00:00"/>
    <s v="03"/>
    <d v="1900-01-21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2T00:00:00"/>
    <s v="11SKC"/>
    <s v="18:53:54 UTC"/>
    <n v="0"/>
    <s v="2500X1254px"/>
    <s v="PNG"/>
    <s v="65m"/>
    <x v="2"/>
    <n v="7.5000000000000011E-2"/>
    <n v="10"/>
    <x v="0"/>
    <s v="44642S2A_MSIL1CCDM-MLB-CLSTA4464202 Sunny (10%-30%)"/>
    <n v="0"/>
    <s v="20230630T185400"/>
    <d v="1905-07-14T00:00:00"/>
    <s v="03"/>
    <d v="1900-01-21T00:00:00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2T00:00:00"/>
    <s v="10SGJ"/>
    <s v="18:53:40 UTC"/>
    <n v="0.1"/>
    <s v="2500X1254px"/>
    <s v="PNG"/>
    <s v="65m"/>
    <x v="2"/>
    <n v="7.5000000000000011E-2"/>
    <n v="10"/>
    <x v="0"/>
    <s v="44642S2A_MSIL1CCDM-MLB-CLSTA4464202 Sunny (10%-30%)"/>
    <n v="0"/>
    <s v="20230630T185400"/>
    <d v="1905-07-14T00:00:00"/>
    <s v="03"/>
    <d v="1900-01-21T00:00:00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2T00:00:00"/>
    <s v="11SKD"/>
    <s v="18:53:39 UTC"/>
    <n v="0.2"/>
    <s v="2500X1254px"/>
    <s v="PNG"/>
    <s v="65m"/>
    <x v="2"/>
    <n v="7.5000000000000011E-2"/>
    <n v="10"/>
    <x v="0"/>
    <s v="44642S2A_MSIL1CCDM-MLB-CLSTA4464202 Sunny (10%-30%)"/>
    <n v="0"/>
    <s v="20230630T185400"/>
    <d v="1905-07-14T00:00:00"/>
    <s v="03"/>
    <d v="1900-01-21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0T00:00:00"/>
    <s v="10SGH"/>
    <s v="19:03:45 UTC"/>
    <n v="0"/>
    <s v="2500X1254px"/>
    <s v="PNG"/>
    <s v="65m"/>
    <x v="2"/>
    <n v="0"/>
    <n v="0"/>
    <x v="3"/>
    <s v="44640S2A_MSIL1CCDM-MLB-CLSTA4464001 Clear (0%)"/>
    <n v="1"/>
    <s v="20230630T185400"/>
    <d v="1905-07-14T00:00:00"/>
    <s v="03"/>
    <d v="1900-01-19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0T00:00:00"/>
    <s v="11SKC"/>
    <s v="19:03:45 UTC"/>
    <n v="0"/>
    <s v="2500X1254px"/>
    <s v="PNG"/>
    <s v="65m"/>
    <x v="2"/>
    <n v="0"/>
    <n v="0"/>
    <x v="3"/>
    <s v="44640S2A_MSIL1CCDM-MLB-CLSTA4464001 Clear (0%)"/>
    <n v="0"/>
    <s v="20230630T185400"/>
    <d v="1905-07-14T00:00:00"/>
    <s v="03"/>
    <d v="1900-01-19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0T00:00:00"/>
    <s v="10SGJ"/>
    <s v="19:03:31 UTC"/>
    <n v="0"/>
    <s v="2500X1254px"/>
    <s v="PNG"/>
    <s v="65m"/>
    <x v="2"/>
    <n v="0"/>
    <n v="0"/>
    <x v="3"/>
    <s v="44640S2A_MSIL1CCDM-MLB-CLSTA4464001 Clear (0%)"/>
    <n v="0"/>
    <s v="20230630T185400"/>
    <d v="1905-07-14T00:00:00"/>
    <s v="03"/>
    <d v="1900-01-19T00:00:00"/>
    <s v="19"/>
    <s v="0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20T00:00:00"/>
    <s v="11SKD"/>
    <s v="19:03:30 UTC"/>
    <n v="0"/>
    <s v="2500X1254px"/>
    <s v="PNG"/>
    <s v="65m"/>
    <x v="2"/>
    <n v="0"/>
    <n v="0"/>
    <x v="3"/>
    <s v="44640S2A_MSIL1CCDM-MLB-CLSTA4464001 Clear (0%)"/>
    <n v="0"/>
    <s v="20230630T185400"/>
    <d v="1905-07-14T00:00:00"/>
    <s v="03"/>
    <d v="1900-01-19T00:00:00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7T00:00:00"/>
    <s v="10SGH"/>
    <s v="18:53:50 UTC"/>
    <n v="92.3"/>
    <s v="2500X1254px"/>
    <s v="PNG"/>
    <s v="65m"/>
    <x v="2"/>
    <n v="87.45"/>
    <n v="90"/>
    <x v="1"/>
    <s v="44637S2A_MSIL1CCDM-MLB-CLSTA4463703 Cloudy (40%-90%)"/>
    <n v="1"/>
    <s v="20230630T185400"/>
    <d v="1905-07-14T00:00:00"/>
    <s v="03"/>
    <d v="1900-01-16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7T00:00:00"/>
    <s v="11SKC"/>
    <s v="18:53:49 UTC"/>
    <n v="95.8"/>
    <s v="2500X1254px"/>
    <s v="PNG"/>
    <s v="65m"/>
    <x v="2"/>
    <n v="87.45"/>
    <n v="90"/>
    <x v="1"/>
    <s v="44637S2A_MSIL1CCDM-MLB-CLSTA4463703 Cloudy (40%-90%)"/>
    <n v="0"/>
    <s v="20230630T185400"/>
    <d v="1905-07-14T00:00:00"/>
    <s v="03"/>
    <d v="1900-01-16T00:00:00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7T00:00:00"/>
    <s v="10SGJ"/>
    <s v="18:53:35 UTC"/>
    <n v="79.400000000000006"/>
    <s v="2500X1254px"/>
    <s v="PNG"/>
    <s v="65m"/>
    <x v="2"/>
    <n v="87.45"/>
    <n v="90"/>
    <x v="1"/>
    <s v="44637S2A_MSIL1CCDM-MLB-CLSTA4463703 Cloudy (40%-90%)"/>
    <n v="0"/>
    <s v="20230630T185400"/>
    <d v="1905-07-14T00:00:00"/>
    <s v="03"/>
    <d v="1900-01-16T00:00:00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7T00:00:00"/>
    <s v="11SKD"/>
    <s v="18:53:34 UTC"/>
    <n v="82.3"/>
    <s v="2500X1254px"/>
    <s v="PNG"/>
    <s v="65m"/>
    <x v="2"/>
    <n v="87.45"/>
    <n v="90"/>
    <x v="1"/>
    <s v="44637S2A_MSIL1CCDM-MLB-CLSTA4463703 Cloudy (40%-90%)"/>
    <n v="0"/>
    <s v="20230630T185400"/>
    <d v="1905-07-14T00:00:00"/>
    <s v="03"/>
    <d v="1900-01-16T00:00:00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5T00:00:00"/>
    <s v="10SGH"/>
    <s v="19:03:51 UTC"/>
    <n v="83.3"/>
    <s v="2500X1254px"/>
    <s v="PNG"/>
    <s v="65m"/>
    <x v="2"/>
    <n v="75.650000000000006"/>
    <n v="80"/>
    <x v="1"/>
    <s v="44635S2A_MSIL1CCDM-MLB-CLSTA4463503 Cloudy (40%-90%)"/>
    <n v="1"/>
    <s v="20230630T185400"/>
    <d v="1905-07-14T00:00:00"/>
    <s v="03"/>
    <d v="1900-01-14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5T00:00:00"/>
    <s v="11SKC"/>
    <s v="19:03:51 UTC"/>
    <n v="86.2"/>
    <s v="2500X1254px"/>
    <s v="PNG"/>
    <s v="65m"/>
    <x v="2"/>
    <n v="75.650000000000006"/>
    <n v="80"/>
    <x v="1"/>
    <s v="44635S2A_MSIL1CCDM-MLB-CLSTA4463503 Cloudy (40%-90%)"/>
    <n v="0"/>
    <s v="20230630T185400"/>
    <d v="1905-07-14T00:00:00"/>
    <s v="03"/>
    <d v="1900-01-14T00:00:00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5T00:00:00"/>
    <s v="10SGJ"/>
    <s v="19:03:37 UTC"/>
    <n v="67.7"/>
    <s v="2500X1254px"/>
    <s v="PNG"/>
    <s v="65m"/>
    <x v="2"/>
    <n v="75.650000000000006"/>
    <n v="80"/>
    <x v="1"/>
    <s v="44635S2A_MSIL1CCDM-MLB-CLSTA4463503 Cloudy (40%-90%)"/>
    <n v="0"/>
    <s v="20230630T185400"/>
    <d v="1905-07-14T00:00:00"/>
    <s v="03"/>
    <d v="1900-01-14T00:00:00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5T00:00:00"/>
    <s v="11SKD"/>
    <s v="19:03:36 UTC"/>
    <n v="65.400000000000006"/>
    <s v="2500X1254px"/>
    <s v="PNG"/>
    <s v="65m"/>
    <x v="2"/>
    <n v="75.650000000000006"/>
    <n v="80"/>
    <x v="1"/>
    <s v="44635S2A_MSIL1CCDM-MLB-CLSTA4463503 Cloudy (40%-90%)"/>
    <n v="0"/>
    <s v="20230630T185400"/>
    <d v="1905-07-14T00:00:00"/>
    <s v="03"/>
    <d v="1900-01-14T00:00:00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2T00:00:00"/>
    <s v="10SGH"/>
    <s v="18:53:56 UTC"/>
    <n v="0"/>
    <s v="2500X1254px"/>
    <s v="PNG"/>
    <s v="65m"/>
    <x v="2"/>
    <n v="0"/>
    <n v="0"/>
    <x v="3"/>
    <s v="44632S2A_MSIL1CCDM-MLB-CLSTA4463201 Clear (0%)"/>
    <n v="1"/>
    <s v="20230630T185400"/>
    <d v="1905-07-14T00:00:00"/>
    <s v="03"/>
    <d v="1900-01-11T00:00:00"/>
    <s v="18"/>
    <s v="53"/>
    <s v="5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2T00:00:00"/>
    <s v="11SKC"/>
    <s v="18:53:55 UTC"/>
    <n v="0"/>
    <s v="2500X1254px"/>
    <s v="PNG"/>
    <s v="65m"/>
    <x v="2"/>
    <n v="0"/>
    <n v="0"/>
    <x v="3"/>
    <s v="44632S2A_MSIL1CCDM-MLB-CLSTA4463201 Clear (0%)"/>
    <n v="0"/>
    <s v="20230630T185400"/>
    <d v="1905-07-14T00:00:00"/>
    <s v="03"/>
    <d v="1900-01-11T00:00:00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2T00:00:00"/>
    <s v="10SGJ"/>
    <s v="18:53:41 UTC"/>
    <n v="0"/>
    <s v="2500X1254px"/>
    <s v="PNG"/>
    <s v="65m"/>
    <x v="2"/>
    <n v="0"/>
    <n v="0"/>
    <x v="3"/>
    <s v="44632S2A_MSIL1CCDM-MLB-CLSTA4463201 Clear (0%)"/>
    <n v="0"/>
    <s v="20230630T185400"/>
    <d v="1905-07-14T00:00:00"/>
    <s v="03"/>
    <d v="1900-01-11T00:00:00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2T00:00:00"/>
    <s v="11SKD"/>
    <s v="18:53:40 UTC"/>
    <n v="0"/>
    <s v="2500X1254px"/>
    <s v="PNG"/>
    <s v="65m"/>
    <x v="2"/>
    <n v="0"/>
    <n v="0"/>
    <x v="3"/>
    <s v="44632S2A_MSIL1CCDM-MLB-CLSTA4463201 Clear (0%)"/>
    <n v="0"/>
    <s v="20230630T185400"/>
    <d v="1905-07-14T00:00:00"/>
    <s v="03"/>
    <d v="1900-01-11T00:00:00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0T00:00:00"/>
    <s v="10SGH"/>
    <s v="19:03:45 UTC"/>
    <n v="17.399999999999999"/>
    <s v="2500X1254px"/>
    <s v="PNG"/>
    <s v="65m"/>
    <x v="2"/>
    <n v="11.600000000000001"/>
    <n v="20"/>
    <x v="0"/>
    <s v="44630S2A_MSIL1CCDM-MLB-CLSTA4463002 Sunny (10%-30%)"/>
    <n v="1"/>
    <s v="20230630T185400"/>
    <d v="1905-07-14T00:00:00"/>
    <s v="03"/>
    <d v="1900-01-09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0T00:00:00"/>
    <s v="11SKC"/>
    <s v="19:03:45 UTC"/>
    <n v="26.8"/>
    <s v="2500X1254px"/>
    <s v="PNG"/>
    <s v="65m"/>
    <x v="2"/>
    <n v="11.600000000000001"/>
    <n v="20"/>
    <x v="0"/>
    <s v="44630S2A_MSIL1CCDM-MLB-CLSTA4463002 Sunny (10%-30%)"/>
    <n v="0"/>
    <s v="20230630T185400"/>
    <d v="1905-07-14T00:00:00"/>
    <s v="03"/>
    <d v="1900-01-09T00:00:00"/>
    <s v="19"/>
    <s v="0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0T00:00:00"/>
    <s v="10SGJ"/>
    <s v="19:03:31 UTC"/>
    <n v="2"/>
    <s v="2500X1254px"/>
    <s v="PNG"/>
    <s v="65m"/>
    <x v="2"/>
    <n v="11.600000000000001"/>
    <n v="20"/>
    <x v="0"/>
    <s v="44630S2A_MSIL1CCDM-MLB-CLSTA4463002 Sunny (10%-30%)"/>
    <n v="0"/>
    <s v="20230630T185400"/>
    <d v="1905-07-14T00:00:00"/>
    <s v="03"/>
    <d v="1900-01-09T00:00:00"/>
    <s v="19"/>
    <s v="0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10T00:00:00"/>
    <s v="11SKD"/>
    <s v="19:03:30 UTC"/>
    <n v="0.2"/>
    <s v="2500X1254px"/>
    <s v="PNG"/>
    <s v="65m"/>
    <x v="2"/>
    <n v="11.600000000000001"/>
    <n v="20"/>
    <x v="0"/>
    <s v="44630S2A_MSIL1CCDM-MLB-CLSTA4463002 Sunny (10%-30%)"/>
    <n v="0"/>
    <s v="20230630T185400"/>
    <d v="1905-07-14T00:00:00"/>
    <s v="03"/>
    <d v="1900-01-09T00:00:00"/>
    <s v="19"/>
    <s v="0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7T00:00:00"/>
    <s v="10SGH"/>
    <s v="18:53:49 UTC"/>
    <n v="9.1"/>
    <s v="2500X1254px"/>
    <s v="PNG"/>
    <s v="65m"/>
    <x v="2"/>
    <n v="9.5749999999999993"/>
    <n v="10"/>
    <x v="0"/>
    <s v="44627S2A_MSIL1CCDM-MLB-CLSTA4462702 Sunny (10%-30%)"/>
    <n v="1"/>
    <s v="20230630T185400"/>
    <d v="1905-07-14T00:00:00"/>
    <s v="03"/>
    <s v="07"/>
    <s v="18"/>
    <s v="5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7T00:00:00"/>
    <s v="11SKC"/>
    <s v="18:53:48 UTC"/>
    <n v="4.4000000000000004"/>
    <s v="2500X1254px"/>
    <s v="PNG"/>
    <s v="65m"/>
    <x v="2"/>
    <n v="9.5749999999999993"/>
    <n v="10"/>
    <x v="0"/>
    <s v="44627S2A_MSIL1CCDM-MLB-CLSTA4462702 Sunny (10%-30%)"/>
    <n v="0"/>
    <s v="20230630T185400"/>
    <d v="1905-07-14T00:00:00"/>
    <s v="03"/>
    <s v="07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7T00:00:00"/>
    <s v="10SGJ"/>
    <s v="18:53:35 UTC"/>
    <n v="16.399999999999999"/>
    <s v="2500X1254px"/>
    <s v="PNG"/>
    <s v="65m"/>
    <x v="2"/>
    <n v="9.5749999999999993"/>
    <n v="10"/>
    <x v="0"/>
    <s v="44627S2A_MSIL1CCDM-MLB-CLSTA4462702 Sunny (10%-30%)"/>
    <n v="0"/>
    <s v="20230630T185400"/>
    <d v="1905-07-14T00:00:00"/>
    <s v="03"/>
    <s v="07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7T00:00:00"/>
    <s v="11SKD"/>
    <s v="18:53:34 UTC"/>
    <n v="8.4"/>
    <s v="2500X1254px"/>
    <s v="PNG"/>
    <s v="65m"/>
    <x v="2"/>
    <n v="9.5749999999999993"/>
    <n v="10"/>
    <x v="0"/>
    <s v="44627S2A_MSIL1CCDM-MLB-CLSTA4462702 Sunny (10%-30%)"/>
    <n v="0"/>
    <s v="20230630T185400"/>
    <d v="1905-07-14T00:00:00"/>
    <s v="03"/>
    <s v="07"/>
    <s v="18"/>
    <s v="5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5T00:00:00"/>
    <s v="10SGH"/>
    <s v="19:03:51 UTC"/>
    <n v="84.5"/>
    <s v="2500X1254px"/>
    <s v="PNG"/>
    <s v="65m"/>
    <x v="2"/>
    <n v="89.224999999999994"/>
    <n v="90"/>
    <x v="1"/>
    <s v="44625S2A_MSIL1CCDM-MLB-CLSTA4462503 Cloudy (40%-90%)"/>
    <n v="1"/>
    <s v="20230630T185400"/>
    <d v="1905-07-14T00:00:00"/>
    <s v="03"/>
    <s v="05"/>
    <s v="19"/>
    <s v="0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5T00:00:00"/>
    <s v="11SKC"/>
    <s v="19:03:50 UTC"/>
    <n v="91.2"/>
    <s v="2500X1254px"/>
    <s v="PNG"/>
    <s v="65m"/>
    <x v="2"/>
    <n v="89.224999999999994"/>
    <n v="90"/>
    <x v="1"/>
    <s v="44625S2A_MSIL1CCDM-MLB-CLSTA4462503 Cloudy (40%-90%)"/>
    <n v="0"/>
    <s v="20230630T185400"/>
    <d v="1905-07-14T00:00:00"/>
    <s v="03"/>
    <s v="05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5T00:00:00"/>
    <s v="10SGJ"/>
    <s v="19:03:37 UTC"/>
    <n v="91.5"/>
    <s v="2500X1254px"/>
    <s v="PNG"/>
    <s v="65m"/>
    <x v="2"/>
    <n v="89.224999999999994"/>
    <n v="90"/>
    <x v="1"/>
    <s v="44625S2A_MSIL1CCDM-MLB-CLSTA4462503 Cloudy (40%-90%)"/>
    <n v="0"/>
    <s v="20230630T185400"/>
    <d v="1905-07-14T00:00:00"/>
    <s v="03"/>
    <s v="05"/>
    <s v="19"/>
    <s v="0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5T00:00:00"/>
    <s v="11SKD"/>
    <s v="19:03:36 UTC"/>
    <n v="89.7"/>
    <s v="2500X1254px"/>
    <s v="PNG"/>
    <s v="65m"/>
    <x v="2"/>
    <n v="89.224999999999994"/>
    <n v="90"/>
    <x v="1"/>
    <s v="44625S2A_MSIL1CCDM-MLB-CLSTA4462503 Cloudy (40%-90%)"/>
    <n v="0"/>
    <s v="20230630T185400"/>
    <d v="1905-07-14T00:00:00"/>
    <s v="03"/>
    <s v="05"/>
    <s v="19"/>
    <s v="0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2T00:00:00"/>
    <s v="10SGH"/>
    <s v="18:53:55 UTC"/>
    <n v="36.5"/>
    <s v="2500X1254px"/>
    <s v="PNG"/>
    <s v="65m"/>
    <x v="2"/>
    <n v="16.650000000000002"/>
    <n v="20"/>
    <x v="0"/>
    <s v="44622S2A_MSIL1CCDM-MLB-CLSTA4462202 Sunny (10%-30%)"/>
    <n v="1"/>
    <s v="20230630T185400"/>
    <d v="1905-07-14T00:00:00"/>
    <s v="03"/>
    <s v="02"/>
    <s v="18"/>
    <s v="53"/>
    <s v="5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2T00:00:00"/>
    <s v="11SKC"/>
    <s v="18:53:54 UTC"/>
    <n v="17.2"/>
    <s v="2500X1254px"/>
    <s v="PNG"/>
    <s v="65m"/>
    <x v="2"/>
    <n v="16.650000000000002"/>
    <n v="20"/>
    <x v="0"/>
    <s v="44622S2A_MSIL1CCDM-MLB-CLSTA4462202 Sunny (10%-30%)"/>
    <n v="0"/>
    <s v="20230630T185400"/>
    <d v="1905-07-14T00:00:00"/>
    <s v="03"/>
    <s v="02"/>
    <s v="18"/>
    <s v="53"/>
    <s v="5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2T00:00:00"/>
    <s v="10SGJ"/>
    <s v="18:53:41 UTC"/>
    <n v="8.1"/>
    <s v="2500X1254px"/>
    <s v="PNG"/>
    <s v="65m"/>
    <x v="2"/>
    <n v="16.650000000000002"/>
    <n v="20"/>
    <x v="0"/>
    <s v="44622S2A_MSIL1CCDM-MLB-CLSTA4462202 Sunny (10%-30%)"/>
    <n v="0"/>
    <s v="20230630T185400"/>
    <d v="1905-07-14T00:00:00"/>
    <s v="03"/>
    <s v="02"/>
    <s v="18"/>
    <s v="5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3-02T00:00:00"/>
    <s v="11SKD"/>
    <s v="18:53:40 UTC"/>
    <n v="4.8"/>
    <s v="2500X1254px"/>
    <s v="PNG"/>
    <s v="65m"/>
    <x v="2"/>
    <n v="16.650000000000002"/>
    <n v="20"/>
    <x v="0"/>
    <s v="44622S2A_MSIL1CCDM-MLB-CLSTA4462202 Sunny (10%-30%)"/>
    <n v="0"/>
    <s v="20230630T185400"/>
    <d v="1905-07-14T00:00:00"/>
    <s v="03"/>
    <s v="02"/>
    <s v="18"/>
    <s v="5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8T00:00:00"/>
    <s v="10SGH"/>
    <s v="19:03:44 UTC"/>
    <n v="0"/>
    <s v="2500X1254px"/>
    <s v="PNG"/>
    <s v="65m"/>
    <x v="2"/>
    <n v="0.1"/>
    <n v="10"/>
    <x v="0"/>
    <s v="44620S2A_MSIL1CCDM-MLB-CLSTA4462002 Sunny (10%-30%)"/>
    <n v="1"/>
    <s v="20230630T185400"/>
    <d v="1905-07-14T00:00:00"/>
    <s v="02"/>
    <d v="1900-01-27T00:00:00"/>
    <s v="19"/>
    <s v="0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8T00:00:00"/>
    <s v="11SKC"/>
    <s v="19:03:43 UTC"/>
    <n v="0"/>
    <s v="2500X1254px"/>
    <s v="PNG"/>
    <s v="65m"/>
    <x v="2"/>
    <n v="0.1"/>
    <n v="10"/>
    <x v="0"/>
    <s v="44620S2A_MSIL1CCDM-MLB-CLSTA4462002 Sunny (10%-30%)"/>
    <n v="0"/>
    <s v="20230630T185400"/>
    <d v="1905-07-14T00:00:00"/>
    <s v="02"/>
    <d v="1900-01-27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8T00:00:00"/>
    <s v="10SGJ"/>
    <s v="19:03:29 UTC"/>
    <n v="0.4"/>
    <s v="2500X1254px"/>
    <s v="PNG"/>
    <s v="65m"/>
    <x v="2"/>
    <n v="0.1"/>
    <n v="10"/>
    <x v="0"/>
    <s v="44620S2A_MSIL1CCDM-MLB-CLSTA4462002 Sunny (10%-30%)"/>
    <n v="0"/>
    <s v="20230630T185400"/>
    <d v="1905-07-14T00:00:00"/>
    <s v="02"/>
    <d v="1900-01-27T00:00:00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8T00:00:00"/>
    <s v="11SKD"/>
    <s v="19:03:29 UTC"/>
    <n v="0"/>
    <s v="2500X1254px"/>
    <s v="PNG"/>
    <s v="65m"/>
    <x v="2"/>
    <n v="0.1"/>
    <n v="10"/>
    <x v="0"/>
    <s v="44620S2A_MSIL1CCDM-MLB-CLSTA4462002 Sunny (10%-30%)"/>
    <n v="0"/>
    <s v="20230630T185400"/>
    <d v="1905-07-14T00:00:00"/>
    <s v="02"/>
    <d v="1900-01-27T00:00:00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5T00:00:00"/>
    <s v="10SGH"/>
    <s v="18:53:47 UTC"/>
    <n v="0.2"/>
    <s v="2500X1254px"/>
    <s v="PNG"/>
    <s v="65m"/>
    <x v="2"/>
    <n v="0.1"/>
    <n v="10"/>
    <x v="0"/>
    <s v="44617S2A_MSIL1CCDM-MLB-CLSTA4461702 Sunny (10%-30%)"/>
    <n v="1"/>
    <s v="20230630T185400"/>
    <d v="1905-07-14T00:00:00"/>
    <s v="02"/>
    <d v="1900-01-24T00:00:00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5T00:00:00"/>
    <s v="11SKC"/>
    <s v="18:53:46 UTC"/>
    <n v="0.1"/>
    <s v="2500X1254px"/>
    <s v="PNG"/>
    <s v="65m"/>
    <x v="2"/>
    <n v="0.1"/>
    <n v="10"/>
    <x v="0"/>
    <s v="44617S2A_MSIL1CCDM-MLB-CLSTA4461702 Sunny (10%-30%)"/>
    <n v="0"/>
    <s v="20230630T185400"/>
    <d v="1905-07-14T00:00:00"/>
    <s v="02"/>
    <d v="1900-01-24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5T00:00:00"/>
    <s v="10SGJ"/>
    <s v="18:53:33 UTC"/>
    <n v="0.1"/>
    <s v="2500X1254px"/>
    <s v="PNG"/>
    <s v="65m"/>
    <x v="2"/>
    <n v="0.1"/>
    <n v="10"/>
    <x v="0"/>
    <s v="44617S2A_MSIL1CCDM-MLB-CLSTA4461702 Sunny (10%-30%)"/>
    <n v="0"/>
    <s v="20230630T185400"/>
    <d v="1905-07-14T00:00:00"/>
    <s v="02"/>
    <d v="1900-01-24T00:00:00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5T00:00:00"/>
    <s v="11SKD"/>
    <s v="18:53:32 UTC"/>
    <n v="0"/>
    <s v="2500X1254px"/>
    <s v="PNG"/>
    <s v="65m"/>
    <x v="2"/>
    <n v="0.1"/>
    <n v="10"/>
    <x v="0"/>
    <s v="44617S2A_MSIL1CCDM-MLB-CLSTA4461702 Sunny (10%-30%)"/>
    <n v="0"/>
    <s v="20230630T185400"/>
    <d v="1905-07-14T00:00:00"/>
    <s v="02"/>
    <d v="1900-01-24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3T00:00:00"/>
    <s v="10SGH"/>
    <s v="19:03:50 UTC"/>
    <n v="8.6999999999999993"/>
    <s v="2500X1254px"/>
    <s v="PNG"/>
    <s v="65m"/>
    <x v="2"/>
    <n v="20.924999999999997"/>
    <n v="30"/>
    <x v="0"/>
    <s v="44615S2A_MSIL1CCDM-MLB-CLSTA4461502 Sunny (10%-30%)"/>
    <n v="1"/>
    <s v="20230630T185400"/>
    <d v="1905-07-14T00:00:00"/>
    <s v="02"/>
    <d v="1900-01-22T00:00:00"/>
    <s v="19"/>
    <s v="0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3T00:00:00"/>
    <s v="11SKC"/>
    <s v="19:03:49 UTC"/>
    <n v="12.1"/>
    <s v="2500X1254px"/>
    <s v="PNG"/>
    <s v="65m"/>
    <x v="2"/>
    <n v="20.924999999999997"/>
    <n v="30"/>
    <x v="0"/>
    <s v="44615S2A_MSIL1CCDM-MLB-CLSTA4461502 Sunny (10%-30%)"/>
    <n v="0"/>
    <s v="20230630T185400"/>
    <d v="1905-07-14T00:00:00"/>
    <s v="02"/>
    <d v="1900-01-22T00:00:00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3T00:00:00"/>
    <s v="10SGJ"/>
    <s v="19:03:35 UTC"/>
    <n v="34.9"/>
    <s v="2500X1254px"/>
    <s v="PNG"/>
    <s v="65m"/>
    <x v="2"/>
    <n v="20.924999999999997"/>
    <n v="30"/>
    <x v="0"/>
    <s v="44615S2A_MSIL1CCDM-MLB-CLSTA4461502 Sunny (10%-30%)"/>
    <n v="0"/>
    <s v="20230630T185400"/>
    <d v="1905-07-14T00:00:00"/>
    <s v="02"/>
    <d v="1900-01-22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3T00:00:00"/>
    <s v="11SKD"/>
    <s v="19:03:35 UTC"/>
    <n v="28"/>
    <s v="2500X1254px"/>
    <s v="PNG"/>
    <s v="65m"/>
    <x v="2"/>
    <n v="20.924999999999997"/>
    <n v="30"/>
    <x v="0"/>
    <s v="44615S2A_MSIL1CCDM-MLB-CLSTA4461502 Sunny (10%-30%)"/>
    <n v="0"/>
    <s v="20230630T185400"/>
    <d v="1905-07-14T00:00:00"/>
    <s v="02"/>
    <d v="1900-01-22T00:00:00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0T00:00:00"/>
    <s v="10SGH"/>
    <s v="18:53:53 UTC"/>
    <n v="45.8"/>
    <s v="2500X1254px"/>
    <s v="PNG"/>
    <s v="65m"/>
    <x v="2"/>
    <n v="52.4"/>
    <n v="60"/>
    <x v="1"/>
    <s v="44612S2A_MSIL1CCDM-MLB-CLSTA4461203 Cloudy (40%-90%)"/>
    <n v="1"/>
    <s v="20230630T185400"/>
    <d v="1905-07-14T00:00:00"/>
    <s v="02"/>
    <d v="1900-01-19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0T00:00:00"/>
    <s v="11SKC"/>
    <s v="18:53:52 UTC"/>
    <n v="44.3"/>
    <s v="2500X1254px"/>
    <s v="PNG"/>
    <s v="65m"/>
    <x v="2"/>
    <n v="52.4"/>
    <n v="60"/>
    <x v="1"/>
    <s v="44612S2A_MSIL1CCDM-MLB-CLSTA4461203 Cloudy (40%-90%)"/>
    <n v="0"/>
    <s v="20230630T185400"/>
    <d v="1905-07-14T00:00:00"/>
    <s v="02"/>
    <d v="1900-01-19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0T00:00:00"/>
    <s v="10SGJ"/>
    <s v="18:53:39 UTC"/>
    <n v="54"/>
    <s v="2500X1254px"/>
    <s v="PNG"/>
    <s v="65m"/>
    <x v="2"/>
    <n v="52.4"/>
    <n v="60"/>
    <x v="1"/>
    <s v="44612S2A_MSIL1CCDM-MLB-CLSTA4461203 Cloudy (40%-90%)"/>
    <n v="0"/>
    <s v="20230630T185400"/>
    <d v="1905-07-14T00:00:00"/>
    <s v="02"/>
    <d v="1900-01-19T00:00:00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20T00:00:00"/>
    <s v="11SKD"/>
    <s v="18:53:38 UTC"/>
    <n v="65.5"/>
    <s v="2500X1254px"/>
    <s v="PNG"/>
    <s v="65m"/>
    <x v="2"/>
    <n v="52.4"/>
    <n v="60"/>
    <x v="1"/>
    <s v="44612S2A_MSIL1CCDM-MLB-CLSTA4461203 Cloudy (40%-90%)"/>
    <n v="0"/>
    <s v="20230630T185400"/>
    <d v="1905-07-14T00:00:00"/>
    <s v="02"/>
    <d v="1900-01-19T00:00:00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8T00:00:00"/>
    <s v="10SGH"/>
    <s v="19:03:41 UTC"/>
    <n v="4.5"/>
    <s v="2500X1254px"/>
    <s v="PNG"/>
    <s v="65m"/>
    <x v="2"/>
    <n v="1.5249999999999999"/>
    <n v="10"/>
    <x v="0"/>
    <s v="44610S2A_MSIL1CCDM-MLB-CLSTA4461002 Sunny (10%-30%)"/>
    <n v="1"/>
    <s v="20230630T185400"/>
    <d v="1905-07-14T00:00:00"/>
    <s v="02"/>
    <d v="1900-01-17T00:00:00"/>
    <s v="19"/>
    <s v="0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8T00:00:00"/>
    <s v="11SKC"/>
    <s v="19:03:40 UTC"/>
    <n v="1.6"/>
    <s v="2500X1254px"/>
    <s v="PNG"/>
    <s v="65m"/>
    <x v="2"/>
    <n v="1.5249999999999999"/>
    <n v="10"/>
    <x v="0"/>
    <s v="44610S2A_MSIL1CCDM-MLB-CLSTA4461002 Sunny (10%-30%)"/>
    <n v="0"/>
    <s v="20230630T185400"/>
    <d v="1905-07-14T00:00:00"/>
    <s v="02"/>
    <d v="1900-01-17T00:00:00"/>
    <s v="19"/>
    <s v="03"/>
    <s v="4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8T00:00:00"/>
    <s v="10SGJ"/>
    <s v="19:03:27 UTC"/>
    <n v="0"/>
    <s v="2500X1254px"/>
    <s v="PNG"/>
    <s v="65m"/>
    <x v="2"/>
    <n v="1.5249999999999999"/>
    <n v="10"/>
    <x v="0"/>
    <s v="44610S2A_MSIL1CCDM-MLB-CLSTA4461002 Sunny (10%-30%)"/>
    <n v="0"/>
    <s v="20230630T185400"/>
    <d v="1905-07-14T00:00:00"/>
    <s v="02"/>
    <d v="1900-01-17T00:00:00"/>
    <s v="19"/>
    <s v="03"/>
    <s v="2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8T00:00:00"/>
    <s v="11SKD"/>
    <s v="19:03:26 UTC"/>
    <n v="0"/>
    <s v="2500X1254px"/>
    <s v="PNG"/>
    <s v="65m"/>
    <x v="2"/>
    <n v="1.5249999999999999"/>
    <n v="10"/>
    <x v="0"/>
    <s v="44610S2A_MSIL1CCDM-MLB-CLSTA4461002 Sunny (10%-30%)"/>
    <n v="0"/>
    <s v="20230630T185400"/>
    <d v="1905-07-14T00:00:00"/>
    <s v="02"/>
    <d v="1900-01-17T00:00:00"/>
    <s v="19"/>
    <s v="03"/>
    <s v="2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5T00:00:00"/>
    <s v="10SGH"/>
    <s v="18:53:45 UTC"/>
    <n v="38.700000000000003"/>
    <s v="2500X1254px"/>
    <s v="PNG"/>
    <s v="65m"/>
    <x v="2"/>
    <n v="62.349999999999994"/>
    <n v="70"/>
    <x v="1"/>
    <s v="44607S2A_MSIL1CCDM-MLB-CLSTA4460703 Cloudy (40%-90%)"/>
    <n v="1"/>
    <s v="20230630T185400"/>
    <d v="1905-07-14T00:00:00"/>
    <s v="02"/>
    <d v="1900-01-14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5T00:00:00"/>
    <s v="11SKC"/>
    <s v="18:53:44 UTC"/>
    <n v="55.9"/>
    <s v="2500X1254px"/>
    <s v="PNG"/>
    <s v="65m"/>
    <x v="2"/>
    <n v="62.349999999999994"/>
    <n v="70"/>
    <x v="1"/>
    <s v="44607S2A_MSIL1CCDM-MLB-CLSTA4460703 Cloudy (40%-90%)"/>
    <n v="0"/>
    <s v="20230630T185400"/>
    <d v="1905-07-14T00:00:00"/>
    <s v="02"/>
    <d v="1900-01-14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5T00:00:00"/>
    <s v="10SGJ"/>
    <s v="18:53:31 UTC"/>
    <n v="72.099999999999994"/>
    <s v="2500X1254px"/>
    <s v="PNG"/>
    <s v="65m"/>
    <x v="2"/>
    <n v="62.349999999999994"/>
    <n v="70"/>
    <x v="1"/>
    <s v="44607S2A_MSIL1CCDM-MLB-CLSTA4460703 Cloudy (40%-90%)"/>
    <n v="0"/>
    <s v="20230630T185400"/>
    <d v="1905-07-14T00:00:00"/>
    <s v="02"/>
    <d v="1900-01-14T00:00:00"/>
    <s v="18"/>
    <s v="5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5T00:00:00"/>
    <s v="11SKD"/>
    <s v="18:53:30 UTC"/>
    <n v="82.7"/>
    <s v="2500X1254px"/>
    <s v="PNG"/>
    <s v="65m"/>
    <x v="2"/>
    <n v="62.349999999999994"/>
    <n v="70"/>
    <x v="1"/>
    <s v="44607S2A_MSIL1CCDM-MLB-CLSTA4460703 Cloudy (40%-90%)"/>
    <n v="0"/>
    <s v="20230630T185400"/>
    <d v="1905-07-14T00:00:00"/>
    <s v="02"/>
    <d v="1900-01-14T00:00:00"/>
    <s v="18"/>
    <s v="5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3T00:00:00"/>
    <s v="10SGH"/>
    <s v="19:03:47 UTC"/>
    <n v="0"/>
    <s v="2500X1254px"/>
    <s v="PNG"/>
    <s v="65m"/>
    <x v="2"/>
    <n v="2.5000000000000001E-2"/>
    <n v="10"/>
    <x v="0"/>
    <s v="44605S2A_MSIL1CCDM-MLB-CLSTA4460502 Sunny (10%-30%)"/>
    <n v="1"/>
    <s v="20230630T185400"/>
    <d v="1905-07-14T00:00:00"/>
    <s v="02"/>
    <d v="1900-01-12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3T00:00:00"/>
    <s v="11SKC"/>
    <s v="19:03:47 UTC"/>
    <n v="0"/>
    <s v="2500X1254px"/>
    <s v="PNG"/>
    <s v="65m"/>
    <x v="2"/>
    <n v="2.5000000000000001E-2"/>
    <n v="10"/>
    <x v="0"/>
    <s v="44605S2A_MSIL1CCDM-MLB-CLSTA4460502 Sunny (10%-30%)"/>
    <n v="0"/>
    <s v="20230630T185400"/>
    <d v="1905-07-14T00:00:00"/>
    <s v="02"/>
    <d v="1900-01-12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3T00:00:00"/>
    <s v="10SGJ"/>
    <s v="19:03:33 UTC"/>
    <n v="0.1"/>
    <s v="2500X1254px"/>
    <s v="PNG"/>
    <s v="65m"/>
    <x v="2"/>
    <n v="2.5000000000000001E-2"/>
    <n v="10"/>
    <x v="0"/>
    <s v="44605S2A_MSIL1CCDM-MLB-CLSTA4460502 Sunny (10%-30%)"/>
    <n v="0"/>
    <s v="20230630T185400"/>
    <d v="1905-07-14T00:00:00"/>
    <s v="02"/>
    <d v="1900-01-12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3T00:00:00"/>
    <s v="11SKD"/>
    <s v="19:03:32 UTC"/>
    <n v="0"/>
    <s v="2500X1254px"/>
    <s v="PNG"/>
    <s v="65m"/>
    <x v="2"/>
    <n v="2.5000000000000001E-2"/>
    <n v="10"/>
    <x v="0"/>
    <s v="44605S2A_MSIL1CCDM-MLB-CLSTA4460502 Sunny (10%-30%)"/>
    <n v="0"/>
    <s v="20230630T185400"/>
    <d v="1905-07-14T00:00:00"/>
    <s v="02"/>
    <d v="1900-01-12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0T00:00:00"/>
    <s v="10SGH"/>
    <s v="18:53:51 UTC"/>
    <n v="0.6"/>
    <s v="2500X1254px"/>
    <s v="PNG"/>
    <s v="65m"/>
    <x v="2"/>
    <n v="0.3"/>
    <n v="10"/>
    <x v="0"/>
    <s v="44602S2A_MSIL1CCDM-MLB-CLSTA4460202 Sunny (10%-30%)"/>
    <n v="1"/>
    <s v="20230630T185400"/>
    <d v="1905-07-14T00:00:00"/>
    <s v="02"/>
    <d v="1900-01-09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0T00:00:00"/>
    <s v="11SKC"/>
    <s v="18:53:50 UTC"/>
    <n v="0"/>
    <s v="2500X1254px"/>
    <s v="PNG"/>
    <s v="65m"/>
    <x v="2"/>
    <n v="0.3"/>
    <n v="10"/>
    <x v="0"/>
    <s v="44602S2A_MSIL1CCDM-MLB-CLSTA4460202 Sunny (10%-30%)"/>
    <n v="0"/>
    <s v="20230630T185400"/>
    <d v="1905-07-14T00:00:00"/>
    <s v="02"/>
    <d v="1900-01-09T00:00:00"/>
    <s v="18"/>
    <s v="53"/>
    <s v="5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0T00:00:00"/>
    <s v="10SGJ"/>
    <s v="18:53:36 UTC"/>
    <n v="0.6"/>
    <s v="2500X1254px"/>
    <s v="PNG"/>
    <s v="65m"/>
    <x v="2"/>
    <n v="0.3"/>
    <n v="10"/>
    <x v="0"/>
    <s v="44602S2A_MSIL1CCDM-MLB-CLSTA4460202 Sunny (10%-30%)"/>
    <n v="0"/>
    <s v="20230630T185400"/>
    <d v="1905-07-14T00:00:00"/>
    <s v="02"/>
    <d v="1900-01-09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10T00:00:00"/>
    <s v="11SKD"/>
    <s v="18:53:35 UTC"/>
    <n v="0"/>
    <s v="2500X1254px"/>
    <s v="PNG"/>
    <s v="65m"/>
    <x v="2"/>
    <n v="0.3"/>
    <n v="10"/>
    <x v="0"/>
    <s v="44602S2A_MSIL1CCDM-MLB-CLSTA4460202 Sunny (10%-30%)"/>
    <n v="0"/>
    <s v="20230630T185400"/>
    <d v="1905-07-14T00:00:00"/>
    <s v="02"/>
    <d v="1900-01-09T00:00:00"/>
    <s v="18"/>
    <s v="5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8T00:00:00"/>
    <s v="10SGH"/>
    <s v="19:03:42 UTC"/>
    <n v="0"/>
    <s v="2500X1254px"/>
    <s v="PNG"/>
    <s v="65m"/>
    <x v="2"/>
    <n v="0"/>
    <n v="0"/>
    <x v="3"/>
    <s v="44600S2A_MSIL1CCDM-MLB-CLSTA4460001 Clear (0%)"/>
    <n v="1"/>
    <s v="20230630T185400"/>
    <d v="1905-07-14T00:00:00"/>
    <s v="02"/>
    <s v="08"/>
    <s v="19"/>
    <s v="0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8T00:00:00"/>
    <s v="11SKC"/>
    <s v="19:03:41 UTC"/>
    <n v="0"/>
    <s v="2500X1254px"/>
    <s v="PNG"/>
    <s v="65m"/>
    <x v="2"/>
    <n v="0"/>
    <n v="0"/>
    <x v="3"/>
    <s v="44600S2A_MSIL1CCDM-MLB-CLSTA4460001 Clear (0%)"/>
    <n v="0"/>
    <s v="20230630T185400"/>
    <d v="1905-07-14T00:00:00"/>
    <s v="02"/>
    <s v="08"/>
    <s v="19"/>
    <s v="0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8T00:00:00"/>
    <s v="10SGJ"/>
    <s v="19:03:27 UTC"/>
    <n v="0"/>
    <s v="2500X1254px"/>
    <s v="PNG"/>
    <s v="65m"/>
    <x v="2"/>
    <n v="0"/>
    <n v="0"/>
    <x v="3"/>
    <s v="44600S2A_MSIL1CCDM-MLB-CLSTA4460001 Clear (0%)"/>
    <n v="0"/>
    <s v="20230630T185400"/>
    <d v="1905-07-14T00:00:00"/>
    <s v="02"/>
    <s v="08"/>
    <s v="19"/>
    <s v="03"/>
    <s v="2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8T00:00:00"/>
    <s v="11SKD"/>
    <s v="19:03:27 UTC"/>
    <n v="0"/>
    <s v="2500X1254px"/>
    <s v="PNG"/>
    <s v="65m"/>
    <x v="2"/>
    <n v="0"/>
    <n v="0"/>
    <x v="3"/>
    <s v="44600S2A_MSIL1CCDM-MLB-CLSTA4460001 Clear (0%)"/>
    <n v="0"/>
    <s v="20230630T185400"/>
    <d v="1905-07-14T00:00:00"/>
    <s v="02"/>
    <s v="08"/>
    <s v="19"/>
    <s v="03"/>
    <s v="2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5T00:00:00"/>
    <s v="10SGH"/>
    <s v="18:53:46 UTC"/>
    <n v="32.6"/>
    <s v="2500X1254px"/>
    <s v="PNG"/>
    <s v="65m"/>
    <x v="2"/>
    <n v="11.975"/>
    <n v="20"/>
    <x v="0"/>
    <s v="44597S2A_MSIL1CCDM-MLB-CLSTA4459702 Sunny (10%-30%)"/>
    <n v="1"/>
    <s v="20230630T185400"/>
    <d v="1905-07-14T00:00:00"/>
    <s v="02"/>
    <s v="05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5T00:00:00"/>
    <s v="11SKC"/>
    <s v="18:53:45 UTC"/>
    <n v="14"/>
    <s v="2500X1254px"/>
    <s v="PNG"/>
    <s v="65m"/>
    <x v="2"/>
    <n v="11.975"/>
    <n v="20"/>
    <x v="0"/>
    <s v="44597S2A_MSIL1CCDM-MLB-CLSTA4459702 Sunny (10%-30%)"/>
    <n v="0"/>
    <s v="20230630T185400"/>
    <d v="1905-07-14T00:00:00"/>
    <s v="02"/>
    <s v="05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5T00:00:00"/>
    <s v="10SGJ"/>
    <s v="18:53:31 UTC"/>
    <n v="0"/>
    <s v="2500X1254px"/>
    <s v="PNG"/>
    <s v="65m"/>
    <x v="2"/>
    <n v="11.975"/>
    <n v="20"/>
    <x v="0"/>
    <s v="44597S2A_MSIL1CCDM-MLB-CLSTA4459702 Sunny (10%-30%)"/>
    <n v="0"/>
    <s v="20230630T185400"/>
    <d v="1905-07-14T00:00:00"/>
    <s v="02"/>
    <s v="05"/>
    <s v="18"/>
    <s v="5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5T00:00:00"/>
    <s v="11SKD"/>
    <s v="18:53:31 UTC"/>
    <n v="1.3"/>
    <s v="2500X1254px"/>
    <s v="PNG"/>
    <s v="65m"/>
    <x v="2"/>
    <n v="11.975"/>
    <n v="20"/>
    <x v="0"/>
    <s v="44597S2A_MSIL1CCDM-MLB-CLSTA4459702 Sunny (10%-30%)"/>
    <n v="0"/>
    <s v="20230630T185400"/>
    <d v="1905-07-14T00:00:00"/>
    <s v="02"/>
    <s v="05"/>
    <s v="18"/>
    <s v="5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3T00:00:00"/>
    <s v="10SGH"/>
    <s v="19:03:47 UTC"/>
    <n v="34.6"/>
    <s v="2500X1254px"/>
    <s v="PNG"/>
    <s v="65m"/>
    <x v="2"/>
    <n v="13.65"/>
    <n v="20"/>
    <x v="0"/>
    <s v="44595S2A_MSIL1CCDM-MLB-CLSTA4459502 Sunny (10%-30%)"/>
    <n v="1"/>
    <s v="20230630T185400"/>
    <d v="1905-07-14T00:00:00"/>
    <s v="02"/>
    <s v="03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3T00:00:00"/>
    <s v="11SKC"/>
    <s v="19:03:46 UTC"/>
    <n v="18.5"/>
    <s v="2500X1254px"/>
    <s v="PNG"/>
    <s v="65m"/>
    <x v="2"/>
    <n v="13.65"/>
    <n v="20"/>
    <x v="0"/>
    <s v="44595S2A_MSIL1CCDM-MLB-CLSTA4459502 Sunny (10%-30%)"/>
    <n v="0"/>
    <s v="20230630T185400"/>
    <d v="1905-07-14T00:00:00"/>
    <s v="02"/>
    <s v="03"/>
    <s v="19"/>
    <s v="0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3T00:00:00"/>
    <s v="10SGJ"/>
    <s v="19:03:33 UTC"/>
    <n v="1.4"/>
    <s v="2500X1254px"/>
    <s v="PNG"/>
    <s v="65m"/>
    <x v="2"/>
    <n v="13.65"/>
    <n v="20"/>
    <x v="0"/>
    <s v="44595S2A_MSIL1CCDM-MLB-CLSTA4459502 Sunny (10%-30%)"/>
    <n v="0"/>
    <s v="20230630T185400"/>
    <d v="1905-07-14T00:00:00"/>
    <s v="02"/>
    <s v="03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2-03T00:00:00"/>
    <s v="11SKD"/>
    <s v="19:03:32 UTC"/>
    <n v="0.1"/>
    <s v="2500X1254px"/>
    <s v="PNG"/>
    <s v="65m"/>
    <x v="2"/>
    <n v="13.65"/>
    <n v="20"/>
    <x v="0"/>
    <s v="44595S2A_MSIL1CCDM-MLB-CLSTA4459502 Sunny (10%-30%)"/>
    <n v="0"/>
    <s v="20230630T185400"/>
    <d v="1905-07-14T00:00:00"/>
    <s v="02"/>
    <s v="03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31T00:00:00"/>
    <s v="10SGH"/>
    <s v="18:53:52 UTC"/>
    <n v="26.9"/>
    <s v="2500X1254px"/>
    <s v="PNG"/>
    <s v="65m"/>
    <x v="2"/>
    <n v="9.5"/>
    <n v="10"/>
    <x v="0"/>
    <s v="44592S2A_MSIL1CCDM-MLB-CLSTA4459202 Sunny (10%-30%)"/>
    <n v="1"/>
    <s v="20230630T185400"/>
    <d v="1905-07-14T00:00:00"/>
    <s v="01"/>
    <d v="1900-01-30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31T00:00:00"/>
    <s v="11SKC"/>
    <s v="18:53:51 UTC"/>
    <n v="8.6"/>
    <s v="2500X1254px"/>
    <s v="PNG"/>
    <s v="65m"/>
    <x v="2"/>
    <n v="9.5"/>
    <n v="10"/>
    <x v="0"/>
    <s v="44592S2A_MSIL1CCDM-MLB-CLSTA4459202 Sunny (10%-30%)"/>
    <n v="0"/>
    <s v="20230630T185400"/>
    <d v="1905-07-14T00:00:00"/>
    <s v="01"/>
    <d v="1900-01-30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31T00:00:00"/>
    <s v="10SGJ"/>
    <s v="18:53:37 UTC"/>
    <n v="2.4"/>
    <s v="2500X1254px"/>
    <s v="PNG"/>
    <s v="65m"/>
    <x v="2"/>
    <n v="9.5"/>
    <n v="10"/>
    <x v="0"/>
    <s v="44592S2A_MSIL1CCDM-MLB-CLSTA4459202 Sunny (10%-30%)"/>
    <n v="0"/>
    <s v="20230630T185400"/>
    <d v="1905-07-14T00:00:00"/>
    <s v="01"/>
    <d v="1900-01-30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31T00:00:00"/>
    <s v="11SKD"/>
    <s v="18:53:36 UTC"/>
    <n v="0.1"/>
    <s v="2500X1254px"/>
    <s v="PNG"/>
    <s v="65m"/>
    <x v="2"/>
    <n v="9.5"/>
    <n v="10"/>
    <x v="0"/>
    <s v="44592S2A_MSIL1CCDM-MLB-CLSTA4459202 Sunny (10%-30%)"/>
    <n v="0"/>
    <s v="20230630T185400"/>
    <d v="1905-07-14T00:00:00"/>
    <s v="01"/>
    <d v="1900-01-30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9T00:00:00"/>
    <s v="10SGH"/>
    <s v="19:03:41 UTC"/>
    <n v="36.9"/>
    <s v="2500X1254px"/>
    <s v="PNG"/>
    <s v="65m"/>
    <x v="2"/>
    <n v="14.975"/>
    <n v="20"/>
    <x v="0"/>
    <s v="44590S2A_MSIL1CCDM-MLB-CLSTA4459002 Sunny (10%-30%)"/>
    <n v="1"/>
    <s v="20230630T185400"/>
    <d v="1905-07-14T00:00:00"/>
    <s v="01"/>
    <d v="1900-01-28T00:00:00"/>
    <s v="19"/>
    <s v="0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9T00:00:00"/>
    <s v="11SKC"/>
    <s v="19:03:41 UTC"/>
    <n v="23"/>
    <s v="2500X1254px"/>
    <s v="PNG"/>
    <s v="65m"/>
    <x v="2"/>
    <n v="14.975"/>
    <n v="20"/>
    <x v="0"/>
    <s v="44590S2A_MSIL1CCDM-MLB-CLSTA4459002 Sunny (10%-30%)"/>
    <n v="0"/>
    <s v="20230630T185400"/>
    <d v="1905-07-14T00:00:00"/>
    <s v="01"/>
    <d v="1900-01-28T00:00:00"/>
    <s v="19"/>
    <s v="03"/>
    <s v="4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9T00:00:00"/>
    <s v="10SGJ"/>
    <s v="19:03:27 UTC"/>
    <n v="0"/>
    <s v="2500X1254px"/>
    <s v="PNG"/>
    <s v="65m"/>
    <x v="2"/>
    <n v="14.975"/>
    <n v="20"/>
    <x v="0"/>
    <s v="44590S2A_MSIL1CCDM-MLB-CLSTA4459002 Sunny (10%-30%)"/>
    <n v="0"/>
    <s v="20230630T185400"/>
    <d v="1905-07-14T00:00:00"/>
    <s v="01"/>
    <d v="1900-01-28T00:00:00"/>
    <s v="19"/>
    <s v="03"/>
    <s v="2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9T00:00:00"/>
    <s v="11SKD"/>
    <s v="19:03:26 UTC"/>
    <n v="0"/>
    <s v="2500X1254px"/>
    <s v="PNG"/>
    <s v="65m"/>
    <x v="2"/>
    <n v="14.975"/>
    <n v="20"/>
    <x v="0"/>
    <s v="44590S2A_MSIL1CCDM-MLB-CLSTA4459002 Sunny (10%-30%)"/>
    <n v="0"/>
    <s v="20230630T185400"/>
    <d v="1905-07-14T00:00:00"/>
    <s v="01"/>
    <d v="1900-01-28T00:00:00"/>
    <s v="19"/>
    <s v="03"/>
    <s v="2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6T00:00:00"/>
    <s v="10SGH"/>
    <s v="18:53:46 UTC"/>
    <n v="0"/>
    <s v="2500X1254px"/>
    <s v="PNG"/>
    <s v="65m"/>
    <x v="2"/>
    <n v="0"/>
    <n v="0"/>
    <x v="3"/>
    <s v="44587S2A_MSIL1CCDM-MLB-CLSTA4458701 Clear (0%)"/>
    <n v="1"/>
    <s v="20230630T185400"/>
    <d v="1905-07-14T00:00:00"/>
    <s v="01"/>
    <d v="1900-01-25T00:00:00"/>
    <s v="18"/>
    <s v="53"/>
    <s v="4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6T00:00:00"/>
    <s v="11SKC"/>
    <s v="18:53:45 UTC"/>
    <n v="0"/>
    <s v="2500X1254px"/>
    <s v="PNG"/>
    <s v="65m"/>
    <x v="2"/>
    <n v="0"/>
    <n v="0"/>
    <x v="3"/>
    <s v="44587S2A_MSIL1CCDM-MLB-CLSTA4458701 Clear (0%)"/>
    <n v="0"/>
    <s v="20230630T185400"/>
    <d v="1905-07-14T00:00:00"/>
    <s v="01"/>
    <d v="1900-01-25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6T00:00:00"/>
    <s v="10SGJ"/>
    <s v="18:53:31 UTC"/>
    <n v="0"/>
    <s v="2500X1254px"/>
    <s v="PNG"/>
    <s v="65m"/>
    <x v="2"/>
    <n v="0"/>
    <n v="0"/>
    <x v="3"/>
    <s v="44587S2A_MSIL1CCDM-MLB-CLSTA4458701 Clear (0%)"/>
    <n v="0"/>
    <s v="20230630T185400"/>
    <d v="1905-07-14T00:00:00"/>
    <s v="01"/>
    <d v="1900-01-25T00:00:00"/>
    <s v="18"/>
    <s v="53"/>
    <s v="3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6T00:00:00"/>
    <s v="11SKD"/>
    <s v="18:53:30 UTC"/>
    <n v="0"/>
    <s v="2500X1254px"/>
    <s v="PNG"/>
    <s v="65m"/>
    <x v="2"/>
    <n v="0"/>
    <n v="0"/>
    <x v="3"/>
    <s v="44587S2A_MSIL1CCDM-MLB-CLSTA4458701 Clear (0%)"/>
    <n v="0"/>
    <s v="20230630T185400"/>
    <d v="1905-07-14T00:00:00"/>
    <s v="01"/>
    <d v="1900-01-25T00:00:00"/>
    <s v="18"/>
    <s v="53"/>
    <s v="30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4T00:00:00"/>
    <s v="10SGH"/>
    <s v="19:03:48 UTC"/>
    <n v="0"/>
    <s v="2500X1254px"/>
    <s v="PNG"/>
    <s v="65m"/>
    <x v="2"/>
    <n v="0"/>
    <n v="0"/>
    <x v="3"/>
    <s v="44585S2A_MSIL1CCDM-MLB-CLSTA4458501 Clear (0%)"/>
    <n v="1"/>
    <s v="20230630T185400"/>
    <d v="1905-07-14T00:00:00"/>
    <s v="01"/>
    <d v="1900-01-23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4T00:00:00"/>
    <s v="11SKC"/>
    <s v="19:03:47 UTC"/>
    <n v="0"/>
    <s v="2500X1254px"/>
    <s v="PNG"/>
    <s v="65m"/>
    <x v="2"/>
    <n v="0"/>
    <n v="0"/>
    <x v="3"/>
    <s v="44585S2A_MSIL1CCDM-MLB-CLSTA4458501 Clear (0%)"/>
    <n v="0"/>
    <s v="20230630T185400"/>
    <d v="1905-07-14T00:00:00"/>
    <s v="01"/>
    <d v="1900-01-23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4T00:00:00"/>
    <s v="10SGJ"/>
    <s v="19:03:33 UTC"/>
    <n v="0"/>
    <s v="2500X1254px"/>
    <s v="PNG"/>
    <s v="65m"/>
    <x v="2"/>
    <n v="0"/>
    <n v="0"/>
    <x v="3"/>
    <s v="44585S2A_MSIL1CCDM-MLB-CLSTA4458501 Clear (0%)"/>
    <n v="0"/>
    <s v="20230630T185400"/>
    <d v="1905-07-14T00:00:00"/>
    <s v="01"/>
    <d v="1900-01-23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4T00:00:00"/>
    <s v="11SKD"/>
    <s v="19:03:32 UTC"/>
    <n v="0"/>
    <s v="2500X1254px"/>
    <s v="PNG"/>
    <s v="65m"/>
    <x v="2"/>
    <n v="0"/>
    <n v="0"/>
    <x v="3"/>
    <s v="44585S2A_MSIL1CCDM-MLB-CLSTA4458501 Clear (0%)"/>
    <n v="0"/>
    <s v="20230630T185400"/>
    <d v="1905-07-14T00:00:00"/>
    <s v="01"/>
    <d v="1900-01-23T00:00:00"/>
    <s v="19"/>
    <s v="0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1T00:00:00"/>
    <s v="10SGH"/>
    <s v="18:53:52 UTC"/>
    <n v="40.6"/>
    <s v="2500X1254px"/>
    <s v="PNG"/>
    <s v="65m"/>
    <x v="2"/>
    <n v="19.05"/>
    <n v="20"/>
    <x v="0"/>
    <s v="44582S2A_MSIL1CCDM-MLB-CLSTA4458202 Sunny (10%-30%)"/>
    <n v="1"/>
    <s v="20230630T185400"/>
    <d v="1905-07-14T00:00:00"/>
    <s v="01"/>
    <d v="1900-01-20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1T00:00:00"/>
    <s v="11SKC"/>
    <s v="18:53:51 UTC"/>
    <n v="24.3"/>
    <s v="2500X1254px"/>
    <s v="PNG"/>
    <s v="65m"/>
    <x v="2"/>
    <n v="19.05"/>
    <n v="20"/>
    <x v="0"/>
    <s v="44582S2A_MSIL1CCDM-MLB-CLSTA4458202 Sunny (10%-30%)"/>
    <n v="0"/>
    <s v="20230630T185400"/>
    <d v="1905-07-14T00:00:00"/>
    <s v="01"/>
    <d v="1900-01-20T00:00:00"/>
    <s v="18"/>
    <s v="53"/>
    <s v="51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1T00:00:00"/>
    <s v="10SGJ"/>
    <s v="18:53:37 UTC"/>
    <n v="6"/>
    <s v="2500X1254px"/>
    <s v="PNG"/>
    <s v="65m"/>
    <x v="2"/>
    <n v="19.05"/>
    <n v="20"/>
    <x v="0"/>
    <s v="44582S2A_MSIL1CCDM-MLB-CLSTA4458202 Sunny (10%-30%)"/>
    <n v="0"/>
    <s v="20230630T185400"/>
    <d v="1905-07-14T00:00:00"/>
    <s v="01"/>
    <d v="1900-01-20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21T00:00:00"/>
    <s v="11SKD"/>
    <s v="18:53:36 UTC"/>
    <n v="5.3"/>
    <s v="2500X1254px"/>
    <s v="PNG"/>
    <s v="65m"/>
    <x v="2"/>
    <n v="19.05"/>
    <n v="20"/>
    <x v="0"/>
    <s v="44582S2A_MSIL1CCDM-MLB-CLSTA4458202 Sunny (10%-30%)"/>
    <n v="0"/>
    <s v="20230630T185400"/>
    <d v="1905-07-14T00:00:00"/>
    <s v="01"/>
    <d v="1900-01-20T00:00:00"/>
    <s v="18"/>
    <s v="53"/>
    <s v="36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9T00:00:00"/>
    <s v="10SGH"/>
    <s v="19:03:43 UTC"/>
    <n v="0"/>
    <s v="2500X1254px"/>
    <s v="PNG"/>
    <s v="65m"/>
    <x v="2"/>
    <n v="0"/>
    <n v="0"/>
    <x v="3"/>
    <s v="44580S2A_MSIL1CCDM-MLB-CLSTA4458001 Clear (0%)"/>
    <n v="1"/>
    <s v="20230630T185400"/>
    <d v="1905-07-14T00:00:00"/>
    <s v="01"/>
    <d v="1900-01-18T00:00:00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9T00:00:00"/>
    <s v="11SKC"/>
    <s v="19:03:42 UTC"/>
    <n v="0"/>
    <s v="2500X1254px"/>
    <s v="PNG"/>
    <s v="65m"/>
    <x v="2"/>
    <n v="0"/>
    <n v="0"/>
    <x v="3"/>
    <s v="44580S2A_MSIL1CCDM-MLB-CLSTA4458001 Clear (0%)"/>
    <n v="0"/>
    <s v="20230630T185400"/>
    <d v="1905-07-14T00:00:00"/>
    <s v="01"/>
    <d v="1900-01-18T00:00:00"/>
    <s v="19"/>
    <s v="03"/>
    <s v="4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9T00:00:00"/>
    <s v="10SGJ"/>
    <s v="19:03:28 UTC"/>
    <n v="0"/>
    <s v="2500X1254px"/>
    <s v="PNG"/>
    <s v="65m"/>
    <x v="2"/>
    <n v="0"/>
    <n v="0"/>
    <x v="3"/>
    <s v="44580S2A_MSIL1CCDM-MLB-CLSTA4458001 Clear (0%)"/>
    <n v="0"/>
    <s v="20230630T185400"/>
    <d v="1905-07-14T00:00:00"/>
    <s v="01"/>
    <d v="1900-01-18T00:00:00"/>
    <s v="19"/>
    <s v="03"/>
    <s v="2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9T00:00:00"/>
    <s v="11SKD"/>
    <s v="19:03:27 UTC"/>
    <n v="0"/>
    <s v="2500X1254px"/>
    <s v="PNG"/>
    <s v="65m"/>
    <x v="2"/>
    <n v="0"/>
    <n v="0"/>
    <x v="3"/>
    <s v="44580S2A_MSIL1CCDM-MLB-CLSTA4458001 Clear (0%)"/>
    <n v="0"/>
    <s v="20230630T185400"/>
    <d v="1905-07-14T00:00:00"/>
    <s v="01"/>
    <d v="1900-01-18T00:00:00"/>
    <s v="19"/>
    <s v="03"/>
    <s v="2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6T00:00:00"/>
    <s v="10SGH"/>
    <s v="18:53:45 UTC"/>
    <n v="8.5"/>
    <s v="2500X1254px"/>
    <s v="PNG"/>
    <s v="65m"/>
    <x v="2"/>
    <n v="4.375"/>
    <n v="10"/>
    <x v="0"/>
    <s v="44577S2A_MSIL1CCDM-MLB-CLSTA4457702 Sunny (10%-30%)"/>
    <n v="1"/>
    <s v="20230630T185400"/>
    <d v="1905-07-14T00:00:00"/>
    <s v="01"/>
    <d v="1900-01-15T00:00:00"/>
    <s v="18"/>
    <s v="53"/>
    <s v="4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6T00:00:00"/>
    <s v="11SKC"/>
    <s v="18:53:44 UTC"/>
    <n v="6.3"/>
    <s v="2500X1254px"/>
    <s v="PNG"/>
    <s v="65m"/>
    <x v="2"/>
    <n v="4.375"/>
    <n v="10"/>
    <x v="0"/>
    <s v="44577S2A_MSIL1CCDM-MLB-CLSTA4457702 Sunny (10%-30%)"/>
    <n v="0"/>
    <s v="20230630T185400"/>
    <d v="1905-07-14T00:00:00"/>
    <s v="01"/>
    <d v="1900-01-15T00:00:00"/>
    <s v="18"/>
    <s v="53"/>
    <s v="4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6T00:00:00"/>
    <s v="10SGJ"/>
    <s v="18:53:33 UTC"/>
    <n v="1.5"/>
    <s v="2500X1254px"/>
    <s v="PNG"/>
    <s v="65m"/>
    <x v="2"/>
    <n v="4.375"/>
    <n v="10"/>
    <x v="0"/>
    <s v="44577S2A_MSIL1CCDM-MLB-CLSTA4457702 Sunny (10%-30%)"/>
    <n v="0"/>
    <s v="20230630T185400"/>
    <d v="1905-07-14T00:00:00"/>
    <s v="01"/>
    <d v="1900-01-15T00:00:00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6T00:00:00"/>
    <s v="11SKD"/>
    <s v="18:53:32 UTC"/>
    <n v="1.2"/>
    <s v="2500X1254px"/>
    <s v="PNG"/>
    <s v="65m"/>
    <x v="2"/>
    <n v="4.375"/>
    <n v="10"/>
    <x v="0"/>
    <s v="44577S2A_MSIL1CCDM-MLB-CLSTA4457702 Sunny (10%-30%)"/>
    <n v="0"/>
    <s v="20230630T185400"/>
    <d v="1905-07-14T00:00:00"/>
    <s v="01"/>
    <d v="1900-01-15T00:00:00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4T00:00:00"/>
    <s v="10SGH"/>
    <s v="19:03:48 UTC"/>
    <n v="0"/>
    <s v="2500X1254px"/>
    <s v="PNG"/>
    <s v="65m"/>
    <x v="2"/>
    <n v="0"/>
    <n v="0"/>
    <x v="3"/>
    <s v="44575S2A_MSIL1CCDM-MLB-CLSTA4457501 Clear (0%)"/>
    <n v="1"/>
    <s v="20230630T185400"/>
    <d v="1905-07-14T00:00:00"/>
    <s v="01"/>
    <d v="1900-01-13T00:00:00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4T00:00:00"/>
    <s v="11SKC"/>
    <s v="19:03:47 UTC"/>
    <n v="0"/>
    <s v="2500X1254px"/>
    <s v="PNG"/>
    <s v="65m"/>
    <x v="2"/>
    <n v="0"/>
    <n v="0"/>
    <x v="3"/>
    <s v="44575S2A_MSIL1CCDM-MLB-CLSTA4457501 Clear (0%)"/>
    <n v="0"/>
    <s v="20230630T185400"/>
    <d v="1905-07-14T00:00:00"/>
    <s v="01"/>
    <d v="1900-01-13T00:00:00"/>
    <s v="19"/>
    <s v="0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4T00:00:00"/>
    <s v="10SGJ"/>
    <s v="19:03:34 UTC"/>
    <n v="0"/>
    <s v="2500X1254px"/>
    <s v="PNG"/>
    <s v="65m"/>
    <x v="2"/>
    <n v="0"/>
    <n v="0"/>
    <x v="3"/>
    <s v="44575S2A_MSIL1CCDM-MLB-CLSTA4457501 Clear (0%)"/>
    <n v="0"/>
    <s v="20230630T185400"/>
    <d v="1905-07-14T00:00:00"/>
    <s v="01"/>
    <d v="1900-01-13T00:00:00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4T00:00:00"/>
    <s v="11SKD"/>
    <s v="19:03:33 UTC"/>
    <n v="0"/>
    <s v="2500X1254px"/>
    <s v="PNG"/>
    <s v="65m"/>
    <x v="2"/>
    <n v="0"/>
    <n v="0"/>
    <x v="3"/>
    <s v="44575S2A_MSIL1CCDM-MLB-CLSTA4457501 Clear (0%)"/>
    <n v="0"/>
    <s v="20230630T185400"/>
    <d v="1905-07-14T00:00:00"/>
    <s v="01"/>
    <d v="1900-01-13T00:00:00"/>
    <s v="19"/>
    <s v="0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1T00:00:00"/>
    <s v="10SGH"/>
    <s v="18:53:53 UTC"/>
    <n v="17.7"/>
    <s v="2500X1254px"/>
    <s v="PNG"/>
    <s v="65m"/>
    <x v="2"/>
    <n v="6.2"/>
    <n v="10"/>
    <x v="0"/>
    <s v="44572S2A_MSIL1CCDM-MLB-CLSTA4457202 Sunny (10%-30%)"/>
    <n v="1"/>
    <s v="20230630T185400"/>
    <d v="1905-07-14T00:00:00"/>
    <s v="01"/>
    <d v="1900-01-10T00:00:00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1T00:00:00"/>
    <s v="11SKC"/>
    <s v="18:53:52 UTC"/>
    <n v="4.5"/>
    <s v="2500X1254px"/>
    <s v="PNG"/>
    <s v="65m"/>
    <x v="2"/>
    <n v="6.2"/>
    <n v="10"/>
    <x v="0"/>
    <s v="44572S2A_MSIL1CCDM-MLB-CLSTA4457202 Sunny (10%-30%)"/>
    <n v="0"/>
    <s v="20230630T185400"/>
    <d v="1905-07-14T00:00:00"/>
    <s v="01"/>
    <d v="1900-01-10T00:00:00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1T00:00:00"/>
    <s v="10SGJ"/>
    <s v="18:53:38 UTC"/>
    <n v="1.1000000000000001"/>
    <s v="2500X1254px"/>
    <s v="PNG"/>
    <s v="65m"/>
    <x v="2"/>
    <n v="6.2"/>
    <n v="10"/>
    <x v="0"/>
    <s v="44572S2A_MSIL1CCDM-MLB-CLSTA4457202 Sunny (10%-30%)"/>
    <n v="0"/>
    <s v="20230630T185400"/>
    <d v="1905-07-14T00:00:00"/>
    <s v="01"/>
    <d v="1900-01-10T00:00:00"/>
    <s v="18"/>
    <s v="53"/>
    <s v="3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11T00:00:00"/>
    <s v="11SKD"/>
    <s v="18:53:37 UTC"/>
    <n v="1.5"/>
    <s v="2500X1254px"/>
    <s v="PNG"/>
    <s v="65m"/>
    <x v="2"/>
    <n v="6.2"/>
    <n v="10"/>
    <x v="0"/>
    <s v="44572S2A_MSIL1CCDM-MLB-CLSTA4457202 Sunny (10%-30%)"/>
    <n v="0"/>
    <s v="20230630T185400"/>
    <d v="1905-07-14T00:00:00"/>
    <s v="01"/>
    <d v="1900-01-10T00:00:00"/>
    <s v="18"/>
    <s v="53"/>
    <s v="3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9T00:00:00"/>
    <s v="10SGH"/>
    <s v="19:03:43 UTC"/>
    <n v="0"/>
    <s v="2500X1254px"/>
    <s v="PNG"/>
    <s v="65m"/>
    <x v="2"/>
    <n v="0"/>
    <n v="0"/>
    <x v="3"/>
    <s v="44570S2A_MSIL1CCDM-MLB-CLSTA4457001 Clear (0%)"/>
    <n v="1"/>
    <s v="20230630T185400"/>
    <d v="1905-07-14T00:00:00"/>
    <s v="01"/>
    <s v="09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9T00:00:00"/>
    <s v="11SKC"/>
    <s v="19:03:43 UTC"/>
    <n v="0"/>
    <s v="2500X1254px"/>
    <s v="PNG"/>
    <s v="65m"/>
    <x v="2"/>
    <n v="0"/>
    <n v="0"/>
    <x v="3"/>
    <s v="44570S2A_MSIL1CCDM-MLB-CLSTA4457001 Clear (0%)"/>
    <n v="0"/>
    <s v="20230630T185400"/>
    <d v="1905-07-14T00:00:00"/>
    <s v="01"/>
    <s v="09"/>
    <s v="19"/>
    <s v="03"/>
    <s v="4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9T00:00:00"/>
    <s v="10SGJ"/>
    <s v="19:03:29 UTC"/>
    <n v="0"/>
    <s v="2500X1254px"/>
    <s v="PNG"/>
    <s v="65m"/>
    <x v="2"/>
    <n v="0"/>
    <n v="0"/>
    <x v="3"/>
    <s v="44570S2A_MSIL1CCDM-MLB-CLSTA4457001 Clear (0%)"/>
    <n v="0"/>
    <s v="20230630T185400"/>
    <d v="1905-07-14T00:00:00"/>
    <s v="01"/>
    <s v="09"/>
    <s v="19"/>
    <s v="03"/>
    <s v="2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9T00:00:00"/>
    <s v="11SKD"/>
    <s v="19:03:28 UTC"/>
    <n v="0"/>
    <s v="2500X1254px"/>
    <s v="PNG"/>
    <s v="65m"/>
    <x v="2"/>
    <n v="0"/>
    <n v="0"/>
    <x v="3"/>
    <s v="44570S2A_MSIL1CCDM-MLB-CLSTA4457001 Clear (0%)"/>
    <n v="0"/>
    <s v="20230630T185400"/>
    <d v="1905-07-14T00:00:00"/>
    <s v="01"/>
    <s v="09"/>
    <s v="19"/>
    <s v="03"/>
    <s v="2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6T00:00:00"/>
    <s v="10SGH"/>
    <s v="18:53:48 UTC"/>
    <n v="1.3"/>
    <s v="2500X1254px"/>
    <s v="PNG"/>
    <s v="65m"/>
    <x v="2"/>
    <n v="0.85000000000000009"/>
    <n v="10"/>
    <x v="0"/>
    <s v="44567S2A_MSIL1CCDM-MLB-CLSTA4456702 Sunny (10%-30%)"/>
    <n v="1"/>
    <s v="20230630T185400"/>
    <d v="1905-07-14T00:00:00"/>
    <s v="01"/>
    <s v="06"/>
    <s v="18"/>
    <s v="5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6T00:00:00"/>
    <s v="11SKC"/>
    <s v="18:53:47 UTC"/>
    <n v="0"/>
    <s v="2500X1254px"/>
    <s v="PNG"/>
    <s v="65m"/>
    <x v="2"/>
    <n v="0.85000000000000009"/>
    <n v="10"/>
    <x v="0"/>
    <s v="44567S2A_MSIL1CCDM-MLB-CLSTA4456702 Sunny (10%-30%)"/>
    <n v="0"/>
    <s v="20230630T185400"/>
    <d v="1905-07-14T00:00:00"/>
    <s v="01"/>
    <s v="06"/>
    <s v="18"/>
    <s v="53"/>
    <s v="47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6T00:00:00"/>
    <s v="10SGJ"/>
    <s v="18:53:33 UTC"/>
    <n v="1.1000000000000001"/>
    <s v="2500X1254px"/>
    <s v="PNG"/>
    <s v="65m"/>
    <x v="2"/>
    <n v="0.85000000000000009"/>
    <n v="10"/>
    <x v="0"/>
    <s v="44567S2A_MSIL1CCDM-MLB-CLSTA4456702 Sunny (10%-30%)"/>
    <n v="0"/>
    <s v="20230630T185400"/>
    <d v="1905-07-14T00:00:00"/>
    <s v="01"/>
    <s v="06"/>
    <s v="18"/>
    <s v="53"/>
    <s v="3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6T00:00:00"/>
    <s v="11SKD"/>
    <s v="18:53:32 UTC"/>
    <n v="1"/>
    <s v="2500X1254px"/>
    <s v="PNG"/>
    <s v="65m"/>
    <x v="2"/>
    <n v="0.85000000000000009"/>
    <n v="10"/>
    <x v="0"/>
    <s v="44567S2A_MSIL1CCDM-MLB-CLSTA4456702 Sunny (10%-30%)"/>
    <n v="0"/>
    <s v="20230630T185400"/>
    <d v="1905-07-14T00:00:00"/>
    <s v="01"/>
    <s v="06"/>
    <s v="18"/>
    <s v="53"/>
    <s v="3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4T00:00:00"/>
    <s v="10SGH"/>
    <s v="19:03:49 UTC"/>
    <n v="87.4"/>
    <s v="2500X1254px"/>
    <s v="PNG"/>
    <s v="65m"/>
    <x v="2"/>
    <n v="85.324999999999989"/>
    <n v="90"/>
    <x v="1"/>
    <s v="44565S2A_MSIL1CCDM-MLB-CLSTA4456503 Cloudy (40%-90%)"/>
    <n v="1"/>
    <s v="20230630T185400"/>
    <d v="1905-07-14T00:00:00"/>
    <s v="01"/>
    <s v="04"/>
    <s v="19"/>
    <s v="03"/>
    <s v="4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4T00:00:00"/>
    <s v="11SKC"/>
    <s v="19:03:48 UTC"/>
    <n v="81.3"/>
    <s v="2500X1254px"/>
    <s v="PNG"/>
    <s v="65m"/>
    <x v="2"/>
    <n v="85.324999999999989"/>
    <n v="90"/>
    <x v="1"/>
    <s v="44565S2A_MSIL1CCDM-MLB-CLSTA4456503 Cloudy (40%-90%)"/>
    <n v="0"/>
    <s v="20230630T185400"/>
    <d v="1905-07-14T00:00:00"/>
    <s v="01"/>
    <s v="04"/>
    <s v="19"/>
    <s v="03"/>
    <s v="48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4T00:00:00"/>
    <s v="10SGJ"/>
    <s v="19:03:35 UTC"/>
    <n v="87.6"/>
    <s v="2500X1254px"/>
    <s v="PNG"/>
    <s v="65m"/>
    <x v="2"/>
    <n v="85.324999999999989"/>
    <n v="90"/>
    <x v="1"/>
    <s v="44565S2A_MSIL1CCDM-MLB-CLSTA4456503 Cloudy (40%-90%)"/>
    <n v="0"/>
    <s v="20230630T185400"/>
    <d v="1905-07-14T00:00:00"/>
    <s v="01"/>
    <s v="04"/>
    <s v="19"/>
    <s v="03"/>
    <s v="35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4T00:00:00"/>
    <s v="11SKD"/>
    <s v="19:03:34 UTC"/>
    <n v="85"/>
    <s v="2500X1254px"/>
    <s v="PNG"/>
    <s v="65m"/>
    <x v="2"/>
    <n v="85.324999999999989"/>
    <n v="90"/>
    <x v="1"/>
    <s v="44565S2A_MSIL1CCDM-MLB-CLSTA4456503 Cloudy (40%-90%)"/>
    <n v="0"/>
    <s v="20230630T185400"/>
    <d v="1905-07-14T00:00:00"/>
    <s v="01"/>
    <s v="04"/>
    <s v="19"/>
    <s v="03"/>
    <s v="34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1T00:00:00"/>
    <s v="10SGH"/>
    <s v="18:53:53 UTC"/>
    <n v="1.1000000000000001"/>
    <s v="2500X1254px"/>
    <s v="PNG"/>
    <s v="65m"/>
    <x v="2"/>
    <n v="0.45000000000000007"/>
    <n v="10"/>
    <x v="0"/>
    <s v="44562S2A_MSIL1CCDM-MLB-CLSTA4456202 Sunny (10%-30%)"/>
    <n v="1"/>
    <s v="20230630T185400"/>
    <d v="1905-07-14T00:00:00"/>
    <s v="01"/>
    <s v="01"/>
    <s v="18"/>
    <s v="53"/>
    <s v="53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1T00:00:00"/>
    <s v="11SKC"/>
    <s v="18:53:52 UTC"/>
    <n v="0.1"/>
    <s v="2500X1254px"/>
    <s v="PNG"/>
    <s v="65m"/>
    <x v="2"/>
    <n v="0.45000000000000007"/>
    <n v="10"/>
    <x v="0"/>
    <s v="44562S2A_MSIL1CCDM-MLB-CLSTA4456202 Sunny (10%-30%)"/>
    <n v="0"/>
    <s v="20230630T185400"/>
    <d v="1905-07-14T00:00:00"/>
    <s v="01"/>
    <s v="01"/>
    <s v="18"/>
    <s v="53"/>
    <s v="52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1T00:00:00"/>
    <s v="10SGJ"/>
    <s v="18:53:39 UTC"/>
    <n v="0.5"/>
    <s v="2500X1254px"/>
    <s v="PNG"/>
    <s v="65m"/>
    <x v="2"/>
    <n v="0.45000000000000007"/>
    <n v="10"/>
    <x v="0"/>
    <s v="44562S2A_MSIL1CCDM-MLB-CLSTA4456202 Sunny (10%-30%)"/>
    <n v="0"/>
    <s v="20230630T185400"/>
    <d v="1905-07-14T00:00:00"/>
    <s v="01"/>
    <s v="01"/>
    <s v="18"/>
    <s v="53"/>
    <s v="39"/>
    <x v="6"/>
    <s v="2A_MSIL1C_S2_CD_CLS_AC_20230627T222622_TRUE_60HTE_020CC"/>
    <s v="S2A_MSIL1C_TA_20230630T185400_10SFH_0CC"/>
  </r>
  <r>
    <x v="0"/>
    <x v="1"/>
    <s v="-39.10, 120.03 | Zoom: 11"/>
    <b v="1"/>
    <s v="United States"/>
    <x v="6"/>
    <s v="TA"/>
    <d v="2022-01-01T00:00:00"/>
    <s v="11SKD"/>
    <s v="18:53:38 UTC"/>
    <n v="0.1"/>
    <s v="2500X1254px"/>
    <s v="PNG"/>
    <s v="65m"/>
    <x v="2"/>
    <n v="0.45000000000000007"/>
    <n v="10"/>
    <x v="0"/>
    <s v="44562S2A_MSIL1CCDM-MLB-CLSTA4456202 Sunny (10%-30%)"/>
    <n v="0"/>
    <s v="20230630T185400"/>
    <d v="1905-07-14T00:00:00"/>
    <s v="01"/>
    <s v="01"/>
    <s v="18"/>
    <s v="53"/>
    <s v="38"/>
    <x v="6"/>
    <s v="2A_MSIL1C_S2_CD_CLS_AC_20230627T222622_TRUE_60HTE_020CC"/>
    <s v="S2A_MSIL1C_TA_20230630T185400_10SFH_0CC"/>
  </r>
  <r>
    <x v="1"/>
    <x v="1"/>
    <s v="-43.98333, 170.46678 | Zoom: 14"/>
    <b v="1"/>
    <s v="New Zealand"/>
    <x v="3"/>
    <s v="MJ"/>
    <d v="2023-06-25T00:00:00"/>
    <s v="14.5°"/>
    <s v="22:13:31 UTC"/>
    <n v="98.2"/>
    <s v="2500X1254px"/>
    <s v="PNG"/>
    <s v="16m"/>
    <x v="0"/>
    <n v="98.2"/>
    <n v="100"/>
    <x v="2"/>
    <s v="45102L8-9_L1CDM-MLB-CLSMJ4510204 Overcast (100%)"/>
    <n v="0"/>
    <s v="20220101T223823"/>
    <n v="2023"/>
    <s v="06"/>
    <n v="25"/>
    <s v="22"/>
    <s v="13"/>
    <s v="31"/>
    <x v="8"/>
    <s v="2A_MSIL1C_S2_CD_CLS_AC_20230627T222622_TRUE_60HTE_020CC"/>
    <s v="cls_mj_l8-9_l1_2023h1_2500x1254px_16m_20230625t221331_100cc"/>
  </r>
  <r>
    <x v="1"/>
    <x v="1"/>
    <s v="-43.98333, 170.46678 | Zoom: 14"/>
    <b v="1"/>
    <s v="New Zealand"/>
    <x v="3"/>
    <s v="MJ"/>
    <d v="2023-06-24T00:00:00"/>
    <s v="14.5°"/>
    <s v="22:19:54 UTC"/>
    <n v="98.2"/>
    <s v="2500X1254px"/>
    <s v="PNG"/>
    <s v="16m"/>
    <x v="0"/>
    <n v="89.95"/>
    <n v="90"/>
    <x v="1"/>
    <s v="45101L8-9_L1CDM-MLB-CLSMJ4510103 Cloudy (40%-90%)"/>
    <n v="1"/>
    <s v="20220101T223823"/>
    <n v="2023"/>
    <s v="06"/>
    <n v="24"/>
    <s v="22"/>
    <s v="19"/>
    <s v="54"/>
    <x v="8"/>
    <s v="2A_MSIL1C_S2_CD_CLS_AC_20230627T222622_TRUE_60HTE_020CC"/>
    <s v="cls_mj_l8-9_l1_2023h1_2500x1254px_16m_20230624t221954_90cc"/>
  </r>
  <r>
    <x v="1"/>
    <x v="1"/>
    <s v="-43.98333, 170.46678 | Zoom: 14"/>
    <b v="1"/>
    <s v="New Zealand"/>
    <x v="3"/>
    <s v="MJ"/>
    <d v="2023-06-24T00:00:00"/>
    <n v="15.9"/>
    <s v="22:19:54 UTC"/>
    <n v="81.7"/>
    <s v="2500X1254px"/>
    <s v="PNG"/>
    <s v="16m"/>
    <x v="0"/>
    <n v="89.95"/>
    <n v="90"/>
    <x v="1"/>
    <s v="45101L8-9_L1CDM-MLB-CLSMJ4510103 Cloudy (40%-90%)"/>
    <n v="0"/>
    <s v="20220101T223823"/>
    <n v="2023"/>
    <s v="06"/>
    <n v="24"/>
    <s v="22"/>
    <s v="19"/>
    <s v="54"/>
    <x v="8"/>
    <s v="2A_MSIL1C_S2_CD_CLS_AC_20230627T222622_TRUE_60HTE_020CC"/>
    <s v="cls_mj_l8-9_l1_2023h1_2500x1254px_16m_20230624t221954_90cc"/>
  </r>
  <r>
    <x v="1"/>
    <x v="1"/>
    <s v="-43.98333, 170.46678 | Zoom: 14"/>
    <b v="1"/>
    <s v="New Zealand"/>
    <x v="3"/>
    <s v="MJ"/>
    <d v="2023-06-17T00:00:00"/>
    <n v="14.7"/>
    <s v="22:19:54 UTC"/>
    <n v="57.9"/>
    <s v="2500X1254px"/>
    <s v="PNG"/>
    <s v="16m"/>
    <x v="0"/>
    <n v="57.9"/>
    <n v="60"/>
    <x v="1"/>
    <s v="45094L8-9_L1CDM-MLB-CLSMJ4509403 Cloudy (40%-90%)"/>
    <n v="1"/>
    <s v="20220101T223823"/>
    <n v="2023"/>
    <s v="06"/>
    <n v="17"/>
    <s v="22"/>
    <s v="19"/>
    <s v="54"/>
    <x v="8"/>
    <s v="2A_MSIL1C_S2_CD_CLS_AC_20230627T222622_TRUE_60HTE_020CC"/>
    <s v="cls_mj_l8-9_l1_2023h1_2500x1254px_16m_20230617t221954_60cc"/>
  </r>
  <r>
    <x v="1"/>
    <x v="1"/>
    <s v="-43.98333, 170.46678 | Zoom: 14"/>
    <b v="1"/>
    <s v="New Zealand"/>
    <x v="3"/>
    <s v="MJ"/>
    <d v="2023-06-16T00:00:00"/>
    <n v="14.7"/>
    <s v="22:19:42 UTC"/>
    <n v="34.9"/>
    <s v="2500X1254px"/>
    <s v="PNG"/>
    <s v="16m"/>
    <x v="0"/>
    <n v="25.4"/>
    <n v="30"/>
    <x v="0"/>
    <s v="45093L8-9_L1CDM-MLB-CLSMJ4509302 Sunny (10%-30%)"/>
    <n v="1"/>
    <s v="20220101T223823"/>
    <n v="2023"/>
    <s v="06"/>
    <n v="16"/>
    <s v="22"/>
    <s v="19"/>
    <s v="42"/>
    <x v="8"/>
    <s v="2A_MSIL1C_S2_CD_CLS_AC_20230627T222622_TRUE_60HTE_020CC"/>
    <s v="cls_mj_l8-9_l1_2023h1_2500x1254px_16m_20230616t221942_30cc"/>
  </r>
  <r>
    <x v="1"/>
    <x v="1"/>
    <s v="-43.98333, 170.46678 | Zoom: 14"/>
    <b v="1"/>
    <s v="New Zealand"/>
    <x v="3"/>
    <s v="MJ"/>
    <d v="2023-06-16T00:00:00"/>
    <n v="16.100000000000001"/>
    <s v="22:19:42 UTC"/>
    <n v="15.9"/>
    <s v="2500X1254px"/>
    <s v="PNG"/>
    <s v="16m"/>
    <x v="0"/>
    <n v="25.4"/>
    <n v="30"/>
    <x v="0"/>
    <s v="45093L8-9_L1CDM-MLB-CLSMJ4509302 Sunny (10%-30%)"/>
    <n v="0"/>
    <s v="20220101T223823"/>
    <n v="2023"/>
    <s v="06"/>
    <n v="16"/>
    <s v="22"/>
    <s v="19"/>
    <s v="42"/>
    <x v="8"/>
    <s v="2A_MSIL1C_S2_CD_CLS_AC_20230627T222622_TRUE_60HTE_020CC"/>
    <s v="cls_mj_l8-9_l1_2023h1_2500x1254px_16m_20230616t221942_30cc"/>
  </r>
  <r>
    <x v="1"/>
    <x v="1"/>
    <s v="-43.98333, 170.46678 | Zoom: 14"/>
    <b v="1"/>
    <s v="New Zealand"/>
    <x v="3"/>
    <s v="MJ"/>
    <d v="2023-06-09T00:00:00"/>
    <n v="15.2"/>
    <s v="22:13:36 UTC"/>
    <n v="19.3"/>
    <s v="2500X1254px"/>
    <s v="PNG"/>
    <s v="16m"/>
    <x v="0"/>
    <n v="19.3"/>
    <n v="20"/>
    <x v="0"/>
    <s v="45086L8-9_L1CDM-MLB-CLSMJ4508602 Sunny (10%-30%)"/>
    <n v="1"/>
    <s v="20220101T223823"/>
    <n v="2023"/>
    <s v="06"/>
    <s v="09"/>
    <s v="22"/>
    <s v="13"/>
    <s v="36"/>
    <x v="8"/>
    <s v="2A_MSIL1C_S2_CD_CLS_AC_20230627T222622_TRUE_60HTE_020CC"/>
    <s v="cls_mj_l8-9_l1_2023h1_2500x1254px_16m_20230609t221336_20cc"/>
  </r>
  <r>
    <x v="1"/>
    <x v="1"/>
    <s v="-43.98333, 170.46678 | Zoom: 14"/>
    <b v="1"/>
    <s v="New Zealand"/>
    <x v="3"/>
    <s v="MJ"/>
    <d v="2023-06-08T00:00:00"/>
    <n v="15.3"/>
    <s v="22:19:48 UTC"/>
    <n v="21.3"/>
    <s v="2500X1254px"/>
    <s v="PNG"/>
    <s v="16m"/>
    <x v="0"/>
    <n v="13.9"/>
    <n v="20"/>
    <x v="0"/>
    <s v="45085L8-9_L1CDM-MLB-CLSMJ4508502 Sunny (10%-30%)"/>
    <n v="1"/>
    <s v="20220101T223823"/>
    <n v="2023"/>
    <s v="06"/>
    <s v="08"/>
    <s v="22"/>
    <s v="19"/>
    <s v="48"/>
    <x v="8"/>
    <s v="2A_MSIL1C_S2_CD_CLS_AC_20230627T222622_TRUE_60HTE_020CC"/>
    <s v="cls_mj_l8-9_l1_2023h1_2500x1254px_16m_20230608t221948_20cc"/>
  </r>
  <r>
    <x v="1"/>
    <x v="1"/>
    <s v="-43.98333, 170.46678 | Zoom: 14"/>
    <b v="1"/>
    <s v="New Zealand"/>
    <x v="3"/>
    <s v="MJ"/>
    <d v="2023-06-08T00:00:00"/>
    <n v="16.7"/>
    <s v="22:19:24 UTC"/>
    <n v="6.5"/>
    <s v="2500X1254px"/>
    <s v="PNG"/>
    <s v="16m"/>
    <x v="0"/>
    <n v="13.9"/>
    <n v="20"/>
    <x v="0"/>
    <s v="45085L8-9_L1CDM-MLB-CLSMJ4508502 Sunny (10%-30%)"/>
    <n v="0"/>
    <s v="20220101T223823"/>
    <n v="2023"/>
    <s v="06"/>
    <s v="08"/>
    <s v="22"/>
    <s v="19"/>
    <s v="24"/>
    <x v="8"/>
    <s v="2A_MSIL1C_S2_CD_CLS_AC_20230627T222622_TRUE_60HTE_020CC"/>
    <s v="cls_mj_l8-9_l1_2023h1_2500x1254px_16m_20230608t221924_20cc"/>
  </r>
  <r>
    <x v="1"/>
    <x v="1"/>
    <s v="-43.98333, 170.46678 | Zoom: 14"/>
    <b v="1"/>
    <s v="New Zealand"/>
    <x v="3"/>
    <s v="MJ"/>
    <d v="2023-06-01T00:00:00"/>
    <n v="16.100000000000001"/>
    <s v="22:13:31 UTC"/>
    <n v="2.1"/>
    <s v="2500X1254px"/>
    <s v="PNG"/>
    <s v="16m"/>
    <x v="0"/>
    <n v="2.1"/>
    <n v="10"/>
    <x v="0"/>
    <s v="45078L8-9_L1CDM-MLB-CLSMJ4507802 Sunny (10%-30%)"/>
    <n v="1"/>
    <s v="20220101T223823"/>
    <n v="2023"/>
    <s v="06"/>
    <s v="01"/>
    <s v="22"/>
    <s v="13"/>
    <s v="31"/>
    <x v="8"/>
    <s v="2A_MSIL1C_S2_CD_CLS_AC_20230627T222622_TRUE_60HTE_020CC"/>
    <s v="cls_mj_l8-9_l1_2023h1_2500x1254px_16m_20230601t221331_10cc"/>
  </r>
  <r>
    <x v="1"/>
    <x v="1"/>
    <s v="-43.98333, 170.46678 | Zoom: 14"/>
    <b v="1"/>
    <s v="New Zealand"/>
    <x v="3"/>
    <s v="MJ"/>
    <d v="2023-05-31T00:00:00"/>
    <n v="16.3"/>
    <s v="22:19:51 UTC"/>
    <n v="60.2"/>
    <s v="2500X1254px"/>
    <s v="PNG"/>
    <s v="16m"/>
    <x v="0"/>
    <n v="73.7"/>
    <n v="80"/>
    <x v="1"/>
    <s v="45077L8-9_L1CDM-MLB-CLSMJ4507703 Cloudy (40%-90%)"/>
    <n v="1"/>
    <s v="20220101T223823"/>
    <n v="2023"/>
    <s v="05"/>
    <n v="31"/>
    <s v="22"/>
    <s v="19"/>
    <s v="51"/>
    <x v="8"/>
    <s v="2A_MSIL1C_S2_CD_CLS_AC_20230627T222622_TRUE_60HTE_020CC"/>
    <s v="cls_mj_l8-9_l1_2023h1_2500x1254px_16m_20230531t221951_80cc"/>
  </r>
  <r>
    <x v="1"/>
    <x v="1"/>
    <s v="-43.98333, 170.46678 | Zoom: 14"/>
    <b v="1"/>
    <s v="New Zealand"/>
    <x v="3"/>
    <s v="MJ"/>
    <d v="2023-05-31T00:00:00"/>
    <n v="17.600000000000001"/>
    <s v="22:19:27 UTC"/>
    <n v="87.2"/>
    <s v="2500X1254px"/>
    <s v="PNG"/>
    <s v="16m"/>
    <x v="0"/>
    <n v="73.7"/>
    <n v="80"/>
    <x v="1"/>
    <s v="45077L8-9_L1CDM-MLB-CLSMJ4507703 Cloudy (40%-90%)"/>
    <n v="0"/>
    <s v="20220101T223823"/>
    <n v="2023"/>
    <s v="05"/>
    <n v="31"/>
    <s v="22"/>
    <s v="19"/>
    <s v="27"/>
    <x v="8"/>
    <s v="2A_MSIL1C_S2_CD_CLS_AC_20230627T222622_TRUE_60HTE_020CC"/>
    <s v="cls_mj_l8-9_l1_2023h1_2500x1254px_16m_20230531t221927_80cc"/>
  </r>
  <r>
    <x v="1"/>
    <x v="1"/>
    <s v="-43.98333, 170.46678 | Zoom: 14"/>
    <b v="1"/>
    <s v="New Zealand"/>
    <x v="3"/>
    <s v="MJ"/>
    <d v="2023-05-24T00:00:00"/>
    <n v="17.399999999999999"/>
    <s v="22:13:40 UTC"/>
    <n v="4.7"/>
    <s v="2500X1254px"/>
    <s v="PNG"/>
    <s v="16m"/>
    <x v="0"/>
    <n v="4.7"/>
    <n v="10"/>
    <x v="0"/>
    <s v="45070L8-9_L1CDM-MLB-CLSMJ4507002 Sunny (10%-30%)"/>
    <n v="1"/>
    <s v="20220101T223823"/>
    <n v="2023"/>
    <s v="05"/>
    <n v="24"/>
    <s v="22"/>
    <s v="13"/>
    <s v="40"/>
    <x v="8"/>
    <s v="2A_MSIL1C_S2_CD_CLS_AC_20230627T222622_TRUE_60HTE_020CC"/>
    <s v="cls_mj_l8-9_l1_2023h1_2500x1254px_16m_20230524t221340_10cc"/>
  </r>
  <r>
    <x v="1"/>
    <x v="1"/>
    <s v="-43.98333, 170.46678 | Zoom: 14"/>
    <b v="1"/>
    <s v="New Zealand"/>
    <x v="3"/>
    <s v="MJ"/>
    <d v="2023-05-23T00:00:00"/>
    <n v="17.5"/>
    <s v="22:19:41 UTC"/>
    <n v="19.899999999999999"/>
    <s v="2500X1254px"/>
    <s v="PNG"/>
    <s v="16m"/>
    <x v="0"/>
    <n v="20.100000000000001"/>
    <n v="30"/>
    <x v="0"/>
    <s v="45069L8-9_L1CDM-MLB-CLSMJ4506902 Sunny (10%-30%)"/>
    <n v="1"/>
    <s v="20220101T223823"/>
    <n v="2023"/>
    <s v="05"/>
    <n v="23"/>
    <s v="22"/>
    <s v="19"/>
    <s v="41"/>
    <x v="8"/>
    <s v="2A_MSIL1C_S2_CD_CLS_AC_20230627T222622_TRUE_60HTE_020CC"/>
    <s v="cls_mj_l8-9_l1_2023h1_2500x1254px_16m_20230523t221941_30cc"/>
  </r>
  <r>
    <x v="1"/>
    <x v="1"/>
    <s v="-43.98333, 170.46678 | Zoom: 14"/>
    <b v="1"/>
    <s v="New Zealand"/>
    <x v="3"/>
    <s v="MJ"/>
    <d v="2023-05-23T00:00:00"/>
    <n v="18.899999999999999"/>
    <s v="22:19:17 UTC"/>
    <n v="20.3"/>
    <s v="2500X1254px"/>
    <s v="PNG"/>
    <s v="16m"/>
    <x v="0"/>
    <n v="20.100000000000001"/>
    <n v="30"/>
    <x v="0"/>
    <s v="45069L8-9_L1CDM-MLB-CLSMJ4506902 Sunny (10%-30%)"/>
    <n v="0"/>
    <s v="20220101T223823"/>
    <n v="2023"/>
    <s v="05"/>
    <n v="23"/>
    <s v="22"/>
    <s v="19"/>
    <s v="17"/>
    <x v="8"/>
    <s v="2A_MSIL1C_S2_CD_CLS_AC_20230627T222622_TRUE_60HTE_020CC"/>
    <s v="cls_mj_l8-9_l1_2023h1_2500x1254px_16m_20230523t221917_30cc"/>
  </r>
  <r>
    <x v="1"/>
    <x v="1"/>
    <s v="-43.98333, 170.46678 | Zoom: 14"/>
    <b v="1"/>
    <s v="New Zealand"/>
    <x v="3"/>
    <s v="MJ"/>
    <d v="2023-05-16T00:00:00"/>
    <n v="18.899999999999999"/>
    <s v="22:13:28 UTC"/>
    <n v="67.599999999999994"/>
    <s v="2500X1254px"/>
    <s v="PNG"/>
    <s v="16m"/>
    <x v="0"/>
    <n v="67.599999999999994"/>
    <n v="70"/>
    <x v="1"/>
    <s v="45062L8-9_L1CDM-MLB-CLSMJ4506203 Cloudy (40%-90%)"/>
    <n v="1"/>
    <s v="20220101T223823"/>
    <n v="2023"/>
    <s v="05"/>
    <n v="16"/>
    <s v="22"/>
    <s v="13"/>
    <s v="28"/>
    <x v="8"/>
    <s v="2A_MSIL1C_S2_CD_CLS_AC_20230627T222622_TRUE_60HTE_020CC"/>
    <s v="cls_mj_l8-9_l1_2023h1_2500x1254px_16m_20230516t221328_70cc"/>
  </r>
  <r>
    <x v="1"/>
    <x v="1"/>
    <s v="-43.98333, 170.46678 | Zoom: 14"/>
    <b v="1"/>
    <s v="New Zealand"/>
    <x v="3"/>
    <s v="MJ"/>
    <d v="2023-05-15T00:00:00"/>
    <n v="19.2"/>
    <s v="22:19:59 UTC"/>
    <n v="23.1"/>
    <s v="2500X1254px"/>
    <s v="PNG"/>
    <s v="16m"/>
    <x v="0"/>
    <n v="29.7"/>
    <n v="30"/>
    <x v="0"/>
    <s v="45061L8-9_L1CDM-MLB-CLSMJ4506102 Sunny (10%-30%)"/>
    <n v="1"/>
    <s v="20220101T223823"/>
    <n v="2023"/>
    <s v="05"/>
    <n v="15"/>
    <s v="22"/>
    <s v="19"/>
    <s v="59"/>
    <x v="8"/>
    <s v="2A_MSIL1C_S2_CD_CLS_AC_20230627T222622_TRUE_60HTE_020CC"/>
    <s v="cls_mj_l8-9_l1_2023h1_2500x1254px_16m_20230515t221959_30cc"/>
  </r>
  <r>
    <x v="1"/>
    <x v="1"/>
    <s v="-43.98333, 170.46678 | Zoom: 14"/>
    <b v="1"/>
    <s v="New Zealand"/>
    <x v="3"/>
    <s v="MJ"/>
    <d v="2023-05-15T00:00:00"/>
    <n v="20.5"/>
    <s v="22:19:35 UTC"/>
    <n v="36.299999999999997"/>
    <s v="2500X1254px"/>
    <s v="PNG"/>
    <s v="16m"/>
    <x v="0"/>
    <n v="29.7"/>
    <n v="30"/>
    <x v="0"/>
    <s v="45061L8-9_L1CDM-MLB-CLSMJ4506102 Sunny (10%-30%)"/>
    <n v="0"/>
    <s v="20220101T223823"/>
    <n v="2023"/>
    <s v="05"/>
    <n v="15"/>
    <s v="22"/>
    <s v="19"/>
    <s v="35"/>
    <x v="8"/>
    <s v="2A_MSIL1C_S2_CD_CLS_AC_20230627T222622_TRUE_60HTE_020CC"/>
    <s v="cls_mj_l8-9_l1_2023h1_2500x1254px_16m_20230515t221935_30cc"/>
  </r>
  <r>
    <x v="1"/>
    <x v="1"/>
    <s v="-43.98333, 170.46678 | Zoom: 14"/>
    <b v="1"/>
    <s v="New Zealand"/>
    <x v="3"/>
    <s v="MJ"/>
    <d v="2023-05-08T00:00:00"/>
    <n v="20.8"/>
    <s v="22:13:51 UTC"/>
    <n v="88.2"/>
    <s v="2500X1254px"/>
    <s v="PNG"/>
    <s v="16m"/>
    <x v="0"/>
    <n v="88.2"/>
    <n v="90"/>
    <x v="1"/>
    <s v="45054L8-9_L1CDM-MLB-CLSMJ4505403 Cloudy (40%-90%)"/>
    <n v="1"/>
    <s v="20220101T223823"/>
    <n v="2023"/>
    <s v="05"/>
    <s v="08"/>
    <s v="22"/>
    <s v="13"/>
    <s v="51"/>
    <x v="8"/>
    <s v="2A_MSIL1C_S2_CD_CLS_AC_20230627T222622_TRUE_60HTE_020CC"/>
    <s v="cls_mj_l8-9_l1_2023h1_2500x1254px_16m_20230508t221351_90cc"/>
  </r>
  <r>
    <x v="1"/>
    <x v="1"/>
    <s v="-43.98333, 170.46678 | Zoom: 14"/>
    <b v="1"/>
    <s v="New Zealand"/>
    <x v="3"/>
    <s v="MJ"/>
    <d v="2023-05-07T00:00:00"/>
    <n v="21"/>
    <s v="22:19:46 UTC"/>
    <n v="77.099999999999994"/>
    <s v="2500X1254px"/>
    <s v="PNG"/>
    <s v="16m"/>
    <x v="0"/>
    <n v="77.75"/>
    <n v="80"/>
    <x v="1"/>
    <s v="45053L8-9_L1CDM-MLB-CLSMJ4505303 Cloudy (40%-90%)"/>
    <n v="1"/>
    <s v="20220101T223823"/>
    <n v="2023"/>
    <s v="05"/>
    <s v="07"/>
    <s v="22"/>
    <s v="19"/>
    <s v="46"/>
    <x v="8"/>
    <s v="2A_MSIL1C_S2_CD_CLS_AC_20230627T222622_TRUE_60HTE_020CC"/>
    <s v="cls_mj_l8-9_l1_2023h1_2500x1254px_16m_20230507t221946_80cc"/>
  </r>
  <r>
    <x v="1"/>
    <x v="1"/>
    <s v="-43.98333, 170.46678 | Zoom: 14"/>
    <b v="1"/>
    <s v="New Zealand"/>
    <x v="3"/>
    <s v="MJ"/>
    <d v="2023-05-07T00:00:00"/>
    <n v="22.3"/>
    <s v="22:19:22 UTC"/>
    <n v="78.400000000000006"/>
    <s v="2500X1254px"/>
    <s v="PNG"/>
    <s v="16m"/>
    <x v="0"/>
    <n v="77.75"/>
    <n v="80"/>
    <x v="1"/>
    <s v="45053L8-9_L1CDM-MLB-CLSMJ4505303 Cloudy (40%-90%)"/>
    <n v="0"/>
    <s v="20220101T223823"/>
    <n v="2023"/>
    <s v="05"/>
    <s v="07"/>
    <s v="22"/>
    <s v="19"/>
    <s v="22"/>
    <x v="8"/>
    <s v="2A_MSIL1C_S2_CD_CLS_AC_20230627T222622_TRUE_60HTE_020CC"/>
    <s v="cls_mj_l8-9_l1_2023h1_2500x1254px_16m_20230507t221922_80cc"/>
  </r>
  <r>
    <x v="1"/>
    <x v="1"/>
    <s v="-43.98333, 170.46678 | Zoom: 14"/>
    <b v="1"/>
    <s v="New Zealand"/>
    <x v="3"/>
    <s v="MJ"/>
    <d v="2023-04-30T00:00:00"/>
    <n v="22.7"/>
    <s v="22:13:41 UTC"/>
    <n v="39"/>
    <s v="2500X1254px"/>
    <s v="PNG"/>
    <s v="16m"/>
    <x v="0"/>
    <n v="39"/>
    <n v="40"/>
    <x v="1"/>
    <s v="45046L8-9_L1CDM-MLB-CLSMJ4504603 Cloudy (40%-90%)"/>
    <n v="1"/>
    <s v="20220101T223823"/>
    <n v="2023"/>
    <s v="04"/>
    <n v="30"/>
    <s v="22"/>
    <s v="13"/>
    <s v="41"/>
    <x v="8"/>
    <s v="2A_MSIL1C_S2_CD_CLS_AC_20230627T222622_TRUE_60HTE_020CC"/>
    <s v="cls_mj_l8-9_l1_2023h1_2500x1254px_16m_20230430t221341_40cc"/>
  </r>
  <r>
    <x v="1"/>
    <x v="1"/>
    <s v="-43.98333, 170.46678 | Zoom: 14"/>
    <b v="1"/>
    <s v="New Zealand"/>
    <x v="3"/>
    <s v="MJ"/>
    <d v="2023-04-29T00:00:00"/>
    <n v="23"/>
    <s v="22:20:07 UTC"/>
    <n v="1"/>
    <s v="2500X1254px"/>
    <s v="PNG"/>
    <s v="16m"/>
    <x v="0"/>
    <n v="25.85"/>
    <n v="30"/>
    <x v="0"/>
    <s v="45045L8-9_L1CDM-MLB-CLSMJ4504502 Sunny (10%-30%)"/>
    <n v="1"/>
    <s v="20220101T223823"/>
    <n v="2023"/>
    <s v="04"/>
    <n v="29"/>
    <s v="22"/>
    <s v="20"/>
    <s v="07"/>
    <x v="8"/>
    <s v="2A_MSIL1C_S2_CD_CLS_AC_20230627T222622_TRUE_60HTE_020CC"/>
    <s v="cls_mj_l8-9_l1_2023h1_2500x1254px_16m_20230429t222007_30cc"/>
  </r>
  <r>
    <x v="1"/>
    <x v="1"/>
    <s v="-43.98333, 170.46678 | Zoom: 14"/>
    <b v="1"/>
    <s v="New Zealand"/>
    <x v="3"/>
    <s v="MJ"/>
    <d v="2023-04-29T00:00:00"/>
    <n v="24.3"/>
    <s v="22:19:43 UTC"/>
    <n v="50.7"/>
    <s v="2500X1254px"/>
    <s v="PNG"/>
    <s v="16m"/>
    <x v="0"/>
    <n v="25.85"/>
    <n v="30"/>
    <x v="0"/>
    <s v="45045L8-9_L1CDM-MLB-CLSMJ4504502 Sunny (10%-30%)"/>
    <n v="0"/>
    <s v="20220101T223823"/>
    <n v="2023"/>
    <s v="04"/>
    <n v="29"/>
    <s v="22"/>
    <s v="19"/>
    <s v="43"/>
    <x v="8"/>
    <s v="2A_MSIL1C_S2_CD_CLS_AC_20230627T222622_TRUE_60HTE_020CC"/>
    <s v="cls_mj_l8-9_l1_2023h1_2500x1254px_16m_20230429t221943_30cc"/>
  </r>
  <r>
    <x v="1"/>
    <x v="1"/>
    <s v="-43.98333, 170.46678 | Zoom: 14"/>
    <b v="1"/>
    <s v="New Zealand"/>
    <x v="3"/>
    <s v="MJ"/>
    <d v="2023-04-22T00:00:00"/>
    <n v="24.9"/>
    <s v="22:14:02 UTC"/>
    <n v="33.200000000000003"/>
    <s v="2500X1254px"/>
    <s v="PNG"/>
    <s v="16m"/>
    <x v="0"/>
    <n v="33.200000000000003"/>
    <n v="40"/>
    <x v="1"/>
    <s v="45038L8-9_L1CDM-MLB-CLSMJ4503803 Cloudy (40%-90%)"/>
    <n v="1"/>
    <s v="20220101T223823"/>
    <n v="2023"/>
    <s v="04"/>
    <n v="22"/>
    <s v="22"/>
    <s v="14"/>
    <s v="02"/>
    <x v="8"/>
    <s v="2A_MSIL1C_S2_CD_CLS_AC_20230627T222622_TRUE_60HTE_020CC"/>
    <s v="cls_mj_l8-9_l1_2023h1_2500x1254px_16m_20230422t221402_40cc"/>
  </r>
  <r>
    <x v="1"/>
    <x v="1"/>
    <s v="-43.98333, 170.46678 | Zoom: 14"/>
    <b v="1"/>
    <s v="New Zealand"/>
    <x v="3"/>
    <s v="MJ"/>
    <d v="2023-04-14T00:00:00"/>
    <n v="27.2"/>
    <s v="22:13:45 UTC"/>
    <n v="63.4"/>
    <s v="2500X1254px"/>
    <s v="PNG"/>
    <s v="16m"/>
    <x v="0"/>
    <n v="63.4"/>
    <n v="70"/>
    <x v="1"/>
    <s v="45030L8-9_L1CDM-MLB-CLSMJ4503003 Cloudy (40%-90%)"/>
    <n v="1"/>
    <s v="20220101T223823"/>
    <n v="2023"/>
    <s v="04"/>
    <n v="14"/>
    <s v="22"/>
    <s v="13"/>
    <s v="45"/>
    <x v="8"/>
    <s v="2A_MSIL1C_S2_CD_CLS_AC_20230627T222622_TRUE_60HTE_020CC"/>
    <s v="cls_mj_l8-9_l1_2023h1_2500x1254px_16m_20230414t221345_70cc"/>
  </r>
  <r>
    <x v="1"/>
    <x v="1"/>
    <s v="-43.98333, 170.46678 | Zoom: 14"/>
    <b v="1"/>
    <s v="New Zealand"/>
    <x v="3"/>
    <s v="MJ"/>
    <d v="2023-04-13T00:00:00"/>
    <n v="27.5"/>
    <s v="22:20:14 UTC"/>
    <n v="50.9"/>
    <s v="2500X1254px"/>
    <s v="PNG"/>
    <s v="16m"/>
    <x v="0"/>
    <n v="41.1"/>
    <n v="50"/>
    <x v="1"/>
    <s v="45029L8-9_L1CDM-MLB-CLSMJ4502903 Cloudy (40%-90%)"/>
    <n v="1"/>
    <s v="20220101T223823"/>
    <n v="2023"/>
    <s v="04"/>
    <n v="13"/>
    <s v="22"/>
    <s v="20"/>
    <s v="14"/>
    <x v="8"/>
    <s v="2A_MSIL1C_S2_CD_CLS_AC_20230627T222622_TRUE_60HTE_020CC"/>
    <s v="cls_mj_l8-9_l1_2023h1_2500x1254px_16m_20230413t222014_50cc"/>
  </r>
  <r>
    <x v="1"/>
    <x v="1"/>
    <s v="-43.98333, 170.46678 | Zoom: 14"/>
    <b v="1"/>
    <s v="New Zealand"/>
    <x v="3"/>
    <s v="MJ"/>
    <d v="2023-04-13T00:00:00"/>
    <n v="28.8"/>
    <s v="22:19:50 UTC"/>
    <n v="31.3"/>
    <s v="2500X1254px"/>
    <s v="PNG"/>
    <s v="16m"/>
    <x v="0"/>
    <n v="41.1"/>
    <n v="50"/>
    <x v="1"/>
    <s v="45029L8-9_L1CDM-MLB-CLSMJ4502903 Cloudy (40%-90%)"/>
    <n v="0"/>
    <s v="20220101T223823"/>
    <n v="2023"/>
    <s v="04"/>
    <n v="13"/>
    <s v="22"/>
    <s v="19"/>
    <s v="50"/>
    <x v="8"/>
    <s v="2A_MSIL1C_S2_CD_CLS_AC_20230627T222622_TRUE_60HTE_020CC"/>
    <s v="cls_mj_l8-9_l1_2023h1_2500x1254px_16m_20230413t221950_50cc"/>
  </r>
  <r>
    <x v="1"/>
    <x v="1"/>
    <s v="-43.98333, 170.46678 | Zoom: 14"/>
    <b v="1"/>
    <s v="New Zealand"/>
    <x v="3"/>
    <s v="MJ"/>
    <d v="2023-04-06T00:00:00"/>
    <n v="29.6"/>
    <s v="22:14:09 UTC"/>
    <n v="53.9"/>
    <s v="2500X1254px"/>
    <s v="PNG"/>
    <s v="16m"/>
    <x v="0"/>
    <n v="53.9"/>
    <n v="60"/>
    <x v="1"/>
    <s v="45022L8-9_L1CDM-MLB-CLSMJ4502203 Cloudy (40%-90%)"/>
    <n v="1"/>
    <s v="20220101T223823"/>
    <n v="2023"/>
    <s v="04"/>
    <s v="06"/>
    <s v="22"/>
    <s v="14"/>
    <s v="09"/>
    <x v="8"/>
    <s v="2A_MSIL1C_S2_CD_CLS_AC_20230627T222622_TRUE_60HTE_020CC"/>
    <s v="cls_mj_l8-9_l1_2023h1_2500x1254px_16m_20230406t221409_60cc"/>
  </r>
  <r>
    <x v="1"/>
    <x v="1"/>
    <s v="-43.98333, 170.46678 | Zoom: 14"/>
    <b v="1"/>
    <s v="New Zealand"/>
    <x v="3"/>
    <s v="MJ"/>
    <d v="2023-04-05T00:00:00"/>
    <n v="29.9"/>
    <s v="22:20:04 UTC"/>
    <n v="27"/>
    <s v="2500X1254px"/>
    <s v="PNG"/>
    <s v="16m"/>
    <x v="0"/>
    <n v="37.1"/>
    <n v="40"/>
    <x v="1"/>
    <s v="45021L8-9_L1CDM-MLB-CLSMJ4502103 Cloudy (40%-90%)"/>
    <n v="1"/>
    <s v="20220101T223823"/>
    <n v="2023"/>
    <s v="04"/>
    <s v="05"/>
    <s v="22"/>
    <s v="20"/>
    <s v="04"/>
    <x v="8"/>
    <s v="2A_MSIL1C_S2_CD_CLS_AC_20230627T222622_TRUE_60HTE_020CC"/>
    <s v="cls_mj_l8-9_l1_2023h1_2500x1254px_16m_20230405t222004_40cc"/>
  </r>
  <r>
    <x v="1"/>
    <x v="1"/>
    <s v="-43.98333, 170.46678 | Zoom: 14"/>
    <b v="1"/>
    <s v="New Zealand"/>
    <x v="3"/>
    <s v="MJ"/>
    <d v="2023-04-05T00:00:00"/>
    <n v="31.1"/>
    <s v="22:19:40 UTC"/>
    <n v="47.2"/>
    <s v="2500X1254px"/>
    <s v="PNG"/>
    <s v="16m"/>
    <x v="0"/>
    <n v="37.1"/>
    <n v="40"/>
    <x v="1"/>
    <s v="45021L8-9_L1CDM-MLB-CLSMJ4502103 Cloudy (40%-90%)"/>
    <n v="0"/>
    <s v="20220101T223823"/>
    <n v="2023"/>
    <s v="04"/>
    <s v="05"/>
    <s v="22"/>
    <s v="19"/>
    <s v="40"/>
    <x v="8"/>
    <s v="2A_MSIL1C_S2_CD_CLS_AC_20230627T222622_TRUE_60HTE_020CC"/>
    <s v="cls_mj_l8-9_l1_2023h1_2500x1254px_16m_20230405t221940_40cc"/>
  </r>
  <r>
    <x v="1"/>
    <x v="1"/>
    <s v="-43.98333, 170.46678 | Zoom: 14"/>
    <b v="1"/>
    <s v="New Zealand"/>
    <x v="3"/>
    <s v="MJ"/>
    <d v="2023-03-29T00:00:00"/>
    <s v="32.0°"/>
    <s v="22:14:00 UTC"/>
    <n v="68"/>
    <s v="2500X1254px"/>
    <s v="PNG"/>
    <s v="16m"/>
    <x v="0"/>
    <n v="68"/>
    <n v="70"/>
    <x v="1"/>
    <s v="45014L8-9_L1CDM-MLB-CLSMJ4501403 Cloudy (40%-90%)"/>
    <n v="1"/>
    <s v="20220101T223823"/>
    <n v="2023"/>
    <s v="03"/>
    <n v="29"/>
    <s v="22"/>
    <s v="14"/>
    <s v="00"/>
    <x v="8"/>
    <s v="2A_MSIL1C_S2_CD_CLS_AC_20230627T222622_TRUE_60HTE_020CC"/>
    <s v="cls_mj_l8-9_l1_2023h1_2500x1254px_16m_20230329t221400_70cc"/>
  </r>
  <r>
    <x v="1"/>
    <x v="1"/>
    <s v="-43.98333, 170.46678 | Zoom: 14"/>
    <b v="1"/>
    <s v="New Zealand"/>
    <x v="3"/>
    <s v="MJ"/>
    <d v="2023-03-28T00:00:00"/>
    <n v="32.299999999999997"/>
    <s v="22:20:21 UTC"/>
    <n v="78"/>
    <s v="2500X1254px"/>
    <s v="PNG"/>
    <s v="16m"/>
    <x v="0"/>
    <n v="58.2"/>
    <n v="60"/>
    <x v="1"/>
    <s v="45013L8-9_L1CDM-MLB-CLSMJ4501303 Cloudy (40%-90%)"/>
    <n v="1"/>
    <s v="20220101T223823"/>
    <n v="2023"/>
    <s v="03"/>
    <n v="28"/>
    <s v="22"/>
    <s v="20"/>
    <s v="21"/>
    <x v="8"/>
    <s v="2A_MSIL1C_S2_CD_CLS_AC_20230627T222622_TRUE_60HTE_020CC"/>
    <s v="cls_mj_l8-9_l1_2023h1_2500x1254px_16m_20230328t222021_60cc"/>
  </r>
  <r>
    <x v="1"/>
    <x v="1"/>
    <s v="-43.98333, 170.46678 | Zoom: 14"/>
    <b v="1"/>
    <s v="New Zealand"/>
    <x v="3"/>
    <s v="MJ"/>
    <d v="2023-03-28T00:00:00"/>
    <n v="33.5"/>
    <s v="22:19:57 UTC"/>
    <n v="38.4"/>
    <s v="2500X1254px"/>
    <s v="PNG"/>
    <s v="16m"/>
    <x v="0"/>
    <n v="58.2"/>
    <n v="60"/>
    <x v="1"/>
    <s v="45013L8-9_L1CDM-MLB-CLSMJ4501303 Cloudy (40%-90%)"/>
    <n v="0"/>
    <s v="20220101T223823"/>
    <n v="2023"/>
    <s v="03"/>
    <n v="28"/>
    <s v="22"/>
    <s v="19"/>
    <s v="57"/>
    <x v="8"/>
    <s v="2A_MSIL1C_S2_CD_CLS_AC_20230627T222622_TRUE_60HTE_020CC"/>
    <s v="cls_mj_l8-9_l1_2023h1_2500x1254px_16m_20230328t221957_60cc"/>
  </r>
  <r>
    <x v="1"/>
    <x v="1"/>
    <s v="-43.98333, 170.46678 | Zoom: 14"/>
    <b v="1"/>
    <s v="New Zealand"/>
    <x v="3"/>
    <s v="MJ"/>
    <d v="2023-03-21T00:00:00"/>
    <n v="34.4"/>
    <s v="22:14:18 UTC"/>
    <n v="54.8"/>
    <s v="2500X1254px"/>
    <s v="PNG"/>
    <s v="16m"/>
    <x v="0"/>
    <n v="54.8"/>
    <n v="60"/>
    <x v="1"/>
    <s v="45006L8-9_L1CDM-MLB-CLSMJ4500603 Cloudy (40%-90%)"/>
    <n v="1"/>
    <s v="20220101T223823"/>
    <n v="2023"/>
    <s v="03"/>
    <n v="21"/>
    <s v="22"/>
    <s v="14"/>
    <s v="18"/>
    <x v="8"/>
    <s v="2A_MSIL1C_S2_CD_CLS_AC_20230627T222622_TRUE_60HTE_020CC"/>
    <s v="cls_mj_l8-9_l1_2023h1_2500x1254px_16m_20230321t221418_60cc"/>
  </r>
  <r>
    <x v="1"/>
    <x v="1"/>
    <s v="-43.98333, 170.46678 | Zoom: 14"/>
    <b v="1"/>
    <s v="New Zealand"/>
    <x v="3"/>
    <s v="MJ"/>
    <d v="2023-03-20T00:00:00"/>
    <n v="34.700000000000003"/>
    <s v="22:20:16 UTC"/>
    <n v="91"/>
    <s v="2500X1254px"/>
    <s v="PNG"/>
    <s v="16m"/>
    <x v="0"/>
    <n v="95.45"/>
    <n v="100"/>
    <x v="2"/>
    <s v="45005L8-9_L1CDM-MLB-CLSMJ4500504 Overcast (100%)"/>
    <n v="1"/>
    <s v="20220101T223823"/>
    <n v="2023"/>
    <s v="03"/>
    <n v="20"/>
    <s v="22"/>
    <s v="20"/>
    <s v="16"/>
    <x v="8"/>
    <s v="2A_MSIL1C_S2_CD_CLS_AC_20230627T222622_TRUE_60HTE_020CC"/>
    <s v="cls_mj_l8-9_l1_2023h1_2500x1254px_16m_20230320t222016_100cc"/>
  </r>
  <r>
    <x v="1"/>
    <x v="1"/>
    <s v="-43.98333, 170.46678 | Zoom: 14"/>
    <b v="1"/>
    <s v="New Zealand"/>
    <x v="3"/>
    <s v="MJ"/>
    <d v="2023-03-20T00:00:00"/>
    <n v="35.9"/>
    <s v="22:19:52 UTC"/>
    <n v="99.9"/>
    <s v="2500X1254px"/>
    <s v="PNG"/>
    <s v="16m"/>
    <x v="0"/>
    <n v="95.45"/>
    <n v="100"/>
    <x v="2"/>
    <s v="45005L8-9_L1CDM-MLB-CLSMJ4500504 Overcast (100%)"/>
    <n v="0"/>
    <s v="20220101T223823"/>
    <n v="2023"/>
    <s v="03"/>
    <n v="20"/>
    <s v="22"/>
    <s v="19"/>
    <s v="52"/>
    <x v="8"/>
    <s v="2A_MSIL1C_S2_CD_CLS_AC_20230627T222622_TRUE_60HTE_020CC"/>
    <s v="cls_mj_l8-9_l1_2023h1_2500x1254px_16m_20230320t221952_100cc"/>
  </r>
  <r>
    <x v="1"/>
    <x v="1"/>
    <s v="-43.98333, 170.46678 | Zoom: 14"/>
    <b v="1"/>
    <s v="New Zealand"/>
    <x v="3"/>
    <s v="MJ"/>
    <d v="2023-03-13T00:00:00"/>
    <n v="36.799999999999997"/>
    <s v="22:14:10 UTC"/>
    <n v="25.8"/>
    <s v="2500X1254px"/>
    <s v="PNG"/>
    <s v="16m"/>
    <x v="0"/>
    <n v="25.8"/>
    <n v="30"/>
    <x v="0"/>
    <s v="44998L8-9_L1CDM-MLB-CLSMJ4499802 Sunny (10%-30%)"/>
    <n v="1"/>
    <s v="20220101T223823"/>
    <n v="2023"/>
    <s v="03"/>
    <n v="13"/>
    <s v="22"/>
    <s v="14"/>
    <s v="10"/>
    <x v="8"/>
    <s v="2A_MSIL1C_S2_CD_CLS_AC_20230627T222622_TRUE_60HTE_020CC"/>
    <s v="cls_mj_l8-9_l1_2023h1_2500x1254px_16m_20230313t221410_30cc"/>
  </r>
  <r>
    <x v="1"/>
    <x v="1"/>
    <s v="-43.98333, 170.46678 | Zoom: 14"/>
    <b v="1"/>
    <s v="New Zealand"/>
    <x v="3"/>
    <s v="MJ"/>
    <d v="2023-03-12T00:00:00"/>
    <n v="37.1"/>
    <s v="22:20:32 UTC"/>
    <n v="51.2"/>
    <s v="2500X1254px"/>
    <s v="PNG"/>
    <s v="16m"/>
    <x v="0"/>
    <n v="48.55"/>
    <n v="50"/>
    <x v="1"/>
    <s v="44997L8-9_L1CDM-MLB-CLSMJ4499703 Cloudy (40%-90%)"/>
    <n v="1"/>
    <s v="20220101T223823"/>
    <n v="2023"/>
    <s v="03"/>
    <n v="12"/>
    <s v="22"/>
    <s v="20"/>
    <s v="32"/>
    <x v="8"/>
    <s v="2A_MSIL1C_S2_CD_CLS_AC_20230627T222622_TRUE_60HTE_020CC"/>
    <s v="cls_mj_l8-9_l1_2023h1_2500x1254px_16m_20230312t222032_50cc"/>
  </r>
  <r>
    <x v="1"/>
    <x v="1"/>
    <s v="-43.98333, 170.46678 | Zoom: 14"/>
    <b v="1"/>
    <s v="New Zealand"/>
    <x v="3"/>
    <s v="MJ"/>
    <d v="2023-03-12T00:00:00"/>
    <n v="38.200000000000003"/>
    <s v="22:20:08 UTC"/>
    <n v="45.9"/>
    <s v="2500X1254px"/>
    <s v="PNG"/>
    <s v="16m"/>
    <x v="0"/>
    <n v="48.55"/>
    <n v="50"/>
    <x v="1"/>
    <s v="44997L8-9_L1CDM-MLB-CLSMJ4499703 Cloudy (40%-90%)"/>
    <n v="0"/>
    <s v="20220101T223823"/>
    <n v="2023"/>
    <s v="03"/>
    <n v="12"/>
    <s v="22"/>
    <s v="20"/>
    <s v="08"/>
    <x v="8"/>
    <s v="2A_MSIL1C_S2_CD_CLS_AC_20230627T222622_TRUE_60HTE_020CC"/>
    <s v="cls_mj_l8-9_l1_2023h1_2500x1254px_16m_20230312t222008_50cc"/>
  </r>
  <r>
    <x v="1"/>
    <x v="1"/>
    <s v="-43.98333, 170.46678 | Zoom: 14"/>
    <b v="1"/>
    <s v="New Zealand"/>
    <x v="3"/>
    <s v="MJ"/>
    <d v="2023-03-05T00:00:00"/>
    <n v="39.1"/>
    <s v="22:14:25 UTC"/>
    <n v="19.2"/>
    <s v="2500X1254px"/>
    <s v="PNG"/>
    <s v="16m"/>
    <x v="0"/>
    <n v="19.2"/>
    <n v="20"/>
    <x v="0"/>
    <s v="44990L8-9_L1CDM-MLB-CLSMJ4499002 Sunny (10%-30%)"/>
    <n v="1"/>
    <s v="20220101T223823"/>
    <n v="2023"/>
    <s v="03"/>
    <s v="05"/>
    <s v="22"/>
    <s v="14"/>
    <s v="25"/>
    <x v="8"/>
    <s v="2A_MSIL1C_S2_CD_CLS_AC_20230627T222622_TRUE_60HTE_020CC"/>
    <s v="cls_mj_l8-9_l1_2023h1_2500x1254px_16m_20230305t221425_20cc"/>
  </r>
  <r>
    <x v="1"/>
    <x v="1"/>
    <s v="-43.98333, 170.46678 | Zoom: 14"/>
    <b v="1"/>
    <s v="New Zealand"/>
    <x v="3"/>
    <s v="MJ"/>
    <d v="2023-03-04T00:00:00"/>
    <n v="39.4"/>
    <s v="22:20:25 UTC"/>
    <n v="88"/>
    <s v="2500X1254px"/>
    <s v="PNG"/>
    <s v="16m"/>
    <x v="0"/>
    <n v="71.599999999999994"/>
    <n v="80"/>
    <x v="1"/>
    <s v="44989L8-9_L1CDM-MLB-CLSMJ4498903 Cloudy (40%-90%)"/>
    <n v="1"/>
    <s v="20220101T223823"/>
    <n v="2023"/>
    <s v="03"/>
    <s v="04"/>
    <s v="22"/>
    <s v="20"/>
    <s v="25"/>
    <x v="8"/>
    <s v="2A_MSIL1C_S2_CD_CLS_AC_20230627T222622_TRUE_60HTE_020CC"/>
    <s v="cls_mj_l8-9_l1_2023h1_2500x1254px_16m_20230304t222025_80cc"/>
  </r>
  <r>
    <x v="1"/>
    <x v="1"/>
    <s v="-43.98333, 170.46678 | Zoom: 14"/>
    <b v="1"/>
    <s v="New Zealand"/>
    <x v="3"/>
    <s v="MJ"/>
    <d v="2023-03-04T00:00:00"/>
    <n v="40.5"/>
    <s v="22:20:01 UTC"/>
    <n v="55.2"/>
    <s v="2500X1254px"/>
    <s v="PNG"/>
    <s v="16m"/>
    <x v="0"/>
    <n v="71.599999999999994"/>
    <n v="80"/>
    <x v="1"/>
    <s v="44989L8-9_L1CDM-MLB-CLSMJ4498903 Cloudy (40%-90%)"/>
    <n v="0"/>
    <s v="20220101T223823"/>
    <n v="2023"/>
    <s v="03"/>
    <s v="04"/>
    <s v="22"/>
    <s v="20"/>
    <s v="01"/>
    <x v="8"/>
    <s v="2A_MSIL1C_S2_CD_CLS_AC_20230627T222622_TRUE_60HTE_020CC"/>
    <s v="cls_mj_l8-9_l1_2023h1_2500x1254px_16m_20230304t222001_80cc"/>
  </r>
  <r>
    <x v="1"/>
    <x v="1"/>
    <s v="-43.98333, 170.46678 | Zoom: 14"/>
    <b v="1"/>
    <s v="New Zealand"/>
    <x v="3"/>
    <s v="MJ"/>
    <d v="2023-02-25T00:00:00"/>
    <n v="41.4"/>
    <s v="22:14:16 UTC"/>
    <n v="17.3"/>
    <s v="2500X1254px"/>
    <s v="PNG"/>
    <s v="16m"/>
    <x v="0"/>
    <n v="17.3"/>
    <n v="20"/>
    <x v="0"/>
    <s v="44982L8-9_L1CDM-MLB-CLSMJ4498202 Sunny (10%-30%)"/>
    <n v="1"/>
    <s v="20220101T223823"/>
    <n v="2023"/>
    <s v="02"/>
    <n v="25"/>
    <s v="22"/>
    <s v="14"/>
    <s v="16"/>
    <x v="8"/>
    <s v="2A_MSIL1C_S2_CD_CLS_AC_20230627T222622_TRUE_60HTE_020CC"/>
    <s v="cls_mj_l8-9_l1_2023h1_2500x1254px_16m_20230225t221416_20cc"/>
  </r>
  <r>
    <x v="1"/>
    <x v="1"/>
    <s v="-43.98333, 170.46678 | Zoom: 14"/>
    <b v="1"/>
    <s v="New Zealand"/>
    <x v="3"/>
    <s v="MJ"/>
    <d v="2023-02-24T00:00:00"/>
    <n v="41.7"/>
    <s v="22:20:39 UTC"/>
    <n v="1.2"/>
    <s v="2500X1254px"/>
    <s v="PNG"/>
    <s v="16m"/>
    <x v="0"/>
    <n v="2.9"/>
    <n v="10"/>
    <x v="0"/>
    <s v="44981L8-9_L1CDM-MLB-CLSMJ4498102 Sunny (10%-30%)"/>
    <n v="1"/>
    <s v="20220101T223823"/>
    <n v="2023"/>
    <s v="02"/>
    <n v="24"/>
    <s v="22"/>
    <s v="20"/>
    <s v="39"/>
    <x v="8"/>
    <s v="2A_MSIL1C_S2_CD_CLS_AC_20230627T222622_TRUE_60HTE_020CC"/>
    <s v="cls_mj_l8-9_l1_2023h1_2500x1254px_16m_20230224t222039_10cc"/>
  </r>
  <r>
    <x v="1"/>
    <x v="1"/>
    <s v="-43.98333, 170.46678 | Zoom: 14"/>
    <b v="1"/>
    <s v="New Zealand"/>
    <x v="3"/>
    <s v="MJ"/>
    <d v="2023-02-24T00:00:00"/>
    <n v="42.7"/>
    <s v="22:20:15 UTC"/>
    <n v="4.5999999999999996"/>
    <s v="2500X1254px"/>
    <s v="PNG"/>
    <s v="16m"/>
    <x v="0"/>
    <n v="2.9"/>
    <n v="10"/>
    <x v="0"/>
    <s v="44981L8-9_L1CDM-MLB-CLSMJ4498102 Sunny (10%-30%)"/>
    <n v="0"/>
    <s v="20220101T223823"/>
    <n v="2023"/>
    <s v="02"/>
    <n v="24"/>
    <s v="22"/>
    <s v="20"/>
    <s v="15"/>
    <x v="8"/>
    <s v="2A_MSIL1C_S2_CD_CLS_AC_20230627T222622_TRUE_60HTE_020CC"/>
    <s v="cls_mj_l8-9_l1_2023h1_2500x1254px_16m_20230224t222015_10cc"/>
  </r>
  <r>
    <x v="1"/>
    <x v="1"/>
    <s v="-43.98333, 170.46678 | Zoom: 14"/>
    <b v="1"/>
    <s v="New Zealand"/>
    <x v="3"/>
    <s v="MJ"/>
    <d v="2023-02-17T00:00:00"/>
    <n v="43.6"/>
    <s v="22:14:37 UTC"/>
    <n v="4"/>
    <s v="2500X1254px"/>
    <s v="PNG"/>
    <s v="16m"/>
    <x v="0"/>
    <n v="4"/>
    <n v="10"/>
    <x v="0"/>
    <s v="44974L8-9_L1CDM-MLB-CLSMJ4497402 Sunny (10%-30%)"/>
    <n v="1"/>
    <s v="20220101T223823"/>
    <n v="2023"/>
    <s v="02"/>
    <n v="17"/>
    <s v="22"/>
    <s v="14"/>
    <s v="37"/>
    <x v="8"/>
    <s v="2A_MSIL1C_S2_CD_CLS_AC_20230627T222622_TRUE_60HTE_020CC"/>
    <s v="cls_mj_l8-9_l1_2023h1_2500x1254px_16m_20230217t221437_10cc"/>
  </r>
  <r>
    <x v="1"/>
    <x v="1"/>
    <s v="-43.98333, 170.46678 | Zoom: 14"/>
    <b v="1"/>
    <s v="New Zealand"/>
    <x v="3"/>
    <s v="MJ"/>
    <d v="2023-02-16T00:00:00"/>
    <n v="43.9"/>
    <s v="22:20:37 UTC"/>
    <n v="14.8"/>
    <s v="2500X1254px"/>
    <s v="PNG"/>
    <s v="16m"/>
    <x v="0"/>
    <n v="10.350000000000001"/>
    <n v="20"/>
    <x v="0"/>
    <s v="44973L8-9_L1CDM-MLB-CLSMJ4497302 Sunny (10%-30%)"/>
    <n v="1"/>
    <s v="20220101T223823"/>
    <n v="2023"/>
    <s v="02"/>
    <n v="16"/>
    <s v="22"/>
    <s v="20"/>
    <s v="37"/>
    <x v="8"/>
    <s v="2A_MSIL1C_S2_CD_CLS_AC_20230627T222622_TRUE_60HTE_020CC"/>
    <s v="cls_mj_l8-9_l1_2023h1_2500x1254px_16m_20230216t222037_20cc"/>
  </r>
  <r>
    <x v="1"/>
    <x v="1"/>
    <s v="-43.98333, 170.46678 | Zoom: 14"/>
    <b v="1"/>
    <s v="New Zealand"/>
    <x v="3"/>
    <s v="MJ"/>
    <d v="2023-02-16T00:00:00"/>
    <n v="44.9"/>
    <s v="22:20:13 UTC"/>
    <n v="5.9"/>
    <s v="2500X1254px"/>
    <s v="PNG"/>
    <s v="16m"/>
    <x v="0"/>
    <n v="10.350000000000001"/>
    <n v="20"/>
    <x v="0"/>
    <s v="44973L8-9_L1CDM-MLB-CLSMJ4497302 Sunny (10%-30%)"/>
    <n v="0"/>
    <s v="20220101T223823"/>
    <n v="2023"/>
    <s v="02"/>
    <n v="16"/>
    <s v="22"/>
    <s v="20"/>
    <s v="13"/>
    <x v="8"/>
    <s v="2A_MSIL1C_S2_CD_CLS_AC_20230627T222622_TRUE_60HTE_020CC"/>
    <s v="cls_mj_l8-9_l1_2023h1_2500x1254px_16m_20230216t222013_20cc"/>
  </r>
  <r>
    <x v="1"/>
    <x v="1"/>
    <s v="-43.98333, 170.46678 | Zoom: 14"/>
    <b v="1"/>
    <s v="New Zealand"/>
    <x v="3"/>
    <s v="MJ"/>
    <d v="2023-02-09T00:00:00"/>
    <n v="45.7"/>
    <s v="22:14:32 UTC"/>
    <n v="76.400000000000006"/>
    <s v="2500X1254px"/>
    <s v="PNG"/>
    <s v="16m"/>
    <x v="0"/>
    <n v="76.400000000000006"/>
    <n v="80"/>
    <x v="1"/>
    <s v="44966L8-9_L1CDM-MLB-CLSMJ4496603 Cloudy (40%-90%)"/>
    <n v="1"/>
    <s v="20220101T223823"/>
    <n v="2023"/>
    <s v="02"/>
    <s v="09"/>
    <s v="22"/>
    <s v="14"/>
    <s v="32"/>
    <x v="8"/>
    <s v="2A_MSIL1C_S2_CD_CLS_AC_20230627T222622_TRUE_60HTE_020CC"/>
    <s v="cls_mj_l8-9_l1_2023h1_2500x1254px_16m_20230209t221432_80cc"/>
  </r>
  <r>
    <x v="1"/>
    <x v="1"/>
    <s v="-43.98333, 170.46678 | Zoom: 14"/>
    <b v="1"/>
    <s v="New Zealand"/>
    <x v="3"/>
    <s v="MJ"/>
    <d v="2023-02-08T00:00:00"/>
    <n v="45.9"/>
    <s v="22:20:54 UTC"/>
    <n v="9.9"/>
    <s v="2500X1254px"/>
    <s v="PNG"/>
    <s v="16m"/>
    <x v="0"/>
    <n v="11.95"/>
    <n v="20"/>
    <x v="0"/>
    <s v="44965L8-9_L1CDM-MLB-CLSMJ4496502 Sunny (10%-30%)"/>
    <n v="1"/>
    <s v="20220101T223823"/>
    <n v="2023"/>
    <s v="02"/>
    <s v="08"/>
    <s v="22"/>
    <s v="20"/>
    <s v="54"/>
    <x v="8"/>
    <s v="2A_MSIL1C_S2_CD_CLS_AC_20230627T222622_TRUE_60HTE_020CC"/>
    <s v="cls_mj_l8-9_l1_2023h1_2500x1254px_16m_20230208t222054_20cc"/>
  </r>
  <r>
    <x v="1"/>
    <x v="1"/>
    <s v="-43.98333, 170.46678 | Zoom: 14"/>
    <b v="1"/>
    <s v="New Zealand"/>
    <x v="3"/>
    <s v="MJ"/>
    <d v="2023-02-08T00:00:00"/>
    <n v="46.9"/>
    <s v="22:20:30 UTC"/>
    <n v="14"/>
    <s v="2500X1254px"/>
    <s v="PNG"/>
    <s v="16m"/>
    <x v="0"/>
    <n v="11.95"/>
    <n v="20"/>
    <x v="0"/>
    <s v="44965L8-9_L1CDM-MLB-CLSMJ4496502 Sunny (10%-30%)"/>
    <n v="0"/>
    <s v="20220101T223823"/>
    <n v="2023"/>
    <s v="02"/>
    <s v="08"/>
    <s v="22"/>
    <s v="20"/>
    <s v="30"/>
    <x v="8"/>
    <s v="2A_MSIL1C_S2_CD_CLS_AC_20230627T222622_TRUE_60HTE_020CC"/>
    <s v="cls_mj_l8-9_l1_2023h1_2500x1254px_16m_20230208t222030_20cc"/>
  </r>
  <r>
    <x v="1"/>
    <x v="1"/>
    <s v="-43.98333, 170.46678 | Zoom: 14"/>
    <b v="1"/>
    <s v="New Zealand"/>
    <x v="3"/>
    <s v="MJ"/>
    <d v="2023-02-01T00:00:00"/>
    <n v="47.6"/>
    <s v="22:14:41 UTC"/>
    <n v="84.5"/>
    <s v="2500X1254px"/>
    <s v="PNG"/>
    <s v="16m"/>
    <x v="0"/>
    <n v="84.5"/>
    <n v="90"/>
    <x v="1"/>
    <s v="44958L8-9_L1CDM-MLB-CLSMJ4495803 Cloudy (40%-90%)"/>
    <n v="1"/>
    <s v="20220101T223823"/>
    <n v="2023"/>
    <s v="02"/>
    <s v="01"/>
    <s v="22"/>
    <s v="14"/>
    <s v="41"/>
    <x v="8"/>
    <s v="2A_MSIL1C_S2_CD_CLS_AC_20230627T222622_TRUE_60HTE_020CC"/>
    <s v="cls_mj_l8-9_l1_2023h1_2500x1254px_16m_20230201t221441_90cc"/>
  </r>
  <r>
    <x v="1"/>
    <x v="1"/>
    <s v="-43.98333, 170.46678 | Zoom: 14"/>
    <b v="1"/>
    <s v="New Zealand"/>
    <x v="3"/>
    <s v="MJ"/>
    <d v="2023-01-31T00:00:00"/>
    <n v="47.9"/>
    <s v="22:20:46 UTC"/>
    <n v="100"/>
    <s v="2500X1254px"/>
    <s v="PNG"/>
    <s v="16m"/>
    <x v="0"/>
    <n v="99.6"/>
    <n v="100"/>
    <x v="2"/>
    <s v="44957L8-9_L1CDM-MLB-CLSMJ4495704 Overcast (100%)"/>
    <n v="1"/>
    <s v="20220101T223823"/>
    <n v="2023"/>
    <s v="01"/>
    <n v="31"/>
    <s v="22"/>
    <s v="20"/>
    <s v="46"/>
    <x v="8"/>
    <s v="2A_MSIL1C_S2_CD_CLS_AC_20230627T222622_TRUE_60HTE_020CC"/>
    <s v="cls_mj_l8-9_l1_2023h1_2500x1254px_16m_20230131t222046_100cc"/>
  </r>
  <r>
    <x v="1"/>
    <x v="1"/>
    <s v="-43.98333, 170.46678 | Zoom: 14"/>
    <b v="1"/>
    <s v="New Zealand"/>
    <x v="3"/>
    <s v="MJ"/>
    <d v="2023-01-31T00:00:00"/>
    <n v="48.8"/>
    <s v="22:20:22 UTC"/>
    <n v="99.2"/>
    <s v="2500X1254px"/>
    <s v="PNG"/>
    <s v="16m"/>
    <x v="0"/>
    <n v="99.6"/>
    <n v="100"/>
    <x v="2"/>
    <s v="44957L8-9_L1CDM-MLB-CLSMJ4495704 Overcast (100%)"/>
    <n v="0"/>
    <s v="20220101T223823"/>
    <n v="2023"/>
    <s v="01"/>
    <n v="31"/>
    <s v="22"/>
    <s v="20"/>
    <s v="22"/>
    <x v="8"/>
    <s v="2A_MSIL1C_S2_CD_CLS_AC_20230627T222622_TRUE_60HTE_020CC"/>
    <s v="cls_mj_l8-9_l1_2023h1_2500x1254px_16m_20230131t222022_100cc"/>
  </r>
  <r>
    <x v="1"/>
    <x v="1"/>
    <s v="-43.98333, 170.46678 | Zoom: 14"/>
    <b v="1"/>
    <s v="New Zealand"/>
    <x v="3"/>
    <s v="MJ"/>
    <d v="2023-01-24T00:00:00"/>
    <n v="49.5"/>
    <s v="22:14:34 UTC"/>
    <n v="70"/>
    <s v="2500X1254px"/>
    <s v="PNG"/>
    <s v="16m"/>
    <x v="0"/>
    <n v="70"/>
    <n v="70"/>
    <x v="1"/>
    <s v="44950L8-9_L1CDM-MLB-CLSMJ4495003 Cloudy (40%-90%)"/>
    <n v="1"/>
    <s v="20220101T223823"/>
    <n v="2023"/>
    <s v="01"/>
    <n v="24"/>
    <s v="22"/>
    <s v="14"/>
    <s v="34"/>
    <x v="8"/>
    <s v="2A_MSIL1C_S2_CD_CLS_AC_20230627T222622_TRUE_60HTE_020CC"/>
    <s v="cls_mj_l8-9_l1_2023h1_2500x1254px_16m_20230124t221434_70cc"/>
  </r>
  <r>
    <x v="1"/>
    <x v="1"/>
    <s v="-43.98333, 170.46678 | Zoom: 14"/>
    <b v="1"/>
    <s v="New Zealand"/>
    <x v="3"/>
    <s v="MJ"/>
    <d v="2023-01-23T00:00:00"/>
    <n v="49.7"/>
    <s v="22:20:44 UTC"/>
    <n v="61"/>
    <s v="2500X1254px"/>
    <s v="PNG"/>
    <s v="16m"/>
    <x v="0"/>
    <n v="48"/>
    <n v="50"/>
    <x v="1"/>
    <s v="44949L8-9_L1CDM-MLB-CLSMJ4494903 Cloudy (40%-90%)"/>
    <n v="1"/>
    <s v="20220101T223823"/>
    <n v="2023"/>
    <s v="01"/>
    <n v="23"/>
    <s v="22"/>
    <s v="20"/>
    <s v="44"/>
    <x v="8"/>
    <s v="2A_MSIL1C_S2_CD_CLS_AC_20230627T222622_TRUE_60HTE_020CC"/>
    <s v="cls_mj_l8-9_l1_2023h1_2500x1254px_16m_20230123t222044_50cc"/>
  </r>
  <r>
    <x v="1"/>
    <x v="1"/>
    <s v="-43.98333, 170.46678 | Zoom: 14"/>
    <b v="1"/>
    <s v="New Zealand"/>
    <x v="3"/>
    <s v="MJ"/>
    <d v="2023-01-23T00:00:00"/>
    <n v="50.6"/>
    <s v="22:20:20 UTC"/>
    <n v="35"/>
    <s v="2500X1254px"/>
    <s v="PNG"/>
    <s v="16m"/>
    <x v="0"/>
    <n v="48"/>
    <n v="50"/>
    <x v="1"/>
    <s v="44949L8-9_L1CDM-MLB-CLSMJ4494903 Cloudy (40%-90%)"/>
    <n v="0"/>
    <s v="20220101T223823"/>
    <n v="2023"/>
    <s v="01"/>
    <n v="23"/>
    <s v="22"/>
    <s v="20"/>
    <s v="20"/>
    <x v="8"/>
    <s v="2A_MSIL1C_S2_CD_CLS_AC_20230627T222622_TRUE_60HTE_020CC"/>
    <s v="cls_mj_l8-9_l1_2023h1_2500x1254px_16m_20230123t222020_50cc"/>
  </r>
  <r>
    <x v="1"/>
    <x v="1"/>
    <s v="-43.98333, 170.46678 | Zoom: 14"/>
    <b v="1"/>
    <s v="New Zealand"/>
    <x v="3"/>
    <s v="MJ"/>
    <d v="2023-01-16T00:00:00"/>
    <n v="51.1"/>
    <s v="22:14:33 UTC"/>
    <n v="73.900000000000006"/>
    <s v="2500X1254px"/>
    <s v="PNG"/>
    <s v="16m"/>
    <x v="0"/>
    <n v="73.900000000000006"/>
    <n v="80"/>
    <x v="1"/>
    <s v="44942L8-9_L1CDM-MLB-CLSMJ4494203 Cloudy (40%-90%)"/>
    <n v="1"/>
    <s v="20220101T223823"/>
    <n v="2023"/>
    <s v="01"/>
    <n v="16"/>
    <s v="22"/>
    <s v="14"/>
    <s v="33"/>
    <x v="8"/>
    <s v="2A_MSIL1C_S2_CD_CLS_AC_20230627T222622_TRUE_60HTE_020CC"/>
    <s v="cls_mj_l8-9_l1_2023h1_2500x1254px_16m_20230116t221433_80cc"/>
  </r>
  <r>
    <x v="1"/>
    <x v="1"/>
    <s v="-43.98333, 170.46678 | Zoom: 14"/>
    <b v="1"/>
    <s v="New Zealand"/>
    <x v="3"/>
    <s v="MJ"/>
    <d v="2023-01-15T00:00:00"/>
    <n v="51.3"/>
    <s v="22:20:41 UTC"/>
    <n v="7.4"/>
    <s v="2500X1254px"/>
    <s v="PNG"/>
    <s v="16m"/>
    <x v="0"/>
    <n v="8.1000000000000014"/>
    <n v="10"/>
    <x v="0"/>
    <s v="44941L8-9_L1CDM-MLB-CLSMJ4494102 Sunny (10%-30%)"/>
    <n v="1"/>
    <s v="20220101T223823"/>
    <n v="2023"/>
    <s v="01"/>
    <n v="15"/>
    <s v="22"/>
    <s v="20"/>
    <s v="41"/>
    <x v="8"/>
    <s v="2A_MSIL1C_S2_CD_CLS_AC_20230627T222622_TRUE_60HTE_020CC"/>
    <s v="cls_mj_l8-9_l1_2023h1_2500x1254px_16m_20230115t222041_10cc"/>
  </r>
  <r>
    <x v="1"/>
    <x v="1"/>
    <s v="-43.98333, 170.46678 | Zoom: 14"/>
    <b v="1"/>
    <s v="New Zealand"/>
    <x v="3"/>
    <s v="MJ"/>
    <d v="2023-01-15T00:00:00"/>
    <n v="52.2"/>
    <s v="22:20:17 UTC"/>
    <n v="8.8000000000000007"/>
    <s v="2500X1254px"/>
    <s v="PNG"/>
    <s v="16m"/>
    <x v="0"/>
    <n v="8.1000000000000014"/>
    <n v="10"/>
    <x v="0"/>
    <s v="44941L8-9_L1CDM-MLB-CLSMJ4494102 Sunny (10%-30%)"/>
    <n v="0"/>
    <s v="20220101T223823"/>
    <n v="2023"/>
    <s v="01"/>
    <n v="15"/>
    <s v="22"/>
    <s v="20"/>
    <s v="17"/>
    <x v="8"/>
    <s v="2A_MSIL1C_S2_CD_CLS_AC_20230627T222622_TRUE_60HTE_020CC"/>
    <s v="cls_mj_l8-9_l1_2023h1_2500x1254px_16m_20230115t222017_10cc"/>
  </r>
  <r>
    <x v="1"/>
    <x v="1"/>
    <s v="-43.98333, 170.46678 | Zoom: 14"/>
    <b v="1"/>
    <s v="New Zealand"/>
    <x v="3"/>
    <s v="MJ"/>
    <d v="2023-01-08T00:00:00"/>
    <n v="52.6"/>
    <s v="22:14:36 UTC"/>
    <n v="1.8"/>
    <s v="2500X1254px"/>
    <s v="PNG"/>
    <s v="16m"/>
    <x v="0"/>
    <n v="1.8"/>
    <n v="10"/>
    <x v="0"/>
    <s v="44934L8-9_L1CDM-MLB-CLSMJ4493402 Sunny (10%-30%)"/>
    <n v="1"/>
    <s v="20220101T223823"/>
    <n v="2023"/>
    <s v="01"/>
    <s v="08"/>
    <s v="22"/>
    <s v="14"/>
    <s v="36"/>
    <x v="8"/>
    <s v="2A_MSIL1C_S2_CD_CLS_AC_20230627T222622_TRUE_60HTE_020CC"/>
    <s v="cls_mj_l8-9_l1_2023h1_2500x1254px_16m_20230108t221436_10cc"/>
  </r>
  <r>
    <x v="1"/>
    <x v="1"/>
    <s v="-43.98333, 170.46678 | Zoom: 14"/>
    <b v="1"/>
    <s v="New Zealand"/>
    <x v="3"/>
    <s v="MJ"/>
    <d v="2023-01-07T00:00:00"/>
    <n v="52.7"/>
    <s v="22:20:50 UTC"/>
    <n v="9.8000000000000007"/>
    <s v="2500X1254px"/>
    <s v="PNG"/>
    <s v="16m"/>
    <x v="0"/>
    <n v="14.15"/>
    <n v="20"/>
    <x v="0"/>
    <s v="44933L8-9_L1CDM-MLB-CLSMJ4493302 Sunny (10%-30%)"/>
    <n v="1"/>
    <s v="20220101T223823"/>
    <n v="2023"/>
    <s v="01"/>
    <s v="07"/>
    <s v="22"/>
    <s v="20"/>
    <s v="50"/>
    <x v="8"/>
    <s v="2A_MSIL1C_S2_CD_CLS_AC_20230627T222622_TRUE_60HTE_020CC"/>
    <s v="cls_mj_l8-9_l1_2023h1_2500x1254px_16m_20230107t222050_20cc"/>
  </r>
  <r>
    <x v="1"/>
    <x v="1"/>
    <s v="-43.98333, 170.46678 | Zoom: 14"/>
    <b v="1"/>
    <s v="New Zealand"/>
    <x v="3"/>
    <s v="MJ"/>
    <d v="2023-01-07T00:00:00"/>
    <n v="53.6"/>
    <s v="22:20:26 UTC"/>
    <n v="18.5"/>
    <s v="2500X1254px"/>
    <s v="PNG"/>
    <s v="16m"/>
    <x v="0"/>
    <n v="14.15"/>
    <n v="20"/>
    <x v="0"/>
    <s v="44933L8-9_L1CDM-MLB-CLSMJ4493302 Sunny (10%-30%)"/>
    <n v="0"/>
    <s v="20220101T223823"/>
    <n v="2023"/>
    <s v="01"/>
    <s v="07"/>
    <s v="22"/>
    <s v="20"/>
    <s v="26"/>
    <x v="8"/>
    <s v="2A_MSIL1C_S2_CD_CLS_AC_20230627T222622_TRUE_60HTE_020CC"/>
    <s v="cls_mj_l8-9_l1_2023h1_2500x1254px_16m_20230107t222026_20cc"/>
  </r>
  <r>
    <x v="1"/>
    <x v="1"/>
    <s v="-43.98333, 170.46678 | Zoom: 14"/>
    <b v="1"/>
    <s v="New Zealand"/>
    <x v="3"/>
    <s v="MJ"/>
    <d v="2022-12-31T00:00:00"/>
    <n v="53.8"/>
    <s v="22:14:39 UTC"/>
    <n v="75.099999999999994"/>
    <s v="2500X1254px"/>
    <s v="PNG"/>
    <s v="16m"/>
    <x v="1"/>
    <n v="75.099999999999994"/>
    <n v="80"/>
    <x v="1"/>
    <s v="44926L8-9_L1CDM-MLB-CLSMJ4492603 Cloudy (40%-90%)"/>
    <n v="1"/>
    <s v="20220101T223823"/>
    <n v="2022"/>
    <n v="12"/>
    <n v="31"/>
    <s v="22"/>
    <s v="14"/>
    <s v="39"/>
    <x v="8"/>
    <s v="2A_MSIL1C_S2_CD_CLS_AC_20230627T222622_TRUE_60HTE_020CC"/>
    <s v="cls_mj_l8-9_l1_2022h2_2500x1254px_16m_20221231t221439_80cc"/>
  </r>
  <r>
    <x v="1"/>
    <x v="1"/>
    <s v="-43.98333, 170.46678 | Zoom: 14"/>
    <b v="1"/>
    <s v="New Zealand"/>
    <x v="3"/>
    <s v="MJ"/>
    <d v="2022-12-30T00:00:00"/>
    <n v="53.9"/>
    <s v="22:20:48 UTC"/>
    <n v="19.100000000000001"/>
    <s v="2500X1254px"/>
    <s v="PNG"/>
    <s v="16m"/>
    <x v="1"/>
    <n v="15.9"/>
    <n v="20"/>
    <x v="0"/>
    <s v="44925L8-9_L1CDM-MLB-CLSMJ4492502 Sunny (10%-30%)"/>
    <n v="1"/>
    <s v="20220101T223823"/>
    <n v="2022"/>
    <n v="12"/>
    <n v="30"/>
    <s v="22"/>
    <s v="20"/>
    <s v="48"/>
    <x v="8"/>
    <s v="2A_MSIL1C_S2_CD_CLS_AC_20230627T222622_TRUE_60HTE_020CC"/>
    <s v="cls_mj_l8-9_l1_2022h2_2500x1254px_16m_20221230t222048_20cc"/>
  </r>
  <r>
    <x v="1"/>
    <x v="1"/>
    <s v="-43.98333, 170.46678 | Zoom: 14"/>
    <b v="1"/>
    <s v="New Zealand"/>
    <x v="3"/>
    <s v="MJ"/>
    <d v="2022-12-30T00:00:00"/>
    <n v="54.8"/>
    <s v="22:20:24 UTC"/>
    <n v="12.7"/>
    <s v="2500X1254px"/>
    <s v="PNG"/>
    <s v="16m"/>
    <x v="1"/>
    <n v="15.9"/>
    <n v="20"/>
    <x v="0"/>
    <s v="44925L8-9_L1CDM-MLB-CLSMJ4492502 Sunny (10%-30%)"/>
    <n v="0"/>
    <s v="20220101T223823"/>
    <n v="2022"/>
    <n v="12"/>
    <n v="30"/>
    <s v="22"/>
    <s v="20"/>
    <s v="24"/>
    <x v="8"/>
    <s v="2A_MSIL1C_S2_CD_CLS_AC_20230627T222622_TRUE_60HTE_020CC"/>
    <s v="cls_mj_l8-9_l1_2022h2_2500x1254px_16m_20221230t222024_20cc"/>
  </r>
  <r>
    <x v="1"/>
    <x v="1"/>
    <s v="-43.98333, 170.46678 | Zoom: 14"/>
    <b v="1"/>
    <s v="New Zealand"/>
    <x v="3"/>
    <s v="MJ"/>
    <d v="2022-12-23T00:00:00"/>
    <n v="54.7"/>
    <s v="22:14:35 UTC"/>
    <n v="66.099999999999994"/>
    <s v="2500X1254px"/>
    <s v="PNG"/>
    <s v="16m"/>
    <x v="1"/>
    <n v="66.099999999999994"/>
    <n v="70"/>
    <x v="1"/>
    <s v="44918L8-9_L1CDM-MLB-CLSMJ4491803 Cloudy (40%-90%)"/>
    <n v="1"/>
    <s v="20220101T223823"/>
    <n v="2022"/>
    <n v="12"/>
    <n v="23"/>
    <s v="22"/>
    <s v="14"/>
    <s v="35"/>
    <x v="8"/>
    <s v="2A_MSIL1C_S2_CD_CLS_AC_20230627T222622_TRUE_60HTE_020CC"/>
    <s v="cls_mj_l8-9_l1_2022h2_2500x1254px_16m_20221223t221435_70cc"/>
  </r>
  <r>
    <x v="1"/>
    <x v="1"/>
    <s v="-43.98333, 170.46678 | Zoom: 14"/>
    <b v="1"/>
    <s v="New Zealand"/>
    <x v="3"/>
    <s v="MJ"/>
    <d v="2022-12-22T00:00:00"/>
    <n v="54.8"/>
    <s v="22:20:47 UTC"/>
    <n v="54.3"/>
    <s v="2500X1254px"/>
    <s v="PNG"/>
    <s v="16m"/>
    <x v="1"/>
    <n v="51.3"/>
    <n v="60"/>
    <x v="1"/>
    <s v="44917L8-9_L1CDM-MLB-CLSMJ4491703 Cloudy (40%-90%)"/>
    <n v="1"/>
    <s v="20220101T223823"/>
    <n v="2022"/>
    <n v="12"/>
    <n v="22"/>
    <s v="22"/>
    <s v="20"/>
    <s v="47"/>
    <x v="8"/>
    <s v="2A_MSIL1C_S2_CD_CLS_AC_20230627T222622_TRUE_60HTE_020CC"/>
    <s v="cls_mj_l8-9_l1_2022h2_2500x1254px_16m_20221222t222047_60cc"/>
  </r>
  <r>
    <x v="1"/>
    <x v="1"/>
    <s v="-43.98333, 170.46678 | Zoom: 14"/>
    <b v="1"/>
    <s v="New Zealand"/>
    <x v="3"/>
    <s v="MJ"/>
    <d v="2022-12-22T00:00:00"/>
    <n v="55.6"/>
    <s v="22:20:23 UTC"/>
    <n v="48.3"/>
    <s v="2500X1254px"/>
    <s v="PNG"/>
    <s v="16m"/>
    <x v="1"/>
    <n v="51.3"/>
    <n v="60"/>
    <x v="1"/>
    <s v="44917L8-9_L1CDM-MLB-CLSMJ4491703 Cloudy (40%-90%)"/>
    <n v="0"/>
    <s v="20220101T223823"/>
    <n v="2022"/>
    <n v="12"/>
    <n v="22"/>
    <s v="22"/>
    <s v="20"/>
    <s v="23"/>
    <x v="8"/>
    <s v="2A_MSIL1C_S2_CD_CLS_AC_20230627T222622_TRUE_60HTE_020CC"/>
    <s v="cls_mj_l8-9_l1_2022h2_2500x1254px_16m_20221222t222023_60cc"/>
  </r>
  <r>
    <x v="1"/>
    <x v="1"/>
    <s v="-43.98333, 170.46678 | Zoom: 14"/>
    <b v="1"/>
    <s v="New Zealand"/>
    <x v="3"/>
    <s v="MJ"/>
    <d v="2022-12-15T00:00:00"/>
    <n v="55.2"/>
    <s v="22:14:39 UTC"/>
    <n v="100"/>
    <s v="2500X1254px"/>
    <s v="PNG"/>
    <s v="16m"/>
    <x v="1"/>
    <n v="100"/>
    <n v="100"/>
    <x v="2"/>
    <s v="44910L8-9_L1CDM-MLB-CLSMJ4491004 Overcast (100%)"/>
    <n v="1"/>
    <s v="20220101T223823"/>
    <n v="2022"/>
    <n v="12"/>
    <n v="15"/>
    <s v="22"/>
    <s v="14"/>
    <s v="39"/>
    <x v="8"/>
    <s v="2A_MSIL1C_S2_CD_CLS_AC_20230627T222622_TRUE_60HTE_020CC"/>
    <s v="cls_mj_l8-9_l1_2022h2_2500x1254px_16m_20221215t221439_100cc"/>
  </r>
  <r>
    <x v="1"/>
    <x v="1"/>
    <s v="-43.98333, 170.46678 | Zoom: 14"/>
    <b v="1"/>
    <s v="New Zealand"/>
    <x v="3"/>
    <s v="MJ"/>
    <d v="2022-12-14T00:00:00"/>
    <n v="55.3"/>
    <s v="22:20:52 UTC"/>
    <n v="81"/>
    <s v="2500X1254px"/>
    <s v="PNG"/>
    <s v="16m"/>
    <x v="1"/>
    <n v="74.8"/>
    <n v="80"/>
    <x v="1"/>
    <s v="44909L8-9_L1CDM-MLB-CLSMJ4490903 Cloudy (40%-90%)"/>
    <n v="1"/>
    <s v="20220101T223823"/>
    <n v="2022"/>
    <n v="12"/>
    <n v="14"/>
    <s v="22"/>
    <s v="20"/>
    <s v="52"/>
    <x v="8"/>
    <s v="2A_MSIL1C_S2_CD_CLS_AC_20230627T222622_TRUE_60HTE_020CC"/>
    <s v="cls_mj_l8-9_l1_2022h2_2500x1254px_16m_20221214t222052_80cc"/>
  </r>
  <r>
    <x v="1"/>
    <x v="1"/>
    <s v="-43.98333, 170.46678 | Zoom: 14"/>
    <b v="1"/>
    <s v="New Zealand"/>
    <x v="3"/>
    <s v="MJ"/>
    <d v="2022-12-14T00:00:00"/>
    <n v="56.2"/>
    <s v="22:20:28 UTC"/>
    <n v="68.599999999999994"/>
    <s v="2500X1254px"/>
    <s v="PNG"/>
    <s v="16m"/>
    <x v="1"/>
    <n v="74.8"/>
    <n v="80"/>
    <x v="1"/>
    <s v="44909L8-9_L1CDM-MLB-CLSMJ4490903 Cloudy (40%-90%)"/>
    <n v="0"/>
    <s v="20220101T223823"/>
    <n v="2022"/>
    <n v="12"/>
    <n v="14"/>
    <s v="22"/>
    <s v="20"/>
    <s v="28"/>
    <x v="8"/>
    <s v="2A_MSIL1C_S2_CD_CLS_AC_20230627T222622_TRUE_60HTE_020CC"/>
    <s v="cls_mj_l8-9_l1_2022h2_2500x1254px_16m_20221214t222028_80cc"/>
  </r>
  <r>
    <x v="1"/>
    <x v="1"/>
    <s v="-43.98333, 170.46678 | Zoom: 14"/>
    <b v="1"/>
    <s v="New Zealand"/>
    <x v="3"/>
    <s v="MJ"/>
    <d v="2022-12-07T00:00:00"/>
    <n v="55.4"/>
    <s v="22:14:45 UTC"/>
    <n v="97.4"/>
    <s v="2500X1254px"/>
    <s v="PNG"/>
    <s v="16m"/>
    <x v="1"/>
    <n v="97.4"/>
    <n v="100"/>
    <x v="2"/>
    <s v="44902L8-9_L1CDM-MLB-CLSMJ4490204 Overcast (100%)"/>
    <n v="1"/>
    <s v="20220101T223823"/>
    <n v="2022"/>
    <n v="12"/>
    <s v="07"/>
    <s v="22"/>
    <s v="14"/>
    <s v="45"/>
    <x v="8"/>
    <s v="2A_MSIL1C_S2_CD_CLS_AC_20230627T222622_TRUE_60HTE_020CC"/>
    <s v="cls_mj_l8-9_l1_2022h2_2500x1254px_16m_20221207t221445_100cc"/>
  </r>
  <r>
    <x v="1"/>
    <x v="1"/>
    <s v="-43.98333, 170.46678 | Zoom: 14"/>
    <b v="1"/>
    <s v="New Zealand"/>
    <x v="3"/>
    <s v="MJ"/>
    <d v="2022-12-06T00:00:00"/>
    <n v="55.3"/>
    <s v="22:20:49 UTC"/>
    <n v="74.400000000000006"/>
    <s v="2500X1254px"/>
    <s v="PNG"/>
    <s v="16m"/>
    <x v="1"/>
    <n v="71.45"/>
    <n v="80"/>
    <x v="1"/>
    <s v="44901L8-9_L1CDM-MLB-CLSMJ4490103 Cloudy (40%-90%)"/>
    <n v="1"/>
    <s v="20220101T223823"/>
    <n v="2022"/>
    <n v="12"/>
    <s v="06"/>
    <s v="22"/>
    <s v="20"/>
    <s v="49"/>
    <x v="8"/>
    <s v="2A_MSIL1C_S2_CD_CLS_AC_20230627T222622_TRUE_60HTE_020CC"/>
    <s v="cls_mj_l8-9_l1_2022h2_2500x1254px_16m_20221206t222049_80cc"/>
  </r>
  <r>
    <x v="1"/>
    <x v="1"/>
    <s v="-43.98333, 170.46678 | Zoom: 14"/>
    <b v="1"/>
    <s v="New Zealand"/>
    <x v="3"/>
    <s v="MJ"/>
    <d v="2022-12-06T00:00:00"/>
    <n v="56.3"/>
    <s v="22:20:25 UTC"/>
    <n v="68.5"/>
    <s v="2500X1254px"/>
    <s v="PNG"/>
    <s v="16m"/>
    <x v="1"/>
    <n v="71.45"/>
    <n v="80"/>
    <x v="1"/>
    <s v="44901L8-9_L1CDM-MLB-CLSMJ4490103 Cloudy (40%-90%)"/>
    <n v="0"/>
    <s v="20220101T223823"/>
    <n v="2022"/>
    <n v="12"/>
    <s v="06"/>
    <s v="22"/>
    <s v="20"/>
    <s v="25"/>
    <x v="8"/>
    <s v="2A_MSIL1C_S2_CD_CLS_AC_20230627T222622_TRUE_60HTE_020CC"/>
    <s v="cls_mj_l8-9_l1_2022h2_2500x1254px_16m_20221206t222025_80cc"/>
  </r>
  <r>
    <x v="1"/>
    <x v="1"/>
    <s v="-43.98333, 170.46678 | Zoom: 14"/>
    <b v="1"/>
    <s v="New Zealand"/>
    <x v="3"/>
    <s v="MJ"/>
    <d v="2022-11-29T00:00:00"/>
    <n v="55"/>
    <s v="22:14:37 UTC"/>
    <n v="100"/>
    <s v="2500X1254px"/>
    <s v="PNG"/>
    <s v="16m"/>
    <x v="1"/>
    <n v="100"/>
    <n v="100"/>
    <x v="2"/>
    <s v="44894L8-9_L1CDM-MLB-CLSMJ4489404 Overcast (100%)"/>
    <n v="1"/>
    <s v="20220101T223823"/>
    <n v="2022"/>
    <n v="11"/>
    <n v="29"/>
    <s v="22"/>
    <s v="14"/>
    <s v="37"/>
    <x v="8"/>
    <s v="2A_MSIL1C_S2_CD_CLS_AC_20230627T222622_TRUE_60HTE_020CC"/>
    <s v="cls_mj_l8-9_l1_2022h2_2500x1254px_16m_20221129t221437_100cc"/>
  </r>
  <r>
    <x v="1"/>
    <x v="1"/>
    <s v="-43.98333, 170.46678 | Zoom: 14"/>
    <b v="1"/>
    <s v="New Zealand"/>
    <x v="3"/>
    <s v="MJ"/>
    <d v="2022-11-28T00:00:00"/>
    <n v="55"/>
    <s v="22:20:57 UTC"/>
    <n v="86.9"/>
    <s v="2500X1254px"/>
    <s v="PNG"/>
    <s v="16m"/>
    <x v="1"/>
    <n v="89.15"/>
    <n v="90"/>
    <x v="1"/>
    <s v="44893L8-9_L1CDM-MLB-CLSMJ4489303 Cloudy (40%-90%)"/>
    <n v="1"/>
    <s v="20220101T223823"/>
    <n v="2022"/>
    <n v="11"/>
    <n v="28"/>
    <s v="22"/>
    <s v="20"/>
    <s v="57"/>
    <x v="8"/>
    <s v="2A_MSIL1C_S2_CD_CLS_AC_20230627T222622_TRUE_60HTE_020CC"/>
    <s v="cls_mj_l8-9_l1_2022h2_2500x1254px_16m_20221128t222057_90cc"/>
  </r>
  <r>
    <x v="1"/>
    <x v="1"/>
    <s v="-43.98333, 170.46678 | Zoom: 14"/>
    <b v="1"/>
    <s v="New Zealand"/>
    <x v="3"/>
    <s v="MJ"/>
    <d v="2022-11-28T00:00:00"/>
    <n v="55.9"/>
    <s v="22:20:33 UTC"/>
    <n v="91.4"/>
    <s v="2500X1254px"/>
    <s v="PNG"/>
    <s v="16m"/>
    <x v="1"/>
    <n v="89.15"/>
    <n v="90"/>
    <x v="1"/>
    <s v="44893L8-9_L1CDM-MLB-CLSMJ4489303 Cloudy (40%-90%)"/>
    <n v="0"/>
    <s v="20220101T223823"/>
    <n v="2022"/>
    <n v="11"/>
    <n v="28"/>
    <s v="22"/>
    <s v="20"/>
    <s v="33"/>
    <x v="8"/>
    <s v="2A_MSIL1C_S2_CD_CLS_AC_20230627T222622_TRUE_60HTE_020CC"/>
    <s v="cls_mj_l8-9_l1_2022h2_2500x1254px_16m_20221128t222033_90cc"/>
  </r>
  <r>
    <x v="1"/>
    <x v="1"/>
    <s v="-43.98333, 170.46678 | Zoom: 14"/>
    <b v="1"/>
    <s v="New Zealand"/>
    <x v="3"/>
    <s v="MJ"/>
    <d v="2022-11-21T00:00:00"/>
    <n v="49.5"/>
    <s v="22:14:44 UTC"/>
    <n v="49.5"/>
    <s v="2500X1254px"/>
    <s v="PNG"/>
    <s v="16m"/>
    <x v="1"/>
    <n v="49.5"/>
    <n v="50"/>
    <x v="1"/>
    <s v="44886L8-9_L1CDM-MLB-CLSMJ4488603 Cloudy (40%-90%)"/>
    <n v="1"/>
    <s v="20220101T223823"/>
    <n v="2022"/>
    <n v="11"/>
    <n v="21"/>
    <s v="22"/>
    <s v="14"/>
    <s v="44"/>
    <x v="8"/>
    <s v="2A_MSIL1C_S2_CD_CLS_AC_20230627T222622_TRUE_60HTE_020CC"/>
    <s v="cls_mj_l8-9_l1_2022h2_2500x1254px_16m_20221121t221444_50cc"/>
  </r>
  <r>
    <x v="1"/>
    <x v="1"/>
    <s v="-43.98333, 170.46678 | Zoom: 14"/>
    <b v="1"/>
    <s v="New Zealand"/>
    <x v="3"/>
    <s v="MJ"/>
    <d v="2022-11-20T00:00:00"/>
    <n v="54.1"/>
    <s v="22:20:51 UTC"/>
    <n v="90.1"/>
    <s v="2500X1254px"/>
    <s v="PNG"/>
    <s v="16m"/>
    <x v="1"/>
    <n v="91.699999999999989"/>
    <n v="100"/>
    <x v="2"/>
    <s v="44885L8-9_L1CDM-MLB-CLSMJ4488504 Overcast (100%)"/>
    <n v="1"/>
    <s v="20220101T223823"/>
    <n v="2022"/>
    <n v="11"/>
    <n v="20"/>
    <s v="22"/>
    <s v="20"/>
    <s v="51"/>
    <x v="8"/>
    <s v="2A_MSIL1C_S2_CD_CLS_AC_20230627T222622_TRUE_60HTE_020CC"/>
    <s v="cls_mj_l8-9_l1_2022h2_2500x1254px_16m_20221120t222051_100cc"/>
  </r>
  <r>
    <x v="1"/>
    <x v="1"/>
    <s v="-43.98333, 170.46678 | Zoom: 14"/>
    <b v="1"/>
    <s v="New Zealand"/>
    <x v="3"/>
    <s v="MJ"/>
    <d v="2022-11-20T00:00:00"/>
    <n v="55.1"/>
    <s v="22:20:27 UTC"/>
    <n v="93.3"/>
    <s v="2500X1254px"/>
    <s v="PNG"/>
    <s v="16m"/>
    <x v="1"/>
    <n v="91.699999999999989"/>
    <n v="100"/>
    <x v="2"/>
    <s v="44885L8-9_L1CDM-MLB-CLSMJ4488504 Overcast (100%)"/>
    <n v="0"/>
    <s v="20220101T223823"/>
    <n v="2022"/>
    <n v="11"/>
    <n v="20"/>
    <s v="22"/>
    <s v="20"/>
    <s v="27"/>
    <x v="8"/>
    <s v="2A_MSIL1C_S2_CD_CLS_AC_20230627T222622_TRUE_60HTE_020CC"/>
    <s v="cls_mj_l8-9_l1_2022h2_2500x1254px_16m_20221120t222027_100cc"/>
  </r>
  <r>
    <x v="1"/>
    <x v="1"/>
    <s v="-43.98333, 170.46678 | Zoom: 14"/>
    <b v="1"/>
    <s v="New Zealand"/>
    <x v="3"/>
    <s v="MJ"/>
    <d v="2022-11-13T00:00:00"/>
    <n v="53"/>
    <s v="22:14:40 UTC"/>
    <n v="79.8"/>
    <s v="2500X1254px"/>
    <s v="PNG"/>
    <s v="16m"/>
    <x v="1"/>
    <n v="79.8"/>
    <n v="80"/>
    <x v="1"/>
    <s v="44878L8-9_L1CDM-MLB-CLSMJ4487803 Cloudy (40%-90%)"/>
    <n v="1"/>
    <s v="20220101T223823"/>
    <n v="2022"/>
    <n v="11"/>
    <n v="13"/>
    <s v="22"/>
    <s v="14"/>
    <s v="40"/>
    <x v="8"/>
    <s v="2A_MSIL1C_S2_CD_CLS_AC_20230627T222622_TRUE_60HTE_020CC"/>
    <s v="cls_mj_l8-9_l1_2022h2_2500x1254px_16m_20221113t221440_80cc"/>
  </r>
  <r>
    <x v="1"/>
    <x v="1"/>
    <s v="-43.98333, 170.46678 | Zoom: 14"/>
    <b v="1"/>
    <s v="New Zealand"/>
    <x v="3"/>
    <s v="MJ"/>
    <d v="2022-11-12T00:00:00"/>
    <n v="52.8"/>
    <s v="22:20:58 UTC"/>
    <n v="52.5"/>
    <s v="2500X1254px"/>
    <s v="PNG"/>
    <s v="16m"/>
    <x v="1"/>
    <n v="43.75"/>
    <n v="50"/>
    <x v="1"/>
    <s v="44877L8-9_L1CDM-MLB-CLSMJ4487703 Cloudy (40%-90%)"/>
    <n v="1"/>
    <s v="20220101T223823"/>
    <n v="2022"/>
    <n v="11"/>
    <n v="12"/>
    <s v="22"/>
    <s v="20"/>
    <s v="58"/>
    <x v="8"/>
    <s v="2A_MSIL1C_S2_CD_CLS_AC_20230627T222622_TRUE_60HTE_020CC"/>
    <s v="cls_mj_l8-9_l1_2022h2_2500x1254px_16m_20221112t222058_50cc"/>
  </r>
  <r>
    <x v="1"/>
    <x v="1"/>
    <s v="-43.98333, 170.46678 | Zoom: 14"/>
    <b v="1"/>
    <s v="New Zealand"/>
    <x v="3"/>
    <s v="MJ"/>
    <d v="2022-11-12T00:00:00"/>
    <n v="53.9"/>
    <s v="22:20:34 UTC"/>
    <n v="35"/>
    <s v="2500X1254px"/>
    <s v="PNG"/>
    <s v="16m"/>
    <x v="1"/>
    <n v="43.75"/>
    <n v="50"/>
    <x v="1"/>
    <s v="44877L8-9_L1CDM-MLB-CLSMJ4487703 Cloudy (40%-90%)"/>
    <n v="0"/>
    <s v="20220101T223823"/>
    <n v="2022"/>
    <n v="11"/>
    <n v="12"/>
    <s v="22"/>
    <s v="20"/>
    <s v="34"/>
    <x v="8"/>
    <s v="2A_MSIL1C_S2_CD_CLS_AC_20230627T222622_TRUE_60HTE_020CC"/>
    <s v="cls_mj_l8-9_l1_2022h2_2500x1254px_16m_20221112t222034_50cc"/>
  </r>
  <r>
    <x v="1"/>
    <x v="1"/>
    <s v="-43.98333, 170.46678 | Zoom: 14"/>
    <b v="1"/>
    <s v="New Zealand"/>
    <x v="3"/>
    <s v="MJ"/>
    <d v="2022-11-05T00:00:00"/>
    <n v="51.3"/>
    <s v="22:14:50 UTC"/>
    <n v="84.9"/>
    <s v="2500X1254px"/>
    <s v="PNG"/>
    <s v="16m"/>
    <x v="1"/>
    <n v="84.9"/>
    <n v="90"/>
    <x v="1"/>
    <s v="44870L8-9_L1CDM-MLB-CLSMJ4487003 Cloudy (40%-90%)"/>
    <n v="1"/>
    <s v="20220101T223823"/>
    <n v="2022"/>
    <n v="11"/>
    <s v="05"/>
    <s v="22"/>
    <s v="14"/>
    <s v="50"/>
    <x v="8"/>
    <s v="2A_MSIL1C_S2_CD_CLS_AC_20230627T222622_TRUE_60HTE_020CC"/>
    <s v="cls_mj_l8-9_l1_2022h2_2500x1254px_16m_20221105t221450_90cc"/>
  </r>
  <r>
    <x v="1"/>
    <x v="1"/>
    <s v="-43.98333, 170.46678 | Zoom: 14"/>
    <b v="1"/>
    <s v="New Zealand"/>
    <x v="3"/>
    <s v="MJ"/>
    <d v="2022-11-04T00:00:00"/>
    <n v="51"/>
    <s v="22:20:48 UTC"/>
    <n v="10.7"/>
    <s v="2500X1254px"/>
    <s v="PNG"/>
    <s v="16m"/>
    <x v="1"/>
    <n v="18.600000000000001"/>
    <n v="20"/>
    <x v="0"/>
    <s v="44869L8-9_L1CDM-MLB-CLSMJ4486902 Sunny (10%-30%)"/>
    <n v="1"/>
    <s v="20220101T223823"/>
    <n v="2022"/>
    <n v="11"/>
    <s v="04"/>
    <s v="22"/>
    <s v="20"/>
    <s v="48"/>
    <x v="8"/>
    <s v="2A_MSIL1C_S2_CD_CLS_AC_20230627T222622_TRUE_60HTE_020CC"/>
    <s v="cls_mj_l8-9_l1_2022h2_2500x1254px_16m_20221104t222048_20cc"/>
  </r>
  <r>
    <x v="1"/>
    <x v="1"/>
    <s v="-43.98333, 170.46678 | Zoom: 14"/>
    <b v="1"/>
    <s v="New Zealand"/>
    <x v="3"/>
    <s v="MJ"/>
    <d v="2022-11-04T00:00:00"/>
    <n v="52.1"/>
    <s v="22:20:24 UTC"/>
    <n v="26.5"/>
    <s v="2500X1254px"/>
    <s v="PNG"/>
    <s v="16m"/>
    <x v="1"/>
    <n v="18.600000000000001"/>
    <n v="20"/>
    <x v="0"/>
    <s v="44869L8-9_L1CDM-MLB-CLSMJ4486902 Sunny (10%-30%)"/>
    <n v="0"/>
    <s v="20220101T223823"/>
    <n v="2022"/>
    <n v="11"/>
    <s v="04"/>
    <s v="22"/>
    <s v="20"/>
    <s v="24"/>
    <x v="8"/>
    <s v="2A_MSIL1C_S2_CD_CLS_AC_20230627T222622_TRUE_60HTE_020CC"/>
    <s v="cls_mj_l8-9_l1_2022h2_2500x1254px_16m_20221104t222024_20cc"/>
  </r>
  <r>
    <x v="1"/>
    <x v="1"/>
    <s v="-43.98333, 170.46678 | Zoom: 14"/>
    <b v="1"/>
    <s v="New Zealand"/>
    <x v="3"/>
    <s v="MJ"/>
    <d v="2022-10-28T00:00:00"/>
    <n v="49.2"/>
    <s v="22:14:39 UTC"/>
    <n v="86.5"/>
    <s v="2500X1254px"/>
    <s v="PNG"/>
    <s v="16m"/>
    <x v="1"/>
    <n v="86.5"/>
    <n v="90"/>
    <x v="1"/>
    <s v="44862L8-9_L1CDM-MLB-CLSMJ4486203 Cloudy (40%-90%)"/>
    <n v="1"/>
    <s v="20220101T223823"/>
    <n v="2022"/>
    <n v="10"/>
    <n v="28"/>
    <s v="22"/>
    <s v="14"/>
    <s v="39"/>
    <x v="8"/>
    <s v="2A_MSIL1C_S2_CD_CLS_AC_20230627T222622_TRUE_60HTE_020CC"/>
    <s v="cls_mj_l8-9_l1_2022h2_2500x1254px_16m_20221028t221439_90cc"/>
  </r>
  <r>
    <x v="1"/>
    <x v="1"/>
    <s v="-43.98333, 170.46678 | Zoom: 14"/>
    <b v="1"/>
    <s v="New Zealand"/>
    <x v="3"/>
    <s v="MJ"/>
    <d v="2022-10-27T00:00:00"/>
    <n v="48.9"/>
    <s v="22:21:01 UTC"/>
    <n v="81.599999999999994"/>
    <s v="2500X1254px"/>
    <s v="PNG"/>
    <s v="16m"/>
    <x v="1"/>
    <n v="87.35"/>
    <n v="90"/>
    <x v="1"/>
    <s v="44861L8-9_L1CDM-MLB-CLSMJ4486103 Cloudy (40%-90%)"/>
    <n v="1"/>
    <s v="20220101T223823"/>
    <n v="2022"/>
    <n v="10"/>
    <n v="27"/>
    <s v="22"/>
    <s v="21"/>
    <s v="01"/>
    <x v="8"/>
    <s v="2A_MSIL1C_S2_CD_CLS_AC_20230627T222622_TRUE_60HTE_020CC"/>
    <s v="cls_mj_l8-9_l1_2022h2_2500x1254px_16m_20221027t222101_90cc"/>
  </r>
  <r>
    <x v="1"/>
    <x v="1"/>
    <s v="-43.98333, 170.46678 | Zoom: 14"/>
    <b v="1"/>
    <s v="New Zealand"/>
    <x v="3"/>
    <s v="MJ"/>
    <d v="2022-10-27T00:00:00"/>
    <n v="50"/>
    <s v="22:20:37 UTC"/>
    <n v="93.1"/>
    <s v="2500X1254px"/>
    <s v="PNG"/>
    <s v="16m"/>
    <x v="1"/>
    <n v="87.35"/>
    <n v="90"/>
    <x v="1"/>
    <s v="44861L8-9_L1CDM-MLB-CLSMJ4486103 Cloudy (40%-90%)"/>
    <n v="0"/>
    <s v="20220101T223823"/>
    <n v="2022"/>
    <n v="10"/>
    <n v="27"/>
    <s v="22"/>
    <s v="20"/>
    <s v="37"/>
    <x v="8"/>
    <s v="2A_MSIL1C_S2_CD_CLS_AC_20230627T222622_TRUE_60HTE_020CC"/>
    <s v="cls_mj_l8-9_l1_2022h2_2500x1254px_16m_20221027t222037_90cc"/>
  </r>
  <r>
    <x v="1"/>
    <x v="1"/>
    <s v="-43.98333, 170.46678 | Zoom: 14"/>
    <b v="1"/>
    <s v="New Zealand"/>
    <x v="3"/>
    <s v="MJ"/>
    <d v="2022-10-20T00:00:00"/>
    <n v="46.7"/>
    <s v="22:14:47 UTC"/>
    <n v="45.9"/>
    <s v="2500X1254px"/>
    <s v="PNG"/>
    <s v="16m"/>
    <x v="1"/>
    <n v="45.9"/>
    <n v="50"/>
    <x v="1"/>
    <s v="44854L8-9_L1CDM-MLB-CLSMJ4485403 Cloudy (40%-90%)"/>
    <n v="1"/>
    <s v="20220101T223823"/>
    <n v="2022"/>
    <n v="10"/>
    <n v="20"/>
    <s v="22"/>
    <s v="14"/>
    <s v="47"/>
    <x v="8"/>
    <s v="2A_MSIL1C_S2_CD_CLS_AC_20230627T222622_TRUE_60HTE_020CC"/>
    <s v="cls_mj_l8-9_l1_2022h2_2500x1254px_16m_20221020t221447_50cc"/>
  </r>
  <r>
    <x v="1"/>
    <x v="1"/>
    <s v="-43.98333, 170.46678 | Zoom: 14"/>
    <b v="1"/>
    <s v="New Zealand"/>
    <x v="3"/>
    <s v="MJ"/>
    <d v="2022-10-19T00:00:00"/>
    <n v="46.4"/>
    <s v="22:20:50 UTC"/>
    <n v="24.7"/>
    <s v="2500X1254px"/>
    <s v="PNG"/>
    <s v="16m"/>
    <x v="1"/>
    <n v="38.65"/>
    <n v="40"/>
    <x v="1"/>
    <s v="44853L8-9_L1CDM-MLB-CLSMJ4485303 Cloudy (40%-90%)"/>
    <n v="1"/>
    <s v="20220101T223823"/>
    <n v="2022"/>
    <n v="10"/>
    <n v="19"/>
    <s v="22"/>
    <s v="20"/>
    <s v="50"/>
    <x v="8"/>
    <s v="2A_MSIL1C_S2_CD_CLS_AC_20230627T222622_TRUE_60HTE_020CC"/>
    <s v="cls_mj_l8-9_l1_2022h2_2500x1254px_16m_20221019t222050_40cc"/>
  </r>
  <r>
    <x v="1"/>
    <x v="1"/>
    <s v="-43.98333, 170.46678 | Zoom: 14"/>
    <b v="1"/>
    <s v="New Zealand"/>
    <x v="3"/>
    <s v="MJ"/>
    <d v="2022-10-19T00:00:00"/>
    <n v="47.6"/>
    <s v="22:20:26 UTC"/>
    <n v="52.6"/>
    <s v="2500X1254px"/>
    <s v="PNG"/>
    <s v="16m"/>
    <x v="1"/>
    <n v="38.65"/>
    <n v="40"/>
    <x v="1"/>
    <s v="44853L8-9_L1CDM-MLB-CLSMJ4485303 Cloudy (40%-90%)"/>
    <n v="0"/>
    <s v="20220101T223823"/>
    <n v="2022"/>
    <n v="10"/>
    <n v="19"/>
    <s v="22"/>
    <s v="20"/>
    <s v="26"/>
    <x v="8"/>
    <s v="2A_MSIL1C_S2_CD_CLS_AC_20230627T222622_TRUE_60HTE_020CC"/>
    <s v="cls_mj_l8-9_l1_2022h2_2500x1254px_16m_20221019t222026_40cc"/>
  </r>
  <r>
    <x v="1"/>
    <x v="1"/>
    <s v="-43.98333, 170.46678 | Zoom: 14"/>
    <b v="1"/>
    <s v="New Zealand"/>
    <x v="3"/>
    <s v="MJ"/>
    <d v="2022-10-12T00:00:00"/>
    <n v="44"/>
    <s v="22:14:37 UTC"/>
    <n v="72.400000000000006"/>
    <s v="2500X1254px"/>
    <s v="PNG"/>
    <s v="16m"/>
    <x v="1"/>
    <n v="72.400000000000006"/>
    <n v="80"/>
    <x v="1"/>
    <s v="44846L8-9_L1CDM-MLB-CLSMJ4484603 Cloudy (40%-90%)"/>
    <n v="1"/>
    <s v="20220101T223823"/>
    <n v="2022"/>
    <n v="10"/>
    <n v="12"/>
    <s v="22"/>
    <s v="14"/>
    <s v="37"/>
    <x v="8"/>
    <s v="2A_MSIL1C_S2_CD_CLS_AC_20230627T222622_TRUE_60HTE_020CC"/>
    <s v="cls_mj_l8-9_l1_2022h2_2500x1254px_16m_20221012t221437_80cc"/>
  </r>
  <r>
    <x v="1"/>
    <x v="1"/>
    <s v="-43.98333, 170.46678 | Zoom: 14"/>
    <b v="1"/>
    <s v="New Zealand"/>
    <x v="3"/>
    <s v="MJ"/>
    <d v="2022-10-11T00:00:00"/>
    <n v="43.7"/>
    <s v="22:20:54 UTC"/>
    <n v="60.4"/>
    <s v="2500X1254px"/>
    <s v="PNG"/>
    <s v="16m"/>
    <x v="1"/>
    <n v="53.25"/>
    <n v="60"/>
    <x v="1"/>
    <s v="44845L8-9_L1CDM-MLB-CLSMJ4484503 Cloudy (40%-90%)"/>
    <n v="1"/>
    <s v="20220101T223823"/>
    <n v="2022"/>
    <n v="10"/>
    <n v="11"/>
    <s v="22"/>
    <s v="20"/>
    <s v="54"/>
    <x v="8"/>
    <s v="2A_MSIL1C_S2_CD_CLS_AC_20230627T222622_TRUE_60HTE_020CC"/>
    <s v="cls_mj_l8-9_l1_2022h2_2500x1254px_16m_20221011t222054_60cc"/>
  </r>
  <r>
    <x v="1"/>
    <x v="1"/>
    <s v="-43.98333, 170.46678 | Zoom: 14"/>
    <b v="1"/>
    <s v="New Zealand"/>
    <x v="3"/>
    <s v="MJ"/>
    <d v="2022-10-11T00:00:00"/>
    <n v="44.9"/>
    <s v="22:20:30 UTC"/>
    <n v="46.1"/>
    <s v="2500X1254px"/>
    <s v="PNG"/>
    <s v="16m"/>
    <x v="1"/>
    <n v="53.25"/>
    <n v="60"/>
    <x v="1"/>
    <s v="44845L8-9_L1CDM-MLB-CLSMJ4484503 Cloudy (40%-90%)"/>
    <n v="0"/>
    <s v="20220101T223823"/>
    <n v="2022"/>
    <n v="10"/>
    <n v="11"/>
    <s v="22"/>
    <s v="20"/>
    <s v="30"/>
    <x v="8"/>
    <s v="2A_MSIL1C_S2_CD_CLS_AC_20230627T222622_TRUE_60HTE_020CC"/>
    <s v="cls_mj_l8-9_l1_2022h2_2500x1254px_16m_20221011t222030_60cc"/>
  </r>
  <r>
    <x v="1"/>
    <x v="1"/>
    <s v="-43.98333, 170.46678 | Zoom: 14"/>
    <b v="1"/>
    <s v="New Zealand"/>
    <x v="3"/>
    <s v="MJ"/>
    <d v="2022-10-04T00:00:00"/>
    <n v="41.1"/>
    <s v="22:14:49 UTC"/>
    <n v="79.599999999999994"/>
    <s v="2500X1254px"/>
    <s v="PNG"/>
    <s v="16m"/>
    <x v="1"/>
    <n v="79.599999999999994"/>
    <n v="80"/>
    <x v="1"/>
    <s v="44838L8-9_L1CDM-MLB-CLSMJ4483803 Cloudy (40%-90%)"/>
    <n v="1"/>
    <s v="20220101T223823"/>
    <n v="2022"/>
    <n v="10"/>
    <s v="04"/>
    <s v="22"/>
    <s v="14"/>
    <s v="49"/>
    <x v="8"/>
    <s v="2A_MSIL1C_S2_CD_CLS_AC_20230627T222622_TRUE_60HTE_020CC"/>
    <s v="cls_mj_l8-9_l1_2022h2_2500x1254px_16m_20221004t221449_80cc"/>
  </r>
  <r>
    <x v="1"/>
    <x v="1"/>
    <s v="-43.98333, 170.46678 | Zoom: 14"/>
    <b v="1"/>
    <s v="New Zealand"/>
    <x v="3"/>
    <s v="MJ"/>
    <d v="2022-10-03T00:00:00"/>
    <n v="40.700000000000003"/>
    <s v="22:20:44 UTC"/>
    <n v="67.900000000000006"/>
    <s v="2500X1254px"/>
    <s v="PNG"/>
    <s v="16m"/>
    <x v="1"/>
    <n v="72.400000000000006"/>
    <n v="80"/>
    <x v="1"/>
    <s v="44837L8-9_L1CDM-MLB-CLSMJ4483703 Cloudy (40%-90%)"/>
    <n v="1"/>
    <s v="20220101T223823"/>
    <n v="2022"/>
    <n v="10"/>
    <s v="03"/>
    <s v="22"/>
    <s v="20"/>
    <s v="44"/>
    <x v="8"/>
    <s v="2A_MSIL1C_S2_CD_CLS_AC_20230627T222622_TRUE_60HTE_020CC"/>
    <s v="cls_mj_l8-9_l1_2022h2_2500x1254px_16m_20221003t222044_80cc"/>
  </r>
  <r>
    <x v="1"/>
    <x v="1"/>
    <s v="-43.98333, 170.46678 | Zoom: 14"/>
    <b v="1"/>
    <s v="New Zealand"/>
    <x v="3"/>
    <s v="MJ"/>
    <d v="2022-10-03T00:00:00"/>
    <n v="41.9"/>
    <s v="22:20:20 UTC"/>
    <n v="76.900000000000006"/>
    <s v="2500X1254px"/>
    <s v="PNG"/>
    <s v="16m"/>
    <x v="1"/>
    <n v="72.400000000000006"/>
    <n v="80"/>
    <x v="1"/>
    <s v="44837L8-9_L1CDM-MLB-CLSMJ4483703 Cloudy (40%-90%)"/>
    <n v="0"/>
    <s v="20220101T223823"/>
    <n v="2022"/>
    <n v="10"/>
    <s v="03"/>
    <s v="22"/>
    <s v="20"/>
    <s v="20"/>
    <x v="8"/>
    <s v="2A_MSIL1C_S2_CD_CLS_AC_20230627T222622_TRUE_60HTE_020CC"/>
    <s v="cls_mj_l8-9_l1_2022h2_2500x1254px_16m_20221003t222020_80cc"/>
  </r>
  <r>
    <x v="1"/>
    <x v="1"/>
    <s v="-43.98333, 170.46678 | Zoom: 14"/>
    <b v="1"/>
    <s v="New Zealand"/>
    <x v="3"/>
    <s v="MJ"/>
    <d v="2022-09-26T00:00:00"/>
    <n v="38.1"/>
    <s v="22:14:34 UTC"/>
    <n v="48.3"/>
    <s v="2500X1254px"/>
    <s v="PNG"/>
    <s v="16m"/>
    <x v="1"/>
    <n v="48.3"/>
    <n v="50"/>
    <x v="1"/>
    <s v="44830L8-9_L1CDM-MLB-CLSMJ4483003 Cloudy (40%-90%)"/>
    <n v="1"/>
    <s v="20220101T223823"/>
    <n v="2022"/>
    <s v="09"/>
    <n v="26"/>
    <s v="22"/>
    <s v="14"/>
    <s v="34"/>
    <x v="8"/>
    <s v="2A_MSIL1C_S2_CD_CLS_AC_20230627T222622_TRUE_60HTE_020CC"/>
    <s v="cls_mj_l8-9_l1_2022h2_2500x1254px_16m_20220926t221434_50cc"/>
  </r>
  <r>
    <x v="1"/>
    <x v="1"/>
    <s v="-43.98333, 170.46678 | Zoom: 14"/>
    <b v="1"/>
    <s v="New Zealand"/>
    <x v="3"/>
    <s v="MJ"/>
    <d v="2022-09-25T00:00:00"/>
    <n v="37.700000000000003"/>
    <s v="22:21:02 UTC"/>
    <n v="97.5"/>
    <s v="2500X1254px"/>
    <s v="PNG"/>
    <s v="16m"/>
    <x v="1"/>
    <n v="97.8"/>
    <n v="100"/>
    <x v="2"/>
    <s v="44829L8-9_L1CDM-MLB-CLSMJ4482904 Overcast (100%)"/>
    <n v="1"/>
    <s v="20220101T223823"/>
    <n v="2022"/>
    <s v="09"/>
    <n v="25"/>
    <s v="22"/>
    <s v="21"/>
    <s v="02"/>
    <x v="8"/>
    <s v="2A_MSIL1C_S2_CD_CLS_AC_20230627T222622_TRUE_60HTE_020CC"/>
    <s v="cls_mj_l8-9_l1_2022h2_2500x1254px_16m_20220925t222102_100cc"/>
  </r>
  <r>
    <x v="1"/>
    <x v="1"/>
    <s v="-43.98333, 170.46678 | Zoom: 14"/>
    <b v="1"/>
    <s v="New Zealand"/>
    <x v="3"/>
    <s v="MJ"/>
    <d v="2022-09-25T00:00:00"/>
    <n v="39"/>
    <s v="22:20:38 UTC"/>
    <n v="98.1"/>
    <s v="2500X1254px"/>
    <s v="PNG"/>
    <s v="16m"/>
    <x v="1"/>
    <n v="97.8"/>
    <n v="100"/>
    <x v="2"/>
    <s v="44829L8-9_L1CDM-MLB-CLSMJ4482904 Overcast (100%)"/>
    <n v="0"/>
    <s v="20220101T223823"/>
    <n v="2022"/>
    <s v="09"/>
    <n v="25"/>
    <s v="22"/>
    <s v="20"/>
    <s v="38"/>
    <x v="8"/>
    <s v="2A_MSIL1C_S2_CD_CLS_AC_20230627T222622_TRUE_60HTE_020CC"/>
    <s v="cls_mj_l8-9_l1_2022h2_2500x1254px_16m_20220925t222038_100cc"/>
  </r>
  <r>
    <x v="1"/>
    <x v="1"/>
    <s v="-43.98333, 170.46678 | Zoom: 14"/>
    <b v="1"/>
    <s v="New Zealand"/>
    <x v="3"/>
    <s v="MJ"/>
    <d v="2022-09-18T00:00:00"/>
    <n v="35.1"/>
    <s v="22:14:51 UTC"/>
    <n v="93.5"/>
    <s v="2500X1254px"/>
    <s v="PNG"/>
    <s v="16m"/>
    <x v="1"/>
    <n v="93.5"/>
    <n v="100"/>
    <x v="2"/>
    <s v="44822L8-9_L1CDM-MLB-CLSMJ4482204 Overcast (100%)"/>
    <n v="1"/>
    <s v="20220101T223823"/>
    <n v="2022"/>
    <s v="09"/>
    <n v="18"/>
    <s v="22"/>
    <s v="14"/>
    <s v="51"/>
    <x v="8"/>
    <s v="2A_MSIL1C_S2_CD_CLS_AC_20230627T222622_TRUE_60HTE_020CC"/>
    <s v="cls_mj_l8-9_l1_2022h2_2500x1254px_16m_20220918t221451_100cc"/>
  </r>
  <r>
    <x v="1"/>
    <x v="1"/>
    <s v="-43.98333, 170.46678 | Zoom: 14"/>
    <b v="1"/>
    <s v="New Zealand"/>
    <x v="3"/>
    <s v="MJ"/>
    <d v="2022-09-17T00:00:00"/>
    <n v="34.6"/>
    <s v="22:20:42 UTC"/>
    <n v="31.8"/>
    <s v="2500X1254px"/>
    <s v="PNG"/>
    <s v="16m"/>
    <x v="1"/>
    <n v="41.05"/>
    <n v="50"/>
    <x v="1"/>
    <s v="44821L8-9_L1CDM-MLB-CLSMJ4482103 Cloudy (40%-90%)"/>
    <n v="1"/>
    <s v="20220101T223823"/>
    <n v="2022"/>
    <s v="09"/>
    <n v="17"/>
    <s v="22"/>
    <s v="20"/>
    <s v="42"/>
    <x v="8"/>
    <s v="2A_MSIL1C_S2_CD_CLS_AC_20230627T222622_TRUE_60HTE_020CC"/>
    <s v="cls_mj_l8-9_l1_2022h2_2500x1254px_16m_20220917t222042_50cc"/>
  </r>
  <r>
    <x v="1"/>
    <x v="1"/>
    <s v="-43.98333, 170.46678 | Zoom: 14"/>
    <b v="1"/>
    <s v="New Zealand"/>
    <x v="3"/>
    <s v="MJ"/>
    <d v="2022-09-17T00:00:00"/>
    <n v="35.9"/>
    <s v="22:20:18 UTC"/>
    <n v="50.3"/>
    <s v="2500X1254px"/>
    <s v="PNG"/>
    <s v="16m"/>
    <x v="1"/>
    <n v="41.05"/>
    <n v="50"/>
    <x v="1"/>
    <s v="44821L8-9_L1CDM-MLB-CLSMJ4482103 Cloudy (40%-90%)"/>
    <n v="0"/>
    <s v="20220101T223823"/>
    <n v="2022"/>
    <s v="09"/>
    <n v="17"/>
    <s v="22"/>
    <s v="20"/>
    <s v="18"/>
    <x v="8"/>
    <s v="2A_MSIL1C_S2_CD_CLS_AC_20230627T222622_TRUE_60HTE_020CC"/>
    <s v="cls_mj_l8-9_l1_2022h2_2500x1254px_16m_20220917t222018_50cc"/>
  </r>
  <r>
    <x v="1"/>
    <x v="1"/>
    <s v="-43.98333, 170.46678 | Zoom: 14"/>
    <b v="1"/>
    <s v="New Zealand"/>
    <x v="3"/>
    <s v="MJ"/>
    <d v="2022-09-10T00:00:00"/>
    <n v="32"/>
    <s v="22:14:27 UTC"/>
    <n v="35.799999999999997"/>
    <s v="2500X1254px"/>
    <s v="PNG"/>
    <s v="16m"/>
    <x v="1"/>
    <n v="35.799999999999997"/>
    <n v="40"/>
    <x v="1"/>
    <s v="44814L8-9_L1CDM-MLB-CLSMJ4481403 Cloudy (40%-90%)"/>
    <n v="1"/>
    <s v="20220101T223823"/>
    <n v="2022"/>
    <s v="09"/>
    <n v="10"/>
    <s v="22"/>
    <s v="14"/>
    <s v="27"/>
    <x v="8"/>
    <s v="2A_MSIL1C_S2_CD_CLS_AC_20230627T222622_TRUE_60HTE_020CC"/>
    <s v="cls_mj_l8-9_l1_2022h2_2500x1254px_16m_20220910t221427_40cc"/>
  </r>
  <r>
    <x v="1"/>
    <x v="1"/>
    <s v="-43.98333, 170.46678 | Zoom: 14"/>
    <b v="1"/>
    <s v="New Zealand"/>
    <x v="3"/>
    <s v="MJ"/>
    <d v="2022-09-09T00:00:00"/>
    <n v="31.6"/>
    <s v="22:20:59 UTC"/>
    <n v="8.8000000000000007"/>
    <s v="2500X1254px"/>
    <s v="PNG"/>
    <s v="16m"/>
    <x v="1"/>
    <n v="5.3500000000000005"/>
    <n v="10"/>
    <x v="0"/>
    <s v="44813L8-9_L1CDM-MLB-CLSMJ4481302 Sunny (10%-30%)"/>
    <n v="1"/>
    <s v="20220101T223823"/>
    <n v="2022"/>
    <s v="09"/>
    <s v="09"/>
    <s v="22"/>
    <s v="20"/>
    <s v="59"/>
    <x v="8"/>
    <s v="2A_MSIL1C_S2_CD_CLS_AC_20230627T222622_TRUE_60HTE_020CC"/>
    <s v="cls_mj_l8-9_l1_2022h2_2500x1254px_16m_20220909t222059_10cc"/>
  </r>
  <r>
    <x v="1"/>
    <x v="1"/>
    <s v="-43.98333, 170.46678 | Zoom: 14"/>
    <b v="1"/>
    <s v="New Zealand"/>
    <x v="3"/>
    <s v="MJ"/>
    <d v="2022-09-09T00:00:00"/>
    <n v="32.9"/>
    <s v="22:20:35 UTC"/>
    <n v="1.9"/>
    <s v="2500X1254px"/>
    <s v="PNG"/>
    <s v="16m"/>
    <x v="1"/>
    <n v="5.3500000000000005"/>
    <n v="10"/>
    <x v="0"/>
    <s v="44813L8-9_L1CDM-MLB-CLSMJ4481302 Sunny (10%-30%)"/>
    <n v="0"/>
    <s v="20220101T223823"/>
    <n v="2022"/>
    <s v="09"/>
    <s v="09"/>
    <s v="22"/>
    <s v="20"/>
    <s v="35"/>
    <x v="8"/>
    <s v="2A_MSIL1C_S2_CD_CLS_AC_20230627T222622_TRUE_60HTE_020CC"/>
    <s v="cls_mj_l8-9_l1_2022h2_2500x1254px_16m_20220909t222035_10cc"/>
  </r>
  <r>
    <x v="1"/>
    <x v="1"/>
    <s v="-43.98333, 170.46678 | Zoom: 14"/>
    <b v="1"/>
    <s v="New Zealand"/>
    <x v="3"/>
    <s v="MJ"/>
    <d v="2022-09-02T00:00:00"/>
    <n v="29.1"/>
    <s v="22:14:44 UTC"/>
    <n v="63.6"/>
    <s v="2500X1254px"/>
    <s v="PNG"/>
    <s v="16m"/>
    <x v="1"/>
    <n v="63.6"/>
    <n v="70"/>
    <x v="1"/>
    <s v="44806L8-9_L1CDM-MLB-CLSMJ4480603 Cloudy (40%-90%)"/>
    <n v="1"/>
    <s v="20220101T223823"/>
    <n v="2022"/>
    <s v="09"/>
    <s v="02"/>
    <s v="22"/>
    <s v="14"/>
    <s v="44"/>
    <x v="8"/>
    <s v="2A_MSIL1C_S2_CD_CLS_AC_20230627T222622_TRUE_60HTE_020CC"/>
    <s v="cls_mj_l8-9_l1_2022h2_2500x1254px_16m_20220902t221444_70cc"/>
  </r>
  <r>
    <x v="1"/>
    <x v="1"/>
    <s v="-43.98333, 170.46678 | Zoom: 14"/>
    <b v="1"/>
    <s v="New Zealand"/>
    <x v="3"/>
    <s v="MJ"/>
    <d v="2022-09-01T00:00:00"/>
    <n v="28.7"/>
    <s v="22:20:37 UTC"/>
    <n v="90.6"/>
    <s v="2500X1254px"/>
    <s v="PNG"/>
    <s v="16m"/>
    <x v="1"/>
    <n v="89.4"/>
    <n v="90"/>
    <x v="1"/>
    <s v="44805L8-9_L1CDM-MLB-CLSMJ4480503 Cloudy (40%-90%)"/>
    <n v="1"/>
    <s v="20220101T223823"/>
    <n v="2022"/>
    <s v="09"/>
    <s v="01"/>
    <s v="22"/>
    <s v="20"/>
    <s v="37"/>
    <x v="8"/>
    <s v="2A_MSIL1C_S2_CD_CLS_AC_20230627T222622_TRUE_60HTE_020CC"/>
    <s v="cls_mj_l8-9_l1_2022h2_2500x1254px_16m_20220901t222037_90cc"/>
  </r>
  <r>
    <x v="1"/>
    <x v="1"/>
    <s v="-43.98333, 170.46678 | Zoom: 14"/>
    <b v="1"/>
    <s v="New Zealand"/>
    <x v="3"/>
    <s v="MJ"/>
    <d v="2022-09-01T00:00:00"/>
    <n v="29.9"/>
    <s v="22:20:13 UTC"/>
    <n v="88.2"/>
    <s v="2500X1254px"/>
    <s v="PNG"/>
    <s v="16m"/>
    <x v="1"/>
    <n v="89.4"/>
    <n v="90"/>
    <x v="1"/>
    <s v="44805L8-9_L1CDM-MLB-CLSMJ4480503 Cloudy (40%-90%)"/>
    <n v="0"/>
    <s v="20220101T223823"/>
    <n v="2022"/>
    <s v="09"/>
    <s v="01"/>
    <s v="22"/>
    <s v="20"/>
    <s v="13"/>
    <x v="8"/>
    <s v="2A_MSIL1C_S2_CD_CLS_AC_20230627T222622_TRUE_60HTE_020CC"/>
    <s v="cls_mj_l8-9_l1_2022h2_2500x1254px_16m_20220901t222013_90cc"/>
  </r>
  <r>
    <x v="1"/>
    <x v="1"/>
    <s v="-43.98333, 170.46678 | Zoom: 14"/>
    <b v="1"/>
    <s v="New Zealand"/>
    <x v="3"/>
    <s v="MJ"/>
    <d v="2022-08-25T00:00:00"/>
    <n v="26.2"/>
    <s v="22:14:26 UTC"/>
    <n v="59.4"/>
    <s v="2500X1254px"/>
    <s v="PNG"/>
    <s v="16m"/>
    <x v="1"/>
    <n v="59.4"/>
    <n v="60"/>
    <x v="1"/>
    <s v="44798L8-9_L1CDM-MLB-CLSMJ4479803 Cloudy (40%-90%)"/>
    <n v="1"/>
    <s v="20220101T223823"/>
    <n v="2022"/>
    <s v="08"/>
    <n v="25"/>
    <s v="22"/>
    <s v="14"/>
    <s v="26"/>
    <x v="8"/>
    <s v="2A_MSIL1C_S2_CD_CLS_AC_20230627T222622_TRUE_60HTE_020CC"/>
    <s v="cls_mj_l8-9_l1_2022h2_2500x1254px_16m_20220825t221426_60cc"/>
  </r>
  <r>
    <x v="1"/>
    <x v="1"/>
    <s v="-43.98333, 170.46678 | Zoom: 14"/>
    <b v="1"/>
    <s v="New Zealand"/>
    <x v="3"/>
    <s v="MJ"/>
    <d v="2022-08-24T00:00:00"/>
    <n v="25.9"/>
    <s v="22:20:55 UTC"/>
    <n v="78.099999999999994"/>
    <s v="2500X1254px"/>
    <s v="PNG"/>
    <s v="16m"/>
    <x v="1"/>
    <n v="86.75"/>
    <n v="90"/>
    <x v="1"/>
    <s v="44797L8-9_L1CDM-MLB-CLSMJ4479703 Cloudy (40%-90%)"/>
    <n v="1"/>
    <s v="20220101T223823"/>
    <n v="2022"/>
    <s v="08"/>
    <n v="24"/>
    <s v="22"/>
    <s v="20"/>
    <s v="55"/>
    <x v="8"/>
    <s v="2A_MSIL1C_S2_CD_CLS_AC_20230627T222622_TRUE_60HTE_020CC"/>
    <s v="cls_mj_l8-9_l1_2022h2_2500x1254px_16m_20220824t222055_90cc"/>
  </r>
  <r>
    <x v="1"/>
    <x v="1"/>
    <s v="-43.98333, 170.46678 | Zoom: 14"/>
    <b v="1"/>
    <s v="New Zealand"/>
    <x v="3"/>
    <s v="MJ"/>
    <d v="2022-08-24T00:00:00"/>
    <n v="27.2"/>
    <s v="22:20:31 UTC"/>
    <n v="95.4"/>
    <s v="2500X1254px"/>
    <s v="PNG"/>
    <s v="16m"/>
    <x v="1"/>
    <n v="86.75"/>
    <n v="90"/>
    <x v="1"/>
    <s v="44797L8-9_L1CDM-MLB-CLSMJ4479703 Cloudy (40%-90%)"/>
    <n v="0"/>
    <s v="20220101T223823"/>
    <n v="2022"/>
    <s v="08"/>
    <n v="24"/>
    <s v="22"/>
    <s v="20"/>
    <s v="31"/>
    <x v="8"/>
    <s v="2A_MSIL1C_S2_CD_CLS_AC_20230627T222622_TRUE_60HTE_020CC"/>
    <s v="cls_mj_l8-9_l1_2022h2_2500x1254px_16m_20220824t222031_90cc"/>
  </r>
  <r>
    <x v="1"/>
    <x v="1"/>
    <s v="-43.98333, 170.46678 | Zoom: 14"/>
    <b v="1"/>
    <s v="New Zealand"/>
    <x v="3"/>
    <s v="MJ"/>
    <d v="2022-08-17T00:00:00"/>
    <n v="23.6"/>
    <s v="22:14:44 UTC"/>
    <n v="100"/>
    <s v="2500X1254px"/>
    <s v="PNG"/>
    <s v="16m"/>
    <x v="1"/>
    <n v="100"/>
    <n v="100"/>
    <x v="2"/>
    <s v="44790L8-9_L1CDM-MLB-CLSMJ4479004 Overcast (100%)"/>
    <n v="1"/>
    <s v="20220101T223823"/>
    <n v="2022"/>
    <s v="08"/>
    <n v="17"/>
    <s v="22"/>
    <s v="14"/>
    <s v="44"/>
    <x v="8"/>
    <s v="2A_MSIL1C_S2_CD_CLS_AC_20230627T222622_TRUE_60HTE_020CC"/>
    <s v="cls_mj_l8-9_l1_2022h2_2500x1254px_16m_20220817t221444_100cc"/>
  </r>
  <r>
    <x v="1"/>
    <x v="1"/>
    <s v="-43.98333, 170.46678 | Zoom: 14"/>
    <b v="1"/>
    <s v="New Zealand"/>
    <x v="3"/>
    <s v="MJ"/>
    <d v="2022-08-16T00:00:00"/>
    <n v="23.3"/>
    <s v="22:20:35 UTC"/>
    <n v="95.8"/>
    <s v="2500X1254px"/>
    <s v="PNG"/>
    <s v="16m"/>
    <x v="1"/>
    <n v="97.9"/>
    <n v="100"/>
    <x v="2"/>
    <s v="44789L8-9_L1CDM-MLB-CLSMJ4478904 Overcast (100%)"/>
    <n v="1"/>
    <s v="20220101T223823"/>
    <n v="2022"/>
    <s v="08"/>
    <n v="16"/>
    <s v="22"/>
    <s v="20"/>
    <s v="35"/>
    <x v="8"/>
    <s v="2A_MSIL1C_S2_CD_CLS_AC_20230627T222622_TRUE_60HTE_020CC"/>
    <s v="cls_mj_l8-9_l1_2022h2_2500x1254px_16m_20220816t222035_100cc"/>
  </r>
  <r>
    <x v="1"/>
    <x v="1"/>
    <s v="-43.98333, 170.46678 | Zoom: 14"/>
    <b v="1"/>
    <s v="New Zealand"/>
    <x v="3"/>
    <s v="MJ"/>
    <d v="2022-08-16T00:00:00"/>
    <n v="24.6"/>
    <s v="22:20:11 UTC"/>
    <n v="100"/>
    <s v="2500X1254px"/>
    <s v="PNG"/>
    <s v="16m"/>
    <x v="1"/>
    <n v="97.9"/>
    <n v="100"/>
    <x v="2"/>
    <s v="44789L8-9_L1CDM-MLB-CLSMJ4478904 Overcast (100%)"/>
    <n v="0"/>
    <s v="20220101T223823"/>
    <n v="2022"/>
    <s v="08"/>
    <n v="16"/>
    <s v="22"/>
    <s v="20"/>
    <s v="11"/>
    <x v="8"/>
    <s v="2A_MSIL1C_S2_CD_CLS_AC_20230627T222622_TRUE_60HTE_020CC"/>
    <s v="cls_mj_l8-9_l1_2022h2_2500x1254px_16m_20220816t222011_100cc"/>
  </r>
  <r>
    <x v="1"/>
    <x v="1"/>
    <s v="-43.98333, 170.46678 | Zoom: 14"/>
    <b v="1"/>
    <s v="New Zealand"/>
    <x v="3"/>
    <s v="MJ"/>
    <d v="2022-08-09T00:00:00"/>
    <n v="21.2"/>
    <s v="22:14:22 UTC"/>
    <n v="6"/>
    <s v="2500X1254px"/>
    <s v="PNG"/>
    <s v="16m"/>
    <x v="1"/>
    <n v="6"/>
    <n v="10"/>
    <x v="0"/>
    <s v="44782L8-9_L1CDM-MLB-CLSMJ4478202 Sunny (10%-30%)"/>
    <n v="1"/>
    <s v="20220101T223823"/>
    <n v="2022"/>
    <s v="08"/>
    <s v="09"/>
    <s v="22"/>
    <s v="14"/>
    <s v="22"/>
    <x v="8"/>
    <s v="2A_MSIL1C_S2_CD_CLS_AC_20230627T222622_TRUE_60HTE_020CC"/>
    <s v="cls_mj_l8-9_l1_2022h2_2500x1254px_16m_20220809t221422_10cc"/>
  </r>
  <r>
    <x v="1"/>
    <x v="1"/>
    <s v="-43.98333, 170.46678 | Zoom: 14"/>
    <b v="1"/>
    <s v="New Zealand"/>
    <x v="3"/>
    <s v="MJ"/>
    <d v="2022-08-08T00:00:00"/>
    <n v="21"/>
    <s v="22:20:52 UTC"/>
    <n v="11.2"/>
    <s v="2500X1254px"/>
    <s v="PNG"/>
    <s v="16m"/>
    <x v="1"/>
    <n v="24.299999999999997"/>
    <n v="30"/>
    <x v="0"/>
    <s v="44781L8-9_L1CDM-MLB-CLSMJ4478102 Sunny (10%-30%)"/>
    <n v="1"/>
    <s v="20220101T223823"/>
    <n v="2022"/>
    <s v="08"/>
    <s v="08"/>
    <s v="22"/>
    <s v="20"/>
    <s v="52"/>
    <x v="8"/>
    <s v="2A_MSIL1C_S2_CD_CLS_AC_20230627T222622_TRUE_60HTE_020CC"/>
    <s v="cls_mj_l8-9_l1_2022h2_2500x1254px_16m_20220808t222052_30cc"/>
  </r>
  <r>
    <x v="1"/>
    <x v="1"/>
    <s v="-43.98333, 170.46678 | Zoom: 14"/>
    <b v="1"/>
    <s v="New Zealand"/>
    <x v="3"/>
    <s v="MJ"/>
    <d v="2022-08-08T00:00:00"/>
    <n v="22.3"/>
    <s v="22:20:28 UTC"/>
    <n v="37.4"/>
    <s v="2500X1254px"/>
    <s v="PNG"/>
    <s v="16m"/>
    <x v="1"/>
    <n v="24.299999999999997"/>
    <n v="30"/>
    <x v="0"/>
    <s v="44781L8-9_L1CDM-MLB-CLSMJ4478102 Sunny (10%-30%)"/>
    <n v="0"/>
    <s v="20220101T223823"/>
    <n v="2022"/>
    <s v="08"/>
    <s v="08"/>
    <s v="22"/>
    <s v="20"/>
    <s v="28"/>
    <x v="8"/>
    <s v="2A_MSIL1C_S2_CD_CLS_AC_20230627T222622_TRUE_60HTE_020CC"/>
    <s v="cls_mj_l8-9_l1_2022h2_2500x1254px_16m_20220808t222028_30cc"/>
  </r>
  <r>
    <x v="1"/>
    <x v="1"/>
    <s v="-43.98333, 170.46678 | Zoom: 14"/>
    <b v="1"/>
    <s v="New Zealand"/>
    <x v="3"/>
    <s v="MJ"/>
    <d v="2022-08-01T00:00:00"/>
    <n v="19.2"/>
    <s v="22:14:38 UTC"/>
    <n v="53.4"/>
    <s v="2500X1254px"/>
    <s v="PNG"/>
    <s v="16m"/>
    <x v="1"/>
    <n v="53.4"/>
    <n v="60"/>
    <x v="1"/>
    <s v="44774L8-9_L1CDM-MLB-CLSMJ4477403 Cloudy (40%-90%)"/>
    <n v="1"/>
    <s v="20220101T223823"/>
    <n v="2022"/>
    <s v="08"/>
    <s v="01"/>
    <s v="22"/>
    <s v="14"/>
    <s v="38"/>
    <x v="8"/>
    <s v="2A_MSIL1C_S2_CD_CLS_AC_20230627T222622_TRUE_60HTE_020CC"/>
    <s v="cls_mj_l8-9_l1_2022h2_2500x1254px_16m_20220801t221438_60cc"/>
  </r>
  <r>
    <x v="1"/>
    <x v="1"/>
    <s v="-43.98333, 170.46678 | Zoom: 14"/>
    <b v="1"/>
    <s v="New Zealand"/>
    <x v="3"/>
    <s v="MJ"/>
    <d v="2022-07-31T00:00:00"/>
    <n v="18.899999999999999"/>
    <s v="22:20:27 UTC"/>
    <n v="19.899999999999999"/>
    <s v="2500X1254px"/>
    <s v="PNG"/>
    <s v="16m"/>
    <x v="1"/>
    <n v="18.100000000000001"/>
    <n v="20"/>
    <x v="0"/>
    <s v="44773L8-9_L1CDM-MLB-CLSMJ4477302 Sunny (10%-30%)"/>
    <n v="1"/>
    <s v="20220101T223823"/>
    <n v="2022"/>
    <s v="07"/>
    <n v="31"/>
    <s v="22"/>
    <s v="20"/>
    <s v="27"/>
    <x v="8"/>
    <s v="2A_MSIL1C_S2_CD_CLS_AC_20230627T222622_TRUE_60HTE_020CC"/>
    <s v="cls_mj_l8-9_l1_2022h2_2500x1254px_16m_20220731t222027_20cc"/>
  </r>
  <r>
    <x v="1"/>
    <x v="1"/>
    <s v="-43.98333, 170.46678 | Zoom: 14"/>
    <b v="1"/>
    <s v="New Zealand"/>
    <x v="3"/>
    <s v="MJ"/>
    <d v="2022-07-31T00:00:00"/>
    <n v="20.3"/>
    <s v="22:20:03 UTC"/>
    <n v="16.3"/>
    <s v="2500X1254px"/>
    <s v="PNG"/>
    <s v="16m"/>
    <x v="1"/>
    <n v="18.100000000000001"/>
    <n v="20"/>
    <x v="0"/>
    <s v="44773L8-9_L1CDM-MLB-CLSMJ4477302 Sunny (10%-30%)"/>
    <n v="0"/>
    <s v="20220101T223823"/>
    <n v="2022"/>
    <s v="07"/>
    <n v="31"/>
    <s v="22"/>
    <s v="20"/>
    <s v="03"/>
    <x v="8"/>
    <s v="2A_MSIL1C_S2_CD_CLS_AC_20230627T222622_TRUE_60HTE_020CC"/>
    <s v="cls_mj_l8-9_l1_2022h2_2500x1254px_16m_20220731t222003_20cc"/>
  </r>
  <r>
    <x v="1"/>
    <x v="1"/>
    <s v="-43.98333, 170.46678 | Zoom: 14"/>
    <b v="1"/>
    <s v="New Zealand"/>
    <x v="3"/>
    <s v="MJ"/>
    <d v="2022-07-24T00:00:00"/>
    <n v="17.5"/>
    <s v="22:14:10 UTC"/>
    <n v="39"/>
    <s v="2500X1254px"/>
    <s v="PNG"/>
    <s v="16m"/>
    <x v="1"/>
    <n v="39"/>
    <n v="40"/>
    <x v="1"/>
    <s v="44766L8-9_L1CDM-MLB-CLSMJ4476603 Cloudy (40%-90%)"/>
    <n v="1"/>
    <s v="20220101T223823"/>
    <n v="2022"/>
    <s v="07"/>
    <n v="24"/>
    <s v="22"/>
    <s v="14"/>
    <s v="10"/>
    <x v="8"/>
    <s v="2A_MSIL1C_S2_CD_CLS_AC_20230627T222622_TRUE_60HTE_020CC"/>
    <s v="cls_mj_l8-9_l1_2022h2_2500x1254px_16m_20220724t221410_40cc"/>
  </r>
  <r>
    <x v="1"/>
    <x v="1"/>
    <s v="-43.98333, 170.46678 | Zoom: 14"/>
    <b v="1"/>
    <s v="New Zealand"/>
    <x v="3"/>
    <s v="MJ"/>
    <d v="2022-07-23T00:00:00"/>
    <n v="17.3"/>
    <s v="22:20:43 UTC"/>
    <n v="18.2"/>
    <s v="2500X1254px"/>
    <s v="PNG"/>
    <s v="16m"/>
    <x v="1"/>
    <n v="35.049999999999997"/>
    <n v="40"/>
    <x v="1"/>
    <s v="44765L8-9_L1CDM-MLB-CLSMJ4476503 Cloudy (40%-90%)"/>
    <n v="1"/>
    <s v="20220101T223823"/>
    <n v="2022"/>
    <s v="07"/>
    <n v="23"/>
    <s v="22"/>
    <s v="20"/>
    <s v="43"/>
    <x v="8"/>
    <s v="2A_MSIL1C_S2_CD_CLS_AC_20230627T222622_TRUE_60HTE_020CC"/>
    <s v="cls_mj_l8-9_l1_2022h2_2500x1254px_16m_20220723t222043_40cc"/>
  </r>
  <r>
    <x v="1"/>
    <x v="1"/>
    <s v="-43.98333, 170.46678 | Zoom: 14"/>
    <b v="1"/>
    <s v="New Zealand"/>
    <x v="3"/>
    <s v="MJ"/>
    <d v="2022-07-23T00:00:00"/>
    <n v="18.7"/>
    <s v="22:20:19 UTC"/>
    <n v="51.9"/>
    <s v="2500X1254px"/>
    <s v="PNG"/>
    <s v="16m"/>
    <x v="1"/>
    <n v="35.049999999999997"/>
    <n v="40"/>
    <x v="1"/>
    <s v="44765L8-9_L1CDM-MLB-CLSMJ4476503 Cloudy (40%-90%)"/>
    <n v="0"/>
    <s v="20220101T223823"/>
    <n v="2022"/>
    <s v="07"/>
    <n v="23"/>
    <s v="22"/>
    <s v="20"/>
    <s v="19"/>
    <x v="8"/>
    <s v="2A_MSIL1C_S2_CD_CLS_AC_20230627T222622_TRUE_60HTE_020CC"/>
    <s v="cls_mj_l8-9_l1_2022h2_2500x1254px_16m_20220723t222019_40cc"/>
  </r>
  <r>
    <x v="1"/>
    <x v="1"/>
    <s v="-43.98333, 170.46678 | Zoom: 14"/>
    <b v="1"/>
    <s v="New Zealand"/>
    <x v="3"/>
    <s v="MJ"/>
    <d v="2022-07-16T00:00:00"/>
    <n v="16.2"/>
    <s v="22:14:26 UTC"/>
    <n v="87.9"/>
    <s v="2500X1254px"/>
    <s v="PNG"/>
    <s v="16m"/>
    <x v="1"/>
    <n v="87.9"/>
    <n v="90"/>
    <x v="1"/>
    <s v="44758L8-9_L1CDM-MLB-CLSMJ4475803 Cloudy (40%-90%)"/>
    <n v="1"/>
    <s v="20220101T223823"/>
    <n v="2022"/>
    <s v="07"/>
    <n v="16"/>
    <s v="22"/>
    <s v="14"/>
    <s v="26"/>
    <x v="8"/>
    <s v="2A_MSIL1C_S2_CD_CLS_AC_20230627T222622_TRUE_60HTE_020CC"/>
    <s v="cls_mj_l8-9_l1_2022h2_2500x1254px_16m_20220716t221426_90cc"/>
  </r>
  <r>
    <x v="1"/>
    <x v="1"/>
    <s v="-43.98333, 170.46678 | Zoom: 14"/>
    <b v="1"/>
    <s v="New Zealand"/>
    <x v="3"/>
    <s v="MJ"/>
    <d v="2022-07-15T00:00:00"/>
    <n v="16"/>
    <s v="22:20:12 UTC"/>
    <n v="1.8"/>
    <s v="2500X1254px"/>
    <s v="PNG"/>
    <s v="16m"/>
    <x v="1"/>
    <n v="3.05"/>
    <n v="10"/>
    <x v="0"/>
    <s v="44757L8-9_L1CDM-MLB-CLSMJ4475702 Sunny (10%-30%)"/>
    <n v="1"/>
    <s v="20220101T223823"/>
    <n v="2022"/>
    <s v="07"/>
    <n v="15"/>
    <s v="22"/>
    <s v="20"/>
    <s v="12"/>
    <x v="8"/>
    <s v="2A_MSIL1C_S2_CD_CLS_AC_20230627T222622_TRUE_60HTE_020CC"/>
    <s v="cls_mj_l8-9_l1_2022h2_2500x1254px_16m_20220715t222012_10cc"/>
  </r>
  <r>
    <x v="1"/>
    <x v="1"/>
    <s v="-43.98333, 170.46678 | Zoom: 14"/>
    <b v="1"/>
    <s v="New Zealand"/>
    <x v="3"/>
    <s v="MJ"/>
    <d v="2022-07-15T00:00:00"/>
    <n v="17.3"/>
    <s v="22:19:48 UTC"/>
    <n v="4.3"/>
    <s v="2500X1254px"/>
    <s v="PNG"/>
    <s v="16m"/>
    <x v="1"/>
    <n v="3.05"/>
    <n v="10"/>
    <x v="0"/>
    <s v="44757L8-9_L1CDM-MLB-CLSMJ4475702 Sunny (10%-30%)"/>
    <n v="0"/>
    <s v="20220101T223823"/>
    <n v="2022"/>
    <s v="07"/>
    <n v="15"/>
    <s v="22"/>
    <s v="19"/>
    <s v="48"/>
    <x v="8"/>
    <s v="2A_MSIL1C_S2_CD_CLS_AC_20230627T222622_TRUE_60HTE_020CC"/>
    <s v="cls_mj_l8-9_l1_2022h2_2500x1254px_16m_20220715t221948_10cc"/>
  </r>
  <r>
    <x v="1"/>
    <x v="1"/>
    <s v="-43.98333, 170.46678 | Zoom: 14"/>
    <b v="1"/>
    <s v="New Zealand"/>
    <x v="3"/>
    <s v="MJ"/>
    <d v="2022-07-08T00:00:00"/>
    <n v="15.2"/>
    <s v="22:14:02 UTC"/>
    <n v="73.3"/>
    <s v="2500X1254px"/>
    <s v="PNG"/>
    <s v="16m"/>
    <x v="1"/>
    <n v="73.3"/>
    <n v="80"/>
    <x v="1"/>
    <s v="44750L8-9_L1CDM-MLB-CLSMJ4475003 Cloudy (40%-90%)"/>
    <n v="1"/>
    <s v="20220101T223823"/>
    <n v="2022"/>
    <s v="07"/>
    <s v="08"/>
    <s v="22"/>
    <s v="14"/>
    <s v="02"/>
    <x v="8"/>
    <s v="2A_MSIL1C_S2_CD_CLS_AC_20230627T222622_TRUE_60HTE_020CC"/>
    <s v="cls_mj_l8-9_l1_2022h2_2500x1254px_16m_20220708t221402_80cc"/>
  </r>
  <r>
    <x v="1"/>
    <x v="1"/>
    <s v="-43.98333, 170.46678 | Zoom: 14"/>
    <b v="1"/>
    <s v="New Zealand"/>
    <x v="3"/>
    <s v="MJ"/>
    <d v="2022-07-07T00:00:00"/>
    <n v="15.2"/>
    <s v="22:20:38 UTC"/>
    <n v="81.599999999999994"/>
    <s v="2500X1254px"/>
    <s v="PNG"/>
    <s v="16m"/>
    <x v="1"/>
    <n v="78.849999999999994"/>
    <n v="80"/>
    <x v="1"/>
    <s v="44749L8-9_L1CDM-MLB-CLSMJ4474903 Cloudy (40%-90%)"/>
    <n v="1"/>
    <s v="20220101T223823"/>
    <n v="2022"/>
    <s v="07"/>
    <s v="07"/>
    <s v="22"/>
    <s v="20"/>
    <s v="38"/>
    <x v="8"/>
    <s v="2A_MSIL1C_S2_CD_CLS_AC_20230627T222622_TRUE_60HTE_020CC"/>
    <s v="cls_mj_l8-9_l1_2022h2_2500x1254px_16m_20220707t222038_80cc"/>
  </r>
  <r>
    <x v="1"/>
    <x v="1"/>
    <s v="-43.98333, 170.46678 | Zoom: 14"/>
    <b v="1"/>
    <s v="New Zealand"/>
    <x v="3"/>
    <s v="MJ"/>
    <d v="2022-07-07T00:00:00"/>
    <n v="16.5"/>
    <s v="22:20:14 UTC"/>
    <n v="76.099999999999994"/>
    <s v="2500X1254px"/>
    <s v="PNG"/>
    <s v="16m"/>
    <x v="1"/>
    <n v="78.849999999999994"/>
    <n v="80"/>
    <x v="1"/>
    <s v="44749L8-9_L1CDM-MLB-CLSMJ4474903 Cloudy (40%-90%)"/>
    <n v="0"/>
    <s v="20220101T223823"/>
    <n v="2022"/>
    <s v="07"/>
    <s v="07"/>
    <s v="22"/>
    <s v="20"/>
    <s v="14"/>
    <x v="8"/>
    <s v="2A_MSIL1C_S2_CD_CLS_AC_20230627T222622_TRUE_60HTE_020CC"/>
    <s v="cls_mj_l8-9_l1_2022h2_2500x1254px_16m_20220707t222014_80cc"/>
  </r>
  <r>
    <x v="1"/>
    <x v="1"/>
    <s v="-43.98333, 170.46678 | Zoom: 14"/>
    <b v="1"/>
    <s v="New Zealand"/>
    <x v="3"/>
    <s v="MJ"/>
    <d v="2022-06-30T00:00:00"/>
    <n v="14.7"/>
    <s v="22:14:27 UTC"/>
    <n v="4.2"/>
    <s v="2500X1254px"/>
    <s v="PNG"/>
    <s v="16m"/>
    <x v="2"/>
    <n v="4.2"/>
    <n v="10"/>
    <x v="0"/>
    <s v="44742L8-9_L1CDM-MLB-CLSMJ4474202 Sunny (10%-30%)"/>
    <n v="1"/>
    <s v="20220101T223823"/>
    <n v="2022"/>
    <s v="06"/>
    <n v="30"/>
    <s v="22"/>
    <s v="14"/>
    <s v="27"/>
    <x v="8"/>
    <s v="2A_MSIL1C_S2_CD_CLS_AC_20230627T222622_TRUE_60HTE_020CC"/>
    <s v="cls_mj_l8-9_l1_2022h1_2500x1254px_16m_20220630t221427_10cc"/>
  </r>
  <r>
    <x v="1"/>
    <x v="1"/>
    <s v="-43.98333, 170.46678 | Zoom: 14"/>
    <b v="1"/>
    <s v="New Zealand"/>
    <x v="3"/>
    <s v="MJ"/>
    <d v="2022-06-29T00:00:00"/>
    <n v="14.6"/>
    <s v="22:20:16 UTC"/>
    <n v="89.7"/>
    <s v="2500X1254px"/>
    <s v="PNG"/>
    <s v="16m"/>
    <x v="2"/>
    <n v="75.900000000000006"/>
    <n v="80"/>
    <x v="1"/>
    <s v="44741L8-9_L1CDM-MLB-CLSMJ4474103 Cloudy (40%-90%)"/>
    <n v="1"/>
    <s v="20220101T223823"/>
    <n v="2022"/>
    <s v="06"/>
    <n v="29"/>
    <s v="22"/>
    <s v="20"/>
    <s v="16"/>
    <x v="8"/>
    <s v="2A_MSIL1C_S2_CD_CLS_AC_20230627T222622_TRUE_60HTE_020CC"/>
    <s v="cls_mj_l8-9_l1_2022h1_2500x1254px_16m_20220629t222016_80cc"/>
  </r>
  <r>
    <x v="1"/>
    <x v="1"/>
    <s v="-43.98333, 170.46678 | Zoom: 14"/>
    <b v="1"/>
    <s v="New Zealand"/>
    <x v="3"/>
    <s v="MJ"/>
    <d v="2022-06-29T00:00:00"/>
    <n v="16"/>
    <s v="22:19:52 UTC"/>
    <n v="62.1"/>
    <s v="2500X1254px"/>
    <s v="PNG"/>
    <s v="16m"/>
    <x v="2"/>
    <n v="75.900000000000006"/>
    <n v="80"/>
    <x v="1"/>
    <s v="44741L8-9_L1CDM-MLB-CLSMJ4474103 Cloudy (40%-90%)"/>
    <n v="0"/>
    <s v="20220101T223823"/>
    <n v="2022"/>
    <s v="06"/>
    <n v="29"/>
    <s v="22"/>
    <s v="19"/>
    <s v="52"/>
    <x v="8"/>
    <s v="2A_MSIL1C_S2_CD_CLS_AC_20230627T222622_TRUE_60HTE_020CC"/>
    <s v="cls_mj_l8-9_l1_2022h1_2500x1254px_16m_20220629t221952_80cc"/>
  </r>
  <r>
    <x v="1"/>
    <x v="1"/>
    <s v="-43.98333, 170.46678 | Zoom: 14"/>
    <b v="1"/>
    <s v="New Zealand"/>
    <x v="3"/>
    <s v="MJ"/>
    <d v="2022-06-22T00:00:00"/>
    <n v="14.6"/>
    <s v="22:14:02 UTC"/>
    <n v="43.5"/>
    <s v="2500X1254px"/>
    <s v="PNG"/>
    <s v="16m"/>
    <x v="2"/>
    <n v="43.5"/>
    <n v="50"/>
    <x v="1"/>
    <s v="44734L8-9_L1CDM-MLB-CLSMJ4473403 Cloudy (40%-90%)"/>
    <n v="1"/>
    <s v="20220101T223823"/>
    <n v="2022"/>
    <s v="06"/>
    <n v="22"/>
    <s v="22"/>
    <s v="14"/>
    <s v="02"/>
    <x v="8"/>
    <s v="2A_MSIL1C_S2_CD_CLS_AC_20230627T222622_TRUE_60HTE_020CC"/>
    <s v="cls_mj_l8-9_l1_2022h1_2500x1254px_16m_20220622t221402_50cc"/>
  </r>
  <r>
    <x v="1"/>
    <x v="1"/>
    <s v="-43.98333, 170.46678 | Zoom: 14"/>
    <b v="1"/>
    <s v="New Zealand"/>
    <x v="3"/>
    <s v="MJ"/>
    <d v="2022-06-21T00:00:00"/>
    <n v="14.6"/>
    <s v="22:20:36 UTC"/>
    <n v="9.3000000000000007"/>
    <s v="2500X1254px"/>
    <s v="PNG"/>
    <s v="16m"/>
    <x v="2"/>
    <n v="5.8500000000000005"/>
    <n v="10"/>
    <x v="0"/>
    <s v="44733L8-9_L1CDM-MLB-CLSMJ4473302 Sunny (10%-30%)"/>
    <n v="1"/>
    <s v="20220101T223823"/>
    <n v="2022"/>
    <s v="06"/>
    <n v="21"/>
    <s v="22"/>
    <s v="20"/>
    <s v="36"/>
    <x v="8"/>
    <s v="2A_MSIL1C_S2_CD_CLS_AC_20230627T222622_TRUE_60HTE_020CC"/>
    <s v="cls_mj_l8-9_l1_2022h1_2500x1254px_16m_20220621t222036_10cc"/>
  </r>
  <r>
    <x v="1"/>
    <x v="1"/>
    <s v="-43.98333, 170.46678 | Zoom: 14"/>
    <b v="1"/>
    <s v="New Zealand"/>
    <x v="3"/>
    <s v="MJ"/>
    <d v="2022-06-21T00:00:00"/>
    <n v="16"/>
    <s v="22:20:12 UTC"/>
    <n v="2.4"/>
    <s v="2500X1254px"/>
    <s v="PNG"/>
    <s v="16m"/>
    <x v="2"/>
    <n v="5.8500000000000005"/>
    <n v="10"/>
    <x v="0"/>
    <s v="44733L8-9_L1CDM-MLB-CLSMJ4473302 Sunny (10%-30%)"/>
    <n v="0"/>
    <s v="20220101T223823"/>
    <n v="2022"/>
    <s v="06"/>
    <n v="21"/>
    <s v="22"/>
    <s v="20"/>
    <s v="12"/>
    <x v="8"/>
    <s v="2A_MSIL1C_S2_CD_CLS_AC_20230627T222622_TRUE_60HTE_020CC"/>
    <s v="cls_mj_l8-9_l1_2022h1_2500x1254px_16m_20220621t222012_10cc"/>
  </r>
  <r>
    <x v="1"/>
    <x v="1"/>
    <s v="-43.98333, 170.46678 | Zoom: 14"/>
    <b v="1"/>
    <s v="New Zealand"/>
    <x v="3"/>
    <s v="MJ"/>
    <d v="2022-06-14T00:00:00"/>
    <n v="14.9"/>
    <s v="22:14:22 UTC"/>
    <n v="20.8"/>
    <s v="2500X1254px"/>
    <s v="PNG"/>
    <s v="16m"/>
    <x v="2"/>
    <n v="20.8"/>
    <n v="30"/>
    <x v="0"/>
    <s v="44726L8-9_L1CDM-MLB-CLSMJ4472602 Sunny (10%-30%)"/>
    <n v="1"/>
    <s v="20220101T223823"/>
    <n v="2022"/>
    <s v="06"/>
    <n v="14"/>
    <s v="22"/>
    <s v="14"/>
    <s v="22"/>
    <x v="8"/>
    <s v="2A_MSIL1C_S2_CD_CLS_AC_20230627T222622_TRUE_60HTE_020CC"/>
    <s v="cls_mj_l8-9_l1_2022h1_2500x1254px_16m_20220614t221422_30cc"/>
  </r>
  <r>
    <x v="1"/>
    <x v="1"/>
    <s v="-43.98333, 170.46678 | Zoom: 14"/>
    <b v="1"/>
    <s v="New Zealand"/>
    <x v="3"/>
    <s v="MJ"/>
    <d v="2022-06-13T00:00:00"/>
    <n v="14.9"/>
    <s v="22:19:59 UTC"/>
    <n v="44.8"/>
    <s v="2500X1254px"/>
    <s v="PNG"/>
    <s v="16m"/>
    <x v="2"/>
    <n v="46.95"/>
    <n v="50"/>
    <x v="1"/>
    <s v="44725L8-9_L1CDM-MLB-CLSMJ4472503 Cloudy (40%-90%)"/>
    <n v="1"/>
    <s v="20220101T223823"/>
    <n v="2022"/>
    <s v="06"/>
    <n v="13"/>
    <s v="22"/>
    <s v="19"/>
    <s v="59"/>
    <x v="8"/>
    <s v="2A_MSIL1C_S2_CD_CLS_AC_20230627T222622_TRUE_60HTE_020CC"/>
    <s v="cls_mj_l8-9_l1_2022h1_2500x1254px_16m_20220613t221959_50cc"/>
  </r>
  <r>
    <x v="1"/>
    <x v="1"/>
    <s v="-43.98333, 170.46678 | Zoom: 14"/>
    <b v="1"/>
    <s v="New Zealand"/>
    <x v="3"/>
    <s v="MJ"/>
    <d v="2022-06-13T00:00:00"/>
    <n v="16.3"/>
    <s v="22:19:35 UTC"/>
    <n v="49.1"/>
    <s v="2500X1254px"/>
    <s v="PNG"/>
    <s v="16m"/>
    <x v="2"/>
    <n v="46.95"/>
    <n v="50"/>
    <x v="1"/>
    <s v="44725L8-9_L1CDM-MLB-CLSMJ4472503 Cloudy (40%-90%)"/>
    <n v="0"/>
    <s v="20220101T223823"/>
    <n v="2022"/>
    <s v="06"/>
    <n v="13"/>
    <s v="22"/>
    <s v="19"/>
    <s v="35"/>
    <x v="8"/>
    <s v="2A_MSIL1C_S2_CD_CLS_AC_20230627T222622_TRUE_60HTE_020CC"/>
    <s v="cls_mj_l8-9_l1_2022h1_2500x1254px_16m_20220613t221935_50cc"/>
  </r>
  <r>
    <x v="1"/>
    <x v="1"/>
    <s v="-43.98333, 170.46678 | Zoom: 14"/>
    <b v="1"/>
    <s v="New Zealand"/>
    <x v="3"/>
    <s v="MJ"/>
    <d v="2022-06-06T00:00:00"/>
    <n v="15.5"/>
    <s v="22:13:44 UTC"/>
    <n v="52.1"/>
    <s v="2500X1254px"/>
    <s v="PNG"/>
    <s v="16m"/>
    <x v="2"/>
    <n v="52.1"/>
    <n v="60"/>
    <x v="1"/>
    <s v="44718L8-9_L1CDM-MLB-CLSMJ4471803 Cloudy (40%-90%)"/>
    <n v="1"/>
    <s v="20220101T223823"/>
    <n v="2022"/>
    <s v="06"/>
    <s v="06"/>
    <s v="22"/>
    <s v="13"/>
    <s v="44"/>
    <x v="8"/>
    <s v="2A_MSIL1C_S2_CD_CLS_AC_20230627T222622_TRUE_60HTE_020CC"/>
    <s v="cls_mj_l8-9_l1_2022h1_2500x1254px_16m_20220606t221344_60cc"/>
  </r>
  <r>
    <x v="1"/>
    <x v="1"/>
    <s v="-43.98333, 170.46678 | Zoom: 14"/>
    <b v="1"/>
    <s v="New Zealand"/>
    <x v="3"/>
    <s v="MJ"/>
    <d v="2022-06-05T00:00:00"/>
    <n v="15.7"/>
    <s v="22:20:27 UTC"/>
    <n v="3.4"/>
    <s v="2500X1254px"/>
    <s v="PNG"/>
    <s v="16m"/>
    <x v="2"/>
    <n v="8.4"/>
    <n v="10"/>
    <x v="0"/>
    <s v="44717L8-9_L1CDM-MLB-CLSMJ4471702 Sunny (10%-30%)"/>
    <n v="1"/>
    <s v="20220101T223823"/>
    <n v="2022"/>
    <s v="06"/>
    <s v="05"/>
    <s v="22"/>
    <s v="20"/>
    <s v="27"/>
    <x v="8"/>
    <s v="2A_MSIL1C_S2_CD_CLS_AC_20230627T222622_TRUE_60HTE_020CC"/>
    <s v="cls_mj_l8-9_l1_2022h1_2500x1254px_16m_20220605t222027_10cc"/>
  </r>
  <r>
    <x v="1"/>
    <x v="1"/>
    <s v="-43.98333, 170.46678 | Zoom: 14"/>
    <b v="1"/>
    <s v="New Zealand"/>
    <x v="3"/>
    <s v="MJ"/>
    <d v="2022-06-05T00:00:00"/>
    <n v="17"/>
    <s v="22:20:03 UTC"/>
    <n v="13.4"/>
    <s v="2500X1254px"/>
    <s v="PNG"/>
    <s v="16m"/>
    <x v="2"/>
    <n v="8.4"/>
    <n v="10"/>
    <x v="0"/>
    <s v="44717L8-9_L1CDM-MLB-CLSMJ4471702 Sunny (10%-30%)"/>
    <n v="0"/>
    <s v="20220101T223823"/>
    <n v="2022"/>
    <s v="06"/>
    <s v="05"/>
    <s v="22"/>
    <s v="20"/>
    <s v="03"/>
    <x v="8"/>
    <s v="2A_MSIL1C_S2_CD_CLS_AC_20230627T222622_TRUE_60HTE_020CC"/>
    <s v="cls_mj_l8-9_l1_2022h1_2500x1254px_16m_20220605t222003_10cc"/>
  </r>
  <r>
    <x v="1"/>
    <x v="1"/>
    <s v="-43.98333, 170.46678 | Zoom: 14"/>
    <b v="1"/>
    <s v="New Zealand"/>
    <x v="3"/>
    <s v="MJ"/>
    <d v="2022-05-29T00:00:00"/>
    <n v="16.600000000000001"/>
    <s v="22:14:10 UTC"/>
    <n v="97.5"/>
    <s v="2500X1254px"/>
    <s v="PNG"/>
    <s v="16m"/>
    <x v="2"/>
    <n v="97.5"/>
    <n v="100"/>
    <x v="2"/>
    <s v="44710L8-9_L1CDM-MLB-CLSMJ4471004 Overcast (100%)"/>
    <n v="1"/>
    <s v="20220101T223823"/>
    <n v="2022"/>
    <s v="05"/>
    <n v="29"/>
    <s v="22"/>
    <s v="14"/>
    <s v="10"/>
    <x v="8"/>
    <s v="2A_MSIL1C_S2_CD_CLS_AC_20230627T222622_TRUE_60HTE_020CC"/>
    <s v="cls_mj_l8-9_l1_2022h1_2500x1254px_16m_20220529t221410_100cc"/>
  </r>
  <r>
    <x v="1"/>
    <x v="1"/>
    <s v="-43.98333, 170.46678 | Zoom: 14"/>
    <b v="1"/>
    <s v="New Zealand"/>
    <x v="3"/>
    <s v="MJ"/>
    <d v="2022-05-28T00:00:00"/>
    <n v="16.7"/>
    <s v="22:19:54 UTC"/>
    <n v="26.5"/>
    <s v="2500X1254px"/>
    <s v="PNG"/>
    <s v="16m"/>
    <x v="2"/>
    <n v="22.65"/>
    <n v="30"/>
    <x v="0"/>
    <s v="44709L8-9_L1CDM-MLB-CLSMJ4470902 Sunny (10%-30%)"/>
    <n v="1"/>
    <s v="20220101T223823"/>
    <n v="2022"/>
    <s v="05"/>
    <n v="28"/>
    <s v="22"/>
    <s v="19"/>
    <s v="54"/>
    <x v="8"/>
    <s v="2A_MSIL1C_S2_CD_CLS_AC_20230627T222622_TRUE_60HTE_020CC"/>
    <s v="cls_mj_l8-9_l1_2022h1_2500x1254px_16m_20220528t221954_30cc"/>
  </r>
  <r>
    <x v="1"/>
    <x v="1"/>
    <s v="-43.98333, 170.46678 | Zoom: 14"/>
    <b v="1"/>
    <s v="New Zealand"/>
    <x v="3"/>
    <s v="MJ"/>
    <d v="2022-05-28T00:00:00"/>
    <n v="18"/>
    <s v="22:19:30 UTC"/>
    <n v="18.8"/>
    <s v="2500X1254px"/>
    <s v="PNG"/>
    <s v="16m"/>
    <x v="2"/>
    <n v="22.65"/>
    <n v="30"/>
    <x v="0"/>
    <s v="44709L8-9_L1CDM-MLB-CLSMJ4470902 Sunny (10%-30%)"/>
    <n v="0"/>
    <s v="20220101T223823"/>
    <n v="2022"/>
    <s v="05"/>
    <n v="28"/>
    <s v="22"/>
    <s v="19"/>
    <s v="30"/>
    <x v="8"/>
    <s v="2A_MSIL1C_S2_CD_CLS_AC_20230627T222622_TRUE_60HTE_020CC"/>
    <s v="cls_mj_l8-9_l1_2022h1_2500x1254px_16m_20220528t221930_30cc"/>
  </r>
  <r>
    <x v="1"/>
    <x v="1"/>
    <s v="-43.98333, 170.46678 | Zoom: 14"/>
    <b v="1"/>
    <s v="New Zealand"/>
    <x v="3"/>
    <s v="MJ"/>
    <d v="2022-05-21T00:00:00"/>
    <n v="17.899999999999999"/>
    <s v="22:13:43 UTC"/>
    <n v="53.5"/>
    <s v="2500X1254px"/>
    <s v="PNG"/>
    <s v="16m"/>
    <x v="2"/>
    <n v="53.5"/>
    <n v="60"/>
    <x v="1"/>
    <s v="44702L8-9_L1CDM-MLB-CLSMJ4470203 Cloudy (40%-90%)"/>
    <n v="1"/>
    <s v="20220101T223823"/>
    <n v="2022"/>
    <s v="05"/>
    <n v="21"/>
    <s v="22"/>
    <s v="13"/>
    <s v="43"/>
    <x v="8"/>
    <s v="2A_MSIL1C_S2_CD_CLS_AC_20230627T222622_TRUE_60HTE_020CC"/>
    <s v="cls_mj_l8-9_l1_2022h1_2500x1254px_16m_20220521t221343_60cc"/>
  </r>
  <r>
    <x v="1"/>
    <x v="1"/>
    <s v="-43.98333, 170.46678 | Zoom: 14"/>
    <b v="1"/>
    <s v="New Zealand"/>
    <x v="3"/>
    <s v="MJ"/>
    <d v="2022-05-20T00:00:00"/>
    <n v="18.100000000000001"/>
    <s v="22:20:20 UTC"/>
    <n v="17.399999999999999"/>
    <s v="2500X1254px"/>
    <s v="PNG"/>
    <s v="16m"/>
    <x v="2"/>
    <n v="23.5"/>
    <n v="30"/>
    <x v="0"/>
    <s v="44701L8-9_L1CDM-MLB-CLSMJ4470102 Sunny (10%-30%)"/>
    <n v="1"/>
    <s v="20220101T223823"/>
    <n v="2022"/>
    <s v="05"/>
    <n v="20"/>
    <s v="22"/>
    <s v="20"/>
    <s v="20"/>
    <x v="8"/>
    <s v="2A_MSIL1C_S2_CD_CLS_AC_20230627T222622_TRUE_60HTE_020CC"/>
    <s v="cls_mj_l8-9_l1_2022h1_2500x1254px_16m_20220520t222020_30cc"/>
  </r>
  <r>
    <x v="1"/>
    <x v="1"/>
    <s v="-43.98333, 170.46678 | Zoom: 14"/>
    <b v="1"/>
    <s v="New Zealand"/>
    <x v="3"/>
    <s v="MJ"/>
    <d v="2022-05-20T00:00:00"/>
    <n v="19.5"/>
    <s v="22:19:56 UTC"/>
    <n v="29.6"/>
    <s v="2500X1254px"/>
    <s v="PNG"/>
    <s v="16m"/>
    <x v="2"/>
    <n v="23.5"/>
    <n v="30"/>
    <x v="0"/>
    <s v="44701L8-9_L1CDM-MLB-CLSMJ4470102 Sunny (10%-30%)"/>
    <n v="0"/>
    <s v="20220101T223823"/>
    <n v="2022"/>
    <s v="05"/>
    <n v="20"/>
    <s v="22"/>
    <s v="19"/>
    <s v="56"/>
    <x v="8"/>
    <s v="2A_MSIL1C_S2_CD_CLS_AC_20230627T222622_TRUE_60HTE_020CC"/>
    <s v="cls_mj_l8-9_l1_2022h1_2500x1254px_16m_20220520t221956_30cc"/>
  </r>
  <r>
    <x v="1"/>
    <x v="1"/>
    <s v="-43.98333, 170.46678 | Zoom: 14"/>
    <b v="1"/>
    <s v="New Zealand"/>
    <x v="3"/>
    <s v="MJ"/>
    <d v="2022-05-13T00:00:00"/>
    <n v="19.600000000000001"/>
    <s v="22:14:08 UTC"/>
    <n v="100"/>
    <s v="2500X1254px"/>
    <s v="PNG"/>
    <s v="16m"/>
    <x v="2"/>
    <n v="100"/>
    <n v="100"/>
    <x v="2"/>
    <s v="44694L8-9_L1CDM-MLB-CLSMJ4469404 Overcast (100%)"/>
    <n v="1"/>
    <s v="20220101T223823"/>
    <n v="2022"/>
    <s v="05"/>
    <n v="13"/>
    <s v="22"/>
    <s v="14"/>
    <s v="08"/>
    <x v="8"/>
    <s v="2A_MSIL1C_S2_CD_CLS_AC_20230627T222622_TRUE_60HTE_020CC"/>
    <s v="cls_mj_l8-9_l1_2022h1_2500x1254px_16m_20220513t221408_100cc"/>
  </r>
  <r>
    <x v="1"/>
    <x v="1"/>
    <s v="-43.98333, 170.46678 | Zoom: 14"/>
    <b v="1"/>
    <s v="New Zealand"/>
    <x v="3"/>
    <s v="MJ"/>
    <d v="2022-05-12T00:00:00"/>
    <n v="19.8"/>
    <s v="22:20:00 UTC"/>
    <n v="45.9"/>
    <s v="2500X1254px"/>
    <s v="PNG"/>
    <s v="16m"/>
    <x v="2"/>
    <n v="48.25"/>
    <n v="50"/>
    <x v="1"/>
    <s v="44693L8-9_L1CDM-MLB-CLSMJ4469303 Cloudy (40%-90%)"/>
    <n v="1"/>
    <s v="20220101T223823"/>
    <n v="2022"/>
    <s v="05"/>
    <n v="12"/>
    <s v="22"/>
    <s v="20"/>
    <s v="00"/>
    <x v="8"/>
    <s v="2A_MSIL1C_S2_CD_CLS_AC_20230627T222622_TRUE_60HTE_020CC"/>
    <s v="cls_mj_l8-9_l1_2022h1_2500x1254px_16m_20220512t222000_50cc"/>
  </r>
  <r>
    <x v="1"/>
    <x v="1"/>
    <s v="-43.98333, 170.46678 | Zoom: 14"/>
    <b v="1"/>
    <s v="New Zealand"/>
    <x v="3"/>
    <s v="MJ"/>
    <d v="2022-05-12T00:00:00"/>
    <n v="21.1"/>
    <s v="22:19:36 UTC"/>
    <n v="50.6"/>
    <s v="2500X1254px"/>
    <s v="PNG"/>
    <s v="16m"/>
    <x v="2"/>
    <n v="48.25"/>
    <n v="50"/>
    <x v="1"/>
    <s v="44693L8-9_L1CDM-MLB-CLSMJ4469303 Cloudy (40%-90%)"/>
    <n v="0"/>
    <s v="20220101T223823"/>
    <n v="2022"/>
    <s v="05"/>
    <n v="12"/>
    <s v="22"/>
    <s v="19"/>
    <s v="36"/>
    <x v="8"/>
    <s v="2A_MSIL1C_S2_CD_CLS_AC_20230627T222622_TRUE_60HTE_020CC"/>
    <s v="cls_mj_l8-9_l1_2022h1_2500x1254px_16m_20220512t221936_50cc"/>
  </r>
  <r>
    <x v="1"/>
    <x v="1"/>
    <s v="-43.98333, 170.46678 | Zoom: 14"/>
    <b v="1"/>
    <s v="New Zealand"/>
    <x v="3"/>
    <s v="MJ"/>
    <d v="2022-05-05T00:00:00"/>
    <n v="21.4"/>
    <s v="22:13:54 UTC"/>
    <n v="21.6"/>
    <s v="2500X1254px"/>
    <s v="PNG"/>
    <s v="16m"/>
    <x v="2"/>
    <n v="21.6"/>
    <n v="30"/>
    <x v="0"/>
    <s v="44686L8-9_L1CDM-MLB-CLSMJ4468602 Sunny (10%-30%)"/>
    <n v="1"/>
    <s v="20220101T223823"/>
    <n v="2022"/>
    <s v="05"/>
    <s v="05"/>
    <s v="22"/>
    <s v="13"/>
    <s v="54"/>
    <x v="8"/>
    <s v="2A_MSIL1C_S2_CD_CLS_AC_20230627T222622_TRUE_60HTE_020CC"/>
    <s v="cls_mj_l8-9_l1_2022h1_2500x1254px_16m_20220505t221354_30cc"/>
  </r>
  <r>
    <x v="1"/>
    <x v="1"/>
    <s v="-43.98333, 170.46678 | Zoom: 14"/>
    <b v="1"/>
    <s v="New Zealand"/>
    <x v="3"/>
    <s v="MJ"/>
    <d v="2022-05-04T00:00:00"/>
    <n v="21.7"/>
    <s v="22:20:13 UTC"/>
    <n v="41.2"/>
    <s v="2500X1254px"/>
    <s v="PNG"/>
    <s v="16m"/>
    <x v="2"/>
    <n v="50.55"/>
    <n v="60"/>
    <x v="1"/>
    <s v="44685L8-9_L1CDM-MLB-CLSMJ4468503 Cloudy (40%-90%)"/>
    <n v="1"/>
    <s v="20220101T223823"/>
    <n v="2022"/>
    <s v="05"/>
    <s v="04"/>
    <s v="22"/>
    <s v="20"/>
    <s v="13"/>
    <x v="8"/>
    <s v="2A_MSIL1C_S2_CD_CLS_AC_20230627T222622_TRUE_60HTE_020CC"/>
    <s v="cls_mj_l8-9_l1_2022h1_2500x1254px_16m_20220504t222013_60cc"/>
  </r>
  <r>
    <x v="1"/>
    <x v="1"/>
    <s v="-43.98333, 170.46678 | Zoom: 14"/>
    <b v="1"/>
    <s v="New Zealand"/>
    <x v="3"/>
    <s v="MJ"/>
    <d v="2022-05-04T00:00:00"/>
    <n v="23"/>
    <s v="22:19:49 UTC"/>
    <n v="59.9"/>
    <s v="2500X1254px"/>
    <s v="PNG"/>
    <s v="16m"/>
    <x v="2"/>
    <n v="50.55"/>
    <n v="60"/>
    <x v="1"/>
    <s v="44685L8-9_L1CDM-MLB-CLSMJ4468503 Cloudy (40%-90%)"/>
    <n v="0"/>
    <s v="20220101T223823"/>
    <n v="2022"/>
    <s v="05"/>
    <s v="04"/>
    <s v="22"/>
    <s v="19"/>
    <s v="49"/>
    <x v="8"/>
    <s v="2A_MSIL1C_S2_CD_CLS_AC_20230627T222622_TRUE_60HTE_020CC"/>
    <s v="cls_mj_l8-9_l1_2022h1_2500x1254px_16m_20220504t221949_60cc"/>
  </r>
  <r>
    <x v="1"/>
    <x v="1"/>
    <s v="-43.98333, 170.46678 | Zoom: 14"/>
    <b v="1"/>
    <s v="New Zealand"/>
    <x v="3"/>
    <s v="MJ"/>
    <d v="2022-04-27T00:00:00"/>
    <n v="23.5"/>
    <s v="22:13:58 UTC"/>
    <n v="29.1"/>
    <s v="2500X1254px"/>
    <s v="PNG"/>
    <s v="16m"/>
    <x v="2"/>
    <n v="29.1"/>
    <n v="30"/>
    <x v="0"/>
    <s v="44678L8-9_L1CDM-MLB-CLSMJ4467802 Sunny (10%-30%)"/>
    <n v="1"/>
    <s v="20220101T223823"/>
    <n v="2022"/>
    <s v="04"/>
    <n v="27"/>
    <s v="22"/>
    <s v="13"/>
    <s v="58"/>
    <x v="8"/>
    <s v="2A_MSIL1C_S2_CD_CLS_AC_20230627T222622_TRUE_60HTE_020CC"/>
    <s v="cls_mj_l8-9_l1_2022h1_2500x1254px_16m_20220427t221358_30cc"/>
  </r>
  <r>
    <x v="1"/>
    <x v="1"/>
    <s v="-43.98333, 170.46678 | Zoom: 14"/>
    <b v="1"/>
    <s v="New Zealand"/>
    <x v="3"/>
    <s v="MJ"/>
    <d v="2022-04-26T00:00:00"/>
    <n v="23.8"/>
    <s v="22:20:08 UTC"/>
    <n v="42.2"/>
    <s v="2500X1254px"/>
    <s v="PNG"/>
    <s v="16m"/>
    <x v="2"/>
    <n v="29.3"/>
    <n v="30"/>
    <x v="0"/>
    <s v="44677L8-9_L1CDM-MLB-CLSMJ4467702 Sunny (10%-30%)"/>
    <n v="1"/>
    <s v="20220101T223823"/>
    <n v="2022"/>
    <s v="04"/>
    <n v="26"/>
    <s v="22"/>
    <s v="20"/>
    <s v="08"/>
    <x v="8"/>
    <s v="2A_MSIL1C_S2_CD_CLS_AC_20230627T222622_TRUE_60HTE_020CC"/>
    <s v="cls_mj_l8-9_l1_2022h1_2500x1254px_16m_20220426t222008_30cc"/>
  </r>
  <r>
    <x v="1"/>
    <x v="1"/>
    <s v="-43.98333, 170.46678 | Zoom: 14"/>
    <b v="1"/>
    <s v="New Zealand"/>
    <x v="3"/>
    <s v="MJ"/>
    <d v="2022-04-26T00:00:00"/>
    <n v="25.1"/>
    <s v="22:19:44 UTC"/>
    <n v="16.399999999999999"/>
    <s v="2500X1254px"/>
    <s v="PNG"/>
    <s v="16m"/>
    <x v="2"/>
    <n v="29.3"/>
    <n v="30"/>
    <x v="0"/>
    <s v="44677L8-9_L1CDM-MLB-CLSMJ4467702 Sunny (10%-30%)"/>
    <n v="0"/>
    <s v="20220101T223823"/>
    <n v="2022"/>
    <s v="04"/>
    <n v="26"/>
    <s v="22"/>
    <s v="19"/>
    <s v="44"/>
    <x v="8"/>
    <s v="2A_MSIL1C_S2_CD_CLS_AC_20230627T222622_TRUE_60HTE_020CC"/>
    <s v="cls_mj_l8-9_l1_2022h1_2500x1254px_16m_20220426t221944_30cc"/>
  </r>
  <r>
    <x v="1"/>
    <x v="1"/>
    <s v="-43.98333, 170.46678 | Zoom: 14"/>
    <b v="1"/>
    <s v="New Zealand"/>
    <x v="3"/>
    <s v="MJ"/>
    <d v="2022-04-19T00:00:00"/>
    <n v="25.7"/>
    <s v="22:13:59 UTC"/>
    <n v="71.2"/>
    <s v="2500X1254px"/>
    <s v="PNG"/>
    <s v="16m"/>
    <x v="2"/>
    <n v="71.2"/>
    <n v="80"/>
    <x v="1"/>
    <s v="44670L8-9_L1CDM-MLB-CLSMJ4467003 Cloudy (40%-90%)"/>
    <n v="1"/>
    <s v="20220101T223823"/>
    <n v="2022"/>
    <s v="04"/>
    <n v="19"/>
    <s v="22"/>
    <s v="13"/>
    <s v="59"/>
    <x v="8"/>
    <s v="2A_MSIL1C_S2_CD_CLS_AC_20230627T222622_TRUE_60HTE_020CC"/>
    <s v="cls_mj_l8-9_l1_2022h1_2500x1254px_16m_20220419t221359_80cc"/>
  </r>
  <r>
    <x v="1"/>
    <x v="1"/>
    <s v="-43.98333, 170.46678 | Zoom: 14"/>
    <b v="1"/>
    <s v="New Zealand"/>
    <x v="3"/>
    <s v="MJ"/>
    <d v="2022-04-18T00:00:00"/>
    <n v="26"/>
    <s v="22:20:13 UTC"/>
    <n v="59.5"/>
    <s v="2500X1254px"/>
    <s v="PNG"/>
    <s v="16m"/>
    <x v="2"/>
    <n v="64.150000000000006"/>
    <n v="70"/>
    <x v="1"/>
    <s v="44669L8-9_L1CDM-MLB-CLSMJ4466903 Cloudy (40%-90%)"/>
    <n v="1"/>
    <s v="20220101T223823"/>
    <n v="2022"/>
    <s v="04"/>
    <n v="18"/>
    <s v="22"/>
    <s v="20"/>
    <s v="13"/>
    <x v="8"/>
    <s v="2A_MSIL1C_S2_CD_CLS_AC_20230627T222622_TRUE_60HTE_020CC"/>
    <s v="cls_mj_l8-9_l1_2022h1_2500x1254px_16m_20220418t222013_70cc"/>
  </r>
  <r>
    <x v="1"/>
    <x v="1"/>
    <s v="-43.98333, 170.46678 | Zoom: 14"/>
    <b v="1"/>
    <s v="New Zealand"/>
    <x v="3"/>
    <s v="MJ"/>
    <d v="2022-04-18T00:00:00"/>
    <n v="27.3"/>
    <s v="22:19:49 UTC"/>
    <n v="68.8"/>
    <s v="2500X1254px"/>
    <s v="PNG"/>
    <s v="16m"/>
    <x v="2"/>
    <n v="64.150000000000006"/>
    <n v="70"/>
    <x v="1"/>
    <s v="44669L8-9_L1CDM-MLB-CLSMJ4466903 Cloudy (40%-90%)"/>
    <n v="0"/>
    <s v="20220101T223823"/>
    <n v="2022"/>
    <s v="04"/>
    <n v="18"/>
    <s v="22"/>
    <s v="19"/>
    <s v="49"/>
    <x v="8"/>
    <s v="2A_MSIL1C_S2_CD_CLS_AC_20230627T222622_TRUE_60HTE_020CC"/>
    <s v="cls_mj_l8-9_l1_2022h1_2500x1254px_16m_20220418t221949_70cc"/>
  </r>
  <r>
    <x v="1"/>
    <x v="1"/>
    <s v="-43.98333, 170.46678 | Zoom: 14"/>
    <b v="1"/>
    <s v="New Zealand"/>
    <x v="3"/>
    <s v="MJ"/>
    <d v="2022-04-11T00:00:00"/>
    <n v="28"/>
    <s v="22:14:02 UTC"/>
    <n v="84"/>
    <s v="2500X1254px"/>
    <s v="PNG"/>
    <s v="16m"/>
    <x v="2"/>
    <n v="84"/>
    <n v="90"/>
    <x v="1"/>
    <s v="44662L8-9_L1CDM-MLB-CLSMJ4466203 Cloudy (40%-90%)"/>
    <n v="1"/>
    <s v="20220101T223823"/>
    <n v="2022"/>
    <s v="04"/>
    <n v="11"/>
    <s v="22"/>
    <s v="14"/>
    <s v="02"/>
    <x v="8"/>
    <s v="2A_MSIL1C_S2_CD_CLS_AC_20230627T222622_TRUE_60HTE_020CC"/>
    <s v="cls_mj_l8-9_l1_2022h1_2500x1254px_16m_20220411t221402_90cc"/>
  </r>
  <r>
    <x v="1"/>
    <x v="1"/>
    <s v="-43.98333, 170.46678 | Zoom: 14"/>
    <b v="1"/>
    <s v="New Zealand"/>
    <x v="3"/>
    <s v="MJ"/>
    <d v="2022-04-10T00:00:00"/>
    <n v="28.3"/>
    <s v="22:20:17 UTC"/>
    <n v="16.7"/>
    <s v="2500X1254px"/>
    <s v="PNG"/>
    <s v="16m"/>
    <x v="2"/>
    <n v="42.95"/>
    <n v="50"/>
    <x v="1"/>
    <s v="44661L8-9_L1CDM-MLB-CLSMJ4466103 Cloudy (40%-90%)"/>
    <n v="1"/>
    <s v="20220101T223823"/>
    <n v="2022"/>
    <s v="04"/>
    <n v="10"/>
    <s v="22"/>
    <s v="20"/>
    <s v="17"/>
    <x v="8"/>
    <s v="2A_MSIL1C_S2_CD_CLS_AC_20230627T222622_TRUE_60HTE_020CC"/>
    <s v="cls_mj_l8-9_l1_2022h1_2500x1254px_16m_20220410t222017_50cc"/>
  </r>
  <r>
    <x v="1"/>
    <x v="1"/>
    <s v="-43.98333, 170.46678 | Zoom: 14"/>
    <b v="1"/>
    <s v="New Zealand"/>
    <x v="3"/>
    <s v="MJ"/>
    <d v="2022-04-10T00:00:00"/>
    <n v="29.6"/>
    <s v="22:19:53 UTC"/>
    <n v="69.2"/>
    <s v="2500X1254px"/>
    <s v="PNG"/>
    <s v="16m"/>
    <x v="2"/>
    <n v="42.95"/>
    <n v="50"/>
    <x v="1"/>
    <s v="44661L8-9_L1CDM-MLB-CLSMJ4466103 Cloudy (40%-90%)"/>
    <n v="0"/>
    <s v="20220101T223823"/>
    <n v="2022"/>
    <s v="04"/>
    <n v="10"/>
    <s v="22"/>
    <s v="19"/>
    <s v="53"/>
    <x v="8"/>
    <s v="2A_MSIL1C_S2_CD_CLS_AC_20230627T222622_TRUE_60HTE_020CC"/>
    <s v="cls_mj_l8-9_l1_2022h1_2500x1254px_16m_20220410t221953_50cc"/>
  </r>
  <r>
    <x v="1"/>
    <x v="1"/>
    <s v="-43.98333, 170.46678 | Zoom: 14"/>
    <b v="1"/>
    <s v="New Zealand"/>
    <x v="3"/>
    <s v="MJ"/>
    <d v="2022-04-03T00:00:00"/>
    <n v="30.4"/>
    <s v="22:14:09 UTC"/>
    <n v="85.9"/>
    <s v="2500X1254px"/>
    <s v="PNG"/>
    <s v="16m"/>
    <x v="2"/>
    <n v="85.9"/>
    <n v="90"/>
    <x v="1"/>
    <s v="44654L8-9_L1CDM-MLB-CLSMJ4465403 Cloudy (40%-90%)"/>
    <n v="1"/>
    <s v="20220101T223823"/>
    <n v="2022"/>
    <s v="04"/>
    <s v="03"/>
    <s v="22"/>
    <s v="14"/>
    <s v="09"/>
    <x v="8"/>
    <s v="2A_MSIL1C_S2_CD_CLS_AC_20230627T222622_TRUE_60HTE_020CC"/>
    <s v="cls_mj_l8-9_l1_2022h1_2500x1254px_16m_20220403t221409_90cc"/>
  </r>
  <r>
    <x v="1"/>
    <x v="1"/>
    <s v="-43.98333, 170.46678 | Zoom: 14"/>
    <b v="1"/>
    <s v="New Zealand"/>
    <x v="3"/>
    <s v="MJ"/>
    <d v="2022-04-02T00:00:00"/>
    <n v="30.7"/>
    <s v="22:20:07 UTC"/>
    <n v="12.3"/>
    <s v="2500X1254px"/>
    <s v="PNG"/>
    <s v="16m"/>
    <x v="2"/>
    <n v="10.65"/>
    <n v="20"/>
    <x v="0"/>
    <s v="44653L8-9_L1CDM-MLB-CLSMJ4465302 Sunny (10%-30%)"/>
    <n v="1"/>
    <s v="20220101T223823"/>
    <n v="2022"/>
    <s v="04"/>
    <s v="02"/>
    <s v="22"/>
    <s v="20"/>
    <s v="07"/>
    <x v="8"/>
    <s v="2A_MSIL1C_S2_CD_CLS_AC_20230627T222622_TRUE_60HTE_020CC"/>
    <s v="cls_mj_l8-9_l1_2022h1_2500x1254px_16m_20220402t222007_20cc"/>
  </r>
  <r>
    <x v="1"/>
    <x v="1"/>
    <s v="-43.98333, 170.46678 | Zoom: 14"/>
    <b v="1"/>
    <s v="New Zealand"/>
    <x v="3"/>
    <s v="MJ"/>
    <d v="2022-04-02T00:00:00"/>
    <n v="31.9"/>
    <s v="22:19:43 UTC"/>
    <n v="9"/>
    <s v="2500X1254px"/>
    <s v="PNG"/>
    <s v="16m"/>
    <x v="2"/>
    <n v="10.65"/>
    <n v="20"/>
    <x v="0"/>
    <s v="44653L8-9_L1CDM-MLB-CLSMJ4465302 Sunny (10%-30%)"/>
    <n v="0"/>
    <s v="20220101T223823"/>
    <n v="2022"/>
    <s v="04"/>
    <s v="02"/>
    <s v="22"/>
    <s v="19"/>
    <s v="43"/>
    <x v="8"/>
    <s v="2A_MSIL1C_S2_CD_CLS_AC_20230627T222622_TRUE_60HTE_020CC"/>
    <s v="cls_mj_l8-9_l1_2022h1_2500x1254px_16m_20220402t221943_20cc"/>
  </r>
  <r>
    <x v="1"/>
    <x v="1"/>
    <s v="-43.98333, 170.46678 | Zoom: 14"/>
    <b v="1"/>
    <s v="New Zealand"/>
    <x v="3"/>
    <s v="MJ"/>
    <d v="2022-03-26T00:00:00"/>
    <n v="32.799999999999997"/>
    <s v="22:13:59 UTC"/>
    <n v="52"/>
    <s v="2500X1254px"/>
    <s v="PNG"/>
    <s v="16m"/>
    <x v="2"/>
    <n v="52"/>
    <n v="60"/>
    <x v="1"/>
    <s v="44646L8-9_L1CDM-MLB-CLSMJ4464603 Cloudy (40%-90%)"/>
    <n v="1"/>
    <s v="20220101T223823"/>
    <n v="2022"/>
    <s v="03"/>
    <n v="26"/>
    <s v="22"/>
    <s v="13"/>
    <s v="59"/>
    <x v="8"/>
    <s v="2A_MSIL1C_S2_CD_CLS_AC_20230627T222622_TRUE_60HTE_020CC"/>
    <s v="cls_mj_l8-9_l1_2022h1_2500x1254px_16m_20220326t221359_60cc"/>
  </r>
  <r>
    <x v="1"/>
    <x v="1"/>
    <s v="-43.98333, 170.46678 | Zoom: 14"/>
    <b v="1"/>
    <s v="New Zealand"/>
    <x v="3"/>
    <s v="MJ"/>
    <d v="2022-03-25T00:00:00"/>
    <n v="33.1"/>
    <s v="22:20:20 UTC"/>
    <n v="1.6"/>
    <s v="2500X1254px"/>
    <s v="PNG"/>
    <s v="16m"/>
    <x v="2"/>
    <n v="3.1500000000000004"/>
    <n v="10"/>
    <x v="0"/>
    <s v="44645L8-9_L1CDM-MLB-CLSMJ4464502 Sunny (10%-30%)"/>
    <n v="1"/>
    <s v="20220101T223823"/>
    <n v="2022"/>
    <s v="03"/>
    <n v="25"/>
    <s v="22"/>
    <s v="20"/>
    <s v="20"/>
    <x v="8"/>
    <s v="2A_MSIL1C_S2_CD_CLS_AC_20230627T222622_TRUE_60HTE_020CC"/>
    <s v="cls_mj_l8-9_l1_2022h1_2500x1254px_16m_20220325t222020_10cc"/>
  </r>
  <r>
    <x v="1"/>
    <x v="1"/>
    <s v="-43.98333, 170.46678 | Zoom: 14"/>
    <b v="1"/>
    <s v="New Zealand"/>
    <x v="3"/>
    <s v="MJ"/>
    <d v="2022-03-25T00:00:00"/>
    <n v="34.299999999999997"/>
    <s v="22:19:56 UTC"/>
    <n v="4.7"/>
    <s v="2500X1254px"/>
    <s v="PNG"/>
    <s v="16m"/>
    <x v="2"/>
    <n v="3.1500000000000004"/>
    <n v="10"/>
    <x v="0"/>
    <s v="44645L8-9_L1CDM-MLB-CLSMJ4464502 Sunny (10%-30%)"/>
    <n v="0"/>
    <s v="20220101T223823"/>
    <n v="2022"/>
    <s v="03"/>
    <n v="25"/>
    <s v="22"/>
    <s v="19"/>
    <s v="56"/>
    <x v="8"/>
    <s v="2A_MSIL1C_S2_CD_CLS_AC_20230627T222622_TRUE_60HTE_020CC"/>
    <s v="cls_mj_l8-9_l1_2022h1_2500x1254px_16m_20220325t221956_10cc"/>
  </r>
  <r>
    <x v="1"/>
    <x v="1"/>
    <s v="-43.98333, 170.46678 | Zoom: 14"/>
    <b v="1"/>
    <s v="New Zealand"/>
    <x v="3"/>
    <s v="MJ"/>
    <d v="2022-03-17T00:00:00"/>
    <n v="35.5"/>
    <s v="22:20:17 UTC"/>
    <n v="27"/>
    <s v="2500X1254px"/>
    <s v="PNG"/>
    <s v="16m"/>
    <x v="2"/>
    <n v="27.95"/>
    <n v="30"/>
    <x v="0"/>
    <s v="44637L8-9_L1CDM-MLB-CLSMJ4463702 Sunny (10%-30%)"/>
    <n v="1"/>
    <s v="20220101T223823"/>
    <n v="2022"/>
    <s v="03"/>
    <n v="17"/>
    <s v="22"/>
    <s v="20"/>
    <s v="17"/>
    <x v="8"/>
    <s v="2A_MSIL1C_S2_CD_CLS_AC_20230627T222622_TRUE_60HTE_020CC"/>
    <s v="cls_mj_l8-9_l1_2022h1_2500x1254px_16m_20220317t222017_30cc"/>
  </r>
  <r>
    <x v="1"/>
    <x v="1"/>
    <s v="-43.98333, 170.46678 | Zoom: 14"/>
    <b v="1"/>
    <s v="New Zealand"/>
    <x v="3"/>
    <s v="MJ"/>
    <d v="2022-03-17T00:00:00"/>
    <n v="36.700000000000003"/>
    <s v="22:19:53 UTC"/>
    <n v="28.9"/>
    <s v="2500X1254px"/>
    <s v="PNG"/>
    <s v="16m"/>
    <x v="2"/>
    <n v="27.95"/>
    <n v="30"/>
    <x v="0"/>
    <s v="44637L8-9_L1CDM-MLB-CLSMJ4463702 Sunny (10%-30%)"/>
    <n v="0"/>
    <s v="20220101T223823"/>
    <n v="2022"/>
    <s v="03"/>
    <n v="17"/>
    <s v="22"/>
    <s v="19"/>
    <s v="53"/>
    <x v="8"/>
    <s v="2A_MSIL1C_S2_CD_CLS_AC_20230627T222622_TRUE_60HTE_020CC"/>
    <s v="cls_mj_l8-9_l1_2022h1_2500x1254px_16m_20220317t221953_30cc"/>
  </r>
  <r>
    <x v="1"/>
    <x v="1"/>
    <s v="-43.98333, 170.46678 | Zoom: 14"/>
    <b v="1"/>
    <s v="New Zealand"/>
    <x v="3"/>
    <s v="MJ"/>
    <d v="2022-03-10T00:00:00"/>
    <n v="37.6"/>
    <s v="22:14:11 UTC"/>
    <n v="79.5"/>
    <s v="2500X1254px"/>
    <s v="PNG"/>
    <s v="16m"/>
    <x v="2"/>
    <n v="79.5"/>
    <n v="80"/>
    <x v="1"/>
    <s v="44630L8-9_L1CDM-MLB-CLSMJ4463003 Cloudy (40%-90%)"/>
    <n v="1"/>
    <s v="20220101T223823"/>
    <n v="2022"/>
    <s v="03"/>
    <n v="10"/>
    <s v="22"/>
    <s v="14"/>
    <s v="11"/>
    <x v="8"/>
    <s v="2A_MSIL1C_S2_CD_CLS_AC_20230627T222622_TRUE_60HTE_020CC"/>
    <s v="cls_mj_l8-9_l1_2022h1_2500x1254px_16m_20220310t221411_80cc"/>
  </r>
  <r>
    <x v="1"/>
    <x v="1"/>
    <s v="-43.98333, 170.46678 | Zoom: 14"/>
    <b v="1"/>
    <s v="New Zealand"/>
    <x v="3"/>
    <s v="MJ"/>
    <d v="2022-03-09T00:00:00"/>
    <n v="37.9"/>
    <s v="22:20:25 UTC"/>
    <n v="28.3"/>
    <s v="2500X1254px"/>
    <s v="PNG"/>
    <s v="16m"/>
    <x v="2"/>
    <n v="20.65"/>
    <n v="30"/>
    <x v="0"/>
    <s v="44629L8-9_L1CDM-MLB-CLSMJ4462902 Sunny (10%-30%)"/>
    <n v="1"/>
    <s v="20220101T223823"/>
    <n v="2022"/>
    <s v="03"/>
    <s v="09"/>
    <s v="22"/>
    <s v="20"/>
    <s v="25"/>
    <x v="8"/>
    <s v="2A_MSIL1C_S2_CD_CLS_AC_20230627T222622_TRUE_60HTE_020CC"/>
    <s v="cls_mj_l8-9_l1_2022h1_2500x1254px_16m_20220309t222025_30cc"/>
  </r>
  <r>
    <x v="1"/>
    <x v="1"/>
    <s v="-43.98333, 170.46678 | Zoom: 14"/>
    <b v="1"/>
    <s v="New Zealand"/>
    <x v="3"/>
    <s v="MJ"/>
    <d v="2022-03-09T00:00:00"/>
    <n v="39"/>
    <s v="22:20:01 UTC"/>
    <n v="13"/>
    <s v="2500X1254px"/>
    <s v="PNG"/>
    <s v="16m"/>
    <x v="2"/>
    <n v="20.65"/>
    <n v="30"/>
    <x v="0"/>
    <s v="44629L8-9_L1CDM-MLB-CLSMJ4462902 Sunny (10%-30%)"/>
    <n v="0"/>
    <s v="20220101T223823"/>
    <n v="2022"/>
    <s v="03"/>
    <s v="09"/>
    <s v="22"/>
    <s v="20"/>
    <s v="01"/>
    <x v="8"/>
    <s v="2A_MSIL1C_S2_CD_CLS_AC_20230627T222622_TRUE_60HTE_020CC"/>
    <s v="cls_mj_l8-9_l1_2022h1_2500x1254px_16m_20220309t222001_30cc"/>
  </r>
  <r>
    <x v="1"/>
    <x v="1"/>
    <s v="-43.98333, 170.46678 | Zoom: 14"/>
    <b v="1"/>
    <s v="New Zealand"/>
    <x v="3"/>
    <s v="MJ"/>
    <d v="2022-03-02T00:00:00"/>
    <n v="39.9"/>
    <s v="22:14:13 UTC"/>
    <n v="39.9"/>
    <s v="2500X1254px"/>
    <s v="PNG"/>
    <s v="16m"/>
    <x v="2"/>
    <n v="39.9"/>
    <n v="40"/>
    <x v="1"/>
    <s v="44622L8-9_L1CDM-MLB-CLSMJ4462203 Cloudy (40%-90%)"/>
    <n v="1"/>
    <s v="20220101T223823"/>
    <n v="2022"/>
    <s v="03"/>
    <s v="02"/>
    <s v="22"/>
    <s v="14"/>
    <s v="13"/>
    <x v="8"/>
    <s v="2A_MSIL1C_S2_CD_CLS_AC_20230627T222622_TRUE_60HTE_020CC"/>
    <s v="cls_mj_l8-9_l1_2022h1_2500x1254px_16m_20220302t221413_40cc"/>
  </r>
  <r>
    <x v="1"/>
    <x v="1"/>
    <s v="-43.98333, 170.46678 | Zoom: 14"/>
    <b v="1"/>
    <s v="New Zealand"/>
    <x v="3"/>
    <s v="MJ"/>
    <d v="2022-03-01T00:00:00"/>
    <n v="40.200000000000003"/>
    <s v="22:20:24 UTC"/>
    <n v="54.7"/>
    <s v="2500X1254px"/>
    <s v="PNG"/>
    <s v="16m"/>
    <x v="2"/>
    <n v="40.549999999999997"/>
    <n v="50"/>
    <x v="1"/>
    <s v="44621L8-9_L1CDM-MLB-CLSMJ4462103 Cloudy (40%-90%)"/>
    <n v="1"/>
    <s v="20220101T223823"/>
    <n v="2022"/>
    <s v="03"/>
    <s v="01"/>
    <s v="22"/>
    <s v="20"/>
    <s v="24"/>
    <x v="8"/>
    <s v="2A_MSIL1C_S2_CD_CLS_AC_20230627T222622_TRUE_60HTE_020CC"/>
    <s v="cls_mj_l8-9_l1_2022h1_2500x1254px_16m_20220301t222024_50cc"/>
  </r>
  <r>
    <x v="1"/>
    <x v="1"/>
    <s v="-43.98333, 170.46678 | Zoom: 14"/>
    <b v="1"/>
    <s v="New Zealand"/>
    <x v="3"/>
    <s v="MJ"/>
    <d v="2022-03-01T00:00:00"/>
    <n v="41.3"/>
    <s v="22:20:00 UTC"/>
    <n v="26.4"/>
    <s v="2500X1254px"/>
    <s v="PNG"/>
    <s v="16m"/>
    <x v="2"/>
    <n v="40.549999999999997"/>
    <n v="50"/>
    <x v="1"/>
    <s v="44621L8-9_L1CDM-MLB-CLSMJ4462103 Cloudy (40%-90%)"/>
    <n v="0"/>
    <s v="20220101T223823"/>
    <n v="2022"/>
    <s v="03"/>
    <s v="01"/>
    <s v="22"/>
    <s v="20"/>
    <s v="00"/>
    <x v="8"/>
    <s v="2A_MSIL1C_S2_CD_CLS_AC_20230627T222622_TRUE_60HTE_020CC"/>
    <s v="cls_mj_l8-9_l1_2022h1_2500x1254px_16m_20220301t222000_50cc"/>
  </r>
  <r>
    <x v="1"/>
    <x v="1"/>
    <s v="-43.98333, 170.46678 | Zoom: 14"/>
    <b v="1"/>
    <s v="New Zealand"/>
    <x v="3"/>
    <s v="MJ"/>
    <d v="2022-02-22T00:00:00"/>
    <n v="42.2"/>
    <s v="22:14:14 UTC"/>
    <n v="78.8"/>
    <s v="2500X1254px"/>
    <s v="PNG"/>
    <s v="16m"/>
    <x v="2"/>
    <n v="78.8"/>
    <n v="80"/>
    <x v="1"/>
    <s v="44614L8-9_L1CDM-MLB-CLSMJ4461403 Cloudy (40%-90%)"/>
    <n v="1"/>
    <s v="20220101T223823"/>
    <n v="2022"/>
    <s v="02"/>
    <n v="22"/>
    <s v="22"/>
    <s v="14"/>
    <s v="14"/>
    <x v="8"/>
    <s v="2A_MSIL1C_S2_CD_CLS_AC_20230627T222622_TRUE_60HTE_020CC"/>
    <s v="cls_mj_l8-9_l1_2022h1_2500x1254px_16m_20220222t221414_80cc"/>
  </r>
  <r>
    <x v="1"/>
    <x v="1"/>
    <s v="-43.98333, 170.46678 | Zoom: 14"/>
    <b v="1"/>
    <s v="New Zealand"/>
    <x v="3"/>
    <s v="MJ"/>
    <d v="2022-02-21T00:00:00"/>
    <n v="42.4"/>
    <s v="22:20:31 UTC"/>
    <n v="87.7"/>
    <s v="2500X1254px"/>
    <s v="PNG"/>
    <s v="16m"/>
    <x v="2"/>
    <n v="87.300000000000011"/>
    <n v="90"/>
    <x v="1"/>
    <s v="44613L8-9_L1CDM-MLB-CLSMJ4461303 Cloudy (40%-90%)"/>
    <n v="1"/>
    <s v="20220101T223823"/>
    <n v="2022"/>
    <s v="02"/>
    <n v="21"/>
    <s v="22"/>
    <s v="20"/>
    <s v="31"/>
    <x v="8"/>
    <s v="2A_MSIL1C_S2_CD_CLS_AC_20230627T222622_TRUE_60HTE_020CC"/>
    <s v="cls_mj_l8-9_l1_2022h1_2500x1254px_16m_20220221t222031_90cc"/>
  </r>
  <r>
    <x v="1"/>
    <x v="1"/>
    <s v="-43.98333, 170.46678 | Zoom: 14"/>
    <b v="1"/>
    <s v="New Zealand"/>
    <x v="3"/>
    <s v="MJ"/>
    <d v="2022-02-21T00:00:00"/>
    <n v="43.5"/>
    <s v="22:20:07 UTC"/>
    <n v="86.9"/>
    <s v="2500X1254px"/>
    <s v="PNG"/>
    <s v="16m"/>
    <x v="2"/>
    <n v="87.300000000000011"/>
    <n v="90"/>
    <x v="1"/>
    <s v="44613L8-9_L1CDM-MLB-CLSMJ4461303 Cloudy (40%-90%)"/>
    <n v="0"/>
    <s v="20220101T223823"/>
    <n v="2022"/>
    <s v="02"/>
    <n v="21"/>
    <s v="22"/>
    <s v="20"/>
    <s v="07"/>
    <x v="8"/>
    <s v="2A_MSIL1C_S2_CD_CLS_AC_20230627T222622_TRUE_60HTE_020CC"/>
    <s v="cls_mj_l8-9_l1_2022h1_2500x1254px_16m_20220221t222007_90cc"/>
  </r>
  <r>
    <x v="1"/>
    <x v="1"/>
    <s v="-43.98333, 170.46678 | Zoom: 14"/>
    <b v="1"/>
    <s v="New Zealand"/>
    <x v="3"/>
    <s v="MJ"/>
    <d v="2022-02-14T00:00:00"/>
    <n v="44.3"/>
    <s v="22:14:24 UTC"/>
    <n v="58.3"/>
    <s v="2500X1254px"/>
    <s v="PNG"/>
    <s v="16m"/>
    <x v="2"/>
    <n v="58.3"/>
    <n v="60"/>
    <x v="1"/>
    <s v="44606L8-9_L1CDM-MLB-CLSMJ4460603 Cloudy (40%-90%)"/>
    <n v="1"/>
    <s v="20220101T223823"/>
    <n v="2022"/>
    <s v="02"/>
    <n v="14"/>
    <s v="22"/>
    <s v="14"/>
    <s v="24"/>
    <x v="8"/>
    <s v="2A_MSIL1C_S2_CD_CLS_AC_20230627T222622_TRUE_60HTE_020CC"/>
    <s v="cls_mj_l8-9_l1_2022h1_2500x1254px_16m_20220214t221424_60cc"/>
  </r>
  <r>
    <x v="1"/>
    <x v="1"/>
    <s v="-43.98333, 170.46678 | Zoom: 14"/>
    <b v="1"/>
    <s v="New Zealand"/>
    <x v="3"/>
    <s v="MJ"/>
    <d v="2022-02-13T00:00:00"/>
    <n v="44.6"/>
    <s v="22:20:28 UTC"/>
    <n v="1.9"/>
    <s v="2500X1254px"/>
    <s v="PNG"/>
    <s v="16m"/>
    <x v="2"/>
    <n v="3.45"/>
    <n v="10"/>
    <x v="0"/>
    <s v="44605L8-9_L1CDM-MLB-CLSMJ4460502 Sunny (10%-30%)"/>
    <n v="1"/>
    <s v="20220101T223823"/>
    <n v="2022"/>
    <s v="02"/>
    <n v="13"/>
    <s v="22"/>
    <s v="20"/>
    <s v="28"/>
    <x v="8"/>
    <s v="2A_MSIL1C_S2_CD_CLS_AC_20230627T222622_TRUE_60HTE_020CC"/>
    <s v="cls_mj_l8-9_l1_2022h1_2500x1254px_16m_20220213t222028_10cc"/>
  </r>
  <r>
    <x v="1"/>
    <x v="1"/>
    <s v="-43.98333, 170.46678 | Zoom: 14"/>
    <b v="1"/>
    <s v="New Zealand"/>
    <x v="3"/>
    <s v="MJ"/>
    <d v="2022-02-13T00:00:00"/>
    <n v="45.6"/>
    <s v="22:20:04 UTC"/>
    <n v="5"/>
    <s v="2500X1254px"/>
    <s v="PNG"/>
    <s v="16m"/>
    <x v="2"/>
    <n v="3.45"/>
    <n v="10"/>
    <x v="0"/>
    <s v="44605L8-9_L1CDM-MLB-CLSMJ4460502 Sunny (10%-30%)"/>
    <n v="0"/>
    <s v="20220101T223823"/>
    <n v="2022"/>
    <s v="02"/>
    <n v="13"/>
    <s v="22"/>
    <s v="20"/>
    <s v="04"/>
    <x v="8"/>
    <s v="2A_MSIL1C_S2_CD_CLS_AC_20230627T222622_TRUE_60HTE_020CC"/>
    <s v="cls_mj_l8-9_l1_2022h1_2500x1254px_16m_20220213t222004_10cc"/>
  </r>
  <r>
    <x v="1"/>
    <x v="1"/>
    <s v="-43.98333, 170.46678 | Zoom: 14"/>
    <b v="1"/>
    <s v="New Zealand"/>
    <x v="3"/>
    <s v="MJ"/>
    <d v="2022-02-06T00:00:00"/>
    <n v="46.4"/>
    <s v="22:14:20 UTC"/>
    <n v="57.6"/>
    <s v="2500X1254px"/>
    <s v="PNG"/>
    <s v="16m"/>
    <x v="2"/>
    <n v="57.6"/>
    <n v="60"/>
    <x v="1"/>
    <s v="44598L8-9_L1CDM-MLB-CLSMJ4459803 Cloudy (40%-90%)"/>
    <n v="1"/>
    <s v="20220101T223823"/>
    <n v="2022"/>
    <s v="02"/>
    <s v="06"/>
    <s v="22"/>
    <s v="14"/>
    <s v="20"/>
    <x v="8"/>
    <s v="2A_MSIL1C_S2_CD_CLS_AC_20230627T222622_TRUE_60HTE_020CC"/>
    <s v="cls_mj_l8-9_l1_2022h1_2500x1254px_16m_20220206t221420_60cc"/>
  </r>
  <r>
    <x v="1"/>
    <x v="1"/>
    <s v="-43.98333, 170.46678 | Zoom: 14"/>
    <b v="1"/>
    <s v="New Zealand"/>
    <x v="3"/>
    <s v="MJ"/>
    <d v="2022-02-05T00:00:00"/>
    <n v="46.6"/>
    <s v="22:20:39 UTC"/>
    <n v="81.3"/>
    <s v="2500X1254px"/>
    <s v="PNG"/>
    <s v="16m"/>
    <x v="2"/>
    <n v="69.45"/>
    <n v="70"/>
    <x v="1"/>
    <s v="44597L8-9_L1CDM-MLB-CLSMJ4459703 Cloudy (40%-90%)"/>
    <n v="1"/>
    <s v="20220101T223823"/>
    <n v="2022"/>
    <s v="02"/>
    <s v="05"/>
    <s v="22"/>
    <s v="20"/>
    <s v="39"/>
    <x v="8"/>
    <s v="2A_MSIL1C_S2_CD_CLS_AC_20230627T222622_TRUE_60HTE_020CC"/>
    <s v="cls_mj_l8-9_l1_2022h1_2500x1254px_16m_20220205t222039_70cc"/>
  </r>
  <r>
    <x v="1"/>
    <x v="1"/>
    <s v="-43.98333, 170.46678 | Zoom: 14"/>
    <b v="1"/>
    <s v="New Zealand"/>
    <x v="3"/>
    <s v="MJ"/>
    <d v="2022-02-05T00:00:00"/>
    <n v="47.5"/>
    <s v="22:20:15 UTC"/>
    <n v="57.6"/>
    <s v="2500X1254px"/>
    <s v="PNG"/>
    <s v="16m"/>
    <x v="2"/>
    <n v="69.45"/>
    <n v="70"/>
    <x v="1"/>
    <s v="44597L8-9_L1CDM-MLB-CLSMJ4459703 Cloudy (40%-90%)"/>
    <n v="0"/>
    <s v="20220101T223823"/>
    <n v="2022"/>
    <s v="02"/>
    <s v="05"/>
    <s v="22"/>
    <s v="20"/>
    <s v="15"/>
    <x v="8"/>
    <s v="2A_MSIL1C_S2_CD_CLS_AC_20230627T222622_TRUE_60HTE_020CC"/>
    <s v="cls_mj_l8-9_l1_2022h1_2500x1254px_16m_20220205t222015_70cc"/>
  </r>
  <r>
    <x v="1"/>
    <x v="1"/>
    <s v="-43.98333, 170.46678 | Zoom: 14"/>
    <b v="1"/>
    <s v="New Zealand"/>
    <x v="3"/>
    <s v="MJ"/>
    <d v="2022-01-29T00:00:00"/>
    <n v="48.3"/>
    <s v="22:14:29 UTC"/>
    <n v="70.5"/>
    <s v="2500X1254px"/>
    <s v="PNG"/>
    <s v="16m"/>
    <x v="2"/>
    <n v="70.5"/>
    <n v="80"/>
    <x v="1"/>
    <s v="44590L8-9_L1CDM-MLB-CLSMJ4459003 Cloudy (40%-90%)"/>
    <n v="1"/>
    <s v="20220101T223823"/>
    <n v="2022"/>
    <s v="01"/>
    <n v="29"/>
    <s v="22"/>
    <s v="14"/>
    <s v="29"/>
    <x v="8"/>
    <s v="2A_MSIL1C_S2_CD_CLS_AC_20230627T222622_TRUE_60HTE_020CC"/>
    <s v="cls_mj_l8-9_l1_2022h1_2500x1254px_16m_20220129t221429_80cc"/>
  </r>
  <r>
    <x v="1"/>
    <x v="1"/>
    <s v="-43.98333, 170.46678 | Zoom: 14"/>
    <b v="1"/>
    <s v="New Zealand"/>
    <x v="3"/>
    <s v="MJ"/>
    <d v="2022-01-28T00:00:00"/>
    <n v="48.5"/>
    <s v="22:20:31 UTC"/>
    <n v="31.1"/>
    <s v="2500X1254px"/>
    <s v="PNG"/>
    <s v="16m"/>
    <x v="2"/>
    <n v="19.850000000000001"/>
    <n v="20"/>
    <x v="0"/>
    <s v="44589L8-9_L1CDM-MLB-CLSMJ4458902 Sunny (10%-30%)"/>
    <n v="1"/>
    <s v="20220101T223823"/>
    <n v="2022"/>
    <s v="01"/>
    <n v="28"/>
    <s v="22"/>
    <s v="20"/>
    <s v="31"/>
    <x v="8"/>
    <s v="2A_MSIL1C_S2_CD_CLS_AC_20230627T222622_TRUE_60HTE_020CC"/>
    <s v="cls_mj_l8-9_l1_2022h1_2500x1254px_16m_20220128t222031_20cc"/>
  </r>
  <r>
    <x v="1"/>
    <x v="1"/>
    <s v="-43.98333, 170.46678 | Zoom: 14"/>
    <b v="1"/>
    <s v="New Zealand"/>
    <x v="3"/>
    <s v="MJ"/>
    <d v="2022-01-28T00:00:00"/>
    <n v="49.4"/>
    <s v="22:20:07 UTC"/>
    <n v="8.6"/>
    <s v="2500X1254px"/>
    <s v="PNG"/>
    <s v="16m"/>
    <x v="2"/>
    <n v="19.850000000000001"/>
    <n v="20"/>
    <x v="0"/>
    <s v="44589L8-9_L1CDM-MLB-CLSMJ4458902 Sunny (10%-30%)"/>
    <n v="0"/>
    <s v="20220101T223823"/>
    <n v="2022"/>
    <s v="01"/>
    <n v="28"/>
    <s v="22"/>
    <s v="20"/>
    <s v="07"/>
    <x v="8"/>
    <s v="2A_MSIL1C_S2_CD_CLS_AC_20230627T222622_TRUE_60HTE_020CC"/>
    <s v="cls_mj_l8-9_l1_2022h1_2500x1254px_16m_20220128t222007_20cc"/>
  </r>
  <r>
    <x v="1"/>
    <x v="1"/>
    <s v="-43.98333, 170.46678 | Zoom: 14"/>
    <b v="1"/>
    <s v="New Zealand"/>
    <x v="3"/>
    <s v="MJ"/>
    <d v="2022-01-21T00:00:00"/>
    <n v="50"/>
    <s v="22:14:23 UTC"/>
    <n v="73.3"/>
    <s v="2500X1254px"/>
    <s v="PNG"/>
    <s v="16m"/>
    <x v="2"/>
    <n v="73.3"/>
    <n v="80"/>
    <x v="1"/>
    <s v="44582L8-9_L1CDM-MLB-CLSMJ4458203 Cloudy (40%-90%)"/>
    <n v="1"/>
    <s v="20220101T223823"/>
    <n v="2022"/>
    <s v="01"/>
    <n v="21"/>
    <s v="22"/>
    <s v="14"/>
    <s v="23"/>
    <x v="8"/>
    <s v="2A_MSIL1C_S2_CD_CLS_AC_20230627T222622_TRUE_60HTE_020CC"/>
    <s v="cls_mj_l8-9_l1_2022h1_2500x1254px_16m_20220121t221423_80cc"/>
  </r>
  <r>
    <x v="1"/>
    <x v="1"/>
    <s v="-43.98333, 170.46678 | Zoom: 14"/>
    <b v="1"/>
    <s v="New Zealand"/>
    <x v="3"/>
    <s v="MJ"/>
    <d v="2022-01-20T00:00:00"/>
    <n v="50.3"/>
    <s v="22:20:39 UTC"/>
    <n v="29.1"/>
    <s v="2500X1254px"/>
    <s v="PNG"/>
    <s v="16m"/>
    <x v="2"/>
    <n v="22.35"/>
    <n v="30"/>
    <x v="0"/>
    <s v="44581L8-9_L1CDM-MLB-CLSMJ4458102 Sunny (10%-30%)"/>
    <n v="1"/>
    <s v="20220101T223823"/>
    <n v="2022"/>
    <s v="01"/>
    <n v="20"/>
    <s v="22"/>
    <s v="20"/>
    <s v="39"/>
    <x v="8"/>
    <s v="2A_MSIL1C_S2_CD_CLS_AC_20230627T222622_TRUE_60HTE_020CC"/>
    <s v="cls_mj_l8-9_l1_2022h1_2500x1254px_16m_20220120t222039_30cc"/>
  </r>
  <r>
    <x v="1"/>
    <x v="1"/>
    <s v="-43.98333, 170.46678 | Zoom: 14"/>
    <b v="1"/>
    <s v="New Zealand"/>
    <x v="3"/>
    <s v="MJ"/>
    <d v="2022-01-20T00:00:00"/>
    <n v="51.1"/>
    <s v="22:20:15 UT"/>
    <n v="15.6"/>
    <s v="2500X1254px"/>
    <s v="PNG"/>
    <s v="16m"/>
    <x v="2"/>
    <n v="22.35"/>
    <n v="30"/>
    <x v="0"/>
    <s v="44581L8-9_L1CDM-MLB-CLSMJ4458102 Sunny (10%-30%)"/>
    <n v="0"/>
    <s v="20220101T223823"/>
    <n v="2022"/>
    <s v="01"/>
    <n v="20"/>
    <s v="22"/>
    <s v="20"/>
    <s v="15"/>
    <x v="8"/>
    <s v="2A_MSIL1C_S2_CD_CLS_AC_20230627T222622_TRUE_60HTE_020CC"/>
    <s v="cls_mj_l8-9_l1_2022h1_2500x1254px_16m_20220120t222015_30cc"/>
  </r>
  <r>
    <x v="1"/>
    <x v="1"/>
    <s v="-43.98333, 170.46678 | Zoom: 14"/>
    <b v="1"/>
    <s v="New Zealand"/>
    <x v="3"/>
    <s v="MJ"/>
    <d v="2022-01-13T00:00:00"/>
    <n v="51.6"/>
    <s v="22:14:26 UTC"/>
    <n v="2.1"/>
    <s v="2500X1254px"/>
    <s v="PNG"/>
    <s v="16m"/>
    <x v="2"/>
    <n v="2.1"/>
    <n v="10"/>
    <x v="0"/>
    <s v="44574L8-9_L1CDM-MLB-CLSMJ4457402 Sunny (10%-30%)"/>
    <n v="1"/>
    <s v="20220101T223823"/>
    <n v="2022"/>
    <s v="01"/>
    <n v="13"/>
    <s v="22"/>
    <s v="14"/>
    <s v="26"/>
    <x v="8"/>
    <s v="2A_MSIL1C_S2_CD_CLS_AC_20230627T222622_TRUE_60HTE_020CC"/>
    <s v="cls_mj_l8-9_l1_2022h1_2500x1254px_16m_20220113t221426_10cc"/>
  </r>
  <r>
    <x v="1"/>
    <x v="1"/>
    <s v="-43.98333, 170.46678 | Zoom: 14"/>
    <b v="1"/>
    <s v="New Zealand"/>
    <x v="3"/>
    <s v="MJ"/>
    <d v="2022-01-12T00:00:00"/>
    <n v="51.8"/>
    <s v="22:20:37 UTC"/>
    <n v="11.5"/>
    <s v="2500X1254px"/>
    <s v="PNG"/>
    <s v="16m"/>
    <x v="2"/>
    <n v="14.35"/>
    <n v="20"/>
    <x v="0"/>
    <s v="44573L8-9_L1CDM-MLB-CLSMJ4457302 Sunny (10%-30%)"/>
    <n v="1"/>
    <s v="20220101T223823"/>
    <n v="2022"/>
    <s v="01"/>
    <n v="12"/>
    <s v="22"/>
    <s v="20"/>
    <s v="37"/>
    <x v="8"/>
    <s v="2A_MSIL1C_S2_CD_CLS_AC_20230627T222622_TRUE_60HTE_020CC"/>
    <s v="cls_mj_l8-9_l1_2022h1_2500x1254px_16m_20220112t222037_20cc"/>
  </r>
  <r>
    <x v="1"/>
    <x v="1"/>
    <s v="-43.98333, 170.46678 | Zoom: 14"/>
    <b v="1"/>
    <s v="New Zealand"/>
    <x v="3"/>
    <s v="MJ"/>
    <d v="2022-01-12T00:00:00"/>
    <n v="52.7"/>
    <s v="22:20:13 UTC"/>
    <n v="17.2"/>
    <s v="2500X1254px"/>
    <s v="PNG"/>
    <s v="16m"/>
    <x v="2"/>
    <n v="14.35"/>
    <n v="20"/>
    <x v="0"/>
    <s v="44573L8-9_L1CDM-MLB-CLSMJ4457302 Sunny (10%-30%)"/>
    <n v="0"/>
    <s v="20220101T223823"/>
    <n v="2022"/>
    <s v="01"/>
    <n v="12"/>
    <s v="22"/>
    <s v="20"/>
    <s v="13"/>
    <x v="8"/>
    <s v="2A_MSIL1C_S2_CD_CLS_AC_20230627T222622_TRUE_60HTE_020CC"/>
    <s v="cls_mj_l8-9_l1_2022h1_2500x1254px_16m_20220112t222013_20cc"/>
  </r>
  <r>
    <x v="1"/>
    <x v="1"/>
    <s v="-43.98333, 170.46678 | Zoom: 14"/>
    <b v="1"/>
    <s v="New Zealand"/>
    <x v="3"/>
    <s v="MJ"/>
    <d v="2022-01-05T00:00:00"/>
    <n v="53"/>
    <s v="22:14:27 UTC"/>
    <n v="76.900000000000006"/>
    <s v="2500X1254px"/>
    <s v="PNG"/>
    <s v="16m"/>
    <x v="2"/>
    <n v="76.900000000000006"/>
    <n v="80"/>
    <x v="1"/>
    <s v="44566L8-9_L1CDM-MLB-CLSMJ4456603 Cloudy (40%-90%)"/>
    <n v="1"/>
    <s v="20220101T223823"/>
    <n v="2022"/>
    <s v="01"/>
    <s v="05"/>
    <s v="22"/>
    <s v="14"/>
    <s v="27"/>
    <x v="8"/>
    <s v="2A_MSIL1C_S2_CD_CLS_AC_20230627T222622_TRUE_60HTE_020CC"/>
    <s v="cls_mj_l8-9_l1_2022h1_2500x1254px_16m_20220105t221427_80cc"/>
  </r>
  <r>
    <x v="1"/>
    <x v="1"/>
    <s v="-43.98333, 170.46678 | Zoom: 14"/>
    <b v="1"/>
    <s v="New Zealand"/>
    <x v="3"/>
    <s v="MJ"/>
    <d v="2022-01-04T00:00:00"/>
    <n v="53.1"/>
    <s v="22:20:39 UTC"/>
    <n v="18.8"/>
    <s v="2500X1254px"/>
    <s v="PNG"/>
    <s v="16m"/>
    <x v="2"/>
    <n v="27.15"/>
    <n v="30"/>
    <x v="0"/>
    <s v="44565L8-9_L1CDM-MLB-CLSMJ4456502 Sunny (10%-30%)"/>
    <n v="1"/>
    <s v="20220101T223823"/>
    <n v="2022"/>
    <s v="01"/>
    <s v="04"/>
    <s v="22"/>
    <s v="20"/>
    <s v="39"/>
    <x v="8"/>
    <s v="2A_MSIL1C_S2_CD_CLS_AC_20230627T222622_TRUE_60HTE_020CC"/>
    <s v="cls_mj_l8-9_l1_2022h1_2500x1254px_16m_20220104t222039_30cc"/>
  </r>
  <r>
    <x v="1"/>
    <x v="1"/>
    <s v="-43.98333, 170.46678 | Zoom: 14"/>
    <b v="1"/>
    <s v="New Zealand"/>
    <x v="3"/>
    <s v="MJ"/>
    <d v="2022-01-04T00:00:00"/>
    <n v="54"/>
    <s v="22:20:15 UTC"/>
    <n v="35.5"/>
    <s v="2500X1254px"/>
    <s v="PNG"/>
    <s v="16m"/>
    <x v="2"/>
    <n v="27.15"/>
    <n v="30"/>
    <x v="0"/>
    <s v="44565L8-9_L1CDM-MLB-CLSMJ4456502 Sunny (10%-30%)"/>
    <n v="0"/>
    <s v="20220101T223823"/>
    <n v="2022"/>
    <s v="01"/>
    <s v="04"/>
    <s v="22"/>
    <s v="20"/>
    <s v="15"/>
    <x v="8"/>
    <s v="2A_MSIL1C_S2_CD_CLS_AC_20230627T222622_TRUE_60HTE_020CC"/>
    <s v="cls_mj_l8-9_l1_2022h1_2500x1254px_16m_20220104t222015_30cc"/>
  </r>
  <r>
    <x v="1"/>
    <x v="1"/>
    <s v="-36.36.829, 174.91007 | Zoom: 13"/>
    <b v="1"/>
    <s v="New Zealand"/>
    <x v="2"/>
    <s v="HG"/>
    <d v="2023-06-26T00:00:00"/>
    <n v="21.2"/>
    <s v="22:05:34 UTC"/>
    <n v="65.400000000000006"/>
    <s v="2500X1254px"/>
    <s v="PNG"/>
    <s v="16m"/>
    <x v="0"/>
    <n v="74.95"/>
    <n v="80"/>
    <x v="1"/>
    <s v="45103L8-9_L1CDM-MLB-CLSHG4510303 Cloudy (40%-90%)"/>
    <n v="1"/>
    <s v="20220103T222610"/>
    <n v="2023"/>
    <s v="06"/>
    <n v="26"/>
    <s v="22"/>
    <s v="05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26T00:00:00"/>
    <n v="22.6"/>
    <s v="22:05:10 UTC"/>
    <n v="84.5"/>
    <s v="2500X1254px"/>
    <s v="PNG"/>
    <s v="16m"/>
    <x v="0"/>
    <n v="74.95"/>
    <n v="80"/>
    <x v="1"/>
    <s v="45103L8-9_L1CDM-MLB-CLSHG4510303 Cloudy (40%-90%)"/>
    <n v="0"/>
    <s v="20220103T222610"/>
    <n v="2023"/>
    <s v="06"/>
    <n v="26"/>
    <s v="22"/>
    <s v="05"/>
    <s v="1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25T00:00:00"/>
    <n v="21.2"/>
    <s v="22:11:32 UTC"/>
    <n v="42"/>
    <s v="2500X1254px"/>
    <s v="PNG"/>
    <s v="16m"/>
    <x v="0"/>
    <n v="37.25"/>
    <n v="40"/>
    <x v="1"/>
    <s v="45102L8-9_L1CDM-MLB-CLSHG4510203 Cloudy (40%-90%)"/>
    <n v="1"/>
    <s v="20220103T222610"/>
    <n v="2023"/>
    <s v="06"/>
    <n v="25"/>
    <s v="22"/>
    <s v="11"/>
    <s v="3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25T00:00:00"/>
    <n v="22.6"/>
    <s v="22:11:08 UTC"/>
    <n v="32.5"/>
    <s v="2500X1254px"/>
    <s v="PNG"/>
    <s v="16m"/>
    <x v="0"/>
    <n v="37.25"/>
    <n v="40"/>
    <x v="1"/>
    <s v="45102L8-9_L1CDM-MLB-CLSHG4510203 Cloudy (40%-90%)"/>
    <n v="0"/>
    <s v="20220103T222610"/>
    <n v="2023"/>
    <s v="06"/>
    <n v="25"/>
    <s v="22"/>
    <s v="11"/>
    <s v="0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18T00:00:00"/>
    <n v="21.3"/>
    <s v="22:05:21 UTC"/>
    <n v="35.799999999999997"/>
    <s v="2500X1254px"/>
    <s v="PNG"/>
    <s v="16m"/>
    <x v="0"/>
    <n v="29.299999999999997"/>
    <n v="30"/>
    <x v="0"/>
    <s v="45095L8-9_L1CDM-MLB-CLSHG4509502 Sunny (10%-30%)"/>
    <n v="1"/>
    <s v="20220103T222610"/>
    <n v="2023"/>
    <s v="06"/>
    <n v="18"/>
    <s v="22"/>
    <s v="05"/>
    <s v="2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18T00:00:00"/>
    <n v="22.7"/>
    <s v="22:04:57 UTC"/>
    <n v="22.8"/>
    <s v="2500X1254px"/>
    <s v="PNG"/>
    <s v="16m"/>
    <x v="0"/>
    <n v="29.299999999999997"/>
    <n v="30"/>
    <x v="0"/>
    <s v="45095L8-9_L1CDM-MLB-CLSHG4509502 Sunny (10%-30%)"/>
    <n v="0"/>
    <s v="20220103T222610"/>
    <n v="2023"/>
    <s v="06"/>
    <n v="18"/>
    <s v="22"/>
    <s v="04"/>
    <s v="5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17T00:00:00"/>
    <n v="21.4"/>
    <s v="22:11:41 UTC"/>
    <n v="19.3"/>
    <s v="2500X1254px"/>
    <s v="PNG"/>
    <s v="16m"/>
    <x v="0"/>
    <n v="26.200000000000003"/>
    <n v="30"/>
    <x v="0"/>
    <s v="45094L8-9_L1CDM-MLB-CLSHG4509402 Sunny (10%-30%)"/>
    <n v="1"/>
    <s v="20220103T222610"/>
    <n v="2023"/>
    <s v="06"/>
    <n v="17"/>
    <s v="22"/>
    <s v="11"/>
    <s v="4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17T00:00:00"/>
    <n v="22.7"/>
    <s v="22:11:17 UT"/>
    <n v="33.1"/>
    <s v="2500X1254px"/>
    <s v="PNG"/>
    <s v="16m"/>
    <x v="0"/>
    <n v="26.200000000000003"/>
    <n v="30"/>
    <x v="0"/>
    <s v="45094L8-9_L1CDM-MLB-CLSHG4509402 Sunny (10%-30%)"/>
    <n v="0"/>
    <s v="20220103T222610"/>
    <n v="2023"/>
    <s v="06"/>
    <n v="17"/>
    <s v="22"/>
    <s v="11"/>
    <s v="1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10T00:00:00"/>
    <n v="21.9"/>
    <s v="22:05:27 UTC"/>
    <n v="3.8"/>
    <s v="2500X1254px"/>
    <s v="PNG"/>
    <s v="16m"/>
    <x v="0"/>
    <n v="3.5999999999999996"/>
    <n v="10"/>
    <x v="0"/>
    <s v="45087L8-9_L1CDM-MLB-CLSHG4508702 Sunny (10%-30%)"/>
    <n v="1"/>
    <s v="20220103T222610"/>
    <n v="2023"/>
    <s v="06"/>
    <n v="10"/>
    <s v="22"/>
    <s v="05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10T00:00:00"/>
    <n v="23.2"/>
    <s v="22:05:03 UTC"/>
    <n v="3.4"/>
    <s v="2500X1254px"/>
    <s v="PNG"/>
    <s v="16m"/>
    <x v="0"/>
    <n v="3.5999999999999996"/>
    <n v="10"/>
    <x v="0"/>
    <s v="45087L8-9_L1CDM-MLB-CLSHG4508702 Sunny (10%-30%)"/>
    <n v="0"/>
    <s v="20220103T222610"/>
    <n v="2023"/>
    <s v="06"/>
    <n v="10"/>
    <s v="22"/>
    <s v="05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09T00:00:00"/>
    <n v="22"/>
    <s v="22:11:36 UTC"/>
    <n v="1.7"/>
    <s v="2500X1254px"/>
    <s v="PNG"/>
    <s v="16m"/>
    <x v="0"/>
    <n v="2.85"/>
    <n v="10"/>
    <x v="0"/>
    <s v="45086L8-9_L1CDM-MLB-CLSHG4508602 Sunny (10%-30%)"/>
    <n v="1"/>
    <s v="20220103T222610"/>
    <n v="2023"/>
    <s v="06"/>
    <s v="09"/>
    <s v="22"/>
    <s v="11"/>
    <s v="3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09T00:00:00"/>
    <n v="23.3"/>
    <s v="22:11:12 UTC"/>
    <n v="4"/>
    <s v="2500X1254px"/>
    <s v="PNG"/>
    <s v="16m"/>
    <x v="0"/>
    <n v="2.85"/>
    <n v="10"/>
    <x v="0"/>
    <s v="45086L8-9_L1CDM-MLB-CLSHG4508602 Sunny (10%-30%)"/>
    <n v="0"/>
    <s v="20220103T222610"/>
    <n v="2023"/>
    <s v="06"/>
    <s v="09"/>
    <s v="22"/>
    <s v="11"/>
    <s v="1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02T00:00:00"/>
    <n v="22.7"/>
    <s v="22:05:29 UTC"/>
    <n v="14.8"/>
    <s v="2500X1254px"/>
    <s v="PNG"/>
    <s v="16m"/>
    <x v="0"/>
    <n v="11.8"/>
    <n v="20"/>
    <x v="0"/>
    <s v="45079L8-9_L1CDM-MLB-CLSHG4507902 Sunny (10%-30%)"/>
    <n v="1"/>
    <s v="20220103T222610"/>
    <n v="2023"/>
    <s v="06"/>
    <s v="02"/>
    <s v="22"/>
    <s v="05"/>
    <s v="2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02T00:00:00"/>
    <n v="24.1"/>
    <s v="22:05:05 UTC"/>
    <n v="8.8000000000000007"/>
    <s v="2500X1254px"/>
    <s v="PNG"/>
    <s v="16m"/>
    <x v="0"/>
    <n v="11.8"/>
    <n v="20"/>
    <x v="0"/>
    <s v="45079L8-9_L1CDM-MLB-CLSHG4507902 Sunny (10%-30%)"/>
    <n v="0"/>
    <s v="20220103T222610"/>
    <n v="2023"/>
    <s v="06"/>
    <s v="02"/>
    <s v="22"/>
    <s v="05"/>
    <s v="0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01T00:00:00"/>
    <n v="22.9"/>
    <s v="22:11:31 UTC"/>
    <n v="52.4"/>
    <s v="2500X1254px"/>
    <s v="PNG"/>
    <s v="16m"/>
    <x v="0"/>
    <n v="49.4"/>
    <n v="50"/>
    <x v="1"/>
    <s v="45078L8-9_L1CDM-MLB-CLSHG4507803 Cloudy (40%-90%)"/>
    <n v="1"/>
    <s v="20220103T222610"/>
    <n v="2023"/>
    <s v="06"/>
    <s v="01"/>
    <s v="22"/>
    <s v="11"/>
    <s v="3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6-01T00:00:00"/>
    <n v="24.2"/>
    <s v="22:11:07 UTC"/>
    <n v="46.4"/>
    <s v="2500X1254px"/>
    <s v="PNG"/>
    <s v="16m"/>
    <x v="0"/>
    <n v="49.4"/>
    <n v="50"/>
    <x v="1"/>
    <s v="45078L8-9_L1CDM-MLB-CLSHG4507803 Cloudy (40%-90%)"/>
    <n v="0"/>
    <s v="20220103T222610"/>
    <n v="2023"/>
    <s v="06"/>
    <s v="01"/>
    <s v="22"/>
    <s v="11"/>
    <s v="0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25T00:00:00"/>
    <n v="23.9"/>
    <s v="22:05:20 UTC"/>
    <n v="13.3"/>
    <s v="2500X1254px"/>
    <s v="PNG"/>
    <s v="16m"/>
    <x v="0"/>
    <n v="10.9"/>
    <n v="20"/>
    <x v="0"/>
    <s v="45071L8-9_L1CDM-MLB-CLSHG4507102 Sunny (10%-30%)"/>
    <n v="1"/>
    <s v="20220103T222610"/>
    <n v="2023"/>
    <s v="05"/>
    <n v="25"/>
    <s v="22"/>
    <s v="05"/>
    <s v="2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25T00:00:00"/>
    <n v="25.2"/>
    <s v="22:04:56 UTC"/>
    <n v="8.5"/>
    <s v="2500X1254px"/>
    <s v="PNG"/>
    <s v="16m"/>
    <x v="0"/>
    <n v="10.9"/>
    <n v="20"/>
    <x v="0"/>
    <s v="45071L8-9_L1CDM-MLB-CLSHG4507102 Sunny (10%-30%)"/>
    <n v="0"/>
    <s v="20220103T222610"/>
    <n v="2023"/>
    <s v="05"/>
    <n v="25"/>
    <s v="22"/>
    <s v="04"/>
    <s v="5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24T00:00:00"/>
    <n v="24.1"/>
    <s v="22:11:41 UTC"/>
    <n v="4.7"/>
    <s v="2500X1254px"/>
    <s v="PNG"/>
    <s v="16m"/>
    <x v="0"/>
    <n v="3.6500000000000004"/>
    <n v="10"/>
    <x v="0"/>
    <s v="45070L8-9_L1CDM-MLB-CLSHG4507002 Sunny (10%-30%)"/>
    <n v="1"/>
    <s v="20220103T222610"/>
    <n v="2023"/>
    <s v="05"/>
    <n v="24"/>
    <s v="22"/>
    <s v="11"/>
    <s v="4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24T00:00:00"/>
    <n v="25.4"/>
    <s v="22:11:17 UTC"/>
    <n v="2.6"/>
    <s v="2500X1254px"/>
    <s v="PNG"/>
    <s v="16m"/>
    <x v="0"/>
    <n v="3.6500000000000004"/>
    <n v="10"/>
    <x v="0"/>
    <s v="45070L8-9_L1CDM-MLB-CLSHG4507002 Sunny (10%-30%)"/>
    <n v="0"/>
    <s v="20220103T222610"/>
    <n v="2023"/>
    <s v="05"/>
    <n v="24"/>
    <s v="22"/>
    <s v="11"/>
    <s v="1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17T00:00:00"/>
    <n v="25.4"/>
    <s v="22:05:36 UTC"/>
    <n v="90.4"/>
    <s v="2500X1254px"/>
    <s v="PNG"/>
    <s v="16m"/>
    <x v="0"/>
    <n v="85.45"/>
    <n v="90"/>
    <x v="1"/>
    <s v="45063L8-9_L1CDM-MLB-CLSHG4506303 Cloudy (40%-90%)"/>
    <n v="1"/>
    <s v="20220103T222610"/>
    <n v="2023"/>
    <s v="05"/>
    <n v="17"/>
    <s v="22"/>
    <s v="05"/>
    <s v="3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17T00:00:00"/>
    <n v="26.8"/>
    <s v="22:05:13 UTC"/>
    <n v="80.5"/>
    <s v="2500X1254px"/>
    <s v="PNG"/>
    <s v="16m"/>
    <x v="0"/>
    <n v="85.45"/>
    <n v="90"/>
    <x v="1"/>
    <s v="45063L8-9_L1CDM-MLB-CLSHG4506303 Cloudy (40%-90%)"/>
    <n v="0"/>
    <s v="20220103T222610"/>
    <n v="2023"/>
    <s v="05"/>
    <n v="17"/>
    <s v="22"/>
    <s v="05"/>
    <s v="1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16T00:00:00"/>
    <n v="25.6"/>
    <s v="22:11:28 UTC"/>
    <n v="21"/>
    <s v="2500X1254px"/>
    <s v="PNG"/>
    <s v="16m"/>
    <x v="0"/>
    <n v="16.25"/>
    <n v="20"/>
    <x v="0"/>
    <s v="45062L8-9_L1CDM-MLB-CLSHG4506202 Sunny (10%-30%)"/>
    <n v="1"/>
    <s v="20220103T222610"/>
    <n v="2023"/>
    <s v="05"/>
    <n v="16"/>
    <s v="22"/>
    <s v="11"/>
    <s v="2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16T00:00:00"/>
    <n v="26.9"/>
    <s v="22:11:04 UTC"/>
    <n v="11.5"/>
    <s v="2500X1254px"/>
    <s v="PNG"/>
    <s v="16m"/>
    <x v="0"/>
    <n v="16.25"/>
    <n v="20"/>
    <x v="0"/>
    <s v="45062L8-9_L1CDM-MLB-CLSHG4506202 Sunny (10%-30%)"/>
    <n v="0"/>
    <s v="20220103T222610"/>
    <n v="2023"/>
    <s v="05"/>
    <n v="16"/>
    <s v="22"/>
    <s v="11"/>
    <s v="0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09T00:00:00"/>
    <n v="27.1"/>
    <s v="22:05:22 UTC"/>
    <n v="43.1"/>
    <s v="2500X1254px"/>
    <s v="PNG"/>
    <s v="16m"/>
    <x v="0"/>
    <n v="34.700000000000003"/>
    <n v="40"/>
    <x v="1"/>
    <s v="45055L8-9_L1CDM-MLB-CLSHG4505503 Cloudy (40%-90%)"/>
    <n v="1"/>
    <s v="20220103T222610"/>
    <n v="2023"/>
    <s v="05"/>
    <s v="09"/>
    <s v="22"/>
    <s v="05"/>
    <s v="2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09T00:00:00"/>
    <n v="28.4"/>
    <s v="22:04:58 UTC"/>
    <n v="26.3"/>
    <s v="2500X1254px"/>
    <s v="PNG"/>
    <s v="16m"/>
    <x v="0"/>
    <n v="34.700000000000003"/>
    <n v="40"/>
    <x v="1"/>
    <s v="45055L8-9_L1CDM-MLB-CLSHG4505503 Cloudy (40%-90%)"/>
    <n v="0"/>
    <s v="20220103T222610"/>
    <n v="2023"/>
    <s v="05"/>
    <s v="09"/>
    <s v="22"/>
    <s v="04"/>
    <s v="5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08T00:00:00"/>
    <n v="27.4"/>
    <s v="22:11:51 UTC"/>
    <n v="100"/>
    <s v="2500X1254px"/>
    <s v="PNG"/>
    <s v="16m"/>
    <x v="0"/>
    <n v="100"/>
    <n v="100"/>
    <x v="2"/>
    <s v="45054L8-9_L1CDM-MLB-CLSHG4505404 Overcast (100%)"/>
    <n v="1"/>
    <s v="20220103T222610"/>
    <n v="2023"/>
    <s v="05"/>
    <s v="08"/>
    <s v="22"/>
    <s v="11"/>
    <s v="5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08T00:00:00"/>
    <n v="28.7"/>
    <s v="22:11:28 UTC"/>
    <n v="100"/>
    <s v="2500X1254px"/>
    <s v="PNG"/>
    <s v="16m"/>
    <x v="0"/>
    <n v="100"/>
    <n v="100"/>
    <x v="2"/>
    <s v="45054L8-9_L1CDM-MLB-CLSHG4505404 Overcast (100%)"/>
    <n v="0"/>
    <s v="20220103T222610"/>
    <n v="2023"/>
    <s v="05"/>
    <s v="08"/>
    <s v="22"/>
    <s v="11"/>
    <s v="2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01T00:00:00"/>
    <n v="29.1"/>
    <s v="22:05:44 UTC"/>
    <n v="76.3"/>
    <s v="2500X1254px"/>
    <s v="PNG"/>
    <s v="16m"/>
    <x v="0"/>
    <n v="65.05"/>
    <n v="70"/>
    <x v="1"/>
    <s v="45047L8-9_L1CDM-MLB-CLSHG4504703 Cloudy (40%-90%)"/>
    <n v="1"/>
    <s v="20220103T222610"/>
    <n v="2023"/>
    <s v="05"/>
    <s v="01"/>
    <s v="22"/>
    <s v="05"/>
    <s v="4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5-01T00:00:00"/>
    <n v="30.4"/>
    <s v="22:05:20 UTC"/>
    <n v="53.8"/>
    <s v="2500X1254px"/>
    <s v="PNG"/>
    <s v="16m"/>
    <x v="0"/>
    <n v="65.05"/>
    <n v="70"/>
    <x v="1"/>
    <s v="45047L8-9_L1CDM-MLB-CLSHG4504703 Cloudy (40%-90%)"/>
    <n v="0"/>
    <s v="20220103T222610"/>
    <n v="2023"/>
    <s v="05"/>
    <s v="01"/>
    <s v="22"/>
    <s v="05"/>
    <s v="2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30T00:00:00"/>
    <n v="29.3"/>
    <s v="22:11:41 UTC"/>
    <n v="41.5"/>
    <s v="2500X1254px"/>
    <s v="PNG"/>
    <s v="16m"/>
    <x v="0"/>
    <n v="68"/>
    <n v="70"/>
    <x v="1"/>
    <s v="45046L8-9_L1CDM-MLB-CLSHG4504603 Cloudy (40%-90%)"/>
    <n v="1"/>
    <s v="20220103T222610"/>
    <n v="2023"/>
    <s v="04"/>
    <n v="30"/>
    <s v="22"/>
    <s v="11"/>
    <s v="4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30T00:00:00"/>
    <n v="30.6"/>
    <s v="22:11:17 UTC"/>
    <n v="94.5"/>
    <s v="2500X1254px"/>
    <s v="PNG"/>
    <s v="16m"/>
    <x v="0"/>
    <n v="68"/>
    <n v="70"/>
    <x v="1"/>
    <s v="45046L8-9_L1CDM-MLB-CLSHG4504603 Cloudy (40%-90%)"/>
    <n v="0"/>
    <s v="20220103T222610"/>
    <n v="2023"/>
    <s v="04"/>
    <n v="30"/>
    <s v="22"/>
    <s v="11"/>
    <s v="1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23T00:00:00"/>
    <n v="31.1"/>
    <s v="22:05:33 UTC"/>
    <n v="22.9"/>
    <s v="2500X1254px"/>
    <s v="PNG"/>
    <s v="16m"/>
    <x v="0"/>
    <n v="31.95"/>
    <n v="40"/>
    <x v="1"/>
    <s v="45039L8-9_L1CDM-MLB-CLSHG4503903 Cloudy (40%-90%)"/>
    <n v="1"/>
    <s v="20220103T222610"/>
    <n v="2023"/>
    <s v="04"/>
    <n v="23"/>
    <s v="22"/>
    <s v="05"/>
    <s v="3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23T00:00:00"/>
    <n v="32.4"/>
    <s v="22:05:09 UTC"/>
    <n v="41"/>
    <s v="2500X1254px"/>
    <s v="PNG"/>
    <s v="16m"/>
    <x v="0"/>
    <n v="31.95"/>
    <n v="40"/>
    <x v="1"/>
    <s v="45039L8-9_L1CDM-MLB-CLSHG4503903 Cloudy (40%-90%)"/>
    <n v="0"/>
    <s v="20220103T222610"/>
    <n v="2023"/>
    <s v="04"/>
    <n v="23"/>
    <s v="22"/>
    <s v="05"/>
    <s v="0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22T00:00:00"/>
    <n v="31.4"/>
    <s v="22:12:03 UTC"/>
    <n v="89.5"/>
    <s v="2500X1254px"/>
    <s v="PNG"/>
    <s v="16m"/>
    <x v="0"/>
    <n v="91.65"/>
    <n v="100"/>
    <x v="2"/>
    <s v="45038L8-9_L1CDM-MLB-CLSHG4503804 Overcast (100%)"/>
    <n v="1"/>
    <s v="20220103T222610"/>
    <n v="2023"/>
    <s v="04"/>
    <n v="22"/>
    <s v="22"/>
    <s v="12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22T00:00:00"/>
    <n v="32.700000000000003"/>
    <s v="22:11:39 UTC"/>
    <n v="93.8"/>
    <s v="2500X1254px"/>
    <s v="PNG"/>
    <s v="16m"/>
    <x v="0"/>
    <n v="91.65"/>
    <n v="100"/>
    <x v="2"/>
    <s v="45038L8-9_L1CDM-MLB-CLSHG4503804 Overcast (100%)"/>
    <n v="0"/>
    <s v="20220103T222610"/>
    <n v="2023"/>
    <s v="04"/>
    <n v="22"/>
    <s v="22"/>
    <s v="11"/>
    <s v="3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15T00:00:00"/>
    <n v="33.299999999999997"/>
    <s v="22:05:52 UTC"/>
    <n v="100"/>
    <s v="2500X1254px"/>
    <s v="PNG"/>
    <s v="16m"/>
    <x v="0"/>
    <n v="100"/>
    <n v="100"/>
    <x v="2"/>
    <s v="45031L8-9_L1CDM-MLB-CLSHG4503104 Overcast (100%)"/>
    <n v="1"/>
    <s v="20220103T222610"/>
    <n v="2023"/>
    <s v="04"/>
    <n v="15"/>
    <s v="22"/>
    <s v="05"/>
    <s v="5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15T00:00:00"/>
    <n v="34.6"/>
    <s v="22:05:28 UTC"/>
    <n v="100"/>
    <s v="2500X1254px"/>
    <s v="PNG"/>
    <s v="16m"/>
    <x v="0"/>
    <n v="100"/>
    <n v="100"/>
    <x v="2"/>
    <s v="45031L8-9_L1CDM-MLB-CLSHG4503104 Overcast (100%)"/>
    <n v="0"/>
    <s v="20220103T222610"/>
    <n v="2023"/>
    <s v="04"/>
    <n v="15"/>
    <s v="22"/>
    <s v="05"/>
    <s v="2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14T00:00:00"/>
    <n v="33.5"/>
    <s v="22:11:46 UTC"/>
    <n v="53.6"/>
    <s v="2500X1254px"/>
    <s v="PNG"/>
    <s v="16m"/>
    <x v="0"/>
    <n v="76.8"/>
    <n v="80"/>
    <x v="1"/>
    <s v="45030L8-9_L1CDM-MLB-CLSHG4503003 Cloudy (40%-90%)"/>
    <n v="1"/>
    <s v="20220103T222610"/>
    <n v="2023"/>
    <s v="04"/>
    <n v="14"/>
    <s v="22"/>
    <s v="11"/>
    <s v="4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14T00:00:00"/>
    <n v="34.799999999999997"/>
    <s v="22:11:22 UTC"/>
    <n v="100"/>
    <s v="2500X1254px"/>
    <s v="PNG"/>
    <s v="16m"/>
    <x v="0"/>
    <n v="76.8"/>
    <n v="80"/>
    <x v="1"/>
    <s v="45030L8-9_L1CDM-MLB-CLSHG4503003 Cloudy (40%-90%)"/>
    <n v="0"/>
    <s v="20220103T222610"/>
    <n v="2023"/>
    <s v="04"/>
    <n v="14"/>
    <s v="22"/>
    <s v="11"/>
    <s v="2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07T00:00:00"/>
    <n v="35.5"/>
    <s v="22:05:40 UTC"/>
    <n v="28.6"/>
    <s v="2500X1254px"/>
    <s v="PNG"/>
    <s v="16m"/>
    <x v="0"/>
    <n v="28.6"/>
    <n v="30"/>
    <x v="0"/>
    <s v="45023L8-9_L1CDM-MLB-CLSHG4502302 Sunny (10%-30%)"/>
    <n v="1"/>
    <s v="20220103T222610"/>
    <n v="2023"/>
    <s v="04"/>
    <s v="07"/>
    <s v="22"/>
    <s v="05"/>
    <s v="4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06T00:00:00"/>
    <n v="35.799999999999997"/>
    <s v="22:12:09 UTC"/>
    <n v="22.9"/>
    <s v="2500X1254px"/>
    <s v="PNG"/>
    <s v="16m"/>
    <x v="0"/>
    <n v="51.8"/>
    <n v="60"/>
    <x v="1"/>
    <s v="45022L8-9_L1CDM-MLB-CLSHG4502203 Cloudy (40%-90%)"/>
    <n v="1"/>
    <s v="20220103T222610"/>
    <n v="2023"/>
    <s v="04"/>
    <s v="06"/>
    <s v="22"/>
    <s v="12"/>
    <s v="0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4-06T00:00:00"/>
    <n v="37"/>
    <s v="22:11:45 UTC"/>
    <n v="80.7"/>
    <s v="2500X1254px"/>
    <s v="PNG"/>
    <s v="16m"/>
    <x v="0"/>
    <n v="51.8"/>
    <n v="60"/>
    <x v="1"/>
    <s v="45022L8-9_L1CDM-MLB-CLSHG4502203 Cloudy (40%-90%)"/>
    <n v="0"/>
    <s v="20220103T222610"/>
    <n v="2023"/>
    <s v="04"/>
    <s v="06"/>
    <s v="22"/>
    <s v="11"/>
    <s v="4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30T00:00:00"/>
    <n v="37.700000000000003"/>
    <s v="22:05:59 UTC"/>
    <n v="11.1"/>
    <s v="2500X1254px"/>
    <s v="PNG"/>
    <s v="16m"/>
    <x v="0"/>
    <n v="17.45"/>
    <n v="20"/>
    <x v="0"/>
    <s v="45015L8-9_L1CDM-MLB-CLSHG4501502 Sunny (10%-30%)"/>
    <n v="1"/>
    <s v="20220103T222610"/>
    <n v="2023"/>
    <s v="03"/>
    <n v="30"/>
    <s v="22"/>
    <s v="05"/>
    <s v="5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30T00:00:00"/>
    <n v="38.9"/>
    <s v="22:05:35 UTC"/>
    <n v="23.8"/>
    <s v="2500X1254px"/>
    <s v="PNG"/>
    <s v="16m"/>
    <x v="0"/>
    <n v="17.45"/>
    <n v="20"/>
    <x v="0"/>
    <s v="45015L8-9_L1CDM-MLB-CLSHG4501502 Sunny (10%-30%)"/>
    <n v="0"/>
    <s v="20220103T222610"/>
    <n v="2023"/>
    <s v="03"/>
    <n v="30"/>
    <s v="22"/>
    <s v="05"/>
    <s v="3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29T00:00:00"/>
    <n v="38"/>
    <s v="22:12:01 UTC"/>
    <n v="17.899999999999999"/>
    <s v="2500X1254px"/>
    <s v="PNG"/>
    <s v="16m"/>
    <x v="0"/>
    <n v="24.299999999999997"/>
    <n v="30"/>
    <x v="0"/>
    <s v="45014L8-9_L1CDM-MLB-CLSHG4501402 Sunny (10%-30%)"/>
    <n v="1"/>
    <s v="20220103T222610"/>
    <n v="2023"/>
    <s v="03"/>
    <n v="29"/>
    <s v="22"/>
    <s v="12"/>
    <s v="0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29T00:00:00"/>
    <n v="39.200000000000003"/>
    <s v="22:11:37 UTC"/>
    <n v="30.7"/>
    <s v="2500X1254px"/>
    <s v="PNG"/>
    <s v="16m"/>
    <x v="0"/>
    <n v="24.299999999999997"/>
    <n v="30"/>
    <x v="0"/>
    <s v="45014L8-9_L1CDM-MLB-CLSHG4501402 Sunny (10%-30%)"/>
    <n v="0"/>
    <s v="20220103T222610"/>
    <n v="2023"/>
    <s v="03"/>
    <n v="29"/>
    <s v="22"/>
    <s v="11"/>
    <s v="3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22T00:00:00"/>
    <n v="39.9"/>
    <s v="22:05:52 UTC"/>
    <n v="4.2"/>
    <s v="2500X1254px"/>
    <s v="PNG"/>
    <s v="16m"/>
    <x v="0"/>
    <n v="6.5500000000000007"/>
    <n v="10"/>
    <x v="0"/>
    <s v="45007L8-9_L1CDM-MLB-CLSHG4500702 Sunny (10%-30%)"/>
    <n v="1"/>
    <s v="20220103T222610"/>
    <n v="2023"/>
    <s v="03"/>
    <n v="22"/>
    <s v="22"/>
    <s v="05"/>
    <s v="5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22T00:00:00"/>
    <n v="41.1"/>
    <s v="22:05:28 UTC"/>
    <n v="8.9"/>
    <s v="2500X1254px"/>
    <s v="PNG"/>
    <s v="16m"/>
    <x v="0"/>
    <n v="6.5500000000000007"/>
    <n v="10"/>
    <x v="0"/>
    <s v="45007L8-9_L1CDM-MLB-CLSHG4500702 Sunny (10%-30%)"/>
    <n v="0"/>
    <s v="20220103T222610"/>
    <n v="2023"/>
    <s v="03"/>
    <n v="22"/>
    <s v="22"/>
    <s v="05"/>
    <s v="2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21T00:00:00"/>
    <n v="40.200000000000003"/>
    <s v="22:12:19 UTC"/>
    <n v="3.5"/>
    <s v="2500X1254px"/>
    <s v="PNG"/>
    <s v="16m"/>
    <x v="0"/>
    <n v="7.9"/>
    <n v="10"/>
    <x v="0"/>
    <s v="45006L8-9_L1CDM-MLB-CLSHG4500602 Sunny (10%-30%)"/>
    <n v="1"/>
    <s v="20220103T222610"/>
    <n v="2023"/>
    <s v="03"/>
    <n v="21"/>
    <s v="22"/>
    <s v="12"/>
    <s v="1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21T00:00:00"/>
    <n v="41.4"/>
    <s v="22:11:55 UTC"/>
    <n v="12.3"/>
    <s v="2500X1254px"/>
    <s v="PNG"/>
    <s v="16m"/>
    <x v="0"/>
    <n v="7.9"/>
    <n v="10"/>
    <x v="0"/>
    <s v="45006L8-9_L1CDM-MLB-CLSHG4500602 Sunny (10%-30%)"/>
    <n v="0"/>
    <s v="20220103T222610"/>
    <n v="2023"/>
    <s v="03"/>
    <n v="21"/>
    <s v="22"/>
    <s v="11"/>
    <s v="5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14T00:00:00"/>
    <n v="42.1"/>
    <s v="22:06:11 UTC"/>
    <n v="2.1"/>
    <s v="2500X1254px"/>
    <s v="PNG"/>
    <s v="16m"/>
    <x v="0"/>
    <n v="17.150000000000002"/>
    <n v="20"/>
    <x v="0"/>
    <s v="44999L8-9_L1CDM-MLB-CLSHG4499902 Sunny (10%-30%)"/>
    <n v="1"/>
    <s v="20220103T222610"/>
    <n v="2023"/>
    <s v="03"/>
    <n v="14"/>
    <s v="22"/>
    <s v="06"/>
    <s v="1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14T00:00:00"/>
    <n v="43.2"/>
    <s v="22:05:47 UTC"/>
    <n v="32.200000000000003"/>
    <s v="2500X1254px"/>
    <s v="PNG"/>
    <s v="16m"/>
    <x v="0"/>
    <n v="17.150000000000002"/>
    <n v="20"/>
    <x v="0"/>
    <s v="44999L8-9_L1CDM-MLB-CLSHG4499902 Sunny (10%-30%)"/>
    <n v="0"/>
    <s v="20220103T222610"/>
    <n v="2023"/>
    <s v="03"/>
    <n v="14"/>
    <s v="22"/>
    <s v="05"/>
    <s v="4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13T00:00:00"/>
    <n v="42.4"/>
    <s v="22:12:11 UTC"/>
    <n v="10.4"/>
    <s v="2500X1254px"/>
    <s v="PNG"/>
    <s v="16m"/>
    <x v="0"/>
    <n v="11"/>
    <n v="20"/>
    <x v="0"/>
    <s v="44998L8-9_L1CDM-MLB-CLSHG4499802 Sunny (10%-30%)"/>
    <n v="1"/>
    <s v="20220103T222610"/>
    <n v="2023"/>
    <s v="03"/>
    <n v="13"/>
    <s v="22"/>
    <s v="12"/>
    <s v="1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13T00:00:00"/>
    <n v="43.5"/>
    <s v="22:11:47 UTC"/>
    <n v="11.6"/>
    <s v="2500X1254px"/>
    <s v="PNG"/>
    <s v="16m"/>
    <x v="0"/>
    <n v="11"/>
    <n v="20"/>
    <x v="0"/>
    <s v="44998L8-9_L1CDM-MLB-CLSHG4499802 Sunny (10%-30%)"/>
    <n v="0"/>
    <s v="20220103T222610"/>
    <n v="2023"/>
    <s v="03"/>
    <n v="13"/>
    <s v="22"/>
    <s v="11"/>
    <s v="4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06T00:00:00"/>
    <n v="44.2"/>
    <s v="22:06:02 UTC"/>
    <n v="16.8"/>
    <s v="2500X1254px"/>
    <s v="PNG"/>
    <s v="16m"/>
    <x v="0"/>
    <n v="14.850000000000001"/>
    <n v="20"/>
    <x v="0"/>
    <s v="44991L8-9_L1CDM-MLB-CLSHG4499102 Sunny (10%-30%)"/>
    <n v="1"/>
    <s v="20220103T222610"/>
    <n v="2023"/>
    <s v="03"/>
    <s v="06"/>
    <s v="22"/>
    <s v="06"/>
    <s v="0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06T00:00:00"/>
    <n v="45.2"/>
    <s v="22:05:38 UTC"/>
    <n v="12.9"/>
    <s v="2500X1254px"/>
    <s v="PNG"/>
    <s v="16m"/>
    <x v="0"/>
    <n v="14.850000000000001"/>
    <n v="20"/>
    <x v="0"/>
    <s v="44991L8-9_L1CDM-MLB-CLSHG4499102 Sunny (10%-30%)"/>
    <n v="0"/>
    <s v="20220103T222610"/>
    <n v="2023"/>
    <s v="03"/>
    <s v="06"/>
    <s v="22"/>
    <s v="05"/>
    <s v="3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05T00:00:00"/>
    <n v="44.5"/>
    <s v="22:12:25 UTC"/>
    <n v="21.7"/>
    <s v="2500X1254px"/>
    <s v="PNG"/>
    <s v="16m"/>
    <x v="0"/>
    <n v="25.45"/>
    <n v="30"/>
    <x v="0"/>
    <s v="44990L8-9_L1CDM-MLB-CLSHG4499002 Sunny (10%-30%)"/>
    <n v="1"/>
    <s v="20220103T222610"/>
    <n v="2023"/>
    <s v="03"/>
    <s v="05"/>
    <s v="22"/>
    <s v="12"/>
    <s v="2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3-05T00:00:00"/>
    <n v="45.5"/>
    <s v="22:12:01 UTC"/>
    <n v="29.2"/>
    <s v="2500X1254px"/>
    <s v="PNG"/>
    <s v="16m"/>
    <x v="0"/>
    <n v="25.45"/>
    <n v="30"/>
    <x v="0"/>
    <s v="44990L8-9_L1CDM-MLB-CLSHG4499002 Sunny (10%-30%)"/>
    <n v="0"/>
    <s v="20220103T222610"/>
    <n v="2023"/>
    <s v="03"/>
    <s v="05"/>
    <s v="22"/>
    <s v="12"/>
    <s v="0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26T00:00:00"/>
    <n v="46.3"/>
    <s v="22:06:18 UTC"/>
    <n v="97"/>
    <s v="2500X1254px"/>
    <s v="PNG"/>
    <s v="16m"/>
    <x v="0"/>
    <n v="58.2"/>
    <n v="60"/>
    <x v="1"/>
    <s v="44983L8-9_L1CDM-MLB-CLSHG4498303 Cloudy (40%-90%)"/>
    <n v="1"/>
    <s v="20220103T222610"/>
    <n v="2023"/>
    <s v="02"/>
    <n v="26"/>
    <s v="22"/>
    <s v="06"/>
    <s v="1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26T00:00:00"/>
    <n v="47.2"/>
    <s v="22:05:54 UTC"/>
    <n v="19.399999999999999"/>
    <s v="2500X1254px"/>
    <s v="PNG"/>
    <s v="16m"/>
    <x v="0"/>
    <n v="58.2"/>
    <n v="60"/>
    <x v="1"/>
    <s v="44983L8-9_L1CDM-MLB-CLSHG4498303 Cloudy (40%-90%)"/>
    <n v="0"/>
    <s v="20220103T222610"/>
    <n v="2023"/>
    <s v="02"/>
    <n v="26"/>
    <s v="22"/>
    <s v="05"/>
    <s v="5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25T00:00:00"/>
    <n v="46.5"/>
    <s v="22:12:16 UTC"/>
    <n v="36.4"/>
    <s v="2500X1254px"/>
    <s v="PNG"/>
    <s v="16m"/>
    <x v="0"/>
    <n v="34.4"/>
    <n v="40"/>
    <x v="1"/>
    <s v="44982L8-9_L1CDM-MLB-CLSHG4498203 Cloudy (40%-90%)"/>
    <n v="1"/>
    <s v="20220103T222610"/>
    <n v="2023"/>
    <s v="02"/>
    <n v="25"/>
    <s v="22"/>
    <s v="12"/>
    <s v="1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25T00:00:00"/>
    <n v="47.4"/>
    <s v="22:11:52 UTC"/>
    <n v="32.4"/>
    <s v="2500X1254px"/>
    <s v="PNG"/>
    <s v="16m"/>
    <x v="0"/>
    <n v="34.4"/>
    <n v="40"/>
    <x v="1"/>
    <s v="44982L8-9_L1CDM-MLB-CLSHG4498203 Cloudy (40%-90%)"/>
    <n v="0"/>
    <s v="20220103T222610"/>
    <n v="2023"/>
    <s v="02"/>
    <n v="25"/>
    <s v="22"/>
    <s v="11"/>
    <s v="5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18T00:00:00"/>
    <n v="48.2"/>
    <s v="22:06:13 UTC"/>
    <n v="28.8"/>
    <s v="2500X1254px"/>
    <s v="PNG"/>
    <s v="16m"/>
    <x v="0"/>
    <n v="18.75"/>
    <n v="20"/>
    <x v="0"/>
    <s v="44975L8-9_L1CDM-MLB-CLSHG4497502 Sunny (10%-30%)"/>
    <n v="1"/>
    <s v="20220103T222610"/>
    <n v="2023"/>
    <s v="02"/>
    <n v="18"/>
    <s v="22"/>
    <s v="06"/>
    <s v="1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18T00:00:00"/>
    <n v="49.1"/>
    <s v="22:05:50 UTC"/>
    <n v="8.6999999999999993"/>
    <s v="2500X1254px"/>
    <s v="PNG"/>
    <s v="16m"/>
    <x v="0"/>
    <n v="18.75"/>
    <n v="20"/>
    <x v="0"/>
    <s v="44975L8-9_L1CDM-MLB-CLSHG4497502 Sunny (10%-30%)"/>
    <n v="0"/>
    <s v="20220103T222610"/>
    <n v="2023"/>
    <s v="02"/>
    <n v="18"/>
    <s v="22"/>
    <s v="05"/>
    <s v="5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17T00:00:00"/>
    <n v="48.4"/>
    <s v="22:12:37 UTC"/>
    <n v="26.9"/>
    <s v="2500X1254px"/>
    <s v="PNG"/>
    <s v="16m"/>
    <x v="0"/>
    <n v="28.6"/>
    <n v="30"/>
    <x v="0"/>
    <s v="44974L8-9_L1CDM-MLB-CLSHG4497402 Sunny (10%-30%)"/>
    <n v="1"/>
    <s v="20220103T222610"/>
    <n v="2023"/>
    <s v="02"/>
    <n v="17"/>
    <s v="22"/>
    <s v="12"/>
    <s v="3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17T00:00:00"/>
    <n v="49.3"/>
    <s v="22:12:13 UTC"/>
    <n v="30.3"/>
    <s v="2500X1254px"/>
    <s v="PNG"/>
    <s v="16m"/>
    <x v="0"/>
    <n v="28.6"/>
    <n v="30"/>
    <x v="0"/>
    <s v="44974L8-9_L1CDM-MLB-CLSHG4497402 Sunny (10%-30%)"/>
    <n v="0"/>
    <s v="20220103T222610"/>
    <n v="2023"/>
    <s v="02"/>
    <n v="17"/>
    <s v="22"/>
    <s v="12"/>
    <s v="1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10T00:00:00"/>
    <n v="50"/>
    <s v="22:06:32 UTC"/>
    <n v="91.1"/>
    <s v="2500X1254px"/>
    <s v="PNG"/>
    <s v="16m"/>
    <x v="0"/>
    <n v="95.55"/>
    <n v="100"/>
    <x v="2"/>
    <s v="44967L8-9_L1CDM-MLB-CLSHG4496704 Overcast (100%)"/>
    <n v="1"/>
    <s v="20220103T222610"/>
    <n v="2023"/>
    <s v="02"/>
    <n v="10"/>
    <s v="22"/>
    <s v="06"/>
    <s v="3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10T00:00:00"/>
    <n v="50.9"/>
    <s v="22:06:08 UTC"/>
    <n v="100"/>
    <s v="2500X1254px"/>
    <s v="PNG"/>
    <s v="16m"/>
    <x v="0"/>
    <n v="95.55"/>
    <n v="100"/>
    <x v="2"/>
    <s v="44967L8-9_L1CDM-MLB-CLSHG4496704 Overcast (100%)"/>
    <n v="0"/>
    <s v="20220103T222610"/>
    <n v="2023"/>
    <s v="02"/>
    <n v="10"/>
    <s v="22"/>
    <s v="06"/>
    <s v="0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09T00:00:00"/>
    <n v="50.2"/>
    <s v="22:12:32 UTC"/>
    <n v="8.1"/>
    <s v="2500X1254px"/>
    <s v="PNG"/>
    <s v="16m"/>
    <x v="0"/>
    <n v="15.149999999999999"/>
    <n v="20"/>
    <x v="0"/>
    <s v="44966L8-9_L1CDM-MLB-CLSHG4496602 Sunny (10%-30%)"/>
    <n v="1"/>
    <s v="20220103T222610"/>
    <n v="2023"/>
    <s v="02"/>
    <s v="09"/>
    <s v="22"/>
    <s v="12"/>
    <s v="3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09T00:00:00"/>
    <n v="51.1"/>
    <s v="22:12:09 UTC"/>
    <n v="22.2"/>
    <s v="2500X1254px"/>
    <s v="PNG"/>
    <s v="16m"/>
    <x v="0"/>
    <n v="15.149999999999999"/>
    <n v="20"/>
    <x v="0"/>
    <s v="44966L8-9_L1CDM-MLB-CLSHG4496602 Sunny (10%-30%)"/>
    <n v="0"/>
    <s v="20220103T222610"/>
    <n v="2023"/>
    <s v="02"/>
    <s v="09"/>
    <s v="22"/>
    <s v="12"/>
    <s v="0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02T00:00:00"/>
    <n v="51.7"/>
    <s v="22:06:24 UTC"/>
    <n v="56.8"/>
    <s v="2500X1254px"/>
    <s v="PNG"/>
    <s v="16m"/>
    <x v="0"/>
    <n v="46.2"/>
    <n v="50"/>
    <x v="1"/>
    <s v="44959L8-9_L1CDM-MLB-CLSHG4495903 Cloudy (40%-90%)"/>
    <n v="1"/>
    <s v="20220103T222610"/>
    <n v="2023"/>
    <s v="02"/>
    <s v="02"/>
    <s v="22"/>
    <s v="06"/>
    <s v="2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02T00:00:00"/>
    <n v="52.5"/>
    <s v="22:06:01 UTC"/>
    <n v="35.6"/>
    <s v="2500X1254px"/>
    <s v="PNG"/>
    <s v="16m"/>
    <x v="0"/>
    <n v="46.2"/>
    <n v="50"/>
    <x v="1"/>
    <s v="44959L8-9_L1CDM-MLB-CLSHG4495903 Cloudy (40%-90%)"/>
    <n v="0"/>
    <s v="20220103T222610"/>
    <n v="2023"/>
    <s v="02"/>
    <s v="02"/>
    <s v="22"/>
    <s v="06"/>
    <s v="0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01T00:00:00"/>
    <n v="52"/>
    <s v="22:12:41 UTC"/>
    <n v="72"/>
    <s v="2500X1254px"/>
    <s v="PNG"/>
    <s v="16m"/>
    <x v="0"/>
    <n v="77.8"/>
    <n v="80"/>
    <x v="1"/>
    <s v="44958L8-9_L1CDM-MLB-CLSHG4495803 Cloudy (40%-90%)"/>
    <n v="1"/>
    <s v="20220103T222610"/>
    <n v="2023"/>
    <s v="02"/>
    <s v="01"/>
    <s v="22"/>
    <s v="12"/>
    <s v="4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2-01T00:00:00"/>
    <n v="52.7"/>
    <s v="22:12:17 UTC"/>
    <n v="83.6"/>
    <s v="2500X1254px"/>
    <s v="PNG"/>
    <s v="16m"/>
    <x v="0"/>
    <n v="77.8"/>
    <n v="80"/>
    <x v="1"/>
    <s v="44958L8-9_L1CDM-MLB-CLSHG4495803 Cloudy (40%-90%)"/>
    <n v="0"/>
    <s v="20220103T222610"/>
    <n v="2023"/>
    <s v="02"/>
    <s v="01"/>
    <s v="22"/>
    <s v="12"/>
    <s v="1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25T00:00:00"/>
    <n v="53.4"/>
    <s v="22:06:25 UTC"/>
    <n v="64.400000000000006"/>
    <s v="2500X1254px"/>
    <s v="PNG"/>
    <s v="16m"/>
    <x v="0"/>
    <n v="45.25"/>
    <n v="50"/>
    <x v="1"/>
    <s v="44951L8-9_L1CDM-MLB-CLSHG4495103 Cloudy (40%-90%)"/>
    <n v="1"/>
    <s v="20220103T222610"/>
    <n v="2023"/>
    <s v="01"/>
    <n v="25"/>
    <s v="22"/>
    <s v="06"/>
    <s v="2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25T00:00:00"/>
    <n v="54.1"/>
    <s v="22:06:01 UTC"/>
    <n v="26.1"/>
    <s v="2500X1254px"/>
    <s v="PNG"/>
    <s v="16m"/>
    <x v="0"/>
    <n v="45.25"/>
    <n v="50"/>
    <x v="1"/>
    <s v="44951L8-9_L1CDM-MLB-CLSHG4495103 Cloudy (40%-90%)"/>
    <n v="0"/>
    <s v="20220103T222610"/>
    <n v="2023"/>
    <s v="01"/>
    <n v="25"/>
    <s v="22"/>
    <s v="06"/>
    <s v="0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24T00:00:00"/>
    <n v="53.6"/>
    <s v="22:12:34 UTC"/>
    <n v="19"/>
    <s v="2500X1254px"/>
    <s v="PNG"/>
    <s v="16m"/>
    <x v="0"/>
    <n v="31"/>
    <n v="40"/>
    <x v="1"/>
    <s v="44950L8-9_L1CDM-MLB-CLSHG4495003 Cloudy (40%-90%)"/>
    <n v="1"/>
    <s v="20220103T222610"/>
    <n v="2023"/>
    <s v="01"/>
    <n v="24"/>
    <s v="22"/>
    <s v="12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24T00:00:00"/>
    <n v="54.3"/>
    <s v="22:12:10 UTC"/>
    <n v="43"/>
    <s v="2500X1254px"/>
    <s v="PNG"/>
    <s v="16m"/>
    <x v="0"/>
    <n v="31"/>
    <n v="40"/>
    <x v="1"/>
    <s v="44950L8-9_L1CDM-MLB-CLSHG4495003 Cloudy (40%-90%)"/>
    <n v="0"/>
    <s v="20220103T222610"/>
    <n v="2023"/>
    <s v="01"/>
    <n v="24"/>
    <s v="22"/>
    <s v="12"/>
    <s v="1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17T00:00:00"/>
    <n v="54.9"/>
    <s v="22:06:18 UTC"/>
    <n v="18.2"/>
    <s v="2500X1254px"/>
    <s v="PNG"/>
    <s v="16m"/>
    <x v="0"/>
    <n v="35"/>
    <n v="40"/>
    <x v="1"/>
    <s v="44943L8-9_L1CDM-MLB-CLSHG4494303 Cloudy (40%-90%)"/>
    <n v="1"/>
    <s v="20220103T222610"/>
    <n v="2023"/>
    <s v="01"/>
    <n v="17"/>
    <s v="22"/>
    <s v="06"/>
    <s v="1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17T00:00:00"/>
    <n v="55.6"/>
    <s v="22:05:54 UTC"/>
    <n v="51.8"/>
    <s v="2500X1254px"/>
    <s v="PNG"/>
    <s v="16m"/>
    <x v="0"/>
    <n v="35"/>
    <n v="40"/>
    <x v="1"/>
    <s v="44943L8-9_L1CDM-MLB-CLSHG4494303 Cloudy (40%-90%)"/>
    <n v="0"/>
    <s v="20220103T222610"/>
    <n v="2023"/>
    <s v="01"/>
    <n v="17"/>
    <s v="22"/>
    <s v="05"/>
    <s v="5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16T00:00:00"/>
    <n v="55.1"/>
    <s v="22:12:34 UTC"/>
    <n v="18.7"/>
    <s v="2500X1254px"/>
    <s v="PNG"/>
    <s v="16m"/>
    <x v="0"/>
    <n v="33.85"/>
    <n v="40"/>
    <x v="1"/>
    <s v="44942L8-9_L1CDM-MLB-CLSHG4494203 Cloudy (40%-90%)"/>
    <n v="1"/>
    <s v="20220103T222610"/>
    <n v="2023"/>
    <s v="01"/>
    <n v="16"/>
    <s v="22"/>
    <s v="12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16T00:00:00"/>
    <n v="55.7"/>
    <s v="22:12:10 UTC"/>
    <n v="49"/>
    <s v="2500X1254px"/>
    <s v="PNG"/>
    <s v="16m"/>
    <x v="0"/>
    <n v="33.85"/>
    <n v="40"/>
    <x v="1"/>
    <s v="44942L8-9_L1CDM-MLB-CLSHG4494203 Cloudy (40%-90%)"/>
    <n v="0"/>
    <s v="20220103T222610"/>
    <n v="2023"/>
    <s v="01"/>
    <n v="16"/>
    <s v="22"/>
    <s v="12"/>
    <s v="1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09T00:00:00"/>
    <n v="56.3"/>
    <s v="22:06:28 UTC"/>
    <n v="100"/>
    <s v="2500X1254px"/>
    <s v="PNG"/>
    <s v="16m"/>
    <x v="0"/>
    <n v="100"/>
    <n v="100"/>
    <x v="2"/>
    <s v="44935L8-9_L1CDM-MLB-CLSHG4493504 Overcast (100%)"/>
    <n v="1"/>
    <s v="20220103T222610"/>
    <n v="2023"/>
    <s v="01"/>
    <s v="09"/>
    <s v="22"/>
    <s v="06"/>
    <s v="2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09T00:00:00"/>
    <n v="56.9"/>
    <s v="22:06:04 UTC"/>
    <n v="100"/>
    <s v="2500X1254px"/>
    <s v="PNG"/>
    <s v="16m"/>
    <x v="0"/>
    <n v="100"/>
    <n v="100"/>
    <x v="2"/>
    <s v="44935L8-9_L1CDM-MLB-CLSHG4493504 Overcast (100%)"/>
    <n v="0"/>
    <s v="20220103T222610"/>
    <n v="2023"/>
    <s v="01"/>
    <s v="09"/>
    <s v="22"/>
    <s v="06"/>
    <s v="0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08T00:00:00"/>
    <n v="56.4"/>
    <s v="22:12:36 UTC"/>
    <n v="67"/>
    <s v="2500X1254px"/>
    <s v="PNG"/>
    <s v="16m"/>
    <x v="0"/>
    <n v="78.150000000000006"/>
    <n v="80"/>
    <x v="1"/>
    <s v="44934L8-9_L1CDM-MLB-CLSHG4493403 Cloudy (40%-90%)"/>
    <n v="1"/>
    <s v="20220103T222610"/>
    <n v="2023"/>
    <s v="01"/>
    <s v="08"/>
    <s v="22"/>
    <s v="12"/>
    <s v="3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08T00:00:00"/>
    <n v="57.1"/>
    <s v="22:12:12 UTC"/>
    <n v="89.3"/>
    <s v="2500X1254px"/>
    <s v="PNG"/>
    <s v="16m"/>
    <x v="0"/>
    <n v="78.150000000000006"/>
    <n v="80"/>
    <x v="1"/>
    <s v="44934L8-9_L1CDM-MLB-CLSHG4493403 Cloudy (40%-90%)"/>
    <n v="0"/>
    <s v="20220103T222610"/>
    <n v="2023"/>
    <s v="01"/>
    <s v="08"/>
    <s v="22"/>
    <s v="12"/>
    <s v="1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01T00:00:00"/>
    <n v="57.5"/>
    <s v="22:06:27 UTC"/>
    <n v="94.7"/>
    <s v="2500X1254px"/>
    <s v="PNG"/>
    <s v="16m"/>
    <x v="0"/>
    <n v="96.300000000000011"/>
    <n v="100"/>
    <x v="2"/>
    <s v="44927L8-9_L1CDM-MLB-CLSHG4492704 Overcast (100%)"/>
    <n v="1"/>
    <s v="20220103T222610"/>
    <n v="2023"/>
    <s v="01"/>
    <s v="01"/>
    <s v="22"/>
    <s v="06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3-01-01T00:00:00"/>
    <n v="58.1"/>
    <s v="22:06:03 UTC"/>
    <n v="97.9"/>
    <s v="2500X1254px"/>
    <s v="PNG"/>
    <s v="16m"/>
    <x v="0"/>
    <n v="96.300000000000011"/>
    <n v="100"/>
    <x v="2"/>
    <s v="44927L8-9_L1CDM-MLB-CLSHG4492704 Overcast (100%)"/>
    <n v="0"/>
    <s v="20220103T222610"/>
    <n v="2023"/>
    <s v="01"/>
    <s v="01"/>
    <s v="22"/>
    <s v="06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31T00:00:00"/>
    <n v="57.6"/>
    <s v="22:12:39 UTC"/>
    <n v="62.1"/>
    <s v="2500X1254px"/>
    <s v="PNG"/>
    <s v="16m"/>
    <x v="1"/>
    <n v="60.150000000000006"/>
    <n v="70"/>
    <x v="1"/>
    <s v="44926L8-9_L1CDM-MLB-CLSHG4492603 Cloudy (40%-90%)"/>
    <n v="1"/>
    <s v="20220103T222610"/>
    <n v="2022"/>
    <n v="12"/>
    <n v="31"/>
    <s v="22"/>
    <s v="12"/>
    <s v="3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31T00:00:00"/>
    <n v="58.2"/>
    <s v="22:12:15 UTC"/>
    <n v="58.2"/>
    <s v="2500X1254px"/>
    <s v="PNG"/>
    <s v="16m"/>
    <x v="1"/>
    <n v="60.150000000000006"/>
    <n v="70"/>
    <x v="1"/>
    <s v="44926L8-9_L1CDM-MLB-CLSHG4492603 Cloudy (40%-90%)"/>
    <n v="0"/>
    <s v="20220103T222610"/>
    <n v="2022"/>
    <n v="12"/>
    <n v="31"/>
    <s v="22"/>
    <s v="12"/>
    <s v="1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24T00:00:00"/>
    <n v="58.4"/>
    <s v="22:06:26 UTC"/>
    <n v="58.4"/>
    <s v="2500X1254px"/>
    <s v="PNG"/>
    <s v="16m"/>
    <x v="1"/>
    <n v="68.7"/>
    <n v="70"/>
    <x v="1"/>
    <s v="44919L8-9_L1CDM-MLB-CLSHG4491903 Cloudy (40%-90%)"/>
    <n v="1"/>
    <s v="20220103T222610"/>
    <n v="2022"/>
    <n v="12"/>
    <n v="24"/>
    <s v="22"/>
    <s v="06"/>
    <s v="2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24T00:00:00"/>
    <n v="59.1"/>
    <s v="22:06:02 UTC"/>
    <n v="79"/>
    <s v="2500X1254px"/>
    <s v="PNG"/>
    <s v="16m"/>
    <x v="1"/>
    <n v="68.7"/>
    <n v="70"/>
    <x v="1"/>
    <s v="44919L8-9_L1CDM-MLB-CLSHG4491903 Cloudy (40%-90%)"/>
    <n v="0"/>
    <s v="20220103T222610"/>
    <n v="2022"/>
    <n v="12"/>
    <n v="24"/>
    <s v="22"/>
    <s v="06"/>
    <s v="0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23T00:00:00"/>
    <n v="58.6"/>
    <s v="22:12:35 UTC"/>
    <n v="66.5"/>
    <s v="2500X1254px"/>
    <s v="PNG"/>
    <s v="16m"/>
    <x v="1"/>
    <n v="82.1"/>
    <n v="90"/>
    <x v="1"/>
    <s v="44918L8-9_L1CDM-MLB-CLSHG4491803 Cloudy (40%-90%)"/>
    <n v="1"/>
    <s v="20220103T222610"/>
    <n v="2022"/>
    <n v="12"/>
    <n v="23"/>
    <s v="22"/>
    <s v="12"/>
    <s v="3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23T00:00:00"/>
    <n v="59.2"/>
    <s v="22:12:11 UTC"/>
    <n v="97.7"/>
    <s v="2500X1254px"/>
    <s v="PNG"/>
    <s v="16m"/>
    <x v="1"/>
    <n v="82.1"/>
    <n v="90"/>
    <x v="1"/>
    <s v="44918L8-9_L1CDM-MLB-CLSHG4491803 Cloudy (40%-90%)"/>
    <n v="0"/>
    <s v="20220103T222610"/>
    <n v="2022"/>
    <n v="12"/>
    <n v="23"/>
    <s v="22"/>
    <s v="12"/>
    <s v="1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16T00:00:00"/>
    <n v="59.2"/>
    <s v="22:06:29 UTC"/>
    <n v="97.6"/>
    <s v="2500X1254px"/>
    <s v="PNG"/>
    <s v="16m"/>
    <x v="1"/>
    <n v="94.8"/>
    <n v="100"/>
    <x v="2"/>
    <s v="44911L8-9_L1CDM-MLB-CLSHG4491104 Overcast (100%)"/>
    <n v="1"/>
    <s v="20220103T222610"/>
    <n v="2022"/>
    <n v="12"/>
    <n v="16"/>
    <s v="22"/>
    <s v="06"/>
    <s v="2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16T00:00:00"/>
    <n v="59.8"/>
    <s v="22:06:05 UTC"/>
    <n v="92"/>
    <s v="2500X1254px"/>
    <s v="PNG"/>
    <s v="16m"/>
    <x v="1"/>
    <n v="94.8"/>
    <n v="100"/>
    <x v="2"/>
    <s v="44911L8-9_L1CDM-MLB-CLSHG4491104 Overcast (100%)"/>
    <n v="0"/>
    <s v="20220103T222610"/>
    <n v="2022"/>
    <n v="12"/>
    <n v="16"/>
    <s v="22"/>
    <s v="06"/>
    <s v="0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15T00:00:00"/>
    <n v="59.2"/>
    <s v="22:12:39 UTC"/>
    <n v="80.599999999999994"/>
    <s v="2500X1254px"/>
    <s v="PNG"/>
    <s v="16m"/>
    <x v="1"/>
    <n v="87.9"/>
    <n v="90"/>
    <x v="1"/>
    <s v="44910L8-9_L1CDM-MLB-CLSHG4491003 Cloudy (40%-90%)"/>
    <n v="1"/>
    <s v="20220103T222610"/>
    <n v="2022"/>
    <n v="12"/>
    <n v="15"/>
    <s v="22"/>
    <s v="12"/>
    <s v="3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15T00:00:00"/>
    <n v="59.9"/>
    <s v="22:12:15 UTC"/>
    <n v="95.2"/>
    <s v="2500X1254px"/>
    <s v="PNG"/>
    <s v="16m"/>
    <x v="1"/>
    <n v="87.9"/>
    <n v="90"/>
    <x v="1"/>
    <s v="44910L8-9_L1CDM-MLB-CLSHG4491003 Cloudy (40%-90%)"/>
    <n v="0"/>
    <s v="20220103T222610"/>
    <n v="2022"/>
    <n v="12"/>
    <n v="15"/>
    <s v="22"/>
    <s v="12"/>
    <s v="1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08T00:00:00"/>
    <n v="59.5"/>
    <s v="22:06:28 UTC"/>
    <n v="100"/>
    <s v="2500X1254px"/>
    <s v="PNG"/>
    <s v="16m"/>
    <x v="1"/>
    <n v="99.95"/>
    <n v="100"/>
    <x v="2"/>
    <s v="44903L8-9_L1CDM-MLB-CLSHG4490304 Overcast (100%)"/>
    <n v="1"/>
    <s v="20220103T222610"/>
    <n v="2022"/>
    <n v="12"/>
    <s v="08"/>
    <s v="22"/>
    <s v="06"/>
    <s v="2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08T00:00:00"/>
    <n v="60.2"/>
    <s v="22:06:05 UTC"/>
    <n v="99.9"/>
    <s v="2500X1254px"/>
    <s v="PNG"/>
    <s v="16m"/>
    <x v="1"/>
    <n v="99.95"/>
    <n v="100"/>
    <x v="2"/>
    <s v="44903L8-9_L1CDM-MLB-CLSHG4490304 Overcast (100%)"/>
    <n v="0"/>
    <s v="20220103T222610"/>
    <n v="2022"/>
    <n v="12"/>
    <s v="08"/>
    <s v="22"/>
    <s v="06"/>
    <s v="0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07T00:00:00"/>
    <n v="59.6"/>
    <s v="22:12:45 UTC"/>
    <n v="88.1"/>
    <s v="2500X1254px"/>
    <s v="PNG"/>
    <s v="16m"/>
    <x v="1"/>
    <n v="93.5"/>
    <n v="100"/>
    <x v="2"/>
    <s v="44902L8-9_L1CDM-MLB-CLSHG4490204 Overcast (100%)"/>
    <n v="1"/>
    <s v="20220103T222610"/>
    <n v="2022"/>
    <n v="12"/>
    <s v="07"/>
    <s v="22"/>
    <s v="12"/>
    <s v="4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2-07T00:00:00"/>
    <n v="60.3"/>
    <s v="22:12:21 UTC"/>
    <n v="98.9"/>
    <s v="2500X1254px"/>
    <s v="PNG"/>
    <s v="16m"/>
    <x v="1"/>
    <n v="93.5"/>
    <n v="100"/>
    <x v="2"/>
    <s v="44902L8-9_L1CDM-MLB-CLSHG4490204 Overcast (100%)"/>
    <n v="0"/>
    <s v="20220103T222610"/>
    <n v="2022"/>
    <n v="12"/>
    <s v="07"/>
    <s v="22"/>
    <s v="12"/>
    <s v="2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30T00:00:00"/>
    <n v="59.5"/>
    <s v="22:06:35 UTC"/>
    <n v="43.1"/>
    <s v="2500X1254px"/>
    <s v="PNG"/>
    <s v="16m"/>
    <x v="1"/>
    <n v="43.35"/>
    <n v="50"/>
    <x v="1"/>
    <s v="44895L8-9_L1CDM-MLB-CLSHG4489503 Cloudy (40%-90%)"/>
    <n v="1"/>
    <s v="20220103T222610"/>
    <n v="2022"/>
    <n v="11"/>
    <n v="30"/>
    <s v="22"/>
    <s v="06"/>
    <s v="3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30T00:00:00"/>
    <n v="60.3"/>
    <s v="22:06:11 UTC"/>
    <n v="43.6"/>
    <s v="2500X1254px"/>
    <s v="PNG"/>
    <s v="16m"/>
    <x v="1"/>
    <n v="43.35"/>
    <n v="50"/>
    <x v="1"/>
    <s v="44895L8-9_L1CDM-MLB-CLSHG4489503 Cloudy (40%-90%)"/>
    <n v="0"/>
    <s v="20220103T222610"/>
    <n v="2022"/>
    <n v="11"/>
    <n v="30"/>
    <s v="22"/>
    <s v="06"/>
    <s v="1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29T00:00:00"/>
    <n v="59.5"/>
    <s v="22:12:37 UTC"/>
    <n v="67.3"/>
    <s v="2500X1254px"/>
    <s v="PNG"/>
    <s v="16m"/>
    <x v="1"/>
    <n v="62.849999999999994"/>
    <n v="70"/>
    <x v="1"/>
    <s v="44894L8-9_L1CDM-MLB-CLSHG4489403 Cloudy (40%-90%)"/>
    <n v="1"/>
    <s v="20220103T222610"/>
    <n v="2022"/>
    <n v="11"/>
    <n v="29"/>
    <s v="22"/>
    <s v="12"/>
    <s v="3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29T00:00:00"/>
    <n v="60.3"/>
    <s v="22:12:13 UTC"/>
    <n v="58.4"/>
    <s v="2500X1254px"/>
    <s v="PNG"/>
    <s v="16m"/>
    <x v="1"/>
    <n v="62.849999999999994"/>
    <n v="70"/>
    <x v="1"/>
    <s v="44894L8-9_L1CDM-MLB-CLSHG4489403 Cloudy (40%-90%)"/>
    <n v="0"/>
    <s v="20220103T222610"/>
    <n v="2022"/>
    <n v="11"/>
    <n v="29"/>
    <s v="22"/>
    <s v="12"/>
    <s v="1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22T00:00:00"/>
    <n v="59.1"/>
    <s v="22:06:29 UTC"/>
    <n v="43.5"/>
    <s v="2500X1254px"/>
    <s v="PNG"/>
    <s v="16m"/>
    <x v="1"/>
    <n v="31.4"/>
    <n v="40"/>
    <x v="1"/>
    <s v="44887L8-9_L1CDM-MLB-CLSHG4488703 Cloudy (40%-90%)"/>
    <n v="1"/>
    <s v="20220103T222610"/>
    <n v="2022"/>
    <n v="11"/>
    <n v="22"/>
    <s v="22"/>
    <s v="06"/>
    <s v="2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22T00:00:00"/>
    <n v="59.9"/>
    <s v="22:06:05 UTC"/>
    <n v="19.3"/>
    <s v="2500X1254px"/>
    <s v="PNG"/>
    <s v="16m"/>
    <x v="1"/>
    <n v="31.4"/>
    <n v="40"/>
    <x v="1"/>
    <s v="44887L8-9_L1CDM-MLB-CLSHG4488703 Cloudy (40%-90%)"/>
    <n v="0"/>
    <s v="20220103T222610"/>
    <n v="2022"/>
    <n v="11"/>
    <n v="22"/>
    <s v="22"/>
    <s v="06"/>
    <s v="0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21T00:00:00"/>
    <n v="59"/>
    <s v="22:12:45 UTC"/>
    <n v="46"/>
    <s v="2500X1254px"/>
    <s v="PNG"/>
    <s v="16m"/>
    <x v="1"/>
    <n v="73"/>
    <n v="80"/>
    <x v="1"/>
    <s v="44886L8-9_L1CDM-MLB-CLSHG4488603 Cloudy (40%-90%)"/>
    <n v="1"/>
    <s v="20220103T222610"/>
    <n v="2022"/>
    <n v="11"/>
    <n v="21"/>
    <s v="22"/>
    <s v="12"/>
    <s v="4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21T00:00:00"/>
    <n v="59.8"/>
    <s v="22:12:21 UTC"/>
    <n v="100"/>
    <s v="2500X1254px"/>
    <s v="PNG"/>
    <s v="16m"/>
    <x v="1"/>
    <n v="73"/>
    <n v="80"/>
    <x v="1"/>
    <s v="44886L8-9_L1CDM-MLB-CLSHG4488603 Cloudy (40%-90%)"/>
    <n v="0"/>
    <s v="20220103T222610"/>
    <n v="2022"/>
    <n v="11"/>
    <n v="21"/>
    <s v="22"/>
    <s v="12"/>
    <s v="2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14T00:00:00"/>
    <n v="58.1"/>
    <s v="22:06:35 UTC"/>
    <n v="64.400000000000006"/>
    <s v="2500X1254px"/>
    <s v="PNG"/>
    <s v="16m"/>
    <x v="1"/>
    <n v="69.95"/>
    <n v="70"/>
    <x v="1"/>
    <s v="44879L8-9_L1CDM-MLB-CLSHG4487903 Cloudy (40%-90%)"/>
    <n v="1"/>
    <s v="20220103T222610"/>
    <n v="2022"/>
    <n v="11"/>
    <n v="14"/>
    <s v="22"/>
    <s v="06"/>
    <s v="3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14T00:00:00"/>
    <n v="59"/>
    <s v="22:06:11 UTC"/>
    <n v="75.5"/>
    <s v="2500X1254px"/>
    <s v="PNG"/>
    <s v="16m"/>
    <x v="1"/>
    <n v="69.95"/>
    <n v="70"/>
    <x v="1"/>
    <s v="44879L8-9_L1CDM-MLB-CLSHG4487903 Cloudy (40%-90%)"/>
    <n v="0"/>
    <s v="20220103T222610"/>
    <n v="2022"/>
    <n v="11"/>
    <n v="14"/>
    <s v="22"/>
    <s v="06"/>
    <s v="1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13T00:00:00"/>
    <n v="58"/>
    <s v="22:12:41 UTC"/>
    <n v="14.2"/>
    <s v="2500X1254px"/>
    <s v="PNG"/>
    <s v="16m"/>
    <x v="1"/>
    <n v="22.25"/>
    <n v="30"/>
    <x v="0"/>
    <s v="44878L8-9_L1CDM-MLB-CLSHG4487802 Sunny (10%-30%)"/>
    <n v="1"/>
    <s v="20220103T222610"/>
    <n v="2022"/>
    <n v="11"/>
    <n v="13"/>
    <s v="22"/>
    <s v="12"/>
    <s v="4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13T00:00:00"/>
    <n v="58.9"/>
    <s v="22:12:17 UTC"/>
    <n v="30.3"/>
    <s v="2500X1254px"/>
    <s v="PNG"/>
    <s v="16m"/>
    <x v="1"/>
    <n v="22.25"/>
    <n v="30"/>
    <x v="0"/>
    <s v="44878L8-9_L1CDM-MLB-CLSHG4487802 Sunny (10%-30%)"/>
    <n v="0"/>
    <s v="20220103T222610"/>
    <n v="2022"/>
    <n v="11"/>
    <n v="13"/>
    <s v="22"/>
    <s v="12"/>
    <s v="1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06T00:00:00"/>
    <n v="56.7"/>
    <s v="22:06:28 UTC"/>
    <n v="82"/>
    <s v="2500X1254px"/>
    <s v="PNG"/>
    <s v="16m"/>
    <x v="1"/>
    <n v="78"/>
    <n v="80"/>
    <x v="1"/>
    <s v="44871L8-9_L1CDM-MLB-CLSHG4487103 Cloudy (40%-90%)"/>
    <n v="1"/>
    <s v="20220103T222610"/>
    <n v="2022"/>
    <n v="11"/>
    <s v="06"/>
    <s v="22"/>
    <s v="06"/>
    <s v="2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06T00:00:00"/>
    <n v="57.7"/>
    <s v="22:06:04 UTC"/>
    <n v="74"/>
    <s v="2500X1254px"/>
    <s v="PNG"/>
    <s v="16m"/>
    <x v="1"/>
    <n v="78"/>
    <n v="80"/>
    <x v="1"/>
    <s v="44871L8-9_L1CDM-MLB-CLSHG4487103 Cloudy (40%-90%)"/>
    <n v="0"/>
    <s v="20220103T222610"/>
    <n v="2022"/>
    <n v="11"/>
    <s v="06"/>
    <s v="22"/>
    <s v="06"/>
    <s v="0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05T00:00:00"/>
    <n v="56.5"/>
    <s v="22:12:51 UTC"/>
    <n v="41.4"/>
    <s v="2500X1254px"/>
    <s v="PNG"/>
    <s v="16m"/>
    <x v="1"/>
    <n v="56.45"/>
    <n v="60"/>
    <x v="1"/>
    <s v="44870L8-9_L1CDM-MLB-CLSHG4487003 Cloudy (40%-90%)"/>
    <n v="1"/>
    <s v="20220103T222610"/>
    <n v="2022"/>
    <n v="11"/>
    <s v="05"/>
    <s v="22"/>
    <s v="12"/>
    <s v="5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1-05T00:00:00"/>
    <n v="57.5"/>
    <s v="22:12:27 UTC"/>
    <n v="71.5"/>
    <s v="2500X1254px"/>
    <s v="PNG"/>
    <s v="16m"/>
    <x v="1"/>
    <n v="56.45"/>
    <n v="60"/>
    <x v="1"/>
    <s v="44870L8-9_L1CDM-MLB-CLSHG4487003 Cloudy (40%-90%)"/>
    <n v="0"/>
    <s v="20220103T222610"/>
    <n v="2022"/>
    <n v="11"/>
    <s v="05"/>
    <s v="22"/>
    <s v="12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9T00:00:00"/>
    <n v="54.9"/>
    <s v="22:06:40 UTC"/>
    <n v="100"/>
    <s v="2500X1254px"/>
    <s v="PNG"/>
    <s v="16m"/>
    <x v="1"/>
    <n v="100"/>
    <n v="100"/>
    <x v="2"/>
    <s v="44863L8-9_L1CDM-MLB-CLSHG4486304 Overcast (100%)"/>
    <n v="1"/>
    <s v="20220103T222610"/>
    <n v="2022"/>
    <n v="10"/>
    <n v="29"/>
    <s v="22"/>
    <s v="06"/>
    <s v="4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9T00:00:00"/>
    <n v="55.9"/>
    <s v="22:06:16 UTC"/>
    <n v="100"/>
    <s v="2500X1254px"/>
    <s v="PNG"/>
    <s v="16m"/>
    <x v="1"/>
    <n v="100"/>
    <n v="100"/>
    <x v="2"/>
    <s v="44863L8-9_L1CDM-MLB-CLSHG4486304 Overcast (100%)"/>
    <n v="0"/>
    <s v="20220103T222610"/>
    <n v="2022"/>
    <n v="10"/>
    <n v="29"/>
    <s v="22"/>
    <s v="06"/>
    <s v="1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8T00:00:00"/>
    <n v="54.6"/>
    <s v="22:12:39 UTC"/>
    <n v="86.8"/>
    <s v="2500X1254px"/>
    <s v="PNG"/>
    <s v="16m"/>
    <x v="1"/>
    <n v="86.4"/>
    <n v="90"/>
    <x v="1"/>
    <s v="44862L8-9_L1CDM-MLB-CLSHG4486203 Cloudy (40%-90%)"/>
    <n v="1"/>
    <s v="20220103T222610"/>
    <n v="2022"/>
    <n v="10"/>
    <n v="28"/>
    <s v="22"/>
    <s v="12"/>
    <s v="3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8T00:00:00"/>
    <n v="55.6"/>
    <s v="22:12:15 UTC"/>
    <n v="86"/>
    <s v="2500X1254px"/>
    <s v="PNG"/>
    <s v="16m"/>
    <x v="1"/>
    <n v="86.4"/>
    <n v="90"/>
    <x v="1"/>
    <s v="44862L8-9_L1CDM-MLB-CLSHG4486203 Cloudy (40%-90%)"/>
    <n v="0"/>
    <s v="20220103T222610"/>
    <n v="2022"/>
    <n v="10"/>
    <n v="28"/>
    <s v="22"/>
    <s v="12"/>
    <s v="1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1T00:00:00"/>
    <n v="52.7"/>
    <s v="22:06:29 UTC"/>
    <n v="11"/>
    <s v="2500X1254px"/>
    <s v="PNG"/>
    <s v="16m"/>
    <x v="1"/>
    <n v="17.899999999999999"/>
    <n v="20"/>
    <x v="0"/>
    <s v="44855L8-9_L1CDM-MLB-CLSHG4485502 Sunny (10%-30%)"/>
    <n v="1"/>
    <s v="20220103T222610"/>
    <n v="2022"/>
    <n v="10"/>
    <n v="21"/>
    <s v="22"/>
    <s v="06"/>
    <s v="2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1T00:00:00"/>
    <n v="53.7"/>
    <s v="22:06:05 UTC"/>
    <n v="24.8"/>
    <s v="2500X1254px"/>
    <s v="PNG"/>
    <s v="16m"/>
    <x v="1"/>
    <n v="17.899999999999999"/>
    <n v="20"/>
    <x v="0"/>
    <s v="44855L8-9_L1CDM-MLB-CLSHG4485502 Sunny (10%-30%)"/>
    <n v="0"/>
    <s v="20220103T222610"/>
    <n v="2022"/>
    <n v="10"/>
    <n v="21"/>
    <s v="22"/>
    <s v="06"/>
    <s v="0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0T00:00:00"/>
    <n v="52.4"/>
    <s v="22:12:47 UTC"/>
    <n v="53.4"/>
    <s v="2500X1254px"/>
    <s v="PNG"/>
    <s v="16m"/>
    <x v="1"/>
    <n v="54"/>
    <n v="60"/>
    <x v="1"/>
    <s v="44854L8-9_L1CDM-MLB-CLSHG4485403 Cloudy (40%-90%)"/>
    <n v="1"/>
    <s v="20220103T222610"/>
    <n v="2022"/>
    <n v="10"/>
    <n v="20"/>
    <s v="22"/>
    <s v="12"/>
    <s v="4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20T00:00:00"/>
    <n v="53.5"/>
    <s v="22:12:23 UT"/>
    <n v="54.6"/>
    <s v="2500X1254px"/>
    <s v="PNG"/>
    <s v="16m"/>
    <x v="1"/>
    <n v="54"/>
    <n v="60"/>
    <x v="1"/>
    <s v="44854L8-9_L1CDM-MLB-CLSHG4485403 Cloudy (40%-90%)"/>
    <n v="0"/>
    <s v="20220103T222610"/>
    <n v="2022"/>
    <n v="10"/>
    <n v="20"/>
    <s v="22"/>
    <s v="12"/>
    <s v="2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13T00:00:00"/>
    <n v="50.2"/>
    <s v="22:06:31 UT"/>
    <n v="98.2"/>
    <s v="2500X1254px"/>
    <s v="PNG"/>
    <s v="16m"/>
    <x v="1"/>
    <n v="96.1"/>
    <n v="100"/>
    <x v="2"/>
    <s v="44847L8-9_L1CDM-MLB-CLSHG4484704 Overcast (100%)"/>
    <n v="1"/>
    <s v="20220103T222610"/>
    <n v="2022"/>
    <n v="10"/>
    <n v="13"/>
    <s v="22"/>
    <s v="06"/>
    <s v="3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13T00:00:00"/>
    <n v="51.3"/>
    <s v="22:06:07 UTC"/>
    <n v="94"/>
    <s v="2500X1254px"/>
    <s v="PNG"/>
    <s v="16m"/>
    <x v="1"/>
    <n v="96.1"/>
    <n v="100"/>
    <x v="2"/>
    <s v="44847L8-9_L1CDM-MLB-CLSHG4484704 Overcast (100%)"/>
    <n v="0"/>
    <s v="20220103T222610"/>
    <n v="2022"/>
    <n v="10"/>
    <n v="13"/>
    <s v="22"/>
    <s v="06"/>
    <s v="0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12T00:00:00"/>
    <n v="49.8"/>
    <s v="22:12:38 UTC"/>
    <n v="77.400000000000006"/>
    <s v="2500X1254px"/>
    <s v="PNG"/>
    <s v="16m"/>
    <x v="1"/>
    <n v="83.95"/>
    <n v="90"/>
    <x v="1"/>
    <s v="44846L8-9_L1CDM-MLB-CLSHG4484603 Cloudy (40%-90%)"/>
    <n v="1"/>
    <s v="20220103T222610"/>
    <n v="2022"/>
    <n v="10"/>
    <n v="12"/>
    <s v="22"/>
    <s v="12"/>
    <s v="3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12T00:00:00"/>
    <n v="50.9"/>
    <s v="22:12:14 UTC"/>
    <n v="90.5"/>
    <s v="2500X1254px"/>
    <s v="PNG"/>
    <s v="16m"/>
    <x v="1"/>
    <n v="83.95"/>
    <n v="90"/>
    <x v="1"/>
    <s v="44846L8-9_L1CDM-MLB-CLSHG4484603 Cloudy (40%-90%)"/>
    <n v="0"/>
    <s v="20220103T222610"/>
    <n v="2022"/>
    <n v="10"/>
    <n v="12"/>
    <s v="22"/>
    <s v="12"/>
    <s v="1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05T00:00:00"/>
    <n v="47.4"/>
    <s v="22:06:22 UTC"/>
    <n v="61.7"/>
    <s v="2500X1254px"/>
    <s v="PNG"/>
    <s v="16m"/>
    <x v="1"/>
    <n v="54.5"/>
    <n v="60"/>
    <x v="1"/>
    <s v="44839L8-9_L1CDM-MLB-CLSHG4483903 Cloudy (40%-90%)"/>
    <n v="1"/>
    <s v="20220103T222610"/>
    <n v="2022"/>
    <n v="10"/>
    <s v="05"/>
    <s v="22"/>
    <s v="06"/>
    <s v="2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05T00:00:00"/>
    <n v="47.3"/>
    <s v="22:05:58 UTC"/>
    <n v="47.3"/>
    <s v="2500X1254px"/>
    <s v="PNG"/>
    <s v="16m"/>
    <x v="1"/>
    <n v="54.5"/>
    <n v="60"/>
    <x v="1"/>
    <s v="44839L8-9_L1CDM-MLB-CLSHG4483903 Cloudy (40%-90%)"/>
    <n v="0"/>
    <s v="20220103T222610"/>
    <n v="2022"/>
    <n v="10"/>
    <s v="05"/>
    <s v="22"/>
    <s v="05"/>
    <s v="5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04T00:00:00"/>
    <n v="47.1"/>
    <s v="22:12:49 UTC"/>
    <n v="69.900000000000006"/>
    <s v="2500X1254px"/>
    <s v="PNG"/>
    <s v="16m"/>
    <x v="1"/>
    <n v="73.45"/>
    <n v="80"/>
    <x v="1"/>
    <s v="44838L8-9_L1CDM-MLB-CLSHG4483803 Cloudy (40%-90%)"/>
    <n v="1"/>
    <s v="20220103T222610"/>
    <n v="2022"/>
    <n v="10"/>
    <s v="04"/>
    <s v="22"/>
    <s v="12"/>
    <s v="4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10-04T00:00:00"/>
    <n v="48.2"/>
    <s v="22:12:25 UTC"/>
    <n v="77"/>
    <s v="2500X1254px"/>
    <s v="PNG"/>
    <s v="16m"/>
    <x v="1"/>
    <n v="73.45"/>
    <n v="80"/>
    <x v="1"/>
    <s v="44838L8-9_L1CDM-MLB-CLSHG4483803 Cloudy (40%-90%)"/>
    <n v="0"/>
    <s v="20220103T222610"/>
    <n v="2022"/>
    <n v="10"/>
    <s v="04"/>
    <s v="22"/>
    <s v="12"/>
    <s v="2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27T00:00:00"/>
    <n v="44.5"/>
    <s v="22:06:40 UTC"/>
    <n v="65.599999999999994"/>
    <s v="2500X1254px"/>
    <s v="PNG"/>
    <s v="16m"/>
    <x v="1"/>
    <n v="70.449999999999989"/>
    <n v="80"/>
    <x v="1"/>
    <s v="44831L8-9_L1CDM-MLB-CLSHG4483103 Cloudy (40%-90%)"/>
    <n v="1"/>
    <s v="20220103T222610"/>
    <n v="2022"/>
    <s v="09"/>
    <n v="27"/>
    <s v="22"/>
    <s v="06"/>
    <s v="4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27T00:00:00"/>
    <n v="45.7"/>
    <s v="22:06:16 UTC"/>
    <n v="75.3"/>
    <s v="2500X1254px"/>
    <s v="PNG"/>
    <s v="16m"/>
    <x v="1"/>
    <n v="70.449999999999989"/>
    <n v="80"/>
    <x v="1"/>
    <s v="44831L8-9_L1CDM-MLB-CLSHG4483103 Cloudy (40%-90%)"/>
    <n v="0"/>
    <s v="20220103T222610"/>
    <n v="2022"/>
    <s v="09"/>
    <n v="27"/>
    <s v="22"/>
    <s v="06"/>
    <s v="1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26T00:00:00"/>
    <n v="44.1"/>
    <s v="22:12:34 UTC"/>
    <n v="51.4"/>
    <s v="2500X1254px"/>
    <s v="PNG"/>
    <s v="16m"/>
    <x v="1"/>
    <n v="54.45"/>
    <n v="60"/>
    <x v="1"/>
    <s v="44830L8-9_L1CDM-MLB-CLSHG4483003 Cloudy (40%-90%)"/>
    <n v="1"/>
    <s v="20220103T222610"/>
    <n v="2022"/>
    <s v="09"/>
    <n v="26"/>
    <s v="22"/>
    <s v="12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26T00:00:00"/>
    <n v="45.3"/>
    <s v="22:12:10 UTC"/>
    <n v="57.5"/>
    <s v="2500X1254px"/>
    <s v="PNG"/>
    <s v="16m"/>
    <x v="1"/>
    <n v="54.45"/>
    <n v="60"/>
    <x v="1"/>
    <s v="44830L8-9_L1CDM-MLB-CLSHG4483003 Cloudy (40%-90%)"/>
    <n v="0"/>
    <s v="20220103T222610"/>
    <n v="2022"/>
    <s v="09"/>
    <n v="26"/>
    <s v="22"/>
    <s v="12"/>
    <s v="1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9T00:00:00"/>
    <n v="41.5"/>
    <s v="22:06:21 UTC"/>
    <n v="72.400000000000006"/>
    <s v="2500X1254px"/>
    <s v="PNG"/>
    <s v="16m"/>
    <x v="1"/>
    <n v="83.550000000000011"/>
    <n v="90"/>
    <x v="1"/>
    <s v="44823L8-9_L1CDM-MLB-CLSHG4482303 Cloudy (40%-90%)"/>
    <n v="1"/>
    <s v="20220103T222610"/>
    <n v="2022"/>
    <s v="09"/>
    <n v="19"/>
    <s v="22"/>
    <s v="06"/>
    <s v="2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9T00:00:00"/>
    <n v="42.7"/>
    <s v="22:05:57 UTC"/>
    <n v="94.7"/>
    <s v="2500X1254px"/>
    <s v="PNG"/>
    <s v="16m"/>
    <x v="1"/>
    <n v="83.550000000000011"/>
    <n v="90"/>
    <x v="1"/>
    <s v="44823L8-9_L1CDM-MLB-CLSHG4482303 Cloudy (40%-90%)"/>
    <n v="0"/>
    <s v="20220103T222610"/>
    <n v="2022"/>
    <s v="09"/>
    <n v="19"/>
    <s v="22"/>
    <s v="05"/>
    <s v="5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8T00:00:00"/>
    <n v="41.2"/>
    <s v="22:12:51 UTC"/>
    <n v="10.3"/>
    <s v="2500X1254px"/>
    <s v="PNG"/>
    <s v="16m"/>
    <x v="1"/>
    <n v="54.75"/>
    <n v="60"/>
    <x v="1"/>
    <s v="44822L8-9_L1CDM-MLB-CLSHG4482203 Cloudy (40%-90%)"/>
    <n v="1"/>
    <s v="20220103T222610"/>
    <n v="2022"/>
    <s v="09"/>
    <n v="18"/>
    <s v="22"/>
    <s v="12"/>
    <s v="5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8T00:00:00"/>
    <n v="42.4"/>
    <s v="22:12:27 UTC"/>
    <n v="99.2"/>
    <s v="2500X1254px"/>
    <s v="PNG"/>
    <s v="16m"/>
    <x v="1"/>
    <n v="54.75"/>
    <n v="60"/>
    <x v="1"/>
    <s v="44822L8-9_L1CDM-MLB-CLSHG4482203 Cloudy (40%-90%)"/>
    <n v="0"/>
    <s v="20220103T222610"/>
    <n v="2022"/>
    <s v="09"/>
    <n v="18"/>
    <s v="22"/>
    <s v="12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1T00:00:00"/>
    <n v="38.6"/>
    <s v="22:06:38 UTC"/>
    <n v="62.9"/>
    <s v="2500X1254px"/>
    <s v="PNG"/>
    <s v="16m"/>
    <x v="1"/>
    <n v="40.299999999999997"/>
    <n v="50"/>
    <x v="1"/>
    <s v="44815L8-9_L1CDM-MLB-CLSHG4481503 Cloudy (40%-90%)"/>
    <n v="1"/>
    <s v="20220103T222610"/>
    <n v="2022"/>
    <s v="09"/>
    <n v="11"/>
    <s v="22"/>
    <s v="06"/>
    <s v="3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1T00:00:00"/>
    <n v="39.799999999999997"/>
    <s v="22:06:14 UTC"/>
    <n v="17.7"/>
    <s v="2500X1254px"/>
    <s v="PNG"/>
    <s v="16m"/>
    <x v="1"/>
    <n v="40.299999999999997"/>
    <n v="50"/>
    <x v="1"/>
    <s v="44815L8-9_L1CDM-MLB-CLSHG4481503 Cloudy (40%-90%)"/>
    <n v="0"/>
    <s v="20220103T222610"/>
    <n v="2022"/>
    <s v="09"/>
    <n v="11"/>
    <s v="22"/>
    <s v="06"/>
    <s v="1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0T00:00:00"/>
    <n v="38.200000000000003"/>
    <s v="22:12:27 UTC"/>
    <n v="21.1"/>
    <s v="2500X1254px"/>
    <s v="PNG"/>
    <s v="16m"/>
    <x v="1"/>
    <n v="31.05"/>
    <n v="40"/>
    <x v="1"/>
    <s v="44814L8-9_L1CDM-MLB-CLSHG4481403 Cloudy (40%-90%)"/>
    <n v="1"/>
    <s v="20220103T222610"/>
    <n v="2022"/>
    <s v="09"/>
    <n v="10"/>
    <s v="22"/>
    <s v="12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10T00:00:00"/>
    <n v="39.4"/>
    <s v="22:12:03 UTC"/>
    <n v="41"/>
    <s v="2500X1254px"/>
    <s v="PNG"/>
    <s v="16m"/>
    <x v="1"/>
    <n v="31.05"/>
    <n v="40"/>
    <x v="1"/>
    <s v="44814L8-9_L1CDM-MLB-CLSHG4481403 Cloudy (40%-90%)"/>
    <n v="0"/>
    <s v="20220103T222610"/>
    <n v="2022"/>
    <s v="09"/>
    <n v="10"/>
    <s v="22"/>
    <s v="12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03T00:00:00"/>
    <n v="35.700000000000003"/>
    <s v="22:06:16 UTC"/>
    <n v="48.4"/>
    <s v="2500X1254px"/>
    <s v="PNG"/>
    <s v="16m"/>
    <x v="1"/>
    <n v="58.5"/>
    <n v="60"/>
    <x v="1"/>
    <s v="44807L8-9_L1CDM-MLB-CLSHG4480703 Cloudy (40%-90%)"/>
    <n v="1"/>
    <s v="20220103T222610"/>
    <n v="2022"/>
    <s v="09"/>
    <s v="03"/>
    <s v="22"/>
    <s v="06"/>
    <s v="1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03T00:00:00"/>
    <n v="36.9"/>
    <s v="22:05:52 UTC"/>
    <n v="68.599999999999994"/>
    <s v="2500X1254px"/>
    <s v="PNG"/>
    <s v="16m"/>
    <x v="1"/>
    <n v="58.5"/>
    <n v="60"/>
    <x v="1"/>
    <s v="44807L8-9_L1CDM-MLB-CLSHG4480703 Cloudy (40%-90%)"/>
    <n v="0"/>
    <s v="20220103T222610"/>
    <n v="2022"/>
    <s v="09"/>
    <s v="03"/>
    <s v="22"/>
    <s v="05"/>
    <s v="5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02T00:00:00"/>
    <n v="35.4"/>
    <s v="22:12:44 UTC"/>
    <n v="96"/>
    <s v="2500X1254px"/>
    <s v="PNG"/>
    <s v="16m"/>
    <x v="1"/>
    <n v="84.75"/>
    <n v="90"/>
    <x v="1"/>
    <s v="44806L8-9_L1CDM-MLB-CLSHG4480603 Cloudy (40%-90%)"/>
    <n v="1"/>
    <s v="20220103T222610"/>
    <n v="2022"/>
    <s v="09"/>
    <s v="02"/>
    <s v="22"/>
    <s v="12"/>
    <s v="4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9-02T00:00:00"/>
    <n v="36.6"/>
    <s v="22:12:20 UTC"/>
    <n v="73.5"/>
    <s v="2500X1254px"/>
    <s v="PNG"/>
    <s v="16m"/>
    <x v="1"/>
    <n v="84.75"/>
    <n v="90"/>
    <x v="1"/>
    <s v="44806L8-9_L1CDM-MLB-CLSHG4480603 Cloudy (40%-90%)"/>
    <n v="0"/>
    <s v="20220103T222610"/>
    <n v="2022"/>
    <s v="09"/>
    <s v="02"/>
    <s v="22"/>
    <s v="12"/>
    <s v="2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26T00:00:00"/>
    <n v="32.9"/>
    <s v="22:06:34 UTC"/>
    <n v="44.3"/>
    <s v="2500X1254px"/>
    <s v="PNG"/>
    <s v="16m"/>
    <x v="1"/>
    <n v="44.3"/>
    <n v="50"/>
    <x v="1"/>
    <s v="44799L8-9_L1CDM-MLB-CLSHG4479903 Cloudy (40%-90%)"/>
    <n v="1"/>
    <s v="20220103T222610"/>
    <n v="2022"/>
    <s v="08"/>
    <n v="26"/>
    <s v="22"/>
    <s v="06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26T00:00:00"/>
    <n v="34.200000000000003"/>
    <s v="22:06:10 UTC"/>
    <n v="44.3"/>
    <s v="2500X1254px"/>
    <s v="PNG"/>
    <s v="16m"/>
    <x v="1"/>
    <n v="44.3"/>
    <n v="50"/>
    <x v="1"/>
    <s v="44799L8-9_L1CDM-MLB-CLSHG4479903 Cloudy (40%-90%)"/>
    <n v="0"/>
    <s v="20220103T222610"/>
    <n v="2022"/>
    <s v="08"/>
    <n v="26"/>
    <s v="22"/>
    <s v="06"/>
    <s v="1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25T00:00:00"/>
    <n v="32.6"/>
    <s v="22:12:26 UTC"/>
    <n v="17"/>
    <s v="2500X1254px"/>
    <s v="PNG"/>
    <s v="16m"/>
    <x v="1"/>
    <n v="36.299999999999997"/>
    <n v="40"/>
    <x v="1"/>
    <s v="44798L8-9_L1CDM-MLB-CLSHG4479803 Cloudy (40%-90%)"/>
    <n v="1"/>
    <s v="20220103T222610"/>
    <n v="2022"/>
    <s v="08"/>
    <n v="25"/>
    <s v="22"/>
    <s v="12"/>
    <s v="2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25T00:00:00"/>
    <n v="33.799999999999997"/>
    <s v="22:12:02 UTC"/>
    <n v="55.6"/>
    <s v="2500X1254px"/>
    <s v="PNG"/>
    <s v="16m"/>
    <x v="1"/>
    <n v="36.299999999999997"/>
    <n v="40"/>
    <x v="1"/>
    <s v="44798L8-9_L1CDM-MLB-CLSHG4479803 Cloudy (40%-90%)"/>
    <n v="0"/>
    <s v="20220103T222610"/>
    <n v="2022"/>
    <s v="08"/>
    <n v="25"/>
    <s v="22"/>
    <s v="12"/>
    <s v="0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18T00:00:00"/>
    <n v="30.3"/>
    <s v="22:06:15 UTC"/>
    <n v="100"/>
    <s v="2500X1254px"/>
    <s v="PNG"/>
    <s v="16m"/>
    <x v="1"/>
    <n v="84.7"/>
    <n v="90"/>
    <x v="1"/>
    <s v="44791L8-9_L1CDM-MLB-CLSHG4479103 Cloudy (40%-90%)"/>
    <n v="1"/>
    <s v="20220103T222610"/>
    <n v="2022"/>
    <s v="08"/>
    <n v="18"/>
    <s v="22"/>
    <s v="06"/>
    <s v="1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18T00:00:00"/>
    <n v="31.6"/>
    <s v="22:05:51 UTC"/>
    <n v="69.400000000000006"/>
    <s v="2500X1254px"/>
    <s v="PNG"/>
    <s v="16m"/>
    <x v="1"/>
    <n v="84.7"/>
    <n v="90"/>
    <x v="1"/>
    <s v="44791L8-9_L1CDM-MLB-CLSHG4479103 Cloudy (40%-90%)"/>
    <n v="0"/>
    <s v="20220103T222610"/>
    <n v="2022"/>
    <s v="08"/>
    <n v="18"/>
    <s v="22"/>
    <s v="05"/>
    <s v="5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17T00:00:00"/>
    <n v="30.1"/>
    <s v="22:12:44 UTC"/>
    <n v="92"/>
    <s v="2500X1254px"/>
    <s v="PNG"/>
    <s v="16m"/>
    <x v="1"/>
    <n v="96"/>
    <n v="100"/>
    <x v="2"/>
    <s v="44790L8-9_L1CDM-MLB-CLSHG4479004 Overcast (100%)"/>
    <n v="1"/>
    <s v="20220103T222610"/>
    <n v="2022"/>
    <s v="08"/>
    <n v="17"/>
    <s v="22"/>
    <s v="12"/>
    <s v="4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17T00:00:00"/>
    <n v="31.3"/>
    <s v="22:12:20 UTC"/>
    <n v="100"/>
    <s v="2500X1254px"/>
    <s v="PNG"/>
    <s v="16m"/>
    <x v="1"/>
    <n v="96"/>
    <n v="100"/>
    <x v="2"/>
    <s v="44790L8-9_L1CDM-MLB-CLSHG4479004 Overcast (100%)"/>
    <n v="0"/>
    <s v="20220103T222610"/>
    <n v="2022"/>
    <s v="08"/>
    <n v="17"/>
    <s v="22"/>
    <s v="12"/>
    <s v="2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10T00:00:00"/>
    <n v="28"/>
    <s v="22:06:32 UTC"/>
    <n v="2.7"/>
    <s v="2500X1254px"/>
    <s v="PNG"/>
    <s v="16m"/>
    <x v="1"/>
    <n v="24.55"/>
    <n v="30"/>
    <x v="0"/>
    <s v="44783L8-9_L1CDM-MLB-CLSHG4478302 Sunny (10%-30%)"/>
    <n v="1"/>
    <s v="20220103T222610"/>
    <n v="2022"/>
    <s v="08"/>
    <n v="10"/>
    <s v="22"/>
    <s v="06"/>
    <s v="3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10T00:00:00"/>
    <n v="29.3"/>
    <s v="22:06:08 UTC"/>
    <n v="46.4"/>
    <s v="2500X1254px"/>
    <s v="PNG"/>
    <s v="16m"/>
    <x v="1"/>
    <n v="24.55"/>
    <n v="30"/>
    <x v="0"/>
    <s v="44783L8-9_L1CDM-MLB-CLSHG4478302 Sunny (10%-30%)"/>
    <n v="0"/>
    <s v="20220103T222610"/>
    <n v="2022"/>
    <s v="08"/>
    <n v="10"/>
    <s v="22"/>
    <s v="06"/>
    <s v="0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09T00:00:00"/>
    <n v="27.7"/>
    <s v="22:12:22 UTC"/>
    <n v="58.9"/>
    <s v="2500X1254px"/>
    <s v="PNG"/>
    <s v="16m"/>
    <x v="1"/>
    <n v="51.2"/>
    <n v="60"/>
    <x v="1"/>
    <s v="44782L8-9_L1CDM-MLB-CLSHG4478203 Cloudy (40%-90%)"/>
    <n v="1"/>
    <s v="20220103T222610"/>
    <n v="2022"/>
    <s v="08"/>
    <s v="09"/>
    <s v="22"/>
    <s v="12"/>
    <s v="2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09T00:00:00"/>
    <n v="29"/>
    <s v="22:11:58 UTC"/>
    <n v="43.5"/>
    <s v="2500X1254px"/>
    <s v="PNG"/>
    <s v="16m"/>
    <x v="1"/>
    <n v="51.2"/>
    <n v="60"/>
    <x v="1"/>
    <s v="44782L8-9_L1CDM-MLB-CLSHG4478203 Cloudy (40%-90%)"/>
    <n v="0"/>
    <s v="20220103T222610"/>
    <n v="2022"/>
    <s v="08"/>
    <s v="09"/>
    <s v="22"/>
    <s v="11"/>
    <s v="5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02T00:00:00"/>
    <n v="25.9"/>
    <s v="22:06:07 UTC"/>
    <n v="29.9"/>
    <s v="2500X1254px"/>
    <s v="PNG"/>
    <s v="16m"/>
    <x v="1"/>
    <n v="51"/>
    <n v="60"/>
    <x v="1"/>
    <s v="44775L8-9_L1CDM-MLB-CLSHG4477503 Cloudy (40%-90%)"/>
    <n v="1"/>
    <s v="20220103T222610"/>
    <n v="2022"/>
    <s v="08"/>
    <s v="02"/>
    <s v="22"/>
    <s v="06"/>
    <s v="0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02T00:00:00"/>
    <n v="27.2"/>
    <s v="22:05:43 UTC"/>
    <n v="72.099999999999994"/>
    <s v="2500X1254px"/>
    <s v="PNG"/>
    <s v="16m"/>
    <x v="1"/>
    <n v="51"/>
    <n v="60"/>
    <x v="1"/>
    <s v="44775L8-9_L1CDM-MLB-CLSHG4477503 Cloudy (40%-90%)"/>
    <n v="0"/>
    <s v="20220103T222610"/>
    <n v="2022"/>
    <s v="08"/>
    <s v="02"/>
    <s v="22"/>
    <s v="05"/>
    <s v="4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01T00:00:00"/>
    <n v="25.8"/>
    <s v="22:12:38 UTC"/>
    <n v="92"/>
    <s v="2500X1254px"/>
    <s v="PNG"/>
    <s v="16m"/>
    <x v="1"/>
    <n v="94.95"/>
    <n v="100"/>
    <x v="2"/>
    <s v="44774L8-9_L1CDM-MLB-CLSHG4477404 Overcast (100%)"/>
    <n v="1"/>
    <s v="20220103T222610"/>
    <n v="2022"/>
    <s v="08"/>
    <s v="01"/>
    <s v="22"/>
    <s v="12"/>
    <s v="3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8-01T00:00:00"/>
    <n v="27.1"/>
    <s v="22:12:14 UTC"/>
    <n v="97.9"/>
    <s v="2500X1254px"/>
    <s v="PNG"/>
    <s v="16m"/>
    <x v="1"/>
    <n v="94.95"/>
    <n v="100"/>
    <x v="2"/>
    <s v="44774L8-9_L1CDM-MLB-CLSHG4477404 Overcast (100%)"/>
    <n v="0"/>
    <s v="20220103T222610"/>
    <n v="2022"/>
    <s v="08"/>
    <s v="01"/>
    <s v="22"/>
    <s v="12"/>
    <s v="1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25T00:00:00"/>
    <n v="24.3"/>
    <s v="22:06:23 UTC"/>
    <n v="28.4"/>
    <s v="2500X1254px"/>
    <s v="PNG"/>
    <s v="16m"/>
    <x v="1"/>
    <n v="20.65"/>
    <n v="30"/>
    <x v="0"/>
    <s v="44767L8-9_L1CDM-MLB-CLSHG4476702 Sunny (10%-30%)"/>
    <n v="1"/>
    <s v="20220103T222610"/>
    <n v="2022"/>
    <s v="07"/>
    <n v="25"/>
    <s v="22"/>
    <s v="06"/>
    <s v="2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25T00:00:00"/>
    <n v="25.6"/>
    <s v="22:05:59 UTC"/>
    <n v="12.9"/>
    <s v="2500X1254px"/>
    <s v="PNG"/>
    <s v="16m"/>
    <x v="1"/>
    <n v="20.65"/>
    <n v="30"/>
    <x v="0"/>
    <s v="44767L8-9_L1CDM-MLB-CLSHG4476702 Sunny (10%-30%)"/>
    <n v="0"/>
    <s v="20220103T222610"/>
    <n v="2022"/>
    <s v="07"/>
    <n v="25"/>
    <s v="22"/>
    <s v="05"/>
    <s v="5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24T00:00:00"/>
    <n v="24"/>
    <s v="22:12:11 UTC"/>
    <n v="92.6"/>
    <s v="2500X1254px"/>
    <s v="PNG"/>
    <s v="16m"/>
    <x v="1"/>
    <n v="86.15"/>
    <n v="90"/>
    <x v="1"/>
    <s v="44766L8-9_L1CDM-MLB-CLSHG4476603 Cloudy (40%-90%)"/>
    <n v="1"/>
    <s v="20220103T222610"/>
    <n v="2022"/>
    <s v="07"/>
    <n v="24"/>
    <s v="22"/>
    <s v="12"/>
    <s v="1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24T00:00:00"/>
    <n v="25.4"/>
    <s v="22:11:47 UTC"/>
    <n v="79.7"/>
    <s v="2500X1254px"/>
    <s v="PNG"/>
    <s v="16m"/>
    <x v="1"/>
    <n v="86.15"/>
    <n v="90"/>
    <x v="1"/>
    <s v="44766L8-9_L1CDM-MLB-CLSHG4476603 Cloudy (40%-90%)"/>
    <n v="0"/>
    <s v="20220103T222610"/>
    <n v="2022"/>
    <s v="07"/>
    <n v="24"/>
    <s v="22"/>
    <s v="11"/>
    <s v="4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17T00:00:00"/>
    <n v="22.9"/>
    <s v="22:05:53 UTC"/>
    <n v="99.1"/>
    <s v="2500X1254px"/>
    <s v="PNG"/>
    <s v="16m"/>
    <x v="1"/>
    <n v="91.8"/>
    <n v="100"/>
    <x v="2"/>
    <s v="44759L8-9_L1CDM-MLB-CLSHG4475904 Overcast (100%)"/>
    <n v="1"/>
    <s v="20220103T222610"/>
    <n v="2022"/>
    <s v="07"/>
    <n v="17"/>
    <s v="22"/>
    <s v="05"/>
    <s v="5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17T00:00:00"/>
    <n v="24.2"/>
    <s v="22:05:29 UTC"/>
    <n v="84.5"/>
    <s v="2500X1254px"/>
    <s v="PNG"/>
    <s v="16m"/>
    <x v="1"/>
    <n v="91.8"/>
    <n v="100"/>
    <x v="2"/>
    <s v="44759L8-9_L1CDM-MLB-CLSHG4475904 Overcast (100%)"/>
    <n v="0"/>
    <s v="20220103T222610"/>
    <n v="2022"/>
    <s v="07"/>
    <n v="17"/>
    <s v="22"/>
    <s v="05"/>
    <s v="2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16T00:00:00"/>
    <n v="22.8"/>
    <s v="22:12:26 UTC"/>
    <n v="30.7"/>
    <s v="2500X1254px"/>
    <s v="PNG"/>
    <s v="16m"/>
    <x v="1"/>
    <n v="24.049999999999997"/>
    <n v="30"/>
    <x v="0"/>
    <s v="44758L8-9_L1CDM-MLB-CLSHG4475802 Sunny (10%-30%)"/>
    <n v="1"/>
    <s v="20220103T222610"/>
    <n v="2022"/>
    <s v="07"/>
    <n v="16"/>
    <s v="22"/>
    <s v="12"/>
    <s v="2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16T00:00:00"/>
    <n v="24.1"/>
    <s v="22:12:03 UTC"/>
    <n v="17.399999999999999"/>
    <s v="2500X1254px"/>
    <s v="PNG"/>
    <s v="16m"/>
    <x v="1"/>
    <n v="24.049999999999997"/>
    <n v="30"/>
    <x v="0"/>
    <s v="44758L8-9_L1CDM-MLB-CLSHG4475802 Sunny (10%-30%)"/>
    <n v="0"/>
    <s v="20220103T222610"/>
    <n v="2022"/>
    <s v="07"/>
    <n v="16"/>
    <s v="22"/>
    <s v="12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09T00:00:00"/>
    <n v="22"/>
    <s v="22:06:16 UTC"/>
    <n v="47.5"/>
    <s v="2500X1254px"/>
    <s v="PNG"/>
    <s v="16m"/>
    <x v="1"/>
    <n v="69.650000000000006"/>
    <n v="70"/>
    <x v="1"/>
    <s v="44751L8-9_L1CDM-MLB-CLSHG4475103 Cloudy (40%-90%)"/>
    <n v="1"/>
    <s v="20220103T222610"/>
    <n v="2022"/>
    <s v="07"/>
    <s v="09"/>
    <s v="22"/>
    <s v="06"/>
    <s v="1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09T00:00:00"/>
    <n v="23.3"/>
    <s v="22:05:52 UTC"/>
    <n v="91.8"/>
    <s v="2500X1254px"/>
    <s v="PNG"/>
    <s v="16m"/>
    <x v="1"/>
    <n v="69.650000000000006"/>
    <n v="70"/>
    <x v="1"/>
    <s v="44751L8-9_L1CDM-MLB-CLSHG4475103 Cloudy (40%-90%)"/>
    <n v="0"/>
    <s v="20220103T222610"/>
    <n v="2022"/>
    <s v="07"/>
    <s v="09"/>
    <s v="22"/>
    <s v="05"/>
    <s v="5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08T00:00:00"/>
    <n v="21.9"/>
    <s v="22:12:03 UTC"/>
    <n v="7.3"/>
    <s v="2500X1254px"/>
    <s v="PNG"/>
    <s v="16m"/>
    <x v="1"/>
    <n v="9.4"/>
    <n v="10"/>
    <x v="0"/>
    <s v="44750L8-9_L1CDM-MLB-CLSHG4475002 Sunny (10%-30%)"/>
    <n v="1"/>
    <s v="20220103T222610"/>
    <n v="2022"/>
    <s v="07"/>
    <s v="08"/>
    <s v="22"/>
    <s v="12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08T00:00:00"/>
    <n v="23.2"/>
    <s v="22:11:39 UTC"/>
    <n v="11.5"/>
    <s v="2500X1254px"/>
    <s v="PNG"/>
    <s v="16m"/>
    <x v="1"/>
    <n v="9.4"/>
    <n v="10"/>
    <x v="0"/>
    <s v="44750L8-9_L1CDM-MLB-CLSHG4475002 Sunny (10%-30%)"/>
    <n v="0"/>
    <s v="20220103T222610"/>
    <n v="2022"/>
    <s v="07"/>
    <s v="08"/>
    <s v="22"/>
    <s v="11"/>
    <s v="3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01T00:00:00"/>
    <n v="21.4"/>
    <s v="22:05:54 UTC"/>
    <n v="15.1"/>
    <s v="2500X1254px"/>
    <s v="PNG"/>
    <s v="16m"/>
    <x v="1"/>
    <n v="33.75"/>
    <n v="40"/>
    <x v="1"/>
    <s v="44743L8-9_L1CDM-MLB-CLSHG4474303 Cloudy (40%-90%)"/>
    <n v="1"/>
    <s v="20220103T222610"/>
    <n v="2022"/>
    <s v="07"/>
    <s v="01"/>
    <s v="22"/>
    <s v="05"/>
    <s v="5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7-01T00:00:00"/>
    <n v="22.7"/>
    <s v="22:05:30 UTC"/>
    <n v="52.4"/>
    <s v="2500X1254px"/>
    <s v="PNG"/>
    <s v="16m"/>
    <x v="1"/>
    <n v="33.75"/>
    <n v="40"/>
    <x v="1"/>
    <s v="44743L8-9_L1CDM-MLB-CLSHG4474303 Cloudy (40%-90%)"/>
    <n v="0"/>
    <s v="20220103T222610"/>
    <n v="2022"/>
    <s v="07"/>
    <s v="01"/>
    <s v="22"/>
    <s v="05"/>
    <s v="3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30T00:00:00"/>
    <n v="21.4"/>
    <s v="22:12:27 UTC"/>
    <n v="48.6"/>
    <s v="2500X1254px"/>
    <s v="PNG"/>
    <s v="16m"/>
    <x v="2"/>
    <n v="48.35"/>
    <n v="50"/>
    <x v="1"/>
    <s v="44742L8-9_L1CDM-MLB-CLSHG4474203 Cloudy (40%-90%)"/>
    <n v="1"/>
    <s v="20220103T222610"/>
    <n v="2022"/>
    <s v="06"/>
    <n v="30"/>
    <s v="22"/>
    <s v="12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30T00:00:00"/>
    <n v="22.7"/>
    <s v="22:12:03 UTC"/>
    <n v="48.1"/>
    <s v="2500X1254px"/>
    <s v="PNG"/>
    <s v="16m"/>
    <x v="2"/>
    <n v="48.35"/>
    <n v="50"/>
    <x v="1"/>
    <s v="44742L8-9_L1CDM-MLB-CLSHG4474203 Cloudy (40%-90%)"/>
    <n v="0"/>
    <s v="20220103T222610"/>
    <n v="2022"/>
    <s v="06"/>
    <n v="30"/>
    <s v="22"/>
    <s v="12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23T00:00:00"/>
    <n v="21.3"/>
    <s v="22:06:15 UTC"/>
    <n v="75.5"/>
    <s v="2500X1254px"/>
    <s v="PNG"/>
    <s v="16m"/>
    <x v="2"/>
    <n v="54.8"/>
    <n v="60"/>
    <x v="1"/>
    <s v="44735L8-9_L1CDM-MLB-CLSHG4473503 Cloudy (40%-90%)"/>
    <n v="1"/>
    <s v="20220103T222610"/>
    <n v="2022"/>
    <s v="06"/>
    <n v="23"/>
    <s v="22"/>
    <s v="06"/>
    <s v="1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23T00:00:00"/>
    <n v="22.7"/>
    <s v="22:05:51 UTC"/>
    <n v="34.1"/>
    <s v="2500X1254px"/>
    <s v="PNG"/>
    <s v="16m"/>
    <x v="2"/>
    <n v="54.8"/>
    <n v="60"/>
    <x v="1"/>
    <s v="44735L8-9_L1CDM-MLB-CLSHG4473503 Cloudy (40%-90%)"/>
    <n v="0"/>
    <s v="20220103T222610"/>
    <n v="2022"/>
    <s v="06"/>
    <n v="23"/>
    <s v="22"/>
    <s v="05"/>
    <s v="5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22T00:00:00"/>
    <n v="21.3"/>
    <s v="22:12:02 UTC"/>
    <n v="9.6"/>
    <s v="2500X1254px"/>
    <s v="PNG"/>
    <s v="16m"/>
    <x v="2"/>
    <n v="15.95"/>
    <n v="20"/>
    <x v="0"/>
    <s v="44734L8-9_L1CDM-MLB-CLSHG4473402 Sunny (10%-30%)"/>
    <n v="1"/>
    <s v="20220103T222610"/>
    <n v="2022"/>
    <s v="06"/>
    <n v="22"/>
    <s v="22"/>
    <s v="12"/>
    <s v="0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22T00:00:00"/>
    <n v="22.6"/>
    <s v="22:11:38 UTC"/>
    <n v="22.3"/>
    <s v="2500X1254px"/>
    <s v="PNG"/>
    <s v="16m"/>
    <x v="2"/>
    <n v="15.95"/>
    <n v="20"/>
    <x v="0"/>
    <s v="44734L8-9_L1CDM-MLB-CLSHG4473402 Sunny (10%-30%)"/>
    <n v="0"/>
    <s v="20220103T222610"/>
    <n v="2022"/>
    <s v="06"/>
    <n v="22"/>
    <s v="22"/>
    <s v="11"/>
    <s v="3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15T00:00:00"/>
    <n v="21.5"/>
    <s v="22:05:39 UTC"/>
    <n v="27.8"/>
    <s v="2500X1254px"/>
    <s v="PNG"/>
    <s v="16m"/>
    <x v="2"/>
    <n v="21.85"/>
    <n v="30"/>
    <x v="0"/>
    <s v="44727L8-9_L1CDM-MLB-CLSHG4472702 Sunny (10%-30%)"/>
    <n v="1"/>
    <s v="20220103T222610"/>
    <n v="2022"/>
    <s v="06"/>
    <n v="15"/>
    <s v="22"/>
    <s v="05"/>
    <s v="3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15T00:00:00"/>
    <n v="22.9"/>
    <s v="22:05:16 UTC"/>
    <n v="15.9"/>
    <s v="2500X1254px"/>
    <s v="PNG"/>
    <s v="16m"/>
    <x v="2"/>
    <n v="21.85"/>
    <n v="30"/>
    <x v="0"/>
    <s v="44727L8-9_L1CDM-MLB-CLSHG4472702 Sunny (10%-30%)"/>
    <n v="0"/>
    <s v="20220103T222610"/>
    <n v="2022"/>
    <s v="06"/>
    <n v="15"/>
    <s v="22"/>
    <s v="05"/>
    <s v="1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14T00:00:00"/>
    <n v="21.6"/>
    <s v="22:12:23 UTC"/>
    <n v="13"/>
    <s v="2500X1254px"/>
    <s v="PNG"/>
    <s v="16m"/>
    <x v="2"/>
    <n v="16"/>
    <n v="20"/>
    <x v="0"/>
    <s v="44726L8-9_L1CDM-MLB-CLSHG4472602 Sunny (10%-30%)"/>
    <n v="1"/>
    <s v="20220103T222610"/>
    <n v="2022"/>
    <s v="06"/>
    <n v="14"/>
    <s v="22"/>
    <s v="12"/>
    <s v="2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14T00:00:00"/>
    <n v="23"/>
    <s v="22:11:59 UTC"/>
    <n v="19"/>
    <s v="2500X1254px"/>
    <s v="PNG"/>
    <s v="16m"/>
    <x v="2"/>
    <n v="16"/>
    <n v="20"/>
    <x v="0"/>
    <s v="44726L8-9_L1CDM-MLB-CLSHG4472602 Sunny (10%-30%)"/>
    <n v="0"/>
    <s v="20220103T222610"/>
    <n v="2022"/>
    <s v="06"/>
    <n v="14"/>
    <s v="22"/>
    <s v="11"/>
    <s v="5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07T00:00:00"/>
    <n v="22.2"/>
    <s v="22:06:07 UTC"/>
    <n v="6.5"/>
    <s v="2500X1254px"/>
    <s v="PNG"/>
    <s v="16m"/>
    <x v="2"/>
    <n v="16.7"/>
    <n v="20"/>
    <x v="0"/>
    <s v="44719L8-9_L1CDM-MLB-CLSHG4471902 Sunny (10%-30%)"/>
    <n v="1"/>
    <s v="20220103T222610"/>
    <n v="2022"/>
    <s v="06"/>
    <s v="07"/>
    <s v="22"/>
    <s v="06"/>
    <s v="0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07T00:00:00"/>
    <n v="23.5"/>
    <s v="22:05:43 UTC"/>
    <n v="26.9"/>
    <s v="2500X1254px"/>
    <s v="PNG"/>
    <s v="16m"/>
    <x v="2"/>
    <n v="16.7"/>
    <n v="20"/>
    <x v="0"/>
    <s v="44719L8-9_L1CDM-MLB-CLSHG4471902 Sunny (10%-30%)"/>
    <n v="0"/>
    <s v="20220103T222610"/>
    <n v="2022"/>
    <s v="06"/>
    <s v="07"/>
    <s v="22"/>
    <s v="05"/>
    <s v="4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06T00:00:00"/>
    <n v="22.2"/>
    <s v="22:11:45 UTC"/>
    <n v="55.6"/>
    <s v="2500X1254px"/>
    <s v="PNG"/>
    <s v="16m"/>
    <x v="2"/>
    <n v="67.25"/>
    <n v="70"/>
    <x v="1"/>
    <s v="44718L8-9_L1CDM-MLB-CLSHG4471803 Cloudy (40%-90%)"/>
    <n v="1"/>
    <s v="20220103T222610"/>
    <n v="2022"/>
    <s v="06"/>
    <s v="06"/>
    <s v="22"/>
    <s v="11"/>
    <s v="4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6-06T00:00:00"/>
    <n v="23.6"/>
    <s v="22:11:21 UTC"/>
    <n v="78.900000000000006"/>
    <s v="2500X1254px"/>
    <s v="PNG"/>
    <s v="16m"/>
    <x v="2"/>
    <n v="67.25"/>
    <n v="70"/>
    <x v="1"/>
    <s v="44718L8-9_L1CDM-MLB-CLSHG4471803 Cloudy (40%-90%)"/>
    <n v="0"/>
    <s v="20220103T222610"/>
    <n v="2022"/>
    <s v="06"/>
    <s v="06"/>
    <s v="22"/>
    <s v="11"/>
    <s v="2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30T00:00:00"/>
    <n v="23.1"/>
    <s v="22:05:33 UTC"/>
    <n v="73.900000000000006"/>
    <s v="2500X1254px"/>
    <s v="PNG"/>
    <s v="16m"/>
    <x v="2"/>
    <n v="64.599999999999994"/>
    <n v="70"/>
    <x v="1"/>
    <s v="44711L8-9_L1CDM-MLB-CLSHG4471103 Cloudy (40%-90%)"/>
    <n v="1"/>
    <s v="20220103T222610"/>
    <n v="2022"/>
    <s v="05"/>
    <n v="30"/>
    <s v="22"/>
    <s v="05"/>
    <s v="3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30T00:00:00"/>
    <n v="24.5"/>
    <s v="22:05:09 UTC"/>
    <n v="55.3"/>
    <s v="2500X1254px"/>
    <s v="PNG"/>
    <s v="16m"/>
    <x v="2"/>
    <n v="64.599999999999994"/>
    <n v="70"/>
    <x v="1"/>
    <s v="44711L8-9_L1CDM-MLB-CLSHG4471103 Cloudy (40%-90%)"/>
    <n v="0"/>
    <s v="20220103T222610"/>
    <n v="2022"/>
    <s v="05"/>
    <n v="30"/>
    <s v="22"/>
    <s v="05"/>
    <s v="0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29T00:00:00"/>
    <n v="23.3"/>
    <s v="22:12:10 UTC"/>
    <n v="79.8"/>
    <s v="2500X1254px"/>
    <s v="PNG"/>
    <s v="16m"/>
    <x v="2"/>
    <n v="78.699999999999989"/>
    <n v="80"/>
    <x v="1"/>
    <s v="44710L8-9_L1CDM-MLB-CLSHG4471003 Cloudy (40%-90%)"/>
    <n v="1"/>
    <s v="20220103T222610"/>
    <n v="2022"/>
    <s v="05"/>
    <n v="29"/>
    <s v="22"/>
    <s v="12"/>
    <s v="1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29T00:00:00"/>
    <n v="24.7"/>
    <s v="22:11:46 UTC"/>
    <n v="77.599999999999994"/>
    <s v="2500X1254px"/>
    <s v="PNG"/>
    <s v="16m"/>
    <x v="2"/>
    <n v="78.699999999999989"/>
    <n v="80"/>
    <x v="1"/>
    <s v="44710L8-9_L1CDM-MLB-CLSHG4471003 Cloudy (40%-90%)"/>
    <n v="0"/>
    <s v="20220103T222610"/>
    <n v="2022"/>
    <s v="05"/>
    <n v="29"/>
    <s v="22"/>
    <s v="11"/>
    <s v="4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22T00:00:00"/>
    <n v="24.5"/>
    <s v="22:05:58 UTC"/>
    <n v="24.8"/>
    <s v="2500X1254px"/>
    <s v="PNG"/>
    <s v="16m"/>
    <x v="2"/>
    <n v="30.35"/>
    <n v="40"/>
    <x v="1"/>
    <s v="44703L8-9_L1CDM-MLB-CLSHG4470303 Cloudy (40%-90%)"/>
    <n v="1"/>
    <s v="20220103T222610"/>
    <n v="2022"/>
    <s v="05"/>
    <n v="22"/>
    <s v="22"/>
    <s v="05"/>
    <s v="5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22T00:00:00"/>
    <n v="25.8"/>
    <s v="22:05:34 UTC"/>
    <n v="35.9"/>
    <s v="2500X1254px"/>
    <s v="PNG"/>
    <s v="16m"/>
    <x v="2"/>
    <n v="30.35"/>
    <n v="40"/>
    <x v="1"/>
    <s v="44703L8-9_L1CDM-MLB-CLSHG4470303 Cloudy (40%-90%)"/>
    <n v="0"/>
    <s v="20220103T222610"/>
    <n v="2022"/>
    <s v="05"/>
    <n v="22"/>
    <s v="22"/>
    <s v="05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21T00:00:00"/>
    <n v="24.6"/>
    <s v="22:11:43 UTC"/>
    <n v="23.6"/>
    <s v="2500X1254px"/>
    <s v="PNG"/>
    <s v="16m"/>
    <x v="2"/>
    <n v="24.05"/>
    <n v="30"/>
    <x v="0"/>
    <s v="44702L8-9_L1CDM-MLB-CLSHG4470202 Sunny (10%-30%)"/>
    <n v="1"/>
    <s v="20220103T222610"/>
    <n v="2022"/>
    <s v="05"/>
    <n v="21"/>
    <s v="22"/>
    <s v="11"/>
    <s v="4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21T00:00:00"/>
    <n v="25.9"/>
    <s v="22:11:19 UTC"/>
    <n v="24.5"/>
    <s v="2500X1254px"/>
    <s v="PNG"/>
    <s v="16m"/>
    <x v="2"/>
    <n v="24.05"/>
    <n v="30"/>
    <x v="0"/>
    <s v="44702L8-9_L1CDM-MLB-CLSHG4470202 Sunny (10%-30%)"/>
    <n v="0"/>
    <s v="20220103T222610"/>
    <n v="2022"/>
    <s v="05"/>
    <n v="21"/>
    <s v="22"/>
    <s v="11"/>
    <s v="1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14T00:00:00"/>
    <n v="26"/>
    <s v="22:05:37 UTC"/>
    <n v="77.8"/>
    <s v="2500X1254px"/>
    <s v="PNG"/>
    <s v="16m"/>
    <x v="2"/>
    <n v="75.699999999999989"/>
    <n v="80"/>
    <x v="1"/>
    <s v="44695L8-9_L1CDM-MLB-CLSHG4469503 Cloudy (40%-90%)"/>
    <n v="1"/>
    <s v="20220103T222610"/>
    <n v="2022"/>
    <s v="05"/>
    <n v="14"/>
    <s v="22"/>
    <s v="05"/>
    <s v="3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14T00:00:00"/>
    <n v="27.3"/>
    <s v="22:05:13 UTC"/>
    <n v="73.599999999999994"/>
    <s v="2500X1254px"/>
    <s v="PNG"/>
    <s v="16m"/>
    <x v="2"/>
    <n v="75.699999999999989"/>
    <n v="80"/>
    <x v="1"/>
    <s v="44695L8-9_L1CDM-MLB-CLSHG4469503 Cloudy (40%-90%)"/>
    <n v="0"/>
    <s v="20220103T222610"/>
    <n v="2022"/>
    <s v="05"/>
    <n v="14"/>
    <s v="22"/>
    <s v="05"/>
    <s v="1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13T00:00:00"/>
    <n v="26.2"/>
    <s v="22:12:08 UTC"/>
    <n v="97.2"/>
    <s v="2500X1254px"/>
    <s v="PNG"/>
    <s v="16m"/>
    <x v="2"/>
    <n v="98.6"/>
    <n v="100"/>
    <x v="2"/>
    <s v="44694L8-9_L1CDM-MLB-CLSHG4469404 Overcast (100%)"/>
    <n v="1"/>
    <s v="20220103T222610"/>
    <n v="2022"/>
    <s v="05"/>
    <n v="13"/>
    <s v="22"/>
    <s v="12"/>
    <s v="0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13T00:00:00"/>
    <n v="27.6"/>
    <s v="22:11:44 UTC"/>
    <n v="100"/>
    <s v="2500X1254px"/>
    <s v="PNG"/>
    <s v="16m"/>
    <x v="2"/>
    <n v="98.6"/>
    <n v="100"/>
    <x v="2"/>
    <s v="44694L8-9_L1CDM-MLB-CLSHG4469404 Overcast (100%)"/>
    <n v="0"/>
    <s v="20220103T222610"/>
    <n v="2022"/>
    <s v="05"/>
    <n v="13"/>
    <s v="22"/>
    <s v="11"/>
    <s v="4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06T00:00:00"/>
    <n v="27.8"/>
    <s v="22:05:53 UTC"/>
    <n v="15.3"/>
    <s v="2500X1254px"/>
    <s v="PNG"/>
    <s v="16m"/>
    <x v="2"/>
    <n v="19.149999999999999"/>
    <n v="20"/>
    <x v="0"/>
    <s v="44687L8-9_L1CDM-MLB-CLSHG4468702 Sunny (10%-30%)"/>
    <n v="1"/>
    <s v="20220103T222610"/>
    <n v="2022"/>
    <s v="05"/>
    <s v="06"/>
    <s v="22"/>
    <s v="05"/>
    <s v="5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06T00:00:00"/>
    <n v="29.1"/>
    <s v="22:05:29 UTC"/>
    <n v="23"/>
    <s v="2500X1254px"/>
    <s v="PNG"/>
    <s v="16m"/>
    <x v="2"/>
    <n v="19.149999999999999"/>
    <n v="20"/>
    <x v="0"/>
    <s v="44687L8-9_L1CDM-MLB-CLSHG4468702 Sunny (10%-30%)"/>
    <n v="0"/>
    <s v="20220103T222610"/>
    <n v="2022"/>
    <s v="05"/>
    <s v="06"/>
    <s v="22"/>
    <s v="05"/>
    <s v="2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05T00:00:00"/>
    <n v="28"/>
    <s v="22:11:55 UTC"/>
    <n v="1.6"/>
    <s v="2500X1254px"/>
    <s v="PNG"/>
    <s v="16m"/>
    <x v="2"/>
    <n v="2.7"/>
    <n v="10"/>
    <x v="0"/>
    <s v="44686L8-9_L1CDM-MLB-CLSHG4468602 Sunny (10%-30%)"/>
    <n v="1"/>
    <s v="20220103T222610"/>
    <n v="2022"/>
    <s v="05"/>
    <s v="05"/>
    <s v="22"/>
    <s v="11"/>
    <s v="5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5-05T00:00:00"/>
    <n v="29.3"/>
    <s v="22:11:31 UTC"/>
    <n v="3.8"/>
    <s v="2500X1254px"/>
    <s v="PNG"/>
    <s v="16m"/>
    <x v="2"/>
    <n v="2.7"/>
    <n v="10"/>
    <x v="0"/>
    <s v="44686L8-9_L1CDM-MLB-CLSHG4468602 Sunny (10%-30%)"/>
    <n v="0"/>
    <s v="20220103T222610"/>
    <n v="2022"/>
    <s v="05"/>
    <s v="05"/>
    <s v="22"/>
    <s v="11"/>
    <s v="3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28T00:00:00"/>
    <n v="29.8"/>
    <s v="22:05:47 UTC"/>
    <n v="38.1"/>
    <s v="2500X1254px"/>
    <s v="PNG"/>
    <s v="16m"/>
    <x v="2"/>
    <n v="38.450000000000003"/>
    <n v="40"/>
    <x v="1"/>
    <s v="44679L8-9_L1CDM-MLB-CLSHG4467903 Cloudy (40%-90%)"/>
    <n v="1"/>
    <s v="20220103T222610"/>
    <n v="2022"/>
    <s v="04"/>
    <n v="28"/>
    <s v="22"/>
    <s v="05"/>
    <s v="4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28T00:00:00"/>
    <n v="31.1"/>
    <s v="22:05:23 UTC"/>
    <n v="38.799999999999997"/>
    <s v="2500X1254px"/>
    <s v="PNG"/>
    <s v="16m"/>
    <x v="2"/>
    <n v="38.450000000000003"/>
    <n v="40"/>
    <x v="1"/>
    <s v="44679L8-9_L1CDM-MLB-CLSHG4467903 Cloudy (40%-90%)"/>
    <n v="0"/>
    <s v="20220103T222610"/>
    <n v="2022"/>
    <s v="04"/>
    <n v="28"/>
    <s v="22"/>
    <s v="05"/>
    <s v="2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27T00:00:00"/>
    <n v="30"/>
    <s v="22:11:58 UTC"/>
    <n v="45.2"/>
    <s v="2500X1254px"/>
    <s v="PNG"/>
    <s v="16m"/>
    <x v="2"/>
    <n v="61.75"/>
    <n v="70"/>
    <x v="1"/>
    <s v="44678L8-9_L1CDM-MLB-CLSHG4467803 Cloudy (40%-90%)"/>
    <n v="1"/>
    <s v="20220103T222610"/>
    <n v="2022"/>
    <s v="04"/>
    <n v="27"/>
    <s v="22"/>
    <s v="11"/>
    <s v="5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27T00:00:00"/>
    <n v="31.3"/>
    <s v="22:11:34 UTC"/>
    <n v="78.3"/>
    <s v="2500X1254px"/>
    <s v="PNG"/>
    <s v="16m"/>
    <x v="2"/>
    <n v="61.75"/>
    <n v="70"/>
    <x v="1"/>
    <s v="44678L8-9_L1CDM-MLB-CLSHG4467803 Cloudy (40%-90%)"/>
    <n v="0"/>
    <s v="20220103T222610"/>
    <n v="2022"/>
    <s v="04"/>
    <n v="27"/>
    <s v="22"/>
    <s v="11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20T00:00:00"/>
    <n v="31.8"/>
    <s v="22:05:51 UT"/>
    <n v="73.7"/>
    <s v="2500X1254px"/>
    <s v="PNG"/>
    <s v="16m"/>
    <x v="2"/>
    <n v="58.5"/>
    <n v="60"/>
    <x v="1"/>
    <s v="44671L8-9_L1CDM-MLB-CLSHG4467103 Cloudy (40%-90%)"/>
    <n v="1"/>
    <s v="20220103T222610"/>
    <n v="2022"/>
    <s v="04"/>
    <n v="20"/>
    <s v="22"/>
    <s v="05"/>
    <s v="5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20T00:00:00"/>
    <n v="33.1"/>
    <s v="22:05:27 UTC"/>
    <n v="43.3"/>
    <s v="2500X1254px"/>
    <s v="PNG"/>
    <s v="16m"/>
    <x v="2"/>
    <n v="58.5"/>
    <n v="60"/>
    <x v="1"/>
    <s v="44671L8-9_L1CDM-MLB-CLSHG4467103 Cloudy (40%-90%)"/>
    <n v="0"/>
    <s v="20220103T222610"/>
    <n v="2022"/>
    <s v="04"/>
    <n v="20"/>
    <s v="22"/>
    <s v="05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19T00:00:00"/>
    <n v="32.1"/>
    <s v="22:11:59 UTC"/>
    <n v="41.7"/>
    <s v="2500X1254px"/>
    <s v="PNG"/>
    <s v="16m"/>
    <x v="2"/>
    <n v="49.75"/>
    <n v="50"/>
    <x v="1"/>
    <s v="44670L8-9_L1CDM-MLB-CLSHG4467003 Cloudy (40%-90%)"/>
    <n v="1"/>
    <s v="20220103T222610"/>
    <n v="2022"/>
    <s v="04"/>
    <n v="19"/>
    <s v="22"/>
    <s v="11"/>
    <s v="5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19T00:00:00"/>
    <n v="33.4"/>
    <s v="22:11:35 UTC"/>
    <n v="57.8"/>
    <s v="2500X1254px"/>
    <s v="PNG"/>
    <s v="16m"/>
    <x v="2"/>
    <n v="49.75"/>
    <n v="50"/>
    <x v="1"/>
    <s v="44670L8-9_L1CDM-MLB-CLSHG4467003 Cloudy (40%-90%)"/>
    <n v="0"/>
    <s v="20220103T222610"/>
    <n v="2022"/>
    <s v="04"/>
    <n v="19"/>
    <s v="22"/>
    <s v="11"/>
    <s v="3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12T00:00:00"/>
    <n v="34"/>
    <s v="22:05:54 UTC"/>
    <n v="95.4"/>
    <s v="2500X1254px"/>
    <s v="PNG"/>
    <s v="16m"/>
    <x v="2"/>
    <n v="97.7"/>
    <n v="100"/>
    <x v="2"/>
    <s v="44663L8-9_L1CDM-MLB-CLSHG4466304 Overcast (100%)"/>
    <n v="1"/>
    <s v="20220103T222610"/>
    <n v="2022"/>
    <s v="04"/>
    <n v="12"/>
    <s v="22"/>
    <s v="05"/>
    <s v="5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12T00:00:00"/>
    <n v="35.299999999999997"/>
    <s v="22:05:30 UTC"/>
    <n v="100"/>
    <s v="2500X1254px"/>
    <s v="PNG"/>
    <s v="16m"/>
    <x v="2"/>
    <n v="97.7"/>
    <n v="100"/>
    <x v="2"/>
    <s v="44663L8-9_L1CDM-MLB-CLSHG4466304 Overcast (100%)"/>
    <n v="0"/>
    <s v="20220103T222610"/>
    <n v="2022"/>
    <s v="04"/>
    <n v="12"/>
    <s v="22"/>
    <s v="05"/>
    <s v="3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11T00:00:00"/>
    <n v="34.299999999999997"/>
    <s v="22:12:02 UTC"/>
    <n v="80"/>
    <s v="2500X1254px"/>
    <s v="PNG"/>
    <s v="16m"/>
    <x v="2"/>
    <n v="90"/>
    <n v="90"/>
    <x v="1"/>
    <s v="44662L8-9_L1CDM-MLB-CLSHG4466203 Cloudy (40%-90%)"/>
    <n v="1"/>
    <s v="20220103T222610"/>
    <n v="2022"/>
    <s v="04"/>
    <n v="11"/>
    <s v="22"/>
    <s v="12"/>
    <s v="0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11T00:00:00"/>
    <n v="35.5"/>
    <s v="22:11:38 UTC"/>
    <n v="100"/>
    <s v="2500X1254px"/>
    <s v="PNG"/>
    <s v="16m"/>
    <x v="2"/>
    <n v="90"/>
    <n v="90"/>
    <x v="1"/>
    <s v="44662L8-9_L1CDM-MLB-CLSHG4466203 Cloudy (40%-90%)"/>
    <n v="0"/>
    <s v="20220103T222610"/>
    <n v="2022"/>
    <s v="04"/>
    <n v="11"/>
    <s v="22"/>
    <s v="11"/>
    <s v="3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04T00:00:00"/>
    <n v="36.299999999999997"/>
    <s v="22:05:47 UTC"/>
    <n v="75.8"/>
    <s v="2500X1254px"/>
    <s v="PNG"/>
    <s v="16m"/>
    <x v="2"/>
    <n v="68.05"/>
    <n v="70"/>
    <x v="1"/>
    <s v="44655L8-9_L1CDM-MLB-CLSHG4465503 Cloudy (40%-90%)"/>
    <n v="1"/>
    <s v="20220103T222610"/>
    <n v="2022"/>
    <s v="04"/>
    <s v="04"/>
    <s v="22"/>
    <s v="05"/>
    <s v="4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04T00:00:00"/>
    <n v="37.5"/>
    <s v="22:05:23 UTC"/>
    <n v="60.3"/>
    <s v="2500X1254px"/>
    <s v="PNG"/>
    <s v="16m"/>
    <x v="2"/>
    <n v="68.05"/>
    <n v="70"/>
    <x v="1"/>
    <s v="44655L8-9_L1CDM-MLB-CLSHG4465503 Cloudy (40%-90%)"/>
    <n v="0"/>
    <s v="20220103T222610"/>
    <n v="2022"/>
    <s v="04"/>
    <s v="04"/>
    <s v="22"/>
    <s v="05"/>
    <s v="2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03T00:00:00"/>
    <n v="36.5"/>
    <s v="22:12:09 UTC"/>
    <n v="19.100000000000001"/>
    <s v="2500X1254px"/>
    <s v="PNG"/>
    <s v="16m"/>
    <x v="2"/>
    <n v="22.9"/>
    <n v="30"/>
    <x v="0"/>
    <s v="44654L8-9_L1CDM-MLB-CLSHG4465402 Sunny (10%-30%)"/>
    <n v="1"/>
    <s v="20220103T222610"/>
    <n v="2022"/>
    <s v="04"/>
    <s v="03"/>
    <s v="22"/>
    <s v="12"/>
    <s v="0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4-03T00:00:00"/>
    <n v="37.799999999999997"/>
    <s v="22:11:45 UTC"/>
    <n v="26.7"/>
    <s v="2500X1254px"/>
    <s v="PNG"/>
    <s v="16m"/>
    <x v="2"/>
    <n v="22.9"/>
    <n v="30"/>
    <x v="0"/>
    <s v="44654L8-9_L1CDM-MLB-CLSHG4465402 Sunny (10%-30%)"/>
    <n v="0"/>
    <s v="20220103T222610"/>
    <n v="2022"/>
    <s v="04"/>
    <s v="03"/>
    <s v="22"/>
    <s v="11"/>
    <s v="4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27T00:00:00"/>
    <n v="38.5"/>
    <s v="22:05:58 UTC"/>
    <n v="44.6"/>
    <s v="2500X1254px"/>
    <s v="PNG"/>
    <s v="16m"/>
    <x v="2"/>
    <n v="47.5"/>
    <n v="50"/>
    <x v="1"/>
    <s v="44647L8-9_L1CDM-MLB-CLSHG4464703 Cloudy (40%-90%)"/>
    <n v="1"/>
    <s v="20220103T222610"/>
    <n v="2022"/>
    <s v="03"/>
    <n v="27"/>
    <s v="22"/>
    <s v="05"/>
    <s v="5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27T00:00:00"/>
    <n v="39.700000000000003"/>
    <s v="22:05:34 UTC"/>
    <n v="50.4"/>
    <s v="2500X1254px"/>
    <s v="PNG"/>
    <s v="16m"/>
    <x v="2"/>
    <n v="47.5"/>
    <n v="50"/>
    <x v="1"/>
    <s v="44647L8-9_L1CDM-MLB-CLSHG4464703 Cloudy (40%-90%)"/>
    <n v="0"/>
    <s v="20220103T222610"/>
    <n v="2022"/>
    <s v="03"/>
    <n v="27"/>
    <s v="22"/>
    <s v="05"/>
    <s v="3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26T00:00:00"/>
    <n v="38.799999999999997"/>
    <s v="22:11:59 UTC"/>
    <n v="66"/>
    <s v="2500X1254px"/>
    <s v="PNG"/>
    <s v="16m"/>
    <x v="2"/>
    <n v="59.25"/>
    <n v="60"/>
    <x v="1"/>
    <s v="44646L8-9_L1CDM-MLB-CLSHG4464603 Cloudy (40%-90%)"/>
    <n v="1"/>
    <s v="20220103T222610"/>
    <n v="2022"/>
    <s v="03"/>
    <n v="26"/>
    <s v="22"/>
    <s v="11"/>
    <s v="5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26T00:00:00"/>
    <n v="39.9"/>
    <s v="22:11:35 UTC"/>
    <n v="52.5"/>
    <s v="2500X1254px"/>
    <s v="PNG"/>
    <s v="16m"/>
    <x v="2"/>
    <n v="59.25"/>
    <n v="60"/>
    <x v="1"/>
    <s v="44646L8-9_L1CDM-MLB-CLSHG4464603 Cloudy (40%-90%)"/>
    <n v="0"/>
    <s v="20220103T222610"/>
    <n v="2022"/>
    <s v="03"/>
    <n v="26"/>
    <s v="22"/>
    <s v="11"/>
    <s v="3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19T00:00:00"/>
    <n v="40.700000000000003"/>
    <s v="22:05:54 UTC"/>
    <n v="97.9"/>
    <s v="2500X1254px"/>
    <s v="PNG"/>
    <s v="16m"/>
    <x v="2"/>
    <n v="90.800000000000011"/>
    <n v="100"/>
    <x v="2"/>
    <s v="44639L8-9_L1CDM-MLB-CLSHG4463904 Overcast (100%)"/>
    <n v="1"/>
    <s v="20220103T222610"/>
    <n v="2022"/>
    <s v="03"/>
    <n v="19"/>
    <s v="22"/>
    <s v="05"/>
    <s v="5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19T00:00:00"/>
    <n v="41.8"/>
    <s v="22:05:30 UTC"/>
    <n v="83.7"/>
    <s v="2500X1254px"/>
    <s v="PNG"/>
    <s v="16m"/>
    <x v="2"/>
    <n v="90.800000000000011"/>
    <n v="100"/>
    <x v="2"/>
    <s v="44639L8-9_L1CDM-MLB-CLSHG4463904 Overcast (100%)"/>
    <n v="0"/>
    <s v="20220103T222610"/>
    <n v="2022"/>
    <s v="03"/>
    <n v="19"/>
    <s v="22"/>
    <s v="05"/>
    <s v="3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11T00:00:00"/>
    <n v="42.8"/>
    <s v="22:06:03 UTC"/>
    <n v="54.7"/>
    <s v="2500X1254px"/>
    <s v="PNG"/>
    <s v="16m"/>
    <x v="2"/>
    <n v="49.3"/>
    <n v="50"/>
    <x v="1"/>
    <s v="44631L8-9_L1CDM-MLB-CLSHG4463103 Cloudy (40%-90%)"/>
    <n v="1"/>
    <s v="20220103T222610"/>
    <n v="2022"/>
    <s v="03"/>
    <n v="11"/>
    <s v="22"/>
    <s v="06"/>
    <s v="0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11T00:00:00"/>
    <n v="43.9"/>
    <s v="22:05:39 UTC"/>
    <n v="43.9"/>
    <s v="2500X1254px"/>
    <s v="PNG"/>
    <s v="16m"/>
    <x v="2"/>
    <n v="49.3"/>
    <n v="50"/>
    <x v="1"/>
    <s v="44631L8-9_L1CDM-MLB-CLSHG4463103 Cloudy (40%-90%)"/>
    <n v="0"/>
    <s v="20220103T222610"/>
    <n v="2022"/>
    <s v="03"/>
    <n v="11"/>
    <s v="22"/>
    <s v="05"/>
    <s v="3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10T00:00:00"/>
    <n v="43.1"/>
    <s v="22:12:11 UTC"/>
    <n v="73.8"/>
    <s v="2500X1254px"/>
    <s v="PNG"/>
    <s v="16m"/>
    <x v="2"/>
    <n v="71.150000000000006"/>
    <n v="80"/>
    <x v="1"/>
    <s v="44630L8-9_L1CDM-MLB-CLSHG4463003 Cloudy (40%-90%)"/>
    <n v="1"/>
    <s v="20220103T222610"/>
    <n v="2022"/>
    <s v="03"/>
    <n v="10"/>
    <s v="22"/>
    <s v="12"/>
    <s v="1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10T00:00:00"/>
    <n v="44.2"/>
    <s v="22:11:47 UTC"/>
    <n v="68.5"/>
    <s v="2500X1254px"/>
    <s v="PNG"/>
    <s v="16m"/>
    <x v="2"/>
    <n v="71.150000000000006"/>
    <n v="80"/>
    <x v="1"/>
    <s v="44630L8-9_L1CDM-MLB-CLSHG4463003 Cloudy (40%-90%)"/>
    <n v="0"/>
    <s v="20220103T222610"/>
    <n v="2022"/>
    <s v="03"/>
    <n v="10"/>
    <s v="22"/>
    <s v="11"/>
    <s v="4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03T00:00:00"/>
    <n v="44.9"/>
    <s v="22:06:02 UTC"/>
    <n v="77.400000000000006"/>
    <s v="2500X1254px"/>
    <s v="PNG"/>
    <s v="16m"/>
    <x v="2"/>
    <n v="78.349999999999994"/>
    <n v="80"/>
    <x v="1"/>
    <s v="44623L8-9_L1CDM-MLB-CLSHG4462303 Cloudy (40%-90%)"/>
    <n v="1"/>
    <s v="20220103T222610"/>
    <n v="2022"/>
    <s v="03"/>
    <s v="03"/>
    <s v="22"/>
    <s v="06"/>
    <s v="0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03T00:00:00"/>
    <n v="45.9"/>
    <s v="22:05:38 UTC"/>
    <n v="79.3"/>
    <s v="2500X1254px"/>
    <s v="PNG"/>
    <s v="16m"/>
    <x v="2"/>
    <n v="78.349999999999994"/>
    <n v="80"/>
    <x v="1"/>
    <s v="44623L8-9_L1CDM-MLB-CLSHG4462303 Cloudy (40%-90%)"/>
    <n v="0"/>
    <s v="20220103T222610"/>
    <n v="2022"/>
    <s v="03"/>
    <s v="03"/>
    <s v="22"/>
    <s v="05"/>
    <s v="3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02T00:00:00"/>
    <n v="45.2"/>
    <s v="22:12:13 UTC"/>
    <n v="10.5"/>
    <s v="2500X1254px"/>
    <s v="PNG"/>
    <s v="16m"/>
    <x v="2"/>
    <n v="25.4"/>
    <n v="30"/>
    <x v="0"/>
    <s v="44622L8-9_L1CDM-MLB-CLSHG4462202 Sunny (10%-30%)"/>
    <n v="1"/>
    <s v="20220103T222610"/>
    <n v="2022"/>
    <s v="03"/>
    <s v="02"/>
    <s v="22"/>
    <s v="12"/>
    <s v="1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3-02T00:00:00"/>
    <n v="46.2"/>
    <s v="22:11:50 UTC"/>
    <n v="40.299999999999997"/>
    <s v="2500X1254px"/>
    <s v="PNG"/>
    <s v="16m"/>
    <x v="2"/>
    <n v="25.4"/>
    <n v="30"/>
    <x v="0"/>
    <s v="44622L8-9_L1CDM-MLB-CLSHG4462202 Sunny (10%-30%)"/>
    <n v="0"/>
    <s v="20220103T222610"/>
    <n v="2022"/>
    <s v="03"/>
    <s v="02"/>
    <s v="22"/>
    <s v="11"/>
    <s v="5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23T00:00:00"/>
    <n v="46.9"/>
    <s v="22:06:08 UTC"/>
    <n v="4.3"/>
    <s v="2500X1254px"/>
    <s v="PNG"/>
    <s v="16m"/>
    <x v="2"/>
    <n v="13.05"/>
    <n v="20"/>
    <x v="0"/>
    <s v="44615L8-9_L1CDM-MLB-CLSHG4461502 Sunny (10%-30%)"/>
    <n v="1"/>
    <s v="20220103T222610"/>
    <n v="2022"/>
    <s v="02"/>
    <n v="23"/>
    <s v="22"/>
    <s v="06"/>
    <s v="0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23T00:00:00"/>
    <n v="47.9"/>
    <s v="22:05:44 UTC"/>
    <n v="21.8"/>
    <s v="2500X1254px"/>
    <s v="PNG"/>
    <s v="16m"/>
    <x v="2"/>
    <n v="13.05"/>
    <n v="20"/>
    <x v="0"/>
    <s v="44615L8-9_L1CDM-MLB-CLSHG4461502 Sunny (10%-30%)"/>
    <n v="0"/>
    <s v="20220103T222610"/>
    <n v="2022"/>
    <s v="02"/>
    <n v="23"/>
    <s v="22"/>
    <s v="05"/>
    <s v="4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22T00:00:00"/>
    <n v="47.2"/>
    <s v="22:12:14 UTC"/>
    <n v="22"/>
    <s v="2500X1254px"/>
    <s v="PNG"/>
    <s v="16m"/>
    <x v="2"/>
    <n v="14.25"/>
    <n v="20"/>
    <x v="0"/>
    <s v="44614L8-9_L1CDM-MLB-CLSHG4461402 Sunny (10%-30%)"/>
    <n v="1"/>
    <s v="20220103T222610"/>
    <n v="2022"/>
    <s v="02"/>
    <n v="22"/>
    <s v="22"/>
    <s v="12"/>
    <s v="1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22T00:00:00"/>
    <n v="48.1"/>
    <s v="22:11:50 UTC"/>
    <n v="6.5"/>
    <s v="2500X1254px"/>
    <s v="PNG"/>
    <s v="16m"/>
    <x v="2"/>
    <n v="14.25"/>
    <n v="20"/>
    <x v="0"/>
    <s v="44614L8-9_L1CDM-MLB-CLSHG4461402 Sunny (10%-30%)"/>
    <n v="0"/>
    <s v="20220103T222610"/>
    <n v="2022"/>
    <s v="02"/>
    <n v="22"/>
    <s v="22"/>
    <s v="11"/>
    <s v="5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15T00:00:00"/>
    <n v="48.8"/>
    <s v="22:06:06 UTC"/>
    <n v="38.299999999999997"/>
    <s v="2500X1254px"/>
    <s v="PNG"/>
    <s v="16m"/>
    <x v="2"/>
    <n v="24.9"/>
    <n v="30"/>
    <x v="0"/>
    <s v="44607L8-9_L1CDM-MLB-CLSHG4460702 Sunny (10%-30%)"/>
    <n v="1"/>
    <s v="20220103T222610"/>
    <n v="2022"/>
    <s v="02"/>
    <n v="15"/>
    <s v="22"/>
    <s v="06"/>
    <s v="0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15T00:00:00"/>
    <n v="49.7"/>
    <s v="22:05:42 UTC"/>
    <n v="11.5"/>
    <s v="2500X1254px"/>
    <s v="PNG"/>
    <s v="16m"/>
    <x v="2"/>
    <n v="24.9"/>
    <n v="30"/>
    <x v="0"/>
    <s v="44607L8-9_L1CDM-MLB-CLSHG4460702 Sunny (10%-30%)"/>
    <n v="0"/>
    <s v="20220103T222610"/>
    <n v="2022"/>
    <s v="02"/>
    <n v="15"/>
    <s v="22"/>
    <s v="05"/>
    <s v="4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14T00:00:00"/>
    <n v="49"/>
    <s v="22:12:25 UTC"/>
    <n v="21.2"/>
    <s v="2500X1254px"/>
    <s v="PNG"/>
    <s v="16m"/>
    <x v="2"/>
    <n v="13.5"/>
    <n v="20"/>
    <x v="0"/>
    <s v="44606L8-9_L1CDM-MLB-CLSHG4460602 Sunny (10%-30%)"/>
    <n v="1"/>
    <s v="20220103T222610"/>
    <n v="2022"/>
    <s v="02"/>
    <n v="14"/>
    <s v="22"/>
    <s v="12"/>
    <s v="2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14T00:00:00"/>
    <n v="49.9"/>
    <s v="22:12:01 UTC"/>
    <n v="5.8"/>
    <s v="2500X1254px"/>
    <s v="PNG"/>
    <s v="16m"/>
    <x v="2"/>
    <n v="13.5"/>
    <n v="20"/>
    <x v="0"/>
    <s v="44606L8-9_L1CDM-MLB-CLSHG4460602 Sunny (10%-30%)"/>
    <n v="0"/>
    <s v="20220103T222610"/>
    <n v="2022"/>
    <s v="02"/>
    <n v="14"/>
    <s v="22"/>
    <s v="12"/>
    <s v="0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07T00:00:00"/>
    <n v="50.6"/>
    <s v="22:06:17 UTC"/>
    <n v="80.099999999999994"/>
    <s v="2500X1254px"/>
    <s v="PNG"/>
    <s v="16m"/>
    <x v="2"/>
    <n v="69"/>
    <n v="70"/>
    <x v="1"/>
    <s v="44599L8-9_L1CDM-MLB-CLSHG4459903 Cloudy (40%-90%)"/>
    <n v="1"/>
    <s v="20220103T222610"/>
    <n v="2022"/>
    <s v="02"/>
    <s v="07"/>
    <s v="22"/>
    <s v="06"/>
    <s v="1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07T00:00:00"/>
    <n v="51.4"/>
    <s v="22:05:53 UTC"/>
    <n v="57.9"/>
    <s v="2500X1254px"/>
    <s v="PNG"/>
    <s v="16m"/>
    <x v="2"/>
    <n v="69"/>
    <n v="70"/>
    <x v="1"/>
    <s v="44599L8-9_L1CDM-MLB-CLSHG4459903 Cloudy (40%-90%)"/>
    <n v="0"/>
    <s v="20220103T222610"/>
    <n v="2022"/>
    <s v="02"/>
    <s v="07"/>
    <s v="22"/>
    <s v="05"/>
    <s v="5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06T00:00:00"/>
    <n v="50.8"/>
    <s v="22:12:20 UTC"/>
    <n v="0.6"/>
    <s v="2500X1254px"/>
    <s v="PNG"/>
    <s v="16m"/>
    <x v="2"/>
    <n v="49.8"/>
    <n v="50"/>
    <x v="1"/>
    <s v="44598L8-9_L1CDM-MLB-CLSHG4459803 Cloudy (40%-90%)"/>
    <n v="1"/>
    <s v="20220103T222610"/>
    <n v="2022"/>
    <s v="02"/>
    <s v="06"/>
    <s v="22"/>
    <s v="12"/>
    <s v="2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2-06T00:00:00"/>
    <n v="51.6"/>
    <s v="22:11:56 UTC"/>
    <n v="99"/>
    <s v="2500X1254px"/>
    <s v="PNG"/>
    <s v="16m"/>
    <x v="2"/>
    <n v="49.8"/>
    <n v="50"/>
    <x v="1"/>
    <s v="44598L8-9_L1CDM-MLB-CLSHG4459803 Cloudy (40%-90%)"/>
    <n v="0"/>
    <s v="20220103T222610"/>
    <n v="2022"/>
    <s v="02"/>
    <s v="06"/>
    <s v="22"/>
    <s v="11"/>
    <s v="5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30T00:00:00"/>
    <n v="52.3"/>
    <s v="22:06:10 UTC"/>
    <n v="27.4"/>
    <s v="2500X1254px"/>
    <s v="PNG"/>
    <s v="16m"/>
    <x v="2"/>
    <n v="39.299999999999997"/>
    <n v="40"/>
    <x v="1"/>
    <s v="44591L8-9_L1CDM-MLB-CLSHG4459103 Cloudy (40%-90%)"/>
    <n v="1"/>
    <s v="20220103T222610"/>
    <n v="2022"/>
    <s v="01"/>
    <n v="30"/>
    <s v="22"/>
    <s v="06"/>
    <s v="10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30T00:00:00"/>
    <n v="53.1"/>
    <s v="22:05:46 UTC"/>
    <n v="51.2"/>
    <s v="2500X1254px"/>
    <s v="PNG"/>
    <s v="16m"/>
    <x v="2"/>
    <n v="39.299999999999997"/>
    <n v="40"/>
    <x v="1"/>
    <s v="44591L8-9_L1CDM-MLB-CLSHG4459103 Cloudy (40%-90%)"/>
    <n v="0"/>
    <s v="20220103T222610"/>
    <n v="2022"/>
    <s v="01"/>
    <n v="30"/>
    <s v="22"/>
    <s v="05"/>
    <s v="4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29T00:00:00"/>
    <n v="52.5"/>
    <s v="22:12:29 UTC"/>
    <n v="5.5"/>
    <s v="2500X1254px"/>
    <s v="PNG"/>
    <s v="16m"/>
    <x v="2"/>
    <n v="15.6"/>
    <n v="20"/>
    <x v="0"/>
    <s v="44590L8-9_L1CDM-MLB-CLSHG4459002 Sunny (10%-30%)"/>
    <n v="1"/>
    <s v="20220103T222610"/>
    <n v="2022"/>
    <s v="01"/>
    <n v="29"/>
    <s v="22"/>
    <s v="12"/>
    <s v="2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29T00:00:00"/>
    <n v="53.3"/>
    <s v="22:12:05 UTC"/>
    <n v="25.7"/>
    <s v="2500X1254px"/>
    <s v="PNG"/>
    <s v="16m"/>
    <x v="2"/>
    <n v="15.6"/>
    <n v="20"/>
    <x v="0"/>
    <s v="44590L8-9_L1CDM-MLB-CLSHG4459002 Sunny (10%-30%)"/>
    <n v="0"/>
    <s v="20220103T222610"/>
    <n v="2022"/>
    <s v="01"/>
    <n v="29"/>
    <s v="22"/>
    <s v="12"/>
    <s v="0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22T00:00:00"/>
    <n v="53.9"/>
    <s v="22:06:18 UTC"/>
    <n v="41.4"/>
    <s v="2500X1254px"/>
    <s v="PNG"/>
    <s v="16m"/>
    <x v="2"/>
    <n v="29.25"/>
    <n v="30"/>
    <x v="0"/>
    <s v="44583L8-9_L1CDM-MLB-CLSHG4458302 Sunny (10%-30%)"/>
    <n v="1"/>
    <s v="20220103T222610"/>
    <n v="2022"/>
    <s v="01"/>
    <n v="22"/>
    <s v="22"/>
    <s v="06"/>
    <s v="18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22T00:00:00"/>
    <n v="54.6"/>
    <s v="22:05:54 UTC"/>
    <n v="17.100000000000001"/>
    <s v="2500X1254px"/>
    <s v="PNG"/>
    <s v="16m"/>
    <x v="2"/>
    <n v="29.25"/>
    <n v="30"/>
    <x v="0"/>
    <s v="44583L8-9_L1CDM-MLB-CLSHG4458302 Sunny (10%-30%)"/>
    <n v="0"/>
    <s v="20220103T222610"/>
    <n v="2022"/>
    <s v="01"/>
    <n v="22"/>
    <s v="22"/>
    <s v="05"/>
    <s v="54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21T00:00:00"/>
    <n v="54.1"/>
    <s v="22:12:23 UTC"/>
    <n v="5.9"/>
    <s v="2500X1254px"/>
    <s v="PNG"/>
    <s v="16m"/>
    <x v="2"/>
    <n v="11.649999999999999"/>
    <n v="20"/>
    <x v="0"/>
    <s v="44582L8-9_L1CDM-MLB-CLSHG4458202 Sunny (10%-30%)"/>
    <n v="1"/>
    <s v="20220103T222610"/>
    <n v="2022"/>
    <s v="01"/>
    <n v="21"/>
    <s v="22"/>
    <s v="12"/>
    <s v="2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21T00:00:00"/>
    <n v="54.8"/>
    <s v="22:11:59 UTC"/>
    <n v="17.399999999999999"/>
    <s v="2500X1254px"/>
    <s v="PNG"/>
    <s v="16m"/>
    <x v="2"/>
    <n v="11.649999999999999"/>
    <n v="20"/>
    <x v="0"/>
    <s v="44582L8-9_L1CDM-MLB-CLSHG4458202 Sunny (10%-30%)"/>
    <n v="0"/>
    <s v="20220103T222610"/>
    <n v="2022"/>
    <s v="01"/>
    <n v="21"/>
    <s v="22"/>
    <s v="11"/>
    <s v="59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14T00:00:00"/>
    <n v="55.4"/>
    <s v="22:06:15 UTC"/>
    <n v="54.2"/>
    <s v="2500X1254px"/>
    <s v="PNG"/>
    <s v="16m"/>
    <x v="2"/>
    <n v="65.150000000000006"/>
    <n v="70"/>
    <x v="1"/>
    <s v="44575L8-9_L1CDM-MLB-CLSHG4457503 Cloudy (40%-90%)"/>
    <n v="1"/>
    <s v="20220103T222610"/>
    <n v="2022"/>
    <s v="01"/>
    <n v="14"/>
    <s v="22"/>
    <s v="06"/>
    <s v="15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14T00:00:00"/>
    <n v="56"/>
    <s v="22:05:51 UTC"/>
    <n v="76.099999999999994"/>
    <s v="2500X1254px"/>
    <s v="PNG"/>
    <s v="16m"/>
    <x v="2"/>
    <n v="65.150000000000006"/>
    <n v="70"/>
    <x v="1"/>
    <s v="44575L8-9_L1CDM-MLB-CLSHG4457503 Cloudy (40%-90%)"/>
    <n v="0"/>
    <s v="20220103T222610"/>
    <n v="2022"/>
    <s v="01"/>
    <n v="14"/>
    <s v="22"/>
    <s v="05"/>
    <s v="51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13T00:00:00"/>
    <n v="55.5"/>
    <s v="22:12:26 UTC"/>
    <n v="22.1"/>
    <s v="2500X1254px"/>
    <s v="PNG"/>
    <s v="16m"/>
    <x v="2"/>
    <n v="29.900000000000002"/>
    <n v="30"/>
    <x v="0"/>
    <s v="44574L8-9_L1CDM-MLB-CLSHG4457402 Sunny (10%-30%)"/>
    <n v="1"/>
    <s v="20220103T222610"/>
    <n v="2022"/>
    <s v="01"/>
    <n v="13"/>
    <s v="22"/>
    <s v="12"/>
    <s v="26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13T00:00:00"/>
    <n v="56.2"/>
    <s v="22:12:02 UTC"/>
    <n v="37.700000000000003"/>
    <s v="2500X1254px"/>
    <s v="PNG"/>
    <s v="16m"/>
    <x v="2"/>
    <n v="29.900000000000002"/>
    <n v="30"/>
    <x v="0"/>
    <s v="44574L8-9_L1CDM-MLB-CLSHG4457402 Sunny (10%-30%)"/>
    <n v="0"/>
    <s v="20220103T222610"/>
    <n v="2022"/>
    <s v="01"/>
    <n v="13"/>
    <s v="22"/>
    <s v="12"/>
    <s v="02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06T00:00:00"/>
    <n v="56.7"/>
    <s v="22:06:17 UTC"/>
    <n v="81.8"/>
    <s v="2500X1254px"/>
    <s v="PNG"/>
    <s v="16m"/>
    <x v="2"/>
    <n v="84.4"/>
    <n v="90"/>
    <x v="1"/>
    <s v="44567L8-9_L1CDM-MLB-CLSHG4456703 Cloudy (40%-90%)"/>
    <n v="1"/>
    <s v="20220103T222610"/>
    <n v="2022"/>
    <s v="01"/>
    <s v="06"/>
    <s v="22"/>
    <s v="06"/>
    <s v="1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06T00:00:00"/>
    <n v="57.3"/>
    <s v="22:05:53 UTC"/>
    <n v="87"/>
    <s v="2500X1254px"/>
    <s v="PNG"/>
    <s v="16m"/>
    <x v="2"/>
    <n v="84.4"/>
    <n v="90"/>
    <x v="1"/>
    <s v="44567L8-9_L1CDM-MLB-CLSHG4456703 Cloudy (40%-90%)"/>
    <n v="0"/>
    <s v="20220103T222610"/>
    <n v="2022"/>
    <s v="01"/>
    <s v="06"/>
    <s v="22"/>
    <s v="05"/>
    <s v="53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05T00:00:00"/>
    <n v="56.8"/>
    <s v="22:12:27 UTC"/>
    <n v="48.9"/>
    <s v="2500X1254px"/>
    <s v="PNG"/>
    <s v="16m"/>
    <x v="2"/>
    <n v="65.7"/>
    <n v="70"/>
    <x v="1"/>
    <s v="44566L8-9_L1CDM-MLB-CLSHG4456603 Cloudy (40%-90%)"/>
    <n v="1"/>
    <s v="20220103T222610"/>
    <n v="2022"/>
    <s v="01"/>
    <s v="05"/>
    <s v="22"/>
    <s v="12"/>
    <s v="27"/>
    <x v="9"/>
    <s v="2A_MSIL1C_S2_CD_CLS_AC_20230627T222622_TRUE_60HTE_020CC"/>
    <s v="S2A_MSIL1C_HG_20220103T222610_60HUE_0.7CC"/>
  </r>
  <r>
    <x v="1"/>
    <x v="1"/>
    <s v="-36.36.829, 174.91007 | Zoom: 13"/>
    <b v="1"/>
    <s v="New Zealand"/>
    <x v="2"/>
    <s v="HG"/>
    <d v="2022-01-05T00:00:00"/>
    <n v="57.5"/>
    <s v="22:12:03 UTC"/>
    <n v="82.5"/>
    <s v="2500X1254px"/>
    <s v="PNG"/>
    <s v="16m"/>
    <x v="2"/>
    <n v="65.7"/>
    <n v="70"/>
    <x v="1"/>
    <s v="44566L8-9_L1CDM-MLB-CLSHG4456603 Cloudy (40%-90%)"/>
    <n v="0"/>
    <s v="20220103T222610"/>
    <n v="2022"/>
    <s v="01"/>
    <s v="05"/>
    <s v="22"/>
    <s v="12"/>
    <s v="03"/>
    <x v="9"/>
    <s v="2A_MSIL1C_S2_CD_CLS_AC_20230627T222622_TRUE_60HTE_020CC"/>
    <s v="S2A_MSIL1C_HG_20220103T222610_60HUE_0.7CC"/>
  </r>
  <r>
    <x v="1"/>
    <x v="1"/>
    <s v="-35.4092, 149.06759 | Zoom: 15"/>
    <b v="1"/>
    <s v="Australia"/>
    <x v="7"/>
    <s v="TU"/>
    <d v="2023-06-25T00:00:00"/>
    <n v="22.6"/>
    <s v="23:50:01 UTC"/>
    <n v="22.5"/>
    <s v="679x341px"/>
    <s v="PNG"/>
    <s v="15m"/>
    <x v="0"/>
    <n v="22.5"/>
    <n v="30"/>
    <x v="0"/>
    <s v="45102L8-9_L1CDM-MLB-CLSTU4510202 Sunny (10%-30%)"/>
    <n v="1"/>
    <s v="20220104T000642"/>
    <n v="2023"/>
    <s v="06"/>
    <n v="25"/>
    <s v="23"/>
    <s v="50"/>
    <s v="0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24T00:00:00"/>
    <n v="22.6"/>
    <s v="23:56:23 UTC"/>
    <n v="10.199999999999999"/>
    <s v="679x341px"/>
    <s v="PNG"/>
    <s v="15m"/>
    <x v="0"/>
    <n v="7"/>
    <n v="10"/>
    <x v="0"/>
    <s v="45101L8-9_L1CDM-MLB-CLSTU4510102 Sunny (10%-30%)"/>
    <n v="1"/>
    <s v="20220104T000642"/>
    <n v="2023"/>
    <s v="06"/>
    <n v="24"/>
    <s v="23"/>
    <s v="56"/>
    <s v="2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24T00:00:00"/>
    <n v="23.9"/>
    <s v="23:55:59 UTC"/>
    <n v="3.8"/>
    <s v="679x341px"/>
    <s v="PNG"/>
    <s v="15m"/>
    <x v="0"/>
    <n v="7"/>
    <n v="10"/>
    <x v="0"/>
    <s v="45101L8-9_L1CDM-MLB-CLSTU4510102 Sunny (10%-30%)"/>
    <n v="0"/>
    <s v="20220104T000642"/>
    <n v="2023"/>
    <s v="06"/>
    <n v="24"/>
    <s v="23"/>
    <s v="55"/>
    <s v="5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17T00:00:00"/>
    <n v="22.7"/>
    <s v="23:50:10 UTC"/>
    <n v="79"/>
    <s v="679x341px"/>
    <s v="PNG"/>
    <s v="15m"/>
    <x v="0"/>
    <n v="79"/>
    <n v="80"/>
    <x v="1"/>
    <s v="45094L8-9_L1CDM-MLB-CLSTU4509403 Cloudy (40%-90%)"/>
    <n v="1"/>
    <s v="20220104T000642"/>
    <n v="2023"/>
    <s v="06"/>
    <n v="17"/>
    <s v="23"/>
    <s v="50"/>
    <s v="1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16T00:00:00"/>
    <n v="22.8"/>
    <s v="23:56:11 UTC"/>
    <n v="27.8"/>
    <s v="679x341px"/>
    <s v="PNG"/>
    <s v="15m"/>
    <x v="0"/>
    <n v="18.399999999999999"/>
    <n v="20"/>
    <x v="0"/>
    <s v="45093L8-9_L1CDM-MLB-CLSTU4509302 Sunny (10%-30%)"/>
    <n v="1"/>
    <s v="20220104T000642"/>
    <n v="2023"/>
    <s v="06"/>
    <n v="16"/>
    <s v="23"/>
    <s v="56"/>
    <s v="1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16T00:00:00"/>
    <n v="24.1"/>
    <s v="23:55:47 UTC"/>
    <n v="9"/>
    <s v="679x341px"/>
    <s v="PNG"/>
    <s v="15m"/>
    <x v="0"/>
    <n v="18.399999999999999"/>
    <n v="20"/>
    <x v="0"/>
    <s v="45093L8-9_L1CDM-MLB-CLSTU4509302 Sunny (10%-30%)"/>
    <n v="0"/>
    <s v="20220104T000642"/>
    <n v="2023"/>
    <s v="06"/>
    <n v="16"/>
    <s v="23"/>
    <s v="55"/>
    <s v="4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09T00:00:00"/>
    <n v="23.3"/>
    <s v="23:50:05 UTC"/>
    <n v="5.8"/>
    <s v="679x341px"/>
    <s v="PNG"/>
    <s v="15m"/>
    <x v="0"/>
    <n v="5.8"/>
    <n v="10"/>
    <x v="0"/>
    <s v="45086L8-9_L1CDM-MLB-CLSTU4508602 Sunny (10%-30%)"/>
    <n v="1"/>
    <s v="20220104T000642"/>
    <n v="2023"/>
    <s v="06"/>
    <s v="09"/>
    <s v="23"/>
    <s v="50"/>
    <s v="0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08T00:00:00"/>
    <n v="23.4"/>
    <s v="23:56:17 UTC"/>
    <n v="66.099999999999994"/>
    <s v="679x341px"/>
    <s v="PNG"/>
    <s v="15m"/>
    <x v="0"/>
    <n v="73.949999999999989"/>
    <n v="80"/>
    <x v="1"/>
    <s v="45085L8-9_L1CDM-MLB-CLSTU4508503 Cloudy (40%-90%)"/>
    <n v="1"/>
    <s v="20220104T000642"/>
    <n v="2023"/>
    <s v="06"/>
    <s v="08"/>
    <s v="23"/>
    <s v="56"/>
    <s v="1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08T00:00:00"/>
    <n v="24.7"/>
    <s v="23:55:53 UTC"/>
    <n v="81.8"/>
    <s v="679x341px"/>
    <s v="PNG"/>
    <s v="15m"/>
    <x v="0"/>
    <n v="73.949999999999989"/>
    <n v="80"/>
    <x v="1"/>
    <s v="45085L8-9_L1CDM-MLB-CLSTU4508503 Cloudy (40%-90%)"/>
    <n v="0"/>
    <s v="20220104T000642"/>
    <n v="2023"/>
    <s v="06"/>
    <s v="08"/>
    <s v="23"/>
    <s v="55"/>
    <s v="5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6-01T00:00:00"/>
    <n v="24.2"/>
    <s v="23:50:00 UTC"/>
    <n v="63"/>
    <s v="679x341px"/>
    <s v="PNG"/>
    <s v="15m"/>
    <x v="0"/>
    <n v="63"/>
    <n v="70"/>
    <x v="1"/>
    <s v="45078L8-9_L1CDM-MLB-CLSTU4507803 Cloudy (40%-90%)"/>
    <n v="1"/>
    <s v="20220104T000642"/>
    <n v="2023"/>
    <s v="06"/>
    <s v="01"/>
    <s v="23"/>
    <s v="50"/>
    <s v="0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31T00:00:00"/>
    <n v="24.3"/>
    <s v="23:56:20 UTC"/>
    <n v="68.900000000000006"/>
    <s v="679x341px"/>
    <s v="PNG"/>
    <s v="15m"/>
    <x v="0"/>
    <n v="43.150000000000006"/>
    <n v="50"/>
    <x v="1"/>
    <s v="45077L8-9_L1CDM-MLB-CLSTU4507703 Cloudy (40%-90%)"/>
    <n v="1"/>
    <s v="20220104T000642"/>
    <n v="2023"/>
    <s v="05"/>
    <n v="31"/>
    <s v="23"/>
    <s v="56"/>
    <s v="2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31T00:00:00"/>
    <n v="25.7"/>
    <s v="23:55:57 UTC"/>
    <n v="17.399999999999999"/>
    <s v="679x341px"/>
    <s v="PNG"/>
    <s v="15m"/>
    <x v="0"/>
    <n v="43.150000000000006"/>
    <n v="50"/>
    <x v="1"/>
    <s v="45077L8-9_L1CDM-MLB-CLSTU4507703 Cloudy (40%-90%)"/>
    <n v="0"/>
    <s v="20220104T000642"/>
    <n v="2023"/>
    <s v="05"/>
    <n v="31"/>
    <s v="23"/>
    <s v="55"/>
    <s v="5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24T00:00:00"/>
    <n v="25.4"/>
    <s v="23:50:10 UTC"/>
    <n v="64.099999999999994"/>
    <s v="679x341px"/>
    <s v="PNG"/>
    <s v="15m"/>
    <x v="0"/>
    <n v="64.099999999999994"/>
    <n v="70"/>
    <x v="1"/>
    <s v="45070L8-9_L1CDM-MLB-CLSTU4507003 Cloudy (40%-90%)"/>
    <n v="1"/>
    <s v="20220104T000642"/>
    <n v="2023"/>
    <s v="05"/>
    <n v="24"/>
    <s v="23"/>
    <s v="50"/>
    <s v="1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23T00:00:00"/>
    <n v="25.6"/>
    <s v="23:56:10 UTC"/>
    <n v="16.100000000000001"/>
    <s v="679x341px"/>
    <s v="PNG"/>
    <s v="15m"/>
    <x v="0"/>
    <n v="15.850000000000001"/>
    <n v="20"/>
    <x v="0"/>
    <s v="45069L8-9_L1CDM-MLB-CLSTU4506902 Sunny (10%-30%)"/>
    <n v="1"/>
    <s v="20220104T000642"/>
    <n v="2023"/>
    <s v="05"/>
    <n v="23"/>
    <s v="23"/>
    <s v="56"/>
    <s v="1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23T00:00:00"/>
    <n v="26.9"/>
    <s v="23:55:46 UTC"/>
    <n v="15.6"/>
    <s v="679x341px"/>
    <s v="PNG"/>
    <s v="15m"/>
    <x v="0"/>
    <n v="15.850000000000001"/>
    <n v="20"/>
    <x v="0"/>
    <s v="45069L8-9_L1CDM-MLB-CLSTU4506902 Sunny (10%-30%)"/>
    <n v="0"/>
    <s v="20220104T000642"/>
    <n v="2023"/>
    <s v="05"/>
    <n v="23"/>
    <s v="23"/>
    <s v="55"/>
    <s v="4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16T00:00:00"/>
    <n v="26.9"/>
    <s v="23:49:57 UTC"/>
    <n v="33.700000000000003"/>
    <s v="679x341px"/>
    <s v="PNG"/>
    <s v="15m"/>
    <x v="0"/>
    <n v="33.700000000000003"/>
    <n v="40"/>
    <x v="1"/>
    <s v="45062L8-9_L1CDM-MLB-CLSTU4506203 Cloudy (40%-90%)"/>
    <n v="1"/>
    <s v="20220104T000642"/>
    <n v="2023"/>
    <s v="05"/>
    <n v="16"/>
    <s v="23"/>
    <s v="49"/>
    <s v="5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15T00:00:00"/>
    <n v="27.1"/>
    <s v="23:56:28 UTC"/>
    <n v="13"/>
    <s v="679x341px"/>
    <s v="PNG"/>
    <s v="15m"/>
    <x v="0"/>
    <n v="14.55"/>
    <n v="20"/>
    <x v="0"/>
    <s v="45061L8-9_L1CDM-MLB-CLSTU4506102 Sunny (10%-30%)"/>
    <n v="1"/>
    <s v="20220104T000642"/>
    <n v="2023"/>
    <s v="05"/>
    <n v="15"/>
    <s v="23"/>
    <s v="56"/>
    <s v="2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15T00:00:00"/>
    <n v="28.5"/>
    <s v="23:56:05 UTC"/>
    <n v="16.100000000000001"/>
    <s v="679x341px"/>
    <s v="PNG"/>
    <s v="15m"/>
    <x v="0"/>
    <n v="14.55"/>
    <n v="20"/>
    <x v="0"/>
    <s v="45061L8-9_L1CDM-MLB-CLSTU4506102 Sunny (10%-30%)"/>
    <n v="0"/>
    <s v="20220104T000642"/>
    <n v="2023"/>
    <s v="05"/>
    <n v="15"/>
    <s v="23"/>
    <s v="56"/>
    <s v="0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08T00:00:00"/>
    <n v="28.7"/>
    <s v="23:50:20 UTC"/>
    <n v="24.1"/>
    <s v="679x341px"/>
    <s v="PNG"/>
    <s v="15m"/>
    <x v="0"/>
    <n v="24.1"/>
    <n v="30"/>
    <x v="0"/>
    <s v="45054L8-9_L1CDM-MLB-CLSTU4505402 Sunny (10%-30%)"/>
    <n v="1"/>
    <s v="20220104T000642"/>
    <n v="2023"/>
    <s v="05"/>
    <s v="08"/>
    <s v="23"/>
    <s v="50"/>
    <s v="2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07T00:00:00"/>
    <n v="28.9"/>
    <s v="23:56:15 UTC"/>
    <n v="30.2"/>
    <s v="679x341px"/>
    <s v="PNG"/>
    <s v="15m"/>
    <x v="0"/>
    <n v="16.149999999999999"/>
    <n v="20"/>
    <x v="0"/>
    <s v="45053L8-9_L1CDM-MLB-CLSTU4505302 Sunny (10%-30%)"/>
    <n v="1"/>
    <s v="20220104T000642"/>
    <n v="2023"/>
    <s v="05"/>
    <s v="07"/>
    <s v="23"/>
    <s v="56"/>
    <s v="1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5-07T00:00:00"/>
    <n v="30.2"/>
    <s v="23:55:51 UTC"/>
    <n v="2.1"/>
    <s v="679x341px"/>
    <s v="PNG"/>
    <s v="15m"/>
    <x v="0"/>
    <n v="16.149999999999999"/>
    <n v="20"/>
    <x v="0"/>
    <s v="45053L8-9_L1CDM-MLB-CLSTU4505302 Sunny (10%-30%)"/>
    <n v="0"/>
    <s v="20220104T000642"/>
    <n v="2023"/>
    <s v="05"/>
    <s v="07"/>
    <s v="23"/>
    <s v="55"/>
    <s v="5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30T00:00:00"/>
    <n v="30.6"/>
    <s v="23:50:10 UTC"/>
    <n v="73.599999999999994"/>
    <s v="679x341px"/>
    <s v="PNG"/>
    <s v="15m"/>
    <x v="0"/>
    <n v="73.599999999999994"/>
    <n v="80"/>
    <x v="1"/>
    <s v="45046L8-9_L1CDM-MLB-CLSTU4504603 Cloudy (40%-90%)"/>
    <n v="1"/>
    <s v="20220104T000642"/>
    <n v="2023"/>
    <s v="04"/>
    <n v="30"/>
    <s v="23"/>
    <s v="50"/>
    <s v="1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29T00:00:00"/>
    <n v="30.8"/>
    <s v="23:56:37 UTC"/>
    <n v="85.1"/>
    <s v="679x341px"/>
    <s v="PNG"/>
    <s v="15m"/>
    <x v="0"/>
    <n v="58.349999999999994"/>
    <n v="60"/>
    <x v="1"/>
    <s v="45045L8-9_L1CDM-MLB-CLSTU4504503 Cloudy (40%-90%)"/>
    <n v="1"/>
    <s v="20220104T000642"/>
    <n v="2023"/>
    <s v="04"/>
    <n v="29"/>
    <s v="23"/>
    <s v="56"/>
    <s v="3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29T00:00:00"/>
    <n v="32.1"/>
    <s v="23:56:13 UTC"/>
    <n v="31.6"/>
    <s v="679x341px"/>
    <s v="PNG"/>
    <s v="15m"/>
    <x v="0"/>
    <n v="58.349999999999994"/>
    <n v="60"/>
    <x v="1"/>
    <s v="45045L8-9_L1CDM-MLB-CLSTU4504503 Cloudy (40%-90%)"/>
    <n v="0"/>
    <s v="20220104T000642"/>
    <n v="2023"/>
    <s v="04"/>
    <n v="29"/>
    <s v="23"/>
    <s v="56"/>
    <s v="1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22T00:00:00"/>
    <n v="32.700000000000003"/>
    <s v="23:50:32 UTC"/>
    <n v="79.599999999999994"/>
    <s v="679x341px"/>
    <s v="PNG"/>
    <s v="15m"/>
    <x v="0"/>
    <n v="79.599999999999994"/>
    <n v="80"/>
    <x v="1"/>
    <s v="45038L8-9_L1CDM-MLB-CLSTU4503803 Cloudy (40%-90%)"/>
    <n v="1"/>
    <s v="20220104T000642"/>
    <n v="2023"/>
    <s v="04"/>
    <n v="22"/>
    <s v="23"/>
    <s v="50"/>
    <s v="3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14T00:00:00"/>
    <n v="34.799999999999997"/>
    <s v="23:50:14 UTC"/>
    <n v="29.4"/>
    <s v="679x341px"/>
    <s v="PNG"/>
    <s v="15m"/>
    <x v="0"/>
    <n v="29.4"/>
    <n v="30"/>
    <x v="0"/>
    <s v="45030L8-9_L1CDM-MLB-CLSTU4503002 Sunny (10%-30%)"/>
    <n v="1"/>
    <s v="20220104T000642"/>
    <n v="2023"/>
    <s v="04"/>
    <n v="14"/>
    <s v="23"/>
    <s v="50"/>
    <s v="1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13T00:00:00"/>
    <n v="35.1"/>
    <s v="23:56:43 UTC"/>
    <n v="18.100000000000001"/>
    <s v="679x341px"/>
    <s v="PNG"/>
    <s v="15m"/>
    <x v="0"/>
    <n v="14.350000000000001"/>
    <n v="20"/>
    <x v="0"/>
    <s v="45029L8-9_L1CDM-MLB-CLSTU4502902 Sunny (10%-30%)"/>
    <n v="1"/>
    <s v="20220104T000642"/>
    <n v="2023"/>
    <s v="04"/>
    <n v="13"/>
    <s v="23"/>
    <s v="56"/>
    <s v="4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13T00:00:00"/>
    <n v="36.299999999999997"/>
    <s v="23:56:19 UTC"/>
    <n v="10.6"/>
    <s v="679x341px"/>
    <s v="PNG"/>
    <s v="15m"/>
    <x v="0"/>
    <n v="14.350000000000001"/>
    <n v="20"/>
    <x v="0"/>
    <s v="45029L8-9_L1CDM-MLB-CLSTU4502902 Sunny (10%-30%)"/>
    <n v="0"/>
    <s v="20220104T000642"/>
    <n v="2023"/>
    <s v="04"/>
    <n v="13"/>
    <s v="23"/>
    <s v="56"/>
    <s v="1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06T00:00:00"/>
    <n v="37"/>
    <s v="23:50:38 UTC"/>
    <n v="60"/>
    <s v="679x341px"/>
    <s v="PNG"/>
    <s v="15m"/>
    <x v="0"/>
    <n v="60"/>
    <n v="60"/>
    <x v="1"/>
    <s v="45022L8-9_L1CDM-MLB-CLSTU4502203 Cloudy (40%-90%)"/>
    <n v="1"/>
    <s v="20220104T000642"/>
    <n v="2023"/>
    <s v="04"/>
    <s v="06"/>
    <s v="23"/>
    <s v="50"/>
    <s v="3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05T00:00:00"/>
    <n v="37.200000000000003"/>
    <s v="23:56:33 UTC"/>
    <n v="81.5"/>
    <s v="679x341px"/>
    <s v="PNG"/>
    <s v="15m"/>
    <x v="0"/>
    <n v="87.75"/>
    <n v="90"/>
    <x v="1"/>
    <s v="45021L8-9_L1CDM-MLB-CLSTU4502103 Cloudy (40%-90%)"/>
    <n v="1"/>
    <s v="20220104T000642"/>
    <n v="2023"/>
    <s v="04"/>
    <s v="05"/>
    <s v="23"/>
    <s v="56"/>
    <s v="3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4-05T00:00:00"/>
    <n v="38.4"/>
    <s v="23:56:09 UTC"/>
    <n v="94"/>
    <s v="679x341px"/>
    <s v="PNG"/>
    <s v="15m"/>
    <x v="0"/>
    <n v="87.75"/>
    <n v="90"/>
    <x v="1"/>
    <s v="45021L8-9_L1CDM-MLB-CLSTU4502103 Cloudy (40%-90%)"/>
    <n v="0"/>
    <s v="20220104T000642"/>
    <n v="2023"/>
    <s v="04"/>
    <s v="05"/>
    <s v="23"/>
    <s v="56"/>
    <s v="0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29T00:00:00"/>
    <n v="39.200000000000003"/>
    <s v="23:50:29 UTC"/>
    <n v="52.3"/>
    <s v="679x341px"/>
    <s v="PNG"/>
    <s v="15m"/>
    <x v="0"/>
    <n v="52.3"/>
    <n v="60"/>
    <x v="1"/>
    <s v="45014L8-9_L1CDM-MLB-CLSTU4501403 Cloudy (40%-90%)"/>
    <n v="1"/>
    <s v="20220104T000642"/>
    <n v="2023"/>
    <s v="03"/>
    <n v="29"/>
    <s v="23"/>
    <s v="50"/>
    <s v="2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28T00:00:00"/>
    <n v="39.5"/>
    <s v="23:56:50 UTC"/>
    <n v="97.6"/>
    <s v="679x341px"/>
    <s v="PNG"/>
    <s v="15m"/>
    <x v="0"/>
    <n v="89.949999999999989"/>
    <n v="90"/>
    <x v="1"/>
    <s v="45013L8-9_L1CDM-MLB-CLSTU4501303 Cloudy (40%-90%)"/>
    <n v="1"/>
    <s v="20220104T000642"/>
    <n v="2023"/>
    <s v="03"/>
    <n v="28"/>
    <s v="23"/>
    <s v="56"/>
    <s v="5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28T00:00:00"/>
    <n v="40.6"/>
    <s v="23:56:26 UTC"/>
    <n v="82.3"/>
    <s v="679x341px"/>
    <s v="PNG"/>
    <s v="15m"/>
    <x v="0"/>
    <n v="89.949999999999989"/>
    <n v="90"/>
    <x v="1"/>
    <s v="45013L8-9_L1CDM-MLB-CLSTU4501303 Cloudy (40%-90%)"/>
    <n v="0"/>
    <s v="20220104T000642"/>
    <n v="2023"/>
    <s v="03"/>
    <n v="28"/>
    <s v="23"/>
    <s v="56"/>
    <s v="2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21T00:00:00"/>
    <n v="41.4"/>
    <s v="23:50:48 UTC"/>
    <n v="60.3"/>
    <s v="679x341px"/>
    <s v="PNG"/>
    <s v="15m"/>
    <x v="0"/>
    <n v="60.3"/>
    <n v="70"/>
    <x v="1"/>
    <s v="45006L8-9_L1CDM-MLB-CLSTU4500603 Cloudy (40%-90%)"/>
    <n v="1"/>
    <s v="20220104T000642"/>
    <n v="2023"/>
    <s v="03"/>
    <n v="21"/>
    <s v="23"/>
    <s v="50"/>
    <s v="4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20T00:00:00"/>
    <n v="41.6"/>
    <s v="23:56:45 UTC"/>
    <n v="68"/>
    <s v="679x341px"/>
    <s v="PNG"/>
    <s v="15m"/>
    <x v="0"/>
    <n v="74.650000000000006"/>
    <n v="80"/>
    <x v="1"/>
    <s v="45005L8-9_L1CDM-MLB-CLSTU4500503 Cloudy (40%-90%)"/>
    <n v="1"/>
    <s v="20220104T000642"/>
    <n v="2023"/>
    <s v="03"/>
    <n v="20"/>
    <s v="23"/>
    <s v="56"/>
    <s v="4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20T00:00:00"/>
    <n v="42.7"/>
    <s v="23:56:21 UTC"/>
    <n v="81.3"/>
    <s v="679x341px"/>
    <s v="PNG"/>
    <s v="15m"/>
    <x v="0"/>
    <n v="74.650000000000006"/>
    <n v="80"/>
    <x v="1"/>
    <s v="45005L8-9_L1CDM-MLB-CLSTU4500503 Cloudy (40%-90%)"/>
    <n v="0"/>
    <s v="20220104T000642"/>
    <n v="2023"/>
    <s v="03"/>
    <n v="20"/>
    <s v="23"/>
    <s v="56"/>
    <s v="2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13T00:00:00"/>
    <n v="43.4"/>
    <s v="23:50:40 UTC"/>
    <n v="39.4"/>
    <s v="679x341px"/>
    <s v="PNG"/>
    <s v="15m"/>
    <x v="0"/>
    <n v="39.4"/>
    <n v="40"/>
    <x v="1"/>
    <s v="44998L8-9_L1CDM-MLB-CLSTU4499803 Cloudy (40%-90%)"/>
    <n v="1"/>
    <s v="20220104T000642"/>
    <n v="2023"/>
    <s v="03"/>
    <n v="13"/>
    <s v="23"/>
    <s v="50"/>
    <s v="4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12T00:00:00"/>
    <n v="43.7"/>
    <s v="23:57:01 UTC"/>
    <n v="25.1"/>
    <s v="679x341px"/>
    <s v="PNG"/>
    <s v="15m"/>
    <x v="0"/>
    <n v="58.900000000000006"/>
    <n v="60"/>
    <x v="1"/>
    <s v="44997L8-9_L1CDM-MLB-CLSTU4499703 Cloudy (40%-90%)"/>
    <n v="1"/>
    <s v="20220104T000642"/>
    <n v="2023"/>
    <s v="03"/>
    <n v="12"/>
    <s v="23"/>
    <s v="57"/>
    <s v="0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12T00:00:00"/>
    <n v="44.8"/>
    <s v="23:56:37 UTC"/>
    <n v="92.7"/>
    <s v="679x341px"/>
    <s v="PNG"/>
    <s v="15m"/>
    <x v="0"/>
    <n v="58.900000000000006"/>
    <n v="60"/>
    <x v="1"/>
    <s v="44997L8-9_L1CDM-MLB-CLSTU4499703 Cloudy (40%-90%)"/>
    <n v="0"/>
    <s v="20220104T000642"/>
    <n v="2023"/>
    <s v="03"/>
    <n v="12"/>
    <s v="23"/>
    <s v="56"/>
    <s v="3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05T00:00:00"/>
    <n v="45.5"/>
    <s v="23:50:54 UTC"/>
    <n v="0.8"/>
    <s v="679x341px"/>
    <s v="PNG"/>
    <s v="15m"/>
    <x v="0"/>
    <n v="0.8"/>
    <n v="10"/>
    <x v="0"/>
    <s v="44990L8-9_L1CDM-MLB-CLSTU4499002 Sunny (10%-30%)"/>
    <n v="1"/>
    <s v="20220104T000642"/>
    <n v="2023"/>
    <s v="03"/>
    <s v="05"/>
    <s v="23"/>
    <s v="50"/>
    <s v="5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04T00:00:00"/>
    <n v="45.7"/>
    <s v="23:56:54 UTC"/>
    <n v="32.299999999999997"/>
    <s v="679x341px"/>
    <s v="PNG"/>
    <s v="15m"/>
    <x v="0"/>
    <n v="31.25"/>
    <n v="40"/>
    <x v="1"/>
    <s v="44989L8-9_L1CDM-MLB-CLSTU4498903 Cloudy (40%-90%)"/>
    <n v="1"/>
    <s v="20220104T000642"/>
    <n v="2023"/>
    <s v="03"/>
    <s v="04"/>
    <s v="23"/>
    <s v="56"/>
    <s v="5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3-04T00:00:00"/>
    <n v="46.7"/>
    <s v="23:56:30 UTC"/>
    <n v="30.2"/>
    <s v="679x341px"/>
    <s v="PNG"/>
    <s v="15m"/>
    <x v="0"/>
    <n v="31.25"/>
    <n v="40"/>
    <x v="1"/>
    <s v="44989L8-9_L1CDM-MLB-CLSTU4498903 Cloudy (40%-90%)"/>
    <n v="0"/>
    <s v="20220104T000642"/>
    <n v="2023"/>
    <s v="03"/>
    <s v="04"/>
    <s v="23"/>
    <s v="56"/>
    <s v="3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25T00:00:00"/>
    <n v="47.4"/>
    <s v="23:50:45 UTC"/>
    <n v="35.4"/>
    <s v="679x341px"/>
    <s v="PNG"/>
    <s v="15m"/>
    <x v="0"/>
    <n v="35.4"/>
    <n v="40"/>
    <x v="1"/>
    <s v="44982L8-9_L1CDM-MLB-CLSTU4498203 Cloudy (40%-90%)"/>
    <n v="1"/>
    <s v="20220104T000642"/>
    <n v="2023"/>
    <s v="02"/>
    <n v="25"/>
    <s v="23"/>
    <s v="50"/>
    <s v="4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24T00:00:00"/>
    <n v="47.7"/>
    <s v="23:57:08 UTC"/>
    <n v="0.2"/>
    <s v="679x341px"/>
    <s v="PNG"/>
    <s v="15m"/>
    <x v="0"/>
    <n v="0.1"/>
    <n v="10"/>
    <x v="0"/>
    <s v="44981L8-9_L1CDM-MLB-CLSTU4498102 Sunny (10%-30%)"/>
    <n v="1"/>
    <s v="20220104T000642"/>
    <n v="2023"/>
    <s v="02"/>
    <n v="24"/>
    <s v="23"/>
    <s v="57"/>
    <s v="0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24T00:00:00"/>
    <n v="48.6"/>
    <s v="23:56:44 UTC"/>
    <n v="0"/>
    <s v="679x341px"/>
    <s v="PNG"/>
    <s v="15m"/>
    <x v="0"/>
    <n v="0.1"/>
    <n v="10"/>
    <x v="0"/>
    <s v="44981L8-9_L1CDM-MLB-CLSTU4498102 Sunny (10%-30%)"/>
    <n v="0"/>
    <s v="20220104T000642"/>
    <n v="2023"/>
    <s v="02"/>
    <n v="24"/>
    <s v="23"/>
    <s v="56"/>
    <s v="4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17T00:00:00"/>
    <n v="49.3"/>
    <s v="23:51:06 UTC"/>
    <n v="4.5999999999999996"/>
    <s v="679x341px"/>
    <s v="PNG"/>
    <s v="15m"/>
    <x v="0"/>
    <n v="4.5999999999999996"/>
    <n v="10"/>
    <x v="0"/>
    <s v="44974L8-9_L1CDM-MLB-CLSTU4497402 Sunny (10%-30%)"/>
    <n v="1"/>
    <s v="20220104T000642"/>
    <n v="2023"/>
    <s v="02"/>
    <n v="17"/>
    <s v="23"/>
    <s v="51"/>
    <s v="0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16T00:00:00"/>
    <n v="49.5"/>
    <s v="23:57:06 UTC"/>
    <n v="69.900000000000006"/>
    <s v="679x341px"/>
    <s v="PNG"/>
    <s v="15m"/>
    <x v="0"/>
    <n v="45.150000000000006"/>
    <n v="50"/>
    <x v="1"/>
    <s v="44973L8-9_L1CDM-MLB-CLSTU4497303 Cloudy (40%-90%)"/>
    <n v="1"/>
    <s v="20220104T000642"/>
    <n v="2023"/>
    <s v="02"/>
    <n v="16"/>
    <s v="23"/>
    <s v="57"/>
    <s v="0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16T00:00:00"/>
    <n v="50.4"/>
    <s v="23:56:42 UTC"/>
    <n v="20.399999999999999"/>
    <s v="679x341px"/>
    <s v="PNG"/>
    <s v="15m"/>
    <x v="0"/>
    <n v="45.150000000000006"/>
    <n v="50"/>
    <x v="1"/>
    <s v="44973L8-9_L1CDM-MLB-CLSTU4497303 Cloudy (40%-90%)"/>
    <n v="0"/>
    <s v="20220104T000642"/>
    <n v="2023"/>
    <s v="02"/>
    <n v="16"/>
    <s v="23"/>
    <s v="56"/>
    <s v="4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09T00:00:00"/>
    <n v="21"/>
    <s v="23:51:01 UTC"/>
    <n v="2.1"/>
    <s v="679x341px"/>
    <s v="PNG"/>
    <s v="15m"/>
    <x v="0"/>
    <n v="2.1"/>
    <n v="10"/>
    <x v="0"/>
    <s v="44966L8-9_L1CDM-MLB-CLSTU4496602 Sunny (10%-30%)"/>
    <n v="1"/>
    <s v="20220104T000642"/>
    <n v="2023"/>
    <s v="02"/>
    <s v="09"/>
    <s v="23"/>
    <s v="51"/>
    <s v="0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08T00:00:00"/>
    <n v="51.3"/>
    <s v="23:57:23 UTC"/>
    <n v="61.9"/>
    <s v="679x341px"/>
    <s v="PNG"/>
    <s v="15m"/>
    <x v="0"/>
    <n v="74.599999999999994"/>
    <n v="80"/>
    <x v="1"/>
    <s v="44965L8-9_L1CDM-MLB-CLSTU4496503 Cloudy (40%-90%)"/>
    <n v="1"/>
    <s v="20220104T000642"/>
    <n v="2023"/>
    <s v="02"/>
    <s v="08"/>
    <s v="23"/>
    <s v="57"/>
    <s v="2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08T00:00:00"/>
    <n v="52.1"/>
    <s v="23:56:59 UTC"/>
    <n v="87.3"/>
    <s v="679x341px"/>
    <s v="PNG"/>
    <s v="15m"/>
    <x v="0"/>
    <n v="74.599999999999994"/>
    <n v="80"/>
    <x v="1"/>
    <s v="44965L8-9_L1CDM-MLB-CLSTU4496503 Cloudy (40%-90%)"/>
    <n v="0"/>
    <s v="20220104T000642"/>
    <n v="2023"/>
    <s v="02"/>
    <s v="08"/>
    <s v="23"/>
    <s v="56"/>
    <s v="5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2-01T00:00:00"/>
    <n v="52.7"/>
    <s v="23:51:10 UTC"/>
    <n v="66.599999999999994"/>
    <s v="679x341px"/>
    <s v="PNG"/>
    <s v="15m"/>
    <x v="0"/>
    <n v="66.599999999999994"/>
    <n v="70"/>
    <x v="1"/>
    <s v="44958L8-9_L1CDM-MLB-CLSTU4495803 Cloudy (40%-90%)"/>
    <n v="1"/>
    <s v="20220104T000642"/>
    <n v="2023"/>
    <s v="02"/>
    <s v="01"/>
    <s v="23"/>
    <s v="51"/>
    <s v="1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31T00:00:00"/>
    <n v="52.9"/>
    <s v="23:57:15 UTC"/>
    <n v="3.1"/>
    <s v="679x341px"/>
    <s v="PNG"/>
    <s v="15m"/>
    <x v="0"/>
    <n v="2.1"/>
    <n v="10"/>
    <x v="0"/>
    <s v="44957L8-9_L1CDM-MLB-CLSTU4495702 Sunny (10%-30%)"/>
    <n v="1"/>
    <s v="20220104T000642"/>
    <n v="2023"/>
    <s v="01"/>
    <n v="31"/>
    <s v="23"/>
    <s v="57"/>
    <s v="1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31T00:00:00"/>
    <n v="53.6"/>
    <s v="23:56:51 UTC"/>
    <n v="1.1000000000000001"/>
    <s v="679x341px"/>
    <s v="PNG"/>
    <s v="15m"/>
    <x v="0"/>
    <n v="2.1"/>
    <n v="10"/>
    <x v="0"/>
    <s v="44957L8-9_L1CDM-MLB-CLSTU4495702 Sunny (10%-30%)"/>
    <n v="0"/>
    <s v="20220104T000642"/>
    <n v="2023"/>
    <s v="01"/>
    <n v="31"/>
    <s v="23"/>
    <s v="56"/>
    <s v="5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24T00:00:00"/>
    <n v="54.3"/>
    <s v="23:51:03 UTC"/>
    <n v="7.4"/>
    <s v="679x341px"/>
    <s v="PNG"/>
    <s v="15m"/>
    <x v="0"/>
    <n v="7.4"/>
    <n v="10"/>
    <x v="0"/>
    <s v="44950L8-9_L1CDM-MLB-CLSTU4495002 Sunny (10%-30%)"/>
    <n v="1"/>
    <s v="20220104T000642"/>
    <n v="2023"/>
    <s v="01"/>
    <n v="24"/>
    <s v="23"/>
    <s v="51"/>
    <s v="0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23T00:00:00"/>
    <n v="54.5"/>
    <s v="23:57:13 UTC"/>
    <n v="12.6"/>
    <s v="679x341px"/>
    <s v="PNG"/>
    <s v="15m"/>
    <x v="0"/>
    <n v="11.25"/>
    <n v="20"/>
    <x v="0"/>
    <s v="44949L8-9_L1CDM-MLB-CLSTU4494902 Sunny (10%-30%)"/>
    <n v="1"/>
    <s v="20220104T000642"/>
    <n v="2023"/>
    <s v="01"/>
    <n v="23"/>
    <s v="23"/>
    <s v="57"/>
    <s v="1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23T00:00:00"/>
    <n v="55.1"/>
    <s v="23:56:49 UTC"/>
    <n v="9.9"/>
    <s v="679x341px"/>
    <s v="PNG"/>
    <s v="15m"/>
    <x v="0"/>
    <n v="11.25"/>
    <n v="20"/>
    <x v="0"/>
    <s v="44949L8-9_L1CDM-MLB-CLSTU4494902 Sunny (10%-30%)"/>
    <n v="0"/>
    <s v="20220104T000642"/>
    <n v="2023"/>
    <s v="01"/>
    <n v="23"/>
    <s v="23"/>
    <s v="56"/>
    <s v="4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16T00:00:00"/>
    <n v="55.7"/>
    <s v="23:51:03 UTC"/>
    <n v="4.0999999999999996"/>
    <s v="679x341px"/>
    <s v="PNG"/>
    <s v="15m"/>
    <x v="0"/>
    <n v="4.0999999999999996"/>
    <n v="10"/>
    <x v="0"/>
    <s v="44942L8-9_L1CDM-MLB-CLSTU4494202 Sunny (10%-30%)"/>
    <n v="1"/>
    <s v="20220104T000642"/>
    <n v="2023"/>
    <s v="01"/>
    <n v="16"/>
    <s v="23"/>
    <s v="51"/>
    <s v="0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15T00:00:00"/>
    <n v="55.9"/>
    <s v="23:57:10 UTC"/>
    <n v="19.8"/>
    <s v="679x341px"/>
    <s v="PNG"/>
    <s v="15m"/>
    <x v="0"/>
    <n v="22"/>
    <n v="30"/>
    <x v="0"/>
    <s v="44941L8-9_L1CDM-MLB-CLSTU4494102 Sunny (10%-30%)"/>
    <n v="1"/>
    <s v="20220104T000642"/>
    <n v="2023"/>
    <s v="01"/>
    <n v="15"/>
    <s v="23"/>
    <s v="57"/>
    <s v="1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15T00:00:00"/>
    <n v="56.5"/>
    <s v="23:56:46 UTC"/>
    <n v="24.2"/>
    <s v="679x341px"/>
    <s v="PNG"/>
    <s v="15m"/>
    <x v="0"/>
    <n v="22"/>
    <n v="30"/>
    <x v="0"/>
    <s v="44941L8-9_L1CDM-MLB-CLSTU4494102 Sunny (10%-30%)"/>
    <n v="0"/>
    <s v="20220104T000642"/>
    <n v="2023"/>
    <s v="01"/>
    <n v="15"/>
    <s v="23"/>
    <s v="56"/>
    <s v="4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08T00:00:00"/>
    <n v="57.1"/>
    <s v="23:51:05 UTC"/>
    <n v="0"/>
    <s v="679x341px"/>
    <s v="PNG"/>
    <s v="15m"/>
    <x v="0"/>
    <n v="0"/>
    <n v="0"/>
    <x v="3"/>
    <s v="44934L8-9_L1CDM-MLB-CLSTU4493401 Clear (0%)"/>
    <n v="1"/>
    <s v="20220104T000642"/>
    <n v="2023"/>
    <s v="01"/>
    <s v="08"/>
    <s v="23"/>
    <s v="51"/>
    <s v="0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07T00:00:00"/>
    <n v="57.2"/>
    <s v="23:57:19 UTC"/>
    <n v="1"/>
    <s v="679x341px"/>
    <s v="PNG"/>
    <s v="15m"/>
    <x v="0"/>
    <n v="0.6"/>
    <n v="10"/>
    <x v="0"/>
    <s v="44933L8-9_L1CDM-MLB-CLSTU4493302 Sunny (10%-30%)"/>
    <n v="1"/>
    <s v="20220104T000642"/>
    <n v="2023"/>
    <s v="01"/>
    <s v="07"/>
    <s v="23"/>
    <s v="57"/>
    <s v="1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3-01-07T00:00:00"/>
    <n v="57.8"/>
    <s v="23:56:55 UTC"/>
    <n v="0.2"/>
    <s v="679x341px"/>
    <s v="PNG"/>
    <s v="15m"/>
    <x v="0"/>
    <n v="0.6"/>
    <n v="10"/>
    <x v="0"/>
    <s v="44933L8-9_L1CDM-MLB-CLSTU4493302 Sunny (10%-30%)"/>
    <n v="0"/>
    <s v="20220104T000642"/>
    <n v="2023"/>
    <s v="01"/>
    <s v="07"/>
    <s v="23"/>
    <s v="56"/>
    <s v="5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31T00:00:00"/>
    <n v="58.2"/>
    <s v="23:51:08 UTC"/>
    <n v="54.5"/>
    <s v="679x341px"/>
    <s v="PNG"/>
    <s v="15m"/>
    <x v="1"/>
    <n v="54.5"/>
    <n v="60"/>
    <x v="1"/>
    <s v="44926L8-9_L1CDM-MLB-CLSTU4492603 Cloudy (40%-90%)"/>
    <n v="1"/>
    <s v="20220104T000642"/>
    <n v="2022"/>
    <n v="12"/>
    <n v="31"/>
    <s v="23"/>
    <s v="51"/>
    <s v="0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30T00:00:00"/>
    <n v="58.4"/>
    <s v="23:57:17 UTC"/>
    <n v="44.7"/>
    <s v="679x341px"/>
    <s v="PNG"/>
    <s v="15m"/>
    <x v="1"/>
    <n v="38.549999999999997"/>
    <n v="40"/>
    <x v="1"/>
    <s v="44925L8-9_L1CDM-MLB-CLSTU4492503 Cloudy (40%-90%)"/>
    <n v="1"/>
    <s v="20220104T000642"/>
    <n v="2022"/>
    <n v="12"/>
    <n v="30"/>
    <s v="23"/>
    <s v="57"/>
    <s v="1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30T00:00:00"/>
    <n v="58.9"/>
    <s v="23:56:53 UTC"/>
    <n v="32.4"/>
    <s v="679x341px"/>
    <s v="PNG"/>
    <s v="15m"/>
    <x v="1"/>
    <n v="38.549999999999997"/>
    <n v="40"/>
    <x v="1"/>
    <s v="44925L8-9_L1CDM-MLB-CLSTU4492503 Cloudy (40%-90%)"/>
    <n v="0"/>
    <s v="20220104T000642"/>
    <n v="2022"/>
    <n v="12"/>
    <n v="30"/>
    <s v="23"/>
    <s v="56"/>
    <s v="5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23T00:00:00"/>
    <n v="59.2"/>
    <s v="23:51:04 UTC"/>
    <n v="41.5"/>
    <s v="679x341px"/>
    <s v="PNG"/>
    <s v="15m"/>
    <x v="1"/>
    <n v="41.5"/>
    <n v="50"/>
    <x v="1"/>
    <s v="44918L8-9_L1CDM-MLB-CLSTU4491803 Cloudy (40%-90%)"/>
    <n v="1"/>
    <s v="20220104T000642"/>
    <n v="2022"/>
    <n v="12"/>
    <n v="23"/>
    <s v="23"/>
    <s v="51"/>
    <s v="0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22T00:00:00"/>
    <n v="59.3"/>
    <s v="23:57:16 UTC"/>
    <n v="12.3"/>
    <s v="679x341px"/>
    <s v="PNG"/>
    <s v="15m"/>
    <x v="1"/>
    <n v="15.65"/>
    <n v="20"/>
    <x v="0"/>
    <s v="44917L8-9_L1CDM-MLB-CLSTU4491702 Sunny (10%-30%)"/>
    <n v="1"/>
    <s v="20220104T000642"/>
    <n v="2022"/>
    <n v="12"/>
    <n v="22"/>
    <s v="23"/>
    <s v="57"/>
    <s v="1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22T00:00:00"/>
    <n v="59.9"/>
    <s v="23:56:52 UTC"/>
    <n v="19"/>
    <s v="679x341px"/>
    <s v="PNG"/>
    <s v="15m"/>
    <x v="1"/>
    <n v="15.65"/>
    <n v="20"/>
    <x v="0"/>
    <s v="44917L8-9_L1CDM-MLB-CLSTU4491702 Sunny (10%-30%)"/>
    <n v="0"/>
    <s v="20220104T000642"/>
    <n v="2022"/>
    <n v="12"/>
    <n v="22"/>
    <s v="23"/>
    <s v="56"/>
    <s v="5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15T00:00:00"/>
    <n v="59.9"/>
    <s v="23:51:08 UTC"/>
    <n v="74.400000000000006"/>
    <s v="679x341px"/>
    <s v="PNG"/>
    <s v="15m"/>
    <x v="1"/>
    <n v="74.400000000000006"/>
    <n v="80"/>
    <x v="1"/>
    <s v="44910L8-9_L1CDM-MLB-CLSTU4491003 Cloudy (40%-90%)"/>
    <n v="1"/>
    <s v="20220104T000642"/>
    <n v="2022"/>
    <n v="12"/>
    <n v="15"/>
    <s v="23"/>
    <s v="51"/>
    <s v="0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14T00:00:00"/>
    <n v="60"/>
    <s v="23:57:21 UTC"/>
    <n v="41.5"/>
    <s v="679x341px"/>
    <s v="PNG"/>
    <s v="15m"/>
    <x v="1"/>
    <n v="22.65"/>
    <n v="30"/>
    <x v="0"/>
    <s v="44909L8-9_L1CDM-MLB-CLSTU4490902 Sunny (10%-30%)"/>
    <n v="1"/>
    <s v="20220104T000642"/>
    <n v="2022"/>
    <n v="12"/>
    <n v="14"/>
    <s v="23"/>
    <s v="57"/>
    <s v="2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14T00:00:00"/>
    <n v="60.6"/>
    <s v="23:56:57 UTC"/>
    <n v="3.8"/>
    <s v="679x341px"/>
    <s v="PNG"/>
    <s v="15m"/>
    <x v="1"/>
    <n v="22.65"/>
    <n v="30"/>
    <x v="0"/>
    <s v="44909L8-9_L1CDM-MLB-CLSTU4490902 Sunny (10%-30%)"/>
    <n v="0"/>
    <s v="20220104T000642"/>
    <n v="2022"/>
    <n v="12"/>
    <n v="14"/>
    <s v="23"/>
    <s v="56"/>
    <s v="5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07T00:00:00"/>
    <n v="60.3"/>
    <s v="23:51:14 UTC"/>
    <n v="23.4"/>
    <s v="679x341px"/>
    <s v="PNG"/>
    <s v="15m"/>
    <x v="1"/>
    <n v="23.4"/>
    <n v="30"/>
    <x v="0"/>
    <s v="44902L8-9_L1CDM-MLB-CLSTU4490202 Sunny (10%-30%)"/>
    <n v="1"/>
    <s v="20220104T000642"/>
    <n v="2022"/>
    <n v="12"/>
    <s v="07"/>
    <s v="23"/>
    <s v="51"/>
    <s v="1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06T00:00:00"/>
    <n v="60.3"/>
    <s v="23:57:19 UTC"/>
    <n v="46.6"/>
    <s v="679x341px"/>
    <s v="PNG"/>
    <s v="15m"/>
    <x v="1"/>
    <n v="61.5"/>
    <n v="70"/>
    <x v="1"/>
    <s v="44901L8-9_L1CDM-MLB-CLSTU4490103 Cloudy (40%-90%)"/>
    <n v="1"/>
    <s v="20220104T000642"/>
    <n v="2022"/>
    <n v="12"/>
    <s v="06"/>
    <s v="23"/>
    <s v="57"/>
    <s v="1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2-06T00:00:00"/>
    <n v="61"/>
    <s v="23:56:55 UTC"/>
    <n v="76.400000000000006"/>
    <s v="679x341px"/>
    <s v="PNG"/>
    <s v="15m"/>
    <x v="1"/>
    <n v="61.5"/>
    <n v="70"/>
    <x v="1"/>
    <s v="44901L8-9_L1CDM-MLB-CLSTU4490103 Cloudy (40%-90%)"/>
    <n v="0"/>
    <s v="20220104T000642"/>
    <n v="2022"/>
    <n v="12"/>
    <s v="06"/>
    <s v="23"/>
    <s v="56"/>
    <s v="5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29T00:00:00"/>
    <n v="60.3"/>
    <s v="23:51:06 UTC"/>
    <n v="55.3"/>
    <s v="679x341px"/>
    <s v="PNG"/>
    <s v="15m"/>
    <x v="1"/>
    <n v="55.3"/>
    <n v="60"/>
    <x v="1"/>
    <s v="44894L8-9_L1CDM-MLB-CLSTU4489403 Cloudy (40%-90%)"/>
    <n v="1"/>
    <s v="20220104T000642"/>
    <n v="2022"/>
    <n v="11"/>
    <n v="29"/>
    <s v="23"/>
    <s v="51"/>
    <s v="0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28T00:00:00"/>
    <n v="60.2"/>
    <s v="23:57:26 UTC"/>
    <n v="28"/>
    <s v="679x341px"/>
    <s v="PNG"/>
    <s v="15m"/>
    <x v="1"/>
    <n v="22.1"/>
    <n v="30"/>
    <x v="0"/>
    <s v="44893L8-9_L1CDM-MLB-CLSTU4489302 Sunny (10%-30%)"/>
    <n v="1"/>
    <s v="20220104T000642"/>
    <n v="2022"/>
    <n v="11"/>
    <n v="28"/>
    <s v="23"/>
    <s v="57"/>
    <s v="2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28T00:00:00"/>
    <n v="61"/>
    <s v="23:57:02 UTC"/>
    <n v="16.2"/>
    <s v="679x341px"/>
    <s v="PNG"/>
    <s v="15m"/>
    <x v="1"/>
    <n v="22.1"/>
    <n v="30"/>
    <x v="0"/>
    <s v="44893L8-9_L1CDM-MLB-CLSTU4489302 Sunny (10%-30%)"/>
    <n v="0"/>
    <s v="20220104T000642"/>
    <n v="2022"/>
    <n v="11"/>
    <n v="28"/>
    <s v="23"/>
    <s v="57"/>
    <s v="0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21T00:00:00"/>
    <n v="59.8"/>
    <s v="23:51:14 UTC"/>
    <n v="30.8"/>
    <s v="679x341px"/>
    <s v="PNG"/>
    <s v="15m"/>
    <x v="1"/>
    <n v="30.8"/>
    <n v="40"/>
    <x v="1"/>
    <s v="44886L8-9_L1CDM-MLB-CLSTU4488603 Cloudy (40%-90%)"/>
    <n v="1"/>
    <s v="20220104T000642"/>
    <n v="2022"/>
    <n v="11"/>
    <n v="21"/>
    <s v="23"/>
    <s v="51"/>
    <s v="1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20T00:00:00"/>
    <n v="59.7"/>
    <s v="23:57:20 UTC"/>
    <n v="74.8"/>
    <s v="679x341px"/>
    <s v="PNG"/>
    <s v="15m"/>
    <x v="1"/>
    <n v="74.3"/>
    <n v="80"/>
    <x v="1"/>
    <s v="44885L8-9_L1CDM-MLB-CLSTU4488503 Cloudy (40%-90%)"/>
    <n v="1"/>
    <s v="20220104T000642"/>
    <n v="2022"/>
    <n v="11"/>
    <n v="20"/>
    <s v="23"/>
    <s v="57"/>
    <s v="2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20T00:00:00"/>
    <n v="60.5"/>
    <s v="23:56:56 UTC"/>
    <n v="73.8"/>
    <s v="679x341px"/>
    <s v="PNG"/>
    <s v="15m"/>
    <x v="1"/>
    <n v="74.3"/>
    <n v="80"/>
    <x v="1"/>
    <s v="44885L8-9_L1CDM-MLB-CLSTU4488503 Cloudy (40%-90%)"/>
    <n v="0"/>
    <s v="20220104T000642"/>
    <n v="2022"/>
    <n v="11"/>
    <n v="20"/>
    <s v="23"/>
    <s v="56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13T00:00:00"/>
    <n v="58.9"/>
    <s v="23:51:10 UTC"/>
    <n v="35.799999999999997"/>
    <s v="679x341px"/>
    <s v="PNG"/>
    <s v="15m"/>
    <x v="1"/>
    <n v="35.799999999999997"/>
    <n v="40"/>
    <x v="1"/>
    <s v="44878L8-9_L1CDM-MLB-CLSTU4487803 Cloudy (40%-90%)"/>
    <n v="1"/>
    <s v="20220104T000642"/>
    <n v="2022"/>
    <n v="11"/>
    <n v="13"/>
    <s v="23"/>
    <s v="51"/>
    <s v="1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12T00:00:00"/>
    <n v="58.8"/>
    <s v="23:57:27 UTC"/>
    <n v="94.5"/>
    <s v="679x341px"/>
    <s v="PNG"/>
    <s v="15m"/>
    <x v="1"/>
    <n v="93.45"/>
    <n v="100"/>
    <x v="2"/>
    <s v="44877L8-9_L1CDM-MLB-CLSTU4487704 Overcast (100%)"/>
    <n v="1"/>
    <s v="20220104T000642"/>
    <n v="2022"/>
    <n v="11"/>
    <n v="12"/>
    <s v="23"/>
    <s v="57"/>
    <s v="2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12T00:00:00"/>
    <n v="59.6"/>
    <s v="23:57:03 UTC"/>
    <n v="92.4"/>
    <s v="679x341px"/>
    <s v="PNG"/>
    <s v="15m"/>
    <x v="1"/>
    <n v="93.45"/>
    <n v="100"/>
    <x v="2"/>
    <s v="44877L8-9_L1CDM-MLB-CLSTU4487704 Overcast (100%)"/>
    <n v="0"/>
    <s v="20220104T000642"/>
    <n v="2022"/>
    <n v="11"/>
    <n v="12"/>
    <s v="23"/>
    <s v="57"/>
    <s v="0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05T00:00:00"/>
    <n v="57.5"/>
    <s v="23:51:20 UTC"/>
    <n v="42.3"/>
    <s v="679x341px"/>
    <s v="PNG"/>
    <s v="15m"/>
    <x v="1"/>
    <n v="42.3"/>
    <n v="50"/>
    <x v="1"/>
    <s v="44870L8-9_L1CDM-MLB-CLSTU4487003 Cloudy (40%-90%)"/>
    <n v="1"/>
    <s v="20220104T000642"/>
    <n v="2022"/>
    <n v="11"/>
    <s v="05"/>
    <s v="23"/>
    <s v="51"/>
    <s v="2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04T00:00:00"/>
    <n v="57.3"/>
    <s v="23:57:17 UTC"/>
    <n v="75.5"/>
    <s v="679x341px"/>
    <s v="PNG"/>
    <s v="15m"/>
    <x v="1"/>
    <n v="67.55"/>
    <n v="70"/>
    <x v="1"/>
    <s v="44869L8-9_L1CDM-MLB-CLSTU4486903 Cloudy (40%-90%)"/>
    <n v="1"/>
    <s v="20220104T000642"/>
    <n v="2022"/>
    <n v="11"/>
    <s v="04"/>
    <s v="23"/>
    <s v="57"/>
    <s v="1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1-04T00:00:00"/>
    <n v="58.2"/>
    <s v="23:56:53 UTC"/>
    <n v="59.6"/>
    <s v="679x341px"/>
    <s v="PNG"/>
    <s v="15m"/>
    <x v="1"/>
    <n v="67.55"/>
    <n v="70"/>
    <x v="1"/>
    <s v="44869L8-9_L1CDM-MLB-CLSTU4486903 Cloudy (40%-90%)"/>
    <n v="0"/>
    <s v="20220104T000642"/>
    <n v="2022"/>
    <n v="11"/>
    <s v="04"/>
    <s v="23"/>
    <s v="56"/>
    <s v="5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28T00:00:00"/>
    <n v="55.7"/>
    <s v="23:51:08 UTC"/>
    <n v="9.5"/>
    <s v="679x341px"/>
    <s v="PNG"/>
    <s v="15m"/>
    <x v="1"/>
    <n v="9.5"/>
    <n v="10"/>
    <x v="0"/>
    <s v="44862L8-9_L1CDM-MLB-CLSTU4486202 Sunny (10%-30%)"/>
    <n v="1"/>
    <s v="20220104T000642"/>
    <n v="2022"/>
    <n v="10"/>
    <n v="28"/>
    <s v="23"/>
    <s v="51"/>
    <s v="0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27T00:00:00"/>
    <n v="55.4"/>
    <s v="23:57:30 UTC"/>
    <n v="73.099999999999994"/>
    <s v="679x341px"/>
    <s v="PNG"/>
    <s v="15m"/>
    <x v="1"/>
    <n v="68.150000000000006"/>
    <n v="70"/>
    <x v="1"/>
    <s v="44861L8-9_L1CDM-MLB-CLSTU4486103 Cloudy (40%-90%)"/>
    <n v="1"/>
    <s v="20220104T000642"/>
    <n v="2022"/>
    <n v="10"/>
    <n v="27"/>
    <s v="23"/>
    <s v="57"/>
    <s v="3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27T00:00:00"/>
    <n v="56.4"/>
    <s v="23:57:06 UTC"/>
    <n v="63.2"/>
    <s v="679x341px"/>
    <s v="PNG"/>
    <s v="15m"/>
    <x v="1"/>
    <n v="68.150000000000006"/>
    <n v="70"/>
    <x v="1"/>
    <s v="44861L8-9_L1CDM-MLB-CLSTU4486103 Cloudy (40%-90%)"/>
    <n v="0"/>
    <s v="20220104T000642"/>
    <n v="2022"/>
    <n v="10"/>
    <n v="27"/>
    <s v="23"/>
    <s v="57"/>
    <s v="0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20T00:00:00"/>
    <n v="53.5"/>
    <s v="23:51:16 UTC"/>
    <n v="100"/>
    <s v="679x341px"/>
    <s v="PNG"/>
    <s v="15m"/>
    <x v="1"/>
    <n v="100"/>
    <n v="100"/>
    <x v="2"/>
    <s v="44854L8-9_L1CDM-MLB-CLSTU4485404 Overcast (100%)"/>
    <n v="1"/>
    <s v="20220104T000642"/>
    <n v="2022"/>
    <n v="10"/>
    <n v="20"/>
    <s v="23"/>
    <s v="51"/>
    <s v="1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19T00:00:00"/>
    <n v="53.2"/>
    <s v="23:57:19 UTC"/>
    <n v="35"/>
    <s v="679x341px"/>
    <s v="PNG"/>
    <s v="15m"/>
    <x v="1"/>
    <n v="64.400000000000006"/>
    <n v="70"/>
    <x v="1"/>
    <s v="44853L8-9_L1CDM-MLB-CLSTU4485303 Cloudy (40%-90%)"/>
    <n v="1"/>
    <s v="20220104T000642"/>
    <n v="2022"/>
    <n v="10"/>
    <n v="19"/>
    <s v="23"/>
    <s v="57"/>
    <s v="1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19T00:00:00"/>
    <n v="54.2"/>
    <s v="23:56:56 UTC"/>
    <n v="93.8"/>
    <s v="679x341px"/>
    <s v="PNG"/>
    <s v="15m"/>
    <x v="1"/>
    <n v="64.400000000000006"/>
    <n v="70"/>
    <x v="1"/>
    <s v="44853L8-9_L1CDM-MLB-CLSTU4485303 Cloudy (40%-90%)"/>
    <n v="0"/>
    <s v="20220104T000642"/>
    <n v="2022"/>
    <n v="10"/>
    <n v="19"/>
    <s v="23"/>
    <s v="56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12T00:00:00"/>
    <n v="51"/>
    <s v="23:51:07 UTC"/>
    <n v="100"/>
    <s v="679x341px"/>
    <s v="PNG"/>
    <s v="15m"/>
    <x v="1"/>
    <n v="100"/>
    <n v="100"/>
    <x v="2"/>
    <s v="44846L8-9_L1CDM-MLB-CLSTU4484604 Overcast (100%)"/>
    <n v="1"/>
    <s v="20220104T000642"/>
    <n v="2022"/>
    <n v="10"/>
    <n v="12"/>
    <s v="23"/>
    <s v="51"/>
    <s v="0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11T00:00:00"/>
    <n v="50.7"/>
    <s v="23:57:23 UTC"/>
    <n v="91.1"/>
    <s v="679x341px"/>
    <s v="PNG"/>
    <s v="15m"/>
    <x v="1"/>
    <n v="87.4"/>
    <n v="90"/>
    <x v="1"/>
    <s v="44845L8-9_L1CDM-MLB-CLSTU4484503 Cloudy (40%-90%)"/>
    <n v="1"/>
    <s v="20220104T000642"/>
    <n v="2022"/>
    <n v="10"/>
    <n v="11"/>
    <s v="23"/>
    <s v="57"/>
    <s v="2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11T00:00:00"/>
    <n v="51.8"/>
    <s v="23:56:59 UTC"/>
    <n v="83.7"/>
    <s v="679x341px"/>
    <s v="PNG"/>
    <s v="15m"/>
    <x v="1"/>
    <n v="87.4"/>
    <n v="90"/>
    <x v="1"/>
    <s v="44845L8-9_L1CDM-MLB-CLSTU4484503 Cloudy (40%-90%)"/>
    <n v="0"/>
    <s v="20220104T000642"/>
    <n v="2022"/>
    <n v="10"/>
    <n v="11"/>
    <s v="23"/>
    <s v="56"/>
    <s v="5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04T00:00:00"/>
    <n v="48.3"/>
    <s v="23:51:18 UTC"/>
    <n v="100"/>
    <s v="679x341px"/>
    <s v="PNG"/>
    <s v="15m"/>
    <x v="1"/>
    <n v="100"/>
    <n v="100"/>
    <x v="2"/>
    <s v="44838L8-9_L1CDM-MLB-CLSTU4483804 Overcast (100%)"/>
    <n v="1"/>
    <s v="20220104T000642"/>
    <n v="2022"/>
    <n v="10"/>
    <s v="04"/>
    <s v="23"/>
    <s v="51"/>
    <s v="1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03T00:00:00"/>
    <n v="47.9"/>
    <s v="23:57:13 UTC"/>
    <n v="60.2"/>
    <s v="679x341px"/>
    <s v="PNG"/>
    <s v="15m"/>
    <x v="1"/>
    <n v="67.400000000000006"/>
    <n v="70"/>
    <x v="1"/>
    <s v="44837L8-9_L1CDM-MLB-CLSTU4483703 Cloudy (40%-90%)"/>
    <n v="1"/>
    <s v="20220104T000642"/>
    <n v="2022"/>
    <n v="10"/>
    <s v="03"/>
    <s v="23"/>
    <s v="57"/>
    <s v="1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10-03T00:00:00"/>
    <n v="49"/>
    <s v="23:56:50 UTC"/>
    <n v="74.599999999999994"/>
    <s v="679x341px"/>
    <s v="PNG"/>
    <s v="15m"/>
    <x v="1"/>
    <n v="67.400000000000006"/>
    <n v="70"/>
    <x v="1"/>
    <s v="44837L8-9_L1CDM-MLB-CLSTU4483703 Cloudy (40%-90%)"/>
    <n v="0"/>
    <s v="20220104T000642"/>
    <n v="2022"/>
    <n v="10"/>
    <s v="03"/>
    <s v="23"/>
    <s v="56"/>
    <s v="5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26T00:00:00"/>
    <n v="45.3"/>
    <s v="23:51:03 UTC"/>
    <n v="96.6"/>
    <s v="679x341px"/>
    <s v="PNG"/>
    <s v="15m"/>
    <x v="1"/>
    <n v="96.6"/>
    <n v="100"/>
    <x v="2"/>
    <s v="44830L8-9_L1CDM-MLB-CLSTU4483004 Overcast (100%)"/>
    <n v="1"/>
    <s v="20220104T000642"/>
    <n v="2022"/>
    <s v="09"/>
    <n v="26"/>
    <s v="23"/>
    <s v="51"/>
    <s v="0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25T00:00:00"/>
    <n v="45"/>
    <s v="23:57:31 UTC"/>
    <n v="70.8"/>
    <s v="679x341px"/>
    <s v="PNG"/>
    <s v="15m"/>
    <x v="1"/>
    <n v="77.05"/>
    <n v="80"/>
    <x v="1"/>
    <s v="44829L8-9_L1CDM-MLB-CLSTU4482903 Cloudy (40%-90%)"/>
    <n v="1"/>
    <s v="20220104T000642"/>
    <n v="2022"/>
    <s v="09"/>
    <n v="25"/>
    <s v="23"/>
    <s v="57"/>
    <s v="3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25T00:00:00"/>
    <n v="46.2"/>
    <s v="23:57:07 UTC"/>
    <n v="83.3"/>
    <s v="679x341px"/>
    <s v="PNG"/>
    <s v="15m"/>
    <x v="1"/>
    <n v="77.05"/>
    <n v="80"/>
    <x v="1"/>
    <s v="44829L8-9_L1CDM-MLB-CLSTU4482903 Cloudy (40%-90%)"/>
    <n v="0"/>
    <s v="20220104T000642"/>
    <n v="2022"/>
    <s v="09"/>
    <n v="25"/>
    <s v="23"/>
    <s v="57"/>
    <s v="0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18T00:00:00"/>
    <n v="42.4"/>
    <s v="23:51:20 UTC"/>
    <n v="23.9"/>
    <s v="679x341px"/>
    <s v="PNG"/>
    <s v="15m"/>
    <x v="1"/>
    <n v="23.9"/>
    <n v="30"/>
    <x v="0"/>
    <s v="44822L8-9_L1CDM-MLB-CLSTU4482202 Sunny (10%-30%)"/>
    <n v="1"/>
    <s v="20220104T000642"/>
    <n v="2022"/>
    <s v="09"/>
    <n v="18"/>
    <s v="23"/>
    <s v="51"/>
    <s v="2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17T00:00:00"/>
    <n v="42"/>
    <s v="23:57:11 UTC"/>
    <n v="76.7"/>
    <s v="679x341px"/>
    <s v="PNG"/>
    <s v="15m"/>
    <x v="1"/>
    <n v="75.300000000000011"/>
    <n v="80"/>
    <x v="1"/>
    <s v="44821L8-9_L1CDM-MLB-CLSTU4482103 Cloudy (40%-90%)"/>
    <n v="1"/>
    <s v="20220104T000642"/>
    <n v="2022"/>
    <s v="09"/>
    <n v="17"/>
    <s v="23"/>
    <s v="57"/>
    <s v="1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17T00:00:00"/>
    <n v="43.2"/>
    <s v="23:56:47 UTC"/>
    <n v="73.900000000000006"/>
    <s v="679x341px"/>
    <s v="PNG"/>
    <s v="15m"/>
    <x v="1"/>
    <n v="75.300000000000011"/>
    <n v="80"/>
    <x v="1"/>
    <s v="44821L8-9_L1CDM-MLB-CLSTU4482103 Cloudy (40%-90%)"/>
    <n v="0"/>
    <s v="20220104T000642"/>
    <n v="2022"/>
    <s v="09"/>
    <n v="17"/>
    <s v="23"/>
    <s v="56"/>
    <s v="4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10T00:00:00"/>
    <n v="39.4"/>
    <s v="23:50:56 UTC"/>
    <n v="1.7"/>
    <s v="679x341px"/>
    <s v="PNG"/>
    <s v="15m"/>
    <x v="1"/>
    <n v="1.7"/>
    <n v="10"/>
    <x v="0"/>
    <s v="44814L8-9_L1CDM-MLB-CLSTU4481402 Sunny (10%-30%)"/>
    <n v="1"/>
    <s v="20220104T000642"/>
    <n v="2022"/>
    <s v="09"/>
    <n v="10"/>
    <s v="23"/>
    <s v="50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09T00:00:00"/>
    <n v="39.1"/>
    <s v="23:57:28 UTC"/>
    <n v="86.3"/>
    <s v="679x341px"/>
    <s v="PNG"/>
    <s v="15m"/>
    <x v="1"/>
    <n v="88.5"/>
    <n v="90"/>
    <x v="1"/>
    <s v="44813L8-9_L1CDM-MLB-CLSTU4481303 Cloudy (40%-90%)"/>
    <n v="1"/>
    <s v="20220104T000642"/>
    <n v="2022"/>
    <s v="09"/>
    <s v="09"/>
    <s v="23"/>
    <s v="57"/>
    <s v="2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09T00:00:00"/>
    <n v="40.299999999999997"/>
    <s v="23:57:04 UTC"/>
    <n v="90.7"/>
    <s v="679x341px"/>
    <s v="PNG"/>
    <s v="15m"/>
    <x v="1"/>
    <n v="88.5"/>
    <n v="90"/>
    <x v="1"/>
    <s v="44813L8-9_L1CDM-MLB-CLSTU4481303 Cloudy (40%-90%)"/>
    <n v="0"/>
    <s v="20220104T000642"/>
    <n v="2022"/>
    <s v="09"/>
    <s v="09"/>
    <s v="23"/>
    <s v="57"/>
    <s v="0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02T00:00:00"/>
    <n v="36.6"/>
    <s v="23:51:13 UTC"/>
    <n v="13.6"/>
    <s v="679x341px"/>
    <s v="PNG"/>
    <s v="15m"/>
    <x v="1"/>
    <n v="13.6"/>
    <n v="20"/>
    <x v="0"/>
    <s v="44806L8-9_L1CDM-MLB-CLSTU4480602 Sunny (10%-30%)"/>
    <n v="1"/>
    <s v="20220104T000642"/>
    <n v="2022"/>
    <s v="09"/>
    <s v="02"/>
    <s v="23"/>
    <s v="51"/>
    <s v="1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01T00:00:00"/>
    <n v="36.200000000000003"/>
    <s v="23:57:06 UTC"/>
    <n v="36.700000000000003"/>
    <s v="679x341px"/>
    <s v="PNG"/>
    <s v="15m"/>
    <x v="1"/>
    <n v="41.400000000000006"/>
    <n v="50"/>
    <x v="1"/>
    <s v="44805L8-9_L1CDM-MLB-CLSTU4480503 Cloudy (40%-90%)"/>
    <n v="1"/>
    <s v="20220104T000642"/>
    <n v="2022"/>
    <s v="09"/>
    <s v="01"/>
    <s v="23"/>
    <s v="57"/>
    <s v="0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9-01T00:00:00"/>
    <n v="37.5"/>
    <s v="23:56:42 UTC"/>
    <n v="46.1"/>
    <s v="679x341px"/>
    <s v="PNG"/>
    <s v="15m"/>
    <x v="1"/>
    <n v="41.400000000000006"/>
    <n v="50"/>
    <x v="1"/>
    <s v="44805L8-9_L1CDM-MLB-CLSTU4480503 Cloudy (40%-90%)"/>
    <n v="0"/>
    <s v="20220104T000642"/>
    <n v="2022"/>
    <s v="09"/>
    <s v="01"/>
    <s v="23"/>
    <s v="56"/>
    <s v="4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25T00:00:00"/>
    <n v="33.799999999999997"/>
    <s v="23:50:55 UTC"/>
    <n v="5.8"/>
    <s v="679x341px"/>
    <s v="PNG"/>
    <s v="15m"/>
    <x v="1"/>
    <n v="5.8"/>
    <n v="10"/>
    <x v="0"/>
    <s v="44798L8-9_L1CDM-MLB-CLSTU4479802 Sunny (10%-30%)"/>
    <n v="1"/>
    <s v="20220104T000642"/>
    <n v="2022"/>
    <s v="08"/>
    <n v="25"/>
    <s v="23"/>
    <s v="50"/>
    <s v="5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24T00:00:00"/>
    <n v="33.6"/>
    <s v="23:57:24 UTC"/>
    <n v="73"/>
    <s v="679x341px"/>
    <s v="PNG"/>
    <s v="15m"/>
    <x v="1"/>
    <n v="79.2"/>
    <n v="80"/>
    <x v="1"/>
    <s v="44797L8-9_L1CDM-MLB-CLSTU4479703 Cloudy (40%-90%)"/>
    <n v="1"/>
    <s v="20220104T000642"/>
    <n v="2022"/>
    <s v="08"/>
    <n v="24"/>
    <s v="23"/>
    <s v="57"/>
    <s v="2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24T00:00:00"/>
    <n v="34.799999999999997"/>
    <s v="23:57:01 UTC"/>
    <n v="85.4"/>
    <s v="679x341px"/>
    <s v="PNG"/>
    <s v="15m"/>
    <x v="1"/>
    <n v="79.2"/>
    <n v="80"/>
    <x v="1"/>
    <s v="44797L8-9_L1CDM-MLB-CLSTU4479703 Cloudy (40%-90%)"/>
    <n v="0"/>
    <s v="20220104T000642"/>
    <n v="2022"/>
    <s v="08"/>
    <n v="24"/>
    <s v="23"/>
    <s v="57"/>
    <s v="0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17T00:00:00"/>
    <n v="31.3"/>
    <s v="23:51:13 UTC"/>
    <n v="100"/>
    <s v="679x341px"/>
    <s v="PNG"/>
    <s v="15m"/>
    <x v="1"/>
    <n v="100"/>
    <n v="100"/>
    <x v="2"/>
    <s v="44790L8-9_L1CDM-MLB-CLSTU4479004 Overcast (100%)"/>
    <n v="1"/>
    <s v="20220104T000642"/>
    <n v="2022"/>
    <s v="08"/>
    <n v="17"/>
    <s v="23"/>
    <s v="51"/>
    <s v="1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16T00:00:00"/>
    <n v="31"/>
    <s v="23:57:05 UTC"/>
    <n v="64.3"/>
    <s v="679x341px"/>
    <s v="PNG"/>
    <s v="15m"/>
    <x v="1"/>
    <n v="64.150000000000006"/>
    <n v="70"/>
    <x v="1"/>
    <s v="44789L8-9_L1CDM-MLB-CLSTU4478903 Cloudy (40%-90%)"/>
    <n v="1"/>
    <s v="20220104T000642"/>
    <n v="2022"/>
    <s v="08"/>
    <n v="16"/>
    <s v="23"/>
    <s v="57"/>
    <s v="0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16T00:00:00"/>
    <n v="32.299999999999997"/>
    <s v="23:56:41 UTC"/>
    <n v="64"/>
    <s v="679x341px"/>
    <s v="PNG"/>
    <s v="15m"/>
    <x v="1"/>
    <n v="64.150000000000006"/>
    <n v="70"/>
    <x v="1"/>
    <s v="44789L8-9_L1CDM-MLB-CLSTU4478903 Cloudy (40%-90%)"/>
    <n v="0"/>
    <s v="20220104T000642"/>
    <n v="2022"/>
    <s v="08"/>
    <n v="16"/>
    <s v="23"/>
    <s v="56"/>
    <s v="4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09T00:00:00"/>
    <n v="29"/>
    <s v="23:50:51 UTC"/>
    <n v="22.8"/>
    <s v="679x341px"/>
    <s v="PNG"/>
    <s v="15m"/>
    <x v="1"/>
    <n v="22.8"/>
    <n v="30"/>
    <x v="0"/>
    <s v="44782L8-9_L1CDM-MLB-CLSTU4478202 Sunny (10%-30%)"/>
    <n v="1"/>
    <s v="20220104T000642"/>
    <n v="2022"/>
    <s v="08"/>
    <s v="09"/>
    <s v="23"/>
    <s v="50"/>
    <s v="5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08T00:00:00"/>
    <n v="28.8"/>
    <s v="23:57:22 UTC"/>
    <n v="16"/>
    <s v="679x341px"/>
    <s v="PNG"/>
    <s v="15m"/>
    <x v="1"/>
    <n v="11.65"/>
    <n v="20"/>
    <x v="0"/>
    <s v="44781L8-9_L1CDM-MLB-CLSTU4478102 Sunny (10%-30%)"/>
    <n v="1"/>
    <s v="20220104T000642"/>
    <n v="2022"/>
    <s v="08"/>
    <s v="08"/>
    <s v="23"/>
    <s v="57"/>
    <s v="2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08T00:00:00"/>
    <n v="30.1"/>
    <s v="23:56:58 UTC"/>
    <n v="7.3"/>
    <s v="679x341px"/>
    <s v="PNG"/>
    <s v="15m"/>
    <x v="1"/>
    <n v="11.65"/>
    <n v="20"/>
    <x v="0"/>
    <s v="44781L8-9_L1CDM-MLB-CLSTU4478102 Sunny (10%-30%)"/>
    <n v="0"/>
    <s v="20220104T000642"/>
    <n v="2022"/>
    <s v="08"/>
    <s v="08"/>
    <s v="23"/>
    <s v="56"/>
    <s v="5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8-01T00:00:00"/>
    <n v="27.1"/>
    <s v="23:51:07 UTC"/>
    <n v="2.7"/>
    <s v="679x341px"/>
    <s v="PNG"/>
    <s v="15m"/>
    <x v="1"/>
    <n v="2.7"/>
    <n v="10"/>
    <x v="0"/>
    <s v="44774L8-9_L1CDM-MLB-CLSTU4477402 Sunny (10%-30%)"/>
    <n v="1"/>
    <s v="20220104T000642"/>
    <n v="2022"/>
    <s v="08"/>
    <s v="01"/>
    <s v="23"/>
    <s v="51"/>
    <s v="0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31T00:00:00"/>
    <n v="26.8"/>
    <s v="23:56:56 UTC"/>
    <n v="70.2"/>
    <s v="679x341px"/>
    <s v="PNG"/>
    <s v="15m"/>
    <x v="1"/>
    <n v="68.2"/>
    <n v="70"/>
    <x v="1"/>
    <s v="44773L8-9_L1CDM-MLB-CLSTU4477303 Cloudy (40%-90%)"/>
    <n v="1"/>
    <s v="20220104T000642"/>
    <n v="2022"/>
    <s v="07"/>
    <n v="31"/>
    <s v="23"/>
    <s v="56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31T00:00:00"/>
    <n v="28.1"/>
    <s v="23:56:32 UTC"/>
    <n v="66.2"/>
    <s v="679x341px"/>
    <s v="PNG"/>
    <s v="15m"/>
    <x v="1"/>
    <n v="68.2"/>
    <n v="70"/>
    <x v="1"/>
    <s v="44773L8-9_L1CDM-MLB-CLSTU4477303 Cloudy (40%-90%)"/>
    <n v="0"/>
    <s v="20220104T000642"/>
    <n v="2022"/>
    <s v="07"/>
    <n v="31"/>
    <s v="23"/>
    <s v="56"/>
    <s v="3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24T00:00:00"/>
    <n v="25.4"/>
    <s v="23:50:40 UTC"/>
    <n v="26.7"/>
    <s v="679x341px"/>
    <s v="PNG"/>
    <s v="15m"/>
    <x v="1"/>
    <n v="26.7"/>
    <n v="30"/>
    <x v="0"/>
    <s v="44766L8-9_L1CDM-MLB-CLSTU4476602 Sunny (10%-30%)"/>
    <n v="1"/>
    <s v="20220104T000642"/>
    <n v="2022"/>
    <s v="07"/>
    <n v="24"/>
    <s v="23"/>
    <s v="50"/>
    <s v="4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23T00:00:00"/>
    <n v="25.2"/>
    <s v="23:57:12 UTC"/>
    <n v="40"/>
    <s v="679x341px"/>
    <s v="PNG"/>
    <s v="15m"/>
    <x v="1"/>
    <n v="34.200000000000003"/>
    <n v="40"/>
    <x v="1"/>
    <s v="44765L8-9_L1CDM-MLB-CLSTU4476503 Cloudy (40%-90%)"/>
    <n v="1"/>
    <s v="20220104T000642"/>
    <n v="2022"/>
    <s v="07"/>
    <n v="23"/>
    <s v="23"/>
    <s v="57"/>
    <s v="1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23T00:00:00"/>
    <n v="26.5"/>
    <s v="23:56:48 UTC"/>
    <n v="28.4"/>
    <s v="679x341px"/>
    <s v="PNG"/>
    <s v="15m"/>
    <x v="1"/>
    <n v="34.200000000000003"/>
    <n v="40"/>
    <x v="1"/>
    <s v="44765L8-9_L1CDM-MLB-CLSTU4476503 Cloudy (40%-90%)"/>
    <n v="0"/>
    <s v="20220104T000642"/>
    <n v="2022"/>
    <s v="07"/>
    <n v="23"/>
    <s v="23"/>
    <s v="56"/>
    <s v="4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16T00:00:00"/>
    <n v="24.1"/>
    <s v="23:50:56 UTC"/>
    <n v="13.7"/>
    <s v="679x341px"/>
    <s v="PNG"/>
    <s v="15m"/>
    <x v="1"/>
    <n v="13.7"/>
    <n v="20"/>
    <x v="0"/>
    <s v="44758L8-9_L1CDM-MLB-CLSTU4475802 Sunny (10%-30%)"/>
    <n v="1"/>
    <s v="20220104T000642"/>
    <n v="2022"/>
    <s v="07"/>
    <n v="16"/>
    <s v="23"/>
    <s v="50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15T00:00:00"/>
    <n v="24"/>
    <s v="23:56:41 UTC"/>
    <n v="93.5"/>
    <s v="679x341px"/>
    <s v="PNG"/>
    <s v="15m"/>
    <x v="1"/>
    <n v="94.4"/>
    <n v="100"/>
    <x v="2"/>
    <s v="44757L8-9_L1CDM-MLB-CLSTU4475704 Overcast (100%)"/>
    <n v="1"/>
    <s v="20220104T000642"/>
    <n v="2022"/>
    <s v="07"/>
    <n v="15"/>
    <s v="23"/>
    <s v="56"/>
    <s v="4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15T00:00:00"/>
    <n v="25.3"/>
    <s v="23:56:17 UTC"/>
    <n v="95.3"/>
    <s v="679x341px"/>
    <s v="PNG"/>
    <s v="15m"/>
    <x v="1"/>
    <n v="94.4"/>
    <n v="100"/>
    <x v="2"/>
    <s v="44757L8-9_L1CDM-MLB-CLSTU4475704 Overcast (100%)"/>
    <n v="0"/>
    <s v="20220104T000642"/>
    <n v="2022"/>
    <s v="07"/>
    <n v="15"/>
    <s v="23"/>
    <s v="56"/>
    <s v="1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08T00:00:00"/>
    <n v="23.2"/>
    <s v="23:50:32 UTC"/>
    <n v="27.1"/>
    <s v="679x341px"/>
    <s v="PNG"/>
    <s v="15m"/>
    <x v="1"/>
    <n v="27.1"/>
    <n v="30"/>
    <x v="0"/>
    <s v="44750L8-9_L1CDM-MLB-CLSTU4475002 Sunny (10%-30%)"/>
    <n v="1"/>
    <s v="20220104T000642"/>
    <n v="2022"/>
    <s v="07"/>
    <s v="08"/>
    <s v="23"/>
    <s v="50"/>
    <s v="3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07T00:00:00"/>
    <n v="23.2"/>
    <s v="23:57:07 UTC"/>
    <n v="80.7"/>
    <s v="679x341px"/>
    <s v="PNG"/>
    <s v="15m"/>
    <x v="1"/>
    <n v="87.050000000000011"/>
    <n v="90"/>
    <x v="1"/>
    <s v="44749L8-9_L1CDM-MLB-CLSTU4474903 Cloudy (40%-90%)"/>
    <n v="1"/>
    <s v="20220104T000642"/>
    <n v="2022"/>
    <s v="07"/>
    <s v="07"/>
    <s v="23"/>
    <s v="57"/>
    <s v="0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7-07T00:00:00"/>
    <n v="24.5"/>
    <s v="23:56:43 UTC"/>
    <n v="93.4"/>
    <s v="679x341px"/>
    <s v="PNG"/>
    <s v="15m"/>
    <x v="1"/>
    <n v="87.050000000000011"/>
    <n v="90"/>
    <x v="1"/>
    <s v="44749L8-9_L1CDM-MLB-CLSTU4474903 Cloudy (40%-90%)"/>
    <n v="0"/>
    <s v="20220104T000642"/>
    <n v="2022"/>
    <s v="07"/>
    <s v="07"/>
    <s v="23"/>
    <s v="56"/>
    <s v="4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30T00:00:00"/>
    <n v="22.8"/>
    <s v="23:50:56 UTC"/>
    <n v="98"/>
    <s v="679x341px"/>
    <s v="PNG"/>
    <s v="15m"/>
    <x v="2"/>
    <n v="98"/>
    <n v="100"/>
    <x v="2"/>
    <s v="44742L8-9_L1CDM-MLB-CLSTU4474204 Overcast (100%)"/>
    <n v="1"/>
    <s v="20220104T000642"/>
    <n v="2022"/>
    <s v="06"/>
    <n v="30"/>
    <s v="23"/>
    <s v="50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29T00:00:00"/>
    <n v="22.7"/>
    <s v="23:56:45 UTC"/>
    <n v="83.8"/>
    <s v="679x341px"/>
    <s v="PNG"/>
    <s v="15m"/>
    <x v="2"/>
    <n v="87.199999999999989"/>
    <n v="90"/>
    <x v="1"/>
    <s v="44741L8-9_L1CDM-MLB-CLSTU4474103 Cloudy (40%-90%)"/>
    <n v="1"/>
    <s v="20220104T000642"/>
    <n v="2022"/>
    <s v="06"/>
    <n v="29"/>
    <s v="23"/>
    <s v="56"/>
    <s v="4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29T00:00:00"/>
    <n v="24"/>
    <s v="23:56:21 UTC"/>
    <n v="90.6"/>
    <s v="679x341px"/>
    <s v="PNG"/>
    <s v="15m"/>
    <x v="2"/>
    <n v="87.199999999999989"/>
    <n v="90"/>
    <x v="1"/>
    <s v="44741L8-9_L1CDM-MLB-CLSTU4474103 Cloudy (40%-90%)"/>
    <n v="0"/>
    <s v="20220104T000642"/>
    <n v="2022"/>
    <s v="06"/>
    <n v="29"/>
    <s v="23"/>
    <s v="56"/>
    <s v="2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22T00:00:00"/>
    <n v="22.6"/>
    <s v="23:50:31 UTC"/>
    <n v="38.700000000000003"/>
    <s v="679x341px"/>
    <s v="PNG"/>
    <s v="15m"/>
    <x v="2"/>
    <n v="38.700000000000003"/>
    <n v="40"/>
    <x v="1"/>
    <s v="44734L8-9_L1CDM-MLB-CLSTU4473403 Cloudy (40%-90%)"/>
    <n v="1"/>
    <s v="20220104T000642"/>
    <n v="2022"/>
    <s v="06"/>
    <n v="22"/>
    <s v="23"/>
    <s v="50"/>
    <s v="3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21T00:00:00"/>
    <n v="22.7"/>
    <s v="23:57:05 UTC"/>
    <n v="65.099999999999994"/>
    <s v="679x341px"/>
    <s v="PNG"/>
    <s v="15m"/>
    <x v="2"/>
    <n v="51.449999999999996"/>
    <n v="60"/>
    <x v="1"/>
    <s v="44733L8-9_L1CDM-MLB-CLSTU4473303 Cloudy (40%-90%)"/>
    <n v="1"/>
    <s v="20220104T000642"/>
    <n v="2022"/>
    <s v="06"/>
    <n v="21"/>
    <s v="23"/>
    <s v="57"/>
    <s v="0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21T00:00:00"/>
    <n v="24"/>
    <s v="23:56:41 UTC"/>
    <n v="37.799999999999997"/>
    <s v="679x341px"/>
    <s v="PNG"/>
    <s v="15m"/>
    <x v="2"/>
    <n v="51.449999999999996"/>
    <n v="60"/>
    <x v="1"/>
    <s v="44733L8-9_L1CDM-MLB-CLSTU4473303 Cloudy (40%-90%)"/>
    <n v="0"/>
    <s v="20220104T000642"/>
    <n v="2022"/>
    <s v="06"/>
    <n v="21"/>
    <s v="23"/>
    <s v="56"/>
    <s v="4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14T00:00:00"/>
    <n v="23"/>
    <s v="23:50:52 UTC"/>
    <n v="31.8"/>
    <s v="679x341px"/>
    <s v="PNG"/>
    <s v="15m"/>
    <x v="2"/>
    <n v="31.8"/>
    <n v="40"/>
    <x v="1"/>
    <s v="44726L8-9_L1CDM-MLB-CLSTU4472603 Cloudy (40%-90%)"/>
    <n v="1"/>
    <s v="20220104T000642"/>
    <n v="2022"/>
    <s v="06"/>
    <n v="14"/>
    <s v="23"/>
    <s v="50"/>
    <s v="5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13T00:00:00"/>
    <n v="23"/>
    <s v="23:56:29 UTC"/>
    <n v="74.3"/>
    <s v="679x341px"/>
    <s v="PNG"/>
    <s v="15m"/>
    <x v="2"/>
    <n v="78.650000000000006"/>
    <n v="80"/>
    <x v="1"/>
    <s v="44725L8-9_L1CDM-MLB-CLSTU4472503 Cloudy (40%-90%)"/>
    <n v="1"/>
    <s v="20220104T000642"/>
    <n v="2022"/>
    <s v="06"/>
    <n v="13"/>
    <s v="23"/>
    <s v="56"/>
    <s v="2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13T00:00:00"/>
    <n v="24.3"/>
    <s v="23:56:05 UTC"/>
    <n v="83"/>
    <s v="679x341px"/>
    <s v="PNG"/>
    <s v="15m"/>
    <x v="2"/>
    <n v="78.650000000000006"/>
    <n v="80"/>
    <x v="1"/>
    <s v="44725L8-9_L1CDM-MLB-CLSTU4472503 Cloudy (40%-90%)"/>
    <n v="0"/>
    <s v="20220104T000642"/>
    <n v="2022"/>
    <s v="06"/>
    <n v="13"/>
    <s v="23"/>
    <s v="56"/>
    <s v="0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06T00:00:00"/>
    <n v="23.6"/>
    <s v="23:50:14 UTC"/>
    <n v="32.700000000000003"/>
    <s v="679x341px"/>
    <s v="PNG"/>
    <s v="15m"/>
    <x v="2"/>
    <n v="32.700000000000003"/>
    <n v="40"/>
    <x v="1"/>
    <s v="44718L8-9_L1CDM-MLB-CLSTU4471803 Cloudy (40%-90%)"/>
    <n v="1"/>
    <s v="20220104T000642"/>
    <n v="2022"/>
    <s v="06"/>
    <s v="06"/>
    <s v="23"/>
    <s v="50"/>
    <s v="1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05T00:00:00"/>
    <n v="23.7"/>
    <s v="23:56:56 UTC"/>
    <n v="77.8"/>
    <s v="679x341px"/>
    <s v="PNG"/>
    <s v="15m"/>
    <x v="2"/>
    <n v="84.5"/>
    <n v="90"/>
    <x v="1"/>
    <s v="44717L8-9_L1CDM-MLB-CLSTU4471703 Cloudy (40%-90%)"/>
    <n v="1"/>
    <s v="20220104T000642"/>
    <n v="2022"/>
    <s v="06"/>
    <s v="05"/>
    <s v="23"/>
    <s v="56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6-05T00:00:00"/>
    <n v="25.1"/>
    <s v="23:56:32 UTC"/>
    <n v="91.2"/>
    <s v="679x341px"/>
    <s v="PNG"/>
    <s v="15m"/>
    <x v="2"/>
    <n v="84.5"/>
    <n v="90"/>
    <x v="1"/>
    <s v="44717L8-9_L1CDM-MLB-CLSTU4471703 Cloudy (40%-90%)"/>
    <n v="0"/>
    <s v="20220104T000642"/>
    <n v="2022"/>
    <s v="06"/>
    <s v="05"/>
    <s v="23"/>
    <s v="56"/>
    <s v="3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29T00:00:00"/>
    <n v="24.6"/>
    <s v="23:50:39 UTC"/>
    <n v="96.6"/>
    <s v="679x341px"/>
    <s v="PNG"/>
    <s v="15m"/>
    <x v="2"/>
    <n v="96.6"/>
    <n v="100"/>
    <x v="2"/>
    <s v="44710L8-9_L1CDM-MLB-CLSTU4471004 Overcast (100%)"/>
    <n v="1"/>
    <s v="20220104T000642"/>
    <n v="2022"/>
    <s v="05"/>
    <n v="29"/>
    <s v="23"/>
    <s v="50"/>
    <s v="3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28T00:00:00"/>
    <n v="24.7"/>
    <s v="23:56:23 UTC"/>
    <n v="24.7"/>
    <s v="679x341px"/>
    <s v="PNG"/>
    <s v="15m"/>
    <x v="2"/>
    <n v="25.4"/>
    <n v="30"/>
    <x v="0"/>
    <s v="44709L8-9_L1CDM-MLB-CLSTU4470902 Sunny (10%-30%)"/>
    <n v="1"/>
    <s v="20220104T000642"/>
    <n v="2022"/>
    <s v="05"/>
    <n v="28"/>
    <s v="23"/>
    <s v="56"/>
    <s v="2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28T00:00:00"/>
    <n v="26.1"/>
    <s v="23:55:59 UTC"/>
    <n v="26.1"/>
    <s v="679x341px"/>
    <s v="PNG"/>
    <s v="15m"/>
    <x v="2"/>
    <n v="25.4"/>
    <n v="30"/>
    <x v="0"/>
    <s v="44709L8-9_L1CDM-MLB-CLSTU4470902 Sunny (10%-30%)"/>
    <n v="0"/>
    <s v="20220104T000642"/>
    <n v="2022"/>
    <s v="05"/>
    <n v="28"/>
    <s v="23"/>
    <s v="55"/>
    <s v="5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21T00:00:00"/>
    <n v="25.9"/>
    <s v="23:50:12 UTC"/>
    <n v="25.9"/>
    <s v="679x341px"/>
    <s v="PNG"/>
    <s v="15m"/>
    <x v="2"/>
    <n v="25.9"/>
    <n v="30"/>
    <x v="0"/>
    <s v="44702L8-9_L1CDM-MLB-CLSTU4470202 Sunny (10%-30%)"/>
    <n v="1"/>
    <s v="20220104T000642"/>
    <n v="2022"/>
    <s v="05"/>
    <n v="21"/>
    <s v="23"/>
    <s v="50"/>
    <s v="1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20T00:00:00"/>
    <n v="26.1"/>
    <s v="23:56:49 UTC"/>
    <n v="26.1"/>
    <s v="679x341px"/>
    <s v="PNG"/>
    <s v="15m"/>
    <x v="2"/>
    <n v="26.8"/>
    <n v="30"/>
    <x v="0"/>
    <s v="44701L8-9_L1CDM-MLB-CLSTU4470102 Sunny (10%-30%)"/>
    <n v="1"/>
    <s v="20220104T000642"/>
    <n v="2022"/>
    <s v="05"/>
    <n v="20"/>
    <s v="23"/>
    <s v="56"/>
    <s v="4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20T00:00:00"/>
    <n v="27.5"/>
    <s v="23:56:25 UTC"/>
    <n v="27.5"/>
    <s v="679x341px"/>
    <s v="PNG"/>
    <s v="15m"/>
    <x v="2"/>
    <n v="26.8"/>
    <n v="30"/>
    <x v="0"/>
    <s v="44701L8-9_L1CDM-MLB-CLSTU4470102 Sunny (10%-30%)"/>
    <n v="0"/>
    <s v="20220104T000642"/>
    <n v="2022"/>
    <s v="05"/>
    <n v="20"/>
    <s v="23"/>
    <s v="56"/>
    <s v="2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13T00:00:00"/>
    <n v="27.5"/>
    <s v="23:50:37 UTC"/>
    <n v="27.5"/>
    <s v="679x341px"/>
    <s v="PNG"/>
    <s v="15m"/>
    <x v="2"/>
    <n v="27.5"/>
    <n v="30"/>
    <x v="0"/>
    <s v="44694L8-9_L1CDM-MLB-CLSTU4469402 Sunny (10%-30%)"/>
    <n v="1"/>
    <s v="20220104T000642"/>
    <n v="2022"/>
    <s v="05"/>
    <n v="13"/>
    <s v="23"/>
    <s v="50"/>
    <s v="3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12T00:00:00"/>
    <n v="27.7"/>
    <s v="23:56:30 UTC"/>
    <n v="86.5"/>
    <s v="679x341px"/>
    <s v="PNG"/>
    <s v="15m"/>
    <x v="2"/>
    <n v="81.900000000000006"/>
    <n v="90"/>
    <x v="1"/>
    <s v="44693L8-9_L1CDM-MLB-CLSTU4469303 Cloudy (40%-90%)"/>
    <n v="1"/>
    <s v="20220104T000642"/>
    <n v="2022"/>
    <s v="05"/>
    <n v="12"/>
    <s v="23"/>
    <s v="56"/>
    <s v="3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12T00:00:00"/>
    <n v="29"/>
    <s v="23:56:06 UTC"/>
    <n v="77.3"/>
    <s v="679x341px"/>
    <s v="PNG"/>
    <s v="15m"/>
    <x v="2"/>
    <n v="81.900000000000006"/>
    <n v="90"/>
    <x v="1"/>
    <s v="44693L8-9_L1CDM-MLB-CLSTU4469303 Cloudy (40%-90%)"/>
    <n v="0"/>
    <s v="20220104T000642"/>
    <n v="2022"/>
    <s v="05"/>
    <n v="12"/>
    <s v="23"/>
    <s v="56"/>
    <s v="0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05T00:00:00"/>
    <n v="29.3"/>
    <s v="23:50:24 UTC"/>
    <n v="10.4"/>
    <s v="679x341px"/>
    <s v="PNG"/>
    <s v="15m"/>
    <x v="2"/>
    <n v="10.4"/>
    <n v="20"/>
    <x v="0"/>
    <s v="44686L8-9_L1CDM-MLB-CLSTU4468602 Sunny (10%-30%)"/>
    <n v="1"/>
    <s v="20220104T000642"/>
    <n v="2022"/>
    <s v="05"/>
    <s v="05"/>
    <s v="23"/>
    <s v="50"/>
    <s v="2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04T00:00:00"/>
    <n v="29.6"/>
    <s v="23:56:42 UTC"/>
    <n v="28.4"/>
    <s v="679x341px"/>
    <s v="PNG"/>
    <s v="15m"/>
    <x v="2"/>
    <n v="35.450000000000003"/>
    <n v="40"/>
    <x v="1"/>
    <s v="44685L8-9_L1CDM-MLB-CLSTU4468503 Cloudy (40%-90%)"/>
    <n v="1"/>
    <s v="20220104T000642"/>
    <n v="2022"/>
    <s v="05"/>
    <s v="04"/>
    <s v="23"/>
    <s v="56"/>
    <s v="4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5-04T00:00:00"/>
    <n v="30.9"/>
    <s v="23:56:19 UTC"/>
    <n v="42.5"/>
    <s v="679x341px"/>
    <s v="PNG"/>
    <s v="15m"/>
    <x v="2"/>
    <n v="35.450000000000003"/>
    <n v="40"/>
    <x v="1"/>
    <s v="44685L8-9_L1CDM-MLB-CLSTU4468503 Cloudy (40%-90%)"/>
    <n v="0"/>
    <s v="20220104T000642"/>
    <n v="2022"/>
    <s v="05"/>
    <s v="04"/>
    <s v="23"/>
    <s v="56"/>
    <s v="1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27T00:00:00"/>
    <n v="31.3"/>
    <s v="23:50:27 UTC"/>
    <n v="57"/>
    <s v="679x341px"/>
    <s v="PNG"/>
    <s v="15m"/>
    <x v="2"/>
    <n v="57"/>
    <n v="60"/>
    <x v="1"/>
    <s v="44678L8-9_L1CDM-MLB-CLSTU4467803 Cloudy (40%-90%)"/>
    <n v="1"/>
    <s v="20220104T000642"/>
    <n v="2022"/>
    <s v="04"/>
    <n v="27"/>
    <s v="23"/>
    <s v="50"/>
    <s v="2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26T00:00:00"/>
    <n v="31.5"/>
    <s v="23:56:37 UTC"/>
    <n v="72.8"/>
    <s v="679x341px"/>
    <s v="PNG"/>
    <s v="15m"/>
    <x v="2"/>
    <n v="86.35"/>
    <n v="90"/>
    <x v="1"/>
    <s v="44677L8-9_L1CDM-MLB-CLSTU4467703 Cloudy (40%-90%)"/>
    <n v="1"/>
    <s v="20220104T000642"/>
    <n v="2022"/>
    <s v="04"/>
    <n v="26"/>
    <s v="23"/>
    <s v="56"/>
    <s v="3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26T00:00:00"/>
    <n v="32.799999999999997"/>
    <s v="23:56:13 UTC"/>
    <n v="99.9"/>
    <s v="679x341px"/>
    <s v="PNG"/>
    <s v="15m"/>
    <x v="2"/>
    <n v="86.35"/>
    <n v="90"/>
    <x v="1"/>
    <s v="44677L8-9_L1CDM-MLB-CLSTU4467703 Cloudy (40%-90%)"/>
    <n v="0"/>
    <s v="20220104T000642"/>
    <n v="2022"/>
    <s v="04"/>
    <n v="26"/>
    <s v="23"/>
    <s v="56"/>
    <s v="1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19T00:00:00"/>
    <n v="33.4"/>
    <s v="23:50:28 UTC"/>
    <n v="15.7"/>
    <s v="679x341px"/>
    <s v="PNG"/>
    <s v="15m"/>
    <x v="2"/>
    <n v="15.7"/>
    <n v="20"/>
    <x v="0"/>
    <s v="44670L8-9_L1CDM-MLB-CLSTU4467002 Sunny (10%-30%)"/>
    <n v="1"/>
    <s v="20220104T000642"/>
    <n v="2022"/>
    <s v="04"/>
    <n v="19"/>
    <s v="23"/>
    <s v="50"/>
    <s v="2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18T00:00:00"/>
    <n v="33.6"/>
    <s v="23:56:42 UTC"/>
    <n v="100"/>
    <s v="679x341px"/>
    <s v="PNG"/>
    <s v="15m"/>
    <x v="2"/>
    <n v="100"/>
    <n v="100"/>
    <x v="2"/>
    <s v="44669L8-9_L1CDM-MLB-CLSTU4466904 Overcast (100%)"/>
    <n v="1"/>
    <s v="20220104T000642"/>
    <n v="2022"/>
    <s v="04"/>
    <n v="18"/>
    <s v="23"/>
    <s v="56"/>
    <s v="4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18T00:00:00"/>
    <n v="34.9"/>
    <s v="23:56:18 UTC"/>
    <n v="100"/>
    <s v="679x341px"/>
    <s v="PNG"/>
    <s v="15m"/>
    <x v="2"/>
    <n v="100"/>
    <n v="100"/>
    <x v="2"/>
    <s v="44669L8-9_L1CDM-MLB-CLSTU4466904 Overcast (100%)"/>
    <n v="0"/>
    <s v="20220104T000642"/>
    <n v="2022"/>
    <s v="04"/>
    <n v="18"/>
    <s v="23"/>
    <s v="56"/>
    <s v="1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11T00:00:00"/>
    <n v="35.5"/>
    <s v="23:50:31 UTC"/>
    <n v="73"/>
    <s v="679x341px"/>
    <s v="PNG"/>
    <s v="15m"/>
    <x v="2"/>
    <n v="73"/>
    <n v="80"/>
    <x v="1"/>
    <s v="44662L8-9_L1CDM-MLB-CLSTU4466203 Cloudy (40%-90%)"/>
    <n v="1"/>
    <s v="20220104T000642"/>
    <n v="2022"/>
    <s v="04"/>
    <n v="11"/>
    <s v="23"/>
    <s v="50"/>
    <s v="31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10T00:00:00"/>
    <n v="35.799999999999997"/>
    <s v="23:56:46 UTC"/>
    <n v="62"/>
    <s v="679x341px"/>
    <s v="PNG"/>
    <s v="15m"/>
    <x v="2"/>
    <n v="33.85"/>
    <n v="40"/>
    <x v="1"/>
    <s v="44661L8-9_L1CDM-MLB-CLSTU4466103 Cloudy (40%-90%)"/>
    <n v="1"/>
    <s v="20220104T000642"/>
    <n v="2022"/>
    <s v="04"/>
    <n v="10"/>
    <s v="23"/>
    <s v="56"/>
    <s v="4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10T00:00:00"/>
    <n v="37"/>
    <s v="23:56:22 UTC"/>
    <n v="5.7"/>
    <s v="679x341px"/>
    <s v="PNG"/>
    <s v="15m"/>
    <x v="2"/>
    <n v="33.85"/>
    <n v="40"/>
    <x v="1"/>
    <s v="44661L8-9_L1CDM-MLB-CLSTU4466103 Cloudy (40%-90%)"/>
    <n v="0"/>
    <s v="20220104T000642"/>
    <n v="2022"/>
    <s v="04"/>
    <n v="10"/>
    <s v="23"/>
    <s v="56"/>
    <s v="2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03T00:00:00"/>
    <n v="37.700000000000003"/>
    <s v="23:50:38 UTC"/>
    <n v="81.099999999999994"/>
    <s v="679x341px"/>
    <s v="PNG"/>
    <s v="15m"/>
    <x v="2"/>
    <n v="81.099999999999994"/>
    <n v="90"/>
    <x v="1"/>
    <s v="44654L8-9_L1CDM-MLB-CLSTU4465403 Cloudy (40%-90%)"/>
    <n v="1"/>
    <s v="20220104T000642"/>
    <n v="2022"/>
    <s v="04"/>
    <s v="03"/>
    <s v="23"/>
    <s v="50"/>
    <s v="3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02T00:00:00"/>
    <n v="38"/>
    <s v="23:56:36 UTC"/>
    <n v="98.8"/>
    <s v="679x341px"/>
    <s v="PNG"/>
    <s v="15m"/>
    <x v="2"/>
    <n v="72.55"/>
    <n v="80"/>
    <x v="1"/>
    <s v="44653L8-9_L1CDM-MLB-CLSTU4465303 Cloudy (40%-90%)"/>
    <n v="1"/>
    <s v="20220104T000642"/>
    <n v="2022"/>
    <s v="04"/>
    <s v="02"/>
    <s v="23"/>
    <s v="56"/>
    <s v="3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4-02T00:00:00"/>
    <n v="39.200000000000003"/>
    <s v="23:56:12 UTC"/>
    <n v="46.3"/>
    <s v="679x341px"/>
    <s v="PNG"/>
    <s v="15m"/>
    <x v="2"/>
    <n v="72.55"/>
    <n v="80"/>
    <x v="1"/>
    <s v="44653L8-9_L1CDM-MLB-CLSTU4465303 Cloudy (40%-90%)"/>
    <n v="0"/>
    <s v="20220104T000642"/>
    <n v="2022"/>
    <s v="04"/>
    <s v="02"/>
    <s v="23"/>
    <s v="56"/>
    <s v="1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26T00:00:00"/>
    <n v="39.9"/>
    <s v="23:50:28 UTC"/>
    <n v="67.599999999999994"/>
    <s v="679x341px"/>
    <s v="PNG"/>
    <s v="15m"/>
    <x v="2"/>
    <n v="67.599999999999994"/>
    <n v="70"/>
    <x v="1"/>
    <s v="44646L8-9_L1CDM-MLB-CLSTU4464603 Cloudy (40%-90%)"/>
    <n v="1"/>
    <s v="20220104T000642"/>
    <n v="2022"/>
    <s v="03"/>
    <n v="26"/>
    <s v="23"/>
    <s v="50"/>
    <s v="2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25T00:00:00"/>
    <n v="40.200000000000003"/>
    <s v="23:56:49 UTC"/>
    <n v="13.5"/>
    <s v="679x341px"/>
    <s v="PNG"/>
    <s v="15m"/>
    <x v="2"/>
    <n v="17.649999999999999"/>
    <n v="20"/>
    <x v="0"/>
    <s v="44645L8-9_L1CDM-MLB-CLSTU4464502 Sunny (10%-30%)"/>
    <n v="1"/>
    <s v="20220104T000642"/>
    <n v="2022"/>
    <s v="03"/>
    <n v="25"/>
    <s v="23"/>
    <s v="56"/>
    <s v="4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25T00:00:00"/>
    <n v="41.3"/>
    <s v="23:56:25 UTC"/>
    <n v="21.8"/>
    <s v="679x341px"/>
    <s v="PNG"/>
    <s v="15m"/>
    <x v="2"/>
    <n v="17.649999999999999"/>
    <n v="20"/>
    <x v="0"/>
    <s v="44645L8-9_L1CDM-MLB-CLSTU4464502 Sunny (10%-30%)"/>
    <n v="0"/>
    <s v="20220104T000642"/>
    <n v="2022"/>
    <s v="03"/>
    <n v="25"/>
    <s v="23"/>
    <s v="56"/>
    <s v="2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17T00:00:00"/>
    <n v="42.3"/>
    <s v="23:56:46 UTC"/>
    <n v="14.6"/>
    <s v="679x341px"/>
    <s v="PNG"/>
    <s v="15m"/>
    <x v="2"/>
    <n v="7.7"/>
    <n v="10"/>
    <x v="0"/>
    <s v="44637L8-9_L1CDM-MLB-CLSTU4463702 Sunny (10%-30%)"/>
    <n v="1"/>
    <s v="20220104T000642"/>
    <n v="2022"/>
    <s v="03"/>
    <n v="17"/>
    <s v="23"/>
    <s v="56"/>
    <s v="4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17T00:00:00"/>
    <n v="43.4"/>
    <s v="23:56:22 UTC"/>
    <n v="0.8"/>
    <s v="679x341px"/>
    <s v="PNG"/>
    <s v="15m"/>
    <x v="2"/>
    <n v="7.7"/>
    <n v="10"/>
    <x v="0"/>
    <s v="44637L8-9_L1CDM-MLB-CLSTU4463702 Sunny (10%-30%)"/>
    <n v="0"/>
    <s v="20220104T000642"/>
    <n v="2022"/>
    <s v="03"/>
    <n v="17"/>
    <s v="23"/>
    <s v="56"/>
    <s v="2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10T00:00:00"/>
    <n v="44.1"/>
    <s v="23:50:40 UTC"/>
    <n v="2.2000000000000002"/>
    <s v="679x341px"/>
    <s v="PNG"/>
    <s v="15m"/>
    <x v="2"/>
    <n v="2.2000000000000002"/>
    <n v="10"/>
    <x v="0"/>
    <s v="44630L8-9_L1CDM-MLB-CLSTU4463002 Sunny (10%-30%)"/>
    <n v="1"/>
    <s v="20220104T000642"/>
    <n v="2022"/>
    <s v="03"/>
    <n v="10"/>
    <s v="23"/>
    <s v="50"/>
    <s v="4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09T00:00:00"/>
    <n v="44.4"/>
    <s v="23:56:54 UTC"/>
    <n v="34.799999999999997"/>
    <s v="679x341px"/>
    <s v="PNG"/>
    <s v="15m"/>
    <x v="2"/>
    <n v="30"/>
    <n v="30"/>
    <x v="0"/>
    <s v="44629L8-9_L1CDM-MLB-CLSTU4462902 Sunny (10%-30%)"/>
    <n v="1"/>
    <s v="20220104T000642"/>
    <n v="2022"/>
    <s v="03"/>
    <s v="09"/>
    <s v="23"/>
    <s v="56"/>
    <s v="5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09T00:00:00"/>
    <n v="45.4"/>
    <s v="23:56:30 UTC"/>
    <n v="25.2"/>
    <s v="679x341px"/>
    <s v="PNG"/>
    <s v="15m"/>
    <x v="2"/>
    <n v="30"/>
    <n v="30"/>
    <x v="0"/>
    <s v="44629L8-9_L1CDM-MLB-CLSTU4462902 Sunny (10%-30%)"/>
    <n v="0"/>
    <s v="20220104T000642"/>
    <n v="2022"/>
    <s v="03"/>
    <s v="09"/>
    <s v="23"/>
    <s v="56"/>
    <s v="3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02T00:00:00"/>
    <n v="46.2"/>
    <s v="23:50:42 UTC"/>
    <n v="90.5"/>
    <s v="679x341px"/>
    <s v="PNG"/>
    <s v="15m"/>
    <x v="2"/>
    <n v="90.5"/>
    <n v="100"/>
    <x v="2"/>
    <s v="44622L8-9_L1CDM-MLB-CLSTU4462204 Overcast (100%)"/>
    <n v="1"/>
    <s v="20220104T000642"/>
    <n v="2022"/>
    <s v="03"/>
    <s v="02"/>
    <s v="23"/>
    <s v="50"/>
    <s v="4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01T00:00:00"/>
    <n v="46.4"/>
    <s v="23:56:53 UTC"/>
    <n v="98.5"/>
    <s v="679x341px"/>
    <s v="PNG"/>
    <s v="15m"/>
    <x v="2"/>
    <n v="97.25"/>
    <n v="100"/>
    <x v="2"/>
    <s v="44621L8-9_L1CDM-MLB-CLSTU4462104 Overcast (100%)"/>
    <n v="1"/>
    <s v="20220104T000642"/>
    <n v="2022"/>
    <s v="03"/>
    <s v="01"/>
    <s v="23"/>
    <s v="56"/>
    <s v="5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3-01T00:00:00"/>
    <n v="47.4"/>
    <s v="23:56:29 UTC"/>
    <n v="96"/>
    <s v="679x341px"/>
    <s v="PNG"/>
    <s v="15m"/>
    <x v="2"/>
    <n v="97.25"/>
    <n v="100"/>
    <x v="2"/>
    <s v="44621L8-9_L1CDM-MLB-CLSTU4462104 Overcast (100%)"/>
    <n v="0"/>
    <s v="20220104T000642"/>
    <n v="2022"/>
    <s v="03"/>
    <s v="01"/>
    <s v="23"/>
    <s v="56"/>
    <s v="2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22T00:00:00"/>
    <n v="48.1"/>
    <s v="23:50:43 U"/>
    <n v="61.4"/>
    <s v="679x341px"/>
    <s v="PNG"/>
    <s v="15m"/>
    <x v="2"/>
    <n v="61.4"/>
    <n v="70"/>
    <x v="1"/>
    <s v="44614L8-9_L1CDM-MLB-CLSTU4461403 Cloudy (40%-90%)"/>
    <n v="1"/>
    <s v="20220104T000642"/>
    <n v="2022"/>
    <s v="02"/>
    <n v="22"/>
    <s v="23"/>
    <s v="50"/>
    <s v="4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21T00:00:00"/>
    <n v="48.3"/>
    <s v="23:57:00 UTC"/>
    <n v="27"/>
    <s v="679x341px"/>
    <s v="PNG"/>
    <s v="15m"/>
    <x v="2"/>
    <n v="43.9"/>
    <n v="50"/>
    <x v="1"/>
    <s v="44613L8-9_L1CDM-MLB-CLSTU4461303 Cloudy (40%-90%)"/>
    <n v="1"/>
    <s v="20220104T000642"/>
    <n v="2022"/>
    <s v="02"/>
    <n v="21"/>
    <s v="23"/>
    <s v="57"/>
    <s v="0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21T00:00:00"/>
    <n v="49.2"/>
    <s v="23:56:36 UTC"/>
    <n v="60.8"/>
    <s v="679x341px"/>
    <s v="PNG"/>
    <s v="15m"/>
    <x v="2"/>
    <n v="43.9"/>
    <n v="50"/>
    <x v="1"/>
    <s v="44613L8-9_L1CDM-MLB-CLSTU4461303 Cloudy (40%-90%)"/>
    <n v="0"/>
    <s v="20220104T000642"/>
    <n v="2022"/>
    <s v="02"/>
    <n v="21"/>
    <s v="23"/>
    <s v="56"/>
    <s v="3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14T00:00:00"/>
    <n v="49.9"/>
    <s v="23:50:53 UTC"/>
    <n v="1.9"/>
    <s v="679x341px"/>
    <s v="PNG"/>
    <s v="15m"/>
    <x v="2"/>
    <n v="1.9"/>
    <n v="10"/>
    <x v="0"/>
    <s v="44606L8-9_L1CDM-MLB-CLSTU4460602 Sunny (10%-30%)"/>
    <n v="1"/>
    <s v="20220104T000642"/>
    <n v="2022"/>
    <s v="02"/>
    <n v="14"/>
    <s v="23"/>
    <s v="50"/>
    <s v="5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13T00:00:00"/>
    <n v="50.1"/>
    <s v="23:56:57 UTC"/>
    <n v="15.6"/>
    <s v="679x341px"/>
    <s v="PNG"/>
    <s v="15m"/>
    <x v="2"/>
    <n v="8.75"/>
    <n v="10"/>
    <x v="0"/>
    <s v="44605L8-9_L1CDM-MLB-CLSTU4460502 Sunny (10%-30%)"/>
    <n v="1"/>
    <s v="20220104T000642"/>
    <n v="2022"/>
    <s v="02"/>
    <n v="13"/>
    <s v="23"/>
    <s v="56"/>
    <s v="57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13T00:00:00"/>
    <n v="50.9"/>
    <s v="23:56:33 UTC"/>
    <n v="1.9"/>
    <s v="679x341px"/>
    <s v="PNG"/>
    <s v="15m"/>
    <x v="2"/>
    <n v="8.75"/>
    <n v="10"/>
    <x v="0"/>
    <s v="44605L8-9_L1CDM-MLB-CLSTU4460502 Sunny (10%-30%)"/>
    <n v="0"/>
    <s v="20220104T000642"/>
    <n v="2022"/>
    <s v="02"/>
    <n v="13"/>
    <s v="23"/>
    <s v="56"/>
    <s v="33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06T00:00:00"/>
    <n v="51.6"/>
    <s v="23:50:49 UTC"/>
    <n v="80.400000000000006"/>
    <s v="679x341px"/>
    <s v="PNG"/>
    <s v="15m"/>
    <x v="2"/>
    <n v="80.400000000000006"/>
    <n v="90"/>
    <x v="1"/>
    <s v="44598L8-9_L1CDM-MLB-CLSTU4459803 Cloudy (40%-90%)"/>
    <n v="1"/>
    <s v="20220104T000642"/>
    <n v="2022"/>
    <s v="02"/>
    <s v="06"/>
    <s v="23"/>
    <s v="50"/>
    <s v="4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05T00:00:00"/>
    <n v="51.8"/>
    <s v="23:57:08 UTC"/>
    <n v="20.5"/>
    <s v="679x341px"/>
    <s v="PNG"/>
    <s v="15m"/>
    <x v="2"/>
    <n v="28"/>
    <n v="30"/>
    <x v="0"/>
    <s v="44597L8-9_L1CDM-MLB-CLSTU4459702 Sunny (10%-30%)"/>
    <n v="1"/>
    <s v="20220104T000642"/>
    <n v="2022"/>
    <s v="02"/>
    <s v="05"/>
    <s v="23"/>
    <s v="57"/>
    <s v="0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2-05T00:00:00"/>
    <n v="52.6"/>
    <s v="23:56:44 UTC"/>
    <n v="35.5"/>
    <s v="679x341px"/>
    <s v="PNG"/>
    <s v="15m"/>
    <x v="2"/>
    <n v="28"/>
    <n v="30"/>
    <x v="0"/>
    <s v="44597L8-9_L1CDM-MLB-CLSTU4459702 Sunny (10%-30%)"/>
    <n v="0"/>
    <s v="20220104T000642"/>
    <n v="2022"/>
    <s v="02"/>
    <s v="05"/>
    <s v="23"/>
    <s v="56"/>
    <s v="4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29T00:00:00"/>
    <n v="53.2"/>
    <s v="23:50:58 UTC"/>
    <n v="63.9"/>
    <s v="679x341px"/>
    <s v="PNG"/>
    <s v="15m"/>
    <x v="2"/>
    <n v="63.9"/>
    <n v="70"/>
    <x v="1"/>
    <s v="44590L8-9_L1CDM-MLB-CLSTU4459003 Cloudy (40%-90%)"/>
    <n v="1"/>
    <s v="20220104T000642"/>
    <n v="2022"/>
    <s v="01"/>
    <n v="29"/>
    <s v="23"/>
    <s v="50"/>
    <s v="5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28T00:00:00"/>
    <n v="53.4"/>
    <s v="23:57:00 UTC"/>
    <n v="12.7"/>
    <s v="679x341px"/>
    <s v="PNG"/>
    <s v="15m"/>
    <x v="2"/>
    <n v="42.45"/>
    <n v="50"/>
    <x v="1"/>
    <s v="44589L8-9_L1CDM-MLB-CLSTU4458903 Cloudy (40%-90%)"/>
    <n v="1"/>
    <s v="20220104T000642"/>
    <n v="2022"/>
    <s v="01"/>
    <n v="28"/>
    <s v="23"/>
    <s v="57"/>
    <s v="00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28T00:00:00"/>
    <n v="54.1"/>
    <s v="23:56:36 UTC"/>
    <n v="72.2"/>
    <s v="679x341px"/>
    <s v="PNG"/>
    <s v="15m"/>
    <x v="2"/>
    <n v="42.45"/>
    <n v="50"/>
    <x v="1"/>
    <s v="44589L8-9_L1CDM-MLB-CLSTU4458903 Cloudy (40%-90%)"/>
    <n v="0"/>
    <s v="20220104T000642"/>
    <n v="2022"/>
    <s v="01"/>
    <n v="28"/>
    <s v="23"/>
    <s v="56"/>
    <s v="3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21T00:00:00"/>
    <n v="54.8"/>
    <s v="23:50:52 UTC"/>
    <n v="35.6"/>
    <s v="679x341px"/>
    <s v="PNG"/>
    <s v="15m"/>
    <x v="2"/>
    <n v="35.6"/>
    <n v="40"/>
    <x v="1"/>
    <s v="44582L8-9_L1CDM-MLB-CLSTU4458203 Cloudy (40%-90%)"/>
    <n v="1"/>
    <s v="20220104T000642"/>
    <n v="2022"/>
    <s v="01"/>
    <n v="21"/>
    <s v="23"/>
    <s v="50"/>
    <s v="5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20T00:00:00"/>
    <n v="54.9"/>
    <s v="23:57:08 UTC"/>
    <n v="3.2"/>
    <s v="679x341px"/>
    <s v="PNG"/>
    <s v="15m"/>
    <x v="2"/>
    <n v="12.1"/>
    <n v="20"/>
    <x v="0"/>
    <s v="44581L8-9_L1CDM-MLB-CLSTU4458102 Sunny (10%-30%)"/>
    <n v="1"/>
    <s v="20220104T000642"/>
    <n v="2022"/>
    <s v="01"/>
    <n v="20"/>
    <s v="23"/>
    <s v="57"/>
    <s v="08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20T00:00:00"/>
    <n v="55.6"/>
    <s v="23:56:44 UTC"/>
    <n v="21"/>
    <s v="679x341px"/>
    <s v="PNG"/>
    <s v="15m"/>
    <x v="2"/>
    <n v="12.1"/>
    <n v="20"/>
    <x v="0"/>
    <s v="44581L8-9_L1CDM-MLB-CLSTU4458102 Sunny (10%-30%)"/>
    <n v="0"/>
    <s v="20220104T000642"/>
    <n v="2022"/>
    <s v="01"/>
    <n v="20"/>
    <s v="23"/>
    <s v="56"/>
    <s v="44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13T00:00:00"/>
    <n v="56.2"/>
    <s v="23:50:55 UTC"/>
    <n v="70.400000000000006"/>
    <s v="679x341px"/>
    <s v="PNG"/>
    <s v="15m"/>
    <x v="2"/>
    <n v="70.400000000000006"/>
    <n v="80"/>
    <x v="1"/>
    <s v="44574L8-9_L1CDM-MLB-CLSTU4457403 Cloudy (40%-90%)"/>
    <n v="1"/>
    <s v="20220104T000642"/>
    <n v="2022"/>
    <s v="01"/>
    <n v="13"/>
    <s v="23"/>
    <s v="50"/>
    <s v="55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12T00:00:00"/>
    <n v="56.3"/>
    <s v="23:57:06 UTC"/>
    <n v="24.8"/>
    <s v="679x341px"/>
    <s v="PNG"/>
    <s v="15m"/>
    <x v="2"/>
    <n v="26.35"/>
    <n v="30"/>
    <x v="0"/>
    <s v="44573L8-9_L1CDM-MLB-CLSTU4457302 Sunny (10%-30%)"/>
    <n v="1"/>
    <s v="20220104T000642"/>
    <n v="2022"/>
    <s v="01"/>
    <n v="12"/>
    <s v="23"/>
    <s v="57"/>
    <s v="0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12T00:00:00"/>
    <n v="57"/>
    <s v="23:56:42 UTC"/>
    <n v="27.9"/>
    <s v="679x341px"/>
    <s v="PNG"/>
    <s v="15m"/>
    <x v="2"/>
    <n v="26.35"/>
    <n v="30"/>
    <x v="0"/>
    <s v="44573L8-9_L1CDM-MLB-CLSTU4457302 Sunny (10%-30%)"/>
    <n v="0"/>
    <s v="20220104T000642"/>
    <n v="2022"/>
    <s v="01"/>
    <n v="12"/>
    <s v="23"/>
    <s v="56"/>
    <s v="42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05T00:00:00"/>
    <n v="57.5"/>
    <s v="23:50:56 UTC"/>
    <n v="93.4"/>
    <s v="679x341px"/>
    <s v="PNG"/>
    <s v="15m"/>
    <x v="2"/>
    <n v="93.4"/>
    <n v="100"/>
    <x v="2"/>
    <s v="44566L8-9_L1CDM-MLB-CLSTU4456604 Overcast (100%)"/>
    <n v="1"/>
    <s v="20220104T000642"/>
    <n v="2022"/>
    <s v="01"/>
    <s v="05"/>
    <s v="23"/>
    <s v="50"/>
    <s v="56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04T00:00:00"/>
    <n v="57.6"/>
    <s v="23:57:09 UTC"/>
    <n v="77.3"/>
    <s v="679x341px"/>
    <s v="PNG"/>
    <s v="15m"/>
    <x v="2"/>
    <n v="51.5"/>
    <n v="60"/>
    <x v="1"/>
    <s v="44565L8-9_L1CDM-MLB-CLSTU4456503 Cloudy (40%-90%)"/>
    <n v="1"/>
    <s v="20220104T000642"/>
    <n v="2022"/>
    <s v="01"/>
    <s v="04"/>
    <s v="23"/>
    <s v="57"/>
    <s v="09"/>
    <x v="10"/>
    <s v="2A_MSIL1C_S2_CD_CLS_AC_20230627T222622_TRUE_60HTE_020CC"/>
    <s v="S2A_MSIL1C_TU_20220104T000642_55HFA_21.7CC"/>
  </r>
  <r>
    <x v="1"/>
    <x v="1"/>
    <s v="-35.4092, 149.06759 | Zoom: 15"/>
    <b v="1"/>
    <s v="Australia"/>
    <x v="7"/>
    <s v="TU"/>
    <d v="2022-01-04T00:00:00"/>
    <n v="58.2"/>
    <s v="23:56:45 UTC"/>
    <n v="25.7"/>
    <s v="679x341px"/>
    <s v="PNG"/>
    <s v="15m"/>
    <x v="2"/>
    <n v="51.5"/>
    <n v="60"/>
    <x v="1"/>
    <s v="44565L8-9_L1CDM-MLB-CLSTU4456503 Cloudy (40%-90%)"/>
    <n v="0"/>
    <s v="20220104T000642"/>
    <n v="2022"/>
    <s v="01"/>
    <s v="04"/>
    <s v="23"/>
    <s v="56"/>
    <s v="45"/>
    <x v="10"/>
    <s v="2A_MSIL1C_S2_CD_CLS_AC_20230627T222622_TRUE_60HTE_020CC"/>
    <s v="S2A_MSIL1C_TU_20220104T000642_55HFA_21.7CC"/>
  </r>
  <r>
    <x v="1"/>
    <x v="1"/>
    <s v="-39.08425, 120.04675 | Zoom: 12"/>
    <b v="1"/>
    <s v="United States"/>
    <x v="6"/>
    <s v="TA"/>
    <d v="2023-06-25T00:00:00"/>
    <n v="66.3"/>
    <s v="18:32:38 UTC"/>
    <n v="18.399999999999999"/>
    <s v="2500X1254px"/>
    <s v="PNG"/>
    <s v="44m"/>
    <x v="0"/>
    <n v="18.399999999999999"/>
    <n v="20"/>
    <x v="0"/>
    <s v="45102L8-9_L1CDM-MLB-CLSTA4510202 Sunny (10%-30%)"/>
    <n v="1"/>
    <s v="20230630T185400"/>
    <d v="1905-07-15T00:00:00"/>
    <s v="06"/>
    <d v="1900-01-24T00:00:00"/>
    <s v="18"/>
    <s v="32"/>
    <s v="3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24T00:00:00"/>
    <n v="66.400000000000006"/>
    <s v="18:39:00 UTC"/>
    <n v="34.9"/>
    <s v="2500X1254px"/>
    <s v="PNG"/>
    <s v="44m"/>
    <x v="0"/>
    <n v="34.9"/>
    <n v="40"/>
    <x v="1"/>
    <s v="45101L8-9_L1CDM-MLB-CLSTA4510103 Cloudy (40%-90%)"/>
    <n v="1"/>
    <s v="20230630T185400"/>
    <d v="1905-07-15T00:00:00"/>
    <s v="06"/>
    <d v="1900-01-23T00:00:00"/>
    <s v="18"/>
    <s v="39"/>
    <s v="0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23T00:00:00"/>
    <n v="66.400000000000006"/>
    <s v="18:45:00 UTC"/>
    <n v="8.9"/>
    <s v="2500X1254px"/>
    <s v="PNG"/>
    <s v="44m"/>
    <x v="0"/>
    <n v="6.9"/>
    <n v="10"/>
    <x v="0"/>
    <s v="45100L8-9_L1CDM-MLB-CLSTA4510002 Sunny (10%-30%)"/>
    <n v="1"/>
    <s v="20230630T185400"/>
    <d v="1905-07-15T00:00:00"/>
    <s v="06"/>
    <d v="1900-01-22T00:00:00"/>
    <s v="18"/>
    <s v="45"/>
    <s v="0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23T00:00:00"/>
    <n v="65.8"/>
    <s v="18:44:36 UTC"/>
    <n v="4.9000000000000004"/>
    <s v="2500X1254px"/>
    <s v="PNG"/>
    <s v="44m"/>
    <x v="0"/>
    <n v="6.9"/>
    <n v="10"/>
    <x v="0"/>
    <s v="45100L8-9_L1CDM-MLB-CLSTA4510002 Sunny (10%-30%)"/>
    <n v="1"/>
    <s v="20230630T185400"/>
    <d v="1905-07-15T00:00:00"/>
    <s v="06"/>
    <d v="1900-01-22T00:00:00"/>
    <s v="18"/>
    <s v="44"/>
    <s v="3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17T00:00:00"/>
    <n v="66.599999999999994"/>
    <s v="18:32:47 UTC"/>
    <n v="1.8"/>
    <s v="2500X1254px"/>
    <s v="PNG"/>
    <s v="44m"/>
    <x v="0"/>
    <n v="1.8"/>
    <n v="10"/>
    <x v="0"/>
    <s v="45094L8-9_L1CDM-MLB-CLSTA4509402 Sunny (10%-30%)"/>
    <n v="1"/>
    <s v="20230630T185400"/>
    <d v="1905-07-15T00:00:00"/>
    <s v="06"/>
    <d v="1900-01-16T00:00:00"/>
    <s v="18"/>
    <s v="32"/>
    <s v="4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16T00:00:00"/>
    <n v="66.599999999999994"/>
    <s v="18:38:49 UTC"/>
    <n v="3.1"/>
    <s v="2500X1254px"/>
    <s v="PNG"/>
    <s v="44m"/>
    <x v="0"/>
    <n v="3.1"/>
    <n v="10"/>
    <x v="0"/>
    <s v="45093L8-9_L1CDM-MLB-CLSTA4509302 Sunny (10%-30%)"/>
    <n v="1"/>
    <s v="20230630T185400"/>
    <d v="1905-07-15T00:00:00"/>
    <s v="06"/>
    <d v="1900-01-15T00:00:00"/>
    <s v="18"/>
    <s v="38"/>
    <s v="4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15T00:00:00"/>
    <n v="66.599999999999994"/>
    <s v="18:45:08 UTC"/>
    <n v="7"/>
    <s v="2500X1254px"/>
    <s v="PNG"/>
    <s v="44m"/>
    <x v="0"/>
    <n v="5.25"/>
    <n v="10"/>
    <x v="0"/>
    <s v="45092L8-9_L1CDM-MLB-CLSTA4509202 Sunny (10%-30%)"/>
    <n v="1"/>
    <s v="20230630T185400"/>
    <d v="1905-07-15T00:00:00"/>
    <s v="06"/>
    <d v="1900-01-14T00:00:00"/>
    <s v="18"/>
    <s v="45"/>
    <s v="0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15T00:00:00"/>
    <n v="66"/>
    <s v="18:44:44 UTC"/>
    <n v="3.5"/>
    <s v="2500X1254px"/>
    <s v="PNG"/>
    <s v="44m"/>
    <x v="0"/>
    <n v="5.25"/>
    <n v="10"/>
    <x v="0"/>
    <s v="45092L8-9_L1CDM-MLB-CLSTA4509202 Sunny (10%-30%)"/>
    <n v="1"/>
    <s v="20230630T185400"/>
    <d v="1905-07-15T00:00:00"/>
    <s v="06"/>
    <d v="1900-01-14T00:00:00"/>
    <s v="18"/>
    <s v="44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09T00:00:00"/>
    <n v="66.5"/>
    <s v="18:32:43 UTC"/>
    <n v="42.2"/>
    <s v="2500X1254px"/>
    <s v="PNG"/>
    <s v="44m"/>
    <x v="0"/>
    <n v="42.2"/>
    <n v="50"/>
    <x v="1"/>
    <s v="45086L8-9_L1CDM-MLB-CLSTA4508603 Cloudy (40%-90%)"/>
    <n v="1"/>
    <s v="20230630T185400"/>
    <d v="1905-07-15T00:00:00"/>
    <s v="06"/>
    <s v="09"/>
    <s v="18"/>
    <s v="32"/>
    <s v="4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08T00:00:00"/>
    <n v="66.5"/>
    <s v="18:38:54 UTC"/>
    <n v="30.3"/>
    <s v="2500X1254px"/>
    <s v="PNG"/>
    <s v="44m"/>
    <x v="0"/>
    <n v="30.3"/>
    <n v="40"/>
    <x v="1"/>
    <s v="45085L8-9_L1CDM-MLB-CLSTA4508503 Cloudy (40%-90%)"/>
    <n v="1"/>
    <s v="20230630T185400"/>
    <d v="1905-07-15T00:00:00"/>
    <s v="06"/>
    <s v="08"/>
    <s v="18"/>
    <s v="38"/>
    <s v="5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07T00:00:00"/>
    <n v="66.400000000000006"/>
    <s v="18:45:06 UTC"/>
    <n v="46.8"/>
    <s v="2500X1254px"/>
    <s v="PNG"/>
    <s v="44m"/>
    <x v="0"/>
    <n v="33.9"/>
    <n v="40"/>
    <x v="1"/>
    <s v="45084L8-9_L1CDM-MLB-CLSTA4508403 Cloudy (40%-90%)"/>
    <n v="1"/>
    <s v="20230630T185400"/>
    <d v="1905-07-15T00:00:00"/>
    <s v="06"/>
    <s v="07"/>
    <s v="18"/>
    <s v="45"/>
    <s v="0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07T00:00:00"/>
    <n v="65.7"/>
    <s v="18:44:42 UTC"/>
    <n v="21"/>
    <s v="2500X1254px"/>
    <s v="PNG"/>
    <s v="44m"/>
    <x v="0"/>
    <n v="33.9"/>
    <n v="40"/>
    <x v="1"/>
    <s v="45084L8-9_L1CDM-MLB-CLSTA4508403 Cloudy (40%-90%)"/>
    <n v="1"/>
    <s v="20230630T185400"/>
    <d v="1905-07-15T00:00:00"/>
    <s v="06"/>
    <s v="07"/>
    <s v="18"/>
    <s v="44"/>
    <s v="4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6-01T00:00:00"/>
    <n v="66.099999999999994"/>
    <s v="18:32:37 UTC"/>
    <n v="11.1"/>
    <s v="2500X1254px"/>
    <s v="PNG"/>
    <s v="44m"/>
    <x v="0"/>
    <n v="11.1"/>
    <n v="20"/>
    <x v="0"/>
    <s v="45078L8-9_L1CDM-MLB-CLSTA4507802 Sunny (10%-30%)"/>
    <n v="1"/>
    <s v="20230630T185400"/>
    <d v="1905-07-15T00:00:00"/>
    <s v="06"/>
    <s v="01"/>
    <s v="18"/>
    <s v="32"/>
    <s v="3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31T00:00:00"/>
    <n v="66"/>
    <s v="18:38:58 UTC"/>
    <n v="12"/>
    <s v="2500X1254px"/>
    <s v="PNG"/>
    <s v="44m"/>
    <x v="0"/>
    <n v="12"/>
    <n v="20"/>
    <x v="0"/>
    <s v="45077L8-9_L1CDM-MLB-CLSTA4507702 Sunny (10%-30%)"/>
    <n v="1"/>
    <s v="20230630T185400"/>
    <d v="1905-07-15T00:00:00"/>
    <s v="05"/>
    <d v="1900-01-30T00:00:00"/>
    <s v="18"/>
    <s v="38"/>
    <s v="5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30T00:00:00"/>
    <n v="65.900000000000006"/>
    <s v="18:44:59 UTC"/>
    <n v="10.5"/>
    <s v="2500X1254px"/>
    <s v="PNG"/>
    <s v="44m"/>
    <x v="0"/>
    <n v="15"/>
    <n v="20"/>
    <x v="0"/>
    <s v="45076L8-9_L1CDM-MLB-CLSTA4507602 Sunny (10%-30%)"/>
    <n v="1"/>
    <s v="20230630T185400"/>
    <d v="1905-07-15T00:00:00"/>
    <s v="05"/>
    <d v="1900-01-29T00:00:00"/>
    <s v="18"/>
    <s v="44"/>
    <s v="5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30T00:00:00"/>
    <n v="65.2"/>
    <s v="18:44:35 UTC"/>
    <n v="19.5"/>
    <s v="2500X1254px"/>
    <s v="PNG"/>
    <s v="44m"/>
    <x v="0"/>
    <n v="15"/>
    <n v="20"/>
    <x v="0"/>
    <s v="45076L8-9_L1CDM-MLB-CLSTA4507602 Sunny (10%-30%)"/>
    <n v="1"/>
    <s v="20230630T185400"/>
    <d v="1905-07-15T00:00:00"/>
    <s v="05"/>
    <d v="1900-01-29T00:00:00"/>
    <s v="18"/>
    <s v="44"/>
    <s v="3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24T00:00:00"/>
    <n v="65.3"/>
    <s v="18:32:47 UTC"/>
    <n v="40.5"/>
    <s v="2500X1254px"/>
    <s v="PNG"/>
    <s v="44m"/>
    <x v="0"/>
    <n v="40.5"/>
    <n v="50"/>
    <x v="1"/>
    <s v="45070L8-9_L1CDM-MLB-CLSTA4507003 Cloudy (40%-90%)"/>
    <n v="1"/>
    <s v="20230630T185400"/>
    <d v="1905-07-15T00:00:00"/>
    <s v="05"/>
    <d v="1900-01-23T00:00:00"/>
    <s v="18"/>
    <s v="32"/>
    <s v="4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23T00:00:00"/>
    <n v="65.099999999999994"/>
    <s v="18:38:48 UTC"/>
    <n v="56.8"/>
    <s v="2500X1254px"/>
    <s v="PNG"/>
    <s v="44m"/>
    <x v="0"/>
    <n v="56.8"/>
    <n v="60"/>
    <x v="1"/>
    <s v="45069L8-9_L1CDM-MLB-CLSTA4506903 Cloudy (40%-90%)"/>
    <n v="1"/>
    <s v="20230630T185400"/>
    <d v="1905-07-15T00:00:00"/>
    <s v="05"/>
    <d v="1900-01-22T00:00:00"/>
    <s v="18"/>
    <s v="38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22T00:00:00"/>
    <n v="65"/>
    <s v="18:45:11 UTC"/>
    <n v="0.4"/>
    <s v="2500X1254px"/>
    <s v="PNG"/>
    <s v="44m"/>
    <x v="0"/>
    <n v="1.7"/>
    <n v="10"/>
    <x v="0"/>
    <s v="45068L8-9_L1CDM-MLB-CLSTA4506802 Sunny (10%-30%)"/>
    <n v="1"/>
    <s v="20230630T185400"/>
    <d v="1905-07-15T00:00:00"/>
    <s v="05"/>
    <d v="1900-01-21T00:00:00"/>
    <s v="18"/>
    <s v="45"/>
    <s v="1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22T00:00:00"/>
    <n v="64.2"/>
    <s v="18:44:47 UTC"/>
    <n v="3"/>
    <s v="2500X1254px"/>
    <s v="PNG"/>
    <s v="44m"/>
    <x v="0"/>
    <n v="1.7"/>
    <n v="10"/>
    <x v="0"/>
    <s v="45068L8-9_L1CDM-MLB-CLSTA4506802 Sunny (10%-30%)"/>
    <n v="1"/>
    <s v="20230630T185400"/>
    <d v="1905-07-15T00:00:00"/>
    <s v="05"/>
    <d v="1900-01-21T00:00:00"/>
    <s v="18"/>
    <s v="44"/>
    <s v="4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16T00:00:00"/>
    <n v="64"/>
    <s v="18:32:34 UTC"/>
    <n v="14.2"/>
    <s v="2500X1254px"/>
    <s v="PNG"/>
    <s v="44m"/>
    <x v="0"/>
    <n v="14.2"/>
    <n v="20"/>
    <x v="0"/>
    <s v="45062L8-9_L1CDM-MLB-CLSTA4506202 Sunny (10%-30%)"/>
    <n v="1"/>
    <s v="20230630T185400"/>
    <d v="1905-07-15T00:00:00"/>
    <s v="05"/>
    <d v="1900-01-15T00:00:00"/>
    <s v="18"/>
    <s v="32"/>
    <s v="3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15T00:00:00"/>
    <n v="63.9"/>
    <s v="18:39:06 UTC"/>
    <n v="3.7"/>
    <s v="2500X1254px"/>
    <s v="PNG"/>
    <s v="44m"/>
    <x v="0"/>
    <n v="3.7"/>
    <n v="10"/>
    <x v="0"/>
    <s v="45061L8-9_L1CDM-MLB-CLSTA4506102 Sunny (10%-30%)"/>
    <n v="1"/>
    <s v="20230630T185400"/>
    <d v="1905-07-15T00:00:00"/>
    <s v="05"/>
    <d v="1900-01-14T00:00:00"/>
    <s v="18"/>
    <s v="39"/>
    <s v="0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14T00:00:00"/>
    <n v="63.6"/>
    <s v="18:44:57 UTC"/>
    <n v="1.9"/>
    <s v="2500X1254px"/>
    <s v="PNG"/>
    <s v="44m"/>
    <x v="0"/>
    <n v="5.55"/>
    <n v="10"/>
    <x v="0"/>
    <s v="45060L8-9_L1CDM-MLB-CLSTA4506002 Sunny (10%-30%)"/>
    <n v="1"/>
    <s v="20230630T185400"/>
    <d v="1905-07-15T00:00:00"/>
    <s v="05"/>
    <d v="1900-01-13T00:00:00"/>
    <s v="18"/>
    <s v="44"/>
    <s v="5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14T00:00:00"/>
    <n v="62.8"/>
    <s v="18:44:33 UTC"/>
    <n v="9.1999999999999993"/>
    <s v="2500X1254px"/>
    <s v="PNG"/>
    <s v="44m"/>
    <x v="0"/>
    <n v="5.55"/>
    <n v="10"/>
    <x v="0"/>
    <s v="45060L8-9_L1CDM-MLB-CLSTA4506002 Sunny (10%-30%)"/>
    <n v="1"/>
    <s v="20230630T185400"/>
    <d v="1905-07-15T00:00:00"/>
    <s v="05"/>
    <d v="1900-01-13T00:00:00"/>
    <s v="18"/>
    <s v="44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08T00:00:00"/>
    <n v="62.4"/>
    <s v="18:32:58 UTC"/>
    <n v="8"/>
    <s v="2500X1254px"/>
    <s v="PNG"/>
    <s v="44m"/>
    <x v="0"/>
    <n v="8"/>
    <n v="10"/>
    <x v="0"/>
    <s v="45054L8-9_L1CDM-MLB-CLSTA4505402 Sunny (10%-30%)"/>
    <n v="1"/>
    <s v="20230630T185400"/>
    <d v="1905-07-15T00:00:00"/>
    <s v="05"/>
    <s v="08"/>
    <s v="18"/>
    <s v="32"/>
    <s v="5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07T00:00:00"/>
    <n v="62.1"/>
    <s v="18:38:53 UTC"/>
    <n v="33.4"/>
    <s v="2500X1254px"/>
    <s v="PNG"/>
    <s v="44m"/>
    <x v="0"/>
    <n v="33.4"/>
    <n v="40"/>
    <x v="1"/>
    <s v="45053L8-9_L1CDM-MLB-CLSTA4505303 Cloudy (40%-90%)"/>
    <n v="1"/>
    <s v="20230630T185400"/>
    <d v="1905-07-15T00:00:00"/>
    <s v="05"/>
    <s v="07"/>
    <s v="18"/>
    <s v="38"/>
    <s v="5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06T00:00:00"/>
    <n v="61.9"/>
    <s v="18:45:19 UTC"/>
    <n v="80.400000000000006"/>
    <s v="2500X1254px"/>
    <s v="PNG"/>
    <s v="44m"/>
    <x v="0"/>
    <n v="86.300000000000011"/>
    <n v="90"/>
    <x v="1"/>
    <s v="45052L8-9_L1CDM-MLB-CLSTA4505203 Cloudy (40%-90%)"/>
    <n v="1"/>
    <s v="20230630T185400"/>
    <d v="1905-07-15T00:00:00"/>
    <s v="05"/>
    <s v="06"/>
    <s v="18"/>
    <s v="45"/>
    <s v="1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5-06T00:00:00"/>
    <n v="61"/>
    <s v="18:44:56 UTC"/>
    <n v="92.2"/>
    <s v="2500X1254px"/>
    <s v="PNG"/>
    <s v="44m"/>
    <x v="0"/>
    <n v="86.300000000000011"/>
    <n v="90"/>
    <x v="1"/>
    <s v="45052L8-9_L1CDM-MLB-CLSTA4505203 Cloudy (40%-90%)"/>
    <n v="1"/>
    <s v="20230630T185400"/>
    <d v="1905-07-15T00:00:00"/>
    <s v="05"/>
    <s v="06"/>
    <s v="18"/>
    <s v="44"/>
    <s v="5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30T00:00:00"/>
    <n v="60.4"/>
    <s v="18:32:47 UTC"/>
    <n v="63.1"/>
    <s v="2500X1254px"/>
    <s v="PNG"/>
    <s v="44m"/>
    <x v="0"/>
    <n v="63.1"/>
    <n v="70"/>
    <x v="1"/>
    <s v="45046L8-9_L1CDM-MLB-CLSTA4504603 Cloudy (40%-90%)"/>
    <n v="1"/>
    <s v="20230630T185400"/>
    <d v="1905-07-15T00:00:00"/>
    <s v="04"/>
    <d v="1900-01-29T00:00:00"/>
    <s v="18"/>
    <s v="32"/>
    <s v="4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29T00:00:00"/>
    <n v="60.1"/>
    <s v="18:39:14 UTC"/>
    <n v="10"/>
    <s v="2500X1254px"/>
    <s v="PNG"/>
    <s v="44m"/>
    <x v="0"/>
    <n v="10"/>
    <n v="10"/>
    <x v="0"/>
    <s v="45045L8-9_L1CDM-MLB-CLSTA4504502 Sunny (10%-30%)"/>
    <n v="1"/>
    <s v="20230630T185400"/>
    <d v="1905-07-15T00:00:00"/>
    <s v="04"/>
    <d v="1900-01-28T00:00:00"/>
    <s v="18"/>
    <s v="39"/>
    <s v="1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28T00:00:00"/>
    <n v="59.8"/>
    <s v="18:45:10 UTC"/>
    <n v="0.8"/>
    <s v="2500X1254px"/>
    <s v="PNG"/>
    <s v="44m"/>
    <x v="0"/>
    <n v="1.2000000000000002"/>
    <n v="10"/>
    <x v="0"/>
    <s v="45044L8-9_L1CDM-MLB-CLSTA4504402 Sunny (10%-30%)"/>
    <n v="1"/>
    <s v="20230630T185400"/>
    <d v="1905-07-15T00:00:00"/>
    <s v="04"/>
    <d v="1900-01-27T00:00:00"/>
    <s v="18"/>
    <s v="45"/>
    <s v="1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28T00:00:00"/>
    <n v="58.9"/>
    <s v="18:44:46 UTC"/>
    <n v="1.6"/>
    <s v="2500X1254px"/>
    <s v="PNG"/>
    <s v="44m"/>
    <x v="0"/>
    <n v="1.2000000000000002"/>
    <n v="10"/>
    <x v="0"/>
    <s v="45044L8-9_L1CDM-MLB-CLSTA4504402 Sunny (10%-30%)"/>
    <n v="1"/>
    <s v="20230630T185400"/>
    <d v="1905-07-15T00:00:00"/>
    <s v="04"/>
    <d v="1900-01-27T00:00:00"/>
    <s v="18"/>
    <s v="44"/>
    <s v="4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22T00:00:00"/>
    <n v="58"/>
    <s v="18:33:09 UTC"/>
    <n v="15.7"/>
    <s v="2500X1254px"/>
    <s v="PNG"/>
    <s v="44m"/>
    <x v="0"/>
    <n v="15.7"/>
    <n v="20"/>
    <x v="0"/>
    <s v="45038L8-9_L1CDM-MLB-CLSTA4503802 Sunny (10%-30%)"/>
    <n v="1"/>
    <s v="20230630T185400"/>
    <d v="1905-07-15T00:00:00"/>
    <s v="04"/>
    <d v="1900-01-21T00:00:00"/>
    <s v="18"/>
    <s v="33"/>
    <s v="0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20T00:00:00"/>
    <n v="57.4"/>
    <s v="18:45:31 UTC"/>
    <n v="0.3"/>
    <s v="2500X1254px"/>
    <s v="PNG"/>
    <s v="44m"/>
    <x v="0"/>
    <n v="6.4"/>
    <n v="10"/>
    <x v="0"/>
    <s v="45036L8-9_L1CDM-MLB-CLSTA4503602 Sunny (10%-30%)"/>
    <n v="1"/>
    <s v="20230630T185400"/>
    <d v="1905-07-15T00:00:00"/>
    <s v="04"/>
    <d v="1900-01-19T00:00:00"/>
    <s v="18"/>
    <s v="45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20T00:00:00"/>
    <n v="56.4"/>
    <s v="18:45:07 UTC"/>
    <n v="12.5"/>
    <s v="2500X1254px"/>
    <s v="PNG"/>
    <s v="44m"/>
    <x v="0"/>
    <n v="6.4"/>
    <n v="10"/>
    <x v="0"/>
    <s v="45036L8-9_L1CDM-MLB-CLSTA4503602 Sunny (10%-30%)"/>
    <n v="1"/>
    <s v="20230630T185400"/>
    <d v="1905-07-15T00:00:00"/>
    <s v="04"/>
    <d v="1900-01-19T00:00:00"/>
    <s v="18"/>
    <s v="45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14T00:00:00"/>
    <n v="55.4"/>
    <s v="18:32:52 UTC"/>
    <n v="3.9"/>
    <s v="2500X1254px"/>
    <s v="PNG"/>
    <s v="44m"/>
    <x v="0"/>
    <n v="3.9"/>
    <n v="10"/>
    <x v="0"/>
    <s v="45030L8-9_L1CDM-MLB-CLSTA4503002 Sunny (10%-30%)"/>
    <n v="1"/>
    <s v="20230630T185400"/>
    <d v="1905-07-15T00:00:00"/>
    <s v="04"/>
    <d v="1900-01-13T00:00:00"/>
    <s v="18"/>
    <s v="32"/>
    <s v="5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13T00:00:00"/>
    <n v="55.1"/>
    <s v="18:39:21 UTC"/>
    <n v="1.6"/>
    <s v="2500X1254px"/>
    <s v="PNG"/>
    <s v="44m"/>
    <x v="0"/>
    <n v="1.6"/>
    <n v="10"/>
    <x v="0"/>
    <s v="45029L8-9_L1CDM-MLB-CLSTA4502902 Sunny (10%-30%)"/>
    <n v="1"/>
    <s v="20230630T185400"/>
    <d v="1905-07-15T00:00:00"/>
    <s v="04"/>
    <d v="1900-01-12T00:00:00"/>
    <s v="18"/>
    <s v="39"/>
    <s v="2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12T00:00:00"/>
    <n v="54.7"/>
    <s v="18:45:14 UTC"/>
    <n v="6.7"/>
    <s v="2500X1254px"/>
    <s v="PNG"/>
    <s v="44m"/>
    <x v="0"/>
    <n v="9"/>
    <n v="10"/>
    <x v="0"/>
    <s v="45028L8-9_L1CDM-MLB-CLSTA4502802 Sunny (10%-30%)"/>
    <n v="1"/>
    <s v="20230630T185400"/>
    <d v="1905-07-15T00:00:00"/>
    <s v="04"/>
    <d v="1900-01-11T00:00:00"/>
    <s v="18"/>
    <s v="45"/>
    <s v="1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12T00:00:00"/>
    <n v="53.7"/>
    <s v="18:44:50 UTC"/>
    <n v="11.3"/>
    <s v="2500X1254px"/>
    <s v="PNG"/>
    <s v="44m"/>
    <x v="0"/>
    <n v="9"/>
    <n v="10"/>
    <x v="0"/>
    <s v="45028L8-9_L1CDM-MLB-CLSTA4502802 Sunny (10%-30%)"/>
    <n v="1"/>
    <s v="20230630T185400"/>
    <d v="1905-07-15T00:00:00"/>
    <s v="04"/>
    <d v="1900-01-11T00:00:00"/>
    <s v="18"/>
    <s v="44"/>
    <s v="5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06T00:00:00"/>
    <n v="52.6"/>
    <s v="18:33:15 UTC"/>
    <n v="2.2000000000000002"/>
    <s v="2500X1254px"/>
    <s v="PNG"/>
    <s v="44m"/>
    <x v="0"/>
    <n v="2.2000000000000002"/>
    <n v="10"/>
    <x v="0"/>
    <s v="45022L8-9_L1CDM-MLB-CLSTA4502202 Sunny (10%-30%)"/>
    <n v="1"/>
    <s v="20230630T185400"/>
    <d v="1905-07-15T00:00:00"/>
    <s v="04"/>
    <s v="06"/>
    <s v="18"/>
    <s v="33"/>
    <s v="1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05T00:00:00"/>
    <n v="52.2"/>
    <s v="18:39:11 UTC"/>
    <n v="1.5"/>
    <s v="2500X1254px"/>
    <s v="PNG"/>
    <s v="44m"/>
    <x v="0"/>
    <n v="1.5"/>
    <n v="10"/>
    <x v="0"/>
    <s v="45021L8-9_L1CDM-MLB-CLSTA4502102 Sunny (10%-30%)"/>
    <n v="1"/>
    <s v="20230630T185400"/>
    <d v="1905-07-15T00:00:00"/>
    <s v="04"/>
    <s v="05"/>
    <s v="18"/>
    <s v="39"/>
    <s v="1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04T00:00:00"/>
    <n v="51.8"/>
    <s v="18:45:38 UTC"/>
    <n v="2.7"/>
    <s v="2500X1254px"/>
    <s v="PNG"/>
    <s v="44m"/>
    <x v="0"/>
    <n v="10.45"/>
    <n v="20"/>
    <x v="0"/>
    <s v="45020L8-9_L1CDM-MLB-CLSTA4502002 Sunny (10%-30%)"/>
    <n v="1"/>
    <s v="20230630T185400"/>
    <d v="1905-07-15T00:00:00"/>
    <s v="04"/>
    <s v="04"/>
    <s v="18"/>
    <s v="45"/>
    <s v="3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4-04T00:00:00"/>
    <n v="50.8"/>
    <s v="18:45:14 UTC"/>
    <n v="18.2"/>
    <s v="2500X1254px"/>
    <s v="PNG"/>
    <s v="44m"/>
    <x v="0"/>
    <n v="10.45"/>
    <n v="20"/>
    <x v="0"/>
    <s v="45020L8-9_L1CDM-MLB-CLSTA4502002 Sunny (10%-30%)"/>
    <n v="1"/>
    <s v="20230630T185400"/>
    <d v="1905-07-15T00:00:00"/>
    <s v="04"/>
    <s v="04"/>
    <s v="18"/>
    <s v="45"/>
    <s v="1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29T00:00:00"/>
    <n v="49.5"/>
    <s v="18:33:07 UTC"/>
    <n v="22.2"/>
    <s v="2500X1254px"/>
    <s v="PNG"/>
    <s v="44m"/>
    <x v="0"/>
    <n v="22.2"/>
    <n v="30"/>
    <x v="0"/>
    <s v="45014L8-9_L1CDM-MLB-CLSTA4501402 Sunny (10%-30%)"/>
    <n v="1"/>
    <s v="20230630T185400"/>
    <d v="1905-07-15T00:00:00"/>
    <s v="03"/>
    <d v="1900-01-28T00:00:00"/>
    <s v="18"/>
    <s v="33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28T00:00:00"/>
    <n v="49.2"/>
    <s v="18:39:28 UTC"/>
    <n v="79.5"/>
    <s v="2500X1254px"/>
    <s v="PNG"/>
    <s v="44m"/>
    <x v="0"/>
    <n v="79.5"/>
    <n v="80"/>
    <x v="1"/>
    <s v="45013L8-9_L1CDM-MLB-CLSTA4501303 Cloudy (40%-90%)"/>
    <n v="1"/>
    <s v="20230630T185400"/>
    <d v="1905-07-15T00:00:00"/>
    <s v="03"/>
    <d v="1900-01-27T00:00:00"/>
    <s v="18"/>
    <s v="39"/>
    <s v="2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27T00:00:00"/>
    <n v="48.8"/>
    <s v="18:45:30 UTC"/>
    <n v="4.8"/>
    <s v="2500X1254px"/>
    <s v="PNG"/>
    <s v="44m"/>
    <x v="0"/>
    <n v="17.349999999999998"/>
    <n v="20"/>
    <x v="0"/>
    <s v="45012L8-9_L1CDM-MLB-CLSTA4501202 Sunny (10%-30%)"/>
    <n v="1"/>
    <s v="20230630T185400"/>
    <d v="1905-07-15T00:00:00"/>
    <s v="03"/>
    <d v="1900-01-26T00:00:00"/>
    <s v="18"/>
    <s v="45"/>
    <s v="3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27T00:00:00"/>
    <n v="47.7"/>
    <s v="18:45:06 UTC"/>
    <n v="29.9"/>
    <s v="2500X1254px"/>
    <s v="PNG"/>
    <s v="44m"/>
    <x v="0"/>
    <n v="17.349999999999998"/>
    <n v="20"/>
    <x v="0"/>
    <s v="45012L8-9_L1CDM-MLB-CLSTA4501202 Sunny (10%-30%)"/>
    <n v="1"/>
    <s v="20230630T185400"/>
    <d v="1905-07-15T00:00:00"/>
    <s v="03"/>
    <d v="1900-01-26T00:00:00"/>
    <s v="18"/>
    <s v="45"/>
    <s v="0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21T00:00:00"/>
    <n v="46.5"/>
    <s v="18:33:25 UTC"/>
    <n v="100"/>
    <s v="2500X1254px"/>
    <s v="PNG"/>
    <s v="44m"/>
    <x v="0"/>
    <n v="100"/>
    <n v="100"/>
    <x v="2"/>
    <s v="45006L8-9_L1CDM-MLB-CLSTA4500604 Overcast (100%)"/>
    <n v="1"/>
    <s v="20230630T185400"/>
    <d v="1905-07-15T00:00:00"/>
    <s v="03"/>
    <d v="1900-01-20T00:00:00"/>
    <s v="18"/>
    <s v="33"/>
    <s v="2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20T00:00:00"/>
    <n v="46.1"/>
    <s v="18:39:23 UTC"/>
    <n v="22.5"/>
    <s v="2500X1254px"/>
    <s v="PNG"/>
    <s v="44m"/>
    <x v="0"/>
    <n v="22.5"/>
    <n v="30"/>
    <x v="0"/>
    <s v="45005L8-9_L1CDM-MLB-CLSTA4500502 Sunny (10%-30%)"/>
    <n v="1"/>
    <s v="20230630T185400"/>
    <d v="1905-07-15T00:00:00"/>
    <s v="03"/>
    <d v="1900-01-19T00:00:00"/>
    <s v="18"/>
    <s v="39"/>
    <s v="2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19T00:00:00"/>
    <n v="45.7"/>
    <s v="18:45:48 UTC"/>
    <n v="100"/>
    <s v="2500X1254px"/>
    <s v="PNG"/>
    <s v="44m"/>
    <x v="0"/>
    <n v="100"/>
    <n v="100"/>
    <x v="2"/>
    <s v="45004L8-9_L1CDM-MLB-CLSTA4500404 Overcast (100%)"/>
    <n v="1"/>
    <s v="20230630T185400"/>
    <d v="1905-07-15T00:00:00"/>
    <s v="03"/>
    <d v="1900-01-18T00:00:00"/>
    <s v="18"/>
    <s v="45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19T00:00:00"/>
    <n v="44.6"/>
    <s v="18:45:24 UTC"/>
    <n v="100"/>
    <s v="2500X1254px"/>
    <s v="PNG"/>
    <s v="44m"/>
    <x v="0"/>
    <n v="100"/>
    <n v="100"/>
    <x v="2"/>
    <s v="45004L8-9_L1CDM-MLB-CLSTA4500404 Overcast (100%)"/>
    <n v="1"/>
    <s v="20230630T185400"/>
    <d v="1905-07-15T00:00:00"/>
    <s v="03"/>
    <d v="1900-01-18T00:00:00"/>
    <s v="18"/>
    <s v="45"/>
    <s v="2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13T00:00:00"/>
    <n v="43.4"/>
    <s v="18:33:17 UTC"/>
    <n v="56"/>
    <s v="2500X1254px"/>
    <s v="PNG"/>
    <s v="44m"/>
    <x v="0"/>
    <n v="56"/>
    <n v="60"/>
    <x v="1"/>
    <s v="44998L8-9_L1CDM-MLB-CLSTA4499803 Cloudy (40%-90%)"/>
    <n v="1"/>
    <s v="20230630T185400"/>
    <d v="1905-07-15T00:00:00"/>
    <s v="03"/>
    <d v="1900-01-12T00:00:00"/>
    <s v="18"/>
    <s v="33"/>
    <s v="1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12T00:00:00"/>
    <n v="43"/>
    <s v="18:39:38 UTC"/>
    <n v="96.6"/>
    <s v="2500X1254px"/>
    <s v="PNG"/>
    <s v="44m"/>
    <x v="0"/>
    <n v="96.6"/>
    <n v="100"/>
    <x v="2"/>
    <s v="44997L8-9_L1CDM-MLB-CLSTA4499704 Overcast (100%)"/>
    <n v="1"/>
    <s v="20230630T185400"/>
    <d v="1905-07-15T00:00:00"/>
    <s v="03"/>
    <d v="1900-01-11T00:00:00"/>
    <s v="18"/>
    <s v="39"/>
    <s v="3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11T00:00:00"/>
    <n v="42.6"/>
    <s v="18:45:39 UTC"/>
    <n v="100"/>
    <s v="2500X1254px"/>
    <s v="PNG"/>
    <s v="44m"/>
    <x v="0"/>
    <n v="100"/>
    <n v="100"/>
    <x v="2"/>
    <s v="44996L8-9_L1CDM-MLB-CLSTA4499604 Overcast (100%)"/>
    <n v="1"/>
    <s v="20230630T185400"/>
    <d v="1905-07-15T00:00:00"/>
    <s v="03"/>
    <d v="1900-01-10T00:00:00"/>
    <s v="18"/>
    <s v="45"/>
    <s v="3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11T00:00:00"/>
    <n v="41.5"/>
    <s v="18:45:15 UTC"/>
    <n v="100"/>
    <s v="2500X1254px"/>
    <s v="PNG"/>
    <s v="44m"/>
    <x v="0"/>
    <n v="100"/>
    <n v="100"/>
    <x v="2"/>
    <s v="44996L8-9_L1CDM-MLB-CLSTA4499604 Overcast (100%)"/>
    <n v="1"/>
    <s v="20230630T185400"/>
    <d v="1905-07-15T00:00:00"/>
    <s v="03"/>
    <d v="1900-01-10T00:00:00"/>
    <s v="18"/>
    <s v="45"/>
    <s v="1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05T00:00:00"/>
    <n v="40.299999999999997"/>
    <s v="18:33:31 UTC"/>
    <n v="80.2"/>
    <s v="2500X1254px"/>
    <s v="PNG"/>
    <s v="44m"/>
    <x v="0"/>
    <n v="80.2"/>
    <n v="90"/>
    <x v="1"/>
    <s v="44990L8-9_L1CDM-MLB-CLSTA4499003 Cloudy (40%-90%)"/>
    <n v="1"/>
    <s v="20230630T185400"/>
    <d v="1905-07-15T00:00:00"/>
    <s v="03"/>
    <s v="05"/>
    <s v="18"/>
    <s v="33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04T00:00:00"/>
    <n v="39.9"/>
    <s v="18:39:32 UTC"/>
    <n v="79.2"/>
    <s v="2500X1254px"/>
    <s v="PNG"/>
    <s v="44m"/>
    <x v="0"/>
    <n v="79.2"/>
    <n v="80"/>
    <x v="1"/>
    <s v="44989L8-9_L1CDM-MLB-CLSTA4498903 Cloudy (40%-90%)"/>
    <n v="1"/>
    <s v="20230630T185400"/>
    <d v="1905-07-15T00:00:00"/>
    <s v="03"/>
    <s v="04"/>
    <s v="18"/>
    <s v="39"/>
    <s v="3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03T00:00:00"/>
    <n v="39.6"/>
    <s v="18:45:55 UTC"/>
    <n v="3.7"/>
    <s v="2500X1254px"/>
    <s v="PNG"/>
    <s v="44m"/>
    <x v="0"/>
    <n v="4.2"/>
    <n v="10"/>
    <x v="0"/>
    <s v="44988L8-9_L1CDM-MLB-CLSTA4498802 Sunny (10%-30%)"/>
    <n v="1"/>
    <s v="20230630T185400"/>
    <d v="1905-07-15T00:00:00"/>
    <s v="03"/>
    <s v="03"/>
    <s v="18"/>
    <s v="45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3-03T00:00:00"/>
    <n v="38.5"/>
    <s v="18:45:31 UTC"/>
    <n v="4.7"/>
    <s v="2500X1254px"/>
    <s v="PNG"/>
    <s v="44m"/>
    <x v="0"/>
    <n v="4.2"/>
    <n v="10"/>
    <x v="0"/>
    <s v="44988L8-9_L1CDM-MLB-CLSTA4498802 Sunny (10%-30%)"/>
    <n v="1"/>
    <s v="20230630T185400"/>
    <d v="1905-07-15T00:00:00"/>
    <s v="03"/>
    <s v="03"/>
    <s v="18"/>
    <s v="45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25T00:00:00"/>
    <n v="37.4"/>
    <s v="18:33:22 UTC"/>
    <n v="100"/>
    <s v="2500X1254px"/>
    <s v="PNG"/>
    <s v="44m"/>
    <x v="0"/>
    <n v="100"/>
    <n v="100"/>
    <x v="2"/>
    <s v="44982L8-9_L1CDM-MLB-CLSTA4498204 Overcast (100%)"/>
    <n v="1"/>
    <s v="20230630T185400"/>
    <d v="1905-07-15T00:00:00"/>
    <s v="02"/>
    <d v="1900-01-24T00:00:00"/>
    <s v="18"/>
    <s v="33"/>
    <s v="2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24T00:00:00"/>
    <n v="37"/>
    <s v="18:39:46 UTC"/>
    <n v="100"/>
    <s v="2500X1254px"/>
    <s v="PNG"/>
    <s v="44m"/>
    <x v="0"/>
    <n v="100"/>
    <n v="100"/>
    <x v="2"/>
    <s v="44981L8-9_L1CDM-MLB-CLSTA4498104 Overcast (100%)"/>
    <n v="1"/>
    <s v="20230630T185400"/>
    <d v="1905-07-15T00:00:00"/>
    <s v="02"/>
    <d v="1900-01-23T00:00:00"/>
    <s v="18"/>
    <s v="39"/>
    <s v="4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23T00:00:00"/>
    <n v="36.700000000000003"/>
    <s v="18:45:45 UTC"/>
    <n v="82.5"/>
    <s v="2500X1254px"/>
    <s v="PNG"/>
    <s v="44m"/>
    <x v="0"/>
    <n v="85.85"/>
    <n v="90"/>
    <x v="1"/>
    <s v="44980L8-9_L1CDM-MLB-CLSTA4498003 Cloudy (40%-90%)"/>
    <n v="1"/>
    <s v="20230630T185400"/>
    <d v="1905-07-15T00:00:00"/>
    <s v="02"/>
    <d v="1900-01-22T00:00:00"/>
    <s v="18"/>
    <s v="45"/>
    <s v="4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23T00:00:00"/>
    <n v="35.5"/>
    <s v="18:45:21 UTC"/>
    <n v="89.2"/>
    <s v="2500X1254px"/>
    <s v="PNG"/>
    <s v="44m"/>
    <x v="0"/>
    <n v="85.85"/>
    <n v="90"/>
    <x v="1"/>
    <s v="44980L8-9_L1CDM-MLB-CLSTA4498003 Cloudy (40%-90%)"/>
    <n v="1"/>
    <s v="20230630T185400"/>
    <d v="1905-07-15T00:00:00"/>
    <s v="02"/>
    <d v="1900-01-22T00:00:00"/>
    <s v="18"/>
    <s v="45"/>
    <s v="2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17T00:00:00"/>
    <n v="34.6"/>
    <s v="18:33:44 UTC"/>
    <n v="40.6"/>
    <s v="2500X1254px"/>
    <s v="PNG"/>
    <s v="44m"/>
    <x v="0"/>
    <n v="40.6"/>
    <n v="50"/>
    <x v="1"/>
    <s v="44974L8-9_L1CDM-MLB-CLSTA4497403 Cloudy (40%-90%)"/>
    <n v="1"/>
    <s v="20230630T185400"/>
    <d v="1905-07-15T00:00:00"/>
    <s v="02"/>
    <d v="1900-01-16T00:00:00"/>
    <s v="18"/>
    <s v="33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16T00:00:00"/>
    <n v="34.299999999999997"/>
    <s v="18:39:44 UTC"/>
    <n v="56"/>
    <s v="2500X1254px"/>
    <s v="PNG"/>
    <s v="44m"/>
    <x v="0"/>
    <n v="56"/>
    <n v="60"/>
    <x v="1"/>
    <s v="44973L8-9_L1CDM-MLB-CLSTA4497303 Cloudy (40%-90%)"/>
    <n v="1"/>
    <s v="20230630T185400"/>
    <d v="1905-07-15T00:00:00"/>
    <s v="02"/>
    <d v="1900-01-15T00:00:00"/>
    <s v="18"/>
    <s v="39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15T00:00:00"/>
    <n v="34"/>
    <s v="18:46:07 UTC"/>
    <n v="1.4"/>
    <s v="2500X1254px"/>
    <s v="PNG"/>
    <s v="44m"/>
    <x v="0"/>
    <n v="1"/>
    <n v="10"/>
    <x v="0"/>
    <s v="44972L8-9_L1CDM-MLB-CLSTA4497202 Sunny (10%-30%)"/>
    <n v="1"/>
    <s v="20230630T185400"/>
    <d v="1905-07-15T00:00:00"/>
    <s v="02"/>
    <d v="1900-01-14T00:00:00"/>
    <s v="18"/>
    <s v="46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15T00:00:00"/>
    <n v="32.799999999999997"/>
    <s v="18:45:44 UTC"/>
    <n v="0.6"/>
    <s v="2500X1254px"/>
    <s v="PNG"/>
    <s v="44m"/>
    <x v="0"/>
    <n v="1"/>
    <n v="10"/>
    <x v="0"/>
    <s v="44972L8-9_L1CDM-MLB-CLSTA4497202 Sunny (10%-30%)"/>
    <n v="1"/>
    <s v="20230630T185400"/>
    <d v="1905-07-15T00:00:00"/>
    <s v="02"/>
    <d v="1900-01-14T00:00:00"/>
    <s v="18"/>
    <s v="45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09T00:00:00"/>
    <n v="32.1"/>
    <s v="18:33:39 UTC"/>
    <n v="0.5"/>
    <s v="2500X1254px"/>
    <s v="PNG"/>
    <s v="44m"/>
    <x v="0"/>
    <n v="0.5"/>
    <n v="10"/>
    <x v="0"/>
    <s v="44966L8-9_L1CDM-MLB-CLSTA4496602 Sunny (10%-30%)"/>
    <n v="1"/>
    <s v="20230630T185400"/>
    <d v="1905-07-15T00:00:00"/>
    <s v="02"/>
    <s v="09"/>
    <s v="18"/>
    <s v="33"/>
    <s v="3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08T00:00:00"/>
    <n v="31.8"/>
    <s v="18:40:00 UTC"/>
    <n v="1.9"/>
    <s v="2500X1254px"/>
    <s v="PNG"/>
    <s v="44m"/>
    <x v="0"/>
    <n v="1.9"/>
    <n v="10"/>
    <x v="0"/>
    <s v="44965L8-9_L1CDM-MLB-CLSTA4496502 Sunny (10%-30%)"/>
    <n v="1"/>
    <s v="20230630T185400"/>
    <d v="1905-07-15T00:00:00"/>
    <s v="02"/>
    <s v="08"/>
    <s v="18"/>
    <s v="40"/>
    <s v="0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07T00:00:00"/>
    <n v="31.5"/>
    <s v="18:46:02 UTC"/>
    <n v="60.4"/>
    <s v="2500X1254px"/>
    <s v="PNG"/>
    <s v="44m"/>
    <x v="0"/>
    <n v="75.95"/>
    <n v="80"/>
    <x v="1"/>
    <s v="44964L8-9_L1CDM-MLB-CLSTA4496403 Cloudy (40%-90%)"/>
    <n v="1"/>
    <s v="20230630T185400"/>
    <d v="1905-07-15T00:00:00"/>
    <s v="02"/>
    <s v="07"/>
    <s v="18"/>
    <s v="46"/>
    <s v="0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07T00:00:00"/>
    <n v="30.3"/>
    <s v="18:45:38 UTC"/>
    <n v="91.5"/>
    <s v="2500X1254px"/>
    <s v="PNG"/>
    <s v="44m"/>
    <x v="0"/>
    <n v="75.95"/>
    <n v="80"/>
    <x v="1"/>
    <s v="44964L8-9_L1CDM-MLB-CLSTA4496403 Cloudy (40%-90%)"/>
    <n v="1"/>
    <s v="20230630T185400"/>
    <d v="1905-07-15T00:00:00"/>
    <s v="02"/>
    <s v="07"/>
    <s v="18"/>
    <s v="45"/>
    <s v="3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2-01T00:00:00"/>
    <n v="29.9"/>
    <s v="18:33:47 UTC"/>
    <n v="1.9"/>
    <s v="2500X1254px"/>
    <s v="PNG"/>
    <s v="44m"/>
    <x v="0"/>
    <n v="1.9"/>
    <n v="10"/>
    <x v="0"/>
    <s v="44958L8-9_L1CDM-MLB-CLSTA4495802 Sunny (10%-30%)"/>
    <n v="1"/>
    <s v="20230630T185400"/>
    <d v="1905-07-15T00:00:00"/>
    <s v="02"/>
    <s v="01"/>
    <s v="18"/>
    <s v="33"/>
    <s v="4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31T00:00:00"/>
    <n v="29.6"/>
    <s v="18:39:53 UTC"/>
    <n v="2.5"/>
    <s v="2500X1254px"/>
    <s v="PNG"/>
    <s v="44m"/>
    <x v="0"/>
    <n v="2.5"/>
    <n v="10"/>
    <x v="0"/>
    <s v="44957L8-9_L1CDM-MLB-CLSTA4495702 Sunny (10%-30%)"/>
    <n v="1"/>
    <s v="20230630T185400"/>
    <d v="1905-07-15T00:00:00"/>
    <s v="01"/>
    <d v="1900-01-30T00:00:00"/>
    <s v="18"/>
    <s v="39"/>
    <s v="5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30T00:00:00"/>
    <n v="29.4"/>
    <s v="18:46:08 UTC"/>
    <n v="1.8"/>
    <s v="2500X1254px"/>
    <s v="PNG"/>
    <s v="44m"/>
    <x v="0"/>
    <n v="1.1499999999999999"/>
    <n v="10"/>
    <x v="0"/>
    <s v="44956L8-9_L1CDM-MLB-CLSTA4495602 Sunny (10%-30%)"/>
    <n v="1"/>
    <s v="20230630T185400"/>
    <d v="1905-07-15T00:00:00"/>
    <s v="01"/>
    <d v="1900-01-29T00:00:00"/>
    <s v="18"/>
    <s v="46"/>
    <s v="0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30T00:00:00"/>
    <n v="28.2"/>
    <s v="18:45:44 UTC"/>
    <n v="0.5"/>
    <s v="2500X1254px"/>
    <s v="PNG"/>
    <s v="44m"/>
    <x v="0"/>
    <n v="1.1499999999999999"/>
    <n v="10"/>
    <x v="0"/>
    <s v="44956L8-9_L1CDM-MLB-CLSTA4495602 Sunny (10%-30%)"/>
    <n v="1"/>
    <s v="20230630T185400"/>
    <d v="1905-07-15T00:00:00"/>
    <s v="01"/>
    <d v="1900-01-29T00:00:00"/>
    <s v="18"/>
    <s v="45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24T00:00:00"/>
    <n v="28"/>
    <s v="18:33:40 UTC"/>
    <n v="0.4"/>
    <s v="2500X1254px"/>
    <s v="PNG"/>
    <s v="44m"/>
    <x v="0"/>
    <n v="0.4"/>
    <n v="10"/>
    <x v="0"/>
    <s v="44950L8-9_L1CDM-MLB-CLSTA4495002 Sunny (10%-30%)"/>
    <n v="1"/>
    <s v="20230630T185400"/>
    <d v="1905-07-15T00:00:00"/>
    <s v="01"/>
    <d v="1900-01-23T00:00:00"/>
    <s v="18"/>
    <s v="33"/>
    <s v="4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23T00:00:00"/>
    <n v="27.8"/>
    <s v="18:39:50 UTC"/>
    <n v="3"/>
    <s v="2500X1254px"/>
    <s v="PNG"/>
    <s v="44m"/>
    <x v="0"/>
    <n v="3"/>
    <n v="10"/>
    <x v="0"/>
    <s v="44949L8-9_L1CDM-MLB-CLSTA4494902 Sunny (10%-30%)"/>
    <n v="1"/>
    <s v="20230630T185400"/>
    <d v="1905-07-15T00:00:00"/>
    <s v="01"/>
    <d v="1900-01-22T00:00:00"/>
    <s v="18"/>
    <s v="39"/>
    <s v="5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22T00:00:00"/>
    <n v="27.6"/>
    <s v="18:46:01 UTC"/>
    <n v="0.6"/>
    <s v="2500X1254px"/>
    <s v="PNG"/>
    <s v="44m"/>
    <x v="0"/>
    <n v="0.75"/>
    <n v="10"/>
    <x v="0"/>
    <s v="44948L8-9_L1CDM-MLB-CLSTA4494802 Sunny (10%-30%)"/>
    <n v="1"/>
    <s v="20230630T185400"/>
    <d v="1905-07-15T00:00:00"/>
    <s v="01"/>
    <d v="1900-01-21T00:00:00"/>
    <s v="18"/>
    <s v="46"/>
    <s v="0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22T00:00:00"/>
    <n v="26.4"/>
    <s v="18:45:37 UTC"/>
    <n v="0.9"/>
    <s v="2500X1254px"/>
    <s v="PNG"/>
    <s v="44m"/>
    <x v="0"/>
    <n v="0.75"/>
    <n v="10"/>
    <x v="0"/>
    <s v="44948L8-9_L1CDM-MLB-CLSTA4494802 Sunny (10%-30%)"/>
    <n v="1"/>
    <s v="20230630T185400"/>
    <d v="1905-07-15T00:00:00"/>
    <s v="01"/>
    <d v="1900-01-21T00:00:00"/>
    <s v="18"/>
    <s v="45"/>
    <s v="3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16T00:00:00"/>
    <n v="26.6"/>
    <s v="18:33:40 UTC"/>
    <n v="99.9"/>
    <s v="2500X1254px"/>
    <s v="PNG"/>
    <s v="44m"/>
    <x v="0"/>
    <n v="99.9"/>
    <n v="100"/>
    <x v="2"/>
    <s v="44942L8-9_L1CDM-MLB-CLSTA4494204 Overcast (100%)"/>
    <n v="1"/>
    <s v="20230630T185400"/>
    <d v="1905-07-15T00:00:00"/>
    <s v="01"/>
    <d v="1900-01-15T00:00:00"/>
    <s v="18"/>
    <s v="33"/>
    <s v="4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15T00:00:00"/>
    <n v="26.4"/>
    <s v="18:39:48 UTC"/>
    <n v="93.7"/>
    <s v="2500X1254px"/>
    <s v="PNG"/>
    <s v="44m"/>
    <x v="0"/>
    <n v="93.7"/>
    <n v="100"/>
    <x v="2"/>
    <s v="44941L8-9_L1CDM-MLB-CLSTA4494104 Overcast (100%)"/>
    <n v="1"/>
    <s v="20230630T185400"/>
    <d v="1905-07-15T00:00:00"/>
    <s v="01"/>
    <d v="1900-01-14T00:00:00"/>
    <s v="18"/>
    <s v="39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14T00:00:00"/>
    <n v="26.3"/>
    <s v="18:46:04 UTC"/>
    <n v="93"/>
    <s v="2500X1254px"/>
    <s v="PNG"/>
    <s v="44m"/>
    <x v="0"/>
    <n v="94.05"/>
    <n v="100"/>
    <x v="2"/>
    <s v="44940L8-9_L1CDM-MLB-CLSTA4494004 Overcast (100%)"/>
    <n v="1"/>
    <s v="20230630T185400"/>
    <d v="1905-07-15T00:00:00"/>
    <s v="01"/>
    <d v="1900-01-13T00:00:00"/>
    <s v="18"/>
    <s v="46"/>
    <s v="0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14T00:00:00"/>
    <n v="25.1"/>
    <s v="18:45:40 UTC"/>
    <n v="95.1"/>
    <s v="2500X1254px"/>
    <s v="PNG"/>
    <s v="44m"/>
    <x v="0"/>
    <n v="94.05"/>
    <n v="100"/>
    <x v="2"/>
    <s v="44940L8-9_L1CDM-MLB-CLSTA4494004 Overcast (100%)"/>
    <n v="1"/>
    <s v="20230630T185400"/>
    <d v="1905-07-15T00:00:00"/>
    <s v="01"/>
    <d v="1900-01-13T00:00:00"/>
    <s v="18"/>
    <s v="45"/>
    <s v="4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08T00:00:00"/>
    <n v="25.6"/>
    <s v="18:33:42 UTC"/>
    <n v="8.1"/>
    <s v="2500X1254px"/>
    <s v="PNG"/>
    <s v="44m"/>
    <x v="0"/>
    <n v="8.1"/>
    <n v="10"/>
    <x v="0"/>
    <s v="44934L8-9_L1CDM-MLB-CLSTA4493402 Sunny (10%-30%)"/>
    <n v="1"/>
    <s v="20230630T185400"/>
    <d v="1905-07-15T00:00:00"/>
    <s v="01"/>
    <s v="08"/>
    <s v="18"/>
    <s v="33"/>
    <s v="4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07T00:00:00"/>
    <n v="25.5"/>
    <s v="18:39:57 UTC"/>
    <n v="92.7"/>
    <s v="2500X1254px"/>
    <s v="PNG"/>
    <s v="44m"/>
    <x v="0"/>
    <n v="92.7"/>
    <n v="100"/>
    <x v="2"/>
    <s v="44933L8-9_L1CDM-MLB-CLSTA4493304 Overcast (100%)"/>
    <n v="1"/>
    <s v="20230630T185400"/>
    <d v="1905-07-15T00:00:00"/>
    <s v="01"/>
    <s v="07"/>
    <s v="18"/>
    <s v="39"/>
    <s v="5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06T00:00:00"/>
    <n v="25.4"/>
    <s v="18:46:05 UTC"/>
    <n v="100"/>
    <s v="2500X1254px"/>
    <s v="PNG"/>
    <s v="44m"/>
    <x v="0"/>
    <n v="100"/>
    <n v="100"/>
    <x v="2"/>
    <s v="44932L8-9_L1CDM-MLB-CLSTA4493204 Overcast (100%)"/>
    <n v="1"/>
    <s v="20230630T185400"/>
    <d v="1905-07-15T00:00:00"/>
    <s v="01"/>
    <s v="06"/>
    <s v="18"/>
    <s v="46"/>
    <s v="0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3-01-06T00:00:00"/>
    <n v="24.2"/>
    <s v="18:45:41 UTC"/>
    <n v="100"/>
    <s v="2500X1254px"/>
    <s v="PNG"/>
    <s v="44m"/>
    <x v="0"/>
    <n v="100"/>
    <n v="100"/>
    <x v="2"/>
    <s v="44932L8-9_L1CDM-MLB-CLSTA4493204 Overcast (100%)"/>
    <n v="1"/>
    <s v="20230630T185400"/>
    <d v="1905-07-15T00:00:00"/>
    <s v="01"/>
    <s v="06"/>
    <s v="18"/>
    <s v="45"/>
    <s v="4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31T00:00:00"/>
    <n v="25"/>
    <s v="18:33:46 UTC"/>
    <n v="100"/>
    <s v="2500X1254px"/>
    <s v="PNG"/>
    <s v="44m"/>
    <x v="1"/>
    <n v="100"/>
    <n v="100"/>
    <x v="2"/>
    <s v="44926L8-9_L1CDM-MLB-CLSTA4492604 Overcast (100%)"/>
    <n v="1"/>
    <s v="20230630T185400"/>
    <d v="1905-07-14T00:00:00"/>
    <d v="1900-01-11T00:00:00"/>
    <d v="1900-01-30T00:00:00"/>
    <s v="18"/>
    <s v="33"/>
    <s v="4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30T00:00:00"/>
    <n v="25"/>
    <s v="18:39:55 UTC"/>
    <n v="80.8"/>
    <s v="2500X1254px"/>
    <s v="PNG"/>
    <s v="44m"/>
    <x v="1"/>
    <n v="80.8"/>
    <n v="90"/>
    <x v="1"/>
    <s v="44925L8-9_L1CDM-MLB-CLSTA4492503 Cloudy (40%-90%)"/>
    <n v="1"/>
    <s v="20230630T185400"/>
    <d v="1905-07-14T00:00:00"/>
    <d v="1900-01-11T00:00:00"/>
    <d v="1900-01-29T00:00:00"/>
    <s v="18"/>
    <s v="39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29T00:00:00"/>
    <n v="24.9"/>
    <s v="18:46:07 UTC"/>
    <n v="100"/>
    <s v="2500X1254px"/>
    <s v="PNG"/>
    <s v="44m"/>
    <x v="1"/>
    <n v="87.5"/>
    <n v="90"/>
    <x v="1"/>
    <s v="44924L8-9_L1CDM-MLB-CLSTA4492403 Cloudy (40%-90%)"/>
    <n v="1"/>
    <s v="20230630T185400"/>
    <d v="1905-07-14T00:00:00"/>
    <d v="1900-01-11T00:00:00"/>
    <d v="1900-01-28T00:00:00"/>
    <s v="18"/>
    <s v="46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29T00:00:00"/>
    <n v="23.7"/>
    <s v="18:45:43 UTC"/>
    <n v="75"/>
    <s v="2500X1254px"/>
    <s v="PNG"/>
    <s v="44m"/>
    <x v="1"/>
    <n v="87.5"/>
    <n v="90"/>
    <x v="1"/>
    <s v="44924L8-9_L1CDM-MLB-CLSTA4492403 Cloudy (40%-90%)"/>
    <n v="1"/>
    <s v="20230630T185400"/>
    <d v="1905-07-14T00:00:00"/>
    <d v="1900-01-11T00:00:00"/>
    <d v="1900-01-28T00:00:00"/>
    <s v="18"/>
    <s v="45"/>
    <s v="4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23T00:00:00"/>
    <n v="24.9"/>
    <s v="18:33:42 UTC"/>
    <n v="12.4"/>
    <s v="2500X1254px"/>
    <s v="PNG"/>
    <s v="44m"/>
    <x v="1"/>
    <n v="12.4"/>
    <n v="20"/>
    <x v="0"/>
    <s v="44918L8-9_L1CDM-MLB-CLSTA4491802 Sunny (10%-30%)"/>
    <n v="1"/>
    <s v="20230630T185400"/>
    <d v="1905-07-14T00:00:00"/>
    <d v="1900-01-11T00:00:00"/>
    <d v="1900-01-22T00:00:00"/>
    <s v="18"/>
    <s v="33"/>
    <s v="4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22T00:00:00"/>
    <n v="25"/>
    <s v="18:39:53 UTC"/>
    <n v="99.9"/>
    <s v="2500X1254px"/>
    <s v="PNG"/>
    <s v="44m"/>
    <x v="1"/>
    <n v="99.9"/>
    <n v="100"/>
    <x v="2"/>
    <s v="44917L8-9_L1CDM-MLB-CLSTA4491704 Overcast (100%)"/>
    <n v="1"/>
    <s v="20230630T185400"/>
    <d v="1905-07-14T00:00:00"/>
    <d v="1900-01-11T00:00:00"/>
    <d v="1900-01-21T00:00:00"/>
    <s v="18"/>
    <s v="39"/>
    <s v="5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21T00:00:00"/>
    <n v="25"/>
    <s v="18:46:04 UTC"/>
    <n v="46.1"/>
    <s v="2500X1254px"/>
    <s v="PNG"/>
    <s v="44m"/>
    <x v="1"/>
    <n v="39.299999999999997"/>
    <n v="40"/>
    <x v="1"/>
    <s v="44916L8-9_L1CDM-MLB-CLSTA4491603 Cloudy (40%-90%)"/>
    <n v="1"/>
    <s v="20230630T185400"/>
    <d v="1905-07-14T00:00:00"/>
    <d v="1900-01-11T00:00:00"/>
    <d v="1900-01-20T00:00:00"/>
    <s v="18"/>
    <s v="46"/>
    <s v="0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21T00:00:00"/>
    <n v="23.7"/>
    <s v="18:45:40 UTC"/>
    <n v="32.5"/>
    <s v="2500X1254px"/>
    <s v="PNG"/>
    <s v="44m"/>
    <x v="1"/>
    <n v="39.299999999999997"/>
    <n v="40"/>
    <x v="1"/>
    <s v="44916L8-9_L1CDM-MLB-CLSTA4491603 Cloudy (40%-90%)"/>
    <n v="1"/>
    <s v="20230630T185400"/>
    <d v="1905-07-14T00:00:00"/>
    <d v="1900-01-11T00:00:00"/>
    <d v="1900-01-20T00:00:00"/>
    <s v="18"/>
    <s v="45"/>
    <s v="4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15T00:00:00"/>
    <n v="25.3"/>
    <s v="18:33:45 UTC"/>
    <n v="10.3"/>
    <s v="2500X1254px"/>
    <s v="PNG"/>
    <s v="44m"/>
    <x v="1"/>
    <n v="10.3"/>
    <n v="20"/>
    <x v="0"/>
    <s v="44910L8-9_L1CDM-MLB-CLSTA4491002 Sunny (10%-30%)"/>
    <n v="1"/>
    <s v="20230630T185400"/>
    <d v="1905-07-14T00:00:00"/>
    <d v="1900-01-11T00:00:00"/>
    <d v="1900-01-14T00:00:00"/>
    <s v="18"/>
    <s v="33"/>
    <s v="4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14T00:00:00"/>
    <n v="25.4"/>
    <s v="18:39:59 UTC"/>
    <n v="0.5"/>
    <s v="2500X1254px"/>
    <s v="PNG"/>
    <s v="44m"/>
    <x v="1"/>
    <n v="0.5"/>
    <n v="10"/>
    <x v="0"/>
    <s v="44909L8-9_L1CDM-MLB-CLSTA4490902 Sunny (10%-30%)"/>
    <n v="1"/>
    <s v="20230630T185400"/>
    <d v="1905-07-14T00:00:00"/>
    <d v="1900-01-11T00:00:00"/>
    <d v="1900-01-13T00:00:00"/>
    <s v="18"/>
    <s v="39"/>
    <s v="5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13T00:00:00"/>
    <n v="25.5"/>
    <s v="18:46:07 UTC"/>
    <n v="1.1000000000000001"/>
    <s v="2500X1254px"/>
    <s v="PNG"/>
    <s v="44m"/>
    <x v="1"/>
    <n v="2.8499999999999996"/>
    <n v="10"/>
    <x v="0"/>
    <s v="44908L8-9_L1CDM-MLB-CLSTA4490802 Sunny (10%-30%)"/>
    <n v="1"/>
    <s v="20230630T185400"/>
    <d v="1905-07-14T00:00:00"/>
    <d v="1900-01-11T00:00:00"/>
    <d v="1900-01-12T00:00:00"/>
    <s v="18"/>
    <s v="46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13T00:00:00"/>
    <n v="24.2"/>
    <s v="18:45:44 UTC"/>
    <n v="4.5999999999999996"/>
    <s v="2500X1254px"/>
    <s v="PNG"/>
    <s v="44m"/>
    <x v="1"/>
    <n v="2.8499999999999996"/>
    <n v="10"/>
    <x v="0"/>
    <s v="44908L8-9_L1CDM-MLB-CLSTA4490802 Sunny (10%-30%)"/>
    <n v="1"/>
    <s v="20230630T185400"/>
    <d v="1905-07-14T00:00:00"/>
    <d v="1900-01-11T00:00:00"/>
    <d v="1900-01-12T00:00:00"/>
    <s v="18"/>
    <s v="45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07T00:00:00"/>
    <n v="26.2"/>
    <s v="18:33:52 UTC"/>
    <n v="14"/>
    <s v="2500X1254px"/>
    <s v="PNG"/>
    <s v="44m"/>
    <x v="1"/>
    <n v="14"/>
    <n v="20"/>
    <x v="0"/>
    <s v="44902L8-9_L1CDM-MLB-CLSTA4490202 Sunny (10%-30%)"/>
    <n v="1"/>
    <s v="20230630T185400"/>
    <d v="1905-07-14T00:00:00"/>
    <d v="1900-01-11T00:00:00"/>
    <s v="07"/>
    <s v="18"/>
    <s v="33"/>
    <s v="5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06T00:00:00"/>
    <n v="26.3"/>
    <s v="18:39:56 UTC"/>
    <n v="22.9"/>
    <s v="2500X1254px"/>
    <s v="PNG"/>
    <s v="44m"/>
    <x v="1"/>
    <n v="22.9"/>
    <n v="30"/>
    <x v="0"/>
    <s v="44901L8-9_L1CDM-MLB-CLSTA4490102 Sunny (10%-30%)"/>
    <n v="1"/>
    <s v="20230630T185400"/>
    <d v="1905-07-14T00:00:00"/>
    <d v="1900-01-11T00:00:00"/>
    <s v="06"/>
    <s v="18"/>
    <s v="39"/>
    <s v="5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05T00:00:00"/>
    <n v="26.4"/>
    <s v="18:46:14 UTC"/>
    <n v="47.8"/>
    <s v="2500X1254px"/>
    <s v="PNG"/>
    <s v="44m"/>
    <x v="1"/>
    <n v="41.599999999999994"/>
    <n v="50"/>
    <x v="1"/>
    <s v="44900L8-9_L1CDM-MLB-CLSTA4490003 Cloudy (40%-90%)"/>
    <n v="1"/>
    <s v="20230630T185400"/>
    <d v="1905-07-14T00:00:00"/>
    <d v="1900-01-11T00:00:00"/>
    <s v="05"/>
    <s v="18"/>
    <s v="46"/>
    <s v="1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2-05T00:00:00"/>
    <n v="25.2"/>
    <s v="18:45:50 UTC"/>
    <n v="35.4"/>
    <s v="2500X1254px"/>
    <s v="PNG"/>
    <s v="44m"/>
    <x v="1"/>
    <n v="41.599999999999994"/>
    <n v="50"/>
    <x v="1"/>
    <s v="44900L8-9_L1CDM-MLB-CLSTA4490003 Cloudy (40%-90%)"/>
    <n v="1"/>
    <s v="20230630T185400"/>
    <d v="1905-07-14T00:00:00"/>
    <d v="1900-01-11T00:00:00"/>
    <s v="05"/>
    <s v="18"/>
    <s v="45"/>
    <s v="5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29T00:00:00"/>
    <n v="27.4"/>
    <s v="18:33:44 UTC"/>
    <n v="3.7"/>
    <s v="2500X1254px"/>
    <s v="PNG"/>
    <s v="44m"/>
    <x v="1"/>
    <n v="3.7"/>
    <n v="10"/>
    <x v="0"/>
    <s v="44894L8-9_L1CDM-MLB-CLSTA4489402 Sunny (10%-30%)"/>
    <n v="1"/>
    <s v="20230630T185400"/>
    <d v="1905-07-14T00:00:00"/>
    <d v="1900-01-10T00:00:00"/>
    <d v="1900-01-28T00:00:00"/>
    <s v="18"/>
    <s v="33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28T00:00:00"/>
    <n v="27.6"/>
    <s v="18:40:03 UTC"/>
    <n v="33.6"/>
    <s v="2500X1254px"/>
    <s v="PNG"/>
    <s v="44m"/>
    <x v="1"/>
    <n v="33.6"/>
    <n v="40"/>
    <x v="1"/>
    <s v="44893L8-9_L1CDM-MLB-CLSTA4489303 Cloudy (40%-90%)"/>
    <n v="1"/>
    <s v="20230630T185400"/>
    <d v="1905-07-14T00:00:00"/>
    <d v="1900-01-10T00:00:00"/>
    <d v="1900-01-27T00:00:00"/>
    <s v="18"/>
    <s v="40"/>
    <s v="0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27T00:00:00"/>
    <n v="27.8"/>
    <s v="18:46:06 UTC"/>
    <n v="5.0999999999999996"/>
    <s v="2500X1254px"/>
    <s v="PNG"/>
    <s v="44m"/>
    <x v="1"/>
    <n v="3.3499999999999996"/>
    <n v="10"/>
    <x v="0"/>
    <s v="44892L8-9_L1CDM-MLB-CLSTA4489202 Sunny (10%-30%)"/>
    <n v="1"/>
    <s v="20230630T185400"/>
    <d v="1905-07-14T00:00:00"/>
    <d v="1900-01-10T00:00:00"/>
    <d v="1900-01-26T00:00:00"/>
    <s v="18"/>
    <s v="46"/>
    <s v="0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27T00:00:00"/>
    <n v="26.5"/>
    <s v="18:45:43 UTC"/>
    <n v="1.6"/>
    <s v="2500X1254px"/>
    <s v="PNG"/>
    <s v="44m"/>
    <x v="1"/>
    <n v="3.3499999999999996"/>
    <n v="10"/>
    <x v="0"/>
    <s v="44892L8-9_L1CDM-MLB-CLSTA4489202 Sunny (10%-30%)"/>
    <n v="1"/>
    <s v="20230630T185400"/>
    <d v="1905-07-14T00:00:00"/>
    <d v="1900-01-10T00:00:00"/>
    <d v="1900-01-26T00:00:00"/>
    <s v="18"/>
    <s v="45"/>
    <s v="4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21T00:00:00"/>
    <n v="29"/>
    <s v="18:33:51 UTC"/>
    <n v="7.1"/>
    <s v="2500X1254px"/>
    <s v="PNG"/>
    <s v="44m"/>
    <x v="1"/>
    <n v="7.1"/>
    <n v="10"/>
    <x v="0"/>
    <s v="44886L8-9_L1CDM-MLB-CLSTA4488602 Sunny (10%-30%)"/>
    <n v="1"/>
    <s v="20230630T185400"/>
    <d v="1905-07-14T00:00:00"/>
    <d v="1900-01-10T00:00:00"/>
    <d v="1900-01-20T00:00:00"/>
    <s v="18"/>
    <s v="33"/>
    <s v="5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20T00:00:00"/>
    <n v="29.3"/>
    <s v="18:39:58 UTC"/>
    <n v="2.7"/>
    <s v="2500X1254px"/>
    <s v="PNG"/>
    <s v="44m"/>
    <x v="1"/>
    <n v="2.7"/>
    <n v="10"/>
    <x v="0"/>
    <s v="44885L8-9_L1CDM-MLB-CLSTA4488502 Sunny (10%-30%)"/>
    <n v="1"/>
    <s v="20230630T185400"/>
    <d v="1905-07-14T00:00:00"/>
    <d v="1900-01-10T00:00:00"/>
    <d v="1900-01-19T00:00:00"/>
    <s v="18"/>
    <s v="39"/>
    <s v="5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19T00:00:00"/>
    <n v="29.5"/>
    <s v="18:46:12 UTC"/>
    <n v="0.5"/>
    <s v="2500X1254px"/>
    <s v="PNG"/>
    <s v="44m"/>
    <x v="1"/>
    <n v="1.1000000000000001"/>
    <n v="10"/>
    <x v="0"/>
    <s v="44884L8-9_L1CDM-MLB-CLSTA4488402 Sunny (10%-30%)"/>
    <n v="1"/>
    <s v="20230630T185400"/>
    <d v="1905-07-14T00:00:00"/>
    <d v="1900-01-10T00:00:00"/>
    <d v="1900-01-18T00:00:00"/>
    <s v="18"/>
    <s v="46"/>
    <s v="1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19T00:00:00"/>
    <n v="28.2"/>
    <s v="18:45:48 UTC"/>
    <n v="1.7"/>
    <s v="2500X1254px"/>
    <s v="PNG"/>
    <s v="44m"/>
    <x v="1"/>
    <n v="1.1000000000000001"/>
    <n v="10"/>
    <x v="0"/>
    <s v="44884L8-9_L1CDM-MLB-CLSTA4488402 Sunny (10%-30%)"/>
    <n v="1"/>
    <s v="20230630T185400"/>
    <d v="1905-07-14T00:00:00"/>
    <d v="1900-01-10T00:00:00"/>
    <d v="1900-01-18T00:00:00"/>
    <s v="18"/>
    <s v="45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13T00:00:00"/>
    <n v="31"/>
    <s v="18:33:47 UTC"/>
    <n v="27.9"/>
    <s v="2500X1254px"/>
    <s v="PNG"/>
    <s v="44m"/>
    <x v="1"/>
    <n v="27.9"/>
    <n v="30"/>
    <x v="0"/>
    <s v="44878L8-9_L1CDM-MLB-CLSTA4487802 Sunny (10%-30%)"/>
    <n v="1"/>
    <s v="20230630T185400"/>
    <d v="1905-07-14T00:00:00"/>
    <d v="1900-01-10T00:00:00"/>
    <d v="1900-01-12T00:00:00"/>
    <s v="18"/>
    <s v="33"/>
    <s v="4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12T00:00:00"/>
    <n v="31.3"/>
    <s v="18:40:04 UTC"/>
    <n v="63.3"/>
    <s v="2500X1254px"/>
    <s v="PNG"/>
    <s v="44m"/>
    <x v="1"/>
    <n v="63.3"/>
    <n v="70"/>
    <x v="1"/>
    <s v="44877L8-9_L1CDM-MLB-CLSTA4487703 Cloudy (40%-90%)"/>
    <n v="1"/>
    <s v="20230630T185400"/>
    <d v="1905-07-14T00:00:00"/>
    <d v="1900-01-10T00:00:00"/>
    <d v="1900-01-11T00:00:00"/>
    <s v="18"/>
    <s v="40"/>
    <s v="0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11T00:00:00"/>
    <n v="31.5"/>
    <s v="18:46:08 UTC"/>
    <n v="48.3"/>
    <s v="2500X1254px"/>
    <s v="PNG"/>
    <s v="44m"/>
    <x v="1"/>
    <n v="51.349999999999994"/>
    <n v="60"/>
    <x v="1"/>
    <s v="44876L8-9_L1CDM-MLB-CLSTA4487603 Cloudy (40%-90%)"/>
    <n v="1"/>
    <s v="20230630T185400"/>
    <d v="1905-07-14T00:00:00"/>
    <d v="1900-01-10T00:00:00"/>
    <d v="1900-01-10T00:00:00"/>
    <s v="18"/>
    <s v="46"/>
    <s v="0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11T00:00:00"/>
    <n v="30.3"/>
    <s v="18:45:44 UTC"/>
    <n v="54.4"/>
    <s v="2500X1254px"/>
    <s v="PNG"/>
    <s v="44m"/>
    <x v="1"/>
    <n v="51.349999999999994"/>
    <n v="60"/>
    <x v="1"/>
    <s v="44876L8-9_L1CDM-MLB-CLSTA4487603 Cloudy (40%-90%)"/>
    <n v="1"/>
    <s v="20230630T185400"/>
    <d v="1905-07-14T00:00:00"/>
    <d v="1900-01-10T00:00:00"/>
    <d v="1900-01-10T00:00:00"/>
    <s v="18"/>
    <s v="45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05T00:00:00"/>
    <n v="33.200000000000003"/>
    <s v="18:33:57 UTC"/>
    <n v="86.4"/>
    <s v="2500X1254px"/>
    <s v="PNG"/>
    <s v="44m"/>
    <x v="1"/>
    <n v="86.4"/>
    <n v="90"/>
    <x v="1"/>
    <s v="44870L8-9_L1CDM-MLB-CLSTA4487003 Cloudy (40%-90%)"/>
    <n v="1"/>
    <s v="20230630T185400"/>
    <d v="1905-07-14T00:00:00"/>
    <d v="1900-01-10T00:00:00"/>
    <s v="05"/>
    <s v="18"/>
    <s v="33"/>
    <s v="5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04T00:00:00"/>
    <n v="33.5"/>
    <s v="18:39:54 UTC"/>
    <n v="69.5"/>
    <s v="2500X1254px"/>
    <s v="PNG"/>
    <s v="44m"/>
    <x v="1"/>
    <n v="69.5"/>
    <n v="70"/>
    <x v="1"/>
    <s v="44869L8-9_L1CDM-MLB-CLSTA4486903 Cloudy (40%-90%)"/>
    <n v="1"/>
    <s v="20230630T185400"/>
    <d v="1905-07-14T00:00:00"/>
    <d v="1900-01-10T00:00:00"/>
    <s v="04"/>
    <s v="18"/>
    <s v="39"/>
    <s v="5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03T00:00:00"/>
    <n v="33.799999999999997"/>
    <s v="18:46:19 UTC"/>
    <n v="0.4"/>
    <s v="2500X1254px"/>
    <s v="PNG"/>
    <s v="44m"/>
    <x v="1"/>
    <n v="3.6500000000000004"/>
    <n v="10"/>
    <x v="0"/>
    <s v="44868L8-9_L1CDM-MLB-CLSTA4486802 Sunny (10%-30%)"/>
    <n v="1"/>
    <s v="20230630T185400"/>
    <d v="1905-07-14T00:00:00"/>
    <d v="1900-01-10T00:00:00"/>
    <s v="03"/>
    <s v="18"/>
    <s v="46"/>
    <s v="1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1-03T00:00:00"/>
    <n v="32.6"/>
    <s v="18:45:55 UT"/>
    <n v="6.9"/>
    <s v="2500X1254px"/>
    <s v="PNG"/>
    <s v="44m"/>
    <x v="1"/>
    <n v="3.6500000000000004"/>
    <n v="10"/>
    <x v="0"/>
    <s v="44868L8-9_L1CDM-MLB-CLSTA4486802 Sunny (10%-30%)"/>
    <n v="1"/>
    <s v="20230630T185400"/>
    <d v="1905-07-14T00:00:00"/>
    <d v="1900-01-10T00:00:00"/>
    <s v="03"/>
    <s v="18"/>
    <s v="45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28T00:00:00"/>
    <n v="35.700000000000003"/>
    <s v="18:33:45 UTC"/>
    <n v="7"/>
    <s v="2500X1254px"/>
    <s v="PNG"/>
    <s v="44m"/>
    <x v="1"/>
    <n v="7"/>
    <n v="10"/>
    <x v="0"/>
    <s v="44862L8-9_L1CDM-MLB-CLSTA4486202 Sunny (10%-30%)"/>
    <n v="1"/>
    <s v="20230630T185400"/>
    <d v="1905-07-14T00:00:00"/>
    <d v="1900-01-09T00:00:00"/>
    <d v="1900-01-27T00:00:00"/>
    <s v="18"/>
    <s v="33"/>
    <s v="4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27T00:00:00"/>
    <n v="36"/>
    <s v="18:40:07 UTC"/>
    <n v="0.6"/>
    <s v="2500X1254px"/>
    <s v="PNG"/>
    <s v="44m"/>
    <x v="1"/>
    <n v="0.6"/>
    <n v="10"/>
    <x v="0"/>
    <s v="44861L8-9_L1CDM-MLB-CLSTA4486102 Sunny (10%-30%)"/>
    <n v="1"/>
    <s v="20230630T185400"/>
    <d v="1905-07-14T00:00:00"/>
    <d v="1900-01-09T00:00:00"/>
    <d v="1900-01-26T00:00:00"/>
    <s v="18"/>
    <s v="40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26T00:00:00"/>
    <n v="36.299999999999997"/>
    <s v="18:46:07 UTC"/>
    <n v="0.4"/>
    <s v="2500X1254px"/>
    <s v="PNG"/>
    <s v="44m"/>
    <x v="1"/>
    <n v="1.1000000000000001"/>
    <n v="10"/>
    <x v="0"/>
    <s v="44860L8-9_L1CDM-MLB-CLSTA4486002 Sunny (10%-30%)"/>
    <n v="1"/>
    <s v="20230630T185400"/>
    <d v="1905-07-14T00:00:00"/>
    <d v="1900-01-09T00:00:00"/>
    <d v="1900-01-25T00:00:00"/>
    <s v="18"/>
    <s v="46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26T00:00:00"/>
    <n v="35.1"/>
    <s v="18:45:44 UTC"/>
    <n v="1.8"/>
    <s v="2500X1254px"/>
    <s v="PNG"/>
    <s v="44m"/>
    <x v="1"/>
    <n v="1.1000000000000001"/>
    <n v="10"/>
    <x v="0"/>
    <s v="44860L8-9_L1CDM-MLB-CLSTA4486002 Sunny (10%-30%)"/>
    <n v="1"/>
    <s v="20230630T185400"/>
    <d v="1905-07-14T00:00:00"/>
    <d v="1900-01-09T00:00:00"/>
    <d v="1900-01-25T00:00:00"/>
    <s v="18"/>
    <s v="45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20T00:00:00"/>
    <n v="38.299999999999997"/>
    <s v="18:33:53 UTC"/>
    <n v="0.8"/>
    <s v="2500X1254px"/>
    <s v="PNG"/>
    <s v="44m"/>
    <x v="1"/>
    <n v="0.8"/>
    <n v="10"/>
    <x v="0"/>
    <s v="44854L8-9_L1CDM-MLB-CLSTA4485402 Sunny (10%-30%)"/>
    <n v="1"/>
    <s v="20230630T185400"/>
    <d v="1905-07-14T00:00:00"/>
    <d v="1900-01-09T00:00:00"/>
    <d v="1900-01-19T00:00:00"/>
    <s v="18"/>
    <s v="33"/>
    <s v="5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19T00:00:00"/>
    <n v="38.6"/>
    <s v="18:39:57 UTC"/>
    <n v="0.1"/>
    <s v="2500X1254px"/>
    <s v="PNG"/>
    <s v="44m"/>
    <x v="1"/>
    <n v="0.1"/>
    <n v="10"/>
    <x v="0"/>
    <s v="44853L8-9_L1CDM-MLB-CLSTA4485302 Sunny (10%-30%)"/>
    <n v="1"/>
    <s v="20230630T185400"/>
    <d v="1905-07-14T00:00:00"/>
    <d v="1900-01-09T00:00:00"/>
    <d v="1900-01-18T00:00:00"/>
    <s v="18"/>
    <s v="39"/>
    <s v="5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18T00:00:00"/>
    <n v="38.9"/>
    <s v="18:46:14 UTC"/>
    <n v="45.2"/>
    <s v="2500X1254px"/>
    <s v="PNG"/>
    <s v="44m"/>
    <x v="1"/>
    <n v="37.1"/>
    <n v="40"/>
    <x v="1"/>
    <s v="44852L8-9_L1CDM-MLB-CLSTA4485203 Cloudy (40%-90%)"/>
    <n v="1"/>
    <s v="20230630T185400"/>
    <d v="1905-07-14T00:00:00"/>
    <d v="1900-01-09T00:00:00"/>
    <d v="1900-01-17T00:00:00"/>
    <s v="18"/>
    <s v="46"/>
    <s v="1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18T00:00:00"/>
    <n v="37.700000000000003"/>
    <s v="18:45:50 UTC"/>
    <n v="29"/>
    <s v="2500X1254px"/>
    <s v="PNG"/>
    <s v="44m"/>
    <x v="1"/>
    <n v="37.1"/>
    <n v="40"/>
    <x v="1"/>
    <s v="44852L8-9_L1CDM-MLB-CLSTA4485203 Cloudy (40%-90%)"/>
    <n v="1"/>
    <s v="20230630T185400"/>
    <d v="1905-07-14T00:00:00"/>
    <d v="1900-01-09T00:00:00"/>
    <d v="1900-01-17T00:00:00"/>
    <s v="18"/>
    <s v="45"/>
    <s v="5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12T00:00:00"/>
    <n v="41"/>
    <s v="18:33:44 UTC"/>
    <n v="0.2"/>
    <s v="2500X1254px"/>
    <s v="PNG"/>
    <s v="44m"/>
    <x v="1"/>
    <n v="0.2"/>
    <n v="10"/>
    <x v="0"/>
    <s v="44846L8-9_L1CDM-MLB-CLSTA4484602 Sunny (10%-30%)"/>
    <n v="1"/>
    <s v="20230630T185400"/>
    <d v="1905-07-14T00:00:00"/>
    <d v="1900-01-09T00:00:00"/>
    <d v="1900-01-11T00:00:00"/>
    <s v="18"/>
    <s v="33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11T00:00:00"/>
    <n v="41.3"/>
    <s v="18:40:01 UTC"/>
    <n v="0.2"/>
    <s v="2500X1254px"/>
    <s v="PNG"/>
    <s v="44m"/>
    <x v="1"/>
    <n v="0.2"/>
    <n v="10"/>
    <x v="0"/>
    <s v="44845L8-9_L1CDM-MLB-CLSTA4484502 Sunny (10%-30%)"/>
    <n v="1"/>
    <s v="20230630T185400"/>
    <d v="1905-07-14T00:00:00"/>
    <d v="1900-01-09T00:00:00"/>
    <d v="1900-01-10T00:00:00"/>
    <s v="18"/>
    <s v="40"/>
    <s v="0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10T00:00:00"/>
    <n v="41.6"/>
    <s v="18:46:04 UTC"/>
    <n v="1.1000000000000001"/>
    <s v="2500X1254px"/>
    <s v="PNG"/>
    <s v="44m"/>
    <x v="1"/>
    <n v="0.70000000000000007"/>
    <n v="10"/>
    <x v="0"/>
    <s v="44844L8-9_L1CDM-MLB-CLSTA4484402 Sunny (10%-30%)"/>
    <n v="1"/>
    <s v="20230630T185400"/>
    <d v="1905-07-14T00:00:00"/>
    <d v="1900-01-09T00:00:00"/>
    <d v="1900-01-09T00:00:00"/>
    <s v="18"/>
    <s v="46"/>
    <s v="0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10T00:00:00"/>
    <n v="40.4"/>
    <s v="18:45:40 UTC"/>
    <n v="0.3"/>
    <s v="2500X1254px"/>
    <s v="PNG"/>
    <s v="44m"/>
    <x v="1"/>
    <n v="0.70000000000000007"/>
    <n v="10"/>
    <x v="0"/>
    <s v="44844L8-9_L1CDM-MLB-CLSTA4484402 Sunny (10%-30%)"/>
    <n v="1"/>
    <s v="20230630T185400"/>
    <d v="1905-07-14T00:00:00"/>
    <d v="1900-01-09T00:00:00"/>
    <d v="1900-01-09T00:00:00"/>
    <s v="18"/>
    <s v="45"/>
    <s v="4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04T00:00:00"/>
    <n v="43.7"/>
    <s v="18:33:55 UTC"/>
    <n v="0.2"/>
    <s v="2500X1254px"/>
    <s v="PNG"/>
    <s v="44m"/>
    <x v="1"/>
    <n v="0.2"/>
    <n v="10"/>
    <x v="0"/>
    <s v="44838L8-9_L1CDM-MLB-CLSTA4483802 Sunny (10%-30%)"/>
    <n v="1"/>
    <s v="20230630T185400"/>
    <d v="1905-07-14T00:00:00"/>
    <d v="1900-01-09T00:00:00"/>
    <s v="04"/>
    <s v="18"/>
    <s v="33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03T00:00:00"/>
    <n v="44"/>
    <s v="18:39:51 UTC"/>
    <n v="0"/>
    <s v="2500X1254px"/>
    <s v="PNG"/>
    <s v="44m"/>
    <x v="1"/>
    <n v="0"/>
    <n v="0"/>
    <x v="3"/>
    <s v="44837L8-9_L1CDM-MLB-CLSTA4483701 Clear (0%)"/>
    <n v="1"/>
    <s v="20230630T185400"/>
    <d v="1905-07-14T00:00:00"/>
    <d v="1900-01-09T00:00:00"/>
    <s v="03"/>
    <s v="18"/>
    <s v="39"/>
    <s v="5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02T00:00:00"/>
    <n v="44.4"/>
    <s v="18:46:18 UTC"/>
    <n v="1.5"/>
    <s v="2500X1254px"/>
    <s v="PNG"/>
    <s v="44m"/>
    <x v="1"/>
    <n v="0.75"/>
    <n v="10"/>
    <x v="0"/>
    <s v="44836L8-9_L1CDM-MLB-CLSTA4483602 Sunny (10%-30%)"/>
    <n v="1"/>
    <s v="20230630T185400"/>
    <d v="1905-07-14T00:00:00"/>
    <d v="1900-01-09T00:00:00"/>
    <s v="02"/>
    <s v="18"/>
    <s v="46"/>
    <s v="1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10-02T00:00:00"/>
    <n v="43.2"/>
    <s v="18:45:54 UTC"/>
    <n v="0"/>
    <s v="2500X1254px"/>
    <s v="PNG"/>
    <s v="44m"/>
    <x v="1"/>
    <n v="0.75"/>
    <n v="10"/>
    <x v="0"/>
    <s v="44836L8-9_L1CDM-MLB-CLSTA4483602 Sunny (10%-30%)"/>
    <n v="1"/>
    <s v="20230630T185400"/>
    <d v="1905-07-14T00:00:00"/>
    <d v="1900-01-09T00:00:00"/>
    <s v="02"/>
    <s v="18"/>
    <s v="45"/>
    <s v="5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26T00:00:00"/>
    <n v="46.4"/>
    <s v="18:33:40 UTC"/>
    <n v="5.6"/>
    <s v="2500X1254px"/>
    <s v="PNG"/>
    <s v="44m"/>
    <x v="1"/>
    <n v="5.6"/>
    <n v="10"/>
    <x v="0"/>
    <s v="44830L8-9_L1CDM-MLB-CLSTA4483002 Sunny (10%-30%)"/>
    <n v="1"/>
    <s v="20230630T185400"/>
    <d v="1905-07-14T00:00:00"/>
    <s v="09"/>
    <d v="1900-01-25T00:00:00"/>
    <s v="18"/>
    <s v="33"/>
    <s v="4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25T00:00:00"/>
    <n v="46.7"/>
    <s v="18:40:09 UTC"/>
    <n v="0.1"/>
    <s v="2500X1254px"/>
    <s v="PNG"/>
    <s v="44m"/>
    <x v="1"/>
    <n v="0.1"/>
    <n v="10"/>
    <x v="0"/>
    <s v="44829L8-9_L1CDM-MLB-CLSTA4482902 Sunny (10%-30%)"/>
    <n v="1"/>
    <s v="20230630T185400"/>
    <d v="1905-07-14T00:00:00"/>
    <s v="09"/>
    <d v="1900-01-24T00:00:00"/>
    <s v="18"/>
    <s v="40"/>
    <s v="0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24T00:00:00"/>
    <n v="47"/>
    <s v="18:46:01 UTC"/>
    <n v="0"/>
    <s v="2500X1254px"/>
    <s v="PNG"/>
    <s v="44m"/>
    <x v="1"/>
    <n v="0"/>
    <n v="0"/>
    <x v="3"/>
    <s v="44828L8-9_L1CDM-MLB-CLSTA4482801 Clear (0%)"/>
    <n v="1"/>
    <s v="20230630T185400"/>
    <d v="1905-07-14T00:00:00"/>
    <s v="09"/>
    <d v="1900-01-23T00:00:00"/>
    <s v="18"/>
    <s v="46"/>
    <s v="0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24T00:00:00"/>
    <n v="45.9"/>
    <s v="18:45:37 UTC"/>
    <n v="0"/>
    <s v="2500X1254px"/>
    <s v="PNG"/>
    <s v="44m"/>
    <x v="1"/>
    <n v="0"/>
    <n v="0"/>
    <x v="3"/>
    <s v="44828L8-9_L1CDM-MLB-CLSTA4482801 Clear (0%)"/>
    <n v="1"/>
    <s v="20230630T185400"/>
    <d v="1905-07-14T00:00:00"/>
    <s v="09"/>
    <d v="1900-01-23T00:00:00"/>
    <s v="18"/>
    <s v="45"/>
    <s v="3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18T00:00:00"/>
    <n v="49"/>
    <s v="18:33:57 UTC"/>
    <n v="36"/>
    <s v="2500X1254px"/>
    <s v="PNG"/>
    <s v="44m"/>
    <x v="1"/>
    <n v="36"/>
    <n v="40"/>
    <x v="1"/>
    <s v="44822L8-9_L1CDM-MLB-CLSTA4482203 Cloudy (40%-90%)"/>
    <n v="1"/>
    <s v="20230630T185400"/>
    <d v="1905-07-14T00:00:00"/>
    <s v="09"/>
    <d v="1900-01-17T00:00:00"/>
    <s v="18"/>
    <s v="33"/>
    <s v="5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17T00:00:00"/>
    <n v="49.3"/>
    <s v="18:39:48 UT"/>
    <n v="1.2"/>
    <s v="2500X1254px"/>
    <s v="PNG"/>
    <s v="44m"/>
    <x v="1"/>
    <n v="1.2"/>
    <n v="10"/>
    <x v="0"/>
    <s v="44821L8-9_L1CDM-MLB-CLSTA4482102 Sunny (10%-30%)"/>
    <n v="1"/>
    <s v="20230630T185400"/>
    <d v="1905-07-14T00:00:00"/>
    <s v="09"/>
    <d v="1900-01-16T00:00:00"/>
    <s v="18"/>
    <s v="39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16T00:00:00"/>
    <n v="49.7"/>
    <s v="18:46:19 UTC"/>
    <n v="5.4"/>
    <s v="2500X1254px"/>
    <s v="PNG"/>
    <s v="44m"/>
    <x v="1"/>
    <n v="2.85"/>
    <n v="10"/>
    <x v="0"/>
    <s v="44820L8-9_L1CDM-MLB-CLSTA4482002 Sunny (10%-30%)"/>
    <n v="1"/>
    <s v="20230630T185400"/>
    <d v="1905-07-14T00:00:00"/>
    <s v="09"/>
    <d v="1900-01-15T00:00:00"/>
    <s v="18"/>
    <s v="46"/>
    <s v="1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16T00:00:00"/>
    <n v="48.6"/>
    <s v="18:45:55 UTC"/>
    <n v="0.3"/>
    <s v="2500X1254px"/>
    <s v="PNG"/>
    <s v="44m"/>
    <x v="1"/>
    <n v="2.85"/>
    <n v="10"/>
    <x v="0"/>
    <s v="44820L8-9_L1CDM-MLB-CLSTA4482002 Sunny (10%-30%)"/>
    <n v="1"/>
    <s v="20230630T185400"/>
    <d v="1905-07-14T00:00:00"/>
    <s v="09"/>
    <d v="1900-01-15T00:00:00"/>
    <s v="18"/>
    <s v="45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10T00:00:00"/>
    <n v="51.6"/>
    <s v="18:33:33 UTC"/>
    <n v="40.9"/>
    <s v="2500X1254px"/>
    <s v="PNG"/>
    <s v="44m"/>
    <x v="1"/>
    <n v="40.9"/>
    <n v="50"/>
    <x v="1"/>
    <s v="44814L8-9_L1CDM-MLB-CLSTA4481403 Cloudy (40%-90%)"/>
    <n v="1"/>
    <s v="20230630T185400"/>
    <d v="1905-07-14T00:00:00"/>
    <s v="09"/>
    <d v="1900-01-09T00:00:00"/>
    <s v="18"/>
    <s v="33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09T00:00:00"/>
    <n v="51.9"/>
    <s v="18:40:05 UTC"/>
    <n v="3"/>
    <s v="2500X1254px"/>
    <s v="PNG"/>
    <s v="44m"/>
    <x v="1"/>
    <n v="3"/>
    <n v="10"/>
    <x v="0"/>
    <s v="44813L8-9_L1CDM-MLB-CLSTA4481302 Sunny (10%-30%)"/>
    <n v="1"/>
    <s v="20230630T185400"/>
    <d v="1905-07-14T00:00:00"/>
    <s v="09"/>
    <s v="09"/>
    <s v="18"/>
    <s v="40"/>
    <s v="0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08T00:00:00"/>
    <n v="52.2"/>
    <s v="18:45:53 UTC"/>
    <n v="0"/>
    <s v="2500X1254px"/>
    <s v="PNG"/>
    <s v="44m"/>
    <x v="1"/>
    <n v="0"/>
    <n v="0"/>
    <x v="3"/>
    <s v="44812L8-9_L1CDM-MLB-CLSTA4481201 Clear (0%)"/>
    <n v="1"/>
    <s v="20230630T185400"/>
    <d v="1905-07-14T00:00:00"/>
    <s v="09"/>
    <s v="08"/>
    <s v="18"/>
    <s v="45"/>
    <s v="5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08T00:00:00"/>
    <n v="51.1"/>
    <s v="18:45:29 UTC"/>
    <n v="0"/>
    <s v="2500X1254px"/>
    <s v="PNG"/>
    <s v="44m"/>
    <x v="1"/>
    <n v="0"/>
    <n v="0"/>
    <x v="3"/>
    <s v="44812L8-9_L1CDM-MLB-CLSTA4481201 Clear (0%)"/>
    <n v="1"/>
    <s v="20230630T185400"/>
    <d v="1905-07-14T00:00:00"/>
    <s v="09"/>
    <s v="08"/>
    <s v="18"/>
    <s v="45"/>
    <s v="2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02T00:00:00"/>
    <n v="54"/>
    <s v="18:33:50 UTC"/>
    <n v="0.5"/>
    <s v="2500X1254px"/>
    <s v="PNG"/>
    <s v="44m"/>
    <x v="1"/>
    <n v="0.5"/>
    <n v="10"/>
    <x v="0"/>
    <s v="44806L8-9_L1CDM-MLB-CLSTA4480602 Sunny (10%-30%)"/>
    <n v="1"/>
    <s v="20230630T185400"/>
    <d v="1905-07-14T00:00:00"/>
    <s v="09"/>
    <s v="02"/>
    <s v="18"/>
    <s v="33"/>
    <s v="5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9-01T00:00:00"/>
    <n v="54.2"/>
    <s v="18:39:44 UTC"/>
    <n v="0.1"/>
    <s v="2500X1254px"/>
    <s v="PNG"/>
    <s v="44m"/>
    <x v="1"/>
    <n v="0.1"/>
    <n v="10"/>
    <x v="0"/>
    <s v="44805L8-9_L1CDM-MLB-CLSTA4480502 Sunny (10%-30%)"/>
    <n v="1"/>
    <s v="20230630T185400"/>
    <d v="1905-07-14T00:00:00"/>
    <s v="09"/>
    <s v="01"/>
    <s v="18"/>
    <s v="39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31T00:00:00"/>
    <n v="54.5"/>
    <s v="18:46:12 UTC"/>
    <n v="0"/>
    <s v="2500X1254px"/>
    <s v="PNG"/>
    <s v="44m"/>
    <x v="1"/>
    <n v="0"/>
    <n v="0"/>
    <x v="3"/>
    <s v="44804L8-9_L1CDM-MLB-CLSTA4480401 Clear (0%)"/>
    <n v="1"/>
    <s v="20230630T185400"/>
    <d v="1905-07-14T00:00:00"/>
    <s v="08"/>
    <d v="1900-01-30T00:00:00"/>
    <s v="18"/>
    <s v="46"/>
    <s v="1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31T00:00:00"/>
    <n v="53.5"/>
    <s v="18:45:48 UTC"/>
    <n v="0"/>
    <s v="2500X1254px"/>
    <s v="PNG"/>
    <s v="44m"/>
    <x v="1"/>
    <n v="0"/>
    <n v="0"/>
    <x v="3"/>
    <s v="44804L8-9_L1CDM-MLB-CLSTA4480401 Clear (0%)"/>
    <n v="1"/>
    <s v="20230630T185400"/>
    <d v="1905-07-14T00:00:00"/>
    <s v="08"/>
    <d v="1900-01-30T00:00:00"/>
    <s v="18"/>
    <s v="45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25T00:00:00"/>
    <n v="56.2"/>
    <s v="18:33:33 UTC"/>
    <n v="0.6"/>
    <s v="2500X1254px"/>
    <s v="PNG"/>
    <s v="44m"/>
    <x v="1"/>
    <n v="0.6"/>
    <n v="10"/>
    <x v="0"/>
    <s v="44798L8-9_L1CDM-MLB-CLSTA4479802 Sunny (10%-30%)"/>
    <n v="1"/>
    <s v="20230630T185400"/>
    <d v="1905-07-14T00:00:00"/>
    <s v="08"/>
    <d v="1900-01-24T00:00:00"/>
    <s v="18"/>
    <s v="33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24T00:00:00"/>
    <n v="56.5"/>
    <s v="18:40:02 UTC"/>
    <n v="0.1"/>
    <s v="2500X1254px"/>
    <s v="PNG"/>
    <s v="44m"/>
    <x v="1"/>
    <n v="0.1"/>
    <n v="10"/>
    <x v="0"/>
    <s v="44797L8-9_L1CDM-MLB-CLSTA4479702 Sunny (10%-30%)"/>
    <n v="1"/>
    <s v="20230630T185400"/>
    <d v="1905-07-14T00:00:00"/>
    <s v="08"/>
    <d v="1900-01-23T00:00:00"/>
    <s v="18"/>
    <s v="40"/>
    <s v="0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23T00:00:00"/>
    <n v="56.7"/>
    <s v="18:45:54 UTC"/>
    <n v="0"/>
    <s v="2500X1254px"/>
    <s v="PNG"/>
    <s v="44m"/>
    <x v="1"/>
    <n v="0"/>
    <n v="0"/>
    <x v="3"/>
    <s v="44796L8-9_L1CDM-MLB-CLSTA4479601 Clear (0%)"/>
    <n v="1"/>
    <s v="20230630T185400"/>
    <d v="1905-07-14T00:00:00"/>
    <s v="08"/>
    <d v="1900-01-22T00:00:00"/>
    <s v="18"/>
    <s v="45"/>
    <s v="5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23T00:00:00"/>
    <n v="55.7"/>
    <s v="18:45:30 UTC"/>
    <n v="0"/>
    <s v="2500X1254px"/>
    <s v="PNG"/>
    <s v="44m"/>
    <x v="1"/>
    <n v="0"/>
    <n v="0"/>
    <x v="3"/>
    <s v="44796L8-9_L1CDM-MLB-CLSTA4479601 Clear (0%)"/>
    <n v="1"/>
    <s v="20230630T185400"/>
    <d v="1905-07-14T00:00:00"/>
    <s v="08"/>
    <d v="1900-01-22T00:00:00"/>
    <s v="18"/>
    <s v="45"/>
    <s v="3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17T00:00:00"/>
    <n v="58.2"/>
    <s v="18:33:51 UTC"/>
    <n v="57.7"/>
    <s v="2500X1254px"/>
    <s v="PNG"/>
    <s v="44m"/>
    <x v="1"/>
    <n v="57.7"/>
    <n v="60"/>
    <x v="1"/>
    <s v="44790L8-9_L1CDM-MLB-CLSTA4479003 Cloudy (40%-90%)"/>
    <n v="1"/>
    <s v="20230630T185400"/>
    <d v="1905-07-14T00:00:00"/>
    <s v="08"/>
    <d v="1900-01-16T00:00:00"/>
    <s v="18"/>
    <s v="33"/>
    <s v="5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16T00:00:00"/>
    <n v="58.4"/>
    <s v="18:39:42 UTC"/>
    <n v="25.9"/>
    <s v="2500X1254px"/>
    <s v="PNG"/>
    <s v="44m"/>
    <x v="1"/>
    <n v="25.9"/>
    <n v="30"/>
    <x v="0"/>
    <s v="44789L8-9_L1CDM-MLB-CLSTA4478902 Sunny (10%-30%)"/>
    <n v="1"/>
    <s v="20230630T185400"/>
    <d v="1905-07-14T00:00:00"/>
    <s v="08"/>
    <d v="1900-01-15T00:00:00"/>
    <s v="18"/>
    <s v="39"/>
    <s v="4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15T00:00:00"/>
    <n v="58.7"/>
    <s v="18:46:12 UTC"/>
    <n v="0"/>
    <s v="2500X1254px"/>
    <s v="PNG"/>
    <s v="44m"/>
    <x v="1"/>
    <n v="0"/>
    <n v="0"/>
    <x v="3"/>
    <s v="44788L8-9_L1CDM-MLB-CLSTA4478801 Clear (0%)"/>
    <n v="1"/>
    <s v="20230630T185400"/>
    <d v="1905-07-14T00:00:00"/>
    <s v="08"/>
    <d v="1900-01-14T00:00:00"/>
    <s v="18"/>
    <s v="46"/>
    <s v="1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15T00:00:00"/>
    <n v="57.8"/>
    <s v="18:45:48 UTC"/>
    <n v="0"/>
    <s v="2500X1254px"/>
    <s v="PNG"/>
    <s v="44m"/>
    <x v="1"/>
    <n v="0"/>
    <n v="0"/>
    <x v="3"/>
    <s v="44788L8-9_L1CDM-MLB-CLSTA4478801 Clear (0%)"/>
    <n v="1"/>
    <s v="20230630T185400"/>
    <d v="1905-07-14T00:00:00"/>
    <s v="08"/>
    <d v="1900-01-14T00:00:00"/>
    <s v="18"/>
    <s v="45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09T00:00:00"/>
    <n v="60"/>
    <s v="18:33:28 UTC"/>
    <n v="81.7"/>
    <s v="2500X1254px"/>
    <s v="PNG"/>
    <s v="44m"/>
    <x v="1"/>
    <n v="81.7"/>
    <n v="90"/>
    <x v="1"/>
    <s v="44782L8-9_L1CDM-MLB-CLSTA4478203 Cloudy (40%-90%)"/>
    <n v="1"/>
    <s v="20230630T185400"/>
    <d v="1905-07-14T00:00:00"/>
    <s v="08"/>
    <s v="09"/>
    <s v="18"/>
    <s v="33"/>
    <s v="2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08T00:00:00"/>
    <n v="60.3"/>
    <s v="18:39:59 UTC"/>
    <n v="45.5"/>
    <s v="2500X1254px"/>
    <s v="PNG"/>
    <s v="44m"/>
    <x v="1"/>
    <n v="45.5"/>
    <n v="50"/>
    <x v="1"/>
    <s v="44781L8-9_L1CDM-MLB-CLSTA4478103 Cloudy (40%-90%)"/>
    <n v="1"/>
    <s v="20230630T185400"/>
    <d v="1905-07-14T00:00:00"/>
    <s v="08"/>
    <s v="08"/>
    <s v="18"/>
    <s v="39"/>
    <s v="5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07T00:00:00"/>
    <n v="60.5"/>
    <s v="18:45:49 UTC"/>
    <n v="0.3"/>
    <s v="2500X1254px"/>
    <s v="PNG"/>
    <s v="44m"/>
    <x v="1"/>
    <n v="0.25"/>
    <n v="10"/>
    <x v="0"/>
    <s v="44780L8-9_L1CDM-MLB-CLSTA4478002 Sunny (10%-30%)"/>
    <n v="1"/>
    <s v="20230630T185400"/>
    <d v="1905-07-14T00:00:00"/>
    <s v="08"/>
    <s v="07"/>
    <s v="18"/>
    <s v="45"/>
    <s v="4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07T00:00:00"/>
    <n v="59.6"/>
    <s v="18:45:25 UTC"/>
    <n v="0.2"/>
    <s v="2500X1254px"/>
    <s v="PNG"/>
    <s v="44m"/>
    <x v="1"/>
    <n v="0.25"/>
    <n v="10"/>
    <x v="0"/>
    <s v="44780L8-9_L1CDM-MLB-CLSTA4478002 Sunny (10%-30%)"/>
    <n v="1"/>
    <s v="20230630T185400"/>
    <d v="1905-07-14T00:00:00"/>
    <s v="08"/>
    <s v="07"/>
    <s v="18"/>
    <s v="45"/>
    <s v="2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8-01T00:00:00"/>
    <n v="61.7"/>
    <s v="18:33:45 UTC"/>
    <n v="99.9"/>
    <s v="2500X1254px"/>
    <s v="PNG"/>
    <s v="44m"/>
    <x v="1"/>
    <n v="99.9"/>
    <n v="100"/>
    <x v="2"/>
    <s v="44774L8-9_L1CDM-MLB-CLSTA4477404 Overcast (100%)"/>
    <n v="1"/>
    <s v="20230630T185400"/>
    <d v="1905-07-14T00:00:00"/>
    <s v="08"/>
    <s v="01"/>
    <s v="18"/>
    <s v="33"/>
    <s v="4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31T00:00:00"/>
    <n v="61.9"/>
    <s v="18:39:33 UTC"/>
    <n v="84.3"/>
    <s v="2500X1254px"/>
    <s v="PNG"/>
    <s v="44m"/>
    <x v="1"/>
    <n v="84.3"/>
    <n v="90"/>
    <x v="1"/>
    <s v="44773L8-9_L1CDM-MLB-CLSTA4477303 Cloudy (40%-90%)"/>
    <n v="1"/>
    <s v="20230630T185400"/>
    <d v="1905-07-14T00:00:00"/>
    <s v="07"/>
    <d v="1900-01-30T00:00:00"/>
    <s v="18"/>
    <s v="39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30T00:00:00"/>
    <n v="62.1"/>
    <s v="18:46:05 UTC"/>
    <n v="24.7"/>
    <s v="2500X1254px"/>
    <s v="PNG"/>
    <s v="44m"/>
    <x v="1"/>
    <n v="32.549999999999997"/>
    <n v="40"/>
    <x v="1"/>
    <s v="44772L8-9_L1CDM-MLB-CLSTA4477203 Cloudy (40%-90%)"/>
    <n v="1"/>
    <s v="20230630T185400"/>
    <d v="1905-07-14T00:00:00"/>
    <s v="07"/>
    <d v="1900-01-29T00:00:00"/>
    <s v="18"/>
    <s v="46"/>
    <s v="0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30T00:00:00"/>
    <n v="61.3"/>
    <s v="18:45:41 UTC"/>
    <n v="40.4"/>
    <s v="2500X1254px"/>
    <s v="PNG"/>
    <s v="44m"/>
    <x v="1"/>
    <n v="32.549999999999997"/>
    <n v="40"/>
    <x v="1"/>
    <s v="44772L8-9_L1CDM-MLB-CLSTA4477203 Cloudy (40%-90%)"/>
    <n v="1"/>
    <s v="20230630T185400"/>
    <d v="1905-07-14T00:00:00"/>
    <s v="07"/>
    <d v="1900-01-29T00:00:00"/>
    <s v="18"/>
    <s v="45"/>
    <s v="4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24T00:00:00"/>
    <n v="63.1"/>
    <s v="18:33:17 UTC"/>
    <n v="0.2"/>
    <s v="2500X1254px"/>
    <s v="PNG"/>
    <s v="44m"/>
    <x v="1"/>
    <n v="0.2"/>
    <n v="10"/>
    <x v="0"/>
    <s v="44766L8-9_L1CDM-MLB-CLSTA4476602 Sunny (10%-30%)"/>
    <n v="1"/>
    <s v="20230630T185400"/>
    <d v="1905-07-14T00:00:00"/>
    <s v="07"/>
    <d v="1900-01-23T00:00:00"/>
    <s v="18"/>
    <s v="33"/>
    <s v="1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23T00:00:00"/>
    <n v="63.3"/>
    <s v="18:39:49 UTC"/>
    <n v="0.7"/>
    <s v="2500X1254px"/>
    <s v="PNG"/>
    <s v="44m"/>
    <x v="1"/>
    <n v="0.7"/>
    <n v="10"/>
    <x v="0"/>
    <s v="44765L8-9_L1CDM-MLB-CLSTA4476502 Sunny (10%-30%)"/>
    <n v="1"/>
    <s v="20230630T185400"/>
    <d v="1905-07-14T00:00:00"/>
    <s v="07"/>
    <d v="1900-01-22T00:00:00"/>
    <s v="18"/>
    <s v="39"/>
    <s v="4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22T00:00:00"/>
    <n v="63.4"/>
    <s v="18:45:37 UTC"/>
    <n v="0.1"/>
    <s v="2500X1254px"/>
    <s v="PNG"/>
    <s v="44m"/>
    <x v="1"/>
    <n v="0.05"/>
    <n v="10"/>
    <x v="0"/>
    <s v="44764L8-9_L1CDM-MLB-CLSTA4476402 Sunny (10%-30%)"/>
    <n v="1"/>
    <s v="20230630T185400"/>
    <d v="1905-07-14T00:00:00"/>
    <s v="07"/>
    <d v="1900-01-21T00:00:00"/>
    <s v="18"/>
    <s v="45"/>
    <s v="3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22T00:00:00"/>
    <n v="62.7"/>
    <s v="18:45:13 UTC"/>
    <n v="0"/>
    <s v="2500X1254px"/>
    <s v="PNG"/>
    <s v="44m"/>
    <x v="1"/>
    <n v="0.05"/>
    <n v="10"/>
    <x v="0"/>
    <s v="44764L8-9_L1CDM-MLB-CLSTA4476402 Sunny (10%-30%)"/>
    <n v="1"/>
    <s v="20230630T185400"/>
    <d v="1905-07-14T00:00:00"/>
    <s v="07"/>
    <d v="1900-01-21T00:00:00"/>
    <s v="18"/>
    <s v="45"/>
    <s v="1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16T00:00:00"/>
    <n v="64.400000000000006"/>
    <s v="18:33:33 UTC"/>
    <n v="0.6"/>
    <s v="2500X1254px"/>
    <s v="PNG"/>
    <s v="44m"/>
    <x v="1"/>
    <n v="0.6"/>
    <n v="10"/>
    <x v="0"/>
    <s v="44758L8-9_L1CDM-MLB-CLSTA4475802 Sunny (10%-30%)"/>
    <n v="1"/>
    <s v="20230630T185400"/>
    <d v="1905-07-14T00:00:00"/>
    <s v="07"/>
    <d v="1900-01-15T00:00:00"/>
    <s v="18"/>
    <s v="33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15T00:00:00"/>
    <n v="64.400000000000006"/>
    <s v="18:39:18 UTC"/>
    <n v="1.5"/>
    <s v="2500X1254px"/>
    <s v="PNG"/>
    <s v="44m"/>
    <x v="1"/>
    <n v="1.5"/>
    <n v="10"/>
    <x v="0"/>
    <s v="44757L8-9_L1CDM-MLB-CLSTA4475702 Sunny (10%-30%)"/>
    <n v="1"/>
    <s v="20230630T185400"/>
    <d v="1905-07-14T00:00:00"/>
    <s v="07"/>
    <d v="1900-01-14T00:00:00"/>
    <s v="18"/>
    <s v="39"/>
    <s v="1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14T00:00:00"/>
    <n v="64.599999999999994"/>
    <s v="18:45:53 UTC"/>
    <n v="0.1"/>
    <s v="2500X1254px"/>
    <s v="PNG"/>
    <s v="44m"/>
    <x v="1"/>
    <n v="0.05"/>
    <n v="10"/>
    <x v="0"/>
    <s v="44756L8-9_L1CDM-MLB-CLSTA4475602 Sunny (10%-30%)"/>
    <n v="1"/>
    <s v="20230630T185400"/>
    <d v="1905-07-14T00:00:00"/>
    <s v="07"/>
    <d v="1900-01-13T00:00:00"/>
    <s v="18"/>
    <s v="45"/>
    <s v="5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14T00:00:00"/>
    <n v="64"/>
    <s v="18:45:29 UTC"/>
    <n v="0"/>
    <s v="2500X1254px"/>
    <s v="PNG"/>
    <s v="44m"/>
    <x v="1"/>
    <n v="0.05"/>
    <n v="10"/>
    <x v="0"/>
    <s v="44756L8-9_L1CDM-MLB-CLSTA4475602 Sunny (10%-30%)"/>
    <n v="1"/>
    <s v="20230630T185400"/>
    <d v="1905-07-14T00:00:00"/>
    <s v="07"/>
    <d v="1900-01-13T00:00:00"/>
    <s v="18"/>
    <s v="45"/>
    <s v="2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08T00:00:00"/>
    <n v="65.3"/>
    <s v="18:33:09 UTC"/>
    <n v="0"/>
    <s v="2500X1254px"/>
    <s v="PNG"/>
    <s v="44m"/>
    <x v="1"/>
    <n v="0"/>
    <n v="0"/>
    <x v="3"/>
    <s v="44750L8-9_L1CDM-MLB-CLSTA4475001 Clear (0%)"/>
    <n v="1"/>
    <s v="20230630T185400"/>
    <d v="1905-07-14T00:00:00"/>
    <s v="07"/>
    <s v="08"/>
    <s v="18"/>
    <s v="33"/>
    <s v="0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07T00:00:00"/>
    <n v="65.400000000000006"/>
    <s v="18:39:44 UTC"/>
    <n v="0.2"/>
    <s v="2500X1254px"/>
    <s v="PNG"/>
    <s v="44m"/>
    <x v="1"/>
    <n v="0.2"/>
    <n v="10"/>
    <x v="0"/>
    <s v="44749L8-9_L1CDM-MLB-CLSTA4474902 Sunny (10%-30%)"/>
    <n v="1"/>
    <s v="20230630T185400"/>
    <d v="1905-07-14T00:00:00"/>
    <s v="07"/>
    <s v="07"/>
    <s v="18"/>
    <s v="39"/>
    <s v="4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06T00:00:00"/>
    <n v="65.5"/>
    <s v="18:45:31 UTC"/>
    <n v="13.5"/>
    <s v="2500X1254px"/>
    <s v="PNG"/>
    <s v="44m"/>
    <x v="1"/>
    <n v="15.2"/>
    <n v="20"/>
    <x v="0"/>
    <s v="44748L8-9_L1CDM-MLB-CLSTA4474802 Sunny (10%-30%)"/>
    <n v="1"/>
    <s v="20230630T185400"/>
    <d v="1905-07-14T00:00:00"/>
    <s v="07"/>
    <s v="06"/>
    <s v="18"/>
    <s v="45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7-06T00:00:00"/>
    <n v="64.8"/>
    <s v="18:45:07 UTC"/>
    <n v="16.899999999999999"/>
    <s v="2500X1254px"/>
    <s v="PNG"/>
    <s v="44m"/>
    <x v="1"/>
    <n v="15.2"/>
    <n v="20"/>
    <x v="0"/>
    <s v="44748L8-9_L1CDM-MLB-CLSTA4474802 Sunny (10%-30%)"/>
    <n v="1"/>
    <s v="20230630T185400"/>
    <d v="1905-07-14T00:00:00"/>
    <s v="07"/>
    <s v="06"/>
    <s v="18"/>
    <s v="45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30T00:00:00"/>
    <n v="66.099999999999994"/>
    <s v="18:33:33 UTC"/>
    <n v="0.3"/>
    <s v="2500X1254px"/>
    <s v="PNG"/>
    <s v="44m"/>
    <x v="2"/>
    <n v="0.3"/>
    <n v="10"/>
    <x v="0"/>
    <s v="44742L8-9_L1CDM-MLB-CLSTA4474202 Sunny (10%-30%)"/>
    <n v="1"/>
    <s v="20230630T185400"/>
    <d v="1905-07-14T00:00:00"/>
    <s v="06"/>
    <d v="1900-01-29T00:00:00"/>
    <s v="18"/>
    <s v="33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29T00:00:00"/>
    <n v="66.099999999999994"/>
    <s v="18:39:22 UTC"/>
    <n v="0.2"/>
    <s v="2500X1254px"/>
    <s v="PNG"/>
    <s v="44m"/>
    <x v="2"/>
    <n v="0.2"/>
    <n v="10"/>
    <x v="0"/>
    <s v="44741L8-9_L1CDM-MLB-CLSTA4474102 Sunny (10%-30%)"/>
    <n v="1"/>
    <s v="20230630T185400"/>
    <d v="1905-07-14T00:00:00"/>
    <s v="06"/>
    <d v="1900-01-28T00:00:00"/>
    <s v="18"/>
    <s v="39"/>
    <s v="2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28T00:00:00"/>
    <n v="66.2"/>
    <s v="18:45:55 UTC"/>
    <n v="0"/>
    <s v="2500X1254px"/>
    <s v="PNG"/>
    <s v="44m"/>
    <x v="2"/>
    <n v="0.05"/>
    <n v="10"/>
    <x v="0"/>
    <s v="44740L8-9_L1CDM-MLB-CLSTA4474002 Sunny (10%-30%)"/>
    <n v="1"/>
    <s v="20230630T185400"/>
    <d v="1905-07-14T00:00:00"/>
    <s v="06"/>
    <d v="1900-01-27T00:00:00"/>
    <s v="18"/>
    <s v="45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28T00:00:00"/>
    <n v="65.599999999999994"/>
    <s v="18:45:31 UTC"/>
    <n v="0.1"/>
    <s v="2500X1254px"/>
    <s v="PNG"/>
    <s v="44m"/>
    <x v="2"/>
    <n v="0.05"/>
    <n v="10"/>
    <x v="0"/>
    <s v="44740L8-9_L1CDM-MLB-CLSTA4474002 Sunny (10%-30%)"/>
    <n v="1"/>
    <s v="20230630T185400"/>
    <d v="1905-07-14T00:00:00"/>
    <s v="06"/>
    <d v="1900-01-27T00:00:00"/>
    <s v="18"/>
    <s v="45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22T00:00:00"/>
    <n v="66.5"/>
    <s v="18:33:08 UTC"/>
    <n v="62.3"/>
    <s v="2500X1254px"/>
    <s v="PNG"/>
    <s v="44m"/>
    <x v="2"/>
    <n v="62.3"/>
    <n v="70"/>
    <x v="1"/>
    <s v="44734L8-9_L1CDM-MLB-CLSTA4473403 Cloudy (40%-90%)"/>
    <n v="1"/>
    <s v="20230630T185400"/>
    <d v="1905-07-14T00:00:00"/>
    <s v="06"/>
    <d v="1900-01-21T00:00:00"/>
    <s v="18"/>
    <s v="33"/>
    <s v="0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21T00:00:00"/>
    <n v="66.599999999999994"/>
    <s v="18:39:43 UTC"/>
    <n v="0.4"/>
    <s v="2500X1254px"/>
    <s v="PNG"/>
    <s v="44m"/>
    <x v="2"/>
    <n v="0.4"/>
    <n v="10"/>
    <x v="0"/>
    <s v="44733L8-9_L1CDM-MLB-CLSTA4473302 Sunny (10%-30%)"/>
    <n v="1"/>
    <s v="20230630T185400"/>
    <d v="1905-07-14T00:00:00"/>
    <s v="06"/>
    <d v="1900-01-20T00:00:00"/>
    <s v="18"/>
    <s v="39"/>
    <s v="4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20T00:00:00"/>
    <n v="66.599999999999994"/>
    <s v="18:45:26 UTC"/>
    <n v="23.2"/>
    <s v="2500X1254px"/>
    <s v="PNG"/>
    <s v="44m"/>
    <x v="2"/>
    <n v="39.75"/>
    <n v="40"/>
    <x v="1"/>
    <s v="44732L8-9_L1CDM-MLB-CLSTA4473203 Cloudy (40%-90%)"/>
    <n v="1"/>
    <s v="20230630T185400"/>
    <d v="1905-07-14T00:00:00"/>
    <s v="06"/>
    <d v="1900-01-19T00:00:00"/>
    <s v="18"/>
    <s v="45"/>
    <s v="2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20T00:00:00"/>
    <n v="65.900000000000006"/>
    <s v="18:45:02 UTC"/>
    <n v="56.3"/>
    <s v="2500X1254px"/>
    <s v="PNG"/>
    <s v="44m"/>
    <x v="2"/>
    <n v="39.75"/>
    <n v="40"/>
    <x v="1"/>
    <s v="44732L8-9_L1CDM-MLB-CLSTA4473203 Cloudy (40%-90%)"/>
    <n v="1"/>
    <s v="20230630T185400"/>
    <d v="1905-07-14T00:00:00"/>
    <s v="06"/>
    <d v="1900-01-19T00:00:00"/>
    <s v="18"/>
    <s v="45"/>
    <s v="0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14T00:00:00"/>
    <n v="66.7"/>
    <s v="18:33:29 UTC"/>
    <n v="0.2"/>
    <s v="2500X1254px"/>
    <s v="PNG"/>
    <s v="44m"/>
    <x v="2"/>
    <n v="0.2"/>
    <n v="10"/>
    <x v="0"/>
    <s v="44726L8-9_L1CDM-MLB-CLSTA4472602 Sunny (10%-30%)"/>
    <n v="1"/>
    <s v="20230630T185400"/>
    <d v="1905-07-14T00:00:00"/>
    <s v="06"/>
    <d v="1900-01-13T00:00:00"/>
    <s v="18"/>
    <s v="33"/>
    <s v="2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13T00:00:00"/>
    <n v="66.599999999999994"/>
    <s v="18:39:06 UTC"/>
    <n v="6.5"/>
    <s v="2500X1254px"/>
    <s v="PNG"/>
    <s v="44m"/>
    <x v="2"/>
    <n v="6.5"/>
    <n v="10"/>
    <x v="0"/>
    <s v="44725L8-9_L1CDM-MLB-CLSTA4472502 Sunny (10%-30%)"/>
    <n v="1"/>
    <s v="20230630T185400"/>
    <d v="1905-07-14T00:00:00"/>
    <s v="06"/>
    <d v="1900-01-12T00:00:00"/>
    <s v="18"/>
    <s v="39"/>
    <s v="0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12T00:00:00"/>
    <n v="66.7"/>
    <s v="18:45:49 UTC"/>
    <n v="65.900000000000006"/>
    <s v="2500X1254px"/>
    <s v="PNG"/>
    <s v="44m"/>
    <x v="2"/>
    <n v="70.349999999999994"/>
    <n v="80"/>
    <x v="1"/>
    <s v="44724L8-9_L1CDM-MLB-CLSTA4472403 Cloudy (40%-90%)"/>
    <n v="1"/>
    <s v="20230630T185400"/>
    <d v="1905-07-14T00:00:00"/>
    <s v="06"/>
    <d v="1900-01-11T00:00:00"/>
    <s v="18"/>
    <s v="45"/>
    <s v="4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12T00:00:00"/>
    <n v="66"/>
    <s v="18:45:25 UTC"/>
    <n v="74.8"/>
    <s v="2500X1254px"/>
    <s v="PNG"/>
    <s v="44m"/>
    <x v="2"/>
    <n v="70.349999999999994"/>
    <n v="80"/>
    <x v="1"/>
    <s v="44724L8-9_L1CDM-MLB-CLSTA4472403 Cloudy (40%-90%)"/>
    <n v="1"/>
    <s v="20230630T185400"/>
    <d v="1905-07-14T00:00:00"/>
    <s v="06"/>
    <d v="1900-01-11T00:00:00"/>
    <s v="18"/>
    <s v="45"/>
    <s v="2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06T00:00:00"/>
    <n v="66.400000000000006"/>
    <s v="18:32:51 UTC"/>
    <n v="0.4"/>
    <s v="2500X1254px"/>
    <s v="PNG"/>
    <s v="44m"/>
    <x v="2"/>
    <n v="0.4"/>
    <n v="10"/>
    <x v="0"/>
    <s v="44718L8-9_L1CDM-MLB-CLSTA4471802 Sunny (10%-30%)"/>
    <n v="1"/>
    <s v="20230630T185400"/>
    <d v="1905-07-14T00:00:00"/>
    <s v="06"/>
    <s v="06"/>
    <s v="18"/>
    <s v="32"/>
    <s v="5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05T00:00:00"/>
    <n v="66.5"/>
    <s v="18:39:33 UTC"/>
    <n v="82.3"/>
    <s v="2500X1254px"/>
    <s v="PNG"/>
    <s v="44m"/>
    <x v="2"/>
    <n v="82.3"/>
    <n v="90"/>
    <x v="1"/>
    <s v="44717L8-9_L1CDM-MLB-CLSTA4471703 Cloudy (40%-90%)"/>
    <n v="1"/>
    <s v="20230630T185400"/>
    <d v="1905-07-14T00:00:00"/>
    <s v="06"/>
    <s v="05"/>
    <s v="18"/>
    <s v="39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04T00:00:00"/>
    <n v="66.3"/>
    <s v="18:45:12 UTC"/>
    <n v="100"/>
    <s v="2500X1254px"/>
    <s v="PNG"/>
    <s v="44m"/>
    <x v="2"/>
    <n v="99.15"/>
    <n v="100"/>
    <x v="2"/>
    <s v="44716L8-9_L1CDM-MLB-CLSTA4471604 Overcast (100%)"/>
    <n v="1"/>
    <s v="20230630T185400"/>
    <d v="1905-07-14T00:00:00"/>
    <s v="06"/>
    <s v="04"/>
    <s v="18"/>
    <s v="45"/>
    <s v="1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6-04T00:00:00"/>
    <n v="65.599999999999994"/>
    <s v="18:44:48 UTC"/>
    <n v="98.3"/>
    <s v="2500X1254px"/>
    <s v="PNG"/>
    <s v="44m"/>
    <x v="2"/>
    <n v="99.15"/>
    <n v="100"/>
    <x v="2"/>
    <s v="44716L8-9_L1CDM-MLB-CLSTA4471604 Overcast (100%)"/>
    <n v="1"/>
    <s v="20230630T185400"/>
    <d v="1905-07-14T00:00:00"/>
    <s v="06"/>
    <s v="04"/>
    <s v="18"/>
    <s v="44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29T00:00:00"/>
    <n v="66"/>
    <s v="18:33:16 UTC"/>
    <n v="18.5"/>
    <s v="2500X1254px"/>
    <s v="PNG"/>
    <s v="44m"/>
    <x v="2"/>
    <n v="18.5"/>
    <n v="20"/>
    <x v="0"/>
    <s v="44710L8-9_L1CDM-MLB-CLSTA4471002 Sunny (10%-30%)"/>
    <n v="1"/>
    <s v="20230630T185400"/>
    <d v="1905-07-14T00:00:00"/>
    <s v="05"/>
    <d v="1900-01-28T00:00:00"/>
    <s v="18"/>
    <s v="33"/>
    <s v="1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28T00:00:00"/>
    <n v="65.8"/>
    <s v="18:39:00 UT"/>
    <n v="70.3"/>
    <s v="2500X1254px"/>
    <s v="PNG"/>
    <s v="44m"/>
    <x v="2"/>
    <n v="70.3"/>
    <n v="80"/>
    <x v="1"/>
    <s v="44709L8-9_L1CDM-MLB-CLSTA4470903 Cloudy (40%-90%)"/>
    <n v="1"/>
    <s v="20230630T185400"/>
    <d v="1905-07-14T00:00:00"/>
    <s v="05"/>
    <d v="1900-01-27T00:00:00"/>
    <s v="18"/>
    <s v="39"/>
    <s v="0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27T00:00:00"/>
    <n v="65.8"/>
    <s v="18:45:36 UTC"/>
    <n v="14.1"/>
    <s v="2500X1254px"/>
    <s v="PNG"/>
    <s v="44m"/>
    <x v="2"/>
    <n v="24"/>
    <n v="30"/>
    <x v="0"/>
    <s v="44708L8-9_L1CDM-MLB-CLSTA4470802 Sunny (10%-30%)"/>
    <n v="1"/>
    <s v="20230630T185400"/>
    <d v="1905-07-14T00:00:00"/>
    <s v="05"/>
    <d v="1900-01-26T00:00:00"/>
    <s v="18"/>
    <s v="45"/>
    <s v="3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27T00:00:00"/>
    <n v="65"/>
    <s v="18:45:12 UTC"/>
    <n v="33.9"/>
    <s v="2500X1254px"/>
    <s v="PNG"/>
    <s v="44m"/>
    <x v="2"/>
    <n v="24"/>
    <n v="30"/>
    <x v="0"/>
    <s v="44708L8-9_L1CDM-MLB-CLSTA4470802 Sunny (10%-30%)"/>
    <n v="1"/>
    <s v="20230630T185400"/>
    <d v="1905-07-14T00:00:00"/>
    <s v="05"/>
    <d v="1900-01-26T00:00:00"/>
    <s v="18"/>
    <s v="45"/>
    <s v="1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21T00:00:00"/>
    <n v="64.900000000000006"/>
    <s v="18:32:49 UTC"/>
    <n v="0.9"/>
    <s v="2500X1254px"/>
    <s v="PNG"/>
    <s v="44m"/>
    <x v="2"/>
    <n v="0.9"/>
    <n v="10"/>
    <x v="0"/>
    <s v="44702L8-9_L1CDM-MLB-CLSTA4470202 Sunny (10%-30%)"/>
    <n v="1"/>
    <s v="20230630T185400"/>
    <d v="1905-07-14T00:00:00"/>
    <s v="05"/>
    <d v="1900-01-20T00:00:00"/>
    <s v="18"/>
    <s v="32"/>
    <s v="4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20T00:00:00"/>
    <n v="64.8"/>
    <s v="18:39:26 UTC"/>
    <n v="2.2000000000000002"/>
    <s v="2500X1254px"/>
    <s v="PNG"/>
    <s v="44m"/>
    <x v="2"/>
    <n v="2.2000000000000002"/>
    <n v="10"/>
    <x v="0"/>
    <s v="44701L8-9_L1CDM-MLB-CLSTA4470102 Sunny (10%-30%)"/>
    <n v="1"/>
    <s v="20230630T185400"/>
    <d v="1905-07-14T00:00:00"/>
    <s v="05"/>
    <d v="1900-01-19T00:00:00"/>
    <s v="18"/>
    <s v="39"/>
    <s v="2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19T00:00:00"/>
    <n v="64.599999999999994"/>
    <s v="18:45:11 UTC"/>
    <n v="13.4"/>
    <s v="2500X1254px"/>
    <s v="PNG"/>
    <s v="44m"/>
    <x v="2"/>
    <n v="7.2"/>
    <n v="10"/>
    <x v="0"/>
    <s v="44700L8-9_L1CDM-MLB-CLSTA4470002 Sunny (10%-30%)"/>
    <n v="1"/>
    <s v="20230630T185400"/>
    <d v="1905-07-14T00:00:00"/>
    <s v="05"/>
    <d v="1900-01-18T00:00:00"/>
    <s v="18"/>
    <s v="45"/>
    <s v="1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19T00:00:00"/>
    <n v="63.8"/>
    <s v="18:44:47 UTC"/>
    <n v="1"/>
    <s v="2500X1254px"/>
    <s v="PNG"/>
    <s v="44m"/>
    <x v="2"/>
    <n v="7.2"/>
    <n v="10"/>
    <x v="0"/>
    <s v="44700L8-9_L1CDM-MLB-CLSTA4470002 Sunny (10%-30%)"/>
    <n v="1"/>
    <s v="20230630T185400"/>
    <d v="1905-07-14T00:00:00"/>
    <s v="05"/>
    <d v="1900-01-18T00:00:00"/>
    <s v="18"/>
    <s v="44"/>
    <s v="4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13T00:00:00"/>
    <n v="63.6"/>
    <s v="18:33:14 UTC"/>
    <n v="2.4"/>
    <s v="2500X1254px"/>
    <s v="PNG"/>
    <s v="44m"/>
    <x v="2"/>
    <n v="2.4"/>
    <n v="10"/>
    <x v="0"/>
    <s v="44694L8-9_L1CDM-MLB-CLSTA4469402 Sunny (10%-30%)"/>
    <n v="1"/>
    <s v="20230630T185400"/>
    <d v="1905-07-14T00:00:00"/>
    <s v="05"/>
    <d v="1900-01-12T00:00:00"/>
    <s v="18"/>
    <s v="33"/>
    <s v="1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12T00:00:00"/>
    <n v="63.3"/>
    <s v="18:39:07 UTC"/>
    <n v="55.5"/>
    <s v="2500X1254px"/>
    <s v="PNG"/>
    <s v="44m"/>
    <x v="2"/>
    <n v="55.5"/>
    <n v="60"/>
    <x v="1"/>
    <s v="44693L8-9_L1CDM-MLB-CLSTA4469303 Cloudy (40%-90%)"/>
    <n v="1"/>
    <s v="20230630T185400"/>
    <d v="1905-07-14T00:00:00"/>
    <s v="05"/>
    <d v="1900-01-11T00:00:00"/>
    <s v="18"/>
    <s v="39"/>
    <s v="0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11T00:00:00"/>
    <n v="63.2"/>
    <s v="18:45:35 UTC"/>
    <n v="6.7"/>
    <s v="2500X1254px"/>
    <s v="PNG"/>
    <s v="44m"/>
    <x v="2"/>
    <n v="21.55"/>
    <n v="30"/>
    <x v="0"/>
    <s v="44692L8-9_L1CDM-MLB-CLSTA4469202 Sunny (10%-30%)"/>
    <n v="1"/>
    <s v="20230630T185400"/>
    <d v="1905-07-14T00:00:00"/>
    <s v="05"/>
    <d v="1900-01-10T00:00:00"/>
    <s v="18"/>
    <s v="45"/>
    <s v="3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11T00:00:00"/>
    <n v="62.3"/>
    <s v="18:45:11 UTC"/>
    <n v="36.4"/>
    <s v="2500X1254px"/>
    <s v="PNG"/>
    <s v="44m"/>
    <x v="2"/>
    <n v="21.55"/>
    <n v="30"/>
    <x v="0"/>
    <s v="44692L8-9_L1CDM-MLB-CLSTA4469202 Sunny (10%-30%)"/>
    <n v="1"/>
    <s v="20230630T185400"/>
    <d v="1905-07-14T00:00:00"/>
    <s v="05"/>
    <d v="1900-01-10T00:00:00"/>
    <s v="18"/>
    <s v="45"/>
    <s v="1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05T00:00:00"/>
    <n v="61.7"/>
    <s v="18:33:01 UTC"/>
    <n v="82.3"/>
    <s v="2500X1254px"/>
    <s v="PNG"/>
    <s v="44m"/>
    <x v="2"/>
    <n v="82.3"/>
    <n v="90"/>
    <x v="1"/>
    <s v="44686L8-9_L1CDM-MLB-CLSTA4468603 Cloudy (40%-90%)"/>
    <n v="1"/>
    <s v="20230630T185400"/>
    <d v="1905-07-14T00:00:00"/>
    <s v="05"/>
    <s v="05"/>
    <s v="18"/>
    <s v="33"/>
    <s v="0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04T00:00:00"/>
    <n v="61.5"/>
    <s v="18:39:20 UTC"/>
    <n v="3.4"/>
    <s v="2500X1254px"/>
    <s v="PNG"/>
    <s v="44m"/>
    <x v="2"/>
    <n v="3.4"/>
    <n v="10"/>
    <x v="0"/>
    <s v="44685L8-9_L1CDM-MLB-CLSTA4468502 Sunny (10%-30%)"/>
    <n v="1"/>
    <s v="20230630T185400"/>
    <d v="1905-07-14T00:00:00"/>
    <s v="05"/>
    <s v="04"/>
    <s v="18"/>
    <s v="39"/>
    <s v="2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03T00:00:00"/>
    <n v="61.2"/>
    <s v="18:45:24 UTC"/>
    <n v="0.3"/>
    <s v="2500X1254px"/>
    <s v="PNG"/>
    <s v="44m"/>
    <x v="2"/>
    <n v="0.55000000000000004"/>
    <n v="10"/>
    <x v="0"/>
    <s v="44684L8-9_L1CDM-MLB-CLSTA4468402 Sunny (10%-30%)"/>
    <n v="1"/>
    <s v="20230630T185400"/>
    <d v="1905-07-14T00:00:00"/>
    <s v="05"/>
    <s v="03"/>
    <s v="18"/>
    <s v="45"/>
    <s v="2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5-03T00:00:00"/>
    <n v="60.3"/>
    <s v="18:45:00 UTC"/>
    <n v="0.8"/>
    <s v="2500X1254px"/>
    <s v="PNG"/>
    <s v="44m"/>
    <x v="2"/>
    <n v="0.55000000000000004"/>
    <n v="10"/>
    <x v="0"/>
    <s v="44684L8-9_L1CDM-MLB-CLSTA4468402 Sunny (10%-30%)"/>
    <n v="1"/>
    <s v="20230630T185400"/>
    <d v="1905-07-14T00:00:00"/>
    <s v="05"/>
    <s v="03"/>
    <s v="18"/>
    <s v="45"/>
    <s v="0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27T00:00:00"/>
    <n v="59.6"/>
    <s v="18:33:04 UTC"/>
    <n v="2.7"/>
    <s v="2500X1254px"/>
    <s v="PNG"/>
    <s v="44m"/>
    <x v="2"/>
    <n v="2.7"/>
    <n v="10"/>
    <x v="0"/>
    <s v="44678L8-9_L1CDM-MLB-CLSTA4467802 Sunny (10%-30%)"/>
    <n v="1"/>
    <s v="20230630T185400"/>
    <d v="1905-07-14T00:00:00"/>
    <s v="04"/>
    <d v="1900-01-26T00:00:00"/>
    <s v="18"/>
    <s v="33"/>
    <s v="0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26T00:00:00"/>
    <n v="59.3"/>
    <s v="18:39:15 UTC"/>
    <n v="20.3"/>
    <s v="2500X1254px"/>
    <s v="PNG"/>
    <s v="44m"/>
    <x v="2"/>
    <n v="20.3"/>
    <n v="30"/>
    <x v="0"/>
    <s v="44677L8-9_L1CDM-MLB-CLSTA4467702 Sunny (10%-30%)"/>
    <n v="1"/>
    <s v="20230630T185400"/>
    <d v="1905-07-14T00:00:00"/>
    <s v="04"/>
    <d v="1900-01-25T00:00:00"/>
    <s v="18"/>
    <s v="39"/>
    <s v="1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25T00:00:00"/>
    <n v="59"/>
    <s v="18:45:27 UTC"/>
    <n v="2"/>
    <s v="2500X1254px"/>
    <s v="PNG"/>
    <s v="44m"/>
    <x v="2"/>
    <n v="17.55"/>
    <n v="20"/>
    <x v="0"/>
    <s v="44676L8-9_L1CDM-MLB-CLSTA4467602 Sunny (10%-30%)"/>
    <n v="1"/>
    <s v="20230630T185400"/>
    <d v="1905-07-14T00:00:00"/>
    <s v="04"/>
    <d v="1900-01-24T00:00:00"/>
    <s v="18"/>
    <s v="45"/>
    <s v="2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25T00:00:00"/>
    <n v="58.1"/>
    <s v="18:45:03 UTC"/>
    <n v="33.1"/>
    <s v="2500X1254px"/>
    <s v="PNG"/>
    <s v="44m"/>
    <x v="2"/>
    <n v="17.55"/>
    <n v="20"/>
    <x v="0"/>
    <s v="44676L8-9_L1CDM-MLB-CLSTA4467602 Sunny (10%-30%)"/>
    <n v="1"/>
    <s v="20230630T185400"/>
    <d v="1905-07-14T00:00:00"/>
    <s v="04"/>
    <d v="1900-01-24T00:00:00"/>
    <s v="18"/>
    <s v="45"/>
    <s v="0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19T00:00:00"/>
    <n v="57.2"/>
    <s v="18:33:06 UTC"/>
    <n v="82.7"/>
    <s v="2500X1254px"/>
    <s v="PNG"/>
    <s v="44m"/>
    <x v="2"/>
    <n v="82.7"/>
    <n v="90"/>
    <x v="1"/>
    <s v="44670L8-9_L1CDM-MLB-CLSTA4467003 Cloudy (40%-90%)"/>
    <n v="1"/>
    <s v="20230630T185400"/>
    <d v="1905-07-14T00:00:00"/>
    <s v="04"/>
    <d v="1900-01-18T00:00:00"/>
    <s v="18"/>
    <s v="33"/>
    <s v="0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18T00:00:00"/>
    <n v="56.8"/>
    <s v="18:39:19 UTC"/>
    <n v="7.3"/>
    <s v="2500X1254px"/>
    <s v="PNG"/>
    <s v="44m"/>
    <x v="2"/>
    <n v="7.3"/>
    <n v="10"/>
    <x v="0"/>
    <s v="44669L8-9_L1CDM-MLB-CLSTA4466902 Sunny (10%-30%)"/>
    <n v="1"/>
    <s v="20230630T185400"/>
    <d v="1905-07-14T00:00:00"/>
    <s v="04"/>
    <d v="1900-01-17T00:00:00"/>
    <s v="18"/>
    <s v="39"/>
    <s v="1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17T00:00:00"/>
    <n v="56.5"/>
    <s v="18:45:29 UTC"/>
    <n v="0.3"/>
    <s v="2500X1254px"/>
    <s v="PNG"/>
    <s v="44m"/>
    <x v="2"/>
    <n v="1.45"/>
    <n v="10"/>
    <x v="0"/>
    <s v="44668L8-9_L1CDM-MLB-CLSTA4466802 Sunny (10%-30%)"/>
    <n v="1"/>
    <s v="20230630T185400"/>
    <d v="1905-07-14T00:00:00"/>
    <s v="04"/>
    <d v="1900-01-16T00:00:00"/>
    <s v="18"/>
    <s v="45"/>
    <s v="2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17T00:00:00"/>
    <n v="55.5"/>
    <s v="18:45:05 UTC"/>
    <n v="2.6"/>
    <s v="2500X1254px"/>
    <s v="PNG"/>
    <s v="44m"/>
    <x v="2"/>
    <n v="1.45"/>
    <n v="10"/>
    <x v="0"/>
    <s v="44668L8-9_L1CDM-MLB-CLSTA4466802 Sunny (10%-30%)"/>
    <n v="1"/>
    <s v="20230630T185400"/>
    <d v="1905-07-14T00:00:00"/>
    <s v="04"/>
    <d v="1900-01-16T00:00:00"/>
    <s v="18"/>
    <s v="45"/>
    <s v="0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11T00:00:00"/>
    <n v="54.4"/>
    <s v="18:33:08 UTC"/>
    <n v="44.5"/>
    <s v="2500X1254px"/>
    <s v="PNG"/>
    <s v="44m"/>
    <x v="2"/>
    <n v="44.5"/>
    <n v="50"/>
    <x v="1"/>
    <s v="44662L8-9_L1CDM-MLB-CLSTA4466203 Cloudy (40%-90%)"/>
    <n v="1"/>
    <s v="20230630T185400"/>
    <d v="1905-07-14T00:00:00"/>
    <s v="04"/>
    <d v="1900-01-10T00:00:00"/>
    <s v="18"/>
    <s v="33"/>
    <s v="0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10T00:00:00"/>
    <n v="54.1"/>
    <s v="18:39:23 UTC"/>
    <n v="15.2"/>
    <s v="2500X1254px"/>
    <s v="PNG"/>
    <s v="44m"/>
    <x v="2"/>
    <n v="15.2"/>
    <n v="20"/>
    <x v="0"/>
    <s v="44661L8-9_L1CDM-MLB-CLSTA4466102 Sunny (10%-30%)"/>
    <n v="1"/>
    <s v="20230630T185400"/>
    <d v="1905-07-14T00:00:00"/>
    <s v="04"/>
    <d v="1900-01-09T00:00:00"/>
    <s v="18"/>
    <s v="39"/>
    <s v="2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09T00:00:00"/>
    <n v="53.7"/>
    <s v="18:45:29 UTC"/>
    <n v="0.3"/>
    <s v="2500X1254px"/>
    <s v="PNG"/>
    <s v="44m"/>
    <x v="2"/>
    <n v="0.5"/>
    <n v="10"/>
    <x v="0"/>
    <s v="44660L8-9_L1CDM-MLB-CLSTA4466002 Sunny (10%-30%)"/>
    <n v="1"/>
    <s v="20230630T185400"/>
    <d v="1905-07-14T00:00:00"/>
    <s v="04"/>
    <s v="09"/>
    <s v="18"/>
    <s v="45"/>
    <s v="2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09T00:00:00"/>
    <n v="52.7"/>
    <s v="18:45:05 UTC"/>
    <n v="0.7"/>
    <s v="2500X1254px"/>
    <s v="PNG"/>
    <s v="44m"/>
    <x v="2"/>
    <n v="0.5"/>
    <n v="10"/>
    <x v="0"/>
    <s v="44660L8-9_L1CDM-MLB-CLSTA4466002 Sunny (10%-30%)"/>
    <n v="1"/>
    <s v="20230630T185400"/>
    <d v="1905-07-14T00:00:00"/>
    <s v="04"/>
    <s v="09"/>
    <s v="18"/>
    <s v="45"/>
    <s v="0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03T00:00:00"/>
    <n v="51.5"/>
    <s v="18:33:15 UTC"/>
    <n v="3.1"/>
    <s v="2500X1254px"/>
    <s v="PNG"/>
    <s v="44m"/>
    <x v="2"/>
    <n v="3.1"/>
    <n v="10"/>
    <x v="0"/>
    <s v="44654L8-9_L1CDM-MLB-CLSTA4465402 Sunny (10%-30%)"/>
    <n v="1"/>
    <s v="20230630T185400"/>
    <d v="1905-07-14T00:00:00"/>
    <s v="04"/>
    <s v="03"/>
    <s v="18"/>
    <s v="33"/>
    <s v="1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02T00:00:00"/>
    <n v="51.1"/>
    <s v="18:39:13 UTC"/>
    <n v="4.5999999999999996"/>
    <s v="2500X1254px"/>
    <s v="PNG"/>
    <s v="44m"/>
    <x v="2"/>
    <n v="4.5999999999999996"/>
    <n v="10"/>
    <x v="0"/>
    <s v="44653L8-9_L1CDM-MLB-CLSTA4465302 Sunny (10%-30%)"/>
    <n v="1"/>
    <s v="20230630T185400"/>
    <d v="1905-07-14T00:00:00"/>
    <s v="04"/>
    <s v="02"/>
    <s v="18"/>
    <s v="39"/>
    <s v="1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01T00:00:00"/>
    <n v="50.8"/>
    <s v="18:45:37 UTC"/>
    <n v="0.3"/>
    <s v="2500X1254px"/>
    <s v="PNG"/>
    <s v="44m"/>
    <x v="2"/>
    <n v="1.3499999999999999"/>
    <n v="10"/>
    <x v="0"/>
    <s v="44652L8-9_L1CDM-MLB-CLSTA4465202 Sunny (10%-30%)"/>
    <n v="1"/>
    <s v="20230630T185400"/>
    <d v="1905-07-14T00:00:00"/>
    <s v="04"/>
    <s v="01"/>
    <s v="18"/>
    <s v="45"/>
    <s v="3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4-01T00:00:00"/>
    <n v="49.8"/>
    <s v="18:45:13 UTC"/>
    <n v="2.4"/>
    <s v="2500X1254px"/>
    <s v="PNG"/>
    <s v="44m"/>
    <x v="2"/>
    <n v="1.3499999999999999"/>
    <n v="10"/>
    <x v="0"/>
    <s v="44652L8-9_L1CDM-MLB-CLSTA4465202 Sunny (10%-30%)"/>
    <n v="1"/>
    <s v="20230630T185400"/>
    <d v="1905-07-14T00:00:00"/>
    <s v="04"/>
    <s v="01"/>
    <s v="18"/>
    <s v="45"/>
    <s v="1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26T00:00:00"/>
    <n v="48.5"/>
    <s v="18:33:06 UTC"/>
    <n v="71.099999999999994"/>
    <s v="2500X1254px"/>
    <s v="PNG"/>
    <s v="44m"/>
    <x v="2"/>
    <n v="71.099999999999994"/>
    <n v="80"/>
    <x v="1"/>
    <s v="44646L8-9_L1CDM-MLB-CLSTA4464603 Cloudy (40%-90%)"/>
    <n v="1"/>
    <s v="20230630T185400"/>
    <d v="1905-07-14T00:00:00"/>
    <s v="03"/>
    <d v="1900-01-25T00:00:00"/>
    <s v="18"/>
    <s v="33"/>
    <s v="0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25T00:00:00"/>
    <n v="48.1"/>
    <s v="18:39:27 UTC"/>
    <n v="5"/>
    <s v="2500X1254px"/>
    <s v="PNG"/>
    <s v="44m"/>
    <x v="2"/>
    <n v="5"/>
    <n v="10"/>
    <x v="0"/>
    <s v="44645L8-9_L1CDM-MLB-CLSTA4464502 Sunny (10%-30%)"/>
    <n v="1"/>
    <s v="20230630T185400"/>
    <d v="1905-07-14T00:00:00"/>
    <s v="03"/>
    <d v="1900-01-24T00:00:00"/>
    <s v="18"/>
    <s v="39"/>
    <s v="2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24T00:00:00"/>
    <n v="47.7"/>
    <s v="18:45:29 UTC"/>
    <n v="5.5"/>
    <s v="2500X1254px"/>
    <s v="PNG"/>
    <s v="44m"/>
    <x v="2"/>
    <n v="14.05"/>
    <n v="20"/>
    <x v="0"/>
    <s v="44644L8-9_L1CDM-MLB-CLSTA4464402 Sunny (10%-30%)"/>
    <n v="1"/>
    <s v="20230630T185400"/>
    <d v="1905-07-14T00:00:00"/>
    <s v="03"/>
    <d v="1900-01-23T00:00:00"/>
    <s v="18"/>
    <s v="45"/>
    <s v="29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24T00:00:00"/>
    <n v="46.7"/>
    <s v="18:45:05 UTC"/>
    <n v="22.6"/>
    <s v="2500X1254px"/>
    <s v="PNG"/>
    <s v="44m"/>
    <x v="2"/>
    <n v="14.05"/>
    <n v="20"/>
    <x v="0"/>
    <s v="44644L8-9_L1CDM-MLB-CLSTA4464402 Sunny (10%-30%)"/>
    <n v="1"/>
    <s v="20230630T185400"/>
    <d v="1905-07-14T00:00:00"/>
    <s v="03"/>
    <d v="1900-01-23T00:00:00"/>
    <s v="18"/>
    <s v="45"/>
    <s v="0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17T00:00:00"/>
    <n v="45"/>
    <s v="18:39:24 UTC"/>
    <n v="92.4"/>
    <s v="2500X1254px"/>
    <s v="PNG"/>
    <s v="44m"/>
    <x v="2"/>
    <n v="92.4"/>
    <n v="100"/>
    <x v="2"/>
    <s v="44637L8-9_L1CDM-MLB-CLSTA4463704 Overcast (100%)"/>
    <n v="1"/>
    <s v="20230630T185400"/>
    <d v="1905-07-14T00:00:00"/>
    <s v="03"/>
    <d v="1900-01-16T00:00:00"/>
    <s v="18"/>
    <s v="39"/>
    <s v="2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10T00:00:00"/>
    <n v="42.3"/>
    <s v="18:33:17 UTC"/>
    <n v="13.4"/>
    <s v="2500X1254px"/>
    <s v="PNG"/>
    <s v="44m"/>
    <x v="2"/>
    <n v="13.4"/>
    <n v="20"/>
    <x v="0"/>
    <s v="44630L8-9_L1CDM-MLB-CLSTA4463002 Sunny (10%-30%)"/>
    <n v="1"/>
    <s v="20230630T185400"/>
    <d v="1905-07-14T00:00:00"/>
    <s v="03"/>
    <d v="1900-01-09T00:00:00"/>
    <s v="18"/>
    <s v="33"/>
    <s v="1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09T00:00:00"/>
    <n v="41.9"/>
    <s v="18:39:31 UTC"/>
    <n v="54.6"/>
    <s v="2500X1254px"/>
    <s v="PNG"/>
    <s v="44m"/>
    <x v="2"/>
    <n v="54.6"/>
    <n v="60"/>
    <x v="1"/>
    <s v="44629L8-9_L1CDM-MLB-CLSTA4462903 Cloudy (40%-90%)"/>
    <n v="1"/>
    <s v="20230630T185400"/>
    <d v="1905-07-14T00:00:00"/>
    <s v="03"/>
    <s v="09"/>
    <s v="18"/>
    <s v="39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08T00:00:00"/>
    <n v="41.5"/>
    <s v="18:45:40 UTC"/>
    <n v="14.6"/>
    <s v="2500X1254px"/>
    <s v="PNG"/>
    <s v="44m"/>
    <x v="2"/>
    <n v="23.15"/>
    <n v="30"/>
    <x v="0"/>
    <s v="44628L8-9_L1CDM-MLB-CLSTA4462802 Sunny (10%-30%)"/>
    <n v="1"/>
    <s v="20230630T185400"/>
    <d v="1905-07-14T00:00:00"/>
    <s v="03"/>
    <s v="08"/>
    <s v="18"/>
    <s v="45"/>
    <s v="4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08T00:00:00"/>
    <n v="40.4"/>
    <s v="18:45:16 UTC"/>
    <n v="31.7"/>
    <s v="2500X1254px"/>
    <s v="PNG"/>
    <s v="44m"/>
    <x v="2"/>
    <n v="23.15"/>
    <n v="30"/>
    <x v="0"/>
    <s v="44628L8-9_L1CDM-MLB-CLSTA4462802 Sunny (10%-30%)"/>
    <n v="1"/>
    <s v="20230630T185400"/>
    <d v="1905-07-14T00:00:00"/>
    <s v="03"/>
    <s v="08"/>
    <s v="18"/>
    <s v="45"/>
    <s v="1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02T00:00:00"/>
    <n v="39.299999999999997"/>
    <s v="18:33:20 UTC"/>
    <n v="51.6"/>
    <s v="2500X1254px"/>
    <s v="PNG"/>
    <s v="44m"/>
    <x v="2"/>
    <n v="51.6"/>
    <n v="60"/>
    <x v="1"/>
    <s v="44622L8-9_L1CDM-MLB-CLSTA4462203 Cloudy (40%-90%)"/>
    <n v="1"/>
    <s v="20230630T185400"/>
    <d v="1905-07-14T00:00:00"/>
    <s v="03"/>
    <s v="02"/>
    <s v="18"/>
    <s v="33"/>
    <s v="2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3-01T00:00:00"/>
    <n v="38.9"/>
    <s v="18:39:31 UTC"/>
    <n v="10"/>
    <s v="2500X1254px"/>
    <s v="PNG"/>
    <s v="44m"/>
    <x v="2"/>
    <n v="10"/>
    <n v="10"/>
    <x v="0"/>
    <s v="44621L8-9_L1CDM-MLB-CLSTA4462102 Sunny (10%-30%)"/>
    <n v="1"/>
    <s v="20230630T185400"/>
    <d v="1905-07-14T00:00:00"/>
    <s v="03"/>
    <s v="01"/>
    <s v="18"/>
    <s v="39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28T00:00:00"/>
    <n v="38.5"/>
    <s v="18:45:42 UTC"/>
    <n v="0.6"/>
    <s v="2500X1254px"/>
    <s v="PNG"/>
    <s v="44m"/>
    <x v="2"/>
    <n v="6.09"/>
    <n v="10"/>
    <x v="0"/>
    <s v="44620L8-9_L1CDM-MLB-CLSTA4462002 Sunny (10%-30%)"/>
    <n v="1"/>
    <s v="20230630T185400"/>
    <d v="1905-07-14T00:00:00"/>
    <s v="02"/>
    <d v="1900-01-27T00:00:00"/>
    <s v="18"/>
    <s v="45"/>
    <s v="4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28T00:00:00"/>
    <n v="37.4"/>
    <s v="18:45:18 UTC"/>
    <n v="11.58"/>
    <s v="2500X1254px"/>
    <s v="PNG"/>
    <s v="44m"/>
    <x v="2"/>
    <n v="6.09"/>
    <n v="10"/>
    <x v="0"/>
    <s v="44620L8-9_L1CDM-MLB-CLSTA4462002 Sunny (10%-30%)"/>
    <n v="1"/>
    <s v="20230630T185400"/>
    <d v="1905-07-14T00:00:00"/>
    <s v="02"/>
    <d v="1900-01-27T00:00:00"/>
    <s v="18"/>
    <s v="45"/>
    <s v="1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22T00:00:00"/>
    <n v="36.4"/>
    <s v="18:33:20 UTC"/>
    <n v="64.099999999999994"/>
    <s v="2500X1254px"/>
    <s v="PNG"/>
    <s v="44m"/>
    <x v="2"/>
    <n v="64.099999999999994"/>
    <n v="70"/>
    <x v="1"/>
    <s v="44614L8-9_L1CDM-MLB-CLSTA4461403 Cloudy (40%-90%)"/>
    <n v="1"/>
    <s v="20230630T185400"/>
    <d v="1905-07-14T00:00:00"/>
    <s v="02"/>
    <d v="1900-01-21T00:00:00"/>
    <s v="18"/>
    <s v="33"/>
    <s v="2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21T00:00:00"/>
    <n v="36"/>
    <s v="18:39:37 UT"/>
    <n v="41.2"/>
    <s v="2500X1254px"/>
    <s v="PNG"/>
    <s v="44m"/>
    <x v="2"/>
    <n v="41.2"/>
    <n v="50"/>
    <x v="1"/>
    <s v="44613L8-9_L1CDM-MLB-CLSTA4461303 Cloudy (40%-90%)"/>
    <n v="1"/>
    <s v="20230630T185400"/>
    <d v="1905-07-14T00:00:00"/>
    <s v="02"/>
    <d v="1900-01-20T00:00:00"/>
    <s v="18"/>
    <s v="39"/>
    <s v="3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20T00:00:00"/>
    <n v="35.700000000000003"/>
    <s v="18:45:42 UTC"/>
    <n v="69.5"/>
    <s v="2500X1254px"/>
    <s v="PNG"/>
    <s v="44m"/>
    <x v="2"/>
    <n v="55.3"/>
    <n v="60"/>
    <x v="1"/>
    <s v="44612L8-9_L1CDM-MLB-CLSTA4461203 Cloudy (40%-90%)"/>
    <n v="1"/>
    <s v="20230630T185400"/>
    <d v="1905-07-14T00:00:00"/>
    <s v="02"/>
    <d v="1900-01-19T00:00:00"/>
    <s v="18"/>
    <s v="45"/>
    <s v="4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20T00:00:00"/>
    <n v="34.6"/>
    <s v="18:45:18 UTC"/>
    <n v="41.1"/>
    <s v="2500X1254px"/>
    <s v="PNG"/>
    <s v="44m"/>
    <x v="2"/>
    <n v="55.3"/>
    <n v="60"/>
    <x v="1"/>
    <s v="44612L8-9_L1CDM-MLB-CLSTA4461203 Cloudy (40%-90%)"/>
    <n v="1"/>
    <s v="20230630T185400"/>
    <d v="1905-07-14T00:00:00"/>
    <s v="02"/>
    <d v="1900-01-19T00:00:00"/>
    <s v="18"/>
    <s v="45"/>
    <s v="1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14T00:00:00"/>
    <n v="33.700000000000003"/>
    <s v="18:33:31 UTC"/>
    <n v="69.099999999999994"/>
    <s v="2500X1254px"/>
    <s v="PNG"/>
    <s v="44m"/>
    <x v="2"/>
    <n v="69.099999999999994"/>
    <n v="70"/>
    <x v="1"/>
    <s v="44606L8-9_L1CDM-MLB-CLSTA4460603 Cloudy (40%-90%)"/>
    <n v="1"/>
    <s v="20230630T185400"/>
    <d v="1905-07-14T00:00:00"/>
    <s v="02"/>
    <d v="1900-01-13T00:00:00"/>
    <s v="18"/>
    <s v="33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13T00:00:00"/>
    <n v="33.4"/>
    <s v="18:39:35 UTC"/>
    <n v="1.2"/>
    <s v="2500X1254px"/>
    <s v="PNG"/>
    <s v="44m"/>
    <x v="2"/>
    <n v="1.2"/>
    <n v="10"/>
    <x v="0"/>
    <s v="44605L8-9_L1CDM-MLB-CLSTA4460502 Sunny (10%-30%)"/>
    <n v="1"/>
    <s v="20230630T185400"/>
    <d v="1905-07-14T00:00:00"/>
    <s v="02"/>
    <d v="1900-01-12T00:00:00"/>
    <s v="18"/>
    <s v="39"/>
    <s v="3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12T00:00:00"/>
    <n v="33.1"/>
    <s v="18:45:53 UTC"/>
    <n v="1.1000000000000001"/>
    <s v="2500X1254px"/>
    <s v="PNG"/>
    <s v="44m"/>
    <x v="2"/>
    <n v="1.35"/>
    <n v="10"/>
    <x v="0"/>
    <s v="44604L8-9_L1CDM-MLB-CLSTA4460402 Sunny (10%-30%)"/>
    <n v="1"/>
    <s v="20230630T185400"/>
    <d v="1905-07-14T00:00:00"/>
    <s v="02"/>
    <d v="1900-01-11T00:00:00"/>
    <s v="18"/>
    <s v="45"/>
    <s v="5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12T00:00:00"/>
    <n v="31.9"/>
    <s v="18:45:30 UTC"/>
    <n v="1.6"/>
    <s v="2500X1254px"/>
    <s v="PNG"/>
    <s v="44m"/>
    <x v="2"/>
    <n v="1.35"/>
    <n v="10"/>
    <x v="0"/>
    <s v="44604L8-9_L1CDM-MLB-CLSTA4460402 Sunny (10%-30%)"/>
    <n v="1"/>
    <s v="20230630T185400"/>
    <d v="1905-07-14T00:00:00"/>
    <s v="02"/>
    <d v="1900-01-11T00:00:00"/>
    <s v="18"/>
    <s v="45"/>
    <s v="3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06T00:00:00"/>
    <n v="31.3"/>
    <s v="18:33:26 UTC"/>
    <n v="3.1"/>
    <s v="2500X1254px"/>
    <s v="PNG"/>
    <s v="44m"/>
    <x v="2"/>
    <n v="3.1"/>
    <n v="10"/>
    <x v="0"/>
    <s v="44598L8-9_L1CDM-MLB-CLSTA4459802 Sunny (10%-30%)"/>
    <n v="1"/>
    <s v="20230630T185400"/>
    <d v="1905-07-14T00:00:00"/>
    <s v="02"/>
    <s v="06"/>
    <s v="18"/>
    <s v="33"/>
    <s v="2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05T00:00:00"/>
    <n v="31"/>
    <s v="18:39:45 UTC"/>
    <n v="15.6"/>
    <s v="2500X1254px"/>
    <s v="PNG"/>
    <s v="44m"/>
    <x v="2"/>
    <n v="15.6"/>
    <n v="20"/>
    <x v="0"/>
    <s v="44597L8-9_L1CDM-MLB-CLSTA4459702 Sunny (10%-30%)"/>
    <n v="1"/>
    <s v="20230630T185400"/>
    <d v="1905-07-14T00:00:00"/>
    <s v="02"/>
    <s v="05"/>
    <s v="18"/>
    <s v="39"/>
    <s v="4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04T00:00:00"/>
    <n v="30.7"/>
    <s v="18:45:48 UTC"/>
    <n v="1.1000000000000001"/>
    <s v="2500X1254px"/>
    <s v="PNG"/>
    <s v="44m"/>
    <x v="2"/>
    <n v="1.4"/>
    <n v="10"/>
    <x v="0"/>
    <s v="44596L8-9_L1CDM-MLB-CLSTA4459602 Sunny (10%-30%)"/>
    <n v="1"/>
    <s v="20230630T185400"/>
    <d v="1905-07-14T00:00:00"/>
    <s v="02"/>
    <s v="04"/>
    <s v="18"/>
    <s v="45"/>
    <s v="4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2-04T00:00:00"/>
    <n v="29.6"/>
    <s v="18:45:24 UTC"/>
    <n v="1.7"/>
    <s v="2500X1254px"/>
    <s v="PNG"/>
    <s v="44m"/>
    <x v="2"/>
    <n v="1.4"/>
    <n v="10"/>
    <x v="0"/>
    <s v="44596L8-9_L1CDM-MLB-CLSTA4459602 Sunny (10%-30%)"/>
    <n v="1"/>
    <s v="20230630T185400"/>
    <d v="1905-07-14T00:00:00"/>
    <s v="02"/>
    <s v="04"/>
    <s v="18"/>
    <s v="45"/>
    <s v="24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29T00:00:00"/>
    <n v="29.2"/>
    <s v="18:33:35 UTC"/>
    <n v="7.8"/>
    <s v="2500X1254px"/>
    <s v="PNG"/>
    <s v="44m"/>
    <x v="2"/>
    <n v="7.8"/>
    <n v="10"/>
    <x v="0"/>
    <s v="44590L8-9_L1CDM-MLB-CLSTA4459002 Sunny (10%-30%)"/>
    <n v="1"/>
    <s v="20230630T185400"/>
    <d v="1905-07-14T00:00:00"/>
    <s v="01"/>
    <d v="1900-01-28T00:00:00"/>
    <s v="18"/>
    <s v="33"/>
    <s v="3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28T00:00:00"/>
    <n v="29"/>
    <s v="18:39:38 UTC"/>
    <n v="2.1"/>
    <s v="2500X1254px"/>
    <s v="PNG"/>
    <s v="44m"/>
    <x v="2"/>
    <n v="2.1"/>
    <n v="10"/>
    <x v="0"/>
    <s v="44589L8-9_L1CDM-MLB-CLSTA4458902 Sunny (10%-30%)"/>
    <n v="1"/>
    <s v="20230630T185400"/>
    <d v="1905-07-14T00:00:00"/>
    <s v="01"/>
    <d v="1900-01-27T00:00:00"/>
    <s v="18"/>
    <s v="39"/>
    <s v="3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27T00:00:00"/>
    <n v="28.7"/>
    <s v="18:45:57 UTC"/>
    <n v="0.4"/>
    <s v="2500X1254px"/>
    <s v="PNG"/>
    <s v="44m"/>
    <x v="2"/>
    <n v="0.85000000000000009"/>
    <n v="10"/>
    <x v="0"/>
    <s v="44588L8-9_L1CDM-MLB-CLSTA4458802 Sunny (10%-30%)"/>
    <n v="1"/>
    <s v="20230630T185400"/>
    <d v="1905-07-14T00:00:00"/>
    <s v="01"/>
    <d v="1900-01-26T00:00:00"/>
    <s v="18"/>
    <s v="45"/>
    <s v="57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27T00:00:00"/>
    <n v="27.5"/>
    <s v="18:45:33 UTC"/>
    <n v="1.3"/>
    <s v="2500X1254px"/>
    <s v="PNG"/>
    <s v="44m"/>
    <x v="2"/>
    <n v="0.85000000000000009"/>
    <n v="10"/>
    <x v="0"/>
    <s v="44588L8-9_L1CDM-MLB-CLSTA4458802 Sunny (10%-30%)"/>
    <n v="1"/>
    <s v="20230630T185400"/>
    <d v="1905-07-14T00:00:00"/>
    <s v="01"/>
    <d v="1900-01-26T00:00:00"/>
    <s v="18"/>
    <s v="45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21T00:00:00"/>
    <n v="27.5"/>
    <s v="18:33:30 UTC"/>
    <n v="22.6"/>
    <s v="2500X1254px"/>
    <s v="PNG"/>
    <s v="44m"/>
    <x v="2"/>
    <n v="22.6"/>
    <n v="30"/>
    <x v="0"/>
    <s v="44582L8-9_L1CDM-MLB-CLSTA4458202 Sunny (10%-30%)"/>
    <n v="1"/>
    <s v="20230630T185400"/>
    <d v="1905-07-14T00:00:00"/>
    <s v="01"/>
    <d v="1900-01-20T00:00:00"/>
    <s v="18"/>
    <s v="33"/>
    <s v="30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20T00:00:00"/>
    <n v="27.3"/>
    <s v="18:39:45 UTC"/>
    <n v="0.6"/>
    <s v="2500X1254px"/>
    <s v="PNG"/>
    <s v="44m"/>
    <x v="2"/>
    <n v="0.6"/>
    <n v="10"/>
    <x v="0"/>
    <s v="44581L8-9_L1CDM-MLB-CLSTA4458102 Sunny (10%-30%)"/>
    <n v="1"/>
    <s v="20230630T185400"/>
    <d v="1905-07-14T00:00:00"/>
    <s v="01"/>
    <d v="1900-01-19T00:00:00"/>
    <s v="18"/>
    <s v="39"/>
    <s v="4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19T00:00:00"/>
    <n v="27.1"/>
    <s v="18:45:52 UTC"/>
    <n v="6.1"/>
    <s v="2500X1254px"/>
    <s v="PNG"/>
    <s v="44m"/>
    <x v="2"/>
    <n v="3.5"/>
    <n v="10"/>
    <x v="0"/>
    <s v="44580L8-9_L1CDM-MLB-CLSTA4458002 Sunny (10%-30%)"/>
    <n v="1"/>
    <s v="20230630T185400"/>
    <d v="1905-07-14T00:00:00"/>
    <s v="01"/>
    <d v="1900-01-18T00:00:00"/>
    <s v="18"/>
    <s v="45"/>
    <s v="5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19T00:00:00"/>
    <n v="25.9"/>
    <s v="18:45:28 UTC"/>
    <n v="0.9"/>
    <s v="2500X1254px"/>
    <s v="PNG"/>
    <s v="44m"/>
    <x v="2"/>
    <n v="3.5"/>
    <n v="10"/>
    <x v="0"/>
    <s v="44580L8-9_L1CDM-MLB-CLSTA4458002 Sunny (10%-30%)"/>
    <n v="1"/>
    <s v="20230630T185400"/>
    <d v="1905-07-14T00:00:00"/>
    <s v="01"/>
    <d v="1900-01-18T00:00:00"/>
    <s v="18"/>
    <s v="45"/>
    <s v="28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13T00:00:00"/>
    <n v="26.2"/>
    <s v="18:33:32 UTC"/>
    <n v="76.3"/>
    <s v="2500X1254px"/>
    <s v="PNG"/>
    <s v="44m"/>
    <x v="2"/>
    <n v="76.3"/>
    <n v="80"/>
    <x v="1"/>
    <s v="44574L8-9_L1CDM-MLB-CLSTA4457403 Cloudy (40%-90%)"/>
    <n v="1"/>
    <s v="20230630T185400"/>
    <d v="1905-07-14T00:00:00"/>
    <s v="01"/>
    <d v="1900-01-12T00:00:00"/>
    <s v="18"/>
    <s v="33"/>
    <s v="32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12T00:00:00"/>
    <n v="26"/>
    <s v="18:39:43 UTC"/>
    <n v="2.8"/>
    <s v="2500X1254px"/>
    <s v="PNG"/>
    <s v="44m"/>
    <x v="2"/>
    <n v="2.8"/>
    <n v="10"/>
    <x v="0"/>
    <s v="44573L8-9_L1CDM-MLB-CLSTA4457302 Sunny (10%-30%)"/>
    <n v="1"/>
    <s v="20230630T185400"/>
    <d v="1905-07-14T00:00:00"/>
    <s v="01"/>
    <d v="1900-01-11T00:00:00"/>
    <s v="18"/>
    <s v="39"/>
    <s v="4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11T00:00:00"/>
    <n v="25.9"/>
    <s v="18:45:55 UTC"/>
    <n v="25.7"/>
    <s v="2500X1254px"/>
    <s v="PNG"/>
    <s v="44m"/>
    <x v="2"/>
    <n v="49"/>
    <n v="50"/>
    <x v="1"/>
    <s v="44572L8-9_L1CDM-MLB-CLSTA4457203 Cloudy (40%-90%)"/>
    <n v="1"/>
    <s v="20230630T185400"/>
    <d v="1905-07-14T00:00:00"/>
    <s v="01"/>
    <d v="1900-01-10T00:00:00"/>
    <s v="18"/>
    <s v="45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11T00:00:00"/>
    <n v="24.7"/>
    <s v="18:45:31 UTC"/>
    <n v="72.3"/>
    <s v="2500X1254px"/>
    <s v="PNG"/>
    <s v="44m"/>
    <x v="2"/>
    <n v="49"/>
    <n v="50"/>
    <x v="1"/>
    <s v="44572L8-9_L1CDM-MLB-CLSTA4457203 Cloudy (40%-90%)"/>
    <n v="1"/>
    <s v="20230630T185400"/>
    <d v="1905-07-14T00:00:00"/>
    <s v="01"/>
    <d v="1900-01-10T00:00:00"/>
    <s v="18"/>
    <s v="45"/>
    <s v="31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05T00:00:00"/>
    <n v="25.3"/>
    <s v="18:33:33 UTC"/>
    <n v="60.4"/>
    <s v="2500X1254px"/>
    <s v="PNG"/>
    <s v="44m"/>
    <x v="2"/>
    <n v="60.4"/>
    <n v="70"/>
    <x v="1"/>
    <s v="44566L8-9_L1CDM-MLB-CLSTA4456603 Cloudy (40%-90%)"/>
    <n v="1"/>
    <s v="20230630T185400"/>
    <d v="1905-07-14T00:00:00"/>
    <s v="01"/>
    <s v="05"/>
    <s v="18"/>
    <s v="33"/>
    <s v="33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04T00:00:00"/>
    <n v="25.2"/>
    <s v="18:39:46 UTC"/>
    <n v="90"/>
    <s v="2500X1254px"/>
    <s v="PNG"/>
    <s v="44m"/>
    <x v="2"/>
    <n v="90"/>
    <n v="90"/>
    <x v="1"/>
    <s v="44565L8-9_L1CDM-MLB-CLSTA4456503 Cloudy (40%-90%)"/>
    <n v="1"/>
    <s v="20230630T185400"/>
    <d v="1905-07-14T00:00:00"/>
    <s v="01"/>
    <s v="04"/>
    <s v="18"/>
    <s v="39"/>
    <s v="46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03T00:00:00"/>
    <n v="25.2"/>
    <s v="18:45:55 UTC"/>
    <n v="100"/>
    <s v="2500X1254px"/>
    <s v="PNG"/>
    <s v="44m"/>
    <x v="2"/>
    <n v="96.15"/>
    <n v="100"/>
    <x v="2"/>
    <s v="44564L8-9_L1CDM-MLB-CLSTA4456404 Overcast (100%)"/>
    <n v="1"/>
    <s v="20230630T185400"/>
    <d v="1905-07-14T00:00:00"/>
    <s v="01"/>
    <s v="03"/>
    <s v="18"/>
    <s v="45"/>
    <s v="55"/>
    <x v="11"/>
    <s v="2A_MSIL1C_S2_CD_CLS_AC_20230627T222622_TRUE_60HTE_020CC"/>
    <s v="S2A_MSIL1C_TA_20230630T185400_10SFH_0CC"/>
  </r>
  <r>
    <x v="1"/>
    <x v="1"/>
    <s v="-39.08425, 120.04675 | Zoom: 12"/>
    <b v="1"/>
    <s v="United States"/>
    <x v="6"/>
    <s v="TA"/>
    <d v="2022-01-03T00:00:00"/>
    <n v="23.9"/>
    <s v="18:45:31 UTC"/>
    <n v="92.3"/>
    <s v="2500X1254px"/>
    <s v="PNG"/>
    <s v="44m"/>
    <x v="2"/>
    <n v="96.15"/>
    <n v="100"/>
    <x v="2"/>
    <s v="44564L8-9_L1CDM-MLB-CLSTA4456404 Overcast (100%)"/>
    <n v="1"/>
    <s v="20230630T185400"/>
    <d v="1905-07-14T00:00:00"/>
    <s v="01"/>
    <s v="03"/>
    <s v="18"/>
    <s v="45"/>
    <s v="31"/>
    <x v="11"/>
    <s v="2A_MSIL1C_S2_CD_CLS_AC_20230627T222622_TRUE_60HTE_020CC"/>
    <s v="S2A_MSIL1C_TA_20230630T185400_10SFH_0CC"/>
  </r>
  <r>
    <x v="2"/>
    <x v="2"/>
    <m/>
    <m/>
    <m/>
    <x v="8"/>
    <m/>
    <m/>
    <m/>
    <m/>
    <m/>
    <m/>
    <m/>
    <m/>
    <x v="3"/>
    <m/>
    <m/>
    <x v="4"/>
    <m/>
    <m/>
    <m/>
    <m/>
    <m/>
    <m/>
    <m/>
    <m/>
    <m/>
    <x v="1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DECC0-E276-4AE1-BF8F-0EA21730DB15}" name="PivotTable7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A3:B465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60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m="1" x="477"/>
        <item x="457"/>
        <item x="458"/>
        <item x="459"/>
        <item m="1" x="533"/>
        <item m="1" x="525"/>
        <item m="1" x="492"/>
        <item m="1" x="484"/>
        <item m="1" x="531"/>
        <item m="1" x="523"/>
        <item m="1" x="518"/>
        <item m="1" x="513"/>
        <item m="1" x="468"/>
        <item m="1" x="516"/>
        <item m="1" x="463"/>
        <item m="1" x="510"/>
        <item m="1" x="560"/>
        <item m="1" x="507"/>
        <item m="1" x="554"/>
        <item m="1" x="502"/>
        <item m="1" x="465"/>
        <item m="1" x="511"/>
        <item m="1" x="461"/>
        <item m="1" x="508"/>
        <item m="1" x="556"/>
        <item m="1" x="504"/>
        <item m="1" x="549"/>
        <item m="1" x="497"/>
        <item m="1" x="509"/>
        <item m="1" x="462"/>
        <item m="1" x="505"/>
        <item m="1" x="558"/>
        <item m="1" x="499"/>
        <item m="1" x="551"/>
        <item m="1" x="491"/>
        <item m="1" x="544"/>
        <item m="1" x="506"/>
        <item m="1" x="559"/>
        <item m="1" x="501"/>
        <item m="1" x="553"/>
        <item m="1" x="494"/>
        <item m="1" x="546"/>
        <item m="1" x="486"/>
        <item m="1" x="539"/>
        <item m="1" x="555"/>
        <item m="1" x="503"/>
        <item m="1" x="548"/>
        <item m="1" x="496"/>
        <item m="1" x="541"/>
        <item m="1" x="488"/>
        <item m="1" x="534"/>
        <item m="1" x="557"/>
        <item m="1" x="498"/>
        <item m="1" x="550"/>
        <item m="1" x="490"/>
        <item m="1" x="543"/>
        <item m="1" x="482"/>
        <item m="1" x="536"/>
        <item m="1" x="500"/>
        <item m="1" x="552"/>
        <item m="1" x="493"/>
        <item m="1" x="545"/>
        <item m="1" x="485"/>
        <item m="1" x="538"/>
        <item m="1" x="478"/>
        <item m="1" x="529"/>
        <item m="1" x="547"/>
        <item m="1" x="495"/>
        <item m="1" x="540"/>
        <item m="1" x="487"/>
        <item m="1" x="532"/>
        <item m="1" x="480"/>
        <item m="1" x="524"/>
        <item m="1" x="474"/>
        <item m="1" x="542"/>
        <item m="1" x="489"/>
        <item m="1" x="535"/>
        <item m="1" x="481"/>
        <item m="1" x="526"/>
        <item m="1" x="475"/>
        <item m="1" x="519"/>
        <item m="1" x="470"/>
        <item m="1" x="483"/>
        <item m="1" x="537"/>
        <item m="1" x="528"/>
        <item m="1" x="472"/>
        <item m="1" x="521"/>
        <item m="1" x="467"/>
        <item m="1" x="515"/>
        <item m="1" x="476"/>
        <item m="1" x="527"/>
        <item m="1" x="471"/>
        <item m="1" x="520"/>
        <item m="1" x="466"/>
        <item m="1" x="514"/>
        <item m="1" x="530"/>
        <item m="1" x="479"/>
        <item m="1" x="522"/>
        <item m="1" x="473"/>
        <item m="1" x="517"/>
        <item m="1" x="469"/>
        <item m="1" x="512"/>
        <item m="1" x="46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8"/>
  </rowFields>
  <rowItems count="4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1"/>
    </i>
    <i t="grand">
      <x/>
    </i>
  </rowItems>
  <colItems count="1">
    <i/>
  </colItems>
  <dataFields count="1">
    <dataField name="Average of Cloud Cover Increment %" fld="17" subtotal="average" baseField="6" baseItem="3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3739F-89EF-4526-A9A8-E510D0302F02}" name="PivotTable8" cacheId="2" applyNumberFormats="0" applyBorderFormats="0" applyFontFormats="0" applyPatternFormats="0" applyAlignmentFormats="0" applyWidthHeightFormats="1" dataCaption="Values" showMissing="0" updatedVersion="8" minRefreshableVersion="3" itemPrintTitles="1" createdVersion="8" indent="0" outline="1" outlineData="1" multipleFieldFilters="0">
  <location ref="B4:S15" firstHeaderRow="1" firstDataRow="3" firstDataCol="2" rowPageCount="1" colPageCount="1"/>
  <pivotFields count="30">
    <pivotField axis="axisRow" outline="0" showAll="0" defaultSubtotal="0">
      <items count="6">
        <item m="1" x="4"/>
        <item x="0"/>
        <item m="1" x="5"/>
        <item x="2"/>
        <item m="1" x="3"/>
        <item x="1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axis="axisRow" showAll="0" defaultSubtotal="0">
      <items count="12">
        <item x="0"/>
        <item x="1"/>
        <item x="2"/>
        <item x="6"/>
        <item x="7"/>
        <item x="3"/>
        <item x="4"/>
        <item x="5"/>
        <item x="8"/>
        <item m="1" x="10"/>
        <item m="1" x="9"/>
        <item m="1" x="11"/>
      </items>
    </pivotField>
    <pivotField showAll="0"/>
    <pivotField numFmtId="16" outline="0" showAll="0" defaultSubtotal="0"/>
    <pivotField outline="0" showAll="0" defaultSubtotal="0"/>
    <pivotField showAll="0"/>
    <pivotField numFmtId="164" outline="0" showAll="0" defaultSubtotal="0"/>
    <pivotField showAll="0"/>
    <pivotField showAll="0"/>
    <pivotField showAll="0"/>
    <pivotField axis="axisCol" showAll="0">
      <items count="6">
        <item x="2"/>
        <item x="1"/>
        <item x="0"/>
        <item x="3"/>
        <item m="1" x="4"/>
        <item t="default"/>
      </items>
    </pivotField>
    <pivotField showAll="0"/>
    <pivotField showAll="0"/>
    <pivotField axis="axisCol" showAll="0">
      <items count="7">
        <item x="3"/>
        <item x="0"/>
        <item x="1"/>
        <item x="2"/>
        <item x="4"/>
        <item m="1"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37">
        <item m="1" x="29"/>
        <item m="1" x="27"/>
        <item x="9"/>
        <item x="2"/>
        <item m="1" x="28"/>
        <item x="8"/>
        <item x="3"/>
        <item m="1" x="17"/>
        <item m="1" x="18"/>
        <item m="1" x="19"/>
        <item m="1" x="20"/>
        <item m="1" x="15"/>
        <item m="1" x="22"/>
        <item m="1" x="16"/>
        <item m="1" x="30"/>
        <item m="1" x="31"/>
        <item m="1" x="21"/>
        <item m="1" x="25"/>
        <item m="1" x="26"/>
        <item x="11"/>
        <item m="1" x="23"/>
        <item x="6"/>
        <item x="7"/>
        <item x="10"/>
        <item m="1" x="32"/>
        <item m="1" x="13"/>
        <item x="0"/>
        <item m="1" x="33"/>
        <item m="1" x="14"/>
        <item x="1"/>
        <item m="1" x="34"/>
        <item x="4"/>
        <item m="1" x="35"/>
        <item x="5"/>
        <item m="1" x="24"/>
        <item x="12"/>
        <item t="default"/>
      </items>
    </pivotField>
    <pivotField showAll="0"/>
    <pivotField showAll="0"/>
  </pivotFields>
  <rowFields count="3">
    <field x="5"/>
    <field x="0"/>
    <field x="27"/>
  </rowFields>
  <rowItems count="9">
    <i>
      <x/>
    </i>
    <i r="1">
      <x v="1"/>
      <x v="26"/>
    </i>
    <i>
      <x v="1"/>
    </i>
    <i r="1">
      <x v="1"/>
      <x v="29"/>
    </i>
    <i>
      <x v="6"/>
    </i>
    <i r="1">
      <x v="5"/>
      <x v="31"/>
    </i>
    <i>
      <x v="7"/>
    </i>
    <i r="1">
      <x v="5"/>
      <x v="33"/>
    </i>
    <i t="grand">
      <x/>
    </i>
  </rowItems>
  <colFields count="2">
    <field x="17"/>
    <field x="14"/>
  </colFields>
  <colItems count="16">
    <i>
      <x/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colItems>
  <pageFields count="1">
    <pageField fld="1" hier="-1"/>
  </pageFields>
  <dataFields count="1">
    <dataField name="Sum of Count" fld="19" baseField="0" baseItem="0"/>
  </dataFields>
  <formats count="11">
    <format dxfId="15">
      <pivotArea dataOnly="0" labelOnly="1" fieldPosition="0">
        <references count="1">
          <reference field="17" count="1" defaultSubtotal="1">
            <x v="0"/>
          </reference>
        </references>
      </pivotArea>
    </format>
    <format dxfId="14">
      <pivotArea dataOnly="0" labelOnly="1" fieldPosition="0">
        <references count="1">
          <reference field="17" count="1" defaultSubtotal="1">
            <x v="1"/>
          </reference>
        </references>
      </pivotArea>
    </format>
    <format dxfId="13">
      <pivotArea dataOnly="0" labelOnly="1" fieldPosition="0">
        <references count="1">
          <reference field="17" count="1" defaultSubtotal="1">
            <x v="2"/>
          </reference>
        </references>
      </pivotArea>
    </format>
    <format dxfId="12">
      <pivotArea dataOnly="0" labelOnly="1" fieldPosition="0">
        <references count="1">
          <reference field="17" count="1" defaultSubtotal="1">
            <x v="3"/>
          </reference>
        </references>
      </pivotArea>
    </format>
    <format dxfId="11">
      <pivotArea dataOnly="0" labelOnly="1" fieldPosition="0">
        <references count="1">
          <reference field="17" count="1" defaultSubtotal="1">
            <x v="0"/>
          </reference>
        </references>
      </pivotArea>
    </format>
    <format dxfId="10">
      <pivotArea dataOnly="0" labelOnly="1" fieldPosition="0">
        <references count="1">
          <reference field="17" count="1" defaultSubtotal="1">
            <x v="1"/>
          </reference>
        </references>
      </pivotArea>
    </format>
    <format dxfId="9">
      <pivotArea dataOnly="0" labelOnly="1" fieldPosition="0">
        <references count="1">
          <reference field="17" count="1" defaultSubtotal="1">
            <x v="2"/>
          </reference>
        </references>
      </pivotArea>
    </format>
    <format dxfId="8">
      <pivotArea dataOnly="0" labelOnly="1" fieldPosition="0">
        <references count="1">
          <reference field="17" count="1" defaultSubtotal="1">
            <x v="3"/>
          </reference>
        </references>
      </pivotArea>
    </format>
    <format dxfId="7">
      <pivotArea dataOnly="0" labelOnly="1" grandCol="1" outline="0" fieldPosition="0"/>
    </format>
    <format dxfId="6">
      <pivotArea dataOnly="0" labelOnly="1" fieldPosition="0">
        <references count="2">
          <reference field="0" count="2">
            <x v="1"/>
            <x v="5"/>
          </reference>
          <reference field="5" count="1" selected="0">
            <x v="4"/>
          </reference>
        </references>
      </pivotArea>
    </format>
    <format dxfId="5">
      <pivotArea dataOnly="0" labelOnly="1" fieldPosition="0">
        <references count="2">
          <reference field="0" count="2">
            <x v="1"/>
            <x v="5"/>
          </reference>
          <reference field="5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37941-005D-4BCA-BB5F-62DCDEB6D93B}" name="PivotTable3" cacheId="1" applyNumberFormats="0" applyBorderFormats="0" applyFontFormats="0" applyPatternFormats="0" applyAlignmentFormats="0" applyWidthHeightFormats="1" dataCaption="Values" updatedVersion="8" minRefreshableVersion="3" itemPrintTitles="1" createdVersion="7" indent="0" outline="1" outlineData="1" multipleFieldFilters="0">
  <location ref="A3:H38" firstHeaderRow="1" firstDataRow="2" firstDataCol="4" rowPageCount="1" colPageCount="1"/>
  <pivotFields count="31">
    <pivotField showAll="0"/>
    <pivotField axis="axisRow" outline="0" showAll="0" defaultSubtotal="0">
      <items count="6">
        <item m="1" x="4"/>
        <item m="1" x="5"/>
        <item x="2"/>
        <item x="0"/>
        <item m="1" x="3"/>
        <item x="1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outline="0" showAll="0" defaultSubtotal="0"/>
    <pivotField axis="axisRow" showAll="0">
      <items count="13">
        <item x="0"/>
        <item x="1"/>
        <item x="2"/>
        <item x="6"/>
        <item x="7"/>
        <item x="3"/>
        <item x="4"/>
        <item x="5"/>
        <item x="8"/>
        <item m="1" x="10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axis="axisRow" outline="0" showAll="0" defaultSubtotal="0">
      <items count="11">
        <item m="1" x="8"/>
        <item m="1" x="7"/>
        <item m="1" x="10"/>
        <item x="5"/>
        <item m="1" x="9"/>
        <item x="2"/>
        <item m="1" x="6"/>
        <item x="3"/>
        <item x="4"/>
        <item x="0"/>
        <item x="1"/>
      </items>
    </pivotField>
    <pivotField showAll="0"/>
    <pivotField axis="axisRow" outline="0" showAll="0" defaultSubtotal="0">
      <items count="7">
        <item x="0"/>
        <item x="4"/>
        <item x="2"/>
        <item x="1"/>
        <item x="5"/>
        <item x="3"/>
        <item x="6"/>
      </items>
    </pivotField>
    <pivotField axis="axisCol" showAll="0">
      <items count="6">
        <item x="2"/>
        <item x="1"/>
        <item x="0"/>
        <item x="3"/>
        <item m="1" x="4"/>
        <item t="default"/>
      </items>
    </pivotField>
    <pivotField showAll="0"/>
    <pivotField showAll="0"/>
    <pivotField axis="axisRow" showAll="0">
      <items count="7">
        <item x="3"/>
        <item x="0"/>
        <item x="1"/>
        <item x="2"/>
        <item x="4"/>
        <item m="1" x="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5">
    <field x="6"/>
    <field x="1"/>
    <field x="12"/>
    <field x="14"/>
    <field x="18"/>
  </rowFields>
  <rowItems count="34">
    <i>
      <x v="2"/>
    </i>
    <i r="1">
      <x v="3"/>
      <x v="5"/>
      <x v="2"/>
      <x v="1"/>
    </i>
    <i r="4">
      <x v="2"/>
    </i>
    <i r="4">
      <x v="3"/>
    </i>
    <i r="1">
      <x v="5"/>
      <x v="5"/>
      <x v="2"/>
      <x v="1"/>
    </i>
    <i r="4">
      <x v="2"/>
    </i>
    <i r="4">
      <x v="3"/>
    </i>
    <i>
      <x v="3"/>
    </i>
    <i r="1">
      <x v="3"/>
      <x v="5"/>
      <x v="5"/>
      <x/>
    </i>
    <i r="4">
      <x v="1"/>
    </i>
    <i r="4">
      <x v="2"/>
    </i>
    <i r="4">
      <x v="3"/>
    </i>
    <i r="1">
      <x v="5"/>
      <x v="5"/>
      <x v="4"/>
      <x/>
    </i>
    <i r="4">
      <x v="1"/>
    </i>
    <i r="4">
      <x v="2"/>
    </i>
    <i r="4">
      <x v="3"/>
    </i>
    <i>
      <x v="4"/>
    </i>
    <i r="1">
      <x v="3"/>
      <x v="7"/>
      <x/>
      <x/>
    </i>
    <i r="4">
      <x v="1"/>
    </i>
    <i r="4">
      <x v="2"/>
    </i>
    <i r="4">
      <x v="3"/>
    </i>
    <i r="1">
      <x v="5"/>
      <x v="8"/>
      <x v="1"/>
      <x/>
    </i>
    <i r="4">
      <x v="1"/>
    </i>
    <i r="4">
      <x v="2"/>
    </i>
    <i r="4">
      <x v="3"/>
    </i>
    <i>
      <x v="5"/>
    </i>
    <i r="1">
      <x v="3"/>
      <x v="5"/>
      <x v="2"/>
      <x/>
    </i>
    <i r="4">
      <x v="1"/>
    </i>
    <i r="4">
      <x v="2"/>
    </i>
    <i r="4">
      <x v="3"/>
    </i>
    <i r="1">
      <x v="5"/>
      <x v="5"/>
      <x v="2"/>
      <x v="1"/>
    </i>
    <i r="4">
      <x v="2"/>
    </i>
    <i r="4">
      <x v="3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Sum of Count" fld="20" baseField="6" baseItem="4"/>
  </dataFields>
  <formats count="5">
    <format dxfId="4">
      <pivotArea dataOnly="0" labelOnly="1" fieldPosition="0">
        <references count="2">
          <reference field="1" count="1">
            <x v="1"/>
          </reference>
          <reference field="6" count="1" selected="0">
            <x v="5"/>
          </reference>
        </references>
      </pivotArea>
    </format>
    <format dxfId="3">
      <pivotArea dataOnly="0" labelOnly="1" fieldPosition="0">
        <references count="2">
          <reference field="1" count="1">
            <x v="3"/>
          </reference>
          <reference field="6" count="1" selected="0">
            <x v="5"/>
          </reference>
        </references>
      </pivotArea>
    </format>
    <format dxfId="2">
      <pivotArea dataOnly="0" labelOnly="1" fieldPosition="0">
        <references count="2">
          <reference field="1" count="1">
            <x v="5"/>
          </reference>
          <reference field="6" count="1" selected="0">
            <x v="5"/>
          </reference>
        </references>
      </pivotArea>
    </format>
    <format dxfId="1">
      <pivotArea dataOnly="0" labelOnly="1" fieldPosition="0">
        <references count="2">
          <reference field="1" count="1">
            <x v="5"/>
          </reference>
          <reference field="6" count="1" selected="0">
            <x v="7"/>
          </reference>
        </references>
      </pivotArea>
    </format>
    <format dxfId="0">
      <pivotArea field="14" type="button" dataOnly="0" labelOnly="1" outline="0" axis="axisRow" fieldPosition="3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2F2C-016B-488E-89B7-6467DA1C7F9D}">
  <dimension ref="A1:T35"/>
  <sheetViews>
    <sheetView workbookViewId="0">
      <selection activeCell="D4" sqref="D4"/>
    </sheetView>
  </sheetViews>
  <sheetFormatPr defaultRowHeight="12.75" x14ac:dyDescent="0.2"/>
  <cols>
    <col min="1" max="1" width="6.85546875" style="3" customWidth="1"/>
    <col min="2" max="2" width="15" style="3" bestFit="1" customWidth="1"/>
    <col min="3" max="3" width="20.85546875" style="3" customWidth="1"/>
    <col min="4" max="19" width="9.7109375" style="3" customWidth="1"/>
    <col min="20" max="20" width="16.42578125" style="3" customWidth="1"/>
    <col min="21" max="16384" width="9.140625" style="3"/>
  </cols>
  <sheetData>
    <row r="1" spans="1:20" ht="13.5" thickBot="1" x14ac:dyDescent="0.25"/>
    <row r="2" spans="1:20" s="4" customFormat="1" ht="24.75" customHeight="1" x14ac:dyDescent="0.25">
      <c r="B2" s="21" t="s">
        <v>74</v>
      </c>
      <c r="C2" s="12"/>
      <c r="D2" s="102" t="s">
        <v>12</v>
      </c>
      <c r="E2" s="102"/>
      <c r="F2" s="102"/>
      <c r="G2" s="103" t="s">
        <v>11</v>
      </c>
      <c r="H2" s="112" t="s">
        <v>7</v>
      </c>
      <c r="I2" s="113"/>
      <c r="J2" s="113"/>
      <c r="K2" s="103" t="s">
        <v>11</v>
      </c>
      <c r="L2" s="114" t="s">
        <v>8</v>
      </c>
      <c r="M2" s="114"/>
      <c r="N2" s="114"/>
      <c r="O2" s="103" t="s">
        <v>11</v>
      </c>
      <c r="P2" s="115" t="s">
        <v>9</v>
      </c>
      <c r="Q2" s="115"/>
      <c r="R2" s="115"/>
      <c r="S2" s="100" t="s">
        <v>11</v>
      </c>
      <c r="T2" s="108" t="s">
        <v>69</v>
      </c>
    </row>
    <row r="3" spans="1:20" ht="26.25" thickBot="1" x14ac:dyDescent="0.25">
      <c r="B3" s="22" t="s">
        <v>6</v>
      </c>
      <c r="C3" s="23" t="s">
        <v>1</v>
      </c>
      <c r="D3" s="24" t="s">
        <v>53</v>
      </c>
      <c r="E3" s="25" t="s">
        <v>55</v>
      </c>
      <c r="F3" s="25" t="s">
        <v>54</v>
      </c>
      <c r="G3" s="104"/>
      <c r="H3" s="24" t="s">
        <v>53</v>
      </c>
      <c r="I3" s="25" t="s">
        <v>55</v>
      </c>
      <c r="J3" s="25" t="s">
        <v>54</v>
      </c>
      <c r="K3" s="104"/>
      <c r="L3" s="24" t="s">
        <v>53</v>
      </c>
      <c r="M3" s="25" t="s">
        <v>55</v>
      </c>
      <c r="N3" s="25" t="s">
        <v>54</v>
      </c>
      <c r="O3" s="104"/>
      <c r="P3" s="24" t="s">
        <v>53</v>
      </c>
      <c r="Q3" s="25" t="s">
        <v>55</v>
      </c>
      <c r="R3" s="25" t="s">
        <v>54</v>
      </c>
      <c r="S3" s="101"/>
      <c r="T3" s="109"/>
    </row>
    <row r="4" spans="1:20" s="4" customFormat="1" ht="19.5" customHeight="1" x14ac:dyDescent="0.25">
      <c r="A4" s="117" t="s">
        <v>70</v>
      </c>
      <c r="B4" s="110" t="s">
        <v>0</v>
      </c>
      <c r="C4" s="12" t="s">
        <v>2</v>
      </c>
      <c r="D4" s="12">
        <v>59</v>
      </c>
      <c r="E4" s="12">
        <v>77</v>
      </c>
      <c r="F4" s="12">
        <v>36</v>
      </c>
      <c r="G4" s="14">
        <f t="shared" ref="G4:G15" si="0">SUM(D4:F4)</f>
        <v>172</v>
      </c>
      <c r="H4" s="12">
        <v>23</v>
      </c>
      <c r="I4" s="12">
        <v>44</v>
      </c>
      <c r="J4" s="12">
        <v>23</v>
      </c>
      <c r="K4" s="14">
        <f t="shared" ref="K4:K15" si="1">SUM(H4:J4)</f>
        <v>90</v>
      </c>
      <c r="L4" s="12">
        <v>329</v>
      </c>
      <c r="M4" s="12">
        <f>509-L4</f>
        <v>180</v>
      </c>
      <c r="N4" s="12">
        <f>616-L4-M4</f>
        <v>107</v>
      </c>
      <c r="O4" s="14">
        <f t="shared" ref="O4:O15" si="2">SUM(L4:N4)</f>
        <v>616</v>
      </c>
      <c r="P4" s="12">
        <v>14</v>
      </c>
      <c r="Q4" s="12">
        <v>22</v>
      </c>
      <c r="R4" s="12">
        <v>10</v>
      </c>
      <c r="S4" s="14">
        <f t="shared" ref="S4:S15" si="3">SUM(P4:R4)</f>
        <v>46</v>
      </c>
      <c r="T4" s="27">
        <f>G4+K4+O4+S4</f>
        <v>924</v>
      </c>
    </row>
    <row r="5" spans="1:20" s="4" customFormat="1" ht="19.5" customHeight="1" x14ac:dyDescent="0.25">
      <c r="A5" s="118"/>
      <c r="B5" s="111"/>
      <c r="C5" s="15" t="s">
        <v>3</v>
      </c>
      <c r="G5" s="17">
        <f t="shared" si="0"/>
        <v>0</v>
      </c>
      <c r="K5" s="17">
        <f t="shared" si="1"/>
        <v>0</v>
      </c>
      <c r="O5" s="17">
        <f t="shared" si="2"/>
        <v>0</v>
      </c>
      <c r="P5" s="4">
        <v>14</v>
      </c>
      <c r="Q5" s="4">
        <v>22</v>
      </c>
      <c r="R5" s="4">
        <v>10</v>
      </c>
      <c r="S5" s="17">
        <f t="shared" si="3"/>
        <v>46</v>
      </c>
      <c r="T5" s="28">
        <f>SUM(Q5:S5)</f>
        <v>78</v>
      </c>
    </row>
    <row r="6" spans="1:20" s="4" customFormat="1" ht="19.5" customHeight="1" x14ac:dyDescent="0.25">
      <c r="A6" s="118"/>
      <c r="B6" s="111"/>
      <c r="C6" s="15" t="s">
        <v>4</v>
      </c>
      <c r="G6" s="17">
        <f t="shared" si="0"/>
        <v>0</v>
      </c>
      <c r="K6" s="17">
        <f t="shared" si="1"/>
        <v>0</v>
      </c>
      <c r="O6" s="17">
        <f t="shared" si="2"/>
        <v>0</v>
      </c>
      <c r="P6" s="4">
        <v>14</v>
      </c>
      <c r="Q6" s="4">
        <v>22</v>
      </c>
      <c r="R6" s="4">
        <v>10</v>
      </c>
      <c r="S6" s="17">
        <f t="shared" si="3"/>
        <v>46</v>
      </c>
      <c r="T6" s="28">
        <f>SUM(Q6:S6)</f>
        <v>78</v>
      </c>
    </row>
    <row r="7" spans="1:20" s="4" customFormat="1" ht="19.5" customHeight="1" x14ac:dyDescent="0.25">
      <c r="A7" s="118"/>
      <c r="B7" s="111"/>
      <c r="C7" s="15" t="s">
        <v>5</v>
      </c>
      <c r="G7" s="17">
        <f t="shared" si="0"/>
        <v>0</v>
      </c>
      <c r="K7" s="17">
        <f t="shared" si="1"/>
        <v>0</v>
      </c>
      <c r="O7" s="17">
        <f t="shared" si="2"/>
        <v>0</v>
      </c>
      <c r="P7" s="4">
        <v>14</v>
      </c>
      <c r="Q7" s="4">
        <v>22</v>
      </c>
      <c r="R7" s="4">
        <v>10</v>
      </c>
      <c r="S7" s="17">
        <f t="shared" si="3"/>
        <v>46</v>
      </c>
      <c r="T7" s="28">
        <f>SUM(Q7:S7)</f>
        <v>78</v>
      </c>
    </row>
    <row r="8" spans="1:20" s="4" customFormat="1" ht="19.5" customHeight="1" x14ac:dyDescent="0.25">
      <c r="A8" s="118"/>
      <c r="B8" s="111" t="s">
        <v>10</v>
      </c>
      <c r="C8" s="4" t="s">
        <v>2</v>
      </c>
      <c r="D8" s="4">
        <v>59</v>
      </c>
      <c r="E8" s="4">
        <v>77</v>
      </c>
      <c r="F8" s="4">
        <v>36</v>
      </c>
      <c r="G8" s="17">
        <f t="shared" si="0"/>
        <v>172</v>
      </c>
      <c r="H8" s="4">
        <v>23</v>
      </c>
      <c r="I8" s="4">
        <v>44</v>
      </c>
      <c r="J8" s="4">
        <v>23</v>
      </c>
      <c r="K8" s="17">
        <f t="shared" si="1"/>
        <v>90</v>
      </c>
      <c r="L8" s="4">
        <v>329</v>
      </c>
      <c r="M8" s="4">
        <f>509-L8</f>
        <v>180</v>
      </c>
      <c r="N8" s="4">
        <f>616-L8-M8</f>
        <v>107</v>
      </c>
      <c r="O8" s="17">
        <f t="shared" si="2"/>
        <v>616</v>
      </c>
      <c r="P8" s="4">
        <v>14</v>
      </c>
      <c r="Q8" s="4">
        <v>22</v>
      </c>
      <c r="R8" s="4">
        <v>10</v>
      </c>
      <c r="S8" s="17">
        <f t="shared" si="3"/>
        <v>46</v>
      </c>
      <c r="T8" s="28">
        <f>G8+K8+O8+S8</f>
        <v>924</v>
      </c>
    </row>
    <row r="9" spans="1:20" s="4" customFormat="1" ht="19.5" customHeight="1" x14ac:dyDescent="0.25">
      <c r="A9" s="118"/>
      <c r="B9" s="111"/>
      <c r="C9" s="15" t="s">
        <v>3</v>
      </c>
      <c r="G9" s="17">
        <f t="shared" si="0"/>
        <v>0</v>
      </c>
      <c r="K9" s="17">
        <f t="shared" si="1"/>
        <v>0</v>
      </c>
      <c r="O9" s="17">
        <f t="shared" si="2"/>
        <v>0</v>
      </c>
      <c r="P9" s="4">
        <v>14</v>
      </c>
      <c r="Q9" s="4">
        <v>22</v>
      </c>
      <c r="R9" s="4">
        <v>10</v>
      </c>
      <c r="S9" s="17">
        <f t="shared" si="3"/>
        <v>46</v>
      </c>
      <c r="T9" s="28">
        <f>SUM(Q9:S9)</f>
        <v>78</v>
      </c>
    </row>
    <row r="10" spans="1:20" s="4" customFormat="1" ht="19.5" customHeight="1" x14ac:dyDescent="0.25">
      <c r="A10" s="118"/>
      <c r="B10" s="111"/>
      <c r="C10" s="15" t="s">
        <v>4</v>
      </c>
      <c r="G10" s="17">
        <f t="shared" si="0"/>
        <v>0</v>
      </c>
      <c r="K10" s="17">
        <f t="shared" si="1"/>
        <v>0</v>
      </c>
      <c r="O10" s="17">
        <f t="shared" si="2"/>
        <v>0</v>
      </c>
      <c r="P10" s="4">
        <v>14</v>
      </c>
      <c r="Q10" s="4">
        <v>22</v>
      </c>
      <c r="R10" s="4">
        <v>10</v>
      </c>
      <c r="S10" s="17">
        <f t="shared" si="3"/>
        <v>46</v>
      </c>
      <c r="T10" s="28">
        <f>SUM(Q10:S10)</f>
        <v>78</v>
      </c>
    </row>
    <row r="11" spans="1:20" s="4" customFormat="1" ht="19.5" customHeight="1" x14ac:dyDescent="0.25">
      <c r="A11" s="118"/>
      <c r="B11" s="111"/>
      <c r="C11" s="15" t="s">
        <v>5</v>
      </c>
      <c r="G11" s="17">
        <f t="shared" si="0"/>
        <v>0</v>
      </c>
      <c r="K11" s="17">
        <f t="shared" si="1"/>
        <v>0</v>
      </c>
      <c r="O11" s="17">
        <f t="shared" si="2"/>
        <v>0</v>
      </c>
      <c r="P11" s="4">
        <v>14</v>
      </c>
      <c r="Q11" s="4">
        <v>22</v>
      </c>
      <c r="R11" s="4">
        <v>10</v>
      </c>
      <c r="S11" s="17">
        <f t="shared" si="3"/>
        <v>46</v>
      </c>
      <c r="T11" s="28">
        <f>SUM(Q11:S11)</f>
        <v>78</v>
      </c>
    </row>
    <row r="12" spans="1:20" s="4" customFormat="1" ht="19.5" customHeight="1" x14ac:dyDescent="0.25">
      <c r="A12" s="118"/>
      <c r="B12" s="116" t="s">
        <v>21</v>
      </c>
      <c r="C12" s="4" t="s">
        <v>2</v>
      </c>
      <c r="D12" s="4">
        <v>59</v>
      </c>
      <c r="E12" s="4">
        <v>77</v>
      </c>
      <c r="F12" s="4">
        <v>36</v>
      </c>
      <c r="G12" s="17">
        <f t="shared" si="0"/>
        <v>172</v>
      </c>
      <c r="H12" s="4">
        <v>23</v>
      </c>
      <c r="I12" s="4">
        <v>44</v>
      </c>
      <c r="J12" s="4">
        <v>23</v>
      </c>
      <c r="K12" s="17">
        <f t="shared" si="1"/>
        <v>90</v>
      </c>
      <c r="L12" s="4">
        <v>329</v>
      </c>
      <c r="M12" s="4">
        <f>509-L12</f>
        <v>180</v>
      </c>
      <c r="N12" s="4">
        <f>616-L12-M12</f>
        <v>107</v>
      </c>
      <c r="O12" s="17">
        <f t="shared" si="2"/>
        <v>616</v>
      </c>
      <c r="P12" s="4">
        <v>14</v>
      </c>
      <c r="Q12" s="4">
        <v>22</v>
      </c>
      <c r="R12" s="4">
        <v>10</v>
      </c>
      <c r="S12" s="17">
        <f t="shared" si="3"/>
        <v>46</v>
      </c>
      <c r="T12" s="28">
        <f>G12+K12+O12+S12</f>
        <v>924</v>
      </c>
    </row>
    <row r="13" spans="1:20" s="4" customFormat="1" ht="19.5" customHeight="1" x14ac:dyDescent="0.25">
      <c r="A13" s="118"/>
      <c r="B13" s="111"/>
      <c r="C13" s="15" t="s">
        <v>3</v>
      </c>
      <c r="G13" s="17">
        <f t="shared" si="0"/>
        <v>0</v>
      </c>
      <c r="K13" s="17">
        <f t="shared" si="1"/>
        <v>0</v>
      </c>
      <c r="O13" s="17">
        <f t="shared" si="2"/>
        <v>0</v>
      </c>
      <c r="S13" s="17">
        <f t="shared" si="3"/>
        <v>0</v>
      </c>
      <c r="T13" s="28">
        <f>SUM(Q13:S13)</f>
        <v>0</v>
      </c>
    </row>
    <row r="14" spans="1:20" s="4" customFormat="1" ht="19.5" customHeight="1" x14ac:dyDescent="0.25">
      <c r="A14" s="118"/>
      <c r="B14" s="111"/>
      <c r="C14" s="15" t="s">
        <v>4</v>
      </c>
      <c r="G14" s="17">
        <f t="shared" si="0"/>
        <v>0</v>
      </c>
      <c r="K14" s="17">
        <f t="shared" si="1"/>
        <v>0</v>
      </c>
      <c r="O14" s="17">
        <f t="shared" si="2"/>
        <v>0</v>
      </c>
      <c r="S14" s="17">
        <f t="shared" si="3"/>
        <v>0</v>
      </c>
      <c r="T14" s="28">
        <f>SUM(Q14:S14)</f>
        <v>0</v>
      </c>
    </row>
    <row r="15" spans="1:20" s="4" customFormat="1" ht="19.5" customHeight="1" thickBot="1" x14ac:dyDescent="0.3">
      <c r="A15" s="118"/>
      <c r="B15" s="111"/>
      <c r="C15" s="15" t="s">
        <v>5</v>
      </c>
      <c r="G15" s="17">
        <f t="shared" si="0"/>
        <v>0</v>
      </c>
      <c r="K15" s="17">
        <f t="shared" si="1"/>
        <v>0</v>
      </c>
      <c r="O15" s="17">
        <f t="shared" si="2"/>
        <v>0</v>
      </c>
      <c r="S15" s="17">
        <f t="shared" si="3"/>
        <v>0</v>
      </c>
      <c r="T15" s="28">
        <f>SUM(Q15:S15)</f>
        <v>0</v>
      </c>
    </row>
    <row r="16" spans="1:20" s="4" customFormat="1" ht="19.5" customHeight="1" x14ac:dyDescent="0.25">
      <c r="A16" s="118"/>
      <c r="B16" s="105" t="s">
        <v>46</v>
      </c>
      <c r="C16" s="12" t="s">
        <v>2</v>
      </c>
      <c r="D16" s="13">
        <f t="shared" ref="D16:S16" si="4">SUM(D4,D8,D12)</f>
        <v>177</v>
      </c>
      <c r="E16" s="13">
        <f t="shared" si="4"/>
        <v>231</v>
      </c>
      <c r="F16" s="13">
        <f t="shared" si="4"/>
        <v>108</v>
      </c>
      <c r="G16" s="14">
        <f t="shared" si="4"/>
        <v>516</v>
      </c>
      <c r="H16" s="13">
        <f t="shared" si="4"/>
        <v>69</v>
      </c>
      <c r="I16" s="13">
        <f t="shared" si="4"/>
        <v>132</v>
      </c>
      <c r="J16" s="13">
        <f t="shared" si="4"/>
        <v>69</v>
      </c>
      <c r="K16" s="14">
        <f t="shared" si="4"/>
        <v>270</v>
      </c>
      <c r="L16" s="13">
        <f t="shared" si="4"/>
        <v>987</v>
      </c>
      <c r="M16" s="13">
        <f t="shared" si="4"/>
        <v>540</v>
      </c>
      <c r="N16" s="13">
        <f t="shared" si="4"/>
        <v>321</v>
      </c>
      <c r="O16" s="14">
        <f t="shared" si="4"/>
        <v>1848</v>
      </c>
      <c r="P16" s="13">
        <f t="shared" si="4"/>
        <v>42</v>
      </c>
      <c r="Q16" s="13">
        <f t="shared" si="4"/>
        <v>66</v>
      </c>
      <c r="R16" s="13">
        <f t="shared" si="4"/>
        <v>30</v>
      </c>
      <c r="S16" s="14">
        <f t="shared" si="4"/>
        <v>138</v>
      </c>
      <c r="T16" s="27">
        <f>G16+K16+O16+S16</f>
        <v>2772</v>
      </c>
    </row>
    <row r="17" spans="1:20" s="4" customFormat="1" ht="19.5" customHeight="1" x14ac:dyDescent="0.25">
      <c r="A17" s="118"/>
      <c r="B17" s="106"/>
      <c r="C17" s="15" t="s">
        <v>3</v>
      </c>
      <c r="D17" s="16">
        <f t="shared" ref="D17:G19" si="5">SUM(D5,D9,D13)</f>
        <v>0</v>
      </c>
      <c r="E17" s="16">
        <f t="shared" si="5"/>
        <v>0</v>
      </c>
      <c r="F17" s="16">
        <f t="shared" si="5"/>
        <v>0</v>
      </c>
      <c r="G17" s="17">
        <f t="shared" si="5"/>
        <v>0</v>
      </c>
      <c r="H17" s="16">
        <f t="shared" ref="H17:S17" si="6">SUM(H5,H9,H13)</f>
        <v>0</v>
      </c>
      <c r="I17" s="16">
        <f t="shared" si="6"/>
        <v>0</v>
      </c>
      <c r="J17" s="16">
        <f t="shared" si="6"/>
        <v>0</v>
      </c>
      <c r="K17" s="17">
        <f t="shared" si="6"/>
        <v>0</v>
      </c>
      <c r="L17" s="16">
        <f t="shared" si="6"/>
        <v>0</v>
      </c>
      <c r="M17" s="16">
        <f t="shared" si="6"/>
        <v>0</v>
      </c>
      <c r="N17" s="16">
        <f t="shared" si="6"/>
        <v>0</v>
      </c>
      <c r="O17" s="17">
        <f t="shared" si="6"/>
        <v>0</v>
      </c>
      <c r="P17" s="16">
        <f t="shared" si="6"/>
        <v>28</v>
      </c>
      <c r="Q17" s="16">
        <f t="shared" si="6"/>
        <v>44</v>
      </c>
      <c r="R17" s="16">
        <f t="shared" si="6"/>
        <v>20</v>
      </c>
      <c r="S17" s="17">
        <f t="shared" si="6"/>
        <v>92</v>
      </c>
      <c r="T17" s="28">
        <f>G17+K17+O17+S17</f>
        <v>92</v>
      </c>
    </row>
    <row r="18" spans="1:20" s="4" customFormat="1" ht="19.5" customHeight="1" x14ac:dyDescent="0.25">
      <c r="A18" s="118"/>
      <c r="B18" s="106"/>
      <c r="C18" s="15" t="s">
        <v>4</v>
      </c>
      <c r="D18" s="16">
        <f t="shared" si="5"/>
        <v>0</v>
      </c>
      <c r="E18" s="16">
        <f t="shared" si="5"/>
        <v>0</v>
      </c>
      <c r="F18" s="16">
        <f t="shared" si="5"/>
        <v>0</v>
      </c>
      <c r="G18" s="17">
        <f t="shared" si="5"/>
        <v>0</v>
      </c>
      <c r="H18" s="16">
        <f t="shared" ref="H18:S18" si="7">SUM(H6,H10,H14)</f>
        <v>0</v>
      </c>
      <c r="I18" s="16">
        <f t="shared" si="7"/>
        <v>0</v>
      </c>
      <c r="J18" s="16">
        <f t="shared" si="7"/>
        <v>0</v>
      </c>
      <c r="K18" s="17">
        <f t="shared" si="7"/>
        <v>0</v>
      </c>
      <c r="L18" s="16">
        <f t="shared" si="7"/>
        <v>0</v>
      </c>
      <c r="M18" s="16">
        <f t="shared" si="7"/>
        <v>0</v>
      </c>
      <c r="N18" s="16">
        <f t="shared" si="7"/>
        <v>0</v>
      </c>
      <c r="O18" s="17">
        <f t="shared" si="7"/>
        <v>0</v>
      </c>
      <c r="P18" s="16">
        <f t="shared" si="7"/>
        <v>28</v>
      </c>
      <c r="Q18" s="16">
        <f t="shared" si="7"/>
        <v>44</v>
      </c>
      <c r="R18" s="16">
        <f t="shared" si="7"/>
        <v>20</v>
      </c>
      <c r="S18" s="17">
        <f t="shared" si="7"/>
        <v>92</v>
      </c>
      <c r="T18" s="28">
        <f>G18+K18+O18+S18</f>
        <v>92</v>
      </c>
    </row>
    <row r="19" spans="1:20" s="4" customFormat="1" ht="19.5" customHeight="1" thickBot="1" x14ac:dyDescent="0.3">
      <c r="A19" s="119"/>
      <c r="B19" s="107"/>
      <c r="C19" s="18" t="s">
        <v>5</v>
      </c>
      <c r="D19" s="19">
        <f t="shared" si="5"/>
        <v>0</v>
      </c>
      <c r="E19" s="19">
        <f t="shared" si="5"/>
        <v>0</v>
      </c>
      <c r="F19" s="19">
        <f t="shared" si="5"/>
        <v>0</v>
      </c>
      <c r="G19" s="20">
        <f t="shared" si="5"/>
        <v>0</v>
      </c>
      <c r="H19" s="19">
        <f t="shared" ref="H19:S19" si="8">SUM(H7,H11,H15)</f>
        <v>0</v>
      </c>
      <c r="I19" s="19">
        <f t="shared" si="8"/>
        <v>0</v>
      </c>
      <c r="J19" s="19">
        <f t="shared" si="8"/>
        <v>0</v>
      </c>
      <c r="K19" s="20">
        <f t="shared" si="8"/>
        <v>0</v>
      </c>
      <c r="L19" s="19">
        <f t="shared" si="8"/>
        <v>0</v>
      </c>
      <c r="M19" s="19">
        <f t="shared" si="8"/>
        <v>0</v>
      </c>
      <c r="N19" s="19">
        <f t="shared" si="8"/>
        <v>0</v>
      </c>
      <c r="O19" s="20">
        <f t="shared" si="8"/>
        <v>0</v>
      </c>
      <c r="P19" s="19">
        <f t="shared" si="8"/>
        <v>28</v>
      </c>
      <c r="Q19" s="19">
        <f t="shared" si="8"/>
        <v>44</v>
      </c>
      <c r="R19" s="19">
        <f t="shared" si="8"/>
        <v>20</v>
      </c>
      <c r="S19" s="20">
        <f t="shared" si="8"/>
        <v>92</v>
      </c>
      <c r="T19" s="29">
        <f>G19+K19+O19+S19</f>
        <v>92</v>
      </c>
    </row>
    <row r="20" spans="1:20" s="4" customFormat="1" ht="19.5" customHeight="1" x14ac:dyDescent="0.25">
      <c r="A20" s="117" t="s">
        <v>75</v>
      </c>
      <c r="B20" s="110" t="s">
        <v>0</v>
      </c>
      <c r="C20" s="12" t="s">
        <v>2</v>
      </c>
      <c r="D20" s="12">
        <v>308</v>
      </c>
      <c r="E20" s="12">
        <f>808-D20</f>
        <v>500</v>
      </c>
      <c r="F20" s="12">
        <f>1216-D20-E20</f>
        <v>408</v>
      </c>
      <c r="G20" s="14">
        <f t="shared" ref="G20:G31" si="9">SUM(D20:F20)</f>
        <v>1216</v>
      </c>
      <c r="H20" s="12">
        <v>23</v>
      </c>
      <c r="I20" s="12">
        <f>66-H20</f>
        <v>43</v>
      </c>
      <c r="J20" s="12">
        <f>89-SUM(H20:I20)</f>
        <v>23</v>
      </c>
      <c r="K20" s="14">
        <f t="shared" ref="K20:K31" si="10">SUM(H20:J20)</f>
        <v>89</v>
      </c>
      <c r="L20" s="12">
        <v>329</v>
      </c>
      <c r="M20" s="12">
        <f>509-L20</f>
        <v>180</v>
      </c>
      <c r="N20" s="12">
        <f>616-SUM(L20:M20)</f>
        <v>107</v>
      </c>
      <c r="O20" s="14">
        <f t="shared" ref="O20:O31" si="11">SUM(L20:N20)</f>
        <v>616</v>
      </c>
      <c r="P20" s="12">
        <v>14</v>
      </c>
      <c r="Q20" s="12">
        <f>36-P20</f>
        <v>22</v>
      </c>
      <c r="R20" s="12">
        <f>46-SUM(P20:Q20)</f>
        <v>10</v>
      </c>
      <c r="S20" s="14">
        <f t="shared" ref="S20:S31" si="12">SUM(P20:R20)</f>
        <v>46</v>
      </c>
      <c r="T20" s="27">
        <f>G20+K20+O20+S20</f>
        <v>1967</v>
      </c>
    </row>
    <row r="21" spans="1:20" s="4" customFormat="1" ht="19.5" customHeight="1" x14ac:dyDescent="0.25">
      <c r="A21" s="118"/>
      <c r="B21" s="111"/>
      <c r="C21" s="15" t="s">
        <v>3</v>
      </c>
      <c r="G21" s="17">
        <f t="shared" si="9"/>
        <v>0</v>
      </c>
      <c r="K21" s="17">
        <f t="shared" si="10"/>
        <v>0</v>
      </c>
      <c r="O21" s="17">
        <f t="shared" si="11"/>
        <v>0</v>
      </c>
      <c r="S21" s="17">
        <f t="shared" si="12"/>
        <v>0</v>
      </c>
      <c r="T21" s="28">
        <f>SUM(Q21:S21)</f>
        <v>0</v>
      </c>
    </row>
    <row r="22" spans="1:20" s="4" customFormat="1" ht="19.5" customHeight="1" x14ac:dyDescent="0.25">
      <c r="A22" s="118"/>
      <c r="B22" s="111"/>
      <c r="C22" s="15" t="s">
        <v>4</v>
      </c>
      <c r="G22" s="17">
        <f t="shared" si="9"/>
        <v>0</v>
      </c>
      <c r="K22" s="17">
        <f t="shared" si="10"/>
        <v>0</v>
      </c>
      <c r="O22" s="17">
        <f t="shared" si="11"/>
        <v>0</v>
      </c>
      <c r="S22" s="17">
        <f t="shared" si="12"/>
        <v>0</v>
      </c>
      <c r="T22" s="28">
        <f>SUM(Q22:S22)</f>
        <v>0</v>
      </c>
    </row>
    <row r="23" spans="1:20" s="4" customFormat="1" ht="19.5" customHeight="1" x14ac:dyDescent="0.25">
      <c r="A23" s="118"/>
      <c r="B23" s="111"/>
      <c r="C23" s="15" t="s">
        <v>5</v>
      </c>
      <c r="G23" s="17">
        <f t="shared" si="9"/>
        <v>0</v>
      </c>
      <c r="K23" s="17">
        <f t="shared" si="10"/>
        <v>0</v>
      </c>
      <c r="O23" s="17">
        <f t="shared" si="11"/>
        <v>0</v>
      </c>
      <c r="S23" s="17">
        <f t="shared" si="12"/>
        <v>0</v>
      </c>
      <c r="T23" s="28">
        <f>SUM(Q23:S23)</f>
        <v>0</v>
      </c>
    </row>
    <row r="24" spans="1:20" s="4" customFormat="1" ht="19.5" customHeight="1" x14ac:dyDescent="0.25">
      <c r="A24" s="118"/>
      <c r="B24" s="111" t="s">
        <v>10</v>
      </c>
      <c r="C24" s="4" t="s">
        <v>2</v>
      </c>
      <c r="G24" s="17">
        <f t="shared" si="9"/>
        <v>0</v>
      </c>
      <c r="K24" s="17">
        <f t="shared" si="10"/>
        <v>0</v>
      </c>
      <c r="O24" s="17">
        <f t="shared" si="11"/>
        <v>0</v>
      </c>
      <c r="S24" s="17">
        <f t="shared" si="12"/>
        <v>0</v>
      </c>
      <c r="T24" s="28">
        <f>G24+K24+O24+S24</f>
        <v>0</v>
      </c>
    </row>
    <row r="25" spans="1:20" s="4" customFormat="1" ht="19.5" customHeight="1" x14ac:dyDescent="0.25">
      <c r="A25" s="118"/>
      <c r="B25" s="111"/>
      <c r="C25" s="15" t="s">
        <v>3</v>
      </c>
      <c r="G25" s="17">
        <f t="shared" si="9"/>
        <v>0</v>
      </c>
      <c r="K25" s="17">
        <f t="shared" si="10"/>
        <v>0</v>
      </c>
      <c r="O25" s="17">
        <f t="shared" si="11"/>
        <v>0</v>
      </c>
      <c r="S25" s="17">
        <f t="shared" si="12"/>
        <v>0</v>
      </c>
      <c r="T25" s="28">
        <f>SUM(Q25:S25)</f>
        <v>0</v>
      </c>
    </row>
    <row r="26" spans="1:20" s="4" customFormat="1" ht="19.5" customHeight="1" x14ac:dyDescent="0.25">
      <c r="A26" s="118"/>
      <c r="B26" s="111"/>
      <c r="C26" s="15" t="s">
        <v>4</v>
      </c>
      <c r="G26" s="17">
        <f t="shared" si="9"/>
        <v>0</v>
      </c>
      <c r="K26" s="17">
        <f t="shared" si="10"/>
        <v>0</v>
      </c>
      <c r="O26" s="17">
        <f t="shared" si="11"/>
        <v>0</v>
      </c>
      <c r="S26" s="17">
        <f t="shared" si="12"/>
        <v>0</v>
      </c>
      <c r="T26" s="28">
        <f>SUM(Q26:S26)</f>
        <v>0</v>
      </c>
    </row>
    <row r="27" spans="1:20" s="4" customFormat="1" ht="19.5" customHeight="1" x14ac:dyDescent="0.25">
      <c r="A27" s="118"/>
      <c r="B27" s="111"/>
      <c r="C27" s="15" t="s">
        <v>5</v>
      </c>
      <c r="G27" s="17">
        <f t="shared" si="9"/>
        <v>0</v>
      </c>
      <c r="K27" s="17">
        <f t="shared" si="10"/>
        <v>0</v>
      </c>
      <c r="O27" s="17">
        <f t="shared" si="11"/>
        <v>0</v>
      </c>
      <c r="S27" s="17">
        <f t="shared" si="12"/>
        <v>0</v>
      </c>
      <c r="T27" s="28">
        <f>SUM(Q27:S27)</f>
        <v>0</v>
      </c>
    </row>
    <row r="28" spans="1:20" s="4" customFormat="1" ht="19.5" customHeight="1" x14ac:dyDescent="0.25">
      <c r="A28" s="118"/>
      <c r="B28" s="116" t="s">
        <v>21</v>
      </c>
      <c r="C28" s="4" t="s">
        <v>2</v>
      </c>
      <c r="G28" s="17">
        <f t="shared" si="9"/>
        <v>0</v>
      </c>
      <c r="K28" s="17">
        <f t="shared" si="10"/>
        <v>0</v>
      </c>
      <c r="O28" s="17">
        <f t="shared" si="11"/>
        <v>0</v>
      </c>
      <c r="S28" s="17">
        <f t="shared" si="12"/>
        <v>0</v>
      </c>
      <c r="T28" s="28">
        <f>G28+K28+O28+S28</f>
        <v>0</v>
      </c>
    </row>
    <row r="29" spans="1:20" s="4" customFormat="1" ht="19.5" customHeight="1" x14ac:dyDescent="0.25">
      <c r="A29" s="118"/>
      <c r="B29" s="111"/>
      <c r="C29" s="15" t="s">
        <v>3</v>
      </c>
      <c r="G29" s="17">
        <f t="shared" si="9"/>
        <v>0</v>
      </c>
      <c r="K29" s="17">
        <f t="shared" si="10"/>
        <v>0</v>
      </c>
      <c r="O29" s="17">
        <f t="shared" si="11"/>
        <v>0</v>
      </c>
      <c r="S29" s="17">
        <f t="shared" si="12"/>
        <v>0</v>
      </c>
      <c r="T29" s="28">
        <f>SUM(Q29:S29)</f>
        <v>0</v>
      </c>
    </row>
    <row r="30" spans="1:20" s="4" customFormat="1" ht="19.5" customHeight="1" x14ac:dyDescent="0.25">
      <c r="A30" s="118"/>
      <c r="B30" s="111"/>
      <c r="C30" s="15" t="s">
        <v>4</v>
      </c>
      <c r="G30" s="17">
        <f t="shared" si="9"/>
        <v>0</v>
      </c>
      <c r="K30" s="17">
        <f t="shared" si="10"/>
        <v>0</v>
      </c>
      <c r="O30" s="17">
        <f t="shared" si="11"/>
        <v>0</v>
      </c>
      <c r="S30" s="17">
        <f t="shared" si="12"/>
        <v>0</v>
      </c>
      <c r="T30" s="28">
        <f>SUM(Q30:S30)</f>
        <v>0</v>
      </c>
    </row>
    <row r="31" spans="1:20" s="4" customFormat="1" ht="19.5" customHeight="1" thickBot="1" x14ac:dyDescent="0.3">
      <c r="A31" s="118"/>
      <c r="B31" s="111"/>
      <c r="C31" s="15" t="s">
        <v>5</v>
      </c>
      <c r="G31" s="17">
        <f t="shared" si="9"/>
        <v>0</v>
      </c>
      <c r="K31" s="17">
        <f t="shared" si="10"/>
        <v>0</v>
      </c>
      <c r="O31" s="17">
        <f t="shared" si="11"/>
        <v>0</v>
      </c>
      <c r="S31" s="17">
        <f t="shared" si="12"/>
        <v>0</v>
      </c>
      <c r="T31" s="28">
        <f>SUM(Q31:S31)</f>
        <v>0</v>
      </c>
    </row>
    <row r="32" spans="1:20" x14ac:dyDescent="0.2">
      <c r="A32" s="118"/>
      <c r="B32" s="105" t="s">
        <v>46</v>
      </c>
      <c r="C32" s="12" t="s">
        <v>2</v>
      </c>
      <c r="D32" s="13">
        <f t="shared" ref="D32:S32" si="13">SUM(D20,D24,D28)</f>
        <v>308</v>
      </c>
      <c r="E32" s="13">
        <f t="shared" si="13"/>
        <v>500</v>
      </c>
      <c r="F32" s="13">
        <f t="shared" si="13"/>
        <v>408</v>
      </c>
      <c r="G32" s="14">
        <f t="shared" si="13"/>
        <v>1216</v>
      </c>
      <c r="H32" s="13">
        <f t="shared" si="13"/>
        <v>23</v>
      </c>
      <c r="I32" s="13">
        <f t="shared" si="13"/>
        <v>43</v>
      </c>
      <c r="J32" s="13">
        <f t="shared" si="13"/>
        <v>23</v>
      </c>
      <c r="K32" s="14">
        <f t="shared" si="13"/>
        <v>89</v>
      </c>
      <c r="L32" s="13">
        <f t="shared" si="13"/>
        <v>329</v>
      </c>
      <c r="M32" s="13">
        <f t="shared" si="13"/>
        <v>180</v>
      </c>
      <c r="N32" s="13">
        <f t="shared" si="13"/>
        <v>107</v>
      </c>
      <c r="O32" s="14">
        <f t="shared" si="13"/>
        <v>616</v>
      </c>
      <c r="P32" s="13">
        <f t="shared" si="13"/>
        <v>14</v>
      </c>
      <c r="Q32" s="13">
        <f t="shared" si="13"/>
        <v>22</v>
      </c>
      <c r="R32" s="13">
        <f t="shared" si="13"/>
        <v>10</v>
      </c>
      <c r="S32" s="14">
        <f t="shared" si="13"/>
        <v>46</v>
      </c>
      <c r="T32" s="27">
        <f>G32+K32+O32+S32</f>
        <v>1967</v>
      </c>
    </row>
    <row r="33" spans="1:20" x14ac:dyDescent="0.2">
      <c r="A33" s="118"/>
      <c r="B33" s="106"/>
      <c r="C33" s="15" t="s">
        <v>3</v>
      </c>
      <c r="D33" s="16">
        <f t="shared" ref="D33:S33" si="14">SUM(D21,D25,D29)</f>
        <v>0</v>
      </c>
      <c r="E33" s="16">
        <f t="shared" si="14"/>
        <v>0</v>
      </c>
      <c r="F33" s="16">
        <f t="shared" si="14"/>
        <v>0</v>
      </c>
      <c r="G33" s="17">
        <f t="shared" si="14"/>
        <v>0</v>
      </c>
      <c r="H33" s="16">
        <f t="shared" si="14"/>
        <v>0</v>
      </c>
      <c r="I33" s="16">
        <f t="shared" si="14"/>
        <v>0</v>
      </c>
      <c r="J33" s="16">
        <f t="shared" si="14"/>
        <v>0</v>
      </c>
      <c r="K33" s="17">
        <f t="shared" si="14"/>
        <v>0</v>
      </c>
      <c r="L33" s="16">
        <f t="shared" si="14"/>
        <v>0</v>
      </c>
      <c r="M33" s="16">
        <f t="shared" si="14"/>
        <v>0</v>
      </c>
      <c r="N33" s="16">
        <f t="shared" si="14"/>
        <v>0</v>
      </c>
      <c r="O33" s="17">
        <f t="shared" si="14"/>
        <v>0</v>
      </c>
      <c r="P33" s="16">
        <f t="shared" si="14"/>
        <v>0</v>
      </c>
      <c r="Q33" s="16">
        <f t="shared" si="14"/>
        <v>0</v>
      </c>
      <c r="R33" s="16">
        <f t="shared" si="14"/>
        <v>0</v>
      </c>
      <c r="S33" s="17">
        <f t="shared" si="14"/>
        <v>0</v>
      </c>
      <c r="T33" s="28">
        <f>G33+K33+O33+S33</f>
        <v>0</v>
      </c>
    </row>
    <row r="34" spans="1:20" x14ac:dyDescent="0.2">
      <c r="A34" s="118"/>
      <c r="B34" s="106"/>
      <c r="C34" s="15" t="s">
        <v>4</v>
      </c>
      <c r="D34" s="16">
        <f t="shared" ref="D34:S34" si="15">SUM(D22,D26,D30)</f>
        <v>0</v>
      </c>
      <c r="E34" s="16">
        <f t="shared" si="15"/>
        <v>0</v>
      </c>
      <c r="F34" s="16">
        <f t="shared" si="15"/>
        <v>0</v>
      </c>
      <c r="G34" s="17">
        <f t="shared" si="15"/>
        <v>0</v>
      </c>
      <c r="H34" s="16">
        <f t="shared" si="15"/>
        <v>0</v>
      </c>
      <c r="I34" s="16">
        <f t="shared" si="15"/>
        <v>0</v>
      </c>
      <c r="J34" s="16">
        <f t="shared" si="15"/>
        <v>0</v>
      </c>
      <c r="K34" s="17">
        <f t="shared" si="15"/>
        <v>0</v>
      </c>
      <c r="L34" s="16">
        <f t="shared" si="15"/>
        <v>0</v>
      </c>
      <c r="M34" s="16">
        <f t="shared" si="15"/>
        <v>0</v>
      </c>
      <c r="N34" s="16">
        <f t="shared" si="15"/>
        <v>0</v>
      </c>
      <c r="O34" s="17">
        <f t="shared" si="15"/>
        <v>0</v>
      </c>
      <c r="P34" s="16">
        <f t="shared" si="15"/>
        <v>0</v>
      </c>
      <c r="Q34" s="16">
        <f t="shared" si="15"/>
        <v>0</v>
      </c>
      <c r="R34" s="16">
        <f t="shared" si="15"/>
        <v>0</v>
      </c>
      <c r="S34" s="17">
        <f t="shared" si="15"/>
        <v>0</v>
      </c>
      <c r="T34" s="28">
        <f>G34+K34+O34+S34</f>
        <v>0</v>
      </c>
    </row>
    <row r="35" spans="1:20" ht="13.5" thickBot="1" x14ac:dyDescent="0.25">
      <c r="A35" s="119"/>
      <c r="B35" s="107"/>
      <c r="C35" s="18" t="s">
        <v>5</v>
      </c>
      <c r="D35" s="19">
        <f t="shared" ref="D35:S35" si="16">SUM(D23,D27,D31)</f>
        <v>0</v>
      </c>
      <c r="E35" s="19">
        <f t="shared" si="16"/>
        <v>0</v>
      </c>
      <c r="F35" s="19">
        <f t="shared" si="16"/>
        <v>0</v>
      </c>
      <c r="G35" s="20">
        <f t="shared" si="16"/>
        <v>0</v>
      </c>
      <c r="H35" s="19">
        <f t="shared" si="16"/>
        <v>0</v>
      </c>
      <c r="I35" s="19">
        <f t="shared" si="16"/>
        <v>0</v>
      </c>
      <c r="J35" s="19">
        <f t="shared" si="16"/>
        <v>0</v>
      </c>
      <c r="K35" s="20">
        <f t="shared" si="16"/>
        <v>0</v>
      </c>
      <c r="L35" s="19">
        <f t="shared" si="16"/>
        <v>0</v>
      </c>
      <c r="M35" s="19">
        <f t="shared" si="16"/>
        <v>0</v>
      </c>
      <c r="N35" s="19">
        <f t="shared" si="16"/>
        <v>0</v>
      </c>
      <c r="O35" s="20">
        <f t="shared" si="16"/>
        <v>0</v>
      </c>
      <c r="P35" s="19">
        <f t="shared" si="16"/>
        <v>0</v>
      </c>
      <c r="Q35" s="19">
        <f t="shared" si="16"/>
        <v>0</v>
      </c>
      <c r="R35" s="19">
        <f t="shared" si="16"/>
        <v>0</v>
      </c>
      <c r="S35" s="20">
        <f t="shared" si="16"/>
        <v>0</v>
      </c>
      <c r="T35" s="29">
        <f>G35+K35+O35+S35</f>
        <v>0</v>
      </c>
    </row>
  </sheetData>
  <mergeCells count="19">
    <mergeCell ref="A4:A19"/>
    <mergeCell ref="B20:B23"/>
    <mergeCell ref="B24:B27"/>
    <mergeCell ref="B28:B31"/>
    <mergeCell ref="B32:B35"/>
    <mergeCell ref="A20:A35"/>
    <mergeCell ref="S2:S3"/>
    <mergeCell ref="D2:F2"/>
    <mergeCell ref="G2:G3"/>
    <mergeCell ref="B16:B19"/>
    <mergeCell ref="T2:T3"/>
    <mergeCell ref="B4:B7"/>
    <mergeCell ref="H2:J2"/>
    <mergeCell ref="L2:N2"/>
    <mergeCell ref="P2:R2"/>
    <mergeCell ref="B8:B11"/>
    <mergeCell ref="B12:B15"/>
    <mergeCell ref="K2:K3"/>
    <mergeCell ref="O2:O3"/>
  </mergeCells>
  <pageMargins left="0.7" right="0.7" top="0.75" bottom="0.75" header="0.3" footer="0.3"/>
  <ignoredErrors>
    <ignoredError sqref="T8:T15 T1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7180-3028-45B3-991F-21A3AB6E666A}">
  <dimension ref="A3:B465"/>
  <sheetViews>
    <sheetView workbookViewId="0">
      <pane ySplit="3" topLeftCell="A91" activePane="bottomLeft" state="frozen"/>
      <selection pane="bottomLeft" activeCell="A7" sqref="A7"/>
    </sheetView>
  </sheetViews>
  <sheetFormatPr defaultRowHeight="15" x14ac:dyDescent="0.25"/>
  <cols>
    <col min="1" max="1" width="26.42578125" bestFit="1" customWidth="1"/>
    <col min="2" max="2" width="12.85546875" bestFit="1" customWidth="1"/>
    <col min="3" max="3" width="34.140625" bestFit="1" customWidth="1"/>
    <col min="4" max="4" width="14.28515625" bestFit="1" customWidth="1"/>
    <col min="5" max="5" width="15.28515625" bestFit="1" customWidth="1"/>
    <col min="6" max="7" width="11.28515625" bestFit="1" customWidth="1"/>
  </cols>
  <sheetData>
    <row r="3" spans="1:2" x14ac:dyDescent="0.25">
      <c r="A3" s="11" t="s">
        <v>43</v>
      </c>
      <c r="B3" t="s">
        <v>172</v>
      </c>
    </row>
    <row r="4" spans="1:2" x14ac:dyDescent="0.25">
      <c r="A4" s="89">
        <v>45104</v>
      </c>
      <c r="B4" s="46">
        <v>32</v>
      </c>
    </row>
    <row r="5" spans="1:2" x14ac:dyDescent="0.25">
      <c r="A5" s="89">
        <v>45099</v>
      </c>
      <c r="B5" s="46">
        <v>81.111111111111114</v>
      </c>
    </row>
    <row r="6" spans="1:2" x14ac:dyDescent="0.25">
      <c r="A6" s="89">
        <v>45094</v>
      </c>
      <c r="B6" s="46">
        <v>60.714285714285715</v>
      </c>
    </row>
    <row r="7" spans="1:2" x14ac:dyDescent="0.25">
      <c r="A7" s="89">
        <v>45089</v>
      </c>
      <c r="B7" s="46">
        <v>10</v>
      </c>
    </row>
    <row r="8" spans="1:2" x14ac:dyDescent="0.25">
      <c r="A8" s="89">
        <v>45084</v>
      </c>
      <c r="B8" s="46">
        <v>15.833333333333334</v>
      </c>
    </row>
    <row r="9" spans="1:2" x14ac:dyDescent="0.25">
      <c r="A9" s="89">
        <v>45079</v>
      </c>
      <c r="B9" s="46">
        <v>14.166666666666666</v>
      </c>
    </row>
    <row r="10" spans="1:2" x14ac:dyDescent="0.25">
      <c r="A10" s="89">
        <v>45074</v>
      </c>
      <c r="B10" s="46">
        <v>88.888888888888886</v>
      </c>
    </row>
    <row r="11" spans="1:2" x14ac:dyDescent="0.25">
      <c r="A11" s="89">
        <v>45069</v>
      </c>
      <c r="B11" s="46">
        <v>24.375</v>
      </c>
    </row>
    <row r="12" spans="1:2" x14ac:dyDescent="0.25">
      <c r="A12" s="89">
        <v>45064</v>
      </c>
      <c r="B12" s="46">
        <v>74</v>
      </c>
    </row>
    <row r="13" spans="1:2" x14ac:dyDescent="0.25">
      <c r="A13" s="89">
        <v>45059</v>
      </c>
      <c r="B13" s="46">
        <v>47.777777777777779</v>
      </c>
    </row>
    <row r="14" spans="1:2" x14ac:dyDescent="0.25">
      <c r="A14" s="89">
        <v>45054</v>
      </c>
      <c r="B14" s="46">
        <v>87.857142857142861</v>
      </c>
    </row>
    <row r="15" spans="1:2" x14ac:dyDescent="0.25">
      <c r="A15" s="89">
        <v>45049</v>
      </c>
      <c r="B15" s="46">
        <v>96.666666666666671</v>
      </c>
    </row>
    <row r="16" spans="1:2" x14ac:dyDescent="0.25">
      <c r="A16" s="89">
        <v>45044</v>
      </c>
      <c r="B16" s="46">
        <v>60.833333333333336</v>
      </c>
    </row>
    <row r="17" spans="1:2" x14ac:dyDescent="0.25">
      <c r="A17" s="89">
        <v>45039</v>
      </c>
      <c r="B17" s="46">
        <v>18.333333333333332</v>
      </c>
    </row>
    <row r="18" spans="1:2" x14ac:dyDescent="0.25">
      <c r="A18" s="89">
        <v>45034</v>
      </c>
      <c r="B18" s="46">
        <v>27.777777777777779</v>
      </c>
    </row>
    <row r="19" spans="1:2" x14ac:dyDescent="0.25">
      <c r="A19" s="89">
        <v>45029</v>
      </c>
      <c r="B19" s="46">
        <v>36.875</v>
      </c>
    </row>
    <row r="20" spans="1:2" x14ac:dyDescent="0.25">
      <c r="A20" s="89">
        <v>45024</v>
      </c>
      <c r="B20" s="46">
        <v>58</v>
      </c>
    </row>
    <row r="21" spans="1:2" x14ac:dyDescent="0.25">
      <c r="A21" s="89">
        <v>45019</v>
      </c>
      <c r="B21" s="46">
        <v>8.8888888888888893</v>
      </c>
    </row>
    <row r="22" spans="1:2" x14ac:dyDescent="0.25">
      <c r="A22" s="89">
        <v>45014</v>
      </c>
      <c r="B22" s="46">
        <v>27.857142857142858</v>
      </c>
    </row>
    <row r="23" spans="1:2" x14ac:dyDescent="0.25">
      <c r="A23" s="89">
        <v>45009</v>
      </c>
      <c r="B23" s="46">
        <v>64.444444444444443</v>
      </c>
    </row>
    <row r="24" spans="1:2" x14ac:dyDescent="0.25">
      <c r="A24" s="89">
        <v>45004</v>
      </c>
      <c r="B24" s="46">
        <v>65.833333333333329</v>
      </c>
    </row>
    <row r="25" spans="1:2" x14ac:dyDescent="0.25">
      <c r="A25" s="89">
        <v>44999</v>
      </c>
      <c r="B25" s="46">
        <v>16.666666666666668</v>
      </c>
    </row>
    <row r="26" spans="1:2" x14ac:dyDescent="0.25">
      <c r="A26" s="89">
        <v>44994</v>
      </c>
      <c r="B26" s="46">
        <v>51.111111111111114</v>
      </c>
    </row>
    <row r="27" spans="1:2" x14ac:dyDescent="0.25">
      <c r="A27" s="89">
        <v>44989</v>
      </c>
      <c r="B27" s="46">
        <v>66.25</v>
      </c>
    </row>
    <row r="28" spans="1:2" x14ac:dyDescent="0.25">
      <c r="A28" s="89">
        <v>44984</v>
      </c>
      <c r="B28" s="46">
        <v>21</v>
      </c>
    </row>
    <row r="29" spans="1:2" x14ac:dyDescent="0.25">
      <c r="A29" s="89">
        <v>44979</v>
      </c>
      <c r="B29" s="46">
        <v>58.888888888888886</v>
      </c>
    </row>
    <row r="30" spans="1:2" x14ac:dyDescent="0.25">
      <c r="A30" s="89">
        <v>44974</v>
      </c>
      <c r="B30" s="46">
        <v>45</v>
      </c>
    </row>
    <row r="31" spans="1:2" x14ac:dyDescent="0.25">
      <c r="A31" s="89">
        <v>44969</v>
      </c>
      <c r="B31" s="46">
        <v>50</v>
      </c>
    </row>
    <row r="32" spans="1:2" x14ac:dyDescent="0.25">
      <c r="A32" s="89">
        <v>44964</v>
      </c>
      <c r="B32" s="46">
        <v>50</v>
      </c>
    </row>
    <row r="33" spans="1:2" x14ac:dyDescent="0.25">
      <c r="A33" s="89">
        <v>44959</v>
      </c>
      <c r="B33" s="46">
        <v>75</v>
      </c>
    </row>
    <row r="34" spans="1:2" x14ac:dyDescent="0.25">
      <c r="A34" s="89">
        <v>44954</v>
      </c>
      <c r="B34" s="46">
        <v>67.777777777777771</v>
      </c>
    </row>
    <row r="35" spans="1:2" x14ac:dyDescent="0.25">
      <c r="A35" s="89">
        <v>44949</v>
      </c>
      <c r="B35" s="46">
        <v>50.625</v>
      </c>
    </row>
    <row r="36" spans="1:2" x14ac:dyDescent="0.25">
      <c r="A36" s="89">
        <v>44944</v>
      </c>
      <c r="B36" s="46">
        <v>25</v>
      </c>
    </row>
    <row r="37" spans="1:2" x14ac:dyDescent="0.25">
      <c r="A37" s="89">
        <v>44939</v>
      </c>
      <c r="B37" s="46">
        <v>61.111111111111114</v>
      </c>
    </row>
    <row r="38" spans="1:2" x14ac:dyDescent="0.25">
      <c r="A38" s="89">
        <v>44934</v>
      </c>
      <c r="B38" s="46">
        <v>38.571428571428569</v>
      </c>
    </row>
    <row r="39" spans="1:2" x14ac:dyDescent="0.25">
      <c r="A39" s="89">
        <v>44929</v>
      </c>
      <c r="B39" s="46">
        <v>94.444444444444443</v>
      </c>
    </row>
    <row r="40" spans="1:2" x14ac:dyDescent="0.25">
      <c r="A40" s="89">
        <v>44924</v>
      </c>
      <c r="B40" s="46">
        <v>50.714285714285715</v>
      </c>
    </row>
    <row r="41" spans="1:2" x14ac:dyDescent="0.25">
      <c r="A41" s="89">
        <v>44919</v>
      </c>
      <c r="B41" s="46">
        <v>83.333333333333329</v>
      </c>
    </row>
    <row r="42" spans="1:2" x14ac:dyDescent="0.25">
      <c r="A42" s="89">
        <v>44914</v>
      </c>
      <c r="B42" s="46">
        <v>50</v>
      </c>
    </row>
    <row r="43" spans="1:2" x14ac:dyDescent="0.25">
      <c r="A43" s="89">
        <v>44909</v>
      </c>
      <c r="B43" s="46">
        <v>68.75</v>
      </c>
    </row>
    <row r="44" spans="1:2" x14ac:dyDescent="0.25">
      <c r="A44" s="89">
        <v>44904</v>
      </c>
      <c r="B44" s="46">
        <v>66</v>
      </c>
    </row>
    <row r="45" spans="1:2" x14ac:dyDescent="0.25">
      <c r="A45" s="89">
        <v>44899</v>
      </c>
      <c r="B45" s="46">
        <v>62.222222222222221</v>
      </c>
    </row>
    <row r="46" spans="1:2" x14ac:dyDescent="0.25">
      <c r="A46" s="89">
        <v>44894</v>
      </c>
      <c r="B46" s="46">
        <v>77.857142857142861</v>
      </c>
    </row>
    <row r="47" spans="1:2" x14ac:dyDescent="0.25">
      <c r="A47" s="89">
        <v>44889</v>
      </c>
      <c r="B47" s="46">
        <v>43.333333333333336</v>
      </c>
    </row>
    <row r="48" spans="1:2" x14ac:dyDescent="0.25">
      <c r="A48" s="89">
        <v>44884</v>
      </c>
      <c r="B48" s="46">
        <v>46.666666666666664</v>
      </c>
    </row>
    <row r="49" spans="1:2" x14ac:dyDescent="0.25">
      <c r="A49" s="89">
        <v>44879</v>
      </c>
      <c r="B49" s="46">
        <v>44.166666666666664</v>
      </c>
    </row>
    <row r="50" spans="1:2" x14ac:dyDescent="0.25">
      <c r="A50" s="89">
        <v>44874</v>
      </c>
      <c r="B50" s="46">
        <v>53.333333333333336</v>
      </c>
    </row>
    <row r="51" spans="1:2" x14ac:dyDescent="0.25">
      <c r="A51" s="89">
        <v>44869</v>
      </c>
      <c r="B51" s="46">
        <v>36.25</v>
      </c>
    </row>
    <row r="52" spans="1:2" x14ac:dyDescent="0.25">
      <c r="A52" s="89">
        <v>44864</v>
      </c>
      <c r="B52" s="46">
        <v>95</v>
      </c>
    </row>
    <row r="53" spans="1:2" x14ac:dyDescent="0.25">
      <c r="A53" s="89">
        <v>44859</v>
      </c>
      <c r="B53" s="46">
        <v>58.888888888888886</v>
      </c>
    </row>
    <row r="54" spans="1:2" x14ac:dyDescent="0.25">
      <c r="A54" s="89">
        <v>44854</v>
      </c>
      <c r="B54" s="46">
        <v>43.571428571428569</v>
      </c>
    </row>
    <row r="55" spans="1:2" x14ac:dyDescent="0.25">
      <c r="A55" s="89">
        <v>44849</v>
      </c>
      <c r="B55" s="46">
        <v>32.222222222222221</v>
      </c>
    </row>
    <row r="56" spans="1:2" x14ac:dyDescent="0.25">
      <c r="A56" s="89">
        <v>44844</v>
      </c>
      <c r="B56" s="46">
        <v>23.333333333333332</v>
      </c>
    </row>
    <row r="57" spans="1:2" x14ac:dyDescent="0.25">
      <c r="A57" s="89">
        <v>44839</v>
      </c>
      <c r="B57" s="46">
        <v>56.666666666666664</v>
      </c>
    </row>
    <row r="58" spans="1:2" x14ac:dyDescent="0.25">
      <c r="A58" s="89">
        <v>44834</v>
      </c>
      <c r="B58" s="46">
        <v>93.333333333333329</v>
      </c>
    </row>
    <row r="59" spans="1:2" x14ac:dyDescent="0.25">
      <c r="A59" s="89">
        <v>44829</v>
      </c>
      <c r="B59" s="46">
        <v>88.125</v>
      </c>
    </row>
    <row r="60" spans="1:2" x14ac:dyDescent="0.25">
      <c r="A60" s="89">
        <v>44824</v>
      </c>
      <c r="B60" s="46">
        <v>66</v>
      </c>
    </row>
    <row r="61" spans="1:2" x14ac:dyDescent="0.25">
      <c r="A61" s="89">
        <v>44819</v>
      </c>
      <c r="B61" s="46">
        <v>45.555555555555557</v>
      </c>
    </row>
    <row r="62" spans="1:2" x14ac:dyDescent="0.25">
      <c r="A62" s="89">
        <v>44814</v>
      </c>
      <c r="B62" s="46">
        <v>43.571428571428569</v>
      </c>
    </row>
    <row r="63" spans="1:2" x14ac:dyDescent="0.25">
      <c r="A63" s="89">
        <v>44809</v>
      </c>
      <c r="B63" s="46">
        <v>10</v>
      </c>
    </row>
    <row r="64" spans="1:2" x14ac:dyDescent="0.25">
      <c r="A64" s="89">
        <v>44804</v>
      </c>
      <c r="B64" s="46">
        <v>63.333333333333336</v>
      </c>
    </row>
    <row r="65" spans="1:2" x14ac:dyDescent="0.25">
      <c r="A65" s="89">
        <v>44799</v>
      </c>
      <c r="B65" s="46">
        <v>20</v>
      </c>
    </row>
    <row r="66" spans="1:2" x14ac:dyDescent="0.25">
      <c r="A66" s="89">
        <v>44794</v>
      </c>
      <c r="B66" s="46">
        <v>56.666666666666664</v>
      </c>
    </row>
    <row r="67" spans="1:2" x14ac:dyDescent="0.25">
      <c r="A67" s="89">
        <v>44789</v>
      </c>
      <c r="B67" s="46">
        <v>90.625</v>
      </c>
    </row>
    <row r="68" spans="1:2" x14ac:dyDescent="0.25">
      <c r="A68" s="89">
        <v>44784</v>
      </c>
      <c r="B68" s="46">
        <v>8.5714285714285712</v>
      </c>
    </row>
    <row r="69" spans="1:2" x14ac:dyDescent="0.25">
      <c r="A69" s="89">
        <v>44779</v>
      </c>
      <c r="B69" s="46">
        <v>71.111111111111114</v>
      </c>
    </row>
    <row r="70" spans="1:2" x14ac:dyDescent="0.25">
      <c r="A70" s="89">
        <v>44774</v>
      </c>
      <c r="B70" s="46">
        <v>85.714285714285708</v>
      </c>
    </row>
    <row r="71" spans="1:2" x14ac:dyDescent="0.25">
      <c r="A71" s="89">
        <v>44769</v>
      </c>
      <c r="B71" s="46">
        <v>77.777777777777771</v>
      </c>
    </row>
    <row r="72" spans="1:2" x14ac:dyDescent="0.25">
      <c r="A72" s="89">
        <v>44764</v>
      </c>
      <c r="B72" s="46">
        <v>49.166666666666664</v>
      </c>
    </row>
    <row r="73" spans="1:2" x14ac:dyDescent="0.25">
      <c r="A73" s="89">
        <v>44759</v>
      </c>
      <c r="B73" s="46">
        <v>98.333333333333329</v>
      </c>
    </row>
    <row r="74" spans="1:2" x14ac:dyDescent="0.25">
      <c r="A74" s="89">
        <v>44754</v>
      </c>
      <c r="B74" s="46">
        <v>76.666666666666671</v>
      </c>
    </row>
    <row r="75" spans="1:2" x14ac:dyDescent="0.25">
      <c r="A75" s="89">
        <v>44749</v>
      </c>
      <c r="B75" s="46">
        <v>89.375</v>
      </c>
    </row>
    <row r="76" spans="1:2" x14ac:dyDescent="0.25">
      <c r="A76" s="89">
        <v>44744</v>
      </c>
      <c r="B76" s="46">
        <v>26</v>
      </c>
    </row>
    <row r="77" spans="1:2" x14ac:dyDescent="0.25">
      <c r="A77" s="89">
        <v>44739</v>
      </c>
      <c r="B77" s="46">
        <v>97.777777777777771</v>
      </c>
    </row>
    <row r="78" spans="1:2" x14ac:dyDescent="0.25">
      <c r="A78" s="89">
        <v>44734</v>
      </c>
      <c r="B78" s="46">
        <v>37.142857142857146</v>
      </c>
    </row>
    <row r="79" spans="1:2" x14ac:dyDescent="0.25">
      <c r="A79" s="89">
        <v>44729</v>
      </c>
      <c r="B79" s="46">
        <v>92.222222222222229</v>
      </c>
    </row>
    <row r="80" spans="1:2" x14ac:dyDescent="0.25">
      <c r="A80" s="89">
        <v>44724</v>
      </c>
      <c r="B80" s="46">
        <v>74.166666666666671</v>
      </c>
    </row>
    <row r="81" spans="1:2" x14ac:dyDescent="0.25">
      <c r="A81" s="89">
        <v>44719</v>
      </c>
      <c r="B81" s="46">
        <v>50</v>
      </c>
    </row>
    <row r="82" spans="1:2" x14ac:dyDescent="0.25">
      <c r="A82" s="89">
        <v>44714</v>
      </c>
      <c r="B82" s="46">
        <v>38.333333333333336</v>
      </c>
    </row>
    <row r="83" spans="1:2" x14ac:dyDescent="0.25">
      <c r="A83" s="89">
        <v>44709</v>
      </c>
      <c r="B83" s="46">
        <v>51.875</v>
      </c>
    </row>
    <row r="84" spans="1:2" x14ac:dyDescent="0.25">
      <c r="A84" s="89">
        <v>44704</v>
      </c>
      <c r="B84" s="46">
        <v>20</v>
      </c>
    </row>
    <row r="85" spans="1:2" x14ac:dyDescent="0.25">
      <c r="A85" s="89">
        <v>44699</v>
      </c>
      <c r="B85" s="46">
        <v>94.444444444444443</v>
      </c>
    </row>
    <row r="86" spans="1:2" x14ac:dyDescent="0.25">
      <c r="A86" s="89">
        <v>44694</v>
      </c>
      <c r="B86" s="46">
        <v>88.571428571428569</v>
      </c>
    </row>
    <row r="87" spans="1:2" x14ac:dyDescent="0.25">
      <c r="A87" s="89">
        <v>44689</v>
      </c>
      <c r="B87" s="46">
        <v>53.333333333333336</v>
      </c>
    </row>
    <row r="88" spans="1:2" x14ac:dyDescent="0.25">
      <c r="A88" s="89">
        <v>44684</v>
      </c>
      <c r="B88" s="46">
        <v>39.166666666666664</v>
      </c>
    </row>
    <row r="89" spans="1:2" x14ac:dyDescent="0.25">
      <c r="A89" s="89">
        <v>44679</v>
      </c>
      <c r="B89" s="46">
        <v>19.166666666666668</v>
      </c>
    </row>
    <row r="90" spans="1:2" x14ac:dyDescent="0.25">
      <c r="A90" s="89">
        <v>44674</v>
      </c>
      <c r="B90" s="46">
        <v>45.555555555555557</v>
      </c>
    </row>
    <row r="91" spans="1:2" x14ac:dyDescent="0.25">
      <c r="A91" s="89">
        <v>44669</v>
      </c>
      <c r="B91" s="46">
        <v>66.875</v>
      </c>
    </row>
    <row r="92" spans="1:2" x14ac:dyDescent="0.25">
      <c r="A92" s="89">
        <v>44664</v>
      </c>
      <c r="B92" s="46">
        <v>10</v>
      </c>
    </row>
    <row r="93" spans="1:2" x14ac:dyDescent="0.25">
      <c r="A93" s="89">
        <v>44659</v>
      </c>
      <c r="B93" s="46">
        <v>8.8888888888888893</v>
      </c>
    </row>
    <row r="94" spans="1:2" x14ac:dyDescent="0.25">
      <c r="A94" s="89">
        <v>44654</v>
      </c>
      <c r="B94" s="46">
        <v>25.714285714285715</v>
      </c>
    </row>
    <row r="95" spans="1:2" x14ac:dyDescent="0.25">
      <c r="A95" s="89">
        <v>44649</v>
      </c>
      <c r="B95" s="46">
        <v>27.777777777777779</v>
      </c>
    </row>
    <row r="96" spans="1:2" x14ac:dyDescent="0.25">
      <c r="A96" s="89">
        <v>44644</v>
      </c>
      <c r="B96" s="46">
        <v>50.833333333333336</v>
      </c>
    </row>
    <row r="97" spans="1:2" x14ac:dyDescent="0.25">
      <c r="A97" s="89">
        <v>44639</v>
      </c>
      <c r="B97" s="46">
        <v>95.833333333333329</v>
      </c>
    </row>
    <row r="98" spans="1:2" x14ac:dyDescent="0.25">
      <c r="A98" s="89">
        <v>44634</v>
      </c>
      <c r="B98" s="46">
        <v>27.777777777777779</v>
      </c>
    </row>
    <row r="99" spans="1:2" x14ac:dyDescent="0.25">
      <c r="A99" s="89">
        <v>44629</v>
      </c>
      <c r="B99" s="46">
        <v>30.625</v>
      </c>
    </row>
    <row r="100" spans="1:2" x14ac:dyDescent="0.25">
      <c r="A100" s="89">
        <v>44624</v>
      </c>
      <c r="B100" s="46">
        <v>58</v>
      </c>
    </row>
    <row r="101" spans="1:2" x14ac:dyDescent="0.25">
      <c r="A101" s="89">
        <v>44619</v>
      </c>
      <c r="B101" s="46">
        <v>64.444444444444443</v>
      </c>
    </row>
    <row r="102" spans="1:2" x14ac:dyDescent="0.25">
      <c r="A102" s="89">
        <v>44614</v>
      </c>
      <c r="B102" s="46">
        <v>40</v>
      </c>
    </row>
    <row r="103" spans="1:2" x14ac:dyDescent="0.25">
      <c r="A103" s="89">
        <v>44609</v>
      </c>
      <c r="B103" s="46">
        <v>30</v>
      </c>
    </row>
    <row r="104" spans="1:2" x14ac:dyDescent="0.25">
      <c r="A104" s="89">
        <v>44604</v>
      </c>
      <c r="B104" s="46">
        <v>71.666666666666671</v>
      </c>
    </row>
    <row r="105" spans="1:2" x14ac:dyDescent="0.25">
      <c r="A105" s="89">
        <v>44599</v>
      </c>
      <c r="B105" s="46">
        <v>48.333333333333336</v>
      </c>
    </row>
    <row r="106" spans="1:2" x14ac:dyDescent="0.25">
      <c r="A106" s="89">
        <v>44594</v>
      </c>
      <c r="B106" s="46">
        <v>100</v>
      </c>
    </row>
    <row r="107" spans="1:2" x14ac:dyDescent="0.25">
      <c r="A107" s="89">
        <v>44589</v>
      </c>
      <c r="B107" s="46">
        <v>30</v>
      </c>
    </row>
    <row r="108" spans="1:2" x14ac:dyDescent="0.25">
      <c r="A108" s="89">
        <v>44584</v>
      </c>
      <c r="B108" s="46">
        <v>86</v>
      </c>
    </row>
    <row r="109" spans="1:2" x14ac:dyDescent="0.25">
      <c r="A109" s="89">
        <v>44574</v>
      </c>
      <c r="B109" s="46">
        <v>28.571428571428573</v>
      </c>
    </row>
    <row r="110" spans="1:2" x14ac:dyDescent="0.25">
      <c r="A110" s="89">
        <v>44569</v>
      </c>
      <c r="B110" s="46">
        <v>68.888888888888886</v>
      </c>
    </row>
    <row r="111" spans="1:2" x14ac:dyDescent="0.25">
      <c r="A111" s="89">
        <v>44564</v>
      </c>
      <c r="B111" s="46">
        <v>70</v>
      </c>
    </row>
    <row r="112" spans="1:2" x14ac:dyDescent="0.25">
      <c r="A112" s="89">
        <v>45107</v>
      </c>
      <c r="B112" s="46">
        <v>25.454545454545453</v>
      </c>
    </row>
    <row r="113" spans="1:2" x14ac:dyDescent="0.25">
      <c r="A113" s="89">
        <v>45102</v>
      </c>
      <c r="B113" s="46">
        <v>53.125</v>
      </c>
    </row>
    <row r="114" spans="1:2" x14ac:dyDescent="0.25">
      <c r="A114" s="89">
        <v>45097</v>
      </c>
      <c r="B114" s="46">
        <v>34.545454545454547</v>
      </c>
    </row>
    <row r="115" spans="1:2" x14ac:dyDescent="0.25">
      <c r="A115" s="89">
        <v>45092</v>
      </c>
      <c r="B115" s="46">
        <v>45.714285714285715</v>
      </c>
    </row>
    <row r="116" spans="1:2" x14ac:dyDescent="0.25">
      <c r="A116" s="89">
        <v>45087</v>
      </c>
      <c r="B116" s="46">
        <v>69.285714285714292</v>
      </c>
    </row>
    <row r="117" spans="1:2" x14ac:dyDescent="0.25">
      <c r="A117" s="89">
        <v>45082</v>
      </c>
      <c r="B117" s="46">
        <v>16.363636363636363</v>
      </c>
    </row>
    <row r="118" spans="1:2" x14ac:dyDescent="0.25">
      <c r="A118" s="89">
        <v>45077</v>
      </c>
      <c r="B118" s="46">
        <v>51.111111111111114</v>
      </c>
    </row>
    <row r="119" spans="1:2" x14ac:dyDescent="0.25">
      <c r="A119" s="89">
        <v>45072</v>
      </c>
      <c r="B119" s="46">
        <v>65.833333333333329</v>
      </c>
    </row>
    <row r="120" spans="1:2" x14ac:dyDescent="0.25">
      <c r="A120" s="89">
        <v>45067</v>
      </c>
      <c r="B120" s="46">
        <v>47.272727272727273</v>
      </c>
    </row>
    <row r="121" spans="1:2" x14ac:dyDescent="0.25">
      <c r="A121" s="89">
        <v>45062</v>
      </c>
      <c r="B121" s="46">
        <v>35.625</v>
      </c>
    </row>
    <row r="122" spans="1:2" x14ac:dyDescent="0.25">
      <c r="A122" s="89">
        <v>45057</v>
      </c>
      <c r="B122" s="46">
        <v>15.454545454545455</v>
      </c>
    </row>
    <row r="123" spans="1:2" x14ac:dyDescent="0.25">
      <c r="A123" s="89">
        <v>45052</v>
      </c>
      <c r="B123" s="46">
        <v>87.142857142857139</v>
      </c>
    </row>
    <row r="124" spans="1:2" x14ac:dyDescent="0.25">
      <c r="A124" s="89">
        <v>45047</v>
      </c>
      <c r="B124" s="46">
        <v>63.571428571428569</v>
      </c>
    </row>
    <row r="125" spans="1:2" x14ac:dyDescent="0.25">
      <c r="A125" s="89">
        <v>45042</v>
      </c>
      <c r="B125" s="46">
        <v>9.0909090909090917</v>
      </c>
    </row>
    <row r="126" spans="1:2" x14ac:dyDescent="0.25">
      <c r="A126" s="89">
        <v>45037</v>
      </c>
      <c r="B126" s="46">
        <v>34.545454545454547</v>
      </c>
    </row>
    <row r="127" spans="1:2" x14ac:dyDescent="0.25">
      <c r="A127" s="89">
        <v>45027</v>
      </c>
      <c r="B127" s="46">
        <v>69.090909090909093</v>
      </c>
    </row>
    <row r="128" spans="1:2" x14ac:dyDescent="0.25">
      <c r="A128" s="89">
        <v>45022</v>
      </c>
      <c r="B128" s="46">
        <v>26.875</v>
      </c>
    </row>
    <row r="129" spans="1:2" x14ac:dyDescent="0.25">
      <c r="A129" s="89">
        <v>45017</v>
      </c>
      <c r="B129" s="46">
        <v>40.909090909090907</v>
      </c>
    </row>
    <row r="130" spans="1:2" x14ac:dyDescent="0.25">
      <c r="A130" s="89">
        <v>45012</v>
      </c>
      <c r="B130" s="46">
        <v>47.142857142857146</v>
      </c>
    </row>
    <row r="131" spans="1:2" x14ac:dyDescent="0.25">
      <c r="A131" s="89">
        <v>45007</v>
      </c>
      <c r="B131" s="46">
        <v>39.285714285714285</v>
      </c>
    </row>
    <row r="132" spans="1:2" x14ac:dyDescent="0.25">
      <c r="A132" s="89">
        <v>45002</v>
      </c>
      <c r="B132" s="46">
        <v>10</v>
      </c>
    </row>
    <row r="133" spans="1:2" x14ac:dyDescent="0.25">
      <c r="A133" s="89">
        <v>44997</v>
      </c>
      <c r="B133" s="46">
        <v>74.444444444444443</v>
      </c>
    </row>
    <row r="134" spans="1:2" x14ac:dyDescent="0.25">
      <c r="A134" s="89">
        <v>44992</v>
      </c>
      <c r="B134" s="46">
        <v>65</v>
      </c>
    </row>
    <row r="135" spans="1:2" x14ac:dyDescent="0.25">
      <c r="A135" s="89">
        <v>44987</v>
      </c>
      <c r="B135" s="46">
        <v>47.272727272727273</v>
      </c>
    </row>
    <row r="136" spans="1:2" x14ac:dyDescent="0.25">
      <c r="A136" s="89">
        <v>44982</v>
      </c>
      <c r="B136" s="46">
        <v>65.625</v>
      </c>
    </row>
    <row r="137" spans="1:2" x14ac:dyDescent="0.25">
      <c r="A137" s="89">
        <v>44977</v>
      </c>
      <c r="B137" s="46">
        <v>43.636363636363633</v>
      </c>
    </row>
    <row r="138" spans="1:2" x14ac:dyDescent="0.25">
      <c r="A138" s="89">
        <v>44972</v>
      </c>
      <c r="B138" s="46">
        <v>30.714285714285715</v>
      </c>
    </row>
    <row r="139" spans="1:2" x14ac:dyDescent="0.25">
      <c r="A139" s="89">
        <v>44967</v>
      </c>
      <c r="B139" s="46">
        <v>37.857142857142854</v>
      </c>
    </row>
    <row r="140" spans="1:2" x14ac:dyDescent="0.25">
      <c r="A140" s="89">
        <v>44962</v>
      </c>
      <c r="B140" s="46">
        <v>57.272727272727273</v>
      </c>
    </row>
    <row r="141" spans="1:2" x14ac:dyDescent="0.25">
      <c r="A141" s="89">
        <v>44957</v>
      </c>
      <c r="B141" s="46">
        <v>55</v>
      </c>
    </row>
    <row r="142" spans="1:2" x14ac:dyDescent="0.25">
      <c r="A142" s="89">
        <v>44952</v>
      </c>
      <c r="B142" s="46">
        <v>19.09090909090909</v>
      </c>
    </row>
    <row r="143" spans="1:2" x14ac:dyDescent="0.25">
      <c r="A143" s="89">
        <v>44947</v>
      </c>
      <c r="B143" s="46">
        <v>36.363636363636367</v>
      </c>
    </row>
    <row r="144" spans="1:2" x14ac:dyDescent="0.25">
      <c r="A144" s="89">
        <v>44942</v>
      </c>
      <c r="B144" s="46">
        <v>66.875</v>
      </c>
    </row>
    <row r="145" spans="1:2" x14ac:dyDescent="0.25">
      <c r="A145" s="89">
        <v>44937</v>
      </c>
      <c r="B145" s="46">
        <v>66.36363636363636</v>
      </c>
    </row>
    <row r="146" spans="1:2" x14ac:dyDescent="0.25">
      <c r="A146" s="89">
        <v>44932</v>
      </c>
      <c r="B146" s="46">
        <v>85.714285714285708</v>
      </c>
    </row>
    <row r="147" spans="1:2" x14ac:dyDescent="0.25">
      <c r="A147" s="89">
        <v>44927</v>
      </c>
      <c r="B147" s="46">
        <v>45.714285714285715</v>
      </c>
    </row>
    <row r="148" spans="1:2" x14ac:dyDescent="0.25">
      <c r="A148" s="89">
        <v>44922</v>
      </c>
      <c r="B148" s="46">
        <v>65.384615384615387</v>
      </c>
    </row>
    <row r="149" spans="1:2" x14ac:dyDescent="0.25">
      <c r="A149" s="89">
        <v>44917</v>
      </c>
      <c r="B149" s="46">
        <v>78</v>
      </c>
    </row>
    <row r="150" spans="1:2" x14ac:dyDescent="0.25">
      <c r="A150" s="89">
        <v>44912</v>
      </c>
      <c r="B150" s="46">
        <v>51.428571428571431</v>
      </c>
    </row>
    <row r="151" spans="1:2" x14ac:dyDescent="0.25">
      <c r="A151" s="89">
        <v>44902</v>
      </c>
      <c r="B151" s="46">
        <v>49.444444444444443</v>
      </c>
    </row>
    <row r="152" spans="1:2" x14ac:dyDescent="0.25">
      <c r="A152" s="89">
        <v>44897</v>
      </c>
      <c r="B152" s="46">
        <v>17.692307692307693</v>
      </c>
    </row>
    <row r="153" spans="1:2" x14ac:dyDescent="0.25">
      <c r="A153" s="89">
        <v>44892</v>
      </c>
      <c r="B153" s="46">
        <v>23.75</v>
      </c>
    </row>
    <row r="154" spans="1:2" x14ac:dyDescent="0.25">
      <c r="A154" s="89">
        <v>44887</v>
      </c>
      <c r="B154" s="46">
        <v>33.125</v>
      </c>
    </row>
    <row r="155" spans="1:2" x14ac:dyDescent="0.25">
      <c r="A155" s="89">
        <v>44882</v>
      </c>
      <c r="B155" s="46">
        <v>50.769230769230766</v>
      </c>
    </row>
    <row r="156" spans="1:2" x14ac:dyDescent="0.25">
      <c r="A156" s="89">
        <v>44877</v>
      </c>
      <c r="B156" s="46">
        <v>55.5</v>
      </c>
    </row>
    <row r="157" spans="1:2" x14ac:dyDescent="0.25">
      <c r="A157" s="89">
        <v>44867</v>
      </c>
      <c r="B157" s="46">
        <v>61.53846153846154</v>
      </c>
    </row>
    <row r="158" spans="1:2" x14ac:dyDescent="0.25">
      <c r="A158" s="89">
        <v>44862</v>
      </c>
      <c r="B158" s="46">
        <v>59.285714285714285</v>
      </c>
    </row>
    <row r="159" spans="1:2" x14ac:dyDescent="0.25">
      <c r="A159" s="89">
        <v>44857</v>
      </c>
      <c r="B159" s="46">
        <v>64.444444444444443</v>
      </c>
    </row>
    <row r="160" spans="1:2" x14ac:dyDescent="0.25">
      <c r="A160" s="89">
        <v>44852</v>
      </c>
      <c r="B160" s="46">
        <v>40.833333333333336</v>
      </c>
    </row>
    <row r="161" spans="1:2" x14ac:dyDescent="0.25">
      <c r="A161" s="89">
        <v>44847</v>
      </c>
      <c r="B161" s="46">
        <v>26.666666666666668</v>
      </c>
    </row>
    <row r="162" spans="1:2" x14ac:dyDescent="0.25">
      <c r="A162" s="89">
        <v>44842</v>
      </c>
      <c r="B162" s="46">
        <v>48.888888888888886</v>
      </c>
    </row>
    <row r="163" spans="1:2" x14ac:dyDescent="0.25">
      <c r="A163" s="89">
        <v>44837</v>
      </c>
      <c r="B163" s="46">
        <v>57.5</v>
      </c>
    </row>
    <row r="164" spans="1:2" x14ac:dyDescent="0.25">
      <c r="A164" s="89">
        <v>44832</v>
      </c>
      <c r="B164" s="46">
        <v>45.714285714285715</v>
      </c>
    </row>
    <row r="165" spans="1:2" x14ac:dyDescent="0.25">
      <c r="A165" s="89">
        <v>44827</v>
      </c>
      <c r="B165" s="46">
        <v>24.666666666666668</v>
      </c>
    </row>
    <row r="166" spans="1:2" x14ac:dyDescent="0.25">
      <c r="A166" s="89">
        <v>44822</v>
      </c>
      <c r="B166" s="46">
        <v>61.111111111111114</v>
      </c>
    </row>
    <row r="167" spans="1:2" x14ac:dyDescent="0.25">
      <c r="A167" s="89">
        <v>44817</v>
      </c>
      <c r="B167" s="46">
        <v>19.411764705882351</v>
      </c>
    </row>
    <row r="168" spans="1:2" x14ac:dyDescent="0.25">
      <c r="A168" s="89">
        <v>44812</v>
      </c>
      <c r="B168" s="46">
        <v>8.75</v>
      </c>
    </row>
    <row r="169" spans="1:2" x14ac:dyDescent="0.25">
      <c r="A169" s="89">
        <v>44807</v>
      </c>
      <c r="B169" s="46">
        <v>30</v>
      </c>
    </row>
    <row r="170" spans="1:2" x14ac:dyDescent="0.25">
      <c r="A170" s="89">
        <v>44802</v>
      </c>
      <c r="B170" s="46">
        <v>30</v>
      </c>
    </row>
    <row r="171" spans="1:2" x14ac:dyDescent="0.25">
      <c r="A171" s="89">
        <v>44797</v>
      </c>
      <c r="B171" s="46">
        <v>60</v>
      </c>
    </row>
    <row r="172" spans="1:2" x14ac:dyDescent="0.25">
      <c r="A172" s="89">
        <v>44792</v>
      </c>
      <c r="B172" s="46">
        <v>71.666666666666671</v>
      </c>
    </row>
    <row r="173" spans="1:2" x14ac:dyDescent="0.25">
      <c r="A173" s="89">
        <v>44787</v>
      </c>
      <c r="B173" s="46">
        <v>55.555555555555557</v>
      </c>
    </row>
    <row r="174" spans="1:2" x14ac:dyDescent="0.25">
      <c r="A174" s="89">
        <v>44782</v>
      </c>
      <c r="B174" s="46">
        <v>30</v>
      </c>
    </row>
    <row r="175" spans="1:2" x14ac:dyDescent="0.25">
      <c r="A175" s="89">
        <v>44777</v>
      </c>
      <c r="B175" s="46">
        <v>64.444444444444443</v>
      </c>
    </row>
    <row r="176" spans="1:2" x14ac:dyDescent="0.25">
      <c r="A176" s="89">
        <v>44775</v>
      </c>
      <c r="B176" s="46">
        <v>46</v>
      </c>
    </row>
    <row r="177" spans="1:2" x14ac:dyDescent="0.25">
      <c r="A177" s="89">
        <v>44772</v>
      </c>
      <c r="B177" s="46">
        <v>39.166666666666664</v>
      </c>
    </row>
    <row r="178" spans="1:2" x14ac:dyDescent="0.25">
      <c r="A178" s="89">
        <v>44767</v>
      </c>
      <c r="B178" s="46">
        <v>50</v>
      </c>
    </row>
    <row r="179" spans="1:2" x14ac:dyDescent="0.25">
      <c r="A179" s="89">
        <v>44762</v>
      </c>
      <c r="B179" s="46">
        <v>52.222222222222221</v>
      </c>
    </row>
    <row r="180" spans="1:2" x14ac:dyDescent="0.25">
      <c r="A180" s="89">
        <v>44757</v>
      </c>
      <c r="B180" s="46">
        <v>23.75</v>
      </c>
    </row>
    <row r="181" spans="1:2" x14ac:dyDescent="0.25">
      <c r="A181" s="89">
        <v>44752</v>
      </c>
      <c r="B181" s="46">
        <v>45</v>
      </c>
    </row>
    <row r="182" spans="1:2" x14ac:dyDescent="0.25">
      <c r="A182" s="89">
        <v>44747</v>
      </c>
      <c r="B182" s="46">
        <v>36.666666666666664</v>
      </c>
    </row>
    <row r="183" spans="1:2" x14ac:dyDescent="0.25">
      <c r="A183" s="89">
        <v>44742</v>
      </c>
      <c r="B183" s="46">
        <v>21.111111111111111</v>
      </c>
    </row>
    <row r="184" spans="1:2" x14ac:dyDescent="0.25">
      <c r="A184" s="89">
        <v>44737</v>
      </c>
      <c r="B184" s="46">
        <v>13.076923076923077</v>
      </c>
    </row>
    <row r="185" spans="1:2" x14ac:dyDescent="0.25">
      <c r="A185" s="89">
        <v>44732</v>
      </c>
      <c r="B185" s="46">
        <v>31.25</v>
      </c>
    </row>
    <row r="186" spans="1:2" x14ac:dyDescent="0.25">
      <c r="A186" s="89">
        <v>44727</v>
      </c>
      <c r="B186" s="46">
        <v>30</v>
      </c>
    </row>
    <row r="187" spans="1:2" x14ac:dyDescent="0.25">
      <c r="A187" s="89">
        <v>44722</v>
      </c>
      <c r="B187" s="46">
        <v>31.53846153846154</v>
      </c>
    </row>
    <row r="188" spans="1:2" x14ac:dyDescent="0.25">
      <c r="A188" s="89">
        <v>44717</v>
      </c>
      <c r="B188" s="46">
        <v>52</v>
      </c>
    </row>
    <row r="189" spans="1:2" x14ac:dyDescent="0.25">
      <c r="A189" s="89">
        <v>44712</v>
      </c>
      <c r="B189" s="46">
        <v>54</v>
      </c>
    </row>
    <row r="190" spans="1:2" x14ac:dyDescent="0.25">
      <c r="A190" s="89">
        <v>44707</v>
      </c>
      <c r="B190" s="46">
        <v>8.8888888888888893</v>
      </c>
    </row>
    <row r="191" spans="1:2" x14ac:dyDescent="0.25">
      <c r="A191" s="89">
        <v>44702</v>
      </c>
      <c r="B191" s="46">
        <v>37.142857142857146</v>
      </c>
    </row>
    <row r="192" spans="1:2" x14ac:dyDescent="0.25">
      <c r="A192" s="89">
        <v>44697</v>
      </c>
      <c r="B192" s="46">
        <v>53.333333333333336</v>
      </c>
    </row>
    <row r="193" spans="1:2" x14ac:dyDescent="0.25">
      <c r="A193" s="89">
        <v>44692</v>
      </c>
      <c r="B193" s="46">
        <v>34.166666666666664</v>
      </c>
    </row>
    <row r="194" spans="1:2" x14ac:dyDescent="0.25">
      <c r="A194" s="89">
        <v>44687</v>
      </c>
      <c r="B194" s="46">
        <v>42.5</v>
      </c>
    </row>
    <row r="195" spans="1:2" x14ac:dyDescent="0.25">
      <c r="A195" s="89">
        <v>44682</v>
      </c>
      <c r="B195" s="46">
        <v>34.444444444444443</v>
      </c>
    </row>
    <row r="196" spans="1:2" x14ac:dyDescent="0.25">
      <c r="A196" s="89">
        <v>44677</v>
      </c>
      <c r="B196" s="46">
        <v>32.5</v>
      </c>
    </row>
    <row r="197" spans="1:2" x14ac:dyDescent="0.25">
      <c r="A197" s="89">
        <v>44672</v>
      </c>
      <c r="B197" s="46">
        <v>56</v>
      </c>
    </row>
    <row r="198" spans="1:2" x14ac:dyDescent="0.25">
      <c r="A198" s="89">
        <v>44667</v>
      </c>
      <c r="B198" s="46">
        <v>80</v>
      </c>
    </row>
    <row r="199" spans="1:2" x14ac:dyDescent="0.25">
      <c r="A199" s="89">
        <v>44662</v>
      </c>
      <c r="B199" s="46">
        <v>87.142857142857139</v>
      </c>
    </row>
    <row r="200" spans="1:2" x14ac:dyDescent="0.25">
      <c r="A200" s="89">
        <v>44657</v>
      </c>
      <c r="B200" s="46">
        <v>5.5555555555555554</v>
      </c>
    </row>
    <row r="201" spans="1:2" x14ac:dyDescent="0.25">
      <c r="A201" s="89">
        <v>44652</v>
      </c>
      <c r="B201" s="46">
        <v>20</v>
      </c>
    </row>
    <row r="202" spans="1:2" x14ac:dyDescent="0.25">
      <c r="A202" s="89">
        <v>44647</v>
      </c>
      <c r="B202" s="46">
        <v>18.333333333333332</v>
      </c>
    </row>
    <row r="203" spans="1:2" x14ac:dyDescent="0.25">
      <c r="A203" s="89">
        <v>44642</v>
      </c>
      <c r="B203" s="46">
        <v>40</v>
      </c>
    </row>
    <row r="204" spans="1:2" x14ac:dyDescent="0.25">
      <c r="A204" s="89">
        <v>44637</v>
      </c>
      <c r="B204" s="46">
        <v>46.875</v>
      </c>
    </row>
    <row r="205" spans="1:2" x14ac:dyDescent="0.25">
      <c r="A205" s="89">
        <v>44632</v>
      </c>
      <c r="B205" s="46">
        <v>16</v>
      </c>
    </row>
    <row r="206" spans="1:2" x14ac:dyDescent="0.25">
      <c r="A206" s="89">
        <v>44627</v>
      </c>
      <c r="B206" s="46">
        <v>21.111111111111111</v>
      </c>
    </row>
    <row r="207" spans="1:2" x14ac:dyDescent="0.25">
      <c r="A207" s="89">
        <v>44622</v>
      </c>
      <c r="B207" s="46">
        <v>46.428571428571431</v>
      </c>
    </row>
    <row r="208" spans="1:2" x14ac:dyDescent="0.25">
      <c r="A208" s="89">
        <v>44617</v>
      </c>
      <c r="B208" s="46">
        <v>22.222222222222221</v>
      </c>
    </row>
    <row r="209" spans="1:2" x14ac:dyDescent="0.25">
      <c r="A209" s="89">
        <v>44612</v>
      </c>
      <c r="B209" s="46">
        <v>35</v>
      </c>
    </row>
    <row r="210" spans="1:2" x14ac:dyDescent="0.25">
      <c r="A210" s="89">
        <v>44607</v>
      </c>
      <c r="B210" s="46">
        <v>50</v>
      </c>
    </row>
    <row r="211" spans="1:2" x14ac:dyDescent="0.25">
      <c r="A211" s="89">
        <v>44602</v>
      </c>
      <c r="B211" s="46">
        <v>51.111111111111114</v>
      </c>
    </row>
    <row r="212" spans="1:2" x14ac:dyDescent="0.25">
      <c r="A212" s="89">
        <v>44597</v>
      </c>
      <c r="B212" s="46">
        <v>57.5</v>
      </c>
    </row>
    <row r="213" spans="1:2" x14ac:dyDescent="0.25">
      <c r="A213" s="89">
        <v>44592</v>
      </c>
      <c r="B213" s="46">
        <v>57</v>
      </c>
    </row>
    <row r="214" spans="1:2" x14ac:dyDescent="0.25">
      <c r="A214" s="89">
        <v>44587</v>
      </c>
      <c r="B214" s="46">
        <v>7.7777777777777777</v>
      </c>
    </row>
    <row r="215" spans="1:2" x14ac:dyDescent="0.25">
      <c r="A215" s="89">
        <v>44582</v>
      </c>
      <c r="B215" s="46">
        <v>23.571428571428573</v>
      </c>
    </row>
    <row r="216" spans="1:2" x14ac:dyDescent="0.25">
      <c r="A216" s="89">
        <v>44577</v>
      </c>
      <c r="B216" s="46">
        <v>37.777777777777779</v>
      </c>
    </row>
    <row r="217" spans="1:2" x14ac:dyDescent="0.25">
      <c r="A217" s="89">
        <v>44572</v>
      </c>
      <c r="B217" s="46">
        <v>33.333333333333336</v>
      </c>
    </row>
    <row r="218" spans="1:2" x14ac:dyDescent="0.25">
      <c r="A218" s="89">
        <v>44567</v>
      </c>
      <c r="B218" s="46">
        <v>29.166666666666668</v>
      </c>
    </row>
    <row r="219" spans="1:2" x14ac:dyDescent="0.25">
      <c r="A219" s="89">
        <v>44562</v>
      </c>
      <c r="B219" s="46">
        <v>53.333333333333336</v>
      </c>
    </row>
    <row r="220" spans="1:2" x14ac:dyDescent="0.25">
      <c r="A220" s="89">
        <v>45103</v>
      </c>
      <c r="B220" s="46">
        <v>76.666666666666671</v>
      </c>
    </row>
    <row r="221" spans="1:2" x14ac:dyDescent="0.25">
      <c r="A221" s="89">
        <v>45096</v>
      </c>
      <c r="B221" s="46">
        <v>20</v>
      </c>
    </row>
    <row r="222" spans="1:2" x14ac:dyDescent="0.25">
      <c r="A222" s="89">
        <v>45095</v>
      </c>
      <c r="B222" s="46">
        <v>30</v>
      </c>
    </row>
    <row r="223" spans="1:2" x14ac:dyDescent="0.25">
      <c r="A223" s="89">
        <v>45088</v>
      </c>
      <c r="B223" s="46">
        <v>50</v>
      </c>
    </row>
    <row r="224" spans="1:2" x14ac:dyDescent="0.25">
      <c r="A224" s="89">
        <v>45080</v>
      </c>
      <c r="B224" s="46">
        <v>25</v>
      </c>
    </row>
    <row r="225" spans="1:2" x14ac:dyDescent="0.25">
      <c r="A225" s="89">
        <v>45071</v>
      </c>
      <c r="B225" s="46">
        <v>26.666666666666668</v>
      </c>
    </row>
    <row r="226" spans="1:2" x14ac:dyDescent="0.25">
      <c r="A226" s="89">
        <v>45063</v>
      </c>
      <c r="B226" s="46">
        <v>86.666666666666671</v>
      </c>
    </row>
    <row r="227" spans="1:2" x14ac:dyDescent="0.25">
      <c r="A227" s="89">
        <v>45056</v>
      </c>
      <c r="B227" s="46">
        <v>80</v>
      </c>
    </row>
    <row r="228" spans="1:2" x14ac:dyDescent="0.25">
      <c r="A228" s="89">
        <v>45055</v>
      </c>
      <c r="B228" s="46">
        <v>40</v>
      </c>
    </row>
    <row r="229" spans="1:2" x14ac:dyDescent="0.25">
      <c r="A229" s="89">
        <v>45048</v>
      </c>
      <c r="B229" s="46">
        <v>100</v>
      </c>
    </row>
    <row r="230" spans="1:2" x14ac:dyDescent="0.25">
      <c r="A230" s="89">
        <v>45040</v>
      </c>
      <c r="B230" s="46">
        <v>10</v>
      </c>
    </row>
    <row r="231" spans="1:2" x14ac:dyDescent="0.25">
      <c r="A231" s="89">
        <v>45032</v>
      </c>
      <c r="B231" s="46">
        <v>70</v>
      </c>
    </row>
    <row r="232" spans="1:2" x14ac:dyDescent="0.25">
      <c r="A232" s="89">
        <v>45031</v>
      </c>
      <c r="B232" s="46">
        <v>83.333333333333329</v>
      </c>
    </row>
    <row r="233" spans="1:2" x14ac:dyDescent="0.25">
      <c r="A233" s="89">
        <v>45023</v>
      </c>
      <c r="B233" s="46">
        <v>40</v>
      </c>
    </row>
    <row r="234" spans="1:2" x14ac:dyDescent="0.25">
      <c r="A234" s="89">
        <v>45016</v>
      </c>
      <c r="B234" s="46">
        <v>90</v>
      </c>
    </row>
    <row r="235" spans="1:2" x14ac:dyDescent="0.25">
      <c r="A235" s="89">
        <v>45015</v>
      </c>
      <c r="B235" s="46">
        <v>35</v>
      </c>
    </row>
    <row r="236" spans="1:2" x14ac:dyDescent="0.25">
      <c r="A236" s="89">
        <v>45008</v>
      </c>
      <c r="B236" s="46">
        <v>10</v>
      </c>
    </row>
    <row r="237" spans="1:2" x14ac:dyDescent="0.25">
      <c r="A237" s="89">
        <v>45000</v>
      </c>
      <c r="B237" s="46">
        <v>21.25</v>
      </c>
    </row>
    <row r="238" spans="1:2" x14ac:dyDescent="0.25">
      <c r="A238" s="89">
        <v>44991</v>
      </c>
      <c r="B238" s="46">
        <v>16.666666666666668</v>
      </c>
    </row>
    <row r="239" spans="1:2" x14ac:dyDescent="0.25">
      <c r="A239" s="89">
        <v>44983</v>
      </c>
      <c r="B239" s="46">
        <v>70</v>
      </c>
    </row>
    <row r="240" spans="1:2" x14ac:dyDescent="0.25">
      <c r="A240" s="89">
        <v>44976</v>
      </c>
      <c r="B240" s="46">
        <v>10</v>
      </c>
    </row>
    <row r="241" spans="1:2" x14ac:dyDescent="0.25">
      <c r="A241" s="89">
        <v>44975</v>
      </c>
      <c r="B241" s="46">
        <v>18</v>
      </c>
    </row>
    <row r="242" spans="1:2" x14ac:dyDescent="0.25">
      <c r="A242" s="89">
        <v>44968</v>
      </c>
      <c r="B242" s="46">
        <v>70</v>
      </c>
    </row>
    <row r="243" spans="1:2" x14ac:dyDescent="0.25">
      <c r="A243" s="89">
        <v>44960</v>
      </c>
      <c r="B243" s="46">
        <v>81.25</v>
      </c>
    </row>
    <row r="244" spans="1:2" x14ac:dyDescent="0.25">
      <c r="A244" s="89">
        <v>44951</v>
      </c>
      <c r="B244" s="46">
        <v>53.333333333333336</v>
      </c>
    </row>
    <row r="245" spans="1:2" x14ac:dyDescent="0.25">
      <c r="A245" s="89">
        <v>44943</v>
      </c>
      <c r="B245" s="46">
        <v>33.333333333333336</v>
      </c>
    </row>
    <row r="246" spans="1:2" x14ac:dyDescent="0.25">
      <c r="A246" s="89">
        <v>44936</v>
      </c>
      <c r="B246" s="46">
        <v>100</v>
      </c>
    </row>
    <row r="247" spans="1:2" x14ac:dyDescent="0.25">
      <c r="A247" s="89">
        <v>44935</v>
      </c>
      <c r="B247" s="46">
        <v>90</v>
      </c>
    </row>
    <row r="248" spans="1:2" x14ac:dyDescent="0.25">
      <c r="A248" s="89">
        <v>44928</v>
      </c>
      <c r="B248" s="46">
        <v>90</v>
      </c>
    </row>
    <row r="249" spans="1:2" x14ac:dyDescent="0.25">
      <c r="A249" s="89">
        <v>44920</v>
      </c>
      <c r="B249" s="46">
        <v>50</v>
      </c>
    </row>
    <row r="250" spans="1:2" x14ac:dyDescent="0.25">
      <c r="A250" s="89">
        <v>44911</v>
      </c>
      <c r="B250" s="46">
        <v>100</v>
      </c>
    </row>
    <row r="251" spans="1:2" x14ac:dyDescent="0.25">
      <c r="A251" s="89">
        <v>44903</v>
      </c>
      <c r="B251" s="46">
        <v>100</v>
      </c>
    </row>
    <row r="252" spans="1:2" x14ac:dyDescent="0.25">
      <c r="A252" s="89">
        <v>44896</v>
      </c>
      <c r="B252" s="46">
        <v>40</v>
      </c>
    </row>
    <row r="253" spans="1:2" x14ac:dyDescent="0.25">
      <c r="A253" s="89">
        <v>44895</v>
      </c>
      <c r="B253" s="46">
        <v>31</v>
      </c>
    </row>
    <row r="254" spans="1:2" x14ac:dyDescent="0.25">
      <c r="A254" s="89">
        <v>44888</v>
      </c>
      <c r="B254" s="46">
        <v>90</v>
      </c>
    </row>
    <row r="255" spans="1:2" x14ac:dyDescent="0.25">
      <c r="A255" s="89">
        <v>44880</v>
      </c>
      <c r="B255" s="46">
        <v>21.25</v>
      </c>
    </row>
    <row r="256" spans="1:2" x14ac:dyDescent="0.25">
      <c r="A256" s="89">
        <v>44872</v>
      </c>
      <c r="B256" s="46">
        <v>40</v>
      </c>
    </row>
    <row r="257" spans="1:2" x14ac:dyDescent="0.25">
      <c r="A257" s="89">
        <v>44871</v>
      </c>
      <c r="B257" s="46">
        <v>86.666666666666671</v>
      </c>
    </row>
    <row r="258" spans="1:2" x14ac:dyDescent="0.25">
      <c r="A258" s="89">
        <v>44863</v>
      </c>
      <c r="B258" s="46">
        <v>100</v>
      </c>
    </row>
    <row r="259" spans="1:2" x14ac:dyDescent="0.25">
      <c r="A259" s="89">
        <v>44856</v>
      </c>
      <c r="B259" s="46">
        <v>0</v>
      </c>
    </row>
    <row r="260" spans="1:2" x14ac:dyDescent="0.25">
      <c r="A260" s="89">
        <v>44855</v>
      </c>
      <c r="B260" s="46">
        <v>18.75</v>
      </c>
    </row>
    <row r="261" spans="1:2" x14ac:dyDescent="0.25">
      <c r="A261" s="89">
        <v>44848</v>
      </c>
      <c r="B261" s="46">
        <v>100</v>
      </c>
    </row>
    <row r="262" spans="1:2" x14ac:dyDescent="0.25">
      <c r="A262" s="89">
        <v>44840</v>
      </c>
      <c r="B262" s="46">
        <v>20</v>
      </c>
    </row>
    <row r="263" spans="1:2" x14ac:dyDescent="0.25">
      <c r="A263" s="89">
        <v>44831</v>
      </c>
      <c r="B263" s="46">
        <v>80</v>
      </c>
    </row>
    <row r="264" spans="1:2" x14ac:dyDescent="0.25">
      <c r="A264" s="89">
        <v>44823</v>
      </c>
      <c r="B264" s="46">
        <v>80</v>
      </c>
    </row>
    <row r="265" spans="1:2" x14ac:dyDescent="0.25">
      <c r="A265" s="89">
        <v>44816</v>
      </c>
      <c r="B265" s="46">
        <v>50</v>
      </c>
    </row>
    <row r="266" spans="1:2" x14ac:dyDescent="0.25">
      <c r="A266" s="89">
        <v>44815</v>
      </c>
      <c r="B266" s="46">
        <v>44</v>
      </c>
    </row>
    <row r="267" spans="1:2" x14ac:dyDescent="0.25">
      <c r="A267" s="89">
        <v>44808</v>
      </c>
      <c r="B267" s="46">
        <v>100</v>
      </c>
    </row>
    <row r="268" spans="1:2" x14ac:dyDescent="0.25">
      <c r="A268" s="89">
        <v>44800</v>
      </c>
      <c r="B268" s="46">
        <v>8.3333333333333339</v>
      </c>
    </row>
    <row r="269" spans="1:2" x14ac:dyDescent="0.25">
      <c r="A269" s="89">
        <v>44791</v>
      </c>
      <c r="B269" s="46">
        <v>93.333333333333329</v>
      </c>
    </row>
    <row r="270" spans="1:2" x14ac:dyDescent="0.25">
      <c r="A270" s="89">
        <v>44783</v>
      </c>
      <c r="B270" s="46">
        <v>26.666666666666668</v>
      </c>
    </row>
    <row r="271" spans="1:2" x14ac:dyDescent="0.25">
      <c r="A271" s="89">
        <v>44776</v>
      </c>
      <c r="B271" s="46">
        <v>20</v>
      </c>
    </row>
    <row r="272" spans="1:2" x14ac:dyDescent="0.25">
      <c r="A272" s="89">
        <v>44768</v>
      </c>
      <c r="B272" s="46">
        <v>80</v>
      </c>
    </row>
    <row r="273" spans="1:2" x14ac:dyDescent="0.25">
      <c r="A273" s="89">
        <v>44760</v>
      </c>
      <c r="B273" s="46">
        <v>34.285714285714285</v>
      </c>
    </row>
    <row r="274" spans="1:2" x14ac:dyDescent="0.25">
      <c r="A274" s="89">
        <v>44751</v>
      </c>
      <c r="B274" s="46">
        <v>66.666666666666671</v>
      </c>
    </row>
    <row r="275" spans="1:2" x14ac:dyDescent="0.25">
      <c r="A275" s="89">
        <v>44743</v>
      </c>
      <c r="B275" s="46">
        <v>30</v>
      </c>
    </row>
    <row r="276" spans="1:2" x14ac:dyDescent="0.25">
      <c r="A276" s="89">
        <v>44736</v>
      </c>
      <c r="B276" s="46">
        <v>90</v>
      </c>
    </row>
    <row r="277" spans="1:2" x14ac:dyDescent="0.25">
      <c r="A277" s="89">
        <v>44735</v>
      </c>
      <c r="B277" s="46">
        <v>46</v>
      </c>
    </row>
    <row r="278" spans="1:2" x14ac:dyDescent="0.25">
      <c r="A278" s="89">
        <v>44728</v>
      </c>
      <c r="B278" s="46">
        <v>100</v>
      </c>
    </row>
    <row r="279" spans="1:2" x14ac:dyDescent="0.25">
      <c r="A279" s="89">
        <v>44720</v>
      </c>
      <c r="B279" s="46">
        <v>40</v>
      </c>
    </row>
    <row r="280" spans="1:2" x14ac:dyDescent="0.25">
      <c r="A280" s="89">
        <v>44711</v>
      </c>
      <c r="B280" s="46">
        <v>70</v>
      </c>
    </row>
    <row r="281" spans="1:2" x14ac:dyDescent="0.25">
      <c r="A281" s="89">
        <v>44703</v>
      </c>
      <c r="B281" s="46">
        <v>33.333333333333336</v>
      </c>
    </row>
    <row r="282" spans="1:2" x14ac:dyDescent="0.25">
      <c r="A282" s="89">
        <v>44696</v>
      </c>
      <c r="B282" s="46">
        <v>100</v>
      </c>
    </row>
    <row r="283" spans="1:2" x14ac:dyDescent="0.25">
      <c r="A283" s="89">
        <v>44695</v>
      </c>
      <c r="B283" s="46">
        <v>40</v>
      </c>
    </row>
    <row r="284" spans="1:2" x14ac:dyDescent="0.25">
      <c r="A284" s="89">
        <v>44688</v>
      </c>
      <c r="B284" s="46">
        <v>50</v>
      </c>
    </row>
    <row r="285" spans="1:2" x14ac:dyDescent="0.25">
      <c r="A285" s="89">
        <v>44680</v>
      </c>
      <c r="B285" s="46">
        <v>15</v>
      </c>
    </row>
    <row r="286" spans="1:2" x14ac:dyDescent="0.25">
      <c r="A286" s="89">
        <v>44671</v>
      </c>
      <c r="B286" s="46">
        <v>70</v>
      </c>
    </row>
    <row r="287" spans="1:2" x14ac:dyDescent="0.25">
      <c r="A287" s="89">
        <v>44663</v>
      </c>
      <c r="B287" s="46">
        <v>100</v>
      </c>
    </row>
    <row r="288" spans="1:2" x14ac:dyDescent="0.25">
      <c r="A288" s="89">
        <v>44656</v>
      </c>
      <c r="B288" s="46">
        <v>80</v>
      </c>
    </row>
    <row r="289" spans="1:2" x14ac:dyDescent="0.25">
      <c r="A289" s="89">
        <v>44655</v>
      </c>
      <c r="B289" s="46">
        <v>68.75</v>
      </c>
    </row>
    <row r="290" spans="1:2" x14ac:dyDescent="0.25">
      <c r="A290" s="89">
        <v>44648</v>
      </c>
      <c r="B290" s="46">
        <v>70</v>
      </c>
    </row>
    <row r="291" spans="1:2" x14ac:dyDescent="0.25">
      <c r="A291" s="89">
        <v>44640</v>
      </c>
      <c r="B291" s="46">
        <v>18.333333333333332</v>
      </c>
    </row>
    <row r="292" spans="1:2" x14ac:dyDescent="0.25">
      <c r="A292" s="89">
        <v>44631</v>
      </c>
      <c r="B292" s="46">
        <v>63.333333333333336</v>
      </c>
    </row>
    <row r="293" spans="1:2" x14ac:dyDescent="0.25">
      <c r="A293" s="89">
        <v>44623</v>
      </c>
      <c r="B293" s="46">
        <v>86.666666666666671</v>
      </c>
    </row>
    <row r="294" spans="1:2" x14ac:dyDescent="0.25">
      <c r="A294" s="89">
        <v>44616</v>
      </c>
      <c r="B294" s="46">
        <v>50</v>
      </c>
    </row>
    <row r="295" spans="1:2" x14ac:dyDescent="0.25">
      <c r="A295" s="89">
        <v>44615</v>
      </c>
      <c r="B295" s="46">
        <v>30</v>
      </c>
    </row>
    <row r="296" spans="1:2" x14ac:dyDescent="0.25">
      <c r="A296" s="89">
        <v>44608</v>
      </c>
      <c r="B296" s="46">
        <v>30</v>
      </c>
    </row>
    <row r="297" spans="1:2" x14ac:dyDescent="0.25">
      <c r="A297" s="89">
        <v>44600</v>
      </c>
      <c r="B297" s="46">
        <v>16.666666666666668</v>
      </c>
    </row>
    <row r="298" spans="1:2" x14ac:dyDescent="0.25">
      <c r="A298" s="89">
        <v>44591</v>
      </c>
      <c r="B298" s="46">
        <v>30</v>
      </c>
    </row>
    <row r="299" spans="1:2" x14ac:dyDescent="0.25">
      <c r="A299" s="89">
        <v>44583</v>
      </c>
      <c r="B299" s="46">
        <v>33.333333333333336</v>
      </c>
    </row>
    <row r="300" spans="1:2" x14ac:dyDescent="0.25">
      <c r="A300" s="89">
        <v>44576</v>
      </c>
      <c r="B300" s="46">
        <v>60</v>
      </c>
    </row>
    <row r="301" spans="1:2" x14ac:dyDescent="0.25">
      <c r="A301" s="89">
        <v>44575</v>
      </c>
      <c r="B301" s="46">
        <v>28.75</v>
      </c>
    </row>
    <row r="302" spans="1:2" x14ac:dyDescent="0.25">
      <c r="A302" s="89">
        <v>44568</v>
      </c>
      <c r="B302" s="46">
        <v>10</v>
      </c>
    </row>
    <row r="303" spans="1:2" x14ac:dyDescent="0.25">
      <c r="A303" s="89">
        <v>45101</v>
      </c>
      <c r="B303" s="46">
        <v>51.428571428571431</v>
      </c>
    </row>
    <row r="304" spans="1:2" x14ac:dyDescent="0.25">
      <c r="A304" s="89">
        <v>45100</v>
      </c>
      <c r="B304" s="46">
        <v>16</v>
      </c>
    </row>
    <row r="305" spans="1:2" x14ac:dyDescent="0.25">
      <c r="A305" s="89">
        <v>45093</v>
      </c>
      <c r="B305" s="46">
        <v>21.428571428571427</v>
      </c>
    </row>
    <row r="306" spans="1:2" x14ac:dyDescent="0.25">
      <c r="A306" s="89">
        <v>45085</v>
      </c>
      <c r="B306" s="46">
        <v>45.714285714285715</v>
      </c>
    </row>
    <row r="307" spans="1:2" x14ac:dyDescent="0.25">
      <c r="A307" s="89">
        <v>45076</v>
      </c>
      <c r="B307" s="46">
        <v>43.333333333333336</v>
      </c>
    </row>
    <row r="308" spans="1:2" x14ac:dyDescent="0.25">
      <c r="A308" s="89">
        <v>45068</v>
      </c>
      <c r="B308" s="46">
        <v>20</v>
      </c>
    </row>
    <row r="309" spans="1:2" x14ac:dyDescent="0.25">
      <c r="A309" s="89">
        <v>45061</v>
      </c>
      <c r="B309" s="46">
        <v>27.142857142857142</v>
      </c>
    </row>
    <row r="310" spans="1:2" x14ac:dyDescent="0.25">
      <c r="A310" s="89">
        <v>45060</v>
      </c>
      <c r="B310" s="46">
        <v>24</v>
      </c>
    </row>
    <row r="311" spans="1:2" x14ac:dyDescent="0.25">
      <c r="A311" s="89">
        <v>45053</v>
      </c>
      <c r="B311" s="46">
        <v>57.142857142857146</v>
      </c>
    </row>
    <row r="312" spans="1:2" x14ac:dyDescent="0.25">
      <c r="A312" s="89">
        <v>45045</v>
      </c>
      <c r="B312" s="46">
        <v>30.714285714285715</v>
      </c>
    </row>
    <row r="313" spans="1:2" x14ac:dyDescent="0.25">
      <c r="A313" s="89">
        <v>45036</v>
      </c>
      <c r="B313" s="46">
        <v>40</v>
      </c>
    </row>
    <row r="314" spans="1:2" x14ac:dyDescent="0.25">
      <c r="A314" s="89">
        <v>45028</v>
      </c>
      <c r="B314" s="46">
        <v>33.333333333333336</v>
      </c>
    </row>
    <row r="315" spans="1:2" x14ac:dyDescent="0.25">
      <c r="A315" s="89">
        <v>45021</v>
      </c>
      <c r="B315" s="46">
        <v>55.714285714285715</v>
      </c>
    </row>
    <row r="316" spans="1:2" x14ac:dyDescent="0.25">
      <c r="A316" s="89">
        <v>45020</v>
      </c>
      <c r="B316" s="46">
        <v>22</v>
      </c>
    </row>
    <row r="317" spans="1:2" x14ac:dyDescent="0.25">
      <c r="A317" s="89">
        <v>45013</v>
      </c>
      <c r="B317" s="46">
        <v>77.142857142857139</v>
      </c>
    </row>
    <row r="318" spans="1:2" x14ac:dyDescent="0.25">
      <c r="A318" s="89">
        <v>45005</v>
      </c>
      <c r="B318" s="46">
        <v>58.571428571428569</v>
      </c>
    </row>
    <row r="319" spans="1:2" x14ac:dyDescent="0.25">
      <c r="A319" s="89">
        <v>44996</v>
      </c>
      <c r="B319" s="46">
        <v>93.333333333333329</v>
      </c>
    </row>
    <row r="320" spans="1:2" x14ac:dyDescent="0.25">
      <c r="A320" s="89">
        <v>44988</v>
      </c>
      <c r="B320" s="46">
        <v>20</v>
      </c>
    </row>
    <row r="321" spans="1:2" x14ac:dyDescent="0.25">
      <c r="A321" s="89">
        <v>44981</v>
      </c>
      <c r="B321" s="46">
        <v>22.857142857142858</v>
      </c>
    </row>
    <row r="322" spans="1:2" x14ac:dyDescent="0.25">
      <c r="A322" s="89">
        <v>44980</v>
      </c>
      <c r="B322" s="46">
        <v>83</v>
      </c>
    </row>
    <row r="323" spans="1:2" x14ac:dyDescent="0.25">
      <c r="A323" s="89">
        <v>44973</v>
      </c>
      <c r="B323" s="46">
        <v>40</v>
      </c>
    </row>
    <row r="324" spans="1:2" x14ac:dyDescent="0.25">
      <c r="A324" s="89">
        <v>44965</v>
      </c>
      <c r="B324" s="46">
        <v>29.285714285714285</v>
      </c>
    </row>
    <row r="325" spans="1:2" x14ac:dyDescent="0.25">
      <c r="A325" s="89">
        <v>44956</v>
      </c>
      <c r="B325" s="46">
        <v>26.666666666666668</v>
      </c>
    </row>
    <row r="326" spans="1:2" x14ac:dyDescent="0.25">
      <c r="A326" s="89">
        <v>44948</v>
      </c>
      <c r="B326" s="46">
        <v>16.666666666666668</v>
      </c>
    </row>
    <row r="327" spans="1:2" x14ac:dyDescent="0.25">
      <c r="A327" s="89">
        <v>44941</v>
      </c>
      <c r="B327" s="46">
        <v>28.571428571428573</v>
      </c>
    </row>
    <row r="328" spans="1:2" x14ac:dyDescent="0.25">
      <c r="A328" s="89">
        <v>44940</v>
      </c>
      <c r="B328" s="46">
        <v>84</v>
      </c>
    </row>
    <row r="329" spans="1:2" x14ac:dyDescent="0.25">
      <c r="A329" s="89">
        <v>44933</v>
      </c>
      <c r="B329" s="46">
        <v>25.714285714285715</v>
      </c>
    </row>
    <row r="330" spans="1:2" x14ac:dyDescent="0.25">
      <c r="A330" s="89">
        <v>44925</v>
      </c>
      <c r="B330" s="46">
        <v>64.285714285714292</v>
      </c>
    </row>
    <row r="331" spans="1:2" x14ac:dyDescent="0.25">
      <c r="A331" s="89">
        <v>44916</v>
      </c>
      <c r="B331" s="46">
        <v>43.333333333333336</v>
      </c>
    </row>
    <row r="332" spans="1:2" x14ac:dyDescent="0.25">
      <c r="A332" s="89">
        <v>44908</v>
      </c>
      <c r="B332" s="46">
        <v>30</v>
      </c>
    </row>
    <row r="333" spans="1:2" x14ac:dyDescent="0.25">
      <c r="A333" s="89">
        <v>44901</v>
      </c>
      <c r="B333" s="46">
        <v>64.285714285714292</v>
      </c>
    </row>
    <row r="334" spans="1:2" x14ac:dyDescent="0.25">
      <c r="A334" s="89">
        <v>44900</v>
      </c>
      <c r="B334" s="46">
        <v>65</v>
      </c>
    </row>
    <row r="335" spans="1:2" x14ac:dyDescent="0.25">
      <c r="A335" s="89">
        <v>44893</v>
      </c>
      <c r="B335" s="46">
        <v>65.714285714285708</v>
      </c>
    </row>
    <row r="336" spans="1:2" x14ac:dyDescent="0.25">
      <c r="A336" s="89">
        <v>44885</v>
      </c>
      <c r="B336" s="46">
        <v>47.142857142857146</v>
      </c>
    </row>
    <row r="337" spans="1:2" x14ac:dyDescent="0.25">
      <c r="A337" s="89">
        <v>44876</v>
      </c>
      <c r="B337" s="46">
        <v>73.333333333333329</v>
      </c>
    </row>
    <row r="338" spans="1:2" x14ac:dyDescent="0.25">
      <c r="A338" s="89">
        <v>44868</v>
      </c>
      <c r="B338" s="46">
        <v>30</v>
      </c>
    </row>
    <row r="339" spans="1:2" x14ac:dyDescent="0.25">
      <c r="A339" s="89">
        <v>44861</v>
      </c>
      <c r="B339" s="46">
        <v>72.857142857142861</v>
      </c>
    </row>
    <row r="340" spans="1:2" x14ac:dyDescent="0.25">
      <c r="A340" s="89">
        <v>44860</v>
      </c>
      <c r="B340" s="46">
        <v>26.25</v>
      </c>
    </row>
    <row r="341" spans="1:2" x14ac:dyDescent="0.25">
      <c r="A341" s="89">
        <v>44853</v>
      </c>
      <c r="B341" s="46">
        <v>44.285714285714285</v>
      </c>
    </row>
    <row r="342" spans="1:2" x14ac:dyDescent="0.25">
      <c r="A342" s="89">
        <v>44845</v>
      </c>
      <c r="B342" s="46">
        <v>45</v>
      </c>
    </row>
    <row r="343" spans="1:2" x14ac:dyDescent="0.25">
      <c r="A343" s="89">
        <v>44836</v>
      </c>
      <c r="B343" s="46">
        <v>16.666666666666668</v>
      </c>
    </row>
    <row r="344" spans="1:2" x14ac:dyDescent="0.25">
      <c r="A344" s="89">
        <v>44828</v>
      </c>
      <c r="B344" s="46">
        <v>33.333333333333336</v>
      </c>
    </row>
    <row r="345" spans="1:2" x14ac:dyDescent="0.25">
      <c r="A345" s="89">
        <v>44821</v>
      </c>
      <c r="B345" s="46">
        <v>50</v>
      </c>
    </row>
    <row r="346" spans="1:2" x14ac:dyDescent="0.25">
      <c r="A346" s="89">
        <v>44820</v>
      </c>
      <c r="B346" s="46">
        <v>13</v>
      </c>
    </row>
    <row r="347" spans="1:2" x14ac:dyDescent="0.25">
      <c r="A347" s="89">
        <v>44813</v>
      </c>
      <c r="B347" s="46">
        <v>35.714285714285715</v>
      </c>
    </row>
    <row r="348" spans="1:2" x14ac:dyDescent="0.25">
      <c r="A348" s="89">
        <v>44805</v>
      </c>
      <c r="B348" s="46">
        <v>37.142857142857146</v>
      </c>
    </row>
    <row r="349" spans="1:2" x14ac:dyDescent="0.25">
      <c r="A349" s="89">
        <v>44796</v>
      </c>
      <c r="B349" s="46">
        <v>20</v>
      </c>
    </row>
    <row r="350" spans="1:2" x14ac:dyDescent="0.25">
      <c r="A350" s="89">
        <v>44788</v>
      </c>
      <c r="B350" s="46">
        <v>10</v>
      </c>
    </row>
    <row r="351" spans="1:2" x14ac:dyDescent="0.25">
      <c r="A351" s="89">
        <v>44781</v>
      </c>
      <c r="B351" s="46">
        <v>27.142857142857142</v>
      </c>
    </row>
    <row r="352" spans="1:2" x14ac:dyDescent="0.25">
      <c r="A352" s="89">
        <v>44780</v>
      </c>
      <c r="B352" s="46">
        <v>20</v>
      </c>
    </row>
    <row r="353" spans="1:2" x14ac:dyDescent="0.25">
      <c r="A353" s="89">
        <v>44773</v>
      </c>
      <c r="B353" s="46">
        <v>47.142857142857146</v>
      </c>
    </row>
    <row r="354" spans="1:2" x14ac:dyDescent="0.25">
      <c r="A354" s="89">
        <v>44765</v>
      </c>
      <c r="B354" s="46">
        <v>20.833333333333332</v>
      </c>
    </row>
    <row r="355" spans="1:2" x14ac:dyDescent="0.25">
      <c r="A355" s="89">
        <v>44756</v>
      </c>
      <c r="B355" s="46">
        <v>26.666666666666668</v>
      </c>
    </row>
    <row r="356" spans="1:2" x14ac:dyDescent="0.25">
      <c r="A356" s="89">
        <v>44748</v>
      </c>
      <c r="B356" s="46">
        <v>36.666666666666664</v>
      </c>
    </row>
    <row r="357" spans="1:2" x14ac:dyDescent="0.25">
      <c r="A357" s="89">
        <v>44741</v>
      </c>
      <c r="B357" s="46">
        <v>75.714285714285708</v>
      </c>
    </row>
    <row r="358" spans="1:2" x14ac:dyDescent="0.25">
      <c r="A358" s="89">
        <v>44740</v>
      </c>
      <c r="B358" s="46">
        <v>11</v>
      </c>
    </row>
    <row r="359" spans="1:2" x14ac:dyDescent="0.25">
      <c r="A359" s="89">
        <v>44733</v>
      </c>
      <c r="B359" s="46">
        <v>24.285714285714285</v>
      </c>
    </row>
    <row r="360" spans="1:2" x14ac:dyDescent="0.25">
      <c r="A360" s="89">
        <v>44725</v>
      </c>
      <c r="B360" s="46">
        <v>31.428571428571427</v>
      </c>
    </row>
    <row r="361" spans="1:2" x14ac:dyDescent="0.25">
      <c r="A361" s="89">
        <v>44716</v>
      </c>
      <c r="B361" s="46">
        <v>100</v>
      </c>
    </row>
    <row r="362" spans="1:2" x14ac:dyDescent="0.25">
      <c r="A362" s="89">
        <v>44708</v>
      </c>
      <c r="B362" s="46">
        <v>40</v>
      </c>
    </row>
    <row r="363" spans="1:2" x14ac:dyDescent="0.25">
      <c r="A363" s="89">
        <v>44701</v>
      </c>
      <c r="B363" s="46">
        <v>30</v>
      </c>
    </row>
    <row r="364" spans="1:2" x14ac:dyDescent="0.25">
      <c r="A364" s="89">
        <v>44693</v>
      </c>
      <c r="B364" s="46">
        <v>65.714285714285708</v>
      </c>
    </row>
    <row r="365" spans="1:2" x14ac:dyDescent="0.25">
      <c r="A365" s="89">
        <v>44685</v>
      </c>
      <c r="B365" s="46">
        <v>31.666666666666668</v>
      </c>
    </row>
    <row r="366" spans="1:2" x14ac:dyDescent="0.25">
      <c r="A366" s="89">
        <v>44676</v>
      </c>
      <c r="B366" s="46">
        <v>20</v>
      </c>
    </row>
    <row r="367" spans="1:2" x14ac:dyDescent="0.25">
      <c r="A367" s="89">
        <v>44668</v>
      </c>
      <c r="B367" s="46">
        <v>16.666666666666668</v>
      </c>
    </row>
    <row r="368" spans="1:2" x14ac:dyDescent="0.25">
      <c r="A368" s="89">
        <v>44661</v>
      </c>
      <c r="B368" s="46">
        <v>31.428571428571427</v>
      </c>
    </row>
    <row r="369" spans="1:2" x14ac:dyDescent="0.25">
      <c r="A369" s="89">
        <v>44660</v>
      </c>
      <c r="B369" s="46">
        <v>23.75</v>
      </c>
    </row>
    <row r="370" spans="1:2" x14ac:dyDescent="0.25">
      <c r="A370" s="89">
        <v>44653</v>
      </c>
      <c r="B370" s="46">
        <v>38.571428571428569</v>
      </c>
    </row>
    <row r="371" spans="1:2" x14ac:dyDescent="0.25">
      <c r="A371" s="89">
        <v>44645</v>
      </c>
      <c r="B371" s="46">
        <v>15.833333333333334</v>
      </c>
    </row>
    <row r="372" spans="1:2" x14ac:dyDescent="0.25">
      <c r="A372" s="89">
        <v>44628</v>
      </c>
      <c r="B372" s="46">
        <v>33.333333333333336</v>
      </c>
    </row>
    <row r="373" spans="1:2" x14ac:dyDescent="0.25">
      <c r="A373" s="89">
        <v>44621</v>
      </c>
      <c r="B373" s="46">
        <v>55.714285714285715</v>
      </c>
    </row>
    <row r="374" spans="1:2" x14ac:dyDescent="0.25">
      <c r="A374" s="89">
        <v>44620</v>
      </c>
      <c r="B374" s="46">
        <v>23.75</v>
      </c>
    </row>
    <row r="375" spans="1:2" x14ac:dyDescent="0.25">
      <c r="A375" s="89">
        <v>44613</v>
      </c>
      <c r="B375" s="46">
        <v>75.714285714285708</v>
      </c>
    </row>
    <row r="376" spans="1:2" x14ac:dyDescent="0.25">
      <c r="A376" s="89">
        <v>44605</v>
      </c>
      <c r="B376" s="46">
        <v>10.833333333333334</v>
      </c>
    </row>
    <row r="377" spans="1:2" x14ac:dyDescent="0.25">
      <c r="A377" s="89">
        <v>44596</v>
      </c>
      <c r="B377" s="46">
        <v>33.333333333333336</v>
      </c>
    </row>
    <row r="378" spans="1:2" x14ac:dyDescent="0.25">
      <c r="A378" s="89">
        <v>44588</v>
      </c>
      <c r="B378" s="46">
        <v>10</v>
      </c>
    </row>
    <row r="379" spans="1:2" x14ac:dyDescent="0.25">
      <c r="A379" s="89">
        <v>44581</v>
      </c>
      <c r="B379" s="46">
        <v>32.857142857142854</v>
      </c>
    </row>
    <row r="380" spans="1:2" x14ac:dyDescent="0.25">
      <c r="A380" s="89">
        <v>44580</v>
      </c>
      <c r="B380" s="46">
        <v>10</v>
      </c>
    </row>
    <row r="381" spans="1:2" x14ac:dyDescent="0.25">
      <c r="A381" s="89">
        <v>44573</v>
      </c>
      <c r="B381" s="46">
        <v>30</v>
      </c>
    </row>
    <row r="382" spans="1:2" x14ac:dyDescent="0.25">
      <c r="A382" s="89">
        <v>44565</v>
      </c>
      <c r="B382" s="46">
        <v>63.333333333333336</v>
      </c>
    </row>
    <row r="383" spans="1:2" x14ac:dyDescent="0.25">
      <c r="A383" s="89">
        <v>45105</v>
      </c>
      <c r="B383" s="46">
        <v>22.857142857142858</v>
      </c>
    </row>
    <row r="384" spans="1:2" x14ac:dyDescent="0.25">
      <c r="A384" s="89">
        <v>45090</v>
      </c>
      <c r="B384" s="46">
        <v>35.714285714285715</v>
      </c>
    </row>
    <row r="385" spans="1:2" x14ac:dyDescent="0.25">
      <c r="A385" s="89">
        <v>45075</v>
      </c>
      <c r="B385" s="46">
        <v>32.857142857142854</v>
      </c>
    </row>
    <row r="386" spans="1:2" x14ac:dyDescent="0.25">
      <c r="A386" s="89">
        <v>45070</v>
      </c>
      <c r="B386" s="46">
        <v>18.333333333333332</v>
      </c>
    </row>
    <row r="387" spans="1:2" x14ac:dyDescent="0.25">
      <c r="A387" s="89">
        <v>45065</v>
      </c>
      <c r="B387" s="46">
        <v>8.5714285714285712</v>
      </c>
    </row>
    <row r="388" spans="1:2" x14ac:dyDescent="0.25">
      <c r="A388" s="89">
        <v>45050</v>
      </c>
      <c r="B388" s="46">
        <v>87.142857142857139</v>
      </c>
    </row>
    <row r="389" spans="1:2" x14ac:dyDescent="0.25">
      <c r="A389" s="89">
        <v>45035</v>
      </c>
      <c r="B389" s="46">
        <v>10</v>
      </c>
    </row>
    <row r="390" spans="1:2" x14ac:dyDescent="0.25">
      <c r="A390" s="89">
        <v>45030</v>
      </c>
      <c r="B390" s="46">
        <v>29.166666666666668</v>
      </c>
    </row>
    <row r="391" spans="1:2" x14ac:dyDescent="0.25">
      <c r="A391" s="89">
        <v>45025</v>
      </c>
      <c r="B391" s="46">
        <v>14.285714285714286</v>
      </c>
    </row>
    <row r="392" spans="1:2" x14ac:dyDescent="0.25">
      <c r="A392" s="89">
        <v>45010</v>
      </c>
      <c r="B392" s="46">
        <v>40</v>
      </c>
    </row>
    <row r="393" spans="1:2" x14ac:dyDescent="0.25">
      <c r="A393" s="89">
        <v>44995</v>
      </c>
      <c r="B393" s="46">
        <v>87.142857142857139</v>
      </c>
    </row>
    <row r="394" spans="1:2" x14ac:dyDescent="0.25">
      <c r="A394" s="89">
        <v>44990</v>
      </c>
      <c r="B394" s="46">
        <v>58.333333333333336</v>
      </c>
    </row>
    <row r="395" spans="1:2" x14ac:dyDescent="0.25">
      <c r="A395" s="89">
        <v>44985</v>
      </c>
      <c r="B395" s="46">
        <v>90</v>
      </c>
    </row>
    <row r="396" spans="1:2" x14ac:dyDescent="0.25">
      <c r="A396" s="89">
        <v>44970</v>
      </c>
      <c r="B396" s="46">
        <v>20</v>
      </c>
    </row>
    <row r="397" spans="1:2" x14ac:dyDescent="0.25">
      <c r="A397" s="89">
        <v>44955</v>
      </c>
      <c r="B397" s="46">
        <v>100</v>
      </c>
    </row>
    <row r="398" spans="1:2" x14ac:dyDescent="0.25">
      <c r="A398" s="89">
        <v>44950</v>
      </c>
      <c r="B398" s="46">
        <v>21.666666666666668</v>
      </c>
    </row>
    <row r="399" spans="1:2" x14ac:dyDescent="0.25">
      <c r="A399" s="89">
        <v>44945</v>
      </c>
      <c r="B399" s="46">
        <v>45.714285714285715</v>
      </c>
    </row>
    <row r="400" spans="1:2" x14ac:dyDescent="0.25">
      <c r="A400" s="89">
        <v>44930</v>
      </c>
      <c r="B400" s="46">
        <v>97.142857142857139</v>
      </c>
    </row>
    <row r="401" spans="1:2" x14ac:dyDescent="0.25">
      <c r="A401" s="89">
        <v>44915</v>
      </c>
      <c r="B401" s="46">
        <v>70</v>
      </c>
    </row>
    <row r="402" spans="1:2" x14ac:dyDescent="0.25">
      <c r="A402" s="89">
        <v>44910</v>
      </c>
      <c r="B402" s="46">
        <v>39.166666666666664</v>
      </c>
    </row>
    <row r="403" spans="1:2" x14ac:dyDescent="0.25">
      <c r="A403" s="89">
        <v>44905</v>
      </c>
      <c r="B403" s="46">
        <v>87.142857142857139</v>
      </c>
    </row>
    <row r="404" spans="1:2" x14ac:dyDescent="0.25">
      <c r="A404" s="89">
        <v>44890</v>
      </c>
      <c r="B404" s="46">
        <v>44.285714285714285</v>
      </c>
    </row>
    <row r="405" spans="1:2" x14ac:dyDescent="0.25">
      <c r="A405" s="89">
        <v>44875</v>
      </c>
      <c r="B405" s="46">
        <v>10</v>
      </c>
    </row>
    <row r="406" spans="1:2" x14ac:dyDescent="0.25">
      <c r="A406" s="89">
        <v>44870</v>
      </c>
      <c r="B406" s="46">
        <v>89.333333333333329</v>
      </c>
    </row>
    <row r="407" spans="1:2" x14ac:dyDescent="0.25">
      <c r="A407" s="89">
        <v>44865</v>
      </c>
      <c r="B407" s="46">
        <v>56</v>
      </c>
    </row>
    <row r="408" spans="1:2" x14ac:dyDescent="0.25">
      <c r="A408" s="89">
        <v>44850</v>
      </c>
      <c r="B408" s="46">
        <v>12</v>
      </c>
    </row>
    <row r="409" spans="1:2" x14ac:dyDescent="0.25">
      <c r="A409" s="89">
        <v>44835</v>
      </c>
      <c r="B409" s="46">
        <v>18</v>
      </c>
    </row>
    <row r="410" spans="1:2" x14ac:dyDescent="0.25">
      <c r="A410" s="89">
        <v>44830</v>
      </c>
      <c r="B410" s="46">
        <v>30.833333333333332</v>
      </c>
    </row>
    <row r="411" spans="1:2" x14ac:dyDescent="0.25">
      <c r="A411" s="89">
        <v>44825</v>
      </c>
      <c r="B411" s="46">
        <v>82.857142857142861</v>
      </c>
    </row>
    <row r="412" spans="1:2" x14ac:dyDescent="0.25">
      <c r="A412" s="89">
        <v>44810</v>
      </c>
      <c r="B412" s="46">
        <v>18.571428571428573</v>
      </c>
    </row>
    <row r="413" spans="1:2" x14ac:dyDescent="0.25">
      <c r="A413" s="89">
        <v>44795</v>
      </c>
      <c r="B413" s="46">
        <v>12</v>
      </c>
    </row>
    <row r="414" spans="1:2" x14ac:dyDescent="0.25">
      <c r="A414" s="89">
        <v>44790</v>
      </c>
      <c r="B414" s="46">
        <v>70.833333333333329</v>
      </c>
    </row>
    <row r="415" spans="1:2" x14ac:dyDescent="0.25">
      <c r="A415" s="89">
        <v>44785</v>
      </c>
      <c r="B415" s="46">
        <v>30</v>
      </c>
    </row>
    <row r="416" spans="1:2" x14ac:dyDescent="0.25">
      <c r="A416" s="89">
        <v>44770</v>
      </c>
      <c r="B416" s="46">
        <v>20</v>
      </c>
    </row>
    <row r="417" spans="1:2" x14ac:dyDescent="0.25">
      <c r="A417" s="89">
        <v>44755</v>
      </c>
      <c r="B417" s="46">
        <v>8</v>
      </c>
    </row>
    <row r="418" spans="1:2" x14ac:dyDescent="0.25">
      <c r="A418" s="89">
        <v>44750</v>
      </c>
      <c r="B418" s="46">
        <v>19</v>
      </c>
    </row>
    <row r="419" spans="1:2" x14ac:dyDescent="0.25">
      <c r="A419" s="89">
        <v>44745</v>
      </c>
      <c r="B419" s="46">
        <v>32</v>
      </c>
    </row>
    <row r="420" spans="1:2" x14ac:dyDescent="0.25">
      <c r="A420" s="89">
        <v>44730</v>
      </c>
      <c r="B420" s="46">
        <v>44.285714285714285</v>
      </c>
    </row>
    <row r="421" spans="1:2" x14ac:dyDescent="0.25">
      <c r="A421" s="89">
        <v>44715</v>
      </c>
      <c r="B421" s="46">
        <v>55.714285714285715</v>
      </c>
    </row>
    <row r="422" spans="1:2" x14ac:dyDescent="0.25">
      <c r="A422" s="89">
        <v>44710</v>
      </c>
      <c r="B422" s="46">
        <v>46</v>
      </c>
    </row>
    <row r="423" spans="1:2" x14ac:dyDescent="0.25">
      <c r="A423" s="89">
        <v>44705</v>
      </c>
      <c r="B423" s="46">
        <v>2</v>
      </c>
    </row>
    <row r="424" spans="1:2" x14ac:dyDescent="0.25">
      <c r="A424" s="89">
        <v>44700</v>
      </c>
      <c r="B424" s="46">
        <v>21.428571428571427</v>
      </c>
    </row>
    <row r="425" spans="1:2" x14ac:dyDescent="0.25">
      <c r="A425" s="89">
        <v>44690</v>
      </c>
      <c r="B425" s="46">
        <v>56</v>
      </c>
    </row>
    <row r="426" spans="1:2" x14ac:dyDescent="0.25">
      <c r="A426" s="89">
        <v>44675</v>
      </c>
      <c r="B426" s="46">
        <v>10</v>
      </c>
    </row>
    <row r="427" spans="1:2" x14ac:dyDescent="0.25">
      <c r="A427" s="89">
        <v>44670</v>
      </c>
      <c r="B427" s="46">
        <v>71</v>
      </c>
    </row>
    <row r="428" spans="1:2" x14ac:dyDescent="0.25">
      <c r="A428" s="89">
        <v>44665</v>
      </c>
      <c r="B428" s="46">
        <v>58</v>
      </c>
    </row>
    <row r="429" spans="1:2" x14ac:dyDescent="0.25">
      <c r="A429" s="89">
        <v>44650</v>
      </c>
      <c r="B429" s="46">
        <v>60</v>
      </c>
    </row>
    <row r="430" spans="1:2" x14ac:dyDescent="0.25">
      <c r="A430" s="89">
        <v>44635</v>
      </c>
      <c r="B430" s="46">
        <v>76</v>
      </c>
    </row>
    <row r="431" spans="1:2" x14ac:dyDescent="0.25">
      <c r="A431" s="89">
        <v>44630</v>
      </c>
      <c r="B431" s="46">
        <v>39</v>
      </c>
    </row>
    <row r="432" spans="1:2" x14ac:dyDescent="0.25">
      <c r="A432" s="89">
        <v>44625</v>
      </c>
      <c r="B432" s="46">
        <v>92</v>
      </c>
    </row>
    <row r="433" spans="1:2" x14ac:dyDescent="0.25">
      <c r="A433" s="89">
        <v>44610</v>
      </c>
      <c r="B433" s="46">
        <v>8</v>
      </c>
    </row>
    <row r="434" spans="1:2" x14ac:dyDescent="0.25">
      <c r="A434" s="89">
        <v>44595</v>
      </c>
      <c r="B434" s="46">
        <v>24</v>
      </c>
    </row>
    <row r="435" spans="1:2" x14ac:dyDescent="0.25">
      <c r="A435" s="89">
        <v>44590</v>
      </c>
      <c r="B435" s="46">
        <v>38</v>
      </c>
    </row>
    <row r="436" spans="1:2" x14ac:dyDescent="0.25">
      <c r="A436" s="89">
        <v>44585</v>
      </c>
      <c r="B436" s="46">
        <v>16</v>
      </c>
    </row>
    <row r="437" spans="1:2" x14ac:dyDescent="0.25">
      <c r="A437" s="89">
        <v>44570</v>
      </c>
      <c r="B437" s="46">
        <v>12</v>
      </c>
    </row>
    <row r="438" spans="1:2" x14ac:dyDescent="0.25">
      <c r="A438" t="s">
        <v>226</v>
      </c>
      <c r="B438" s="46"/>
    </row>
    <row r="439" spans="1:2" x14ac:dyDescent="0.25">
      <c r="A439" s="89">
        <v>45086</v>
      </c>
      <c r="B439" s="46">
        <v>20</v>
      </c>
    </row>
    <row r="440" spans="1:2" x14ac:dyDescent="0.25">
      <c r="A440" s="89">
        <v>45078</v>
      </c>
      <c r="B440" s="46">
        <v>40</v>
      </c>
    </row>
    <row r="441" spans="1:2" x14ac:dyDescent="0.25">
      <c r="A441" s="89">
        <v>45046</v>
      </c>
      <c r="B441" s="46">
        <v>66</v>
      </c>
    </row>
    <row r="442" spans="1:2" x14ac:dyDescent="0.25">
      <c r="A442" s="89">
        <v>45038</v>
      </c>
      <c r="B442" s="46">
        <v>68</v>
      </c>
    </row>
    <row r="443" spans="1:2" x14ac:dyDescent="0.25">
      <c r="A443" s="89">
        <v>45006</v>
      </c>
      <c r="B443" s="46">
        <v>50</v>
      </c>
    </row>
    <row r="444" spans="1:2" x14ac:dyDescent="0.25">
      <c r="A444" s="89">
        <v>44998</v>
      </c>
      <c r="B444" s="46">
        <v>34</v>
      </c>
    </row>
    <row r="445" spans="1:2" x14ac:dyDescent="0.25">
      <c r="A445" s="89">
        <v>44966</v>
      </c>
      <c r="B445" s="46">
        <v>28</v>
      </c>
    </row>
    <row r="446" spans="1:2" x14ac:dyDescent="0.25">
      <c r="A446" s="89">
        <v>44958</v>
      </c>
      <c r="B446" s="46">
        <v>66</v>
      </c>
    </row>
    <row r="447" spans="1:2" x14ac:dyDescent="0.25">
      <c r="A447" s="89">
        <v>44926</v>
      </c>
      <c r="B447" s="46">
        <v>76</v>
      </c>
    </row>
    <row r="448" spans="1:2" x14ac:dyDescent="0.25">
      <c r="A448" s="89">
        <v>44918</v>
      </c>
      <c r="B448" s="46">
        <v>64</v>
      </c>
    </row>
    <row r="449" spans="1:2" x14ac:dyDescent="0.25">
      <c r="A449" s="89">
        <v>44886</v>
      </c>
      <c r="B449" s="46">
        <v>52</v>
      </c>
    </row>
    <row r="450" spans="1:2" x14ac:dyDescent="0.25">
      <c r="A450" s="89">
        <v>44878</v>
      </c>
      <c r="B450" s="46">
        <v>42</v>
      </c>
    </row>
    <row r="451" spans="1:2" x14ac:dyDescent="0.25">
      <c r="A451" s="89">
        <v>44846</v>
      </c>
      <c r="B451" s="46">
        <v>74</v>
      </c>
    </row>
    <row r="452" spans="1:2" x14ac:dyDescent="0.25">
      <c r="A452" s="89">
        <v>44838</v>
      </c>
      <c r="B452" s="46">
        <v>70</v>
      </c>
    </row>
    <row r="453" spans="1:2" x14ac:dyDescent="0.25">
      <c r="A453" s="89">
        <v>44806</v>
      </c>
      <c r="B453" s="46">
        <v>56</v>
      </c>
    </row>
    <row r="454" spans="1:2" x14ac:dyDescent="0.25">
      <c r="A454" s="89">
        <v>44798</v>
      </c>
      <c r="B454" s="46">
        <v>32</v>
      </c>
    </row>
    <row r="455" spans="1:2" x14ac:dyDescent="0.25">
      <c r="A455" s="89">
        <v>44766</v>
      </c>
      <c r="B455" s="46">
        <v>52</v>
      </c>
    </row>
    <row r="456" spans="1:2" x14ac:dyDescent="0.25">
      <c r="A456" s="89">
        <v>44758</v>
      </c>
      <c r="B456" s="46">
        <v>36</v>
      </c>
    </row>
    <row r="457" spans="1:2" x14ac:dyDescent="0.25">
      <c r="A457" s="89">
        <v>44726</v>
      </c>
      <c r="B457" s="46">
        <v>24</v>
      </c>
    </row>
    <row r="458" spans="1:2" x14ac:dyDescent="0.25">
      <c r="A458" s="89">
        <v>44718</v>
      </c>
      <c r="B458" s="46">
        <v>50</v>
      </c>
    </row>
    <row r="459" spans="1:2" x14ac:dyDescent="0.25">
      <c r="A459" s="89">
        <v>44686</v>
      </c>
      <c r="B459" s="46">
        <v>32</v>
      </c>
    </row>
    <row r="460" spans="1:2" x14ac:dyDescent="0.25">
      <c r="A460" s="89">
        <v>44678</v>
      </c>
      <c r="B460" s="46">
        <v>48</v>
      </c>
    </row>
    <row r="461" spans="1:2" x14ac:dyDescent="0.25">
      <c r="A461" s="89">
        <v>44646</v>
      </c>
      <c r="B461" s="46">
        <v>66</v>
      </c>
    </row>
    <row r="462" spans="1:2" x14ac:dyDescent="0.25">
      <c r="A462" s="89">
        <v>44606</v>
      </c>
      <c r="B462" s="46">
        <v>36</v>
      </c>
    </row>
    <row r="463" spans="1:2" x14ac:dyDescent="0.25">
      <c r="A463" s="89">
        <v>44598</v>
      </c>
      <c r="B463" s="46">
        <v>52</v>
      </c>
    </row>
    <row r="464" spans="1:2" x14ac:dyDescent="0.25">
      <c r="A464" s="89">
        <v>44566</v>
      </c>
      <c r="B464" s="46">
        <v>78</v>
      </c>
    </row>
    <row r="465" spans="1:2" x14ac:dyDescent="0.25">
      <c r="A465" t="s">
        <v>42</v>
      </c>
      <c r="B465" s="46">
        <v>46.198960653303637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10CB-A565-4E1F-BCEE-F137ACC65B1A}">
  <dimension ref="B2:Z18"/>
  <sheetViews>
    <sheetView showGridLines="0" zoomScale="85" zoomScaleNormal="85" workbookViewId="0">
      <selection activeCell="M21" sqref="M21:M22"/>
    </sheetView>
  </sheetViews>
  <sheetFormatPr defaultRowHeight="15" x14ac:dyDescent="0.25"/>
  <cols>
    <col min="2" max="2" width="19.140625" customWidth="1"/>
    <col min="3" max="3" width="38.42578125" customWidth="1"/>
    <col min="4" max="20" width="10.7109375" customWidth="1"/>
    <col min="21" max="21" width="7.5703125" bestFit="1" customWidth="1"/>
    <col min="22" max="22" width="5.5703125" bestFit="1" customWidth="1"/>
    <col min="23" max="23" width="12.5703125" bestFit="1" customWidth="1"/>
    <col min="24" max="24" width="11.28515625" bestFit="1" customWidth="1"/>
  </cols>
  <sheetData>
    <row r="2" spans="2:26" x14ac:dyDescent="0.25">
      <c r="B2" s="11" t="s">
        <v>3819</v>
      </c>
      <c r="C2" t="s">
        <v>3816</v>
      </c>
    </row>
    <row r="4" spans="2:26" x14ac:dyDescent="0.25">
      <c r="B4" s="11" t="s">
        <v>3825</v>
      </c>
      <c r="D4" s="11" t="s">
        <v>375</v>
      </c>
    </row>
    <row r="5" spans="2:26" ht="60" x14ac:dyDescent="0.25">
      <c r="D5" t="s">
        <v>3820</v>
      </c>
      <c r="F5" s="90" t="s">
        <v>3871</v>
      </c>
      <c r="G5" t="s">
        <v>3821</v>
      </c>
      <c r="J5" s="90" t="s">
        <v>3872</v>
      </c>
      <c r="K5" t="s">
        <v>3822</v>
      </c>
      <c r="N5" s="90" t="s">
        <v>3873</v>
      </c>
      <c r="O5" t="s">
        <v>3823</v>
      </c>
      <c r="R5" s="90" t="s">
        <v>3874</v>
      </c>
      <c r="S5" s="91" t="s">
        <v>42</v>
      </c>
      <c r="X5">
        <v>2022</v>
      </c>
      <c r="Y5">
        <v>2023</v>
      </c>
    </row>
    <row r="6" spans="2:26" x14ac:dyDescent="0.25">
      <c r="B6" s="11" t="s">
        <v>43</v>
      </c>
      <c r="C6" s="11" t="s">
        <v>3870</v>
      </c>
      <c r="D6" t="s">
        <v>359</v>
      </c>
      <c r="E6" t="s">
        <v>374</v>
      </c>
      <c r="F6" s="90"/>
      <c r="G6" t="s">
        <v>358</v>
      </c>
      <c r="H6" t="s">
        <v>359</v>
      </c>
      <c r="I6" t="s">
        <v>374</v>
      </c>
      <c r="J6" s="90"/>
      <c r="K6" t="s">
        <v>358</v>
      </c>
      <c r="L6" t="s">
        <v>359</v>
      </c>
      <c r="M6" t="s">
        <v>374</v>
      </c>
      <c r="N6" s="90"/>
      <c r="O6" t="s">
        <v>358</v>
      </c>
      <c r="P6" t="s">
        <v>359</v>
      </c>
      <c r="Q6" t="s">
        <v>374</v>
      </c>
      <c r="R6" s="90"/>
      <c r="S6" s="91"/>
      <c r="X6" t="s">
        <v>4142</v>
      </c>
      <c r="Y6" t="s">
        <v>4141</v>
      </c>
    </row>
    <row r="7" spans="2:26" x14ac:dyDescent="0.25">
      <c r="B7" s="75" t="s">
        <v>87</v>
      </c>
    </row>
    <row r="8" spans="2:26" x14ac:dyDescent="0.25">
      <c r="B8" s="84" t="s">
        <v>3866</v>
      </c>
      <c r="C8" s="75" t="s">
        <v>4435</v>
      </c>
      <c r="D8">
        <v>0</v>
      </c>
      <c r="E8">
        <v>0</v>
      </c>
      <c r="F8">
        <v>0</v>
      </c>
      <c r="G8">
        <v>16</v>
      </c>
      <c r="H8">
        <v>11</v>
      </c>
      <c r="I8">
        <v>17</v>
      </c>
      <c r="J8">
        <v>44</v>
      </c>
      <c r="K8">
        <v>10</v>
      </c>
      <c r="L8">
        <v>17</v>
      </c>
      <c r="M8">
        <v>13</v>
      </c>
      <c r="N8">
        <v>40</v>
      </c>
      <c r="O8">
        <v>9</v>
      </c>
      <c r="P8">
        <v>9</v>
      </c>
      <c r="Q8">
        <v>6</v>
      </c>
      <c r="R8">
        <v>24</v>
      </c>
      <c r="S8">
        <v>108</v>
      </c>
      <c r="W8">
        <f t="shared" ref="W8:Y9" si="0">SUM(D8,H8,L8,P8)</f>
        <v>37</v>
      </c>
      <c r="X8">
        <f t="shared" si="0"/>
        <v>36</v>
      </c>
      <c r="Y8">
        <f t="shared" si="0"/>
        <v>108</v>
      </c>
      <c r="Z8">
        <f>SUM(W8:Y8)</f>
        <v>181</v>
      </c>
    </row>
    <row r="9" spans="2:26" x14ac:dyDescent="0.25">
      <c r="B9" s="75" t="s">
        <v>183</v>
      </c>
      <c r="W9">
        <f t="shared" si="0"/>
        <v>0</v>
      </c>
      <c r="X9">
        <f t="shared" si="0"/>
        <v>0</v>
      </c>
      <c r="Y9">
        <f t="shared" si="0"/>
        <v>0</v>
      </c>
      <c r="Z9">
        <f>SUM(W9:Y9)</f>
        <v>0</v>
      </c>
    </row>
    <row r="10" spans="2:26" x14ac:dyDescent="0.25">
      <c r="B10" s="84" t="s">
        <v>3866</v>
      </c>
      <c r="C10" s="75" t="s">
        <v>4438</v>
      </c>
      <c r="D10">
        <v>1</v>
      </c>
      <c r="E10">
        <v>2</v>
      </c>
      <c r="F10">
        <v>3</v>
      </c>
      <c r="G10">
        <v>32</v>
      </c>
      <c r="H10">
        <v>15</v>
      </c>
      <c r="I10">
        <v>23</v>
      </c>
      <c r="J10">
        <v>70</v>
      </c>
      <c r="K10">
        <v>26</v>
      </c>
      <c r="L10">
        <v>40</v>
      </c>
      <c r="M10">
        <v>33</v>
      </c>
      <c r="N10">
        <v>99</v>
      </c>
      <c r="O10">
        <v>14</v>
      </c>
      <c r="P10">
        <v>16</v>
      </c>
      <c r="Q10">
        <v>14</v>
      </c>
      <c r="R10">
        <v>44</v>
      </c>
      <c r="S10">
        <v>216</v>
      </c>
    </row>
    <row r="11" spans="2:26" x14ac:dyDescent="0.25">
      <c r="B11" s="75" t="s">
        <v>389</v>
      </c>
      <c r="W11">
        <f t="shared" ref="W11:W12" si="1">SUM(D11,H11,L11,P11)</f>
        <v>0</v>
      </c>
      <c r="X11">
        <f>SUM(E11,I11,M11,Q11)</f>
        <v>0</v>
      </c>
      <c r="Y11">
        <f>SUM(F11,J11,N11,R11)</f>
        <v>0</v>
      </c>
      <c r="Z11">
        <f>SUM(W11:Y11)</f>
        <v>0</v>
      </c>
    </row>
    <row r="12" spans="2:26" x14ac:dyDescent="0.25">
      <c r="B12" s="84" t="s">
        <v>3876</v>
      </c>
      <c r="C12" s="75" t="s">
        <v>4439</v>
      </c>
      <c r="D12">
        <v>1</v>
      </c>
      <c r="E12">
        <v>0</v>
      </c>
      <c r="F12">
        <v>1</v>
      </c>
      <c r="G12">
        <v>11</v>
      </c>
      <c r="H12">
        <v>7</v>
      </c>
      <c r="I12">
        <v>15</v>
      </c>
      <c r="J12">
        <v>33</v>
      </c>
      <c r="K12">
        <v>25</v>
      </c>
      <c r="L12">
        <v>28</v>
      </c>
      <c r="M12">
        <v>27</v>
      </c>
      <c r="N12">
        <v>80</v>
      </c>
      <c r="O12">
        <v>8</v>
      </c>
      <c r="P12">
        <v>10</v>
      </c>
      <c r="Q12">
        <v>3</v>
      </c>
      <c r="R12">
        <v>21</v>
      </c>
      <c r="S12">
        <v>135</v>
      </c>
      <c r="W12">
        <f t="shared" si="1"/>
        <v>46</v>
      </c>
      <c r="X12">
        <f>SUM(E12,I12,M12,Q12)</f>
        <v>45</v>
      </c>
      <c r="Y12">
        <f>SUM(F12,J12,N12,R12)</f>
        <v>135</v>
      </c>
      <c r="Z12">
        <f>SUM(W12:Y12)</f>
        <v>226</v>
      </c>
    </row>
    <row r="13" spans="2:26" x14ac:dyDescent="0.25">
      <c r="B13" s="75" t="s">
        <v>184</v>
      </c>
    </row>
    <row r="14" spans="2:26" x14ac:dyDescent="0.25">
      <c r="B14" s="84" t="s">
        <v>3876</v>
      </c>
      <c r="C14" s="75" t="s">
        <v>4440</v>
      </c>
      <c r="D14">
        <v>0</v>
      </c>
      <c r="E14">
        <v>0</v>
      </c>
      <c r="F14">
        <v>0</v>
      </c>
      <c r="G14">
        <v>16</v>
      </c>
      <c r="H14">
        <v>9</v>
      </c>
      <c r="I14">
        <v>15</v>
      </c>
      <c r="J14">
        <v>40</v>
      </c>
      <c r="K14">
        <v>25</v>
      </c>
      <c r="L14">
        <v>33</v>
      </c>
      <c r="M14">
        <v>22</v>
      </c>
      <c r="N14">
        <v>80</v>
      </c>
      <c r="O14">
        <v>3</v>
      </c>
      <c r="P14">
        <v>4</v>
      </c>
      <c r="Q14">
        <v>6</v>
      </c>
      <c r="R14">
        <v>13</v>
      </c>
      <c r="S14">
        <v>133</v>
      </c>
      <c r="W14">
        <f t="shared" ref="W14:Y15" si="2">SUM(D14,H14,L14,P14)</f>
        <v>46</v>
      </c>
      <c r="X14">
        <f t="shared" si="2"/>
        <v>43</v>
      </c>
      <c r="Y14">
        <f t="shared" si="2"/>
        <v>133</v>
      </c>
      <c r="Z14">
        <f>SUM(W14:Y14)</f>
        <v>222</v>
      </c>
    </row>
    <row r="15" spans="2:26" x14ac:dyDescent="0.25">
      <c r="B15" s="75" t="s">
        <v>42</v>
      </c>
      <c r="D15">
        <v>2</v>
      </c>
      <c r="E15">
        <v>2</v>
      </c>
      <c r="F15">
        <v>4</v>
      </c>
      <c r="G15">
        <v>75</v>
      </c>
      <c r="H15">
        <v>42</v>
      </c>
      <c r="I15">
        <v>70</v>
      </c>
      <c r="J15">
        <v>187</v>
      </c>
      <c r="K15">
        <v>86</v>
      </c>
      <c r="L15">
        <v>118</v>
      </c>
      <c r="M15">
        <v>95</v>
      </c>
      <c r="N15">
        <v>299</v>
      </c>
      <c r="O15">
        <v>34</v>
      </c>
      <c r="P15">
        <v>39</v>
      </c>
      <c r="Q15">
        <v>29</v>
      </c>
      <c r="R15">
        <v>102</v>
      </c>
      <c r="S15">
        <v>592</v>
      </c>
      <c r="W15">
        <f t="shared" si="2"/>
        <v>201</v>
      </c>
      <c r="X15">
        <f t="shared" si="2"/>
        <v>196</v>
      </c>
      <c r="Y15">
        <f t="shared" si="2"/>
        <v>592</v>
      </c>
      <c r="Z15">
        <f>SUM(W15:Y15)</f>
        <v>989</v>
      </c>
    </row>
    <row r="17" spans="23:26" x14ac:dyDescent="0.25">
      <c r="W17">
        <f t="shared" ref="W17" si="3">SUM(D17,H17,L17,P17)</f>
        <v>0</v>
      </c>
      <c r="X17">
        <f>SUM(E17,I17,M17,Q17)</f>
        <v>0</v>
      </c>
      <c r="Y17">
        <f>SUM(F17,J17,N17,R17)</f>
        <v>0</v>
      </c>
      <c r="Z17">
        <f>SUM(W17:Y17)</f>
        <v>0</v>
      </c>
    </row>
    <row r="18" spans="23:26" x14ac:dyDescent="0.25">
      <c r="W18">
        <f t="shared" ref="W18" si="4">SUM(D18,H18,L18,P18)</f>
        <v>0</v>
      </c>
      <c r="X18">
        <f>SUM(E18,I18,M18,Q18)</f>
        <v>0</v>
      </c>
      <c r="Y18">
        <f>SUM(F18,J18,N18,R18)</f>
        <v>0</v>
      </c>
      <c r="Z18">
        <f>SUM(W18:Y18)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B814-13FE-44D2-AED4-D2E2A6E78537}">
  <dimension ref="A1:AS4042"/>
  <sheetViews>
    <sheetView tabSelected="1" topLeftCell="B1" zoomScale="70" zoomScaleNormal="70" workbookViewId="0">
      <pane xSplit="14" ySplit="1" topLeftCell="Y1426" activePane="bottomRight" state="frozen"/>
      <selection activeCell="B1" sqref="B1"/>
      <selection pane="topRight" activeCell="P1" sqref="P1"/>
      <selection pane="bottomLeft" activeCell="B2" sqref="B2"/>
      <selection pane="bottomRight" activeCell="D1509" sqref="D1509"/>
    </sheetView>
  </sheetViews>
  <sheetFormatPr defaultRowHeight="15" x14ac:dyDescent="0.25"/>
  <cols>
    <col min="1" max="1" width="5.28515625" customWidth="1"/>
    <col min="2" max="2" width="15.42578125" bestFit="1" customWidth="1"/>
    <col min="3" max="3" width="16.85546875" bestFit="1" customWidth="1"/>
    <col min="4" max="4" width="22.5703125" customWidth="1"/>
    <col min="5" max="5" width="10.5703125" style="2" bestFit="1" customWidth="1"/>
    <col min="6" max="6" width="13.42578125" style="2" bestFit="1" customWidth="1"/>
    <col min="7" max="7" width="19.42578125" customWidth="1"/>
    <col min="8" max="8" width="6.85546875" bestFit="1" customWidth="1"/>
    <col min="9" max="9" width="13.5703125" style="50" customWidth="1"/>
    <col min="10" max="10" width="14.140625" style="2" bestFit="1" customWidth="1"/>
    <col min="11" max="11" width="17.42578125" style="2" customWidth="1"/>
    <col min="12" max="12" width="11.7109375" style="9" bestFit="1" customWidth="1"/>
    <col min="13" max="13" width="17.42578125" style="2" customWidth="1"/>
    <col min="14" max="14" width="8.140625" style="2" customWidth="1"/>
    <col min="15" max="15" width="13" style="2" customWidth="1"/>
    <col min="16" max="16" width="14.5703125" style="2" customWidth="1"/>
    <col min="17" max="18" width="13.5703125" customWidth="1"/>
    <col min="19" max="19" width="26.7109375" bestFit="1" customWidth="1"/>
    <col min="20" max="20" width="20.5703125" customWidth="1"/>
    <col min="21" max="21" width="10.28515625" bestFit="1" customWidth="1"/>
    <col min="22" max="22" width="17.7109375" customWidth="1"/>
    <col min="23" max="23" width="8.42578125" bestFit="1" customWidth="1"/>
    <col min="24" max="28" width="8.42578125" customWidth="1"/>
    <col min="29" max="29" width="63.42578125" bestFit="1" customWidth="1"/>
    <col min="30" max="30" width="76.5703125" style="75" bestFit="1" customWidth="1"/>
    <col min="31" max="31" width="22.140625" bestFit="1" customWidth="1"/>
    <col min="32" max="34" width="9.28515625" customWidth="1"/>
    <col min="35" max="45" width="10.85546875" customWidth="1"/>
    <col min="46" max="16384" width="9.140625" style="1"/>
  </cols>
  <sheetData>
    <row r="1" spans="1:45" ht="45" x14ac:dyDescent="0.25">
      <c r="A1" s="1" t="s">
        <v>23</v>
      </c>
      <c r="B1" s="1" t="s">
        <v>13</v>
      </c>
      <c r="C1" s="1" t="s">
        <v>3819</v>
      </c>
      <c r="D1" s="1" t="s">
        <v>19</v>
      </c>
      <c r="E1" s="2" t="s">
        <v>20</v>
      </c>
      <c r="F1" s="2" t="s">
        <v>3811</v>
      </c>
      <c r="G1" s="1" t="s">
        <v>109</v>
      </c>
      <c r="H1" s="1" t="s">
        <v>376</v>
      </c>
      <c r="I1" s="49" t="s">
        <v>14</v>
      </c>
      <c r="J1" s="6" t="s">
        <v>15</v>
      </c>
      <c r="K1" s="6" t="s">
        <v>148</v>
      </c>
      <c r="L1" s="8" t="s">
        <v>1</v>
      </c>
      <c r="M1" s="6" t="s">
        <v>83</v>
      </c>
      <c r="N1" s="6" t="s">
        <v>84</v>
      </c>
      <c r="O1" s="6" t="s">
        <v>3867</v>
      </c>
      <c r="P1" s="76" t="s">
        <v>372</v>
      </c>
      <c r="Q1" s="77" t="s">
        <v>378</v>
      </c>
      <c r="R1" s="77" t="s">
        <v>61</v>
      </c>
      <c r="S1" s="77" t="s">
        <v>377</v>
      </c>
      <c r="T1" s="77" t="s">
        <v>3812</v>
      </c>
      <c r="U1" s="77" t="s">
        <v>3824</v>
      </c>
      <c r="V1" s="77" t="s">
        <v>71</v>
      </c>
      <c r="W1" s="77" t="s">
        <v>3861</v>
      </c>
      <c r="X1" s="77" t="s">
        <v>3860</v>
      </c>
      <c r="Y1" s="77" t="s">
        <v>3862</v>
      </c>
      <c r="Z1" s="77" t="s">
        <v>3863</v>
      </c>
      <c r="AA1" s="77" t="s">
        <v>3864</v>
      </c>
      <c r="AB1" s="77" t="s">
        <v>3865</v>
      </c>
      <c r="AC1" s="77" t="s">
        <v>3870</v>
      </c>
      <c r="AD1" s="87" t="s">
        <v>351</v>
      </c>
      <c r="AE1" s="1"/>
      <c r="AF1" s="10" t="s">
        <v>52</v>
      </c>
      <c r="AG1" s="10" t="s">
        <v>51</v>
      </c>
      <c r="AH1" s="10" t="s">
        <v>49</v>
      </c>
      <c r="AI1" s="10" t="s">
        <v>48</v>
      </c>
      <c r="AJ1" s="10" t="s">
        <v>47</v>
      </c>
      <c r="AK1" s="10"/>
      <c r="AL1" s="10"/>
      <c r="AM1" s="10"/>
      <c r="AN1" s="10"/>
      <c r="AO1" s="10"/>
      <c r="AP1" s="10"/>
      <c r="AQ1" s="10"/>
      <c r="AR1" s="10"/>
      <c r="AS1" s="10"/>
    </row>
    <row r="2" spans="1:45" x14ac:dyDescent="0.25">
      <c r="B2" t="s">
        <v>3866</v>
      </c>
      <c r="C2" t="s">
        <v>3816</v>
      </c>
      <c r="D2" s="7" t="s">
        <v>82</v>
      </c>
      <c r="E2" s="2" t="b">
        <v>1</v>
      </c>
      <c r="F2" s="2" t="s">
        <v>3813</v>
      </c>
      <c r="G2" s="7" t="s">
        <v>87</v>
      </c>
      <c r="H2" t="s">
        <v>86</v>
      </c>
      <c r="I2" s="50">
        <v>45104</v>
      </c>
      <c r="J2" s="2" t="s">
        <v>56</v>
      </c>
      <c r="K2" s="2" t="s">
        <v>57</v>
      </c>
      <c r="L2" s="9">
        <v>14.8</v>
      </c>
      <c r="M2" t="s">
        <v>4434</v>
      </c>
      <c r="N2" t="s">
        <v>85</v>
      </c>
      <c r="O2" t="s">
        <v>4138</v>
      </c>
      <c r="P2" s="2" t="str">
        <f>VLOOKUP(I2,Period!A:B,2,FALSE)</f>
        <v>2023H1</v>
      </c>
      <c r="Q2" s="9">
        <f t="shared" ref="Q2:Q65" si="0">AVERAGEIFS(L:L,I:I,I2,H:H,H2,C:C,C2,B:B,B2)</f>
        <v>11.600000000000001</v>
      </c>
      <c r="R2" s="2">
        <f>ROUNDUP(Q2/10,0)*10</f>
        <v>20</v>
      </c>
      <c r="S2" t="str">
        <f>IF(R2=0,"01 Clear (0%)",IF(R2&lt;=30,"02 Sunny (10%-30%)",IF(R2&lt;=90,"03 Cloudy (40%-90%)","04 Overcast (100%)")))</f>
        <v>02 Sunny (10%-30%)</v>
      </c>
      <c r="T2" t="str">
        <f t="shared" ref="T2:T65" si="1">CONCATENATE(I2,B2,C2,H2,I2,S2)</f>
        <v>45104S2A_MSIL1CCDM-MLB-GANAC4510402 Sunny (10%-30%)</v>
      </c>
      <c r="U2">
        <v>1</v>
      </c>
      <c r="V2" s="26" t="s">
        <v>462</v>
      </c>
      <c r="W2" s="86">
        <f t="shared" ref="W2" si="2">YEAR(I2)</f>
        <v>2023</v>
      </c>
      <c r="X2" s="86" t="str">
        <f t="shared" ref="X2" si="3">IF(LEN(MONTH(I2))=1,CONCATENATE("0",MONTH(I2)),MONTH(I2))</f>
        <v>06</v>
      </c>
      <c r="Y2" s="86">
        <f t="shared" ref="Y2" si="4">IF(LEN(DAY(I2))=1,CONCATENATE("0",DAY(I2)),DAY(I2))</f>
        <v>27</v>
      </c>
      <c r="Z2" s="86" t="str">
        <f t="shared" ref="Z2" si="5">LEFT(K2,2)</f>
        <v>22</v>
      </c>
      <c r="AA2" s="86" t="str">
        <f t="shared" ref="AA2" si="6">MID(K2,4,2)</f>
        <v>26</v>
      </c>
      <c r="AB2" s="86" t="str">
        <f t="shared" ref="AB2" si="7">MID(K2,7,2)</f>
        <v>22</v>
      </c>
      <c r="AC2" s="86" t="str">
        <f>CONCATENATE(RIGHT(C2,3),"_",H2,"_",M2,"_",O2,"_",B2,"_",W2,X2,Y2,"_",R2,"CC")</f>
        <v>GAN_AC_1450X643px_10m_S2A_MSIL1C_20230627_20CC</v>
      </c>
      <c r="AD2" s="41" t="s">
        <v>463</v>
      </c>
    </row>
    <row r="3" spans="1:45" x14ac:dyDescent="0.25">
      <c r="B3" t="s">
        <v>3866</v>
      </c>
      <c r="C3" t="s">
        <v>3816</v>
      </c>
      <c r="D3" s="7" t="s">
        <v>82</v>
      </c>
      <c r="E3" s="2" t="b">
        <v>1</v>
      </c>
      <c r="F3" s="2" t="s">
        <v>3813</v>
      </c>
      <c r="G3" s="7" t="s">
        <v>87</v>
      </c>
      <c r="H3" t="s">
        <v>86</v>
      </c>
      <c r="I3" s="50">
        <v>45104</v>
      </c>
      <c r="J3" s="2" t="s">
        <v>50</v>
      </c>
      <c r="K3" s="2" t="s">
        <v>58</v>
      </c>
      <c r="L3" s="9">
        <v>8.4</v>
      </c>
      <c r="M3" t="s">
        <v>4434</v>
      </c>
      <c r="N3" t="s">
        <v>85</v>
      </c>
      <c r="O3" t="s">
        <v>4138</v>
      </c>
      <c r="P3" s="2" t="str">
        <f>VLOOKUP(I3,Period!A:B,2,FALSE)</f>
        <v>2023H1</v>
      </c>
      <c r="Q3" s="9">
        <f t="shared" si="0"/>
        <v>11.600000000000001</v>
      </c>
      <c r="R3" s="2">
        <f t="shared" ref="R3:R66" si="8">ROUNDUP(Q3/10,0)*10</f>
        <v>20</v>
      </c>
      <c r="S3" t="str">
        <f t="shared" ref="S3:S66" si="9">IF(R3=0,"01 Clear (0%)",IF(R3&lt;=30,"02 Sunny (10%-30%)",IF(R3&lt;=90,"03 Cloudy (40%-90%)","04 Overcast (100%)")))</f>
        <v>02 Sunny (10%-30%)</v>
      </c>
      <c r="T3" t="str">
        <f t="shared" si="1"/>
        <v>45104S2A_MSIL1CCDM-MLB-GANAC4510402 Sunny (10%-30%)</v>
      </c>
      <c r="U3">
        <f>IF(COUNTIF(T$2:T2,T3)&gt;=1,0,1)</f>
        <v>0</v>
      </c>
      <c r="V3" s="26" t="s">
        <v>464</v>
      </c>
      <c r="W3" s="86">
        <f t="shared" ref="W3:W66" si="10">YEAR(I3)</f>
        <v>2023</v>
      </c>
      <c r="X3" s="86" t="str">
        <f t="shared" ref="X3:X66" si="11">IF(LEN(MONTH(I3))=1,CONCATENATE("0",MONTH(I3)),MONTH(I3))</f>
        <v>06</v>
      </c>
      <c r="Y3" s="86">
        <f t="shared" ref="Y3:Y66" si="12">IF(LEN(DAY(I3))=1,CONCATENATE("0",DAY(I3)),DAY(I3))</f>
        <v>27</v>
      </c>
      <c r="Z3" s="86" t="str">
        <f t="shared" ref="Z3:Z66" si="13">LEFT(K3,2)</f>
        <v>22</v>
      </c>
      <c r="AA3" s="86" t="str">
        <f t="shared" ref="AA3:AA66" si="14">MID(K3,4,2)</f>
        <v>26</v>
      </c>
      <c r="AB3" s="86" t="str">
        <f t="shared" ref="AB3:AB66" si="15">MID(K3,7,2)</f>
        <v>18</v>
      </c>
      <c r="AC3" s="86" t="str">
        <f t="shared" ref="AC3:AC66" si="16">CONCATENATE(RIGHT(C3,3),"_",H3,"_",M3,"_",O3,"_",B3,"_",W3,X3,Y3,"_",R3,"CC")</f>
        <v>GAN_AC_1450X643px_10m_S2A_MSIL1C_20230627_20CC</v>
      </c>
      <c r="AD3" s="41" t="s">
        <v>465</v>
      </c>
    </row>
    <row r="4" spans="1:45" x14ac:dyDescent="0.25">
      <c r="B4" t="s">
        <v>3866</v>
      </c>
      <c r="C4" t="s">
        <v>3816</v>
      </c>
      <c r="D4" s="7" t="s">
        <v>82</v>
      </c>
      <c r="E4" s="2" t="b">
        <v>1</v>
      </c>
      <c r="F4" s="2" t="s">
        <v>3813</v>
      </c>
      <c r="G4" s="7" t="s">
        <v>87</v>
      </c>
      <c r="H4" t="s">
        <v>86</v>
      </c>
      <c r="I4" s="50">
        <v>45099</v>
      </c>
      <c r="J4" s="2" t="s">
        <v>56</v>
      </c>
      <c r="K4" s="2" t="s">
        <v>65</v>
      </c>
      <c r="L4" s="9">
        <v>45.2</v>
      </c>
      <c r="M4" t="s">
        <v>4434</v>
      </c>
      <c r="N4" t="s">
        <v>85</v>
      </c>
      <c r="O4" t="s">
        <v>4138</v>
      </c>
      <c r="P4" s="2" t="str">
        <f>VLOOKUP(I4,Period!A:B,2,FALSE)</f>
        <v>2023H1</v>
      </c>
      <c r="Q4" s="9">
        <f t="shared" si="0"/>
        <v>63.7</v>
      </c>
      <c r="R4" s="2">
        <f t="shared" si="8"/>
        <v>70</v>
      </c>
      <c r="S4" t="str">
        <f t="shared" si="9"/>
        <v>03 Cloudy (40%-90%)</v>
      </c>
      <c r="T4" t="str">
        <f t="shared" si="1"/>
        <v>45099S2A_MSIL1CCDM-MLB-GANAC4509903 Cloudy (40%-90%)</v>
      </c>
      <c r="U4">
        <f>IF(COUNTIF(T$2:T3,T4)&gt;=1,0,1)</f>
        <v>1</v>
      </c>
      <c r="V4" s="26" t="s">
        <v>466</v>
      </c>
      <c r="W4" s="86">
        <f t="shared" si="10"/>
        <v>2023</v>
      </c>
      <c r="X4" s="86" t="str">
        <f t="shared" si="11"/>
        <v>06</v>
      </c>
      <c r="Y4" s="86">
        <f t="shared" si="12"/>
        <v>22</v>
      </c>
      <c r="Z4" s="86" t="str">
        <f t="shared" si="13"/>
        <v>22</v>
      </c>
      <c r="AA4" s="86" t="str">
        <f t="shared" si="14"/>
        <v>26</v>
      </c>
      <c r="AB4" s="86" t="str">
        <f t="shared" si="15"/>
        <v>20</v>
      </c>
      <c r="AC4" s="86" t="str">
        <f t="shared" si="16"/>
        <v>GAN_AC_1450X643px_10m_S2A_MSIL1C_20230622_70CC</v>
      </c>
      <c r="AD4" s="41" t="s">
        <v>467</v>
      </c>
    </row>
    <row r="5" spans="1:45" x14ac:dyDescent="0.25">
      <c r="B5" t="s">
        <v>3866</v>
      </c>
      <c r="C5" t="s">
        <v>3816</v>
      </c>
      <c r="D5" s="7" t="s">
        <v>82</v>
      </c>
      <c r="E5" s="2" t="b">
        <v>1</v>
      </c>
      <c r="F5" s="2" t="s">
        <v>3813</v>
      </c>
      <c r="G5" s="7" t="s">
        <v>87</v>
      </c>
      <c r="H5" t="s">
        <v>86</v>
      </c>
      <c r="I5" s="50">
        <v>45099</v>
      </c>
      <c r="J5" s="2" t="s">
        <v>50</v>
      </c>
      <c r="K5" s="2" t="s">
        <v>68</v>
      </c>
      <c r="L5" s="9">
        <v>82.2</v>
      </c>
      <c r="M5" t="s">
        <v>4434</v>
      </c>
      <c r="N5" t="s">
        <v>85</v>
      </c>
      <c r="O5" t="s">
        <v>4138</v>
      </c>
      <c r="P5" s="2" t="str">
        <f>VLOOKUP(I5,Period!A:B,2,FALSE)</f>
        <v>2023H1</v>
      </c>
      <c r="Q5" s="9">
        <f t="shared" si="0"/>
        <v>63.7</v>
      </c>
      <c r="R5" s="2">
        <f t="shared" si="8"/>
        <v>70</v>
      </c>
      <c r="S5" t="str">
        <f t="shared" si="9"/>
        <v>03 Cloudy (40%-90%)</v>
      </c>
      <c r="T5" t="str">
        <f t="shared" si="1"/>
        <v>45099S2A_MSIL1CCDM-MLB-GANAC4509903 Cloudy (40%-90%)</v>
      </c>
      <c r="U5">
        <f>IF(COUNTIF(T$2:T4,T5)&gt;=1,0,1)</f>
        <v>0</v>
      </c>
      <c r="V5" s="26" t="s">
        <v>468</v>
      </c>
      <c r="W5" s="86">
        <f t="shared" si="10"/>
        <v>2023</v>
      </c>
      <c r="X5" s="86" t="str">
        <f t="shared" si="11"/>
        <v>06</v>
      </c>
      <c r="Y5" s="86">
        <f t="shared" si="12"/>
        <v>22</v>
      </c>
      <c r="Z5" s="86" t="str">
        <f t="shared" si="13"/>
        <v>22</v>
      </c>
      <c r="AA5" s="86" t="str">
        <f t="shared" si="14"/>
        <v>26</v>
      </c>
      <c r="AB5" s="86" t="str">
        <f t="shared" si="15"/>
        <v>17</v>
      </c>
      <c r="AC5" s="86" t="str">
        <f t="shared" si="16"/>
        <v>GAN_AC_1450X643px_10m_S2A_MSIL1C_20230622_70CC</v>
      </c>
      <c r="AD5" s="41" t="s">
        <v>469</v>
      </c>
    </row>
    <row r="6" spans="1:45" x14ac:dyDescent="0.25">
      <c r="B6" t="s">
        <v>3866</v>
      </c>
      <c r="C6" t="s">
        <v>3816</v>
      </c>
      <c r="D6" s="7" t="s">
        <v>82</v>
      </c>
      <c r="E6" s="2" t="b">
        <v>1</v>
      </c>
      <c r="F6" s="2" t="s">
        <v>3813</v>
      </c>
      <c r="G6" s="7" t="s">
        <v>87</v>
      </c>
      <c r="H6" t="s">
        <v>86</v>
      </c>
      <c r="I6" s="50">
        <v>45094</v>
      </c>
      <c r="J6" s="2" t="s">
        <v>56</v>
      </c>
      <c r="K6" s="2" t="s">
        <v>57</v>
      </c>
      <c r="L6" s="9">
        <v>10.5</v>
      </c>
      <c r="M6" t="s">
        <v>4434</v>
      </c>
      <c r="N6" t="s">
        <v>85</v>
      </c>
      <c r="O6" t="s">
        <v>4138</v>
      </c>
      <c r="P6" s="2" t="str">
        <f>VLOOKUP(I6,Period!A:B,2,FALSE)</f>
        <v>2023H1</v>
      </c>
      <c r="Q6" s="9">
        <f t="shared" si="0"/>
        <v>45.3</v>
      </c>
      <c r="R6" s="2">
        <f t="shared" si="8"/>
        <v>50</v>
      </c>
      <c r="S6" t="str">
        <f t="shared" si="9"/>
        <v>03 Cloudy (40%-90%)</v>
      </c>
      <c r="T6" t="str">
        <f t="shared" si="1"/>
        <v>45094S2A_MSIL1CCDM-MLB-GANAC4509403 Cloudy (40%-90%)</v>
      </c>
      <c r="U6">
        <f>IF(COUNTIF(T$2:T5,T6)&gt;=1,0,1)</f>
        <v>1</v>
      </c>
      <c r="V6" s="26" t="s">
        <v>470</v>
      </c>
      <c r="W6" s="86">
        <f t="shared" si="10"/>
        <v>2023</v>
      </c>
      <c r="X6" s="86" t="str">
        <f t="shared" si="11"/>
        <v>06</v>
      </c>
      <c r="Y6" s="86">
        <f t="shared" si="12"/>
        <v>17</v>
      </c>
      <c r="Z6" s="86" t="str">
        <f t="shared" si="13"/>
        <v>22</v>
      </c>
      <c r="AA6" s="86" t="str">
        <f t="shared" si="14"/>
        <v>26</v>
      </c>
      <c r="AB6" s="86" t="str">
        <f t="shared" si="15"/>
        <v>22</v>
      </c>
      <c r="AC6" s="86" t="str">
        <f t="shared" si="16"/>
        <v>GAN_AC_1450X643px_10m_S2A_MSIL1C_20230617_50CC</v>
      </c>
      <c r="AD6" s="41" t="s">
        <v>471</v>
      </c>
    </row>
    <row r="7" spans="1:45" x14ac:dyDescent="0.25">
      <c r="B7" t="s">
        <v>3866</v>
      </c>
      <c r="C7" t="s">
        <v>3816</v>
      </c>
      <c r="D7" s="7" t="s">
        <v>82</v>
      </c>
      <c r="E7" s="2" t="b">
        <v>1</v>
      </c>
      <c r="F7" s="2" t="s">
        <v>3813</v>
      </c>
      <c r="G7" s="7" t="s">
        <v>87</v>
      </c>
      <c r="H7" t="s">
        <v>86</v>
      </c>
      <c r="I7" s="50">
        <v>45094</v>
      </c>
      <c r="J7" s="2" t="s">
        <v>50</v>
      </c>
      <c r="K7" s="2" t="s">
        <v>58</v>
      </c>
      <c r="L7" s="9">
        <v>80.099999999999994</v>
      </c>
      <c r="M7" t="s">
        <v>4434</v>
      </c>
      <c r="N7" t="s">
        <v>85</v>
      </c>
      <c r="O7" t="s">
        <v>4138</v>
      </c>
      <c r="P7" s="2" t="str">
        <f>VLOOKUP(I7,Period!A:B,2,FALSE)</f>
        <v>2023H1</v>
      </c>
      <c r="Q7" s="9">
        <f t="shared" si="0"/>
        <v>45.3</v>
      </c>
      <c r="R7" s="2">
        <f t="shared" si="8"/>
        <v>50</v>
      </c>
      <c r="S7" t="str">
        <f t="shared" si="9"/>
        <v>03 Cloudy (40%-90%)</v>
      </c>
      <c r="T7" t="str">
        <f t="shared" si="1"/>
        <v>45094S2A_MSIL1CCDM-MLB-GANAC4509403 Cloudy (40%-90%)</v>
      </c>
      <c r="U7">
        <f>IF(COUNTIF(T$2:T6,T7)&gt;=1,0,1)</f>
        <v>0</v>
      </c>
      <c r="V7" s="26" t="s">
        <v>472</v>
      </c>
      <c r="W7" s="86">
        <f t="shared" si="10"/>
        <v>2023</v>
      </c>
      <c r="X7" s="86" t="str">
        <f t="shared" si="11"/>
        <v>06</v>
      </c>
      <c r="Y7" s="86">
        <f t="shared" si="12"/>
        <v>17</v>
      </c>
      <c r="Z7" s="86" t="str">
        <f t="shared" si="13"/>
        <v>22</v>
      </c>
      <c r="AA7" s="86" t="str">
        <f t="shared" si="14"/>
        <v>26</v>
      </c>
      <c r="AB7" s="86" t="str">
        <f t="shared" si="15"/>
        <v>18</v>
      </c>
      <c r="AC7" s="86" t="str">
        <f t="shared" si="16"/>
        <v>GAN_AC_1450X643px_10m_S2A_MSIL1C_20230617_50CC</v>
      </c>
      <c r="AD7" s="41" t="s">
        <v>473</v>
      </c>
    </row>
    <row r="8" spans="1:45" x14ac:dyDescent="0.25">
      <c r="B8" t="s">
        <v>3866</v>
      </c>
      <c r="C8" t="s">
        <v>3816</v>
      </c>
      <c r="D8" s="7" t="s">
        <v>82</v>
      </c>
      <c r="E8" s="2" t="b">
        <v>1</v>
      </c>
      <c r="F8" s="2" t="s">
        <v>3813</v>
      </c>
      <c r="G8" s="7" t="s">
        <v>87</v>
      </c>
      <c r="H8" t="s">
        <v>86</v>
      </c>
      <c r="I8" s="50">
        <v>45089</v>
      </c>
      <c r="J8" s="2" t="s">
        <v>56</v>
      </c>
      <c r="K8" s="2" t="s">
        <v>66</v>
      </c>
      <c r="L8" s="9">
        <v>13.6</v>
      </c>
      <c r="M8" t="s">
        <v>4434</v>
      </c>
      <c r="N8" t="s">
        <v>85</v>
      </c>
      <c r="O8" t="s">
        <v>4138</v>
      </c>
      <c r="P8" s="2" t="str">
        <f>VLOOKUP(I8,Period!A:B,2,FALSE)</f>
        <v>2023H1</v>
      </c>
      <c r="Q8" s="9">
        <f t="shared" si="0"/>
        <v>6.8</v>
      </c>
      <c r="R8" s="2">
        <f t="shared" si="8"/>
        <v>10</v>
      </c>
      <c r="S8" t="str">
        <f t="shared" si="9"/>
        <v>02 Sunny (10%-30%)</v>
      </c>
      <c r="T8" t="str">
        <f t="shared" si="1"/>
        <v>45089S2A_MSIL1CCDM-MLB-GANAC4508902 Sunny (10%-30%)</v>
      </c>
      <c r="U8">
        <f>IF(COUNTIF(T$2:T7,T8)&gt;=1,0,1)</f>
        <v>1</v>
      </c>
      <c r="V8" s="26" t="s">
        <v>474</v>
      </c>
      <c r="W8" s="86">
        <f t="shared" si="10"/>
        <v>2023</v>
      </c>
      <c r="X8" s="86" t="str">
        <f t="shared" si="11"/>
        <v>06</v>
      </c>
      <c r="Y8" s="86">
        <f t="shared" si="12"/>
        <v>12</v>
      </c>
      <c r="Z8" s="86" t="str">
        <f t="shared" si="13"/>
        <v>22</v>
      </c>
      <c r="AA8" s="86" t="str">
        <f t="shared" si="14"/>
        <v>26</v>
      </c>
      <c r="AB8" s="86" t="str">
        <f t="shared" si="15"/>
        <v>21</v>
      </c>
      <c r="AC8" s="86" t="str">
        <f t="shared" si="16"/>
        <v>GAN_AC_1450X643px_10m_S2A_MSIL1C_20230612_10CC</v>
      </c>
      <c r="AD8" s="41" t="s">
        <v>475</v>
      </c>
    </row>
    <row r="9" spans="1:45" x14ac:dyDescent="0.25">
      <c r="B9" t="s">
        <v>3866</v>
      </c>
      <c r="C9" t="s">
        <v>3816</v>
      </c>
      <c r="D9" s="7" t="s">
        <v>82</v>
      </c>
      <c r="E9" s="2" t="b">
        <v>1</v>
      </c>
      <c r="F9" s="2" t="s">
        <v>3813</v>
      </c>
      <c r="G9" s="7" t="s">
        <v>87</v>
      </c>
      <c r="H9" t="s">
        <v>86</v>
      </c>
      <c r="I9" s="50">
        <v>45089</v>
      </c>
      <c r="J9" s="2" t="s">
        <v>50</v>
      </c>
      <c r="K9" s="2" t="s">
        <v>58</v>
      </c>
      <c r="L9" s="9">
        <v>0</v>
      </c>
      <c r="M9" t="s">
        <v>4434</v>
      </c>
      <c r="N9" t="s">
        <v>85</v>
      </c>
      <c r="O9" t="s">
        <v>4138</v>
      </c>
      <c r="P9" s="2" t="str">
        <f>VLOOKUP(I9,Period!A:B,2,FALSE)</f>
        <v>2023H1</v>
      </c>
      <c r="Q9" s="9">
        <f t="shared" si="0"/>
        <v>6.8</v>
      </c>
      <c r="R9" s="2">
        <f t="shared" si="8"/>
        <v>10</v>
      </c>
      <c r="S9" t="str">
        <f t="shared" si="9"/>
        <v>02 Sunny (10%-30%)</v>
      </c>
      <c r="T9" t="str">
        <f t="shared" si="1"/>
        <v>45089S2A_MSIL1CCDM-MLB-GANAC4508902 Sunny (10%-30%)</v>
      </c>
      <c r="U9">
        <f>IF(COUNTIF(T$2:T8,T9)&gt;=1,0,1)</f>
        <v>0</v>
      </c>
      <c r="V9" s="26" t="s">
        <v>476</v>
      </c>
      <c r="W9" s="86">
        <f t="shared" si="10"/>
        <v>2023</v>
      </c>
      <c r="X9" s="86" t="str">
        <f t="shared" si="11"/>
        <v>06</v>
      </c>
      <c r="Y9" s="86">
        <f t="shared" si="12"/>
        <v>12</v>
      </c>
      <c r="Z9" s="86" t="str">
        <f t="shared" si="13"/>
        <v>22</v>
      </c>
      <c r="AA9" s="86" t="str">
        <f t="shared" si="14"/>
        <v>26</v>
      </c>
      <c r="AB9" s="86" t="str">
        <f t="shared" si="15"/>
        <v>18</v>
      </c>
      <c r="AC9" s="86" t="str">
        <f t="shared" si="16"/>
        <v>GAN_AC_1450X643px_10m_S2A_MSIL1C_20230612_10CC</v>
      </c>
      <c r="AD9" s="41" t="s">
        <v>477</v>
      </c>
    </row>
    <row r="10" spans="1:45" x14ac:dyDescent="0.25">
      <c r="B10" t="s">
        <v>3866</v>
      </c>
      <c r="C10" t="s">
        <v>3816</v>
      </c>
      <c r="D10" s="7" t="s">
        <v>82</v>
      </c>
      <c r="E10" s="2" t="b">
        <v>1</v>
      </c>
      <c r="F10" s="2" t="s">
        <v>3813</v>
      </c>
      <c r="G10" s="7" t="s">
        <v>87</v>
      </c>
      <c r="H10" t="s">
        <v>86</v>
      </c>
      <c r="I10" s="50">
        <v>45084</v>
      </c>
      <c r="J10" s="2" t="s">
        <v>56</v>
      </c>
      <c r="K10" s="2" t="s">
        <v>57</v>
      </c>
      <c r="L10" s="9">
        <v>0</v>
      </c>
      <c r="M10" t="s">
        <v>4434</v>
      </c>
      <c r="N10" t="s">
        <v>85</v>
      </c>
      <c r="O10" t="s">
        <v>4138</v>
      </c>
      <c r="P10" s="2" t="str">
        <f>VLOOKUP(I10,Period!A:B,2,FALSE)</f>
        <v>2023H1</v>
      </c>
      <c r="Q10" s="9">
        <f t="shared" si="0"/>
        <v>4</v>
      </c>
      <c r="R10" s="2">
        <f t="shared" si="8"/>
        <v>10</v>
      </c>
      <c r="S10" t="str">
        <f t="shared" si="9"/>
        <v>02 Sunny (10%-30%)</v>
      </c>
      <c r="T10" t="str">
        <f t="shared" si="1"/>
        <v>45084S2A_MSIL1CCDM-MLB-GANAC4508402 Sunny (10%-30%)</v>
      </c>
      <c r="U10">
        <f>IF(COUNTIF(T$2:T9,T10)&gt;=1,0,1)</f>
        <v>1</v>
      </c>
      <c r="V10" s="26" t="s">
        <v>478</v>
      </c>
      <c r="W10" s="86">
        <f t="shared" si="10"/>
        <v>2023</v>
      </c>
      <c r="X10" s="86" t="str">
        <f t="shared" si="11"/>
        <v>06</v>
      </c>
      <c r="Y10" s="86" t="str">
        <f t="shared" si="12"/>
        <v>07</v>
      </c>
      <c r="Z10" s="86" t="str">
        <f t="shared" si="13"/>
        <v>22</v>
      </c>
      <c r="AA10" s="86" t="str">
        <f t="shared" si="14"/>
        <v>26</v>
      </c>
      <c r="AB10" s="86" t="str">
        <f t="shared" si="15"/>
        <v>22</v>
      </c>
      <c r="AC10" s="86" t="str">
        <f t="shared" si="16"/>
        <v>GAN_AC_1450X643px_10m_S2A_MSIL1C_20230607_10CC</v>
      </c>
      <c r="AD10" s="41" t="s">
        <v>479</v>
      </c>
    </row>
    <row r="11" spans="1:45" x14ac:dyDescent="0.25">
      <c r="B11" t="s">
        <v>3866</v>
      </c>
      <c r="C11" t="s">
        <v>3816</v>
      </c>
      <c r="D11" s="7" t="s">
        <v>82</v>
      </c>
      <c r="E11" s="2" t="b">
        <v>1</v>
      </c>
      <c r="F11" s="2" t="s">
        <v>3813</v>
      </c>
      <c r="G11" s="7" t="s">
        <v>87</v>
      </c>
      <c r="H11" t="s">
        <v>86</v>
      </c>
      <c r="I11" s="50">
        <v>45084</v>
      </c>
      <c r="J11" s="2" t="s">
        <v>50</v>
      </c>
      <c r="K11" s="2" t="s">
        <v>58</v>
      </c>
      <c r="L11" s="9">
        <v>8</v>
      </c>
      <c r="M11" t="s">
        <v>4434</v>
      </c>
      <c r="N11" t="s">
        <v>85</v>
      </c>
      <c r="O11" t="s">
        <v>4138</v>
      </c>
      <c r="P11" s="2" t="str">
        <f>VLOOKUP(I11,Period!A:B,2,FALSE)</f>
        <v>2023H1</v>
      </c>
      <c r="Q11" s="9">
        <f t="shared" si="0"/>
        <v>4</v>
      </c>
      <c r="R11" s="2">
        <f t="shared" si="8"/>
        <v>10</v>
      </c>
      <c r="S11" t="str">
        <f t="shared" si="9"/>
        <v>02 Sunny (10%-30%)</v>
      </c>
      <c r="T11" t="str">
        <f t="shared" si="1"/>
        <v>45084S2A_MSIL1CCDM-MLB-GANAC4508402 Sunny (10%-30%)</v>
      </c>
      <c r="U11">
        <f>IF(COUNTIF(T$2:T10,T11)&gt;=1,0,1)</f>
        <v>0</v>
      </c>
      <c r="V11" s="26" t="s">
        <v>480</v>
      </c>
      <c r="W11" s="86">
        <f t="shared" si="10"/>
        <v>2023</v>
      </c>
      <c r="X11" s="86" t="str">
        <f t="shared" si="11"/>
        <v>06</v>
      </c>
      <c r="Y11" s="86" t="str">
        <f t="shared" si="12"/>
        <v>07</v>
      </c>
      <c r="Z11" s="86" t="str">
        <f t="shared" si="13"/>
        <v>22</v>
      </c>
      <c r="AA11" s="86" t="str">
        <f t="shared" si="14"/>
        <v>26</v>
      </c>
      <c r="AB11" s="86" t="str">
        <f t="shared" si="15"/>
        <v>18</v>
      </c>
      <c r="AC11" s="86" t="str">
        <f t="shared" si="16"/>
        <v>GAN_AC_1450X643px_10m_S2A_MSIL1C_20230607_10CC</v>
      </c>
      <c r="AD11" s="41" t="s">
        <v>481</v>
      </c>
    </row>
    <row r="12" spans="1:45" x14ac:dyDescent="0.25">
      <c r="B12" t="s">
        <v>3866</v>
      </c>
      <c r="C12" t="s">
        <v>3816</v>
      </c>
      <c r="D12" s="7" t="s">
        <v>82</v>
      </c>
      <c r="E12" s="2" t="b">
        <v>1</v>
      </c>
      <c r="F12" s="2" t="s">
        <v>3813</v>
      </c>
      <c r="G12" s="7" t="s">
        <v>87</v>
      </c>
      <c r="H12" t="s">
        <v>86</v>
      </c>
      <c r="I12" s="50">
        <v>45079</v>
      </c>
      <c r="J12" s="2" t="s">
        <v>56</v>
      </c>
      <c r="K12" s="2" t="s">
        <v>66</v>
      </c>
      <c r="L12" s="9">
        <v>8.1999999999999993</v>
      </c>
      <c r="M12" t="s">
        <v>4434</v>
      </c>
      <c r="N12" t="s">
        <v>85</v>
      </c>
      <c r="O12" t="s">
        <v>4138</v>
      </c>
      <c r="P12" s="2" t="str">
        <f>VLOOKUP(I12,Period!A:B,2,FALSE)</f>
        <v>2023H1</v>
      </c>
      <c r="Q12" s="9">
        <f t="shared" si="0"/>
        <v>4.8499999999999996</v>
      </c>
      <c r="R12" s="2">
        <f t="shared" si="8"/>
        <v>10</v>
      </c>
      <c r="S12" t="str">
        <f t="shared" si="9"/>
        <v>02 Sunny (10%-30%)</v>
      </c>
      <c r="T12" t="str">
        <f t="shared" si="1"/>
        <v>45079S2A_MSIL1CCDM-MLB-GANAC4507902 Sunny (10%-30%)</v>
      </c>
      <c r="U12">
        <f>IF(COUNTIF(T$2:T11,T12)&gt;=1,0,1)</f>
        <v>1</v>
      </c>
      <c r="V12" s="26" t="s">
        <v>482</v>
      </c>
      <c r="W12" s="86">
        <f t="shared" si="10"/>
        <v>2023</v>
      </c>
      <c r="X12" s="86" t="str">
        <f t="shared" si="11"/>
        <v>06</v>
      </c>
      <c r="Y12" s="86" t="str">
        <f t="shared" si="12"/>
        <v>02</v>
      </c>
      <c r="Z12" s="86" t="str">
        <f t="shared" si="13"/>
        <v>22</v>
      </c>
      <c r="AA12" s="86" t="str">
        <f t="shared" si="14"/>
        <v>26</v>
      </c>
      <c r="AB12" s="86" t="str">
        <f t="shared" si="15"/>
        <v>21</v>
      </c>
      <c r="AC12" s="86" t="str">
        <f t="shared" si="16"/>
        <v>GAN_AC_1450X643px_10m_S2A_MSIL1C_20230602_10CC</v>
      </c>
      <c r="AD12" s="41" t="s">
        <v>483</v>
      </c>
    </row>
    <row r="13" spans="1:45" x14ac:dyDescent="0.25">
      <c r="B13" t="s">
        <v>3866</v>
      </c>
      <c r="C13" t="s">
        <v>3816</v>
      </c>
      <c r="D13" s="7" t="s">
        <v>82</v>
      </c>
      <c r="E13" s="2" t="b">
        <v>1</v>
      </c>
      <c r="F13" s="2" t="s">
        <v>3813</v>
      </c>
      <c r="G13" s="7" t="s">
        <v>87</v>
      </c>
      <c r="H13" t="s">
        <v>86</v>
      </c>
      <c r="I13" s="50">
        <v>45079</v>
      </c>
      <c r="J13" s="2" t="s">
        <v>50</v>
      </c>
      <c r="K13" s="2" t="s">
        <v>68</v>
      </c>
      <c r="L13" s="9">
        <v>1.5</v>
      </c>
      <c r="M13" t="s">
        <v>4434</v>
      </c>
      <c r="N13" t="s">
        <v>85</v>
      </c>
      <c r="O13" t="s">
        <v>4138</v>
      </c>
      <c r="P13" s="2" t="str">
        <f>VLOOKUP(I13,Period!A:B,2,FALSE)</f>
        <v>2023H1</v>
      </c>
      <c r="Q13" s="9">
        <f t="shared" si="0"/>
        <v>4.8499999999999996</v>
      </c>
      <c r="R13" s="2">
        <f t="shared" si="8"/>
        <v>10</v>
      </c>
      <c r="S13" t="str">
        <f t="shared" si="9"/>
        <v>02 Sunny (10%-30%)</v>
      </c>
      <c r="T13" t="str">
        <f t="shared" si="1"/>
        <v>45079S2A_MSIL1CCDM-MLB-GANAC4507902 Sunny (10%-30%)</v>
      </c>
      <c r="U13">
        <f>IF(COUNTIF(T$2:T12,T13)&gt;=1,0,1)</f>
        <v>0</v>
      </c>
      <c r="V13" s="26" t="s">
        <v>484</v>
      </c>
      <c r="W13" s="86">
        <f t="shared" si="10"/>
        <v>2023</v>
      </c>
      <c r="X13" s="86" t="str">
        <f t="shared" si="11"/>
        <v>06</v>
      </c>
      <c r="Y13" s="86" t="str">
        <f t="shared" si="12"/>
        <v>02</v>
      </c>
      <c r="Z13" s="86" t="str">
        <f t="shared" si="13"/>
        <v>22</v>
      </c>
      <c r="AA13" s="86" t="str">
        <f t="shared" si="14"/>
        <v>26</v>
      </c>
      <c r="AB13" s="86" t="str">
        <f t="shared" si="15"/>
        <v>17</v>
      </c>
      <c r="AC13" s="86" t="str">
        <f t="shared" si="16"/>
        <v>GAN_AC_1450X643px_10m_S2A_MSIL1C_20230602_10CC</v>
      </c>
      <c r="AD13" s="41" t="s">
        <v>485</v>
      </c>
    </row>
    <row r="14" spans="1:45" x14ac:dyDescent="0.25">
      <c r="B14" t="s">
        <v>3866</v>
      </c>
      <c r="C14" t="s">
        <v>3816</v>
      </c>
      <c r="D14" s="7" t="s">
        <v>82</v>
      </c>
      <c r="E14" s="2" t="b">
        <v>1</v>
      </c>
      <c r="F14" s="2" t="s">
        <v>3813</v>
      </c>
      <c r="G14" s="7" t="s">
        <v>87</v>
      </c>
      <c r="H14" t="s">
        <v>86</v>
      </c>
      <c r="I14" s="50">
        <v>45074</v>
      </c>
      <c r="J14" s="2" t="s">
        <v>56</v>
      </c>
      <c r="K14" s="2" t="s">
        <v>66</v>
      </c>
      <c r="L14" s="9">
        <v>57.1</v>
      </c>
      <c r="M14" t="s">
        <v>4434</v>
      </c>
      <c r="N14" t="s">
        <v>85</v>
      </c>
      <c r="O14" t="s">
        <v>4138</v>
      </c>
      <c r="P14" s="2" t="str">
        <f>VLOOKUP(I14,Period!A:B,2,FALSE)</f>
        <v>2023H1</v>
      </c>
      <c r="Q14" s="9">
        <f t="shared" si="0"/>
        <v>78.55</v>
      </c>
      <c r="R14" s="2">
        <f t="shared" si="8"/>
        <v>80</v>
      </c>
      <c r="S14" t="str">
        <f t="shared" si="9"/>
        <v>03 Cloudy (40%-90%)</v>
      </c>
      <c r="T14" t="str">
        <f t="shared" si="1"/>
        <v>45074S2A_MSIL1CCDM-MLB-GANAC4507403 Cloudy (40%-90%)</v>
      </c>
      <c r="U14">
        <f>IF(COUNTIF(T$2:T13,T14)&gt;=1,0,1)</f>
        <v>1</v>
      </c>
      <c r="V14" s="26" t="s">
        <v>486</v>
      </c>
      <c r="W14" s="86">
        <f t="shared" si="10"/>
        <v>2023</v>
      </c>
      <c r="X14" s="86" t="str">
        <f t="shared" si="11"/>
        <v>05</v>
      </c>
      <c r="Y14" s="86">
        <f t="shared" si="12"/>
        <v>28</v>
      </c>
      <c r="Z14" s="86" t="str">
        <f t="shared" si="13"/>
        <v>22</v>
      </c>
      <c r="AA14" s="86" t="str">
        <f t="shared" si="14"/>
        <v>26</v>
      </c>
      <c r="AB14" s="86" t="str">
        <f t="shared" si="15"/>
        <v>21</v>
      </c>
      <c r="AC14" s="86" t="str">
        <f t="shared" si="16"/>
        <v>GAN_AC_1450X643px_10m_S2A_MSIL1C_20230528_80CC</v>
      </c>
      <c r="AD14" s="41" t="s">
        <v>487</v>
      </c>
    </row>
    <row r="15" spans="1:45" x14ac:dyDescent="0.25">
      <c r="B15" t="s">
        <v>3866</v>
      </c>
      <c r="C15" t="s">
        <v>3816</v>
      </c>
      <c r="D15" s="7" t="s">
        <v>82</v>
      </c>
      <c r="E15" s="2" t="b">
        <v>1</v>
      </c>
      <c r="F15" s="2" t="s">
        <v>3813</v>
      </c>
      <c r="G15" s="7" t="s">
        <v>87</v>
      </c>
      <c r="H15" t="s">
        <v>86</v>
      </c>
      <c r="I15" s="50">
        <v>45074</v>
      </c>
      <c r="J15" s="2" t="s">
        <v>50</v>
      </c>
      <c r="K15" s="2" t="s">
        <v>58</v>
      </c>
      <c r="L15" s="9">
        <v>100</v>
      </c>
      <c r="M15" t="s">
        <v>4434</v>
      </c>
      <c r="N15" t="s">
        <v>85</v>
      </c>
      <c r="O15" t="s">
        <v>4138</v>
      </c>
      <c r="P15" s="2" t="str">
        <f>VLOOKUP(I15,Period!A:B,2,FALSE)</f>
        <v>2023H1</v>
      </c>
      <c r="Q15" s="9">
        <f t="shared" si="0"/>
        <v>78.55</v>
      </c>
      <c r="R15" s="2">
        <f t="shared" si="8"/>
        <v>80</v>
      </c>
      <c r="S15" t="str">
        <f t="shared" si="9"/>
        <v>03 Cloudy (40%-90%)</v>
      </c>
      <c r="T15" t="str">
        <f t="shared" si="1"/>
        <v>45074S2A_MSIL1CCDM-MLB-GANAC4507403 Cloudy (40%-90%)</v>
      </c>
      <c r="U15">
        <f>IF(COUNTIF(T$2:T14,T15)&gt;=1,0,1)</f>
        <v>0</v>
      </c>
      <c r="V15" s="26" t="s">
        <v>488</v>
      </c>
      <c r="W15" s="86">
        <f t="shared" si="10"/>
        <v>2023</v>
      </c>
      <c r="X15" s="86" t="str">
        <f t="shared" si="11"/>
        <v>05</v>
      </c>
      <c r="Y15" s="86">
        <f t="shared" si="12"/>
        <v>28</v>
      </c>
      <c r="Z15" s="86" t="str">
        <f t="shared" si="13"/>
        <v>22</v>
      </c>
      <c r="AA15" s="86" t="str">
        <f t="shared" si="14"/>
        <v>26</v>
      </c>
      <c r="AB15" s="86" t="str">
        <f t="shared" si="15"/>
        <v>18</v>
      </c>
      <c r="AC15" s="86" t="str">
        <f t="shared" si="16"/>
        <v>GAN_AC_1450X643px_10m_S2A_MSIL1C_20230528_80CC</v>
      </c>
      <c r="AD15" s="41" t="s">
        <v>489</v>
      </c>
    </row>
    <row r="16" spans="1:45" x14ac:dyDescent="0.25">
      <c r="B16" t="s">
        <v>3866</v>
      </c>
      <c r="C16" t="s">
        <v>3816</v>
      </c>
      <c r="D16" s="7" t="s">
        <v>82</v>
      </c>
      <c r="E16" s="2" t="b">
        <v>1</v>
      </c>
      <c r="F16" s="2" t="s">
        <v>3813</v>
      </c>
      <c r="G16" s="7" t="s">
        <v>87</v>
      </c>
      <c r="H16" t="s">
        <v>86</v>
      </c>
      <c r="I16" s="50">
        <v>45069</v>
      </c>
      <c r="J16" s="2" t="s">
        <v>56</v>
      </c>
      <c r="K16" s="2" t="s">
        <v>65</v>
      </c>
      <c r="L16" s="9">
        <v>29.6</v>
      </c>
      <c r="M16" t="s">
        <v>4434</v>
      </c>
      <c r="N16" t="s">
        <v>85</v>
      </c>
      <c r="O16" t="s">
        <v>4138</v>
      </c>
      <c r="P16" s="2" t="str">
        <f>VLOOKUP(I16,Period!A:B,2,FALSE)</f>
        <v>2023H1</v>
      </c>
      <c r="Q16" s="9">
        <f t="shared" si="0"/>
        <v>16.95</v>
      </c>
      <c r="R16" s="2">
        <f t="shared" si="8"/>
        <v>20</v>
      </c>
      <c r="S16" t="str">
        <f t="shared" si="9"/>
        <v>02 Sunny (10%-30%)</v>
      </c>
      <c r="T16" t="str">
        <f t="shared" si="1"/>
        <v>45069S2A_MSIL1CCDM-MLB-GANAC4506902 Sunny (10%-30%)</v>
      </c>
      <c r="U16">
        <f>IF(COUNTIF(T$2:T15,T16)&gt;=1,0,1)</f>
        <v>1</v>
      </c>
      <c r="V16" s="26" t="s">
        <v>490</v>
      </c>
      <c r="W16" s="86">
        <f t="shared" si="10"/>
        <v>2023</v>
      </c>
      <c r="X16" s="86" t="str">
        <f t="shared" si="11"/>
        <v>05</v>
      </c>
      <c r="Y16" s="86">
        <f t="shared" si="12"/>
        <v>23</v>
      </c>
      <c r="Z16" s="86" t="str">
        <f t="shared" si="13"/>
        <v>22</v>
      </c>
      <c r="AA16" s="86" t="str">
        <f t="shared" si="14"/>
        <v>26</v>
      </c>
      <c r="AB16" s="86" t="str">
        <f t="shared" si="15"/>
        <v>20</v>
      </c>
      <c r="AC16" s="86" t="str">
        <f t="shared" si="16"/>
        <v>GAN_AC_1450X643px_10m_S2A_MSIL1C_20230523_20CC</v>
      </c>
      <c r="AD16" s="41" t="s">
        <v>491</v>
      </c>
    </row>
    <row r="17" spans="2:30" x14ac:dyDescent="0.25">
      <c r="B17" t="s">
        <v>3866</v>
      </c>
      <c r="C17" t="s">
        <v>3816</v>
      </c>
      <c r="D17" s="7" t="s">
        <v>82</v>
      </c>
      <c r="E17" s="2" t="b">
        <v>1</v>
      </c>
      <c r="F17" s="2" t="s">
        <v>3813</v>
      </c>
      <c r="G17" s="7" t="s">
        <v>87</v>
      </c>
      <c r="H17" t="s">
        <v>86</v>
      </c>
      <c r="I17" s="50">
        <v>45069</v>
      </c>
      <c r="J17" s="2" t="s">
        <v>50</v>
      </c>
      <c r="K17" s="2" t="s">
        <v>68</v>
      </c>
      <c r="L17" s="9">
        <v>4.3</v>
      </c>
      <c r="M17" t="s">
        <v>4434</v>
      </c>
      <c r="N17" t="s">
        <v>85</v>
      </c>
      <c r="O17" t="s">
        <v>4138</v>
      </c>
      <c r="P17" s="2" t="str">
        <f>VLOOKUP(I17,Period!A:B,2,FALSE)</f>
        <v>2023H1</v>
      </c>
      <c r="Q17" s="9">
        <f t="shared" si="0"/>
        <v>16.95</v>
      </c>
      <c r="R17" s="2">
        <f t="shared" si="8"/>
        <v>20</v>
      </c>
      <c r="S17" t="str">
        <f t="shared" si="9"/>
        <v>02 Sunny (10%-30%)</v>
      </c>
      <c r="T17" t="str">
        <f t="shared" si="1"/>
        <v>45069S2A_MSIL1CCDM-MLB-GANAC4506902 Sunny (10%-30%)</v>
      </c>
      <c r="U17">
        <f>IF(COUNTIF(T$2:T16,T17)&gt;=1,0,1)</f>
        <v>0</v>
      </c>
      <c r="V17" s="26" t="s">
        <v>492</v>
      </c>
      <c r="W17" s="86">
        <f t="shared" si="10"/>
        <v>2023</v>
      </c>
      <c r="X17" s="86" t="str">
        <f t="shared" si="11"/>
        <v>05</v>
      </c>
      <c r="Y17" s="86">
        <f t="shared" si="12"/>
        <v>23</v>
      </c>
      <c r="Z17" s="86" t="str">
        <f t="shared" si="13"/>
        <v>22</v>
      </c>
      <c r="AA17" s="86" t="str">
        <f t="shared" si="14"/>
        <v>26</v>
      </c>
      <c r="AB17" s="86" t="str">
        <f t="shared" si="15"/>
        <v>17</v>
      </c>
      <c r="AC17" s="86" t="str">
        <f t="shared" si="16"/>
        <v>GAN_AC_1450X643px_10m_S2A_MSIL1C_20230523_20CC</v>
      </c>
      <c r="AD17" s="41" t="s">
        <v>493</v>
      </c>
    </row>
    <row r="18" spans="2:30" x14ac:dyDescent="0.25">
      <c r="B18" t="s">
        <v>3866</v>
      </c>
      <c r="C18" t="s">
        <v>3816</v>
      </c>
      <c r="D18" s="7" t="s">
        <v>82</v>
      </c>
      <c r="E18" s="2" t="b">
        <v>1</v>
      </c>
      <c r="F18" s="2" t="s">
        <v>3813</v>
      </c>
      <c r="G18" s="7" t="s">
        <v>87</v>
      </c>
      <c r="H18" t="s">
        <v>86</v>
      </c>
      <c r="I18" s="50">
        <v>45064</v>
      </c>
      <c r="J18" s="2" t="s">
        <v>56</v>
      </c>
      <c r="K18" s="2" t="s">
        <v>57</v>
      </c>
      <c r="L18" s="9">
        <v>34.9</v>
      </c>
      <c r="M18" t="s">
        <v>4434</v>
      </c>
      <c r="N18" t="s">
        <v>85</v>
      </c>
      <c r="O18" t="s">
        <v>4138</v>
      </c>
      <c r="P18" s="2" t="str">
        <f>VLOOKUP(I18,Period!A:B,2,FALSE)</f>
        <v>2023H1</v>
      </c>
      <c r="Q18" s="9">
        <f t="shared" si="0"/>
        <v>31.75</v>
      </c>
      <c r="R18" s="2">
        <f t="shared" si="8"/>
        <v>40</v>
      </c>
      <c r="S18" t="str">
        <f t="shared" si="9"/>
        <v>03 Cloudy (40%-90%)</v>
      </c>
      <c r="T18" t="str">
        <f t="shared" si="1"/>
        <v>45064S2A_MSIL1CCDM-MLB-GANAC4506403 Cloudy (40%-90%)</v>
      </c>
      <c r="U18">
        <f>IF(COUNTIF(T$2:T17,T18)&gt;=1,0,1)</f>
        <v>1</v>
      </c>
      <c r="V18" s="26" t="s">
        <v>494</v>
      </c>
      <c r="W18" s="86">
        <f t="shared" si="10"/>
        <v>2023</v>
      </c>
      <c r="X18" s="86" t="str">
        <f t="shared" si="11"/>
        <v>05</v>
      </c>
      <c r="Y18" s="86">
        <f t="shared" si="12"/>
        <v>18</v>
      </c>
      <c r="Z18" s="86" t="str">
        <f t="shared" si="13"/>
        <v>22</v>
      </c>
      <c r="AA18" s="86" t="str">
        <f t="shared" si="14"/>
        <v>26</v>
      </c>
      <c r="AB18" s="86" t="str">
        <f t="shared" si="15"/>
        <v>22</v>
      </c>
      <c r="AC18" s="86" t="str">
        <f t="shared" si="16"/>
        <v>GAN_AC_1450X643px_10m_S2A_MSIL1C_20230518_40CC</v>
      </c>
      <c r="AD18" s="41" t="s">
        <v>495</v>
      </c>
    </row>
    <row r="19" spans="2:30" x14ac:dyDescent="0.25">
      <c r="B19" t="s">
        <v>3866</v>
      </c>
      <c r="C19" t="s">
        <v>3816</v>
      </c>
      <c r="D19" s="7" t="s">
        <v>82</v>
      </c>
      <c r="E19" s="2" t="b">
        <v>1</v>
      </c>
      <c r="F19" s="2" t="s">
        <v>3813</v>
      </c>
      <c r="G19" s="7" t="s">
        <v>87</v>
      </c>
      <c r="H19" t="s">
        <v>86</v>
      </c>
      <c r="I19" s="50">
        <v>45064</v>
      </c>
      <c r="J19" s="2" t="s">
        <v>50</v>
      </c>
      <c r="K19" s="2" t="s">
        <v>58</v>
      </c>
      <c r="L19" s="9">
        <v>28.6</v>
      </c>
      <c r="M19" t="s">
        <v>4434</v>
      </c>
      <c r="N19" t="s">
        <v>85</v>
      </c>
      <c r="O19" t="s">
        <v>4138</v>
      </c>
      <c r="P19" s="2" t="str">
        <f>VLOOKUP(I19,Period!A:B,2,FALSE)</f>
        <v>2023H1</v>
      </c>
      <c r="Q19" s="9">
        <f t="shared" si="0"/>
        <v>31.75</v>
      </c>
      <c r="R19" s="2">
        <f t="shared" si="8"/>
        <v>40</v>
      </c>
      <c r="S19" t="str">
        <f t="shared" si="9"/>
        <v>03 Cloudy (40%-90%)</v>
      </c>
      <c r="T19" t="str">
        <f t="shared" si="1"/>
        <v>45064S2A_MSIL1CCDM-MLB-GANAC4506403 Cloudy (40%-90%)</v>
      </c>
      <c r="U19">
        <f>IF(COUNTIF(T$2:T18,T19)&gt;=1,0,1)</f>
        <v>0</v>
      </c>
      <c r="V19" s="26" t="s">
        <v>496</v>
      </c>
      <c r="W19" s="86">
        <f t="shared" si="10"/>
        <v>2023</v>
      </c>
      <c r="X19" s="86" t="str">
        <f t="shared" si="11"/>
        <v>05</v>
      </c>
      <c r="Y19" s="86">
        <f t="shared" si="12"/>
        <v>18</v>
      </c>
      <c r="Z19" s="86" t="str">
        <f t="shared" si="13"/>
        <v>22</v>
      </c>
      <c r="AA19" s="86" t="str">
        <f t="shared" si="14"/>
        <v>26</v>
      </c>
      <c r="AB19" s="86" t="str">
        <f t="shared" si="15"/>
        <v>18</v>
      </c>
      <c r="AC19" s="86" t="str">
        <f t="shared" si="16"/>
        <v>GAN_AC_1450X643px_10m_S2A_MSIL1C_20230518_40CC</v>
      </c>
      <c r="AD19" s="41" t="s">
        <v>497</v>
      </c>
    </row>
    <row r="20" spans="2:30" x14ac:dyDescent="0.25">
      <c r="B20" t="s">
        <v>3866</v>
      </c>
      <c r="C20" t="s">
        <v>3816</v>
      </c>
      <c r="D20" s="7" t="s">
        <v>82</v>
      </c>
      <c r="E20" s="2" t="b">
        <v>1</v>
      </c>
      <c r="F20" s="2" t="s">
        <v>3813</v>
      </c>
      <c r="G20" s="7" t="s">
        <v>87</v>
      </c>
      <c r="H20" t="s">
        <v>86</v>
      </c>
      <c r="I20" s="50">
        <v>45059</v>
      </c>
      <c r="J20" s="2" t="s">
        <v>56</v>
      </c>
      <c r="K20" s="2" t="s">
        <v>68</v>
      </c>
      <c r="L20" s="9">
        <v>8.6</v>
      </c>
      <c r="M20" t="s">
        <v>4434</v>
      </c>
      <c r="N20" t="s">
        <v>85</v>
      </c>
      <c r="O20" t="s">
        <v>4138</v>
      </c>
      <c r="P20" s="2" t="str">
        <f>VLOOKUP(I20,Period!A:B,2,FALSE)</f>
        <v>2023H1</v>
      </c>
      <c r="Q20" s="9">
        <f t="shared" si="0"/>
        <v>6.85</v>
      </c>
      <c r="R20" s="2">
        <f t="shared" si="8"/>
        <v>10</v>
      </c>
      <c r="S20" t="str">
        <f t="shared" si="9"/>
        <v>02 Sunny (10%-30%)</v>
      </c>
      <c r="T20" t="str">
        <f t="shared" si="1"/>
        <v>45059S2A_MSIL1CCDM-MLB-GANAC4505902 Sunny (10%-30%)</v>
      </c>
      <c r="U20">
        <f>IF(COUNTIF(T$2:T19,T20)&gt;=1,0,1)</f>
        <v>1</v>
      </c>
      <c r="V20" s="26" t="s">
        <v>498</v>
      </c>
      <c r="W20" s="86">
        <f t="shared" si="10"/>
        <v>2023</v>
      </c>
      <c r="X20" s="86" t="str">
        <f t="shared" si="11"/>
        <v>05</v>
      </c>
      <c r="Y20" s="86">
        <f t="shared" si="12"/>
        <v>13</v>
      </c>
      <c r="Z20" s="86" t="str">
        <f t="shared" si="13"/>
        <v>22</v>
      </c>
      <c r="AA20" s="86" t="str">
        <f t="shared" si="14"/>
        <v>26</v>
      </c>
      <c r="AB20" s="86" t="str">
        <f t="shared" si="15"/>
        <v>17</v>
      </c>
      <c r="AC20" s="86" t="str">
        <f t="shared" si="16"/>
        <v>GAN_AC_1450X643px_10m_S2A_MSIL1C_20230513_10CC</v>
      </c>
      <c r="AD20" s="41" t="s">
        <v>499</v>
      </c>
    </row>
    <row r="21" spans="2:30" x14ac:dyDescent="0.25">
      <c r="B21" t="s">
        <v>3866</v>
      </c>
      <c r="C21" t="s">
        <v>3816</v>
      </c>
      <c r="D21" s="7" t="s">
        <v>82</v>
      </c>
      <c r="E21" s="2" t="b">
        <v>1</v>
      </c>
      <c r="F21" s="2" t="s">
        <v>3813</v>
      </c>
      <c r="G21" s="7" t="s">
        <v>87</v>
      </c>
      <c r="H21" t="s">
        <v>86</v>
      </c>
      <c r="I21" s="50">
        <v>45059</v>
      </c>
      <c r="J21" s="2" t="s">
        <v>50</v>
      </c>
      <c r="K21" s="2" t="s">
        <v>67</v>
      </c>
      <c r="L21" s="9">
        <v>5.0999999999999996</v>
      </c>
      <c r="M21" t="s">
        <v>4434</v>
      </c>
      <c r="N21" t="s">
        <v>85</v>
      </c>
      <c r="O21" t="s">
        <v>4138</v>
      </c>
      <c r="P21" s="2" t="str">
        <f>VLOOKUP(I21,Period!A:B,2,FALSE)</f>
        <v>2023H1</v>
      </c>
      <c r="Q21" s="9">
        <f t="shared" si="0"/>
        <v>6.85</v>
      </c>
      <c r="R21" s="2">
        <f t="shared" si="8"/>
        <v>10</v>
      </c>
      <c r="S21" t="str">
        <f t="shared" si="9"/>
        <v>02 Sunny (10%-30%)</v>
      </c>
      <c r="T21" t="str">
        <f t="shared" si="1"/>
        <v>45059S2A_MSIL1CCDM-MLB-GANAC4505902 Sunny (10%-30%)</v>
      </c>
      <c r="U21">
        <f>IF(COUNTIF(T$2:T20,T21)&gt;=1,0,1)</f>
        <v>0</v>
      </c>
      <c r="V21" s="26" t="s">
        <v>500</v>
      </c>
      <c r="W21" s="86">
        <f t="shared" si="10"/>
        <v>2023</v>
      </c>
      <c r="X21" s="86" t="str">
        <f t="shared" si="11"/>
        <v>05</v>
      </c>
      <c r="Y21" s="86">
        <f t="shared" si="12"/>
        <v>13</v>
      </c>
      <c r="Z21" s="86" t="str">
        <f t="shared" si="13"/>
        <v>22</v>
      </c>
      <c r="AA21" s="86" t="str">
        <f t="shared" si="14"/>
        <v>26</v>
      </c>
      <c r="AB21" s="86" t="str">
        <f t="shared" si="15"/>
        <v>14</v>
      </c>
      <c r="AC21" s="86" t="str">
        <f t="shared" si="16"/>
        <v>GAN_AC_1450X643px_10m_S2A_MSIL1C_20230513_10CC</v>
      </c>
      <c r="AD21" s="41" t="s">
        <v>501</v>
      </c>
    </row>
    <row r="22" spans="2:30" x14ac:dyDescent="0.25">
      <c r="B22" t="s">
        <v>3866</v>
      </c>
      <c r="C22" t="s">
        <v>3816</v>
      </c>
      <c r="D22" s="7" t="s">
        <v>82</v>
      </c>
      <c r="E22" s="2" t="b">
        <v>1</v>
      </c>
      <c r="F22" s="2" t="s">
        <v>3813</v>
      </c>
      <c r="G22" s="7" t="s">
        <v>87</v>
      </c>
      <c r="H22" t="s">
        <v>86</v>
      </c>
      <c r="I22" s="50">
        <v>45054</v>
      </c>
      <c r="J22" s="2" t="s">
        <v>56</v>
      </c>
      <c r="K22" s="2" t="s">
        <v>65</v>
      </c>
      <c r="L22" s="9">
        <v>100</v>
      </c>
      <c r="M22" t="s">
        <v>4434</v>
      </c>
      <c r="N22" t="s">
        <v>85</v>
      </c>
      <c r="O22" t="s">
        <v>4138</v>
      </c>
      <c r="P22" s="2" t="str">
        <f>VLOOKUP(I22,Period!A:B,2,FALSE)</f>
        <v>2023H1</v>
      </c>
      <c r="Q22" s="9">
        <f t="shared" si="0"/>
        <v>100</v>
      </c>
      <c r="R22" s="2">
        <f t="shared" si="8"/>
        <v>100</v>
      </c>
      <c r="S22" t="str">
        <f t="shared" si="9"/>
        <v>04 Overcast (100%)</v>
      </c>
      <c r="T22" t="str">
        <f t="shared" si="1"/>
        <v>45054S2A_MSIL1CCDM-MLB-GANAC4505404 Overcast (100%)</v>
      </c>
      <c r="U22">
        <f>IF(COUNTIF(T$2:T21,T22)&gt;=1,0,1)</f>
        <v>1</v>
      </c>
      <c r="V22" s="26" t="s">
        <v>502</v>
      </c>
      <c r="W22" s="86">
        <f t="shared" si="10"/>
        <v>2023</v>
      </c>
      <c r="X22" s="86" t="str">
        <f t="shared" si="11"/>
        <v>05</v>
      </c>
      <c r="Y22" s="86" t="str">
        <f t="shared" si="12"/>
        <v>08</v>
      </c>
      <c r="Z22" s="86" t="str">
        <f t="shared" si="13"/>
        <v>22</v>
      </c>
      <c r="AA22" s="86" t="str">
        <f t="shared" si="14"/>
        <v>26</v>
      </c>
      <c r="AB22" s="86" t="str">
        <f t="shared" si="15"/>
        <v>20</v>
      </c>
      <c r="AC22" s="86" t="str">
        <f t="shared" si="16"/>
        <v>GAN_AC_1450X643px_10m_S2A_MSIL1C_20230508_100CC</v>
      </c>
      <c r="AD22" s="41" t="s">
        <v>503</v>
      </c>
    </row>
    <row r="23" spans="2:30" x14ac:dyDescent="0.25">
      <c r="B23" t="s">
        <v>3866</v>
      </c>
      <c r="C23" t="s">
        <v>3816</v>
      </c>
      <c r="D23" s="7" t="s">
        <v>82</v>
      </c>
      <c r="E23" s="2" t="b">
        <v>1</v>
      </c>
      <c r="F23" s="2" t="s">
        <v>3813</v>
      </c>
      <c r="G23" s="7" t="s">
        <v>87</v>
      </c>
      <c r="H23" t="s">
        <v>86</v>
      </c>
      <c r="I23" s="50">
        <v>45054</v>
      </c>
      <c r="J23" s="2" t="s">
        <v>50</v>
      </c>
      <c r="K23" s="2" t="s">
        <v>63</v>
      </c>
      <c r="L23" s="9">
        <v>100</v>
      </c>
      <c r="M23" t="s">
        <v>4434</v>
      </c>
      <c r="N23" t="s">
        <v>85</v>
      </c>
      <c r="O23" t="s">
        <v>4138</v>
      </c>
      <c r="P23" s="2" t="str">
        <f>VLOOKUP(I23,Period!A:B,2,FALSE)</f>
        <v>2023H1</v>
      </c>
      <c r="Q23" s="9">
        <f t="shared" si="0"/>
        <v>100</v>
      </c>
      <c r="R23" s="2">
        <f t="shared" si="8"/>
        <v>100</v>
      </c>
      <c r="S23" t="str">
        <f t="shared" si="9"/>
        <v>04 Overcast (100%)</v>
      </c>
      <c r="T23" t="str">
        <f t="shared" si="1"/>
        <v>45054S2A_MSIL1CCDM-MLB-GANAC4505404 Overcast (100%)</v>
      </c>
      <c r="U23">
        <f>IF(COUNTIF(T$2:T22,T23)&gt;=1,0,1)</f>
        <v>0</v>
      </c>
      <c r="V23" s="26" t="s">
        <v>504</v>
      </c>
      <c r="W23" s="86">
        <f t="shared" si="10"/>
        <v>2023</v>
      </c>
      <c r="X23" s="86" t="str">
        <f t="shared" si="11"/>
        <v>05</v>
      </c>
      <c r="Y23" s="86" t="str">
        <f t="shared" si="12"/>
        <v>08</v>
      </c>
      <c r="Z23" s="86" t="str">
        <f t="shared" si="13"/>
        <v>22</v>
      </c>
      <c r="AA23" s="86" t="str">
        <f t="shared" si="14"/>
        <v>26</v>
      </c>
      <c r="AB23" s="86" t="str">
        <f t="shared" si="15"/>
        <v>16</v>
      </c>
      <c r="AC23" s="86" t="str">
        <f t="shared" si="16"/>
        <v>GAN_AC_1450X643px_10m_S2A_MSIL1C_20230508_100CC</v>
      </c>
      <c r="AD23" s="41" t="s">
        <v>505</v>
      </c>
    </row>
    <row r="24" spans="2:30" x14ac:dyDescent="0.25">
      <c r="B24" t="s">
        <v>3866</v>
      </c>
      <c r="C24" t="s">
        <v>3816</v>
      </c>
      <c r="D24" s="7" t="s">
        <v>82</v>
      </c>
      <c r="E24" s="2" t="b">
        <v>1</v>
      </c>
      <c r="F24" s="2" t="s">
        <v>3813</v>
      </c>
      <c r="G24" s="7" t="s">
        <v>87</v>
      </c>
      <c r="H24" t="s">
        <v>86</v>
      </c>
      <c r="I24" s="50">
        <v>45049</v>
      </c>
      <c r="J24" s="2" t="s">
        <v>56</v>
      </c>
      <c r="K24" s="2" t="s">
        <v>68</v>
      </c>
      <c r="L24" s="9">
        <v>100</v>
      </c>
      <c r="M24" t="s">
        <v>4434</v>
      </c>
      <c r="N24" t="s">
        <v>85</v>
      </c>
      <c r="O24" t="s">
        <v>4138</v>
      </c>
      <c r="P24" s="2" t="str">
        <f>VLOOKUP(I24,Period!A:B,2,FALSE)</f>
        <v>2023H1</v>
      </c>
      <c r="Q24" s="9">
        <f t="shared" si="0"/>
        <v>100</v>
      </c>
      <c r="R24" s="2">
        <f t="shared" si="8"/>
        <v>100</v>
      </c>
      <c r="S24" t="str">
        <f t="shared" si="9"/>
        <v>04 Overcast (100%)</v>
      </c>
      <c r="T24" t="str">
        <f t="shared" si="1"/>
        <v>45049S2A_MSIL1CCDM-MLB-GANAC4504904 Overcast (100%)</v>
      </c>
      <c r="U24">
        <f>IF(COUNTIF(T$2:T23,T24)&gt;=1,0,1)</f>
        <v>1</v>
      </c>
      <c r="V24" s="26" t="s">
        <v>506</v>
      </c>
      <c r="W24" s="86">
        <f t="shared" si="10"/>
        <v>2023</v>
      </c>
      <c r="X24" s="86" t="str">
        <f t="shared" si="11"/>
        <v>05</v>
      </c>
      <c r="Y24" s="86" t="str">
        <f t="shared" si="12"/>
        <v>03</v>
      </c>
      <c r="Z24" s="86" t="str">
        <f t="shared" si="13"/>
        <v>22</v>
      </c>
      <c r="AA24" s="86" t="str">
        <f t="shared" si="14"/>
        <v>26</v>
      </c>
      <c r="AB24" s="86" t="str">
        <f t="shared" si="15"/>
        <v>17</v>
      </c>
      <c r="AC24" s="86" t="str">
        <f t="shared" si="16"/>
        <v>GAN_AC_1450X643px_10m_S2A_MSIL1C_20230503_100CC</v>
      </c>
      <c r="AD24" s="41" t="s">
        <v>507</v>
      </c>
    </row>
    <row r="25" spans="2:30" x14ac:dyDescent="0.25">
      <c r="B25" t="s">
        <v>3866</v>
      </c>
      <c r="C25" t="s">
        <v>3816</v>
      </c>
      <c r="D25" s="7" t="s">
        <v>82</v>
      </c>
      <c r="E25" s="2" t="b">
        <v>1</v>
      </c>
      <c r="F25" s="2" t="s">
        <v>3813</v>
      </c>
      <c r="G25" s="7" t="s">
        <v>87</v>
      </c>
      <c r="H25" t="s">
        <v>86</v>
      </c>
      <c r="I25" s="50">
        <v>45049</v>
      </c>
      <c r="J25" s="2" t="s">
        <v>50</v>
      </c>
      <c r="K25" s="2" t="s">
        <v>67</v>
      </c>
      <c r="L25" s="9">
        <v>100</v>
      </c>
      <c r="M25" t="s">
        <v>4434</v>
      </c>
      <c r="N25" t="s">
        <v>85</v>
      </c>
      <c r="O25" t="s">
        <v>4138</v>
      </c>
      <c r="P25" s="2" t="str">
        <f>VLOOKUP(I25,Period!A:B,2,FALSE)</f>
        <v>2023H1</v>
      </c>
      <c r="Q25" s="9">
        <f t="shared" si="0"/>
        <v>100</v>
      </c>
      <c r="R25" s="2">
        <f t="shared" si="8"/>
        <v>100</v>
      </c>
      <c r="S25" t="str">
        <f t="shared" si="9"/>
        <v>04 Overcast (100%)</v>
      </c>
      <c r="T25" t="str">
        <f t="shared" si="1"/>
        <v>45049S2A_MSIL1CCDM-MLB-GANAC4504904 Overcast (100%)</v>
      </c>
      <c r="U25">
        <f>IF(COUNTIF(T$2:T24,T25)&gt;=1,0,1)</f>
        <v>0</v>
      </c>
      <c r="V25" s="26" t="s">
        <v>508</v>
      </c>
      <c r="W25" s="86">
        <f t="shared" si="10"/>
        <v>2023</v>
      </c>
      <c r="X25" s="86" t="str">
        <f t="shared" si="11"/>
        <v>05</v>
      </c>
      <c r="Y25" s="86" t="str">
        <f t="shared" si="12"/>
        <v>03</v>
      </c>
      <c r="Z25" s="86" t="str">
        <f t="shared" si="13"/>
        <v>22</v>
      </c>
      <c r="AA25" s="86" t="str">
        <f t="shared" si="14"/>
        <v>26</v>
      </c>
      <c r="AB25" s="86" t="str">
        <f t="shared" si="15"/>
        <v>14</v>
      </c>
      <c r="AC25" s="86" t="str">
        <f t="shared" si="16"/>
        <v>GAN_AC_1450X643px_10m_S2A_MSIL1C_20230503_100CC</v>
      </c>
      <c r="AD25" s="41" t="s">
        <v>509</v>
      </c>
    </row>
    <row r="26" spans="2:30" x14ac:dyDescent="0.25">
      <c r="B26" t="s">
        <v>3866</v>
      </c>
      <c r="C26" t="s">
        <v>3816</v>
      </c>
      <c r="D26" s="7" t="s">
        <v>82</v>
      </c>
      <c r="E26" s="2" t="b">
        <v>1</v>
      </c>
      <c r="F26" s="2" t="s">
        <v>3813</v>
      </c>
      <c r="G26" s="7" t="s">
        <v>87</v>
      </c>
      <c r="H26" t="s">
        <v>86</v>
      </c>
      <c r="I26" s="50">
        <v>45044</v>
      </c>
      <c r="J26" s="2" t="s">
        <v>56</v>
      </c>
      <c r="K26" s="2" t="s">
        <v>60</v>
      </c>
      <c r="L26" s="9">
        <v>100</v>
      </c>
      <c r="M26" t="s">
        <v>4434</v>
      </c>
      <c r="N26" t="s">
        <v>85</v>
      </c>
      <c r="O26" t="s">
        <v>4138</v>
      </c>
      <c r="P26" s="2" t="str">
        <f>VLOOKUP(I26,Period!A:B,2,FALSE)</f>
        <v>2023H1</v>
      </c>
      <c r="Q26" s="9">
        <f t="shared" si="0"/>
        <v>99.9</v>
      </c>
      <c r="R26" s="2">
        <f t="shared" si="8"/>
        <v>100</v>
      </c>
      <c r="S26" t="str">
        <f t="shared" si="9"/>
        <v>04 Overcast (100%)</v>
      </c>
      <c r="T26" t="str">
        <f t="shared" si="1"/>
        <v>45044S2A_MSIL1CCDM-MLB-GANAC4504404 Overcast (100%)</v>
      </c>
      <c r="U26">
        <f>IF(COUNTIF(T$2:T25,T26)&gt;=1,0,1)</f>
        <v>1</v>
      </c>
      <c r="V26" s="26" t="s">
        <v>510</v>
      </c>
      <c r="W26" s="86">
        <f t="shared" si="10"/>
        <v>2023</v>
      </c>
      <c r="X26" s="86" t="str">
        <f t="shared" si="11"/>
        <v>04</v>
      </c>
      <c r="Y26" s="86">
        <f t="shared" si="12"/>
        <v>28</v>
      </c>
      <c r="Z26" s="86" t="str">
        <f t="shared" si="13"/>
        <v>22</v>
      </c>
      <c r="AA26" s="86" t="str">
        <f t="shared" si="14"/>
        <v>26</v>
      </c>
      <c r="AB26" s="86" t="str">
        <f t="shared" si="15"/>
        <v>19</v>
      </c>
      <c r="AC26" s="86" t="str">
        <f t="shared" si="16"/>
        <v>GAN_AC_1450X643px_10m_S2A_MSIL1C_20230428_100CC</v>
      </c>
      <c r="AD26" s="41" t="s">
        <v>511</v>
      </c>
    </row>
    <row r="27" spans="2:30" x14ac:dyDescent="0.25">
      <c r="B27" t="s">
        <v>3866</v>
      </c>
      <c r="C27" t="s">
        <v>3816</v>
      </c>
      <c r="D27" s="7" t="s">
        <v>82</v>
      </c>
      <c r="E27" s="2" t="b">
        <v>1</v>
      </c>
      <c r="F27" s="2" t="s">
        <v>3813</v>
      </c>
      <c r="G27" s="7" t="s">
        <v>87</v>
      </c>
      <c r="H27" t="s">
        <v>86</v>
      </c>
      <c r="I27" s="50">
        <v>45044</v>
      </c>
      <c r="J27" s="2" t="s">
        <v>50</v>
      </c>
      <c r="K27" s="2" t="s">
        <v>59</v>
      </c>
      <c r="L27" s="9">
        <v>99.8</v>
      </c>
      <c r="M27" t="s">
        <v>4434</v>
      </c>
      <c r="N27" t="s">
        <v>85</v>
      </c>
      <c r="O27" t="s">
        <v>4138</v>
      </c>
      <c r="P27" s="2" t="str">
        <f>VLOOKUP(I27,Period!A:B,2,FALSE)</f>
        <v>2023H1</v>
      </c>
      <c r="Q27" s="9">
        <f t="shared" si="0"/>
        <v>99.9</v>
      </c>
      <c r="R27" s="2">
        <f t="shared" si="8"/>
        <v>100</v>
      </c>
      <c r="S27" t="str">
        <f t="shared" si="9"/>
        <v>04 Overcast (100%)</v>
      </c>
      <c r="T27" t="str">
        <f t="shared" si="1"/>
        <v>45044S2A_MSIL1CCDM-MLB-GANAC4504404 Overcast (100%)</v>
      </c>
      <c r="U27">
        <f>IF(COUNTIF(T$2:T26,T27)&gt;=1,0,1)</f>
        <v>0</v>
      </c>
      <c r="V27" s="26" t="s">
        <v>512</v>
      </c>
      <c r="W27" s="86">
        <f t="shared" si="10"/>
        <v>2023</v>
      </c>
      <c r="X27" s="86" t="str">
        <f t="shared" si="11"/>
        <v>04</v>
      </c>
      <c r="Y27" s="86">
        <f t="shared" si="12"/>
        <v>28</v>
      </c>
      <c r="Z27" s="86" t="str">
        <f t="shared" si="13"/>
        <v>22</v>
      </c>
      <c r="AA27" s="86" t="str">
        <f t="shared" si="14"/>
        <v>26</v>
      </c>
      <c r="AB27" s="86" t="str">
        <f t="shared" si="15"/>
        <v>15</v>
      </c>
      <c r="AC27" s="86" t="str">
        <f t="shared" si="16"/>
        <v>GAN_AC_1450X643px_10m_S2A_MSIL1C_20230428_100CC</v>
      </c>
      <c r="AD27" s="41" t="s">
        <v>513</v>
      </c>
    </row>
    <row r="28" spans="2:30" x14ac:dyDescent="0.25">
      <c r="B28" t="s">
        <v>3866</v>
      </c>
      <c r="C28" t="s">
        <v>3816</v>
      </c>
      <c r="D28" s="7" t="s">
        <v>82</v>
      </c>
      <c r="E28" s="2" t="b">
        <v>1</v>
      </c>
      <c r="F28" s="2" t="s">
        <v>3813</v>
      </c>
      <c r="G28" s="7" t="s">
        <v>87</v>
      </c>
      <c r="H28" t="s">
        <v>86</v>
      </c>
      <c r="I28" s="50">
        <v>45039</v>
      </c>
      <c r="J28" s="2" t="s">
        <v>56</v>
      </c>
      <c r="K28" s="2" t="s">
        <v>63</v>
      </c>
      <c r="L28" s="9">
        <v>13</v>
      </c>
      <c r="M28" t="s">
        <v>4434</v>
      </c>
      <c r="N28" t="s">
        <v>85</v>
      </c>
      <c r="O28" t="s">
        <v>4138</v>
      </c>
      <c r="P28" s="2" t="str">
        <f>VLOOKUP(I28,Period!A:B,2,FALSE)</f>
        <v>2023H1</v>
      </c>
      <c r="Q28" s="9">
        <f t="shared" si="0"/>
        <v>10</v>
      </c>
      <c r="R28" s="2">
        <f t="shared" si="8"/>
        <v>10</v>
      </c>
      <c r="S28" t="str">
        <f t="shared" si="9"/>
        <v>02 Sunny (10%-30%)</v>
      </c>
      <c r="T28" t="str">
        <f t="shared" si="1"/>
        <v>45039S2A_MSIL1CCDM-MLB-GANAC4503902 Sunny (10%-30%)</v>
      </c>
      <c r="U28">
        <f>IF(COUNTIF(T$2:T27,T28)&gt;=1,0,1)</f>
        <v>1</v>
      </c>
      <c r="V28" s="26" t="s">
        <v>514</v>
      </c>
      <c r="W28" s="86">
        <f t="shared" si="10"/>
        <v>2023</v>
      </c>
      <c r="X28" s="86" t="str">
        <f t="shared" si="11"/>
        <v>04</v>
      </c>
      <c r="Y28" s="86">
        <f t="shared" si="12"/>
        <v>23</v>
      </c>
      <c r="Z28" s="86" t="str">
        <f t="shared" si="13"/>
        <v>22</v>
      </c>
      <c r="AA28" s="86" t="str">
        <f t="shared" si="14"/>
        <v>26</v>
      </c>
      <c r="AB28" s="86" t="str">
        <f t="shared" si="15"/>
        <v>16</v>
      </c>
      <c r="AC28" s="86" t="str">
        <f t="shared" si="16"/>
        <v>GAN_AC_1450X643px_10m_S2A_MSIL1C_20230423_10CC</v>
      </c>
      <c r="AD28" s="41" t="s">
        <v>515</v>
      </c>
    </row>
    <row r="29" spans="2:30" x14ac:dyDescent="0.25">
      <c r="B29" t="s">
        <v>3866</v>
      </c>
      <c r="C29" t="s">
        <v>3816</v>
      </c>
      <c r="D29" s="7" t="s">
        <v>82</v>
      </c>
      <c r="E29" s="2" t="b">
        <v>1</v>
      </c>
      <c r="F29" s="2" t="s">
        <v>3813</v>
      </c>
      <c r="G29" s="7" t="s">
        <v>87</v>
      </c>
      <c r="H29" t="s">
        <v>86</v>
      </c>
      <c r="I29" s="50">
        <v>45039</v>
      </c>
      <c r="J29" s="2" t="s">
        <v>50</v>
      </c>
      <c r="K29" s="2" t="s">
        <v>80</v>
      </c>
      <c r="L29" s="9">
        <v>7</v>
      </c>
      <c r="M29" t="s">
        <v>4434</v>
      </c>
      <c r="N29" t="s">
        <v>85</v>
      </c>
      <c r="O29" t="s">
        <v>4138</v>
      </c>
      <c r="P29" s="2" t="str">
        <f>VLOOKUP(I29,Period!A:B,2,FALSE)</f>
        <v>2023H1</v>
      </c>
      <c r="Q29" s="9">
        <f t="shared" si="0"/>
        <v>10</v>
      </c>
      <c r="R29" s="2">
        <f t="shared" si="8"/>
        <v>10</v>
      </c>
      <c r="S29" t="str">
        <f t="shared" si="9"/>
        <v>02 Sunny (10%-30%)</v>
      </c>
      <c r="T29" t="str">
        <f t="shared" si="1"/>
        <v>45039S2A_MSIL1CCDM-MLB-GANAC4503902 Sunny (10%-30%)</v>
      </c>
      <c r="U29">
        <f>IF(COUNTIF(T$2:T28,T29)&gt;=1,0,1)</f>
        <v>0</v>
      </c>
      <c r="V29" s="26" t="s">
        <v>516</v>
      </c>
      <c r="W29" s="86">
        <f t="shared" si="10"/>
        <v>2023</v>
      </c>
      <c r="X29" s="86" t="str">
        <f t="shared" si="11"/>
        <v>04</v>
      </c>
      <c r="Y29" s="86">
        <f t="shared" si="12"/>
        <v>23</v>
      </c>
      <c r="Z29" s="86" t="str">
        <f t="shared" si="13"/>
        <v>22</v>
      </c>
      <c r="AA29" s="86" t="str">
        <f t="shared" si="14"/>
        <v>26</v>
      </c>
      <c r="AB29" s="86" t="str">
        <f t="shared" si="15"/>
        <v>13</v>
      </c>
      <c r="AC29" s="86" t="str">
        <f t="shared" si="16"/>
        <v>GAN_AC_1450X643px_10m_S2A_MSIL1C_20230423_10CC</v>
      </c>
      <c r="AD29" s="41" t="s">
        <v>517</v>
      </c>
    </row>
    <row r="30" spans="2:30" x14ac:dyDescent="0.25">
      <c r="B30" t="s">
        <v>3866</v>
      </c>
      <c r="C30" t="s">
        <v>3816</v>
      </c>
      <c r="D30" s="7" t="s">
        <v>82</v>
      </c>
      <c r="E30" s="2" t="b">
        <v>1</v>
      </c>
      <c r="F30" s="2" t="s">
        <v>3813</v>
      </c>
      <c r="G30" s="7" t="s">
        <v>87</v>
      </c>
      <c r="H30" t="s">
        <v>86</v>
      </c>
      <c r="I30" s="50">
        <v>45034</v>
      </c>
      <c r="J30" s="2" t="s">
        <v>56</v>
      </c>
      <c r="K30" s="2" t="s">
        <v>60</v>
      </c>
      <c r="L30" s="9">
        <v>31</v>
      </c>
      <c r="M30" t="s">
        <v>4434</v>
      </c>
      <c r="N30" t="s">
        <v>85</v>
      </c>
      <c r="O30" t="s">
        <v>4138</v>
      </c>
      <c r="P30" s="2" t="str">
        <f>VLOOKUP(I30,Period!A:B,2,FALSE)</f>
        <v>2023H1</v>
      </c>
      <c r="Q30" s="9">
        <f t="shared" si="0"/>
        <v>29.25</v>
      </c>
      <c r="R30" s="2">
        <f t="shared" si="8"/>
        <v>30</v>
      </c>
      <c r="S30" t="str">
        <f t="shared" si="9"/>
        <v>02 Sunny (10%-30%)</v>
      </c>
      <c r="T30" t="str">
        <f t="shared" si="1"/>
        <v>45034S2A_MSIL1CCDM-MLB-GANAC4503402 Sunny (10%-30%)</v>
      </c>
      <c r="U30">
        <f>IF(COUNTIF(T$2:T29,T30)&gt;=1,0,1)</f>
        <v>1</v>
      </c>
      <c r="V30" s="26" t="s">
        <v>518</v>
      </c>
      <c r="W30" s="86">
        <f t="shared" si="10"/>
        <v>2023</v>
      </c>
      <c r="X30" s="86" t="str">
        <f t="shared" si="11"/>
        <v>04</v>
      </c>
      <c r="Y30" s="86">
        <f t="shared" si="12"/>
        <v>18</v>
      </c>
      <c r="Z30" s="86" t="str">
        <f t="shared" si="13"/>
        <v>22</v>
      </c>
      <c r="AA30" s="86" t="str">
        <f t="shared" si="14"/>
        <v>26</v>
      </c>
      <c r="AB30" s="86" t="str">
        <f t="shared" si="15"/>
        <v>19</v>
      </c>
      <c r="AC30" s="86" t="str">
        <f t="shared" si="16"/>
        <v>GAN_AC_1450X643px_10m_S2A_MSIL1C_20230418_30CC</v>
      </c>
      <c r="AD30" s="41" t="s">
        <v>519</v>
      </c>
    </row>
    <row r="31" spans="2:30" x14ac:dyDescent="0.25">
      <c r="B31" t="s">
        <v>3866</v>
      </c>
      <c r="C31" t="s">
        <v>3816</v>
      </c>
      <c r="D31" s="7" t="s">
        <v>82</v>
      </c>
      <c r="E31" s="2" t="b">
        <v>1</v>
      </c>
      <c r="F31" s="2" t="s">
        <v>3813</v>
      </c>
      <c r="G31" s="7" t="s">
        <v>87</v>
      </c>
      <c r="H31" t="s">
        <v>86</v>
      </c>
      <c r="I31" s="50">
        <v>45034</v>
      </c>
      <c r="J31" s="2" t="s">
        <v>50</v>
      </c>
      <c r="K31" s="2" t="s">
        <v>59</v>
      </c>
      <c r="L31" s="9">
        <v>27.5</v>
      </c>
      <c r="M31" t="s">
        <v>4434</v>
      </c>
      <c r="N31" t="s">
        <v>85</v>
      </c>
      <c r="O31" t="s">
        <v>4138</v>
      </c>
      <c r="P31" s="2" t="str">
        <f>VLOOKUP(I31,Period!A:B,2,FALSE)</f>
        <v>2023H1</v>
      </c>
      <c r="Q31" s="9">
        <f t="shared" si="0"/>
        <v>29.25</v>
      </c>
      <c r="R31" s="2">
        <f t="shared" si="8"/>
        <v>30</v>
      </c>
      <c r="S31" t="str">
        <f t="shared" si="9"/>
        <v>02 Sunny (10%-30%)</v>
      </c>
      <c r="T31" t="str">
        <f t="shared" si="1"/>
        <v>45034S2A_MSIL1CCDM-MLB-GANAC4503402 Sunny (10%-30%)</v>
      </c>
      <c r="U31">
        <f>IF(COUNTIF(T$2:T30,T31)&gt;=1,0,1)</f>
        <v>0</v>
      </c>
      <c r="V31" s="26" t="s">
        <v>520</v>
      </c>
      <c r="W31" s="86">
        <f t="shared" si="10"/>
        <v>2023</v>
      </c>
      <c r="X31" s="86" t="str">
        <f t="shared" si="11"/>
        <v>04</v>
      </c>
      <c r="Y31" s="86">
        <f t="shared" si="12"/>
        <v>18</v>
      </c>
      <c r="Z31" s="86" t="str">
        <f t="shared" si="13"/>
        <v>22</v>
      </c>
      <c r="AA31" s="86" t="str">
        <f t="shared" si="14"/>
        <v>26</v>
      </c>
      <c r="AB31" s="86" t="str">
        <f t="shared" si="15"/>
        <v>15</v>
      </c>
      <c r="AC31" s="86" t="str">
        <f t="shared" si="16"/>
        <v>GAN_AC_1450X643px_10m_S2A_MSIL1C_20230418_30CC</v>
      </c>
      <c r="AD31" s="41" t="s">
        <v>521</v>
      </c>
    </row>
    <row r="32" spans="2:30" x14ac:dyDescent="0.25">
      <c r="B32" t="s">
        <v>3866</v>
      </c>
      <c r="C32" t="s">
        <v>3816</v>
      </c>
      <c r="D32" s="7" t="s">
        <v>82</v>
      </c>
      <c r="E32" s="2" t="b">
        <v>1</v>
      </c>
      <c r="F32" s="2" t="s">
        <v>3813</v>
      </c>
      <c r="G32" s="7" t="s">
        <v>87</v>
      </c>
      <c r="H32" t="s">
        <v>86</v>
      </c>
      <c r="I32" s="50">
        <v>45029</v>
      </c>
      <c r="J32" s="2" t="s">
        <v>56</v>
      </c>
      <c r="K32" s="2" t="s">
        <v>68</v>
      </c>
      <c r="L32" s="9">
        <v>6.8</v>
      </c>
      <c r="M32" t="s">
        <v>4434</v>
      </c>
      <c r="N32" t="s">
        <v>85</v>
      </c>
      <c r="O32" t="s">
        <v>4138</v>
      </c>
      <c r="P32" s="2" t="str">
        <f>VLOOKUP(I32,Period!A:B,2,FALSE)</f>
        <v>2023H1</v>
      </c>
      <c r="Q32" s="9">
        <f t="shared" si="0"/>
        <v>23.599999999999998</v>
      </c>
      <c r="R32" s="2">
        <f t="shared" si="8"/>
        <v>30</v>
      </c>
      <c r="S32" t="str">
        <f t="shared" si="9"/>
        <v>02 Sunny (10%-30%)</v>
      </c>
      <c r="T32" t="str">
        <f t="shared" si="1"/>
        <v>45029S2A_MSIL1CCDM-MLB-GANAC4502902 Sunny (10%-30%)</v>
      </c>
      <c r="U32">
        <f>IF(COUNTIF(T$2:T31,T32)&gt;=1,0,1)</f>
        <v>1</v>
      </c>
      <c r="V32" s="26" t="s">
        <v>522</v>
      </c>
      <c r="W32" s="86">
        <f t="shared" si="10"/>
        <v>2023</v>
      </c>
      <c r="X32" s="86" t="str">
        <f t="shared" si="11"/>
        <v>04</v>
      </c>
      <c r="Y32" s="86">
        <f t="shared" si="12"/>
        <v>13</v>
      </c>
      <c r="Z32" s="86" t="str">
        <f t="shared" si="13"/>
        <v>22</v>
      </c>
      <c r="AA32" s="86" t="str">
        <f t="shared" si="14"/>
        <v>26</v>
      </c>
      <c r="AB32" s="86" t="str">
        <f t="shared" si="15"/>
        <v>17</v>
      </c>
      <c r="AC32" s="86" t="str">
        <f t="shared" si="16"/>
        <v>GAN_AC_1450X643px_10m_S2A_MSIL1C_20230413_30CC</v>
      </c>
      <c r="AD32" s="41" t="s">
        <v>523</v>
      </c>
    </row>
    <row r="33" spans="2:30" x14ac:dyDescent="0.25">
      <c r="B33" t="s">
        <v>3866</v>
      </c>
      <c r="C33" t="s">
        <v>3816</v>
      </c>
      <c r="D33" s="7" t="s">
        <v>82</v>
      </c>
      <c r="E33" s="2" t="b">
        <v>1</v>
      </c>
      <c r="F33" s="2" t="s">
        <v>3813</v>
      </c>
      <c r="G33" s="7" t="s">
        <v>87</v>
      </c>
      <c r="H33" t="s">
        <v>86</v>
      </c>
      <c r="I33" s="50">
        <v>45029</v>
      </c>
      <c r="J33" s="2" t="s">
        <v>50</v>
      </c>
      <c r="K33" s="2" t="s">
        <v>67</v>
      </c>
      <c r="L33" s="9">
        <v>40.4</v>
      </c>
      <c r="M33" t="s">
        <v>4434</v>
      </c>
      <c r="N33" t="s">
        <v>85</v>
      </c>
      <c r="O33" t="s">
        <v>4138</v>
      </c>
      <c r="P33" s="2" t="str">
        <f>VLOOKUP(I33,Period!A:B,2,FALSE)</f>
        <v>2023H1</v>
      </c>
      <c r="Q33" s="9">
        <f t="shared" si="0"/>
        <v>23.599999999999998</v>
      </c>
      <c r="R33" s="2">
        <f t="shared" si="8"/>
        <v>30</v>
      </c>
      <c r="S33" t="str">
        <f t="shared" si="9"/>
        <v>02 Sunny (10%-30%)</v>
      </c>
      <c r="T33" t="str">
        <f t="shared" si="1"/>
        <v>45029S2A_MSIL1CCDM-MLB-GANAC4502902 Sunny (10%-30%)</v>
      </c>
      <c r="U33">
        <f>IF(COUNTIF(T$2:T32,T33)&gt;=1,0,1)</f>
        <v>0</v>
      </c>
      <c r="V33" s="26" t="s">
        <v>524</v>
      </c>
      <c r="W33" s="86">
        <f t="shared" si="10"/>
        <v>2023</v>
      </c>
      <c r="X33" s="86" t="str">
        <f t="shared" si="11"/>
        <v>04</v>
      </c>
      <c r="Y33" s="86">
        <f t="shared" si="12"/>
        <v>13</v>
      </c>
      <c r="Z33" s="86" t="str">
        <f t="shared" si="13"/>
        <v>22</v>
      </c>
      <c r="AA33" s="86" t="str">
        <f t="shared" si="14"/>
        <v>26</v>
      </c>
      <c r="AB33" s="86" t="str">
        <f t="shared" si="15"/>
        <v>14</v>
      </c>
      <c r="AC33" s="86" t="str">
        <f t="shared" si="16"/>
        <v>GAN_AC_1450X643px_10m_S2A_MSIL1C_20230413_30CC</v>
      </c>
      <c r="AD33" s="41" t="s">
        <v>525</v>
      </c>
    </row>
    <row r="34" spans="2:30" x14ac:dyDescent="0.25">
      <c r="B34" t="s">
        <v>3866</v>
      </c>
      <c r="C34" t="s">
        <v>3816</v>
      </c>
      <c r="D34" s="7" t="s">
        <v>82</v>
      </c>
      <c r="E34" s="2" t="b">
        <v>1</v>
      </c>
      <c r="F34" s="2" t="s">
        <v>3813</v>
      </c>
      <c r="G34" s="7" t="s">
        <v>87</v>
      </c>
      <c r="H34" t="s">
        <v>86</v>
      </c>
      <c r="I34" s="50">
        <v>45024</v>
      </c>
      <c r="J34" s="2" t="s">
        <v>56</v>
      </c>
      <c r="K34" s="2" t="s">
        <v>60</v>
      </c>
      <c r="L34" s="9">
        <v>94</v>
      </c>
      <c r="M34" t="s">
        <v>4434</v>
      </c>
      <c r="N34" t="s">
        <v>85</v>
      </c>
      <c r="O34" t="s">
        <v>4138</v>
      </c>
      <c r="P34" s="2" t="str">
        <f>VLOOKUP(I34,Period!A:B,2,FALSE)</f>
        <v>2023H1</v>
      </c>
      <c r="Q34" s="9">
        <f t="shared" si="0"/>
        <v>76.95</v>
      </c>
      <c r="R34" s="2">
        <f t="shared" si="8"/>
        <v>80</v>
      </c>
      <c r="S34" t="str">
        <f t="shared" si="9"/>
        <v>03 Cloudy (40%-90%)</v>
      </c>
      <c r="T34" t="str">
        <f t="shared" si="1"/>
        <v>45024S2A_MSIL1CCDM-MLB-GANAC4502403 Cloudy (40%-90%)</v>
      </c>
      <c r="U34">
        <f>IF(COUNTIF(T$2:T33,T34)&gt;=1,0,1)</f>
        <v>1</v>
      </c>
      <c r="V34" s="26" t="s">
        <v>526</v>
      </c>
      <c r="W34" s="86">
        <f t="shared" si="10"/>
        <v>2023</v>
      </c>
      <c r="X34" s="86" t="str">
        <f t="shared" si="11"/>
        <v>04</v>
      </c>
      <c r="Y34" s="86" t="str">
        <f t="shared" si="12"/>
        <v>08</v>
      </c>
      <c r="Z34" s="86" t="str">
        <f t="shared" si="13"/>
        <v>22</v>
      </c>
      <c r="AA34" s="86" t="str">
        <f t="shared" si="14"/>
        <v>26</v>
      </c>
      <c r="AB34" s="86" t="str">
        <f t="shared" si="15"/>
        <v>19</v>
      </c>
      <c r="AC34" s="86" t="str">
        <f t="shared" si="16"/>
        <v>GAN_AC_1450X643px_10m_S2A_MSIL1C_20230408_80CC</v>
      </c>
      <c r="AD34" s="41" t="s">
        <v>527</v>
      </c>
    </row>
    <row r="35" spans="2:30" x14ac:dyDescent="0.25">
      <c r="B35" t="s">
        <v>3866</v>
      </c>
      <c r="C35" t="s">
        <v>3816</v>
      </c>
      <c r="D35" s="7" t="s">
        <v>82</v>
      </c>
      <c r="E35" s="2" t="b">
        <v>1</v>
      </c>
      <c r="F35" s="2" t="s">
        <v>3813</v>
      </c>
      <c r="G35" s="7" t="s">
        <v>87</v>
      </c>
      <c r="H35" t="s">
        <v>86</v>
      </c>
      <c r="I35" s="50">
        <v>45024</v>
      </c>
      <c r="J35" s="2" t="s">
        <v>50</v>
      </c>
      <c r="K35" s="2" t="s">
        <v>63</v>
      </c>
      <c r="L35" s="9">
        <v>59.9</v>
      </c>
      <c r="M35" t="s">
        <v>4434</v>
      </c>
      <c r="N35" t="s">
        <v>85</v>
      </c>
      <c r="O35" t="s">
        <v>4138</v>
      </c>
      <c r="P35" s="2" t="str">
        <f>VLOOKUP(I35,Period!A:B,2,FALSE)</f>
        <v>2023H1</v>
      </c>
      <c r="Q35" s="9">
        <f t="shared" si="0"/>
        <v>76.95</v>
      </c>
      <c r="R35" s="2">
        <f t="shared" si="8"/>
        <v>80</v>
      </c>
      <c r="S35" t="str">
        <f t="shared" si="9"/>
        <v>03 Cloudy (40%-90%)</v>
      </c>
      <c r="T35" t="str">
        <f t="shared" si="1"/>
        <v>45024S2A_MSIL1CCDM-MLB-GANAC4502403 Cloudy (40%-90%)</v>
      </c>
      <c r="U35">
        <f>IF(COUNTIF(T$2:T34,T35)&gt;=1,0,1)</f>
        <v>0</v>
      </c>
      <c r="V35" s="26" t="s">
        <v>528</v>
      </c>
      <c r="W35" s="86">
        <f t="shared" si="10"/>
        <v>2023</v>
      </c>
      <c r="X35" s="86" t="str">
        <f t="shared" si="11"/>
        <v>04</v>
      </c>
      <c r="Y35" s="86" t="str">
        <f t="shared" si="12"/>
        <v>08</v>
      </c>
      <c r="Z35" s="86" t="str">
        <f t="shared" si="13"/>
        <v>22</v>
      </c>
      <c r="AA35" s="86" t="str">
        <f t="shared" si="14"/>
        <v>26</v>
      </c>
      <c r="AB35" s="86" t="str">
        <f t="shared" si="15"/>
        <v>16</v>
      </c>
      <c r="AC35" s="86" t="str">
        <f t="shared" si="16"/>
        <v>GAN_AC_1450X643px_10m_S2A_MSIL1C_20230408_80CC</v>
      </c>
      <c r="AD35" s="41" t="s">
        <v>529</v>
      </c>
    </row>
    <row r="36" spans="2:30" x14ac:dyDescent="0.25">
      <c r="B36" t="s">
        <v>3866</v>
      </c>
      <c r="C36" t="s">
        <v>3816</v>
      </c>
      <c r="D36" s="7" t="s">
        <v>82</v>
      </c>
      <c r="E36" s="2" t="b">
        <v>1</v>
      </c>
      <c r="F36" s="2" t="s">
        <v>3813</v>
      </c>
      <c r="G36" s="7" t="s">
        <v>87</v>
      </c>
      <c r="H36" t="s">
        <v>86</v>
      </c>
      <c r="I36" s="50">
        <v>45019</v>
      </c>
      <c r="J36" s="2" t="s">
        <v>56</v>
      </c>
      <c r="K36" s="2" t="s">
        <v>63</v>
      </c>
      <c r="L36" s="9">
        <v>6.2</v>
      </c>
      <c r="M36" t="s">
        <v>4434</v>
      </c>
      <c r="N36" t="s">
        <v>85</v>
      </c>
      <c r="O36" t="s">
        <v>4138</v>
      </c>
      <c r="P36" s="2" t="str">
        <f>VLOOKUP(I36,Period!A:B,2,FALSE)</f>
        <v>2023H1</v>
      </c>
      <c r="Q36" s="9">
        <f t="shared" si="0"/>
        <v>3.1</v>
      </c>
      <c r="R36" s="2">
        <f t="shared" si="8"/>
        <v>10</v>
      </c>
      <c r="S36" t="str">
        <f t="shared" si="9"/>
        <v>02 Sunny (10%-30%)</v>
      </c>
      <c r="T36" t="str">
        <f t="shared" si="1"/>
        <v>45019S2A_MSIL1CCDM-MLB-GANAC4501902 Sunny (10%-30%)</v>
      </c>
      <c r="U36">
        <f>IF(COUNTIF(T$2:T35,T36)&gt;=1,0,1)</f>
        <v>1</v>
      </c>
      <c r="V36" s="26" t="s">
        <v>530</v>
      </c>
      <c r="W36" s="86">
        <f t="shared" si="10"/>
        <v>2023</v>
      </c>
      <c r="X36" s="86" t="str">
        <f t="shared" si="11"/>
        <v>04</v>
      </c>
      <c r="Y36" s="86" t="str">
        <f t="shared" si="12"/>
        <v>03</v>
      </c>
      <c r="Z36" s="86" t="str">
        <f t="shared" si="13"/>
        <v>22</v>
      </c>
      <c r="AA36" s="86" t="str">
        <f t="shared" si="14"/>
        <v>26</v>
      </c>
      <c r="AB36" s="86" t="str">
        <f t="shared" si="15"/>
        <v>16</v>
      </c>
      <c r="AC36" s="86" t="str">
        <f t="shared" si="16"/>
        <v>GAN_AC_1450X643px_10m_S2A_MSIL1C_20230403_10CC</v>
      </c>
      <c r="AD36" s="41" t="s">
        <v>531</v>
      </c>
    </row>
    <row r="37" spans="2:30" x14ac:dyDescent="0.25">
      <c r="B37" t="s">
        <v>3866</v>
      </c>
      <c r="C37" t="s">
        <v>3816</v>
      </c>
      <c r="D37" s="7" t="s">
        <v>82</v>
      </c>
      <c r="E37" s="2" t="b">
        <v>1</v>
      </c>
      <c r="F37" s="2" t="s">
        <v>3813</v>
      </c>
      <c r="G37" s="7" t="s">
        <v>87</v>
      </c>
      <c r="H37" t="s">
        <v>86</v>
      </c>
      <c r="I37" s="50">
        <v>45019</v>
      </c>
      <c r="J37" s="2" t="s">
        <v>50</v>
      </c>
      <c r="K37" s="2" t="s">
        <v>80</v>
      </c>
      <c r="L37" s="9">
        <v>0</v>
      </c>
      <c r="M37" t="s">
        <v>4434</v>
      </c>
      <c r="N37" t="s">
        <v>85</v>
      </c>
      <c r="O37" t="s">
        <v>4138</v>
      </c>
      <c r="P37" s="2" t="str">
        <f>VLOOKUP(I37,Period!A:B,2,FALSE)</f>
        <v>2023H1</v>
      </c>
      <c r="Q37" s="9">
        <f t="shared" si="0"/>
        <v>3.1</v>
      </c>
      <c r="R37" s="2">
        <f t="shared" si="8"/>
        <v>10</v>
      </c>
      <c r="S37" t="str">
        <f t="shared" si="9"/>
        <v>02 Sunny (10%-30%)</v>
      </c>
      <c r="T37" t="str">
        <f t="shared" si="1"/>
        <v>45019S2A_MSIL1CCDM-MLB-GANAC4501902 Sunny (10%-30%)</v>
      </c>
      <c r="U37">
        <f>IF(COUNTIF(T$2:T36,T37)&gt;=1,0,1)</f>
        <v>0</v>
      </c>
      <c r="V37" s="26" t="s">
        <v>532</v>
      </c>
      <c r="W37" s="86">
        <f t="shared" si="10"/>
        <v>2023</v>
      </c>
      <c r="X37" s="86" t="str">
        <f t="shared" si="11"/>
        <v>04</v>
      </c>
      <c r="Y37" s="86" t="str">
        <f t="shared" si="12"/>
        <v>03</v>
      </c>
      <c r="Z37" s="86" t="str">
        <f t="shared" si="13"/>
        <v>22</v>
      </c>
      <c r="AA37" s="86" t="str">
        <f t="shared" si="14"/>
        <v>26</v>
      </c>
      <c r="AB37" s="86" t="str">
        <f t="shared" si="15"/>
        <v>13</v>
      </c>
      <c r="AC37" s="86" t="str">
        <f t="shared" si="16"/>
        <v>GAN_AC_1450X643px_10m_S2A_MSIL1C_20230403_10CC</v>
      </c>
      <c r="AD37" s="41" t="s">
        <v>533</v>
      </c>
    </row>
    <row r="38" spans="2:30" x14ac:dyDescent="0.25">
      <c r="B38" t="s">
        <v>3866</v>
      </c>
      <c r="C38" t="s">
        <v>3816</v>
      </c>
      <c r="D38" s="7" t="s">
        <v>82</v>
      </c>
      <c r="E38" s="2" t="b">
        <v>1</v>
      </c>
      <c r="F38" s="2" t="s">
        <v>3813</v>
      </c>
      <c r="G38" s="7" t="s">
        <v>87</v>
      </c>
      <c r="H38" t="s">
        <v>86</v>
      </c>
      <c r="I38" s="50">
        <v>45014</v>
      </c>
      <c r="J38" s="2" t="s">
        <v>56</v>
      </c>
      <c r="K38" s="2" t="s">
        <v>65</v>
      </c>
      <c r="L38" s="9">
        <v>42.3</v>
      </c>
      <c r="M38" t="s">
        <v>4434</v>
      </c>
      <c r="N38" t="s">
        <v>85</v>
      </c>
      <c r="O38" t="s">
        <v>4138</v>
      </c>
      <c r="P38" s="2" t="str">
        <f>VLOOKUP(I38,Period!A:B,2,FALSE)</f>
        <v>2023H1</v>
      </c>
      <c r="Q38" s="9">
        <f t="shared" si="0"/>
        <v>27.95</v>
      </c>
      <c r="R38" s="2">
        <f t="shared" si="8"/>
        <v>30</v>
      </c>
      <c r="S38" t="str">
        <f t="shared" si="9"/>
        <v>02 Sunny (10%-30%)</v>
      </c>
      <c r="T38" t="str">
        <f t="shared" si="1"/>
        <v>45014S2A_MSIL1CCDM-MLB-GANAC4501402 Sunny (10%-30%)</v>
      </c>
      <c r="U38">
        <f>IF(COUNTIF(T$2:T37,T38)&gt;=1,0,1)</f>
        <v>1</v>
      </c>
      <c r="V38" s="26" t="s">
        <v>534</v>
      </c>
      <c r="W38" s="86">
        <f t="shared" si="10"/>
        <v>2023</v>
      </c>
      <c r="X38" s="86" t="str">
        <f t="shared" si="11"/>
        <v>03</v>
      </c>
      <c r="Y38" s="86">
        <f t="shared" si="12"/>
        <v>29</v>
      </c>
      <c r="Z38" s="86" t="str">
        <f t="shared" si="13"/>
        <v>22</v>
      </c>
      <c r="AA38" s="86" t="str">
        <f t="shared" si="14"/>
        <v>26</v>
      </c>
      <c r="AB38" s="86" t="str">
        <f t="shared" si="15"/>
        <v>20</v>
      </c>
      <c r="AC38" s="86" t="str">
        <f t="shared" si="16"/>
        <v>GAN_AC_1450X643px_10m_S2A_MSIL1C_20230329_30CC</v>
      </c>
      <c r="AD38" s="41" t="s">
        <v>535</v>
      </c>
    </row>
    <row r="39" spans="2:30" x14ac:dyDescent="0.25">
      <c r="B39" t="s">
        <v>3866</v>
      </c>
      <c r="C39" t="s">
        <v>3816</v>
      </c>
      <c r="D39" s="7" t="s">
        <v>82</v>
      </c>
      <c r="E39" s="2" t="b">
        <v>1</v>
      </c>
      <c r="F39" s="2" t="s">
        <v>3813</v>
      </c>
      <c r="G39" s="7" t="s">
        <v>87</v>
      </c>
      <c r="H39" t="s">
        <v>86</v>
      </c>
      <c r="I39" s="50">
        <v>45014</v>
      </c>
      <c r="J39" s="2" t="s">
        <v>50</v>
      </c>
      <c r="K39" s="2" t="s">
        <v>68</v>
      </c>
      <c r="L39" s="9">
        <v>13.6</v>
      </c>
      <c r="M39" t="s">
        <v>4434</v>
      </c>
      <c r="N39" t="s">
        <v>85</v>
      </c>
      <c r="O39" t="s">
        <v>4138</v>
      </c>
      <c r="P39" s="2" t="str">
        <f>VLOOKUP(I39,Period!A:B,2,FALSE)</f>
        <v>2023H1</v>
      </c>
      <c r="Q39" s="9">
        <f t="shared" si="0"/>
        <v>27.95</v>
      </c>
      <c r="R39" s="2">
        <f t="shared" si="8"/>
        <v>30</v>
      </c>
      <c r="S39" t="str">
        <f t="shared" si="9"/>
        <v>02 Sunny (10%-30%)</v>
      </c>
      <c r="T39" t="str">
        <f t="shared" si="1"/>
        <v>45014S2A_MSIL1CCDM-MLB-GANAC4501402 Sunny (10%-30%)</v>
      </c>
      <c r="U39">
        <f>IF(COUNTIF(T$2:T38,T39)&gt;=1,0,1)</f>
        <v>0</v>
      </c>
      <c r="V39" s="26" t="s">
        <v>536</v>
      </c>
      <c r="W39" s="86">
        <f t="shared" si="10"/>
        <v>2023</v>
      </c>
      <c r="X39" s="86" t="str">
        <f t="shared" si="11"/>
        <v>03</v>
      </c>
      <c r="Y39" s="86">
        <f t="shared" si="12"/>
        <v>29</v>
      </c>
      <c r="Z39" s="86" t="str">
        <f t="shared" si="13"/>
        <v>22</v>
      </c>
      <c r="AA39" s="86" t="str">
        <f t="shared" si="14"/>
        <v>26</v>
      </c>
      <c r="AB39" s="86" t="str">
        <f t="shared" si="15"/>
        <v>17</v>
      </c>
      <c r="AC39" s="86" t="str">
        <f t="shared" si="16"/>
        <v>GAN_AC_1450X643px_10m_S2A_MSIL1C_20230329_30CC</v>
      </c>
      <c r="AD39" s="41" t="s">
        <v>537</v>
      </c>
    </row>
    <row r="40" spans="2:30" x14ac:dyDescent="0.25">
      <c r="B40" t="s">
        <v>3866</v>
      </c>
      <c r="C40" t="s">
        <v>3816</v>
      </c>
      <c r="D40" s="7" t="s">
        <v>82</v>
      </c>
      <c r="E40" s="2" t="b">
        <v>1</v>
      </c>
      <c r="F40" s="2" t="s">
        <v>3813</v>
      </c>
      <c r="G40" s="7" t="s">
        <v>87</v>
      </c>
      <c r="H40" t="s">
        <v>86</v>
      </c>
      <c r="I40" s="50">
        <v>45009</v>
      </c>
      <c r="J40" s="2" t="s">
        <v>56</v>
      </c>
      <c r="K40" s="2" t="s">
        <v>59</v>
      </c>
      <c r="L40" s="9">
        <v>23.1</v>
      </c>
      <c r="M40" t="s">
        <v>4434</v>
      </c>
      <c r="N40" t="s">
        <v>85</v>
      </c>
      <c r="O40" t="s">
        <v>4138</v>
      </c>
      <c r="P40" s="2" t="str">
        <f>VLOOKUP(I40,Period!A:B,2,FALSE)</f>
        <v>2023H1</v>
      </c>
      <c r="Q40" s="9">
        <f t="shared" si="0"/>
        <v>13.5</v>
      </c>
      <c r="R40" s="2">
        <f t="shared" si="8"/>
        <v>20</v>
      </c>
      <c r="S40" t="str">
        <f t="shared" si="9"/>
        <v>02 Sunny (10%-30%)</v>
      </c>
      <c r="T40" t="str">
        <f t="shared" si="1"/>
        <v>45009S2A_MSIL1CCDM-MLB-GANAC4500902 Sunny (10%-30%)</v>
      </c>
      <c r="U40">
        <f>IF(COUNTIF(T$2:T39,T40)&gt;=1,0,1)</f>
        <v>1</v>
      </c>
      <c r="V40" s="26" t="s">
        <v>538</v>
      </c>
      <c r="W40" s="86">
        <f t="shared" si="10"/>
        <v>2023</v>
      </c>
      <c r="X40" s="86" t="str">
        <f t="shared" si="11"/>
        <v>03</v>
      </c>
      <c r="Y40" s="86">
        <f t="shared" si="12"/>
        <v>24</v>
      </c>
      <c r="Z40" s="86" t="str">
        <f t="shared" si="13"/>
        <v>22</v>
      </c>
      <c r="AA40" s="86" t="str">
        <f t="shared" si="14"/>
        <v>26</v>
      </c>
      <c r="AB40" s="86" t="str">
        <f t="shared" si="15"/>
        <v>15</v>
      </c>
      <c r="AC40" s="86" t="str">
        <f t="shared" si="16"/>
        <v>GAN_AC_1450X643px_10m_S2A_MSIL1C_20230324_20CC</v>
      </c>
      <c r="AD40" s="41" t="s">
        <v>539</v>
      </c>
    </row>
    <row r="41" spans="2:30" x14ac:dyDescent="0.25">
      <c r="B41" t="s">
        <v>3866</v>
      </c>
      <c r="C41" t="s">
        <v>3816</v>
      </c>
      <c r="D41" s="7" t="s">
        <v>82</v>
      </c>
      <c r="E41" s="2" t="b">
        <v>1</v>
      </c>
      <c r="F41" s="2" t="s">
        <v>3813</v>
      </c>
      <c r="G41" s="7" t="s">
        <v>87</v>
      </c>
      <c r="H41" t="s">
        <v>86</v>
      </c>
      <c r="I41" s="50">
        <v>45009</v>
      </c>
      <c r="J41" s="2" t="s">
        <v>50</v>
      </c>
      <c r="K41" s="2" t="s">
        <v>62</v>
      </c>
      <c r="L41" s="9">
        <v>3.9</v>
      </c>
      <c r="M41" t="s">
        <v>4434</v>
      </c>
      <c r="N41" t="s">
        <v>85</v>
      </c>
      <c r="O41" t="s">
        <v>4138</v>
      </c>
      <c r="P41" s="2" t="str">
        <f>VLOOKUP(I41,Period!A:B,2,FALSE)</f>
        <v>2023H1</v>
      </c>
      <c r="Q41" s="9">
        <f t="shared" si="0"/>
        <v>13.5</v>
      </c>
      <c r="R41" s="2">
        <f t="shared" si="8"/>
        <v>20</v>
      </c>
      <c r="S41" t="str">
        <f t="shared" si="9"/>
        <v>02 Sunny (10%-30%)</v>
      </c>
      <c r="T41" t="str">
        <f t="shared" si="1"/>
        <v>45009S2A_MSIL1CCDM-MLB-GANAC4500902 Sunny (10%-30%)</v>
      </c>
      <c r="U41">
        <f>IF(COUNTIF(T$2:T40,T41)&gt;=1,0,1)</f>
        <v>0</v>
      </c>
      <c r="V41" s="26" t="s">
        <v>540</v>
      </c>
      <c r="W41" s="86">
        <f t="shared" si="10"/>
        <v>2023</v>
      </c>
      <c r="X41" s="86" t="str">
        <f t="shared" si="11"/>
        <v>03</v>
      </c>
      <c r="Y41" s="86">
        <f t="shared" si="12"/>
        <v>24</v>
      </c>
      <c r="Z41" s="86" t="str">
        <f t="shared" si="13"/>
        <v>22</v>
      </c>
      <c r="AA41" s="86" t="str">
        <f t="shared" si="14"/>
        <v>26</v>
      </c>
      <c r="AB41" s="86" t="str">
        <f t="shared" si="15"/>
        <v>12</v>
      </c>
      <c r="AC41" s="86" t="str">
        <f t="shared" si="16"/>
        <v>GAN_AC_1450X643px_10m_S2A_MSIL1C_20230324_20CC</v>
      </c>
      <c r="AD41" s="41" t="s">
        <v>541</v>
      </c>
    </row>
    <row r="42" spans="2:30" x14ac:dyDescent="0.25">
      <c r="B42" t="s">
        <v>3866</v>
      </c>
      <c r="C42" t="s">
        <v>3816</v>
      </c>
      <c r="D42" s="7" t="s">
        <v>82</v>
      </c>
      <c r="E42" s="2" t="b">
        <v>1</v>
      </c>
      <c r="F42" s="2" t="s">
        <v>3813</v>
      </c>
      <c r="G42" s="7" t="s">
        <v>87</v>
      </c>
      <c r="H42" t="s">
        <v>86</v>
      </c>
      <c r="I42" s="50">
        <v>45004</v>
      </c>
      <c r="J42" s="2" t="s">
        <v>56</v>
      </c>
      <c r="K42" s="2" t="s">
        <v>65</v>
      </c>
      <c r="L42" s="9">
        <v>4.9000000000000004</v>
      </c>
      <c r="M42" t="s">
        <v>4434</v>
      </c>
      <c r="N42" t="s">
        <v>85</v>
      </c>
      <c r="O42" t="s">
        <v>4138</v>
      </c>
      <c r="P42" s="2" t="str">
        <f>VLOOKUP(I42,Period!A:B,2,FALSE)</f>
        <v>2023H1</v>
      </c>
      <c r="Q42" s="9">
        <f t="shared" si="0"/>
        <v>3</v>
      </c>
      <c r="R42" s="2">
        <f t="shared" si="8"/>
        <v>10</v>
      </c>
      <c r="S42" t="str">
        <f t="shared" si="9"/>
        <v>02 Sunny (10%-30%)</v>
      </c>
      <c r="T42" t="str">
        <f t="shared" si="1"/>
        <v>45004S2A_MSIL1CCDM-MLB-GANAC4500402 Sunny (10%-30%)</v>
      </c>
      <c r="U42">
        <f>IF(COUNTIF(T$2:T41,T42)&gt;=1,0,1)</f>
        <v>1</v>
      </c>
      <c r="V42" s="26" t="s">
        <v>542</v>
      </c>
      <c r="W42" s="86">
        <f t="shared" si="10"/>
        <v>2023</v>
      </c>
      <c r="X42" s="86" t="str">
        <f t="shared" si="11"/>
        <v>03</v>
      </c>
      <c r="Y42" s="86">
        <f t="shared" si="12"/>
        <v>19</v>
      </c>
      <c r="Z42" s="86" t="str">
        <f t="shared" si="13"/>
        <v>22</v>
      </c>
      <c r="AA42" s="86" t="str">
        <f t="shared" si="14"/>
        <v>26</v>
      </c>
      <c r="AB42" s="86" t="str">
        <f t="shared" si="15"/>
        <v>20</v>
      </c>
      <c r="AC42" s="86" t="str">
        <f t="shared" si="16"/>
        <v>GAN_AC_1450X643px_10m_S2A_MSIL1C_20230319_10CC</v>
      </c>
      <c r="AD42" s="41" t="s">
        <v>543</v>
      </c>
    </row>
    <row r="43" spans="2:30" x14ac:dyDescent="0.25">
      <c r="B43" t="s">
        <v>3866</v>
      </c>
      <c r="C43" t="s">
        <v>3816</v>
      </c>
      <c r="D43" s="7" t="s">
        <v>82</v>
      </c>
      <c r="E43" s="2" t="b">
        <v>1</v>
      </c>
      <c r="F43" s="2" t="s">
        <v>3813</v>
      </c>
      <c r="G43" s="7" t="s">
        <v>87</v>
      </c>
      <c r="H43" t="s">
        <v>86</v>
      </c>
      <c r="I43" s="50">
        <v>45004</v>
      </c>
      <c r="J43" s="2" t="s">
        <v>50</v>
      </c>
      <c r="K43" s="2" t="s">
        <v>68</v>
      </c>
      <c r="L43" s="9">
        <v>1.1000000000000001</v>
      </c>
      <c r="M43" t="s">
        <v>4434</v>
      </c>
      <c r="N43" t="s">
        <v>85</v>
      </c>
      <c r="O43" t="s">
        <v>4138</v>
      </c>
      <c r="P43" s="2" t="str">
        <f>VLOOKUP(I43,Period!A:B,2,FALSE)</f>
        <v>2023H1</v>
      </c>
      <c r="Q43" s="9">
        <f t="shared" si="0"/>
        <v>3</v>
      </c>
      <c r="R43" s="2">
        <f t="shared" si="8"/>
        <v>10</v>
      </c>
      <c r="S43" t="str">
        <f t="shared" si="9"/>
        <v>02 Sunny (10%-30%)</v>
      </c>
      <c r="T43" t="str">
        <f t="shared" si="1"/>
        <v>45004S2A_MSIL1CCDM-MLB-GANAC4500402 Sunny (10%-30%)</v>
      </c>
      <c r="U43">
        <f>IF(COUNTIF(T$2:T42,T43)&gt;=1,0,1)</f>
        <v>0</v>
      </c>
      <c r="V43" s="26" t="s">
        <v>544</v>
      </c>
      <c r="W43" s="86">
        <f t="shared" si="10"/>
        <v>2023</v>
      </c>
      <c r="X43" s="86" t="str">
        <f t="shared" si="11"/>
        <v>03</v>
      </c>
      <c r="Y43" s="86">
        <f t="shared" si="12"/>
        <v>19</v>
      </c>
      <c r="Z43" s="86" t="str">
        <f t="shared" si="13"/>
        <v>22</v>
      </c>
      <c r="AA43" s="86" t="str">
        <f t="shared" si="14"/>
        <v>26</v>
      </c>
      <c r="AB43" s="86" t="str">
        <f t="shared" si="15"/>
        <v>17</v>
      </c>
      <c r="AC43" s="86" t="str">
        <f t="shared" si="16"/>
        <v>GAN_AC_1450X643px_10m_S2A_MSIL1C_20230319_10CC</v>
      </c>
      <c r="AD43" s="41" t="s">
        <v>545</v>
      </c>
    </row>
    <row r="44" spans="2:30" x14ac:dyDescent="0.25">
      <c r="B44" t="s">
        <v>3866</v>
      </c>
      <c r="C44" t="s">
        <v>3816</v>
      </c>
      <c r="D44" s="7" t="s">
        <v>82</v>
      </c>
      <c r="E44" s="2" t="b">
        <v>1</v>
      </c>
      <c r="F44" s="2" t="s">
        <v>3813</v>
      </c>
      <c r="G44" s="7" t="s">
        <v>87</v>
      </c>
      <c r="H44" t="s">
        <v>86</v>
      </c>
      <c r="I44" s="50">
        <v>44999</v>
      </c>
      <c r="J44" s="2" t="s">
        <v>56</v>
      </c>
      <c r="K44" s="2" t="s">
        <v>67</v>
      </c>
      <c r="L44" s="9">
        <v>25.1</v>
      </c>
      <c r="M44" t="s">
        <v>4434</v>
      </c>
      <c r="N44" t="s">
        <v>85</v>
      </c>
      <c r="O44" t="s">
        <v>4138</v>
      </c>
      <c r="P44" s="2" t="str">
        <f>VLOOKUP(I44,Period!A:B,2,FALSE)</f>
        <v>2023H1</v>
      </c>
      <c r="Q44" s="9">
        <f t="shared" si="0"/>
        <v>13.8</v>
      </c>
      <c r="R44" s="2">
        <f t="shared" si="8"/>
        <v>20</v>
      </c>
      <c r="S44" t="str">
        <f t="shared" si="9"/>
        <v>02 Sunny (10%-30%)</v>
      </c>
      <c r="T44" t="str">
        <f t="shared" si="1"/>
        <v>44999S2A_MSIL1CCDM-MLB-GANAC4499902 Sunny (10%-30%)</v>
      </c>
      <c r="U44">
        <f>IF(COUNTIF(T$2:T43,T44)&gt;=1,0,1)</f>
        <v>1</v>
      </c>
      <c r="V44" s="26" t="s">
        <v>546</v>
      </c>
      <c r="W44" s="86">
        <f t="shared" si="10"/>
        <v>2023</v>
      </c>
      <c r="X44" s="86" t="str">
        <f t="shared" si="11"/>
        <v>03</v>
      </c>
      <c r="Y44" s="86">
        <f t="shared" si="12"/>
        <v>14</v>
      </c>
      <c r="Z44" s="86" t="str">
        <f t="shared" si="13"/>
        <v>22</v>
      </c>
      <c r="AA44" s="86" t="str">
        <f t="shared" si="14"/>
        <v>26</v>
      </c>
      <c r="AB44" s="86" t="str">
        <f t="shared" si="15"/>
        <v>14</v>
      </c>
      <c r="AC44" s="86" t="str">
        <f t="shared" si="16"/>
        <v>GAN_AC_1450X643px_10m_S2A_MSIL1C_20230314_20CC</v>
      </c>
      <c r="AD44" s="41" t="s">
        <v>547</v>
      </c>
    </row>
    <row r="45" spans="2:30" x14ac:dyDescent="0.25">
      <c r="B45" t="s">
        <v>3866</v>
      </c>
      <c r="C45" t="s">
        <v>3816</v>
      </c>
      <c r="D45" s="7" t="s">
        <v>82</v>
      </c>
      <c r="E45" s="2" t="b">
        <v>1</v>
      </c>
      <c r="F45" s="2" t="s">
        <v>3813</v>
      </c>
      <c r="G45" s="7" t="s">
        <v>87</v>
      </c>
      <c r="H45" t="s">
        <v>86</v>
      </c>
      <c r="I45" s="50">
        <v>44999</v>
      </c>
      <c r="J45" s="2" t="s">
        <v>50</v>
      </c>
      <c r="K45" s="2" t="s">
        <v>81</v>
      </c>
      <c r="L45" s="9">
        <v>2.5</v>
      </c>
      <c r="M45" t="s">
        <v>4434</v>
      </c>
      <c r="N45" t="s">
        <v>85</v>
      </c>
      <c r="O45" t="s">
        <v>4138</v>
      </c>
      <c r="P45" s="2" t="str">
        <f>VLOOKUP(I45,Period!A:B,2,FALSE)</f>
        <v>2023H1</v>
      </c>
      <c r="Q45" s="9">
        <f t="shared" si="0"/>
        <v>13.8</v>
      </c>
      <c r="R45" s="2">
        <f t="shared" si="8"/>
        <v>20</v>
      </c>
      <c r="S45" t="str">
        <f t="shared" si="9"/>
        <v>02 Sunny (10%-30%)</v>
      </c>
      <c r="T45" t="str">
        <f t="shared" si="1"/>
        <v>44999S2A_MSIL1CCDM-MLB-GANAC4499902 Sunny (10%-30%)</v>
      </c>
      <c r="U45">
        <f>IF(COUNTIF(T$2:T44,T45)&gt;=1,0,1)</f>
        <v>0</v>
      </c>
      <c r="V45" s="26" t="s">
        <v>548</v>
      </c>
      <c r="W45" s="86">
        <f t="shared" si="10"/>
        <v>2023</v>
      </c>
      <c r="X45" s="86" t="str">
        <f t="shared" si="11"/>
        <v>03</v>
      </c>
      <c r="Y45" s="86">
        <f t="shared" si="12"/>
        <v>14</v>
      </c>
      <c r="Z45" s="86" t="str">
        <f t="shared" si="13"/>
        <v>22</v>
      </c>
      <c r="AA45" s="86" t="str">
        <f t="shared" si="14"/>
        <v>26</v>
      </c>
      <c r="AB45" s="86" t="str">
        <f t="shared" si="15"/>
        <v>11</v>
      </c>
      <c r="AC45" s="86" t="str">
        <f t="shared" si="16"/>
        <v>GAN_AC_1450X643px_10m_S2A_MSIL1C_20230314_20CC</v>
      </c>
      <c r="AD45" s="41" t="s">
        <v>549</v>
      </c>
    </row>
    <row r="46" spans="2:30" x14ac:dyDescent="0.25">
      <c r="B46" t="s">
        <v>3866</v>
      </c>
      <c r="C46" t="s">
        <v>3816</v>
      </c>
      <c r="D46" s="7" t="s">
        <v>82</v>
      </c>
      <c r="E46" s="2" t="b">
        <v>1</v>
      </c>
      <c r="F46" s="2" t="s">
        <v>3813</v>
      </c>
      <c r="G46" s="7" t="s">
        <v>87</v>
      </c>
      <c r="H46" t="s">
        <v>86</v>
      </c>
      <c r="I46" s="50">
        <v>44994</v>
      </c>
      <c r="J46" s="2" t="s">
        <v>56</v>
      </c>
      <c r="K46" s="2" t="s">
        <v>66</v>
      </c>
      <c r="L46" s="9">
        <v>65.3</v>
      </c>
      <c r="M46" t="s">
        <v>4434</v>
      </c>
      <c r="N46" t="s">
        <v>85</v>
      </c>
      <c r="O46" t="s">
        <v>4138</v>
      </c>
      <c r="P46" s="2" t="str">
        <f>VLOOKUP(I46,Period!A:B,2,FALSE)</f>
        <v>2023H1</v>
      </c>
      <c r="Q46" s="9">
        <f t="shared" si="0"/>
        <v>82.1</v>
      </c>
      <c r="R46" s="2">
        <f t="shared" si="8"/>
        <v>90</v>
      </c>
      <c r="S46" t="str">
        <f t="shared" si="9"/>
        <v>03 Cloudy (40%-90%)</v>
      </c>
      <c r="T46" t="str">
        <f t="shared" si="1"/>
        <v>44994S2A_MSIL1CCDM-MLB-GANAC4499403 Cloudy (40%-90%)</v>
      </c>
      <c r="U46">
        <f>IF(COUNTIF(T$2:T45,T46)&gt;=1,0,1)</f>
        <v>1</v>
      </c>
      <c r="V46" s="26" t="s">
        <v>550</v>
      </c>
      <c r="W46" s="86">
        <f t="shared" si="10"/>
        <v>2023</v>
      </c>
      <c r="X46" s="86" t="str">
        <f t="shared" si="11"/>
        <v>03</v>
      </c>
      <c r="Y46" s="86" t="str">
        <f t="shared" si="12"/>
        <v>09</v>
      </c>
      <c r="Z46" s="86" t="str">
        <f t="shared" si="13"/>
        <v>22</v>
      </c>
      <c r="AA46" s="86" t="str">
        <f t="shared" si="14"/>
        <v>26</v>
      </c>
      <c r="AB46" s="86" t="str">
        <f t="shared" si="15"/>
        <v>21</v>
      </c>
      <c r="AC46" s="86" t="str">
        <f t="shared" si="16"/>
        <v>GAN_AC_1450X643px_10m_S2A_MSIL1C_20230309_90CC</v>
      </c>
      <c r="AD46" s="41" t="s">
        <v>551</v>
      </c>
    </row>
    <row r="47" spans="2:30" x14ac:dyDescent="0.25">
      <c r="B47" t="s">
        <v>3866</v>
      </c>
      <c r="C47" t="s">
        <v>3816</v>
      </c>
      <c r="D47" s="7" t="s">
        <v>82</v>
      </c>
      <c r="E47" s="2" t="b">
        <v>1</v>
      </c>
      <c r="F47" s="2" t="s">
        <v>3813</v>
      </c>
      <c r="G47" s="7" t="s">
        <v>87</v>
      </c>
      <c r="H47" t="s">
        <v>86</v>
      </c>
      <c r="I47" s="50">
        <v>44994</v>
      </c>
      <c r="J47" s="2" t="s">
        <v>50</v>
      </c>
      <c r="K47" s="2" t="s">
        <v>58</v>
      </c>
      <c r="L47" s="9">
        <v>98.9</v>
      </c>
      <c r="M47" t="s">
        <v>4434</v>
      </c>
      <c r="N47" t="s">
        <v>85</v>
      </c>
      <c r="O47" t="s">
        <v>4138</v>
      </c>
      <c r="P47" s="2" t="str">
        <f>VLOOKUP(I47,Period!A:B,2,FALSE)</f>
        <v>2023H1</v>
      </c>
      <c r="Q47" s="9">
        <f t="shared" si="0"/>
        <v>82.1</v>
      </c>
      <c r="R47" s="2">
        <f t="shared" si="8"/>
        <v>90</v>
      </c>
      <c r="S47" t="str">
        <f t="shared" si="9"/>
        <v>03 Cloudy (40%-90%)</v>
      </c>
      <c r="T47" t="str">
        <f t="shared" si="1"/>
        <v>44994S2A_MSIL1CCDM-MLB-GANAC4499403 Cloudy (40%-90%)</v>
      </c>
      <c r="U47">
        <f>IF(COUNTIF(T$2:T46,T47)&gt;=1,0,1)</f>
        <v>0</v>
      </c>
      <c r="V47" s="26" t="s">
        <v>552</v>
      </c>
      <c r="W47" s="86">
        <f t="shared" si="10"/>
        <v>2023</v>
      </c>
      <c r="X47" s="86" t="str">
        <f t="shared" si="11"/>
        <v>03</v>
      </c>
      <c r="Y47" s="86" t="str">
        <f t="shared" si="12"/>
        <v>09</v>
      </c>
      <c r="Z47" s="86" t="str">
        <f t="shared" si="13"/>
        <v>22</v>
      </c>
      <c r="AA47" s="86" t="str">
        <f t="shared" si="14"/>
        <v>26</v>
      </c>
      <c r="AB47" s="86" t="str">
        <f t="shared" si="15"/>
        <v>18</v>
      </c>
      <c r="AC47" s="86" t="str">
        <f t="shared" si="16"/>
        <v>GAN_AC_1450X643px_10m_S2A_MSIL1C_20230309_90CC</v>
      </c>
      <c r="AD47" s="41" t="s">
        <v>553</v>
      </c>
    </row>
    <row r="48" spans="2:30" x14ac:dyDescent="0.25">
      <c r="B48" t="s">
        <v>3866</v>
      </c>
      <c r="C48" t="s">
        <v>3816</v>
      </c>
      <c r="D48" s="7" t="s">
        <v>82</v>
      </c>
      <c r="E48" s="2" t="b">
        <v>1</v>
      </c>
      <c r="F48" s="2" t="s">
        <v>3813</v>
      </c>
      <c r="G48" s="7" t="s">
        <v>87</v>
      </c>
      <c r="H48" t="s">
        <v>86</v>
      </c>
      <c r="I48" s="50">
        <v>44989</v>
      </c>
      <c r="J48" s="2" t="s">
        <v>56</v>
      </c>
      <c r="K48" s="2" t="s">
        <v>67</v>
      </c>
      <c r="L48" s="9">
        <v>20.8</v>
      </c>
      <c r="M48" t="s">
        <v>4434</v>
      </c>
      <c r="N48" t="s">
        <v>85</v>
      </c>
      <c r="O48" t="s">
        <v>4138</v>
      </c>
      <c r="P48" s="2" t="str">
        <f>VLOOKUP(I48,Period!A:B,2,FALSE)</f>
        <v>2023H1</v>
      </c>
      <c r="Q48" s="9">
        <f t="shared" si="0"/>
        <v>33.700000000000003</v>
      </c>
      <c r="R48" s="2">
        <f t="shared" si="8"/>
        <v>40</v>
      </c>
      <c r="S48" t="str">
        <f t="shared" si="9"/>
        <v>03 Cloudy (40%-90%)</v>
      </c>
      <c r="T48" t="str">
        <f t="shared" si="1"/>
        <v>44989S2A_MSIL1CCDM-MLB-GANAC4498903 Cloudy (40%-90%)</v>
      </c>
      <c r="U48">
        <f>IF(COUNTIF(T$2:T47,T48)&gt;=1,0,1)</f>
        <v>1</v>
      </c>
      <c r="V48" s="26" t="s">
        <v>554</v>
      </c>
      <c r="W48" s="86">
        <f t="shared" si="10"/>
        <v>2023</v>
      </c>
      <c r="X48" s="86" t="str">
        <f t="shared" si="11"/>
        <v>03</v>
      </c>
      <c r="Y48" s="86" t="str">
        <f t="shared" si="12"/>
        <v>04</v>
      </c>
      <c r="Z48" s="86" t="str">
        <f t="shared" si="13"/>
        <v>22</v>
      </c>
      <c r="AA48" s="86" t="str">
        <f t="shared" si="14"/>
        <v>26</v>
      </c>
      <c r="AB48" s="86" t="str">
        <f t="shared" si="15"/>
        <v>14</v>
      </c>
      <c r="AC48" s="86" t="str">
        <f t="shared" si="16"/>
        <v>GAN_AC_1450X643px_10m_S2A_MSIL1C_20230304_40CC</v>
      </c>
      <c r="AD48" s="41" t="s">
        <v>555</v>
      </c>
    </row>
    <row r="49" spans="2:30" x14ac:dyDescent="0.25">
      <c r="B49" t="s">
        <v>3866</v>
      </c>
      <c r="C49" t="s">
        <v>3816</v>
      </c>
      <c r="D49" s="7" t="s">
        <v>82</v>
      </c>
      <c r="E49" s="2" t="b">
        <v>1</v>
      </c>
      <c r="F49" s="2" t="s">
        <v>3813</v>
      </c>
      <c r="G49" s="7" t="s">
        <v>87</v>
      </c>
      <c r="H49" t="s">
        <v>86</v>
      </c>
      <c r="I49" s="50">
        <v>44989</v>
      </c>
      <c r="J49" s="2" t="s">
        <v>50</v>
      </c>
      <c r="K49" s="2" t="s">
        <v>64</v>
      </c>
      <c r="L49" s="9">
        <v>46.6</v>
      </c>
      <c r="M49" t="s">
        <v>4434</v>
      </c>
      <c r="N49" t="s">
        <v>85</v>
      </c>
      <c r="O49" t="s">
        <v>4138</v>
      </c>
      <c r="P49" s="2" t="str">
        <f>VLOOKUP(I49,Period!A:B,2,FALSE)</f>
        <v>2023H1</v>
      </c>
      <c r="Q49" s="9">
        <f t="shared" si="0"/>
        <v>33.700000000000003</v>
      </c>
      <c r="R49" s="2">
        <f t="shared" si="8"/>
        <v>40</v>
      </c>
      <c r="S49" t="str">
        <f t="shared" si="9"/>
        <v>03 Cloudy (40%-90%)</v>
      </c>
      <c r="T49" t="str">
        <f t="shared" si="1"/>
        <v>44989S2A_MSIL1CCDM-MLB-GANAC4498903 Cloudy (40%-90%)</v>
      </c>
      <c r="U49">
        <f>IF(COUNTIF(T$2:T48,T49)&gt;=1,0,1)</f>
        <v>0</v>
      </c>
      <c r="V49" s="26" t="s">
        <v>556</v>
      </c>
      <c r="W49" s="86">
        <f t="shared" si="10"/>
        <v>2023</v>
      </c>
      <c r="X49" s="86" t="str">
        <f t="shared" si="11"/>
        <v>03</v>
      </c>
      <c r="Y49" s="86" t="str">
        <f t="shared" si="12"/>
        <v>04</v>
      </c>
      <c r="Z49" s="86" t="str">
        <f t="shared" si="13"/>
        <v>22</v>
      </c>
      <c r="AA49" s="86" t="str">
        <f t="shared" si="14"/>
        <v>26</v>
      </c>
      <c r="AB49" s="86" t="str">
        <f t="shared" si="15"/>
        <v>10</v>
      </c>
      <c r="AC49" s="86" t="str">
        <f t="shared" si="16"/>
        <v>GAN_AC_1450X643px_10m_S2A_MSIL1C_20230304_40CC</v>
      </c>
      <c r="AD49" s="41" t="s">
        <v>557</v>
      </c>
    </row>
    <row r="50" spans="2:30" x14ac:dyDescent="0.25">
      <c r="B50" t="s">
        <v>3866</v>
      </c>
      <c r="C50" t="s">
        <v>3816</v>
      </c>
      <c r="D50" s="7" t="s">
        <v>82</v>
      </c>
      <c r="E50" s="2" t="b">
        <v>1</v>
      </c>
      <c r="F50" s="2" t="s">
        <v>3813</v>
      </c>
      <c r="G50" s="7" t="s">
        <v>87</v>
      </c>
      <c r="H50" t="s">
        <v>86</v>
      </c>
      <c r="I50" s="50">
        <v>44984</v>
      </c>
      <c r="J50" s="2" t="s">
        <v>56</v>
      </c>
      <c r="K50" s="2" t="s">
        <v>58</v>
      </c>
      <c r="L50" s="9">
        <v>12.6</v>
      </c>
      <c r="M50" t="s">
        <v>4434</v>
      </c>
      <c r="N50" t="s">
        <v>85</v>
      </c>
      <c r="O50" t="s">
        <v>4138</v>
      </c>
      <c r="P50" s="2" t="str">
        <f>VLOOKUP(I50,Period!A:B,2,FALSE)</f>
        <v>2023H1</v>
      </c>
      <c r="Q50" s="9">
        <f t="shared" si="0"/>
        <v>17.399999999999999</v>
      </c>
      <c r="R50" s="2">
        <f t="shared" si="8"/>
        <v>20</v>
      </c>
      <c r="S50" t="str">
        <f t="shared" si="9"/>
        <v>02 Sunny (10%-30%)</v>
      </c>
      <c r="T50" t="str">
        <f t="shared" si="1"/>
        <v>44984S2A_MSIL1CCDM-MLB-GANAC4498402 Sunny (10%-30%)</v>
      </c>
      <c r="U50">
        <f>IF(COUNTIF(T$2:T49,T50)&gt;=1,0,1)</f>
        <v>1</v>
      </c>
      <c r="V50" s="26" t="s">
        <v>558</v>
      </c>
      <c r="W50" s="86">
        <f t="shared" si="10"/>
        <v>2023</v>
      </c>
      <c r="X50" s="86" t="str">
        <f t="shared" si="11"/>
        <v>02</v>
      </c>
      <c r="Y50" s="86">
        <f t="shared" si="12"/>
        <v>27</v>
      </c>
      <c r="Z50" s="86" t="str">
        <f t="shared" si="13"/>
        <v>22</v>
      </c>
      <c r="AA50" s="86" t="str">
        <f t="shared" si="14"/>
        <v>26</v>
      </c>
      <c r="AB50" s="86" t="str">
        <f t="shared" si="15"/>
        <v>18</v>
      </c>
      <c r="AC50" s="86" t="str">
        <f t="shared" si="16"/>
        <v>GAN_AC_1450X643px_10m_S2A_MSIL1C_20230227_20CC</v>
      </c>
      <c r="AD50" s="41" t="s">
        <v>559</v>
      </c>
    </row>
    <row r="51" spans="2:30" x14ac:dyDescent="0.25">
      <c r="B51" t="s">
        <v>3866</v>
      </c>
      <c r="C51" t="s">
        <v>3816</v>
      </c>
      <c r="D51" s="7" t="s">
        <v>82</v>
      </c>
      <c r="E51" s="2" t="b">
        <v>1</v>
      </c>
      <c r="F51" s="2" t="s">
        <v>3813</v>
      </c>
      <c r="G51" s="7" t="s">
        <v>87</v>
      </c>
      <c r="H51" t="s">
        <v>86</v>
      </c>
      <c r="I51" s="50">
        <v>44984</v>
      </c>
      <c r="J51" s="2" t="s">
        <v>50</v>
      </c>
      <c r="K51" s="2" t="s">
        <v>67</v>
      </c>
      <c r="L51" s="9">
        <v>22.2</v>
      </c>
      <c r="M51" t="s">
        <v>4434</v>
      </c>
      <c r="N51" t="s">
        <v>85</v>
      </c>
      <c r="O51" t="s">
        <v>4138</v>
      </c>
      <c r="P51" s="2" t="str">
        <f>VLOOKUP(I51,Period!A:B,2,FALSE)</f>
        <v>2023H1</v>
      </c>
      <c r="Q51" s="9">
        <f t="shared" si="0"/>
        <v>17.399999999999999</v>
      </c>
      <c r="R51" s="2">
        <f t="shared" si="8"/>
        <v>20</v>
      </c>
      <c r="S51" t="str">
        <f t="shared" si="9"/>
        <v>02 Sunny (10%-30%)</v>
      </c>
      <c r="T51" t="str">
        <f t="shared" si="1"/>
        <v>44984S2A_MSIL1CCDM-MLB-GANAC4498402 Sunny (10%-30%)</v>
      </c>
      <c r="U51">
        <f>IF(COUNTIF(T$2:T50,T51)&gt;=1,0,1)</f>
        <v>0</v>
      </c>
      <c r="V51" s="26" t="s">
        <v>560</v>
      </c>
      <c r="W51" s="86">
        <f t="shared" si="10"/>
        <v>2023</v>
      </c>
      <c r="X51" s="86" t="str">
        <f t="shared" si="11"/>
        <v>02</v>
      </c>
      <c r="Y51" s="86">
        <f t="shared" si="12"/>
        <v>27</v>
      </c>
      <c r="Z51" s="86" t="str">
        <f t="shared" si="13"/>
        <v>22</v>
      </c>
      <c r="AA51" s="86" t="str">
        <f t="shared" si="14"/>
        <v>26</v>
      </c>
      <c r="AB51" s="86" t="str">
        <f t="shared" si="15"/>
        <v>14</v>
      </c>
      <c r="AC51" s="86" t="str">
        <f t="shared" si="16"/>
        <v>GAN_AC_1450X643px_10m_S2A_MSIL1C_20230227_20CC</v>
      </c>
      <c r="AD51" s="41" t="s">
        <v>561</v>
      </c>
    </row>
    <row r="52" spans="2:30" x14ac:dyDescent="0.25">
      <c r="B52" t="s">
        <v>3866</v>
      </c>
      <c r="C52" t="s">
        <v>3816</v>
      </c>
      <c r="D52" s="7" t="s">
        <v>82</v>
      </c>
      <c r="E52" s="2" t="b">
        <v>1</v>
      </c>
      <c r="F52" s="2" t="s">
        <v>3813</v>
      </c>
      <c r="G52" s="7" t="s">
        <v>87</v>
      </c>
      <c r="H52" t="s">
        <v>86</v>
      </c>
      <c r="I52" s="50">
        <v>44979</v>
      </c>
      <c r="J52" s="2" t="s">
        <v>56</v>
      </c>
      <c r="K52" s="2" t="s">
        <v>67</v>
      </c>
      <c r="L52" s="9">
        <v>57.8</v>
      </c>
      <c r="M52" t="s">
        <v>4434</v>
      </c>
      <c r="N52" t="s">
        <v>85</v>
      </c>
      <c r="O52" t="s">
        <v>4138</v>
      </c>
      <c r="P52" s="2" t="str">
        <f>VLOOKUP(I52,Period!A:B,2,FALSE)</f>
        <v>2023H1</v>
      </c>
      <c r="Q52" s="9">
        <f t="shared" si="0"/>
        <v>45.15</v>
      </c>
      <c r="R52" s="2">
        <f t="shared" si="8"/>
        <v>50</v>
      </c>
      <c r="S52" t="str">
        <f t="shared" si="9"/>
        <v>03 Cloudy (40%-90%)</v>
      </c>
      <c r="T52" t="str">
        <f t="shared" si="1"/>
        <v>44979S2A_MSIL1CCDM-MLB-GANAC4497903 Cloudy (40%-90%)</v>
      </c>
      <c r="U52">
        <f>IF(COUNTIF(T$2:T51,T52)&gt;=1,0,1)</f>
        <v>1</v>
      </c>
      <c r="V52" s="26" t="s">
        <v>562</v>
      </c>
      <c r="W52" s="86">
        <f t="shared" si="10"/>
        <v>2023</v>
      </c>
      <c r="X52" s="86" t="str">
        <f t="shared" si="11"/>
        <v>02</v>
      </c>
      <c r="Y52" s="86">
        <f t="shared" si="12"/>
        <v>22</v>
      </c>
      <c r="Z52" s="86" t="str">
        <f t="shared" si="13"/>
        <v>22</v>
      </c>
      <c r="AA52" s="86" t="str">
        <f t="shared" si="14"/>
        <v>26</v>
      </c>
      <c r="AB52" s="86" t="str">
        <f t="shared" si="15"/>
        <v>14</v>
      </c>
      <c r="AC52" s="86" t="str">
        <f t="shared" si="16"/>
        <v>GAN_AC_1450X643px_10m_S2A_MSIL1C_20230222_50CC</v>
      </c>
      <c r="AD52" s="41" t="s">
        <v>563</v>
      </c>
    </row>
    <row r="53" spans="2:30" x14ac:dyDescent="0.25">
      <c r="B53" t="s">
        <v>3866</v>
      </c>
      <c r="C53" t="s">
        <v>3816</v>
      </c>
      <c r="D53" s="7" t="s">
        <v>82</v>
      </c>
      <c r="E53" s="2" t="b">
        <v>1</v>
      </c>
      <c r="F53" s="2" t="s">
        <v>3813</v>
      </c>
      <c r="G53" s="7" t="s">
        <v>87</v>
      </c>
      <c r="H53" t="s">
        <v>86</v>
      </c>
      <c r="I53" s="50">
        <v>44979</v>
      </c>
      <c r="J53" s="2" t="s">
        <v>50</v>
      </c>
      <c r="K53" s="2" t="s">
        <v>81</v>
      </c>
      <c r="L53" s="9">
        <v>32.5</v>
      </c>
      <c r="M53" t="s">
        <v>4434</v>
      </c>
      <c r="N53" t="s">
        <v>85</v>
      </c>
      <c r="O53" t="s">
        <v>4138</v>
      </c>
      <c r="P53" s="2" t="str">
        <f>VLOOKUP(I53,Period!A:B,2,FALSE)</f>
        <v>2023H1</v>
      </c>
      <c r="Q53" s="9">
        <f t="shared" si="0"/>
        <v>45.15</v>
      </c>
      <c r="R53" s="2">
        <f t="shared" si="8"/>
        <v>50</v>
      </c>
      <c r="S53" t="str">
        <f t="shared" si="9"/>
        <v>03 Cloudy (40%-90%)</v>
      </c>
      <c r="T53" t="str">
        <f t="shared" si="1"/>
        <v>44979S2A_MSIL1CCDM-MLB-GANAC4497903 Cloudy (40%-90%)</v>
      </c>
      <c r="U53">
        <f>IF(COUNTIF(T$2:T52,T53)&gt;=1,0,1)</f>
        <v>0</v>
      </c>
      <c r="V53" s="26" t="s">
        <v>564</v>
      </c>
      <c r="W53" s="86">
        <f t="shared" si="10"/>
        <v>2023</v>
      </c>
      <c r="X53" s="86" t="str">
        <f t="shared" si="11"/>
        <v>02</v>
      </c>
      <c r="Y53" s="86">
        <f t="shared" si="12"/>
        <v>22</v>
      </c>
      <c r="Z53" s="86" t="str">
        <f t="shared" si="13"/>
        <v>22</v>
      </c>
      <c r="AA53" s="86" t="str">
        <f t="shared" si="14"/>
        <v>26</v>
      </c>
      <c r="AB53" s="86" t="str">
        <f t="shared" si="15"/>
        <v>11</v>
      </c>
      <c r="AC53" s="86" t="str">
        <f t="shared" si="16"/>
        <v>GAN_AC_1450X643px_10m_S2A_MSIL1C_20230222_50CC</v>
      </c>
      <c r="AD53" s="41" t="s">
        <v>565</v>
      </c>
    </row>
    <row r="54" spans="2:30" x14ac:dyDescent="0.25">
      <c r="B54" t="s">
        <v>3866</v>
      </c>
      <c r="C54" t="s">
        <v>3816</v>
      </c>
      <c r="D54" s="7" t="s">
        <v>82</v>
      </c>
      <c r="E54" s="2" t="b">
        <v>1</v>
      </c>
      <c r="F54" s="2" t="s">
        <v>3813</v>
      </c>
      <c r="G54" s="7" t="s">
        <v>87</v>
      </c>
      <c r="H54" t="s">
        <v>86</v>
      </c>
      <c r="I54" s="50">
        <v>44974</v>
      </c>
      <c r="J54" s="2" t="s">
        <v>56</v>
      </c>
      <c r="K54" s="2" t="s">
        <v>59</v>
      </c>
      <c r="L54" s="9">
        <v>43.4</v>
      </c>
      <c r="M54" t="s">
        <v>4434</v>
      </c>
      <c r="N54" t="s">
        <v>85</v>
      </c>
      <c r="O54" t="s">
        <v>4138</v>
      </c>
      <c r="P54" s="2" t="str">
        <f>VLOOKUP(I54,Period!A:B,2,FALSE)</f>
        <v>2023H1</v>
      </c>
      <c r="Q54" s="9">
        <f t="shared" si="0"/>
        <v>33.299999999999997</v>
      </c>
      <c r="R54" s="2">
        <f t="shared" si="8"/>
        <v>40</v>
      </c>
      <c r="S54" t="str">
        <f t="shared" si="9"/>
        <v>03 Cloudy (40%-90%)</v>
      </c>
      <c r="T54" t="str">
        <f t="shared" si="1"/>
        <v>44974S2A_MSIL1CCDM-MLB-GANAC4497403 Cloudy (40%-90%)</v>
      </c>
      <c r="U54">
        <f>IF(COUNTIF(T$2:T53,T54)&gt;=1,0,1)</f>
        <v>1</v>
      </c>
      <c r="V54" s="26" t="s">
        <v>566</v>
      </c>
      <c r="W54" s="86">
        <f t="shared" si="10"/>
        <v>2023</v>
      </c>
      <c r="X54" s="86" t="str">
        <f t="shared" si="11"/>
        <v>02</v>
      </c>
      <c r="Y54" s="86">
        <f t="shared" si="12"/>
        <v>17</v>
      </c>
      <c r="Z54" s="86" t="str">
        <f t="shared" si="13"/>
        <v>22</v>
      </c>
      <c r="AA54" s="86" t="str">
        <f t="shared" si="14"/>
        <v>26</v>
      </c>
      <c r="AB54" s="86" t="str">
        <f t="shared" si="15"/>
        <v>15</v>
      </c>
      <c r="AC54" s="86" t="str">
        <f t="shared" si="16"/>
        <v>GAN_AC_1450X643px_10m_S2A_MSIL1C_20230217_40CC</v>
      </c>
      <c r="AD54" s="41" t="s">
        <v>567</v>
      </c>
    </row>
    <row r="55" spans="2:30" x14ac:dyDescent="0.25">
      <c r="B55" t="s">
        <v>3866</v>
      </c>
      <c r="C55" t="s">
        <v>3816</v>
      </c>
      <c r="D55" s="7" t="s">
        <v>82</v>
      </c>
      <c r="E55" s="2" t="b">
        <v>1</v>
      </c>
      <c r="F55" s="2" t="s">
        <v>3813</v>
      </c>
      <c r="G55" s="7" t="s">
        <v>87</v>
      </c>
      <c r="H55" t="s">
        <v>86</v>
      </c>
      <c r="I55" s="50">
        <v>44974</v>
      </c>
      <c r="J55" s="2" t="s">
        <v>50</v>
      </c>
      <c r="K55" s="2" t="s">
        <v>62</v>
      </c>
      <c r="L55" s="9">
        <v>23.2</v>
      </c>
      <c r="M55" t="s">
        <v>4434</v>
      </c>
      <c r="N55" t="s">
        <v>85</v>
      </c>
      <c r="O55" t="s">
        <v>4138</v>
      </c>
      <c r="P55" s="2" t="str">
        <f>VLOOKUP(I55,Period!A:B,2,FALSE)</f>
        <v>2023H1</v>
      </c>
      <c r="Q55" s="9">
        <f t="shared" si="0"/>
        <v>33.299999999999997</v>
      </c>
      <c r="R55" s="2">
        <f t="shared" si="8"/>
        <v>40</v>
      </c>
      <c r="S55" t="str">
        <f t="shared" si="9"/>
        <v>03 Cloudy (40%-90%)</v>
      </c>
      <c r="T55" t="str">
        <f t="shared" si="1"/>
        <v>44974S2A_MSIL1CCDM-MLB-GANAC4497403 Cloudy (40%-90%)</v>
      </c>
      <c r="U55">
        <f>IF(COUNTIF(T$2:T54,T55)&gt;=1,0,1)</f>
        <v>0</v>
      </c>
      <c r="V55" s="26" t="s">
        <v>568</v>
      </c>
      <c r="W55" s="86">
        <f t="shared" si="10"/>
        <v>2023</v>
      </c>
      <c r="X55" s="86" t="str">
        <f t="shared" si="11"/>
        <v>02</v>
      </c>
      <c r="Y55" s="86">
        <f t="shared" si="12"/>
        <v>17</v>
      </c>
      <c r="Z55" s="86" t="str">
        <f t="shared" si="13"/>
        <v>22</v>
      </c>
      <c r="AA55" s="86" t="str">
        <f t="shared" si="14"/>
        <v>26</v>
      </c>
      <c r="AB55" s="86" t="str">
        <f t="shared" si="15"/>
        <v>12</v>
      </c>
      <c r="AC55" s="86" t="str">
        <f t="shared" si="16"/>
        <v>GAN_AC_1450X643px_10m_S2A_MSIL1C_20230217_40CC</v>
      </c>
      <c r="AD55" s="41" t="s">
        <v>569</v>
      </c>
    </row>
    <row r="56" spans="2:30" x14ac:dyDescent="0.25">
      <c r="B56" t="s">
        <v>3866</v>
      </c>
      <c r="C56" t="s">
        <v>3816</v>
      </c>
      <c r="D56" s="7" t="s">
        <v>82</v>
      </c>
      <c r="E56" s="2" t="b">
        <v>1</v>
      </c>
      <c r="F56" s="2" t="s">
        <v>3813</v>
      </c>
      <c r="G56" s="7" t="s">
        <v>87</v>
      </c>
      <c r="H56" t="s">
        <v>86</v>
      </c>
      <c r="I56" s="50">
        <v>44969</v>
      </c>
      <c r="J56" s="2" t="s">
        <v>56</v>
      </c>
      <c r="K56" s="2" t="s">
        <v>59</v>
      </c>
      <c r="L56" s="9">
        <v>99.8</v>
      </c>
      <c r="M56" t="s">
        <v>4434</v>
      </c>
      <c r="N56" t="s">
        <v>85</v>
      </c>
      <c r="O56" t="s">
        <v>4138</v>
      </c>
      <c r="P56" s="2" t="str">
        <f>VLOOKUP(I56,Period!A:B,2,FALSE)</f>
        <v>2023H1</v>
      </c>
      <c r="Q56" s="9">
        <f t="shared" si="0"/>
        <v>98.449999999999989</v>
      </c>
      <c r="R56" s="2">
        <f t="shared" si="8"/>
        <v>100</v>
      </c>
      <c r="S56" t="str">
        <f t="shared" si="9"/>
        <v>04 Overcast (100%)</v>
      </c>
      <c r="T56" t="str">
        <f t="shared" si="1"/>
        <v>44969S2A_MSIL1CCDM-MLB-GANAC4496904 Overcast (100%)</v>
      </c>
      <c r="U56">
        <f>IF(COUNTIF(T$2:T55,T56)&gt;=1,0,1)</f>
        <v>1</v>
      </c>
      <c r="V56" s="26" t="s">
        <v>570</v>
      </c>
      <c r="W56" s="86">
        <f t="shared" si="10"/>
        <v>2023</v>
      </c>
      <c r="X56" s="86" t="str">
        <f t="shared" si="11"/>
        <v>02</v>
      </c>
      <c r="Y56" s="86">
        <f t="shared" si="12"/>
        <v>12</v>
      </c>
      <c r="Z56" s="86" t="str">
        <f t="shared" si="13"/>
        <v>22</v>
      </c>
      <c r="AA56" s="86" t="str">
        <f t="shared" si="14"/>
        <v>26</v>
      </c>
      <c r="AB56" s="86" t="str">
        <f t="shared" si="15"/>
        <v>15</v>
      </c>
      <c r="AC56" s="86" t="str">
        <f t="shared" si="16"/>
        <v>GAN_AC_1450X643px_10m_S2A_MSIL1C_20230212_100CC</v>
      </c>
      <c r="AD56" s="41" t="s">
        <v>571</v>
      </c>
    </row>
    <row r="57" spans="2:30" x14ac:dyDescent="0.25">
      <c r="B57" t="s">
        <v>3866</v>
      </c>
      <c r="C57" t="s">
        <v>3816</v>
      </c>
      <c r="D57" s="7" t="s">
        <v>82</v>
      </c>
      <c r="E57" s="2" t="b">
        <v>1</v>
      </c>
      <c r="F57" s="2" t="s">
        <v>3813</v>
      </c>
      <c r="G57" s="7" t="s">
        <v>87</v>
      </c>
      <c r="H57" t="s">
        <v>86</v>
      </c>
      <c r="I57" s="50">
        <v>44969</v>
      </c>
      <c r="J57" s="2" t="s">
        <v>50</v>
      </c>
      <c r="K57" s="2" t="s">
        <v>62</v>
      </c>
      <c r="L57" s="9">
        <v>97.1</v>
      </c>
      <c r="M57" t="s">
        <v>4434</v>
      </c>
      <c r="N57" t="s">
        <v>85</v>
      </c>
      <c r="O57" t="s">
        <v>4138</v>
      </c>
      <c r="P57" s="2" t="str">
        <f>VLOOKUP(I57,Period!A:B,2,FALSE)</f>
        <v>2023H1</v>
      </c>
      <c r="Q57" s="9">
        <f t="shared" si="0"/>
        <v>98.449999999999989</v>
      </c>
      <c r="R57" s="2">
        <f t="shared" si="8"/>
        <v>100</v>
      </c>
      <c r="S57" t="str">
        <f t="shared" si="9"/>
        <v>04 Overcast (100%)</v>
      </c>
      <c r="T57" t="str">
        <f t="shared" si="1"/>
        <v>44969S2A_MSIL1CCDM-MLB-GANAC4496904 Overcast (100%)</v>
      </c>
      <c r="U57">
        <f>IF(COUNTIF(T$2:T56,T57)&gt;=1,0,1)</f>
        <v>0</v>
      </c>
      <c r="V57" s="26" t="s">
        <v>572</v>
      </c>
      <c r="W57" s="86">
        <f t="shared" si="10"/>
        <v>2023</v>
      </c>
      <c r="X57" s="86" t="str">
        <f t="shared" si="11"/>
        <v>02</v>
      </c>
      <c r="Y57" s="86">
        <f t="shared" si="12"/>
        <v>12</v>
      </c>
      <c r="Z57" s="86" t="str">
        <f t="shared" si="13"/>
        <v>22</v>
      </c>
      <c r="AA57" s="86" t="str">
        <f t="shared" si="14"/>
        <v>26</v>
      </c>
      <c r="AB57" s="86" t="str">
        <f t="shared" si="15"/>
        <v>12</v>
      </c>
      <c r="AC57" s="86" t="str">
        <f t="shared" si="16"/>
        <v>GAN_AC_1450X643px_10m_S2A_MSIL1C_20230212_100CC</v>
      </c>
      <c r="AD57" s="41" t="s">
        <v>573</v>
      </c>
    </row>
    <row r="58" spans="2:30" x14ac:dyDescent="0.25">
      <c r="B58" t="s">
        <v>3866</v>
      </c>
      <c r="C58" t="s">
        <v>3816</v>
      </c>
      <c r="D58" s="7" t="s">
        <v>82</v>
      </c>
      <c r="E58" s="2" t="b">
        <v>1</v>
      </c>
      <c r="F58" s="2" t="s">
        <v>3813</v>
      </c>
      <c r="G58" s="7" t="s">
        <v>87</v>
      </c>
      <c r="H58" t="s">
        <v>86</v>
      </c>
      <c r="I58" s="50">
        <v>44964</v>
      </c>
      <c r="J58" s="2" t="s">
        <v>56</v>
      </c>
      <c r="K58" s="2" t="s">
        <v>59</v>
      </c>
      <c r="L58" s="9">
        <v>8.4</v>
      </c>
      <c r="M58" t="s">
        <v>4434</v>
      </c>
      <c r="N58" t="s">
        <v>85</v>
      </c>
      <c r="O58" t="s">
        <v>4138</v>
      </c>
      <c r="P58" s="2" t="str">
        <f>VLOOKUP(I58,Period!A:B,2,FALSE)</f>
        <v>2023H1</v>
      </c>
      <c r="Q58" s="9">
        <f t="shared" si="0"/>
        <v>20.849999999999998</v>
      </c>
      <c r="R58" s="2">
        <f t="shared" si="8"/>
        <v>30</v>
      </c>
      <c r="S58" t="str">
        <f t="shared" si="9"/>
        <v>02 Sunny (10%-30%)</v>
      </c>
      <c r="T58" t="str">
        <f t="shared" si="1"/>
        <v>44964S2A_MSIL1CCDM-MLB-GANAC4496402 Sunny (10%-30%)</v>
      </c>
      <c r="U58">
        <f>IF(COUNTIF(T$2:T57,T58)&gt;=1,0,1)</f>
        <v>1</v>
      </c>
      <c r="V58" s="26" t="s">
        <v>574</v>
      </c>
      <c r="W58" s="86">
        <f t="shared" si="10"/>
        <v>2023</v>
      </c>
      <c r="X58" s="86" t="str">
        <f t="shared" si="11"/>
        <v>02</v>
      </c>
      <c r="Y58" s="86" t="str">
        <f t="shared" si="12"/>
        <v>07</v>
      </c>
      <c r="Z58" s="86" t="str">
        <f t="shared" si="13"/>
        <v>22</v>
      </c>
      <c r="AA58" s="86" t="str">
        <f t="shared" si="14"/>
        <v>26</v>
      </c>
      <c r="AB58" s="86" t="str">
        <f t="shared" si="15"/>
        <v>15</v>
      </c>
      <c r="AC58" s="86" t="str">
        <f t="shared" si="16"/>
        <v>GAN_AC_1450X643px_10m_S2A_MSIL1C_20230207_30CC</v>
      </c>
      <c r="AD58" s="41" t="s">
        <v>575</v>
      </c>
    </row>
    <row r="59" spans="2:30" x14ac:dyDescent="0.25">
      <c r="B59" t="s">
        <v>3866</v>
      </c>
      <c r="C59" t="s">
        <v>3816</v>
      </c>
      <c r="D59" s="7" t="s">
        <v>82</v>
      </c>
      <c r="E59" s="2" t="b">
        <v>1</v>
      </c>
      <c r="F59" s="2" t="s">
        <v>3813</v>
      </c>
      <c r="G59" s="7" t="s">
        <v>87</v>
      </c>
      <c r="H59" t="s">
        <v>86</v>
      </c>
      <c r="I59" s="50">
        <v>44964</v>
      </c>
      <c r="J59" s="2" t="s">
        <v>50</v>
      </c>
      <c r="K59" s="2" t="s">
        <v>62</v>
      </c>
      <c r="L59" s="9">
        <v>33.299999999999997</v>
      </c>
      <c r="M59" t="s">
        <v>4434</v>
      </c>
      <c r="N59" t="s">
        <v>85</v>
      </c>
      <c r="O59" t="s">
        <v>4138</v>
      </c>
      <c r="P59" s="2" t="str">
        <f>VLOOKUP(I59,Period!A:B,2,FALSE)</f>
        <v>2023H1</v>
      </c>
      <c r="Q59" s="9">
        <f t="shared" si="0"/>
        <v>20.849999999999998</v>
      </c>
      <c r="R59" s="2">
        <f t="shared" si="8"/>
        <v>30</v>
      </c>
      <c r="S59" t="str">
        <f t="shared" si="9"/>
        <v>02 Sunny (10%-30%)</v>
      </c>
      <c r="T59" t="str">
        <f t="shared" si="1"/>
        <v>44964S2A_MSIL1CCDM-MLB-GANAC4496402 Sunny (10%-30%)</v>
      </c>
      <c r="U59">
        <f>IF(COUNTIF(T$2:T58,T59)&gt;=1,0,1)</f>
        <v>0</v>
      </c>
      <c r="V59" s="26" t="s">
        <v>576</v>
      </c>
      <c r="W59" s="86">
        <f t="shared" si="10"/>
        <v>2023</v>
      </c>
      <c r="X59" s="86" t="str">
        <f t="shared" si="11"/>
        <v>02</v>
      </c>
      <c r="Y59" s="86" t="str">
        <f t="shared" si="12"/>
        <v>07</v>
      </c>
      <c r="Z59" s="86" t="str">
        <f t="shared" si="13"/>
        <v>22</v>
      </c>
      <c r="AA59" s="86" t="str">
        <f t="shared" si="14"/>
        <v>26</v>
      </c>
      <c r="AB59" s="86" t="str">
        <f t="shared" si="15"/>
        <v>12</v>
      </c>
      <c r="AC59" s="86" t="str">
        <f t="shared" si="16"/>
        <v>GAN_AC_1450X643px_10m_S2A_MSIL1C_20230207_30CC</v>
      </c>
      <c r="AD59" s="41" t="s">
        <v>577</v>
      </c>
    </row>
    <row r="60" spans="2:30" x14ac:dyDescent="0.25">
      <c r="B60" t="s">
        <v>3866</v>
      </c>
      <c r="C60" t="s">
        <v>3816</v>
      </c>
      <c r="D60" s="7" t="s">
        <v>82</v>
      </c>
      <c r="E60" s="2" t="b">
        <v>1</v>
      </c>
      <c r="F60" s="2" t="s">
        <v>3813</v>
      </c>
      <c r="G60" s="7" t="s">
        <v>87</v>
      </c>
      <c r="H60" t="s">
        <v>86</v>
      </c>
      <c r="I60" s="50">
        <v>44959</v>
      </c>
      <c r="J60" s="2" t="s">
        <v>56</v>
      </c>
      <c r="K60" s="2" t="s">
        <v>63</v>
      </c>
      <c r="L60" s="9">
        <v>83.5</v>
      </c>
      <c r="M60" t="s">
        <v>4434</v>
      </c>
      <c r="N60" t="s">
        <v>85</v>
      </c>
      <c r="O60" t="s">
        <v>4138</v>
      </c>
      <c r="P60" s="2" t="str">
        <f>VLOOKUP(I60,Period!A:B,2,FALSE)</f>
        <v>2023H1</v>
      </c>
      <c r="Q60" s="9">
        <f t="shared" si="0"/>
        <v>89.7</v>
      </c>
      <c r="R60" s="2">
        <f t="shared" si="8"/>
        <v>90</v>
      </c>
      <c r="S60" t="str">
        <f t="shared" si="9"/>
        <v>03 Cloudy (40%-90%)</v>
      </c>
      <c r="T60" t="str">
        <f t="shared" si="1"/>
        <v>44959S2A_MSIL1CCDM-MLB-GANAC4495903 Cloudy (40%-90%)</v>
      </c>
      <c r="U60">
        <f>IF(COUNTIF(T$2:T59,T60)&gt;=1,0,1)</f>
        <v>1</v>
      </c>
      <c r="V60" s="26" t="s">
        <v>578</v>
      </c>
      <c r="W60" s="86">
        <f t="shared" si="10"/>
        <v>2023</v>
      </c>
      <c r="X60" s="86" t="str">
        <f t="shared" si="11"/>
        <v>02</v>
      </c>
      <c r="Y60" s="86" t="str">
        <f t="shared" si="12"/>
        <v>02</v>
      </c>
      <c r="Z60" s="86" t="str">
        <f t="shared" si="13"/>
        <v>22</v>
      </c>
      <c r="AA60" s="86" t="str">
        <f t="shared" si="14"/>
        <v>26</v>
      </c>
      <c r="AB60" s="86" t="str">
        <f t="shared" si="15"/>
        <v>16</v>
      </c>
      <c r="AC60" s="86" t="str">
        <f t="shared" si="16"/>
        <v>GAN_AC_1450X643px_10m_S2A_MSIL1C_20230202_90CC</v>
      </c>
      <c r="AD60" s="41" t="s">
        <v>579</v>
      </c>
    </row>
    <row r="61" spans="2:30" x14ac:dyDescent="0.25">
      <c r="B61" t="s">
        <v>3866</v>
      </c>
      <c r="C61" t="s">
        <v>3816</v>
      </c>
      <c r="D61" s="7" t="s">
        <v>82</v>
      </c>
      <c r="E61" s="2" t="b">
        <v>1</v>
      </c>
      <c r="F61" s="2" t="s">
        <v>3813</v>
      </c>
      <c r="G61" s="7" t="s">
        <v>87</v>
      </c>
      <c r="H61" t="s">
        <v>86</v>
      </c>
      <c r="I61" s="50">
        <v>44959</v>
      </c>
      <c r="J61" s="2" t="s">
        <v>50</v>
      </c>
      <c r="K61" s="2" t="s">
        <v>62</v>
      </c>
      <c r="L61" s="9">
        <v>95.9</v>
      </c>
      <c r="M61" t="s">
        <v>4434</v>
      </c>
      <c r="N61" t="s">
        <v>85</v>
      </c>
      <c r="O61" t="s">
        <v>4138</v>
      </c>
      <c r="P61" s="2" t="str">
        <f>VLOOKUP(I61,Period!A:B,2,FALSE)</f>
        <v>2023H1</v>
      </c>
      <c r="Q61" s="9">
        <f t="shared" si="0"/>
        <v>89.7</v>
      </c>
      <c r="R61" s="2">
        <f t="shared" si="8"/>
        <v>90</v>
      </c>
      <c r="S61" t="str">
        <f t="shared" si="9"/>
        <v>03 Cloudy (40%-90%)</v>
      </c>
      <c r="T61" t="str">
        <f t="shared" si="1"/>
        <v>44959S2A_MSIL1CCDM-MLB-GANAC4495903 Cloudy (40%-90%)</v>
      </c>
      <c r="U61">
        <f>IF(COUNTIF(T$2:T60,T61)&gt;=1,0,1)</f>
        <v>0</v>
      </c>
      <c r="V61" s="26" t="s">
        <v>580</v>
      </c>
      <c r="W61" s="86">
        <f t="shared" si="10"/>
        <v>2023</v>
      </c>
      <c r="X61" s="86" t="str">
        <f t="shared" si="11"/>
        <v>02</v>
      </c>
      <c r="Y61" s="86" t="str">
        <f t="shared" si="12"/>
        <v>02</v>
      </c>
      <c r="Z61" s="86" t="str">
        <f t="shared" si="13"/>
        <v>22</v>
      </c>
      <c r="AA61" s="86" t="str">
        <f t="shared" si="14"/>
        <v>26</v>
      </c>
      <c r="AB61" s="86" t="str">
        <f t="shared" si="15"/>
        <v>12</v>
      </c>
      <c r="AC61" s="86" t="str">
        <f t="shared" si="16"/>
        <v>GAN_AC_1450X643px_10m_S2A_MSIL1C_20230202_90CC</v>
      </c>
      <c r="AD61" s="41" t="s">
        <v>581</v>
      </c>
    </row>
    <row r="62" spans="2:30" x14ac:dyDescent="0.25">
      <c r="B62" t="s">
        <v>3866</v>
      </c>
      <c r="C62" t="s">
        <v>3816</v>
      </c>
      <c r="D62" s="7" t="s">
        <v>82</v>
      </c>
      <c r="E62" s="2" t="b">
        <v>1</v>
      </c>
      <c r="F62" s="2" t="s">
        <v>3813</v>
      </c>
      <c r="G62" s="7" t="s">
        <v>87</v>
      </c>
      <c r="H62" t="s">
        <v>86</v>
      </c>
      <c r="I62" s="50">
        <v>44954</v>
      </c>
      <c r="J62" s="2" t="s">
        <v>56</v>
      </c>
      <c r="K62" s="2" t="s">
        <v>59</v>
      </c>
      <c r="L62" s="9">
        <v>98.9</v>
      </c>
      <c r="M62" t="s">
        <v>4434</v>
      </c>
      <c r="N62" t="s">
        <v>85</v>
      </c>
      <c r="O62" t="s">
        <v>4138</v>
      </c>
      <c r="P62" s="2" t="str">
        <f>VLOOKUP(I62,Period!A:B,2,FALSE)</f>
        <v>2023H1</v>
      </c>
      <c r="Q62" s="9">
        <f t="shared" si="0"/>
        <v>99.45</v>
      </c>
      <c r="R62" s="2">
        <f t="shared" si="8"/>
        <v>100</v>
      </c>
      <c r="S62" t="str">
        <f t="shared" si="9"/>
        <v>04 Overcast (100%)</v>
      </c>
      <c r="T62" t="str">
        <f t="shared" si="1"/>
        <v>44954S2A_MSIL1CCDM-MLB-GANAC4495404 Overcast (100%)</v>
      </c>
      <c r="U62">
        <f>IF(COUNTIF(T$2:T61,T62)&gt;=1,0,1)</f>
        <v>1</v>
      </c>
      <c r="V62" s="26" t="s">
        <v>582</v>
      </c>
      <c r="W62" s="86">
        <f t="shared" si="10"/>
        <v>2023</v>
      </c>
      <c r="X62" s="86" t="str">
        <f t="shared" si="11"/>
        <v>01</v>
      </c>
      <c r="Y62" s="86">
        <f t="shared" si="12"/>
        <v>28</v>
      </c>
      <c r="Z62" s="86" t="str">
        <f t="shared" si="13"/>
        <v>22</v>
      </c>
      <c r="AA62" s="86" t="str">
        <f t="shared" si="14"/>
        <v>26</v>
      </c>
      <c r="AB62" s="86" t="str">
        <f t="shared" si="15"/>
        <v>15</v>
      </c>
      <c r="AC62" s="86" t="str">
        <f t="shared" si="16"/>
        <v>GAN_AC_1450X643px_10m_S2A_MSIL1C_20230128_100CC</v>
      </c>
      <c r="AD62" s="41" t="s">
        <v>583</v>
      </c>
    </row>
    <row r="63" spans="2:30" x14ac:dyDescent="0.25">
      <c r="B63" t="s">
        <v>3866</v>
      </c>
      <c r="C63" t="s">
        <v>3816</v>
      </c>
      <c r="D63" s="7" t="s">
        <v>82</v>
      </c>
      <c r="E63" s="2" t="b">
        <v>1</v>
      </c>
      <c r="F63" s="2" t="s">
        <v>3813</v>
      </c>
      <c r="G63" s="7" t="s">
        <v>87</v>
      </c>
      <c r="H63" t="s">
        <v>86</v>
      </c>
      <c r="I63" s="50">
        <v>44954</v>
      </c>
      <c r="J63" s="2" t="s">
        <v>50</v>
      </c>
      <c r="K63" s="2" t="s">
        <v>81</v>
      </c>
      <c r="L63" s="9">
        <v>100</v>
      </c>
      <c r="M63" t="s">
        <v>4434</v>
      </c>
      <c r="N63" t="s">
        <v>85</v>
      </c>
      <c r="O63" t="s">
        <v>4138</v>
      </c>
      <c r="P63" s="2" t="str">
        <f>VLOOKUP(I63,Period!A:B,2,FALSE)</f>
        <v>2023H1</v>
      </c>
      <c r="Q63" s="9">
        <f t="shared" si="0"/>
        <v>99.45</v>
      </c>
      <c r="R63" s="2">
        <f t="shared" si="8"/>
        <v>100</v>
      </c>
      <c r="S63" t="str">
        <f t="shared" si="9"/>
        <v>04 Overcast (100%)</v>
      </c>
      <c r="T63" t="str">
        <f t="shared" si="1"/>
        <v>44954S2A_MSIL1CCDM-MLB-GANAC4495404 Overcast (100%)</v>
      </c>
      <c r="U63">
        <f>IF(COUNTIF(T$2:T62,T63)&gt;=1,0,1)</f>
        <v>0</v>
      </c>
      <c r="V63" s="26" t="s">
        <v>584</v>
      </c>
      <c r="W63" s="86">
        <f t="shared" si="10"/>
        <v>2023</v>
      </c>
      <c r="X63" s="86" t="str">
        <f t="shared" si="11"/>
        <v>01</v>
      </c>
      <c r="Y63" s="86">
        <f t="shared" si="12"/>
        <v>28</v>
      </c>
      <c r="Z63" s="86" t="str">
        <f t="shared" si="13"/>
        <v>22</v>
      </c>
      <c r="AA63" s="86" t="str">
        <f t="shared" si="14"/>
        <v>26</v>
      </c>
      <c r="AB63" s="86" t="str">
        <f t="shared" si="15"/>
        <v>11</v>
      </c>
      <c r="AC63" s="86" t="str">
        <f t="shared" si="16"/>
        <v>GAN_AC_1450X643px_10m_S2A_MSIL1C_20230128_100CC</v>
      </c>
      <c r="AD63" s="41" t="s">
        <v>585</v>
      </c>
    </row>
    <row r="64" spans="2:30" x14ac:dyDescent="0.25">
      <c r="B64" t="s">
        <v>3866</v>
      </c>
      <c r="C64" t="s">
        <v>3816</v>
      </c>
      <c r="D64" s="7" t="s">
        <v>82</v>
      </c>
      <c r="E64" s="2" t="b">
        <v>1</v>
      </c>
      <c r="F64" s="2" t="s">
        <v>3813</v>
      </c>
      <c r="G64" s="7" t="s">
        <v>87</v>
      </c>
      <c r="H64" t="s">
        <v>86</v>
      </c>
      <c r="I64" s="50">
        <v>44949</v>
      </c>
      <c r="J64" s="2" t="s">
        <v>56</v>
      </c>
      <c r="K64" s="2" t="s">
        <v>80</v>
      </c>
      <c r="L64" s="9">
        <v>64.5</v>
      </c>
      <c r="M64" t="s">
        <v>4434</v>
      </c>
      <c r="N64" t="s">
        <v>85</v>
      </c>
      <c r="O64" t="s">
        <v>4138</v>
      </c>
      <c r="P64" s="2" t="str">
        <f>VLOOKUP(I64,Period!A:B,2,FALSE)</f>
        <v>2023H1</v>
      </c>
      <c r="Q64" s="9">
        <f t="shared" si="0"/>
        <v>77.349999999999994</v>
      </c>
      <c r="R64" s="2">
        <f t="shared" si="8"/>
        <v>80</v>
      </c>
      <c r="S64" t="str">
        <f t="shared" si="9"/>
        <v>03 Cloudy (40%-90%)</v>
      </c>
      <c r="T64" t="str">
        <f t="shared" si="1"/>
        <v>44949S2A_MSIL1CCDM-MLB-GANAC4494903 Cloudy (40%-90%)</v>
      </c>
      <c r="U64">
        <f>IF(COUNTIF(T$2:T63,T64)&gt;=1,0,1)</f>
        <v>1</v>
      </c>
      <c r="V64" s="26" t="s">
        <v>586</v>
      </c>
      <c r="W64" s="86">
        <f t="shared" si="10"/>
        <v>2023</v>
      </c>
      <c r="X64" s="86" t="str">
        <f t="shared" si="11"/>
        <v>01</v>
      </c>
      <c r="Y64" s="86">
        <f t="shared" si="12"/>
        <v>23</v>
      </c>
      <c r="Z64" s="86" t="str">
        <f t="shared" si="13"/>
        <v>22</v>
      </c>
      <c r="AA64" s="86" t="str">
        <f t="shared" si="14"/>
        <v>26</v>
      </c>
      <c r="AB64" s="86" t="str">
        <f t="shared" si="15"/>
        <v>13</v>
      </c>
      <c r="AC64" s="86" t="str">
        <f t="shared" si="16"/>
        <v>GAN_AC_1450X643px_10m_S2A_MSIL1C_20230123_80CC</v>
      </c>
      <c r="AD64" s="41" t="s">
        <v>587</v>
      </c>
    </row>
    <row r="65" spans="2:30" x14ac:dyDescent="0.25">
      <c r="B65" t="s">
        <v>3866</v>
      </c>
      <c r="C65" t="s">
        <v>3816</v>
      </c>
      <c r="D65" s="7" t="s">
        <v>82</v>
      </c>
      <c r="E65" s="2" t="b">
        <v>1</v>
      </c>
      <c r="F65" s="2" t="s">
        <v>3813</v>
      </c>
      <c r="G65" s="7" t="s">
        <v>87</v>
      </c>
      <c r="H65" t="s">
        <v>86</v>
      </c>
      <c r="I65" s="50">
        <v>44949</v>
      </c>
      <c r="J65" s="2" t="s">
        <v>50</v>
      </c>
      <c r="K65" s="2" t="s">
        <v>64</v>
      </c>
      <c r="L65" s="9">
        <v>90.2</v>
      </c>
      <c r="M65" t="s">
        <v>4434</v>
      </c>
      <c r="N65" t="s">
        <v>85</v>
      </c>
      <c r="O65" t="s">
        <v>4138</v>
      </c>
      <c r="P65" s="2" t="str">
        <f>VLOOKUP(I65,Period!A:B,2,FALSE)</f>
        <v>2023H1</v>
      </c>
      <c r="Q65" s="9">
        <f t="shared" si="0"/>
        <v>77.349999999999994</v>
      </c>
      <c r="R65" s="2">
        <f t="shared" si="8"/>
        <v>80</v>
      </c>
      <c r="S65" t="str">
        <f t="shared" si="9"/>
        <v>03 Cloudy (40%-90%)</v>
      </c>
      <c r="T65" t="str">
        <f t="shared" si="1"/>
        <v>44949S2A_MSIL1CCDM-MLB-GANAC4494903 Cloudy (40%-90%)</v>
      </c>
      <c r="U65">
        <f>IF(COUNTIF(T$2:T64,T65)&gt;=1,0,1)</f>
        <v>0</v>
      </c>
      <c r="V65" s="26" t="s">
        <v>588</v>
      </c>
      <c r="W65" s="86">
        <f t="shared" si="10"/>
        <v>2023</v>
      </c>
      <c r="X65" s="86" t="str">
        <f t="shared" si="11"/>
        <v>01</v>
      </c>
      <c r="Y65" s="86">
        <f t="shared" si="12"/>
        <v>23</v>
      </c>
      <c r="Z65" s="86" t="str">
        <f t="shared" si="13"/>
        <v>22</v>
      </c>
      <c r="AA65" s="86" t="str">
        <f t="shared" si="14"/>
        <v>26</v>
      </c>
      <c r="AB65" s="86" t="str">
        <f t="shared" si="15"/>
        <v>10</v>
      </c>
      <c r="AC65" s="86" t="str">
        <f t="shared" si="16"/>
        <v>GAN_AC_1450X643px_10m_S2A_MSIL1C_20230123_80CC</v>
      </c>
      <c r="AD65" s="41" t="s">
        <v>589</v>
      </c>
    </row>
    <row r="66" spans="2:30" x14ac:dyDescent="0.25">
      <c r="B66" t="s">
        <v>3866</v>
      </c>
      <c r="C66" t="s">
        <v>3816</v>
      </c>
      <c r="D66" s="7" t="s">
        <v>82</v>
      </c>
      <c r="E66" s="2" t="b">
        <v>1</v>
      </c>
      <c r="F66" s="2" t="s">
        <v>3813</v>
      </c>
      <c r="G66" s="7" t="s">
        <v>87</v>
      </c>
      <c r="H66" t="s">
        <v>86</v>
      </c>
      <c r="I66" s="50">
        <v>44944</v>
      </c>
      <c r="J66" s="2" t="s">
        <v>56</v>
      </c>
      <c r="K66" s="2" t="s">
        <v>67</v>
      </c>
      <c r="L66" s="9">
        <v>3.6</v>
      </c>
      <c r="M66" t="s">
        <v>4434</v>
      </c>
      <c r="N66" t="s">
        <v>85</v>
      </c>
      <c r="O66" t="s">
        <v>4138</v>
      </c>
      <c r="P66" s="2" t="str">
        <f>VLOOKUP(I66,Period!A:B,2,FALSE)</f>
        <v>2023H1</v>
      </c>
      <c r="Q66" s="9">
        <f t="shared" ref="Q66:Q129" si="17">AVERAGEIFS(L:L,I:I,I66,H:H,H66,C:C,C66,B:B,B66)</f>
        <v>21.2</v>
      </c>
      <c r="R66" s="2">
        <f t="shared" si="8"/>
        <v>30</v>
      </c>
      <c r="S66" t="str">
        <f t="shared" si="9"/>
        <v>02 Sunny (10%-30%)</v>
      </c>
      <c r="T66" t="str">
        <f t="shared" ref="T66:T129" si="18">CONCATENATE(I66,B66,C66,H66,I66,S66)</f>
        <v>44944S2A_MSIL1CCDM-MLB-GANAC4494402 Sunny (10%-30%)</v>
      </c>
      <c r="U66">
        <f>IF(COUNTIF(T$2:T65,T66)&gt;=1,0,1)</f>
        <v>1</v>
      </c>
      <c r="V66" s="26" t="s">
        <v>590</v>
      </c>
      <c r="W66" s="86">
        <f t="shared" si="10"/>
        <v>2023</v>
      </c>
      <c r="X66" s="86" t="str">
        <f t="shared" si="11"/>
        <v>01</v>
      </c>
      <c r="Y66" s="86">
        <f t="shared" si="12"/>
        <v>18</v>
      </c>
      <c r="Z66" s="86" t="str">
        <f t="shared" si="13"/>
        <v>22</v>
      </c>
      <c r="AA66" s="86" t="str">
        <f t="shared" si="14"/>
        <v>26</v>
      </c>
      <c r="AB66" s="86" t="str">
        <f t="shared" si="15"/>
        <v>14</v>
      </c>
      <c r="AC66" s="86" t="str">
        <f t="shared" si="16"/>
        <v>GAN_AC_1450X643px_10m_S2A_MSIL1C_20230118_30CC</v>
      </c>
      <c r="AD66" s="41" t="s">
        <v>591</v>
      </c>
    </row>
    <row r="67" spans="2:30" x14ac:dyDescent="0.25">
      <c r="B67" t="s">
        <v>3866</v>
      </c>
      <c r="C67" t="s">
        <v>3816</v>
      </c>
      <c r="D67" s="7" t="s">
        <v>82</v>
      </c>
      <c r="E67" s="2" t="b">
        <v>1</v>
      </c>
      <c r="F67" s="2" t="s">
        <v>3813</v>
      </c>
      <c r="G67" s="7" t="s">
        <v>87</v>
      </c>
      <c r="H67" t="s">
        <v>86</v>
      </c>
      <c r="I67" s="50">
        <v>44944</v>
      </c>
      <c r="J67" s="2" t="s">
        <v>50</v>
      </c>
      <c r="K67" s="2" t="s">
        <v>81</v>
      </c>
      <c r="L67" s="9">
        <v>38.799999999999997</v>
      </c>
      <c r="M67" t="s">
        <v>4434</v>
      </c>
      <c r="N67" t="s">
        <v>85</v>
      </c>
      <c r="O67" t="s">
        <v>4138</v>
      </c>
      <c r="P67" s="2" t="str">
        <f>VLOOKUP(I67,Period!A:B,2,FALSE)</f>
        <v>2023H1</v>
      </c>
      <c r="Q67" s="9">
        <f t="shared" si="17"/>
        <v>21.2</v>
      </c>
      <c r="R67" s="2">
        <f t="shared" ref="R67:R130" si="19">ROUNDUP(Q67/10,0)*10</f>
        <v>30</v>
      </c>
      <c r="S67" t="str">
        <f t="shared" ref="S67:S130" si="20">IF(R67=0,"01 Clear (0%)",IF(R67&lt;=30,"02 Sunny (10%-30%)",IF(R67&lt;=90,"03 Cloudy (40%-90%)","04 Overcast (100%)")))</f>
        <v>02 Sunny (10%-30%)</v>
      </c>
      <c r="T67" t="str">
        <f t="shared" si="18"/>
        <v>44944S2A_MSIL1CCDM-MLB-GANAC4494402 Sunny (10%-30%)</v>
      </c>
      <c r="U67">
        <f>IF(COUNTIF(T$2:T66,T67)&gt;=1,0,1)</f>
        <v>0</v>
      </c>
      <c r="V67" s="26" t="s">
        <v>592</v>
      </c>
      <c r="W67" s="86">
        <f t="shared" ref="W67:W130" si="21">YEAR(I67)</f>
        <v>2023</v>
      </c>
      <c r="X67" s="86" t="str">
        <f t="shared" ref="X67:X130" si="22">IF(LEN(MONTH(I67))=1,CONCATENATE("0",MONTH(I67)),MONTH(I67))</f>
        <v>01</v>
      </c>
      <c r="Y67" s="86">
        <f t="shared" ref="Y67:Y130" si="23">IF(LEN(DAY(I67))=1,CONCATENATE("0",DAY(I67)),DAY(I67))</f>
        <v>18</v>
      </c>
      <c r="Z67" s="86" t="str">
        <f t="shared" ref="Z67:Z130" si="24">LEFT(K67,2)</f>
        <v>22</v>
      </c>
      <c r="AA67" s="86" t="str">
        <f t="shared" ref="AA67:AA130" si="25">MID(K67,4,2)</f>
        <v>26</v>
      </c>
      <c r="AB67" s="86" t="str">
        <f t="shared" ref="AB67:AB130" si="26">MID(K67,7,2)</f>
        <v>11</v>
      </c>
      <c r="AC67" s="86" t="str">
        <f t="shared" ref="AC67:AC130" si="27">CONCATENATE(RIGHT(C67,3),"_",H67,"_",M67,"_",O67,"_",B67,"_",W67,X67,Y67,"_",R67,"CC")</f>
        <v>GAN_AC_1450X643px_10m_S2A_MSIL1C_20230118_30CC</v>
      </c>
      <c r="AD67" s="41" t="s">
        <v>593</v>
      </c>
    </row>
    <row r="68" spans="2:30" x14ac:dyDescent="0.25">
      <c r="B68" t="s">
        <v>3866</v>
      </c>
      <c r="C68" t="s">
        <v>3816</v>
      </c>
      <c r="D68" s="7" t="s">
        <v>82</v>
      </c>
      <c r="E68" s="2" t="b">
        <v>1</v>
      </c>
      <c r="F68" s="2" t="s">
        <v>3813</v>
      </c>
      <c r="G68" s="7" t="s">
        <v>87</v>
      </c>
      <c r="H68" t="s">
        <v>86</v>
      </c>
      <c r="I68" s="50">
        <v>44939</v>
      </c>
      <c r="J68" s="2" t="s">
        <v>56</v>
      </c>
      <c r="K68" s="2" t="s">
        <v>67</v>
      </c>
      <c r="L68" s="9">
        <v>20.6</v>
      </c>
      <c r="M68" t="s">
        <v>4434</v>
      </c>
      <c r="N68" t="s">
        <v>85</v>
      </c>
      <c r="O68" t="s">
        <v>4138</v>
      </c>
      <c r="P68" s="2" t="str">
        <f>VLOOKUP(I68,Period!A:B,2,FALSE)</f>
        <v>2023H1</v>
      </c>
      <c r="Q68" s="9">
        <f t="shared" si="17"/>
        <v>46.25</v>
      </c>
      <c r="R68" s="2">
        <f t="shared" si="19"/>
        <v>50</v>
      </c>
      <c r="S68" t="str">
        <f t="shared" si="20"/>
        <v>03 Cloudy (40%-90%)</v>
      </c>
      <c r="T68" t="str">
        <f t="shared" si="18"/>
        <v>44939S2A_MSIL1CCDM-MLB-GANAC4493903 Cloudy (40%-90%)</v>
      </c>
      <c r="U68">
        <f>IF(COUNTIF(T$2:T67,T68)&gt;=1,0,1)</f>
        <v>1</v>
      </c>
      <c r="V68" s="26" t="s">
        <v>594</v>
      </c>
      <c r="W68" s="86">
        <f t="shared" si="21"/>
        <v>2023</v>
      </c>
      <c r="X68" s="86" t="str">
        <f t="shared" si="22"/>
        <v>01</v>
      </c>
      <c r="Y68" s="86">
        <f t="shared" si="23"/>
        <v>13</v>
      </c>
      <c r="Z68" s="86" t="str">
        <f t="shared" si="24"/>
        <v>22</v>
      </c>
      <c r="AA68" s="86" t="str">
        <f t="shared" si="25"/>
        <v>26</v>
      </c>
      <c r="AB68" s="86" t="str">
        <f t="shared" si="26"/>
        <v>14</v>
      </c>
      <c r="AC68" s="86" t="str">
        <f t="shared" si="27"/>
        <v>GAN_AC_1450X643px_10m_S2A_MSIL1C_20230113_50CC</v>
      </c>
      <c r="AD68" s="41" t="s">
        <v>595</v>
      </c>
    </row>
    <row r="69" spans="2:30" x14ac:dyDescent="0.25">
      <c r="B69" t="s">
        <v>3866</v>
      </c>
      <c r="C69" t="s">
        <v>3816</v>
      </c>
      <c r="D69" s="7" t="s">
        <v>82</v>
      </c>
      <c r="E69" s="2" t="b">
        <v>1</v>
      </c>
      <c r="F69" s="2" t="s">
        <v>3813</v>
      </c>
      <c r="G69" s="7" t="s">
        <v>87</v>
      </c>
      <c r="H69" t="s">
        <v>86</v>
      </c>
      <c r="I69" s="50">
        <v>44939</v>
      </c>
      <c r="J69" s="2" t="s">
        <v>50</v>
      </c>
      <c r="K69" s="2" t="s">
        <v>81</v>
      </c>
      <c r="L69" s="9">
        <v>71.900000000000006</v>
      </c>
      <c r="M69" t="s">
        <v>4434</v>
      </c>
      <c r="N69" t="s">
        <v>85</v>
      </c>
      <c r="O69" t="s">
        <v>4138</v>
      </c>
      <c r="P69" s="2" t="str">
        <f>VLOOKUP(I69,Period!A:B,2,FALSE)</f>
        <v>2023H1</v>
      </c>
      <c r="Q69" s="9">
        <f t="shared" si="17"/>
        <v>46.25</v>
      </c>
      <c r="R69" s="2">
        <f t="shared" si="19"/>
        <v>50</v>
      </c>
      <c r="S69" t="str">
        <f t="shared" si="20"/>
        <v>03 Cloudy (40%-90%)</v>
      </c>
      <c r="T69" t="str">
        <f t="shared" si="18"/>
        <v>44939S2A_MSIL1CCDM-MLB-GANAC4493903 Cloudy (40%-90%)</v>
      </c>
      <c r="U69">
        <f>IF(COUNTIF(T$2:T68,T69)&gt;=1,0,1)</f>
        <v>0</v>
      </c>
      <c r="V69" s="26" t="s">
        <v>596</v>
      </c>
      <c r="W69" s="86">
        <f t="shared" si="21"/>
        <v>2023</v>
      </c>
      <c r="X69" s="86" t="str">
        <f t="shared" si="22"/>
        <v>01</v>
      </c>
      <c r="Y69" s="86">
        <f t="shared" si="23"/>
        <v>13</v>
      </c>
      <c r="Z69" s="86" t="str">
        <f t="shared" si="24"/>
        <v>22</v>
      </c>
      <c r="AA69" s="86" t="str">
        <f t="shared" si="25"/>
        <v>26</v>
      </c>
      <c r="AB69" s="86" t="str">
        <f t="shared" si="26"/>
        <v>11</v>
      </c>
      <c r="AC69" s="86" t="str">
        <f t="shared" si="27"/>
        <v>GAN_AC_1450X643px_10m_S2A_MSIL1C_20230113_50CC</v>
      </c>
      <c r="AD69" s="41" t="s">
        <v>597</v>
      </c>
    </row>
    <row r="70" spans="2:30" x14ac:dyDescent="0.25">
      <c r="B70" t="s">
        <v>3866</v>
      </c>
      <c r="C70" t="s">
        <v>3816</v>
      </c>
      <c r="D70" s="7" t="s">
        <v>82</v>
      </c>
      <c r="E70" s="2" t="b">
        <v>1</v>
      </c>
      <c r="F70" s="2" t="s">
        <v>3813</v>
      </c>
      <c r="G70" s="7" t="s">
        <v>87</v>
      </c>
      <c r="H70" t="s">
        <v>86</v>
      </c>
      <c r="I70" s="50">
        <v>44934</v>
      </c>
      <c r="J70" s="2" t="s">
        <v>56</v>
      </c>
      <c r="K70" s="2" t="s">
        <v>67</v>
      </c>
      <c r="L70" s="9">
        <v>90.3</v>
      </c>
      <c r="M70" t="s">
        <v>4434</v>
      </c>
      <c r="N70" t="s">
        <v>85</v>
      </c>
      <c r="O70" t="s">
        <v>4138</v>
      </c>
      <c r="P70" s="2" t="str">
        <f>VLOOKUP(I70,Period!A:B,2,FALSE)</f>
        <v>2023H1</v>
      </c>
      <c r="Q70" s="9">
        <f t="shared" si="17"/>
        <v>84.35</v>
      </c>
      <c r="R70" s="2">
        <f t="shared" si="19"/>
        <v>90</v>
      </c>
      <c r="S70" t="str">
        <f t="shared" si="20"/>
        <v>03 Cloudy (40%-90%)</v>
      </c>
      <c r="T70" t="str">
        <f t="shared" si="18"/>
        <v>44934S2A_MSIL1CCDM-MLB-GANAC4493403 Cloudy (40%-90%)</v>
      </c>
      <c r="U70">
        <f>IF(COUNTIF(T$2:T69,T70)&gt;=1,0,1)</f>
        <v>1</v>
      </c>
      <c r="V70" s="26" t="s">
        <v>598</v>
      </c>
      <c r="W70" s="86">
        <f t="shared" si="21"/>
        <v>2023</v>
      </c>
      <c r="X70" s="86" t="str">
        <f t="shared" si="22"/>
        <v>01</v>
      </c>
      <c r="Y70" s="86" t="str">
        <f t="shared" si="23"/>
        <v>08</v>
      </c>
      <c r="Z70" s="86" t="str">
        <f t="shared" si="24"/>
        <v>22</v>
      </c>
      <c r="AA70" s="86" t="str">
        <f t="shared" si="25"/>
        <v>26</v>
      </c>
      <c r="AB70" s="86" t="str">
        <f t="shared" si="26"/>
        <v>14</v>
      </c>
      <c r="AC70" s="86" t="str">
        <f t="shared" si="27"/>
        <v>GAN_AC_1450X643px_10m_S2A_MSIL1C_20230108_90CC</v>
      </c>
      <c r="AD70" s="41" t="s">
        <v>599</v>
      </c>
    </row>
    <row r="71" spans="2:30" x14ac:dyDescent="0.25">
      <c r="B71" t="s">
        <v>3866</v>
      </c>
      <c r="C71" t="s">
        <v>3816</v>
      </c>
      <c r="D71" s="7" t="s">
        <v>82</v>
      </c>
      <c r="E71" s="2" t="b">
        <v>1</v>
      </c>
      <c r="F71" s="2" t="s">
        <v>3813</v>
      </c>
      <c r="G71" s="7" t="s">
        <v>87</v>
      </c>
      <c r="H71" t="s">
        <v>86</v>
      </c>
      <c r="I71" s="50">
        <v>44934</v>
      </c>
      <c r="J71" s="2" t="s">
        <v>50</v>
      </c>
      <c r="K71" s="2" t="s">
        <v>81</v>
      </c>
      <c r="L71" s="9">
        <v>78.400000000000006</v>
      </c>
      <c r="M71" t="s">
        <v>4434</v>
      </c>
      <c r="N71" t="s">
        <v>85</v>
      </c>
      <c r="O71" t="s">
        <v>4138</v>
      </c>
      <c r="P71" s="2" t="str">
        <f>VLOOKUP(I71,Period!A:B,2,FALSE)</f>
        <v>2023H1</v>
      </c>
      <c r="Q71" s="9">
        <f t="shared" si="17"/>
        <v>84.35</v>
      </c>
      <c r="R71" s="2">
        <f t="shared" si="19"/>
        <v>90</v>
      </c>
      <c r="S71" t="str">
        <f t="shared" si="20"/>
        <v>03 Cloudy (40%-90%)</v>
      </c>
      <c r="T71" t="str">
        <f t="shared" si="18"/>
        <v>44934S2A_MSIL1CCDM-MLB-GANAC4493403 Cloudy (40%-90%)</v>
      </c>
      <c r="U71">
        <f>IF(COUNTIF(T$2:T70,T71)&gt;=1,0,1)</f>
        <v>0</v>
      </c>
      <c r="V71" s="26" t="s">
        <v>600</v>
      </c>
      <c r="W71" s="86">
        <f t="shared" si="21"/>
        <v>2023</v>
      </c>
      <c r="X71" s="86" t="str">
        <f t="shared" si="22"/>
        <v>01</v>
      </c>
      <c r="Y71" s="86" t="str">
        <f t="shared" si="23"/>
        <v>08</v>
      </c>
      <c r="Z71" s="86" t="str">
        <f t="shared" si="24"/>
        <v>22</v>
      </c>
      <c r="AA71" s="86" t="str">
        <f t="shared" si="25"/>
        <v>26</v>
      </c>
      <c r="AB71" s="86" t="str">
        <f t="shared" si="26"/>
        <v>11</v>
      </c>
      <c r="AC71" s="86" t="str">
        <f t="shared" si="27"/>
        <v>GAN_AC_1450X643px_10m_S2A_MSIL1C_20230108_90CC</v>
      </c>
      <c r="AD71" s="41" t="s">
        <v>601</v>
      </c>
    </row>
    <row r="72" spans="2:30" x14ac:dyDescent="0.25">
      <c r="B72" t="s">
        <v>3866</v>
      </c>
      <c r="C72" t="s">
        <v>3816</v>
      </c>
      <c r="D72" s="7" t="s">
        <v>82</v>
      </c>
      <c r="E72" s="2" t="b">
        <v>1</v>
      </c>
      <c r="F72" s="2" t="s">
        <v>3813</v>
      </c>
      <c r="G72" s="7" t="s">
        <v>87</v>
      </c>
      <c r="H72" t="s">
        <v>86</v>
      </c>
      <c r="I72" s="50">
        <v>44929</v>
      </c>
      <c r="J72" s="2" t="s">
        <v>56</v>
      </c>
      <c r="K72" s="2" t="s">
        <v>63</v>
      </c>
      <c r="L72" s="9">
        <v>99.9</v>
      </c>
      <c r="M72" t="s">
        <v>4434</v>
      </c>
      <c r="N72" t="s">
        <v>85</v>
      </c>
      <c r="O72" t="s">
        <v>4138</v>
      </c>
      <c r="P72" s="2" t="str">
        <f>VLOOKUP(I72,Period!A:B,2,FALSE)</f>
        <v>2023H1</v>
      </c>
      <c r="Q72" s="9">
        <f t="shared" si="17"/>
        <v>99.95</v>
      </c>
      <c r="R72" s="2">
        <f t="shared" si="19"/>
        <v>100</v>
      </c>
      <c r="S72" t="str">
        <f t="shared" si="20"/>
        <v>04 Overcast (100%)</v>
      </c>
      <c r="T72" t="str">
        <f t="shared" si="18"/>
        <v>44929S2A_MSIL1CCDM-MLB-GANAC4492904 Overcast (100%)</v>
      </c>
      <c r="U72">
        <f>IF(COUNTIF(T$2:T71,T72)&gt;=1,0,1)</f>
        <v>1</v>
      </c>
      <c r="V72" s="26" t="s">
        <v>602</v>
      </c>
      <c r="W72" s="86">
        <f t="shared" si="21"/>
        <v>2023</v>
      </c>
      <c r="X72" s="86" t="str">
        <f t="shared" si="22"/>
        <v>01</v>
      </c>
      <c r="Y72" s="86" t="str">
        <f t="shared" si="23"/>
        <v>03</v>
      </c>
      <c r="Z72" s="86" t="str">
        <f t="shared" si="24"/>
        <v>22</v>
      </c>
      <c r="AA72" s="86" t="str">
        <f t="shared" si="25"/>
        <v>26</v>
      </c>
      <c r="AB72" s="86" t="str">
        <f t="shared" si="26"/>
        <v>16</v>
      </c>
      <c r="AC72" s="86" t="str">
        <f t="shared" si="27"/>
        <v>GAN_AC_1450X643px_10m_S2A_MSIL1C_20230103_100CC</v>
      </c>
      <c r="AD72" s="41" t="s">
        <v>603</v>
      </c>
    </row>
    <row r="73" spans="2:30" x14ac:dyDescent="0.25">
      <c r="B73" t="s">
        <v>3866</v>
      </c>
      <c r="C73" t="s">
        <v>3816</v>
      </c>
      <c r="D73" s="7" t="s">
        <v>82</v>
      </c>
      <c r="E73" s="2" t="b">
        <v>1</v>
      </c>
      <c r="F73" s="2" t="s">
        <v>3813</v>
      </c>
      <c r="G73" s="7" t="s">
        <v>87</v>
      </c>
      <c r="H73" t="s">
        <v>86</v>
      </c>
      <c r="I73" s="50">
        <v>44929</v>
      </c>
      <c r="J73" s="2" t="s">
        <v>50</v>
      </c>
      <c r="K73" s="2" t="s">
        <v>80</v>
      </c>
      <c r="L73" s="9">
        <v>100</v>
      </c>
      <c r="M73" t="s">
        <v>4434</v>
      </c>
      <c r="N73" t="s">
        <v>85</v>
      </c>
      <c r="O73" t="s">
        <v>4138</v>
      </c>
      <c r="P73" s="2" t="str">
        <f>VLOOKUP(I73,Period!A:B,2,FALSE)</f>
        <v>2023H1</v>
      </c>
      <c r="Q73" s="9">
        <f t="shared" si="17"/>
        <v>99.95</v>
      </c>
      <c r="R73" s="2">
        <f t="shared" si="19"/>
        <v>100</v>
      </c>
      <c r="S73" t="str">
        <f t="shared" si="20"/>
        <v>04 Overcast (100%)</v>
      </c>
      <c r="T73" t="str">
        <f t="shared" si="18"/>
        <v>44929S2A_MSIL1CCDM-MLB-GANAC4492904 Overcast (100%)</v>
      </c>
      <c r="U73">
        <f>IF(COUNTIF(T$2:T72,T73)&gt;=1,0,1)</f>
        <v>0</v>
      </c>
      <c r="V73" s="26" t="s">
        <v>604</v>
      </c>
      <c r="W73" s="86">
        <f t="shared" si="21"/>
        <v>2023</v>
      </c>
      <c r="X73" s="86" t="str">
        <f t="shared" si="22"/>
        <v>01</v>
      </c>
      <c r="Y73" s="86" t="str">
        <f t="shared" si="23"/>
        <v>03</v>
      </c>
      <c r="Z73" s="86" t="str">
        <f t="shared" si="24"/>
        <v>22</v>
      </c>
      <c r="AA73" s="86" t="str">
        <f t="shared" si="25"/>
        <v>26</v>
      </c>
      <c r="AB73" s="86" t="str">
        <f t="shared" si="26"/>
        <v>13</v>
      </c>
      <c r="AC73" s="86" t="str">
        <f t="shared" si="27"/>
        <v>GAN_AC_1450X643px_10m_S2A_MSIL1C_20230103_100CC</v>
      </c>
      <c r="AD73" s="41" t="s">
        <v>605</v>
      </c>
    </row>
    <row r="74" spans="2:30" customFormat="1" x14ac:dyDescent="0.25">
      <c r="B74" t="s">
        <v>3866</v>
      </c>
      <c r="C74" t="s">
        <v>3816</v>
      </c>
      <c r="D74" s="7" t="s">
        <v>252</v>
      </c>
      <c r="E74" s="2" t="b">
        <v>1</v>
      </c>
      <c r="F74" s="2" t="s">
        <v>3813</v>
      </c>
      <c r="G74" s="7" t="s">
        <v>87</v>
      </c>
      <c r="H74" t="s">
        <v>86</v>
      </c>
      <c r="I74" s="50">
        <v>44924</v>
      </c>
      <c r="J74" s="2" t="s">
        <v>56</v>
      </c>
      <c r="K74" s="2" t="s">
        <v>228</v>
      </c>
      <c r="L74" s="9">
        <v>16.8</v>
      </c>
      <c r="M74" t="s">
        <v>4434</v>
      </c>
      <c r="N74" t="s">
        <v>85</v>
      </c>
      <c r="O74" t="s">
        <v>4138</v>
      </c>
      <c r="P74" s="2" t="str">
        <f>VLOOKUP(I74,Period!A:B,2,FALSE)</f>
        <v>2022H2</v>
      </c>
      <c r="Q74" s="9">
        <f t="shared" si="17"/>
        <v>9.35</v>
      </c>
      <c r="R74" s="2">
        <f t="shared" si="19"/>
        <v>10</v>
      </c>
      <c r="S74" t="str">
        <f t="shared" si="20"/>
        <v>02 Sunny (10%-30%)</v>
      </c>
      <c r="T74" t="str">
        <f t="shared" si="18"/>
        <v>44924S2A_MSIL1CCDM-MLB-GANAC4492402 Sunny (10%-30%)</v>
      </c>
      <c r="U74">
        <f>IF(COUNTIF(T$2:T73,T74)&gt;=1,0,1)</f>
        <v>1</v>
      </c>
      <c r="V74" s="26" t="s">
        <v>896</v>
      </c>
      <c r="W74" s="86">
        <f t="shared" si="21"/>
        <v>2022</v>
      </c>
      <c r="X74" s="86">
        <f t="shared" si="22"/>
        <v>12</v>
      </c>
      <c r="Y74" s="86">
        <f t="shared" si="23"/>
        <v>29</v>
      </c>
      <c r="Z74" s="86" t="str">
        <f t="shared" si="24"/>
        <v>22</v>
      </c>
      <c r="AA74" s="86" t="str">
        <f t="shared" si="25"/>
        <v>26</v>
      </c>
      <c r="AB74" s="86" t="str">
        <f t="shared" si="26"/>
        <v>16</v>
      </c>
      <c r="AC74" s="86" t="str">
        <f t="shared" si="27"/>
        <v>GAN_AC_1450X643px_10m_S2A_MSIL1C_20221229_10CC</v>
      </c>
      <c r="AD74" s="41" t="s">
        <v>1184</v>
      </c>
    </row>
    <row r="75" spans="2:30" x14ac:dyDescent="0.25">
      <c r="B75" t="s">
        <v>3866</v>
      </c>
      <c r="C75" t="s">
        <v>3816</v>
      </c>
      <c r="D75" s="7" t="s">
        <v>252</v>
      </c>
      <c r="E75" s="2" t="b">
        <v>1</v>
      </c>
      <c r="F75" s="2" t="s">
        <v>3813</v>
      </c>
      <c r="G75" s="7" t="s">
        <v>87</v>
      </c>
      <c r="H75" t="s">
        <v>86</v>
      </c>
      <c r="I75" s="50">
        <v>44924</v>
      </c>
      <c r="J75" s="2" t="s">
        <v>50</v>
      </c>
      <c r="K75" s="2" t="s">
        <v>229</v>
      </c>
      <c r="L75" s="9">
        <v>1.9</v>
      </c>
      <c r="M75" t="s">
        <v>4434</v>
      </c>
      <c r="N75" t="s">
        <v>85</v>
      </c>
      <c r="O75" t="s">
        <v>4138</v>
      </c>
      <c r="P75" s="2" t="str">
        <f>VLOOKUP(I75,Period!A:B,2,FALSE)</f>
        <v>2022H2</v>
      </c>
      <c r="Q75" s="9">
        <f t="shared" si="17"/>
        <v>9.35</v>
      </c>
      <c r="R75" s="2">
        <f t="shared" si="19"/>
        <v>10</v>
      </c>
      <c r="S75" t="str">
        <f t="shared" si="20"/>
        <v>02 Sunny (10%-30%)</v>
      </c>
      <c r="T75" t="str">
        <f t="shared" si="18"/>
        <v>44924S2A_MSIL1CCDM-MLB-GANAC4492402 Sunny (10%-30%)</v>
      </c>
      <c r="U75">
        <f>IF(COUNTIF(T$2:T74,T75)&gt;=1,0,1)</f>
        <v>0</v>
      </c>
      <c r="V75" s="26" t="s">
        <v>898</v>
      </c>
      <c r="W75" s="86">
        <f t="shared" si="21"/>
        <v>2022</v>
      </c>
      <c r="X75" s="86">
        <f t="shared" si="22"/>
        <v>12</v>
      </c>
      <c r="Y75" s="86">
        <f t="shared" si="23"/>
        <v>29</v>
      </c>
      <c r="Z75" s="86" t="str">
        <f t="shared" si="24"/>
        <v>22</v>
      </c>
      <c r="AA75" s="86" t="str">
        <f t="shared" si="25"/>
        <v>26</v>
      </c>
      <c r="AB75" s="86" t="str">
        <f t="shared" si="26"/>
        <v>13</v>
      </c>
      <c r="AC75" s="86" t="str">
        <f t="shared" si="27"/>
        <v>GAN_AC_1450X643px_10m_S2A_MSIL1C_20221229_10CC</v>
      </c>
      <c r="AD75" s="41" t="s">
        <v>1185</v>
      </c>
    </row>
    <row r="76" spans="2:30" x14ac:dyDescent="0.25">
      <c r="B76" t="s">
        <v>3866</v>
      </c>
      <c r="C76" t="s">
        <v>3816</v>
      </c>
      <c r="D76" s="7" t="s">
        <v>252</v>
      </c>
      <c r="E76" s="2" t="b">
        <v>1</v>
      </c>
      <c r="F76" s="2" t="s">
        <v>3813</v>
      </c>
      <c r="G76" s="7" t="s">
        <v>87</v>
      </c>
      <c r="H76" t="s">
        <v>86</v>
      </c>
      <c r="I76" s="50">
        <v>44924</v>
      </c>
      <c r="J76" s="2" t="s">
        <v>56</v>
      </c>
      <c r="K76" s="2" t="s">
        <v>59</v>
      </c>
      <c r="L76" s="9">
        <v>16.8</v>
      </c>
      <c r="M76" t="s">
        <v>4434</v>
      </c>
      <c r="N76" t="s">
        <v>85</v>
      </c>
      <c r="O76" t="s">
        <v>4138</v>
      </c>
      <c r="P76" s="2" t="str">
        <f>VLOOKUP(I76,Period!A:B,2,FALSE)</f>
        <v>2022H2</v>
      </c>
      <c r="Q76" s="9">
        <f t="shared" si="17"/>
        <v>9.35</v>
      </c>
      <c r="R76" s="2">
        <f t="shared" si="19"/>
        <v>10</v>
      </c>
      <c r="S76" t="str">
        <f t="shared" si="20"/>
        <v>02 Sunny (10%-30%)</v>
      </c>
      <c r="T76" t="str">
        <f t="shared" si="18"/>
        <v>44924S2A_MSIL1CCDM-MLB-GANAC4492402 Sunny (10%-30%)</v>
      </c>
      <c r="U76">
        <f>IF(COUNTIF(T$2:T75,T76)&gt;=1,0,1)</f>
        <v>0</v>
      </c>
      <c r="V76" s="26" t="s">
        <v>1186</v>
      </c>
      <c r="W76" s="86">
        <f t="shared" si="21"/>
        <v>2022</v>
      </c>
      <c r="X76" s="86">
        <f t="shared" si="22"/>
        <v>12</v>
      </c>
      <c r="Y76" s="86">
        <f t="shared" si="23"/>
        <v>29</v>
      </c>
      <c r="Z76" s="86" t="str">
        <f t="shared" si="24"/>
        <v>22</v>
      </c>
      <c r="AA76" s="86" t="str">
        <f t="shared" si="25"/>
        <v>26</v>
      </c>
      <c r="AB76" s="86" t="str">
        <f t="shared" si="26"/>
        <v>15</v>
      </c>
      <c r="AC76" s="86" t="str">
        <f t="shared" si="27"/>
        <v>GAN_AC_1450X643px_10m_S2A_MSIL1C_20221229_10CC</v>
      </c>
      <c r="AD76" s="41" t="s">
        <v>1187</v>
      </c>
    </row>
    <row r="77" spans="2:30" x14ac:dyDescent="0.25">
      <c r="B77" t="s">
        <v>3866</v>
      </c>
      <c r="C77" t="s">
        <v>3816</v>
      </c>
      <c r="D77" s="7" t="s">
        <v>252</v>
      </c>
      <c r="E77" s="2" t="b">
        <v>1</v>
      </c>
      <c r="F77" s="2" t="s">
        <v>3813</v>
      </c>
      <c r="G77" s="7" t="s">
        <v>87</v>
      </c>
      <c r="H77" t="s">
        <v>86</v>
      </c>
      <c r="I77" s="50">
        <v>44924</v>
      </c>
      <c r="J77" s="2" t="s">
        <v>50</v>
      </c>
      <c r="K77" s="2" t="s">
        <v>62</v>
      </c>
      <c r="L77" s="9">
        <v>1.9</v>
      </c>
      <c r="M77" t="s">
        <v>4434</v>
      </c>
      <c r="N77" t="s">
        <v>85</v>
      </c>
      <c r="O77" t="s">
        <v>4138</v>
      </c>
      <c r="P77" s="2" t="str">
        <f>VLOOKUP(I77,Period!A:B,2,FALSE)</f>
        <v>2022H2</v>
      </c>
      <c r="Q77" s="9">
        <f t="shared" si="17"/>
        <v>9.35</v>
      </c>
      <c r="R77" s="2">
        <f t="shared" si="19"/>
        <v>10</v>
      </c>
      <c r="S77" t="str">
        <f t="shared" si="20"/>
        <v>02 Sunny (10%-30%)</v>
      </c>
      <c r="T77" t="str">
        <f t="shared" si="18"/>
        <v>44924S2A_MSIL1CCDM-MLB-GANAC4492402 Sunny (10%-30%)</v>
      </c>
      <c r="U77">
        <f>IF(COUNTIF(T$2:T76,T77)&gt;=1,0,1)</f>
        <v>0</v>
      </c>
      <c r="V77" s="26" t="s">
        <v>1188</v>
      </c>
      <c r="W77" s="86">
        <f t="shared" si="21"/>
        <v>2022</v>
      </c>
      <c r="X77" s="86">
        <f t="shared" si="22"/>
        <v>12</v>
      </c>
      <c r="Y77" s="86">
        <f t="shared" si="23"/>
        <v>29</v>
      </c>
      <c r="Z77" s="86" t="str">
        <f t="shared" si="24"/>
        <v>22</v>
      </c>
      <c r="AA77" s="86" t="str">
        <f t="shared" si="25"/>
        <v>26</v>
      </c>
      <c r="AB77" s="86" t="str">
        <f t="shared" si="26"/>
        <v>12</v>
      </c>
      <c r="AC77" s="86" t="str">
        <f t="shared" si="27"/>
        <v>GAN_AC_1450X643px_10m_S2A_MSIL1C_20221229_10CC</v>
      </c>
      <c r="AD77" s="41" t="s">
        <v>1189</v>
      </c>
    </row>
    <row r="78" spans="2:30" x14ac:dyDescent="0.25">
      <c r="B78" t="s">
        <v>3866</v>
      </c>
      <c r="C78" t="s">
        <v>3816</v>
      </c>
      <c r="D78" s="7" t="s">
        <v>252</v>
      </c>
      <c r="E78" s="2" t="b">
        <v>1</v>
      </c>
      <c r="F78" s="2" t="s">
        <v>3813</v>
      </c>
      <c r="G78" s="7" t="s">
        <v>87</v>
      </c>
      <c r="H78" t="s">
        <v>86</v>
      </c>
      <c r="I78" s="50">
        <v>44919</v>
      </c>
      <c r="J78" s="2" t="s">
        <v>56</v>
      </c>
      <c r="K78" s="2" t="s">
        <v>63</v>
      </c>
      <c r="L78" s="9">
        <v>97</v>
      </c>
      <c r="M78" t="s">
        <v>4434</v>
      </c>
      <c r="N78" t="s">
        <v>85</v>
      </c>
      <c r="O78" t="s">
        <v>4138</v>
      </c>
      <c r="P78" s="2" t="str">
        <f>VLOOKUP(I78,Period!A:B,2,FALSE)</f>
        <v>2022H2</v>
      </c>
      <c r="Q78" s="9">
        <f t="shared" si="17"/>
        <v>93.15</v>
      </c>
      <c r="R78" s="2">
        <f t="shared" si="19"/>
        <v>100</v>
      </c>
      <c r="S78" t="str">
        <f t="shared" si="20"/>
        <v>04 Overcast (100%)</v>
      </c>
      <c r="T78" t="str">
        <f t="shared" si="18"/>
        <v>44919S2A_MSIL1CCDM-MLB-GANAC4491904 Overcast (100%)</v>
      </c>
      <c r="U78">
        <f>IF(COUNTIF(T$2:T77,T78)&gt;=1,0,1)</f>
        <v>1</v>
      </c>
      <c r="V78" s="26" t="s">
        <v>1190</v>
      </c>
      <c r="W78" s="86">
        <f t="shared" si="21"/>
        <v>2022</v>
      </c>
      <c r="X78" s="86">
        <f t="shared" si="22"/>
        <v>12</v>
      </c>
      <c r="Y78" s="86">
        <f t="shared" si="23"/>
        <v>24</v>
      </c>
      <c r="Z78" s="86" t="str">
        <f t="shared" si="24"/>
        <v>22</v>
      </c>
      <c r="AA78" s="86" t="str">
        <f t="shared" si="25"/>
        <v>26</v>
      </c>
      <c r="AB78" s="86" t="str">
        <f t="shared" si="26"/>
        <v>16</v>
      </c>
      <c r="AC78" s="86" t="str">
        <f t="shared" si="27"/>
        <v>GAN_AC_1450X643px_10m_S2A_MSIL1C_20221224_100CC</v>
      </c>
      <c r="AD78" s="41" t="s">
        <v>1191</v>
      </c>
    </row>
    <row r="79" spans="2:30" x14ac:dyDescent="0.25">
      <c r="B79" t="s">
        <v>3866</v>
      </c>
      <c r="C79" t="s">
        <v>3816</v>
      </c>
      <c r="D79" s="7" t="s">
        <v>252</v>
      </c>
      <c r="E79" s="2" t="b">
        <v>1</v>
      </c>
      <c r="F79" s="2" t="s">
        <v>3813</v>
      </c>
      <c r="G79" s="7" t="s">
        <v>87</v>
      </c>
      <c r="H79" t="s">
        <v>86</v>
      </c>
      <c r="I79" s="50">
        <v>44919</v>
      </c>
      <c r="J79" s="2" t="s">
        <v>50</v>
      </c>
      <c r="K79" s="2" t="s">
        <v>62</v>
      </c>
      <c r="L79" s="9">
        <v>89.3</v>
      </c>
      <c r="M79" t="s">
        <v>4434</v>
      </c>
      <c r="N79" t="s">
        <v>85</v>
      </c>
      <c r="O79" t="s">
        <v>4138</v>
      </c>
      <c r="P79" s="2" t="str">
        <f>VLOOKUP(I79,Period!A:B,2,FALSE)</f>
        <v>2022H2</v>
      </c>
      <c r="Q79" s="9">
        <f t="shared" si="17"/>
        <v>93.15</v>
      </c>
      <c r="R79" s="2">
        <f t="shared" si="19"/>
        <v>100</v>
      </c>
      <c r="S79" t="str">
        <f t="shared" si="20"/>
        <v>04 Overcast (100%)</v>
      </c>
      <c r="T79" t="str">
        <f t="shared" si="18"/>
        <v>44919S2A_MSIL1CCDM-MLB-GANAC4491904 Overcast (100%)</v>
      </c>
      <c r="U79">
        <f>IF(COUNTIF(T$2:T78,T79)&gt;=1,0,1)</f>
        <v>0</v>
      </c>
      <c r="V79" s="26" t="s">
        <v>902</v>
      </c>
      <c r="W79" s="86">
        <f t="shared" si="21"/>
        <v>2022</v>
      </c>
      <c r="X79" s="86">
        <f t="shared" si="22"/>
        <v>12</v>
      </c>
      <c r="Y79" s="86">
        <f t="shared" si="23"/>
        <v>24</v>
      </c>
      <c r="Z79" s="86" t="str">
        <f t="shared" si="24"/>
        <v>22</v>
      </c>
      <c r="AA79" s="86" t="str">
        <f t="shared" si="25"/>
        <v>26</v>
      </c>
      <c r="AB79" s="86" t="str">
        <f t="shared" si="26"/>
        <v>12</v>
      </c>
      <c r="AC79" s="86" t="str">
        <f t="shared" si="27"/>
        <v>GAN_AC_1450X643px_10m_S2A_MSIL1C_20221224_100CC</v>
      </c>
      <c r="AD79" s="41" t="s">
        <v>1192</v>
      </c>
    </row>
    <row r="80" spans="2:30" x14ac:dyDescent="0.25">
      <c r="B80" t="s">
        <v>3866</v>
      </c>
      <c r="C80" t="s">
        <v>3816</v>
      </c>
      <c r="D80" s="7" t="s">
        <v>252</v>
      </c>
      <c r="E80" s="2" t="b">
        <v>1</v>
      </c>
      <c r="F80" s="2" t="s">
        <v>3813</v>
      </c>
      <c r="G80" s="7" t="s">
        <v>87</v>
      </c>
      <c r="H80" t="s">
        <v>86</v>
      </c>
      <c r="I80" s="50">
        <v>44914</v>
      </c>
      <c r="J80" s="2" t="s">
        <v>56</v>
      </c>
      <c r="K80" s="2" t="s">
        <v>228</v>
      </c>
      <c r="L80" s="9">
        <v>11.5</v>
      </c>
      <c r="M80" t="s">
        <v>4434</v>
      </c>
      <c r="N80" t="s">
        <v>85</v>
      </c>
      <c r="O80" t="s">
        <v>4138</v>
      </c>
      <c r="P80" s="2" t="str">
        <f>VLOOKUP(I80,Period!A:B,2,FALSE)</f>
        <v>2022H2</v>
      </c>
      <c r="Q80" s="9">
        <f t="shared" si="17"/>
        <v>18.05</v>
      </c>
      <c r="R80" s="2">
        <f t="shared" si="19"/>
        <v>20</v>
      </c>
      <c r="S80" t="str">
        <f t="shared" si="20"/>
        <v>02 Sunny (10%-30%)</v>
      </c>
      <c r="T80" t="str">
        <f t="shared" si="18"/>
        <v>44914S2A_MSIL1CCDM-MLB-GANAC4491402 Sunny (10%-30%)</v>
      </c>
      <c r="U80">
        <f>IF(COUNTIF(T$2:T79,T80)&gt;=1,0,1)</f>
        <v>1</v>
      </c>
      <c r="V80" s="26" t="s">
        <v>904</v>
      </c>
      <c r="W80" s="86">
        <f t="shared" si="21"/>
        <v>2022</v>
      </c>
      <c r="X80" s="86">
        <f t="shared" si="22"/>
        <v>12</v>
      </c>
      <c r="Y80" s="86">
        <f t="shared" si="23"/>
        <v>19</v>
      </c>
      <c r="Z80" s="86" t="str">
        <f t="shared" si="24"/>
        <v>22</v>
      </c>
      <c r="AA80" s="86" t="str">
        <f t="shared" si="25"/>
        <v>26</v>
      </c>
      <c r="AB80" s="86" t="str">
        <f t="shared" si="26"/>
        <v>16</v>
      </c>
      <c r="AC80" s="86" t="str">
        <f t="shared" si="27"/>
        <v>GAN_AC_1450X643px_10m_S2A_MSIL1C_20221219_20CC</v>
      </c>
      <c r="AD80" s="41" t="s">
        <v>1193</v>
      </c>
    </row>
    <row r="81" spans="2:30" x14ac:dyDescent="0.25">
      <c r="B81" t="s">
        <v>3866</v>
      </c>
      <c r="C81" t="s">
        <v>3816</v>
      </c>
      <c r="D81" s="7" t="s">
        <v>252</v>
      </c>
      <c r="E81" s="2" t="b">
        <v>1</v>
      </c>
      <c r="F81" s="2" t="s">
        <v>3813</v>
      </c>
      <c r="G81" s="7" t="s">
        <v>87</v>
      </c>
      <c r="H81" t="s">
        <v>86</v>
      </c>
      <c r="I81" s="50">
        <v>44914</v>
      </c>
      <c r="J81" s="2" t="s">
        <v>50</v>
      </c>
      <c r="K81" s="2" t="s">
        <v>229</v>
      </c>
      <c r="L81" s="9">
        <v>24.6</v>
      </c>
      <c r="M81" t="s">
        <v>4434</v>
      </c>
      <c r="N81" t="s">
        <v>85</v>
      </c>
      <c r="O81" t="s">
        <v>4138</v>
      </c>
      <c r="P81" s="2" t="str">
        <f>VLOOKUP(I81,Period!A:B,2,FALSE)</f>
        <v>2022H2</v>
      </c>
      <c r="Q81" s="9">
        <f t="shared" si="17"/>
        <v>18.05</v>
      </c>
      <c r="R81" s="2">
        <f t="shared" si="19"/>
        <v>20</v>
      </c>
      <c r="S81" t="str">
        <f t="shared" si="20"/>
        <v>02 Sunny (10%-30%)</v>
      </c>
      <c r="T81" t="str">
        <f t="shared" si="18"/>
        <v>44914S2A_MSIL1CCDM-MLB-GANAC4491402 Sunny (10%-30%)</v>
      </c>
      <c r="U81">
        <f>IF(COUNTIF(T$2:T80,T81)&gt;=1,0,1)</f>
        <v>0</v>
      </c>
      <c r="V81" s="26" t="s">
        <v>906</v>
      </c>
      <c r="W81" s="86">
        <f t="shared" si="21"/>
        <v>2022</v>
      </c>
      <c r="X81" s="86">
        <f t="shared" si="22"/>
        <v>12</v>
      </c>
      <c r="Y81" s="86">
        <f t="shared" si="23"/>
        <v>19</v>
      </c>
      <c r="Z81" s="86" t="str">
        <f t="shared" si="24"/>
        <v>22</v>
      </c>
      <c r="AA81" s="86" t="str">
        <f t="shared" si="25"/>
        <v>26</v>
      </c>
      <c r="AB81" s="86" t="str">
        <f t="shared" si="26"/>
        <v>13</v>
      </c>
      <c r="AC81" s="86" t="str">
        <f t="shared" si="27"/>
        <v>GAN_AC_1450X643px_10m_S2A_MSIL1C_20221219_20CC</v>
      </c>
      <c r="AD81" s="41" t="s">
        <v>1194</v>
      </c>
    </row>
    <row r="82" spans="2:30" x14ac:dyDescent="0.25">
      <c r="B82" t="s">
        <v>3866</v>
      </c>
      <c r="C82" t="s">
        <v>3816</v>
      </c>
      <c r="D82" s="7" t="s">
        <v>252</v>
      </c>
      <c r="E82" s="2" t="b">
        <v>1</v>
      </c>
      <c r="F82" s="2" t="s">
        <v>3813</v>
      </c>
      <c r="G82" s="7" t="s">
        <v>87</v>
      </c>
      <c r="H82" t="s">
        <v>86</v>
      </c>
      <c r="I82" s="50">
        <v>44909</v>
      </c>
      <c r="J82" s="2" t="s">
        <v>56</v>
      </c>
      <c r="K82" s="2" t="s">
        <v>68</v>
      </c>
      <c r="L82" s="9">
        <v>45.9</v>
      </c>
      <c r="M82" t="s">
        <v>4434</v>
      </c>
      <c r="N82" t="s">
        <v>85</v>
      </c>
      <c r="O82" t="s">
        <v>4138</v>
      </c>
      <c r="P82" s="2" t="str">
        <f>VLOOKUP(I82,Period!A:B,2,FALSE)</f>
        <v>2022H2</v>
      </c>
      <c r="Q82" s="9">
        <f t="shared" si="17"/>
        <v>62.349999999999994</v>
      </c>
      <c r="R82" s="2">
        <f t="shared" si="19"/>
        <v>70</v>
      </c>
      <c r="S82" t="str">
        <f t="shared" si="20"/>
        <v>03 Cloudy (40%-90%)</v>
      </c>
      <c r="T82" t="str">
        <f t="shared" si="18"/>
        <v>44909S2A_MSIL1CCDM-MLB-GANAC4490903 Cloudy (40%-90%)</v>
      </c>
      <c r="U82">
        <f>IF(COUNTIF(T$2:T81,T82)&gt;=1,0,1)</f>
        <v>1</v>
      </c>
      <c r="V82" s="26" t="s">
        <v>908</v>
      </c>
      <c r="W82" s="86">
        <f t="shared" si="21"/>
        <v>2022</v>
      </c>
      <c r="X82" s="86">
        <f t="shared" si="22"/>
        <v>12</v>
      </c>
      <c r="Y82" s="86">
        <f t="shared" si="23"/>
        <v>14</v>
      </c>
      <c r="Z82" s="86" t="str">
        <f t="shared" si="24"/>
        <v>22</v>
      </c>
      <c r="AA82" s="86" t="str">
        <f t="shared" si="25"/>
        <v>26</v>
      </c>
      <c r="AB82" s="86" t="str">
        <f t="shared" si="26"/>
        <v>17</v>
      </c>
      <c r="AC82" s="86" t="str">
        <f t="shared" si="27"/>
        <v>GAN_AC_1450X643px_10m_S2A_MSIL1C_20221214_70CC</v>
      </c>
      <c r="AD82" s="41" t="s">
        <v>1195</v>
      </c>
    </row>
    <row r="83" spans="2:30" x14ac:dyDescent="0.25">
      <c r="B83" t="s">
        <v>3866</v>
      </c>
      <c r="C83" t="s">
        <v>3816</v>
      </c>
      <c r="D83" s="7" t="s">
        <v>252</v>
      </c>
      <c r="E83" s="2" t="b">
        <v>1</v>
      </c>
      <c r="F83" s="2" t="s">
        <v>3813</v>
      </c>
      <c r="G83" s="7" t="s">
        <v>87</v>
      </c>
      <c r="H83" t="s">
        <v>86</v>
      </c>
      <c r="I83" s="50">
        <v>44909</v>
      </c>
      <c r="J83" s="2" t="s">
        <v>50</v>
      </c>
      <c r="K83" s="2" t="s">
        <v>229</v>
      </c>
      <c r="L83" s="9">
        <v>78.8</v>
      </c>
      <c r="M83" t="s">
        <v>4434</v>
      </c>
      <c r="N83" t="s">
        <v>85</v>
      </c>
      <c r="O83" t="s">
        <v>4138</v>
      </c>
      <c r="P83" s="2" t="str">
        <f>VLOOKUP(I83,Period!A:B,2,FALSE)</f>
        <v>2022H2</v>
      </c>
      <c r="Q83" s="9">
        <f t="shared" si="17"/>
        <v>62.349999999999994</v>
      </c>
      <c r="R83" s="2">
        <f t="shared" si="19"/>
        <v>70</v>
      </c>
      <c r="S83" t="str">
        <f t="shared" si="20"/>
        <v>03 Cloudy (40%-90%)</v>
      </c>
      <c r="T83" t="str">
        <f t="shared" si="18"/>
        <v>44909S2A_MSIL1CCDM-MLB-GANAC4490903 Cloudy (40%-90%)</v>
      </c>
      <c r="U83">
        <f>IF(COUNTIF(T$2:T82,T83)&gt;=1,0,1)</f>
        <v>0</v>
      </c>
      <c r="V83" s="26" t="s">
        <v>910</v>
      </c>
      <c r="W83" s="86">
        <f t="shared" si="21"/>
        <v>2022</v>
      </c>
      <c r="X83" s="86">
        <f t="shared" si="22"/>
        <v>12</v>
      </c>
      <c r="Y83" s="86">
        <f t="shared" si="23"/>
        <v>14</v>
      </c>
      <c r="Z83" s="86" t="str">
        <f t="shared" si="24"/>
        <v>22</v>
      </c>
      <c r="AA83" s="86" t="str">
        <f t="shared" si="25"/>
        <v>26</v>
      </c>
      <c r="AB83" s="86" t="str">
        <f t="shared" si="26"/>
        <v>13</v>
      </c>
      <c r="AC83" s="86" t="str">
        <f t="shared" si="27"/>
        <v>GAN_AC_1450X643px_10m_S2A_MSIL1C_20221214_70CC</v>
      </c>
      <c r="AD83" s="41" t="s">
        <v>1196</v>
      </c>
    </row>
    <row r="84" spans="2:30" x14ac:dyDescent="0.25">
      <c r="B84" t="s">
        <v>3866</v>
      </c>
      <c r="C84" t="s">
        <v>3816</v>
      </c>
      <c r="D84" s="7" t="s">
        <v>252</v>
      </c>
      <c r="E84" s="2" t="b">
        <v>1</v>
      </c>
      <c r="F84" s="2" t="s">
        <v>3813</v>
      </c>
      <c r="G84" s="7" t="s">
        <v>87</v>
      </c>
      <c r="H84" t="s">
        <v>86</v>
      </c>
      <c r="I84" s="50">
        <v>44904</v>
      </c>
      <c r="J84" s="2" t="s">
        <v>56</v>
      </c>
      <c r="K84" s="2" t="s">
        <v>80</v>
      </c>
      <c r="L84" s="9">
        <v>89.9</v>
      </c>
      <c r="M84" t="s">
        <v>4434</v>
      </c>
      <c r="N84" t="s">
        <v>85</v>
      </c>
      <c r="O84" t="s">
        <v>4138</v>
      </c>
      <c r="P84" s="2" t="str">
        <f>VLOOKUP(I84,Period!A:B,2,FALSE)</f>
        <v>2022H2</v>
      </c>
      <c r="Q84" s="9">
        <f t="shared" si="17"/>
        <v>90.6</v>
      </c>
      <c r="R84" s="2">
        <f t="shared" si="19"/>
        <v>100</v>
      </c>
      <c r="S84" t="str">
        <f t="shared" si="20"/>
        <v>04 Overcast (100%)</v>
      </c>
      <c r="T84" t="str">
        <f t="shared" si="18"/>
        <v>44904S2A_MSIL1CCDM-MLB-GANAC4490404 Overcast (100%)</v>
      </c>
      <c r="U84">
        <f>IF(COUNTIF(T$2:T83,T84)&gt;=1,0,1)</f>
        <v>1</v>
      </c>
      <c r="V84" s="26" t="s">
        <v>912</v>
      </c>
      <c r="W84" s="86">
        <f t="shared" si="21"/>
        <v>2022</v>
      </c>
      <c r="X84" s="86">
        <f t="shared" si="22"/>
        <v>12</v>
      </c>
      <c r="Y84" s="86" t="str">
        <f t="shared" si="23"/>
        <v>09</v>
      </c>
      <c r="Z84" s="86" t="str">
        <f t="shared" si="24"/>
        <v>22</v>
      </c>
      <c r="AA84" s="86" t="str">
        <f t="shared" si="25"/>
        <v>26</v>
      </c>
      <c r="AB84" s="86" t="str">
        <f t="shared" si="26"/>
        <v>13</v>
      </c>
      <c r="AC84" s="86" t="str">
        <f t="shared" si="27"/>
        <v>GAN_AC_1450X643px_10m_S2A_MSIL1C_20221209_100CC</v>
      </c>
      <c r="AD84" s="41" t="s">
        <v>1197</v>
      </c>
    </row>
    <row r="85" spans="2:30" x14ac:dyDescent="0.25">
      <c r="B85" t="s">
        <v>3866</v>
      </c>
      <c r="C85" t="s">
        <v>3816</v>
      </c>
      <c r="D85" s="7" t="s">
        <v>252</v>
      </c>
      <c r="E85" s="2" t="b">
        <v>1</v>
      </c>
      <c r="F85" s="2" t="s">
        <v>3813</v>
      </c>
      <c r="G85" s="7" t="s">
        <v>87</v>
      </c>
      <c r="H85" t="s">
        <v>86</v>
      </c>
      <c r="I85" s="50">
        <v>44904</v>
      </c>
      <c r="J85" s="2" t="s">
        <v>50</v>
      </c>
      <c r="K85" s="2" t="s">
        <v>64</v>
      </c>
      <c r="L85" s="9">
        <v>91.3</v>
      </c>
      <c r="M85" t="s">
        <v>4434</v>
      </c>
      <c r="N85" t="s">
        <v>85</v>
      </c>
      <c r="O85" t="s">
        <v>4138</v>
      </c>
      <c r="P85" s="2" t="str">
        <f>VLOOKUP(I85,Period!A:B,2,FALSE)</f>
        <v>2022H2</v>
      </c>
      <c r="Q85" s="9">
        <f t="shared" si="17"/>
        <v>90.6</v>
      </c>
      <c r="R85" s="2">
        <f t="shared" si="19"/>
        <v>100</v>
      </c>
      <c r="S85" t="str">
        <f t="shared" si="20"/>
        <v>04 Overcast (100%)</v>
      </c>
      <c r="T85" t="str">
        <f t="shared" si="18"/>
        <v>44904S2A_MSIL1CCDM-MLB-GANAC4490404 Overcast (100%)</v>
      </c>
      <c r="U85">
        <f>IF(COUNTIF(T$2:T84,T85)&gt;=1,0,1)</f>
        <v>0</v>
      </c>
      <c r="V85" s="26" t="s">
        <v>914</v>
      </c>
      <c r="W85" s="86">
        <f t="shared" si="21"/>
        <v>2022</v>
      </c>
      <c r="X85" s="86">
        <f t="shared" si="22"/>
        <v>12</v>
      </c>
      <c r="Y85" s="86" t="str">
        <f t="shared" si="23"/>
        <v>09</v>
      </c>
      <c r="Z85" s="86" t="str">
        <f t="shared" si="24"/>
        <v>22</v>
      </c>
      <c r="AA85" s="86" t="str">
        <f t="shared" si="25"/>
        <v>26</v>
      </c>
      <c r="AB85" s="86" t="str">
        <f t="shared" si="26"/>
        <v>10</v>
      </c>
      <c r="AC85" s="86" t="str">
        <f t="shared" si="27"/>
        <v>GAN_AC_1450X643px_10m_S2A_MSIL1C_20221209_100CC</v>
      </c>
      <c r="AD85" s="41" t="s">
        <v>1198</v>
      </c>
    </row>
    <row r="86" spans="2:30" x14ac:dyDescent="0.25">
      <c r="B86" t="s">
        <v>3866</v>
      </c>
      <c r="C86" t="s">
        <v>3816</v>
      </c>
      <c r="D86" s="7" t="s">
        <v>252</v>
      </c>
      <c r="E86" s="2" t="b">
        <v>1</v>
      </c>
      <c r="F86" s="2" t="s">
        <v>3813</v>
      </c>
      <c r="G86" s="7" t="s">
        <v>87</v>
      </c>
      <c r="H86" t="s">
        <v>86</v>
      </c>
      <c r="I86" s="50">
        <v>44899</v>
      </c>
      <c r="J86" s="2" t="s">
        <v>56</v>
      </c>
      <c r="K86" s="2" t="s">
        <v>68</v>
      </c>
      <c r="L86" s="9">
        <v>93</v>
      </c>
      <c r="M86" t="s">
        <v>4434</v>
      </c>
      <c r="N86" t="s">
        <v>85</v>
      </c>
      <c r="O86" t="s">
        <v>4138</v>
      </c>
      <c r="P86" s="2" t="str">
        <f>VLOOKUP(I86,Period!A:B,2,FALSE)</f>
        <v>2022H2</v>
      </c>
      <c r="Q86" s="9">
        <f t="shared" si="17"/>
        <v>75.55</v>
      </c>
      <c r="R86" s="2">
        <f t="shared" si="19"/>
        <v>80</v>
      </c>
      <c r="S86" t="str">
        <f t="shared" si="20"/>
        <v>03 Cloudy (40%-90%)</v>
      </c>
      <c r="T86" t="str">
        <f t="shared" si="18"/>
        <v>44899S2A_MSIL1CCDM-MLB-GANAC4489903 Cloudy (40%-90%)</v>
      </c>
      <c r="U86">
        <f>IF(COUNTIF(T$2:T85,T86)&gt;=1,0,1)</f>
        <v>1</v>
      </c>
      <c r="V86" s="26" t="s">
        <v>916</v>
      </c>
      <c r="W86" s="86">
        <f t="shared" si="21"/>
        <v>2022</v>
      </c>
      <c r="X86" s="86">
        <f t="shared" si="22"/>
        <v>12</v>
      </c>
      <c r="Y86" s="86" t="str">
        <f t="shared" si="23"/>
        <v>04</v>
      </c>
      <c r="Z86" s="86" t="str">
        <f t="shared" si="24"/>
        <v>22</v>
      </c>
      <c r="AA86" s="86" t="str">
        <f t="shared" si="25"/>
        <v>26</v>
      </c>
      <c r="AB86" s="86" t="str">
        <f t="shared" si="26"/>
        <v>17</v>
      </c>
      <c r="AC86" s="86" t="str">
        <f t="shared" si="27"/>
        <v>GAN_AC_1450X643px_10m_S2A_MSIL1C_20221204_80CC</v>
      </c>
      <c r="AD86" s="41" t="s">
        <v>1199</v>
      </c>
    </row>
    <row r="87" spans="2:30" x14ac:dyDescent="0.25">
      <c r="B87" t="s">
        <v>3866</v>
      </c>
      <c r="C87" t="s">
        <v>3816</v>
      </c>
      <c r="D87" s="7" t="s">
        <v>252</v>
      </c>
      <c r="E87" s="2" t="b">
        <v>1</v>
      </c>
      <c r="F87" s="2" t="s">
        <v>3813</v>
      </c>
      <c r="G87" s="7" t="s">
        <v>87</v>
      </c>
      <c r="H87" t="s">
        <v>86</v>
      </c>
      <c r="I87" s="50">
        <v>44899</v>
      </c>
      <c r="J87" s="2" t="s">
        <v>50</v>
      </c>
      <c r="K87" s="2" t="s">
        <v>67</v>
      </c>
      <c r="L87" s="9">
        <v>58.1</v>
      </c>
      <c r="M87" t="s">
        <v>4434</v>
      </c>
      <c r="N87" t="s">
        <v>85</v>
      </c>
      <c r="O87" t="s">
        <v>4138</v>
      </c>
      <c r="P87" s="2" t="str">
        <f>VLOOKUP(I87,Period!A:B,2,FALSE)</f>
        <v>2022H2</v>
      </c>
      <c r="Q87" s="9">
        <f t="shared" si="17"/>
        <v>75.55</v>
      </c>
      <c r="R87" s="2">
        <f t="shared" si="19"/>
        <v>80</v>
      </c>
      <c r="S87" t="str">
        <f t="shared" si="20"/>
        <v>03 Cloudy (40%-90%)</v>
      </c>
      <c r="T87" t="str">
        <f t="shared" si="18"/>
        <v>44899S2A_MSIL1CCDM-MLB-GANAC4489903 Cloudy (40%-90%)</v>
      </c>
      <c r="U87">
        <f>IF(COUNTIF(T$2:T86,T87)&gt;=1,0,1)</f>
        <v>0</v>
      </c>
      <c r="V87" s="26" t="s">
        <v>918</v>
      </c>
      <c r="W87" s="86">
        <f t="shared" si="21"/>
        <v>2022</v>
      </c>
      <c r="X87" s="86">
        <f t="shared" si="22"/>
        <v>12</v>
      </c>
      <c r="Y87" s="86" t="str">
        <f t="shared" si="23"/>
        <v>04</v>
      </c>
      <c r="Z87" s="86" t="str">
        <f t="shared" si="24"/>
        <v>22</v>
      </c>
      <c r="AA87" s="86" t="str">
        <f t="shared" si="25"/>
        <v>26</v>
      </c>
      <c r="AB87" s="86" t="str">
        <f t="shared" si="26"/>
        <v>14</v>
      </c>
      <c r="AC87" s="86" t="str">
        <f t="shared" si="27"/>
        <v>GAN_AC_1450X643px_10m_S2A_MSIL1C_20221204_80CC</v>
      </c>
      <c r="AD87" s="41" t="s">
        <v>1200</v>
      </c>
    </row>
    <row r="88" spans="2:30" x14ac:dyDescent="0.25">
      <c r="B88" t="s">
        <v>3866</v>
      </c>
      <c r="C88" t="s">
        <v>3816</v>
      </c>
      <c r="D88" s="7" t="s">
        <v>252</v>
      </c>
      <c r="E88" s="2" t="b">
        <v>1</v>
      </c>
      <c r="F88" s="2" t="s">
        <v>3813</v>
      </c>
      <c r="G88" s="7" t="s">
        <v>87</v>
      </c>
      <c r="H88" t="s">
        <v>86</v>
      </c>
      <c r="I88" s="50">
        <v>44894</v>
      </c>
      <c r="J88" s="2" t="s">
        <v>56</v>
      </c>
      <c r="K88" s="2" t="s">
        <v>59</v>
      </c>
      <c r="L88" s="9">
        <v>67.900000000000006</v>
      </c>
      <c r="M88" t="s">
        <v>4434</v>
      </c>
      <c r="N88" t="s">
        <v>85</v>
      </c>
      <c r="O88" t="s">
        <v>4138</v>
      </c>
      <c r="P88" s="2" t="str">
        <f>VLOOKUP(I88,Period!A:B,2,FALSE)</f>
        <v>2022H2</v>
      </c>
      <c r="Q88" s="9">
        <f t="shared" si="17"/>
        <v>64.800000000000011</v>
      </c>
      <c r="R88" s="2">
        <f t="shared" si="19"/>
        <v>70</v>
      </c>
      <c r="S88" t="str">
        <f t="shared" si="20"/>
        <v>03 Cloudy (40%-90%)</v>
      </c>
      <c r="T88" t="str">
        <f t="shared" si="18"/>
        <v>44894S2A_MSIL1CCDM-MLB-GANAC4489403 Cloudy (40%-90%)</v>
      </c>
      <c r="U88">
        <f>IF(COUNTIF(T$2:T87,T88)&gt;=1,0,1)</f>
        <v>1</v>
      </c>
      <c r="V88" s="26" t="s">
        <v>920</v>
      </c>
      <c r="W88" s="86">
        <f t="shared" si="21"/>
        <v>2022</v>
      </c>
      <c r="X88" s="86">
        <f t="shared" si="22"/>
        <v>11</v>
      </c>
      <c r="Y88" s="86">
        <f t="shared" si="23"/>
        <v>29</v>
      </c>
      <c r="Z88" s="86" t="str">
        <f t="shared" si="24"/>
        <v>22</v>
      </c>
      <c r="AA88" s="86" t="str">
        <f t="shared" si="25"/>
        <v>26</v>
      </c>
      <c r="AB88" s="86" t="str">
        <f t="shared" si="26"/>
        <v>15</v>
      </c>
      <c r="AC88" s="86" t="str">
        <f t="shared" si="27"/>
        <v>GAN_AC_1450X643px_10m_S2A_MSIL1C_20221129_70CC</v>
      </c>
      <c r="AD88" s="41" t="s">
        <v>1201</v>
      </c>
    </row>
    <row r="89" spans="2:30" x14ac:dyDescent="0.25">
      <c r="B89" t="s">
        <v>3866</v>
      </c>
      <c r="C89" t="s">
        <v>3816</v>
      </c>
      <c r="D89" s="7" t="s">
        <v>252</v>
      </c>
      <c r="E89" s="2" t="b">
        <v>1</v>
      </c>
      <c r="F89" s="2" t="s">
        <v>3813</v>
      </c>
      <c r="G89" s="7" t="s">
        <v>87</v>
      </c>
      <c r="H89" t="s">
        <v>86</v>
      </c>
      <c r="I89" s="50">
        <v>44894</v>
      </c>
      <c r="J89" s="2" t="s">
        <v>50</v>
      </c>
      <c r="K89" s="2" t="s">
        <v>62</v>
      </c>
      <c r="L89" s="9">
        <v>61.7</v>
      </c>
      <c r="M89" t="s">
        <v>4434</v>
      </c>
      <c r="N89" t="s">
        <v>85</v>
      </c>
      <c r="O89" t="s">
        <v>4138</v>
      </c>
      <c r="P89" s="2" t="str">
        <f>VLOOKUP(I89,Period!A:B,2,FALSE)</f>
        <v>2022H2</v>
      </c>
      <c r="Q89" s="9">
        <f t="shared" si="17"/>
        <v>64.800000000000011</v>
      </c>
      <c r="R89" s="2">
        <f t="shared" si="19"/>
        <v>70</v>
      </c>
      <c r="S89" t="str">
        <f t="shared" si="20"/>
        <v>03 Cloudy (40%-90%)</v>
      </c>
      <c r="T89" t="str">
        <f t="shared" si="18"/>
        <v>44894S2A_MSIL1CCDM-MLB-GANAC4489403 Cloudy (40%-90%)</v>
      </c>
      <c r="U89">
        <f>IF(COUNTIF(T$2:T88,T89)&gt;=1,0,1)</f>
        <v>0</v>
      </c>
      <c r="V89" s="26" t="s">
        <v>922</v>
      </c>
      <c r="W89" s="86">
        <f t="shared" si="21"/>
        <v>2022</v>
      </c>
      <c r="X89" s="86">
        <f t="shared" si="22"/>
        <v>11</v>
      </c>
      <c r="Y89" s="86">
        <f t="shared" si="23"/>
        <v>29</v>
      </c>
      <c r="Z89" s="86" t="str">
        <f t="shared" si="24"/>
        <v>22</v>
      </c>
      <c r="AA89" s="86" t="str">
        <f t="shared" si="25"/>
        <v>26</v>
      </c>
      <c r="AB89" s="86" t="str">
        <f t="shared" si="26"/>
        <v>12</v>
      </c>
      <c r="AC89" s="86" t="str">
        <f t="shared" si="27"/>
        <v>GAN_AC_1450X643px_10m_S2A_MSIL1C_20221129_70CC</v>
      </c>
      <c r="AD89" s="41" t="s">
        <v>1202</v>
      </c>
    </row>
    <row r="90" spans="2:30" x14ac:dyDescent="0.25">
      <c r="B90" t="s">
        <v>3866</v>
      </c>
      <c r="C90" t="s">
        <v>3816</v>
      </c>
      <c r="D90" s="7" t="s">
        <v>252</v>
      </c>
      <c r="E90" s="2" t="b">
        <v>1</v>
      </c>
      <c r="F90" s="2" t="s">
        <v>3813</v>
      </c>
      <c r="G90" s="7" t="s">
        <v>87</v>
      </c>
      <c r="H90" t="s">
        <v>86</v>
      </c>
      <c r="I90" s="50">
        <v>44889</v>
      </c>
      <c r="J90" s="2" t="s">
        <v>56</v>
      </c>
      <c r="K90" s="2" t="s">
        <v>228</v>
      </c>
      <c r="L90" s="9">
        <v>23.3</v>
      </c>
      <c r="M90" t="s">
        <v>4434</v>
      </c>
      <c r="N90" t="s">
        <v>85</v>
      </c>
      <c r="O90" t="s">
        <v>4138</v>
      </c>
      <c r="P90" s="2" t="str">
        <f>VLOOKUP(I90,Period!A:B,2,FALSE)</f>
        <v>2022H2</v>
      </c>
      <c r="Q90" s="9">
        <f t="shared" si="17"/>
        <v>22.950000000000003</v>
      </c>
      <c r="R90" s="2">
        <f t="shared" si="19"/>
        <v>30</v>
      </c>
      <c r="S90" t="str">
        <f t="shared" si="20"/>
        <v>02 Sunny (10%-30%)</v>
      </c>
      <c r="T90" t="str">
        <f t="shared" si="18"/>
        <v>44889S2A_MSIL1CCDM-MLB-GANAC4488902 Sunny (10%-30%)</v>
      </c>
      <c r="U90">
        <f>IF(COUNTIF(T$2:T89,T90)&gt;=1,0,1)</f>
        <v>1</v>
      </c>
      <c r="V90" s="26" t="s">
        <v>924</v>
      </c>
      <c r="W90" s="86">
        <f t="shared" si="21"/>
        <v>2022</v>
      </c>
      <c r="X90" s="86">
        <f t="shared" si="22"/>
        <v>11</v>
      </c>
      <c r="Y90" s="86">
        <f t="shared" si="23"/>
        <v>24</v>
      </c>
      <c r="Z90" s="86" t="str">
        <f t="shared" si="24"/>
        <v>22</v>
      </c>
      <c r="AA90" s="86" t="str">
        <f t="shared" si="25"/>
        <v>26</v>
      </c>
      <c r="AB90" s="86" t="str">
        <f t="shared" si="26"/>
        <v>16</v>
      </c>
      <c r="AC90" s="86" t="str">
        <f t="shared" si="27"/>
        <v>GAN_AC_1450X643px_10m_S2A_MSIL1C_20221124_30CC</v>
      </c>
      <c r="AD90" s="41" t="s">
        <v>1203</v>
      </c>
    </row>
    <row r="91" spans="2:30" x14ac:dyDescent="0.25">
      <c r="B91" t="s">
        <v>3866</v>
      </c>
      <c r="C91" t="s">
        <v>3816</v>
      </c>
      <c r="D91" s="7" t="s">
        <v>252</v>
      </c>
      <c r="E91" s="2" t="b">
        <v>1</v>
      </c>
      <c r="F91" s="2" t="s">
        <v>3813</v>
      </c>
      <c r="G91" s="7" t="s">
        <v>87</v>
      </c>
      <c r="H91" t="s">
        <v>86</v>
      </c>
      <c r="I91" s="50">
        <v>44889</v>
      </c>
      <c r="J91" s="2" t="s">
        <v>50</v>
      </c>
      <c r="K91" s="2" t="s">
        <v>229</v>
      </c>
      <c r="L91" s="9">
        <v>22.6</v>
      </c>
      <c r="M91" t="s">
        <v>4434</v>
      </c>
      <c r="N91" t="s">
        <v>85</v>
      </c>
      <c r="O91" t="s">
        <v>4138</v>
      </c>
      <c r="P91" s="2" t="str">
        <f>VLOOKUP(I91,Period!A:B,2,FALSE)</f>
        <v>2022H2</v>
      </c>
      <c r="Q91" s="9">
        <f t="shared" si="17"/>
        <v>22.950000000000003</v>
      </c>
      <c r="R91" s="2">
        <f t="shared" si="19"/>
        <v>30</v>
      </c>
      <c r="S91" t="str">
        <f t="shared" si="20"/>
        <v>02 Sunny (10%-30%)</v>
      </c>
      <c r="T91" t="str">
        <f t="shared" si="18"/>
        <v>44889S2A_MSIL1CCDM-MLB-GANAC4488902 Sunny (10%-30%)</v>
      </c>
      <c r="U91">
        <f>IF(COUNTIF(T$2:T90,T91)&gt;=1,0,1)</f>
        <v>0</v>
      </c>
      <c r="V91" s="26" t="s">
        <v>926</v>
      </c>
      <c r="W91" s="86">
        <f t="shared" si="21"/>
        <v>2022</v>
      </c>
      <c r="X91" s="86">
        <f t="shared" si="22"/>
        <v>11</v>
      </c>
      <c r="Y91" s="86">
        <f t="shared" si="23"/>
        <v>24</v>
      </c>
      <c r="Z91" s="86" t="str">
        <f t="shared" si="24"/>
        <v>22</v>
      </c>
      <c r="AA91" s="86" t="str">
        <f t="shared" si="25"/>
        <v>26</v>
      </c>
      <c r="AB91" s="86" t="str">
        <f t="shared" si="26"/>
        <v>13</v>
      </c>
      <c r="AC91" s="86" t="str">
        <f t="shared" si="27"/>
        <v>GAN_AC_1450X643px_10m_S2A_MSIL1C_20221124_30CC</v>
      </c>
      <c r="AD91" s="41" t="s">
        <v>1204</v>
      </c>
    </row>
    <row r="92" spans="2:30" x14ac:dyDescent="0.25">
      <c r="B92" t="s">
        <v>3866</v>
      </c>
      <c r="C92" t="s">
        <v>3816</v>
      </c>
      <c r="D92" s="7" t="s">
        <v>252</v>
      </c>
      <c r="E92" s="2" t="b">
        <v>1</v>
      </c>
      <c r="F92" s="2" t="s">
        <v>3813</v>
      </c>
      <c r="G92" s="7" t="s">
        <v>87</v>
      </c>
      <c r="H92" t="s">
        <v>86</v>
      </c>
      <c r="I92" s="50">
        <v>44884</v>
      </c>
      <c r="J92" s="2" t="s">
        <v>56</v>
      </c>
      <c r="K92" s="2" t="s">
        <v>68</v>
      </c>
      <c r="L92" s="9">
        <v>44.4</v>
      </c>
      <c r="M92" t="s">
        <v>4434</v>
      </c>
      <c r="N92" t="s">
        <v>85</v>
      </c>
      <c r="O92" t="s">
        <v>4138</v>
      </c>
      <c r="P92" s="2" t="str">
        <f>VLOOKUP(I92,Period!A:B,2,FALSE)</f>
        <v>2022H2</v>
      </c>
      <c r="Q92" s="9">
        <f t="shared" si="17"/>
        <v>32.5</v>
      </c>
      <c r="R92" s="2">
        <f t="shared" si="19"/>
        <v>40</v>
      </c>
      <c r="S92" t="str">
        <f t="shared" si="20"/>
        <v>03 Cloudy (40%-90%)</v>
      </c>
      <c r="T92" t="str">
        <f t="shared" si="18"/>
        <v>44884S2A_MSIL1CCDM-MLB-GANAC4488403 Cloudy (40%-90%)</v>
      </c>
      <c r="U92">
        <f>IF(COUNTIF(T$2:T91,T92)&gt;=1,0,1)</f>
        <v>1</v>
      </c>
      <c r="V92" s="26" t="s">
        <v>928</v>
      </c>
      <c r="W92" s="86">
        <f t="shared" si="21"/>
        <v>2022</v>
      </c>
      <c r="X92" s="86">
        <f t="shared" si="22"/>
        <v>11</v>
      </c>
      <c r="Y92" s="86">
        <f t="shared" si="23"/>
        <v>19</v>
      </c>
      <c r="Z92" s="86" t="str">
        <f t="shared" si="24"/>
        <v>22</v>
      </c>
      <c r="AA92" s="86" t="str">
        <f t="shared" si="25"/>
        <v>26</v>
      </c>
      <c r="AB92" s="86" t="str">
        <f t="shared" si="26"/>
        <v>17</v>
      </c>
      <c r="AC92" s="86" t="str">
        <f t="shared" si="27"/>
        <v>GAN_AC_1450X643px_10m_S2A_MSIL1C_20221119_40CC</v>
      </c>
      <c r="AD92" s="41" t="s">
        <v>1205</v>
      </c>
    </row>
    <row r="93" spans="2:30" x14ac:dyDescent="0.25">
      <c r="B93" t="s">
        <v>3866</v>
      </c>
      <c r="C93" t="s">
        <v>3816</v>
      </c>
      <c r="D93" s="7" t="s">
        <v>252</v>
      </c>
      <c r="E93" s="2" t="b">
        <v>1</v>
      </c>
      <c r="F93" s="2" t="s">
        <v>3813</v>
      </c>
      <c r="G93" s="7" t="s">
        <v>87</v>
      </c>
      <c r="H93" t="s">
        <v>86</v>
      </c>
      <c r="I93" s="50">
        <v>44884</v>
      </c>
      <c r="J93" s="2" t="s">
        <v>50</v>
      </c>
      <c r="K93" s="2" t="s">
        <v>80</v>
      </c>
      <c r="L93" s="9">
        <v>20.6</v>
      </c>
      <c r="M93" t="s">
        <v>4434</v>
      </c>
      <c r="N93" t="s">
        <v>85</v>
      </c>
      <c r="O93" t="s">
        <v>4138</v>
      </c>
      <c r="P93" s="2" t="str">
        <f>VLOOKUP(I93,Period!A:B,2,FALSE)</f>
        <v>2022H2</v>
      </c>
      <c r="Q93" s="9">
        <f t="shared" si="17"/>
        <v>32.5</v>
      </c>
      <c r="R93" s="2">
        <f t="shared" si="19"/>
        <v>40</v>
      </c>
      <c r="S93" t="str">
        <f t="shared" si="20"/>
        <v>03 Cloudy (40%-90%)</v>
      </c>
      <c r="T93" t="str">
        <f t="shared" si="18"/>
        <v>44884S2A_MSIL1CCDM-MLB-GANAC4488403 Cloudy (40%-90%)</v>
      </c>
      <c r="U93">
        <f>IF(COUNTIF(T$2:T92,T93)&gt;=1,0,1)</f>
        <v>0</v>
      </c>
      <c r="V93" s="26" t="s">
        <v>930</v>
      </c>
      <c r="W93" s="86">
        <f t="shared" si="21"/>
        <v>2022</v>
      </c>
      <c r="X93" s="86">
        <f t="shared" si="22"/>
        <v>11</v>
      </c>
      <c r="Y93" s="86">
        <f t="shared" si="23"/>
        <v>19</v>
      </c>
      <c r="Z93" s="86" t="str">
        <f t="shared" si="24"/>
        <v>22</v>
      </c>
      <c r="AA93" s="86" t="str">
        <f t="shared" si="25"/>
        <v>26</v>
      </c>
      <c r="AB93" s="86" t="str">
        <f t="shared" si="26"/>
        <v>13</v>
      </c>
      <c r="AC93" s="86" t="str">
        <f t="shared" si="27"/>
        <v>GAN_AC_1450X643px_10m_S2A_MSIL1C_20221119_40CC</v>
      </c>
      <c r="AD93" s="41" t="s">
        <v>1206</v>
      </c>
    </row>
    <row r="94" spans="2:30" x14ac:dyDescent="0.25">
      <c r="B94" t="s">
        <v>3866</v>
      </c>
      <c r="C94" t="s">
        <v>3816</v>
      </c>
      <c r="D94" s="7" t="s">
        <v>252</v>
      </c>
      <c r="E94" s="2" t="b">
        <v>1</v>
      </c>
      <c r="F94" s="2" t="s">
        <v>3813</v>
      </c>
      <c r="G94" s="7" t="s">
        <v>87</v>
      </c>
      <c r="H94" t="s">
        <v>86</v>
      </c>
      <c r="I94" s="50">
        <v>44879</v>
      </c>
      <c r="J94" s="2" t="s">
        <v>56</v>
      </c>
      <c r="K94" s="2" t="s">
        <v>65</v>
      </c>
      <c r="L94" s="9">
        <v>38.6</v>
      </c>
      <c r="M94" t="s">
        <v>4434</v>
      </c>
      <c r="N94" t="s">
        <v>85</v>
      </c>
      <c r="O94" t="s">
        <v>4138</v>
      </c>
      <c r="P94" s="2" t="str">
        <f>VLOOKUP(I94,Period!A:B,2,FALSE)</f>
        <v>2022H2</v>
      </c>
      <c r="Q94" s="9">
        <f t="shared" si="17"/>
        <v>66.45</v>
      </c>
      <c r="R94" s="2">
        <f t="shared" si="19"/>
        <v>70</v>
      </c>
      <c r="S94" t="str">
        <f t="shared" si="20"/>
        <v>03 Cloudy (40%-90%)</v>
      </c>
      <c r="T94" t="str">
        <f t="shared" si="18"/>
        <v>44879S2A_MSIL1CCDM-MLB-GANAC4487903 Cloudy (40%-90%)</v>
      </c>
      <c r="U94">
        <f>IF(COUNTIF(T$2:T93,T94)&gt;=1,0,1)</f>
        <v>1</v>
      </c>
      <c r="V94" s="26" t="s">
        <v>932</v>
      </c>
      <c r="W94" s="86">
        <f t="shared" si="21"/>
        <v>2022</v>
      </c>
      <c r="X94" s="86">
        <f t="shared" si="22"/>
        <v>11</v>
      </c>
      <c r="Y94" s="86">
        <f t="shared" si="23"/>
        <v>14</v>
      </c>
      <c r="Z94" s="86" t="str">
        <f t="shared" si="24"/>
        <v>22</v>
      </c>
      <c r="AA94" s="86" t="str">
        <f t="shared" si="25"/>
        <v>26</v>
      </c>
      <c r="AB94" s="86" t="str">
        <f t="shared" si="26"/>
        <v>20</v>
      </c>
      <c r="AC94" s="86" t="str">
        <f t="shared" si="27"/>
        <v>GAN_AC_1450X643px_10m_S2A_MSIL1C_20221114_70CC</v>
      </c>
      <c r="AD94" s="41" t="s">
        <v>1207</v>
      </c>
    </row>
    <row r="95" spans="2:30" x14ac:dyDescent="0.25">
      <c r="B95" t="s">
        <v>3866</v>
      </c>
      <c r="C95" t="s">
        <v>3816</v>
      </c>
      <c r="D95" s="7" t="s">
        <v>252</v>
      </c>
      <c r="E95" s="2" t="b">
        <v>1</v>
      </c>
      <c r="F95" s="2" t="s">
        <v>3813</v>
      </c>
      <c r="G95" s="7" t="s">
        <v>87</v>
      </c>
      <c r="H95" t="s">
        <v>86</v>
      </c>
      <c r="I95" s="50">
        <v>44879</v>
      </c>
      <c r="J95" s="2" t="s">
        <v>50</v>
      </c>
      <c r="K95" s="2" t="s">
        <v>228</v>
      </c>
      <c r="L95" s="9">
        <v>94.3</v>
      </c>
      <c r="M95" t="s">
        <v>4434</v>
      </c>
      <c r="N95" t="s">
        <v>85</v>
      </c>
      <c r="O95" t="s">
        <v>4138</v>
      </c>
      <c r="P95" s="2" t="str">
        <f>VLOOKUP(I95,Period!A:B,2,FALSE)</f>
        <v>2022H2</v>
      </c>
      <c r="Q95" s="9">
        <f t="shared" si="17"/>
        <v>66.45</v>
      </c>
      <c r="R95" s="2">
        <f t="shared" si="19"/>
        <v>70</v>
      </c>
      <c r="S95" t="str">
        <f t="shared" si="20"/>
        <v>03 Cloudy (40%-90%)</v>
      </c>
      <c r="T95" t="str">
        <f t="shared" si="18"/>
        <v>44879S2A_MSIL1CCDM-MLB-GANAC4487903 Cloudy (40%-90%)</v>
      </c>
      <c r="U95">
        <f>IF(COUNTIF(T$2:T94,T95)&gt;=1,0,1)</f>
        <v>0</v>
      </c>
      <c r="V95" s="26" t="s">
        <v>934</v>
      </c>
      <c r="W95" s="86">
        <f t="shared" si="21"/>
        <v>2022</v>
      </c>
      <c r="X95" s="86">
        <f t="shared" si="22"/>
        <v>11</v>
      </c>
      <c r="Y95" s="86">
        <f t="shared" si="23"/>
        <v>14</v>
      </c>
      <c r="Z95" s="86" t="str">
        <f t="shared" si="24"/>
        <v>22</v>
      </c>
      <c r="AA95" s="86" t="str">
        <f t="shared" si="25"/>
        <v>26</v>
      </c>
      <c r="AB95" s="86" t="str">
        <f t="shared" si="26"/>
        <v>16</v>
      </c>
      <c r="AC95" s="86" t="str">
        <f t="shared" si="27"/>
        <v>GAN_AC_1450X643px_10m_S2A_MSIL1C_20221114_70CC</v>
      </c>
      <c r="AD95" s="41" t="s">
        <v>1208</v>
      </c>
    </row>
    <row r="96" spans="2:30" x14ac:dyDescent="0.25">
      <c r="B96" t="s">
        <v>3866</v>
      </c>
      <c r="C96" t="s">
        <v>3816</v>
      </c>
      <c r="D96" s="7" t="s">
        <v>252</v>
      </c>
      <c r="E96" s="2" t="b">
        <v>1</v>
      </c>
      <c r="F96" s="2" t="s">
        <v>3813</v>
      </c>
      <c r="G96" s="7" t="s">
        <v>87</v>
      </c>
      <c r="H96" t="s">
        <v>86</v>
      </c>
      <c r="I96" s="50">
        <v>44874</v>
      </c>
      <c r="J96" s="2" t="s">
        <v>56</v>
      </c>
      <c r="K96" s="2" t="s">
        <v>228</v>
      </c>
      <c r="L96" s="9">
        <v>65.2</v>
      </c>
      <c r="M96" t="s">
        <v>4434</v>
      </c>
      <c r="N96" t="s">
        <v>85</v>
      </c>
      <c r="O96" t="s">
        <v>4138</v>
      </c>
      <c r="P96" s="2" t="str">
        <f>VLOOKUP(I96,Period!A:B,2,FALSE)</f>
        <v>2022H2</v>
      </c>
      <c r="Q96" s="9">
        <f t="shared" si="17"/>
        <v>78.800000000000011</v>
      </c>
      <c r="R96" s="2">
        <f t="shared" si="19"/>
        <v>80</v>
      </c>
      <c r="S96" t="str">
        <f t="shared" si="20"/>
        <v>03 Cloudy (40%-90%)</v>
      </c>
      <c r="T96" t="str">
        <f t="shared" si="18"/>
        <v>44874S2A_MSIL1CCDM-MLB-GANAC4487403 Cloudy (40%-90%)</v>
      </c>
      <c r="U96">
        <f>IF(COUNTIF(T$2:T95,T96)&gt;=1,0,1)</f>
        <v>1</v>
      </c>
      <c r="V96" s="26" t="s">
        <v>936</v>
      </c>
      <c r="W96" s="86">
        <f t="shared" si="21"/>
        <v>2022</v>
      </c>
      <c r="X96" s="86">
        <f t="shared" si="22"/>
        <v>11</v>
      </c>
      <c r="Y96" s="86" t="str">
        <f t="shared" si="23"/>
        <v>09</v>
      </c>
      <c r="Z96" s="86" t="str">
        <f t="shared" si="24"/>
        <v>22</v>
      </c>
      <c r="AA96" s="86" t="str">
        <f t="shared" si="25"/>
        <v>26</v>
      </c>
      <c r="AB96" s="86" t="str">
        <f t="shared" si="26"/>
        <v>16</v>
      </c>
      <c r="AC96" s="86" t="str">
        <f t="shared" si="27"/>
        <v>GAN_AC_1450X643px_10m_S2A_MSIL1C_20221109_80CC</v>
      </c>
      <c r="AD96" s="41" t="s">
        <v>1209</v>
      </c>
    </row>
    <row r="97" spans="2:30" x14ac:dyDescent="0.25">
      <c r="B97" t="s">
        <v>3866</v>
      </c>
      <c r="C97" t="s">
        <v>3816</v>
      </c>
      <c r="D97" s="7" t="s">
        <v>252</v>
      </c>
      <c r="E97" s="2" t="b">
        <v>1</v>
      </c>
      <c r="F97" s="2" t="s">
        <v>3813</v>
      </c>
      <c r="G97" s="7" t="s">
        <v>87</v>
      </c>
      <c r="H97" t="s">
        <v>86</v>
      </c>
      <c r="I97" s="50">
        <v>44874</v>
      </c>
      <c r="J97" s="2" t="s">
        <v>50</v>
      </c>
      <c r="K97" s="2" t="s">
        <v>229</v>
      </c>
      <c r="L97" s="9">
        <v>92.4</v>
      </c>
      <c r="M97" t="s">
        <v>4434</v>
      </c>
      <c r="N97" t="s">
        <v>85</v>
      </c>
      <c r="O97" t="s">
        <v>4138</v>
      </c>
      <c r="P97" s="2" t="str">
        <f>VLOOKUP(I97,Period!A:B,2,FALSE)</f>
        <v>2022H2</v>
      </c>
      <c r="Q97" s="9">
        <f t="shared" si="17"/>
        <v>78.800000000000011</v>
      </c>
      <c r="R97" s="2">
        <f t="shared" si="19"/>
        <v>80</v>
      </c>
      <c r="S97" t="str">
        <f t="shared" si="20"/>
        <v>03 Cloudy (40%-90%)</v>
      </c>
      <c r="T97" t="str">
        <f t="shared" si="18"/>
        <v>44874S2A_MSIL1CCDM-MLB-GANAC4487403 Cloudy (40%-90%)</v>
      </c>
      <c r="U97">
        <f>IF(COUNTIF(T$2:T96,T97)&gt;=1,0,1)</f>
        <v>0</v>
      </c>
      <c r="V97" s="26" t="s">
        <v>938</v>
      </c>
      <c r="W97" s="86">
        <f t="shared" si="21"/>
        <v>2022</v>
      </c>
      <c r="X97" s="86">
        <f t="shared" si="22"/>
        <v>11</v>
      </c>
      <c r="Y97" s="86" t="str">
        <f t="shared" si="23"/>
        <v>09</v>
      </c>
      <c r="Z97" s="86" t="str">
        <f t="shared" si="24"/>
        <v>22</v>
      </c>
      <c r="AA97" s="86" t="str">
        <f t="shared" si="25"/>
        <v>26</v>
      </c>
      <c r="AB97" s="86" t="str">
        <f t="shared" si="26"/>
        <v>13</v>
      </c>
      <c r="AC97" s="86" t="str">
        <f t="shared" si="27"/>
        <v>GAN_AC_1450X643px_10m_S2A_MSIL1C_20221109_80CC</v>
      </c>
      <c r="AD97" s="41" t="s">
        <v>1210</v>
      </c>
    </row>
    <row r="98" spans="2:30" x14ac:dyDescent="0.25">
      <c r="B98" t="s">
        <v>3866</v>
      </c>
      <c r="C98" t="s">
        <v>3816</v>
      </c>
      <c r="D98" s="7" t="s">
        <v>252</v>
      </c>
      <c r="E98" s="2" t="b">
        <v>1</v>
      </c>
      <c r="F98" s="2" t="s">
        <v>3813</v>
      </c>
      <c r="G98" s="7" t="s">
        <v>87</v>
      </c>
      <c r="H98" t="s">
        <v>86</v>
      </c>
      <c r="I98" s="50">
        <v>44869</v>
      </c>
      <c r="J98" s="2" t="s">
        <v>56</v>
      </c>
      <c r="K98" s="2" t="s">
        <v>66</v>
      </c>
      <c r="L98" s="9">
        <v>11.4</v>
      </c>
      <c r="M98" t="s">
        <v>4434</v>
      </c>
      <c r="N98" t="s">
        <v>85</v>
      </c>
      <c r="O98" t="s">
        <v>4138</v>
      </c>
      <c r="P98" s="2" t="str">
        <f>VLOOKUP(I98,Period!A:B,2,FALSE)</f>
        <v>2022H2</v>
      </c>
      <c r="Q98" s="9">
        <f t="shared" si="17"/>
        <v>12.2</v>
      </c>
      <c r="R98" s="2">
        <f t="shared" si="19"/>
        <v>20</v>
      </c>
      <c r="S98" t="str">
        <f t="shared" si="20"/>
        <v>02 Sunny (10%-30%)</v>
      </c>
      <c r="T98" t="str">
        <f t="shared" si="18"/>
        <v>44869S2A_MSIL1CCDM-MLB-GANAC4486902 Sunny (10%-30%)</v>
      </c>
      <c r="U98">
        <f>IF(COUNTIF(T$2:T97,T98)&gt;=1,0,1)</f>
        <v>1</v>
      </c>
      <c r="V98" s="26" t="s">
        <v>940</v>
      </c>
      <c r="W98" s="86">
        <f t="shared" si="21"/>
        <v>2022</v>
      </c>
      <c r="X98" s="86">
        <f t="shared" si="22"/>
        <v>11</v>
      </c>
      <c r="Y98" s="86" t="str">
        <f t="shared" si="23"/>
        <v>04</v>
      </c>
      <c r="Z98" s="86" t="str">
        <f t="shared" si="24"/>
        <v>22</v>
      </c>
      <c r="AA98" s="86" t="str">
        <f t="shared" si="25"/>
        <v>26</v>
      </c>
      <c r="AB98" s="86" t="str">
        <f t="shared" si="26"/>
        <v>21</v>
      </c>
      <c r="AC98" s="86" t="str">
        <f t="shared" si="27"/>
        <v>GAN_AC_1450X643px_10m_S2A_MSIL1C_20221104_20CC</v>
      </c>
      <c r="AD98" s="41" t="s">
        <v>1211</v>
      </c>
    </row>
    <row r="99" spans="2:30" x14ac:dyDescent="0.25">
      <c r="B99" t="s">
        <v>3866</v>
      </c>
      <c r="C99" t="s">
        <v>3816</v>
      </c>
      <c r="D99" s="7" t="s">
        <v>252</v>
      </c>
      <c r="E99" s="2" t="b">
        <v>1</v>
      </c>
      <c r="F99" s="2" t="s">
        <v>3813</v>
      </c>
      <c r="G99" s="7" t="s">
        <v>87</v>
      </c>
      <c r="H99" t="s">
        <v>86</v>
      </c>
      <c r="I99" s="50">
        <v>44869</v>
      </c>
      <c r="J99" s="2" t="s">
        <v>50</v>
      </c>
      <c r="K99" s="2" t="s">
        <v>237</v>
      </c>
      <c r="L99" s="9">
        <v>13</v>
      </c>
      <c r="M99" t="s">
        <v>4434</v>
      </c>
      <c r="N99" t="s">
        <v>85</v>
      </c>
      <c r="O99" t="s">
        <v>4138</v>
      </c>
      <c r="P99" s="2" t="str">
        <f>VLOOKUP(I99,Period!A:B,2,FALSE)</f>
        <v>2022H2</v>
      </c>
      <c r="Q99" s="9">
        <f t="shared" si="17"/>
        <v>12.2</v>
      </c>
      <c r="R99" s="2">
        <f t="shared" si="19"/>
        <v>20</v>
      </c>
      <c r="S99" t="str">
        <f t="shared" si="20"/>
        <v>02 Sunny (10%-30%)</v>
      </c>
      <c r="T99" t="str">
        <f t="shared" si="18"/>
        <v>44869S2A_MSIL1CCDM-MLB-GANAC4486902 Sunny (10%-30%)</v>
      </c>
      <c r="U99">
        <f>IF(COUNTIF(T$2:T98,T99)&gt;=1,0,1)</f>
        <v>0</v>
      </c>
      <c r="V99" s="26" t="s">
        <v>942</v>
      </c>
      <c r="W99" s="86">
        <f t="shared" si="21"/>
        <v>2022</v>
      </c>
      <c r="X99" s="86">
        <f t="shared" si="22"/>
        <v>11</v>
      </c>
      <c r="Y99" s="86" t="str">
        <f t="shared" si="23"/>
        <v>04</v>
      </c>
      <c r="Z99" s="86" t="str">
        <f t="shared" si="24"/>
        <v>22</v>
      </c>
      <c r="AA99" s="86" t="str">
        <f t="shared" si="25"/>
        <v>26</v>
      </c>
      <c r="AB99" s="86" t="str">
        <f t="shared" si="26"/>
        <v>18</v>
      </c>
      <c r="AC99" s="86" t="str">
        <f t="shared" si="27"/>
        <v>GAN_AC_1450X643px_10m_S2A_MSIL1C_20221104_20CC</v>
      </c>
      <c r="AD99" s="41" t="s">
        <v>1212</v>
      </c>
    </row>
    <row r="100" spans="2:30" x14ac:dyDescent="0.25">
      <c r="B100" t="s">
        <v>3866</v>
      </c>
      <c r="C100" t="s">
        <v>3816</v>
      </c>
      <c r="D100" s="7" t="s">
        <v>252</v>
      </c>
      <c r="E100" s="2" t="b">
        <v>1</v>
      </c>
      <c r="F100" s="2" t="s">
        <v>3813</v>
      </c>
      <c r="G100" s="7" t="s">
        <v>87</v>
      </c>
      <c r="H100" t="s">
        <v>86</v>
      </c>
      <c r="I100" s="50">
        <v>44864</v>
      </c>
      <c r="J100" s="2" t="s">
        <v>56</v>
      </c>
      <c r="K100" s="2" t="s">
        <v>59</v>
      </c>
      <c r="L100" s="9">
        <v>99.3</v>
      </c>
      <c r="M100" t="s">
        <v>4434</v>
      </c>
      <c r="N100" t="s">
        <v>85</v>
      </c>
      <c r="O100" t="s">
        <v>4138</v>
      </c>
      <c r="P100" s="2" t="str">
        <f>VLOOKUP(I100,Period!A:B,2,FALSE)</f>
        <v>2022H2</v>
      </c>
      <c r="Q100" s="9">
        <f t="shared" si="17"/>
        <v>99.65</v>
      </c>
      <c r="R100" s="2">
        <f t="shared" si="19"/>
        <v>100</v>
      </c>
      <c r="S100" t="str">
        <f t="shared" si="20"/>
        <v>04 Overcast (100%)</v>
      </c>
      <c r="T100" t="str">
        <f t="shared" si="18"/>
        <v>44864S2A_MSIL1CCDM-MLB-GANAC4486404 Overcast (100%)</v>
      </c>
      <c r="U100">
        <f>IF(COUNTIF(T$2:T99,T100)&gt;=1,0,1)</f>
        <v>1</v>
      </c>
      <c r="V100" s="26" t="s">
        <v>944</v>
      </c>
      <c r="W100" s="86">
        <f t="shared" si="21"/>
        <v>2022</v>
      </c>
      <c r="X100" s="86">
        <f t="shared" si="22"/>
        <v>10</v>
      </c>
      <c r="Y100" s="86">
        <f t="shared" si="23"/>
        <v>30</v>
      </c>
      <c r="Z100" s="86" t="str">
        <f t="shared" si="24"/>
        <v>22</v>
      </c>
      <c r="AA100" s="86" t="str">
        <f t="shared" si="25"/>
        <v>26</v>
      </c>
      <c r="AB100" s="86" t="str">
        <f t="shared" si="26"/>
        <v>15</v>
      </c>
      <c r="AC100" s="86" t="str">
        <f t="shared" si="27"/>
        <v>GAN_AC_1450X643px_10m_S2A_MSIL1C_20221030_100CC</v>
      </c>
      <c r="AD100" s="41" t="s">
        <v>1213</v>
      </c>
    </row>
    <row r="101" spans="2:30" x14ac:dyDescent="0.25">
      <c r="B101" t="s">
        <v>3866</v>
      </c>
      <c r="C101" t="s">
        <v>3816</v>
      </c>
      <c r="D101" s="7" t="s">
        <v>252</v>
      </c>
      <c r="E101" s="2" t="b">
        <v>1</v>
      </c>
      <c r="F101" s="2" t="s">
        <v>3813</v>
      </c>
      <c r="G101" s="7" t="s">
        <v>87</v>
      </c>
      <c r="H101" t="s">
        <v>86</v>
      </c>
      <c r="I101" s="50">
        <v>44864</v>
      </c>
      <c r="J101" s="2" t="s">
        <v>50</v>
      </c>
      <c r="K101" s="2" t="s">
        <v>62</v>
      </c>
      <c r="L101" s="9">
        <v>100</v>
      </c>
      <c r="M101" t="s">
        <v>4434</v>
      </c>
      <c r="N101" t="s">
        <v>85</v>
      </c>
      <c r="O101" t="s">
        <v>4138</v>
      </c>
      <c r="P101" s="2" t="str">
        <f>VLOOKUP(I101,Period!A:B,2,FALSE)</f>
        <v>2022H2</v>
      </c>
      <c r="Q101" s="9">
        <f t="shared" si="17"/>
        <v>99.65</v>
      </c>
      <c r="R101" s="2">
        <f t="shared" si="19"/>
        <v>100</v>
      </c>
      <c r="S101" t="str">
        <f t="shared" si="20"/>
        <v>04 Overcast (100%)</v>
      </c>
      <c r="T101" t="str">
        <f t="shared" si="18"/>
        <v>44864S2A_MSIL1CCDM-MLB-GANAC4486404 Overcast (100%)</v>
      </c>
      <c r="U101">
        <f>IF(COUNTIF(T$2:T100,T101)&gt;=1,0,1)</f>
        <v>0</v>
      </c>
      <c r="V101" s="26" t="s">
        <v>946</v>
      </c>
      <c r="W101" s="86">
        <f t="shared" si="21"/>
        <v>2022</v>
      </c>
      <c r="X101" s="86">
        <f t="shared" si="22"/>
        <v>10</v>
      </c>
      <c r="Y101" s="86">
        <f t="shared" si="23"/>
        <v>30</v>
      </c>
      <c r="Z101" s="86" t="str">
        <f t="shared" si="24"/>
        <v>22</v>
      </c>
      <c r="AA101" s="86" t="str">
        <f t="shared" si="25"/>
        <v>26</v>
      </c>
      <c r="AB101" s="86" t="str">
        <f t="shared" si="26"/>
        <v>12</v>
      </c>
      <c r="AC101" s="86" t="str">
        <f t="shared" si="27"/>
        <v>GAN_AC_1450X643px_10m_S2A_MSIL1C_20221030_100CC</v>
      </c>
      <c r="AD101" s="41" t="s">
        <v>1214</v>
      </c>
    </row>
    <row r="102" spans="2:30" x14ac:dyDescent="0.25">
      <c r="B102" t="s">
        <v>3866</v>
      </c>
      <c r="C102" t="s">
        <v>3816</v>
      </c>
      <c r="D102" s="7" t="s">
        <v>252</v>
      </c>
      <c r="E102" s="2" t="b">
        <v>1</v>
      </c>
      <c r="F102" s="2" t="s">
        <v>3813</v>
      </c>
      <c r="G102" s="7" t="s">
        <v>87</v>
      </c>
      <c r="H102" t="s">
        <v>86</v>
      </c>
      <c r="I102" s="50">
        <v>44859</v>
      </c>
      <c r="J102" s="2" t="s">
        <v>56</v>
      </c>
      <c r="K102" s="2" t="s">
        <v>65</v>
      </c>
      <c r="L102" s="9">
        <v>13.9</v>
      </c>
      <c r="M102" t="s">
        <v>4434</v>
      </c>
      <c r="N102" t="s">
        <v>85</v>
      </c>
      <c r="O102" t="s">
        <v>4138</v>
      </c>
      <c r="P102" s="2" t="str">
        <f>VLOOKUP(I102,Period!A:B,2,FALSE)</f>
        <v>2022H2</v>
      </c>
      <c r="Q102" s="9">
        <f t="shared" si="17"/>
        <v>16.649999999999999</v>
      </c>
      <c r="R102" s="2">
        <f t="shared" si="19"/>
        <v>20</v>
      </c>
      <c r="S102" t="str">
        <f t="shared" si="20"/>
        <v>02 Sunny (10%-30%)</v>
      </c>
      <c r="T102" t="str">
        <f t="shared" si="18"/>
        <v>44859S2A_MSIL1CCDM-MLB-GANAC4485902 Sunny (10%-30%)</v>
      </c>
      <c r="U102">
        <f>IF(COUNTIF(T$2:T101,T102)&gt;=1,0,1)</f>
        <v>1</v>
      </c>
      <c r="V102" s="26" t="s">
        <v>948</v>
      </c>
      <c r="W102" s="86">
        <f t="shared" si="21"/>
        <v>2022</v>
      </c>
      <c r="X102" s="86">
        <f t="shared" si="22"/>
        <v>10</v>
      </c>
      <c r="Y102" s="86">
        <f t="shared" si="23"/>
        <v>25</v>
      </c>
      <c r="Z102" s="86" t="str">
        <f t="shared" si="24"/>
        <v>22</v>
      </c>
      <c r="AA102" s="86" t="str">
        <f t="shared" si="25"/>
        <v>26</v>
      </c>
      <c r="AB102" s="86" t="str">
        <f t="shared" si="26"/>
        <v>20</v>
      </c>
      <c r="AC102" s="86" t="str">
        <f t="shared" si="27"/>
        <v>GAN_AC_1450X643px_10m_S2A_MSIL1C_20221025_20CC</v>
      </c>
      <c r="AD102" s="41" t="s">
        <v>1215</v>
      </c>
    </row>
    <row r="103" spans="2:30" x14ac:dyDescent="0.25">
      <c r="B103" t="s">
        <v>3866</v>
      </c>
      <c r="C103" t="s">
        <v>3816</v>
      </c>
      <c r="D103" s="7" t="s">
        <v>252</v>
      </c>
      <c r="E103" s="2" t="b">
        <v>1</v>
      </c>
      <c r="F103" s="2" t="s">
        <v>3813</v>
      </c>
      <c r="G103" s="7" t="s">
        <v>87</v>
      </c>
      <c r="H103" t="s">
        <v>86</v>
      </c>
      <c r="I103" s="50">
        <v>44859</v>
      </c>
      <c r="J103" s="2" t="s">
        <v>50</v>
      </c>
      <c r="K103" s="2" t="s">
        <v>68</v>
      </c>
      <c r="L103" s="9">
        <v>19.399999999999999</v>
      </c>
      <c r="M103" t="s">
        <v>4434</v>
      </c>
      <c r="N103" t="s">
        <v>85</v>
      </c>
      <c r="O103" t="s">
        <v>4138</v>
      </c>
      <c r="P103" s="2" t="str">
        <f>VLOOKUP(I103,Period!A:B,2,FALSE)</f>
        <v>2022H2</v>
      </c>
      <c r="Q103" s="9">
        <f t="shared" si="17"/>
        <v>16.649999999999999</v>
      </c>
      <c r="R103" s="2">
        <f t="shared" si="19"/>
        <v>20</v>
      </c>
      <c r="S103" t="str">
        <f t="shared" si="20"/>
        <v>02 Sunny (10%-30%)</v>
      </c>
      <c r="T103" t="str">
        <f t="shared" si="18"/>
        <v>44859S2A_MSIL1CCDM-MLB-GANAC4485902 Sunny (10%-30%)</v>
      </c>
      <c r="U103">
        <f>IF(COUNTIF(T$2:T102,T103)&gt;=1,0,1)</f>
        <v>0</v>
      </c>
      <c r="V103" s="26" t="s">
        <v>950</v>
      </c>
      <c r="W103" s="86">
        <f t="shared" si="21"/>
        <v>2022</v>
      </c>
      <c r="X103" s="86">
        <f t="shared" si="22"/>
        <v>10</v>
      </c>
      <c r="Y103" s="86">
        <f t="shared" si="23"/>
        <v>25</v>
      </c>
      <c r="Z103" s="86" t="str">
        <f t="shared" si="24"/>
        <v>22</v>
      </c>
      <c r="AA103" s="86" t="str">
        <f t="shared" si="25"/>
        <v>26</v>
      </c>
      <c r="AB103" s="86" t="str">
        <f t="shared" si="26"/>
        <v>17</v>
      </c>
      <c r="AC103" s="86" t="str">
        <f t="shared" si="27"/>
        <v>GAN_AC_1450X643px_10m_S2A_MSIL1C_20221025_20CC</v>
      </c>
      <c r="AD103" s="41" t="s">
        <v>1216</v>
      </c>
    </row>
    <row r="104" spans="2:30" x14ac:dyDescent="0.25">
      <c r="B104" t="s">
        <v>3866</v>
      </c>
      <c r="C104" t="s">
        <v>3816</v>
      </c>
      <c r="D104" s="7" t="s">
        <v>252</v>
      </c>
      <c r="E104" s="2" t="b">
        <v>1</v>
      </c>
      <c r="F104" s="2" t="s">
        <v>3813</v>
      </c>
      <c r="G104" s="7" t="s">
        <v>87</v>
      </c>
      <c r="H104" t="s">
        <v>86</v>
      </c>
      <c r="I104" s="50">
        <v>44854</v>
      </c>
      <c r="J104" s="2" t="s">
        <v>56</v>
      </c>
      <c r="K104" s="2" t="s">
        <v>228</v>
      </c>
      <c r="L104" s="9">
        <v>67.2</v>
      </c>
      <c r="M104" t="s">
        <v>4434</v>
      </c>
      <c r="N104" t="s">
        <v>85</v>
      </c>
      <c r="O104" t="s">
        <v>4138</v>
      </c>
      <c r="P104" s="2" t="str">
        <f>VLOOKUP(I104,Period!A:B,2,FALSE)</f>
        <v>2022H2</v>
      </c>
      <c r="Q104" s="9">
        <f t="shared" si="17"/>
        <v>56.75</v>
      </c>
      <c r="R104" s="2">
        <f t="shared" si="19"/>
        <v>60</v>
      </c>
      <c r="S104" t="str">
        <f t="shared" si="20"/>
        <v>03 Cloudy (40%-90%)</v>
      </c>
      <c r="T104" t="str">
        <f t="shared" si="18"/>
        <v>44854S2A_MSIL1CCDM-MLB-GANAC4485403 Cloudy (40%-90%)</v>
      </c>
      <c r="U104">
        <f>IF(COUNTIF(T$2:T103,T104)&gt;=1,0,1)</f>
        <v>1</v>
      </c>
      <c r="V104" s="26" t="s">
        <v>952</v>
      </c>
      <c r="W104" s="86">
        <f t="shared" si="21"/>
        <v>2022</v>
      </c>
      <c r="X104" s="86">
        <f t="shared" si="22"/>
        <v>10</v>
      </c>
      <c r="Y104" s="86">
        <f t="shared" si="23"/>
        <v>20</v>
      </c>
      <c r="Z104" s="86" t="str">
        <f t="shared" si="24"/>
        <v>22</v>
      </c>
      <c r="AA104" s="86" t="str">
        <f t="shared" si="25"/>
        <v>26</v>
      </c>
      <c r="AB104" s="86" t="str">
        <f t="shared" si="26"/>
        <v>16</v>
      </c>
      <c r="AC104" s="86" t="str">
        <f t="shared" si="27"/>
        <v>GAN_AC_1450X643px_10m_S2A_MSIL1C_20221020_60CC</v>
      </c>
      <c r="AD104" s="41" t="s">
        <v>1217</v>
      </c>
    </row>
    <row r="105" spans="2:30" x14ac:dyDescent="0.25">
      <c r="B105" t="s">
        <v>3866</v>
      </c>
      <c r="C105" t="s">
        <v>3816</v>
      </c>
      <c r="D105" s="7" t="s">
        <v>252</v>
      </c>
      <c r="E105" s="2" t="b">
        <v>1</v>
      </c>
      <c r="F105" s="2" t="s">
        <v>3813</v>
      </c>
      <c r="G105" s="7" t="s">
        <v>87</v>
      </c>
      <c r="H105" t="s">
        <v>86</v>
      </c>
      <c r="I105" s="50">
        <v>44854</v>
      </c>
      <c r="J105" s="2" t="s">
        <v>50</v>
      </c>
      <c r="K105" s="2" t="s">
        <v>229</v>
      </c>
      <c r="L105" s="9">
        <v>46.3</v>
      </c>
      <c r="M105" t="s">
        <v>4434</v>
      </c>
      <c r="N105" t="s">
        <v>85</v>
      </c>
      <c r="O105" t="s">
        <v>4138</v>
      </c>
      <c r="P105" s="2" t="str">
        <f>VLOOKUP(I105,Period!A:B,2,FALSE)</f>
        <v>2022H2</v>
      </c>
      <c r="Q105" s="9">
        <f t="shared" si="17"/>
        <v>56.75</v>
      </c>
      <c r="R105" s="2">
        <f t="shared" si="19"/>
        <v>60</v>
      </c>
      <c r="S105" t="str">
        <f t="shared" si="20"/>
        <v>03 Cloudy (40%-90%)</v>
      </c>
      <c r="T105" t="str">
        <f t="shared" si="18"/>
        <v>44854S2A_MSIL1CCDM-MLB-GANAC4485403 Cloudy (40%-90%)</v>
      </c>
      <c r="U105">
        <f>IF(COUNTIF(T$2:T104,T105)&gt;=1,0,1)</f>
        <v>0</v>
      </c>
      <c r="V105" s="26" t="s">
        <v>954</v>
      </c>
      <c r="W105" s="86">
        <f t="shared" si="21"/>
        <v>2022</v>
      </c>
      <c r="X105" s="86">
        <f t="shared" si="22"/>
        <v>10</v>
      </c>
      <c r="Y105" s="86">
        <f t="shared" si="23"/>
        <v>20</v>
      </c>
      <c r="Z105" s="86" t="str">
        <f t="shared" si="24"/>
        <v>22</v>
      </c>
      <c r="AA105" s="86" t="str">
        <f t="shared" si="25"/>
        <v>26</v>
      </c>
      <c r="AB105" s="86" t="str">
        <f t="shared" si="26"/>
        <v>13</v>
      </c>
      <c r="AC105" s="86" t="str">
        <f t="shared" si="27"/>
        <v>GAN_AC_1450X643px_10m_S2A_MSIL1C_20221020_60CC</v>
      </c>
      <c r="AD105" s="41" t="s">
        <v>1218</v>
      </c>
    </row>
    <row r="106" spans="2:30" x14ac:dyDescent="0.25">
      <c r="B106" t="s">
        <v>3866</v>
      </c>
      <c r="C106" t="s">
        <v>3816</v>
      </c>
      <c r="D106" s="7" t="s">
        <v>252</v>
      </c>
      <c r="E106" s="2" t="b">
        <v>1</v>
      </c>
      <c r="F106" s="2" t="s">
        <v>3813</v>
      </c>
      <c r="G106" s="7" t="s">
        <v>87</v>
      </c>
      <c r="H106" t="s">
        <v>86</v>
      </c>
      <c r="I106" s="50">
        <v>44849</v>
      </c>
      <c r="J106" s="2" t="s">
        <v>56</v>
      </c>
      <c r="K106" s="2" t="s">
        <v>66</v>
      </c>
      <c r="L106" s="9">
        <v>25.6</v>
      </c>
      <c r="M106" t="s">
        <v>4434</v>
      </c>
      <c r="N106" t="s">
        <v>85</v>
      </c>
      <c r="O106" t="s">
        <v>4138</v>
      </c>
      <c r="P106" s="2" t="str">
        <f>VLOOKUP(I106,Period!A:B,2,FALSE)</f>
        <v>2022H2</v>
      </c>
      <c r="Q106" s="9">
        <f t="shared" si="17"/>
        <v>18.5</v>
      </c>
      <c r="R106" s="2">
        <f t="shared" si="19"/>
        <v>20</v>
      </c>
      <c r="S106" t="str">
        <f t="shared" si="20"/>
        <v>02 Sunny (10%-30%)</v>
      </c>
      <c r="T106" t="str">
        <f t="shared" si="18"/>
        <v>44849S2A_MSIL1CCDM-MLB-GANAC4484902 Sunny (10%-30%)</v>
      </c>
      <c r="U106">
        <f>IF(COUNTIF(T$2:T105,T106)&gt;=1,0,1)</f>
        <v>1</v>
      </c>
      <c r="V106" s="26" t="s">
        <v>956</v>
      </c>
      <c r="W106" s="86">
        <f t="shared" si="21"/>
        <v>2022</v>
      </c>
      <c r="X106" s="86">
        <f t="shared" si="22"/>
        <v>10</v>
      </c>
      <c r="Y106" s="86">
        <f t="shared" si="23"/>
        <v>15</v>
      </c>
      <c r="Z106" s="86" t="str">
        <f t="shared" si="24"/>
        <v>22</v>
      </c>
      <c r="AA106" s="86" t="str">
        <f t="shared" si="25"/>
        <v>26</v>
      </c>
      <c r="AB106" s="86" t="str">
        <f t="shared" si="26"/>
        <v>21</v>
      </c>
      <c r="AC106" s="86" t="str">
        <f t="shared" si="27"/>
        <v>GAN_AC_1450X643px_10m_S2A_MSIL1C_20221015_20CC</v>
      </c>
      <c r="AD106" s="41" t="s">
        <v>1219</v>
      </c>
    </row>
    <row r="107" spans="2:30" x14ac:dyDescent="0.25">
      <c r="B107" t="s">
        <v>3866</v>
      </c>
      <c r="C107" t="s">
        <v>3816</v>
      </c>
      <c r="D107" s="7" t="s">
        <v>252</v>
      </c>
      <c r="E107" s="2" t="b">
        <v>1</v>
      </c>
      <c r="F107" s="2" t="s">
        <v>3813</v>
      </c>
      <c r="G107" s="7" t="s">
        <v>87</v>
      </c>
      <c r="H107" t="s">
        <v>86</v>
      </c>
      <c r="I107" s="50">
        <v>44849</v>
      </c>
      <c r="J107" s="2" t="s">
        <v>50</v>
      </c>
      <c r="K107" s="2" t="s">
        <v>68</v>
      </c>
      <c r="L107" s="9">
        <v>11.4</v>
      </c>
      <c r="M107" t="s">
        <v>4434</v>
      </c>
      <c r="N107" t="s">
        <v>85</v>
      </c>
      <c r="O107" t="s">
        <v>4138</v>
      </c>
      <c r="P107" s="2" t="str">
        <f>VLOOKUP(I107,Period!A:B,2,FALSE)</f>
        <v>2022H2</v>
      </c>
      <c r="Q107" s="9">
        <f t="shared" si="17"/>
        <v>18.5</v>
      </c>
      <c r="R107" s="2">
        <f t="shared" si="19"/>
        <v>20</v>
      </c>
      <c r="S107" t="str">
        <f t="shared" si="20"/>
        <v>02 Sunny (10%-30%)</v>
      </c>
      <c r="T107" t="str">
        <f t="shared" si="18"/>
        <v>44849S2A_MSIL1CCDM-MLB-GANAC4484902 Sunny (10%-30%)</v>
      </c>
      <c r="U107">
        <f>IF(COUNTIF(T$2:T106,T107)&gt;=1,0,1)</f>
        <v>0</v>
      </c>
      <c r="V107" s="26" t="s">
        <v>958</v>
      </c>
      <c r="W107" s="86">
        <f t="shared" si="21"/>
        <v>2022</v>
      </c>
      <c r="X107" s="86">
        <f t="shared" si="22"/>
        <v>10</v>
      </c>
      <c r="Y107" s="86">
        <f t="shared" si="23"/>
        <v>15</v>
      </c>
      <c r="Z107" s="86" t="str">
        <f t="shared" si="24"/>
        <v>22</v>
      </c>
      <c r="AA107" s="86" t="str">
        <f t="shared" si="25"/>
        <v>26</v>
      </c>
      <c r="AB107" s="86" t="str">
        <f t="shared" si="26"/>
        <v>17</v>
      </c>
      <c r="AC107" s="86" t="str">
        <f t="shared" si="27"/>
        <v>GAN_AC_1450X643px_10m_S2A_MSIL1C_20221015_20CC</v>
      </c>
      <c r="AD107" s="41" t="s">
        <v>1220</v>
      </c>
    </row>
    <row r="108" spans="2:30" x14ac:dyDescent="0.25">
      <c r="B108" t="s">
        <v>3866</v>
      </c>
      <c r="C108" t="s">
        <v>3816</v>
      </c>
      <c r="D108" s="7" t="s">
        <v>252</v>
      </c>
      <c r="E108" s="2" t="b">
        <v>1</v>
      </c>
      <c r="F108" s="2" t="s">
        <v>3813</v>
      </c>
      <c r="G108" s="7" t="s">
        <v>87</v>
      </c>
      <c r="H108" t="s">
        <v>86</v>
      </c>
      <c r="I108" s="50">
        <v>44844</v>
      </c>
      <c r="J108" s="2" t="s">
        <v>56</v>
      </c>
      <c r="K108" s="2" t="s">
        <v>59</v>
      </c>
      <c r="L108" s="9">
        <v>11.7</v>
      </c>
      <c r="M108" t="s">
        <v>4434</v>
      </c>
      <c r="N108" t="s">
        <v>85</v>
      </c>
      <c r="O108" t="s">
        <v>4138</v>
      </c>
      <c r="P108" s="2" t="str">
        <f>VLOOKUP(I108,Period!A:B,2,FALSE)</f>
        <v>2022H2</v>
      </c>
      <c r="Q108" s="9">
        <f t="shared" si="17"/>
        <v>10.95</v>
      </c>
      <c r="R108" s="2">
        <f t="shared" si="19"/>
        <v>20</v>
      </c>
      <c r="S108" t="str">
        <f t="shared" si="20"/>
        <v>02 Sunny (10%-30%)</v>
      </c>
      <c r="T108" t="str">
        <f t="shared" si="18"/>
        <v>44844S2A_MSIL1CCDM-MLB-GANAC4484402 Sunny (10%-30%)</v>
      </c>
      <c r="U108">
        <f>IF(COUNTIF(T$2:T107,T108)&gt;=1,0,1)</f>
        <v>1</v>
      </c>
      <c r="V108" s="26" t="s">
        <v>960</v>
      </c>
      <c r="W108" s="86">
        <f t="shared" si="21"/>
        <v>2022</v>
      </c>
      <c r="X108" s="86">
        <f t="shared" si="22"/>
        <v>10</v>
      </c>
      <c r="Y108" s="86">
        <f t="shared" si="23"/>
        <v>10</v>
      </c>
      <c r="Z108" s="86" t="str">
        <f t="shared" si="24"/>
        <v>22</v>
      </c>
      <c r="AA108" s="86" t="str">
        <f t="shared" si="25"/>
        <v>26</v>
      </c>
      <c r="AB108" s="86" t="str">
        <f t="shared" si="26"/>
        <v>15</v>
      </c>
      <c r="AC108" s="86" t="str">
        <f t="shared" si="27"/>
        <v>GAN_AC_1450X643px_10m_S2A_MSIL1C_20221010_20CC</v>
      </c>
      <c r="AD108" s="41" t="s">
        <v>1221</v>
      </c>
    </row>
    <row r="109" spans="2:30" x14ac:dyDescent="0.25">
      <c r="B109" t="s">
        <v>3866</v>
      </c>
      <c r="C109" t="s">
        <v>3816</v>
      </c>
      <c r="D109" s="7" t="s">
        <v>252</v>
      </c>
      <c r="E109" s="2" t="b">
        <v>1</v>
      </c>
      <c r="F109" s="2" t="s">
        <v>3813</v>
      </c>
      <c r="G109" s="7" t="s">
        <v>87</v>
      </c>
      <c r="H109" t="s">
        <v>86</v>
      </c>
      <c r="I109" s="50">
        <v>44844</v>
      </c>
      <c r="J109" s="2" t="s">
        <v>50</v>
      </c>
      <c r="K109" s="2" t="s">
        <v>62</v>
      </c>
      <c r="L109" s="9">
        <v>10.199999999999999</v>
      </c>
      <c r="M109" t="s">
        <v>4434</v>
      </c>
      <c r="N109" t="s">
        <v>85</v>
      </c>
      <c r="O109" t="s">
        <v>4138</v>
      </c>
      <c r="P109" s="2" t="str">
        <f>VLOOKUP(I109,Period!A:B,2,FALSE)</f>
        <v>2022H2</v>
      </c>
      <c r="Q109" s="9">
        <f t="shared" si="17"/>
        <v>10.95</v>
      </c>
      <c r="R109" s="2">
        <f t="shared" si="19"/>
        <v>20</v>
      </c>
      <c r="S109" t="str">
        <f t="shared" si="20"/>
        <v>02 Sunny (10%-30%)</v>
      </c>
      <c r="T109" t="str">
        <f t="shared" si="18"/>
        <v>44844S2A_MSIL1CCDM-MLB-GANAC4484402 Sunny (10%-30%)</v>
      </c>
      <c r="U109">
        <f>IF(COUNTIF(T$2:T108,T109)&gt;=1,0,1)</f>
        <v>0</v>
      </c>
      <c r="V109" s="26" t="s">
        <v>962</v>
      </c>
      <c r="W109" s="86">
        <f t="shared" si="21"/>
        <v>2022</v>
      </c>
      <c r="X109" s="86">
        <f t="shared" si="22"/>
        <v>10</v>
      </c>
      <c r="Y109" s="86">
        <f t="shared" si="23"/>
        <v>10</v>
      </c>
      <c r="Z109" s="86" t="str">
        <f t="shared" si="24"/>
        <v>22</v>
      </c>
      <c r="AA109" s="86" t="str">
        <f t="shared" si="25"/>
        <v>26</v>
      </c>
      <c r="AB109" s="86" t="str">
        <f t="shared" si="26"/>
        <v>12</v>
      </c>
      <c r="AC109" s="86" t="str">
        <f t="shared" si="27"/>
        <v>GAN_AC_1450X643px_10m_S2A_MSIL1C_20221010_20CC</v>
      </c>
      <c r="AD109" s="41" t="s">
        <v>1222</v>
      </c>
    </row>
    <row r="110" spans="2:30" x14ac:dyDescent="0.25">
      <c r="B110" t="s">
        <v>3866</v>
      </c>
      <c r="C110" t="s">
        <v>3816</v>
      </c>
      <c r="D110" s="7" t="s">
        <v>252</v>
      </c>
      <c r="E110" s="2" t="b">
        <v>1</v>
      </c>
      <c r="F110" s="2" t="s">
        <v>3813</v>
      </c>
      <c r="G110" s="7" t="s">
        <v>87</v>
      </c>
      <c r="H110" t="s">
        <v>86</v>
      </c>
      <c r="I110" s="50">
        <v>44839</v>
      </c>
      <c r="J110" s="2" t="s">
        <v>56</v>
      </c>
      <c r="K110" s="2" t="s">
        <v>253</v>
      </c>
      <c r="L110" s="9">
        <v>85.1</v>
      </c>
      <c r="M110" t="s">
        <v>4434</v>
      </c>
      <c r="N110" t="s">
        <v>85</v>
      </c>
      <c r="O110" t="s">
        <v>4138</v>
      </c>
      <c r="P110" s="2" t="str">
        <f>VLOOKUP(I110,Period!A:B,2,FALSE)</f>
        <v>2022H2</v>
      </c>
      <c r="Q110" s="9">
        <f t="shared" si="17"/>
        <v>70.199999999999989</v>
      </c>
      <c r="R110" s="2">
        <f t="shared" si="19"/>
        <v>80</v>
      </c>
      <c r="S110" t="str">
        <f t="shared" si="20"/>
        <v>03 Cloudy (40%-90%)</v>
      </c>
      <c r="T110" t="str">
        <f t="shared" si="18"/>
        <v>44839S2A_MSIL1CCDM-MLB-GANAC4483903 Cloudy (40%-90%)</v>
      </c>
      <c r="U110">
        <f>IF(COUNTIF(T$2:T109,T110)&gt;=1,0,1)</f>
        <v>1</v>
      </c>
      <c r="V110" s="26" t="s">
        <v>964</v>
      </c>
      <c r="W110" s="86">
        <f t="shared" si="21"/>
        <v>2022</v>
      </c>
      <c r="X110" s="86">
        <f t="shared" si="22"/>
        <v>10</v>
      </c>
      <c r="Y110" s="86" t="str">
        <f t="shared" si="23"/>
        <v>05</v>
      </c>
      <c r="Z110" s="86" t="str">
        <f t="shared" si="24"/>
        <v>22</v>
      </c>
      <c r="AA110" s="86" t="str">
        <f t="shared" si="25"/>
        <v>26</v>
      </c>
      <c r="AB110" s="86" t="str">
        <f t="shared" si="26"/>
        <v>24</v>
      </c>
      <c r="AC110" s="86" t="str">
        <f t="shared" si="27"/>
        <v>GAN_AC_1450X643px_10m_S2A_MSIL1C_20221005_80CC</v>
      </c>
      <c r="AD110" s="41" t="s">
        <v>1223</v>
      </c>
    </row>
    <row r="111" spans="2:30" x14ac:dyDescent="0.25">
      <c r="B111" t="s">
        <v>3866</v>
      </c>
      <c r="C111" t="s">
        <v>3816</v>
      </c>
      <c r="D111" s="7" t="s">
        <v>252</v>
      </c>
      <c r="E111" s="2" t="b">
        <v>1</v>
      </c>
      <c r="F111" s="2" t="s">
        <v>3813</v>
      </c>
      <c r="G111" s="7" t="s">
        <v>87</v>
      </c>
      <c r="H111" t="s">
        <v>86</v>
      </c>
      <c r="I111" s="50">
        <v>44839</v>
      </c>
      <c r="J111" s="2" t="s">
        <v>50</v>
      </c>
      <c r="K111" s="2" t="s">
        <v>65</v>
      </c>
      <c r="L111" s="9">
        <v>55.3</v>
      </c>
      <c r="M111" t="s">
        <v>4434</v>
      </c>
      <c r="N111" t="s">
        <v>85</v>
      </c>
      <c r="O111" t="s">
        <v>4138</v>
      </c>
      <c r="P111" s="2" t="str">
        <f>VLOOKUP(I111,Period!A:B,2,FALSE)</f>
        <v>2022H2</v>
      </c>
      <c r="Q111" s="9">
        <f t="shared" si="17"/>
        <v>70.199999999999989</v>
      </c>
      <c r="R111" s="2">
        <f t="shared" si="19"/>
        <v>80</v>
      </c>
      <c r="S111" t="str">
        <f t="shared" si="20"/>
        <v>03 Cloudy (40%-90%)</v>
      </c>
      <c r="T111" t="str">
        <f t="shared" si="18"/>
        <v>44839S2A_MSIL1CCDM-MLB-GANAC4483903 Cloudy (40%-90%)</v>
      </c>
      <c r="U111">
        <f>IF(COUNTIF(T$2:T110,T111)&gt;=1,0,1)</f>
        <v>0</v>
      </c>
      <c r="V111" s="26" t="s">
        <v>966</v>
      </c>
      <c r="W111" s="86">
        <f t="shared" si="21"/>
        <v>2022</v>
      </c>
      <c r="X111" s="86">
        <f t="shared" si="22"/>
        <v>10</v>
      </c>
      <c r="Y111" s="86" t="str">
        <f t="shared" si="23"/>
        <v>05</v>
      </c>
      <c r="Z111" s="86" t="str">
        <f t="shared" si="24"/>
        <v>22</v>
      </c>
      <c r="AA111" s="86" t="str">
        <f t="shared" si="25"/>
        <v>26</v>
      </c>
      <c r="AB111" s="86" t="str">
        <f t="shared" si="26"/>
        <v>20</v>
      </c>
      <c r="AC111" s="86" t="str">
        <f t="shared" si="27"/>
        <v>GAN_AC_1450X643px_10m_S2A_MSIL1C_20221005_80CC</v>
      </c>
      <c r="AD111" s="41" t="s">
        <v>1224</v>
      </c>
    </row>
    <row r="112" spans="2:30" x14ac:dyDescent="0.25">
      <c r="B112" t="s">
        <v>3866</v>
      </c>
      <c r="C112" t="s">
        <v>3816</v>
      </c>
      <c r="D112" s="7" t="s">
        <v>252</v>
      </c>
      <c r="E112" s="2" t="b">
        <v>1</v>
      </c>
      <c r="F112" s="2" t="s">
        <v>3813</v>
      </c>
      <c r="G112" s="7" t="s">
        <v>87</v>
      </c>
      <c r="H112" t="s">
        <v>86</v>
      </c>
      <c r="I112" s="50">
        <v>44834</v>
      </c>
      <c r="J112" s="2" t="s">
        <v>56</v>
      </c>
      <c r="K112" s="2" t="s">
        <v>228</v>
      </c>
      <c r="L112" s="9">
        <v>100</v>
      </c>
      <c r="M112" t="s">
        <v>4434</v>
      </c>
      <c r="N112" t="s">
        <v>85</v>
      </c>
      <c r="O112" t="s">
        <v>4138</v>
      </c>
      <c r="P112" s="2" t="str">
        <f>VLOOKUP(I112,Period!A:B,2,FALSE)</f>
        <v>2022H2</v>
      </c>
      <c r="Q112" s="9">
        <f t="shared" si="17"/>
        <v>100</v>
      </c>
      <c r="R112" s="2">
        <f t="shared" si="19"/>
        <v>100</v>
      </c>
      <c r="S112" t="str">
        <f t="shared" si="20"/>
        <v>04 Overcast (100%)</v>
      </c>
      <c r="T112" t="str">
        <f t="shared" si="18"/>
        <v>44834S2A_MSIL1CCDM-MLB-GANAC4483404 Overcast (100%)</v>
      </c>
      <c r="U112">
        <f>IF(COUNTIF(T$2:T111,T112)&gt;=1,0,1)</f>
        <v>1</v>
      </c>
      <c r="V112" s="26" t="s">
        <v>968</v>
      </c>
      <c r="W112" s="86">
        <f t="shared" si="21"/>
        <v>2022</v>
      </c>
      <c r="X112" s="86" t="str">
        <f t="shared" si="22"/>
        <v>09</v>
      </c>
      <c r="Y112" s="86">
        <f t="shared" si="23"/>
        <v>30</v>
      </c>
      <c r="Z112" s="86" t="str">
        <f t="shared" si="24"/>
        <v>22</v>
      </c>
      <c r="AA112" s="86" t="str">
        <f t="shared" si="25"/>
        <v>26</v>
      </c>
      <c r="AB112" s="86" t="str">
        <f t="shared" si="26"/>
        <v>16</v>
      </c>
      <c r="AC112" s="86" t="str">
        <f t="shared" si="27"/>
        <v>GAN_AC_1450X643px_10m_S2A_MSIL1C_20220930_100CC</v>
      </c>
      <c r="AD112" s="41" t="s">
        <v>1225</v>
      </c>
    </row>
    <row r="113" spans="2:30" x14ac:dyDescent="0.25">
      <c r="B113" t="s">
        <v>3866</v>
      </c>
      <c r="C113" t="s">
        <v>3816</v>
      </c>
      <c r="D113" s="7" t="s">
        <v>252</v>
      </c>
      <c r="E113" s="2" t="b">
        <v>1</v>
      </c>
      <c r="F113" s="2" t="s">
        <v>3813</v>
      </c>
      <c r="G113" s="7" t="s">
        <v>87</v>
      </c>
      <c r="H113" t="s">
        <v>86</v>
      </c>
      <c r="I113" s="50">
        <v>44834</v>
      </c>
      <c r="J113" s="2" t="s">
        <v>50</v>
      </c>
      <c r="K113" s="2" t="s">
        <v>229</v>
      </c>
      <c r="L113" s="9">
        <v>100</v>
      </c>
      <c r="M113" t="s">
        <v>4434</v>
      </c>
      <c r="N113" t="s">
        <v>85</v>
      </c>
      <c r="O113" t="s">
        <v>4138</v>
      </c>
      <c r="P113" s="2" t="str">
        <f>VLOOKUP(I113,Period!A:B,2,FALSE)</f>
        <v>2022H2</v>
      </c>
      <c r="Q113" s="9">
        <f t="shared" si="17"/>
        <v>100</v>
      </c>
      <c r="R113" s="2">
        <f t="shared" si="19"/>
        <v>100</v>
      </c>
      <c r="S113" t="str">
        <f t="shared" si="20"/>
        <v>04 Overcast (100%)</v>
      </c>
      <c r="T113" t="str">
        <f t="shared" si="18"/>
        <v>44834S2A_MSIL1CCDM-MLB-GANAC4483404 Overcast (100%)</v>
      </c>
      <c r="U113">
        <f>IF(COUNTIF(T$2:T112,T113)&gt;=1,0,1)</f>
        <v>0</v>
      </c>
      <c r="V113" s="26" t="s">
        <v>970</v>
      </c>
      <c r="W113" s="86">
        <f t="shared" si="21"/>
        <v>2022</v>
      </c>
      <c r="X113" s="86" t="str">
        <f t="shared" si="22"/>
        <v>09</v>
      </c>
      <c r="Y113" s="86">
        <f t="shared" si="23"/>
        <v>30</v>
      </c>
      <c r="Z113" s="86" t="str">
        <f t="shared" si="24"/>
        <v>22</v>
      </c>
      <c r="AA113" s="86" t="str">
        <f t="shared" si="25"/>
        <v>26</v>
      </c>
      <c r="AB113" s="86" t="str">
        <f t="shared" si="26"/>
        <v>13</v>
      </c>
      <c r="AC113" s="86" t="str">
        <f t="shared" si="27"/>
        <v>GAN_AC_1450X643px_10m_S2A_MSIL1C_20220930_100CC</v>
      </c>
      <c r="AD113" s="41" t="s">
        <v>1226</v>
      </c>
    </row>
    <row r="114" spans="2:30" x14ac:dyDescent="0.25">
      <c r="B114" t="s">
        <v>3866</v>
      </c>
      <c r="C114" t="s">
        <v>3816</v>
      </c>
      <c r="D114" s="7" t="s">
        <v>252</v>
      </c>
      <c r="E114" s="2" t="b">
        <v>1</v>
      </c>
      <c r="F114" s="2" t="s">
        <v>3813</v>
      </c>
      <c r="G114" s="7" t="s">
        <v>87</v>
      </c>
      <c r="H114" t="s">
        <v>86</v>
      </c>
      <c r="I114" s="50">
        <v>44829</v>
      </c>
      <c r="J114" s="2" t="s">
        <v>56</v>
      </c>
      <c r="K114" s="2" t="s">
        <v>253</v>
      </c>
      <c r="L114" s="9">
        <v>85</v>
      </c>
      <c r="M114" t="s">
        <v>4434</v>
      </c>
      <c r="N114" t="s">
        <v>85</v>
      </c>
      <c r="O114" t="s">
        <v>4138</v>
      </c>
      <c r="P114" s="2" t="str">
        <f>VLOOKUP(I114,Period!A:B,2,FALSE)</f>
        <v>2022H2</v>
      </c>
      <c r="Q114" s="9">
        <f t="shared" si="17"/>
        <v>85.1</v>
      </c>
      <c r="R114" s="2">
        <f t="shared" si="19"/>
        <v>90</v>
      </c>
      <c r="S114" t="str">
        <f t="shared" si="20"/>
        <v>03 Cloudy (40%-90%)</v>
      </c>
      <c r="T114" t="str">
        <f t="shared" si="18"/>
        <v>44829S2A_MSIL1CCDM-MLB-GANAC4482903 Cloudy (40%-90%)</v>
      </c>
      <c r="U114">
        <f>IF(COUNTIF(T$2:T113,T114)&gt;=1,0,1)</f>
        <v>1</v>
      </c>
      <c r="V114" s="26" t="s">
        <v>972</v>
      </c>
      <c r="W114" s="86">
        <f t="shared" si="21"/>
        <v>2022</v>
      </c>
      <c r="X114" s="86" t="str">
        <f t="shared" si="22"/>
        <v>09</v>
      </c>
      <c r="Y114" s="86">
        <f t="shared" si="23"/>
        <v>25</v>
      </c>
      <c r="Z114" s="86" t="str">
        <f t="shared" si="24"/>
        <v>22</v>
      </c>
      <c r="AA114" s="86" t="str">
        <f t="shared" si="25"/>
        <v>26</v>
      </c>
      <c r="AB114" s="86" t="str">
        <f t="shared" si="26"/>
        <v>24</v>
      </c>
      <c r="AC114" s="86" t="str">
        <f t="shared" si="27"/>
        <v>GAN_AC_1450X643px_10m_S2A_MSIL1C_20220925_90CC</v>
      </c>
      <c r="AD114" s="41" t="s">
        <v>1227</v>
      </c>
    </row>
    <row r="115" spans="2:30" x14ac:dyDescent="0.25">
      <c r="B115" t="s">
        <v>3866</v>
      </c>
      <c r="C115" t="s">
        <v>3816</v>
      </c>
      <c r="D115" s="7" t="s">
        <v>252</v>
      </c>
      <c r="E115" s="2" t="b">
        <v>1</v>
      </c>
      <c r="F115" s="2" t="s">
        <v>3813</v>
      </c>
      <c r="G115" s="7" t="s">
        <v>87</v>
      </c>
      <c r="H115" t="s">
        <v>86</v>
      </c>
      <c r="I115" s="50">
        <v>44829</v>
      </c>
      <c r="J115" s="2" t="s">
        <v>50</v>
      </c>
      <c r="K115" s="2" t="s">
        <v>66</v>
      </c>
      <c r="L115" s="9">
        <v>85.2</v>
      </c>
      <c r="M115" t="s">
        <v>4434</v>
      </c>
      <c r="N115" t="s">
        <v>85</v>
      </c>
      <c r="O115" t="s">
        <v>4138</v>
      </c>
      <c r="P115" s="2" t="str">
        <f>VLOOKUP(I115,Period!A:B,2,FALSE)</f>
        <v>2022H2</v>
      </c>
      <c r="Q115" s="9">
        <f t="shared" si="17"/>
        <v>85.1</v>
      </c>
      <c r="R115" s="2">
        <f t="shared" si="19"/>
        <v>90</v>
      </c>
      <c r="S115" t="str">
        <f t="shared" si="20"/>
        <v>03 Cloudy (40%-90%)</v>
      </c>
      <c r="T115" t="str">
        <f t="shared" si="18"/>
        <v>44829S2A_MSIL1CCDM-MLB-GANAC4482903 Cloudy (40%-90%)</v>
      </c>
      <c r="U115">
        <f>IF(COUNTIF(T$2:T114,T115)&gt;=1,0,1)</f>
        <v>0</v>
      </c>
      <c r="V115" s="26" t="s">
        <v>1228</v>
      </c>
      <c r="W115" s="86">
        <f t="shared" si="21"/>
        <v>2022</v>
      </c>
      <c r="X115" s="86" t="str">
        <f t="shared" si="22"/>
        <v>09</v>
      </c>
      <c r="Y115" s="86">
        <f t="shared" si="23"/>
        <v>25</v>
      </c>
      <c r="Z115" s="86" t="str">
        <f t="shared" si="24"/>
        <v>22</v>
      </c>
      <c r="AA115" s="86" t="str">
        <f t="shared" si="25"/>
        <v>26</v>
      </c>
      <c r="AB115" s="86" t="str">
        <f t="shared" si="26"/>
        <v>21</v>
      </c>
      <c r="AC115" s="86" t="str">
        <f t="shared" si="27"/>
        <v>GAN_AC_1450X643px_10m_S2A_MSIL1C_20220925_90CC</v>
      </c>
      <c r="AD115" s="41" t="s">
        <v>1229</v>
      </c>
    </row>
    <row r="116" spans="2:30" x14ac:dyDescent="0.25">
      <c r="B116" t="s">
        <v>3866</v>
      </c>
      <c r="C116" t="s">
        <v>3816</v>
      </c>
      <c r="D116" s="7" t="s">
        <v>252</v>
      </c>
      <c r="E116" s="2" t="b">
        <v>1</v>
      </c>
      <c r="F116" s="2" t="s">
        <v>3813</v>
      </c>
      <c r="G116" s="7" t="s">
        <v>87</v>
      </c>
      <c r="H116" t="s">
        <v>86</v>
      </c>
      <c r="I116" s="50">
        <v>44824</v>
      </c>
      <c r="J116" s="2" t="s">
        <v>56</v>
      </c>
      <c r="K116" s="2" t="s">
        <v>237</v>
      </c>
      <c r="L116" s="9">
        <v>34.4</v>
      </c>
      <c r="M116" t="s">
        <v>4434</v>
      </c>
      <c r="N116" t="s">
        <v>85</v>
      </c>
      <c r="O116" t="s">
        <v>4138</v>
      </c>
      <c r="P116" s="2" t="str">
        <f>VLOOKUP(I116,Period!A:B,2,FALSE)</f>
        <v>2022H2</v>
      </c>
      <c r="Q116" s="9">
        <f t="shared" si="17"/>
        <v>34.15</v>
      </c>
      <c r="R116" s="2">
        <f t="shared" si="19"/>
        <v>40</v>
      </c>
      <c r="S116" t="str">
        <f t="shared" si="20"/>
        <v>03 Cloudy (40%-90%)</v>
      </c>
      <c r="T116" t="str">
        <f t="shared" si="18"/>
        <v>44824S2A_MSIL1CCDM-MLB-GANAC4482403 Cloudy (40%-90%)</v>
      </c>
      <c r="U116">
        <f>IF(COUNTIF(T$2:T115,T116)&gt;=1,0,1)</f>
        <v>1</v>
      </c>
      <c r="V116" s="26" t="s">
        <v>976</v>
      </c>
      <c r="W116" s="86">
        <f t="shared" si="21"/>
        <v>2022</v>
      </c>
      <c r="X116" s="86" t="str">
        <f t="shared" si="22"/>
        <v>09</v>
      </c>
      <c r="Y116" s="86">
        <f t="shared" si="23"/>
        <v>20</v>
      </c>
      <c r="Z116" s="86" t="str">
        <f t="shared" si="24"/>
        <v>22</v>
      </c>
      <c r="AA116" s="86" t="str">
        <f t="shared" si="25"/>
        <v>26</v>
      </c>
      <c r="AB116" s="86" t="str">
        <f t="shared" si="26"/>
        <v>18</v>
      </c>
      <c r="AC116" s="86" t="str">
        <f t="shared" si="27"/>
        <v>GAN_AC_1450X643px_10m_S2A_MSIL1C_20220920_40CC</v>
      </c>
      <c r="AD116" s="41" t="s">
        <v>1230</v>
      </c>
    </row>
    <row r="117" spans="2:30" x14ac:dyDescent="0.25">
      <c r="B117" t="s">
        <v>3866</v>
      </c>
      <c r="C117" t="s">
        <v>3816</v>
      </c>
      <c r="D117" s="7" t="s">
        <v>252</v>
      </c>
      <c r="E117" s="2" t="b">
        <v>1</v>
      </c>
      <c r="F117" s="2" t="s">
        <v>3813</v>
      </c>
      <c r="G117" s="7" t="s">
        <v>87</v>
      </c>
      <c r="H117" t="s">
        <v>86</v>
      </c>
      <c r="I117" s="50">
        <v>44824</v>
      </c>
      <c r="J117" s="2" t="s">
        <v>50</v>
      </c>
      <c r="K117" s="2" t="s">
        <v>59</v>
      </c>
      <c r="L117" s="9">
        <v>33.9</v>
      </c>
      <c r="M117" t="s">
        <v>4434</v>
      </c>
      <c r="N117" t="s">
        <v>85</v>
      </c>
      <c r="O117" t="s">
        <v>4138</v>
      </c>
      <c r="P117" s="2" t="str">
        <f>VLOOKUP(I117,Period!A:B,2,FALSE)</f>
        <v>2022H2</v>
      </c>
      <c r="Q117" s="9">
        <f t="shared" si="17"/>
        <v>34.15</v>
      </c>
      <c r="R117" s="2">
        <f t="shared" si="19"/>
        <v>40</v>
      </c>
      <c r="S117" t="str">
        <f t="shared" si="20"/>
        <v>03 Cloudy (40%-90%)</v>
      </c>
      <c r="T117" t="str">
        <f t="shared" si="18"/>
        <v>44824S2A_MSIL1CCDM-MLB-GANAC4482403 Cloudy (40%-90%)</v>
      </c>
      <c r="U117">
        <f>IF(COUNTIF(T$2:T116,T117)&gt;=1,0,1)</f>
        <v>0</v>
      </c>
      <c r="V117" s="26" t="s">
        <v>1231</v>
      </c>
      <c r="W117" s="86">
        <f t="shared" si="21"/>
        <v>2022</v>
      </c>
      <c r="X117" s="86" t="str">
        <f t="shared" si="22"/>
        <v>09</v>
      </c>
      <c r="Y117" s="86">
        <f t="shared" si="23"/>
        <v>20</v>
      </c>
      <c r="Z117" s="86" t="str">
        <f t="shared" si="24"/>
        <v>22</v>
      </c>
      <c r="AA117" s="86" t="str">
        <f t="shared" si="25"/>
        <v>26</v>
      </c>
      <c r="AB117" s="86" t="str">
        <f t="shared" si="26"/>
        <v>15</v>
      </c>
      <c r="AC117" s="86" t="str">
        <f t="shared" si="27"/>
        <v>GAN_AC_1450X643px_10m_S2A_MSIL1C_20220920_40CC</v>
      </c>
      <c r="AD117" s="41" t="s">
        <v>1232</v>
      </c>
    </row>
    <row r="118" spans="2:30" x14ac:dyDescent="0.25">
      <c r="B118" t="s">
        <v>3866</v>
      </c>
      <c r="C118" t="s">
        <v>3816</v>
      </c>
      <c r="D118" s="7" t="s">
        <v>252</v>
      </c>
      <c r="E118" s="2" t="b">
        <v>1</v>
      </c>
      <c r="F118" s="2" t="s">
        <v>3813</v>
      </c>
      <c r="G118" s="7" t="s">
        <v>87</v>
      </c>
      <c r="H118" t="s">
        <v>86</v>
      </c>
      <c r="I118" s="50">
        <v>44819</v>
      </c>
      <c r="J118" s="2" t="s">
        <v>56</v>
      </c>
      <c r="K118" s="2" t="s">
        <v>254</v>
      </c>
      <c r="L118" s="9">
        <v>73.400000000000006</v>
      </c>
      <c r="M118" t="s">
        <v>4434</v>
      </c>
      <c r="N118" t="s">
        <v>85</v>
      </c>
      <c r="O118" t="s">
        <v>4138</v>
      </c>
      <c r="P118" s="2" t="str">
        <f>VLOOKUP(I118,Period!A:B,2,FALSE)</f>
        <v>2022H2</v>
      </c>
      <c r="Q118" s="9">
        <f t="shared" si="17"/>
        <v>67.599999999999994</v>
      </c>
      <c r="R118" s="2">
        <f t="shared" si="19"/>
        <v>70</v>
      </c>
      <c r="S118" t="str">
        <f t="shared" si="20"/>
        <v>03 Cloudy (40%-90%)</v>
      </c>
      <c r="T118" t="str">
        <f t="shared" si="18"/>
        <v>44819S2A_MSIL1CCDM-MLB-GANAC4481903 Cloudy (40%-90%)</v>
      </c>
      <c r="U118">
        <f>IF(COUNTIF(T$2:T117,T118)&gt;=1,0,1)</f>
        <v>1</v>
      </c>
      <c r="V118" s="26" t="s">
        <v>980</v>
      </c>
      <c r="W118" s="86">
        <f t="shared" si="21"/>
        <v>2022</v>
      </c>
      <c r="X118" s="86" t="str">
        <f t="shared" si="22"/>
        <v>09</v>
      </c>
      <c r="Y118" s="86">
        <f t="shared" si="23"/>
        <v>15</v>
      </c>
      <c r="Z118" s="86" t="str">
        <f t="shared" si="24"/>
        <v>22</v>
      </c>
      <c r="AA118" s="86" t="str">
        <f t="shared" si="25"/>
        <v>26</v>
      </c>
      <c r="AB118" s="86" t="str">
        <f t="shared" si="26"/>
        <v>26</v>
      </c>
      <c r="AC118" s="86" t="str">
        <f t="shared" si="27"/>
        <v>GAN_AC_1450X643px_10m_S2A_MSIL1C_20220915_70CC</v>
      </c>
      <c r="AD118" s="41" t="s">
        <v>1233</v>
      </c>
    </row>
    <row r="119" spans="2:30" x14ac:dyDescent="0.25">
      <c r="B119" t="s">
        <v>3866</v>
      </c>
      <c r="C119" t="s">
        <v>3816</v>
      </c>
      <c r="D119" s="7" t="s">
        <v>252</v>
      </c>
      <c r="E119" s="2" t="b">
        <v>1</v>
      </c>
      <c r="F119" s="2" t="s">
        <v>3813</v>
      </c>
      <c r="G119" s="7" t="s">
        <v>87</v>
      </c>
      <c r="H119" t="s">
        <v>86</v>
      </c>
      <c r="I119" s="50">
        <v>44819</v>
      </c>
      <c r="J119" s="2" t="s">
        <v>50</v>
      </c>
      <c r="K119" s="2" t="s">
        <v>255</v>
      </c>
      <c r="L119" s="9">
        <v>61.8</v>
      </c>
      <c r="M119" t="s">
        <v>4434</v>
      </c>
      <c r="N119" t="s">
        <v>85</v>
      </c>
      <c r="O119" t="s">
        <v>4138</v>
      </c>
      <c r="P119" s="2" t="str">
        <f>VLOOKUP(I119,Period!A:B,2,FALSE)</f>
        <v>2022H2</v>
      </c>
      <c r="Q119" s="9">
        <f t="shared" si="17"/>
        <v>67.599999999999994</v>
      </c>
      <c r="R119" s="2">
        <f t="shared" si="19"/>
        <v>70</v>
      </c>
      <c r="S119" t="str">
        <f t="shared" si="20"/>
        <v>03 Cloudy (40%-90%)</v>
      </c>
      <c r="T119" t="str">
        <f t="shared" si="18"/>
        <v>44819S2A_MSIL1CCDM-MLB-GANAC4481903 Cloudy (40%-90%)</v>
      </c>
      <c r="U119">
        <f>IF(COUNTIF(T$2:T118,T119)&gt;=1,0,1)</f>
        <v>0</v>
      </c>
      <c r="V119" s="26" t="s">
        <v>982</v>
      </c>
      <c r="W119" s="86">
        <f t="shared" si="21"/>
        <v>2022</v>
      </c>
      <c r="X119" s="86" t="str">
        <f t="shared" si="22"/>
        <v>09</v>
      </c>
      <c r="Y119" s="86">
        <f t="shared" si="23"/>
        <v>15</v>
      </c>
      <c r="Z119" s="86" t="str">
        <f t="shared" si="24"/>
        <v>22</v>
      </c>
      <c r="AA119" s="86" t="str">
        <f t="shared" si="25"/>
        <v>26</v>
      </c>
      <c r="AB119" s="86" t="str">
        <f t="shared" si="26"/>
        <v>23</v>
      </c>
      <c r="AC119" s="86" t="str">
        <f t="shared" si="27"/>
        <v>GAN_AC_1450X643px_10m_S2A_MSIL1C_20220915_70CC</v>
      </c>
      <c r="AD119" s="41" t="s">
        <v>1234</v>
      </c>
    </row>
    <row r="120" spans="2:30" x14ac:dyDescent="0.25">
      <c r="B120" t="s">
        <v>3866</v>
      </c>
      <c r="C120" t="s">
        <v>3816</v>
      </c>
      <c r="D120" s="7" t="s">
        <v>252</v>
      </c>
      <c r="E120" s="2" t="b">
        <v>1</v>
      </c>
      <c r="F120" s="2" t="s">
        <v>3813</v>
      </c>
      <c r="G120" s="7" t="s">
        <v>87</v>
      </c>
      <c r="H120" t="s">
        <v>86</v>
      </c>
      <c r="I120" s="50">
        <v>44814</v>
      </c>
      <c r="J120" s="2" t="s">
        <v>56</v>
      </c>
      <c r="K120" s="2" t="s">
        <v>242</v>
      </c>
      <c r="L120" s="9">
        <v>43.8</v>
      </c>
      <c r="M120" t="s">
        <v>4434</v>
      </c>
      <c r="N120" t="s">
        <v>85</v>
      </c>
      <c r="O120" t="s">
        <v>4138</v>
      </c>
      <c r="P120" s="2" t="str">
        <f>VLOOKUP(I120,Period!A:B,2,FALSE)</f>
        <v>2022H2</v>
      </c>
      <c r="Q120" s="9">
        <f t="shared" si="17"/>
        <v>54.6</v>
      </c>
      <c r="R120" s="2">
        <f t="shared" si="19"/>
        <v>60</v>
      </c>
      <c r="S120" t="str">
        <f t="shared" si="20"/>
        <v>03 Cloudy (40%-90%)</v>
      </c>
      <c r="T120" t="str">
        <f t="shared" si="18"/>
        <v>44814S2A_MSIL1CCDM-MLB-GANAC4481403 Cloudy (40%-90%)</v>
      </c>
      <c r="U120">
        <f>IF(COUNTIF(T$2:T119,T120)&gt;=1,0,1)</f>
        <v>1</v>
      </c>
      <c r="V120" s="26" t="s">
        <v>984</v>
      </c>
      <c r="W120" s="86">
        <f t="shared" si="21"/>
        <v>2022</v>
      </c>
      <c r="X120" s="86" t="str">
        <f t="shared" si="22"/>
        <v>09</v>
      </c>
      <c r="Y120" s="86">
        <f t="shared" si="23"/>
        <v>10</v>
      </c>
      <c r="Z120" s="86" t="str">
        <f t="shared" si="24"/>
        <v>22</v>
      </c>
      <c r="AA120" s="86" t="str">
        <f t="shared" si="25"/>
        <v>26</v>
      </c>
      <c r="AB120" s="86" t="str">
        <f t="shared" si="26"/>
        <v>19</v>
      </c>
      <c r="AC120" s="86" t="str">
        <f t="shared" si="27"/>
        <v>GAN_AC_1450X643px_10m_S2A_MSIL1C_20220910_60CC</v>
      </c>
      <c r="AD120" s="41" t="s">
        <v>1235</v>
      </c>
    </row>
    <row r="121" spans="2:30" x14ac:dyDescent="0.25">
      <c r="B121" t="s">
        <v>3866</v>
      </c>
      <c r="C121" t="s">
        <v>3816</v>
      </c>
      <c r="D121" s="7" t="s">
        <v>252</v>
      </c>
      <c r="E121" s="2" t="b">
        <v>1</v>
      </c>
      <c r="F121" s="2" t="s">
        <v>3813</v>
      </c>
      <c r="G121" s="7" t="s">
        <v>87</v>
      </c>
      <c r="H121" t="s">
        <v>86</v>
      </c>
      <c r="I121" s="50">
        <v>44814</v>
      </c>
      <c r="J121" s="2" t="s">
        <v>50</v>
      </c>
      <c r="K121" s="2" t="s">
        <v>228</v>
      </c>
      <c r="L121" s="9">
        <v>65.400000000000006</v>
      </c>
      <c r="M121" t="s">
        <v>4434</v>
      </c>
      <c r="N121" t="s">
        <v>85</v>
      </c>
      <c r="O121" t="s">
        <v>4138</v>
      </c>
      <c r="P121" s="2" t="str">
        <f>VLOOKUP(I121,Period!A:B,2,FALSE)</f>
        <v>2022H2</v>
      </c>
      <c r="Q121" s="9">
        <f t="shared" si="17"/>
        <v>54.6</v>
      </c>
      <c r="R121" s="2">
        <f t="shared" si="19"/>
        <v>60</v>
      </c>
      <c r="S121" t="str">
        <f t="shared" si="20"/>
        <v>03 Cloudy (40%-90%)</v>
      </c>
      <c r="T121" t="str">
        <f t="shared" si="18"/>
        <v>44814S2A_MSIL1CCDM-MLB-GANAC4481403 Cloudy (40%-90%)</v>
      </c>
      <c r="U121">
        <f>IF(COUNTIF(T$2:T120,T121)&gt;=1,0,1)</f>
        <v>0</v>
      </c>
      <c r="V121" s="26" t="s">
        <v>986</v>
      </c>
      <c r="W121" s="86">
        <f t="shared" si="21"/>
        <v>2022</v>
      </c>
      <c r="X121" s="86" t="str">
        <f t="shared" si="22"/>
        <v>09</v>
      </c>
      <c r="Y121" s="86">
        <f t="shared" si="23"/>
        <v>10</v>
      </c>
      <c r="Z121" s="86" t="str">
        <f t="shared" si="24"/>
        <v>22</v>
      </c>
      <c r="AA121" s="86" t="str">
        <f t="shared" si="25"/>
        <v>26</v>
      </c>
      <c r="AB121" s="86" t="str">
        <f t="shared" si="26"/>
        <v>16</v>
      </c>
      <c r="AC121" s="86" t="str">
        <f t="shared" si="27"/>
        <v>GAN_AC_1450X643px_10m_S2A_MSIL1C_20220910_60CC</v>
      </c>
      <c r="AD121" s="41" t="s">
        <v>1236</v>
      </c>
    </row>
    <row r="122" spans="2:30" x14ac:dyDescent="0.25">
      <c r="B122" t="s">
        <v>3866</v>
      </c>
      <c r="C122" t="s">
        <v>3816</v>
      </c>
      <c r="D122" s="7" t="s">
        <v>252</v>
      </c>
      <c r="E122" s="2" t="b">
        <v>1</v>
      </c>
      <c r="F122" s="2" t="s">
        <v>3813</v>
      </c>
      <c r="G122" s="7" t="s">
        <v>87</v>
      </c>
      <c r="H122" t="s">
        <v>86</v>
      </c>
      <c r="I122" s="50">
        <v>44809</v>
      </c>
      <c r="J122" s="2" t="s">
        <v>56</v>
      </c>
      <c r="K122" s="2" t="s">
        <v>243</v>
      </c>
      <c r="L122" s="9">
        <v>0.2</v>
      </c>
      <c r="M122" t="s">
        <v>4434</v>
      </c>
      <c r="N122" t="s">
        <v>85</v>
      </c>
      <c r="O122" t="s">
        <v>4138</v>
      </c>
      <c r="P122" s="2" t="str">
        <f>VLOOKUP(I122,Period!A:B,2,FALSE)</f>
        <v>2022H2</v>
      </c>
      <c r="Q122" s="9">
        <f t="shared" si="17"/>
        <v>1.05</v>
      </c>
      <c r="R122" s="2">
        <f t="shared" si="19"/>
        <v>10</v>
      </c>
      <c r="S122" t="str">
        <f t="shared" si="20"/>
        <v>02 Sunny (10%-30%)</v>
      </c>
      <c r="T122" t="str">
        <f t="shared" si="18"/>
        <v>44809S2A_MSIL1CCDM-MLB-GANAC4480902 Sunny (10%-30%)</v>
      </c>
      <c r="U122">
        <f>IF(COUNTIF(T$2:T121,T122)&gt;=1,0,1)</f>
        <v>1</v>
      </c>
      <c r="V122" s="26" t="s">
        <v>988</v>
      </c>
      <c r="W122" s="86">
        <f t="shared" si="21"/>
        <v>2022</v>
      </c>
      <c r="X122" s="86" t="str">
        <f t="shared" si="22"/>
        <v>09</v>
      </c>
      <c r="Y122" s="86" t="str">
        <f t="shared" si="23"/>
        <v>05</v>
      </c>
      <c r="Z122" s="86" t="str">
        <f t="shared" si="24"/>
        <v>22</v>
      </c>
      <c r="AA122" s="86" t="str">
        <f t="shared" si="25"/>
        <v>26</v>
      </c>
      <c r="AB122" s="86" t="str">
        <f t="shared" si="26"/>
        <v>29</v>
      </c>
      <c r="AC122" s="86" t="str">
        <f t="shared" si="27"/>
        <v>GAN_AC_1450X643px_10m_S2A_MSIL1C_20220905_10CC</v>
      </c>
      <c r="AD122" s="41" t="s">
        <v>1237</v>
      </c>
    </row>
    <row r="123" spans="2:30" x14ac:dyDescent="0.25">
      <c r="B123" t="s">
        <v>3866</v>
      </c>
      <c r="C123" t="s">
        <v>3816</v>
      </c>
      <c r="D123" s="7" t="s">
        <v>252</v>
      </c>
      <c r="E123" s="2" t="b">
        <v>1</v>
      </c>
      <c r="F123" s="2" t="s">
        <v>3813</v>
      </c>
      <c r="G123" s="7" t="s">
        <v>87</v>
      </c>
      <c r="H123" t="s">
        <v>86</v>
      </c>
      <c r="I123" s="50">
        <v>44809</v>
      </c>
      <c r="J123" s="2" t="s">
        <v>50</v>
      </c>
      <c r="K123" s="2" t="s">
        <v>239</v>
      </c>
      <c r="L123" s="9">
        <v>1.9</v>
      </c>
      <c r="M123" t="s">
        <v>4434</v>
      </c>
      <c r="N123" t="s">
        <v>85</v>
      </c>
      <c r="O123" t="s">
        <v>4138</v>
      </c>
      <c r="P123" s="2" t="str">
        <f>VLOOKUP(I123,Period!A:B,2,FALSE)</f>
        <v>2022H2</v>
      </c>
      <c r="Q123" s="9">
        <f t="shared" si="17"/>
        <v>1.05</v>
      </c>
      <c r="R123" s="2">
        <f t="shared" si="19"/>
        <v>10</v>
      </c>
      <c r="S123" t="str">
        <f t="shared" si="20"/>
        <v>02 Sunny (10%-30%)</v>
      </c>
      <c r="T123" t="str">
        <f t="shared" si="18"/>
        <v>44809S2A_MSIL1CCDM-MLB-GANAC4480902 Sunny (10%-30%)</v>
      </c>
      <c r="U123">
        <f>IF(COUNTIF(T$2:T122,T123)&gt;=1,0,1)</f>
        <v>0</v>
      </c>
      <c r="V123" s="26" t="s">
        <v>990</v>
      </c>
      <c r="W123" s="86">
        <f t="shared" si="21"/>
        <v>2022</v>
      </c>
      <c r="X123" s="86" t="str">
        <f t="shared" si="22"/>
        <v>09</v>
      </c>
      <c r="Y123" s="86" t="str">
        <f t="shared" si="23"/>
        <v>05</v>
      </c>
      <c r="Z123" s="86" t="str">
        <f t="shared" si="24"/>
        <v>22</v>
      </c>
      <c r="AA123" s="86" t="str">
        <f t="shared" si="25"/>
        <v>26</v>
      </c>
      <c r="AB123" s="86" t="str">
        <f t="shared" si="26"/>
        <v>25</v>
      </c>
      <c r="AC123" s="86" t="str">
        <f t="shared" si="27"/>
        <v>GAN_AC_1450X643px_10m_S2A_MSIL1C_20220905_10CC</v>
      </c>
      <c r="AD123" s="41" t="s">
        <v>1238</v>
      </c>
    </row>
    <row r="124" spans="2:30" x14ac:dyDescent="0.25">
      <c r="B124" t="s">
        <v>3866</v>
      </c>
      <c r="C124" t="s">
        <v>3816</v>
      </c>
      <c r="D124" s="7" t="s">
        <v>252</v>
      </c>
      <c r="E124" s="2" t="b">
        <v>1</v>
      </c>
      <c r="F124" s="2" t="s">
        <v>3813</v>
      </c>
      <c r="G124" s="7" t="s">
        <v>87</v>
      </c>
      <c r="H124" t="s">
        <v>86</v>
      </c>
      <c r="I124" s="50">
        <v>44804</v>
      </c>
      <c r="J124" s="2" t="s">
        <v>56</v>
      </c>
      <c r="K124" s="2" t="s">
        <v>237</v>
      </c>
      <c r="L124" s="9">
        <v>44.6</v>
      </c>
      <c r="M124" t="s">
        <v>4434</v>
      </c>
      <c r="N124" t="s">
        <v>85</v>
      </c>
      <c r="O124" t="s">
        <v>4138</v>
      </c>
      <c r="P124" s="2" t="str">
        <f>VLOOKUP(I124,Period!A:B,2,FALSE)</f>
        <v>2022H2</v>
      </c>
      <c r="Q124" s="9">
        <f t="shared" si="17"/>
        <v>40.200000000000003</v>
      </c>
      <c r="R124" s="2">
        <f t="shared" si="19"/>
        <v>50</v>
      </c>
      <c r="S124" t="str">
        <f t="shared" si="20"/>
        <v>03 Cloudy (40%-90%)</v>
      </c>
      <c r="T124" t="str">
        <f t="shared" si="18"/>
        <v>44804S2A_MSIL1CCDM-MLB-GANAC4480403 Cloudy (40%-90%)</v>
      </c>
      <c r="U124">
        <f>IF(COUNTIF(T$2:T123,T124)&gt;=1,0,1)</f>
        <v>1</v>
      </c>
      <c r="V124" s="26" t="s">
        <v>992</v>
      </c>
      <c r="W124" s="86">
        <f t="shared" si="21"/>
        <v>2022</v>
      </c>
      <c r="X124" s="86" t="str">
        <f t="shared" si="22"/>
        <v>08</v>
      </c>
      <c r="Y124" s="86">
        <f t="shared" si="23"/>
        <v>31</v>
      </c>
      <c r="Z124" s="86" t="str">
        <f t="shared" si="24"/>
        <v>22</v>
      </c>
      <c r="AA124" s="86" t="str">
        <f t="shared" si="25"/>
        <v>26</v>
      </c>
      <c r="AB124" s="86" t="str">
        <f t="shared" si="26"/>
        <v>18</v>
      </c>
      <c r="AC124" s="86" t="str">
        <f t="shared" si="27"/>
        <v>GAN_AC_1450X643px_10m_S2A_MSIL1C_20220831_50CC</v>
      </c>
      <c r="AD124" s="41" t="s">
        <v>1239</v>
      </c>
    </row>
    <row r="125" spans="2:30" x14ac:dyDescent="0.25">
      <c r="B125" t="s">
        <v>3866</v>
      </c>
      <c r="C125" t="s">
        <v>3816</v>
      </c>
      <c r="D125" s="7" t="s">
        <v>252</v>
      </c>
      <c r="E125" s="2" t="b">
        <v>1</v>
      </c>
      <c r="F125" s="2" t="s">
        <v>3813</v>
      </c>
      <c r="G125" s="7" t="s">
        <v>87</v>
      </c>
      <c r="H125" t="s">
        <v>86</v>
      </c>
      <c r="I125" s="50">
        <v>44804</v>
      </c>
      <c r="J125" s="2" t="s">
        <v>50</v>
      </c>
      <c r="K125" s="2" t="s">
        <v>59</v>
      </c>
      <c r="L125" s="9">
        <v>35.799999999999997</v>
      </c>
      <c r="M125" t="s">
        <v>4434</v>
      </c>
      <c r="N125" t="s">
        <v>85</v>
      </c>
      <c r="O125" t="s">
        <v>4138</v>
      </c>
      <c r="P125" s="2" t="str">
        <f>VLOOKUP(I125,Period!A:B,2,FALSE)</f>
        <v>2022H2</v>
      </c>
      <c r="Q125" s="9">
        <f t="shared" si="17"/>
        <v>40.200000000000003</v>
      </c>
      <c r="R125" s="2">
        <f t="shared" si="19"/>
        <v>50</v>
      </c>
      <c r="S125" t="str">
        <f t="shared" si="20"/>
        <v>03 Cloudy (40%-90%)</v>
      </c>
      <c r="T125" t="str">
        <f t="shared" si="18"/>
        <v>44804S2A_MSIL1CCDM-MLB-GANAC4480403 Cloudy (40%-90%)</v>
      </c>
      <c r="U125">
        <f>IF(COUNTIF(T$2:T124,T125)&gt;=1,0,1)</f>
        <v>0</v>
      </c>
      <c r="V125" s="26" t="s">
        <v>994</v>
      </c>
      <c r="W125" s="86">
        <f t="shared" si="21"/>
        <v>2022</v>
      </c>
      <c r="X125" s="86" t="str">
        <f t="shared" si="22"/>
        <v>08</v>
      </c>
      <c r="Y125" s="86">
        <f t="shared" si="23"/>
        <v>31</v>
      </c>
      <c r="Z125" s="86" t="str">
        <f t="shared" si="24"/>
        <v>22</v>
      </c>
      <c r="AA125" s="86" t="str">
        <f t="shared" si="25"/>
        <v>26</v>
      </c>
      <c r="AB125" s="86" t="str">
        <f t="shared" si="26"/>
        <v>15</v>
      </c>
      <c r="AC125" s="86" t="str">
        <f t="shared" si="27"/>
        <v>GAN_AC_1450X643px_10m_S2A_MSIL1C_20220831_50CC</v>
      </c>
      <c r="AD125" s="41" t="s">
        <v>1240</v>
      </c>
    </row>
    <row r="126" spans="2:30" x14ac:dyDescent="0.25">
      <c r="B126" t="s">
        <v>3866</v>
      </c>
      <c r="C126" t="s">
        <v>3816</v>
      </c>
      <c r="D126" s="7" t="s">
        <v>252</v>
      </c>
      <c r="E126" s="2" t="b">
        <v>1</v>
      </c>
      <c r="F126" s="2" t="s">
        <v>3813</v>
      </c>
      <c r="G126" s="7" t="s">
        <v>87</v>
      </c>
      <c r="H126" t="s">
        <v>86</v>
      </c>
      <c r="I126" s="50">
        <v>44799</v>
      </c>
      <c r="J126" s="2" t="s">
        <v>56</v>
      </c>
      <c r="K126" s="2" t="s">
        <v>243</v>
      </c>
      <c r="L126" s="9">
        <v>17.399999999999999</v>
      </c>
      <c r="M126" t="s">
        <v>4434</v>
      </c>
      <c r="N126" t="s">
        <v>85</v>
      </c>
      <c r="O126" t="s">
        <v>4138</v>
      </c>
      <c r="P126" s="2" t="str">
        <f>VLOOKUP(I126,Period!A:B,2,FALSE)</f>
        <v>2022H2</v>
      </c>
      <c r="Q126" s="9">
        <f t="shared" si="17"/>
        <v>19.600000000000001</v>
      </c>
      <c r="R126" s="2">
        <f t="shared" si="19"/>
        <v>20</v>
      </c>
      <c r="S126" t="str">
        <f t="shared" si="20"/>
        <v>02 Sunny (10%-30%)</v>
      </c>
      <c r="T126" t="str">
        <f t="shared" si="18"/>
        <v>44799S2A_MSIL1CCDM-MLB-GANAC4479902 Sunny (10%-30%)</v>
      </c>
      <c r="U126">
        <f>IF(COUNTIF(T$2:T125,T126)&gt;=1,0,1)</f>
        <v>1</v>
      </c>
      <c r="V126" s="26" t="s">
        <v>996</v>
      </c>
      <c r="W126" s="86">
        <f t="shared" si="21"/>
        <v>2022</v>
      </c>
      <c r="X126" s="86" t="str">
        <f t="shared" si="22"/>
        <v>08</v>
      </c>
      <c r="Y126" s="86">
        <f t="shared" si="23"/>
        <v>26</v>
      </c>
      <c r="Z126" s="86" t="str">
        <f t="shared" si="24"/>
        <v>22</v>
      </c>
      <c r="AA126" s="86" t="str">
        <f t="shared" si="25"/>
        <v>26</v>
      </c>
      <c r="AB126" s="86" t="str">
        <f t="shared" si="26"/>
        <v>29</v>
      </c>
      <c r="AC126" s="86" t="str">
        <f t="shared" si="27"/>
        <v>GAN_AC_1450X643px_10m_S2A_MSIL1C_20220826_20CC</v>
      </c>
      <c r="AD126" s="41" t="s">
        <v>1241</v>
      </c>
    </row>
    <row r="127" spans="2:30" x14ac:dyDescent="0.25">
      <c r="B127" t="s">
        <v>3866</v>
      </c>
      <c r="C127" t="s">
        <v>3816</v>
      </c>
      <c r="D127" s="7" t="s">
        <v>252</v>
      </c>
      <c r="E127" s="2" t="b">
        <v>1</v>
      </c>
      <c r="F127" s="2" t="s">
        <v>3813</v>
      </c>
      <c r="G127" s="7" t="s">
        <v>87</v>
      </c>
      <c r="H127" t="s">
        <v>86</v>
      </c>
      <c r="I127" s="50">
        <v>44799</v>
      </c>
      <c r="J127" s="2" t="s">
        <v>50</v>
      </c>
      <c r="K127" s="2" t="s">
        <v>254</v>
      </c>
      <c r="L127" s="9">
        <v>21.8</v>
      </c>
      <c r="M127" t="s">
        <v>4434</v>
      </c>
      <c r="N127" t="s">
        <v>85</v>
      </c>
      <c r="O127" t="s">
        <v>4138</v>
      </c>
      <c r="P127" s="2" t="str">
        <f>VLOOKUP(I127,Period!A:B,2,FALSE)</f>
        <v>2022H2</v>
      </c>
      <c r="Q127" s="9">
        <f t="shared" si="17"/>
        <v>19.600000000000001</v>
      </c>
      <c r="R127" s="2">
        <f t="shared" si="19"/>
        <v>20</v>
      </c>
      <c r="S127" t="str">
        <f t="shared" si="20"/>
        <v>02 Sunny (10%-30%)</v>
      </c>
      <c r="T127" t="str">
        <f t="shared" si="18"/>
        <v>44799S2A_MSIL1CCDM-MLB-GANAC4479902 Sunny (10%-30%)</v>
      </c>
      <c r="U127">
        <f>IF(COUNTIF(T$2:T126,T127)&gt;=1,0,1)</f>
        <v>0</v>
      </c>
      <c r="V127" s="26" t="s">
        <v>998</v>
      </c>
      <c r="W127" s="86">
        <f t="shared" si="21"/>
        <v>2022</v>
      </c>
      <c r="X127" s="86" t="str">
        <f t="shared" si="22"/>
        <v>08</v>
      </c>
      <c r="Y127" s="86">
        <f t="shared" si="23"/>
        <v>26</v>
      </c>
      <c r="Z127" s="86" t="str">
        <f t="shared" si="24"/>
        <v>22</v>
      </c>
      <c r="AA127" s="86" t="str">
        <f t="shared" si="25"/>
        <v>26</v>
      </c>
      <c r="AB127" s="86" t="str">
        <f t="shared" si="26"/>
        <v>26</v>
      </c>
      <c r="AC127" s="86" t="str">
        <f t="shared" si="27"/>
        <v>GAN_AC_1450X643px_10m_S2A_MSIL1C_20220826_20CC</v>
      </c>
      <c r="AD127" s="41" t="s">
        <v>1242</v>
      </c>
    </row>
    <row r="128" spans="2:30" x14ac:dyDescent="0.25">
      <c r="B128" t="s">
        <v>3866</v>
      </c>
      <c r="C128" t="s">
        <v>3816</v>
      </c>
      <c r="D128" s="7" t="s">
        <v>252</v>
      </c>
      <c r="E128" s="2" t="b">
        <v>1</v>
      </c>
      <c r="F128" s="2" t="s">
        <v>3813</v>
      </c>
      <c r="G128" s="7" t="s">
        <v>87</v>
      </c>
      <c r="H128" t="s">
        <v>86</v>
      </c>
      <c r="I128" s="50">
        <v>44794</v>
      </c>
      <c r="J128" s="2" t="s">
        <v>56</v>
      </c>
      <c r="K128" s="2" t="s">
        <v>237</v>
      </c>
      <c r="L128" s="9">
        <v>53.3</v>
      </c>
      <c r="M128" t="s">
        <v>4434</v>
      </c>
      <c r="N128" t="s">
        <v>85</v>
      </c>
      <c r="O128" t="s">
        <v>4138</v>
      </c>
      <c r="P128" s="2" t="str">
        <f>VLOOKUP(I128,Period!A:B,2,FALSE)</f>
        <v>2022H2</v>
      </c>
      <c r="Q128" s="9">
        <f t="shared" si="17"/>
        <v>50.75</v>
      </c>
      <c r="R128" s="2">
        <f t="shared" si="19"/>
        <v>60</v>
      </c>
      <c r="S128" t="str">
        <f t="shared" si="20"/>
        <v>03 Cloudy (40%-90%)</v>
      </c>
      <c r="T128" t="str">
        <f t="shared" si="18"/>
        <v>44794S2A_MSIL1CCDM-MLB-GANAC4479403 Cloudy (40%-90%)</v>
      </c>
      <c r="U128">
        <f>IF(COUNTIF(T$2:T127,T128)&gt;=1,0,1)</f>
        <v>1</v>
      </c>
      <c r="V128" s="26" t="s">
        <v>1000</v>
      </c>
      <c r="W128" s="86">
        <f t="shared" si="21"/>
        <v>2022</v>
      </c>
      <c r="X128" s="86" t="str">
        <f t="shared" si="22"/>
        <v>08</v>
      </c>
      <c r="Y128" s="86">
        <f t="shared" si="23"/>
        <v>21</v>
      </c>
      <c r="Z128" s="86" t="str">
        <f t="shared" si="24"/>
        <v>22</v>
      </c>
      <c r="AA128" s="86" t="str">
        <f t="shared" si="25"/>
        <v>26</v>
      </c>
      <c r="AB128" s="86" t="str">
        <f t="shared" si="26"/>
        <v>18</v>
      </c>
      <c r="AC128" s="86" t="str">
        <f t="shared" si="27"/>
        <v>GAN_AC_1450X643px_10m_S2A_MSIL1C_20220821_60CC</v>
      </c>
      <c r="AD128" s="41" t="s">
        <v>1243</v>
      </c>
    </row>
    <row r="129" spans="2:30" x14ac:dyDescent="0.25">
      <c r="B129" t="s">
        <v>3866</v>
      </c>
      <c r="C129" t="s">
        <v>3816</v>
      </c>
      <c r="D129" s="7" t="s">
        <v>252</v>
      </c>
      <c r="E129" s="2" t="b">
        <v>1</v>
      </c>
      <c r="F129" s="2" t="s">
        <v>3813</v>
      </c>
      <c r="G129" s="7" t="s">
        <v>87</v>
      </c>
      <c r="H129" t="s">
        <v>86</v>
      </c>
      <c r="I129" s="50">
        <v>44794</v>
      </c>
      <c r="J129" s="2" t="s">
        <v>50</v>
      </c>
      <c r="K129" s="2" t="s">
        <v>59</v>
      </c>
      <c r="L129" s="9">
        <v>48.2</v>
      </c>
      <c r="M129" t="s">
        <v>4434</v>
      </c>
      <c r="N129" t="s">
        <v>85</v>
      </c>
      <c r="O129" t="s">
        <v>4138</v>
      </c>
      <c r="P129" s="2" t="str">
        <f>VLOOKUP(I129,Period!A:B,2,FALSE)</f>
        <v>2022H2</v>
      </c>
      <c r="Q129" s="9">
        <f t="shared" si="17"/>
        <v>50.75</v>
      </c>
      <c r="R129" s="2">
        <f t="shared" si="19"/>
        <v>60</v>
      </c>
      <c r="S129" t="str">
        <f t="shared" si="20"/>
        <v>03 Cloudy (40%-90%)</v>
      </c>
      <c r="T129" t="str">
        <f t="shared" si="18"/>
        <v>44794S2A_MSIL1CCDM-MLB-GANAC4479403 Cloudy (40%-90%)</v>
      </c>
      <c r="U129">
        <f>IF(COUNTIF(T$2:T128,T129)&gt;=1,0,1)</f>
        <v>0</v>
      </c>
      <c r="V129" s="26" t="s">
        <v>1002</v>
      </c>
      <c r="W129" s="86">
        <f t="shared" si="21"/>
        <v>2022</v>
      </c>
      <c r="X129" s="86" t="str">
        <f t="shared" si="22"/>
        <v>08</v>
      </c>
      <c r="Y129" s="86">
        <f t="shared" si="23"/>
        <v>21</v>
      </c>
      <c r="Z129" s="86" t="str">
        <f t="shared" si="24"/>
        <v>22</v>
      </c>
      <c r="AA129" s="86" t="str">
        <f t="shared" si="25"/>
        <v>26</v>
      </c>
      <c r="AB129" s="86" t="str">
        <f t="shared" si="26"/>
        <v>15</v>
      </c>
      <c r="AC129" s="86" t="str">
        <f t="shared" si="27"/>
        <v>GAN_AC_1450X643px_10m_S2A_MSIL1C_20220821_60CC</v>
      </c>
      <c r="AD129" s="41" t="s">
        <v>1244</v>
      </c>
    </row>
    <row r="130" spans="2:30" x14ac:dyDescent="0.25">
      <c r="B130" t="s">
        <v>3866</v>
      </c>
      <c r="C130" t="s">
        <v>3816</v>
      </c>
      <c r="D130" s="7" t="s">
        <v>252</v>
      </c>
      <c r="E130" s="2" t="b">
        <v>1</v>
      </c>
      <c r="F130" s="2" t="s">
        <v>3813</v>
      </c>
      <c r="G130" s="7" t="s">
        <v>87</v>
      </c>
      <c r="H130" t="s">
        <v>86</v>
      </c>
      <c r="I130" s="50">
        <v>44789</v>
      </c>
      <c r="J130" s="2" t="s">
        <v>56</v>
      </c>
      <c r="K130" s="2" t="s">
        <v>243</v>
      </c>
      <c r="L130" s="9">
        <v>100</v>
      </c>
      <c r="M130" t="s">
        <v>4434</v>
      </c>
      <c r="N130" t="s">
        <v>85</v>
      </c>
      <c r="O130" t="s">
        <v>4138</v>
      </c>
      <c r="P130" s="2" t="str">
        <f>VLOOKUP(I130,Period!A:B,2,FALSE)</f>
        <v>2022H2</v>
      </c>
      <c r="Q130" s="9">
        <f t="shared" ref="Q130:Q193" si="28">AVERAGEIFS(L:L,I:I,I130,H:H,H130,C:C,C130,B:B,B130)</f>
        <v>100</v>
      </c>
      <c r="R130" s="2">
        <f t="shared" si="19"/>
        <v>100</v>
      </c>
      <c r="S130" t="str">
        <f t="shared" si="20"/>
        <v>04 Overcast (100%)</v>
      </c>
      <c r="T130" t="str">
        <f t="shared" ref="T130:T193" si="29">CONCATENATE(I130,B130,C130,H130,I130,S130)</f>
        <v>44789S2A_MSIL1CCDM-MLB-GANAC4478904 Overcast (100%)</v>
      </c>
      <c r="U130">
        <f>IF(COUNTIF(T$2:T129,T130)&gt;=1,0,1)</f>
        <v>1</v>
      </c>
      <c r="V130" s="26" t="s">
        <v>1004</v>
      </c>
      <c r="W130" s="86">
        <f t="shared" si="21"/>
        <v>2022</v>
      </c>
      <c r="X130" s="86" t="str">
        <f t="shared" si="22"/>
        <v>08</v>
      </c>
      <c r="Y130" s="86">
        <f t="shared" si="23"/>
        <v>16</v>
      </c>
      <c r="Z130" s="86" t="str">
        <f t="shared" si="24"/>
        <v>22</v>
      </c>
      <c r="AA130" s="86" t="str">
        <f t="shared" si="25"/>
        <v>26</v>
      </c>
      <c r="AB130" s="86" t="str">
        <f t="shared" si="26"/>
        <v>29</v>
      </c>
      <c r="AC130" s="86" t="str">
        <f t="shared" si="27"/>
        <v>GAN_AC_1450X643px_10m_S2A_MSIL1C_20220816_100CC</v>
      </c>
      <c r="AD130" s="41" t="s">
        <v>1245</v>
      </c>
    </row>
    <row r="131" spans="2:30" x14ac:dyDescent="0.25">
      <c r="B131" t="s">
        <v>3866</v>
      </c>
      <c r="C131" t="s">
        <v>3816</v>
      </c>
      <c r="D131" s="7" t="s">
        <v>252</v>
      </c>
      <c r="E131" s="2" t="b">
        <v>1</v>
      </c>
      <c r="F131" s="2" t="s">
        <v>3813</v>
      </c>
      <c r="G131" s="7" t="s">
        <v>87</v>
      </c>
      <c r="H131" t="s">
        <v>86</v>
      </c>
      <c r="I131" s="50">
        <v>44789</v>
      </c>
      <c r="J131" s="2" t="s">
        <v>50</v>
      </c>
      <c r="K131" s="2" t="s">
        <v>254</v>
      </c>
      <c r="L131" s="9">
        <v>100</v>
      </c>
      <c r="M131" t="s">
        <v>4434</v>
      </c>
      <c r="N131" t="s">
        <v>85</v>
      </c>
      <c r="O131" t="s">
        <v>4138</v>
      </c>
      <c r="P131" s="2" t="str">
        <f>VLOOKUP(I131,Period!A:B,2,FALSE)</f>
        <v>2022H2</v>
      </c>
      <c r="Q131" s="9">
        <f t="shared" si="28"/>
        <v>100</v>
      </c>
      <c r="R131" s="2">
        <f t="shared" ref="R131:R194" si="30">ROUNDUP(Q131/10,0)*10</f>
        <v>100</v>
      </c>
      <c r="S131" t="str">
        <f t="shared" ref="S131:S194" si="31">IF(R131=0,"01 Clear (0%)",IF(R131&lt;=30,"02 Sunny (10%-30%)",IF(R131&lt;=90,"03 Cloudy (40%-90%)","04 Overcast (100%)")))</f>
        <v>04 Overcast (100%)</v>
      </c>
      <c r="T131" t="str">
        <f t="shared" si="29"/>
        <v>44789S2A_MSIL1CCDM-MLB-GANAC4478904 Overcast (100%)</v>
      </c>
      <c r="U131">
        <f>IF(COUNTIF(T$2:T130,T131)&gt;=1,0,1)</f>
        <v>0</v>
      </c>
      <c r="V131" s="26" t="s">
        <v>1006</v>
      </c>
      <c r="W131" s="86">
        <f t="shared" ref="W131:W194" si="32">YEAR(I131)</f>
        <v>2022</v>
      </c>
      <c r="X131" s="86" t="str">
        <f t="shared" ref="X131:X194" si="33">IF(LEN(MONTH(I131))=1,CONCATENATE("0",MONTH(I131)),MONTH(I131))</f>
        <v>08</v>
      </c>
      <c r="Y131" s="86">
        <f t="shared" ref="Y131:Y194" si="34">IF(LEN(DAY(I131))=1,CONCATENATE("0",DAY(I131)),DAY(I131))</f>
        <v>16</v>
      </c>
      <c r="Z131" s="86" t="str">
        <f t="shared" ref="Z131:Z194" si="35">LEFT(K131,2)</f>
        <v>22</v>
      </c>
      <c r="AA131" s="86" t="str">
        <f t="shared" ref="AA131:AA194" si="36">MID(K131,4,2)</f>
        <v>26</v>
      </c>
      <c r="AB131" s="86" t="str">
        <f t="shared" ref="AB131:AB194" si="37">MID(K131,7,2)</f>
        <v>26</v>
      </c>
      <c r="AC131" s="86" t="str">
        <f t="shared" ref="AC131:AC194" si="38">CONCATENATE(RIGHT(C131,3),"_",H131,"_",M131,"_",O131,"_",B131,"_",W131,X131,Y131,"_",R131,"CC")</f>
        <v>GAN_AC_1450X643px_10m_S2A_MSIL1C_20220816_100CC</v>
      </c>
      <c r="AD131" s="41" t="s">
        <v>1246</v>
      </c>
    </row>
    <row r="132" spans="2:30" x14ac:dyDescent="0.25">
      <c r="B132" t="s">
        <v>3866</v>
      </c>
      <c r="C132" t="s">
        <v>3816</v>
      </c>
      <c r="D132" s="7" t="s">
        <v>252</v>
      </c>
      <c r="E132" s="2" t="b">
        <v>1</v>
      </c>
      <c r="F132" s="2" t="s">
        <v>3813</v>
      </c>
      <c r="G132" s="7" t="s">
        <v>87</v>
      </c>
      <c r="H132" t="s">
        <v>86</v>
      </c>
      <c r="I132" s="50">
        <v>44784</v>
      </c>
      <c r="J132" s="2" t="s">
        <v>56</v>
      </c>
      <c r="K132" s="2" t="s">
        <v>65</v>
      </c>
      <c r="L132" s="9">
        <v>1.3</v>
      </c>
      <c r="M132" t="s">
        <v>4434</v>
      </c>
      <c r="N132" t="s">
        <v>85</v>
      </c>
      <c r="O132" t="s">
        <v>4138</v>
      </c>
      <c r="P132" s="2" t="str">
        <f>VLOOKUP(I132,Period!A:B,2,FALSE)</f>
        <v>2022H2</v>
      </c>
      <c r="Q132" s="9">
        <f t="shared" si="28"/>
        <v>0.65</v>
      </c>
      <c r="R132" s="2">
        <f t="shared" si="30"/>
        <v>10</v>
      </c>
      <c r="S132" t="str">
        <f t="shared" si="31"/>
        <v>02 Sunny (10%-30%)</v>
      </c>
      <c r="T132" t="str">
        <f t="shared" si="29"/>
        <v>44784S2A_MSIL1CCDM-MLB-GANAC4478402 Sunny (10%-30%)</v>
      </c>
      <c r="U132">
        <f>IF(COUNTIF(T$2:T131,T132)&gt;=1,0,1)</f>
        <v>1</v>
      </c>
      <c r="V132" s="26" t="s">
        <v>1008</v>
      </c>
      <c r="W132" s="86">
        <f t="shared" si="32"/>
        <v>2022</v>
      </c>
      <c r="X132" s="86" t="str">
        <f t="shared" si="33"/>
        <v>08</v>
      </c>
      <c r="Y132" s="86">
        <f t="shared" si="34"/>
        <v>11</v>
      </c>
      <c r="Z132" s="86" t="str">
        <f t="shared" si="35"/>
        <v>22</v>
      </c>
      <c r="AA132" s="86" t="str">
        <f t="shared" si="36"/>
        <v>26</v>
      </c>
      <c r="AB132" s="86" t="str">
        <f t="shared" si="37"/>
        <v>20</v>
      </c>
      <c r="AC132" s="86" t="str">
        <f t="shared" si="38"/>
        <v>GAN_AC_1450X643px_10m_S2A_MSIL1C_20220811_10CC</v>
      </c>
      <c r="AD132" s="41" t="s">
        <v>1247</v>
      </c>
    </row>
    <row r="133" spans="2:30" x14ac:dyDescent="0.25">
      <c r="B133" t="s">
        <v>3866</v>
      </c>
      <c r="C133" t="s">
        <v>3816</v>
      </c>
      <c r="D133" s="7" t="s">
        <v>252</v>
      </c>
      <c r="E133" s="2" t="b">
        <v>1</v>
      </c>
      <c r="F133" s="2" t="s">
        <v>3813</v>
      </c>
      <c r="G133" s="7" t="s">
        <v>87</v>
      </c>
      <c r="H133" t="s">
        <v>86</v>
      </c>
      <c r="I133" s="50">
        <v>44784</v>
      </c>
      <c r="J133" s="2" t="s">
        <v>50</v>
      </c>
      <c r="K133" s="2" t="s">
        <v>68</v>
      </c>
      <c r="L133" s="9">
        <v>0</v>
      </c>
      <c r="M133" t="s">
        <v>4434</v>
      </c>
      <c r="N133" t="s">
        <v>85</v>
      </c>
      <c r="O133" t="s">
        <v>4138</v>
      </c>
      <c r="P133" s="2" t="str">
        <f>VLOOKUP(I133,Period!A:B,2,FALSE)</f>
        <v>2022H2</v>
      </c>
      <c r="Q133" s="9">
        <f t="shared" si="28"/>
        <v>0.65</v>
      </c>
      <c r="R133" s="2">
        <f t="shared" si="30"/>
        <v>10</v>
      </c>
      <c r="S133" t="str">
        <f t="shared" si="31"/>
        <v>02 Sunny (10%-30%)</v>
      </c>
      <c r="T133" t="str">
        <f t="shared" si="29"/>
        <v>44784S2A_MSIL1CCDM-MLB-GANAC4478402 Sunny (10%-30%)</v>
      </c>
      <c r="U133">
        <f>IF(COUNTIF(T$2:T132,T133)&gt;=1,0,1)</f>
        <v>0</v>
      </c>
      <c r="V133" s="26" t="s">
        <v>1010</v>
      </c>
      <c r="W133" s="86">
        <f t="shared" si="32"/>
        <v>2022</v>
      </c>
      <c r="X133" s="86" t="str">
        <f t="shared" si="33"/>
        <v>08</v>
      </c>
      <c r="Y133" s="86">
        <f t="shared" si="34"/>
        <v>11</v>
      </c>
      <c r="Z133" s="86" t="str">
        <f t="shared" si="35"/>
        <v>22</v>
      </c>
      <c r="AA133" s="86" t="str">
        <f t="shared" si="36"/>
        <v>26</v>
      </c>
      <c r="AB133" s="86" t="str">
        <f t="shared" si="37"/>
        <v>17</v>
      </c>
      <c r="AC133" s="86" t="str">
        <f t="shared" si="38"/>
        <v>GAN_AC_1450X643px_10m_S2A_MSIL1C_20220811_10CC</v>
      </c>
      <c r="AD133" s="41" t="s">
        <v>1248</v>
      </c>
    </row>
    <row r="134" spans="2:30" x14ac:dyDescent="0.25">
      <c r="B134" t="s">
        <v>3866</v>
      </c>
      <c r="C134" t="s">
        <v>3816</v>
      </c>
      <c r="D134" s="7" t="s">
        <v>252</v>
      </c>
      <c r="E134" s="2" t="b">
        <v>1</v>
      </c>
      <c r="F134" s="2" t="s">
        <v>3813</v>
      </c>
      <c r="G134" s="7" t="s">
        <v>87</v>
      </c>
      <c r="H134" t="s">
        <v>86</v>
      </c>
      <c r="I134" s="50">
        <v>44779</v>
      </c>
      <c r="J134" s="2" t="s">
        <v>56</v>
      </c>
      <c r="K134" s="2" t="s">
        <v>256</v>
      </c>
      <c r="L134" s="9">
        <v>100</v>
      </c>
      <c r="M134" t="s">
        <v>4434</v>
      </c>
      <c r="N134" t="s">
        <v>85</v>
      </c>
      <c r="O134" t="s">
        <v>4138</v>
      </c>
      <c r="P134" s="2" t="str">
        <f>VLOOKUP(I134,Period!A:B,2,FALSE)</f>
        <v>2022H2</v>
      </c>
      <c r="Q134" s="9">
        <f t="shared" si="28"/>
        <v>100</v>
      </c>
      <c r="R134" s="2">
        <f t="shared" si="30"/>
        <v>100</v>
      </c>
      <c r="S134" t="str">
        <f t="shared" si="31"/>
        <v>04 Overcast (100%)</v>
      </c>
      <c r="T134" t="str">
        <f t="shared" si="29"/>
        <v>44779S2A_MSIL1CCDM-MLB-GANAC4477904 Overcast (100%)</v>
      </c>
      <c r="U134">
        <f>IF(COUNTIF(T$2:T133,T134)&gt;=1,0,1)</f>
        <v>1</v>
      </c>
      <c r="V134" s="26" t="s">
        <v>1012</v>
      </c>
      <c r="W134" s="86">
        <f t="shared" si="32"/>
        <v>2022</v>
      </c>
      <c r="X134" s="86" t="str">
        <f t="shared" si="33"/>
        <v>08</v>
      </c>
      <c r="Y134" s="86" t="str">
        <f t="shared" si="34"/>
        <v>06</v>
      </c>
      <c r="Z134" s="86" t="str">
        <f t="shared" si="35"/>
        <v>22</v>
      </c>
      <c r="AA134" s="86" t="str">
        <f t="shared" si="36"/>
        <v>26</v>
      </c>
      <c r="AB134" s="86" t="str">
        <f t="shared" si="37"/>
        <v>28</v>
      </c>
      <c r="AC134" s="86" t="str">
        <f t="shared" si="38"/>
        <v>GAN_AC_1450X643px_10m_S2A_MSIL1C_20220806_100CC</v>
      </c>
      <c r="AD134" s="41" t="s">
        <v>1249</v>
      </c>
    </row>
    <row r="135" spans="2:30" x14ac:dyDescent="0.25">
      <c r="B135" t="s">
        <v>3866</v>
      </c>
      <c r="C135" t="s">
        <v>3816</v>
      </c>
      <c r="D135" s="7" t="s">
        <v>252</v>
      </c>
      <c r="E135" s="2" t="b">
        <v>1</v>
      </c>
      <c r="F135" s="2" t="s">
        <v>3813</v>
      </c>
      <c r="G135" s="7" t="s">
        <v>87</v>
      </c>
      <c r="H135" t="s">
        <v>86</v>
      </c>
      <c r="I135" s="50">
        <v>44779</v>
      </c>
      <c r="J135" s="2" t="s">
        <v>50</v>
      </c>
      <c r="K135" s="2" t="s">
        <v>239</v>
      </c>
      <c r="L135" s="9">
        <v>100</v>
      </c>
      <c r="M135" t="s">
        <v>4434</v>
      </c>
      <c r="N135" t="s">
        <v>85</v>
      </c>
      <c r="O135" t="s">
        <v>4138</v>
      </c>
      <c r="P135" s="2" t="str">
        <f>VLOOKUP(I135,Period!A:B,2,FALSE)</f>
        <v>2022H2</v>
      </c>
      <c r="Q135" s="9">
        <f t="shared" si="28"/>
        <v>100</v>
      </c>
      <c r="R135" s="2">
        <f t="shared" si="30"/>
        <v>100</v>
      </c>
      <c r="S135" t="str">
        <f t="shared" si="31"/>
        <v>04 Overcast (100%)</v>
      </c>
      <c r="T135" t="str">
        <f t="shared" si="29"/>
        <v>44779S2A_MSIL1CCDM-MLB-GANAC4477904 Overcast (100%)</v>
      </c>
      <c r="U135">
        <f>IF(COUNTIF(T$2:T134,T135)&gt;=1,0,1)</f>
        <v>0</v>
      </c>
      <c r="V135" s="26" t="s">
        <v>1014</v>
      </c>
      <c r="W135" s="86">
        <f t="shared" si="32"/>
        <v>2022</v>
      </c>
      <c r="X135" s="86" t="str">
        <f t="shared" si="33"/>
        <v>08</v>
      </c>
      <c r="Y135" s="86" t="str">
        <f t="shared" si="34"/>
        <v>06</v>
      </c>
      <c r="Z135" s="86" t="str">
        <f t="shared" si="35"/>
        <v>22</v>
      </c>
      <c r="AA135" s="86" t="str">
        <f t="shared" si="36"/>
        <v>26</v>
      </c>
      <c r="AB135" s="86" t="str">
        <f t="shared" si="37"/>
        <v>25</v>
      </c>
      <c r="AC135" s="86" t="str">
        <f t="shared" si="38"/>
        <v>GAN_AC_1450X643px_10m_S2A_MSIL1C_20220806_100CC</v>
      </c>
      <c r="AD135" s="41" t="s">
        <v>1250</v>
      </c>
    </row>
    <row r="136" spans="2:30" x14ac:dyDescent="0.25">
      <c r="B136" t="s">
        <v>3866</v>
      </c>
      <c r="C136" t="s">
        <v>3816</v>
      </c>
      <c r="D136" s="7" t="s">
        <v>252</v>
      </c>
      <c r="E136" s="2" t="b">
        <v>1</v>
      </c>
      <c r="F136" s="2" t="s">
        <v>3813</v>
      </c>
      <c r="G136" s="7" t="s">
        <v>87</v>
      </c>
      <c r="H136" t="s">
        <v>86</v>
      </c>
      <c r="I136" s="50">
        <v>44774</v>
      </c>
      <c r="J136" s="2" t="s">
        <v>56</v>
      </c>
      <c r="K136" s="2" t="s">
        <v>57</v>
      </c>
      <c r="L136" s="9">
        <v>100</v>
      </c>
      <c r="M136" t="s">
        <v>4434</v>
      </c>
      <c r="N136" t="s">
        <v>85</v>
      </c>
      <c r="O136" t="s">
        <v>4138</v>
      </c>
      <c r="P136" s="2" t="str">
        <f>VLOOKUP(I136,Period!A:B,2,FALSE)</f>
        <v>2022H2</v>
      </c>
      <c r="Q136" s="9">
        <f t="shared" si="28"/>
        <v>100</v>
      </c>
      <c r="R136" s="2">
        <f t="shared" si="30"/>
        <v>100</v>
      </c>
      <c r="S136" t="str">
        <f t="shared" si="31"/>
        <v>04 Overcast (100%)</v>
      </c>
      <c r="T136" t="str">
        <f t="shared" si="29"/>
        <v>44774S2A_MSIL1CCDM-MLB-GANAC4477404 Overcast (100%)</v>
      </c>
      <c r="U136">
        <f>IF(COUNTIF(T$2:T135,T136)&gt;=1,0,1)</f>
        <v>1</v>
      </c>
      <c r="V136" s="26" t="s">
        <v>1016</v>
      </c>
      <c r="W136" s="86">
        <f t="shared" si="32"/>
        <v>2022</v>
      </c>
      <c r="X136" s="86" t="str">
        <f t="shared" si="33"/>
        <v>08</v>
      </c>
      <c r="Y136" s="86" t="str">
        <f t="shared" si="34"/>
        <v>01</v>
      </c>
      <c r="Z136" s="86" t="str">
        <f t="shared" si="35"/>
        <v>22</v>
      </c>
      <c r="AA136" s="86" t="str">
        <f t="shared" si="36"/>
        <v>26</v>
      </c>
      <c r="AB136" s="86" t="str">
        <f t="shared" si="37"/>
        <v>22</v>
      </c>
      <c r="AC136" s="86" t="str">
        <f t="shared" si="38"/>
        <v>GAN_AC_1450X643px_10m_S2A_MSIL1C_20220801_100CC</v>
      </c>
      <c r="AD136" s="41" t="s">
        <v>1251</v>
      </c>
    </row>
    <row r="137" spans="2:30" x14ac:dyDescent="0.25">
      <c r="B137" t="s">
        <v>3866</v>
      </c>
      <c r="C137" t="s">
        <v>3816</v>
      </c>
      <c r="D137" s="7" t="s">
        <v>252</v>
      </c>
      <c r="E137" s="2" t="b">
        <v>1</v>
      </c>
      <c r="F137" s="2" t="s">
        <v>3813</v>
      </c>
      <c r="G137" s="7" t="s">
        <v>87</v>
      </c>
      <c r="H137" t="s">
        <v>86</v>
      </c>
      <c r="I137" s="50">
        <v>44774</v>
      </c>
      <c r="J137" s="2" t="s">
        <v>50</v>
      </c>
      <c r="K137" s="2" t="s">
        <v>237</v>
      </c>
      <c r="L137" s="9">
        <v>100</v>
      </c>
      <c r="M137" t="s">
        <v>4434</v>
      </c>
      <c r="N137" t="s">
        <v>85</v>
      </c>
      <c r="O137" t="s">
        <v>4138</v>
      </c>
      <c r="P137" s="2" t="str">
        <f>VLOOKUP(I137,Period!A:B,2,FALSE)</f>
        <v>2022H2</v>
      </c>
      <c r="Q137" s="9">
        <f t="shared" si="28"/>
        <v>100</v>
      </c>
      <c r="R137" s="2">
        <f t="shared" si="30"/>
        <v>100</v>
      </c>
      <c r="S137" t="str">
        <f t="shared" si="31"/>
        <v>04 Overcast (100%)</v>
      </c>
      <c r="T137" t="str">
        <f t="shared" si="29"/>
        <v>44774S2A_MSIL1CCDM-MLB-GANAC4477404 Overcast (100%)</v>
      </c>
      <c r="U137">
        <f>IF(COUNTIF(T$2:T136,T137)&gt;=1,0,1)</f>
        <v>0</v>
      </c>
      <c r="V137" s="26" t="s">
        <v>1018</v>
      </c>
      <c r="W137" s="86">
        <f t="shared" si="32"/>
        <v>2022</v>
      </c>
      <c r="X137" s="86" t="str">
        <f t="shared" si="33"/>
        <v>08</v>
      </c>
      <c r="Y137" s="86" t="str">
        <f t="shared" si="34"/>
        <v>01</v>
      </c>
      <c r="Z137" s="86" t="str">
        <f t="shared" si="35"/>
        <v>22</v>
      </c>
      <c r="AA137" s="86" t="str">
        <f t="shared" si="36"/>
        <v>26</v>
      </c>
      <c r="AB137" s="86" t="str">
        <f t="shared" si="37"/>
        <v>18</v>
      </c>
      <c r="AC137" s="86" t="str">
        <f t="shared" si="38"/>
        <v>GAN_AC_1450X643px_10m_S2A_MSIL1C_20220801_100CC</v>
      </c>
      <c r="AD137" s="41" t="s">
        <v>1252</v>
      </c>
    </row>
    <row r="138" spans="2:30" x14ac:dyDescent="0.25">
      <c r="B138" t="s">
        <v>3866</v>
      </c>
      <c r="C138" t="s">
        <v>3816</v>
      </c>
      <c r="D138" s="7" t="s">
        <v>252</v>
      </c>
      <c r="E138" s="2" t="b">
        <v>1</v>
      </c>
      <c r="F138" s="2" t="s">
        <v>3813</v>
      </c>
      <c r="G138" s="7" t="s">
        <v>87</v>
      </c>
      <c r="H138" t="s">
        <v>86</v>
      </c>
      <c r="I138" s="50">
        <v>44769</v>
      </c>
      <c r="J138" s="2" t="s">
        <v>56</v>
      </c>
      <c r="K138" s="2" t="s">
        <v>254</v>
      </c>
      <c r="L138" s="9">
        <v>28.3</v>
      </c>
      <c r="M138" t="s">
        <v>4434</v>
      </c>
      <c r="N138" t="s">
        <v>85</v>
      </c>
      <c r="O138" t="s">
        <v>4138</v>
      </c>
      <c r="P138" s="2" t="str">
        <f>VLOOKUP(I138,Period!A:B,2,FALSE)</f>
        <v>2022H2</v>
      </c>
      <c r="Q138" s="9">
        <f t="shared" si="28"/>
        <v>42.65</v>
      </c>
      <c r="R138" s="2">
        <f t="shared" si="30"/>
        <v>50</v>
      </c>
      <c r="S138" t="str">
        <f t="shared" si="31"/>
        <v>03 Cloudy (40%-90%)</v>
      </c>
      <c r="T138" t="str">
        <f t="shared" si="29"/>
        <v>44769S2A_MSIL1CCDM-MLB-GANAC4476903 Cloudy (40%-90%)</v>
      </c>
      <c r="U138">
        <f>IF(COUNTIF(T$2:T137,T138)&gt;=1,0,1)</f>
        <v>1</v>
      </c>
      <c r="V138" s="26" t="s">
        <v>1020</v>
      </c>
      <c r="W138" s="86">
        <f t="shared" si="32"/>
        <v>2022</v>
      </c>
      <c r="X138" s="86" t="str">
        <f t="shared" si="33"/>
        <v>07</v>
      </c>
      <c r="Y138" s="86">
        <f t="shared" si="34"/>
        <v>27</v>
      </c>
      <c r="Z138" s="86" t="str">
        <f t="shared" si="35"/>
        <v>22</v>
      </c>
      <c r="AA138" s="86" t="str">
        <f t="shared" si="36"/>
        <v>26</v>
      </c>
      <c r="AB138" s="86" t="str">
        <f t="shared" si="37"/>
        <v>26</v>
      </c>
      <c r="AC138" s="86" t="str">
        <f t="shared" si="38"/>
        <v>GAN_AC_1450X643px_10m_S2A_MSIL1C_20220727_50CC</v>
      </c>
      <c r="AD138" s="41" t="s">
        <v>1253</v>
      </c>
    </row>
    <row r="139" spans="2:30" x14ac:dyDescent="0.25">
      <c r="B139" t="s">
        <v>3866</v>
      </c>
      <c r="C139" t="s">
        <v>3816</v>
      </c>
      <c r="D139" s="7" t="s">
        <v>252</v>
      </c>
      <c r="E139" s="2" t="b">
        <v>1</v>
      </c>
      <c r="F139" s="2" t="s">
        <v>3813</v>
      </c>
      <c r="G139" s="7" t="s">
        <v>87</v>
      </c>
      <c r="H139" t="s">
        <v>86</v>
      </c>
      <c r="I139" s="50">
        <v>44769</v>
      </c>
      <c r="J139" s="2" t="s">
        <v>50</v>
      </c>
      <c r="K139" s="2" t="s">
        <v>255</v>
      </c>
      <c r="L139" s="9">
        <v>57</v>
      </c>
      <c r="M139" t="s">
        <v>4434</v>
      </c>
      <c r="N139" t="s">
        <v>85</v>
      </c>
      <c r="O139" t="s">
        <v>4138</v>
      </c>
      <c r="P139" s="2" t="str">
        <f>VLOOKUP(I139,Period!A:B,2,FALSE)</f>
        <v>2022H2</v>
      </c>
      <c r="Q139" s="9">
        <f t="shared" si="28"/>
        <v>42.65</v>
      </c>
      <c r="R139" s="2">
        <f t="shared" si="30"/>
        <v>50</v>
      </c>
      <c r="S139" t="str">
        <f t="shared" si="31"/>
        <v>03 Cloudy (40%-90%)</v>
      </c>
      <c r="T139" t="str">
        <f t="shared" si="29"/>
        <v>44769S2A_MSIL1CCDM-MLB-GANAC4476903 Cloudy (40%-90%)</v>
      </c>
      <c r="U139">
        <f>IF(COUNTIF(T$2:T138,T139)&gt;=1,0,1)</f>
        <v>0</v>
      </c>
      <c r="V139" s="26" t="s">
        <v>1022</v>
      </c>
      <c r="W139" s="86">
        <f t="shared" si="32"/>
        <v>2022</v>
      </c>
      <c r="X139" s="86" t="str">
        <f t="shared" si="33"/>
        <v>07</v>
      </c>
      <c r="Y139" s="86">
        <f t="shared" si="34"/>
        <v>27</v>
      </c>
      <c r="Z139" s="86" t="str">
        <f t="shared" si="35"/>
        <v>22</v>
      </c>
      <c r="AA139" s="86" t="str">
        <f t="shared" si="36"/>
        <v>26</v>
      </c>
      <c r="AB139" s="86" t="str">
        <f t="shared" si="37"/>
        <v>23</v>
      </c>
      <c r="AC139" s="86" t="str">
        <f t="shared" si="38"/>
        <v>GAN_AC_1450X643px_10m_S2A_MSIL1C_20220727_50CC</v>
      </c>
      <c r="AD139" s="41" t="s">
        <v>1254</v>
      </c>
    </row>
    <row r="140" spans="2:30" x14ac:dyDescent="0.25">
      <c r="B140" t="s">
        <v>3866</v>
      </c>
      <c r="C140" t="s">
        <v>3816</v>
      </c>
      <c r="D140" s="7" t="s">
        <v>252</v>
      </c>
      <c r="E140" s="2" t="b">
        <v>1</v>
      </c>
      <c r="F140" s="2" t="s">
        <v>3813</v>
      </c>
      <c r="G140" s="7" t="s">
        <v>87</v>
      </c>
      <c r="H140" t="s">
        <v>86</v>
      </c>
      <c r="I140" s="50">
        <v>44764</v>
      </c>
      <c r="J140" s="2" t="s">
        <v>56</v>
      </c>
      <c r="K140" s="2" t="s">
        <v>57</v>
      </c>
      <c r="L140" s="9">
        <v>67.400000000000006</v>
      </c>
      <c r="M140" t="s">
        <v>4434</v>
      </c>
      <c r="N140" t="s">
        <v>85</v>
      </c>
      <c r="O140" t="s">
        <v>4138</v>
      </c>
      <c r="P140" s="2" t="str">
        <f>VLOOKUP(I140,Period!A:B,2,FALSE)</f>
        <v>2022H2</v>
      </c>
      <c r="Q140" s="9">
        <f t="shared" si="28"/>
        <v>75.45</v>
      </c>
      <c r="R140" s="2">
        <f t="shared" si="30"/>
        <v>80</v>
      </c>
      <c r="S140" t="str">
        <f t="shared" si="31"/>
        <v>03 Cloudy (40%-90%)</v>
      </c>
      <c r="T140" t="str">
        <f t="shared" si="29"/>
        <v>44764S2A_MSIL1CCDM-MLB-GANAC4476403 Cloudy (40%-90%)</v>
      </c>
      <c r="U140">
        <f>IF(COUNTIF(T$2:T139,T140)&gt;=1,0,1)</f>
        <v>1</v>
      </c>
      <c r="V140" s="26" t="s">
        <v>1024</v>
      </c>
      <c r="W140" s="86">
        <f t="shared" si="32"/>
        <v>2022</v>
      </c>
      <c r="X140" s="86" t="str">
        <f t="shared" si="33"/>
        <v>07</v>
      </c>
      <c r="Y140" s="86">
        <f t="shared" si="34"/>
        <v>22</v>
      </c>
      <c r="Z140" s="86" t="str">
        <f t="shared" si="35"/>
        <v>22</v>
      </c>
      <c r="AA140" s="86" t="str">
        <f t="shared" si="36"/>
        <v>26</v>
      </c>
      <c r="AB140" s="86" t="str">
        <f t="shared" si="37"/>
        <v>22</v>
      </c>
      <c r="AC140" s="86" t="str">
        <f t="shared" si="38"/>
        <v>GAN_AC_1450X643px_10m_S2A_MSIL1C_20220722_80CC</v>
      </c>
      <c r="AD140" s="41" t="s">
        <v>1255</v>
      </c>
    </row>
    <row r="141" spans="2:30" x14ac:dyDescent="0.25">
      <c r="B141" t="s">
        <v>3866</v>
      </c>
      <c r="C141" t="s">
        <v>3816</v>
      </c>
      <c r="D141" s="7" t="s">
        <v>252</v>
      </c>
      <c r="E141" s="2" t="b">
        <v>1</v>
      </c>
      <c r="F141" s="2" t="s">
        <v>3813</v>
      </c>
      <c r="G141" s="7" t="s">
        <v>87</v>
      </c>
      <c r="H141" t="s">
        <v>86</v>
      </c>
      <c r="I141" s="50">
        <v>44764</v>
      </c>
      <c r="J141" s="2" t="s">
        <v>50</v>
      </c>
      <c r="K141" s="2" t="s">
        <v>242</v>
      </c>
      <c r="L141" s="9">
        <v>83.5</v>
      </c>
      <c r="M141" t="s">
        <v>4434</v>
      </c>
      <c r="N141" t="s">
        <v>85</v>
      </c>
      <c r="O141" t="s">
        <v>4138</v>
      </c>
      <c r="P141" s="2" t="str">
        <f>VLOOKUP(I141,Period!A:B,2,FALSE)</f>
        <v>2022H2</v>
      </c>
      <c r="Q141" s="9">
        <f t="shared" si="28"/>
        <v>75.45</v>
      </c>
      <c r="R141" s="2">
        <f t="shared" si="30"/>
        <v>80</v>
      </c>
      <c r="S141" t="str">
        <f t="shared" si="31"/>
        <v>03 Cloudy (40%-90%)</v>
      </c>
      <c r="T141" t="str">
        <f t="shared" si="29"/>
        <v>44764S2A_MSIL1CCDM-MLB-GANAC4476403 Cloudy (40%-90%)</v>
      </c>
      <c r="U141">
        <f>IF(COUNTIF(T$2:T140,T141)&gt;=1,0,1)</f>
        <v>0</v>
      </c>
      <c r="V141" s="26" t="s">
        <v>1026</v>
      </c>
      <c r="W141" s="86">
        <f t="shared" si="32"/>
        <v>2022</v>
      </c>
      <c r="X141" s="86" t="str">
        <f t="shared" si="33"/>
        <v>07</v>
      </c>
      <c r="Y141" s="86">
        <f t="shared" si="34"/>
        <v>22</v>
      </c>
      <c r="Z141" s="86" t="str">
        <f t="shared" si="35"/>
        <v>22</v>
      </c>
      <c r="AA141" s="86" t="str">
        <f t="shared" si="36"/>
        <v>26</v>
      </c>
      <c r="AB141" s="86" t="str">
        <f t="shared" si="37"/>
        <v>19</v>
      </c>
      <c r="AC141" s="86" t="str">
        <f t="shared" si="38"/>
        <v>GAN_AC_1450X643px_10m_S2A_MSIL1C_20220722_80CC</v>
      </c>
      <c r="AD141" s="41" t="s">
        <v>1256</v>
      </c>
    </row>
    <row r="142" spans="2:30" x14ac:dyDescent="0.25">
      <c r="B142" t="s">
        <v>3866</v>
      </c>
      <c r="C142" t="s">
        <v>3816</v>
      </c>
      <c r="D142" s="7" t="s">
        <v>252</v>
      </c>
      <c r="E142" s="2" t="b">
        <v>1</v>
      </c>
      <c r="F142" s="2" t="s">
        <v>3813</v>
      </c>
      <c r="G142" s="7" t="s">
        <v>87</v>
      </c>
      <c r="H142" t="s">
        <v>86</v>
      </c>
      <c r="I142" s="50">
        <v>44759</v>
      </c>
      <c r="J142" s="2" t="s">
        <v>56</v>
      </c>
      <c r="K142" s="2" t="s">
        <v>243</v>
      </c>
      <c r="L142" s="9">
        <v>99.3</v>
      </c>
      <c r="M142" t="s">
        <v>4434</v>
      </c>
      <c r="N142" t="s">
        <v>85</v>
      </c>
      <c r="O142" t="s">
        <v>4138</v>
      </c>
      <c r="P142" s="2" t="str">
        <f>VLOOKUP(I142,Period!A:B,2,FALSE)</f>
        <v>2022H2</v>
      </c>
      <c r="Q142" s="9">
        <f t="shared" si="28"/>
        <v>98.4</v>
      </c>
      <c r="R142" s="2">
        <f t="shared" si="30"/>
        <v>100</v>
      </c>
      <c r="S142" t="str">
        <f t="shared" si="31"/>
        <v>04 Overcast (100%)</v>
      </c>
      <c r="T142" t="str">
        <f t="shared" si="29"/>
        <v>44759S2A_MSIL1CCDM-MLB-GANAC4475904 Overcast (100%)</v>
      </c>
      <c r="U142">
        <f>IF(COUNTIF(T$2:T141,T142)&gt;=1,0,1)</f>
        <v>1</v>
      </c>
      <c r="V142" s="26" t="s">
        <v>1028</v>
      </c>
      <c r="W142" s="86">
        <f t="shared" si="32"/>
        <v>2022</v>
      </c>
      <c r="X142" s="86" t="str">
        <f t="shared" si="33"/>
        <v>07</v>
      </c>
      <c r="Y142" s="86">
        <f t="shared" si="34"/>
        <v>17</v>
      </c>
      <c r="Z142" s="86" t="str">
        <f t="shared" si="35"/>
        <v>22</v>
      </c>
      <c r="AA142" s="86" t="str">
        <f t="shared" si="36"/>
        <v>26</v>
      </c>
      <c r="AB142" s="86" t="str">
        <f t="shared" si="37"/>
        <v>29</v>
      </c>
      <c r="AC142" s="86" t="str">
        <f t="shared" si="38"/>
        <v>GAN_AC_1450X643px_10m_S2A_MSIL1C_20220717_100CC</v>
      </c>
      <c r="AD142" s="41" t="s">
        <v>1257</v>
      </c>
    </row>
    <row r="143" spans="2:30" x14ac:dyDescent="0.25">
      <c r="B143" t="s">
        <v>3866</v>
      </c>
      <c r="C143" t="s">
        <v>3816</v>
      </c>
      <c r="D143" s="7" t="s">
        <v>252</v>
      </c>
      <c r="E143" s="2" t="b">
        <v>1</v>
      </c>
      <c r="F143" s="2" t="s">
        <v>3813</v>
      </c>
      <c r="G143" s="7" t="s">
        <v>87</v>
      </c>
      <c r="H143" t="s">
        <v>86</v>
      </c>
      <c r="I143" s="50">
        <v>44759</v>
      </c>
      <c r="J143" s="2" t="s">
        <v>50</v>
      </c>
      <c r="K143" s="2" t="s">
        <v>254</v>
      </c>
      <c r="L143" s="9">
        <v>97.5</v>
      </c>
      <c r="M143" t="s">
        <v>4434</v>
      </c>
      <c r="N143" t="s">
        <v>85</v>
      </c>
      <c r="O143" t="s">
        <v>4138</v>
      </c>
      <c r="P143" s="2" t="str">
        <f>VLOOKUP(I143,Period!A:B,2,FALSE)</f>
        <v>2022H2</v>
      </c>
      <c r="Q143" s="9">
        <f t="shared" si="28"/>
        <v>98.4</v>
      </c>
      <c r="R143" s="2">
        <f t="shared" si="30"/>
        <v>100</v>
      </c>
      <c r="S143" t="str">
        <f t="shared" si="31"/>
        <v>04 Overcast (100%)</v>
      </c>
      <c r="T143" t="str">
        <f t="shared" si="29"/>
        <v>44759S2A_MSIL1CCDM-MLB-GANAC4475904 Overcast (100%)</v>
      </c>
      <c r="U143">
        <f>IF(COUNTIF(T$2:T142,T143)&gt;=1,0,1)</f>
        <v>0</v>
      </c>
      <c r="V143" s="26" t="s">
        <v>1030</v>
      </c>
      <c r="W143" s="86">
        <f t="shared" si="32"/>
        <v>2022</v>
      </c>
      <c r="X143" s="86" t="str">
        <f t="shared" si="33"/>
        <v>07</v>
      </c>
      <c r="Y143" s="86">
        <f t="shared" si="34"/>
        <v>17</v>
      </c>
      <c r="Z143" s="86" t="str">
        <f t="shared" si="35"/>
        <v>22</v>
      </c>
      <c r="AA143" s="86" t="str">
        <f t="shared" si="36"/>
        <v>26</v>
      </c>
      <c r="AB143" s="86" t="str">
        <f t="shared" si="37"/>
        <v>26</v>
      </c>
      <c r="AC143" s="86" t="str">
        <f t="shared" si="38"/>
        <v>GAN_AC_1450X643px_10m_S2A_MSIL1C_20220717_100CC</v>
      </c>
      <c r="AD143" s="41" t="s">
        <v>1258</v>
      </c>
    </row>
    <row r="144" spans="2:30" x14ac:dyDescent="0.25">
      <c r="B144" t="s">
        <v>3866</v>
      </c>
      <c r="C144" t="s">
        <v>3816</v>
      </c>
      <c r="D144" s="7" t="s">
        <v>252</v>
      </c>
      <c r="E144" s="2" t="b">
        <v>1</v>
      </c>
      <c r="F144" s="2" t="s">
        <v>3813</v>
      </c>
      <c r="G144" s="7" t="s">
        <v>87</v>
      </c>
      <c r="H144" t="s">
        <v>86</v>
      </c>
      <c r="I144" s="50">
        <v>44754</v>
      </c>
      <c r="J144" s="2" t="s">
        <v>56</v>
      </c>
      <c r="K144" s="2" t="s">
        <v>66</v>
      </c>
      <c r="L144" s="9">
        <v>99.7</v>
      </c>
      <c r="M144" t="s">
        <v>4434</v>
      </c>
      <c r="N144" t="s">
        <v>85</v>
      </c>
      <c r="O144" t="s">
        <v>4138</v>
      </c>
      <c r="P144" s="2" t="str">
        <f>VLOOKUP(I144,Period!A:B,2,FALSE)</f>
        <v>2022H2</v>
      </c>
      <c r="Q144" s="9">
        <f t="shared" si="28"/>
        <v>87.9</v>
      </c>
      <c r="R144" s="2">
        <f t="shared" si="30"/>
        <v>90</v>
      </c>
      <c r="S144" t="str">
        <f t="shared" si="31"/>
        <v>03 Cloudy (40%-90%)</v>
      </c>
      <c r="T144" t="str">
        <f t="shared" si="29"/>
        <v>44754S2A_MSIL1CCDM-MLB-GANAC4475403 Cloudy (40%-90%)</v>
      </c>
      <c r="U144">
        <f>IF(COUNTIF(T$2:T143,T144)&gt;=1,0,1)</f>
        <v>1</v>
      </c>
      <c r="V144" s="26" t="s">
        <v>1032</v>
      </c>
      <c r="W144" s="86">
        <f t="shared" si="32"/>
        <v>2022</v>
      </c>
      <c r="X144" s="86" t="str">
        <f t="shared" si="33"/>
        <v>07</v>
      </c>
      <c r="Y144" s="86">
        <f t="shared" si="34"/>
        <v>12</v>
      </c>
      <c r="Z144" s="86" t="str">
        <f t="shared" si="35"/>
        <v>22</v>
      </c>
      <c r="AA144" s="86" t="str">
        <f t="shared" si="36"/>
        <v>26</v>
      </c>
      <c r="AB144" s="86" t="str">
        <f t="shared" si="37"/>
        <v>21</v>
      </c>
      <c r="AC144" s="86" t="str">
        <f t="shared" si="38"/>
        <v>GAN_AC_1450X643px_10m_S2A_MSIL1C_20220712_90CC</v>
      </c>
      <c r="AD144" s="41" t="s">
        <v>1259</v>
      </c>
    </row>
    <row r="145" spans="2:30" x14ac:dyDescent="0.25">
      <c r="B145" t="s">
        <v>3866</v>
      </c>
      <c r="C145" t="s">
        <v>3816</v>
      </c>
      <c r="D145" s="7" t="s">
        <v>252</v>
      </c>
      <c r="E145" s="2" t="b">
        <v>1</v>
      </c>
      <c r="F145" s="2" t="s">
        <v>3813</v>
      </c>
      <c r="G145" s="7" t="s">
        <v>87</v>
      </c>
      <c r="H145" t="s">
        <v>86</v>
      </c>
      <c r="I145" s="50">
        <v>44754</v>
      </c>
      <c r="J145" s="2" t="s">
        <v>50</v>
      </c>
      <c r="K145" s="2" t="s">
        <v>237</v>
      </c>
      <c r="L145" s="9">
        <v>76.099999999999994</v>
      </c>
      <c r="M145" t="s">
        <v>4434</v>
      </c>
      <c r="N145" t="s">
        <v>85</v>
      </c>
      <c r="O145" t="s">
        <v>4138</v>
      </c>
      <c r="P145" s="2" t="str">
        <f>VLOOKUP(I145,Period!A:B,2,FALSE)</f>
        <v>2022H2</v>
      </c>
      <c r="Q145" s="9">
        <f t="shared" si="28"/>
        <v>87.9</v>
      </c>
      <c r="R145" s="2">
        <f t="shared" si="30"/>
        <v>90</v>
      </c>
      <c r="S145" t="str">
        <f t="shared" si="31"/>
        <v>03 Cloudy (40%-90%)</v>
      </c>
      <c r="T145" t="str">
        <f t="shared" si="29"/>
        <v>44754S2A_MSIL1CCDM-MLB-GANAC4475403 Cloudy (40%-90%)</v>
      </c>
      <c r="U145">
        <f>IF(COUNTIF(T$2:T144,T145)&gt;=1,0,1)</f>
        <v>0</v>
      </c>
      <c r="V145" s="26" t="s">
        <v>1034</v>
      </c>
      <c r="W145" s="86">
        <f t="shared" si="32"/>
        <v>2022</v>
      </c>
      <c r="X145" s="86" t="str">
        <f t="shared" si="33"/>
        <v>07</v>
      </c>
      <c r="Y145" s="86">
        <f t="shared" si="34"/>
        <v>12</v>
      </c>
      <c r="Z145" s="86" t="str">
        <f t="shared" si="35"/>
        <v>22</v>
      </c>
      <c r="AA145" s="86" t="str">
        <f t="shared" si="36"/>
        <v>26</v>
      </c>
      <c r="AB145" s="86" t="str">
        <f t="shared" si="37"/>
        <v>18</v>
      </c>
      <c r="AC145" s="86" t="str">
        <f t="shared" si="38"/>
        <v>GAN_AC_1450X643px_10m_S2A_MSIL1C_20220712_90CC</v>
      </c>
      <c r="AD145" s="41" t="s">
        <v>1260</v>
      </c>
    </row>
    <row r="146" spans="2:30" x14ac:dyDescent="0.25">
      <c r="B146" t="s">
        <v>3866</v>
      </c>
      <c r="C146" t="s">
        <v>3816</v>
      </c>
      <c r="D146" s="7" t="s">
        <v>252</v>
      </c>
      <c r="E146" s="2" t="b">
        <v>1</v>
      </c>
      <c r="F146" s="2" t="s">
        <v>3813</v>
      </c>
      <c r="G146" s="7" t="s">
        <v>87</v>
      </c>
      <c r="H146" t="s">
        <v>86</v>
      </c>
      <c r="I146" s="50">
        <v>44749</v>
      </c>
      <c r="J146" s="2" t="s">
        <v>56</v>
      </c>
      <c r="K146" s="2" t="s">
        <v>246</v>
      </c>
      <c r="L146" s="9">
        <v>84</v>
      </c>
      <c r="M146" t="s">
        <v>4434</v>
      </c>
      <c r="N146" t="s">
        <v>85</v>
      </c>
      <c r="O146" t="s">
        <v>4138</v>
      </c>
      <c r="P146" s="2" t="str">
        <f>VLOOKUP(I146,Period!A:B,2,FALSE)</f>
        <v>2022H2</v>
      </c>
      <c r="Q146" s="9">
        <f t="shared" si="28"/>
        <v>91.9</v>
      </c>
      <c r="R146" s="2">
        <f t="shared" si="30"/>
        <v>100</v>
      </c>
      <c r="S146" t="str">
        <f t="shared" si="31"/>
        <v>04 Overcast (100%)</v>
      </c>
      <c r="T146" t="str">
        <f t="shared" si="29"/>
        <v>44749S2A_MSIL1CCDM-MLB-GANAC4474904 Overcast (100%)</v>
      </c>
      <c r="U146">
        <f>IF(COUNTIF(T$2:T145,T146)&gt;=1,0,1)</f>
        <v>1</v>
      </c>
      <c r="V146" s="26" t="s">
        <v>1036</v>
      </c>
      <c r="W146" s="86">
        <f t="shared" si="32"/>
        <v>2022</v>
      </c>
      <c r="X146" s="86" t="str">
        <f t="shared" si="33"/>
        <v>07</v>
      </c>
      <c r="Y146" s="86" t="str">
        <f t="shared" si="34"/>
        <v>07</v>
      </c>
      <c r="Z146" s="86" t="str">
        <f t="shared" si="35"/>
        <v>22</v>
      </c>
      <c r="AA146" s="86" t="str">
        <f t="shared" si="36"/>
        <v>26</v>
      </c>
      <c r="AB146" s="86" t="str">
        <f t="shared" si="37"/>
        <v>30</v>
      </c>
      <c r="AC146" s="86" t="str">
        <f t="shared" si="38"/>
        <v>GAN_AC_1450X643px_10m_S2A_MSIL1C_20220707_100CC</v>
      </c>
      <c r="AD146" s="41" t="s">
        <v>1261</v>
      </c>
    </row>
    <row r="147" spans="2:30" x14ac:dyDescent="0.25">
      <c r="B147" t="s">
        <v>3866</v>
      </c>
      <c r="C147" t="s">
        <v>3816</v>
      </c>
      <c r="D147" s="7" t="s">
        <v>252</v>
      </c>
      <c r="E147" s="2" t="b">
        <v>1</v>
      </c>
      <c r="F147" s="2" t="s">
        <v>3813</v>
      </c>
      <c r="G147" s="7" t="s">
        <v>87</v>
      </c>
      <c r="H147" t="s">
        <v>86</v>
      </c>
      <c r="I147" s="50">
        <v>44749</v>
      </c>
      <c r="J147" s="2" t="s">
        <v>50</v>
      </c>
      <c r="K147" s="2" t="s">
        <v>257</v>
      </c>
      <c r="L147" s="9">
        <v>99.8</v>
      </c>
      <c r="M147" t="s">
        <v>4434</v>
      </c>
      <c r="N147" t="s">
        <v>85</v>
      </c>
      <c r="O147" t="s">
        <v>4138</v>
      </c>
      <c r="P147" s="2" t="str">
        <f>VLOOKUP(I147,Period!A:B,2,FALSE)</f>
        <v>2022H2</v>
      </c>
      <c r="Q147" s="9">
        <f t="shared" si="28"/>
        <v>91.9</v>
      </c>
      <c r="R147" s="2">
        <f t="shared" si="30"/>
        <v>100</v>
      </c>
      <c r="S147" t="str">
        <f t="shared" si="31"/>
        <v>04 Overcast (100%)</v>
      </c>
      <c r="T147" t="str">
        <f t="shared" si="29"/>
        <v>44749S2A_MSIL1CCDM-MLB-GANAC4474904 Overcast (100%)</v>
      </c>
      <c r="U147">
        <f>IF(COUNTIF(T$2:T146,T147)&gt;=1,0,1)</f>
        <v>0</v>
      </c>
      <c r="V147" s="26" t="s">
        <v>1038</v>
      </c>
      <c r="W147" s="86">
        <f t="shared" si="32"/>
        <v>2022</v>
      </c>
      <c r="X147" s="86" t="str">
        <f t="shared" si="33"/>
        <v>07</v>
      </c>
      <c r="Y147" s="86" t="str">
        <f t="shared" si="34"/>
        <v>07</v>
      </c>
      <c r="Z147" s="86" t="str">
        <f t="shared" si="35"/>
        <v>22</v>
      </c>
      <c r="AA147" s="86" t="str">
        <f t="shared" si="36"/>
        <v>26</v>
      </c>
      <c r="AB147" s="86" t="str">
        <f t="shared" si="37"/>
        <v>27</v>
      </c>
      <c r="AC147" s="86" t="str">
        <f t="shared" si="38"/>
        <v>GAN_AC_1450X643px_10m_S2A_MSIL1C_20220707_100CC</v>
      </c>
      <c r="AD147" s="41" t="s">
        <v>1262</v>
      </c>
    </row>
    <row r="148" spans="2:30" x14ac:dyDescent="0.25">
      <c r="B148" t="s">
        <v>3866</v>
      </c>
      <c r="C148" t="s">
        <v>3816</v>
      </c>
      <c r="D148" s="7" t="s">
        <v>252</v>
      </c>
      <c r="E148" s="2" t="b">
        <v>1</v>
      </c>
      <c r="F148" s="2" t="s">
        <v>3813</v>
      </c>
      <c r="G148" s="7" t="s">
        <v>87</v>
      </c>
      <c r="H148" t="s">
        <v>86</v>
      </c>
      <c r="I148" s="50">
        <v>44744</v>
      </c>
      <c r="J148" s="2" t="s">
        <v>56</v>
      </c>
      <c r="K148" s="2" t="s">
        <v>57</v>
      </c>
      <c r="L148" s="9">
        <v>6.3</v>
      </c>
      <c r="M148" t="s">
        <v>4434</v>
      </c>
      <c r="N148" t="s">
        <v>85</v>
      </c>
      <c r="O148" t="s">
        <v>4138</v>
      </c>
      <c r="P148" s="2" t="str">
        <f>VLOOKUP(I148,Period!A:B,2,FALSE)</f>
        <v>2022H2</v>
      </c>
      <c r="Q148" s="9">
        <f t="shared" si="28"/>
        <v>6.1999999999999993</v>
      </c>
      <c r="R148" s="2">
        <f t="shared" si="30"/>
        <v>10</v>
      </c>
      <c r="S148" t="str">
        <f t="shared" si="31"/>
        <v>02 Sunny (10%-30%)</v>
      </c>
      <c r="T148" t="str">
        <f t="shared" si="29"/>
        <v>44744S2A_MSIL1CCDM-MLB-GANAC4474402 Sunny (10%-30%)</v>
      </c>
      <c r="U148">
        <f>IF(COUNTIF(T$2:T147,T148)&gt;=1,0,1)</f>
        <v>1</v>
      </c>
      <c r="V148" s="26" t="s">
        <v>1040</v>
      </c>
      <c r="W148" s="86">
        <f t="shared" si="32"/>
        <v>2022</v>
      </c>
      <c r="X148" s="86" t="str">
        <f t="shared" si="33"/>
        <v>07</v>
      </c>
      <c r="Y148" s="86" t="str">
        <f t="shared" si="34"/>
        <v>02</v>
      </c>
      <c r="Z148" s="86" t="str">
        <f t="shared" si="35"/>
        <v>22</v>
      </c>
      <c r="AA148" s="86" t="str">
        <f t="shared" si="36"/>
        <v>26</v>
      </c>
      <c r="AB148" s="86" t="str">
        <f t="shared" si="37"/>
        <v>22</v>
      </c>
      <c r="AC148" s="86" t="str">
        <f t="shared" si="38"/>
        <v>GAN_AC_1450X643px_10m_S2A_MSIL1C_20220702_10CC</v>
      </c>
      <c r="AD148" s="41" t="s">
        <v>1263</v>
      </c>
    </row>
    <row r="149" spans="2:30" x14ac:dyDescent="0.25">
      <c r="B149" t="s">
        <v>3866</v>
      </c>
      <c r="C149" t="s">
        <v>3816</v>
      </c>
      <c r="D149" s="7" t="s">
        <v>252</v>
      </c>
      <c r="E149" s="2" t="b">
        <v>1</v>
      </c>
      <c r="F149" s="2" t="s">
        <v>3813</v>
      </c>
      <c r="G149" s="7" t="s">
        <v>87</v>
      </c>
      <c r="H149" t="s">
        <v>86</v>
      </c>
      <c r="I149" s="50">
        <v>44744</v>
      </c>
      <c r="J149" s="2" t="s">
        <v>50</v>
      </c>
      <c r="K149" s="2" t="s">
        <v>242</v>
      </c>
      <c r="L149" s="9">
        <v>6.1</v>
      </c>
      <c r="M149" t="s">
        <v>4434</v>
      </c>
      <c r="N149" t="s">
        <v>85</v>
      </c>
      <c r="O149" t="s">
        <v>4138</v>
      </c>
      <c r="P149" s="2" t="str">
        <f>VLOOKUP(I149,Period!A:B,2,FALSE)</f>
        <v>2022H2</v>
      </c>
      <c r="Q149" s="9">
        <f t="shared" si="28"/>
        <v>6.1999999999999993</v>
      </c>
      <c r="R149" s="2">
        <f t="shared" si="30"/>
        <v>10</v>
      </c>
      <c r="S149" t="str">
        <f t="shared" si="31"/>
        <v>02 Sunny (10%-30%)</v>
      </c>
      <c r="T149" t="str">
        <f t="shared" si="29"/>
        <v>44744S2A_MSIL1CCDM-MLB-GANAC4474402 Sunny (10%-30%)</v>
      </c>
      <c r="U149">
        <f>IF(COUNTIF(T$2:T148,T149)&gt;=1,0,1)</f>
        <v>0</v>
      </c>
      <c r="V149" s="26" t="s">
        <v>1042</v>
      </c>
      <c r="W149" s="86">
        <f t="shared" si="32"/>
        <v>2022</v>
      </c>
      <c r="X149" s="86" t="str">
        <f t="shared" si="33"/>
        <v>07</v>
      </c>
      <c r="Y149" s="86" t="str">
        <f t="shared" si="34"/>
        <v>02</v>
      </c>
      <c r="Z149" s="86" t="str">
        <f t="shared" si="35"/>
        <v>22</v>
      </c>
      <c r="AA149" s="86" t="str">
        <f t="shared" si="36"/>
        <v>26</v>
      </c>
      <c r="AB149" s="86" t="str">
        <f t="shared" si="37"/>
        <v>19</v>
      </c>
      <c r="AC149" s="86" t="str">
        <f t="shared" si="38"/>
        <v>GAN_AC_1450X643px_10m_S2A_MSIL1C_20220702_10CC</v>
      </c>
      <c r="AD149" s="41" t="s">
        <v>1264</v>
      </c>
    </row>
    <row r="150" spans="2:30" x14ac:dyDescent="0.25">
      <c r="B150" t="s">
        <v>3866</v>
      </c>
      <c r="C150" t="s">
        <v>3816</v>
      </c>
      <c r="D150" s="7" t="s">
        <v>252</v>
      </c>
      <c r="E150" s="2" t="b">
        <v>1</v>
      </c>
      <c r="F150" s="2" t="s">
        <v>3813</v>
      </c>
      <c r="G150" s="7" t="s">
        <v>87</v>
      </c>
      <c r="H150" t="s">
        <v>86</v>
      </c>
      <c r="I150" s="50">
        <v>44739</v>
      </c>
      <c r="J150" s="2" t="s">
        <v>56</v>
      </c>
      <c r="K150" s="2" t="s">
        <v>246</v>
      </c>
      <c r="L150" s="9">
        <v>98.7</v>
      </c>
      <c r="M150" t="s">
        <v>4434</v>
      </c>
      <c r="N150" t="s">
        <v>85</v>
      </c>
      <c r="O150" t="s">
        <v>4138</v>
      </c>
      <c r="P150" s="2" t="str">
        <f>VLOOKUP(I150,Period!A:B,2,FALSE)</f>
        <v>2022H1</v>
      </c>
      <c r="Q150" s="9">
        <f t="shared" si="28"/>
        <v>99.300000000000011</v>
      </c>
      <c r="R150" s="2">
        <f t="shared" si="30"/>
        <v>100</v>
      </c>
      <c r="S150" t="str">
        <f t="shared" si="31"/>
        <v>04 Overcast (100%)</v>
      </c>
      <c r="T150" t="str">
        <f t="shared" si="29"/>
        <v>44739S2A_MSIL1CCDM-MLB-GANAC4473904 Overcast (100%)</v>
      </c>
      <c r="U150">
        <f>IF(COUNTIF(T$2:T149,T150)&gt;=1,0,1)</f>
        <v>1</v>
      </c>
      <c r="V150" s="26" t="s">
        <v>1044</v>
      </c>
      <c r="W150" s="86">
        <f t="shared" si="32"/>
        <v>2022</v>
      </c>
      <c r="X150" s="86" t="str">
        <f t="shared" si="33"/>
        <v>06</v>
      </c>
      <c r="Y150" s="86">
        <f t="shared" si="34"/>
        <v>27</v>
      </c>
      <c r="Z150" s="86" t="str">
        <f t="shared" si="35"/>
        <v>22</v>
      </c>
      <c r="AA150" s="86" t="str">
        <f t="shared" si="36"/>
        <v>26</v>
      </c>
      <c r="AB150" s="86" t="str">
        <f t="shared" si="37"/>
        <v>30</v>
      </c>
      <c r="AC150" s="86" t="str">
        <f t="shared" si="38"/>
        <v>GAN_AC_1450X643px_10m_S2A_MSIL1C_20220627_100CC</v>
      </c>
      <c r="AD150" s="41" t="s">
        <v>1265</v>
      </c>
    </row>
    <row r="151" spans="2:30" x14ac:dyDescent="0.25">
      <c r="B151" t="s">
        <v>3866</v>
      </c>
      <c r="C151" t="s">
        <v>3816</v>
      </c>
      <c r="D151" s="7" t="s">
        <v>252</v>
      </c>
      <c r="E151" s="2" t="b">
        <v>1</v>
      </c>
      <c r="F151" s="2" t="s">
        <v>3813</v>
      </c>
      <c r="G151" s="7" t="s">
        <v>87</v>
      </c>
      <c r="H151" t="s">
        <v>86</v>
      </c>
      <c r="I151" s="50">
        <v>44739</v>
      </c>
      <c r="J151" s="2" t="s">
        <v>50</v>
      </c>
      <c r="K151" s="2" t="s">
        <v>254</v>
      </c>
      <c r="L151" s="9">
        <v>99.9</v>
      </c>
      <c r="M151" t="s">
        <v>4434</v>
      </c>
      <c r="N151" t="s">
        <v>85</v>
      </c>
      <c r="O151" t="s">
        <v>4138</v>
      </c>
      <c r="P151" s="2" t="str">
        <f>VLOOKUP(I151,Period!A:B,2,FALSE)</f>
        <v>2022H1</v>
      </c>
      <c r="Q151" s="9">
        <f t="shared" si="28"/>
        <v>99.300000000000011</v>
      </c>
      <c r="R151" s="2">
        <f t="shared" si="30"/>
        <v>100</v>
      </c>
      <c r="S151" t="str">
        <f t="shared" si="31"/>
        <v>04 Overcast (100%)</v>
      </c>
      <c r="T151" t="str">
        <f t="shared" si="29"/>
        <v>44739S2A_MSIL1CCDM-MLB-GANAC4473904 Overcast (100%)</v>
      </c>
      <c r="U151">
        <f>IF(COUNTIF(T$2:T150,T151)&gt;=1,0,1)</f>
        <v>0</v>
      </c>
      <c r="V151" s="26" t="s">
        <v>1046</v>
      </c>
      <c r="W151" s="86">
        <f t="shared" si="32"/>
        <v>2022</v>
      </c>
      <c r="X151" s="86" t="str">
        <f t="shared" si="33"/>
        <v>06</v>
      </c>
      <c r="Y151" s="86">
        <f t="shared" si="34"/>
        <v>27</v>
      </c>
      <c r="Z151" s="86" t="str">
        <f t="shared" si="35"/>
        <v>22</v>
      </c>
      <c r="AA151" s="86" t="str">
        <f t="shared" si="36"/>
        <v>26</v>
      </c>
      <c r="AB151" s="86" t="str">
        <f t="shared" si="37"/>
        <v>26</v>
      </c>
      <c r="AC151" s="86" t="str">
        <f t="shared" si="38"/>
        <v>GAN_AC_1450X643px_10m_S2A_MSIL1C_20220627_100CC</v>
      </c>
      <c r="AD151" s="41" t="s">
        <v>1266</v>
      </c>
    </row>
    <row r="152" spans="2:30" x14ac:dyDescent="0.25">
      <c r="B152" t="s">
        <v>3866</v>
      </c>
      <c r="C152" t="s">
        <v>3816</v>
      </c>
      <c r="D152" s="7" t="s">
        <v>252</v>
      </c>
      <c r="E152" s="2" t="b">
        <v>1</v>
      </c>
      <c r="F152" s="2" t="s">
        <v>3813</v>
      </c>
      <c r="G152" s="7" t="s">
        <v>87</v>
      </c>
      <c r="H152" t="s">
        <v>86</v>
      </c>
      <c r="I152" s="50">
        <v>44734</v>
      </c>
      <c r="J152" s="2" t="s">
        <v>56</v>
      </c>
      <c r="K152" s="2" t="s">
        <v>57</v>
      </c>
      <c r="L152" s="9">
        <v>8.6999999999999993</v>
      </c>
      <c r="M152" t="s">
        <v>4434</v>
      </c>
      <c r="N152" t="s">
        <v>85</v>
      </c>
      <c r="O152" t="s">
        <v>4138</v>
      </c>
      <c r="P152" s="2" t="str">
        <f>VLOOKUP(I152,Period!A:B,2,FALSE)</f>
        <v>2022H1</v>
      </c>
      <c r="Q152" s="9">
        <f t="shared" si="28"/>
        <v>5.1499999999999995</v>
      </c>
      <c r="R152" s="2">
        <f t="shared" si="30"/>
        <v>10</v>
      </c>
      <c r="S152" t="str">
        <f t="shared" si="31"/>
        <v>02 Sunny (10%-30%)</v>
      </c>
      <c r="T152" t="str">
        <f t="shared" si="29"/>
        <v>44734S2A_MSIL1CCDM-MLB-GANAC4473402 Sunny (10%-30%)</v>
      </c>
      <c r="U152">
        <f>IF(COUNTIF(T$2:T151,T152)&gt;=1,0,1)</f>
        <v>1</v>
      </c>
      <c r="V152" s="26" t="s">
        <v>1048</v>
      </c>
      <c r="W152" s="86">
        <f t="shared" si="32"/>
        <v>2022</v>
      </c>
      <c r="X152" s="86" t="str">
        <f t="shared" si="33"/>
        <v>06</v>
      </c>
      <c r="Y152" s="86">
        <f t="shared" si="34"/>
        <v>22</v>
      </c>
      <c r="Z152" s="86" t="str">
        <f t="shared" si="35"/>
        <v>22</v>
      </c>
      <c r="AA152" s="86" t="str">
        <f t="shared" si="36"/>
        <v>26</v>
      </c>
      <c r="AB152" s="86" t="str">
        <f t="shared" si="37"/>
        <v>22</v>
      </c>
      <c r="AC152" s="86" t="str">
        <f t="shared" si="38"/>
        <v>GAN_AC_1450X643px_10m_S2A_MSIL1C_20220622_10CC</v>
      </c>
      <c r="AD152" s="41" t="s">
        <v>1267</v>
      </c>
    </row>
    <row r="153" spans="2:30" x14ac:dyDescent="0.25">
      <c r="B153" t="s">
        <v>3866</v>
      </c>
      <c r="C153" t="s">
        <v>3816</v>
      </c>
      <c r="D153" s="7" t="s">
        <v>252</v>
      </c>
      <c r="E153" s="2" t="b">
        <v>1</v>
      </c>
      <c r="F153" s="2" t="s">
        <v>3813</v>
      </c>
      <c r="G153" s="7" t="s">
        <v>87</v>
      </c>
      <c r="H153" t="s">
        <v>86</v>
      </c>
      <c r="I153" s="50">
        <v>44734</v>
      </c>
      <c r="J153" s="2" t="s">
        <v>50</v>
      </c>
      <c r="K153" s="2" t="s">
        <v>237</v>
      </c>
      <c r="L153" s="9">
        <v>1.6</v>
      </c>
      <c r="M153" t="s">
        <v>4434</v>
      </c>
      <c r="N153" t="s">
        <v>85</v>
      </c>
      <c r="O153" t="s">
        <v>4138</v>
      </c>
      <c r="P153" s="2" t="str">
        <f>VLOOKUP(I153,Period!A:B,2,FALSE)</f>
        <v>2022H1</v>
      </c>
      <c r="Q153" s="9">
        <f t="shared" si="28"/>
        <v>5.1499999999999995</v>
      </c>
      <c r="R153" s="2">
        <f t="shared" si="30"/>
        <v>10</v>
      </c>
      <c r="S153" t="str">
        <f t="shared" si="31"/>
        <v>02 Sunny (10%-30%)</v>
      </c>
      <c r="T153" t="str">
        <f t="shared" si="29"/>
        <v>44734S2A_MSIL1CCDM-MLB-GANAC4473402 Sunny (10%-30%)</v>
      </c>
      <c r="U153">
        <f>IF(COUNTIF(T$2:T152,T153)&gt;=1,0,1)</f>
        <v>0</v>
      </c>
      <c r="V153" s="26" t="s">
        <v>1050</v>
      </c>
      <c r="W153" s="86">
        <f t="shared" si="32"/>
        <v>2022</v>
      </c>
      <c r="X153" s="86" t="str">
        <f t="shared" si="33"/>
        <v>06</v>
      </c>
      <c r="Y153" s="86">
        <f t="shared" si="34"/>
        <v>22</v>
      </c>
      <c r="Z153" s="86" t="str">
        <f t="shared" si="35"/>
        <v>22</v>
      </c>
      <c r="AA153" s="86" t="str">
        <f t="shared" si="36"/>
        <v>26</v>
      </c>
      <c r="AB153" s="86" t="str">
        <f t="shared" si="37"/>
        <v>18</v>
      </c>
      <c r="AC153" s="86" t="str">
        <f t="shared" si="38"/>
        <v>GAN_AC_1450X643px_10m_S2A_MSIL1C_20220622_10CC</v>
      </c>
      <c r="AD153" s="41" t="s">
        <v>1268</v>
      </c>
    </row>
    <row r="154" spans="2:30" x14ac:dyDescent="0.25">
      <c r="B154" t="s">
        <v>3866</v>
      </c>
      <c r="C154" t="s">
        <v>3816</v>
      </c>
      <c r="D154" s="7" t="s">
        <v>252</v>
      </c>
      <c r="E154" s="2" t="b">
        <v>1</v>
      </c>
      <c r="F154" s="2" t="s">
        <v>3813</v>
      </c>
      <c r="G154" s="7" t="s">
        <v>87</v>
      </c>
      <c r="H154" t="s">
        <v>86</v>
      </c>
      <c r="I154" s="50">
        <v>44729</v>
      </c>
      <c r="J154" s="2" t="s">
        <v>56</v>
      </c>
      <c r="K154" s="2" t="s">
        <v>256</v>
      </c>
      <c r="L154" s="9">
        <v>100</v>
      </c>
      <c r="M154" t="s">
        <v>4434</v>
      </c>
      <c r="N154" t="s">
        <v>85</v>
      </c>
      <c r="O154" t="s">
        <v>4138</v>
      </c>
      <c r="P154" s="2" t="str">
        <f>VLOOKUP(I154,Period!A:B,2,FALSE)</f>
        <v>2022H1</v>
      </c>
      <c r="Q154" s="9">
        <f t="shared" si="28"/>
        <v>100</v>
      </c>
      <c r="R154" s="2">
        <f t="shared" si="30"/>
        <v>100</v>
      </c>
      <c r="S154" t="str">
        <f t="shared" si="31"/>
        <v>04 Overcast (100%)</v>
      </c>
      <c r="T154" t="str">
        <f t="shared" si="29"/>
        <v>44729S2A_MSIL1CCDM-MLB-GANAC4472904 Overcast (100%)</v>
      </c>
      <c r="U154">
        <f>IF(COUNTIF(T$2:T153,T154)&gt;=1,0,1)</f>
        <v>1</v>
      </c>
      <c r="V154" s="26" t="s">
        <v>1052</v>
      </c>
      <c r="W154" s="86">
        <f t="shared" si="32"/>
        <v>2022</v>
      </c>
      <c r="X154" s="86" t="str">
        <f t="shared" si="33"/>
        <v>06</v>
      </c>
      <c r="Y154" s="86">
        <f t="shared" si="34"/>
        <v>17</v>
      </c>
      <c r="Z154" s="86" t="str">
        <f t="shared" si="35"/>
        <v>22</v>
      </c>
      <c r="AA154" s="86" t="str">
        <f t="shared" si="36"/>
        <v>26</v>
      </c>
      <c r="AB154" s="86" t="str">
        <f t="shared" si="37"/>
        <v>28</v>
      </c>
      <c r="AC154" s="86" t="str">
        <f t="shared" si="38"/>
        <v>GAN_AC_1450X643px_10m_S2A_MSIL1C_20220617_100CC</v>
      </c>
      <c r="AD154" s="41" t="s">
        <v>1269</v>
      </c>
    </row>
    <row r="155" spans="2:30" x14ac:dyDescent="0.25">
      <c r="B155" t="s">
        <v>3866</v>
      </c>
      <c r="C155" t="s">
        <v>3816</v>
      </c>
      <c r="D155" s="7" t="s">
        <v>252</v>
      </c>
      <c r="E155" s="2" t="b">
        <v>1</v>
      </c>
      <c r="F155" s="2" t="s">
        <v>3813</v>
      </c>
      <c r="G155" s="7" t="s">
        <v>87</v>
      </c>
      <c r="H155" t="s">
        <v>86</v>
      </c>
      <c r="I155" s="50">
        <v>44729</v>
      </c>
      <c r="J155" s="2" t="s">
        <v>50</v>
      </c>
      <c r="K155" s="2" t="s">
        <v>239</v>
      </c>
      <c r="L155" s="9">
        <v>100</v>
      </c>
      <c r="M155" t="s">
        <v>4434</v>
      </c>
      <c r="N155" t="s">
        <v>85</v>
      </c>
      <c r="O155" t="s">
        <v>4138</v>
      </c>
      <c r="P155" s="2" t="str">
        <f>VLOOKUP(I155,Period!A:B,2,FALSE)</f>
        <v>2022H1</v>
      </c>
      <c r="Q155" s="9">
        <f t="shared" si="28"/>
        <v>100</v>
      </c>
      <c r="R155" s="2">
        <f t="shared" si="30"/>
        <v>100</v>
      </c>
      <c r="S155" t="str">
        <f t="shared" si="31"/>
        <v>04 Overcast (100%)</v>
      </c>
      <c r="T155" t="str">
        <f t="shared" si="29"/>
        <v>44729S2A_MSIL1CCDM-MLB-GANAC4472904 Overcast (100%)</v>
      </c>
      <c r="U155">
        <f>IF(COUNTIF(T$2:T154,T155)&gt;=1,0,1)</f>
        <v>0</v>
      </c>
      <c r="V155" s="26" t="s">
        <v>1054</v>
      </c>
      <c r="W155" s="86">
        <f t="shared" si="32"/>
        <v>2022</v>
      </c>
      <c r="X155" s="86" t="str">
        <f t="shared" si="33"/>
        <v>06</v>
      </c>
      <c r="Y155" s="86">
        <f t="shared" si="34"/>
        <v>17</v>
      </c>
      <c r="Z155" s="86" t="str">
        <f t="shared" si="35"/>
        <v>22</v>
      </c>
      <c r="AA155" s="86" t="str">
        <f t="shared" si="36"/>
        <v>26</v>
      </c>
      <c r="AB155" s="86" t="str">
        <f t="shared" si="37"/>
        <v>25</v>
      </c>
      <c r="AC155" s="86" t="str">
        <f t="shared" si="38"/>
        <v>GAN_AC_1450X643px_10m_S2A_MSIL1C_20220617_100CC</v>
      </c>
      <c r="AD155" s="41" t="s">
        <v>1270</v>
      </c>
    </row>
    <row r="156" spans="2:30" x14ac:dyDescent="0.25">
      <c r="B156" t="s">
        <v>3866</v>
      </c>
      <c r="C156" t="s">
        <v>3816</v>
      </c>
      <c r="D156" s="7" t="s">
        <v>252</v>
      </c>
      <c r="E156" s="2" t="b">
        <v>1</v>
      </c>
      <c r="F156" s="2" t="s">
        <v>3813</v>
      </c>
      <c r="G156" s="7" t="s">
        <v>87</v>
      </c>
      <c r="H156" t="s">
        <v>86</v>
      </c>
      <c r="I156" s="50">
        <v>44724</v>
      </c>
      <c r="J156" s="2" t="s">
        <v>56</v>
      </c>
      <c r="K156" s="2" t="s">
        <v>65</v>
      </c>
      <c r="L156" s="9">
        <v>47.5</v>
      </c>
      <c r="M156" t="s">
        <v>4434</v>
      </c>
      <c r="N156" t="s">
        <v>85</v>
      </c>
      <c r="O156" t="s">
        <v>4138</v>
      </c>
      <c r="P156" s="2" t="str">
        <f>VLOOKUP(I156,Period!A:B,2,FALSE)</f>
        <v>2022H1</v>
      </c>
      <c r="Q156" s="9">
        <f t="shared" si="28"/>
        <v>31.85</v>
      </c>
      <c r="R156" s="2">
        <f t="shared" si="30"/>
        <v>40</v>
      </c>
      <c r="S156" t="str">
        <f t="shared" si="31"/>
        <v>03 Cloudy (40%-90%)</v>
      </c>
      <c r="T156" t="str">
        <f t="shared" si="29"/>
        <v>44724S2A_MSIL1CCDM-MLB-GANAC4472403 Cloudy (40%-90%)</v>
      </c>
      <c r="U156">
        <f>IF(COUNTIF(T$2:T155,T156)&gt;=1,0,1)</f>
        <v>1</v>
      </c>
      <c r="V156" s="26" t="s">
        <v>1056</v>
      </c>
      <c r="W156" s="86">
        <f t="shared" si="32"/>
        <v>2022</v>
      </c>
      <c r="X156" s="86" t="str">
        <f t="shared" si="33"/>
        <v>06</v>
      </c>
      <c r="Y156" s="86">
        <f t="shared" si="34"/>
        <v>12</v>
      </c>
      <c r="Z156" s="86" t="str">
        <f t="shared" si="35"/>
        <v>22</v>
      </c>
      <c r="AA156" s="86" t="str">
        <f t="shared" si="36"/>
        <v>26</v>
      </c>
      <c r="AB156" s="86" t="str">
        <f t="shared" si="37"/>
        <v>20</v>
      </c>
      <c r="AC156" s="86" t="str">
        <f t="shared" si="38"/>
        <v>GAN_AC_1450X643px_10m_S2A_MSIL1C_20220612_40CC</v>
      </c>
      <c r="AD156" s="41" t="s">
        <v>1271</v>
      </c>
    </row>
    <row r="157" spans="2:30" x14ac:dyDescent="0.25">
      <c r="B157" t="s">
        <v>3866</v>
      </c>
      <c r="C157" t="s">
        <v>3816</v>
      </c>
      <c r="D157" s="7" t="s">
        <v>252</v>
      </c>
      <c r="E157" s="2" t="b">
        <v>1</v>
      </c>
      <c r="F157" s="2" t="s">
        <v>3813</v>
      </c>
      <c r="G157" s="7" t="s">
        <v>87</v>
      </c>
      <c r="H157" t="s">
        <v>86</v>
      </c>
      <c r="I157" s="50">
        <v>44724</v>
      </c>
      <c r="J157" s="2" t="s">
        <v>50</v>
      </c>
      <c r="K157" s="2" t="s">
        <v>68</v>
      </c>
      <c r="L157" s="9">
        <v>16.2</v>
      </c>
      <c r="M157" t="s">
        <v>4434</v>
      </c>
      <c r="N157" t="s">
        <v>85</v>
      </c>
      <c r="O157" t="s">
        <v>4138</v>
      </c>
      <c r="P157" s="2" t="str">
        <f>VLOOKUP(I157,Period!A:B,2,FALSE)</f>
        <v>2022H1</v>
      </c>
      <c r="Q157" s="9">
        <f t="shared" si="28"/>
        <v>31.85</v>
      </c>
      <c r="R157" s="2">
        <f t="shared" si="30"/>
        <v>40</v>
      </c>
      <c r="S157" t="str">
        <f t="shared" si="31"/>
        <v>03 Cloudy (40%-90%)</v>
      </c>
      <c r="T157" t="str">
        <f t="shared" si="29"/>
        <v>44724S2A_MSIL1CCDM-MLB-GANAC4472403 Cloudy (40%-90%)</v>
      </c>
      <c r="U157">
        <f>IF(COUNTIF(T$2:T156,T157)&gt;=1,0,1)</f>
        <v>0</v>
      </c>
      <c r="V157" s="26" t="s">
        <v>1058</v>
      </c>
      <c r="W157" s="86">
        <f t="shared" si="32"/>
        <v>2022</v>
      </c>
      <c r="X157" s="86" t="str">
        <f t="shared" si="33"/>
        <v>06</v>
      </c>
      <c r="Y157" s="86">
        <f t="shared" si="34"/>
        <v>12</v>
      </c>
      <c r="Z157" s="86" t="str">
        <f t="shared" si="35"/>
        <v>22</v>
      </c>
      <c r="AA157" s="86" t="str">
        <f t="shared" si="36"/>
        <v>26</v>
      </c>
      <c r="AB157" s="86" t="str">
        <f t="shared" si="37"/>
        <v>17</v>
      </c>
      <c r="AC157" s="86" t="str">
        <f t="shared" si="38"/>
        <v>GAN_AC_1450X643px_10m_S2A_MSIL1C_20220612_40CC</v>
      </c>
      <c r="AD157" s="41" t="s">
        <v>1272</v>
      </c>
    </row>
    <row r="158" spans="2:30" x14ac:dyDescent="0.25">
      <c r="B158" t="s">
        <v>3866</v>
      </c>
      <c r="C158" t="s">
        <v>3816</v>
      </c>
      <c r="D158" s="7" t="s">
        <v>252</v>
      </c>
      <c r="E158" s="2" t="b">
        <v>1</v>
      </c>
      <c r="F158" s="2" t="s">
        <v>3813</v>
      </c>
      <c r="G158" s="7" t="s">
        <v>87</v>
      </c>
      <c r="H158" t="s">
        <v>86</v>
      </c>
      <c r="I158" s="50">
        <v>44719</v>
      </c>
      <c r="J158" s="2" t="s">
        <v>56</v>
      </c>
      <c r="K158" s="2" t="s">
        <v>239</v>
      </c>
      <c r="L158" s="9">
        <v>3.8</v>
      </c>
      <c r="M158" t="s">
        <v>4434</v>
      </c>
      <c r="N158" t="s">
        <v>85</v>
      </c>
      <c r="O158" t="s">
        <v>4138</v>
      </c>
      <c r="P158" s="2" t="str">
        <f>VLOOKUP(I158,Period!A:B,2,FALSE)</f>
        <v>2022H1</v>
      </c>
      <c r="Q158" s="9">
        <f t="shared" si="28"/>
        <v>6.9499999999999993</v>
      </c>
      <c r="R158" s="2">
        <f t="shared" si="30"/>
        <v>10</v>
      </c>
      <c r="S158" t="str">
        <f t="shared" si="31"/>
        <v>02 Sunny (10%-30%)</v>
      </c>
      <c r="T158" t="str">
        <f t="shared" si="29"/>
        <v>44719S2A_MSIL1CCDM-MLB-GANAC4471902 Sunny (10%-30%)</v>
      </c>
      <c r="U158">
        <f>IF(COUNTIF(T$2:T157,T158)&gt;=1,0,1)</f>
        <v>1</v>
      </c>
      <c r="V158" s="26" t="s">
        <v>1060</v>
      </c>
      <c r="W158" s="86">
        <f t="shared" si="32"/>
        <v>2022</v>
      </c>
      <c r="X158" s="86" t="str">
        <f t="shared" si="33"/>
        <v>06</v>
      </c>
      <c r="Y158" s="86" t="str">
        <f t="shared" si="34"/>
        <v>07</v>
      </c>
      <c r="Z158" s="86" t="str">
        <f t="shared" si="35"/>
        <v>22</v>
      </c>
      <c r="AA158" s="86" t="str">
        <f t="shared" si="36"/>
        <v>26</v>
      </c>
      <c r="AB158" s="86" t="str">
        <f t="shared" si="37"/>
        <v>25</v>
      </c>
      <c r="AC158" s="86" t="str">
        <f t="shared" si="38"/>
        <v>GAN_AC_1450X643px_10m_S2A_MSIL1C_20220607_10CC</v>
      </c>
      <c r="AD158" s="41" t="s">
        <v>1273</v>
      </c>
    </row>
    <row r="159" spans="2:30" x14ac:dyDescent="0.25">
      <c r="B159" t="s">
        <v>3866</v>
      </c>
      <c r="C159" t="s">
        <v>3816</v>
      </c>
      <c r="D159" s="7" t="s">
        <v>252</v>
      </c>
      <c r="E159" s="2" t="b">
        <v>1</v>
      </c>
      <c r="F159" s="2" t="s">
        <v>3813</v>
      </c>
      <c r="G159" s="7" t="s">
        <v>87</v>
      </c>
      <c r="H159" t="s">
        <v>86</v>
      </c>
      <c r="I159" s="50">
        <v>44719</v>
      </c>
      <c r="J159" s="2" t="s">
        <v>50</v>
      </c>
      <c r="K159" s="2" t="s">
        <v>57</v>
      </c>
      <c r="L159" s="9">
        <v>10.1</v>
      </c>
      <c r="M159" t="s">
        <v>4434</v>
      </c>
      <c r="N159" t="s">
        <v>85</v>
      </c>
      <c r="O159" t="s">
        <v>4138</v>
      </c>
      <c r="P159" s="2" t="str">
        <f>VLOOKUP(I159,Period!A:B,2,FALSE)</f>
        <v>2022H1</v>
      </c>
      <c r="Q159" s="9">
        <f t="shared" si="28"/>
        <v>6.9499999999999993</v>
      </c>
      <c r="R159" s="2">
        <f t="shared" si="30"/>
        <v>10</v>
      </c>
      <c r="S159" t="str">
        <f t="shared" si="31"/>
        <v>02 Sunny (10%-30%)</v>
      </c>
      <c r="T159" t="str">
        <f t="shared" si="29"/>
        <v>44719S2A_MSIL1CCDM-MLB-GANAC4471902 Sunny (10%-30%)</v>
      </c>
      <c r="U159">
        <f>IF(COUNTIF(T$2:T158,T159)&gt;=1,0,1)</f>
        <v>0</v>
      </c>
      <c r="V159" s="26" t="s">
        <v>1062</v>
      </c>
      <c r="W159" s="86">
        <f t="shared" si="32"/>
        <v>2022</v>
      </c>
      <c r="X159" s="86" t="str">
        <f t="shared" si="33"/>
        <v>06</v>
      </c>
      <c r="Y159" s="86" t="str">
        <f t="shared" si="34"/>
        <v>07</v>
      </c>
      <c r="Z159" s="86" t="str">
        <f t="shared" si="35"/>
        <v>22</v>
      </c>
      <c r="AA159" s="86" t="str">
        <f t="shared" si="36"/>
        <v>26</v>
      </c>
      <c r="AB159" s="86" t="str">
        <f t="shared" si="37"/>
        <v>22</v>
      </c>
      <c r="AC159" s="86" t="str">
        <f t="shared" si="38"/>
        <v>GAN_AC_1450X643px_10m_S2A_MSIL1C_20220607_10CC</v>
      </c>
      <c r="AD159" s="41" t="s">
        <v>1274</v>
      </c>
    </row>
    <row r="160" spans="2:30" x14ac:dyDescent="0.25">
      <c r="B160" t="s">
        <v>3866</v>
      </c>
      <c r="C160" t="s">
        <v>3816</v>
      </c>
      <c r="D160" s="7" t="s">
        <v>252</v>
      </c>
      <c r="E160" s="2" t="b">
        <v>1</v>
      </c>
      <c r="F160" s="2" t="s">
        <v>3813</v>
      </c>
      <c r="G160" s="7" t="s">
        <v>87</v>
      </c>
      <c r="H160" t="s">
        <v>86</v>
      </c>
      <c r="I160" s="50">
        <v>44714</v>
      </c>
      <c r="J160" s="2" t="s">
        <v>56</v>
      </c>
      <c r="K160" s="2" t="s">
        <v>68</v>
      </c>
      <c r="L160" s="9">
        <v>21.9</v>
      </c>
      <c r="M160" t="s">
        <v>4434</v>
      </c>
      <c r="N160" t="s">
        <v>85</v>
      </c>
      <c r="O160" t="s">
        <v>4138</v>
      </c>
      <c r="P160" s="2" t="str">
        <f>VLOOKUP(I160,Period!A:B,2,FALSE)</f>
        <v>2022H1</v>
      </c>
      <c r="Q160" s="9">
        <f t="shared" si="28"/>
        <v>20.049999999999997</v>
      </c>
      <c r="R160" s="2">
        <f t="shared" si="30"/>
        <v>30</v>
      </c>
      <c r="S160" t="str">
        <f t="shared" si="31"/>
        <v>02 Sunny (10%-30%)</v>
      </c>
      <c r="T160" t="str">
        <f t="shared" si="29"/>
        <v>44714S2A_MSIL1CCDM-MLB-GANAC4471402 Sunny (10%-30%)</v>
      </c>
      <c r="U160">
        <f>IF(COUNTIF(T$2:T159,T160)&gt;=1,0,1)</f>
        <v>1</v>
      </c>
      <c r="V160" s="26" t="s">
        <v>1064</v>
      </c>
      <c r="W160" s="86">
        <f t="shared" si="32"/>
        <v>2022</v>
      </c>
      <c r="X160" s="86" t="str">
        <f t="shared" si="33"/>
        <v>06</v>
      </c>
      <c r="Y160" s="86" t="str">
        <f t="shared" si="34"/>
        <v>02</v>
      </c>
      <c r="Z160" s="86" t="str">
        <f t="shared" si="35"/>
        <v>22</v>
      </c>
      <c r="AA160" s="86" t="str">
        <f t="shared" si="36"/>
        <v>26</v>
      </c>
      <c r="AB160" s="86" t="str">
        <f t="shared" si="37"/>
        <v>17</v>
      </c>
      <c r="AC160" s="86" t="str">
        <f t="shared" si="38"/>
        <v>GAN_AC_1450X643px_10m_S2A_MSIL1C_20220602_30CC</v>
      </c>
      <c r="AD160" s="41" t="s">
        <v>1275</v>
      </c>
    </row>
    <row r="161" spans="2:30" x14ac:dyDescent="0.25">
      <c r="B161" t="s">
        <v>3866</v>
      </c>
      <c r="C161" t="s">
        <v>3816</v>
      </c>
      <c r="D161" s="7" t="s">
        <v>252</v>
      </c>
      <c r="E161" s="2" t="b">
        <v>1</v>
      </c>
      <c r="F161" s="2" t="s">
        <v>3813</v>
      </c>
      <c r="G161" s="7" t="s">
        <v>87</v>
      </c>
      <c r="H161" t="s">
        <v>86</v>
      </c>
      <c r="I161" s="50">
        <v>44714</v>
      </c>
      <c r="J161" s="2" t="s">
        <v>50</v>
      </c>
      <c r="K161" s="2" t="s">
        <v>80</v>
      </c>
      <c r="L161" s="9">
        <v>18.2</v>
      </c>
      <c r="M161" t="s">
        <v>4434</v>
      </c>
      <c r="N161" t="s">
        <v>85</v>
      </c>
      <c r="O161" t="s">
        <v>4138</v>
      </c>
      <c r="P161" s="2" t="str">
        <f>VLOOKUP(I161,Period!A:B,2,FALSE)</f>
        <v>2022H1</v>
      </c>
      <c r="Q161" s="9">
        <f t="shared" si="28"/>
        <v>20.049999999999997</v>
      </c>
      <c r="R161" s="2">
        <f t="shared" si="30"/>
        <v>30</v>
      </c>
      <c r="S161" t="str">
        <f t="shared" si="31"/>
        <v>02 Sunny (10%-30%)</v>
      </c>
      <c r="T161" t="str">
        <f t="shared" si="29"/>
        <v>44714S2A_MSIL1CCDM-MLB-GANAC4471402 Sunny (10%-30%)</v>
      </c>
      <c r="U161">
        <f>IF(COUNTIF(T$2:T160,T161)&gt;=1,0,1)</f>
        <v>0</v>
      </c>
      <c r="V161" s="26" t="s">
        <v>1066</v>
      </c>
      <c r="W161" s="86">
        <f t="shared" si="32"/>
        <v>2022</v>
      </c>
      <c r="X161" s="86" t="str">
        <f t="shared" si="33"/>
        <v>06</v>
      </c>
      <c r="Y161" s="86" t="str">
        <f t="shared" si="34"/>
        <v>02</v>
      </c>
      <c r="Z161" s="86" t="str">
        <f t="shared" si="35"/>
        <v>22</v>
      </c>
      <c r="AA161" s="86" t="str">
        <f t="shared" si="36"/>
        <v>26</v>
      </c>
      <c r="AB161" s="86" t="str">
        <f t="shared" si="37"/>
        <v>13</v>
      </c>
      <c r="AC161" s="86" t="str">
        <f t="shared" si="38"/>
        <v>GAN_AC_1450X643px_10m_S2A_MSIL1C_20220602_30CC</v>
      </c>
      <c r="AD161" s="41" t="s">
        <v>1276</v>
      </c>
    </row>
    <row r="162" spans="2:30" x14ac:dyDescent="0.25">
      <c r="B162" t="s">
        <v>3866</v>
      </c>
      <c r="C162" t="s">
        <v>3816</v>
      </c>
      <c r="D162" s="7" t="s">
        <v>252</v>
      </c>
      <c r="E162" s="2" t="b">
        <v>1</v>
      </c>
      <c r="F162" s="2" t="s">
        <v>3813</v>
      </c>
      <c r="G162" s="7" t="s">
        <v>87</v>
      </c>
      <c r="H162" t="s">
        <v>86</v>
      </c>
      <c r="I162" s="50">
        <v>44709</v>
      </c>
      <c r="J162" s="2" t="s">
        <v>56</v>
      </c>
      <c r="K162" s="2" t="s">
        <v>239</v>
      </c>
      <c r="L162" s="9">
        <v>100</v>
      </c>
      <c r="M162" t="s">
        <v>4434</v>
      </c>
      <c r="N162" t="s">
        <v>85</v>
      </c>
      <c r="O162" t="s">
        <v>4138</v>
      </c>
      <c r="P162" s="2" t="str">
        <f>VLOOKUP(I162,Period!A:B,2,FALSE)</f>
        <v>2022H1</v>
      </c>
      <c r="Q162" s="9">
        <f t="shared" si="28"/>
        <v>99.9</v>
      </c>
      <c r="R162" s="2">
        <f t="shared" si="30"/>
        <v>100</v>
      </c>
      <c r="S162" t="str">
        <f t="shared" si="31"/>
        <v>04 Overcast (100%)</v>
      </c>
      <c r="T162" t="str">
        <f t="shared" si="29"/>
        <v>44709S2A_MSIL1CCDM-MLB-GANAC4470904 Overcast (100%)</v>
      </c>
      <c r="U162">
        <f>IF(COUNTIF(T$2:T161,T162)&gt;=1,0,1)</f>
        <v>1</v>
      </c>
      <c r="V162" s="26" t="s">
        <v>1068</v>
      </c>
      <c r="W162" s="86">
        <f t="shared" si="32"/>
        <v>2022</v>
      </c>
      <c r="X162" s="86" t="str">
        <f t="shared" si="33"/>
        <v>05</v>
      </c>
      <c r="Y162" s="86">
        <f t="shared" si="34"/>
        <v>28</v>
      </c>
      <c r="Z162" s="86" t="str">
        <f t="shared" si="35"/>
        <v>22</v>
      </c>
      <c r="AA162" s="86" t="str">
        <f t="shared" si="36"/>
        <v>26</v>
      </c>
      <c r="AB162" s="86" t="str">
        <f t="shared" si="37"/>
        <v>25</v>
      </c>
      <c r="AC162" s="86" t="str">
        <f t="shared" si="38"/>
        <v>GAN_AC_1450X643px_10m_S2A_MSIL1C_20220528_100CC</v>
      </c>
      <c r="AD162" s="41" t="s">
        <v>1277</v>
      </c>
    </row>
    <row r="163" spans="2:30" x14ac:dyDescent="0.25">
      <c r="B163" t="s">
        <v>3866</v>
      </c>
      <c r="C163" t="s">
        <v>3816</v>
      </c>
      <c r="D163" s="7" t="s">
        <v>252</v>
      </c>
      <c r="E163" s="2" t="b">
        <v>1</v>
      </c>
      <c r="F163" s="2" t="s">
        <v>3813</v>
      </c>
      <c r="G163" s="7" t="s">
        <v>87</v>
      </c>
      <c r="H163" t="s">
        <v>86</v>
      </c>
      <c r="I163" s="50">
        <v>44709</v>
      </c>
      <c r="J163" s="2" t="s">
        <v>50</v>
      </c>
      <c r="K163" s="2" t="s">
        <v>236</v>
      </c>
      <c r="L163" s="9">
        <v>99.8</v>
      </c>
      <c r="M163" t="s">
        <v>4434</v>
      </c>
      <c r="N163" t="s">
        <v>85</v>
      </c>
      <c r="O163" t="s">
        <v>4138</v>
      </c>
      <c r="P163" s="2" t="str">
        <f>VLOOKUP(I163,Period!A:B,2,FALSE)</f>
        <v>2022H1</v>
      </c>
      <c r="Q163" s="9">
        <f t="shared" si="28"/>
        <v>99.9</v>
      </c>
      <c r="R163" s="2">
        <f t="shared" si="30"/>
        <v>100</v>
      </c>
      <c r="S163" t="str">
        <f t="shared" si="31"/>
        <v>04 Overcast (100%)</v>
      </c>
      <c r="T163" t="str">
        <f t="shared" si="29"/>
        <v>44709S2A_MSIL1CCDM-MLB-GANAC4470904 Overcast (100%)</v>
      </c>
      <c r="U163">
        <f>IF(COUNTIF(T$2:T162,T163)&gt;=1,0,1)</f>
        <v>0</v>
      </c>
      <c r="V163" s="26" t="s">
        <v>1070</v>
      </c>
      <c r="W163" s="86">
        <f t="shared" si="32"/>
        <v>2022</v>
      </c>
      <c r="X163" s="86" t="str">
        <f t="shared" si="33"/>
        <v>05</v>
      </c>
      <c r="Y163" s="86">
        <f t="shared" si="34"/>
        <v>28</v>
      </c>
      <c r="Z163" s="86" t="str">
        <f t="shared" si="35"/>
        <v>22</v>
      </c>
      <c r="AA163" s="86" t="str">
        <f t="shared" si="36"/>
        <v>26</v>
      </c>
      <c r="AB163" s="86" t="str">
        <f t="shared" si="37"/>
        <v>21</v>
      </c>
      <c r="AC163" s="86" t="str">
        <f t="shared" si="38"/>
        <v>GAN_AC_1450X643px_10m_S2A_MSIL1C_20220528_100CC</v>
      </c>
      <c r="AD163" s="41" t="s">
        <v>1278</v>
      </c>
    </row>
    <row r="164" spans="2:30" x14ac:dyDescent="0.25">
      <c r="B164" t="s">
        <v>3866</v>
      </c>
      <c r="C164" t="s">
        <v>3816</v>
      </c>
      <c r="D164" s="7" t="s">
        <v>252</v>
      </c>
      <c r="E164" s="2" t="b">
        <v>1</v>
      </c>
      <c r="F164" s="2" t="s">
        <v>3813</v>
      </c>
      <c r="G164" s="7" t="s">
        <v>87</v>
      </c>
      <c r="H164" t="s">
        <v>86</v>
      </c>
      <c r="I164" s="50">
        <v>44704</v>
      </c>
      <c r="J164" s="2" t="s">
        <v>56</v>
      </c>
      <c r="K164" s="2" t="s">
        <v>68</v>
      </c>
      <c r="L164" s="9">
        <v>12.6</v>
      </c>
      <c r="M164" t="s">
        <v>4434</v>
      </c>
      <c r="N164" t="s">
        <v>85</v>
      </c>
      <c r="O164" t="s">
        <v>4138</v>
      </c>
      <c r="P164" s="2" t="str">
        <f>VLOOKUP(I164,Period!A:B,2,FALSE)</f>
        <v>2022H1</v>
      </c>
      <c r="Q164" s="9">
        <f t="shared" si="28"/>
        <v>9.6</v>
      </c>
      <c r="R164" s="2">
        <f t="shared" si="30"/>
        <v>10</v>
      </c>
      <c r="S164" t="str">
        <f t="shared" si="31"/>
        <v>02 Sunny (10%-30%)</v>
      </c>
      <c r="T164" t="str">
        <f t="shared" si="29"/>
        <v>44704S2A_MSIL1CCDM-MLB-GANAC4470402 Sunny (10%-30%)</v>
      </c>
      <c r="U164">
        <f>IF(COUNTIF(T$2:T163,T164)&gt;=1,0,1)</f>
        <v>1</v>
      </c>
      <c r="V164" s="26" t="s">
        <v>1072</v>
      </c>
      <c r="W164" s="86">
        <f t="shared" si="32"/>
        <v>2022</v>
      </c>
      <c r="X164" s="86" t="str">
        <f t="shared" si="33"/>
        <v>05</v>
      </c>
      <c r="Y164" s="86">
        <f t="shared" si="34"/>
        <v>23</v>
      </c>
      <c r="Z164" s="86" t="str">
        <f t="shared" si="35"/>
        <v>22</v>
      </c>
      <c r="AA164" s="86" t="str">
        <f t="shared" si="36"/>
        <v>26</v>
      </c>
      <c r="AB164" s="86" t="str">
        <f t="shared" si="37"/>
        <v>17</v>
      </c>
      <c r="AC164" s="86" t="str">
        <f t="shared" si="38"/>
        <v>GAN_AC_1450X643px_10m_S2A_MSIL1C_20220523_10CC</v>
      </c>
      <c r="AD164" s="41" t="s">
        <v>1279</v>
      </c>
    </row>
    <row r="165" spans="2:30" x14ac:dyDescent="0.25">
      <c r="B165" t="s">
        <v>3866</v>
      </c>
      <c r="C165" t="s">
        <v>3816</v>
      </c>
      <c r="D165" s="7" t="s">
        <v>252</v>
      </c>
      <c r="E165" s="2" t="b">
        <v>1</v>
      </c>
      <c r="F165" s="2" t="s">
        <v>3813</v>
      </c>
      <c r="G165" s="7" t="s">
        <v>87</v>
      </c>
      <c r="H165" t="s">
        <v>86</v>
      </c>
      <c r="I165" s="50">
        <v>44704</v>
      </c>
      <c r="J165" s="2" t="s">
        <v>50</v>
      </c>
      <c r="K165" s="2" t="s">
        <v>67</v>
      </c>
      <c r="L165" s="9">
        <v>6.6</v>
      </c>
      <c r="M165" t="s">
        <v>4434</v>
      </c>
      <c r="N165" t="s">
        <v>85</v>
      </c>
      <c r="O165" t="s">
        <v>4138</v>
      </c>
      <c r="P165" s="2" t="str">
        <f>VLOOKUP(I165,Period!A:B,2,FALSE)</f>
        <v>2022H1</v>
      </c>
      <c r="Q165" s="9">
        <f t="shared" si="28"/>
        <v>9.6</v>
      </c>
      <c r="R165" s="2">
        <f t="shared" si="30"/>
        <v>10</v>
      </c>
      <c r="S165" t="str">
        <f t="shared" si="31"/>
        <v>02 Sunny (10%-30%)</v>
      </c>
      <c r="T165" t="str">
        <f t="shared" si="29"/>
        <v>44704S2A_MSIL1CCDM-MLB-GANAC4470402 Sunny (10%-30%)</v>
      </c>
      <c r="U165">
        <f>IF(COUNTIF(T$2:T164,T165)&gt;=1,0,1)</f>
        <v>0</v>
      </c>
      <c r="V165" s="26" t="s">
        <v>1074</v>
      </c>
      <c r="W165" s="86">
        <f t="shared" si="32"/>
        <v>2022</v>
      </c>
      <c r="X165" s="86" t="str">
        <f t="shared" si="33"/>
        <v>05</v>
      </c>
      <c r="Y165" s="86">
        <f t="shared" si="34"/>
        <v>23</v>
      </c>
      <c r="Z165" s="86" t="str">
        <f t="shared" si="35"/>
        <v>22</v>
      </c>
      <c r="AA165" s="86" t="str">
        <f t="shared" si="36"/>
        <v>26</v>
      </c>
      <c r="AB165" s="86" t="str">
        <f t="shared" si="37"/>
        <v>14</v>
      </c>
      <c r="AC165" s="86" t="str">
        <f t="shared" si="38"/>
        <v>GAN_AC_1450X643px_10m_S2A_MSIL1C_20220523_10CC</v>
      </c>
      <c r="AD165" s="41" t="s">
        <v>1280</v>
      </c>
    </row>
    <row r="166" spans="2:30" x14ac:dyDescent="0.25">
      <c r="B166" t="s">
        <v>3866</v>
      </c>
      <c r="C166" t="s">
        <v>3816</v>
      </c>
      <c r="D166" s="7" t="s">
        <v>252</v>
      </c>
      <c r="E166" s="2" t="b">
        <v>1</v>
      </c>
      <c r="F166" s="2" t="s">
        <v>3813</v>
      </c>
      <c r="G166" s="7" t="s">
        <v>87</v>
      </c>
      <c r="H166" t="s">
        <v>86</v>
      </c>
      <c r="I166" s="50">
        <v>44699</v>
      </c>
      <c r="J166" s="2" t="s">
        <v>56</v>
      </c>
      <c r="K166" s="2" t="s">
        <v>255</v>
      </c>
      <c r="L166" s="9">
        <v>100</v>
      </c>
      <c r="M166" t="s">
        <v>4434</v>
      </c>
      <c r="N166" t="s">
        <v>85</v>
      </c>
      <c r="O166" t="s">
        <v>4138</v>
      </c>
      <c r="P166" s="2" t="str">
        <f>VLOOKUP(I166,Period!A:B,2,FALSE)</f>
        <v>2022H1</v>
      </c>
      <c r="Q166" s="9">
        <f t="shared" si="28"/>
        <v>100</v>
      </c>
      <c r="R166" s="2">
        <f t="shared" si="30"/>
        <v>100</v>
      </c>
      <c r="S166" t="str">
        <f t="shared" si="31"/>
        <v>04 Overcast (100%)</v>
      </c>
      <c r="T166" t="str">
        <f t="shared" si="29"/>
        <v>44699S2A_MSIL1CCDM-MLB-GANAC4469904 Overcast (100%)</v>
      </c>
      <c r="U166">
        <f>IF(COUNTIF(T$2:T165,T166)&gt;=1,0,1)</f>
        <v>1</v>
      </c>
      <c r="V166" s="26" t="s">
        <v>1076</v>
      </c>
      <c r="W166" s="86">
        <f t="shared" si="32"/>
        <v>2022</v>
      </c>
      <c r="X166" s="86" t="str">
        <f t="shared" si="33"/>
        <v>05</v>
      </c>
      <c r="Y166" s="86">
        <f t="shared" si="34"/>
        <v>18</v>
      </c>
      <c r="Z166" s="86" t="str">
        <f t="shared" si="35"/>
        <v>22</v>
      </c>
      <c r="AA166" s="86" t="str">
        <f t="shared" si="36"/>
        <v>26</v>
      </c>
      <c r="AB166" s="86" t="str">
        <f t="shared" si="37"/>
        <v>23</v>
      </c>
      <c r="AC166" s="86" t="str">
        <f t="shared" si="38"/>
        <v>GAN_AC_1450X643px_10m_S2A_MSIL1C_20220518_100CC</v>
      </c>
      <c r="AD166" s="41" t="s">
        <v>1281</v>
      </c>
    </row>
    <row r="167" spans="2:30" x14ac:dyDescent="0.25">
      <c r="B167" t="s">
        <v>3866</v>
      </c>
      <c r="C167" t="s">
        <v>3816</v>
      </c>
      <c r="D167" s="7" t="s">
        <v>252</v>
      </c>
      <c r="E167" s="2" t="b">
        <v>1</v>
      </c>
      <c r="F167" s="2" t="s">
        <v>3813</v>
      </c>
      <c r="G167" s="7" t="s">
        <v>87</v>
      </c>
      <c r="H167" t="s">
        <v>86</v>
      </c>
      <c r="I167" s="50">
        <v>44699</v>
      </c>
      <c r="J167" s="2" t="s">
        <v>50</v>
      </c>
      <c r="K167" s="2" t="s">
        <v>66</v>
      </c>
      <c r="L167" s="9">
        <v>100</v>
      </c>
      <c r="M167" t="s">
        <v>4434</v>
      </c>
      <c r="N167" t="s">
        <v>85</v>
      </c>
      <c r="O167" t="s">
        <v>4138</v>
      </c>
      <c r="P167" s="2" t="str">
        <f>VLOOKUP(I167,Period!A:B,2,FALSE)</f>
        <v>2022H1</v>
      </c>
      <c r="Q167" s="9">
        <f t="shared" si="28"/>
        <v>100</v>
      </c>
      <c r="R167" s="2">
        <f t="shared" si="30"/>
        <v>100</v>
      </c>
      <c r="S167" t="str">
        <f t="shared" si="31"/>
        <v>04 Overcast (100%)</v>
      </c>
      <c r="T167" t="str">
        <f t="shared" si="29"/>
        <v>44699S2A_MSIL1CCDM-MLB-GANAC4469904 Overcast (100%)</v>
      </c>
      <c r="U167">
        <f>IF(COUNTIF(T$2:T166,T167)&gt;=1,0,1)</f>
        <v>0</v>
      </c>
      <c r="V167" s="26" t="s">
        <v>1078</v>
      </c>
      <c r="W167" s="86">
        <f t="shared" si="32"/>
        <v>2022</v>
      </c>
      <c r="X167" s="86" t="str">
        <f t="shared" si="33"/>
        <v>05</v>
      </c>
      <c r="Y167" s="86">
        <f t="shared" si="34"/>
        <v>18</v>
      </c>
      <c r="Z167" s="86" t="str">
        <f t="shared" si="35"/>
        <v>22</v>
      </c>
      <c r="AA167" s="86" t="str">
        <f t="shared" si="36"/>
        <v>26</v>
      </c>
      <c r="AB167" s="86" t="str">
        <f t="shared" si="37"/>
        <v>21</v>
      </c>
      <c r="AC167" s="86" t="str">
        <f t="shared" si="38"/>
        <v>GAN_AC_1450X643px_10m_S2A_MSIL1C_20220518_100CC</v>
      </c>
      <c r="AD167" s="41" t="s">
        <v>1282</v>
      </c>
    </row>
    <row r="168" spans="2:30" x14ac:dyDescent="0.25">
      <c r="B168" t="s">
        <v>3866</v>
      </c>
      <c r="C168" t="s">
        <v>3816</v>
      </c>
      <c r="D168" s="7" t="s">
        <v>252</v>
      </c>
      <c r="E168" s="2" t="b">
        <v>1</v>
      </c>
      <c r="F168" s="2" t="s">
        <v>3813</v>
      </c>
      <c r="G168" s="7" t="s">
        <v>87</v>
      </c>
      <c r="H168" t="s">
        <v>86</v>
      </c>
      <c r="I168" s="50">
        <v>44694</v>
      </c>
      <c r="J168" s="2" t="s">
        <v>56</v>
      </c>
      <c r="K168" s="2" t="s">
        <v>59</v>
      </c>
      <c r="L168" s="9">
        <v>99.9</v>
      </c>
      <c r="M168" t="s">
        <v>4434</v>
      </c>
      <c r="N168" t="s">
        <v>85</v>
      </c>
      <c r="O168" t="s">
        <v>4138</v>
      </c>
      <c r="P168" s="2" t="str">
        <f>VLOOKUP(I168,Period!A:B,2,FALSE)</f>
        <v>2022H1</v>
      </c>
      <c r="Q168" s="9">
        <f t="shared" si="28"/>
        <v>99.9</v>
      </c>
      <c r="R168" s="2">
        <f t="shared" si="30"/>
        <v>100</v>
      </c>
      <c r="S168" t="str">
        <f t="shared" si="31"/>
        <v>04 Overcast (100%)</v>
      </c>
      <c r="T168" t="str">
        <f t="shared" si="29"/>
        <v>44694S2A_MSIL1CCDM-MLB-GANAC4469404 Overcast (100%)</v>
      </c>
      <c r="U168">
        <f>IF(COUNTIF(T$2:T167,T168)&gt;=1,0,1)</f>
        <v>1</v>
      </c>
      <c r="V168" s="26" t="s">
        <v>1080</v>
      </c>
      <c r="W168" s="86">
        <f t="shared" si="32"/>
        <v>2022</v>
      </c>
      <c r="X168" s="86" t="str">
        <f t="shared" si="33"/>
        <v>05</v>
      </c>
      <c r="Y168" s="86">
        <f t="shared" si="34"/>
        <v>13</v>
      </c>
      <c r="Z168" s="86" t="str">
        <f t="shared" si="35"/>
        <v>22</v>
      </c>
      <c r="AA168" s="86" t="str">
        <f t="shared" si="36"/>
        <v>26</v>
      </c>
      <c r="AB168" s="86" t="str">
        <f t="shared" si="37"/>
        <v>15</v>
      </c>
      <c r="AC168" s="86" t="str">
        <f t="shared" si="38"/>
        <v>GAN_AC_1450X643px_10m_S2A_MSIL1C_20220513_100CC</v>
      </c>
      <c r="AD168" s="41" t="s">
        <v>1283</v>
      </c>
    </row>
    <row r="169" spans="2:30" x14ac:dyDescent="0.25">
      <c r="B169" t="s">
        <v>3866</v>
      </c>
      <c r="C169" t="s">
        <v>3816</v>
      </c>
      <c r="D169" s="7" t="s">
        <v>252</v>
      </c>
      <c r="E169" s="2" t="b">
        <v>1</v>
      </c>
      <c r="F169" s="2" t="s">
        <v>3813</v>
      </c>
      <c r="G169" s="7" t="s">
        <v>87</v>
      </c>
      <c r="H169" t="s">
        <v>86</v>
      </c>
      <c r="I169" s="50">
        <v>44694</v>
      </c>
      <c r="J169" s="2" t="s">
        <v>50</v>
      </c>
      <c r="K169" s="2" t="s">
        <v>62</v>
      </c>
      <c r="L169" s="9">
        <v>99.9</v>
      </c>
      <c r="M169" t="s">
        <v>4434</v>
      </c>
      <c r="N169" t="s">
        <v>85</v>
      </c>
      <c r="O169" t="s">
        <v>4138</v>
      </c>
      <c r="P169" s="2" t="str">
        <f>VLOOKUP(I169,Period!A:B,2,FALSE)</f>
        <v>2022H1</v>
      </c>
      <c r="Q169" s="9">
        <f t="shared" si="28"/>
        <v>99.9</v>
      </c>
      <c r="R169" s="2">
        <f t="shared" si="30"/>
        <v>100</v>
      </c>
      <c r="S169" t="str">
        <f t="shared" si="31"/>
        <v>04 Overcast (100%)</v>
      </c>
      <c r="T169" t="str">
        <f t="shared" si="29"/>
        <v>44694S2A_MSIL1CCDM-MLB-GANAC4469404 Overcast (100%)</v>
      </c>
      <c r="U169">
        <f>IF(COUNTIF(T$2:T168,T169)&gt;=1,0,1)</f>
        <v>0</v>
      </c>
      <c r="V169" s="26" t="s">
        <v>1082</v>
      </c>
      <c r="W169" s="86">
        <f t="shared" si="32"/>
        <v>2022</v>
      </c>
      <c r="X169" s="86" t="str">
        <f t="shared" si="33"/>
        <v>05</v>
      </c>
      <c r="Y169" s="86">
        <f t="shared" si="34"/>
        <v>13</v>
      </c>
      <c r="Z169" s="86" t="str">
        <f t="shared" si="35"/>
        <v>22</v>
      </c>
      <c r="AA169" s="86" t="str">
        <f t="shared" si="36"/>
        <v>26</v>
      </c>
      <c r="AB169" s="86" t="str">
        <f t="shared" si="37"/>
        <v>12</v>
      </c>
      <c r="AC169" s="86" t="str">
        <f t="shared" si="38"/>
        <v>GAN_AC_1450X643px_10m_S2A_MSIL1C_20220513_100CC</v>
      </c>
      <c r="AD169" s="41" t="s">
        <v>1284</v>
      </c>
    </row>
    <row r="170" spans="2:30" x14ac:dyDescent="0.25">
      <c r="B170" t="s">
        <v>3866</v>
      </c>
      <c r="C170" t="s">
        <v>3816</v>
      </c>
      <c r="D170" s="7" t="s">
        <v>252</v>
      </c>
      <c r="E170" s="2" t="b">
        <v>1</v>
      </c>
      <c r="F170" s="2" t="s">
        <v>3813</v>
      </c>
      <c r="G170" s="7" t="s">
        <v>87</v>
      </c>
      <c r="H170" t="s">
        <v>86</v>
      </c>
      <c r="I170" s="50">
        <v>44689</v>
      </c>
      <c r="J170" s="2" t="s">
        <v>56</v>
      </c>
      <c r="K170" s="2" t="s">
        <v>66</v>
      </c>
      <c r="L170" s="9">
        <v>97.1</v>
      </c>
      <c r="M170" t="s">
        <v>4434</v>
      </c>
      <c r="N170" t="s">
        <v>85</v>
      </c>
      <c r="O170" t="s">
        <v>4138</v>
      </c>
      <c r="P170" s="2" t="str">
        <f>VLOOKUP(I170,Period!A:B,2,FALSE)</f>
        <v>2022H1</v>
      </c>
      <c r="Q170" s="9">
        <f t="shared" si="28"/>
        <v>86.699999999999989</v>
      </c>
      <c r="R170" s="2">
        <f t="shared" si="30"/>
        <v>90</v>
      </c>
      <c r="S170" t="str">
        <f t="shared" si="31"/>
        <v>03 Cloudy (40%-90%)</v>
      </c>
      <c r="T170" t="str">
        <f t="shared" si="29"/>
        <v>44689S2A_MSIL1CCDM-MLB-GANAC4468903 Cloudy (40%-90%)</v>
      </c>
      <c r="U170">
        <f>IF(COUNTIF(T$2:T169,T170)&gt;=1,0,1)</f>
        <v>1</v>
      </c>
      <c r="V170" s="26" t="s">
        <v>1084</v>
      </c>
      <c r="W170" s="86">
        <f t="shared" si="32"/>
        <v>2022</v>
      </c>
      <c r="X170" s="86" t="str">
        <f t="shared" si="33"/>
        <v>05</v>
      </c>
      <c r="Y170" s="86" t="str">
        <f t="shared" si="34"/>
        <v>08</v>
      </c>
      <c r="Z170" s="86" t="str">
        <f t="shared" si="35"/>
        <v>22</v>
      </c>
      <c r="AA170" s="86" t="str">
        <f t="shared" si="36"/>
        <v>26</v>
      </c>
      <c r="AB170" s="86" t="str">
        <f t="shared" si="37"/>
        <v>21</v>
      </c>
      <c r="AC170" s="86" t="str">
        <f t="shared" si="38"/>
        <v>GAN_AC_1450X643px_10m_S2A_MSIL1C_20220508_90CC</v>
      </c>
      <c r="AD170" s="41" t="s">
        <v>1285</v>
      </c>
    </row>
    <row r="171" spans="2:30" x14ac:dyDescent="0.25">
      <c r="B171" t="s">
        <v>3866</v>
      </c>
      <c r="C171" t="s">
        <v>3816</v>
      </c>
      <c r="D171" s="7" t="s">
        <v>252</v>
      </c>
      <c r="E171" s="2" t="b">
        <v>1</v>
      </c>
      <c r="F171" s="2" t="s">
        <v>3813</v>
      </c>
      <c r="G171" s="7" t="s">
        <v>87</v>
      </c>
      <c r="H171" t="s">
        <v>86</v>
      </c>
      <c r="I171" s="50">
        <v>44689</v>
      </c>
      <c r="J171" s="2" t="s">
        <v>50</v>
      </c>
      <c r="K171" s="2" t="s">
        <v>237</v>
      </c>
      <c r="L171" s="9">
        <v>76.3</v>
      </c>
      <c r="M171" t="s">
        <v>4434</v>
      </c>
      <c r="N171" t="s">
        <v>85</v>
      </c>
      <c r="O171" t="s">
        <v>4138</v>
      </c>
      <c r="P171" s="2" t="str">
        <f>VLOOKUP(I171,Period!A:B,2,FALSE)</f>
        <v>2022H1</v>
      </c>
      <c r="Q171" s="9">
        <f t="shared" si="28"/>
        <v>86.699999999999989</v>
      </c>
      <c r="R171" s="2">
        <f t="shared" si="30"/>
        <v>90</v>
      </c>
      <c r="S171" t="str">
        <f t="shared" si="31"/>
        <v>03 Cloudy (40%-90%)</v>
      </c>
      <c r="T171" t="str">
        <f t="shared" si="29"/>
        <v>44689S2A_MSIL1CCDM-MLB-GANAC4468903 Cloudy (40%-90%)</v>
      </c>
      <c r="U171">
        <f>IF(COUNTIF(T$2:T170,T171)&gt;=1,0,1)</f>
        <v>0</v>
      </c>
      <c r="V171" s="26" t="s">
        <v>1086</v>
      </c>
      <c r="W171" s="86">
        <f t="shared" si="32"/>
        <v>2022</v>
      </c>
      <c r="X171" s="86" t="str">
        <f t="shared" si="33"/>
        <v>05</v>
      </c>
      <c r="Y171" s="86" t="str">
        <f t="shared" si="34"/>
        <v>08</v>
      </c>
      <c r="Z171" s="86" t="str">
        <f t="shared" si="35"/>
        <v>22</v>
      </c>
      <c r="AA171" s="86" t="str">
        <f t="shared" si="36"/>
        <v>26</v>
      </c>
      <c r="AB171" s="86" t="str">
        <f t="shared" si="37"/>
        <v>18</v>
      </c>
      <c r="AC171" s="86" t="str">
        <f t="shared" si="38"/>
        <v>GAN_AC_1450X643px_10m_S2A_MSIL1C_20220508_90CC</v>
      </c>
      <c r="AD171" s="41" t="s">
        <v>1286</v>
      </c>
    </row>
    <row r="172" spans="2:30" x14ac:dyDescent="0.25">
      <c r="B172" t="s">
        <v>3866</v>
      </c>
      <c r="C172" t="s">
        <v>3816</v>
      </c>
      <c r="D172" s="7" t="s">
        <v>252</v>
      </c>
      <c r="E172" s="2" t="b">
        <v>1</v>
      </c>
      <c r="F172" s="2" t="s">
        <v>3813</v>
      </c>
      <c r="G172" s="7" t="s">
        <v>87</v>
      </c>
      <c r="H172" t="s">
        <v>86</v>
      </c>
      <c r="I172" s="50">
        <v>44684</v>
      </c>
      <c r="J172" s="2" t="s">
        <v>56</v>
      </c>
      <c r="K172" s="2" t="s">
        <v>62</v>
      </c>
      <c r="L172" s="9">
        <v>84.2</v>
      </c>
      <c r="M172" t="s">
        <v>4434</v>
      </c>
      <c r="N172" t="s">
        <v>85</v>
      </c>
      <c r="O172" t="s">
        <v>4138</v>
      </c>
      <c r="P172" s="2" t="str">
        <f>VLOOKUP(I172,Period!A:B,2,FALSE)</f>
        <v>2022H1</v>
      </c>
      <c r="Q172" s="9">
        <f t="shared" si="28"/>
        <v>82</v>
      </c>
      <c r="R172" s="2">
        <f t="shared" si="30"/>
        <v>90</v>
      </c>
      <c r="S172" t="str">
        <f t="shared" si="31"/>
        <v>03 Cloudy (40%-90%)</v>
      </c>
      <c r="T172" t="str">
        <f t="shared" si="29"/>
        <v>44684S2A_MSIL1CCDM-MLB-GANAC4468403 Cloudy (40%-90%)</v>
      </c>
      <c r="U172">
        <f>IF(COUNTIF(T$2:T171,T172)&gt;=1,0,1)</f>
        <v>1</v>
      </c>
      <c r="V172" s="26" t="s">
        <v>1088</v>
      </c>
      <c r="W172" s="86">
        <f t="shared" si="32"/>
        <v>2022</v>
      </c>
      <c r="X172" s="86" t="str">
        <f t="shared" si="33"/>
        <v>05</v>
      </c>
      <c r="Y172" s="86" t="str">
        <f t="shared" si="34"/>
        <v>03</v>
      </c>
      <c r="Z172" s="86" t="str">
        <f t="shared" si="35"/>
        <v>22</v>
      </c>
      <c r="AA172" s="86" t="str">
        <f t="shared" si="36"/>
        <v>26</v>
      </c>
      <c r="AB172" s="86" t="str">
        <f t="shared" si="37"/>
        <v>12</v>
      </c>
      <c r="AC172" s="86" t="str">
        <f t="shared" si="38"/>
        <v>GAN_AC_1450X643px_10m_S2A_MSIL1C_20220503_90CC</v>
      </c>
      <c r="AD172" s="41" t="s">
        <v>1287</v>
      </c>
    </row>
    <row r="173" spans="2:30" x14ac:dyDescent="0.25">
      <c r="B173" t="s">
        <v>3866</v>
      </c>
      <c r="C173" t="s">
        <v>3816</v>
      </c>
      <c r="D173" s="7" t="s">
        <v>252</v>
      </c>
      <c r="E173" s="2" t="b">
        <v>1</v>
      </c>
      <c r="F173" s="2" t="s">
        <v>3813</v>
      </c>
      <c r="G173" s="7" t="s">
        <v>87</v>
      </c>
      <c r="H173" t="s">
        <v>86</v>
      </c>
      <c r="I173" s="50">
        <v>44684</v>
      </c>
      <c r="J173" s="2" t="s">
        <v>50</v>
      </c>
      <c r="K173" s="2" t="s">
        <v>258</v>
      </c>
      <c r="L173" s="9">
        <v>79.8</v>
      </c>
      <c r="M173" t="s">
        <v>4434</v>
      </c>
      <c r="N173" t="s">
        <v>85</v>
      </c>
      <c r="O173" t="s">
        <v>4138</v>
      </c>
      <c r="P173" s="2" t="str">
        <f>VLOOKUP(I173,Period!A:B,2,FALSE)</f>
        <v>2022H1</v>
      </c>
      <c r="Q173" s="9">
        <f t="shared" si="28"/>
        <v>82</v>
      </c>
      <c r="R173" s="2">
        <f t="shared" si="30"/>
        <v>90</v>
      </c>
      <c r="S173" t="str">
        <f t="shared" si="31"/>
        <v>03 Cloudy (40%-90%)</v>
      </c>
      <c r="T173" t="str">
        <f t="shared" si="29"/>
        <v>44684S2A_MSIL1CCDM-MLB-GANAC4468403 Cloudy (40%-90%)</v>
      </c>
      <c r="U173">
        <f>IF(COUNTIF(T$2:T172,T173)&gt;=1,0,1)</f>
        <v>0</v>
      </c>
      <c r="V173" s="26" t="s">
        <v>1090</v>
      </c>
      <c r="W173" s="86">
        <f t="shared" si="32"/>
        <v>2022</v>
      </c>
      <c r="X173" s="86" t="str">
        <f t="shared" si="33"/>
        <v>05</v>
      </c>
      <c r="Y173" s="86" t="str">
        <f t="shared" si="34"/>
        <v>03</v>
      </c>
      <c r="Z173" s="86" t="str">
        <f t="shared" si="35"/>
        <v>22</v>
      </c>
      <c r="AA173" s="86" t="str">
        <f t="shared" si="36"/>
        <v>26</v>
      </c>
      <c r="AB173" s="86" t="str">
        <f t="shared" si="37"/>
        <v>09</v>
      </c>
      <c r="AC173" s="86" t="str">
        <f t="shared" si="38"/>
        <v>GAN_AC_1450X643px_10m_S2A_MSIL1C_20220503_90CC</v>
      </c>
      <c r="AD173" s="41" t="s">
        <v>1288</v>
      </c>
    </row>
    <row r="174" spans="2:30" x14ac:dyDescent="0.25">
      <c r="B174" t="s">
        <v>3866</v>
      </c>
      <c r="C174" t="s">
        <v>3816</v>
      </c>
      <c r="D174" s="7" t="s">
        <v>252</v>
      </c>
      <c r="E174" s="2" t="b">
        <v>1</v>
      </c>
      <c r="F174" s="2" t="s">
        <v>3813</v>
      </c>
      <c r="G174" s="7" t="s">
        <v>87</v>
      </c>
      <c r="H174" t="s">
        <v>86</v>
      </c>
      <c r="I174" s="50">
        <v>44679</v>
      </c>
      <c r="J174" s="2" t="s">
        <v>56</v>
      </c>
      <c r="K174" s="2" t="s">
        <v>57</v>
      </c>
      <c r="L174" s="9">
        <v>15.5</v>
      </c>
      <c r="M174" t="s">
        <v>4434</v>
      </c>
      <c r="N174" t="s">
        <v>85</v>
      </c>
      <c r="O174" t="s">
        <v>4138</v>
      </c>
      <c r="P174" s="2" t="str">
        <f>VLOOKUP(I174,Period!A:B,2,FALSE)</f>
        <v>2022H1</v>
      </c>
      <c r="Q174" s="9">
        <f t="shared" si="28"/>
        <v>17.25</v>
      </c>
      <c r="R174" s="2">
        <f t="shared" si="30"/>
        <v>20</v>
      </c>
      <c r="S174" t="str">
        <f t="shared" si="31"/>
        <v>02 Sunny (10%-30%)</v>
      </c>
      <c r="T174" t="str">
        <f t="shared" si="29"/>
        <v>44679S2A_MSIL1CCDM-MLB-GANAC4467902 Sunny (10%-30%)</v>
      </c>
      <c r="U174">
        <f>IF(COUNTIF(T$2:T173,T174)&gt;=1,0,1)</f>
        <v>1</v>
      </c>
      <c r="V174" s="26" t="s">
        <v>1092</v>
      </c>
      <c r="W174" s="86">
        <f t="shared" si="32"/>
        <v>2022</v>
      </c>
      <c r="X174" s="86" t="str">
        <f t="shared" si="33"/>
        <v>04</v>
      </c>
      <c r="Y174" s="86">
        <f t="shared" si="34"/>
        <v>28</v>
      </c>
      <c r="Z174" s="86" t="str">
        <f t="shared" si="35"/>
        <v>22</v>
      </c>
      <c r="AA174" s="86" t="str">
        <f t="shared" si="36"/>
        <v>26</v>
      </c>
      <c r="AB174" s="86" t="str">
        <f t="shared" si="37"/>
        <v>22</v>
      </c>
      <c r="AC174" s="86" t="str">
        <f t="shared" si="38"/>
        <v>GAN_AC_1450X643px_10m_S2A_MSIL1C_20220428_20CC</v>
      </c>
      <c r="AD174" s="41" t="s">
        <v>1289</v>
      </c>
    </row>
    <row r="175" spans="2:30" x14ac:dyDescent="0.25">
      <c r="B175" t="s">
        <v>3866</v>
      </c>
      <c r="C175" t="s">
        <v>3816</v>
      </c>
      <c r="D175" s="7" t="s">
        <v>252</v>
      </c>
      <c r="E175" s="2" t="b">
        <v>1</v>
      </c>
      <c r="F175" s="2" t="s">
        <v>3813</v>
      </c>
      <c r="G175" s="7" t="s">
        <v>87</v>
      </c>
      <c r="H175" t="s">
        <v>86</v>
      </c>
      <c r="I175" s="50">
        <v>44679</v>
      </c>
      <c r="J175" s="2" t="s">
        <v>50</v>
      </c>
      <c r="K175" s="2" t="s">
        <v>242</v>
      </c>
      <c r="L175" s="9">
        <v>19</v>
      </c>
      <c r="M175" t="s">
        <v>4434</v>
      </c>
      <c r="N175" t="s">
        <v>85</v>
      </c>
      <c r="O175" t="s">
        <v>4138</v>
      </c>
      <c r="P175" s="2" t="str">
        <f>VLOOKUP(I175,Period!A:B,2,FALSE)</f>
        <v>2022H1</v>
      </c>
      <c r="Q175" s="9">
        <f t="shared" si="28"/>
        <v>17.25</v>
      </c>
      <c r="R175" s="2">
        <f t="shared" si="30"/>
        <v>20</v>
      </c>
      <c r="S175" t="str">
        <f t="shared" si="31"/>
        <v>02 Sunny (10%-30%)</v>
      </c>
      <c r="T175" t="str">
        <f t="shared" si="29"/>
        <v>44679S2A_MSIL1CCDM-MLB-GANAC4467902 Sunny (10%-30%)</v>
      </c>
      <c r="U175">
        <f>IF(COUNTIF(T$2:T174,T175)&gt;=1,0,1)</f>
        <v>0</v>
      </c>
      <c r="V175" s="26" t="s">
        <v>1094</v>
      </c>
      <c r="W175" s="86">
        <f t="shared" si="32"/>
        <v>2022</v>
      </c>
      <c r="X175" s="86" t="str">
        <f t="shared" si="33"/>
        <v>04</v>
      </c>
      <c r="Y175" s="86">
        <f t="shared" si="34"/>
        <v>28</v>
      </c>
      <c r="Z175" s="86" t="str">
        <f t="shared" si="35"/>
        <v>22</v>
      </c>
      <c r="AA175" s="86" t="str">
        <f t="shared" si="36"/>
        <v>26</v>
      </c>
      <c r="AB175" s="86" t="str">
        <f t="shared" si="37"/>
        <v>19</v>
      </c>
      <c r="AC175" s="86" t="str">
        <f t="shared" si="38"/>
        <v>GAN_AC_1450X643px_10m_S2A_MSIL1C_20220428_20CC</v>
      </c>
      <c r="AD175" s="41" t="s">
        <v>1290</v>
      </c>
    </row>
    <row r="176" spans="2:30" x14ac:dyDescent="0.25">
      <c r="B176" t="s">
        <v>3866</v>
      </c>
      <c r="C176" t="s">
        <v>3816</v>
      </c>
      <c r="D176" s="7" t="s">
        <v>252</v>
      </c>
      <c r="E176" s="2" t="b">
        <v>1</v>
      </c>
      <c r="F176" s="2" t="s">
        <v>3813</v>
      </c>
      <c r="G176" s="7" t="s">
        <v>87</v>
      </c>
      <c r="H176" t="s">
        <v>86</v>
      </c>
      <c r="I176" s="50">
        <v>44674</v>
      </c>
      <c r="J176" s="2" t="s">
        <v>56</v>
      </c>
      <c r="K176" s="2" t="s">
        <v>81</v>
      </c>
      <c r="L176" s="9">
        <v>19.899999999999999</v>
      </c>
      <c r="M176" t="s">
        <v>4434</v>
      </c>
      <c r="N176" t="s">
        <v>85</v>
      </c>
      <c r="O176" t="s">
        <v>4138</v>
      </c>
      <c r="P176" s="2" t="str">
        <f>VLOOKUP(I176,Period!A:B,2,FALSE)</f>
        <v>2022H1</v>
      </c>
      <c r="Q176" s="9">
        <f t="shared" si="28"/>
        <v>15.5</v>
      </c>
      <c r="R176" s="2">
        <f t="shared" si="30"/>
        <v>20</v>
      </c>
      <c r="S176" t="str">
        <f t="shared" si="31"/>
        <v>02 Sunny (10%-30%)</v>
      </c>
      <c r="T176" t="str">
        <f t="shared" si="29"/>
        <v>44674S2A_MSIL1CCDM-MLB-GANAC4467402 Sunny (10%-30%)</v>
      </c>
      <c r="U176">
        <f>IF(COUNTIF(T$2:T175,T176)&gt;=1,0,1)</f>
        <v>1</v>
      </c>
      <c r="V176" s="26" t="s">
        <v>1096</v>
      </c>
      <c r="W176" s="86">
        <f t="shared" si="32"/>
        <v>2022</v>
      </c>
      <c r="X176" s="86" t="str">
        <f t="shared" si="33"/>
        <v>04</v>
      </c>
      <c r="Y176" s="86">
        <f t="shared" si="34"/>
        <v>23</v>
      </c>
      <c r="Z176" s="86" t="str">
        <f t="shared" si="35"/>
        <v>22</v>
      </c>
      <c r="AA176" s="86" t="str">
        <f t="shared" si="36"/>
        <v>26</v>
      </c>
      <c r="AB176" s="86" t="str">
        <f t="shared" si="37"/>
        <v>11</v>
      </c>
      <c r="AC176" s="86" t="str">
        <f t="shared" si="38"/>
        <v>GAN_AC_1450X643px_10m_S2A_MSIL1C_20220423_20CC</v>
      </c>
      <c r="AD176" s="41" t="s">
        <v>1291</v>
      </c>
    </row>
    <row r="177" spans="2:30" x14ac:dyDescent="0.25">
      <c r="B177" t="s">
        <v>3866</v>
      </c>
      <c r="C177" t="s">
        <v>3816</v>
      </c>
      <c r="D177" s="7" t="s">
        <v>252</v>
      </c>
      <c r="E177" s="2" t="b">
        <v>1</v>
      </c>
      <c r="F177" s="2" t="s">
        <v>3813</v>
      </c>
      <c r="G177" s="7" t="s">
        <v>87</v>
      </c>
      <c r="H177" t="s">
        <v>86</v>
      </c>
      <c r="I177" s="50">
        <v>44674</v>
      </c>
      <c r="J177" s="2" t="s">
        <v>50</v>
      </c>
      <c r="K177" s="2" t="s">
        <v>250</v>
      </c>
      <c r="L177" s="9">
        <v>11.1</v>
      </c>
      <c r="M177" t="s">
        <v>4434</v>
      </c>
      <c r="N177" t="s">
        <v>85</v>
      </c>
      <c r="O177" t="s">
        <v>4138</v>
      </c>
      <c r="P177" s="2" t="str">
        <f>VLOOKUP(I177,Period!A:B,2,FALSE)</f>
        <v>2022H1</v>
      </c>
      <c r="Q177" s="9">
        <f t="shared" si="28"/>
        <v>15.5</v>
      </c>
      <c r="R177" s="2">
        <f t="shared" si="30"/>
        <v>20</v>
      </c>
      <c r="S177" t="str">
        <f t="shared" si="31"/>
        <v>02 Sunny (10%-30%)</v>
      </c>
      <c r="T177" t="str">
        <f t="shared" si="29"/>
        <v>44674S2A_MSIL1CCDM-MLB-GANAC4467402 Sunny (10%-30%)</v>
      </c>
      <c r="U177">
        <f>IF(COUNTIF(T$2:T176,T177)&gt;=1,0,1)</f>
        <v>0</v>
      </c>
      <c r="V177" s="26" t="s">
        <v>1098</v>
      </c>
      <c r="W177" s="86">
        <f t="shared" si="32"/>
        <v>2022</v>
      </c>
      <c r="X177" s="86" t="str">
        <f t="shared" si="33"/>
        <v>04</v>
      </c>
      <c r="Y177" s="86">
        <f t="shared" si="34"/>
        <v>23</v>
      </c>
      <c r="Z177" s="86" t="str">
        <f t="shared" si="35"/>
        <v>22</v>
      </c>
      <c r="AA177" s="86" t="str">
        <f t="shared" si="36"/>
        <v>26</v>
      </c>
      <c r="AB177" s="86" t="str">
        <f t="shared" si="37"/>
        <v>08</v>
      </c>
      <c r="AC177" s="86" t="str">
        <f t="shared" si="38"/>
        <v>GAN_AC_1450X643px_10m_S2A_MSIL1C_20220423_20CC</v>
      </c>
      <c r="AD177" s="41" t="s">
        <v>1292</v>
      </c>
    </row>
    <row r="178" spans="2:30" x14ac:dyDescent="0.25">
      <c r="B178" t="s">
        <v>3866</v>
      </c>
      <c r="C178" t="s">
        <v>3816</v>
      </c>
      <c r="D178" s="7" t="s">
        <v>252</v>
      </c>
      <c r="E178" s="2" t="b">
        <v>1</v>
      </c>
      <c r="F178" s="2" t="s">
        <v>3813</v>
      </c>
      <c r="G178" s="7" t="s">
        <v>87</v>
      </c>
      <c r="H178" t="s">
        <v>86</v>
      </c>
      <c r="I178" s="50">
        <v>44669</v>
      </c>
      <c r="J178" s="2" t="s">
        <v>56</v>
      </c>
      <c r="K178" s="2" t="s">
        <v>66</v>
      </c>
      <c r="L178" s="9">
        <v>51.9</v>
      </c>
      <c r="M178" t="s">
        <v>4434</v>
      </c>
      <c r="N178" t="s">
        <v>85</v>
      </c>
      <c r="O178" t="s">
        <v>4138</v>
      </c>
      <c r="P178" s="2" t="str">
        <f>VLOOKUP(I178,Period!A:B,2,FALSE)</f>
        <v>2022H1</v>
      </c>
      <c r="Q178" s="9">
        <f t="shared" si="28"/>
        <v>61.150000000000006</v>
      </c>
      <c r="R178" s="2">
        <f t="shared" si="30"/>
        <v>70</v>
      </c>
      <c r="S178" t="str">
        <f t="shared" si="31"/>
        <v>03 Cloudy (40%-90%)</v>
      </c>
      <c r="T178" t="str">
        <f t="shared" si="29"/>
        <v>44669S2A_MSIL1CCDM-MLB-GANAC4466903 Cloudy (40%-90%)</v>
      </c>
      <c r="U178">
        <f>IF(COUNTIF(T$2:T177,T178)&gt;=1,0,1)</f>
        <v>1</v>
      </c>
      <c r="V178" s="26" t="s">
        <v>1100</v>
      </c>
      <c r="W178" s="86">
        <f t="shared" si="32"/>
        <v>2022</v>
      </c>
      <c r="X178" s="86" t="str">
        <f t="shared" si="33"/>
        <v>04</v>
      </c>
      <c r="Y178" s="86">
        <f t="shared" si="34"/>
        <v>18</v>
      </c>
      <c r="Z178" s="86" t="str">
        <f t="shared" si="35"/>
        <v>22</v>
      </c>
      <c r="AA178" s="86" t="str">
        <f t="shared" si="36"/>
        <v>26</v>
      </c>
      <c r="AB178" s="86" t="str">
        <f t="shared" si="37"/>
        <v>21</v>
      </c>
      <c r="AC178" s="86" t="str">
        <f t="shared" si="38"/>
        <v>GAN_AC_1450X643px_10m_S2A_MSIL1C_20220418_70CC</v>
      </c>
      <c r="AD178" s="41" t="s">
        <v>1293</v>
      </c>
    </row>
    <row r="179" spans="2:30" x14ac:dyDescent="0.25">
      <c r="B179" t="s">
        <v>3866</v>
      </c>
      <c r="C179" t="s">
        <v>3816</v>
      </c>
      <c r="D179" s="7" t="s">
        <v>252</v>
      </c>
      <c r="E179" s="2" t="b">
        <v>1</v>
      </c>
      <c r="F179" s="2" t="s">
        <v>3813</v>
      </c>
      <c r="G179" s="7" t="s">
        <v>87</v>
      </c>
      <c r="H179" t="s">
        <v>86</v>
      </c>
      <c r="I179" s="50">
        <v>44669</v>
      </c>
      <c r="J179" s="2" t="s">
        <v>50</v>
      </c>
      <c r="K179" s="2" t="s">
        <v>237</v>
      </c>
      <c r="L179" s="9">
        <v>70.400000000000006</v>
      </c>
      <c r="M179" t="s">
        <v>4434</v>
      </c>
      <c r="N179" t="s">
        <v>85</v>
      </c>
      <c r="O179" t="s">
        <v>4138</v>
      </c>
      <c r="P179" s="2" t="str">
        <f>VLOOKUP(I179,Period!A:B,2,FALSE)</f>
        <v>2022H1</v>
      </c>
      <c r="Q179" s="9">
        <f t="shared" si="28"/>
        <v>61.150000000000006</v>
      </c>
      <c r="R179" s="2">
        <f t="shared" si="30"/>
        <v>70</v>
      </c>
      <c r="S179" t="str">
        <f t="shared" si="31"/>
        <v>03 Cloudy (40%-90%)</v>
      </c>
      <c r="T179" t="str">
        <f t="shared" si="29"/>
        <v>44669S2A_MSIL1CCDM-MLB-GANAC4466903 Cloudy (40%-90%)</v>
      </c>
      <c r="U179">
        <f>IF(COUNTIF(T$2:T178,T179)&gt;=1,0,1)</f>
        <v>0</v>
      </c>
      <c r="V179" s="26" t="s">
        <v>1102</v>
      </c>
      <c r="W179" s="86">
        <f t="shared" si="32"/>
        <v>2022</v>
      </c>
      <c r="X179" s="86" t="str">
        <f t="shared" si="33"/>
        <v>04</v>
      </c>
      <c r="Y179" s="86">
        <f t="shared" si="34"/>
        <v>18</v>
      </c>
      <c r="Z179" s="86" t="str">
        <f t="shared" si="35"/>
        <v>22</v>
      </c>
      <c r="AA179" s="86" t="str">
        <f t="shared" si="36"/>
        <v>26</v>
      </c>
      <c r="AB179" s="86" t="str">
        <f t="shared" si="37"/>
        <v>18</v>
      </c>
      <c r="AC179" s="86" t="str">
        <f t="shared" si="38"/>
        <v>GAN_AC_1450X643px_10m_S2A_MSIL1C_20220418_70CC</v>
      </c>
      <c r="AD179" s="41" t="s">
        <v>1294</v>
      </c>
    </row>
    <row r="180" spans="2:30" x14ac:dyDescent="0.25">
      <c r="B180" t="s">
        <v>3866</v>
      </c>
      <c r="C180" t="s">
        <v>3816</v>
      </c>
      <c r="D180" s="7" t="s">
        <v>252</v>
      </c>
      <c r="E180" s="2" t="b">
        <v>1</v>
      </c>
      <c r="F180" s="2" t="s">
        <v>3813</v>
      </c>
      <c r="G180" s="7" t="s">
        <v>87</v>
      </c>
      <c r="H180" t="s">
        <v>86</v>
      </c>
      <c r="I180" s="50">
        <v>44664</v>
      </c>
      <c r="J180" s="2" t="s">
        <v>56</v>
      </c>
      <c r="K180" s="2" t="s">
        <v>80</v>
      </c>
      <c r="L180" s="9">
        <v>0.7</v>
      </c>
      <c r="M180" t="s">
        <v>4434</v>
      </c>
      <c r="N180" t="s">
        <v>85</v>
      </c>
      <c r="O180" t="s">
        <v>4138</v>
      </c>
      <c r="P180" s="2" t="str">
        <f>VLOOKUP(I180,Period!A:B,2,FALSE)</f>
        <v>2022H1</v>
      </c>
      <c r="Q180" s="9">
        <f t="shared" si="28"/>
        <v>0.39999999999999997</v>
      </c>
      <c r="R180" s="2">
        <f t="shared" si="30"/>
        <v>10</v>
      </c>
      <c r="S180" t="str">
        <f t="shared" si="31"/>
        <v>02 Sunny (10%-30%)</v>
      </c>
      <c r="T180" t="str">
        <f t="shared" si="29"/>
        <v>44664S2A_MSIL1CCDM-MLB-GANAC4466402 Sunny (10%-30%)</v>
      </c>
      <c r="U180">
        <f>IF(COUNTIF(T$2:T179,T180)&gt;=1,0,1)</f>
        <v>1</v>
      </c>
      <c r="V180" s="26" t="s">
        <v>1104</v>
      </c>
      <c r="W180" s="86">
        <f t="shared" si="32"/>
        <v>2022</v>
      </c>
      <c r="X180" s="86" t="str">
        <f t="shared" si="33"/>
        <v>04</v>
      </c>
      <c r="Y180" s="86">
        <f t="shared" si="34"/>
        <v>13</v>
      </c>
      <c r="Z180" s="86" t="str">
        <f t="shared" si="35"/>
        <v>22</v>
      </c>
      <c r="AA180" s="86" t="str">
        <f t="shared" si="36"/>
        <v>26</v>
      </c>
      <c r="AB180" s="86" t="str">
        <f t="shared" si="37"/>
        <v>13</v>
      </c>
      <c r="AC180" s="86" t="str">
        <f t="shared" si="38"/>
        <v>GAN_AC_1450X643px_10m_S2A_MSIL1C_20220413_10CC</v>
      </c>
      <c r="AD180" s="41" t="s">
        <v>1295</v>
      </c>
    </row>
    <row r="181" spans="2:30" x14ac:dyDescent="0.25">
      <c r="B181" t="s">
        <v>3866</v>
      </c>
      <c r="C181" t="s">
        <v>3816</v>
      </c>
      <c r="D181" s="7" t="s">
        <v>252</v>
      </c>
      <c r="E181" s="2" t="b">
        <v>1</v>
      </c>
      <c r="F181" s="2" t="s">
        <v>3813</v>
      </c>
      <c r="G181" s="7" t="s">
        <v>87</v>
      </c>
      <c r="H181" t="s">
        <v>86</v>
      </c>
      <c r="I181" s="50">
        <v>44664</v>
      </c>
      <c r="J181" s="2" t="s">
        <v>50</v>
      </c>
      <c r="K181" s="2" t="s">
        <v>64</v>
      </c>
      <c r="L181" s="9">
        <v>0.1</v>
      </c>
      <c r="M181" t="s">
        <v>4434</v>
      </c>
      <c r="N181" t="s">
        <v>85</v>
      </c>
      <c r="O181" t="s">
        <v>4138</v>
      </c>
      <c r="P181" s="2" t="str">
        <f>VLOOKUP(I181,Period!A:B,2,FALSE)</f>
        <v>2022H1</v>
      </c>
      <c r="Q181" s="9">
        <f t="shared" si="28"/>
        <v>0.39999999999999997</v>
      </c>
      <c r="R181" s="2">
        <f t="shared" si="30"/>
        <v>10</v>
      </c>
      <c r="S181" t="str">
        <f t="shared" si="31"/>
        <v>02 Sunny (10%-30%)</v>
      </c>
      <c r="T181" t="str">
        <f t="shared" si="29"/>
        <v>44664S2A_MSIL1CCDM-MLB-GANAC4466402 Sunny (10%-30%)</v>
      </c>
      <c r="U181">
        <f>IF(COUNTIF(T$2:T180,T181)&gt;=1,0,1)</f>
        <v>0</v>
      </c>
      <c r="V181" s="26" t="s">
        <v>1106</v>
      </c>
      <c r="W181" s="86">
        <f t="shared" si="32"/>
        <v>2022</v>
      </c>
      <c r="X181" s="86" t="str">
        <f t="shared" si="33"/>
        <v>04</v>
      </c>
      <c r="Y181" s="86">
        <f t="shared" si="34"/>
        <v>13</v>
      </c>
      <c r="Z181" s="86" t="str">
        <f t="shared" si="35"/>
        <v>22</v>
      </c>
      <c r="AA181" s="86" t="str">
        <f t="shared" si="36"/>
        <v>26</v>
      </c>
      <c r="AB181" s="86" t="str">
        <f t="shared" si="37"/>
        <v>10</v>
      </c>
      <c r="AC181" s="86" t="str">
        <f t="shared" si="38"/>
        <v>GAN_AC_1450X643px_10m_S2A_MSIL1C_20220413_10CC</v>
      </c>
      <c r="AD181" s="41" t="s">
        <v>1296</v>
      </c>
    </row>
    <row r="182" spans="2:30" x14ac:dyDescent="0.25">
      <c r="B182" t="s">
        <v>3866</v>
      </c>
      <c r="C182" t="s">
        <v>3816</v>
      </c>
      <c r="D182" s="7" t="s">
        <v>252</v>
      </c>
      <c r="E182" s="2" t="b">
        <v>1</v>
      </c>
      <c r="F182" s="2" t="s">
        <v>3813</v>
      </c>
      <c r="G182" s="7" t="s">
        <v>87</v>
      </c>
      <c r="H182" t="s">
        <v>86</v>
      </c>
      <c r="I182" s="50">
        <v>44659</v>
      </c>
      <c r="J182" s="2" t="s">
        <v>56</v>
      </c>
      <c r="K182" s="2" t="s">
        <v>237</v>
      </c>
      <c r="L182" s="9">
        <v>8.4</v>
      </c>
      <c r="M182" t="s">
        <v>4434</v>
      </c>
      <c r="N182" t="s">
        <v>85</v>
      </c>
      <c r="O182" t="s">
        <v>4138</v>
      </c>
      <c r="P182" s="2" t="str">
        <f>VLOOKUP(I182,Period!A:B,2,FALSE)</f>
        <v>2022H1</v>
      </c>
      <c r="Q182" s="9">
        <f t="shared" si="28"/>
        <v>7.8000000000000007</v>
      </c>
      <c r="R182" s="2">
        <f t="shared" si="30"/>
        <v>10</v>
      </c>
      <c r="S182" t="str">
        <f t="shared" si="31"/>
        <v>02 Sunny (10%-30%)</v>
      </c>
      <c r="T182" t="str">
        <f t="shared" si="29"/>
        <v>44659S2A_MSIL1CCDM-MLB-GANAC4465902 Sunny (10%-30%)</v>
      </c>
      <c r="U182">
        <f>IF(COUNTIF(T$2:T181,T182)&gt;=1,0,1)</f>
        <v>1</v>
      </c>
      <c r="V182" s="26" t="s">
        <v>1108</v>
      </c>
      <c r="W182" s="86">
        <f t="shared" si="32"/>
        <v>2022</v>
      </c>
      <c r="X182" s="86" t="str">
        <f t="shared" si="33"/>
        <v>04</v>
      </c>
      <c r="Y182" s="86" t="str">
        <f t="shared" si="34"/>
        <v>08</v>
      </c>
      <c r="Z182" s="86" t="str">
        <f t="shared" si="35"/>
        <v>22</v>
      </c>
      <c r="AA182" s="86" t="str">
        <f t="shared" si="36"/>
        <v>26</v>
      </c>
      <c r="AB182" s="86" t="str">
        <f t="shared" si="37"/>
        <v>18</v>
      </c>
      <c r="AC182" s="86" t="str">
        <f t="shared" si="38"/>
        <v>GAN_AC_1450X643px_10m_S2A_MSIL1C_20220408_10CC</v>
      </c>
      <c r="AD182" s="41" t="s">
        <v>1297</v>
      </c>
    </row>
    <row r="183" spans="2:30" x14ac:dyDescent="0.25">
      <c r="B183" t="s">
        <v>3866</v>
      </c>
      <c r="C183" t="s">
        <v>3816</v>
      </c>
      <c r="D183" s="7" t="s">
        <v>252</v>
      </c>
      <c r="E183" s="2" t="b">
        <v>1</v>
      </c>
      <c r="F183" s="2" t="s">
        <v>3813</v>
      </c>
      <c r="G183" s="7" t="s">
        <v>87</v>
      </c>
      <c r="H183" t="s">
        <v>86</v>
      </c>
      <c r="I183" s="50">
        <v>44659</v>
      </c>
      <c r="J183" s="2" t="s">
        <v>50</v>
      </c>
      <c r="K183" s="2" t="s">
        <v>59</v>
      </c>
      <c r="L183" s="9">
        <v>7.2</v>
      </c>
      <c r="M183" t="s">
        <v>4434</v>
      </c>
      <c r="N183" t="s">
        <v>85</v>
      </c>
      <c r="O183" t="s">
        <v>4138</v>
      </c>
      <c r="P183" s="2" t="str">
        <f>VLOOKUP(I183,Period!A:B,2,FALSE)</f>
        <v>2022H1</v>
      </c>
      <c r="Q183" s="9">
        <f t="shared" si="28"/>
        <v>7.8000000000000007</v>
      </c>
      <c r="R183" s="2">
        <f t="shared" si="30"/>
        <v>10</v>
      </c>
      <c r="S183" t="str">
        <f t="shared" si="31"/>
        <v>02 Sunny (10%-30%)</v>
      </c>
      <c r="T183" t="str">
        <f t="shared" si="29"/>
        <v>44659S2A_MSIL1CCDM-MLB-GANAC4465902 Sunny (10%-30%)</v>
      </c>
      <c r="U183">
        <f>IF(COUNTIF(T$2:T182,T183)&gt;=1,0,1)</f>
        <v>0</v>
      </c>
      <c r="V183" s="26" t="s">
        <v>1110</v>
      </c>
      <c r="W183" s="86">
        <f t="shared" si="32"/>
        <v>2022</v>
      </c>
      <c r="X183" s="86" t="str">
        <f t="shared" si="33"/>
        <v>04</v>
      </c>
      <c r="Y183" s="86" t="str">
        <f t="shared" si="34"/>
        <v>08</v>
      </c>
      <c r="Z183" s="86" t="str">
        <f t="shared" si="35"/>
        <v>22</v>
      </c>
      <c r="AA183" s="86" t="str">
        <f t="shared" si="36"/>
        <v>26</v>
      </c>
      <c r="AB183" s="86" t="str">
        <f t="shared" si="37"/>
        <v>15</v>
      </c>
      <c r="AC183" s="86" t="str">
        <f t="shared" si="38"/>
        <v>GAN_AC_1450X643px_10m_S2A_MSIL1C_20220408_10CC</v>
      </c>
      <c r="AD183" s="41" t="s">
        <v>1298</v>
      </c>
    </row>
    <row r="184" spans="2:30" x14ac:dyDescent="0.25">
      <c r="B184" t="s">
        <v>3866</v>
      </c>
      <c r="C184" t="s">
        <v>3816</v>
      </c>
      <c r="D184" s="7" t="s">
        <v>252</v>
      </c>
      <c r="E184" s="2" t="b">
        <v>1</v>
      </c>
      <c r="F184" s="2" t="s">
        <v>3813</v>
      </c>
      <c r="G184" s="7" t="s">
        <v>87</v>
      </c>
      <c r="H184" t="s">
        <v>86</v>
      </c>
      <c r="I184" s="50">
        <v>44654</v>
      </c>
      <c r="J184" s="2" t="s">
        <v>56</v>
      </c>
      <c r="K184" s="2" t="s">
        <v>67</v>
      </c>
      <c r="L184" s="9">
        <v>8.9</v>
      </c>
      <c r="M184" t="s">
        <v>4434</v>
      </c>
      <c r="N184" t="s">
        <v>85</v>
      </c>
      <c r="O184" t="s">
        <v>4138</v>
      </c>
      <c r="P184" s="2" t="str">
        <f>VLOOKUP(I184,Period!A:B,2,FALSE)</f>
        <v>2022H1</v>
      </c>
      <c r="Q184" s="9">
        <f t="shared" si="28"/>
        <v>7.25</v>
      </c>
      <c r="R184" s="2">
        <f t="shared" si="30"/>
        <v>10</v>
      </c>
      <c r="S184" t="str">
        <f t="shared" si="31"/>
        <v>02 Sunny (10%-30%)</v>
      </c>
      <c r="T184" t="str">
        <f t="shared" si="29"/>
        <v>44654S2A_MSIL1CCDM-MLB-GANAC4465402 Sunny (10%-30%)</v>
      </c>
      <c r="U184">
        <f>IF(COUNTIF(T$2:T183,T184)&gt;=1,0,1)</f>
        <v>1</v>
      </c>
      <c r="V184" s="26" t="s">
        <v>1112</v>
      </c>
      <c r="W184" s="86">
        <f t="shared" si="32"/>
        <v>2022</v>
      </c>
      <c r="X184" s="86" t="str">
        <f t="shared" si="33"/>
        <v>04</v>
      </c>
      <c r="Y184" s="86" t="str">
        <f t="shared" si="34"/>
        <v>03</v>
      </c>
      <c r="Z184" s="86" t="str">
        <f t="shared" si="35"/>
        <v>22</v>
      </c>
      <c r="AA184" s="86" t="str">
        <f t="shared" si="36"/>
        <v>26</v>
      </c>
      <c r="AB184" s="86" t="str">
        <f t="shared" si="37"/>
        <v>14</v>
      </c>
      <c r="AC184" s="86" t="str">
        <f t="shared" si="38"/>
        <v>GAN_AC_1450X643px_10m_S2A_MSIL1C_20220403_10CC</v>
      </c>
      <c r="AD184" s="41" t="s">
        <v>1299</v>
      </c>
    </row>
    <row r="185" spans="2:30" x14ac:dyDescent="0.25">
      <c r="B185" t="s">
        <v>3866</v>
      </c>
      <c r="C185" t="s">
        <v>3816</v>
      </c>
      <c r="D185" s="7" t="s">
        <v>252</v>
      </c>
      <c r="E185" s="2" t="b">
        <v>1</v>
      </c>
      <c r="F185" s="2" t="s">
        <v>3813</v>
      </c>
      <c r="G185" s="7" t="s">
        <v>87</v>
      </c>
      <c r="H185" t="s">
        <v>86</v>
      </c>
      <c r="I185" s="50">
        <v>44654</v>
      </c>
      <c r="J185" s="2" t="s">
        <v>50</v>
      </c>
      <c r="K185" s="2" t="s">
        <v>64</v>
      </c>
      <c r="L185" s="9">
        <v>5.6</v>
      </c>
      <c r="M185" t="s">
        <v>4434</v>
      </c>
      <c r="N185" t="s">
        <v>85</v>
      </c>
      <c r="O185" t="s">
        <v>4138</v>
      </c>
      <c r="P185" s="2" t="str">
        <f>VLOOKUP(I185,Period!A:B,2,FALSE)</f>
        <v>2022H1</v>
      </c>
      <c r="Q185" s="9">
        <f t="shared" si="28"/>
        <v>7.25</v>
      </c>
      <c r="R185" s="2">
        <f t="shared" si="30"/>
        <v>10</v>
      </c>
      <c r="S185" t="str">
        <f t="shared" si="31"/>
        <v>02 Sunny (10%-30%)</v>
      </c>
      <c r="T185" t="str">
        <f t="shared" si="29"/>
        <v>44654S2A_MSIL1CCDM-MLB-GANAC4465402 Sunny (10%-30%)</v>
      </c>
      <c r="U185">
        <f>IF(COUNTIF(T$2:T184,T185)&gt;=1,0,1)</f>
        <v>0</v>
      </c>
      <c r="V185" s="26" t="s">
        <v>1114</v>
      </c>
      <c r="W185" s="86">
        <f t="shared" si="32"/>
        <v>2022</v>
      </c>
      <c r="X185" s="86" t="str">
        <f t="shared" si="33"/>
        <v>04</v>
      </c>
      <c r="Y185" s="86" t="str">
        <f t="shared" si="34"/>
        <v>03</v>
      </c>
      <c r="Z185" s="86" t="str">
        <f t="shared" si="35"/>
        <v>22</v>
      </c>
      <c r="AA185" s="86" t="str">
        <f t="shared" si="36"/>
        <v>26</v>
      </c>
      <c r="AB185" s="86" t="str">
        <f t="shared" si="37"/>
        <v>10</v>
      </c>
      <c r="AC185" s="86" t="str">
        <f t="shared" si="38"/>
        <v>GAN_AC_1450X643px_10m_S2A_MSIL1C_20220403_10CC</v>
      </c>
      <c r="AD185" s="41" t="s">
        <v>1300</v>
      </c>
    </row>
    <row r="186" spans="2:30" x14ac:dyDescent="0.25">
      <c r="B186" t="s">
        <v>3866</v>
      </c>
      <c r="C186" t="s">
        <v>3816</v>
      </c>
      <c r="D186" s="7" t="s">
        <v>252</v>
      </c>
      <c r="E186" s="2" t="b">
        <v>1</v>
      </c>
      <c r="F186" s="2" t="s">
        <v>3813</v>
      </c>
      <c r="G186" s="7" t="s">
        <v>87</v>
      </c>
      <c r="H186" t="s">
        <v>86</v>
      </c>
      <c r="I186" s="50">
        <v>44649</v>
      </c>
      <c r="J186" s="2" t="s">
        <v>56</v>
      </c>
      <c r="K186" s="2" t="s">
        <v>242</v>
      </c>
      <c r="L186" s="9">
        <v>8.5</v>
      </c>
      <c r="M186" t="s">
        <v>4434</v>
      </c>
      <c r="N186" t="s">
        <v>85</v>
      </c>
      <c r="O186" t="s">
        <v>4138</v>
      </c>
      <c r="P186" s="2" t="str">
        <f>VLOOKUP(I186,Period!A:B,2,FALSE)</f>
        <v>2022H1</v>
      </c>
      <c r="Q186" s="9">
        <f t="shared" si="28"/>
        <v>7.15</v>
      </c>
      <c r="R186" s="2">
        <f t="shared" si="30"/>
        <v>10</v>
      </c>
      <c r="S186" t="str">
        <f t="shared" si="31"/>
        <v>02 Sunny (10%-30%)</v>
      </c>
      <c r="T186" t="str">
        <f t="shared" si="29"/>
        <v>44649S2A_MSIL1CCDM-MLB-GANAC4464902 Sunny (10%-30%)</v>
      </c>
      <c r="U186">
        <f>IF(COUNTIF(T$2:T185,T186)&gt;=1,0,1)</f>
        <v>1</v>
      </c>
      <c r="V186" s="26" t="s">
        <v>1116</v>
      </c>
      <c r="W186" s="86">
        <f t="shared" si="32"/>
        <v>2022</v>
      </c>
      <c r="X186" s="86" t="str">
        <f t="shared" si="33"/>
        <v>03</v>
      </c>
      <c r="Y186" s="86">
        <f t="shared" si="34"/>
        <v>29</v>
      </c>
      <c r="Z186" s="86" t="str">
        <f t="shared" si="35"/>
        <v>22</v>
      </c>
      <c r="AA186" s="86" t="str">
        <f t="shared" si="36"/>
        <v>26</v>
      </c>
      <c r="AB186" s="86" t="str">
        <f t="shared" si="37"/>
        <v>19</v>
      </c>
      <c r="AC186" s="86" t="str">
        <f t="shared" si="38"/>
        <v>GAN_AC_1450X643px_10m_S2A_MSIL1C_20220329_10CC</v>
      </c>
      <c r="AD186" s="41" t="s">
        <v>1301</v>
      </c>
    </row>
    <row r="187" spans="2:30" x14ac:dyDescent="0.25">
      <c r="B187" t="s">
        <v>3866</v>
      </c>
      <c r="C187" t="s">
        <v>3816</v>
      </c>
      <c r="D187" s="7" t="s">
        <v>252</v>
      </c>
      <c r="E187" s="2" t="b">
        <v>1</v>
      </c>
      <c r="F187" s="2" t="s">
        <v>3813</v>
      </c>
      <c r="G187" s="7" t="s">
        <v>87</v>
      </c>
      <c r="H187" t="s">
        <v>86</v>
      </c>
      <c r="I187" s="50">
        <v>44649</v>
      </c>
      <c r="J187" s="2" t="s">
        <v>50</v>
      </c>
      <c r="K187" s="2" t="s">
        <v>63</v>
      </c>
      <c r="L187" s="9">
        <v>5.8</v>
      </c>
      <c r="M187" t="s">
        <v>4434</v>
      </c>
      <c r="N187" t="s">
        <v>85</v>
      </c>
      <c r="O187" t="s">
        <v>4138</v>
      </c>
      <c r="P187" s="2" t="str">
        <f>VLOOKUP(I187,Period!A:B,2,FALSE)</f>
        <v>2022H1</v>
      </c>
      <c r="Q187" s="9">
        <f t="shared" si="28"/>
        <v>7.15</v>
      </c>
      <c r="R187" s="2">
        <f t="shared" si="30"/>
        <v>10</v>
      </c>
      <c r="S187" t="str">
        <f t="shared" si="31"/>
        <v>02 Sunny (10%-30%)</v>
      </c>
      <c r="T187" t="str">
        <f t="shared" si="29"/>
        <v>44649S2A_MSIL1CCDM-MLB-GANAC4464902 Sunny (10%-30%)</v>
      </c>
      <c r="U187">
        <f>IF(COUNTIF(T$2:T186,T187)&gt;=1,0,1)</f>
        <v>0</v>
      </c>
      <c r="V187" s="26" t="s">
        <v>1118</v>
      </c>
      <c r="W187" s="86">
        <f t="shared" si="32"/>
        <v>2022</v>
      </c>
      <c r="X187" s="86" t="str">
        <f t="shared" si="33"/>
        <v>03</v>
      </c>
      <c r="Y187" s="86">
        <f t="shared" si="34"/>
        <v>29</v>
      </c>
      <c r="Z187" s="86" t="str">
        <f t="shared" si="35"/>
        <v>22</v>
      </c>
      <c r="AA187" s="86" t="str">
        <f t="shared" si="36"/>
        <v>26</v>
      </c>
      <c r="AB187" s="86" t="str">
        <f t="shared" si="37"/>
        <v>16</v>
      </c>
      <c r="AC187" s="86" t="str">
        <f t="shared" si="38"/>
        <v>GAN_AC_1450X643px_10m_S2A_MSIL1C_20220329_10CC</v>
      </c>
      <c r="AD187" s="41" t="s">
        <v>1302</v>
      </c>
    </row>
    <row r="188" spans="2:30" x14ac:dyDescent="0.25">
      <c r="B188" t="s">
        <v>3866</v>
      </c>
      <c r="C188" t="s">
        <v>3816</v>
      </c>
      <c r="D188" s="7" t="s">
        <v>252</v>
      </c>
      <c r="E188" s="2" t="b">
        <v>1</v>
      </c>
      <c r="F188" s="2" t="s">
        <v>3813</v>
      </c>
      <c r="G188" s="7" t="s">
        <v>87</v>
      </c>
      <c r="H188" t="s">
        <v>86</v>
      </c>
      <c r="I188" s="50">
        <v>44644</v>
      </c>
      <c r="J188" s="2" t="s">
        <v>56</v>
      </c>
      <c r="K188" s="2" t="s">
        <v>67</v>
      </c>
      <c r="L188" s="9">
        <v>83.8</v>
      </c>
      <c r="M188" t="s">
        <v>4434</v>
      </c>
      <c r="N188" t="s">
        <v>85</v>
      </c>
      <c r="O188" t="s">
        <v>4138</v>
      </c>
      <c r="P188" s="2" t="str">
        <f>VLOOKUP(I188,Period!A:B,2,FALSE)</f>
        <v>2022H1</v>
      </c>
      <c r="Q188" s="9">
        <f t="shared" si="28"/>
        <v>90.4</v>
      </c>
      <c r="R188" s="2">
        <f t="shared" si="30"/>
        <v>100</v>
      </c>
      <c r="S188" t="str">
        <f t="shared" si="31"/>
        <v>04 Overcast (100%)</v>
      </c>
      <c r="T188" t="str">
        <f t="shared" si="29"/>
        <v>44644S2A_MSIL1CCDM-MLB-GANAC4464404 Overcast (100%)</v>
      </c>
      <c r="U188">
        <f>IF(COUNTIF(T$2:T187,T188)&gt;=1,0,1)</f>
        <v>1</v>
      </c>
      <c r="V188" s="26" t="s">
        <v>1120</v>
      </c>
      <c r="W188" s="86">
        <f t="shared" si="32"/>
        <v>2022</v>
      </c>
      <c r="X188" s="86" t="str">
        <f t="shared" si="33"/>
        <v>03</v>
      </c>
      <c r="Y188" s="86">
        <f t="shared" si="34"/>
        <v>24</v>
      </c>
      <c r="Z188" s="86" t="str">
        <f t="shared" si="35"/>
        <v>22</v>
      </c>
      <c r="AA188" s="86" t="str">
        <f t="shared" si="36"/>
        <v>26</v>
      </c>
      <c r="AB188" s="86" t="str">
        <f t="shared" si="37"/>
        <v>14</v>
      </c>
      <c r="AC188" s="86" t="str">
        <f t="shared" si="38"/>
        <v>GAN_AC_1450X643px_10m_S2A_MSIL1C_20220324_100CC</v>
      </c>
      <c r="AD188" s="41" t="s">
        <v>1303</v>
      </c>
    </row>
    <row r="189" spans="2:30" x14ac:dyDescent="0.25">
      <c r="B189" t="s">
        <v>3866</v>
      </c>
      <c r="C189" t="s">
        <v>3816</v>
      </c>
      <c r="D189" s="7" t="s">
        <v>252</v>
      </c>
      <c r="E189" s="2" t="b">
        <v>1</v>
      </c>
      <c r="F189" s="2" t="s">
        <v>3813</v>
      </c>
      <c r="G189" s="7" t="s">
        <v>87</v>
      </c>
      <c r="H189" t="s">
        <v>86</v>
      </c>
      <c r="I189" s="50">
        <v>44644</v>
      </c>
      <c r="J189" s="2" t="s">
        <v>50</v>
      </c>
      <c r="K189" s="2" t="s">
        <v>81</v>
      </c>
      <c r="L189" s="9">
        <v>97</v>
      </c>
      <c r="M189" t="s">
        <v>4434</v>
      </c>
      <c r="N189" t="s">
        <v>85</v>
      </c>
      <c r="O189" t="s">
        <v>4138</v>
      </c>
      <c r="P189" s="2" t="str">
        <f>VLOOKUP(I189,Period!A:B,2,FALSE)</f>
        <v>2022H1</v>
      </c>
      <c r="Q189" s="9">
        <f t="shared" si="28"/>
        <v>90.4</v>
      </c>
      <c r="R189" s="2">
        <f t="shared" si="30"/>
        <v>100</v>
      </c>
      <c r="S189" t="str">
        <f t="shared" si="31"/>
        <v>04 Overcast (100%)</v>
      </c>
      <c r="T189" t="str">
        <f t="shared" si="29"/>
        <v>44644S2A_MSIL1CCDM-MLB-GANAC4464404 Overcast (100%)</v>
      </c>
      <c r="U189">
        <f>IF(COUNTIF(T$2:T188,T189)&gt;=1,0,1)</f>
        <v>0</v>
      </c>
      <c r="V189" s="26" t="s">
        <v>1122</v>
      </c>
      <c r="W189" s="86">
        <f t="shared" si="32"/>
        <v>2022</v>
      </c>
      <c r="X189" s="86" t="str">
        <f t="shared" si="33"/>
        <v>03</v>
      </c>
      <c r="Y189" s="86">
        <f t="shared" si="34"/>
        <v>24</v>
      </c>
      <c r="Z189" s="86" t="str">
        <f t="shared" si="35"/>
        <v>22</v>
      </c>
      <c r="AA189" s="86" t="str">
        <f t="shared" si="36"/>
        <v>26</v>
      </c>
      <c r="AB189" s="86" t="str">
        <f t="shared" si="37"/>
        <v>11</v>
      </c>
      <c r="AC189" s="86" t="str">
        <f t="shared" si="38"/>
        <v>GAN_AC_1450X643px_10m_S2A_MSIL1C_20220324_100CC</v>
      </c>
      <c r="AD189" s="41" t="s">
        <v>1304</v>
      </c>
    </row>
    <row r="190" spans="2:30" x14ac:dyDescent="0.25">
      <c r="B190" t="s">
        <v>3866</v>
      </c>
      <c r="C190" t="s">
        <v>3816</v>
      </c>
      <c r="D190" s="7" t="s">
        <v>252</v>
      </c>
      <c r="E190" s="2" t="b">
        <v>1</v>
      </c>
      <c r="F190" s="2" t="s">
        <v>3813</v>
      </c>
      <c r="G190" s="7" t="s">
        <v>87</v>
      </c>
      <c r="H190" t="s">
        <v>86</v>
      </c>
      <c r="I190" s="50">
        <v>44639</v>
      </c>
      <c r="J190" s="2" t="s">
        <v>56</v>
      </c>
      <c r="K190" s="2" t="s">
        <v>65</v>
      </c>
      <c r="L190" s="9">
        <v>83.3</v>
      </c>
      <c r="M190" t="s">
        <v>4434</v>
      </c>
      <c r="N190" t="s">
        <v>85</v>
      </c>
      <c r="O190" t="s">
        <v>4138</v>
      </c>
      <c r="P190" s="2" t="str">
        <f>VLOOKUP(I190,Period!A:B,2,FALSE)</f>
        <v>2022H1</v>
      </c>
      <c r="Q190" s="9">
        <f t="shared" si="28"/>
        <v>91.65</v>
      </c>
      <c r="R190" s="2">
        <f t="shared" si="30"/>
        <v>100</v>
      </c>
      <c r="S190" t="str">
        <f t="shared" si="31"/>
        <v>04 Overcast (100%)</v>
      </c>
      <c r="T190" t="str">
        <f t="shared" si="29"/>
        <v>44639S2A_MSIL1CCDM-MLB-GANAC4463904 Overcast (100%)</v>
      </c>
      <c r="U190">
        <f>IF(COUNTIF(T$2:T189,T190)&gt;=1,0,1)</f>
        <v>1</v>
      </c>
      <c r="V190" s="26" t="s">
        <v>1124</v>
      </c>
      <c r="W190" s="86">
        <f t="shared" si="32"/>
        <v>2022</v>
      </c>
      <c r="X190" s="86" t="str">
        <f t="shared" si="33"/>
        <v>03</v>
      </c>
      <c r="Y190" s="86">
        <f t="shared" si="34"/>
        <v>19</v>
      </c>
      <c r="Z190" s="86" t="str">
        <f t="shared" si="35"/>
        <v>22</v>
      </c>
      <c r="AA190" s="86" t="str">
        <f t="shared" si="36"/>
        <v>26</v>
      </c>
      <c r="AB190" s="86" t="str">
        <f t="shared" si="37"/>
        <v>20</v>
      </c>
      <c r="AC190" s="86" t="str">
        <f t="shared" si="38"/>
        <v>GAN_AC_1450X643px_10m_S2A_MSIL1C_20220319_100CC</v>
      </c>
      <c r="AD190" s="41" t="s">
        <v>1305</v>
      </c>
    </row>
    <row r="191" spans="2:30" x14ac:dyDescent="0.25">
      <c r="B191" t="s">
        <v>3866</v>
      </c>
      <c r="C191" t="s">
        <v>3816</v>
      </c>
      <c r="D191" s="7" t="s">
        <v>252</v>
      </c>
      <c r="E191" s="2" t="b">
        <v>1</v>
      </c>
      <c r="F191" s="2" t="s">
        <v>3813</v>
      </c>
      <c r="G191" s="7" t="s">
        <v>87</v>
      </c>
      <c r="H191" t="s">
        <v>86</v>
      </c>
      <c r="I191" s="50">
        <v>44639</v>
      </c>
      <c r="J191" s="2" t="s">
        <v>50</v>
      </c>
      <c r="K191" s="2" t="s">
        <v>60</v>
      </c>
      <c r="L191" s="9">
        <v>100</v>
      </c>
      <c r="M191" t="s">
        <v>4434</v>
      </c>
      <c r="N191" t="s">
        <v>85</v>
      </c>
      <c r="O191" t="s">
        <v>4138</v>
      </c>
      <c r="P191" s="2" t="str">
        <f>VLOOKUP(I191,Period!A:B,2,FALSE)</f>
        <v>2022H1</v>
      </c>
      <c r="Q191" s="9">
        <f t="shared" si="28"/>
        <v>91.65</v>
      </c>
      <c r="R191" s="2">
        <f t="shared" si="30"/>
        <v>100</v>
      </c>
      <c r="S191" t="str">
        <f t="shared" si="31"/>
        <v>04 Overcast (100%)</v>
      </c>
      <c r="T191" t="str">
        <f t="shared" si="29"/>
        <v>44639S2A_MSIL1CCDM-MLB-GANAC4463904 Overcast (100%)</v>
      </c>
      <c r="U191">
        <f>IF(COUNTIF(T$2:T190,T191)&gt;=1,0,1)</f>
        <v>0</v>
      </c>
      <c r="V191" s="26" t="s">
        <v>1306</v>
      </c>
      <c r="W191" s="86">
        <f t="shared" si="32"/>
        <v>2022</v>
      </c>
      <c r="X191" s="86" t="str">
        <f t="shared" si="33"/>
        <v>03</v>
      </c>
      <c r="Y191" s="86">
        <f t="shared" si="34"/>
        <v>19</v>
      </c>
      <c r="Z191" s="86" t="str">
        <f t="shared" si="35"/>
        <v>22</v>
      </c>
      <c r="AA191" s="86" t="str">
        <f t="shared" si="36"/>
        <v>26</v>
      </c>
      <c r="AB191" s="86" t="str">
        <f t="shared" si="37"/>
        <v>19</v>
      </c>
      <c r="AC191" s="86" t="str">
        <f t="shared" si="38"/>
        <v>GAN_AC_1450X643px_10m_S2A_MSIL1C_20220319_100CC</v>
      </c>
      <c r="AD191" s="41" t="s">
        <v>1307</v>
      </c>
    </row>
    <row r="192" spans="2:30" x14ac:dyDescent="0.25">
      <c r="B192" t="s">
        <v>3866</v>
      </c>
      <c r="C192" t="s">
        <v>3816</v>
      </c>
      <c r="D192" s="7" t="s">
        <v>252</v>
      </c>
      <c r="E192" s="2" t="b">
        <v>1</v>
      </c>
      <c r="F192" s="2" t="s">
        <v>3813</v>
      </c>
      <c r="G192" s="7" t="s">
        <v>87</v>
      </c>
      <c r="H192" t="s">
        <v>86</v>
      </c>
      <c r="I192" s="50">
        <v>44634</v>
      </c>
      <c r="J192" s="2" t="s">
        <v>56</v>
      </c>
      <c r="K192" s="2" t="s">
        <v>59</v>
      </c>
      <c r="L192" s="9">
        <v>17.8</v>
      </c>
      <c r="M192" t="s">
        <v>4434</v>
      </c>
      <c r="N192" t="s">
        <v>85</v>
      </c>
      <c r="O192" t="s">
        <v>4138</v>
      </c>
      <c r="P192" s="2" t="str">
        <f>VLOOKUP(I192,Period!A:B,2,FALSE)</f>
        <v>2022H1</v>
      </c>
      <c r="Q192" s="9">
        <f t="shared" si="28"/>
        <v>9.5</v>
      </c>
      <c r="R192" s="2">
        <f t="shared" si="30"/>
        <v>10</v>
      </c>
      <c r="S192" t="str">
        <f t="shared" si="31"/>
        <v>02 Sunny (10%-30%)</v>
      </c>
      <c r="T192" t="str">
        <f t="shared" si="29"/>
        <v>44634S2A_MSIL1CCDM-MLB-GANAC4463402 Sunny (10%-30%)</v>
      </c>
      <c r="U192">
        <f>IF(COUNTIF(T$2:T191,T192)&gt;=1,0,1)</f>
        <v>1</v>
      </c>
      <c r="V192" s="26" t="s">
        <v>1128</v>
      </c>
      <c r="W192" s="86">
        <f t="shared" si="32"/>
        <v>2022</v>
      </c>
      <c r="X192" s="86" t="str">
        <f t="shared" si="33"/>
        <v>03</v>
      </c>
      <c r="Y192" s="86">
        <f t="shared" si="34"/>
        <v>14</v>
      </c>
      <c r="Z192" s="86" t="str">
        <f t="shared" si="35"/>
        <v>22</v>
      </c>
      <c r="AA192" s="86" t="str">
        <f t="shared" si="36"/>
        <v>26</v>
      </c>
      <c r="AB192" s="86" t="str">
        <f t="shared" si="37"/>
        <v>15</v>
      </c>
      <c r="AC192" s="86" t="str">
        <f t="shared" si="38"/>
        <v>GAN_AC_1450X643px_10m_S2A_MSIL1C_20220314_10CC</v>
      </c>
      <c r="AD192" s="41" t="s">
        <v>1308</v>
      </c>
    </row>
    <row r="193" spans="2:30" x14ac:dyDescent="0.25">
      <c r="B193" t="s">
        <v>3866</v>
      </c>
      <c r="C193" t="s">
        <v>3816</v>
      </c>
      <c r="D193" s="7" t="s">
        <v>252</v>
      </c>
      <c r="E193" s="2" t="b">
        <v>1</v>
      </c>
      <c r="F193" s="2" t="s">
        <v>3813</v>
      </c>
      <c r="G193" s="7" t="s">
        <v>87</v>
      </c>
      <c r="H193" t="s">
        <v>86</v>
      </c>
      <c r="I193" s="50">
        <v>44634</v>
      </c>
      <c r="J193" s="2" t="s">
        <v>50</v>
      </c>
      <c r="K193" s="2" t="s">
        <v>62</v>
      </c>
      <c r="L193" s="9">
        <v>1.2</v>
      </c>
      <c r="M193" t="s">
        <v>4434</v>
      </c>
      <c r="N193" t="s">
        <v>85</v>
      </c>
      <c r="O193" t="s">
        <v>4138</v>
      </c>
      <c r="P193" s="2" t="str">
        <f>VLOOKUP(I193,Period!A:B,2,FALSE)</f>
        <v>2022H1</v>
      </c>
      <c r="Q193" s="9">
        <f t="shared" si="28"/>
        <v>9.5</v>
      </c>
      <c r="R193" s="2">
        <f t="shared" si="30"/>
        <v>10</v>
      </c>
      <c r="S193" t="str">
        <f t="shared" si="31"/>
        <v>02 Sunny (10%-30%)</v>
      </c>
      <c r="T193" t="str">
        <f t="shared" si="29"/>
        <v>44634S2A_MSIL1CCDM-MLB-GANAC4463402 Sunny (10%-30%)</v>
      </c>
      <c r="U193">
        <f>IF(COUNTIF(T$2:T192,T193)&gt;=1,0,1)</f>
        <v>0</v>
      </c>
      <c r="V193" s="26" t="s">
        <v>1130</v>
      </c>
      <c r="W193" s="86">
        <f t="shared" si="32"/>
        <v>2022</v>
      </c>
      <c r="X193" s="86" t="str">
        <f t="shared" si="33"/>
        <v>03</v>
      </c>
      <c r="Y193" s="86">
        <f t="shared" si="34"/>
        <v>14</v>
      </c>
      <c r="Z193" s="86" t="str">
        <f t="shared" si="35"/>
        <v>22</v>
      </c>
      <c r="AA193" s="86" t="str">
        <f t="shared" si="36"/>
        <v>26</v>
      </c>
      <c r="AB193" s="86" t="str">
        <f t="shared" si="37"/>
        <v>12</v>
      </c>
      <c r="AC193" s="86" t="str">
        <f t="shared" si="38"/>
        <v>GAN_AC_1450X643px_10m_S2A_MSIL1C_20220314_10CC</v>
      </c>
      <c r="AD193" s="41" t="s">
        <v>1309</v>
      </c>
    </row>
    <row r="194" spans="2:30" x14ac:dyDescent="0.25">
      <c r="B194" t="s">
        <v>3866</v>
      </c>
      <c r="C194" t="s">
        <v>3816</v>
      </c>
      <c r="D194" s="7" t="s">
        <v>252</v>
      </c>
      <c r="E194" s="2" t="b">
        <v>1</v>
      </c>
      <c r="F194" s="2" t="s">
        <v>3813</v>
      </c>
      <c r="G194" s="7" t="s">
        <v>87</v>
      </c>
      <c r="H194" t="s">
        <v>86</v>
      </c>
      <c r="I194" s="50">
        <v>44629</v>
      </c>
      <c r="J194" s="2" t="s">
        <v>56</v>
      </c>
      <c r="K194" s="2" t="s">
        <v>66</v>
      </c>
      <c r="L194" s="9">
        <v>23.4</v>
      </c>
      <c r="M194" t="s">
        <v>4434</v>
      </c>
      <c r="N194" t="s">
        <v>85</v>
      </c>
      <c r="O194" t="s">
        <v>4138</v>
      </c>
      <c r="P194" s="2" t="str">
        <f>VLOOKUP(I194,Period!A:B,2,FALSE)</f>
        <v>2022H1</v>
      </c>
      <c r="Q194" s="9">
        <f t="shared" ref="Q194:Q257" si="39">AVERAGEIFS(L:L,I:I,I194,H:H,H194,C:C,C194,B:B,B194)</f>
        <v>31.25</v>
      </c>
      <c r="R194" s="2">
        <f t="shared" si="30"/>
        <v>40</v>
      </c>
      <c r="S194" t="str">
        <f t="shared" si="31"/>
        <v>03 Cloudy (40%-90%)</v>
      </c>
      <c r="T194" t="str">
        <f t="shared" ref="T194:T257" si="40">CONCATENATE(I194,B194,C194,H194,I194,S194)</f>
        <v>44629S2A_MSIL1CCDM-MLB-GANAC4462903 Cloudy (40%-90%)</v>
      </c>
      <c r="U194">
        <f>IF(COUNTIF(T$2:T193,T194)&gt;=1,0,1)</f>
        <v>1</v>
      </c>
      <c r="V194" s="26" t="s">
        <v>1132</v>
      </c>
      <c r="W194" s="86">
        <f t="shared" si="32"/>
        <v>2022</v>
      </c>
      <c r="X194" s="86" t="str">
        <f t="shared" si="33"/>
        <v>03</v>
      </c>
      <c r="Y194" s="86" t="str">
        <f t="shared" si="34"/>
        <v>09</v>
      </c>
      <c r="Z194" s="86" t="str">
        <f t="shared" si="35"/>
        <v>22</v>
      </c>
      <c r="AA194" s="86" t="str">
        <f t="shared" si="36"/>
        <v>26</v>
      </c>
      <c r="AB194" s="86" t="str">
        <f t="shared" si="37"/>
        <v>21</v>
      </c>
      <c r="AC194" s="86" t="str">
        <f t="shared" si="38"/>
        <v>GAN_AC_1450X643px_10m_S2A_MSIL1C_20220309_40CC</v>
      </c>
      <c r="AD194" s="41" t="s">
        <v>1310</v>
      </c>
    </row>
    <row r="195" spans="2:30" x14ac:dyDescent="0.25">
      <c r="B195" t="s">
        <v>3866</v>
      </c>
      <c r="C195" t="s">
        <v>3816</v>
      </c>
      <c r="D195" s="7" t="s">
        <v>252</v>
      </c>
      <c r="E195" s="2" t="b">
        <v>1</v>
      </c>
      <c r="F195" s="2" t="s">
        <v>3813</v>
      </c>
      <c r="G195" s="7" t="s">
        <v>87</v>
      </c>
      <c r="H195" t="s">
        <v>86</v>
      </c>
      <c r="I195" s="50">
        <v>44629</v>
      </c>
      <c r="J195" s="2" t="s">
        <v>50</v>
      </c>
      <c r="K195" s="2" t="s">
        <v>237</v>
      </c>
      <c r="L195" s="9">
        <v>39.1</v>
      </c>
      <c r="M195" t="s">
        <v>4434</v>
      </c>
      <c r="N195" t="s">
        <v>85</v>
      </c>
      <c r="O195" t="s">
        <v>4138</v>
      </c>
      <c r="P195" s="2" t="str">
        <f>VLOOKUP(I195,Period!A:B,2,FALSE)</f>
        <v>2022H1</v>
      </c>
      <c r="Q195" s="9">
        <f t="shared" si="39"/>
        <v>31.25</v>
      </c>
      <c r="R195" s="2">
        <f t="shared" ref="R195:R258" si="41">ROUNDUP(Q195/10,0)*10</f>
        <v>40</v>
      </c>
      <c r="S195" t="str">
        <f t="shared" ref="S195:S258" si="42">IF(R195=0,"01 Clear (0%)",IF(R195&lt;=30,"02 Sunny (10%-30%)",IF(R195&lt;=90,"03 Cloudy (40%-90%)","04 Overcast (100%)")))</f>
        <v>03 Cloudy (40%-90%)</v>
      </c>
      <c r="T195" t="str">
        <f t="shared" si="40"/>
        <v>44629S2A_MSIL1CCDM-MLB-GANAC4462903 Cloudy (40%-90%)</v>
      </c>
      <c r="U195">
        <f>IF(COUNTIF(T$2:T194,T195)&gt;=1,0,1)</f>
        <v>0</v>
      </c>
      <c r="V195" s="26" t="s">
        <v>1134</v>
      </c>
      <c r="W195" s="86">
        <f t="shared" ref="W195:W258" si="43">YEAR(I195)</f>
        <v>2022</v>
      </c>
      <c r="X195" s="86" t="str">
        <f t="shared" ref="X195:X258" si="44">IF(LEN(MONTH(I195))=1,CONCATENATE("0",MONTH(I195)),MONTH(I195))</f>
        <v>03</v>
      </c>
      <c r="Y195" s="86" t="str">
        <f t="shared" ref="Y195:Y258" si="45">IF(LEN(DAY(I195))=1,CONCATENATE("0",DAY(I195)),DAY(I195))</f>
        <v>09</v>
      </c>
      <c r="Z195" s="86" t="str">
        <f t="shared" ref="Z195:Z258" si="46">LEFT(K195,2)</f>
        <v>22</v>
      </c>
      <c r="AA195" s="86" t="str">
        <f t="shared" ref="AA195:AA258" si="47">MID(K195,4,2)</f>
        <v>26</v>
      </c>
      <c r="AB195" s="86" t="str">
        <f t="shared" ref="AB195:AB258" si="48">MID(K195,7,2)</f>
        <v>18</v>
      </c>
      <c r="AC195" s="86" t="str">
        <f t="shared" ref="AC195:AC258" si="49">CONCATENATE(RIGHT(C195,3),"_",H195,"_",M195,"_",O195,"_",B195,"_",W195,X195,Y195,"_",R195,"CC")</f>
        <v>GAN_AC_1450X643px_10m_S2A_MSIL1C_20220309_40CC</v>
      </c>
      <c r="AD195" s="41" t="s">
        <v>1311</v>
      </c>
    </row>
    <row r="196" spans="2:30" x14ac:dyDescent="0.25">
      <c r="B196" t="s">
        <v>3866</v>
      </c>
      <c r="C196" t="s">
        <v>3816</v>
      </c>
      <c r="D196" s="7" t="s">
        <v>252</v>
      </c>
      <c r="E196" s="2" t="b">
        <v>1</v>
      </c>
      <c r="F196" s="2" t="s">
        <v>3813</v>
      </c>
      <c r="G196" s="7" t="s">
        <v>87</v>
      </c>
      <c r="H196" t="s">
        <v>86</v>
      </c>
      <c r="I196" s="50">
        <v>44624</v>
      </c>
      <c r="J196" s="2" t="s">
        <v>56</v>
      </c>
      <c r="K196" s="2" t="s">
        <v>67</v>
      </c>
      <c r="L196" s="9">
        <v>57.6</v>
      </c>
      <c r="M196" t="s">
        <v>4434</v>
      </c>
      <c r="N196" t="s">
        <v>85</v>
      </c>
      <c r="O196" t="s">
        <v>4138</v>
      </c>
      <c r="P196" s="2" t="str">
        <f>VLOOKUP(I196,Period!A:B,2,FALSE)</f>
        <v>2022H1</v>
      </c>
      <c r="Q196" s="9">
        <f t="shared" si="39"/>
        <v>47.95</v>
      </c>
      <c r="R196" s="2">
        <f t="shared" si="41"/>
        <v>50</v>
      </c>
      <c r="S196" t="str">
        <f t="shared" si="42"/>
        <v>03 Cloudy (40%-90%)</v>
      </c>
      <c r="T196" t="str">
        <f t="shared" si="40"/>
        <v>44624S2A_MSIL1CCDM-MLB-GANAC4462403 Cloudy (40%-90%)</v>
      </c>
      <c r="U196">
        <f>IF(COUNTIF(T$2:T195,T196)&gt;=1,0,1)</f>
        <v>1</v>
      </c>
      <c r="V196" s="26" t="s">
        <v>1136</v>
      </c>
      <c r="W196" s="86">
        <f t="shared" si="43"/>
        <v>2022</v>
      </c>
      <c r="X196" s="86" t="str">
        <f t="shared" si="44"/>
        <v>03</v>
      </c>
      <c r="Y196" s="86" t="str">
        <f t="shared" si="45"/>
        <v>04</v>
      </c>
      <c r="Z196" s="86" t="str">
        <f t="shared" si="46"/>
        <v>22</v>
      </c>
      <c r="AA196" s="86" t="str">
        <f t="shared" si="47"/>
        <v>26</v>
      </c>
      <c r="AB196" s="86" t="str">
        <f t="shared" si="48"/>
        <v>14</v>
      </c>
      <c r="AC196" s="86" t="str">
        <f t="shared" si="49"/>
        <v>GAN_AC_1450X643px_10m_S2A_MSIL1C_20220304_50CC</v>
      </c>
      <c r="AD196" s="41" t="s">
        <v>1312</v>
      </c>
    </row>
    <row r="197" spans="2:30" x14ac:dyDescent="0.25">
      <c r="B197" t="s">
        <v>3866</v>
      </c>
      <c r="C197" t="s">
        <v>3816</v>
      </c>
      <c r="D197" s="7" t="s">
        <v>252</v>
      </c>
      <c r="E197" s="2" t="b">
        <v>1</v>
      </c>
      <c r="F197" s="2" t="s">
        <v>3813</v>
      </c>
      <c r="G197" s="7" t="s">
        <v>87</v>
      </c>
      <c r="H197" t="s">
        <v>86</v>
      </c>
      <c r="I197" s="50">
        <v>44624</v>
      </c>
      <c r="J197" s="2" t="s">
        <v>50</v>
      </c>
      <c r="K197" s="2" t="s">
        <v>81</v>
      </c>
      <c r="L197" s="9">
        <v>38.299999999999997</v>
      </c>
      <c r="M197" t="s">
        <v>4434</v>
      </c>
      <c r="N197" t="s">
        <v>85</v>
      </c>
      <c r="O197" t="s">
        <v>4138</v>
      </c>
      <c r="P197" s="2" t="str">
        <f>VLOOKUP(I197,Period!A:B,2,FALSE)</f>
        <v>2022H1</v>
      </c>
      <c r="Q197" s="9">
        <f t="shared" si="39"/>
        <v>47.95</v>
      </c>
      <c r="R197" s="2">
        <f t="shared" si="41"/>
        <v>50</v>
      </c>
      <c r="S197" t="str">
        <f t="shared" si="42"/>
        <v>03 Cloudy (40%-90%)</v>
      </c>
      <c r="T197" t="str">
        <f t="shared" si="40"/>
        <v>44624S2A_MSIL1CCDM-MLB-GANAC4462403 Cloudy (40%-90%)</v>
      </c>
      <c r="U197">
        <f>IF(COUNTIF(T$2:T196,T197)&gt;=1,0,1)</f>
        <v>0</v>
      </c>
      <c r="V197" s="26" t="s">
        <v>1138</v>
      </c>
      <c r="W197" s="86">
        <f t="shared" si="43"/>
        <v>2022</v>
      </c>
      <c r="X197" s="86" t="str">
        <f t="shared" si="44"/>
        <v>03</v>
      </c>
      <c r="Y197" s="86" t="str">
        <f t="shared" si="45"/>
        <v>04</v>
      </c>
      <c r="Z197" s="86" t="str">
        <f t="shared" si="46"/>
        <v>22</v>
      </c>
      <c r="AA197" s="86" t="str">
        <f t="shared" si="47"/>
        <v>26</v>
      </c>
      <c r="AB197" s="86" t="str">
        <f t="shared" si="48"/>
        <v>11</v>
      </c>
      <c r="AC197" s="86" t="str">
        <f t="shared" si="49"/>
        <v>GAN_AC_1450X643px_10m_S2A_MSIL1C_20220304_50CC</v>
      </c>
      <c r="AD197" s="41" t="s">
        <v>1313</v>
      </c>
    </row>
    <row r="198" spans="2:30" x14ac:dyDescent="0.25">
      <c r="B198" t="s">
        <v>3866</v>
      </c>
      <c r="C198" t="s">
        <v>3816</v>
      </c>
      <c r="D198" s="7" t="s">
        <v>252</v>
      </c>
      <c r="E198" s="2" t="b">
        <v>1</v>
      </c>
      <c r="F198" s="2" t="s">
        <v>3813</v>
      </c>
      <c r="G198" s="7" t="s">
        <v>87</v>
      </c>
      <c r="H198" t="s">
        <v>86</v>
      </c>
      <c r="I198" s="50">
        <v>44619</v>
      </c>
      <c r="J198" s="2" t="s">
        <v>56</v>
      </c>
      <c r="K198" s="2" t="s">
        <v>65</v>
      </c>
      <c r="L198" s="9">
        <v>55.8</v>
      </c>
      <c r="M198" t="s">
        <v>4434</v>
      </c>
      <c r="N198" t="s">
        <v>85</v>
      </c>
      <c r="O198" t="s">
        <v>4138</v>
      </c>
      <c r="P198" s="2" t="str">
        <f>VLOOKUP(I198,Period!A:B,2,FALSE)</f>
        <v>2022H1</v>
      </c>
      <c r="Q198" s="9">
        <f t="shared" si="39"/>
        <v>38.9</v>
      </c>
      <c r="R198" s="2">
        <f t="shared" si="41"/>
        <v>40</v>
      </c>
      <c r="S198" t="str">
        <f t="shared" si="42"/>
        <v>03 Cloudy (40%-90%)</v>
      </c>
      <c r="T198" t="str">
        <f t="shared" si="40"/>
        <v>44619S2A_MSIL1CCDM-MLB-GANAC4461903 Cloudy (40%-90%)</v>
      </c>
      <c r="U198">
        <f>IF(COUNTIF(T$2:T197,T198)&gt;=1,0,1)</f>
        <v>1</v>
      </c>
      <c r="V198" s="26" t="s">
        <v>1140</v>
      </c>
      <c r="W198" s="86">
        <f t="shared" si="43"/>
        <v>2022</v>
      </c>
      <c r="X198" s="86" t="str">
        <f t="shared" si="44"/>
        <v>02</v>
      </c>
      <c r="Y198" s="86">
        <f t="shared" si="45"/>
        <v>27</v>
      </c>
      <c r="Z198" s="86" t="str">
        <f t="shared" si="46"/>
        <v>22</v>
      </c>
      <c r="AA198" s="86" t="str">
        <f t="shared" si="47"/>
        <v>26</v>
      </c>
      <c r="AB198" s="86" t="str">
        <f t="shared" si="48"/>
        <v>20</v>
      </c>
      <c r="AC198" s="86" t="str">
        <f t="shared" si="49"/>
        <v>GAN_AC_1450X643px_10m_S2A_MSIL1C_20220227_40CC</v>
      </c>
      <c r="AD198" s="41" t="s">
        <v>1314</v>
      </c>
    </row>
    <row r="199" spans="2:30" x14ac:dyDescent="0.25">
      <c r="B199" t="s">
        <v>3866</v>
      </c>
      <c r="C199" t="s">
        <v>3816</v>
      </c>
      <c r="D199" s="7" t="s">
        <v>252</v>
      </c>
      <c r="E199" s="2" t="b">
        <v>1</v>
      </c>
      <c r="F199" s="2" t="s">
        <v>3813</v>
      </c>
      <c r="G199" s="7" t="s">
        <v>87</v>
      </c>
      <c r="H199" t="s">
        <v>86</v>
      </c>
      <c r="I199" s="50">
        <v>44619</v>
      </c>
      <c r="J199" s="2" t="s">
        <v>50</v>
      </c>
      <c r="K199" s="2" t="s">
        <v>68</v>
      </c>
      <c r="L199" s="9">
        <v>22</v>
      </c>
      <c r="M199" t="s">
        <v>4434</v>
      </c>
      <c r="N199" t="s">
        <v>85</v>
      </c>
      <c r="O199" t="s">
        <v>4138</v>
      </c>
      <c r="P199" s="2" t="str">
        <f>VLOOKUP(I199,Period!A:B,2,FALSE)</f>
        <v>2022H1</v>
      </c>
      <c r="Q199" s="9">
        <f t="shared" si="39"/>
        <v>38.9</v>
      </c>
      <c r="R199" s="2">
        <f t="shared" si="41"/>
        <v>40</v>
      </c>
      <c r="S199" t="str">
        <f t="shared" si="42"/>
        <v>03 Cloudy (40%-90%)</v>
      </c>
      <c r="T199" t="str">
        <f t="shared" si="40"/>
        <v>44619S2A_MSIL1CCDM-MLB-GANAC4461903 Cloudy (40%-90%)</v>
      </c>
      <c r="U199">
        <f>IF(COUNTIF(T$2:T198,T199)&gt;=1,0,1)</f>
        <v>0</v>
      </c>
      <c r="V199" s="26" t="s">
        <v>1142</v>
      </c>
      <c r="W199" s="86">
        <f t="shared" si="43"/>
        <v>2022</v>
      </c>
      <c r="X199" s="86" t="str">
        <f t="shared" si="44"/>
        <v>02</v>
      </c>
      <c r="Y199" s="86">
        <f t="shared" si="45"/>
        <v>27</v>
      </c>
      <c r="Z199" s="86" t="str">
        <f t="shared" si="46"/>
        <v>22</v>
      </c>
      <c r="AA199" s="86" t="str">
        <f t="shared" si="47"/>
        <v>26</v>
      </c>
      <c r="AB199" s="86" t="str">
        <f t="shared" si="48"/>
        <v>17</v>
      </c>
      <c r="AC199" s="86" t="str">
        <f t="shared" si="49"/>
        <v>GAN_AC_1450X643px_10m_S2A_MSIL1C_20220227_40CC</v>
      </c>
      <c r="AD199" s="41" t="s">
        <v>1315</v>
      </c>
    </row>
    <row r="200" spans="2:30" x14ac:dyDescent="0.25">
      <c r="B200" t="s">
        <v>3866</v>
      </c>
      <c r="C200" t="s">
        <v>3816</v>
      </c>
      <c r="D200" s="7" t="s">
        <v>252</v>
      </c>
      <c r="E200" s="2" t="b">
        <v>1</v>
      </c>
      <c r="F200" s="2" t="s">
        <v>3813</v>
      </c>
      <c r="G200" s="7" t="s">
        <v>87</v>
      </c>
      <c r="H200" t="s">
        <v>86</v>
      </c>
      <c r="I200" s="50">
        <v>44614</v>
      </c>
      <c r="J200" s="2" t="s">
        <v>56</v>
      </c>
      <c r="K200" s="2" t="s">
        <v>231</v>
      </c>
      <c r="L200" s="9">
        <v>5.2</v>
      </c>
      <c r="M200" t="s">
        <v>4434</v>
      </c>
      <c r="N200" t="s">
        <v>85</v>
      </c>
      <c r="O200" t="s">
        <v>4138</v>
      </c>
      <c r="P200" s="2" t="str">
        <f>VLOOKUP(I200,Period!A:B,2,FALSE)</f>
        <v>2022H1</v>
      </c>
      <c r="Q200" s="9">
        <f t="shared" si="39"/>
        <v>3.1500000000000004</v>
      </c>
      <c r="R200" s="2">
        <f t="shared" si="41"/>
        <v>10</v>
      </c>
      <c r="S200" t="str">
        <f t="shared" si="42"/>
        <v>02 Sunny (10%-30%)</v>
      </c>
      <c r="T200" t="str">
        <f t="shared" si="40"/>
        <v>44614S2A_MSIL1CCDM-MLB-GANAC4461402 Sunny (10%-30%)</v>
      </c>
      <c r="U200">
        <f>IF(COUNTIF(T$2:T199,T200)&gt;=1,0,1)</f>
        <v>1</v>
      </c>
      <c r="V200" s="26" t="s">
        <v>1144</v>
      </c>
      <c r="W200" s="86">
        <f t="shared" si="43"/>
        <v>2022</v>
      </c>
      <c r="X200" s="86" t="str">
        <f t="shared" si="44"/>
        <v>02</v>
      </c>
      <c r="Y200" s="86">
        <f t="shared" si="45"/>
        <v>22</v>
      </c>
      <c r="Z200" s="86" t="str">
        <f t="shared" si="46"/>
        <v>22</v>
      </c>
      <c r="AA200" s="86" t="str">
        <f t="shared" si="47"/>
        <v>26</v>
      </c>
      <c r="AB200" s="86" t="str">
        <f t="shared" si="48"/>
        <v>12</v>
      </c>
      <c r="AC200" s="86" t="str">
        <f t="shared" si="49"/>
        <v>GAN_AC_1450X643px_10m_S2A_MSIL1C_20220222_10CC</v>
      </c>
      <c r="AD200" s="41" t="s">
        <v>1316</v>
      </c>
    </row>
    <row r="201" spans="2:30" x14ac:dyDescent="0.25">
      <c r="B201" t="s">
        <v>3866</v>
      </c>
      <c r="C201" t="s">
        <v>3816</v>
      </c>
      <c r="D201" s="7" t="s">
        <v>252</v>
      </c>
      <c r="E201" s="2" t="b">
        <v>1</v>
      </c>
      <c r="F201" s="2" t="s">
        <v>3813</v>
      </c>
      <c r="G201" s="7" t="s">
        <v>87</v>
      </c>
      <c r="H201" t="s">
        <v>86</v>
      </c>
      <c r="I201" s="50">
        <v>44614</v>
      </c>
      <c r="J201" s="2" t="s">
        <v>50</v>
      </c>
      <c r="K201" s="2" t="s">
        <v>258</v>
      </c>
      <c r="L201" s="9">
        <v>1.1000000000000001</v>
      </c>
      <c r="M201" t="s">
        <v>4434</v>
      </c>
      <c r="N201" t="s">
        <v>85</v>
      </c>
      <c r="O201" t="s">
        <v>4138</v>
      </c>
      <c r="P201" s="2" t="str">
        <f>VLOOKUP(I201,Period!A:B,2,FALSE)</f>
        <v>2022H1</v>
      </c>
      <c r="Q201" s="9">
        <f t="shared" si="39"/>
        <v>3.1500000000000004</v>
      </c>
      <c r="R201" s="2">
        <f t="shared" si="41"/>
        <v>10</v>
      </c>
      <c r="S201" t="str">
        <f t="shared" si="42"/>
        <v>02 Sunny (10%-30%)</v>
      </c>
      <c r="T201" t="str">
        <f t="shared" si="40"/>
        <v>44614S2A_MSIL1CCDM-MLB-GANAC4461402 Sunny (10%-30%)</v>
      </c>
      <c r="U201">
        <f>IF(COUNTIF(T$2:T200,T201)&gt;=1,0,1)</f>
        <v>0</v>
      </c>
      <c r="V201" s="26" t="s">
        <v>1146</v>
      </c>
      <c r="W201" s="86">
        <f t="shared" si="43"/>
        <v>2022</v>
      </c>
      <c r="X201" s="86" t="str">
        <f t="shared" si="44"/>
        <v>02</v>
      </c>
      <c r="Y201" s="86">
        <f t="shared" si="45"/>
        <v>22</v>
      </c>
      <c r="Z201" s="86" t="str">
        <f t="shared" si="46"/>
        <v>22</v>
      </c>
      <c r="AA201" s="86" t="str">
        <f t="shared" si="47"/>
        <v>26</v>
      </c>
      <c r="AB201" s="86" t="str">
        <f t="shared" si="48"/>
        <v>09</v>
      </c>
      <c r="AC201" s="86" t="str">
        <f t="shared" si="49"/>
        <v>GAN_AC_1450X643px_10m_S2A_MSIL1C_20220222_10CC</v>
      </c>
      <c r="AD201" s="41" t="s">
        <v>1317</v>
      </c>
    </row>
    <row r="202" spans="2:30" x14ac:dyDescent="0.25">
      <c r="B202" t="s">
        <v>3866</v>
      </c>
      <c r="C202" t="s">
        <v>3816</v>
      </c>
      <c r="D202" s="7" t="s">
        <v>252</v>
      </c>
      <c r="E202" s="2" t="b">
        <v>1</v>
      </c>
      <c r="F202" s="2" t="s">
        <v>3813</v>
      </c>
      <c r="G202" s="7" t="s">
        <v>87</v>
      </c>
      <c r="H202" t="s">
        <v>86</v>
      </c>
      <c r="I202" s="50">
        <v>44609</v>
      </c>
      <c r="J202" s="2" t="s">
        <v>56</v>
      </c>
      <c r="K202" s="2" t="s">
        <v>237</v>
      </c>
      <c r="L202" s="9">
        <v>12</v>
      </c>
      <c r="M202" t="s">
        <v>4434</v>
      </c>
      <c r="N202" t="s">
        <v>85</v>
      </c>
      <c r="O202" t="s">
        <v>4138</v>
      </c>
      <c r="P202" s="2" t="str">
        <f>VLOOKUP(I202,Period!A:B,2,FALSE)</f>
        <v>2022H1</v>
      </c>
      <c r="Q202" s="9">
        <f t="shared" si="39"/>
        <v>11.3</v>
      </c>
      <c r="R202" s="2">
        <f t="shared" si="41"/>
        <v>20</v>
      </c>
      <c r="S202" t="str">
        <f t="shared" si="42"/>
        <v>02 Sunny (10%-30%)</v>
      </c>
      <c r="T202" t="str">
        <f t="shared" si="40"/>
        <v>44609S2A_MSIL1CCDM-MLB-GANAC4460902 Sunny (10%-30%)</v>
      </c>
      <c r="U202">
        <f>IF(COUNTIF(T$2:T201,T202)&gt;=1,0,1)</f>
        <v>1</v>
      </c>
      <c r="V202" s="26" t="s">
        <v>1148</v>
      </c>
      <c r="W202" s="86">
        <f t="shared" si="43"/>
        <v>2022</v>
      </c>
      <c r="X202" s="86" t="str">
        <f t="shared" si="44"/>
        <v>02</v>
      </c>
      <c r="Y202" s="86">
        <f t="shared" si="45"/>
        <v>17</v>
      </c>
      <c r="Z202" s="86" t="str">
        <f t="shared" si="46"/>
        <v>22</v>
      </c>
      <c r="AA202" s="86" t="str">
        <f t="shared" si="47"/>
        <v>26</v>
      </c>
      <c r="AB202" s="86" t="str">
        <f t="shared" si="48"/>
        <v>18</v>
      </c>
      <c r="AC202" s="86" t="str">
        <f t="shared" si="49"/>
        <v>GAN_AC_1450X643px_10m_S2A_MSIL1C_20220217_20CC</v>
      </c>
      <c r="AD202" s="41" t="s">
        <v>1318</v>
      </c>
    </row>
    <row r="203" spans="2:30" x14ac:dyDescent="0.25">
      <c r="B203" t="s">
        <v>3866</v>
      </c>
      <c r="C203" t="s">
        <v>3816</v>
      </c>
      <c r="D203" s="7" t="s">
        <v>252</v>
      </c>
      <c r="E203" s="2" t="b">
        <v>1</v>
      </c>
      <c r="F203" s="2" t="s">
        <v>3813</v>
      </c>
      <c r="G203" s="7" t="s">
        <v>87</v>
      </c>
      <c r="H203" t="s">
        <v>86</v>
      </c>
      <c r="I203" s="50">
        <v>44609</v>
      </c>
      <c r="J203" s="2" t="s">
        <v>50</v>
      </c>
      <c r="K203" s="2" t="s">
        <v>230</v>
      </c>
      <c r="L203" s="9">
        <v>10.6</v>
      </c>
      <c r="M203" t="s">
        <v>4434</v>
      </c>
      <c r="N203" t="s">
        <v>85</v>
      </c>
      <c r="O203" t="s">
        <v>4138</v>
      </c>
      <c r="P203" s="2" t="str">
        <f>VLOOKUP(I203,Period!A:B,2,FALSE)</f>
        <v>2022H1</v>
      </c>
      <c r="Q203" s="9">
        <f t="shared" si="39"/>
        <v>11.3</v>
      </c>
      <c r="R203" s="2">
        <f t="shared" si="41"/>
        <v>20</v>
      </c>
      <c r="S203" t="str">
        <f t="shared" si="42"/>
        <v>02 Sunny (10%-30%)</v>
      </c>
      <c r="T203" t="str">
        <f t="shared" si="40"/>
        <v>44609S2A_MSIL1CCDM-MLB-GANAC4460902 Sunny (10%-30%)</v>
      </c>
      <c r="U203">
        <f>IF(COUNTIF(T$2:T202,T203)&gt;=1,0,1)</f>
        <v>0</v>
      </c>
      <c r="V203" s="26" t="s">
        <v>1150</v>
      </c>
      <c r="W203" s="86">
        <f t="shared" si="43"/>
        <v>2022</v>
      </c>
      <c r="X203" s="86" t="str">
        <f t="shared" si="44"/>
        <v>02</v>
      </c>
      <c r="Y203" s="86">
        <f t="shared" si="45"/>
        <v>17</v>
      </c>
      <c r="Z203" s="86" t="str">
        <f t="shared" si="46"/>
        <v>22</v>
      </c>
      <c r="AA203" s="86" t="str">
        <f t="shared" si="47"/>
        <v>26</v>
      </c>
      <c r="AB203" s="86" t="str">
        <f t="shared" si="48"/>
        <v>15</v>
      </c>
      <c r="AC203" s="86" t="str">
        <f t="shared" si="49"/>
        <v>GAN_AC_1450X643px_10m_S2A_MSIL1C_20220217_20CC</v>
      </c>
      <c r="AD203" s="41" t="s">
        <v>1319</v>
      </c>
    </row>
    <row r="204" spans="2:30" x14ac:dyDescent="0.25">
      <c r="B204" t="s">
        <v>3866</v>
      </c>
      <c r="C204" t="s">
        <v>3816</v>
      </c>
      <c r="D204" s="7" t="s">
        <v>252</v>
      </c>
      <c r="E204" s="2" t="b">
        <v>1</v>
      </c>
      <c r="F204" s="2" t="s">
        <v>3813</v>
      </c>
      <c r="G204" s="7" t="s">
        <v>87</v>
      </c>
      <c r="H204" t="s">
        <v>86</v>
      </c>
      <c r="I204" s="50">
        <v>44604</v>
      </c>
      <c r="J204" s="2" t="s">
        <v>56</v>
      </c>
      <c r="K204" s="2" t="s">
        <v>81</v>
      </c>
      <c r="L204" s="9">
        <v>46.7</v>
      </c>
      <c r="M204" t="s">
        <v>4434</v>
      </c>
      <c r="N204" t="s">
        <v>85</v>
      </c>
      <c r="O204" t="s">
        <v>4138</v>
      </c>
      <c r="P204" s="2" t="str">
        <f>VLOOKUP(I204,Period!A:B,2,FALSE)</f>
        <v>2022H1</v>
      </c>
      <c r="Q204" s="9">
        <f t="shared" si="39"/>
        <v>60.800000000000004</v>
      </c>
      <c r="R204" s="2">
        <f t="shared" si="41"/>
        <v>70</v>
      </c>
      <c r="S204" t="str">
        <f t="shared" si="42"/>
        <v>03 Cloudy (40%-90%)</v>
      </c>
      <c r="T204" t="str">
        <f t="shared" si="40"/>
        <v>44604S2A_MSIL1CCDM-MLB-GANAC4460403 Cloudy (40%-90%)</v>
      </c>
      <c r="U204">
        <f>IF(COUNTIF(T$2:T203,T204)&gt;=1,0,1)</f>
        <v>1</v>
      </c>
      <c r="V204" s="26" t="s">
        <v>1152</v>
      </c>
      <c r="W204" s="86">
        <f t="shared" si="43"/>
        <v>2022</v>
      </c>
      <c r="X204" s="86" t="str">
        <f t="shared" si="44"/>
        <v>02</v>
      </c>
      <c r="Y204" s="86">
        <f t="shared" si="45"/>
        <v>12</v>
      </c>
      <c r="Z204" s="86" t="str">
        <f t="shared" si="46"/>
        <v>22</v>
      </c>
      <c r="AA204" s="86" t="str">
        <f t="shared" si="47"/>
        <v>26</v>
      </c>
      <c r="AB204" s="86" t="str">
        <f t="shared" si="48"/>
        <v>11</v>
      </c>
      <c r="AC204" s="86" t="str">
        <f t="shared" si="49"/>
        <v>GAN_AC_1450X643px_10m_S2A_MSIL1C_20220212_70CC</v>
      </c>
      <c r="AD204" s="41" t="s">
        <v>1320</v>
      </c>
    </row>
    <row r="205" spans="2:30" x14ac:dyDescent="0.25">
      <c r="B205" t="s">
        <v>3866</v>
      </c>
      <c r="C205" t="s">
        <v>3816</v>
      </c>
      <c r="D205" s="7" t="s">
        <v>252</v>
      </c>
      <c r="E205" s="2" t="b">
        <v>1</v>
      </c>
      <c r="F205" s="2" t="s">
        <v>3813</v>
      </c>
      <c r="G205" s="7" t="s">
        <v>87</v>
      </c>
      <c r="H205" t="s">
        <v>86</v>
      </c>
      <c r="I205" s="50">
        <v>44604</v>
      </c>
      <c r="J205" s="2" t="s">
        <v>50</v>
      </c>
      <c r="K205" s="2" t="s">
        <v>259</v>
      </c>
      <c r="L205" s="9">
        <v>74.900000000000006</v>
      </c>
      <c r="M205" t="s">
        <v>4434</v>
      </c>
      <c r="N205" t="s">
        <v>85</v>
      </c>
      <c r="O205" t="s">
        <v>4138</v>
      </c>
      <c r="P205" s="2" t="str">
        <f>VLOOKUP(I205,Period!A:B,2,FALSE)</f>
        <v>2022H1</v>
      </c>
      <c r="Q205" s="9">
        <f t="shared" si="39"/>
        <v>60.800000000000004</v>
      </c>
      <c r="R205" s="2">
        <f t="shared" si="41"/>
        <v>70</v>
      </c>
      <c r="S205" t="str">
        <f t="shared" si="42"/>
        <v>03 Cloudy (40%-90%)</v>
      </c>
      <c r="T205" t="str">
        <f t="shared" si="40"/>
        <v>44604S2A_MSIL1CCDM-MLB-GANAC4460403 Cloudy (40%-90%)</v>
      </c>
      <c r="U205">
        <f>IF(COUNTIF(T$2:T204,T205)&gt;=1,0,1)</f>
        <v>0</v>
      </c>
      <c r="V205" s="26" t="s">
        <v>1154</v>
      </c>
      <c r="W205" s="86">
        <f t="shared" si="43"/>
        <v>2022</v>
      </c>
      <c r="X205" s="86" t="str">
        <f t="shared" si="44"/>
        <v>02</v>
      </c>
      <c r="Y205" s="86">
        <f t="shared" si="45"/>
        <v>12</v>
      </c>
      <c r="Z205" s="86" t="str">
        <f t="shared" si="46"/>
        <v>22</v>
      </c>
      <c r="AA205" s="86" t="str">
        <f t="shared" si="47"/>
        <v>26</v>
      </c>
      <c r="AB205" s="86" t="str">
        <f t="shared" si="48"/>
        <v>08</v>
      </c>
      <c r="AC205" s="86" t="str">
        <f t="shared" si="49"/>
        <v>GAN_AC_1450X643px_10m_S2A_MSIL1C_20220212_70CC</v>
      </c>
      <c r="AD205" s="41" t="s">
        <v>1321</v>
      </c>
    </row>
    <row r="206" spans="2:30" x14ac:dyDescent="0.25">
      <c r="B206" t="s">
        <v>3866</v>
      </c>
      <c r="C206" t="s">
        <v>3816</v>
      </c>
      <c r="D206" s="7" t="s">
        <v>252</v>
      </c>
      <c r="E206" s="2" t="b">
        <v>1</v>
      </c>
      <c r="F206" s="2" t="s">
        <v>3813</v>
      </c>
      <c r="G206" s="7" t="s">
        <v>87</v>
      </c>
      <c r="H206" t="s">
        <v>86</v>
      </c>
      <c r="I206" s="50">
        <v>44599</v>
      </c>
      <c r="J206" s="2" t="s">
        <v>56</v>
      </c>
      <c r="K206" s="2" t="s">
        <v>228</v>
      </c>
      <c r="L206" s="9">
        <v>69.400000000000006</v>
      </c>
      <c r="M206" t="s">
        <v>4434</v>
      </c>
      <c r="N206" t="s">
        <v>85</v>
      </c>
      <c r="O206" t="s">
        <v>4138</v>
      </c>
      <c r="P206" s="2" t="str">
        <f>VLOOKUP(I206,Period!A:B,2,FALSE)</f>
        <v>2022H1</v>
      </c>
      <c r="Q206" s="9">
        <f t="shared" si="39"/>
        <v>70.25</v>
      </c>
      <c r="R206" s="2">
        <f t="shared" si="41"/>
        <v>80</v>
      </c>
      <c r="S206" t="str">
        <f t="shared" si="42"/>
        <v>03 Cloudy (40%-90%)</v>
      </c>
      <c r="T206" t="str">
        <f t="shared" si="40"/>
        <v>44599S2A_MSIL1CCDM-MLB-GANAC4459903 Cloudy (40%-90%)</v>
      </c>
      <c r="U206">
        <f>IF(COUNTIF(T$2:T205,T206)&gt;=1,0,1)</f>
        <v>1</v>
      </c>
      <c r="V206" s="26" t="s">
        <v>1156</v>
      </c>
      <c r="W206" s="86">
        <f t="shared" si="43"/>
        <v>2022</v>
      </c>
      <c r="X206" s="86" t="str">
        <f t="shared" si="44"/>
        <v>02</v>
      </c>
      <c r="Y206" s="86" t="str">
        <f t="shared" si="45"/>
        <v>07</v>
      </c>
      <c r="Z206" s="86" t="str">
        <f t="shared" si="46"/>
        <v>22</v>
      </c>
      <c r="AA206" s="86" t="str">
        <f t="shared" si="47"/>
        <v>26</v>
      </c>
      <c r="AB206" s="86" t="str">
        <f t="shared" si="48"/>
        <v>16</v>
      </c>
      <c r="AC206" s="86" t="str">
        <f t="shared" si="49"/>
        <v>GAN_AC_1450X643px_10m_S2A_MSIL1C_20220207_80CC</v>
      </c>
      <c r="AD206" s="41" t="s">
        <v>1322</v>
      </c>
    </row>
    <row r="207" spans="2:30" x14ac:dyDescent="0.25">
      <c r="B207" t="s">
        <v>3866</v>
      </c>
      <c r="C207" t="s">
        <v>3816</v>
      </c>
      <c r="D207" s="7" t="s">
        <v>252</v>
      </c>
      <c r="E207" s="2" t="b">
        <v>1</v>
      </c>
      <c r="F207" s="2" t="s">
        <v>3813</v>
      </c>
      <c r="G207" s="7" t="s">
        <v>87</v>
      </c>
      <c r="H207" t="s">
        <v>86</v>
      </c>
      <c r="I207" s="50">
        <v>44599</v>
      </c>
      <c r="J207" s="2" t="s">
        <v>50</v>
      </c>
      <c r="K207" s="2" t="s">
        <v>229</v>
      </c>
      <c r="L207" s="9">
        <v>71.099999999999994</v>
      </c>
      <c r="M207" t="s">
        <v>4434</v>
      </c>
      <c r="N207" t="s">
        <v>85</v>
      </c>
      <c r="O207" t="s">
        <v>4138</v>
      </c>
      <c r="P207" s="2" t="str">
        <f>VLOOKUP(I207,Period!A:B,2,FALSE)</f>
        <v>2022H1</v>
      </c>
      <c r="Q207" s="9">
        <f t="shared" si="39"/>
        <v>70.25</v>
      </c>
      <c r="R207" s="2">
        <f t="shared" si="41"/>
        <v>80</v>
      </c>
      <c r="S207" t="str">
        <f t="shared" si="42"/>
        <v>03 Cloudy (40%-90%)</v>
      </c>
      <c r="T207" t="str">
        <f t="shared" si="40"/>
        <v>44599S2A_MSIL1CCDM-MLB-GANAC4459903 Cloudy (40%-90%)</v>
      </c>
      <c r="U207">
        <f>IF(COUNTIF(T$2:T206,T207)&gt;=1,0,1)</f>
        <v>0</v>
      </c>
      <c r="V207" s="26" t="s">
        <v>1158</v>
      </c>
      <c r="W207" s="86">
        <f t="shared" si="43"/>
        <v>2022</v>
      </c>
      <c r="X207" s="86" t="str">
        <f t="shared" si="44"/>
        <v>02</v>
      </c>
      <c r="Y207" s="86" t="str">
        <f t="shared" si="45"/>
        <v>07</v>
      </c>
      <c r="Z207" s="86" t="str">
        <f t="shared" si="46"/>
        <v>22</v>
      </c>
      <c r="AA207" s="86" t="str">
        <f t="shared" si="47"/>
        <v>26</v>
      </c>
      <c r="AB207" s="86" t="str">
        <f t="shared" si="48"/>
        <v>13</v>
      </c>
      <c r="AC207" s="86" t="str">
        <f t="shared" si="49"/>
        <v>GAN_AC_1450X643px_10m_S2A_MSIL1C_20220207_80CC</v>
      </c>
      <c r="AD207" s="41" t="s">
        <v>1323</v>
      </c>
    </row>
    <row r="208" spans="2:30" x14ac:dyDescent="0.25">
      <c r="B208" t="s">
        <v>3866</v>
      </c>
      <c r="C208" t="s">
        <v>3816</v>
      </c>
      <c r="D208" s="7" t="s">
        <v>252</v>
      </c>
      <c r="E208" s="2" t="b">
        <v>1</v>
      </c>
      <c r="F208" s="2" t="s">
        <v>3813</v>
      </c>
      <c r="G208" s="7" t="s">
        <v>87</v>
      </c>
      <c r="H208" t="s">
        <v>86</v>
      </c>
      <c r="I208" s="50">
        <v>44594</v>
      </c>
      <c r="J208" s="2" t="s">
        <v>56</v>
      </c>
      <c r="K208" s="2" t="s">
        <v>81</v>
      </c>
      <c r="L208" s="9">
        <v>91.3</v>
      </c>
      <c r="M208" t="s">
        <v>4434</v>
      </c>
      <c r="N208" t="s">
        <v>85</v>
      </c>
      <c r="O208" t="s">
        <v>4138</v>
      </c>
      <c r="P208" s="2" t="str">
        <f>VLOOKUP(I208,Period!A:B,2,FALSE)</f>
        <v>2022H1</v>
      </c>
      <c r="Q208" s="9">
        <f t="shared" si="39"/>
        <v>95.05</v>
      </c>
      <c r="R208" s="2">
        <f t="shared" si="41"/>
        <v>100</v>
      </c>
      <c r="S208" t="str">
        <f t="shared" si="42"/>
        <v>04 Overcast (100%)</v>
      </c>
      <c r="T208" t="str">
        <f t="shared" si="40"/>
        <v>44594S2A_MSIL1CCDM-MLB-GANAC4459404 Overcast (100%)</v>
      </c>
      <c r="U208">
        <f>IF(COUNTIF(T$2:T207,T208)&gt;=1,0,1)</f>
        <v>1</v>
      </c>
      <c r="V208" s="26" t="s">
        <v>1160</v>
      </c>
      <c r="W208" s="86">
        <f t="shared" si="43"/>
        <v>2022</v>
      </c>
      <c r="X208" s="86" t="str">
        <f t="shared" si="44"/>
        <v>02</v>
      </c>
      <c r="Y208" s="86" t="str">
        <f t="shared" si="45"/>
        <v>02</v>
      </c>
      <c r="Z208" s="86" t="str">
        <f t="shared" si="46"/>
        <v>22</v>
      </c>
      <c r="AA208" s="86" t="str">
        <f t="shared" si="47"/>
        <v>26</v>
      </c>
      <c r="AB208" s="86" t="str">
        <f t="shared" si="48"/>
        <v>11</v>
      </c>
      <c r="AC208" s="86" t="str">
        <f t="shared" si="49"/>
        <v>GAN_AC_1450X643px_10m_S2A_MSIL1C_20220202_100CC</v>
      </c>
      <c r="AD208" s="41" t="s">
        <v>1324</v>
      </c>
    </row>
    <row r="209" spans="2:30" x14ac:dyDescent="0.25">
      <c r="B209" t="s">
        <v>3866</v>
      </c>
      <c r="C209" t="s">
        <v>3816</v>
      </c>
      <c r="D209" s="7" t="s">
        <v>252</v>
      </c>
      <c r="E209" s="2" t="b">
        <v>1</v>
      </c>
      <c r="F209" s="2" t="s">
        <v>3813</v>
      </c>
      <c r="G209" s="7" t="s">
        <v>87</v>
      </c>
      <c r="H209" t="s">
        <v>86</v>
      </c>
      <c r="I209" s="50">
        <v>44594</v>
      </c>
      <c r="J209" s="2" t="s">
        <v>50</v>
      </c>
      <c r="K209" s="2" t="s">
        <v>259</v>
      </c>
      <c r="L209" s="9">
        <v>98.8</v>
      </c>
      <c r="M209" t="s">
        <v>4434</v>
      </c>
      <c r="N209" t="s">
        <v>85</v>
      </c>
      <c r="O209" t="s">
        <v>4138</v>
      </c>
      <c r="P209" s="2" t="str">
        <f>VLOOKUP(I209,Period!A:B,2,FALSE)</f>
        <v>2022H1</v>
      </c>
      <c r="Q209" s="9">
        <f t="shared" si="39"/>
        <v>95.05</v>
      </c>
      <c r="R209" s="2">
        <f t="shared" si="41"/>
        <v>100</v>
      </c>
      <c r="S209" t="str">
        <f t="shared" si="42"/>
        <v>04 Overcast (100%)</v>
      </c>
      <c r="T209" t="str">
        <f t="shared" si="40"/>
        <v>44594S2A_MSIL1CCDM-MLB-GANAC4459404 Overcast (100%)</v>
      </c>
      <c r="U209">
        <f>IF(COUNTIF(T$2:T208,T209)&gt;=1,0,1)</f>
        <v>0</v>
      </c>
      <c r="V209" s="26" t="s">
        <v>1162</v>
      </c>
      <c r="W209" s="86">
        <f t="shared" si="43"/>
        <v>2022</v>
      </c>
      <c r="X209" s="86" t="str">
        <f t="shared" si="44"/>
        <v>02</v>
      </c>
      <c r="Y209" s="86" t="str">
        <f t="shared" si="45"/>
        <v>02</v>
      </c>
      <c r="Z209" s="86" t="str">
        <f t="shared" si="46"/>
        <v>22</v>
      </c>
      <c r="AA209" s="86" t="str">
        <f t="shared" si="47"/>
        <v>26</v>
      </c>
      <c r="AB209" s="86" t="str">
        <f t="shared" si="48"/>
        <v>08</v>
      </c>
      <c r="AC209" s="86" t="str">
        <f t="shared" si="49"/>
        <v>GAN_AC_1450X643px_10m_S2A_MSIL1C_20220202_100CC</v>
      </c>
      <c r="AD209" s="41" t="s">
        <v>1325</v>
      </c>
    </row>
    <row r="210" spans="2:30" x14ac:dyDescent="0.25">
      <c r="B210" t="s">
        <v>3866</v>
      </c>
      <c r="C210" t="s">
        <v>3816</v>
      </c>
      <c r="D210" s="7" t="s">
        <v>252</v>
      </c>
      <c r="E210" s="2" t="b">
        <v>1</v>
      </c>
      <c r="F210" s="2" t="s">
        <v>3813</v>
      </c>
      <c r="G210" s="7" t="s">
        <v>87</v>
      </c>
      <c r="H210" t="s">
        <v>86</v>
      </c>
      <c r="I210" s="50">
        <v>44589</v>
      </c>
      <c r="J210" s="2" t="s">
        <v>56</v>
      </c>
      <c r="K210" s="2" t="s">
        <v>68</v>
      </c>
      <c r="L210" s="9">
        <v>36.9</v>
      </c>
      <c r="M210" t="s">
        <v>4434</v>
      </c>
      <c r="N210" t="s">
        <v>85</v>
      </c>
      <c r="O210" t="s">
        <v>4138</v>
      </c>
      <c r="P210" s="2" t="str">
        <f>VLOOKUP(I210,Period!A:B,2,FALSE)</f>
        <v>2022H1</v>
      </c>
      <c r="Q210" s="9">
        <f t="shared" si="39"/>
        <v>39.25</v>
      </c>
      <c r="R210" s="2">
        <f t="shared" si="41"/>
        <v>40</v>
      </c>
      <c r="S210" t="str">
        <f t="shared" si="42"/>
        <v>03 Cloudy (40%-90%)</v>
      </c>
      <c r="T210" t="str">
        <f t="shared" si="40"/>
        <v>44589S2A_MSIL1CCDM-MLB-GANAC4458903 Cloudy (40%-90%)</v>
      </c>
      <c r="U210">
        <f>IF(COUNTIF(T$2:T209,T210)&gt;=1,0,1)</f>
        <v>1</v>
      </c>
      <c r="V210" s="26" t="s">
        <v>1164</v>
      </c>
      <c r="W210" s="86">
        <f t="shared" si="43"/>
        <v>2022</v>
      </c>
      <c r="X210" s="86" t="str">
        <f t="shared" si="44"/>
        <v>01</v>
      </c>
      <c r="Y210" s="86">
        <f t="shared" si="45"/>
        <v>28</v>
      </c>
      <c r="Z210" s="86" t="str">
        <f t="shared" si="46"/>
        <v>22</v>
      </c>
      <c r="AA210" s="86" t="str">
        <f t="shared" si="47"/>
        <v>26</v>
      </c>
      <c r="AB210" s="86" t="str">
        <f t="shared" si="48"/>
        <v>17</v>
      </c>
      <c r="AC210" s="86" t="str">
        <f t="shared" si="49"/>
        <v>GAN_AC_1450X643px_10m_S2A_MSIL1C_20220128_40CC</v>
      </c>
      <c r="AD210" s="41" t="s">
        <v>1326</v>
      </c>
    </row>
    <row r="211" spans="2:30" x14ac:dyDescent="0.25">
      <c r="B211" t="s">
        <v>3866</v>
      </c>
      <c r="C211" t="s">
        <v>3816</v>
      </c>
      <c r="D211" s="7" t="s">
        <v>252</v>
      </c>
      <c r="E211" s="2" t="b">
        <v>1</v>
      </c>
      <c r="F211" s="2" t="s">
        <v>3813</v>
      </c>
      <c r="G211" s="7" t="s">
        <v>87</v>
      </c>
      <c r="H211" t="s">
        <v>86</v>
      </c>
      <c r="I211" s="50">
        <v>44589</v>
      </c>
      <c r="J211" s="2" t="s">
        <v>50</v>
      </c>
      <c r="K211" s="2" t="s">
        <v>67</v>
      </c>
      <c r="L211" s="9">
        <v>41.6</v>
      </c>
      <c r="M211" t="s">
        <v>4434</v>
      </c>
      <c r="N211" t="s">
        <v>85</v>
      </c>
      <c r="O211" t="s">
        <v>4138</v>
      </c>
      <c r="P211" s="2" t="str">
        <f>VLOOKUP(I211,Period!A:B,2,FALSE)</f>
        <v>2022H1</v>
      </c>
      <c r="Q211" s="9">
        <f t="shared" si="39"/>
        <v>39.25</v>
      </c>
      <c r="R211" s="2">
        <f t="shared" si="41"/>
        <v>40</v>
      </c>
      <c r="S211" t="str">
        <f t="shared" si="42"/>
        <v>03 Cloudy (40%-90%)</v>
      </c>
      <c r="T211" t="str">
        <f t="shared" si="40"/>
        <v>44589S2A_MSIL1CCDM-MLB-GANAC4458903 Cloudy (40%-90%)</v>
      </c>
      <c r="U211">
        <f>IF(COUNTIF(T$2:T210,T211)&gt;=1,0,1)</f>
        <v>0</v>
      </c>
      <c r="V211" s="26" t="s">
        <v>1166</v>
      </c>
      <c r="W211" s="86">
        <f t="shared" si="43"/>
        <v>2022</v>
      </c>
      <c r="X211" s="86" t="str">
        <f t="shared" si="44"/>
        <v>01</v>
      </c>
      <c r="Y211" s="86">
        <f t="shared" si="45"/>
        <v>28</v>
      </c>
      <c r="Z211" s="86" t="str">
        <f t="shared" si="46"/>
        <v>22</v>
      </c>
      <c r="AA211" s="86" t="str">
        <f t="shared" si="47"/>
        <v>26</v>
      </c>
      <c r="AB211" s="86" t="str">
        <f t="shared" si="48"/>
        <v>14</v>
      </c>
      <c r="AC211" s="86" t="str">
        <f t="shared" si="49"/>
        <v>GAN_AC_1450X643px_10m_S2A_MSIL1C_20220128_40CC</v>
      </c>
      <c r="AD211" s="41" t="s">
        <v>1327</v>
      </c>
    </row>
    <row r="212" spans="2:30" x14ac:dyDescent="0.25">
      <c r="B212" t="s">
        <v>3866</v>
      </c>
      <c r="C212" t="s">
        <v>3816</v>
      </c>
      <c r="D212" s="7" t="s">
        <v>252</v>
      </c>
      <c r="E212" s="2" t="b">
        <v>1</v>
      </c>
      <c r="F212" s="2" t="s">
        <v>3813</v>
      </c>
      <c r="G212" s="7" t="s">
        <v>87</v>
      </c>
      <c r="H212" t="s">
        <v>86</v>
      </c>
      <c r="I212" s="50">
        <v>44584</v>
      </c>
      <c r="J212" s="2" t="s">
        <v>56</v>
      </c>
      <c r="K212" s="2" t="s">
        <v>81</v>
      </c>
      <c r="L212" s="9">
        <v>100</v>
      </c>
      <c r="M212" t="s">
        <v>4434</v>
      </c>
      <c r="N212" t="s">
        <v>85</v>
      </c>
      <c r="O212" t="s">
        <v>4138</v>
      </c>
      <c r="P212" s="2" t="str">
        <f>VLOOKUP(I212,Period!A:B,2,FALSE)</f>
        <v>2022H1</v>
      </c>
      <c r="Q212" s="9">
        <f t="shared" si="39"/>
        <v>100</v>
      </c>
      <c r="R212" s="2">
        <f t="shared" si="41"/>
        <v>100</v>
      </c>
      <c r="S212" t="str">
        <f t="shared" si="42"/>
        <v>04 Overcast (100%)</v>
      </c>
      <c r="T212" t="str">
        <f t="shared" si="40"/>
        <v>44584S2A_MSIL1CCDM-MLB-GANAC4458404 Overcast (100%)</v>
      </c>
      <c r="U212">
        <f>IF(COUNTIF(T$2:T211,T212)&gt;=1,0,1)</f>
        <v>1</v>
      </c>
      <c r="V212" s="26" t="s">
        <v>1168</v>
      </c>
      <c r="W212" s="86">
        <f t="shared" si="43"/>
        <v>2022</v>
      </c>
      <c r="X212" s="86" t="str">
        <f t="shared" si="44"/>
        <v>01</v>
      </c>
      <c r="Y212" s="86">
        <f t="shared" si="45"/>
        <v>23</v>
      </c>
      <c r="Z212" s="86" t="str">
        <f t="shared" si="46"/>
        <v>22</v>
      </c>
      <c r="AA212" s="86" t="str">
        <f t="shared" si="47"/>
        <v>26</v>
      </c>
      <c r="AB212" s="86" t="str">
        <f t="shared" si="48"/>
        <v>11</v>
      </c>
      <c r="AC212" s="86" t="str">
        <f t="shared" si="49"/>
        <v>GAN_AC_1450X643px_10m_S2A_MSIL1C_20220123_100CC</v>
      </c>
      <c r="AD212" s="41" t="s">
        <v>1328</v>
      </c>
    </row>
    <row r="213" spans="2:30" x14ac:dyDescent="0.25">
      <c r="B213" t="s">
        <v>3866</v>
      </c>
      <c r="C213" t="s">
        <v>3816</v>
      </c>
      <c r="D213" s="7" t="s">
        <v>252</v>
      </c>
      <c r="E213" s="2" t="b">
        <v>1</v>
      </c>
      <c r="F213" s="2" t="s">
        <v>3813</v>
      </c>
      <c r="G213" s="7" t="s">
        <v>87</v>
      </c>
      <c r="H213" t="s">
        <v>86</v>
      </c>
      <c r="I213" s="50">
        <v>44584</v>
      </c>
      <c r="J213" s="2" t="s">
        <v>50</v>
      </c>
      <c r="K213" s="2" t="s">
        <v>259</v>
      </c>
      <c r="L213" s="9">
        <v>100</v>
      </c>
      <c r="M213" t="s">
        <v>4434</v>
      </c>
      <c r="N213" t="s">
        <v>85</v>
      </c>
      <c r="O213" t="s">
        <v>4138</v>
      </c>
      <c r="P213" s="2" t="str">
        <f>VLOOKUP(I213,Period!A:B,2,FALSE)</f>
        <v>2022H1</v>
      </c>
      <c r="Q213" s="9">
        <f t="shared" si="39"/>
        <v>100</v>
      </c>
      <c r="R213" s="2">
        <f t="shared" si="41"/>
        <v>100</v>
      </c>
      <c r="S213" t="str">
        <f t="shared" si="42"/>
        <v>04 Overcast (100%)</v>
      </c>
      <c r="T213" t="str">
        <f t="shared" si="40"/>
        <v>44584S2A_MSIL1CCDM-MLB-GANAC4458404 Overcast (100%)</v>
      </c>
      <c r="U213">
        <f>IF(COUNTIF(T$2:T212,T213)&gt;=1,0,1)</f>
        <v>0</v>
      </c>
      <c r="V213" s="26" t="s">
        <v>1170</v>
      </c>
      <c r="W213" s="86">
        <f t="shared" si="43"/>
        <v>2022</v>
      </c>
      <c r="X213" s="86" t="str">
        <f t="shared" si="44"/>
        <v>01</v>
      </c>
      <c r="Y213" s="86">
        <f t="shared" si="45"/>
        <v>23</v>
      </c>
      <c r="Z213" s="86" t="str">
        <f t="shared" si="46"/>
        <v>22</v>
      </c>
      <c r="AA213" s="86" t="str">
        <f t="shared" si="47"/>
        <v>26</v>
      </c>
      <c r="AB213" s="86" t="str">
        <f t="shared" si="48"/>
        <v>08</v>
      </c>
      <c r="AC213" s="86" t="str">
        <f t="shared" si="49"/>
        <v>GAN_AC_1450X643px_10m_S2A_MSIL1C_20220123_100CC</v>
      </c>
      <c r="AD213" s="41" t="s">
        <v>1329</v>
      </c>
    </row>
    <row r="214" spans="2:30" x14ac:dyDescent="0.25">
      <c r="B214" t="s">
        <v>3866</v>
      </c>
      <c r="C214" t="s">
        <v>3816</v>
      </c>
      <c r="D214" s="7" t="s">
        <v>252</v>
      </c>
      <c r="E214" s="2" t="b">
        <v>1</v>
      </c>
      <c r="F214" s="2" t="s">
        <v>3813</v>
      </c>
      <c r="G214" s="7" t="s">
        <v>87</v>
      </c>
      <c r="H214" t="s">
        <v>86</v>
      </c>
      <c r="I214" s="50">
        <v>44574</v>
      </c>
      <c r="J214" s="2" t="s">
        <v>56</v>
      </c>
      <c r="K214" s="2" t="s">
        <v>229</v>
      </c>
      <c r="L214" s="9">
        <v>25.6</v>
      </c>
      <c r="M214" t="s">
        <v>4434</v>
      </c>
      <c r="N214" t="s">
        <v>85</v>
      </c>
      <c r="O214" t="s">
        <v>4138</v>
      </c>
      <c r="P214" s="2" t="str">
        <f>VLOOKUP(I214,Period!A:B,2,FALSE)</f>
        <v>2022H1</v>
      </c>
      <c r="Q214" s="9">
        <f t="shared" si="39"/>
        <v>28.4</v>
      </c>
      <c r="R214" s="2">
        <f t="shared" si="41"/>
        <v>30</v>
      </c>
      <c r="S214" t="str">
        <f t="shared" si="42"/>
        <v>02 Sunny (10%-30%)</v>
      </c>
      <c r="T214" t="str">
        <f t="shared" si="40"/>
        <v>44574S2A_MSIL1CCDM-MLB-GANAC4457402 Sunny (10%-30%)</v>
      </c>
      <c r="U214">
        <f>IF(COUNTIF(T$2:T213,T214)&gt;=1,0,1)</f>
        <v>1</v>
      </c>
      <c r="V214" s="26" t="s">
        <v>1172</v>
      </c>
      <c r="W214" s="86">
        <f t="shared" si="43"/>
        <v>2022</v>
      </c>
      <c r="X214" s="86" t="str">
        <f t="shared" si="44"/>
        <v>01</v>
      </c>
      <c r="Y214" s="86">
        <f t="shared" si="45"/>
        <v>13</v>
      </c>
      <c r="Z214" s="86" t="str">
        <f t="shared" si="46"/>
        <v>22</v>
      </c>
      <c r="AA214" s="86" t="str">
        <f t="shared" si="47"/>
        <v>26</v>
      </c>
      <c r="AB214" s="86" t="str">
        <f t="shared" si="48"/>
        <v>13</v>
      </c>
      <c r="AC214" s="86" t="str">
        <f t="shared" si="49"/>
        <v>GAN_AC_1450X643px_10m_S2A_MSIL1C_20220113_30CC</v>
      </c>
      <c r="AD214" s="41" t="s">
        <v>1330</v>
      </c>
    </row>
    <row r="215" spans="2:30" x14ac:dyDescent="0.25">
      <c r="B215" t="s">
        <v>3866</v>
      </c>
      <c r="C215" t="s">
        <v>3816</v>
      </c>
      <c r="D215" s="7" t="s">
        <v>252</v>
      </c>
      <c r="E215" s="2" t="b">
        <v>1</v>
      </c>
      <c r="F215" s="2" t="s">
        <v>3813</v>
      </c>
      <c r="G215" s="7" t="s">
        <v>87</v>
      </c>
      <c r="H215" t="s">
        <v>86</v>
      </c>
      <c r="I215" s="50">
        <v>44574</v>
      </c>
      <c r="J215" s="2" t="s">
        <v>50</v>
      </c>
      <c r="K215" s="2" t="s">
        <v>258</v>
      </c>
      <c r="L215" s="9">
        <v>31.2</v>
      </c>
      <c r="M215" t="s">
        <v>4434</v>
      </c>
      <c r="N215" t="s">
        <v>85</v>
      </c>
      <c r="O215" t="s">
        <v>4138</v>
      </c>
      <c r="P215" s="2" t="str">
        <f>VLOOKUP(I215,Period!A:B,2,FALSE)</f>
        <v>2022H1</v>
      </c>
      <c r="Q215" s="9">
        <f t="shared" si="39"/>
        <v>28.4</v>
      </c>
      <c r="R215" s="2">
        <f t="shared" si="41"/>
        <v>30</v>
      </c>
      <c r="S215" t="str">
        <f t="shared" si="42"/>
        <v>02 Sunny (10%-30%)</v>
      </c>
      <c r="T215" t="str">
        <f t="shared" si="40"/>
        <v>44574S2A_MSIL1CCDM-MLB-GANAC4457402 Sunny (10%-30%)</v>
      </c>
      <c r="U215">
        <f>IF(COUNTIF(T$2:T214,T215)&gt;=1,0,1)</f>
        <v>0</v>
      </c>
      <c r="V215" s="26" t="s">
        <v>1174</v>
      </c>
      <c r="W215" s="86">
        <f t="shared" si="43"/>
        <v>2022</v>
      </c>
      <c r="X215" s="86" t="str">
        <f t="shared" si="44"/>
        <v>01</v>
      </c>
      <c r="Y215" s="86">
        <f t="shared" si="45"/>
        <v>13</v>
      </c>
      <c r="Z215" s="86" t="str">
        <f t="shared" si="46"/>
        <v>22</v>
      </c>
      <c r="AA215" s="86" t="str">
        <f t="shared" si="47"/>
        <v>26</v>
      </c>
      <c r="AB215" s="86" t="str">
        <f t="shared" si="48"/>
        <v>09</v>
      </c>
      <c r="AC215" s="86" t="str">
        <f t="shared" si="49"/>
        <v>GAN_AC_1450X643px_10m_S2A_MSIL1C_20220113_30CC</v>
      </c>
      <c r="AD215" s="41" t="s">
        <v>1331</v>
      </c>
    </row>
    <row r="216" spans="2:30" x14ac:dyDescent="0.25">
      <c r="B216" t="s">
        <v>3866</v>
      </c>
      <c r="C216" t="s">
        <v>3816</v>
      </c>
      <c r="D216" s="7" t="s">
        <v>252</v>
      </c>
      <c r="E216" s="2" t="b">
        <v>1</v>
      </c>
      <c r="F216" s="2" t="s">
        <v>3813</v>
      </c>
      <c r="G216" s="7" t="s">
        <v>87</v>
      </c>
      <c r="H216" t="s">
        <v>86</v>
      </c>
      <c r="I216" s="50">
        <v>44569</v>
      </c>
      <c r="J216" s="2" t="s">
        <v>56</v>
      </c>
      <c r="K216" s="2" t="s">
        <v>237</v>
      </c>
      <c r="L216" s="9">
        <v>22.8</v>
      </c>
      <c r="M216" t="s">
        <v>4434</v>
      </c>
      <c r="N216" t="s">
        <v>85</v>
      </c>
      <c r="O216" t="s">
        <v>4138</v>
      </c>
      <c r="P216" s="2" t="str">
        <f>VLOOKUP(I216,Period!A:B,2,FALSE)</f>
        <v>2022H1</v>
      </c>
      <c r="Q216" s="9">
        <f t="shared" si="39"/>
        <v>22</v>
      </c>
      <c r="R216" s="2">
        <f t="shared" si="41"/>
        <v>30</v>
      </c>
      <c r="S216" t="str">
        <f t="shared" si="42"/>
        <v>02 Sunny (10%-30%)</v>
      </c>
      <c r="T216" t="str">
        <f t="shared" si="40"/>
        <v>44569S2A_MSIL1CCDM-MLB-GANAC4456902 Sunny (10%-30%)</v>
      </c>
      <c r="U216">
        <f>IF(COUNTIF(T$2:T215,T216)&gt;=1,0,1)</f>
        <v>1</v>
      </c>
      <c r="V216" s="26" t="s">
        <v>1176</v>
      </c>
      <c r="W216" s="86">
        <f t="shared" si="43"/>
        <v>2022</v>
      </c>
      <c r="X216" s="86" t="str">
        <f t="shared" si="44"/>
        <v>01</v>
      </c>
      <c r="Y216" s="86" t="str">
        <f t="shared" si="45"/>
        <v>08</v>
      </c>
      <c r="Z216" s="86" t="str">
        <f t="shared" si="46"/>
        <v>22</v>
      </c>
      <c r="AA216" s="86" t="str">
        <f t="shared" si="47"/>
        <v>26</v>
      </c>
      <c r="AB216" s="86" t="str">
        <f t="shared" si="48"/>
        <v>18</v>
      </c>
      <c r="AC216" s="86" t="str">
        <f t="shared" si="49"/>
        <v>GAN_AC_1450X643px_10m_S2A_MSIL1C_20220108_30CC</v>
      </c>
      <c r="AD216" s="41" t="s">
        <v>1332</v>
      </c>
    </row>
    <row r="217" spans="2:30" x14ac:dyDescent="0.25">
      <c r="B217" t="s">
        <v>3866</v>
      </c>
      <c r="C217" t="s">
        <v>3816</v>
      </c>
      <c r="D217" s="7" t="s">
        <v>252</v>
      </c>
      <c r="E217" s="2" t="b">
        <v>1</v>
      </c>
      <c r="F217" s="2" t="s">
        <v>3813</v>
      </c>
      <c r="G217" s="7" t="s">
        <v>87</v>
      </c>
      <c r="H217" t="s">
        <v>86</v>
      </c>
      <c r="I217" s="50">
        <v>44569</v>
      </c>
      <c r="J217" s="2" t="s">
        <v>50</v>
      </c>
      <c r="K217" s="2" t="s">
        <v>59</v>
      </c>
      <c r="L217" s="9">
        <v>21.2</v>
      </c>
      <c r="M217" t="s">
        <v>4434</v>
      </c>
      <c r="N217" t="s">
        <v>85</v>
      </c>
      <c r="O217" t="s">
        <v>4138</v>
      </c>
      <c r="P217" s="2" t="str">
        <f>VLOOKUP(I217,Period!A:B,2,FALSE)</f>
        <v>2022H1</v>
      </c>
      <c r="Q217" s="9">
        <f t="shared" si="39"/>
        <v>22</v>
      </c>
      <c r="R217" s="2">
        <f t="shared" si="41"/>
        <v>30</v>
      </c>
      <c r="S217" t="str">
        <f t="shared" si="42"/>
        <v>02 Sunny (10%-30%)</v>
      </c>
      <c r="T217" t="str">
        <f t="shared" si="40"/>
        <v>44569S2A_MSIL1CCDM-MLB-GANAC4456902 Sunny (10%-30%)</v>
      </c>
      <c r="U217">
        <f>IF(COUNTIF(T$2:T216,T217)&gt;=1,0,1)</f>
        <v>0</v>
      </c>
      <c r="V217" s="26" t="s">
        <v>1178</v>
      </c>
      <c r="W217" s="86">
        <f t="shared" si="43"/>
        <v>2022</v>
      </c>
      <c r="X217" s="86" t="str">
        <f t="shared" si="44"/>
        <v>01</v>
      </c>
      <c r="Y217" s="86" t="str">
        <f t="shared" si="45"/>
        <v>08</v>
      </c>
      <c r="Z217" s="86" t="str">
        <f t="shared" si="46"/>
        <v>22</v>
      </c>
      <c r="AA217" s="86" t="str">
        <f t="shared" si="47"/>
        <v>26</v>
      </c>
      <c r="AB217" s="86" t="str">
        <f t="shared" si="48"/>
        <v>15</v>
      </c>
      <c r="AC217" s="86" t="str">
        <f t="shared" si="49"/>
        <v>GAN_AC_1450X643px_10m_S2A_MSIL1C_20220108_30CC</v>
      </c>
      <c r="AD217" s="41" t="s">
        <v>1333</v>
      </c>
    </row>
    <row r="218" spans="2:30" x14ac:dyDescent="0.25">
      <c r="B218" t="s">
        <v>3866</v>
      </c>
      <c r="C218" t="s">
        <v>3816</v>
      </c>
      <c r="D218" s="7" t="s">
        <v>252</v>
      </c>
      <c r="E218" s="2" t="b">
        <v>1</v>
      </c>
      <c r="F218" s="2" t="s">
        <v>3813</v>
      </c>
      <c r="G218" s="7" t="s">
        <v>87</v>
      </c>
      <c r="H218" t="s">
        <v>86</v>
      </c>
      <c r="I218" s="50">
        <v>44564</v>
      </c>
      <c r="J218" s="2" t="s">
        <v>56</v>
      </c>
      <c r="K218" s="2" t="s">
        <v>80</v>
      </c>
      <c r="L218" s="9">
        <v>0.5</v>
      </c>
      <c r="M218" t="s">
        <v>4434</v>
      </c>
      <c r="N218" t="s">
        <v>85</v>
      </c>
      <c r="O218" t="s">
        <v>4138</v>
      </c>
      <c r="P218" s="2" t="str">
        <f>VLOOKUP(I218,Period!A:B,2,FALSE)</f>
        <v>2022H1</v>
      </c>
      <c r="Q218" s="9">
        <f t="shared" si="39"/>
        <v>0.6</v>
      </c>
      <c r="R218" s="2">
        <f t="shared" si="41"/>
        <v>10</v>
      </c>
      <c r="S218" t="str">
        <f t="shared" si="42"/>
        <v>02 Sunny (10%-30%)</v>
      </c>
      <c r="T218" t="str">
        <f t="shared" si="40"/>
        <v>44564S2A_MSIL1CCDM-MLB-GANAC4456402 Sunny (10%-30%)</v>
      </c>
      <c r="U218">
        <f>IF(COUNTIF(T$2:T217,T218)&gt;=1,0,1)</f>
        <v>1</v>
      </c>
      <c r="V218" s="26" t="s">
        <v>1180</v>
      </c>
      <c r="W218" s="86">
        <f t="shared" si="43"/>
        <v>2022</v>
      </c>
      <c r="X218" s="86" t="str">
        <f t="shared" si="44"/>
        <v>01</v>
      </c>
      <c r="Y218" s="86" t="str">
        <f t="shared" si="45"/>
        <v>03</v>
      </c>
      <c r="Z218" s="86" t="str">
        <f t="shared" si="46"/>
        <v>22</v>
      </c>
      <c r="AA218" s="86" t="str">
        <f t="shared" si="47"/>
        <v>26</v>
      </c>
      <c r="AB218" s="86" t="str">
        <f t="shared" si="48"/>
        <v>13</v>
      </c>
      <c r="AC218" s="86" t="str">
        <f t="shared" si="49"/>
        <v>GAN_AC_1450X643px_10m_S2A_MSIL1C_20220103_10CC</v>
      </c>
      <c r="AD218" s="41" t="s">
        <v>1334</v>
      </c>
    </row>
    <row r="219" spans="2:30" x14ac:dyDescent="0.25">
      <c r="B219" t="s">
        <v>3866</v>
      </c>
      <c r="C219" t="s">
        <v>3816</v>
      </c>
      <c r="D219" s="7" t="s">
        <v>252</v>
      </c>
      <c r="E219" s="2" t="b">
        <v>1</v>
      </c>
      <c r="F219" s="2" t="s">
        <v>3813</v>
      </c>
      <c r="G219" s="7" t="s">
        <v>87</v>
      </c>
      <c r="H219" t="s">
        <v>86</v>
      </c>
      <c r="I219" s="50">
        <v>44564</v>
      </c>
      <c r="J219" s="2" t="s">
        <v>50</v>
      </c>
      <c r="K219" s="2" t="s">
        <v>64</v>
      </c>
      <c r="L219" s="9">
        <v>0.7</v>
      </c>
      <c r="M219" t="s">
        <v>4434</v>
      </c>
      <c r="N219" t="s">
        <v>85</v>
      </c>
      <c r="O219" t="s">
        <v>4138</v>
      </c>
      <c r="P219" s="2" t="str">
        <f>VLOOKUP(I219,Period!A:B,2,FALSE)</f>
        <v>2022H1</v>
      </c>
      <c r="Q219" s="9">
        <f t="shared" si="39"/>
        <v>0.6</v>
      </c>
      <c r="R219" s="2">
        <f t="shared" si="41"/>
        <v>10</v>
      </c>
      <c r="S219" t="str">
        <f t="shared" si="42"/>
        <v>02 Sunny (10%-30%)</v>
      </c>
      <c r="T219" t="str">
        <f t="shared" si="40"/>
        <v>44564S2A_MSIL1CCDM-MLB-GANAC4456402 Sunny (10%-30%)</v>
      </c>
      <c r="U219">
        <f>IF(COUNTIF(T$2:T218,T219)&gt;=1,0,1)</f>
        <v>0</v>
      </c>
      <c r="V219" s="26" t="s">
        <v>1182</v>
      </c>
      <c r="W219" s="86">
        <f t="shared" si="43"/>
        <v>2022</v>
      </c>
      <c r="X219" s="86" t="str">
        <f t="shared" si="44"/>
        <v>01</v>
      </c>
      <c r="Y219" s="86" t="str">
        <f t="shared" si="45"/>
        <v>03</v>
      </c>
      <c r="Z219" s="86" t="str">
        <f t="shared" si="46"/>
        <v>22</v>
      </c>
      <c r="AA219" s="86" t="str">
        <f t="shared" si="47"/>
        <v>26</v>
      </c>
      <c r="AB219" s="86" t="str">
        <f t="shared" si="48"/>
        <v>10</v>
      </c>
      <c r="AC219" s="86" t="str">
        <f t="shared" si="49"/>
        <v>GAN_AC_1450X643px_10m_S2A_MSIL1C_20220103_10CC</v>
      </c>
      <c r="AD219" s="41" t="s">
        <v>1335</v>
      </c>
    </row>
    <row r="220" spans="2:30" x14ac:dyDescent="0.25">
      <c r="B220" t="s">
        <v>3866</v>
      </c>
      <c r="C220" t="s">
        <v>3816</v>
      </c>
      <c r="D220" s="7" t="s">
        <v>269</v>
      </c>
      <c r="E220" s="2" t="b">
        <v>1</v>
      </c>
      <c r="F220" s="2" t="s">
        <v>3813</v>
      </c>
      <c r="G220" s="7" t="s">
        <v>183</v>
      </c>
      <c r="H220" t="s">
        <v>270</v>
      </c>
      <c r="I220" s="50">
        <v>45107</v>
      </c>
      <c r="J220" s="2" t="s">
        <v>272</v>
      </c>
      <c r="K220" s="2" t="s">
        <v>275</v>
      </c>
      <c r="L220" s="9">
        <v>90.3</v>
      </c>
      <c r="M220" s="2" t="s">
        <v>4436</v>
      </c>
      <c r="N220" s="2" t="s">
        <v>85</v>
      </c>
      <c r="O220" s="2" t="s">
        <v>4437</v>
      </c>
      <c r="P220" s="2" t="str">
        <f>VLOOKUP(I220,Period!A:B,2,FALSE)</f>
        <v>2023H1</v>
      </c>
      <c r="Q220" s="9">
        <f t="shared" si="39"/>
        <v>58.8</v>
      </c>
      <c r="R220" s="2">
        <f t="shared" si="41"/>
        <v>60</v>
      </c>
      <c r="S220" t="str">
        <f t="shared" si="42"/>
        <v>03 Cloudy (40%-90%)</v>
      </c>
      <c r="T220" t="str">
        <f t="shared" si="40"/>
        <v>45107S2A_MSIL1CCDM-MLB-GANGM4510703 Cloudy (40%-90%)</v>
      </c>
      <c r="U220">
        <f>IF(COUNTIF(T$2:T219,T220)&gt;=1,0,1)</f>
        <v>1</v>
      </c>
      <c r="V220" s="26" t="s">
        <v>1336</v>
      </c>
      <c r="W220" s="86">
        <f t="shared" si="43"/>
        <v>2023</v>
      </c>
      <c r="X220" s="86" t="str">
        <f t="shared" si="44"/>
        <v>06</v>
      </c>
      <c r="Y220" s="86">
        <f t="shared" si="45"/>
        <v>30</v>
      </c>
      <c r="Z220" s="86" t="str">
        <f t="shared" si="46"/>
        <v>22</v>
      </c>
      <c r="AA220" s="86" t="str">
        <f t="shared" si="47"/>
        <v>38</v>
      </c>
      <c r="AB220" s="86" t="str">
        <f t="shared" si="48"/>
        <v>12</v>
      </c>
      <c r="AC220" s="86" t="str">
        <f t="shared" si="49"/>
        <v>GAN_GM_2500X1253px_32m_S2A_MSIL1C_20230630_60CC</v>
      </c>
      <c r="AD220" s="41" t="s">
        <v>1337</v>
      </c>
    </row>
    <row r="221" spans="2:30" x14ac:dyDescent="0.25">
      <c r="B221" t="s">
        <v>3866</v>
      </c>
      <c r="C221" t="s">
        <v>3816</v>
      </c>
      <c r="D221" s="7" t="s">
        <v>269</v>
      </c>
      <c r="E221" s="2" t="b">
        <v>1</v>
      </c>
      <c r="F221" s="2" t="s">
        <v>3813</v>
      </c>
      <c r="G221" s="7" t="s">
        <v>183</v>
      </c>
      <c r="H221" t="s">
        <v>270</v>
      </c>
      <c r="I221" s="50">
        <v>45107</v>
      </c>
      <c r="J221" s="2" t="s">
        <v>271</v>
      </c>
      <c r="K221" s="2" t="s">
        <v>276</v>
      </c>
      <c r="L221" s="9">
        <v>39.6</v>
      </c>
      <c r="M221" s="2" t="s">
        <v>4436</v>
      </c>
      <c r="N221" s="2" t="s">
        <v>85</v>
      </c>
      <c r="O221" s="2" t="s">
        <v>4437</v>
      </c>
      <c r="P221" s="2" t="str">
        <f>VLOOKUP(I221,Period!A:B,2,FALSE)</f>
        <v>2023H1</v>
      </c>
      <c r="Q221" s="9">
        <f t="shared" si="39"/>
        <v>58.8</v>
      </c>
      <c r="R221" s="2">
        <f t="shared" si="41"/>
        <v>60</v>
      </c>
      <c r="S221" t="str">
        <f t="shared" si="42"/>
        <v>03 Cloudy (40%-90%)</v>
      </c>
      <c r="T221" t="str">
        <f t="shared" si="40"/>
        <v>45107S2A_MSIL1CCDM-MLB-GANGM4510703 Cloudy (40%-90%)</v>
      </c>
      <c r="U221">
        <f>IF(COUNTIF(T$2:T220,T221)&gt;=1,0,1)</f>
        <v>0</v>
      </c>
      <c r="V221" s="26" t="s">
        <v>1338</v>
      </c>
      <c r="W221" s="86">
        <f t="shared" si="43"/>
        <v>2023</v>
      </c>
      <c r="X221" s="86" t="str">
        <f t="shared" si="44"/>
        <v>06</v>
      </c>
      <c r="Y221" s="86">
        <f t="shared" si="45"/>
        <v>30</v>
      </c>
      <c r="Z221" s="86" t="str">
        <f t="shared" si="46"/>
        <v>22</v>
      </c>
      <c r="AA221" s="86" t="str">
        <f t="shared" si="47"/>
        <v>38</v>
      </c>
      <c r="AB221" s="86" t="str">
        <f t="shared" si="48"/>
        <v>08</v>
      </c>
      <c r="AC221" s="86" t="str">
        <f t="shared" si="49"/>
        <v>GAN_GM_2500X1253px_32m_S2A_MSIL1C_20230630_60CC</v>
      </c>
      <c r="AD221" s="41" t="s">
        <v>1339</v>
      </c>
    </row>
    <row r="222" spans="2:30" x14ac:dyDescent="0.25">
      <c r="B222" t="s">
        <v>3866</v>
      </c>
      <c r="C222" t="s">
        <v>3816</v>
      </c>
      <c r="D222" s="7" t="s">
        <v>269</v>
      </c>
      <c r="E222" s="2" t="b">
        <v>1</v>
      </c>
      <c r="F222" s="2" t="s">
        <v>3813</v>
      </c>
      <c r="G222" s="7" t="s">
        <v>183</v>
      </c>
      <c r="H222" t="s">
        <v>270</v>
      </c>
      <c r="I222" s="50">
        <v>45107</v>
      </c>
      <c r="J222" s="2" t="s">
        <v>273</v>
      </c>
      <c r="K222" s="2" t="s">
        <v>277</v>
      </c>
      <c r="L222" s="9">
        <v>73.099999999999994</v>
      </c>
      <c r="M222" s="2" t="s">
        <v>4436</v>
      </c>
      <c r="N222" s="2" t="s">
        <v>85</v>
      </c>
      <c r="O222" s="2" t="s">
        <v>4437</v>
      </c>
      <c r="P222" s="2" t="str">
        <f>VLOOKUP(I222,Period!A:B,2,FALSE)</f>
        <v>2023H1</v>
      </c>
      <c r="Q222" s="9">
        <f t="shared" si="39"/>
        <v>58.8</v>
      </c>
      <c r="R222" s="2">
        <f t="shared" si="41"/>
        <v>60</v>
      </c>
      <c r="S222" t="str">
        <f t="shared" si="42"/>
        <v>03 Cloudy (40%-90%)</v>
      </c>
      <c r="T222" t="str">
        <f t="shared" si="40"/>
        <v>45107S2A_MSIL1CCDM-MLB-GANGM4510703 Cloudy (40%-90%)</v>
      </c>
      <c r="U222">
        <f>IF(COUNTIF(T$2:T221,T222)&gt;=1,0,1)</f>
        <v>0</v>
      </c>
      <c r="V222" s="26" t="s">
        <v>1340</v>
      </c>
      <c r="W222" s="86">
        <f t="shared" si="43"/>
        <v>2023</v>
      </c>
      <c r="X222" s="86" t="str">
        <f t="shared" si="44"/>
        <v>06</v>
      </c>
      <c r="Y222" s="86">
        <f t="shared" si="45"/>
        <v>30</v>
      </c>
      <c r="Z222" s="86" t="str">
        <f t="shared" si="46"/>
        <v>22</v>
      </c>
      <c r="AA222" s="86" t="str">
        <f t="shared" si="47"/>
        <v>37</v>
      </c>
      <c r="AB222" s="86" t="str">
        <f t="shared" si="48"/>
        <v>58</v>
      </c>
      <c r="AC222" s="86" t="str">
        <f t="shared" si="49"/>
        <v>GAN_GM_2500X1253px_32m_S2A_MSIL1C_20230630_60CC</v>
      </c>
      <c r="AD222" s="41" t="s">
        <v>1341</v>
      </c>
    </row>
    <row r="223" spans="2:30" x14ac:dyDescent="0.25">
      <c r="B223" t="s">
        <v>3866</v>
      </c>
      <c r="C223" t="s">
        <v>3816</v>
      </c>
      <c r="D223" s="7" t="s">
        <v>269</v>
      </c>
      <c r="E223" s="2" t="b">
        <v>1</v>
      </c>
      <c r="F223" s="2" t="s">
        <v>3813</v>
      </c>
      <c r="G223" s="7" t="s">
        <v>183</v>
      </c>
      <c r="H223" t="s">
        <v>270</v>
      </c>
      <c r="I223" s="50">
        <v>45107</v>
      </c>
      <c r="J223" s="2" t="s">
        <v>274</v>
      </c>
      <c r="K223" s="2" t="s">
        <v>278</v>
      </c>
      <c r="L223" s="9">
        <v>32.200000000000003</v>
      </c>
      <c r="M223" s="2" t="s">
        <v>4436</v>
      </c>
      <c r="N223" s="2" t="s">
        <v>85</v>
      </c>
      <c r="O223" s="2" t="s">
        <v>4437</v>
      </c>
      <c r="P223" s="2" t="str">
        <f>VLOOKUP(I223,Period!A:B,2,FALSE)</f>
        <v>2023H1</v>
      </c>
      <c r="Q223" s="9">
        <f t="shared" si="39"/>
        <v>58.8</v>
      </c>
      <c r="R223" s="2">
        <f t="shared" si="41"/>
        <v>60</v>
      </c>
      <c r="S223" t="str">
        <f t="shared" si="42"/>
        <v>03 Cloudy (40%-90%)</v>
      </c>
      <c r="T223" t="str">
        <f t="shared" si="40"/>
        <v>45107S2A_MSIL1CCDM-MLB-GANGM4510703 Cloudy (40%-90%)</v>
      </c>
      <c r="U223">
        <f>IF(COUNTIF(T$2:T222,T223)&gt;=1,0,1)</f>
        <v>0</v>
      </c>
      <c r="V223" s="26" t="s">
        <v>1342</v>
      </c>
      <c r="W223" s="86">
        <f t="shared" si="43"/>
        <v>2023</v>
      </c>
      <c r="X223" s="86" t="str">
        <f t="shared" si="44"/>
        <v>06</v>
      </c>
      <c r="Y223" s="86">
        <f t="shared" si="45"/>
        <v>30</v>
      </c>
      <c r="Z223" s="86" t="str">
        <f t="shared" si="46"/>
        <v>22</v>
      </c>
      <c r="AA223" s="86" t="str">
        <f t="shared" si="47"/>
        <v>37</v>
      </c>
      <c r="AB223" s="86" t="str">
        <f t="shared" si="48"/>
        <v>54</v>
      </c>
      <c r="AC223" s="86" t="str">
        <f t="shared" si="49"/>
        <v>GAN_GM_2500X1253px_32m_S2A_MSIL1C_20230630_60CC</v>
      </c>
      <c r="AD223" s="41" t="s">
        <v>1343</v>
      </c>
    </row>
    <row r="224" spans="2:30" x14ac:dyDescent="0.25">
      <c r="B224" t="s">
        <v>3866</v>
      </c>
      <c r="C224" s="54" t="s">
        <v>3816</v>
      </c>
      <c r="D224" s="54" t="s">
        <v>269</v>
      </c>
      <c r="E224" s="56" t="b">
        <v>1</v>
      </c>
      <c r="F224" s="2" t="s">
        <v>3813</v>
      </c>
      <c r="G224" s="7" t="s">
        <v>183</v>
      </c>
      <c r="H224" s="54" t="s">
        <v>270</v>
      </c>
      <c r="I224" s="57">
        <v>45104</v>
      </c>
      <c r="J224" s="56" t="s">
        <v>272</v>
      </c>
      <c r="K224" s="45" t="s">
        <v>288</v>
      </c>
      <c r="L224" s="9">
        <v>29.9</v>
      </c>
      <c r="M224" s="2" t="s">
        <v>4436</v>
      </c>
      <c r="N224" s="2" t="s">
        <v>85</v>
      </c>
      <c r="O224" s="2" t="s">
        <v>4437</v>
      </c>
      <c r="P224" s="2" t="str">
        <f>VLOOKUP(I224,Period!A:B,2,FALSE)</f>
        <v>2023H1</v>
      </c>
      <c r="Q224" s="9">
        <f t="shared" si="39"/>
        <v>38.574999999999996</v>
      </c>
      <c r="R224" s="2">
        <f t="shared" si="41"/>
        <v>40</v>
      </c>
      <c r="S224" t="str">
        <f t="shared" si="42"/>
        <v>03 Cloudy (40%-90%)</v>
      </c>
      <c r="T224" t="str">
        <f t="shared" si="40"/>
        <v>45104S2A_MSIL1CCDM-MLB-GANGM4510403 Cloudy (40%-90%)</v>
      </c>
      <c r="U224">
        <f>IF(COUNTIF(T$2:T223,T224)&gt;=1,0,1)</f>
        <v>1</v>
      </c>
      <c r="V224" s="26" t="s">
        <v>1344</v>
      </c>
      <c r="W224" s="86">
        <f t="shared" si="43"/>
        <v>2023</v>
      </c>
      <c r="X224" s="86" t="str">
        <f t="shared" si="44"/>
        <v>06</v>
      </c>
      <c r="Y224" s="86">
        <f t="shared" si="45"/>
        <v>27</v>
      </c>
      <c r="Z224" s="86" t="str">
        <f t="shared" si="46"/>
        <v>22</v>
      </c>
      <c r="AA224" s="86" t="str">
        <f t="shared" si="47"/>
        <v>28</v>
      </c>
      <c r="AB224" s="86" t="str">
        <f t="shared" si="48"/>
        <v>15</v>
      </c>
      <c r="AC224" s="86" t="str">
        <f t="shared" si="49"/>
        <v>GAN_GM_2500X1253px_32m_S2A_MSIL1C_20230627_40CC</v>
      </c>
      <c r="AD224" s="41" t="s">
        <v>1345</v>
      </c>
    </row>
    <row r="225" spans="2:30" x14ac:dyDescent="0.25">
      <c r="B225" t="s">
        <v>3866</v>
      </c>
      <c r="C225" s="54" t="s">
        <v>3816</v>
      </c>
      <c r="D225" s="54" t="s">
        <v>269</v>
      </c>
      <c r="E225" s="56" t="b">
        <v>1</v>
      </c>
      <c r="F225" s="2" t="s">
        <v>3813</v>
      </c>
      <c r="G225" s="7" t="s">
        <v>183</v>
      </c>
      <c r="H225" s="54" t="s">
        <v>270</v>
      </c>
      <c r="I225" s="57">
        <v>45104</v>
      </c>
      <c r="J225" s="56" t="s">
        <v>271</v>
      </c>
      <c r="K225" s="2" t="s">
        <v>289</v>
      </c>
      <c r="L225" s="9">
        <v>69.8</v>
      </c>
      <c r="M225" s="2" t="s">
        <v>4436</v>
      </c>
      <c r="N225" s="2" t="s">
        <v>85</v>
      </c>
      <c r="O225" s="2" t="s">
        <v>4437</v>
      </c>
      <c r="P225" s="2" t="str">
        <f>VLOOKUP(I225,Period!A:B,2,FALSE)</f>
        <v>2023H1</v>
      </c>
      <c r="Q225" s="9">
        <f t="shared" si="39"/>
        <v>38.574999999999996</v>
      </c>
      <c r="R225" s="2">
        <f t="shared" si="41"/>
        <v>40</v>
      </c>
      <c r="S225" t="str">
        <f t="shared" si="42"/>
        <v>03 Cloudy (40%-90%)</v>
      </c>
      <c r="T225" t="str">
        <f t="shared" si="40"/>
        <v>45104S2A_MSIL1CCDM-MLB-GANGM4510403 Cloudy (40%-90%)</v>
      </c>
      <c r="U225">
        <f>IF(COUNTIF(T$2:T224,T225)&gt;=1,0,1)</f>
        <v>0</v>
      </c>
      <c r="V225" s="26" t="s">
        <v>1346</v>
      </c>
      <c r="W225" s="86">
        <f t="shared" si="43"/>
        <v>2023</v>
      </c>
      <c r="X225" s="86" t="str">
        <f t="shared" si="44"/>
        <v>06</v>
      </c>
      <c r="Y225" s="86">
        <f t="shared" si="45"/>
        <v>27</v>
      </c>
      <c r="Z225" s="86" t="str">
        <f t="shared" si="46"/>
        <v>22</v>
      </c>
      <c r="AA225" s="86" t="str">
        <f t="shared" si="47"/>
        <v>28</v>
      </c>
      <c r="AB225" s="86" t="str">
        <f t="shared" si="48"/>
        <v>12</v>
      </c>
      <c r="AC225" s="86" t="str">
        <f t="shared" si="49"/>
        <v>GAN_GM_2500X1253px_32m_S2A_MSIL1C_20230627_40CC</v>
      </c>
      <c r="AD225" s="41" t="s">
        <v>1347</v>
      </c>
    </row>
    <row r="226" spans="2:30" x14ac:dyDescent="0.25">
      <c r="B226" t="s">
        <v>3866</v>
      </c>
      <c r="C226" s="54" t="s">
        <v>3816</v>
      </c>
      <c r="D226" s="54" t="s">
        <v>269</v>
      </c>
      <c r="E226" s="56" t="b">
        <v>1</v>
      </c>
      <c r="F226" s="2" t="s">
        <v>3813</v>
      </c>
      <c r="G226" s="7" t="s">
        <v>183</v>
      </c>
      <c r="H226" s="54" t="s">
        <v>270</v>
      </c>
      <c r="I226" s="57">
        <v>45104</v>
      </c>
      <c r="J226" s="56" t="s">
        <v>273</v>
      </c>
      <c r="K226" s="2" t="s">
        <v>290</v>
      </c>
      <c r="L226" s="9">
        <v>3.5</v>
      </c>
      <c r="M226" s="2" t="s">
        <v>4436</v>
      </c>
      <c r="N226" s="2" t="s">
        <v>85</v>
      </c>
      <c r="O226" s="2" t="s">
        <v>4437</v>
      </c>
      <c r="P226" s="2" t="str">
        <f>VLOOKUP(I226,Period!A:B,2,FALSE)</f>
        <v>2023H1</v>
      </c>
      <c r="Q226" s="9">
        <f t="shared" si="39"/>
        <v>38.574999999999996</v>
      </c>
      <c r="R226" s="2">
        <f t="shared" si="41"/>
        <v>40</v>
      </c>
      <c r="S226" t="str">
        <f t="shared" si="42"/>
        <v>03 Cloudy (40%-90%)</v>
      </c>
      <c r="T226" t="str">
        <f t="shared" si="40"/>
        <v>45104S2A_MSIL1CCDM-MLB-GANGM4510403 Cloudy (40%-90%)</v>
      </c>
      <c r="U226">
        <f>IF(COUNTIF(T$2:T225,T226)&gt;=1,0,1)</f>
        <v>0</v>
      </c>
      <c r="V226" s="26" t="s">
        <v>1348</v>
      </c>
      <c r="W226" s="86">
        <f t="shared" si="43"/>
        <v>2023</v>
      </c>
      <c r="X226" s="86" t="str">
        <f t="shared" si="44"/>
        <v>06</v>
      </c>
      <c r="Y226" s="86">
        <f t="shared" si="45"/>
        <v>27</v>
      </c>
      <c r="Z226" s="86" t="str">
        <f t="shared" si="46"/>
        <v>22</v>
      </c>
      <c r="AA226" s="86" t="str">
        <f t="shared" si="47"/>
        <v>28</v>
      </c>
      <c r="AB226" s="86" t="str">
        <f t="shared" si="48"/>
        <v>03</v>
      </c>
      <c r="AC226" s="86" t="str">
        <f t="shared" si="49"/>
        <v>GAN_GM_2500X1253px_32m_S2A_MSIL1C_20230627_40CC</v>
      </c>
      <c r="AD226" s="41" t="s">
        <v>1349</v>
      </c>
    </row>
    <row r="227" spans="2:30" x14ac:dyDescent="0.25">
      <c r="B227" t="s">
        <v>3866</v>
      </c>
      <c r="C227" s="54" t="s">
        <v>3816</v>
      </c>
      <c r="D227" s="54" t="s">
        <v>269</v>
      </c>
      <c r="E227" s="56" t="b">
        <v>1</v>
      </c>
      <c r="F227" s="2" t="s">
        <v>3813</v>
      </c>
      <c r="G227" s="7" t="s">
        <v>183</v>
      </c>
      <c r="H227" s="54" t="s">
        <v>270</v>
      </c>
      <c r="I227" s="57">
        <v>45104</v>
      </c>
      <c r="J227" s="56" t="s">
        <v>274</v>
      </c>
      <c r="K227" s="2" t="s">
        <v>291</v>
      </c>
      <c r="L227" s="9">
        <v>51.1</v>
      </c>
      <c r="M227" s="2" t="s">
        <v>4436</v>
      </c>
      <c r="N227" s="2" t="s">
        <v>85</v>
      </c>
      <c r="O227" s="2" t="s">
        <v>4437</v>
      </c>
      <c r="P227" s="2" t="str">
        <f>VLOOKUP(I227,Period!A:B,2,FALSE)</f>
        <v>2023H1</v>
      </c>
      <c r="Q227" s="9">
        <f t="shared" si="39"/>
        <v>38.574999999999996</v>
      </c>
      <c r="R227" s="2">
        <f t="shared" si="41"/>
        <v>40</v>
      </c>
      <c r="S227" t="str">
        <f t="shared" si="42"/>
        <v>03 Cloudy (40%-90%)</v>
      </c>
      <c r="T227" t="str">
        <f t="shared" si="40"/>
        <v>45104S2A_MSIL1CCDM-MLB-GANGM4510403 Cloudy (40%-90%)</v>
      </c>
      <c r="U227">
        <f>IF(COUNTIF(T$2:T226,T227)&gt;=1,0,1)</f>
        <v>0</v>
      </c>
      <c r="V227" s="26" t="s">
        <v>1350</v>
      </c>
      <c r="W227" s="86">
        <f t="shared" si="43"/>
        <v>2023</v>
      </c>
      <c r="X227" s="86" t="str">
        <f t="shared" si="44"/>
        <v>06</v>
      </c>
      <c r="Y227" s="86">
        <f t="shared" si="45"/>
        <v>27</v>
      </c>
      <c r="Z227" s="86" t="str">
        <f t="shared" si="46"/>
        <v>22</v>
      </c>
      <c r="AA227" s="86" t="str">
        <f t="shared" si="47"/>
        <v>27</v>
      </c>
      <c r="AB227" s="86" t="str">
        <f t="shared" si="48"/>
        <v>57</v>
      </c>
      <c r="AC227" s="86" t="str">
        <f t="shared" si="49"/>
        <v>GAN_GM_2500X1253px_32m_S2A_MSIL1C_20230627_40CC</v>
      </c>
      <c r="AD227" s="41" t="s">
        <v>1351</v>
      </c>
    </row>
    <row r="228" spans="2:30" x14ac:dyDescent="0.25">
      <c r="B228" t="s">
        <v>3866</v>
      </c>
      <c r="C228" s="51" t="s">
        <v>3816</v>
      </c>
      <c r="D228" s="51" t="s">
        <v>269</v>
      </c>
      <c r="E228" s="42" t="b">
        <v>1</v>
      </c>
      <c r="F228" s="2" t="s">
        <v>3813</v>
      </c>
      <c r="G228" s="7" t="s">
        <v>183</v>
      </c>
      <c r="H228" s="51" t="s">
        <v>270</v>
      </c>
      <c r="I228" s="53">
        <v>45102</v>
      </c>
      <c r="J228" s="42" t="s">
        <v>272</v>
      </c>
      <c r="K228" s="2" t="s">
        <v>281</v>
      </c>
      <c r="L228" s="9">
        <v>100</v>
      </c>
      <c r="M228" s="2" t="s">
        <v>4436</v>
      </c>
      <c r="N228" s="2" t="s">
        <v>85</v>
      </c>
      <c r="O228" s="2" t="s">
        <v>4437</v>
      </c>
      <c r="P228" s="2" t="str">
        <f>VLOOKUP(I228,Period!A:B,2,FALSE)</f>
        <v>2023H1</v>
      </c>
      <c r="Q228" s="9">
        <f t="shared" si="39"/>
        <v>100</v>
      </c>
      <c r="R228" s="2">
        <f t="shared" si="41"/>
        <v>100</v>
      </c>
      <c r="S228" t="str">
        <f t="shared" si="42"/>
        <v>04 Overcast (100%)</v>
      </c>
      <c r="T228" t="str">
        <f t="shared" si="40"/>
        <v>45102S2A_MSIL1CCDM-MLB-GANGM4510204 Overcast (100%)</v>
      </c>
      <c r="U228">
        <f>IF(COUNTIF(T$2:T227,T228)&gt;=1,0,1)</f>
        <v>1</v>
      </c>
      <c r="V228" s="26" t="s">
        <v>1352</v>
      </c>
      <c r="W228" s="86">
        <f t="shared" si="43"/>
        <v>2023</v>
      </c>
      <c r="X228" s="86" t="str">
        <f t="shared" si="44"/>
        <v>06</v>
      </c>
      <c r="Y228" s="86">
        <f t="shared" si="45"/>
        <v>25</v>
      </c>
      <c r="Z228" s="86" t="str">
        <f t="shared" si="46"/>
        <v>22</v>
      </c>
      <c r="AA228" s="86" t="str">
        <f t="shared" si="47"/>
        <v>38</v>
      </c>
      <c r="AB228" s="86" t="str">
        <f t="shared" si="48"/>
        <v>10</v>
      </c>
      <c r="AC228" s="86" t="str">
        <f t="shared" si="49"/>
        <v>GAN_GM_2500X1253px_32m_S2A_MSIL1C_20230625_100CC</v>
      </c>
      <c r="AD228" s="41" t="s">
        <v>1353</v>
      </c>
    </row>
    <row r="229" spans="2:30" x14ac:dyDescent="0.25">
      <c r="B229" t="s">
        <v>3866</v>
      </c>
      <c r="C229" s="51" t="s">
        <v>3816</v>
      </c>
      <c r="D229" s="51" t="s">
        <v>269</v>
      </c>
      <c r="E229" s="42" t="b">
        <v>1</v>
      </c>
      <c r="F229" s="2" t="s">
        <v>3813</v>
      </c>
      <c r="G229" s="7" t="s">
        <v>183</v>
      </c>
      <c r="H229" s="51" t="s">
        <v>270</v>
      </c>
      <c r="I229" s="53">
        <v>45102</v>
      </c>
      <c r="J229" s="42" t="s">
        <v>271</v>
      </c>
      <c r="K229" s="2" t="s">
        <v>282</v>
      </c>
      <c r="L229" s="9">
        <v>100</v>
      </c>
      <c r="M229" s="2" t="s">
        <v>4436</v>
      </c>
      <c r="N229" s="2" t="s">
        <v>85</v>
      </c>
      <c r="O229" s="2" t="s">
        <v>4437</v>
      </c>
      <c r="P229" s="2" t="str">
        <f>VLOOKUP(I229,Period!A:B,2,FALSE)</f>
        <v>2023H1</v>
      </c>
      <c r="Q229" s="9">
        <f t="shared" si="39"/>
        <v>100</v>
      </c>
      <c r="R229" s="2">
        <f t="shared" si="41"/>
        <v>100</v>
      </c>
      <c r="S229" t="str">
        <f t="shared" si="42"/>
        <v>04 Overcast (100%)</v>
      </c>
      <c r="T229" t="str">
        <f t="shared" si="40"/>
        <v>45102S2A_MSIL1CCDM-MLB-GANGM4510204 Overcast (100%)</v>
      </c>
      <c r="U229">
        <f>IF(COUNTIF(T$2:T228,T229)&gt;=1,0,1)</f>
        <v>0</v>
      </c>
      <c r="V229" s="26" t="s">
        <v>1354</v>
      </c>
      <c r="W229" s="86">
        <f t="shared" si="43"/>
        <v>2023</v>
      </c>
      <c r="X229" s="86" t="str">
        <f t="shared" si="44"/>
        <v>06</v>
      </c>
      <c r="Y229" s="86">
        <f t="shared" si="45"/>
        <v>25</v>
      </c>
      <c r="Z229" s="86" t="str">
        <f t="shared" si="46"/>
        <v>22</v>
      </c>
      <c r="AA229" s="86" t="str">
        <f t="shared" si="47"/>
        <v>38</v>
      </c>
      <c r="AB229" s="86" t="str">
        <f t="shared" si="48"/>
        <v>07</v>
      </c>
      <c r="AC229" s="86" t="str">
        <f t="shared" si="49"/>
        <v>GAN_GM_2500X1253px_32m_S2A_MSIL1C_20230625_100CC</v>
      </c>
      <c r="AD229" s="41" t="s">
        <v>1355</v>
      </c>
    </row>
    <row r="230" spans="2:30" x14ac:dyDescent="0.25">
      <c r="B230" t="s">
        <v>3866</v>
      </c>
      <c r="C230" s="51" t="s">
        <v>3816</v>
      </c>
      <c r="D230" s="51" t="s">
        <v>269</v>
      </c>
      <c r="E230" s="42" t="b">
        <v>1</v>
      </c>
      <c r="F230" s="2" t="s">
        <v>3813</v>
      </c>
      <c r="G230" s="7" t="s">
        <v>183</v>
      </c>
      <c r="H230" s="51" t="s">
        <v>270</v>
      </c>
      <c r="I230" s="53">
        <v>45102</v>
      </c>
      <c r="J230" s="42" t="s">
        <v>273</v>
      </c>
      <c r="K230" s="2" t="s">
        <v>283</v>
      </c>
      <c r="L230" s="9">
        <v>100</v>
      </c>
      <c r="M230" s="2" t="s">
        <v>4436</v>
      </c>
      <c r="N230" s="2" t="s">
        <v>85</v>
      </c>
      <c r="O230" s="2" t="s">
        <v>4437</v>
      </c>
      <c r="P230" s="2" t="str">
        <f>VLOOKUP(I230,Period!A:B,2,FALSE)</f>
        <v>2023H1</v>
      </c>
      <c r="Q230" s="9">
        <f t="shared" si="39"/>
        <v>100</v>
      </c>
      <c r="R230" s="2">
        <f t="shared" si="41"/>
        <v>100</v>
      </c>
      <c r="S230" t="str">
        <f t="shared" si="42"/>
        <v>04 Overcast (100%)</v>
      </c>
      <c r="T230" t="str">
        <f t="shared" si="40"/>
        <v>45102S2A_MSIL1CCDM-MLB-GANGM4510204 Overcast (100%)</v>
      </c>
      <c r="U230">
        <f>IF(COUNTIF(T$2:T229,T230)&gt;=1,0,1)</f>
        <v>0</v>
      </c>
      <c r="V230" s="26" t="s">
        <v>1356</v>
      </c>
      <c r="W230" s="86">
        <f t="shared" si="43"/>
        <v>2023</v>
      </c>
      <c r="X230" s="86" t="str">
        <f t="shared" si="44"/>
        <v>06</v>
      </c>
      <c r="Y230" s="86">
        <f t="shared" si="45"/>
        <v>25</v>
      </c>
      <c r="Z230" s="86" t="str">
        <f t="shared" si="46"/>
        <v>22</v>
      </c>
      <c r="AA230" s="86" t="str">
        <f t="shared" si="47"/>
        <v>37</v>
      </c>
      <c r="AB230" s="86" t="str">
        <f t="shared" si="48"/>
        <v>56</v>
      </c>
      <c r="AC230" s="86" t="str">
        <f t="shared" si="49"/>
        <v>GAN_GM_2500X1253px_32m_S2A_MSIL1C_20230625_100CC</v>
      </c>
      <c r="AD230" s="41" t="s">
        <v>1357</v>
      </c>
    </row>
    <row r="231" spans="2:30" x14ac:dyDescent="0.25">
      <c r="B231" t="s">
        <v>3866</v>
      </c>
      <c r="C231" s="51" t="s">
        <v>3816</v>
      </c>
      <c r="D231" s="51" t="s">
        <v>269</v>
      </c>
      <c r="E231" s="42" t="b">
        <v>1</v>
      </c>
      <c r="F231" s="2" t="s">
        <v>3813</v>
      </c>
      <c r="G231" s="7" t="s">
        <v>183</v>
      </c>
      <c r="H231" s="51" t="s">
        <v>270</v>
      </c>
      <c r="I231" s="53">
        <v>45102</v>
      </c>
      <c r="J231" s="42" t="s">
        <v>274</v>
      </c>
      <c r="K231" s="2" t="s">
        <v>284</v>
      </c>
      <c r="L231" s="9">
        <v>100</v>
      </c>
      <c r="M231" s="2" t="s">
        <v>4436</v>
      </c>
      <c r="N231" s="2" t="s">
        <v>85</v>
      </c>
      <c r="O231" s="2" t="s">
        <v>4437</v>
      </c>
      <c r="P231" s="2" t="str">
        <f>VLOOKUP(I231,Period!A:B,2,FALSE)</f>
        <v>2023H1</v>
      </c>
      <c r="Q231" s="9">
        <f t="shared" si="39"/>
        <v>100</v>
      </c>
      <c r="R231" s="2">
        <f t="shared" si="41"/>
        <v>100</v>
      </c>
      <c r="S231" t="str">
        <f t="shared" si="42"/>
        <v>04 Overcast (100%)</v>
      </c>
      <c r="T231" t="str">
        <f t="shared" si="40"/>
        <v>45102S2A_MSIL1CCDM-MLB-GANGM4510204 Overcast (100%)</v>
      </c>
      <c r="U231">
        <f>IF(COUNTIF(T$2:T230,T231)&gt;=1,0,1)</f>
        <v>0</v>
      </c>
      <c r="V231" s="26" t="s">
        <v>1358</v>
      </c>
      <c r="W231" s="86">
        <f t="shared" si="43"/>
        <v>2023</v>
      </c>
      <c r="X231" s="86" t="str">
        <f t="shared" si="44"/>
        <v>06</v>
      </c>
      <c r="Y231" s="86">
        <f t="shared" si="45"/>
        <v>25</v>
      </c>
      <c r="Z231" s="86" t="str">
        <f t="shared" si="46"/>
        <v>22</v>
      </c>
      <c r="AA231" s="86" t="str">
        <f t="shared" si="47"/>
        <v>37</v>
      </c>
      <c r="AB231" s="86" t="str">
        <f t="shared" si="48"/>
        <v>52</v>
      </c>
      <c r="AC231" s="86" t="str">
        <f t="shared" si="49"/>
        <v>GAN_GM_2500X1253px_32m_S2A_MSIL1C_20230625_100CC</v>
      </c>
      <c r="AD231" s="41" t="s">
        <v>1359</v>
      </c>
    </row>
    <row r="232" spans="2:30" x14ac:dyDescent="0.25">
      <c r="B232" t="s">
        <v>3866</v>
      </c>
      <c r="C232" s="54" t="s">
        <v>3816</v>
      </c>
      <c r="D232" s="54" t="s">
        <v>269</v>
      </c>
      <c r="E232" s="56" t="b">
        <v>1</v>
      </c>
      <c r="F232" s="2" t="s">
        <v>3813</v>
      </c>
      <c r="G232" s="7" t="s">
        <v>183</v>
      </c>
      <c r="H232" s="54" t="s">
        <v>270</v>
      </c>
      <c r="I232" s="57">
        <v>45099</v>
      </c>
      <c r="J232" s="56" t="s">
        <v>272</v>
      </c>
      <c r="K232" s="2" t="s">
        <v>292</v>
      </c>
      <c r="L232" s="9">
        <v>77.3</v>
      </c>
      <c r="M232" s="2" t="s">
        <v>4436</v>
      </c>
      <c r="N232" s="2" t="s">
        <v>85</v>
      </c>
      <c r="O232" s="2" t="s">
        <v>4437</v>
      </c>
      <c r="P232" s="2" t="str">
        <f>VLOOKUP(I232,Period!A:B,2,FALSE)</f>
        <v>2023H1</v>
      </c>
      <c r="Q232" s="9">
        <f t="shared" si="39"/>
        <v>91.25</v>
      </c>
      <c r="R232" s="2">
        <f t="shared" si="41"/>
        <v>100</v>
      </c>
      <c r="S232" t="str">
        <f t="shared" si="42"/>
        <v>04 Overcast (100%)</v>
      </c>
      <c r="T232" t="str">
        <f t="shared" si="40"/>
        <v>45099S2A_MSIL1CCDM-MLB-GANGM4509904 Overcast (100%)</v>
      </c>
      <c r="U232">
        <f>IF(COUNTIF(T$2:T231,T232)&gt;=1,0,1)</f>
        <v>1</v>
      </c>
      <c r="V232" s="26" t="s">
        <v>1360</v>
      </c>
      <c r="W232" s="86">
        <f t="shared" si="43"/>
        <v>2023</v>
      </c>
      <c r="X232" s="86" t="str">
        <f t="shared" si="44"/>
        <v>06</v>
      </c>
      <c r="Y232" s="86">
        <f t="shared" si="45"/>
        <v>22</v>
      </c>
      <c r="Z232" s="86" t="str">
        <f t="shared" si="46"/>
        <v>22</v>
      </c>
      <c r="AA232" s="86" t="str">
        <f t="shared" si="47"/>
        <v>28</v>
      </c>
      <c r="AB232" s="86" t="str">
        <f t="shared" si="48"/>
        <v>14</v>
      </c>
      <c r="AC232" s="86" t="str">
        <f t="shared" si="49"/>
        <v>GAN_GM_2500X1253px_32m_S2A_MSIL1C_20230622_100CC</v>
      </c>
      <c r="AD232" s="41" t="s">
        <v>1361</v>
      </c>
    </row>
    <row r="233" spans="2:30" x14ac:dyDescent="0.25">
      <c r="B233" t="s">
        <v>3866</v>
      </c>
      <c r="C233" s="54" t="s">
        <v>3816</v>
      </c>
      <c r="D233" s="54" t="s">
        <v>269</v>
      </c>
      <c r="E233" s="56" t="b">
        <v>1</v>
      </c>
      <c r="F233" s="2" t="s">
        <v>3813</v>
      </c>
      <c r="G233" s="7" t="s">
        <v>183</v>
      </c>
      <c r="H233" s="54" t="s">
        <v>270</v>
      </c>
      <c r="I233" s="57">
        <v>45099</v>
      </c>
      <c r="J233" s="56" t="s">
        <v>271</v>
      </c>
      <c r="K233" s="2" t="s">
        <v>293</v>
      </c>
      <c r="L233" s="9">
        <v>88.3</v>
      </c>
      <c r="M233" s="2" t="s">
        <v>4436</v>
      </c>
      <c r="N233" s="2" t="s">
        <v>85</v>
      </c>
      <c r="O233" s="2" t="s">
        <v>4437</v>
      </c>
      <c r="P233" s="2" t="str">
        <f>VLOOKUP(I233,Period!A:B,2,FALSE)</f>
        <v>2023H1</v>
      </c>
      <c r="Q233" s="9">
        <f t="shared" si="39"/>
        <v>91.25</v>
      </c>
      <c r="R233" s="2">
        <f t="shared" si="41"/>
        <v>100</v>
      </c>
      <c r="S233" t="str">
        <f t="shared" si="42"/>
        <v>04 Overcast (100%)</v>
      </c>
      <c r="T233" t="str">
        <f t="shared" si="40"/>
        <v>45099S2A_MSIL1CCDM-MLB-GANGM4509904 Overcast (100%)</v>
      </c>
      <c r="U233">
        <f>IF(COUNTIF(T$2:T232,T233)&gt;=1,0,1)</f>
        <v>0</v>
      </c>
      <c r="V233" s="26" t="s">
        <v>1362</v>
      </c>
      <c r="W233" s="86">
        <f t="shared" si="43"/>
        <v>2023</v>
      </c>
      <c r="X233" s="86" t="str">
        <f t="shared" si="44"/>
        <v>06</v>
      </c>
      <c r="Y233" s="86">
        <f t="shared" si="45"/>
        <v>22</v>
      </c>
      <c r="Z233" s="86" t="str">
        <f t="shared" si="46"/>
        <v>22</v>
      </c>
      <c r="AA233" s="86" t="str">
        <f t="shared" si="47"/>
        <v>28</v>
      </c>
      <c r="AB233" s="86" t="str">
        <f t="shared" si="48"/>
        <v>10</v>
      </c>
      <c r="AC233" s="86" t="str">
        <f t="shared" si="49"/>
        <v>GAN_GM_2500X1253px_32m_S2A_MSIL1C_20230622_100CC</v>
      </c>
      <c r="AD233" s="41" t="s">
        <v>1363</v>
      </c>
    </row>
    <row r="234" spans="2:30" x14ac:dyDescent="0.25">
      <c r="B234" t="s">
        <v>3866</v>
      </c>
      <c r="C234" s="54" t="s">
        <v>3816</v>
      </c>
      <c r="D234" s="54" t="s">
        <v>269</v>
      </c>
      <c r="E234" s="56" t="b">
        <v>1</v>
      </c>
      <c r="F234" s="2" t="s">
        <v>3813</v>
      </c>
      <c r="G234" s="7" t="s">
        <v>183</v>
      </c>
      <c r="H234" s="54" t="s">
        <v>270</v>
      </c>
      <c r="I234" s="57">
        <v>45099</v>
      </c>
      <c r="J234" s="56" t="s">
        <v>273</v>
      </c>
      <c r="K234" s="2" t="s">
        <v>294</v>
      </c>
      <c r="L234" s="9">
        <v>99.9</v>
      </c>
      <c r="M234" s="2" t="s">
        <v>4436</v>
      </c>
      <c r="N234" s="2" t="s">
        <v>85</v>
      </c>
      <c r="O234" s="2" t="s">
        <v>4437</v>
      </c>
      <c r="P234" s="2" t="str">
        <f>VLOOKUP(I234,Period!A:B,2,FALSE)</f>
        <v>2023H1</v>
      </c>
      <c r="Q234" s="9">
        <f t="shared" si="39"/>
        <v>91.25</v>
      </c>
      <c r="R234" s="2">
        <f t="shared" si="41"/>
        <v>100</v>
      </c>
      <c r="S234" t="str">
        <f t="shared" si="42"/>
        <v>04 Overcast (100%)</v>
      </c>
      <c r="T234" t="str">
        <f t="shared" si="40"/>
        <v>45099S2A_MSIL1CCDM-MLB-GANGM4509904 Overcast (100%)</v>
      </c>
      <c r="U234">
        <f>IF(COUNTIF(T$2:T233,T234)&gt;=1,0,1)</f>
        <v>0</v>
      </c>
      <c r="V234" s="26" t="s">
        <v>1364</v>
      </c>
      <c r="W234" s="86">
        <f t="shared" si="43"/>
        <v>2023</v>
      </c>
      <c r="X234" s="86" t="str">
        <f t="shared" si="44"/>
        <v>06</v>
      </c>
      <c r="Y234" s="86">
        <f t="shared" si="45"/>
        <v>22</v>
      </c>
      <c r="Z234" s="86" t="str">
        <f t="shared" si="46"/>
        <v>22</v>
      </c>
      <c r="AA234" s="86" t="str">
        <f t="shared" si="47"/>
        <v>28</v>
      </c>
      <c r="AB234" s="86" t="str">
        <f t="shared" si="48"/>
        <v>01</v>
      </c>
      <c r="AC234" s="86" t="str">
        <f t="shared" si="49"/>
        <v>GAN_GM_2500X1253px_32m_S2A_MSIL1C_20230622_100CC</v>
      </c>
      <c r="AD234" s="41" t="s">
        <v>1365</v>
      </c>
    </row>
    <row r="235" spans="2:30" x14ac:dyDescent="0.25">
      <c r="B235" t="s">
        <v>3866</v>
      </c>
      <c r="C235" s="54" t="s">
        <v>3816</v>
      </c>
      <c r="D235" s="54" t="s">
        <v>269</v>
      </c>
      <c r="E235" s="56" t="b">
        <v>1</v>
      </c>
      <c r="F235" s="2" t="s">
        <v>3813</v>
      </c>
      <c r="G235" s="7" t="s">
        <v>183</v>
      </c>
      <c r="H235" s="54" t="s">
        <v>270</v>
      </c>
      <c r="I235" s="57">
        <v>45099</v>
      </c>
      <c r="J235" s="56" t="s">
        <v>274</v>
      </c>
      <c r="K235" s="2" t="s">
        <v>287</v>
      </c>
      <c r="L235" s="9">
        <v>99.5</v>
      </c>
      <c r="M235" s="2" t="s">
        <v>4436</v>
      </c>
      <c r="N235" s="2" t="s">
        <v>85</v>
      </c>
      <c r="O235" s="2" t="s">
        <v>4437</v>
      </c>
      <c r="P235" s="2" t="str">
        <f>VLOOKUP(I235,Period!A:B,2,FALSE)</f>
        <v>2023H1</v>
      </c>
      <c r="Q235" s="9">
        <f t="shared" si="39"/>
        <v>91.25</v>
      </c>
      <c r="R235" s="2">
        <f t="shared" si="41"/>
        <v>100</v>
      </c>
      <c r="S235" t="str">
        <f t="shared" si="42"/>
        <v>04 Overcast (100%)</v>
      </c>
      <c r="T235" t="str">
        <f t="shared" si="40"/>
        <v>45099S2A_MSIL1CCDM-MLB-GANGM4509904 Overcast (100%)</v>
      </c>
      <c r="U235">
        <f>IF(COUNTIF(T$2:T234,T235)&gt;=1,0,1)</f>
        <v>0</v>
      </c>
      <c r="V235" s="26" t="s">
        <v>1366</v>
      </c>
      <c r="W235" s="86">
        <f t="shared" si="43"/>
        <v>2023</v>
      </c>
      <c r="X235" s="86" t="str">
        <f t="shared" si="44"/>
        <v>06</v>
      </c>
      <c r="Y235" s="86">
        <f t="shared" si="45"/>
        <v>22</v>
      </c>
      <c r="Z235" s="86" t="str">
        <f t="shared" si="46"/>
        <v>22</v>
      </c>
      <c r="AA235" s="86" t="str">
        <f t="shared" si="47"/>
        <v>27</v>
      </c>
      <c r="AB235" s="86" t="str">
        <f t="shared" si="48"/>
        <v>56</v>
      </c>
      <c r="AC235" s="86" t="str">
        <f t="shared" si="49"/>
        <v>GAN_GM_2500X1253px_32m_S2A_MSIL1C_20230622_100CC</v>
      </c>
      <c r="AD235" s="41" t="s">
        <v>1367</v>
      </c>
    </row>
    <row r="236" spans="2:30" x14ac:dyDescent="0.25">
      <c r="B236" t="s">
        <v>3866</v>
      </c>
      <c r="C236" s="51" t="s">
        <v>3816</v>
      </c>
      <c r="D236" s="51" t="s">
        <v>269</v>
      </c>
      <c r="E236" s="42" t="b">
        <v>1</v>
      </c>
      <c r="F236" s="2" t="s">
        <v>3813</v>
      </c>
      <c r="G236" s="7" t="s">
        <v>183</v>
      </c>
      <c r="H236" s="51" t="s">
        <v>270</v>
      </c>
      <c r="I236" s="53">
        <v>45097</v>
      </c>
      <c r="J236" s="42" t="s">
        <v>272</v>
      </c>
      <c r="K236" s="2" t="s">
        <v>295</v>
      </c>
      <c r="L236" s="9">
        <v>61</v>
      </c>
      <c r="M236" s="2" t="s">
        <v>4436</v>
      </c>
      <c r="N236" s="2" t="s">
        <v>85</v>
      </c>
      <c r="O236" s="2" t="s">
        <v>4437</v>
      </c>
      <c r="P236" s="2" t="str">
        <f>VLOOKUP(I236,Period!A:B,2,FALSE)</f>
        <v>2023H1</v>
      </c>
      <c r="Q236" s="9">
        <f t="shared" si="39"/>
        <v>65.400000000000006</v>
      </c>
      <c r="R236" s="2">
        <f t="shared" si="41"/>
        <v>70</v>
      </c>
      <c r="S236" t="str">
        <f t="shared" si="42"/>
        <v>03 Cloudy (40%-90%)</v>
      </c>
      <c r="T236" t="str">
        <f t="shared" si="40"/>
        <v>45097S2A_MSIL1CCDM-MLB-GANGM4509703 Cloudy (40%-90%)</v>
      </c>
      <c r="U236">
        <f>IF(COUNTIF(T$2:T235,T236)&gt;=1,0,1)</f>
        <v>1</v>
      </c>
      <c r="V236" s="26" t="s">
        <v>1368</v>
      </c>
      <c r="W236" s="86">
        <f t="shared" si="43"/>
        <v>2023</v>
      </c>
      <c r="X236" s="86" t="str">
        <f t="shared" si="44"/>
        <v>06</v>
      </c>
      <c r="Y236" s="86">
        <f t="shared" si="45"/>
        <v>20</v>
      </c>
      <c r="Z236" s="86" t="str">
        <f t="shared" si="46"/>
        <v>22</v>
      </c>
      <c r="AA236" s="86" t="str">
        <f t="shared" si="47"/>
        <v>38</v>
      </c>
      <c r="AB236" s="86" t="str">
        <f t="shared" si="48"/>
        <v>11</v>
      </c>
      <c r="AC236" s="86" t="str">
        <f t="shared" si="49"/>
        <v>GAN_GM_2500X1253px_32m_S2A_MSIL1C_20230620_70CC</v>
      </c>
      <c r="AD236" s="41" t="s">
        <v>1369</v>
      </c>
    </row>
    <row r="237" spans="2:30" x14ac:dyDescent="0.25">
      <c r="B237" t="s">
        <v>3866</v>
      </c>
      <c r="C237" s="51" t="s">
        <v>3816</v>
      </c>
      <c r="D237" s="51" t="s">
        <v>269</v>
      </c>
      <c r="E237" s="42" t="b">
        <v>1</v>
      </c>
      <c r="F237" s="2" t="s">
        <v>3813</v>
      </c>
      <c r="G237" s="7" t="s">
        <v>183</v>
      </c>
      <c r="H237" s="51" t="s">
        <v>270</v>
      </c>
      <c r="I237" s="53">
        <v>45097</v>
      </c>
      <c r="J237" s="42" t="s">
        <v>271</v>
      </c>
      <c r="K237" s="2" t="s">
        <v>282</v>
      </c>
      <c r="L237" s="9">
        <v>40.9</v>
      </c>
      <c r="M237" s="2" t="s">
        <v>4436</v>
      </c>
      <c r="N237" s="2" t="s">
        <v>85</v>
      </c>
      <c r="O237" s="2" t="s">
        <v>4437</v>
      </c>
      <c r="P237" s="2" t="str">
        <f>VLOOKUP(I237,Period!A:B,2,FALSE)</f>
        <v>2023H1</v>
      </c>
      <c r="Q237" s="9">
        <f t="shared" si="39"/>
        <v>65.400000000000006</v>
      </c>
      <c r="R237" s="2">
        <f t="shared" si="41"/>
        <v>70</v>
      </c>
      <c r="S237" t="str">
        <f t="shared" si="42"/>
        <v>03 Cloudy (40%-90%)</v>
      </c>
      <c r="T237" t="str">
        <f t="shared" si="40"/>
        <v>45097S2A_MSIL1CCDM-MLB-GANGM4509703 Cloudy (40%-90%)</v>
      </c>
      <c r="U237">
        <f>IF(COUNTIF(T$2:T236,T237)&gt;=1,0,1)</f>
        <v>0</v>
      </c>
      <c r="V237" s="26" t="s">
        <v>1370</v>
      </c>
      <c r="W237" s="86">
        <f t="shared" si="43"/>
        <v>2023</v>
      </c>
      <c r="X237" s="86" t="str">
        <f t="shared" si="44"/>
        <v>06</v>
      </c>
      <c r="Y237" s="86">
        <f t="shared" si="45"/>
        <v>20</v>
      </c>
      <c r="Z237" s="86" t="str">
        <f t="shared" si="46"/>
        <v>22</v>
      </c>
      <c r="AA237" s="86" t="str">
        <f t="shared" si="47"/>
        <v>38</v>
      </c>
      <c r="AB237" s="86" t="str">
        <f t="shared" si="48"/>
        <v>07</v>
      </c>
      <c r="AC237" s="86" t="str">
        <f t="shared" si="49"/>
        <v>GAN_GM_2500X1253px_32m_S2A_MSIL1C_20230620_70CC</v>
      </c>
      <c r="AD237" s="41" t="s">
        <v>1371</v>
      </c>
    </row>
    <row r="238" spans="2:30" x14ac:dyDescent="0.25">
      <c r="B238" t="s">
        <v>3866</v>
      </c>
      <c r="C238" s="51" t="s">
        <v>3816</v>
      </c>
      <c r="D238" s="51" t="s">
        <v>269</v>
      </c>
      <c r="E238" s="42" t="b">
        <v>1</v>
      </c>
      <c r="F238" s="2" t="s">
        <v>3813</v>
      </c>
      <c r="G238" s="7" t="s">
        <v>183</v>
      </c>
      <c r="H238" s="51" t="s">
        <v>270</v>
      </c>
      <c r="I238" s="53">
        <v>45097</v>
      </c>
      <c r="J238" s="42" t="s">
        <v>273</v>
      </c>
      <c r="K238" s="2" t="s">
        <v>280</v>
      </c>
      <c r="L238" s="9">
        <v>97.2</v>
      </c>
      <c r="M238" s="2" t="s">
        <v>4436</v>
      </c>
      <c r="N238" s="2" t="s">
        <v>85</v>
      </c>
      <c r="O238" s="2" t="s">
        <v>4437</v>
      </c>
      <c r="P238" s="2" t="str">
        <f>VLOOKUP(I238,Period!A:B,2,FALSE)</f>
        <v>2023H1</v>
      </c>
      <c r="Q238" s="9">
        <f t="shared" si="39"/>
        <v>65.400000000000006</v>
      </c>
      <c r="R238" s="2">
        <f t="shared" si="41"/>
        <v>70</v>
      </c>
      <c r="S238" t="str">
        <f t="shared" si="42"/>
        <v>03 Cloudy (40%-90%)</v>
      </c>
      <c r="T238" t="str">
        <f t="shared" si="40"/>
        <v>45097S2A_MSIL1CCDM-MLB-GANGM4509703 Cloudy (40%-90%)</v>
      </c>
      <c r="U238">
        <f>IF(COUNTIF(T$2:T237,T238)&gt;=1,0,1)</f>
        <v>0</v>
      </c>
      <c r="V238" s="26" t="s">
        <v>1372</v>
      </c>
      <c r="W238" s="86">
        <f t="shared" si="43"/>
        <v>2023</v>
      </c>
      <c r="X238" s="86" t="str">
        <f t="shared" si="44"/>
        <v>06</v>
      </c>
      <c r="Y238" s="86">
        <f t="shared" si="45"/>
        <v>20</v>
      </c>
      <c r="Z238" s="86" t="str">
        <f t="shared" si="46"/>
        <v>22</v>
      </c>
      <c r="AA238" s="86" t="str">
        <f t="shared" si="47"/>
        <v>37</v>
      </c>
      <c r="AB238" s="86" t="str">
        <f t="shared" si="48"/>
        <v>57</v>
      </c>
      <c r="AC238" s="86" t="str">
        <f t="shared" si="49"/>
        <v>GAN_GM_2500X1253px_32m_S2A_MSIL1C_20230620_70CC</v>
      </c>
      <c r="AD238" s="41" t="s">
        <v>1373</v>
      </c>
    </row>
    <row r="239" spans="2:30" x14ac:dyDescent="0.25">
      <c r="B239" t="s">
        <v>3866</v>
      </c>
      <c r="C239" s="51" t="s">
        <v>3816</v>
      </c>
      <c r="D239" s="51" t="s">
        <v>269</v>
      </c>
      <c r="E239" s="42" t="b">
        <v>1</v>
      </c>
      <c r="F239" s="2" t="s">
        <v>3813</v>
      </c>
      <c r="G239" s="7" t="s">
        <v>183</v>
      </c>
      <c r="H239" s="51" t="s">
        <v>270</v>
      </c>
      <c r="I239" s="53">
        <v>45097</v>
      </c>
      <c r="J239" s="42" t="s">
        <v>274</v>
      </c>
      <c r="K239" s="2" t="s">
        <v>296</v>
      </c>
      <c r="L239" s="9">
        <v>62.5</v>
      </c>
      <c r="M239" s="2" t="s">
        <v>4436</v>
      </c>
      <c r="N239" s="2" t="s">
        <v>85</v>
      </c>
      <c r="O239" s="2" t="s">
        <v>4437</v>
      </c>
      <c r="P239" s="2" t="str">
        <f>VLOOKUP(I239,Period!A:B,2,FALSE)</f>
        <v>2023H1</v>
      </c>
      <c r="Q239" s="9">
        <f t="shared" si="39"/>
        <v>65.400000000000006</v>
      </c>
      <c r="R239" s="2">
        <f t="shared" si="41"/>
        <v>70</v>
      </c>
      <c r="S239" t="str">
        <f t="shared" si="42"/>
        <v>03 Cloudy (40%-90%)</v>
      </c>
      <c r="T239" t="str">
        <f t="shared" si="40"/>
        <v>45097S2A_MSIL1CCDM-MLB-GANGM4509703 Cloudy (40%-90%)</v>
      </c>
      <c r="U239">
        <f>IF(COUNTIF(T$2:T238,T239)&gt;=1,0,1)</f>
        <v>0</v>
      </c>
      <c r="V239" s="26" t="s">
        <v>1374</v>
      </c>
      <c r="W239" s="86">
        <f t="shared" si="43"/>
        <v>2023</v>
      </c>
      <c r="X239" s="86" t="str">
        <f t="shared" si="44"/>
        <v>06</v>
      </c>
      <c r="Y239" s="86">
        <f t="shared" si="45"/>
        <v>20</v>
      </c>
      <c r="Z239" s="86" t="str">
        <f t="shared" si="46"/>
        <v>22</v>
      </c>
      <c r="AA239" s="86" t="str">
        <f t="shared" si="47"/>
        <v>37</v>
      </c>
      <c r="AB239" s="86" t="str">
        <f t="shared" si="48"/>
        <v>53</v>
      </c>
      <c r="AC239" s="86" t="str">
        <f t="shared" si="49"/>
        <v>GAN_GM_2500X1253px_32m_S2A_MSIL1C_20230620_70CC</v>
      </c>
      <c r="AD239" s="41" t="s">
        <v>1375</v>
      </c>
    </row>
    <row r="240" spans="2:30" x14ac:dyDescent="0.25">
      <c r="B240" t="s">
        <v>3866</v>
      </c>
      <c r="C240" s="54" t="s">
        <v>3816</v>
      </c>
      <c r="D240" s="54" t="s">
        <v>269</v>
      </c>
      <c r="E240" s="56" t="b">
        <v>1</v>
      </c>
      <c r="F240" s="2" t="s">
        <v>3813</v>
      </c>
      <c r="G240" s="7" t="s">
        <v>183</v>
      </c>
      <c r="H240" s="54" t="s">
        <v>270</v>
      </c>
      <c r="I240" s="57">
        <v>45094</v>
      </c>
      <c r="J240" s="56" t="s">
        <v>272</v>
      </c>
      <c r="K240" s="45" t="s">
        <v>288</v>
      </c>
      <c r="L240" s="9">
        <v>84.3</v>
      </c>
      <c r="M240" s="2" t="s">
        <v>4436</v>
      </c>
      <c r="N240" s="2" t="s">
        <v>85</v>
      </c>
      <c r="O240" s="2" t="s">
        <v>4437</v>
      </c>
      <c r="P240" s="2" t="str">
        <f>VLOOKUP(I240,Period!A:B,2,FALSE)</f>
        <v>2023H1</v>
      </c>
      <c r="Q240" s="9">
        <f t="shared" si="39"/>
        <v>86.25</v>
      </c>
      <c r="R240" s="2">
        <f t="shared" si="41"/>
        <v>90</v>
      </c>
      <c r="S240" t="str">
        <f t="shared" si="42"/>
        <v>03 Cloudy (40%-90%)</v>
      </c>
      <c r="T240" t="str">
        <f t="shared" si="40"/>
        <v>45094S2A_MSIL1CCDM-MLB-GANGM4509403 Cloudy (40%-90%)</v>
      </c>
      <c r="U240">
        <f>IF(COUNTIF(T$2:T239,T240)&gt;=1,0,1)</f>
        <v>1</v>
      </c>
      <c r="V240" s="26" t="s">
        <v>1376</v>
      </c>
      <c r="W240" s="86">
        <f t="shared" si="43"/>
        <v>2023</v>
      </c>
      <c r="X240" s="86" t="str">
        <f t="shared" si="44"/>
        <v>06</v>
      </c>
      <c r="Y240" s="86">
        <f t="shared" si="45"/>
        <v>17</v>
      </c>
      <c r="Z240" s="86" t="str">
        <f t="shared" si="46"/>
        <v>22</v>
      </c>
      <c r="AA240" s="86" t="str">
        <f t="shared" si="47"/>
        <v>28</v>
      </c>
      <c r="AB240" s="86" t="str">
        <f t="shared" si="48"/>
        <v>15</v>
      </c>
      <c r="AC240" s="86" t="str">
        <f t="shared" si="49"/>
        <v>GAN_GM_2500X1253px_32m_S2A_MSIL1C_20230617_90CC</v>
      </c>
      <c r="AD240" s="41" t="s">
        <v>1377</v>
      </c>
    </row>
    <row r="241" spans="2:30" x14ac:dyDescent="0.25">
      <c r="B241" t="s">
        <v>3866</v>
      </c>
      <c r="C241" s="54" t="s">
        <v>3816</v>
      </c>
      <c r="D241" s="54" t="s">
        <v>269</v>
      </c>
      <c r="E241" s="56" t="b">
        <v>1</v>
      </c>
      <c r="F241" s="2" t="s">
        <v>3813</v>
      </c>
      <c r="G241" s="7" t="s">
        <v>183</v>
      </c>
      <c r="H241" s="54" t="s">
        <v>270</v>
      </c>
      <c r="I241" s="57">
        <v>45094</v>
      </c>
      <c r="J241" s="56" t="s">
        <v>271</v>
      </c>
      <c r="K241" s="45" t="s">
        <v>297</v>
      </c>
      <c r="L241" s="9">
        <v>83.4</v>
      </c>
      <c r="M241" s="2" t="s">
        <v>4436</v>
      </c>
      <c r="N241" s="2" t="s">
        <v>85</v>
      </c>
      <c r="O241" s="2" t="s">
        <v>4437</v>
      </c>
      <c r="P241" s="2" t="str">
        <f>VLOOKUP(I241,Period!A:B,2,FALSE)</f>
        <v>2023H1</v>
      </c>
      <c r="Q241" s="9">
        <f t="shared" si="39"/>
        <v>86.25</v>
      </c>
      <c r="R241" s="2">
        <f t="shared" si="41"/>
        <v>90</v>
      </c>
      <c r="S241" t="str">
        <f t="shared" si="42"/>
        <v>03 Cloudy (40%-90%)</v>
      </c>
      <c r="T241" t="str">
        <f t="shared" si="40"/>
        <v>45094S2A_MSIL1CCDM-MLB-GANGM4509403 Cloudy (40%-90%)</v>
      </c>
      <c r="U241">
        <f>IF(COUNTIF(T$2:T240,T241)&gt;=1,0,1)</f>
        <v>0</v>
      </c>
      <c r="V241" s="26" t="s">
        <v>1378</v>
      </c>
      <c r="W241" s="86">
        <f t="shared" si="43"/>
        <v>2023</v>
      </c>
      <c r="X241" s="86" t="str">
        <f t="shared" si="44"/>
        <v>06</v>
      </c>
      <c r="Y241" s="86">
        <f t="shared" si="45"/>
        <v>17</v>
      </c>
      <c r="Z241" s="86" t="str">
        <f t="shared" si="46"/>
        <v>22</v>
      </c>
      <c r="AA241" s="86" t="str">
        <f t="shared" si="47"/>
        <v>28</v>
      </c>
      <c r="AB241" s="86" t="str">
        <f t="shared" si="48"/>
        <v>11</v>
      </c>
      <c r="AC241" s="86" t="str">
        <f t="shared" si="49"/>
        <v>GAN_GM_2500X1253px_32m_S2A_MSIL1C_20230617_90CC</v>
      </c>
      <c r="AD241" s="41" t="s">
        <v>1379</v>
      </c>
    </row>
    <row r="242" spans="2:30" x14ac:dyDescent="0.25">
      <c r="B242" t="s">
        <v>3866</v>
      </c>
      <c r="C242" s="54" t="s">
        <v>3816</v>
      </c>
      <c r="D242" s="54" t="s">
        <v>269</v>
      </c>
      <c r="E242" s="56" t="b">
        <v>1</v>
      </c>
      <c r="F242" s="2" t="s">
        <v>3813</v>
      </c>
      <c r="G242" s="7" t="s">
        <v>183</v>
      </c>
      <c r="H242" s="54" t="s">
        <v>270</v>
      </c>
      <c r="I242" s="57">
        <v>45094</v>
      </c>
      <c r="J242" s="56" t="s">
        <v>273</v>
      </c>
      <c r="K242" s="2" t="s">
        <v>290</v>
      </c>
      <c r="L242" s="9">
        <v>78.3</v>
      </c>
      <c r="M242" s="2" t="s">
        <v>4436</v>
      </c>
      <c r="N242" s="2" t="s">
        <v>85</v>
      </c>
      <c r="O242" s="2" t="s">
        <v>4437</v>
      </c>
      <c r="P242" s="2" t="str">
        <f>VLOOKUP(I242,Period!A:B,2,FALSE)</f>
        <v>2023H1</v>
      </c>
      <c r="Q242" s="9">
        <f t="shared" si="39"/>
        <v>86.25</v>
      </c>
      <c r="R242" s="2">
        <f t="shared" si="41"/>
        <v>90</v>
      </c>
      <c r="S242" t="str">
        <f t="shared" si="42"/>
        <v>03 Cloudy (40%-90%)</v>
      </c>
      <c r="T242" t="str">
        <f t="shared" si="40"/>
        <v>45094S2A_MSIL1CCDM-MLB-GANGM4509403 Cloudy (40%-90%)</v>
      </c>
      <c r="U242">
        <f>IF(COUNTIF(T$2:T241,T242)&gt;=1,0,1)</f>
        <v>0</v>
      </c>
      <c r="V242" s="26" t="s">
        <v>1380</v>
      </c>
      <c r="W242" s="86">
        <f t="shared" si="43"/>
        <v>2023</v>
      </c>
      <c r="X242" s="86" t="str">
        <f t="shared" si="44"/>
        <v>06</v>
      </c>
      <c r="Y242" s="86">
        <f t="shared" si="45"/>
        <v>17</v>
      </c>
      <c r="Z242" s="86" t="str">
        <f t="shared" si="46"/>
        <v>22</v>
      </c>
      <c r="AA242" s="86" t="str">
        <f t="shared" si="47"/>
        <v>28</v>
      </c>
      <c r="AB242" s="86" t="str">
        <f t="shared" si="48"/>
        <v>03</v>
      </c>
      <c r="AC242" s="86" t="str">
        <f t="shared" si="49"/>
        <v>GAN_GM_2500X1253px_32m_S2A_MSIL1C_20230617_90CC</v>
      </c>
      <c r="AD242" s="41" t="s">
        <v>1381</v>
      </c>
    </row>
    <row r="243" spans="2:30" x14ac:dyDescent="0.25">
      <c r="B243" t="s">
        <v>3866</v>
      </c>
      <c r="C243" s="54" t="s">
        <v>3816</v>
      </c>
      <c r="D243" s="54" t="s">
        <v>269</v>
      </c>
      <c r="E243" s="56" t="b">
        <v>1</v>
      </c>
      <c r="F243" s="2" t="s">
        <v>3813</v>
      </c>
      <c r="G243" s="7" t="s">
        <v>183</v>
      </c>
      <c r="H243" s="54" t="s">
        <v>270</v>
      </c>
      <c r="I243" s="57">
        <v>45094</v>
      </c>
      <c r="J243" s="56" t="s">
        <v>274</v>
      </c>
      <c r="K243" s="2" t="s">
        <v>291</v>
      </c>
      <c r="L243" s="9">
        <v>99</v>
      </c>
      <c r="M243" s="2" t="s">
        <v>4436</v>
      </c>
      <c r="N243" s="2" t="s">
        <v>85</v>
      </c>
      <c r="O243" s="2" t="s">
        <v>4437</v>
      </c>
      <c r="P243" s="2" t="str">
        <f>VLOOKUP(I243,Period!A:B,2,FALSE)</f>
        <v>2023H1</v>
      </c>
      <c r="Q243" s="9">
        <f t="shared" si="39"/>
        <v>86.25</v>
      </c>
      <c r="R243" s="2">
        <f t="shared" si="41"/>
        <v>90</v>
      </c>
      <c r="S243" t="str">
        <f t="shared" si="42"/>
        <v>03 Cloudy (40%-90%)</v>
      </c>
      <c r="T243" t="str">
        <f t="shared" si="40"/>
        <v>45094S2A_MSIL1CCDM-MLB-GANGM4509403 Cloudy (40%-90%)</v>
      </c>
      <c r="U243">
        <f>IF(COUNTIF(T$2:T242,T243)&gt;=1,0,1)</f>
        <v>0</v>
      </c>
      <c r="V243" s="26" t="s">
        <v>1382</v>
      </c>
      <c r="W243" s="86">
        <f t="shared" si="43"/>
        <v>2023</v>
      </c>
      <c r="X243" s="86" t="str">
        <f t="shared" si="44"/>
        <v>06</v>
      </c>
      <c r="Y243" s="86">
        <f t="shared" si="45"/>
        <v>17</v>
      </c>
      <c r="Z243" s="86" t="str">
        <f t="shared" si="46"/>
        <v>22</v>
      </c>
      <c r="AA243" s="86" t="str">
        <f t="shared" si="47"/>
        <v>27</v>
      </c>
      <c r="AB243" s="86" t="str">
        <f t="shared" si="48"/>
        <v>57</v>
      </c>
      <c r="AC243" s="86" t="str">
        <f t="shared" si="49"/>
        <v>GAN_GM_2500X1253px_32m_S2A_MSIL1C_20230617_90CC</v>
      </c>
      <c r="AD243" s="41" t="s">
        <v>1383</v>
      </c>
    </row>
    <row r="244" spans="2:30" x14ac:dyDescent="0.25">
      <c r="B244" t="s">
        <v>3866</v>
      </c>
      <c r="C244" s="51" t="s">
        <v>3816</v>
      </c>
      <c r="D244" s="51" t="s">
        <v>269</v>
      </c>
      <c r="E244" s="42" t="b">
        <v>1</v>
      </c>
      <c r="F244" s="2" t="s">
        <v>3813</v>
      </c>
      <c r="G244" s="7" t="s">
        <v>183</v>
      </c>
      <c r="H244" s="51" t="s">
        <v>270</v>
      </c>
      <c r="I244" s="53">
        <v>45092</v>
      </c>
      <c r="J244" s="42" t="s">
        <v>272</v>
      </c>
      <c r="K244" s="2" t="s">
        <v>295</v>
      </c>
      <c r="L244" s="9">
        <v>89.8</v>
      </c>
      <c r="M244" s="2" t="s">
        <v>4436</v>
      </c>
      <c r="N244" s="2" t="s">
        <v>85</v>
      </c>
      <c r="O244" s="2" t="s">
        <v>4437</v>
      </c>
      <c r="P244" s="2" t="str">
        <f>VLOOKUP(I244,Period!A:B,2,FALSE)</f>
        <v>2023H1</v>
      </c>
      <c r="Q244" s="9">
        <f t="shared" si="39"/>
        <v>84.800000000000011</v>
      </c>
      <c r="R244" s="2">
        <f t="shared" si="41"/>
        <v>90</v>
      </c>
      <c r="S244" t="str">
        <f t="shared" si="42"/>
        <v>03 Cloudy (40%-90%)</v>
      </c>
      <c r="T244" t="str">
        <f t="shared" si="40"/>
        <v>45092S2A_MSIL1CCDM-MLB-GANGM4509203 Cloudy (40%-90%)</v>
      </c>
      <c r="U244">
        <f>IF(COUNTIF(T$2:T243,T244)&gt;=1,0,1)</f>
        <v>1</v>
      </c>
      <c r="V244" s="26" t="s">
        <v>1384</v>
      </c>
      <c r="W244" s="86">
        <f t="shared" si="43"/>
        <v>2023</v>
      </c>
      <c r="X244" s="86" t="str">
        <f t="shared" si="44"/>
        <v>06</v>
      </c>
      <c r="Y244" s="86">
        <f t="shared" si="45"/>
        <v>15</v>
      </c>
      <c r="Z244" s="86" t="str">
        <f t="shared" si="46"/>
        <v>22</v>
      </c>
      <c r="AA244" s="86" t="str">
        <f t="shared" si="47"/>
        <v>38</v>
      </c>
      <c r="AB244" s="86" t="str">
        <f t="shared" si="48"/>
        <v>11</v>
      </c>
      <c r="AC244" s="86" t="str">
        <f t="shared" si="49"/>
        <v>GAN_GM_2500X1253px_32m_S2A_MSIL1C_20230615_90CC</v>
      </c>
      <c r="AD244" s="41" t="s">
        <v>1385</v>
      </c>
    </row>
    <row r="245" spans="2:30" x14ac:dyDescent="0.25">
      <c r="B245" t="s">
        <v>3866</v>
      </c>
      <c r="C245" s="51" t="s">
        <v>3816</v>
      </c>
      <c r="D245" s="51" t="s">
        <v>269</v>
      </c>
      <c r="E245" s="42" t="b">
        <v>1</v>
      </c>
      <c r="F245" s="2" t="s">
        <v>3813</v>
      </c>
      <c r="G245" s="7" t="s">
        <v>183</v>
      </c>
      <c r="H245" s="51" t="s">
        <v>270</v>
      </c>
      <c r="I245" s="53">
        <v>45092</v>
      </c>
      <c r="J245" s="42" t="s">
        <v>271</v>
      </c>
      <c r="K245" s="2" t="s">
        <v>282</v>
      </c>
      <c r="L245" s="9">
        <v>52</v>
      </c>
      <c r="M245" s="2" t="s">
        <v>4436</v>
      </c>
      <c r="N245" s="2" t="s">
        <v>85</v>
      </c>
      <c r="O245" s="2" t="s">
        <v>4437</v>
      </c>
      <c r="P245" s="2" t="str">
        <f>VLOOKUP(I245,Period!A:B,2,FALSE)</f>
        <v>2023H1</v>
      </c>
      <c r="Q245" s="9">
        <f t="shared" si="39"/>
        <v>84.800000000000011</v>
      </c>
      <c r="R245" s="2">
        <f t="shared" si="41"/>
        <v>90</v>
      </c>
      <c r="S245" t="str">
        <f t="shared" si="42"/>
        <v>03 Cloudy (40%-90%)</v>
      </c>
      <c r="T245" t="str">
        <f t="shared" si="40"/>
        <v>45092S2A_MSIL1CCDM-MLB-GANGM4509203 Cloudy (40%-90%)</v>
      </c>
      <c r="U245">
        <f>IF(COUNTIF(T$2:T244,T245)&gt;=1,0,1)</f>
        <v>0</v>
      </c>
      <c r="V245" s="26" t="s">
        <v>1386</v>
      </c>
      <c r="W245" s="86">
        <f t="shared" si="43"/>
        <v>2023</v>
      </c>
      <c r="X245" s="86" t="str">
        <f t="shared" si="44"/>
        <v>06</v>
      </c>
      <c r="Y245" s="86">
        <f t="shared" si="45"/>
        <v>15</v>
      </c>
      <c r="Z245" s="86" t="str">
        <f t="shared" si="46"/>
        <v>22</v>
      </c>
      <c r="AA245" s="86" t="str">
        <f t="shared" si="47"/>
        <v>38</v>
      </c>
      <c r="AB245" s="86" t="str">
        <f t="shared" si="48"/>
        <v>07</v>
      </c>
      <c r="AC245" s="86" t="str">
        <f t="shared" si="49"/>
        <v>GAN_GM_2500X1253px_32m_S2A_MSIL1C_20230615_90CC</v>
      </c>
      <c r="AD245" s="41" t="s">
        <v>1387</v>
      </c>
    </row>
    <row r="246" spans="2:30" x14ac:dyDescent="0.25">
      <c r="B246" t="s">
        <v>3866</v>
      </c>
      <c r="C246" s="51" t="s">
        <v>3816</v>
      </c>
      <c r="D246" s="51" t="s">
        <v>269</v>
      </c>
      <c r="E246" s="42" t="b">
        <v>1</v>
      </c>
      <c r="F246" s="2" t="s">
        <v>3813</v>
      </c>
      <c r="G246" s="7" t="s">
        <v>183</v>
      </c>
      <c r="H246" s="51" t="s">
        <v>270</v>
      </c>
      <c r="I246" s="53">
        <v>45092</v>
      </c>
      <c r="J246" s="42" t="s">
        <v>273</v>
      </c>
      <c r="K246" s="2" t="s">
        <v>280</v>
      </c>
      <c r="L246" s="9">
        <v>100</v>
      </c>
      <c r="M246" s="2" t="s">
        <v>4436</v>
      </c>
      <c r="N246" s="2" t="s">
        <v>85</v>
      </c>
      <c r="O246" s="2" t="s">
        <v>4437</v>
      </c>
      <c r="P246" s="2" t="str">
        <f>VLOOKUP(I246,Period!A:B,2,FALSE)</f>
        <v>2023H1</v>
      </c>
      <c r="Q246" s="9">
        <f t="shared" si="39"/>
        <v>84.800000000000011</v>
      </c>
      <c r="R246" s="2">
        <f t="shared" si="41"/>
        <v>90</v>
      </c>
      <c r="S246" t="str">
        <f t="shared" si="42"/>
        <v>03 Cloudy (40%-90%)</v>
      </c>
      <c r="T246" t="str">
        <f t="shared" si="40"/>
        <v>45092S2A_MSIL1CCDM-MLB-GANGM4509203 Cloudy (40%-90%)</v>
      </c>
      <c r="U246">
        <f>IF(COUNTIF(T$2:T245,T246)&gt;=1,0,1)</f>
        <v>0</v>
      </c>
      <c r="V246" s="26" t="s">
        <v>1388</v>
      </c>
      <c r="W246" s="86">
        <f t="shared" si="43"/>
        <v>2023</v>
      </c>
      <c r="X246" s="86" t="str">
        <f t="shared" si="44"/>
        <v>06</v>
      </c>
      <c r="Y246" s="86">
        <f t="shared" si="45"/>
        <v>15</v>
      </c>
      <c r="Z246" s="86" t="str">
        <f t="shared" si="46"/>
        <v>22</v>
      </c>
      <c r="AA246" s="86" t="str">
        <f t="shared" si="47"/>
        <v>37</v>
      </c>
      <c r="AB246" s="86" t="str">
        <f t="shared" si="48"/>
        <v>57</v>
      </c>
      <c r="AC246" s="86" t="str">
        <f t="shared" si="49"/>
        <v>GAN_GM_2500X1253px_32m_S2A_MSIL1C_20230615_90CC</v>
      </c>
      <c r="AD246" s="41" t="s">
        <v>1389</v>
      </c>
    </row>
    <row r="247" spans="2:30" x14ac:dyDescent="0.25">
      <c r="B247" t="s">
        <v>3866</v>
      </c>
      <c r="C247" s="51" t="s">
        <v>3816</v>
      </c>
      <c r="D247" s="51" t="s">
        <v>269</v>
      </c>
      <c r="E247" s="42" t="b">
        <v>1</v>
      </c>
      <c r="F247" s="2" t="s">
        <v>3813</v>
      </c>
      <c r="G247" s="7" t="s">
        <v>183</v>
      </c>
      <c r="H247" s="51" t="s">
        <v>270</v>
      </c>
      <c r="I247" s="53">
        <v>45092</v>
      </c>
      <c r="J247" s="42" t="s">
        <v>274</v>
      </c>
      <c r="K247" s="2" t="s">
        <v>296</v>
      </c>
      <c r="L247" s="9">
        <v>97.4</v>
      </c>
      <c r="M247" s="2" t="s">
        <v>4436</v>
      </c>
      <c r="N247" s="2" t="s">
        <v>85</v>
      </c>
      <c r="O247" s="2" t="s">
        <v>4437</v>
      </c>
      <c r="P247" s="2" t="str">
        <f>VLOOKUP(I247,Period!A:B,2,FALSE)</f>
        <v>2023H1</v>
      </c>
      <c r="Q247" s="9">
        <f t="shared" si="39"/>
        <v>84.800000000000011</v>
      </c>
      <c r="R247" s="2">
        <f t="shared" si="41"/>
        <v>90</v>
      </c>
      <c r="S247" t="str">
        <f t="shared" si="42"/>
        <v>03 Cloudy (40%-90%)</v>
      </c>
      <c r="T247" t="str">
        <f t="shared" si="40"/>
        <v>45092S2A_MSIL1CCDM-MLB-GANGM4509203 Cloudy (40%-90%)</v>
      </c>
      <c r="U247">
        <f>IF(COUNTIF(T$2:T246,T247)&gt;=1,0,1)</f>
        <v>0</v>
      </c>
      <c r="V247" s="26" t="s">
        <v>1390</v>
      </c>
      <c r="W247" s="86">
        <f t="shared" si="43"/>
        <v>2023</v>
      </c>
      <c r="X247" s="86" t="str">
        <f t="shared" si="44"/>
        <v>06</v>
      </c>
      <c r="Y247" s="86">
        <f t="shared" si="45"/>
        <v>15</v>
      </c>
      <c r="Z247" s="86" t="str">
        <f t="shared" si="46"/>
        <v>22</v>
      </c>
      <c r="AA247" s="86" t="str">
        <f t="shared" si="47"/>
        <v>37</v>
      </c>
      <c r="AB247" s="86" t="str">
        <f t="shared" si="48"/>
        <v>53</v>
      </c>
      <c r="AC247" s="86" t="str">
        <f t="shared" si="49"/>
        <v>GAN_GM_2500X1253px_32m_S2A_MSIL1C_20230615_90CC</v>
      </c>
      <c r="AD247" s="41" t="s">
        <v>1391</v>
      </c>
    </row>
    <row r="248" spans="2:30" x14ac:dyDescent="0.25">
      <c r="B248" t="s">
        <v>3866</v>
      </c>
      <c r="C248" s="54" t="s">
        <v>3816</v>
      </c>
      <c r="D248" s="54" t="s">
        <v>269</v>
      </c>
      <c r="E248" s="56" t="b">
        <v>1</v>
      </c>
      <c r="F248" s="2" t="s">
        <v>3813</v>
      </c>
      <c r="G248" s="7" t="s">
        <v>183</v>
      </c>
      <c r="H248" s="54" t="s">
        <v>270</v>
      </c>
      <c r="I248" s="57">
        <v>45089</v>
      </c>
      <c r="J248" s="56" t="s">
        <v>272</v>
      </c>
      <c r="K248" s="45" t="s">
        <v>288</v>
      </c>
      <c r="L248" s="9">
        <v>0.1</v>
      </c>
      <c r="M248" s="2" t="s">
        <v>4436</v>
      </c>
      <c r="N248" s="2" t="s">
        <v>85</v>
      </c>
      <c r="O248" s="2" t="s">
        <v>4437</v>
      </c>
      <c r="P248" s="2" t="str">
        <f>VLOOKUP(I248,Period!A:B,2,FALSE)</f>
        <v>2023H1</v>
      </c>
      <c r="Q248" s="9">
        <f t="shared" si="39"/>
        <v>3.8000000000000003</v>
      </c>
      <c r="R248" s="2">
        <f t="shared" si="41"/>
        <v>10</v>
      </c>
      <c r="S248" t="str">
        <f t="shared" si="42"/>
        <v>02 Sunny (10%-30%)</v>
      </c>
      <c r="T248" t="str">
        <f t="shared" si="40"/>
        <v>45089S2A_MSIL1CCDM-MLB-GANGM4508902 Sunny (10%-30%)</v>
      </c>
      <c r="U248">
        <f>IF(COUNTIF(T$2:T247,T248)&gt;=1,0,1)</f>
        <v>1</v>
      </c>
      <c r="V248" s="26" t="s">
        <v>1392</v>
      </c>
      <c r="W248" s="86">
        <f t="shared" si="43"/>
        <v>2023</v>
      </c>
      <c r="X248" s="86" t="str">
        <f t="shared" si="44"/>
        <v>06</v>
      </c>
      <c r="Y248" s="86">
        <f t="shared" si="45"/>
        <v>12</v>
      </c>
      <c r="Z248" s="86" t="str">
        <f t="shared" si="46"/>
        <v>22</v>
      </c>
      <c r="AA248" s="86" t="str">
        <f t="shared" si="47"/>
        <v>28</v>
      </c>
      <c r="AB248" s="86" t="str">
        <f t="shared" si="48"/>
        <v>15</v>
      </c>
      <c r="AC248" s="86" t="str">
        <f t="shared" si="49"/>
        <v>GAN_GM_2500X1253px_32m_S2A_MSIL1C_20230612_10CC</v>
      </c>
      <c r="AD248" s="41" t="s">
        <v>1393</v>
      </c>
    </row>
    <row r="249" spans="2:30" x14ac:dyDescent="0.25">
      <c r="B249" t="s">
        <v>3866</v>
      </c>
      <c r="C249" s="54" t="s">
        <v>3816</v>
      </c>
      <c r="D249" s="54" t="s">
        <v>269</v>
      </c>
      <c r="E249" s="56" t="b">
        <v>1</v>
      </c>
      <c r="F249" s="2" t="s">
        <v>3813</v>
      </c>
      <c r="G249" s="7" t="s">
        <v>183</v>
      </c>
      <c r="H249" s="54" t="s">
        <v>270</v>
      </c>
      <c r="I249" s="57">
        <v>45089</v>
      </c>
      <c r="J249" s="56" t="s">
        <v>271</v>
      </c>
      <c r="K249" s="45" t="s">
        <v>297</v>
      </c>
      <c r="L249" s="9">
        <v>13.8</v>
      </c>
      <c r="M249" s="2" t="s">
        <v>4436</v>
      </c>
      <c r="N249" s="2" t="s">
        <v>85</v>
      </c>
      <c r="O249" s="2" t="s">
        <v>4437</v>
      </c>
      <c r="P249" s="2" t="str">
        <f>VLOOKUP(I249,Period!A:B,2,FALSE)</f>
        <v>2023H1</v>
      </c>
      <c r="Q249" s="9">
        <f t="shared" si="39"/>
        <v>3.8000000000000003</v>
      </c>
      <c r="R249" s="2">
        <f t="shared" si="41"/>
        <v>10</v>
      </c>
      <c r="S249" t="str">
        <f t="shared" si="42"/>
        <v>02 Sunny (10%-30%)</v>
      </c>
      <c r="T249" t="str">
        <f t="shared" si="40"/>
        <v>45089S2A_MSIL1CCDM-MLB-GANGM4508902 Sunny (10%-30%)</v>
      </c>
      <c r="U249">
        <f>IF(COUNTIF(T$2:T248,T249)&gt;=1,0,1)</f>
        <v>0</v>
      </c>
      <c r="V249" s="26" t="s">
        <v>1394</v>
      </c>
      <c r="W249" s="86">
        <f t="shared" si="43"/>
        <v>2023</v>
      </c>
      <c r="X249" s="86" t="str">
        <f t="shared" si="44"/>
        <v>06</v>
      </c>
      <c r="Y249" s="86">
        <f t="shared" si="45"/>
        <v>12</v>
      </c>
      <c r="Z249" s="86" t="str">
        <f t="shared" si="46"/>
        <v>22</v>
      </c>
      <c r="AA249" s="86" t="str">
        <f t="shared" si="47"/>
        <v>28</v>
      </c>
      <c r="AB249" s="86" t="str">
        <f t="shared" si="48"/>
        <v>11</v>
      </c>
      <c r="AC249" s="86" t="str">
        <f t="shared" si="49"/>
        <v>GAN_GM_2500X1253px_32m_S2A_MSIL1C_20230612_10CC</v>
      </c>
      <c r="AD249" s="41" t="s">
        <v>1395</v>
      </c>
    </row>
    <row r="250" spans="2:30" x14ac:dyDescent="0.25">
      <c r="B250" t="s">
        <v>3866</v>
      </c>
      <c r="C250" s="54" t="s">
        <v>3816</v>
      </c>
      <c r="D250" s="54" t="s">
        <v>269</v>
      </c>
      <c r="E250" s="56" t="b">
        <v>1</v>
      </c>
      <c r="F250" s="2" t="s">
        <v>3813</v>
      </c>
      <c r="G250" s="7" t="s">
        <v>183</v>
      </c>
      <c r="H250" s="54" t="s">
        <v>270</v>
      </c>
      <c r="I250" s="57">
        <v>45089</v>
      </c>
      <c r="J250" s="56" t="s">
        <v>273</v>
      </c>
      <c r="K250" s="2" t="s">
        <v>298</v>
      </c>
      <c r="L250" s="9">
        <v>0</v>
      </c>
      <c r="M250" s="2" t="s">
        <v>4436</v>
      </c>
      <c r="N250" s="2" t="s">
        <v>85</v>
      </c>
      <c r="O250" s="2" t="s">
        <v>4437</v>
      </c>
      <c r="P250" s="2" t="str">
        <f>VLOOKUP(I250,Period!A:B,2,FALSE)</f>
        <v>2023H1</v>
      </c>
      <c r="Q250" s="9">
        <f t="shared" si="39"/>
        <v>3.8000000000000003</v>
      </c>
      <c r="R250" s="2">
        <f t="shared" si="41"/>
        <v>10</v>
      </c>
      <c r="S250" t="str">
        <f t="shared" si="42"/>
        <v>02 Sunny (10%-30%)</v>
      </c>
      <c r="T250" t="str">
        <f t="shared" si="40"/>
        <v>45089S2A_MSIL1CCDM-MLB-GANGM4508902 Sunny (10%-30%)</v>
      </c>
      <c r="U250">
        <f>IF(COUNTIF(T$2:T249,T250)&gt;=1,0,1)</f>
        <v>0</v>
      </c>
      <c r="V250" s="26" t="s">
        <v>1396</v>
      </c>
      <c r="W250" s="86">
        <f t="shared" si="43"/>
        <v>2023</v>
      </c>
      <c r="X250" s="86" t="str">
        <f t="shared" si="44"/>
        <v>06</v>
      </c>
      <c r="Y250" s="86">
        <f t="shared" si="45"/>
        <v>12</v>
      </c>
      <c r="Z250" s="86" t="str">
        <f t="shared" si="46"/>
        <v>22</v>
      </c>
      <c r="AA250" s="86" t="str">
        <f t="shared" si="47"/>
        <v>28</v>
      </c>
      <c r="AB250" s="86" t="str">
        <f t="shared" si="48"/>
        <v>02</v>
      </c>
      <c r="AC250" s="86" t="str">
        <f t="shared" si="49"/>
        <v>GAN_GM_2500X1253px_32m_S2A_MSIL1C_20230612_10CC</v>
      </c>
      <c r="AD250" s="41" t="s">
        <v>1397</v>
      </c>
    </row>
    <row r="251" spans="2:30" x14ac:dyDescent="0.25">
      <c r="B251" t="s">
        <v>3866</v>
      </c>
      <c r="C251" s="54" t="s">
        <v>3816</v>
      </c>
      <c r="D251" s="54" t="s">
        <v>269</v>
      </c>
      <c r="E251" s="56" t="b">
        <v>1</v>
      </c>
      <c r="F251" s="2" t="s">
        <v>3813</v>
      </c>
      <c r="G251" s="7" t="s">
        <v>183</v>
      </c>
      <c r="H251" s="54" t="s">
        <v>270</v>
      </c>
      <c r="I251" s="57">
        <v>45089</v>
      </c>
      <c r="J251" s="56" t="s">
        <v>274</v>
      </c>
      <c r="K251" s="2" t="s">
        <v>291</v>
      </c>
      <c r="L251" s="9">
        <v>1.3</v>
      </c>
      <c r="M251" s="2" t="s">
        <v>4436</v>
      </c>
      <c r="N251" s="2" t="s">
        <v>85</v>
      </c>
      <c r="O251" s="2" t="s">
        <v>4437</v>
      </c>
      <c r="P251" s="2" t="str">
        <f>VLOOKUP(I251,Period!A:B,2,FALSE)</f>
        <v>2023H1</v>
      </c>
      <c r="Q251" s="9">
        <f t="shared" si="39"/>
        <v>3.8000000000000003</v>
      </c>
      <c r="R251" s="2">
        <f t="shared" si="41"/>
        <v>10</v>
      </c>
      <c r="S251" t="str">
        <f t="shared" si="42"/>
        <v>02 Sunny (10%-30%)</v>
      </c>
      <c r="T251" t="str">
        <f t="shared" si="40"/>
        <v>45089S2A_MSIL1CCDM-MLB-GANGM4508902 Sunny (10%-30%)</v>
      </c>
      <c r="U251">
        <f>IF(COUNTIF(T$2:T250,T251)&gt;=1,0,1)</f>
        <v>0</v>
      </c>
      <c r="V251" s="26" t="s">
        <v>1398</v>
      </c>
      <c r="W251" s="86">
        <f t="shared" si="43"/>
        <v>2023</v>
      </c>
      <c r="X251" s="86" t="str">
        <f t="shared" si="44"/>
        <v>06</v>
      </c>
      <c r="Y251" s="86">
        <f t="shared" si="45"/>
        <v>12</v>
      </c>
      <c r="Z251" s="86" t="str">
        <f t="shared" si="46"/>
        <v>22</v>
      </c>
      <c r="AA251" s="86" t="str">
        <f t="shared" si="47"/>
        <v>27</v>
      </c>
      <c r="AB251" s="86" t="str">
        <f t="shared" si="48"/>
        <v>57</v>
      </c>
      <c r="AC251" s="86" t="str">
        <f t="shared" si="49"/>
        <v>GAN_GM_2500X1253px_32m_S2A_MSIL1C_20230612_10CC</v>
      </c>
      <c r="AD251" s="41" t="s">
        <v>1399</v>
      </c>
    </row>
    <row r="252" spans="2:30" x14ac:dyDescent="0.25">
      <c r="B252" t="s">
        <v>3866</v>
      </c>
      <c r="C252" s="51" t="s">
        <v>3816</v>
      </c>
      <c r="D252" s="51" t="s">
        <v>269</v>
      </c>
      <c r="E252" s="42" t="b">
        <v>1</v>
      </c>
      <c r="F252" s="2" t="s">
        <v>3813</v>
      </c>
      <c r="G252" s="7" t="s">
        <v>183</v>
      </c>
      <c r="H252" s="51" t="s">
        <v>270</v>
      </c>
      <c r="I252" s="53">
        <v>45087</v>
      </c>
      <c r="J252" s="42" t="s">
        <v>272</v>
      </c>
      <c r="K252" s="2" t="s">
        <v>275</v>
      </c>
      <c r="L252" s="9">
        <v>98.8</v>
      </c>
      <c r="M252" s="2" t="s">
        <v>4436</v>
      </c>
      <c r="N252" s="2" t="s">
        <v>85</v>
      </c>
      <c r="O252" s="2" t="s">
        <v>4437</v>
      </c>
      <c r="P252" s="2" t="str">
        <f>VLOOKUP(I252,Period!A:B,2,FALSE)</f>
        <v>2023H1</v>
      </c>
      <c r="Q252" s="9">
        <f t="shared" si="39"/>
        <v>83.674999999999997</v>
      </c>
      <c r="R252" s="2">
        <f t="shared" si="41"/>
        <v>90</v>
      </c>
      <c r="S252" t="str">
        <f t="shared" si="42"/>
        <v>03 Cloudy (40%-90%)</v>
      </c>
      <c r="T252" t="str">
        <f t="shared" si="40"/>
        <v>45087S2A_MSIL1CCDM-MLB-GANGM4508703 Cloudy (40%-90%)</v>
      </c>
      <c r="U252">
        <f>IF(COUNTIF(T$2:T251,T252)&gt;=1,0,1)</f>
        <v>1</v>
      </c>
      <c r="V252" s="26" t="s">
        <v>1400</v>
      </c>
      <c r="W252" s="86">
        <f t="shared" si="43"/>
        <v>2023</v>
      </c>
      <c r="X252" s="86" t="str">
        <f t="shared" si="44"/>
        <v>06</v>
      </c>
      <c r="Y252" s="86">
        <f t="shared" si="45"/>
        <v>10</v>
      </c>
      <c r="Z252" s="86" t="str">
        <f t="shared" si="46"/>
        <v>22</v>
      </c>
      <c r="AA252" s="86" t="str">
        <f t="shared" si="47"/>
        <v>38</v>
      </c>
      <c r="AB252" s="86" t="str">
        <f t="shared" si="48"/>
        <v>12</v>
      </c>
      <c r="AC252" s="86" t="str">
        <f t="shared" si="49"/>
        <v>GAN_GM_2500X1253px_32m_S2A_MSIL1C_20230610_90CC</v>
      </c>
      <c r="AD252" s="41" t="s">
        <v>1401</v>
      </c>
    </row>
    <row r="253" spans="2:30" x14ac:dyDescent="0.25">
      <c r="B253" t="s">
        <v>3866</v>
      </c>
      <c r="C253" s="51" t="s">
        <v>3816</v>
      </c>
      <c r="D253" s="51" t="s">
        <v>269</v>
      </c>
      <c r="E253" s="42" t="b">
        <v>1</v>
      </c>
      <c r="F253" s="2" t="s">
        <v>3813</v>
      </c>
      <c r="G253" s="7" t="s">
        <v>183</v>
      </c>
      <c r="H253" s="51" t="s">
        <v>270</v>
      </c>
      <c r="I253" s="53">
        <v>45087</v>
      </c>
      <c r="J253" s="42" t="s">
        <v>271</v>
      </c>
      <c r="K253" s="2" t="s">
        <v>276</v>
      </c>
      <c r="L253" s="9">
        <v>78</v>
      </c>
      <c r="M253" s="2" t="s">
        <v>4436</v>
      </c>
      <c r="N253" s="2" t="s">
        <v>85</v>
      </c>
      <c r="O253" s="2" t="s">
        <v>4437</v>
      </c>
      <c r="P253" s="2" t="str">
        <f>VLOOKUP(I253,Period!A:B,2,FALSE)</f>
        <v>2023H1</v>
      </c>
      <c r="Q253" s="9">
        <f t="shared" si="39"/>
        <v>83.674999999999997</v>
      </c>
      <c r="R253" s="2">
        <f t="shared" si="41"/>
        <v>90</v>
      </c>
      <c r="S253" t="str">
        <f t="shared" si="42"/>
        <v>03 Cloudy (40%-90%)</v>
      </c>
      <c r="T253" t="str">
        <f t="shared" si="40"/>
        <v>45087S2A_MSIL1CCDM-MLB-GANGM4508703 Cloudy (40%-90%)</v>
      </c>
      <c r="U253">
        <f>IF(COUNTIF(T$2:T252,T253)&gt;=1,0,1)</f>
        <v>0</v>
      </c>
      <c r="V253" s="26" t="s">
        <v>1402</v>
      </c>
      <c r="W253" s="86">
        <f t="shared" si="43"/>
        <v>2023</v>
      </c>
      <c r="X253" s="86" t="str">
        <f t="shared" si="44"/>
        <v>06</v>
      </c>
      <c r="Y253" s="86">
        <f t="shared" si="45"/>
        <v>10</v>
      </c>
      <c r="Z253" s="86" t="str">
        <f t="shared" si="46"/>
        <v>22</v>
      </c>
      <c r="AA253" s="86" t="str">
        <f t="shared" si="47"/>
        <v>38</v>
      </c>
      <c r="AB253" s="86" t="str">
        <f t="shared" si="48"/>
        <v>08</v>
      </c>
      <c r="AC253" s="86" t="str">
        <f t="shared" si="49"/>
        <v>GAN_GM_2500X1253px_32m_S2A_MSIL1C_20230610_90CC</v>
      </c>
      <c r="AD253" s="41" t="s">
        <v>1403</v>
      </c>
    </row>
    <row r="254" spans="2:30" x14ac:dyDescent="0.25">
      <c r="B254" t="s">
        <v>3866</v>
      </c>
      <c r="C254" s="51" t="s">
        <v>3816</v>
      </c>
      <c r="D254" s="51" t="s">
        <v>269</v>
      </c>
      <c r="E254" s="42" t="b">
        <v>1</v>
      </c>
      <c r="F254" s="2" t="s">
        <v>3813</v>
      </c>
      <c r="G254" s="7" t="s">
        <v>183</v>
      </c>
      <c r="H254" s="51" t="s">
        <v>270</v>
      </c>
      <c r="I254" s="53">
        <v>45087</v>
      </c>
      <c r="J254" s="42" t="s">
        <v>273</v>
      </c>
      <c r="K254" s="2" t="s">
        <v>277</v>
      </c>
      <c r="L254" s="9">
        <v>93.6</v>
      </c>
      <c r="M254" s="2" t="s">
        <v>4436</v>
      </c>
      <c r="N254" s="2" t="s">
        <v>85</v>
      </c>
      <c r="O254" s="2" t="s">
        <v>4437</v>
      </c>
      <c r="P254" s="2" t="str">
        <f>VLOOKUP(I254,Period!A:B,2,FALSE)</f>
        <v>2023H1</v>
      </c>
      <c r="Q254" s="9">
        <f t="shared" si="39"/>
        <v>83.674999999999997</v>
      </c>
      <c r="R254" s="2">
        <f t="shared" si="41"/>
        <v>90</v>
      </c>
      <c r="S254" t="str">
        <f t="shared" si="42"/>
        <v>03 Cloudy (40%-90%)</v>
      </c>
      <c r="T254" t="str">
        <f t="shared" si="40"/>
        <v>45087S2A_MSIL1CCDM-MLB-GANGM4508703 Cloudy (40%-90%)</v>
      </c>
      <c r="U254">
        <f>IF(COUNTIF(T$2:T253,T254)&gt;=1,0,1)</f>
        <v>0</v>
      </c>
      <c r="V254" s="26" t="s">
        <v>1404</v>
      </c>
      <c r="W254" s="86">
        <f t="shared" si="43"/>
        <v>2023</v>
      </c>
      <c r="X254" s="86" t="str">
        <f t="shared" si="44"/>
        <v>06</v>
      </c>
      <c r="Y254" s="86">
        <f t="shared" si="45"/>
        <v>10</v>
      </c>
      <c r="Z254" s="86" t="str">
        <f t="shared" si="46"/>
        <v>22</v>
      </c>
      <c r="AA254" s="86" t="str">
        <f t="shared" si="47"/>
        <v>37</v>
      </c>
      <c r="AB254" s="86" t="str">
        <f t="shared" si="48"/>
        <v>58</v>
      </c>
      <c r="AC254" s="86" t="str">
        <f t="shared" si="49"/>
        <v>GAN_GM_2500X1253px_32m_S2A_MSIL1C_20230610_90CC</v>
      </c>
      <c r="AD254" s="41" t="s">
        <v>1405</v>
      </c>
    </row>
    <row r="255" spans="2:30" x14ac:dyDescent="0.25">
      <c r="B255" t="s">
        <v>3866</v>
      </c>
      <c r="C255" s="51" t="s">
        <v>3816</v>
      </c>
      <c r="D255" s="51" t="s">
        <v>269</v>
      </c>
      <c r="E255" s="42" t="b">
        <v>1</v>
      </c>
      <c r="F255" s="2" t="s">
        <v>3813</v>
      </c>
      <c r="G255" s="7" t="s">
        <v>183</v>
      </c>
      <c r="H255" s="51" t="s">
        <v>270</v>
      </c>
      <c r="I255" s="53">
        <v>45087</v>
      </c>
      <c r="J255" s="42" t="s">
        <v>274</v>
      </c>
      <c r="K255" s="2" t="s">
        <v>278</v>
      </c>
      <c r="L255" s="9">
        <v>64.3</v>
      </c>
      <c r="M255" s="2" t="s">
        <v>4436</v>
      </c>
      <c r="N255" s="2" t="s">
        <v>85</v>
      </c>
      <c r="O255" s="2" t="s">
        <v>4437</v>
      </c>
      <c r="P255" s="2" t="str">
        <f>VLOOKUP(I255,Period!A:B,2,FALSE)</f>
        <v>2023H1</v>
      </c>
      <c r="Q255" s="9">
        <f t="shared" si="39"/>
        <v>83.674999999999997</v>
      </c>
      <c r="R255" s="2">
        <f t="shared" si="41"/>
        <v>90</v>
      </c>
      <c r="S255" t="str">
        <f t="shared" si="42"/>
        <v>03 Cloudy (40%-90%)</v>
      </c>
      <c r="T255" t="str">
        <f t="shared" si="40"/>
        <v>45087S2A_MSIL1CCDM-MLB-GANGM4508703 Cloudy (40%-90%)</v>
      </c>
      <c r="U255">
        <f>IF(COUNTIF(T$2:T254,T255)&gt;=1,0,1)</f>
        <v>0</v>
      </c>
      <c r="V255" s="26" t="s">
        <v>1406</v>
      </c>
      <c r="W255" s="86">
        <f t="shared" si="43"/>
        <v>2023</v>
      </c>
      <c r="X255" s="86" t="str">
        <f t="shared" si="44"/>
        <v>06</v>
      </c>
      <c r="Y255" s="86">
        <f t="shared" si="45"/>
        <v>10</v>
      </c>
      <c r="Z255" s="86" t="str">
        <f t="shared" si="46"/>
        <v>22</v>
      </c>
      <c r="AA255" s="86" t="str">
        <f t="shared" si="47"/>
        <v>37</v>
      </c>
      <c r="AB255" s="86" t="str">
        <f t="shared" si="48"/>
        <v>54</v>
      </c>
      <c r="AC255" s="86" t="str">
        <f t="shared" si="49"/>
        <v>GAN_GM_2500X1253px_32m_S2A_MSIL1C_20230610_90CC</v>
      </c>
      <c r="AD255" s="41" t="s">
        <v>1407</v>
      </c>
    </row>
    <row r="256" spans="2:30" x14ac:dyDescent="0.25">
      <c r="B256" t="s">
        <v>3866</v>
      </c>
      <c r="C256" s="54" t="s">
        <v>3816</v>
      </c>
      <c r="D256" s="54" t="s">
        <v>269</v>
      </c>
      <c r="E256" s="56" t="b">
        <v>1</v>
      </c>
      <c r="F256" s="2" t="s">
        <v>3813</v>
      </c>
      <c r="G256" s="7" t="s">
        <v>183</v>
      </c>
      <c r="H256" s="54" t="s">
        <v>270</v>
      </c>
      <c r="I256" s="57">
        <v>45084</v>
      </c>
      <c r="J256" s="56" t="s">
        <v>272</v>
      </c>
      <c r="K256" s="45" t="s">
        <v>288</v>
      </c>
      <c r="L256" s="9">
        <v>0</v>
      </c>
      <c r="M256" s="2" t="s">
        <v>4436</v>
      </c>
      <c r="N256" s="2" t="s">
        <v>85</v>
      </c>
      <c r="O256" s="2" t="s">
        <v>4437</v>
      </c>
      <c r="P256" s="2" t="str">
        <f>VLOOKUP(I256,Period!A:B,2,FALSE)</f>
        <v>2023H1</v>
      </c>
      <c r="Q256" s="9">
        <f t="shared" si="39"/>
        <v>0.27500000000000002</v>
      </c>
      <c r="R256" s="2">
        <f t="shared" si="41"/>
        <v>10</v>
      </c>
      <c r="S256" t="str">
        <f t="shared" si="42"/>
        <v>02 Sunny (10%-30%)</v>
      </c>
      <c r="T256" t="str">
        <f t="shared" si="40"/>
        <v>45084S2A_MSIL1CCDM-MLB-GANGM4508402 Sunny (10%-30%)</v>
      </c>
      <c r="U256">
        <f>IF(COUNTIF(T$2:T255,T256)&gt;=1,0,1)</f>
        <v>1</v>
      </c>
      <c r="V256" s="26" t="s">
        <v>1408</v>
      </c>
      <c r="W256" s="86">
        <f t="shared" si="43"/>
        <v>2023</v>
      </c>
      <c r="X256" s="86" t="str">
        <f t="shared" si="44"/>
        <v>06</v>
      </c>
      <c r="Y256" s="86" t="str">
        <f t="shared" si="45"/>
        <v>07</v>
      </c>
      <c r="Z256" s="86" t="str">
        <f t="shared" si="46"/>
        <v>22</v>
      </c>
      <c r="AA256" s="86" t="str">
        <f t="shared" si="47"/>
        <v>28</v>
      </c>
      <c r="AB256" s="86" t="str">
        <f t="shared" si="48"/>
        <v>15</v>
      </c>
      <c r="AC256" s="86" t="str">
        <f t="shared" si="49"/>
        <v>GAN_GM_2500X1253px_32m_S2A_MSIL1C_20230607_10CC</v>
      </c>
      <c r="AD256" s="41" t="s">
        <v>1409</v>
      </c>
    </row>
    <row r="257" spans="2:30" x14ac:dyDescent="0.25">
      <c r="B257" t="s">
        <v>3866</v>
      </c>
      <c r="C257" s="54" t="s">
        <v>3816</v>
      </c>
      <c r="D257" s="54" t="s">
        <v>269</v>
      </c>
      <c r="E257" s="56" t="b">
        <v>1</v>
      </c>
      <c r="F257" s="2" t="s">
        <v>3813</v>
      </c>
      <c r="G257" s="7" t="s">
        <v>183</v>
      </c>
      <c r="H257" s="54" t="s">
        <v>270</v>
      </c>
      <c r="I257" s="57">
        <v>45084</v>
      </c>
      <c r="J257" s="56" t="s">
        <v>271</v>
      </c>
      <c r="K257" s="2" t="s">
        <v>289</v>
      </c>
      <c r="L257" s="9">
        <v>0</v>
      </c>
      <c r="M257" s="2" t="s">
        <v>4436</v>
      </c>
      <c r="N257" s="2" t="s">
        <v>85</v>
      </c>
      <c r="O257" s="2" t="s">
        <v>4437</v>
      </c>
      <c r="P257" s="2" t="str">
        <f>VLOOKUP(I257,Period!A:B,2,FALSE)</f>
        <v>2023H1</v>
      </c>
      <c r="Q257" s="9">
        <f t="shared" si="39"/>
        <v>0.27500000000000002</v>
      </c>
      <c r="R257" s="2">
        <f t="shared" si="41"/>
        <v>10</v>
      </c>
      <c r="S257" t="str">
        <f t="shared" si="42"/>
        <v>02 Sunny (10%-30%)</v>
      </c>
      <c r="T257" t="str">
        <f t="shared" si="40"/>
        <v>45084S2A_MSIL1CCDM-MLB-GANGM4508402 Sunny (10%-30%)</v>
      </c>
      <c r="U257">
        <f>IF(COUNTIF(T$2:T256,T257)&gt;=1,0,1)</f>
        <v>0</v>
      </c>
      <c r="V257" s="26" t="s">
        <v>1410</v>
      </c>
      <c r="W257" s="86">
        <f t="shared" si="43"/>
        <v>2023</v>
      </c>
      <c r="X257" s="86" t="str">
        <f t="shared" si="44"/>
        <v>06</v>
      </c>
      <c r="Y257" s="86" t="str">
        <f t="shared" si="45"/>
        <v>07</v>
      </c>
      <c r="Z257" s="86" t="str">
        <f t="shared" si="46"/>
        <v>22</v>
      </c>
      <c r="AA257" s="86" t="str">
        <f t="shared" si="47"/>
        <v>28</v>
      </c>
      <c r="AB257" s="86" t="str">
        <f t="shared" si="48"/>
        <v>12</v>
      </c>
      <c r="AC257" s="86" t="str">
        <f t="shared" si="49"/>
        <v>GAN_GM_2500X1253px_32m_S2A_MSIL1C_20230607_10CC</v>
      </c>
      <c r="AD257" s="41" t="s">
        <v>1411</v>
      </c>
    </row>
    <row r="258" spans="2:30" x14ac:dyDescent="0.25">
      <c r="B258" t="s">
        <v>3866</v>
      </c>
      <c r="C258" s="54" t="s">
        <v>3816</v>
      </c>
      <c r="D258" s="54" t="s">
        <v>269</v>
      </c>
      <c r="E258" s="56" t="b">
        <v>1</v>
      </c>
      <c r="F258" s="2" t="s">
        <v>3813</v>
      </c>
      <c r="G258" s="7" t="s">
        <v>183</v>
      </c>
      <c r="H258" s="54" t="s">
        <v>270</v>
      </c>
      <c r="I258" s="57">
        <v>45084</v>
      </c>
      <c r="J258" s="56" t="s">
        <v>273</v>
      </c>
      <c r="K258" s="2" t="s">
        <v>290</v>
      </c>
      <c r="L258" s="9">
        <v>0.8</v>
      </c>
      <c r="M258" s="2" t="s">
        <v>4436</v>
      </c>
      <c r="N258" s="2" t="s">
        <v>85</v>
      </c>
      <c r="O258" s="2" t="s">
        <v>4437</v>
      </c>
      <c r="P258" s="2" t="str">
        <f>VLOOKUP(I258,Period!A:B,2,FALSE)</f>
        <v>2023H1</v>
      </c>
      <c r="Q258" s="9">
        <f t="shared" ref="Q258:Q321" si="50">AVERAGEIFS(L:L,I:I,I258,H:H,H258,C:C,C258,B:B,B258)</f>
        <v>0.27500000000000002</v>
      </c>
      <c r="R258" s="2">
        <f t="shared" si="41"/>
        <v>10</v>
      </c>
      <c r="S258" t="str">
        <f t="shared" si="42"/>
        <v>02 Sunny (10%-30%)</v>
      </c>
      <c r="T258" t="str">
        <f t="shared" ref="T258:T321" si="51">CONCATENATE(I258,B258,C258,H258,I258,S258)</f>
        <v>45084S2A_MSIL1CCDM-MLB-GANGM4508402 Sunny (10%-30%)</v>
      </c>
      <c r="U258">
        <f>IF(COUNTIF(T$2:T257,T258)&gt;=1,0,1)</f>
        <v>0</v>
      </c>
      <c r="V258" s="26" t="s">
        <v>1412</v>
      </c>
      <c r="W258" s="86">
        <f t="shared" si="43"/>
        <v>2023</v>
      </c>
      <c r="X258" s="86" t="str">
        <f t="shared" si="44"/>
        <v>06</v>
      </c>
      <c r="Y258" s="86" t="str">
        <f t="shared" si="45"/>
        <v>07</v>
      </c>
      <c r="Z258" s="86" t="str">
        <f t="shared" si="46"/>
        <v>22</v>
      </c>
      <c r="AA258" s="86" t="str">
        <f t="shared" si="47"/>
        <v>28</v>
      </c>
      <c r="AB258" s="86" t="str">
        <f t="shared" si="48"/>
        <v>03</v>
      </c>
      <c r="AC258" s="86" t="str">
        <f t="shared" si="49"/>
        <v>GAN_GM_2500X1253px_32m_S2A_MSIL1C_20230607_10CC</v>
      </c>
      <c r="AD258" s="41" t="s">
        <v>1413</v>
      </c>
    </row>
    <row r="259" spans="2:30" x14ac:dyDescent="0.25">
      <c r="B259" t="s">
        <v>3866</v>
      </c>
      <c r="C259" s="54" t="s">
        <v>3816</v>
      </c>
      <c r="D259" s="54" t="s">
        <v>269</v>
      </c>
      <c r="E259" s="56" t="b">
        <v>1</v>
      </c>
      <c r="F259" s="2" t="s">
        <v>3813</v>
      </c>
      <c r="G259" s="7" t="s">
        <v>183</v>
      </c>
      <c r="H259" s="54" t="s">
        <v>270</v>
      </c>
      <c r="I259" s="57">
        <v>45084</v>
      </c>
      <c r="J259" s="56" t="s">
        <v>274</v>
      </c>
      <c r="K259" s="2" t="s">
        <v>291</v>
      </c>
      <c r="L259" s="9">
        <v>0.3</v>
      </c>
      <c r="M259" s="2" t="s">
        <v>4436</v>
      </c>
      <c r="N259" s="2" t="s">
        <v>85</v>
      </c>
      <c r="O259" s="2" t="s">
        <v>4437</v>
      </c>
      <c r="P259" s="2" t="str">
        <f>VLOOKUP(I259,Period!A:B,2,FALSE)</f>
        <v>2023H1</v>
      </c>
      <c r="Q259" s="9">
        <f t="shared" si="50"/>
        <v>0.27500000000000002</v>
      </c>
      <c r="R259" s="2">
        <f t="shared" ref="R259:R322" si="52">ROUNDUP(Q259/10,0)*10</f>
        <v>10</v>
      </c>
      <c r="S259" t="str">
        <f t="shared" ref="S259:S322" si="53">IF(R259=0,"01 Clear (0%)",IF(R259&lt;=30,"02 Sunny (10%-30%)",IF(R259&lt;=90,"03 Cloudy (40%-90%)","04 Overcast (100%)")))</f>
        <v>02 Sunny (10%-30%)</v>
      </c>
      <c r="T259" t="str">
        <f t="shared" si="51"/>
        <v>45084S2A_MSIL1CCDM-MLB-GANGM4508402 Sunny (10%-30%)</v>
      </c>
      <c r="U259">
        <f>IF(COUNTIF(T$2:T258,T259)&gt;=1,0,1)</f>
        <v>0</v>
      </c>
      <c r="V259" s="26" t="s">
        <v>1414</v>
      </c>
      <c r="W259" s="86">
        <f t="shared" ref="W259:W322" si="54">YEAR(I259)</f>
        <v>2023</v>
      </c>
      <c r="X259" s="86" t="str">
        <f t="shared" ref="X259:X322" si="55">IF(LEN(MONTH(I259))=1,CONCATENATE("0",MONTH(I259)),MONTH(I259))</f>
        <v>06</v>
      </c>
      <c r="Y259" s="86" t="str">
        <f t="shared" ref="Y259:Y322" si="56">IF(LEN(DAY(I259))=1,CONCATENATE("0",DAY(I259)),DAY(I259))</f>
        <v>07</v>
      </c>
      <c r="Z259" s="86" t="str">
        <f t="shared" ref="Z259:Z322" si="57">LEFT(K259,2)</f>
        <v>22</v>
      </c>
      <c r="AA259" s="86" t="str">
        <f t="shared" ref="AA259:AA322" si="58">MID(K259,4,2)</f>
        <v>27</v>
      </c>
      <c r="AB259" s="86" t="str">
        <f t="shared" ref="AB259:AB322" si="59">MID(K259,7,2)</f>
        <v>57</v>
      </c>
      <c r="AC259" s="86" t="str">
        <f t="shared" ref="AC259:AC322" si="60">CONCATENATE(RIGHT(C259,3),"_",H259,"_",M259,"_",O259,"_",B259,"_",W259,X259,Y259,"_",R259,"CC")</f>
        <v>GAN_GM_2500X1253px_32m_S2A_MSIL1C_20230607_10CC</v>
      </c>
      <c r="AD259" s="41" t="s">
        <v>1415</v>
      </c>
    </row>
    <row r="260" spans="2:30" x14ac:dyDescent="0.25">
      <c r="B260" t="s">
        <v>3866</v>
      </c>
      <c r="C260" s="51" t="s">
        <v>3816</v>
      </c>
      <c r="D260" s="51" t="s">
        <v>269</v>
      </c>
      <c r="E260" s="42" t="b">
        <v>1</v>
      </c>
      <c r="F260" s="2" t="s">
        <v>3813</v>
      </c>
      <c r="G260" s="7" t="s">
        <v>183</v>
      </c>
      <c r="H260" s="51" t="s">
        <v>270</v>
      </c>
      <c r="I260" s="53">
        <v>45082</v>
      </c>
      <c r="J260" s="42" t="s">
        <v>272</v>
      </c>
      <c r="K260" s="2" t="s">
        <v>295</v>
      </c>
      <c r="L260" s="9">
        <v>0</v>
      </c>
      <c r="M260" s="2" t="s">
        <v>4436</v>
      </c>
      <c r="N260" s="2" t="s">
        <v>85</v>
      </c>
      <c r="O260" s="2" t="s">
        <v>4437</v>
      </c>
      <c r="P260" s="2" t="str">
        <f>VLOOKUP(I260,Period!A:B,2,FALSE)</f>
        <v>2023H1</v>
      </c>
      <c r="Q260" s="9">
        <f t="shared" si="50"/>
        <v>0</v>
      </c>
      <c r="R260" s="2">
        <f t="shared" si="52"/>
        <v>0</v>
      </c>
      <c r="S260" t="str">
        <f t="shared" si="53"/>
        <v>01 Clear (0%)</v>
      </c>
      <c r="T260" t="str">
        <f t="shared" si="51"/>
        <v>45082S2A_MSIL1CCDM-MLB-GANGM4508201 Clear (0%)</v>
      </c>
      <c r="U260">
        <f>IF(COUNTIF(T$2:T259,T260)&gt;=1,0,1)</f>
        <v>1</v>
      </c>
      <c r="V260" s="26" t="s">
        <v>1416</v>
      </c>
      <c r="W260" s="86">
        <f t="shared" si="54"/>
        <v>2023</v>
      </c>
      <c r="X260" s="86" t="str">
        <f t="shared" si="55"/>
        <v>06</v>
      </c>
      <c r="Y260" s="86" t="str">
        <f t="shared" si="56"/>
        <v>05</v>
      </c>
      <c r="Z260" s="86" t="str">
        <f t="shared" si="57"/>
        <v>22</v>
      </c>
      <c r="AA260" s="86" t="str">
        <f t="shared" si="58"/>
        <v>38</v>
      </c>
      <c r="AB260" s="86" t="str">
        <f t="shared" si="59"/>
        <v>11</v>
      </c>
      <c r="AC260" s="86" t="str">
        <f t="shared" si="60"/>
        <v>GAN_GM_2500X1253px_32m_S2A_MSIL1C_20230605_0CC</v>
      </c>
      <c r="AD260" s="41" t="s">
        <v>1417</v>
      </c>
    </row>
    <row r="261" spans="2:30" x14ac:dyDescent="0.25">
      <c r="B261" t="s">
        <v>3866</v>
      </c>
      <c r="C261" s="51" t="s">
        <v>3816</v>
      </c>
      <c r="D261" s="51" t="s">
        <v>269</v>
      </c>
      <c r="E261" s="42" t="b">
        <v>1</v>
      </c>
      <c r="F261" s="2" t="s">
        <v>3813</v>
      </c>
      <c r="G261" s="7" t="s">
        <v>183</v>
      </c>
      <c r="H261" s="51" t="s">
        <v>270</v>
      </c>
      <c r="I261" s="53">
        <v>45082</v>
      </c>
      <c r="J261" s="42" t="s">
        <v>271</v>
      </c>
      <c r="K261" s="2" t="s">
        <v>282</v>
      </c>
      <c r="L261" s="9">
        <v>0</v>
      </c>
      <c r="M261" s="2" t="s">
        <v>4436</v>
      </c>
      <c r="N261" s="2" t="s">
        <v>85</v>
      </c>
      <c r="O261" s="2" t="s">
        <v>4437</v>
      </c>
      <c r="P261" s="2" t="str">
        <f>VLOOKUP(I261,Period!A:B,2,FALSE)</f>
        <v>2023H1</v>
      </c>
      <c r="Q261" s="9">
        <f t="shared" si="50"/>
        <v>0</v>
      </c>
      <c r="R261" s="2">
        <f t="shared" si="52"/>
        <v>0</v>
      </c>
      <c r="S261" t="str">
        <f t="shared" si="53"/>
        <v>01 Clear (0%)</v>
      </c>
      <c r="T261" t="str">
        <f t="shared" si="51"/>
        <v>45082S2A_MSIL1CCDM-MLB-GANGM4508201 Clear (0%)</v>
      </c>
      <c r="U261">
        <f>IF(COUNTIF(T$2:T260,T261)&gt;=1,0,1)</f>
        <v>0</v>
      </c>
      <c r="V261" s="26" t="s">
        <v>1418</v>
      </c>
      <c r="W261" s="86">
        <f t="shared" si="54"/>
        <v>2023</v>
      </c>
      <c r="X261" s="86" t="str">
        <f t="shared" si="55"/>
        <v>06</v>
      </c>
      <c r="Y261" s="86" t="str">
        <f t="shared" si="56"/>
        <v>05</v>
      </c>
      <c r="Z261" s="86" t="str">
        <f t="shared" si="57"/>
        <v>22</v>
      </c>
      <c r="AA261" s="86" t="str">
        <f t="shared" si="58"/>
        <v>38</v>
      </c>
      <c r="AB261" s="86" t="str">
        <f t="shared" si="59"/>
        <v>07</v>
      </c>
      <c r="AC261" s="86" t="str">
        <f t="shared" si="60"/>
        <v>GAN_GM_2500X1253px_32m_S2A_MSIL1C_20230605_0CC</v>
      </c>
      <c r="AD261" s="41" t="s">
        <v>1419</v>
      </c>
    </row>
    <row r="262" spans="2:30" x14ac:dyDescent="0.25">
      <c r="B262" t="s">
        <v>3866</v>
      </c>
      <c r="C262" s="51" t="s">
        <v>3816</v>
      </c>
      <c r="D262" s="51" t="s">
        <v>269</v>
      </c>
      <c r="E262" s="42" t="b">
        <v>1</v>
      </c>
      <c r="F262" s="2" t="s">
        <v>3813</v>
      </c>
      <c r="G262" s="7" t="s">
        <v>183</v>
      </c>
      <c r="H262" s="51" t="s">
        <v>270</v>
      </c>
      <c r="I262" s="53">
        <v>45082</v>
      </c>
      <c r="J262" s="42" t="s">
        <v>273</v>
      </c>
      <c r="K262" s="2" t="s">
        <v>283</v>
      </c>
      <c r="L262" s="9">
        <v>0</v>
      </c>
      <c r="M262" s="2" t="s">
        <v>4436</v>
      </c>
      <c r="N262" s="2" t="s">
        <v>85</v>
      </c>
      <c r="O262" s="2" t="s">
        <v>4437</v>
      </c>
      <c r="P262" s="2" t="str">
        <f>VLOOKUP(I262,Period!A:B,2,FALSE)</f>
        <v>2023H1</v>
      </c>
      <c r="Q262" s="9">
        <f t="shared" si="50"/>
        <v>0</v>
      </c>
      <c r="R262" s="2">
        <f t="shared" si="52"/>
        <v>0</v>
      </c>
      <c r="S262" t="str">
        <f t="shared" si="53"/>
        <v>01 Clear (0%)</v>
      </c>
      <c r="T262" t="str">
        <f t="shared" si="51"/>
        <v>45082S2A_MSIL1CCDM-MLB-GANGM4508201 Clear (0%)</v>
      </c>
      <c r="U262">
        <f>IF(COUNTIF(T$2:T261,T262)&gt;=1,0,1)</f>
        <v>0</v>
      </c>
      <c r="V262" s="26" t="s">
        <v>1420</v>
      </c>
      <c r="W262" s="86">
        <f t="shared" si="54"/>
        <v>2023</v>
      </c>
      <c r="X262" s="86" t="str">
        <f t="shared" si="55"/>
        <v>06</v>
      </c>
      <c r="Y262" s="86" t="str">
        <f t="shared" si="56"/>
        <v>05</v>
      </c>
      <c r="Z262" s="86" t="str">
        <f t="shared" si="57"/>
        <v>22</v>
      </c>
      <c r="AA262" s="86" t="str">
        <f t="shared" si="58"/>
        <v>37</v>
      </c>
      <c r="AB262" s="86" t="str">
        <f t="shared" si="59"/>
        <v>56</v>
      </c>
      <c r="AC262" s="86" t="str">
        <f t="shared" si="60"/>
        <v>GAN_GM_2500X1253px_32m_S2A_MSIL1C_20230605_0CC</v>
      </c>
      <c r="AD262" s="41" t="s">
        <v>1421</v>
      </c>
    </row>
    <row r="263" spans="2:30" x14ac:dyDescent="0.25">
      <c r="B263" t="s">
        <v>3866</v>
      </c>
      <c r="C263" s="51" t="s">
        <v>3816</v>
      </c>
      <c r="D263" s="51" t="s">
        <v>269</v>
      </c>
      <c r="E263" s="42" t="b">
        <v>1</v>
      </c>
      <c r="F263" s="2" t="s">
        <v>3813</v>
      </c>
      <c r="G263" s="7" t="s">
        <v>183</v>
      </c>
      <c r="H263" s="51" t="s">
        <v>270</v>
      </c>
      <c r="I263" s="53">
        <v>45082</v>
      </c>
      <c r="J263" s="42" t="s">
        <v>274</v>
      </c>
      <c r="K263" s="2" t="s">
        <v>284</v>
      </c>
      <c r="L263" s="9">
        <v>0</v>
      </c>
      <c r="M263" s="2" t="s">
        <v>4436</v>
      </c>
      <c r="N263" s="2" t="s">
        <v>85</v>
      </c>
      <c r="O263" s="2" t="s">
        <v>4437</v>
      </c>
      <c r="P263" s="2" t="str">
        <f>VLOOKUP(I263,Period!A:B,2,FALSE)</f>
        <v>2023H1</v>
      </c>
      <c r="Q263" s="9">
        <f t="shared" si="50"/>
        <v>0</v>
      </c>
      <c r="R263" s="2">
        <f t="shared" si="52"/>
        <v>0</v>
      </c>
      <c r="S263" t="str">
        <f t="shared" si="53"/>
        <v>01 Clear (0%)</v>
      </c>
      <c r="T263" t="str">
        <f t="shared" si="51"/>
        <v>45082S2A_MSIL1CCDM-MLB-GANGM4508201 Clear (0%)</v>
      </c>
      <c r="U263">
        <f>IF(COUNTIF(T$2:T262,T263)&gt;=1,0,1)</f>
        <v>0</v>
      </c>
      <c r="V263" s="26" t="s">
        <v>1422</v>
      </c>
      <c r="W263" s="86">
        <f t="shared" si="54"/>
        <v>2023</v>
      </c>
      <c r="X263" s="86" t="str">
        <f t="shared" si="55"/>
        <v>06</v>
      </c>
      <c r="Y263" s="86" t="str">
        <f t="shared" si="56"/>
        <v>05</v>
      </c>
      <c r="Z263" s="86" t="str">
        <f t="shared" si="57"/>
        <v>22</v>
      </c>
      <c r="AA263" s="86" t="str">
        <f t="shared" si="58"/>
        <v>37</v>
      </c>
      <c r="AB263" s="86" t="str">
        <f t="shared" si="59"/>
        <v>52</v>
      </c>
      <c r="AC263" s="86" t="str">
        <f t="shared" si="60"/>
        <v>GAN_GM_2500X1253px_32m_S2A_MSIL1C_20230605_0CC</v>
      </c>
      <c r="AD263" s="41" t="s">
        <v>1423</v>
      </c>
    </row>
    <row r="264" spans="2:30" x14ac:dyDescent="0.25">
      <c r="B264" t="s">
        <v>3866</v>
      </c>
      <c r="C264" s="54" t="s">
        <v>3816</v>
      </c>
      <c r="D264" s="54" t="s">
        <v>269</v>
      </c>
      <c r="E264" s="56" t="b">
        <v>1</v>
      </c>
      <c r="F264" s="2" t="s">
        <v>3813</v>
      </c>
      <c r="G264" s="7" t="s">
        <v>183</v>
      </c>
      <c r="H264" s="54" t="s">
        <v>270</v>
      </c>
      <c r="I264" s="57">
        <v>45079</v>
      </c>
      <c r="J264" s="56" t="s">
        <v>272</v>
      </c>
      <c r="K264" s="45" t="s">
        <v>292</v>
      </c>
      <c r="L264" s="9">
        <v>2.1</v>
      </c>
      <c r="M264" s="2" t="s">
        <v>4436</v>
      </c>
      <c r="N264" s="2" t="s">
        <v>85</v>
      </c>
      <c r="O264" s="2" t="s">
        <v>4437</v>
      </c>
      <c r="P264" s="2" t="str">
        <f>VLOOKUP(I264,Period!A:B,2,FALSE)</f>
        <v>2023H1</v>
      </c>
      <c r="Q264" s="9">
        <f t="shared" si="50"/>
        <v>5.0249999999999995</v>
      </c>
      <c r="R264" s="2">
        <f t="shared" si="52"/>
        <v>10</v>
      </c>
      <c r="S264" t="str">
        <f t="shared" si="53"/>
        <v>02 Sunny (10%-30%)</v>
      </c>
      <c r="T264" t="str">
        <f t="shared" si="51"/>
        <v>45079S2A_MSIL1CCDM-MLB-GANGM4507902 Sunny (10%-30%)</v>
      </c>
      <c r="U264">
        <f>IF(COUNTIF(T$2:T263,T264)&gt;=1,0,1)</f>
        <v>1</v>
      </c>
      <c r="V264" s="26" t="s">
        <v>1424</v>
      </c>
      <c r="W264" s="86">
        <f t="shared" si="54"/>
        <v>2023</v>
      </c>
      <c r="X264" s="86" t="str">
        <f t="shared" si="55"/>
        <v>06</v>
      </c>
      <c r="Y264" s="86" t="str">
        <f t="shared" si="56"/>
        <v>02</v>
      </c>
      <c r="Z264" s="86" t="str">
        <f t="shared" si="57"/>
        <v>22</v>
      </c>
      <c r="AA264" s="86" t="str">
        <f t="shared" si="58"/>
        <v>28</v>
      </c>
      <c r="AB264" s="86" t="str">
        <f t="shared" si="59"/>
        <v>14</v>
      </c>
      <c r="AC264" s="86" t="str">
        <f t="shared" si="60"/>
        <v>GAN_GM_2500X1253px_32m_S2A_MSIL1C_20230602_10CC</v>
      </c>
      <c r="AD264" s="41" t="s">
        <v>1425</v>
      </c>
    </row>
    <row r="265" spans="2:30" x14ac:dyDescent="0.25">
      <c r="B265" t="s">
        <v>3866</v>
      </c>
      <c r="C265" s="54" t="s">
        <v>3816</v>
      </c>
      <c r="D265" s="54" t="s">
        <v>269</v>
      </c>
      <c r="E265" s="56" t="b">
        <v>1</v>
      </c>
      <c r="F265" s="2" t="s">
        <v>3813</v>
      </c>
      <c r="G265" s="7" t="s">
        <v>183</v>
      </c>
      <c r="H265" s="54" t="s">
        <v>270</v>
      </c>
      <c r="I265" s="57">
        <v>45079</v>
      </c>
      <c r="J265" s="56" t="s">
        <v>271</v>
      </c>
      <c r="K265" s="2" t="s">
        <v>297</v>
      </c>
      <c r="L265" s="9">
        <v>7.1</v>
      </c>
      <c r="M265" s="2" t="s">
        <v>4436</v>
      </c>
      <c r="N265" s="2" t="s">
        <v>85</v>
      </c>
      <c r="O265" s="2" t="s">
        <v>4437</v>
      </c>
      <c r="P265" s="2" t="str">
        <f>VLOOKUP(I265,Period!A:B,2,FALSE)</f>
        <v>2023H1</v>
      </c>
      <c r="Q265" s="9">
        <f t="shared" si="50"/>
        <v>5.0249999999999995</v>
      </c>
      <c r="R265" s="2">
        <f t="shared" si="52"/>
        <v>10</v>
      </c>
      <c r="S265" t="str">
        <f t="shared" si="53"/>
        <v>02 Sunny (10%-30%)</v>
      </c>
      <c r="T265" t="str">
        <f t="shared" si="51"/>
        <v>45079S2A_MSIL1CCDM-MLB-GANGM4507902 Sunny (10%-30%)</v>
      </c>
      <c r="U265">
        <f>IF(COUNTIF(T$2:T264,T265)&gt;=1,0,1)</f>
        <v>0</v>
      </c>
      <c r="V265" s="26" t="s">
        <v>1426</v>
      </c>
      <c r="W265" s="86">
        <f t="shared" si="54"/>
        <v>2023</v>
      </c>
      <c r="X265" s="86" t="str">
        <f t="shared" si="55"/>
        <v>06</v>
      </c>
      <c r="Y265" s="86" t="str">
        <f t="shared" si="56"/>
        <v>02</v>
      </c>
      <c r="Z265" s="86" t="str">
        <f t="shared" si="57"/>
        <v>22</v>
      </c>
      <c r="AA265" s="86" t="str">
        <f t="shared" si="58"/>
        <v>28</v>
      </c>
      <c r="AB265" s="86" t="str">
        <f t="shared" si="59"/>
        <v>11</v>
      </c>
      <c r="AC265" s="86" t="str">
        <f t="shared" si="60"/>
        <v>GAN_GM_2500X1253px_32m_S2A_MSIL1C_20230602_10CC</v>
      </c>
      <c r="AD265" s="41" t="s">
        <v>1427</v>
      </c>
    </row>
    <row r="266" spans="2:30" x14ac:dyDescent="0.25">
      <c r="B266" t="s">
        <v>3866</v>
      </c>
      <c r="C266" s="54" t="s">
        <v>3816</v>
      </c>
      <c r="D266" s="54" t="s">
        <v>269</v>
      </c>
      <c r="E266" s="56" t="b">
        <v>1</v>
      </c>
      <c r="F266" s="2" t="s">
        <v>3813</v>
      </c>
      <c r="G266" s="7" t="s">
        <v>183</v>
      </c>
      <c r="H266" s="54" t="s">
        <v>270</v>
      </c>
      <c r="I266" s="57">
        <v>45079</v>
      </c>
      <c r="J266" s="56" t="s">
        <v>273</v>
      </c>
      <c r="K266" s="2" t="s">
        <v>298</v>
      </c>
      <c r="L266" s="9">
        <v>6.2</v>
      </c>
      <c r="M266" s="2" t="s">
        <v>4436</v>
      </c>
      <c r="N266" s="2" t="s">
        <v>85</v>
      </c>
      <c r="O266" s="2" t="s">
        <v>4437</v>
      </c>
      <c r="P266" s="2" t="str">
        <f>VLOOKUP(I266,Period!A:B,2,FALSE)</f>
        <v>2023H1</v>
      </c>
      <c r="Q266" s="9">
        <f t="shared" si="50"/>
        <v>5.0249999999999995</v>
      </c>
      <c r="R266" s="2">
        <f t="shared" si="52"/>
        <v>10</v>
      </c>
      <c r="S266" t="str">
        <f t="shared" si="53"/>
        <v>02 Sunny (10%-30%)</v>
      </c>
      <c r="T266" t="str">
        <f t="shared" si="51"/>
        <v>45079S2A_MSIL1CCDM-MLB-GANGM4507902 Sunny (10%-30%)</v>
      </c>
      <c r="U266">
        <f>IF(COUNTIF(T$2:T265,T266)&gt;=1,0,1)</f>
        <v>0</v>
      </c>
      <c r="V266" s="26" t="s">
        <v>1428</v>
      </c>
      <c r="W266" s="86">
        <f t="shared" si="54"/>
        <v>2023</v>
      </c>
      <c r="X266" s="86" t="str">
        <f t="shared" si="55"/>
        <v>06</v>
      </c>
      <c r="Y266" s="86" t="str">
        <f t="shared" si="56"/>
        <v>02</v>
      </c>
      <c r="Z266" s="86" t="str">
        <f t="shared" si="57"/>
        <v>22</v>
      </c>
      <c r="AA266" s="86" t="str">
        <f t="shared" si="58"/>
        <v>28</v>
      </c>
      <c r="AB266" s="86" t="str">
        <f t="shared" si="59"/>
        <v>02</v>
      </c>
      <c r="AC266" s="86" t="str">
        <f t="shared" si="60"/>
        <v>GAN_GM_2500X1253px_32m_S2A_MSIL1C_20230602_10CC</v>
      </c>
      <c r="AD266" s="41" t="s">
        <v>1429</v>
      </c>
    </row>
    <row r="267" spans="2:30" x14ac:dyDescent="0.25">
      <c r="B267" t="s">
        <v>3866</v>
      </c>
      <c r="C267" s="54" t="s">
        <v>3816</v>
      </c>
      <c r="D267" s="54" t="s">
        <v>269</v>
      </c>
      <c r="E267" s="56" t="b">
        <v>1</v>
      </c>
      <c r="F267" s="2" t="s">
        <v>3813</v>
      </c>
      <c r="G267" s="7" t="s">
        <v>183</v>
      </c>
      <c r="H267" s="54" t="s">
        <v>270</v>
      </c>
      <c r="I267" s="57">
        <v>45079</v>
      </c>
      <c r="J267" s="56" t="s">
        <v>274</v>
      </c>
      <c r="K267" s="2" t="s">
        <v>287</v>
      </c>
      <c r="L267" s="9">
        <v>4.7</v>
      </c>
      <c r="M267" s="2" t="s">
        <v>4436</v>
      </c>
      <c r="N267" s="2" t="s">
        <v>85</v>
      </c>
      <c r="O267" s="2" t="s">
        <v>4437</v>
      </c>
      <c r="P267" s="2" t="str">
        <f>VLOOKUP(I267,Period!A:B,2,FALSE)</f>
        <v>2023H1</v>
      </c>
      <c r="Q267" s="9">
        <f t="shared" si="50"/>
        <v>5.0249999999999995</v>
      </c>
      <c r="R267" s="2">
        <f t="shared" si="52"/>
        <v>10</v>
      </c>
      <c r="S267" t="str">
        <f t="shared" si="53"/>
        <v>02 Sunny (10%-30%)</v>
      </c>
      <c r="T267" t="str">
        <f t="shared" si="51"/>
        <v>45079S2A_MSIL1CCDM-MLB-GANGM4507902 Sunny (10%-30%)</v>
      </c>
      <c r="U267">
        <f>IF(COUNTIF(T$2:T266,T267)&gt;=1,0,1)</f>
        <v>0</v>
      </c>
      <c r="V267" s="26" t="s">
        <v>1430</v>
      </c>
      <c r="W267" s="86">
        <f t="shared" si="54"/>
        <v>2023</v>
      </c>
      <c r="X267" s="86" t="str">
        <f t="shared" si="55"/>
        <v>06</v>
      </c>
      <c r="Y267" s="86" t="str">
        <f t="shared" si="56"/>
        <v>02</v>
      </c>
      <c r="Z267" s="86" t="str">
        <f t="shared" si="57"/>
        <v>22</v>
      </c>
      <c r="AA267" s="86" t="str">
        <f t="shared" si="58"/>
        <v>27</v>
      </c>
      <c r="AB267" s="86" t="str">
        <f t="shared" si="59"/>
        <v>56</v>
      </c>
      <c r="AC267" s="86" t="str">
        <f t="shared" si="60"/>
        <v>GAN_GM_2500X1253px_32m_S2A_MSIL1C_20230602_10CC</v>
      </c>
      <c r="AD267" s="41" t="s">
        <v>1431</v>
      </c>
    </row>
    <row r="268" spans="2:30" x14ac:dyDescent="0.25">
      <c r="B268" t="s">
        <v>3866</v>
      </c>
      <c r="C268" s="51" t="s">
        <v>3816</v>
      </c>
      <c r="D268" s="51" t="s">
        <v>269</v>
      </c>
      <c r="E268" s="42" t="b">
        <v>1</v>
      </c>
      <c r="F268" s="2" t="s">
        <v>3813</v>
      </c>
      <c r="G268" s="7" t="s">
        <v>183</v>
      </c>
      <c r="H268" s="51" t="s">
        <v>270</v>
      </c>
      <c r="I268" s="53">
        <v>45077</v>
      </c>
      <c r="J268" s="42" t="s">
        <v>272</v>
      </c>
      <c r="K268" s="2" t="s">
        <v>295</v>
      </c>
      <c r="L268" s="9">
        <v>94.7</v>
      </c>
      <c r="M268" s="2" t="s">
        <v>4436</v>
      </c>
      <c r="N268" s="2" t="s">
        <v>85</v>
      </c>
      <c r="O268" s="2" t="s">
        <v>4437</v>
      </c>
      <c r="P268" s="2" t="str">
        <f>VLOOKUP(I268,Period!A:B,2,FALSE)</f>
        <v>2023H1</v>
      </c>
      <c r="Q268" s="9">
        <f t="shared" si="50"/>
        <v>90.375</v>
      </c>
      <c r="R268" s="2">
        <f t="shared" si="52"/>
        <v>100</v>
      </c>
      <c r="S268" t="str">
        <f t="shared" si="53"/>
        <v>04 Overcast (100%)</v>
      </c>
      <c r="T268" t="str">
        <f t="shared" si="51"/>
        <v>45077S2A_MSIL1CCDM-MLB-GANGM4507704 Overcast (100%)</v>
      </c>
      <c r="U268">
        <f>IF(COUNTIF(T$2:T267,T268)&gt;=1,0,1)</f>
        <v>1</v>
      </c>
      <c r="V268" s="26" t="s">
        <v>1432</v>
      </c>
      <c r="W268" s="86">
        <f t="shared" si="54"/>
        <v>2023</v>
      </c>
      <c r="X268" s="86" t="str">
        <f t="shared" si="55"/>
        <v>05</v>
      </c>
      <c r="Y268" s="86">
        <f t="shared" si="56"/>
        <v>31</v>
      </c>
      <c r="Z268" s="86" t="str">
        <f t="shared" si="57"/>
        <v>22</v>
      </c>
      <c r="AA268" s="86" t="str">
        <f t="shared" si="58"/>
        <v>38</v>
      </c>
      <c r="AB268" s="86" t="str">
        <f t="shared" si="59"/>
        <v>11</v>
      </c>
      <c r="AC268" s="86" t="str">
        <f t="shared" si="60"/>
        <v>GAN_GM_2500X1253px_32m_S2A_MSIL1C_20230531_100CC</v>
      </c>
      <c r="AD268" s="41" t="s">
        <v>1433</v>
      </c>
    </row>
    <row r="269" spans="2:30" x14ac:dyDescent="0.25">
      <c r="B269" t="s">
        <v>3866</v>
      </c>
      <c r="C269" s="51" t="s">
        <v>3816</v>
      </c>
      <c r="D269" s="51" t="s">
        <v>269</v>
      </c>
      <c r="E269" s="42" t="b">
        <v>1</v>
      </c>
      <c r="F269" s="2" t="s">
        <v>3813</v>
      </c>
      <c r="G269" s="7" t="s">
        <v>183</v>
      </c>
      <c r="H269" s="51" t="s">
        <v>270</v>
      </c>
      <c r="I269" s="53">
        <v>45077</v>
      </c>
      <c r="J269" s="42" t="s">
        <v>271</v>
      </c>
      <c r="K269" s="2" t="s">
        <v>282</v>
      </c>
      <c r="L269" s="9">
        <v>89.5</v>
      </c>
      <c r="M269" s="2" t="s">
        <v>4436</v>
      </c>
      <c r="N269" s="2" t="s">
        <v>85</v>
      </c>
      <c r="O269" s="2" t="s">
        <v>4437</v>
      </c>
      <c r="P269" s="2" t="str">
        <f>VLOOKUP(I269,Period!A:B,2,FALSE)</f>
        <v>2023H1</v>
      </c>
      <c r="Q269" s="9">
        <f t="shared" si="50"/>
        <v>90.375</v>
      </c>
      <c r="R269" s="2">
        <f t="shared" si="52"/>
        <v>100</v>
      </c>
      <c r="S269" t="str">
        <f t="shared" si="53"/>
        <v>04 Overcast (100%)</v>
      </c>
      <c r="T269" t="str">
        <f t="shared" si="51"/>
        <v>45077S2A_MSIL1CCDM-MLB-GANGM4507704 Overcast (100%)</v>
      </c>
      <c r="U269">
        <f>IF(COUNTIF(T$2:T268,T269)&gt;=1,0,1)</f>
        <v>0</v>
      </c>
      <c r="V269" s="26" t="s">
        <v>1434</v>
      </c>
      <c r="W269" s="86">
        <f t="shared" si="54"/>
        <v>2023</v>
      </c>
      <c r="X269" s="86" t="str">
        <f t="shared" si="55"/>
        <v>05</v>
      </c>
      <c r="Y269" s="86">
        <f t="shared" si="56"/>
        <v>31</v>
      </c>
      <c r="Z269" s="86" t="str">
        <f t="shared" si="57"/>
        <v>22</v>
      </c>
      <c r="AA269" s="86" t="str">
        <f t="shared" si="58"/>
        <v>38</v>
      </c>
      <c r="AB269" s="86" t="str">
        <f t="shared" si="59"/>
        <v>07</v>
      </c>
      <c r="AC269" s="86" t="str">
        <f t="shared" si="60"/>
        <v>GAN_GM_2500X1253px_32m_S2A_MSIL1C_20230531_100CC</v>
      </c>
      <c r="AD269" s="41" t="s">
        <v>1435</v>
      </c>
    </row>
    <row r="270" spans="2:30" x14ac:dyDescent="0.25">
      <c r="B270" t="s">
        <v>3866</v>
      </c>
      <c r="C270" s="51" t="s">
        <v>3816</v>
      </c>
      <c r="D270" s="51" t="s">
        <v>269</v>
      </c>
      <c r="E270" s="42" t="b">
        <v>1</v>
      </c>
      <c r="F270" s="2" t="s">
        <v>3813</v>
      </c>
      <c r="G270" s="7" t="s">
        <v>183</v>
      </c>
      <c r="H270" s="51" t="s">
        <v>270</v>
      </c>
      <c r="I270" s="53">
        <v>45077</v>
      </c>
      <c r="J270" s="42" t="s">
        <v>273</v>
      </c>
      <c r="K270" s="2" t="s">
        <v>283</v>
      </c>
      <c r="L270" s="9">
        <v>97</v>
      </c>
      <c r="M270" s="2" t="s">
        <v>4436</v>
      </c>
      <c r="N270" s="2" t="s">
        <v>85</v>
      </c>
      <c r="O270" s="2" t="s">
        <v>4437</v>
      </c>
      <c r="P270" s="2" t="str">
        <f>VLOOKUP(I270,Period!A:B,2,FALSE)</f>
        <v>2023H1</v>
      </c>
      <c r="Q270" s="9">
        <f t="shared" si="50"/>
        <v>90.375</v>
      </c>
      <c r="R270" s="2">
        <f t="shared" si="52"/>
        <v>100</v>
      </c>
      <c r="S270" t="str">
        <f t="shared" si="53"/>
        <v>04 Overcast (100%)</v>
      </c>
      <c r="T270" t="str">
        <f t="shared" si="51"/>
        <v>45077S2A_MSIL1CCDM-MLB-GANGM4507704 Overcast (100%)</v>
      </c>
      <c r="U270">
        <f>IF(COUNTIF(T$2:T269,T270)&gt;=1,0,1)</f>
        <v>0</v>
      </c>
      <c r="V270" s="26" t="s">
        <v>1436</v>
      </c>
      <c r="W270" s="86">
        <f t="shared" si="54"/>
        <v>2023</v>
      </c>
      <c r="X270" s="86" t="str">
        <f t="shared" si="55"/>
        <v>05</v>
      </c>
      <c r="Y270" s="86">
        <f t="shared" si="56"/>
        <v>31</v>
      </c>
      <c r="Z270" s="86" t="str">
        <f t="shared" si="57"/>
        <v>22</v>
      </c>
      <c r="AA270" s="86" t="str">
        <f t="shared" si="58"/>
        <v>37</v>
      </c>
      <c r="AB270" s="86" t="str">
        <f t="shared" si="59"/>
        <v>56</v>
      </c>
      <c r="AC270" s="86" t="str">
        <f t="shared" si="60"/>
        <v>GAN_GM_2500X1253px_32m_S2A_MSIL1C_20230531_100CC</v>
      </c>
      <c r="AD270" s="41" t="s">
        <v>1437</v>
      </c>
    </row>
    <row r="271" spans="2:30" x14ac:dyDescent="0.25">
      <c r="B271" t="s">
        <v>3866</v>
      </c>
      <c r="C271" s="51" t="s">
        <v>3816</v>
      </c>
      <c r="D271" s="51" t="s">
        <v>269</v>
      </c>
      <c r="E271" s="42" t="b">
        <v>1</v>
      </c>
      <c r="F271" s="2" t="s">
        <v>3813</v>
      </c>
      <c r="G271" s="7" t="s">
        <v>183</v>
      </c>
      <c r="H271" s="51" t="s">
        <v>270</v>
      </c>
      <c r="I271" s="53">
        <v>45077</v>
      </c>
      <c r="J271" s="42" t="s">
        <v>274</v>
      </c>
      <c r="K271" s="2" t="s">
        <v>284</v>
      </c>
      <c r="L271" s="9">
        <v>80.3</v>
      </c>
      <c r="M271" s="2" t="s">
        <v>4436</v>
      </c>
      <c r="N271" s="2" t="s">
        <v>85</v>
      </c>
      <c r="O271" s="2" t="s">
        <v>4437</v>
      </c>
      <c r="P271" s="2" t="str">
        <f>VLOOKUP(I271,Period!A:B,2,FALSE)</f>
        <v>2023H1</v>
      </c>
      <c r="Q271" s="9">
        <f t="shared" si="50"/>
        <v>90.375</v>
      </c>
      <c r="R271" s="2">
        <f t="shared" si="52"/>
        <v>100</v>
      </c>
      <c r="S271" t="str">
        <f t="shared" si="53"/>
        <v>04 Overcast (100%)</v>
      </c>
      <c r="T271" t="str">
        <f t="shared" si="51"/>
        <v>45077S2A_MSIL1CCDM-MLB-GANGM4507704 Overcast (100%)</v>
      </c>
      <c r="U271">
        <f>IF(COUNTIF(T$2:T270,T271)&gt;=1,0,1)</f>
        <v>0</v>
      </c>
      <c r="V271" s="26" t="s">
        <v>1438</v>
      </c>
      <c r="W271" s="86">
        <f t="shared" si="54"/>
        <v>2023</v>
      </c>
      <c r="X271" s="86" t="str">
        <f t="shared" si="55"/>
        <v>05</v>
      </c>
      <c r="Y271" s="86">
        <f t="shared" si="56"/>
        <v>31</v>
      </c>
      <c r="Z271" s="86" t="str">
        <f t="shared" si="57"/>
        <v>22</v>
      </c>
      <c r="AA271" s="86" t="str">
        <f t="shared" si="58"/>
        <v>37</v>
      </c>
      <c r="AB271" s="86" t="str">
        <f t="shared" si="59"/>
        <v>52</v>
      </c>
      <c r="AC271" s="86" t="str">
        <f t="shared" si="60"/>
        <v>GAN_GM_2500X1253px_32m_S2A_MSIL1C_20230531_100CC</v>
      </c>
      <c r="AD271" s="41" t="s">
        <v>1439</v>
      </c>
    </row>
    <row r="272" spans="2:30" x14ac:dyDescent="0.25">
      <c r="B272" t="s">
        <v>3866</v>
      </c>
      <c r="C272" s="54" t="s">
        <v>3816</v>
      </c>
      <c r="D272" s="54" t="s">
        <v>269</v>
      </c>
      <c r="E272" s="56" t="b">
        <v>1</v>
      </c>
      <c r="F272" s="2" t="s">
        <v>3813</v>
      </c>
      <c r="G272" s="7" t="s">
        <v>183</v>
      </c>
      <c r="H272" s="54" t="s">
        <v>270</v>
      </c>
      <c r="I272" s="57">
        <v>45074</v>
      </c>
      <c r="J272" s="56" t="s">
        <v>272</v>
      </c>
      <c r="K272" s="45" t="s">
        <v>288</v>
      </c>
      <c r="L272" s="9">
        <v>96.8</v>
      </c>
      <c r="M272" s="2" t="s">
        <v>4436</v>
      </c>
      <c r="N272" s="2" t="s">
        <v>85</v>
      </c>
      <c r="O272" s="2" t="s">
        <v>4437</v>
      </c>
      <c r="P272" s="2" t="str">
        <f>VLOOKUP(I272,Period!A:B,2,FALSE)</f>
        <v>2023H1</v>
      </c>
      <c r="Q272" s="9">
        <f t="shared" si="50"/>
        <v>97.724999999999994</v>
      </c>
      <c r="R272" s="2">
        <f t="shared" si="52"/>
        <v>100</v>
      </c>
      <c r="S272" t="str">
        <f t="shared" si="53"/>
        <v>04 Overcast (100%)</v>
      </c>
      <c r="T272" t="str">
        <f t="shared" si="51"/>
        <v>45074S2A_MSIL1CCDM-MLB-GANGM4507404 Overcast (100%)</v>
      </c>
      <c r="U272">
        <f>IF(COUNTIF(T$2:T271,T272)&gt;=1,0,1)</f>
        <v>1</v>
      </c>
      <c r="V272" s="26" t="s">
        <v>1440</v>
      </c>
      <c r="W272" s="86">
        <f t="shared" si="54"/>
        <v>2023</v>
      </c>
      <c r="X272" s="86" t="str">
        <f t="shared" si="55"/>
        <v>05</v>
      </c>
      <c r="Y272" s="86">
        <f t="shared" si="56"/>
        <v>28</v>
      </c>
      <c r="Z272" s="86" t="str">
        <f t="shared" si="57"/>
        <v>22</v>
      </c>
      <c r="AA272" s="86" t="str">
        <f t="shared" si="58"/>
        <v>28</v>
      </c>
      <c r="AB272" s="86" t="str">
        <f t="shared" si="59"/>
        <v>15</v>
      </c>
      <c r="AC272" s="86" t="str">
        <f t="shared" si="60"/>
        <v>GAN_GM_2500X1253px_32m_S2A_MSIL1C_20230528_100CC</v>
      </c>
      <c r="AD272" s="41" t="s">
        <v>1441</v>
      </c>
    </row>
    <row r="273" spans="2:30" x14ac:dyDescent="0.25">
      <c r="B273" t="s">
        <v>3866</v>
      </c>
      <c r="C273" s="54" t="s">
        <v>3816</v>
      </c>
      <c r="D273" s="54" t="s">
        <v>269</v>
      </c>
      <c r="E273" s="56" t="b">
        <v>1</v>
      </c>
      <c r="F273" s="2" t="s">
        <v>3813</v>
      </c>
      <c r="G273" s="7" t="s">
        <v>183</v>
      </c>
      <c r="H273" s="54" t="s">
        <v>270</v>
      </c>
      <c r="I273" s="57">
        <v>45074</v>
      </c>
      <c r="J273" s="56" t="s">
        <v>271</v>
      </c>
      <c r="K273" s="45" t="s">
        <v>297</v>
      </c>
      <c r="L273" s="9">
        <v>94.6</v>
      </c>
      <c r="M273" s="2" t="s">
        <v>4436</v>
      </c>
      <c r="N273" s="2" t="s">
        <v>85</v>
      </c>
      <c r="O273" s="2" t="s">
        <v>4437</v>
      </c>
      <c r="P273" s="2" t="str">
        <f>VLOOKUP(I273,Period!A:B,2,FALSE)</f>
        <v>2023H1</v>
      </c>
      <c r="Q273" s="9">
        <f t="shared" si="50"/>
        <v>97.724999999999994</v>
      </c>
      <c r="R273" s="2">
        <f t="shared" si="52"/>
        <v>100</v>
      </c>
      <c r="S273" t="str">
        <f t="shared" si="53"/>
        <v>04 Overcast (100%)</v>
      </c>
      <c r="T273" t="str">
        <f t="shared" si="51"/>
        <v>45074S2A_MSIL1CCDM-MLB-GANGM4507404 Overcast (100%)</v>
      </c>
      <c r="U273">
        <f>IF(COUNTIF(T$2:T272,T273)&gt;=1,0,1)</f>
        <v>0</v>
      </c>
      <c r="V273" s="26" t="s">
        <v>1442</v>
      </c>
      <c r="W273" s="86">
        <f t="shared" si="54"/>
        <v>2023</v>
      </c>
      <c r="X273" s="86" t="str">
        <f t="shared" si="55"/>
        <v>05</v>
      </c>
      <c r="Y273" s="86">
        <f t="shared" si="56"/>
        <v>28</v>
      </c>
      <c r="Z273" s="86" t="str">
        <f t="shared" si="57"/>
        <v>22</v>
      </c>
      <c r="AA273" s="86" t="str">
        <f t="shared" si="58"/>
        <v>28</v>
      </c>
      <c r="AB273" s="86" t="str">
        <f t="shared" si="59"/>
        <v>11</v>
      </c>
      <c r="AC273" s="86" t="str">
        <f t="shared" si="60"/>
        <v>GAN_GM_2500X1253px_32m_S2A_MSIL1C_20230528_100CC</v>
      </c>
      <c r="AD273" s="41" t="s">
        <v>1443</v>
      </c>
    </row>
    <row r="274" spans="2:30" x14ac:dyDescent="0.25">
      <c r="B274" t="s">
        <v>3866</v>
      </c>
      <c r="C274" s="54" t="s">
        <v>3816</v>
      </c>
      <c r="D274" s="54" t="s">
        <v>269</v>
      </c>
      <c r="E274" s="56" t="b">
        <v>1</v>
      </c>
      <c r="F274" s="2" t="s">
        <v>3813</v>
      </c>
      <c r="G274" s="7" t="s">
        <v>183</v>
      </c>
      <c r="H274" s="54" t="s">
        <v>270</v>
      </c>
      <c r="I274" s="57">
        <v>45074</v>
      </c>
      <c r="J274" s="56" t="s">
        <v>273</v>
      </c>
      <c r="K274" s="2" t="s">
        <v>298</v>
      </c>
      <c r="L274" s="9">
        <v>100</v>
      </c>
      <c r="M274" s="2" t="s">
        <v>4436</v>
      </c>
      <c r="N274" s="2" t="s">
        <v>85</v>
      </c>
      <c r="O274" s="2" t="s">
        <v>4437</v>
      </c>
      <c r="P274" s="2" t="str">
        <f>VLOOKUP(I274,Period!A:B,2,FALSE)</f>
        <v>2023H1</v>
      </c>
      <c r="Q274" s="9">
        <f t="shared" si="50"/>
        <v>97.724999999999994</v>
      </c>
      <c r="R274" s="2">
        <f t="shared" si="52"/>
        <v>100</v>
      </c>
      <c r="S274" t="str">
        <f t="shared" si="53"/>
        <v>04 Overcast (100%)</v>
      </c>
      <c r="T274" t="str">
        <f t="shared" si="51"/>
        <v>45074S2A_MSIL1CCDM-MLB-GANGM4507404 Overcast (100%)</v>
      </c>
      <c r="U274">
        <f>IF(COUNTIF(T$2:T273,T274)&gt;=1,0,1)</f>
        <v>0</v>
      </c>
      <c r="V274" s="26" t="s">
        <v>1444</v>
      </c>
      <c r="W274" s="86">
        <f t="shared" si="54"/>
        <v>2023</v>
      </c>
      <c r="X274" s="86" t="str">
        <f t="shared" si="55"/>
        <v>05</v>
      </c>
      <c r="Y274" s="86">
        <f t="shared" si="56"/>
        <v>28</v>
      </c>
      <c r="Z274" s="86" t="str">
        <f t="shared" si="57"/>
        <v>22</v>
      </c>
      <c r="AA274" s="86" t="str">
        <f t="shared" si="58"/>
        <v>28</v>
      </c>
      <c r="AB274" s="86" t="str">
        <f t="shared" si="59"/>
        <v>02</v>
      </c>
      <c r="AC274" s="86" t="str">
        <f t="shared" si="60"/>
        <v>GAN_GM_2500X1253px_32m_S2A_MSIL1C_20230528_100CC</v>
      </c>
      <c r="AD274" s="41" t="s">
        <v>1445</v>
      </c>
    </row>
    <row r="275" spans="2:30" x14ac:dyDescent="0.25">
      <c r="B275" t="s">
        <v>3866</v>
      </c>
      <c r="C275" s="54" t="s">
        <v>3816</v>
      </c>
      <c r="D275" s="54" t="s">
        <v>269</v>
      </c>
      <c r="E275" s="56" t="b">
        <v>1</v>
      </c>
      <c r="F275" s="2" t="s">
        <v>3813</v>
      </c>
      <c r="G275" s="7" t="s">
        <v>183</v>
      </c>
      <c r="H275" s="54" t="s">
        <v>270</v>
      </c>
      <c r="I275" s="57">
        <v>45074</v>
      </c>
      <c r="J275" s="56" t="s">
        <v>274</v>
      </c>
      <c r="K275" s="2" t="s">
        <v>291</v>
      </c>
      <c r="L275" s="9">
        <v>99.5</v>
      </c>
      <c r="M275" s="2" t="s">
        <v>4436</v>
      </c>
      <c r="N275" s="2" t="s">
        <v>85</v>
      </c>
      <c r="O275" s="2" t="s">
        <v>4437</v>
      </c>
      <c r="P275" s="2" t="str">
        <f>VLOOKUP(I275,Period!A:B,2,FALSE)</f>
        <v>2023H1</v>
      </c>
      <c r="Q275" s="9">
        <f t="shared" si="50"/>
        <v>97.724999999999994</v>
      </c>
      <c r="R275" s="2">
        <f t="shared" si="52"/>
        <v>100</v>
      </c>
      <c r="S275" t="str">
        <f t="shared" si="53"/>
        <v>04 Overcast (100%)</v>
      </c>
      <c r="T275" t="str">
        <f t="shared" si="51"/>
        <v>45074S2A_MSIL1CCDM-MLB-GANGM4507404 Overcast (100%)</v>
      </c>
      <c r="U275">
        <f>IF(COUNTIF(T$2:T274,T275)&gt;=1,0,1)</f>
        <v>0</v>
      </c>
      <c r="V275" s="26" t="s">
        <v>1446</v>
      </c>
      <c r="W275" s="86">
        <f t="shared" si="54"/>
        <v>2023</v>
      </c>
      <c r="X275" s="86" t="str">
        <f t="shared" si="55"/>
        <v>05</v>
      </c>
      <c r="Y275" s="86">
        <f t="shared" si="56"/>
        <v>28</v>
      </c>
      <c r="Z275" s="86" t="str">
        <f t="shared" si="57"/>
        <v>22</v>
      </c>
      <c r="AA275" s="86" t="str">
        <f t="shared" si="58"/>
        <v>27</v>
      </c>
      <c r="AB275" s="86" t="str">
        <f t="shared" si="59"/>
        <v>57</v>
      </c>
      <c r="AC275" s="86" t="str">
        <f t="shared" si="60"/>
        <v>GAN_GM_2500X1253px_32m_S2A_MSIL1C_20230528_100CC</v>
      </c>
      <c r="AD275" s="41" t="s">
        <v>1447</v>
      </c>
    </row>
    <row r="276" spans="2:30" x14ac:dyDescent="0.25">
      <c r="B276" t="s">
        <v>3866</v>
      </c>
      <c r="C276" s="51" t="s">
        <v>3816</v>
      </c>
      <c r="D276" s="51" t="s">
        <v>269</v>
      </c>
      <c r="E276" s="42" t="b">
        <v>1</v>
      </c>
      <c r="F276" s="2" t="s">
        <v>3813</v>
      </c>
      <c r="G276" s="7" t="s">
        <v>183</v>
      </c>
      <c r="H276" s="51" t="s">
        <v>270</v>
      </c>
      <c r="I276" s="53">
        <v>45072</v>
      </c>
      <c r="J276" s="42" t="s">
        <v>272</v>
      </c>
      <c r="K276" s="2" t="s">
        <v>295</v>
      </c>
      <c r="L276" s="9">
        <v>92.2</v>
      </c>
      <c r="M276" s="2" t="s">
        <v>4436</v>
      </c>
      <c r="N276" s="2" t="s">
        <v>85</v>
      </c>
      <c r="O276" s="2" t="s">
        <v>4437</v>
      </c>
      <c r="P276" s="2" t="str">
        <f>VLOOKUP(I276,Period!A:B,2,FALSE)</f>
        <v>2023H1</v>
      </c>
      <c r="Q276" s="9">
        <f t="shared" si="50"/>
        <v>92.125</v>
      </c>
      <c r="R276" s="2">
        <f t="shared" si="52"/>
        <v>100</v>
      </c>
      <c r="S276" t="str">
        <f t="shared" si="53"/>
        <v>04 Overcast (100%)</v>
      </c>
      <c r="T276" t="str">
        <f t="shared" si="51"/>
        <v>45072S2A_MSIL1CCDM-MLB-GANGM4507204 Overcast (100%)</v>
      </c>
      <c r="U276">
        <f>IF(COUNTIF(T$2:T275,T276)&gt;=1,0,1)</f>
        <v>1</v>
      </c>
      <c r="V276" s="26" t="s">
        <v>1448</v>
      </c>
      <c r="W276" s="86">
        <f t="shared" si="54"/>
        <v>2023</v>
      </c>
      <c r="X276" s="86" t="str">
        <f t="shared" si="55"/>
        <v>05</v>
      </c>
      <c r="Y276" s="86">
        <f t="shared" si="56"/>
        <v>26</v>
      </c>
      <c r="Z276" s="86" t="str">
        <f t="shared" si="57"/>
        <v>22</v>
      </c>
      <c r="AA276" s="86" t="str">
        <f t="shared" si="58"/>
        <v>38</v>
      </c>
      <c r="AB276" s="86" t="str">
        <f t="shared" si="59"/>
        <v>11</v>
      </c>
      <c r="AC276" s="86" t="str">
        <f t="shared" si="60"/>
        <v>GAN_GM_2500X1253px_32m_S2A_MSIL1C_20230526_100CC</v>
      </c>
      <c r="AD276" s="41" t="s">
        <v>1449</v>
      </c>
    </row>
    <row r="277" spans="2:30" x14ac:dyDescent="0.25">
      <c r="B277" t="s">
        <v>3866</v>
      </c>
      <c r="C277" s="51" t="s">
        <v>3816</v>
      </c>
      <c r="D277" s="51" t="s">
        <v>269</v>
      </c>
      <c r="E277" s="42" t="b">
        <v>1</v>
      </c>
      <c r="F277" s="2" t="s">
        <v>3813</v>
      </c>
      <c r="G277" s="7" t="s">
        <v>183</v>
      </c>
      <c r="H277" s="51" t="s">
        <v>270</v>
      </c>
      <c r="I277" s="53">
        <v>45072</v>
      </c>
      <c r="J277" s="42" t="s">
        <v>271</v>
      </c>
      <c r="K277" s="2" t="s">
        <v>282</v>
      </c>
      <c r="L277" s="9">
        <v>80.8</v>
      </c>
      <c r="M277" s="2" t="s">
        <v>4436</v>
      </c>
      <c r="N277" s="2" t="s">
        <v>85</v>
      </c>
      <c r="O277" s="2" t="s">
        <v>4437</v>
      </c>
      <c r="P277" s="2" t="str">
        <f>VLOOKUP(I277,Period!A:B,2,FALSE)</f>
        <v>2023H1</v>
      </c>
      <c r="Q277" s="9">
        <f t="shared" si="50"/>
        <v>92.125</v>
      </c>
      <c r="R277" s="2">
        <f t="shared" si="52"/>
        <v>100</v>
      </c>
      <c r="S277" t="str">
        <f t="shared" si="53"/>
        <v>04 Overcast (100%)</v>
      </c>
      <c r="T277" t="str">
        <f t="shared" si="51"/>
        <v>45072S2A_MSIL1CCDM-MLB-GANGM4507204 Overcast (100%)</v>
      </c>
      <c r="U277">
        <f>IF(COUNTIF(T$2:T276,T277)&gt;=1,0,1)</f>
        <v>0</v>
      </c>
      <c r="V277" s="26" t="s">
        <v>1450</v>
      </c>
      <c r="W277" s="86">
        <f t="shared" si="54"/>
        <v>2023</v>
      </c>
      <c r="X277" s="86" t="str">
        <f t="shared" si="55"/>
        <v>05</v>
      </c>
      <c r="Y277" s="86">
        <f t="shared" si="56"/>
        <v>26</v>
      </c>
      <c r="Z277" s="86" t="str">
        <f t="shared" si="57"/>
        <v>22</v>
      </c>
      <c r="AA277" s="86" t="str">
        <f t="shared" si="58"/>
        <v>38</v>
      </c>
      <c r="AB277" s="86" t="str">
        <f t="shared" si="59"/>
        <v>07</v>
      </c>
      <c r="AC277" s="86" t="str">
        <f t="shared" si="60"/>
        <v>GAN_GM_2500X1253px_32m_S2A_MSIL1C_20230526_100CC</v>
      </c>
      <c r="AD277" s="41" t="s">
        <v>1451</v>
      </c>
    </row>
    <row r="278" spans="2:30" x14ac:dyDescent="0.25">
      <c r="B278" t="s">
        <v>3866</v>
      </c>
      <c r="C278" s="51" t="s">
        <v>3816</v>
      </c>
      <c r="D278" s="51" t="s">
        <v>269</v>
      </c>
      <c r="E278" s="42" t="b">
        <v>1</v>
      </c>
      <c r="F278" s="2" t="s">
        <v>3813</v>
      </c>
      <c r="G278" s="7" t="s">
        <v>183</v>
      </c>
      <c r="H278" s="51" t="s">
        <v>270</v>
      </c>
      <c r="I278" s="53">
        <v>45072</v>
      </c>
      <c r="J278" s="42" t="s">
        <v>273</v>
      </c>
      <c r="K278" s="2" t="s">
        <v>283</v>
      </c>
      <c r="L278" s="9">
        <v>95.9</v>
      </c>
      <c r="M278" s="2" t="s">
        <v>4436</v>
      </c>
      <c r="N278" s="2" t="s">
        <v>85</v>
      </c>
      <c r="O278" s="2" t="s">
        <v>4437</v>
      </c>
      <c r="P278" s="2" t="str">
        <f>VLOOKUP(I278,Period!A:B,2,FALSE)</f>
        <v>2023H1</v>
      </c>
      <c r="Q278" s="9">
        <f t="shared" si="50"/>
        <v>92.125</v>
      </c>
      <c r="R278" s="2">
        <f t="shared" si="52"/>
        <v>100</v>
      </c>
      <c r="S278" t="str">
        <f t="shared" si="53"/>
        <v>04 Overcast (100%)</v>
      </c>
      <c r="T278" t="str">
        <f t="shared" si="51"/>
        <v>45072S2A_MSIL1CCDM-MLB-GANGM4507204 Overcast (100%)</v>
      </c>
      <c r="U278">
        <f>IF(COUNTIF(T$2:T277,T278)&gt;=1,0,1)</f>
        <v>0</v>
      </c>
      <c r="V278" s="26" t="s">
        <v>1452</v>
      </c>
      <c r="W278" s="86">
        <f t="shared" si="54"/>
        <v>2023</v>
      </c>
      <c r="X278" s="86" t="str">
        <f t="shared" si="55"/>
        <v>05</v>
      </c>
      <c r="Y278" s="86">
        <f t="shared" si="56"/>
        <v>26</v>
      </c>
      <c r="Z278" s="86" t="str">
        <f t="shared" si="57"/>
        <v>22</v>
      </c>
      <c r="AA278" s="86" t="str">
        <f t="shared" si="58"/>
        <v>37</v>
      </c>
      <c r="AB278" s="86" t="str">
        <f t="shared" si="59"/>
        <v>56</v>
      </c>
      <c r="AC278" s="86" t="str">
        <f t="shared" si="60"/>
        <v>GAN_GM_2500X1253px_32m_S2A_MSIL1C_20230526_100CC</v>
      </c>
      <c r="AD278" s="41" t="s">
        <v>1453</v>
      </c>
    </row>
    <row r="279" spans="2:30" x14ac:dyDescent="0.25">
      <c r="B279" t="s">
        <v>3866</v>
      </c>
      <c r="C279" s="51" t="s">
        <v>3816</v>
      </c>
      <c r="D279" s="51" t="s">
        <v>269</v>
      </c>
      <c r="E279" s="42" t="b">
        <v>1</v>
      </c>
      <c r="F279" s="2" t="s">
        <v>3813</v>
      </c>
      <c r="G279" s="7" t="s">
        <v>183</v>
      </c>
      <c r="H279" s="51" t="s">
        <v>270</v>
      </c>
      <c r="I279" s="53">
        <v>45072</v>
      </c>
      <c r="J279" s="42" t="s">
        <v>274</v>
      </c>
      <c r="K279" s="2" t="s">
        <v>284</v>
      </c>
      <c r="L279" s="9">
        <v>99.6</v>
      </c>
      <c r="M279" s="2" t="s">
        <v>4436</v>
      </c>
      <c r="N279" s="2" t="s">
        <v>85</v>
      </c>
      <c r="O279" s="2" t="s">
        <v>4437</v>
      </c>
      <c r="P279" s="2" t="str">
        <f>VLOOKUP(I279,Period!A:B,2,FALSE)</f>
        <v>2023H1</v>
      </c>
      <c r="Q279" s="9">
        <f t="shared" si="50"/>
        <v>92.125</v>
      </c>
      <c r="R279" s="2">
        <f t="shared" si="52"/>
        <v>100</v>
      </c>
      <c r="S279" t="str">
        <f t="shared" si="53"/>
        <v>04 Overcast (100%)</v>
      </c>
      <c r="T279" t="str">
        <f t="shared" si="51"/>
        <v>45072S2A_MSIL1CCDM-MLB-GANGM4507204 Overcast (100%)</v>
      </c>
      <c r="U279">
        <f>IF(COUNTIF(T$2:T278,T279)&gt;=1,0,1)</f>
        <v>0</v>
      </c>
      <c r="V279" s="26" t="s">
        <v>1454</v>
      </c>
      <c r="W279" s="86">
        <f t="shared" si="54"/>
        <v>2023</v>
      </c>
      <c r="X279" s="86" t="str">
        <f t="shared" si="55"/>
        <v>05</v>
      </c>
      <c r="Y279" s="86">
        <f t="shared" si="56"/>
        <v>26</v>
      </c>
      <c r="Z279" s="86" t="str">
        <f t="shared" si="57"/>
        <v>22</v>
      </c>
      <c r="AA279" s="86" t="str">
        <f t="shared" si="58"/>
        <v>37</v>
      </c>
      <c r="AB279" s="86" t="str">
        <f t="shared" si="59"/>
        <v>52</v>
      </c>
      <c r="AC279" s="86" t="str">
        <f t="shared" si="60"/>
        <v>GAN_GM_2500X1253px_32m_S2A_MSIL1C_20230526_100CC</v>
      </c>
      <c r="AD279" s="41" t="s">
        <v>1455</v>
      </c>
    </row>
    <row r="280" spans="2:30" x14ac:dyDescent="0.25">
      <c r="B280" t="s">
        <v>3866</v>
      </c>
      <c r="C280" s="54" t="s">
        <v>3816</v>
      </c>
      <c r="D280" s="54" t="s">
        <v>269</v>
      </c>
      <c r="E280" s="56" t="b">
        <v>1</v>
      </c>
      <c r="F280" s="2" t="s">
        <v>3813</v>
      </c>
      <c r="G280" s="7" t="s">
        <v>183</v>
      </c>
      <c r="H280" s="54" t="s">
        <v>270</v>
      </c>
      <c r="I280" s="57">
        <v>45069</v>
      </c>
      <c r="J280" s="56" t="s">
        <v>272</v>
      </c>
      <c r="K280" s="2" t="s">
        <v>292</v>
      </c>
      <c r="L280" s="9">
        <v>2.2999999999999998</v>
      </c>
      <c r="M280" s="2" t="s">
        <v>4436</v>
      </c>
      <c r="N280" s="2" t="s">
        <v>85</v>
      </c>
      <c r="O280" s="2" t="s">
        <v>4437</v>
      </c>
      <c r="P280" s="2" t="str">
        <f>VLOOKUP(I280,Period!A:B,2,FALSE)</f>
        <v>2023H1</v>
      </c>
      <c r="Q280" s="9">
        <f t="shared" si="50"/>
        <v>7.6250000000000009</v>
      </c>
      <c r="R280" s="2">
        <f t="shared" si="52"/>
        <v>10</v>
      </c>
      <c r="S280" t="str">
        <f t="shared" si="53"/>
        <v>02 Sunny (10%-30%)</v>
      </c>
      <c r="T280" t="str">
        <f t="shared" si="51"/>
        <v>45069S2A_MSIL1CCDM-MLB-GANGM4506902 Sunny (10%-30%)</v>
      </c>
      <c r="U280">
        <f>IF(COUNTIF(T$2:T279,T280)&gt;=1,0,1)</f>
        <v>1</v>
      </c>
      <c r="V280" s="26" t="s">
        <v>1456</v>
      </c>
      <c r="W280" s="86">
        <f t="shared" si="54"/>
        <v>2023</v>
      </c>
      <c r="X280" s="86" t="str">
        <f t="shared" si="55"/>
        <v>05</v>
      </c>
      <c r="Y280" s="86">
        <f t="shared" si="56"/>
        <v>23</v>
      </c>
      <c r="Z280" s="86" t="str">
        <f t="shared" si="57"/>
        <v>22</v>
      </c>
      <c r="AA280" s="86" t="str">
        <f t="shared" si="58"/>
        <v>28</v>
      </c>
      <c r="AB280" s="86" t="str">
        <f t="shared" si="59"/>
        <v>14</v>
      </c>
      <c r="AC280" s="86" t="str">
        <f t="shared" si="60"/>
        <v>GAN_GM_2500X1253px_32m_S2A_MSIL1C_20230523_10CC</v>
      </c>
      <c r="AD280" s="41" t="s">
        <v>1457</v>
      </c>
    </row>
    <row r="281" spans="2:30" x14ac:dyDescent="0.25">
      <c r="B281" t="s">
        <v>3866</v>
      </c>
      <c r="C281" s="54" t="s">
        <v>3816</v>
      </c>
      <c r="D281" s="54" t="s">
        <v>269</v>
      </c>
      <c r="E281" s="56" t="b">
        <v>1</v>
      </c>
      <c r="F281" s="2" t="s">
        <v>3813</v>
      </c>
      <c r="G281" s="7" t="s">
        <v>183</v>
      </c>
      <c r="H281" s="54" t="s">
        <v>270</v>
      </c>
      <c r="I281" s="57">
        <v>45069</v>
      </c>
      <c r="J281" s="56" t="s">
        <v>271</v>
      </c>
      <c r="K281" s="2" t="s">
        <v>293</v>
      </c>
      <c r="L281" s="9">
        <v>23.3</v>
      </c>
      <c r="M281" s="2" t="s">
        <v>4436</v>
      </c>
      <c r="N281" s="2" t="s">
        <v>85</v>
      </c>
      <c r="O281" s="2" t="s">
        <v>4437</v>
      </c>
      <c r="P281" s="2" t="str">
        <f>VLOOKUP(I281,Period!A:B,2,FALSE)</f>
        <v>2023H1</v>
      </c>
      <c r="Q281" s="9">
        <f t="shared" si="50"/>
        <v>7.6250000000000009</v>
      </c>
      <c r="R281" s="2">
        <f t="shared" si="52"/>
        <v>10</v>
      </c>
      <c r="S281" t="str">
        <f t="shared" si="53"/>
        <v>02 Sunny (10%-30%)</v>
      </c>
      <c r="T281" t="str">
        <f t="shared" si="51"/>
        <v>45069S2A_MSIL1CCDM-MLB-GANGM4506902 Sunny (10%-30%)</v>
      </c>
      <c r="U281">
        <f>IF(COUNTIF(T$2:T280,T281)&gt;=1,0,1)</f>
        <v>0</v>
      </c>
      <c r="V281" s="26" t="s">
        <v>1458</v>
      </c>
      <c r="W281" s="86">
        <f t="shared" si="54"/>
        <v>2023</v>
      </c>
      <c r="X281" s="86" t="str">
        <f t="shared" si="55"/>
        <v>05</v>
      </c>
      <c r="Y281" s="86">
        <f t="shared" si="56"/>
        <v>23</v>
      </c>
      <c r="Z281" s="86" t="str">
        <f t="shared" si="57"/>
        <v>22</v>
      </c>
      <c r="AA281" s="86" t="str">
        <f t="shared" si="58"/>
        <v>28</v>
      </c>
      <c r="AB281" s="86" t="str">
        <f t="shared" si="59"/>
        <v>10</v>
      </c>
      <c r="AC281" s="86" t="str">
        <f t="shared" si="60"/>
        <v>GAN_GM_2500X1253px_32m_S2A_MSIL1C_20230523_10CC</v>
      </c>
      <c r="AD281" s="41" t="s">
        <v>1459</v>
      </c>
    </row>
    <row r="282" spans="2:30" x14ac:dyDescent="0.25">
      <c r="B282" t="s">
        <v>3866</v>
      </c>
      <c r="C282" s="54" t="s">
        <v>3816</v>
      </c>
      <c r="D282" s="54" t="s">
        <v>269</v>
      </c>
      <c r="E282" s="56" t="b">
        <v>1</v>
      </c>
      <c r="F282" s="2" t="s">
        <v>3813</v>
      </c>
      <c r="G282" s="7" t="s">
        <v>183</v>
      </c>
      <c r="H282" s="54" t="s">
        <v>270</v>
      </c>
      <c r="I282" s="57">
        <v>45069</v>
      </c>
      <c r="J282" s="56" t="s">
        <v>273</v>
      </c>
      <c r="K282" s="2" t="s">
        <v>294</v>
      </c>
      <c r="L282" s="9">
        <v>2.2999999999999998</v>
      </c>
      <c r="M282" s="2" t="s">
        <v>4436</v>
      </c>
      <c r="N282" s="2" t="s">
        <v>85</v>
      </c>
      <c r="O282" s="2" t="s">
        <v>4437</v>
      </c>
      <c r="P282" s="2" t="str">
        <f>VLOOKUP(I282,Period!A:B,2,FALSE)</f>
        <v>2023H1</v>
      </c>
      <c r="Q282" s="9">
        <f t="shared" si="50"/>
        <v>7.6250000000000009</v>
      </c>
      <c r="R282" s="2">
        <f t="shared" si="52"/>
        <v>10</v>
      </c>
      <c r="S282" t="str">
        <f t="shared" si="53"/>
        <v>02 Sunny (10%-30%)</v>
      </c>
      <c r="T282" t="str">
        <f t="shared" si="51"/>
        <v>45069S2A_MSIL1CCDM-MLB-GANGM4506902 Sunny (10%-30%)</v>
      </c>
      <c r="U282">
        <f>IF(COUNTIF(T$2:T281,T282)&gt;=1,0,1)</f>
        <v>0</v>
      </c>
      <c r="V282" s="26" t="s">
        <v>1460</v>
      </c>
      <c r="W282" s="86">
        <f t="shared" si="54"/>
        <v>2023</v>
      </c>
      <c r="X282" s="86" t="str">
        <f t="shared" si="55"/>
        <v>05</v>
      </c>
      <c r="Y282" s="86">
        <f t="shared" si="56"/>
        <v>23</v>
      </c>
      <c r="Z282" s="86" t="str">
        <f t="shared" si="57"/>
        <v>22</v>
      </c>
      <c r="AA282" s="86" t="str">
        <f t="shared" si="58"/>
        <v>28</v>
      </c>
      <c r="AB282" s="86" t="str">
        <f t="shared" si="59"/>
        <v>01</v>
      </c>
      <c r="AC282" s="86" t="str">
        <f t="shared" si="60"/>
        <v>GAN_GM_2500X1253px_32m_S2A_MSIL1C_20230523_10CC</v>
      </c>
      <c r="AD282" s="41" t="s">
        <v>1461</v>
      </c>
    </row>
    <row r="283" spans="2:30" x14ac:dyDescent="0.25">
      <c r="B283" t="s">
        <v>3866</v>
      </c>
      <c r="C283" s="54" t="s">
        <v>3816</v>
      </c>
      <c r="D283" s="54" t="s">
        <v>269</v>
      </c>
      <c r="E283" s="56" t="b">
        <v>1</v>
      </c>
      <c r="F283" s="2" t="s">
        <v>3813</v>
      </c>
      <c r="G283" s="7" t="s">
        <v>183</v>
      </c>
      <c r="H283" s="54" t="s">
        <v>270</v>
      </c>
      <c r="I283" s="57">
        <v>45069</v>
      </c>
      <c r="J283" s="56" t="s">
        <v>274</v>
      </c>
      <c r="K283" s="2" t="s">
        <v>287</v>
      </c>
      <c r="L283" s="9">
        <v>2.6</v>
      </c>
      <c r="M283" s="2" t="s">
        <v>4436</v>
      </c>
      <c r="N283" s="2" t="s">
        <v>85</v>
      </c>
      <c r="O283" s="2" t="s">
        <v>4437</v>
      </c>
      <c r="P283" s="2" t="str">
        <f>VLOOKUP(I283,Period!A:B,2,FALSE)</f>
        <v>2023H1</v>
      </c>
      <c r="Q283" s="9">
        <f t="shared" si="50"/>
        <v>7.6250000000000009</v>
      </c>
      <c r="R283" s="2">
        <f t="shared" si="52"/>
        <v>10</v>
      </c>
      <c r="S283" t="str">
        <f t="shared" si="53"/>
        <v>02 Sunny (10%-30%)</v>
      </c>
      <c r="T283" t="str">
        <f t="shared" si="51"/>
        <v>45069S2A_MSIL1CCDM-MLB-GANGM4506902 Sunny (10%-30%)</v>
      </c>
      <c r="U283">
        <f>IF(COUNTIF(T$2:T282,T283)&gt;=1,0,1)</f>
        <v>0</v>
      </c>
      <c r="V283" s="26" t="s">
        <v>1462</v>
      </c>
      <c r="W283" s="86">
        <f t="shared" si="54"/>
        <v>2023</v>
      </c>
      <c r="X283" s="86" t="str">
        <f t="shared" si="55"/>
        <v>05</v>
      </c>
      <c r="Y283" s="86">
        <f t="shared" si="56"/>
        <v>23</v>
      </c>
      <c r="Z283" s="86" t="str">
        <f t="shared" si="57"/>
        <v>22</v>
      </c>
      <c r="AA283" s="86" t="str">
        <f t="shared" si="58"/>
        <v>27</v>
      </c>
      <c r="AB283" s="86" t="str">
        <f t="shared" si="59"/>
        <v>56</v>
      </c>
      <c r="AC283" s="86" t="str">
        <f t="shared" si="60"/>
        <v>GAN_GM_2500X1253px_32m_S2A_MSIL1C_20230523_10CC</v>
      </c>
      <c r="AD283" s="41" t="s">
        <v>1463</v>
      </c>
    </row>
    <row r="284" spans="2:30" x14ac:dyDescent="0.25">
      <c r="B284" t="s">
        <v>3866</v>
      </c>
      <c r="C284" s="51" t="s">
        <v>3816</v>
      </c>
      <c r="D284" s="51" t="s">
        <v>269</v>
      </c>
      <c r="E284" s="42" t="b">
        <v>1</v>
      </c>
      <c r="F284" s="2" t="s">
        <v>3813</v>
      </c>
      <c r="G284" s="7" t="s">
        <v>183</v>
      </c>
      <c r="H284" s="51" t="s">
        <v>270</v>
      </c>
      <c r="I284" s="53">
        <v>45067</v>
      </c>
      <c r="J284" s="42" t="s">
        <v>272</v>
      </c>
      <c r="K284" s="2" t="s">
        <v>275</v>
      </c>
      <c r="L284" s="9">
        <v>98.2</v>
      </c>
      <c r="M284" s="2" t="s">
        <v>4436</v>
      </c>
      <c r="N284" s="2" t="s">
        <v>85</v>
      </c>
      <c r="O284" s="2" t="s">
        <v>4437</v>
      </c>
      <c r="P284" s="2" t="str">
        <f>VLOOKUP(I284,Period!A:B,2,FALSE)</f>
        <v>2023H1</v>
      </c>
      <c r="Q284" s="9">
        <f t="shared" si="50"/>
        <v>94.875</v>
      </c>
      <c r="R284" s="2">
        <f t="shared" si="52"/>
        <v>100</v>
      </c>
      <c r="S284" t="str">
        <f t="shared" si="53"/>
        <v>04 Overcast (100%)</v>
      </c>
      <c r="T284" t="str">
        <f t="shared" si="51"/>
        <v>45067S2A_MSIL1CCDM-MLB-GANGM4506704 Overcast (100%)</v>
      </c>
      <c r="U284">
        <f>IF(COUNTIF(T$2:T283,T284)&gt;=1,0,1)</f>
        <v>1</v>
      </c>
      <c r="V284" s="26" t="s">
        <v>1464</v>
      </c>
      <c r="W284" s="86">
        <f t="shared" si="54"/>
        <v>2023</v>
      </c>
      <c r="X284" s="86" t="str">
        <f t="shared" si="55"/>
        <v>05</v>
      </c>
      <c r="Y284" s="86">
        <f t="shared" si="56"/>
        <v>21</v>
      </c>
      <c r="Z284" s="86" t="str">
        <f t="shared" si="57"/>
        <v>22</v>
      </c>
      <c r="AA284" s="86" t="str">
        <f t="shared" si="58"/>
        <v>38</v>
      </c>
      <c r="AB284" s="86" t="str">
        <f t="shared" si="59"/>
        <v>12</v>
      </c>
      <c r="AC284" s="86" t="str">
        <f t="shared" si="60"/>
        <v>GAN_GM_2500X1253px_32m_S2A_MSIL1C_20230521_100CC</v>
      </c>
      <c r="AD284" s="41" t="s">
        <v>1465</v>
      </c>
    </row>
    <row r="285" spans="2:30" x14ac:dyDescent="0.25">
      <c r="B285" t="s">
        <v>3866</v>
      </c>
      <c r="C285" s="51" t="s">
        <v>3816</v>
      </c>
      <c r="D285" s="51" t="s">
        <v>269</v>
      </c>
      <c r="E285" s="42" t="b">
        <v>1</v>
      </c>
      <c r="F285" s="2" t="s">
        <v>3813</v>
      </c>
      <c r="G285" s="7" t="s">
        <v>183</v>
      </c>
      <c r="H285" s="51" t="s">
        <v>270</v>
      </c>
      <c r="I285" s="53">
        <v>45067</v>
      </c>
      <c r="J285" s="42" t="s">
        <v>271</v>
      </c>
      <c r="K285" s="2" t="s">
        <v>276</v>
      </c>
      <c r="L285" s="9">
        <v>97.7</v>
      </c>
      <c r="M285" s="2" t="s">
        <v>4436</v>
      </c>
      <c r="N285" s="2" t="s">
        <v>85</v>
      </c>
      <c r="O285" s="2" t="s">
        <v>4437</v>
      </c>
      <c r="P285" s="2" t="str">
        <f>VLOOKUP(I285,Period!A:B,2,FALSE)</f>
        <v>2023H1</v>
      </c>
      <c r="Q285" s="9">
        <f t="shared" si="50"/>
        <v>94.875</v>
      </c>
      <c r="R285" s="2">
        <f t="shared" si="52"/>
        <v>100</v>
      </c>
      <c r="S285" t="str">
        <f t="shared" si="53"/>
        <v>04 Overcast (100%)</v>
      </c>
      <c r="T285" t="str">
        <f t="shared" si="51"/>
        <v>45067S2A_MSIL1CCDM-MLB-GANGM4506704 Overcast (100%)</v>
      </c>
      <c r="U285">
        <f>IF(COUNTIF(T$2:T284,T285)&gt;=1,0,1)</f>
        <v>0</v>
      </c>
      <c r="V285" s="26" t="s">
        <v>1466</v>
      </c>
      <c r="W285" s="86">
        <f t="shared" si="54"/>
        <v>2023</v>
      </c>
      <c r="X285" s="86" t="str">
        <f t="shared" si="55"/>
        <v>05</v>
      </c>
      <c r="Y285" s="86">
        <f t="shared" si="56"/>
        <v>21</v>
      </c>
      <c r="Z285" s="86" t="str">
        <f t="shared" si="57"/>
        <v>22</v>
      </c>
      <c r="AA285" s="86" t="str">
        <f t="shared" si="58"/>
        <v>38</v>
      </c>
      <c r="AB285" s="86" t="str">
        <f t="shared" si="59"/>
        <v>08</v>
      </c>
      <c r="AC285" s="86" t="str">
        <f t="shared" si="60"/>
        <v>GAN_GM_2500X1253px_32m_S2A_MSIL1C_20230521_100CC</v>
      </c>
      <c r="AD285" s="41" t="s">
        <v>1467</v>
      </c>
    </row>
    <row r="286" spans="2:30" x14ac:dyDescent="0.25">
      <c r="B286" t="s">
        <v>3866</v>
      </c>
      <c r="C286" s="51" t="s">
        <v>3816</v>
      </c>
      <c r="D286" s="51" t="s">
        <v>269</v>
      </c>
      <c r="E286" s="42" t="b">
        <v>1</v>
      </c>
      <c r="F286" s="2" t="s">
        <v>3813</v>
      </c>
      <c r="G286" s="7" t="s">
        <v>183</v>
      </c>
      <c r="H286" s="51" t="s">
        <v>270</v>
      </c>
      <c r="I286" s="53">
        <v>45067</v>
      </c>
      <c r="J286" s="42" t="s">
        <v>273</v>
      </c>
      <c r="K286" s="2" t="s">
        <v>277</v>
      </c>
      <c r="L286" s="9">
        <v>99.7</v>
      </c>
      <c r="M286" s="2" t="s">
        <v>4436</v>
      </c>
      <c r="N286" s="2" t="s">
        <v>85</v>
      </c>
      <c r="O286" s="2" t="s">
        <v>4437</v>
      </c>
      <c r="P286" s="2" t="str">
        <f>VLOOKUP(I286,Period!A:B,2,FALSE)</f>
        <v>2023H1</v>
      </c>
      <c r="Q286" s="9">
        <f t="shared" si="50"/>
        <v>94.875</v>
      </c>
      <c r="R286" s="2">
        <f t="shared" si="52"/>
        <v>100</v>
      </c>
      <c r="S286" t="str">
        <f t="shared" si="53"/>
        <v>04 Overcast (100%)</v>
      </c>
      <c r="T286" t="str">
        <f t="shared" si="51"/>
        <v>45067S2A_MSIL1CCDM-MLB-GANGM4506704 Overcast (100%)</v>
      </c>
      <c r="U286">
        <f>IF(COUNTIF(T$2:T285,T286)&gt;=1,0,1)</f>
        <v>0</v>
      </c>
      <c r="V286" s="26" t="s">
        <v>1468</v>
      </c>
      <c r="W286" s="86">
        <f t="shared" si="54"/>
        <v>2023</v>
      </c>
      <c r="X286" s="86" t="str">
        <f t="shared" si="55"/>
        <v>05</v>
      </c>
      <c r="Y286" s="86">
        <f t="shared" si="56"/>
        <v>21</v>
      </c>
      <c r="Z286" s="86" t="str">
        <f t="shared" si="57"/>
        <v>22</v>
      </c>
      <c r="AA286" s="86" t="str">
        <f t="shared" si="58"/>
        <v>37</v>
      </c>
      <c r="AB286" s="86" t="str">
        <f t="shared" si="59"/>
        <v>58</v>
      </c>
      <c r="AC286" s="86" t="str">
        <f t="shared" si="60"/>
        <v>GAN_GM_2500X1253px_32m_S2A_MSIL1C_20230521_100CC</v>
      </c>
      <c r="AD286" s="41" t="s">
        <v>1469</v>
      </c>
    </row>
    <row r="287" spans="2:30" x14ac:dyDescent="0.25">
      <c r="B287" t="s">
        <v>3866</v>
      </c>
      <c r="C287" s="51" t="s">
        <v>3816</v>
      </c>
      <c r="D287" s="51" t="s">
        <v>269</v>
      </c>
      <c r="E287" s="42" t="b">
        <v>1</v>
      </c>
      <c r="F287" s="2" t="s">
        <v>3813</v>
      </c>
      <c r="G287" s="7" t="s">
        <v>183</v>
      </c>
      <c r="H287" s="51" t="s">
        <v>270</v>
      </c>
      <c r="I287" s="53">
        <v>45067</v>
      </c>
      <c r="J287" s="42" t="s">
        <v>274</v>
      </c>
      <c r="K287" s="2" t="s">
        <v>296</v>
      </c>
      <c r="L287" s="9">
        <v>83.9</v>
      </c>
      <c r="M287" s="2" t="s">
        <v>4436</v>
      </c>
      <c r="N287" s="2" t="s">
        <v>85</v>
      </c>
      <c r="O287" s="2" t="s">
        <v>4437</v>
      </c>
      <c r="P287" s="2" t="str">
        <f>VLOOKUP(I287,Period!A:B,2,FALSE)</f>
        <v>2023H1</v>
      </c>
      <c r="Q287" s="9">
        <f t="shared" si="50"/>
        <v>94.875</v>
      </c>
      <c r="R287" s="2">
        <f t="shared" si="52"/>
        <v>100</v>
      </c>
      <c r="S287" t="str">
        <f t="shared" si="53"/>
        <v>04 Overcast (100%)</v>
      </c>
      <c r="T287" t="str">
        <f t="shared" si="51"/>
        <v>45067S2A_MSIL1CCDM-MLB-GANGM4506704 Overcast (100%)</v>
      </c>
      <c r="U287">
        <f>IF(COUNTIF(T$2:T286,T287)&gt;=1,0,1)</f>
        <v>0</v>
      </c>
      <c r="V287" s="26" t="s">
        <v>1470</v>
      </c>
      <c r="W287" s="86">
        <f t="shared" si="54"/>
        <v>2023</v>
      </c>
      <c r="X287" s="86" t="str">
        <f t="shared" si="55"/>
        <v>05</v>
      </c>
      <c r="Y287" s="86">
        <f t="shared" si="56"/>
        <v>21</v>
      </c>
      <c r="Z287" s="86" t="str">
        <f t="shared" si="57"/>
        <v>22</v>
      </c>
      <c r="AA287" s="86" t="str">
        <f t="shared" si="58"/>
        <v>37</v>
      </c>
      <c r="AB287" s="86" t="str">
        <f t="shared" si="59"/>
        <v>53</v>
      </c>
      <c r="AC287" s="86" t="str">
        <f t="shared" si="60"/>
        <v>GAN_GM_2500X1253px_32m_S2A_MSIL1C_20230521_100CC</v>
      </c>
      <c r="AD287" s="41" t="s">
        <v>1471</v>
      </c>
    </row>
    <row r="288" spans="2:30" x14ac:dyDescent="0.25">
      <c r="B288" t="s">
        <v>3866</v>
      </c>
      <c r="C288" s="54" t="s">
        <v>3816</v>
      </c>
      <c r="D288" s="54" t="s">
        <v>269</v>
      </c>
      <c r="E288" s="56" t="b">
        <v>1</v>
      </c>
      <c r="F288" s="2" t="s">
        <v>3813</v>
      </c>
      <c r="G288" s="7" t="s">
        <v>183</v>
      </c>
      <c r="H288" s="54" t="s">
        <v>270</v>
      </c>
      <c r="I288" s="57">
        <v>45064</v>
      </c>
      <c r="J288" s="56" t="s">
        <v>272</v>
      </c>
      <c r="K288" s="45" t="s">
        <v>288</v>
      </c>
      <c r="L288" s="9">
        <v>99.9</v>
      </c>
      <c r="M288" s="2" t="s">
        <v>4436</v>
      </c>
      <c r="N288" s="2" t="s">
        <v>85</v>
      </c>
      <c r="O288" s="2" t="s">
        <v>4437</v>
      </c>
      <c r="P288" s="2" t="str">
        <f>VLOOKUP(I288,Period!A:B,2,FALSE)</f>
        <v>2023H1</v>
      </c>
      <c r="Q288" s="9">
        <f t="shared" si="50"/>
        <v>99.5</v>
      </c>
      <c r="R288" s="2">
        <f t="shared" si="52"/>
        <v>100</v>
      </c>
      <c r="S288" t="str">
        <f t="shared" si="53"/>
        <v>04 Overcast (100%)</v>
      </c>
      <c r="T288" t="str">
        <f t="shared" si="51"/>
        <v>45064S2A_MSIL1CCDM-MLB-GANGM4506404 Overcast (100%)</v>
      </c>
      <c r="U288">
        <f>IF(COUNTIF(T$2:T287,T288)&gt;=1,0,1)</f>
        <v>1</v>
      </c>
      <c r="V288" s="26" t="s">
        <v>1472</v>
      </c>
      <c r="W288" s="86">
        <f t="shared" si="54"/>
        <v>2023</v>
      </c>
      <c r="X288" s="86" t="str">
        <f t="shared" si="55"/>
        <v>05</v>
      </c>
      <c r="Y288" s="86">
        <f t="shared" si="56"/>
        <v>18</v>
      </c>
      <c r="Z288" s="86" t="str">
        <f t="shared" si="57"/>
        <v>22</v>
      </c>
      <c r="AA288" s="86" t="str">
        <f t="shared" si="58"/>
        <v>28</v>
      </c>
      <c r="AB288" s="86" t="str">
        <f t="shared" si="59"/>
        <v>15</v>
      </c>
      <c r="AC288" s="86" t="str">
        <f t="shared" si="60"/>
        <v>GAN_GM_2500X1253px_32m_S2A_MSIL1C_20230518_100CC</v>
      </c>
      <c r="AD288" s="41" t="s">
        <v>1473</v>
      </c>
    </row>
    <row r="289" spans="2:30" x14ac:dyDescent="0.25">
      <c r="B289" t="s">
        <v>3866</v>
      </c>
      <c r="C289" s="54" t="s">
        <v>3816</v>
      </c>
      <c r="D289" s="54" t="s">
        <v>269</v>
      </c>
      <c r="E289" s="56" t="b">
        <v>1</v>
      </c>
      <c r="F289" s="2" t="s">
        <v>3813</v>
      </c>
      <c r="G289" s="7" t="s">
        <v>183</v>
      </c>
      <c r="H289" s="54" t="s">
        <v>270</v>
      </c>
      <c r="I289" s="57">
        <v>45064</v>
      </c>
      <c r="J289" s="56" t="s">
        <v>271</v>
      </c>
      <c r="K289" s="2" t="s">
        <v>289</v>
      </c>
      <c r="L289" s="9">
        <v>99.9</v>
      </c>
      <c r="M289" s="2" t="s">
        <v>4436</v>
      </c>
      <c r="N289" s="2" t="s">
        <v>85</v>
      </c>
      <c r="O289" s="2" t="s">
        <v>4437</v>
      </c>
      <c r="P289" s="2" t="str">
        <f>VLOOKUP(I289,Period!A:B,2,FALSE)</f>
        <v>2023H1</v>
      </c>
      <c r="Q289" s="9">
        <f t="shared" si="50"/>
        <v>99.5</v>
      </c>
      <c r="R289" s="2">
        <f t="shared" si="52"/>
        <v>100</v>
      </c>
      <c r="S289" t="str">
        <f t="shared" si="53"/>
        <v>04 Overcast (100%)</v>
      </c>
      <c r="T289" t="str">
        <f t="shared" si="51"/>
        <v>45064S2A_MSIL1CCDM-MLB-GANGM4506404 Overcast (100%)</v>
      </c>
      <c r="U289">
        <f>IF(COUNTIF(T$2:T288,T289)&gt;=1,0,1)</f>
        <v>0</v>
      </c>
      <c r="V289" s="26" t="s">
        <v>1474</v>
      </c>
      <c r="W289" s="86">
        <f t="shared" si="54"/>
        <v>2023</v>
      </c>
      <c r="X289" s="86" t="str">
        <f t="shared" si="55"/>
        <v>05</v>
      </c>
      <c r="Y289" s="86">
        <f t="shared" si="56"/>
        <v>18</v>
      </c>
      <c r="Z289" s="86" t="str">
        <f t="shared" si="57"/>
        <v>22</v>
      </c>
      <c r="AA289" s="86" t="str">
        <f t="shared" si="58"/>
        <v>28</v>
      </c>
      <c r="AB289" s="86" t="str">
        <f t="shared" si="59"/>
        <v>12</v>
      </c>
      <c r="AC289" s="86" t="str">
        <f t="shared" si="60"/>
        <v>GAN_GM_2500X1253px_32m_S2A_MSIL1C_20230518_100CC</v>
      </c>
      <c r="AD289" s="41" t="s">
        <v>1475</v>
      </c>
    </row>
    <row r="290" spans="2:30" x14ac:dyDescent="0.25">
      <c r="B290" t="s">
        <v>3866</v>
      </c>
      <c r="C290" s="54" t="s">
        <v>3816</v>
      </c>
      <c r="D290" s="54" t="s">
        <v>269</v>
      </c>
      <c r="E290" s="56" t="b">
        <v>1</v>
      </c>
      <c r="F290" s="2" t="s">
        <v>3813</v>
      </c>
      <c r="G290" s="7" t="s">
        <v>183</v>
      </c>
      <c r="H290" s="54" t="s">
        <v>270</v>
      </c>
      <c r="I290" s="57">
        <v>45064</v>
      </c>
      <c r="J290" s="56" t="s">
        <v>273</v>
      </c>
      <c r="K290" s="2" t="s">
        <v>290</v>
      </c>
      <c r="L290" s="9">
        <v>98.8</v>
      </c>
      <c r="M290" s="2" t="s">
        <v>4436</v>
      </c>
      <c r="N290" s="2" t="s">
        <v>85</v>
      </c>
      <c r="O290" s="2" t="s">
        <v>4437</v>
      </c>
      <c r="P290" s="2" t="str">
        <f>VLOOKUP(I290,Period!A:B,2,FALSE)</f>
        <v>2023H1</v>
      </c>
      <c r="Q290" s="9">
        <f t="shared" si="50"/>
        <v>99.5</v>
      </c>
      <c r="R290" s="2">
        <f t="shared" si="52"/>
        <v>100</v>
      </c>
      <c r="S290" t="str">
        <f t="shared" si="53"/>
        <v>04 Overcast (100%)</v>
      </c>
      <c r="T290" t="str">
        <f t="shared" si="51"/>
        <v>45064S2A_MSIL1CCDM-MLB-GANGM4506404 Overcast (100%)</v>
      </c>
      <c r="U290">
        <f>IF(COUNTIF(T$2:T289,T290)&gt;=1,0,1)</f>
        <v>0</v>
      </c>
      <c r="V290" s="26" t="s">
        <v>1476</v>
      </c>
      <c r="W290" s="86">
        <f t="shared" si="54"/>
        <v>2023</v>
      </c>
      <c r="X290" s="86" t="str">
        <f t="shared" si="55"/>
        <v>05</v>
      </c>
      <c r="Y290" s="86">
        <f t="shared" si="56"/>
        <v>18</v>
      </c>
      <c r="Z290" s="86" t="str">
        <f t="shared" si="57"/>
        <v>22</v>
      </c>
      <c r="AA290" s="86" t="str">
        <f t="shared" si="58"/>
        <v>28</v>
      </c>
      <c r="AB290" s="86" t="str">
        <f t="shared" si="59"/>
        <v>03</v>
      </c>
      <c r="AC290" s="86" t="str">
        <f t="shared" si="60"/>
        <v>GAN_GM_2500X1253px_32m_S2A_MSIL1C_20230518_100CC</v>
      </c>
      <c r="AD290" s="41" t="s">
        <v>1477</v>
      </c>
    </row>
    <row r="291" spans="2:30" x14ac:dyDescent="0.25">
      <c r="B291" t="s">
        <v>3866</v>
      </c>
      <c r="C291" s="54" t="s">
        <v>3816</v>
      </c>
      <c r="D291" s="54" t="s">
        <v>269</v>
      </c>
      <c r="E291" s="56" t="b">
        <v>1</v>
      </c>
      <c r="F291" s="2" t="s">
        <v>3813</v>
      </c>
      <c r="G291" s="7" t="s">
        <v>183</v>
      </c>
      <c r="H291" s="54" t="s">
        <v>270</v>
      </c>
      <c r="I291" s="57">
        <v>45064</v>
      </c>
      <c r="J291" s="56" t="s">
        <v>274</v>
      </c>
      <c r="K291" s="2" t="s">
        <v>291</v>
      </c>
      <c r="L291" s="9">
        <v>99.4</v>
      </c>
      <c r="M291" s="2" t="s">
        <v>4436</v>
      </c>
      <c r="N291" s="2" t="s">
        <v>85</v>
      </c>
      <c r="O291" s="2" t="s">
        <v>4437</v>
      </c>
      <c r="P291" s="2" t="str">
        <f>VLOOKUP(I291,Period!A:B,2,FALSE)</f>
        <v>2023H1</v>
      </c>
      <c r="Q291" s="9">
        <f t="shared" si="50"/>
        <v>99.5</v>
      </c>
      <c r="R291" s="2">
        <f t="shared" si="52"/>
        <v>100</v>
      </c>
      <c r="S291" t="str">
        <f t="shared" si="53"/>
        <v>04 Overcast (100%)</v>
      </c>
      <c r="T291" t="str">
        <f t="shared" si="51"/>
        <v>45064S2A_MSIL1CCDM-MLB-GANGM4506404 Overcast (100%)</v>
      </c>
      <c r="U291">
        <f>IF(COUNTIF(T$2:T290,T291)&gt;=1,0,1)</f>
        <v>0</v>
      </c>
      <c r="V291" s="26" t="s">
        <v>1478</v>
      </c>
      <c r="W291" s="86">
        <f t="shared" si="54"/>
        <v>2023</v>
      </c>
      <c r="X291" s="86" t="str">
        <f t="shared" si="55"/>
        <v>05</v>
      </c>
      <c r="Y291" s="86">
        <f t="shared" si="56"/>
        <v>18</v>
      </c>
      <c r="Z291" s="86" t="str">
        <f t="shared" si="57"/>
        <v>22</v>
      </c>
      <c r="AA291" s="86" t="str">
        <f t="shared" si="58"/>
        <v>27</v>
      </c>
      <c r="AB291" s="86" t="str">
        <f t="shared" si="59"/>
        <v>57</v>
      </c>
      <c r="AC291" s="86" t="str">
        <f t="shared" si="60"/>
        <v>GAN_GM_2500X1253px_32m_S2A_MSIL1C_20230518_100CC</v>
      </c>
      <c r="AD291" s="41" t="s">
        <v>1479</v>
      </c>
    </row>
    <row r="292" spans="2:30" x14ac:dyDescent="0.25">
      <c r="B292" t="s">
        <v>3866</v>
      </c>
      <c r="C292" s="51" t="s">
        <v>3816</v>
      </c>
      <c r="D292" s="51" t="s">
        <v>269</v>
      </c>
      <c r="E292" s="42" t="b">
        <v>1</v>
      </c>
      <c r="F292" s="2" t="s">
        <v>3813</v>
      </c>
      <c r="G292" s="7" t="s">
        <v>183</v>
      </c>
      <c r="H292" s="51" t="s">
        <v>270</v>
      </c>
      <c r="I292" s="53">
        <v>45062</v>
      </c>
      <c r="J292" s="42" t="s">
        <v>272</v>
      </c>
      <c r="K292" s="2" t="s">
        <v>276</v>
      </c>
      <c r="L292" s="9">
        <v>57</v>
      </c>
      <c r="M292" s="2" t="s">
        <v>4436</v>
      </c>
      <c r="N292" s="2" t="s">
        <v>85</v>
      </c>
      <c r="O292" s="2" t="s">
        <v>4437</v>
      </c>
      <c r="P292" s="2" t="str">
        <f>VLOOKUP(I292,Period!A:B,2,FALSE)</f>
        <v>2023H1</v>
      </c>
      <c r="Q292" s="9">
        <f t="shared" si="50"/>
        <v>54.95</v>
      </c>
      <c r="R292" s="2">
        <f t="shared" si="52"/>
        <v>60</v>
      </c>
      <c r="S292" t="str">
        <f t="shared" si="53"/>
        <v>03 Cloudy (40%-90%)</v>
      </c>
      <c r="T292" t="str">
        <f t="shared" si="51"/>
        <v>45062S2A_MSIL1CCDM-MLB-GANGM4506203 Cloudy (40%-90%)</v>
      </c>
      <c r="U292">
        <f>IF(COUNTIF(T$2:T291,T292)&gt;=1,0,1)</f>
        <v>1</v>
      </c>
      <c r="V292" s="26" t="s">
        <v>1480</v>
      </c>
      <c r="W292" s="86">
        <f t="shared" si="54"/>
        <v>2023</v>
      </c>
      <c r="X292" s="86" t="str">
        <f t="shared" si="55"/>
        <v>05</v>
      </c>
      <c r="Y292" s="86">
        <f t="shared" si="56"/>
        <v>16</v>
      </c>
      <c r="Z292" s="86" t="str">
        <f t="shared" si="57"/>
        <v>22</v>
      </c>
      <c r="AA292" s="86" t="str">
        <f t="shared" si="58"/>
        <v>38</v>
      </c>
      <c r="AB292" s="86" t="str">
        <f t="shared" si="59"/>
        <v>08</v>
      </c>
      <c r="AC292" s="86" t="str">
        <f t="shared" si="60"/>
        <v>GAN_GM_2500X1253px_32m_S2A_MSIL1C_20230516_60CC</v>
      </c>
      <c r="AD292" s="41" t="s">
        <v>1481</v>
      </c>
    </row>
    <row r="293" spans="2:30" x14ac:dyDescent="0.25">
      <c r="B293" t="s">
        <v>3866</v>
      </c>
      <c r="C293" s="51" t="s">
        <v>3816</v>
      </c>
      <c r="D293" s="51" t="s">
        <v>269</v>
      </c>
      <c r="E293" s="42" t="b">
        <v>1</v>
      </c>
      <c r="F293" s="2" t="s">
        <v>3813</v>
      </c>
      <c r="G293" s="7" t="s">
        <v>183</v>
      </c>
      <c r="H293" s="51" t="s">
        <v>270</v>
      </c>
      <c r="I293" s="53">
        <v>45062</v>
      </c>
      <c r="J293" s="42" t="s">
        <v>271</v>
      </c>
      <c r="K293" s="2" t="s">
        <v>299</v>
      </c>
      <c r="L293" s="9">
        <v>68.8</v>
      </c>
      <c r="M293" s="2" t="s">
        <v>4436</v>
      </c>
      <c r="N293" s="2" t="s">
        <v>85</v>
      </c>
      <c r="O293" s="2" t="s">
        <v>4437</v>
      </c>
      <c r="P293" s="2" t="str">
        <f>VLOOKUP(I293,Period!A:B,2,FALSE)</f>
        <v>2023H1</v>
      </c>
      <c r="Q293" s="9">
        <f t="shared" si="50"/>
        <v>54.95</v>
      </c>
      <c r="R293" s="2">
        <f t="shared" si="52"/>
        <v>60</v>
      </c>
      <c r="S293" t="str">
        <f t="shared" si="53"/>
        <v>03 Cloudy (40%-90%)</v>
      </c>
      <c r="T293" t="str">
        <f t="shared" si="51"/>
        <v>45062S2A_MSIL1CCDM-MLB-GANGM4506203 Cloudy (40%-90%)</v>
      </c>
      <c r="U293">
        <f>IF(COUNTIF(T$2:T292,T293)&gt;=1,0,1)</f>
        <v>0</v>
      </c>
      <c r="V293" s="26" t="s">
        <v>1482</v>
      </c>
      <c r="W293" s="86">
        <f t="shared" si="54"/>
        <v>2023</v>
      </c>
      <c r="X293" s="86" t="str">
        <f t="shared" si="55"/>
        <v>05</v>
      </c>
      <c r="Y293" s="86">
        <f t="shared" si="56"/>
        <v>16</v>
      </c>
      <c r="Z293" s="86" t="str">
        <f t="shared" si="57"/>
        <v>22</v>
      </c>
      <c r="AA293" s="86" t="str">
        <f t="shared" si="58"/>
        <v>38</v>
      </c>
      <c r="AB293" s="86" t="str">
        <f t="shared" si="59"/>
        <v>04</v>
      </c>
      <c r="AC293" s="86" t="str">
        <f t="shared" si="60"/>
        <v>GAN_GM_2500X1253px_32m_S2A_MSIL1C_20230516_60CC</v>
      </c>
      <c r="AD293" s="41" t="s">
        <v>1483</v>
      </c>
    </row>
    <row r="294" spans="2:30" x14ac:dyDescent="0.25">
      <c r="B294" t="s">
        <v>3866</v>
      </c>
      <c r="C294" s="51" t="s">
        <v>3816</v>
      </c>
      <c r="D294" s="51" t="s">
        <v>269</v>
      </c>
      <c r="E294" s="42" t="b">
        <v>1</v>
      </c>
      <c r="F294" s="2" t="s">
        <v>3813</v>
      </c>
      <c r="G294" s="7" t="s">
        <v>183</v>
      </c>
      <c r="H294" s="51" t="s">
        <v>270</v>
      </c>
      <c r="I294" s="53">
        <v>45062</v>
      </c>
      <c r="J294" s="42" t="s">
        <v>273</v>
      </c>
      <c r="K294" s="2" t="s">
        <v>278</v>
      </c>
      <c r="L294" s="9">
        <v>16.3</v>
      </c>
      <c r="M294" s="2" t="s">
        <v>4436</v>
      </c>
      <c r="N294" s="2" t="s">
        <v>85</v>
      </c>
      <c r="O294" s="2" t="s">
        <v>4437</v>
      </c>
      <c r="P294" s="2" t="str">
        <f>VLOOKUP(I294,Period!A:B,2,FALSE)</f>
        <v>2023H1</v>
      </c>
      <c r="Q294" s="9">
        <f t="shared" si="50"/>
        <v>54.95</v>
      </c>
      <c r="R294" s="2">
        <f t="shared" si="52"/>
        <v>60</v>
      </c>
      <c r="S294" t="str">
        <f t="shared" si="53"/>
        <v>03 Cloudy (40%-90%)</v>
      </c>
      <c r="T294" t="str">
        <f t="shared" si="51"/>
        <v>45062S2A_MSIL1CCDM-MLB-GANGM4506203 Cloudy (40%-90%)</v>
      </c>
      <c r="U294">
        <f>IF(COUNTIF(T$2:T293,T294)&gt;=1,0,1)</f>
        <v>0</v>
      </c>
      <c r="V294" s="26" t="s">
        <v>1484</v>
      </c>
      <c r="W294" s="86">
        <f t="shared" si="54"/>
        <v>2023</v>
      </c>
      <c r="X294" s="86" t="str">
        <f t="shared" si="55"/>
        <v>05</v>
      </c>
      <c r="Y294" s="86">
        <f t="shared" si="56"/>
        <v>16</v>
      </c>
      <c r="Z294" s="86" t="str">
        <f t="shared" si="57"/>
        <v>22</v>
      </c>
      <c r="AA294" s="86" t="str">
        <f t="shared" si="58"/>
        <v>37</v>
      </c>
      <c r="AB294" s="86" t="str">
        <f t="shared" si="59"/>
        <v>54</v>
      </c>
      <c r="AC294" s="86" t="str">
        <f t="shared" si="60"/>
        <v>GAN_GM_2500X1253px_32m_S2A_MSIL1C_20230516_60CC</v>
      </c>
      <c r="AD294" s="41" t="s">
        <v>1485</v>
      </c>
    </row>
    <row r="295" spans="2:30" x14ac:dyDescent="0.25">
      <c r="B295" t="s">
        <v>3866</v>
      </c>
      <c r="C295" s="51" t="s">
        <v>3816</v>
      </c>
      <c r="D295" s="51" t="s">
        <v>269</v>
      </c>
      <c r="E295" s="42" t="b">
        <v>1</v>
      </c>
      <c r="F295" s="2" t="s">
        <v>3813</v>
      </c>
      <c r="G295" s="7" t="s">
        <v>183</v>
      </c>
      <c r="H295" s="51" t="s">
        <v>270</v>
      </c>
      <c r="I295" s="53">
        <v>45062</v>
      </c>
      <c r="J295" s="42" t="s">
        <v>274</v>
      </c>
      <c r="K295" s="2" t="s">
        <v>300</v>
      </c>
      <c r="L295" s="9">
        <v>77.7</v>
      </c>
      <c r="M295" s="2" t="s">
        <v>4436</v>
      </c>
      <c r="N295" s="2" t="s">
        <v>85</v>
      </c>
      <c r="O295" s="2" t="s">
        <v>4437</v>
      </c>
      <c r="P295" s="2" t="str">
        <f>VLOOKUP(I295,Period!A:B,2,FALSE)</f>
        <v>2023H1</v>
      </c>
      <c r="Q295" s="9">
        <f t="shared" si="50"/>
        <v>54.95</v>
      </c>
      <c r="R295" s="2">
        <f t="shared" si="52"/>
        <v>60</v>
      </c>
      <c r="S295" t="str">
        <f t="shared" si="53"/>
        <v>03 Cloudy (40%-90%)</v>
      </c>
      <c r="T295" t="str">
        <f t="shared" si="51"/>
        <v>45062S2A_MSIL1CCDM-MLB-GANGM4506203 Cloudy (40%-90%)</v>
      </c>
      <c r="U295">
        <f>IF(COUNTIF(T$2:T294,T295)&gt;=1,0,1)</f>
        <v>0</v>
      </c>
      <c r="V295" s="26" t="s">
        <v>1486</v>
      </c>
      <c r="W295" s="86">
        <f t="shared" si="54"/>
        <v>2023</v>
      </c>
      <c r="X295" s="86" t="str">
        <f t="shared" si="55"/>
        <v>05</v>
      </c>
      <c r="Y295" s="86">
        <f t="shared" si="56"/>
        <v>16</v>
      </c>
      <c r="Z295" s="86" t="str">
        <f t="shared" si="57"/>
        <v>22</v>
      </c>
      <c r="AA295" s="86" t="str">
        <f t="shared" si="58"/>
        <v>37</v>
      </c>
      <c r="AB295" s="86" t="str">
        <f t="shared" si="59"/>
        <v>50</v>
      </c>
      <c r="AC295" s="86" t="str">
        <f t="shared" si="60"/>
        <v>GAN_GM_2500X1253px_32m_S2A_MSIL1C_20230516_60CC</v>
      </c>
      <c r="AD295" s="41" t="s">
        <v>1487</v>
      </c>
    </row>
    <row r="296" spans="2:30" x14ac:dyDescent="0.25">
      <c r="B296" t="s">
        <v>3866</v>
      </c>
      <c r="C296" s="54" t="s">
        <v>3816</v>
      </c>
      <c r="D296" s="54" t="s">
        <v>269</v>
      </c>
      <c r="E296" s="56" t="b">
        <v>1</v>
      </c>
      <c r="F296" s="2" t="s">
        <v>3813</v>
      </c>
      <c r="G296" s="7" t="s">
        <v>183</v>
      </c>
      <c r="H296" s="54" t="s">
        <v>270</v>
      </c>
      <c r="I296" s="57">
        <v>45059</v>
      </c>
      <c r="J296" s="56" t="s">
        <v>272</v>
      </c>
      <c r="K296" s="45" t="s">
        <v>293</v>
      </c>
      <c r="L296" s="9">
        <v>74.7</v>
      </c>
      <c r="M296" s="2" t="s">
        <v>4436</v>
      </c>
      <c r="N296" s="2" t="s">
        <v>85</v>
      </c>
      <c r="O296" s="2" t="s">
        <v>4437</v>
      </c>
      <c r="P296" s="2" t="str">
        <f>VLOOKUP(I296,Period!A:B,2,FALSE)</f>
        <v>2023H1</v>
      </c>
      <c r="Q296" s="9">
        <f t="shared" si="50"/>
        <v>86.375</v>
      </c>
      <c r="R296" s="2">
        <f t="shared" si="52"/>
        <v>90</v>
      </c>
      <c r="S296" t="str">
        <f t="shared" si="53"/>
        <v>03 Cloudy (40%-90%)</v>
      </c>
      <c r="T296" t="str">
        <f t="shared" si="51"/>
        <v>45059S2A_MSIL1CCDM-MLB-GANGM4505903 Cloudy (40%-90%)</v>
      </c>
      <c r="U296">
        <f>IF(COUNTIF(T$2:T295,T296)&gt;=1,0,1)</f>
        <v>1</v>
      </c>
      <c r="V296" s="26" t="s">
        <v>1488</v>
      </c>
      <c r="W296" s="86">
        <f t="shared" si="54"/>
        <v>2023</v>
      </c>
      <c r="X296" s="86" t="str">
        <f t="shared" si="55"/>
        <v>05</v>
      </c>
      <c r="Y296" s="86">
        <f t="shared" si="56"/>
        <v>13</v>
      </c>
      <c r="Z296" s="86" t="str">
        <f t="shared" si="57"/>
        <v>22</v>
      </c>
      <c r="AA296" s="86" t="str">
        <f t="shared" si="58"/>
        <v>28</v>
      </c>
      <c r="AB296" s="86" t="str">
        <f t="shared" si="59"/>
        <v>10</v>
      </c>
      <c r="AC296" s="86" t="str">
        <f t="shared" si="60"/>
        <v>GAN_GM_2500X1253px_32m_S2A_MSIL1C_20230513_90CC</v>
      </c>
      <c r="AD296" s="41" t="s">
        <v>1489</v>
      </c>
    </row>
    <row r="297" spans="2:30" x14ac:dyDescent="0.25">
      <c r="B297" t="s">
        <v>3866</v>
      </c>
      <c r="C297" s="54" t="s">
        <v>3816</v>
      </c>
      <c r="D297" s="54" t="s">
        <v>269</v>
      </c>
      <c r="E297" s="56" t="b">
        <v>1</v>
      </c>
      <c r="F297" s="2" t="s">
        <v>3813</v>
      </c>
      <c r="G297" s="7" t="s">
        <v>183</v>
      </c>
      <c r="H297" s="54" t="s">
        <v>270</v>
      </c>
      <c r="I297" s="57">
        <v>45059</v>
      </c>
      <c r="J297" s="56" t="s">
        <v>271</v>
      </c>
      <c r="K297" s="2" t="s">
        <v>301</v>
      </c>
      <c r="L297" s="9">
        <v>89.7</v>
      </c>
      <c r="M297" s="2" t="s">
        <v>4436</v>
      </c>
      <c r="N297" s="2" t="s">
        <v>85</v>
      </c>
      <c r="O297" s="2" t="s">
        <v>4437</v>
      </c>
      <c r="P297" s="2" t="str">
        <f>VLOOKUP(I297,Period!A:B,2,FALSE)</f>
        <v>2023H1</v>
      </c>
      <c r="Q297" s="9">
        <f t="shared" si="50"/>
        <v>86.375</v>
      </c>
      <c r="R297" s="2">
        <f t="shared" si="52"/>
        <v>90</v>
      </c>
      <c r="S297" t="str">
        <f t="shared" si="53"/>
        <v>03 Cloudy (40%-90%)</v>
      </c>
      <c r="T297" t="str">
        <f t="shared" si="51"/>
        <v>45059S2A_MSIL1CCDM-MLB-GANGM4505903 Cloudy (40%-90%)</v>
      </c>
      <c r="U297">
        <f>IF(COUNTIF(T$2:T296,T297)&gt;=1,0,1)</f>
        <v>0</v>
      </c>
      <c r="V297" s="26" t="s">
        <v>1490</v>
      </c>
      <c r="W297" s="86">
        <f t="shared" si="54"/>
        <v>2023</v>
      </c>
      <c r="X297" s="86" t="str">
        <f t="shared" si="55"/>
        <v>05</v>
      </c>
      <c r="Y297" s="86">
        <f t="shared" si="56"/>
        <v>13</v>
      </c>
      <c r="Z297" s="86" t="str">
        <f t="shared" si="57"/>
        <v>22</v>
      </c>
      <c r="AA297" s="86" t="str">
        <f t="shared" si="58"/>
        <v>28</v>
      </c>
      <c r="AB297" s="86" t="str">
        <f t="shared" si="59"/>
        <v>07</v>
      </c>
      <c r="AC297" s="86" t="str">
        <f t="shared" si="60"/>
        <v>GAN_GM_2500X1253px_32m_S2A_MSIL1C_20230513_90CC</v>
      </c>
      <c r="AD297" s="41" t="s">
        <v>1491</v>
      </c>
    </row>
    <row r="298" spans="2:30" x14ac:dyDescent="0.25">
      <c r="B298" t="s">
        <v>3866</v>
      </c>
      <c r="C298" s="54" t="s">
        <v>3816</v>
      </c>
      <c r="D298" s="54" t="s">
        <v>269</v>
      </c>
      <c r="E298" s="56" t="b">
        <v>1</v>
      </c>
      <c r="F298" s="2" t="s">
        <v>3813</v>
      </c>
      <c r="G298" s="7" t="s">
        <v>183</v>
      </c>
      <c r="H298" s="54" t="s">
        <v>270</v>
      </c>
      <c r="I298" s="57">
        <v>45059</v>
      </c>
      <c r="J298" s="56" t="s">
        <v>273</v>
      </c>
      <c r="K298" s="2" t="s">
        <v>302</v>
      </c>
      <c r="L298" s="9">
        <v>92.1</v>
      </c>
      <c r="M298" s="2" t="s">
        <v>4436</v>
      </c>
      <c r="N298" s="2" t="s">
        <v>85</v>
      </c>
      <c r="O298" s="2" t="s">
        <v>4437</v>
      </c>
      <c r="P298" s="2" t="str">
        <f>VLOOKUP(I298,Period!A:B,2,FALSE)</f>
        <v>2023H1</v>
      </c>
      <c r="Q298" s="9">
        <f t="shared" si="50"/>
        <v>86.375</v>
      </c>
      <c r="R298" s="2">
        <f t="shared" si="52"/>
        <v>90</v>
      </c>
      <c r="S298" t="str">
        <f t="shared" si="53"/>
        <v>03 Cloudy (40%-90%)</v>
      </c>
      <c r="T298" t="str">
        <f t="shared" si="51"/>
        <v>45059S2A_MSIL1CCDM-MLB-GANGM4505903 Cloudy (40%-90%)</v>
      </c>
      <c r="U298">
        <f>IF(COUNTIF(T$2:T297,T298)&gt;=1,0,1)</f>
        <v>0</v>
      </c>
      <c r="V298" s="26" t="s">
        <v>1492</v>
      </c>
      <c r="W298" s="86">
        <f t="shared" si="54"/>
        <v>2023</v>
      </c>
      <c r="X298" s="86" t="str">
        <f t="shared" si="55"/>
        <v>05</v>
      </c>
      <c r="Y298" s="86">
        <f t="shared" si="56"/>
        <v>13</v>
      </c>
      <c r="Z298" s="86" t="str">
        <f t="shared" si="57"/>
        <v>22</v>
      </c>
      <c r="AA298" s="86" t="str">
        <f t="shared" si="58"/>
        <v>27</v>
      </c>
      <c r="AB298" s="86" t="str">
        <f t="shared" si="59"/>
        <v>58</v>
      </c>
      <c r="AC298" s="86" t="str">
        <f t="shared" si="60"/>
        <v>GAN_GM_2500X1253px_32m_S2A_MSIL1C_20230513_90CC</v>
      </c>
      <c r="AD298" s="41" t="s">
        <v>1493</v>
      </c>
    </row>
    <row r="299" spans="2:30" x14ac:dyDescent="0.25">
      <c r="B299" t="s">
        <v>3866</v>
      </c>
      <c r="C299" s="54" t="s">
        <v>3816</v>
      </c>
      <c r="D299" s="54" t="s">
        <v>269</v>
      </c>
      <c r="E299" s="56" t="b">
        <v>1</v>
      </c>
      <c r="F299" s="2" t="s">
        <v>3813</v>
      </c>
      <c r="G299" s="7" t="s">
        <v>183</v>
      </c>
      <c r="H299" s="54" t="s">
        <v>270</v>
      </c>
      <c r="I299" s="57">
        <v>45059</v>
      </c>
      <c r="J299" s="56" t="s">
        <v>274</v>
      </c>
      <c r="K299" s="2" t="s">
        <v>303</v>
      </c>
      <c r="L299" s="9">
        <v>89</v>
      </c>
      <c r="M299" s="2" t="s">
        <v>4436</v>
      </c>
      <c r="N299" s="2" t="s">
        <v>85</v>
      </c>
      <c r="O299" s="2" t="s">
        <v>4437</v>
      </c>
      <c r="P299" s="2" t="str">
        <f>VLOOKUP(I299,Period!A:B,2,FALSE)</f>
        <v>2023H1</v>
      </c>
      <c r="Q299" s="9">
        <f t="shared" si="50"/>
        <v>86.375</v>
      </c>
      <c r="R299" s="2">
        <f t="shared" si="52"/>
        <v>90</v>
      </c>
      <c r="S299" t="str">
        <f t="shared" si="53"/>
        <v>03 Cloudy (40%-90%)</v>
      </c>
      <c r="T299" t="str">
        <f t="shared" si="51"/>
        <v>45059S2A_MSIL1CCDM-MLB-GANGM4505903 Cloudy (40%-90%)</v>
      </c>
      <c r="U299">
        <f>IF(COUNTIF(T$2:T298,T299)&gt;=1,0,1)</f>
        <v>0</v>
      </c>
      <c r="V299" s="26" t="s">
        <v>1494</v>
      </c>
      <c r="W299" s="86">
        <f t="shared" si="54"/>
        <v>2023</v>
      </c>
      <c r="X299" s="86" t="str">
        <f t="shared" si="55"/>
        <v>05</v>
      </c>
      <c r="Y299" s="86">
        <f t="shared" si="56"/>
        <v>13</v>
      </c>
      <c r="Z299" s="86" t="str">
        <f t="shared" si="57"/>
        <v>22</v>
      </c>
      <c r="AA299" s="86" t="str">
        <f t="shared" si="58"/>
        <v>27</v>
      </c>
      <c r="AB299" s="86" t="str">
        <f t="shared" si="59"/>
        <v>53</v>
      </c>
      <c r="AC299" s="86" t="str">
        <f t="shared" si="60"/>
        <v>GAN_GM_2500X1253px_32m_S2A_MSIL1C_20230513_90CC</v>
      </c>
      <c r="AD299" s="41" t="s">
        <v>1495</v>
      </c>
    </row>
    <row r="300" spans="2:30" x14ac:dyDescent="0.25">
      <c r="B300" t="s">
        <v>3866</v>
      </c>
      <c r="C300" s="51" t="s">
        <v>3816</v>
      </c>
      <c r="D300" s="51" t="s">
        <v>269</v>
      </c>
      <c r="E300" s="42" t="b">
        <v>1</v>
      </c>
      <c r="F300" s="2" t="s">
        <v>3813</v>
      </c>
      <c r="G300" s="7" t="s">
        <v>183</v>
      </c>
      <c r="H300" s="51" t="s">
        <v>270</v>
      </c>
      <c r="I300" s="53">
        <v>45057</v>
      </c>
      <c r="J300" s="42" t="s">
        <v>272</v>
      </c>
      <c r="K300" s="2" t="s">
        <v>281</v>
      </c>
      <c r="L300" s="9">
        <v>1.1000000000000001</v>
      </c>
      <c r="M300" s="2" t="s">
        <v>4436</v>
      </c>
      <c r="N300" s="2" t="s">
        <v>85</v>
      </c>
      <c r="O300" s="2" t="s">
        <v>4437</v>
      </c>
      <c r="P300" s="2" t="str">
        <f>VLOOKUP(I300,Period!A:B,2,FALSE)</f>
        <v>2023H1</v>
      </c>
      <c r="Q300" s="9">
        <f t="shared" si="50"/>
        <v>9.4749999999999996</v>
      </c>
      <c r="R300" s="2">
        <f t="shared" si="52"/>
        <v>10</v>
      </c>
      <c r="S300" t="str">
        <f t="shared" si="53"/>
        <v>02 Sunny (10%-30%)</v>
      </c>
      <c r="T300" t="str">
        <f t="shared" si="51"/>
        <v>45057S2A_MSIL1CCDM-MLB-GANGM4505702 Sunny (10%-30%)</v>
      </c>
      <c r="U300">
        <f>IF(COUNTIF(T$2:T299,T300)&gt;=1,0,1)</f>
        <v>1</v>
      </c>
      <c r="V300" s="26" t="s">
        <v>1496</v>
      </c>
      <c r="W300" s="86">
        <f t="shared" si="54"/>
        <v>2023</v>
      </c>
      <c r="X300" s="86" t="str">
        <f t="shared" si="55"/>
        <v>05</v>
      </c>
      <c r="Y300" s="86">
        <f t="shared" si="56"/>
        <v>11</v>
      </c>
      <c r="Z300" s="86" t="str">
        <f t="shared" si="57"/>
        <v>22</v>
      </c>
      <c r="AA300" s="86" t="str">
        <f t="shared" si="58"/>
        <v>38</v>
      </c>
      <c r="AB300" s="86" t="str">
        <f t="shared" si="59"/>
        <v>10</v>
      </c>
      <c r="AC300" s="86" t="str">
        <f t="shared" si="60"/>
        <v>GAN_GM_2500X1253px_32m_S2A_MSIL1C_20230511_10CC</v>
      </c>
      <c r="AD300" s="41" t="s">
        <v>1497</v>
      </c>
    </row>
    <row r="301" spans="2:30" x14ac:dyDescent="0.25">
      <c r="B301" t="s">
        <v>3866</v>
      </c>
      <c r="C301" s="51" t="s">
        <v>3816</v>
      </c>
      <c r="D301" s="51" t="s">
        <v>269</v>
      </c>
      <c r="E301" s="42" t="b">
        <v>1</v>
      </c>
      <c r="F301" s="2" t="s">
        <v>3813</v>
      </c>
      <c r="G301" s="7" t="s">
        <v>183</v>
      </c>
      <c r="H301" s="51" t="s">
        <v>270</v>
      </c>
      <c r="I301" s="53">
        <v>45057</v>
      </c>
      <c r="J301" s="42" t="s">
        <v>271</v>
      </c>
      <c r="K301" s="2" t="s">
        <v>304</v>
      </c>
      <c r="L301" s="9">
        <v>10.6</v>
      </c>
      <c r="M301" s="2" t="s">
        <v>4436</v>
      </c>
      <c r="N301" s="2" t="s">
        <v>85</v>
      </c>
      <c r="O301" s="2" t="s">
        <v>4437</v>
      </c>
      <c r="P301" s="2" t="str">
        <f>VLOOKUP(I301,Period!A:B,2,FALSE)</f>
        <v>2023H1</v>
      </c>
      <c r="Q301" s="9">
        <f t="shared" si="50"/>
        <v>9.4749999999999996</v>
      </c>
      <c r="R301" s="2">
        <f t="shared" si="52"/>
        <v>10</v>
      </c>
      <c r="S301" t="str">
        <f t="shared" si="53"/>
        <v>02 Sunny (10%-30%)</v>
      </c>
      <c r="T301" t="str">
        <f t="shared" si="51"/>
        <v>45057S2A_MSIL1CCDM-MLB-GANGM4505702 Sunny (10%-30%)</v>
      </c>
      <c r="U301">
        <f>IF(COUNTIF(T$2:T300,T301)&gt;=1,0,1)</f>
        <v>0</v>
      </c>
      <c r="V301" s="26" t="s">
        <v>1498</v>
      </c>
      <c r="W301" s="86">
        <f t="shared" si="54"/>
        <v>2023</v>
      </c>
      <c r="X301" s="86" t="str">
        <f t="shared" si="55"/>
        <v>05</v>
      </c>
      <c r="Y301" s="86">
        <f t="shared" si="56"/>
        <v>11</v>
      </c>
      <c r="Z301" s="86" t="str">
        <f t="shared" si="57"/>
        <v>22</v>
      </c>
      <c r="AA301" s="86" t="str">
        <f t="shared" si="58"/>
        <v>38</v>
      </c>
      <c r="AB301" s="86" t="str">
        <f t="shared" si="59"/>
        <v>06</v>
      </c>
      <c r="AC301" s="86" t="str">
        <f t="shared" si="60"/>
        <v>GAN_GM_2500X1253px_32m_S2A_MSIL1C_20230511_10CC</v>
      </c>
      <c r="AD301" s="41" t="s">
        <v>1499</v>
      </c>
    </row>
    <row r="302" spans="2:30" x14ac:dyDescent="0.25">
      <c r="B302" t="s">
        <v>3866</v>
      </c>
      <c r="C302" s="51" t="s">
        <v>3816</v>
      </c>
      <c r="D302" s="51" t="s">
        <v>269</v>
      </c>
      <c r="E302" s="42" t="b">
        <v>1</v>
      </c>
      <c r="F302" s="2" t="s">
        <v>3813</v>
      </c>
      <c r="G302" s="7" t="s">
        <v>183</v>
      </c>
      <c r="H302" s="51" t="s">
        <v>270</v>
      </c>
      <c r="I302" s="53">
        <v>45057</v>
      </c>
      <c r="J302" s="42" t="s">
        <v>273</v>
      </c>
      <c r="K302" s="2" t="s">
        <v>305</v>
      </c>
      <c r="L302" s="9">
        <v>24.6</v>
      </c>
      <c r="M302" s="2" t="s">
        <v>4436</v>
      </c>
      <c r="N302" s="2" t="s">
        <v>85</v>
      </c>
      <c r="O302" s="2" t="s">
        <v>4437</v>
      </c>
      <c r="P302" s="2" t="str">
        <f>VLOOKUP(I302,Period!A:B,2,FALSE)</f>
        <v>2023H1</v>
      </c>
      <c r="Q302" s="9">
        <f t="shared" si="50"/>
        <v>9.4749999999999996</v>
      </c>
      <c r="R302" s="2">
        <f t="shared" si="52"/>
        <v>10</v>
      </c>
      <c r="S302" t="str">
        <f t="shared" si="53"/>
        <v>02 Sunny (10%-30%)</v>
      </c>
      <c r="T302" t="str">
        <f t="shared" si="51"/>
        <v>45057S2A_MSIL1CCDM-MLB-GANGM4505702 Sunny (10%-30%)</v>
      </c>
      <c r="U302">
        <f>IF(COUNTIF(T$2:T301,T302)&gt;=1,0,1)</f>
        <v>0</v>
      </c>
      <c r="V302" s="26" t="s">
        <v>1500</v>
      </c>
      <c r="W302" s="86">
        <f t="shared" si="54"/>
        <v>2023</v>
      </c>
      <c r="X302" s="86" t="str">
        <f t="shared" si="55"/>
        <v>05</v>
      </c>
      <c r="Y302" s="86">
        <f t="shared" si="56"/>
        <v>11</v>
      </c>
      <c r="Z302" s="86" t="str">
        <f t="shared" si="57"/>
        <v>22</v>
      </c>
      <c r="AA302" s="86" t="str">
        <f t="shared" si="58"/>
        <v>37</v>
      </c>
      <c r="AB302" s="86" t="str">
        <f t="shared" si="59"/>
        <v>55</v>
      </c>
      <c r="AC302" s="86" t="str">
        <f t="shared" si="60"/>
        <v>GAN_GM_2500X1253px_32m_S2A_MSIL1C_20230511_10CC</v>
      </c>
      <c r="AD302" s="41" t="s">
        <v>1501</v>
      </c>
    </row>
    <row r="303" spans="2:30" x14ac:dyDescent="0.25">
      <c r="B303" t="s">
        <v>3866</v>
      </c>
      <c r="C303" s="51" t="s">
        <v>3816</v>
      </c>
      <c r="D303" s="51" t="s">
        <v>269</v>
      </c>
      <c r="E303" s="42" t="b">
        <v>1</v>
      </c>
      <c r="F303" s="2" t="s">
        <v>3813</v>
      </c>
      <c r="G303" s="7" t="s">
        <v>183</v>
      </c>
      <c r="H303" s="51" t="s">
        <v>270</v>
      </c>
      <c r="I303" s="53">
        <v>45057</v>
      </c>
      <c r="J303" s="42" t="s">
        <v>274</v>
      </c>
      <c r="K303" s="2" t="s">
        <v>306</v>
      </c>
      <c r="L303" s="9">
        <v>1.6</v>
      </c>
      <c r="M303" s="2" t="s">
        <v>4436</v>
      </c>
      <c r="N303" s="2" t="s">
        <v>85</v>
      </c>
      <c r="O303" s="2" t="s">
        <v>4437</v>
      </c>
      <c r="P303" s="2" t="str">
        <f>VLOOKUP(I303,Period!A:B,2,FALSE)</f>
        <v>2023H1</v>
      </c>
      <c r="Q303" s="9">
        <f t="shared" si="50"/>
        <v>9.4749999999999996</v>
      </c>
      <c r="R303" s="2">
        <f t="shared" si="52"/>
        <v>10</v>
      </c>
      <c r="S303" t="str">
        <f t="shared" si="53"/>
        <v>02 Sunny (10%-30%)</v>
      </c>
      <c r="T303" t="str">
        <f t="shared" si="51"/>
        <v>45057S2A_MSIL1CCDM-MLB-GANGM4505702 Sunny (10%-30%)</v>
      </c>
      <c r="U303">
        <f>IF(COUNTIF(T$2:T302,T303)&gt;=1,0,1)</f>
        <v>0</v>
      </c>
      <c r="V303" s="26" t="s">
        <v>1502</v>
      </c>
      <c r="W303" s="86">
        <f t="shared" si="54"/>
        <v>2023</v>
      </c>
      <c r="X303" s="86" t="str">
        <f t="shared" si="55"/>
        <v>05</v>
      </c>
      <c r="Y303" s="86">
        <f t="shared" si="56"/>
        <v>11</v>
      </c>
      <c r="Z303" s="86" t="str">
        <f t="shared" si="57"/>
        <v>22</v>
      </c>
      <c r="AA303" s="86" t="str">
        <f t="shared" si="58"/>
        <v>37</v>
      </c>
      <c r="AB303" s="86" t="str">
        <f t="shared" si="59"/>
        <v>51</v>
      </c>
      <c r="AC303" s="86" t="str">
        <f t="shared" si="60"/>
        <v>GAN_GM_2500X1253px_32m_S2A_MSIL1C_20230511_10CC</v>
      </c>
      <c r="AD303" s="41" t="s">
        <v>1503</v>
      </c>
    </row>
    <row r="304" spans="2:30" x14ac:dyDescent="0.25">
      <c r="B304" t="s">
        <v>3866</v>
      </c>
      <c r="C304" s="54" t="s">
        <v>3816</v>
      </c>
      <c r="D304" s="54" t="s">
        <v>269</v>
      </c>
      <c r="E304" s="56" t="b">
        <v>1</v>
      </c>
      <c r="F304" s="2" t="s">
        <v>3813</v>
      </c>
      <c r="G304" s="7" t="s">
        <v>183</v>
      </c>
      <c r="H304" s="54" t="s">
        <v>270</v>
      </c>
      <c r="I304" s="57">
        <v>45054</v>
      </c>
      <c r="J304" s="56" t="s">
        <v>272</v>
      </c>
      <c r="K304" s="58" t="s">
        <v>307</v>
      </c>
      <c r="L304" s="9">
        <v>99.8</v>
      </c>
      <c r="M304" s="2" t="s">
        <v>4436</v>
      </c>
      <c r="N304" s="2" t="s">
        <v>85</v>
      </c>
      <c r="O304" s="2" t="s">
        <v>4437</v>
      </c>
      <c r="P304" s="2" t="str">
        <f>VLOOKUP(I304,Period!A:B,2,FALSE)</f>
        <v>2023H1</v>
      </c>
      <c r="Q304" s="9">
        <f t="shared" si="50"/>
        <v>99.924999999999997</v>
      </c>
      <c r="R304" s="2">
        <f t="shared" si="52"/>
        <v>100</v>
      </c>
      <c r="S304" t="str">
        <f t="shared" si="53"/>
        <v>04 Overcast (100%)</v>
      </c>
      <c r="T304" t="str">
        <f t="shared" si="51"/>
        <v>45054S2A_MSIL1CCDM-MLB-GANGM4505404 Overcast (100%)</v>
      </c>
      <c r="U304">
        <f>IF(COUNTIF(T$2:T303,T304)&gt;=1,0,1)</f>
        <v>1</v>
      </c>
      <c r="V304" s="26" t="s">
        <v>1504</v>
      </c>
      <c r="W304" s="86">
        <f t="shared" si="54"/>
        <v>2023</v>
      </c>
      <c r="X304" s="86" t="str">
        <f t="shared" si="55"/>
        <v>05</v>
      </c>
      <c r="Y304" s="86" t="str">
        <f t="shared" si="56"/>
        <v>08</v>
      </c>
      <c r="Z304" s="86" t="str">
        <f t="shared" si="57"/>
        <v>22</v>
      </c>
      <c r="AA304" s="86" t="str">
        <f t="shared" si="58"/>
        <v>28</v>
      </c>
      <c r="AB304" s="86" t="str">
        <f t="shared" si="59"/>
        <v>13</v>
      </c>
      <c r="AC304" s="86" t="str">
        <f t="shared" si="60"/>
        <v>GAN_GM_2500X1253px_32m_S2A_MSIL1C_20230508_100CC</v>
      </c>
      <c r="AD304" s="41" t="s">
        <v>1505</v>
      </c>
    </row>
    <row r="305" spans="2:30" x14ac:dyDescent="0.25">
      <c r="B305" t="s">
        <v>3866</v>
      </c>
      <c r="C305" s="54" t="s">
        <v>3816</v>
      </c>
      <c r="D305" s="54" t="s">
        <v>269</v>
      </c>
      <c r="E305" s="56" t="b">
        <v>1</v>
      </c>
      <c r="F305" s="2" t="s">
        <v>3813</v>
      </c>
      <c r="G305" s="7" t="s">
        <v>183</v>
      </c>
      <c r="H305" s="54" t="s">
        <v>270</v>
      </c>
      <c r="I305" s="57">
        <v>45054</v>
      </c>
      <c r="J305" s="56" t="s">
        <v>271</v>
      </c>
      <c r="K305" s="2" t="s">
        <v>293</v>
      </c>
      <c r="L305" s="9">
        <v>99.9</v>
      </c>
      <c r="M305" s="2" t="s">
        <v>4436</v>
      </c>
      <c r="N305" s="2" t="s">
        <v>85</v>
      </c>
      <c r="O305" s="2" t="s">
        <v>4437</v>
      </c>
      <c r="P305" s="2" t="str">
        <f>VLOOKUP(I305,Period!A:B,2,FALSE)</f>
        <v>2023H1</v>
      </c>
      <c r="Q305" s="9">
        <f t="shared" si="50"/>
        <v>99.924999999999997</v>
      </c>
      <c r="R305" s="2">
        <f t="shared" si="52"/>
        <v>100</v>
      </c>
      <c r="S305" t="str">
        <f t="shared" si="53"/>
        <v>04 Overcast (100%)</v>
      </c>
      <c r="T305" t="str">
        <f t="shared" si="51"/>
        <v>45054S2A_MSIL1CCDM-MLB-GANGM4505404 Overcast (100%)</v>
      </c>
      <c r="U305">
        <f>IF(COUNTIF(T$2:T304,T305)&gt;=1,0,1)</f>
        <v>0</v>
      </c>
      <c r="V305" s="26" t="s">
        <v>1506</v>
      </c>
      <c r="W305" s="86">
        <f t="shared" si="54"/>
        <v>2023</v>
      </c>
      <c r="X305" s="86" t="str">
        <f t="shared" si="55"/>
        <v>05</v>
      </c>
      <c r="Y305" s="86" t="str">
        <f t="shared" si="56"/>
        <v>08</v>
      </c>
      <c r="Z305" s="86" t="str">
        <f t="shared" si="57"/>
        <v>22</v>
      </c>
      <c r="AA305" s="86" t="str">
        <f t="shared" si="58"/>
        <v>28</v>
      </c>
      <c r="AB305" s="86" t="str">
        <f t="shared" si="59"/>
        <v>10</v>
      </c>
      <c r="AC305" s="86" t="str">
        <f t="shared" si="60"/>
        <v>GAN_GM_2500X1253px_32m_S2A_MSIL1C_20230508_100CC</v>
      </c>
      <c r="AD305" s="41" t="s">
        <v>1507</v>
      </c>
    </row>
    <row r="306" spans="2:30" x14ac:dyDescent="0.25">
      <c r="B306" t="s">
        <v>3866</v>
      </c>
      <c r="C306" s="54" t="s">
        <v>3816</v>
      </c>
      <c r="D306" s="54" t="s">
        <v>269</v>
      </c>
      <c r="E306" s="56" t="b">
        <v>1</v>
      </c>
      <c r="F306" s="2" t="s">
        <v>3813</v>
      </c>
      <c r="G306" s="7" t="s">
        <v>183</v>
      </c>
      <c r="H306" s="54" t="s">
        <v>270</v>
      </c>
      <c r="I306" s="57">
        <v>45054</v>
      </c>
      <c r="J306" s="56" t="s">
        <v>273</v>
      </c>
      <c r="K306" s="2" t="s">
        <v>294</v>
      </c>
      <c r="L306" s="9">
        <v>100</v>
      </c>
      <c r="M306" s="2" t="s">
        <v>4436</v>
      </c>
      <c r="N306" s="2" t="s">
        <v>85</v>
      </c>
      <c r="O306" s="2" t="s">
        <v>4437</v>
      </c>
      <c r="P306" s="2" t="str">
        <f>VLOOKUP(I306,Period!A:B,2,FALSE)</f>
        <v>2023H1</v>
      </c>
      <c r="Q306" s="9">
        <f t="shared" si="50"/>
        <v>99.924999999999997</v>
      </c>
      <c r="R306" s="2">
        <f t="shared" si="52"/>
        <v>100</v>
      </c>
      <c r="S306" t="str">
        <f t="shared" si="53"/>
        <v>04 Overcast (100%)</v>
      </c>
      <c r="T306" t="str">
        <f t="shared" si="51"/>
        <v>45054S2A_MSIL1CCDM-MLB-GANGM4505404 Overcast (100%)</v>
      </c>
      <c r="U306">
        <f>IF(COUNTIF(T$2:T305,T306)&gt;=1,0,1)</f>
        <v>0</v>
      </c>
      <c r="V306" s="26" t="s">
        <v>1508</v>
      </c>
      <c r="W306" s="86">
        <f t="shared" si="54"/>
        <v>2023</v>
      </c>
      <c r="X306" s="86" t="str">
        <f t="shared" si="55"/>
        <v>05</v>
      </c>
      <c r="Y306" s="86" t="str">
        <f t="shared" si="56"/>
        <v>08</v>
      </c>
      <c r="Z306" s="86" t="str">
        <f t="shared" si="57"/>
        <v>22</v>
      </c>
      <c r="AA306" s="86" t="str">
        <f t="shared" si="58"/>
        <v>28</v>
      </c>
      <c r="AB306" s="86" t="str">
        <f t="shared" si="59"/>
        <v>01</v>
      </c>
      <c r="AC306" s="86" t="str">
        <f t="shared" si="60"/>
        <v>GAN_GM_2500X1253px_32m_S2A_MSIL1C_20230508_100CC</v>
      </c>
      <c r="AD306" s="41" t="s">
        <v>1509</v>
      </c>
    </row>
    <row r="307" spans="2:30" x14ac:dyDescent="0.25">
      <c r="B307" t="s">
        <v>3866</v>
      </c>
      <c r="C307" s="54" t="s">
        <v>3816</v>
      </c>
      <c r="D307" s="54" t="s">
        <v>269</v>
      </c>
      <c r="E307" s="56" t="b">
        <v>1</v>
      </c>
      <c r="F307" s="2" t="s">
        <v>3813</v>
      </c>
      <c r="G307" s="7" t="s">
        <v>183</v>
      </c>
      <c r="H307" s="54" t="s">
        <v>270</v>
      </c>
      <c r="I307" s="57">
        <v>45054</v>
      </c>
      <c r="J307" s="56" t="s">
        <v>274</v>
      </c>
      <c r="K307" s="2" t="s">
        <v>308</v>
      </c>
      <c r="L307" s="9">
        <v>100</v>
      </c>
      <c r="M307" s="2" t="s">
        <v>4436</v>
      </c>
      <c r="N307" s="2" t="s">
        <v>85</v>
      </c>
      <c r="O307" s="2" t="s">
        <v>4437</v>
      </c>
      <c r="P307" s="2" t="str">
        <f>VLOOKUP(I307,Period!A:B,2,FALSE)</f>
        <v>2023H1</v>
      </c>
      <c r="Q307" s="9">
        <f t="shared" si="50"/>
        <v>99.924999999999997</v>
      </c>
      <c r="R307" s="2">
        <f t="shared" si="52"/>
        <v>100</v>
      </c>
      <c r="S307" t="str">
        <f t="shared" si="53"/>
        <v>04 Overcast (100%)</v>
      </c>
      <c r="T307" t="str">
        <f t="shared" si="51"/>
        <v>45054S2A_MSIL1CCDM-MLB-GANGM4505404 Overcast (100%)</v>
      </c>
      <c r="U307">
        <f>IF(COUNTIF(T$2:T306,T307)&gt;=1,0,1)</f>
        <v>0</v>
      </c>
      <c r="V307" s="26" t="s">
        <v>1510</v>
      </c>
      <c r="W307" s="86">
        <f t="shared" si="54"/>
        <v>2023</v>
      </c>
      <c r="X307" s="86" t="str">
        <f t="shared" si="55"/>
        <v>05</v>
      </c>
      <c r="Y307" s="86" t="str">
        <f t="shared" si="56"/>
        <v>08</v>
      </c>
      <c r="Z307" s="86" t="str">
        <f t="shared" si="57"/>
        <v>22</v>
      </c>
      <c r="AA307" s="86" t="str">
        <f t="shared" si="58"/>
        <v>27</v>
      </c>
      <c r="AB307" s="86" t="str">
        <f t="shared" si="59"/>
        <v>55</v>
      </c>
      <c r="AC307" s="86" t="str">
        <f t="shared" si="60"/>
        <v>GAN_GM_2500X1253px_32m_S2A_MSIL1C_20230508_100CC</v>
      </c>
      <c r="AD307" s="41" t="s">
        <v>1511</v>
      </c>
    </row>
    <row r="308" spans="2:30" x14ac:dyDescent="0.25">
      <c r="B308" t="s">
        <v>3866</v>
      </c>
      <c r="C308" s="51" t="s">
        <v>3816</v>
      </c>
      <c r="D308" s="51" t="s">
        <v>269</v>
      </c>
      <c r="E308" s="42" t="b">
        <v>1</v>
      </c>
      <c r="F308" s="2" t="s">
        <v>3813</v>
      </c>
      <c r="G308" s="7" t="s">
        <v>183</v>
      </c>
      <c r="H308" s="51" t="s">
        <v>270</v>
      </c>
      <c r="I308" s="53">
        <v>45052</v>
      </c>
      <c r="J308" s="42" t="s">
        <v>272</v>
      </c>
      <c r="K308" s="59" t="s">
        <v>282</v>
      </c>
      <c r="L308" s="9">
        <v>97.3</v>
      </c>
      <c r="M308" s="2" t="s">
        <v>4436</v>
      </c>
      <c r="N308" s="2" t="s">
        <v>85</v>
      </c>
      <c r="O308" s="2" t="s">
        <v>4437</v>
      </c>
      <c r="P308" s="2" t="str">
        <f>VLOOKUP(I308,Period!A:B,2,FALSE)</f>
        <v>2023H1</v>
      </c>
      <c r="Q308" s="9">
        <f t="shared" si="50"/>
        <v>99</v>
      </c>
      <c r="R308" s="2">
        <f t="shared" si="52"/>
        <v>100</v>
      </c>
      <c r="S308" t="str">
        <f t="shared" si="53"/>
        <v>04 Overcast (100%)</v>
      </c>
      <c r="T308" t="str">
        <f t="shared" si="51"/>
        <v>45052S2A_MSIL1CCDM-MLB-GANGM4505204 Overcast (100%)</v>
      </c>
      <c r="U308">
        <f>IF(COUNTIF(T$2:T307,T308)&gt;=1,0,1)</f>
        <v>1</v>
      </c>
      <c r="V308" s="26" t="s">
        <v>1512</v>
      </c>
      <c r="W308" s="86">
        <f t="shared" si="54"/>
        <v>2023</v>
      </c>
      <c r="X308" s="86" t="str">
        <f t="shared" si="55"/>
        <v>05</v>
      </c>
      <c r="Y308" s="86" t="str">
        <f t="shared" si="56"/>
        <v>06</v>
      </c>
      <c r="Z308" s="86" t="str">
        <f t="shared" si="57"/>
        <v>22</v>
      </c>
      <c r="AA308" s="86" t="str">
        <f t="shared" si="58"/>
        <v>38</v>
      </c>
      <c r="AB308" s="86" t="str">
        <f t="shared" si="59"/>
        <v>07</v>
      </c>
      <c r="AC308" s="86" t="str">
        <f t="shared" si="60"/>
        <v>GAN_GM_2500X1253px_32m_S2A_MSIL1C_20230506_100CC</v>
      </c>
      <c r="AD308" s="41" t="s">
        <v>1513</v>
      </c>
    </row>
    <row r="309" spans="2:30" x14ac:dyDescent="0.25">
      <c r="B309" t="s">
        <v>3866</v>
      </c>
      <c r="C309" s="51" t="s">
        <v>3816</v>
      </c>
      <c r="D309" s="51" t="s">
        <v>269</v>
      </c>
      <c r="E309" s="42" t="b">
        <v>1</v>
      </c>
      <c r="F309" s="2" t="s">
        <v>3813</v>
      </c>
      <c r="G309" s="7" t="s">
        <v>183</v>
      </c>
      <c r="H309" s="51" t="s">
        <v>270</v>
      </c>
      <c r="I309" s="53">
        <v>45052</v>
      </c>
      <c r="J309" s="42" t="s">
        <v>271</v>
      </c>
      <c r="K309" s="2" t="s">
        <v>279</v>
      </c>
      <c r="L309" s="9">
        <v>99.9</v>
      </c>
      <c r="M309" s="2" t="s">
        <v>4436</v>
      </c>
      <c r="N309" s="2" t="s">
        <v>85</v>
      </c>
      <c r="O309" s="2" t="s">
        <v>4437</v>
      </c>
      <c r="P309" s="2" t="str">
        <f>VLOOKUP(I309,Period!A:B,2,FALSE)</f>
        <v>2023H1</v>
      </c>
      <c r="Q309" s="9">
        <f t="shared" si="50"/>
        <v>99</v>
      </c>
      <c r="R309" s="2">
        <f t="shared" si="52"/>
        <v>100</v>
      </c>
      <c r="S309" t="str">
        <f t="shared" si="53"/>
        <v>04 Overcast (100%)</v>
      </c>
      <c r="T309" t="str">
        <f t="shared" si="51"/>
        <v>45052S2A_MSIL1CCDM-MLB-GANGM4505204 Overcast (100%)</v>
      </c>
      <c r="U309">
        <f>IF(COUNTIF(T$2:T308,T309)&gt;=1,0,1)</f>
        <v>0</v>
      </c>
      <c r="V309" s="26" t="s">
        <v>1514</v>
      </c>
      <c r="W309" s="86">
        <f t="shared" si="54"/>
        <v>2023</v>
      </c>
      <c r="X309" s="86" t="str">
        <f t="shared" si="55"/>
        <v>05</v>
      </c>
      <c r="Y309" s="86" t="str">
        <f t="shared" si="56"/>
        <v>06</v>
      </c>
      <c r="Z309" s="86" t="str">
        <f t="shared" si="57"/>
        <v>22</v>
      </c>
      <c r="AA309" s="86" t="str">
        <f t="shared" si="58"/>
        <v>38</v>
      </c>
      <c r="AB309" s="86" t="str">
        <f t="shared" si="59"/>
        <v>03</v>
      </c>
      <c r="AC309" s="86" t="str">
        <f t="shared" si="60"/>
        <v>GAN_GM_2500X1253px_32m_S2A_MSIL1C_20230506_100CC</v>
      </c>
      <c r="AD309" s="41" t="s">
        <v>1515</v>
      </c>
    </row>
    <row r="310" spans="2:30" x14ac:dyDescent="0.25">
      <c r="B310" t="s">
        <v>3866</v>
      </c>
      <c r="C310" s="51" t="s">
        <v>3816</v>
      </c>
      <c r="D310" s="51" t="s">
        <v>269</v>
      </c>
      <c r="E310" s="42" t="b">
        <v>1</v>
      </c>
      <c r="F310" s="2" t="s">
        <v>3813</v>
      </c>
      <c r="G310" s="7" t="s">
        <v>183</v>
      </c>
      <c r="H310" s="51" t="s">
        <v>270</v>
      </c>
      <c r="I310" s="53">
        <v>45052</v>
      </c>
      <c r="J310" s="42" t="s">
        <v>273</v>
      </c>
      <c r="K310" s="2" t="s">
        <v>296</v>
      </c>
      <c r="L310" s="9">
        <v>99</v>
      </c>
      <c r="M310" s="2" t="s">
        <v>4436</v>
      </c>
      <c r="N310" s="2" t="s">
        <v>85</v>
      </c>
      <c r="O310" s="2" t="s">
        <v>4437</v>
      </c>
      <c r="P310" s="2" t="str">
        <f>VLOOKUP(I310,Period!A:B,2,FALSE)</f>
        <v>2023H1</v>
      </c>
      <c r="Q310" s="9">
        <f t="shared" si="50"/>
        <v>99</v>
      </c>
      <c r="R310" s="2">
        <f t="shared" si="52"/>
        <v>100</v>
      </c>
      <c r="S310" t="str">
        <f t="shared" si="53"/>
        <v>04 Overcast (100%)</v>
      </c>
      <c r="T310" t="str">
        <f t="shared" si="51"/>
        <v>45052S2A_MSIL1CCDM-MLB-GANGM4505204 Overcast (100%)</v>
      </c>
      <c r="U310">
        <f>IF(COUNTIF(T$2:T309,T310)&gt;=1,0,1)</f>
        <v>0</v>
      </c>
      <c r="V310" s="26" t="s">
        <v>1516</v>
      </c>
      <c r="W310" s="86">
        <f t="shared" si="54"/>
        <v>2023</v>
      </c>
      <c r="X310" s="86" t="str">
        <f t="shared" si="55"/>
        <v>05</v>
      </c>
      <c r="Y310" s="86" t="str">
        <f t="shared" si="56"/>
        <v>06</v>
      </c>
      <c r="Z310" s="86" t="str">
        <f t="shared" si="57"/>
        <v>22</v>
      </c>
      <c r="AA310" s="86" t="str">
        <f t="shared" si="58"/>
        <v>37</v>
      </c>
      <c r="AB310" s="86" t="str">
        <f t="shared" si="59"/>
        <v>53</v>
      </c>
      <c r="AC310" s="86" t="str">
        <f t="shared" si="60"/>
        <v>GAN_GM_2500X1253px_32m_S2A_MSIL1C_20230506_100CC</v>
      </c>
      <c r="AD310" s="41" t="s">
        <v>1517</v>
      </c>
    </row>
    <row r="311" spans="2:30" x14ac:dyDescent="0.25">
      <c r="B311" t="s">
        <v>3866</v>
      </c>
      <c r="C311" s="51" t="s">
        <v>3816</v>
      </c>
      <c r="D311" s="51" t="s">
        <v>269</v>
      </c>
      <c r="E311" s="42" t="b">
        <v>1</v>
      </c>
      <c r="F311" s="2" t="s">
        <v>3813</v>
      </c>
      <c r="G311" s="7" t="s">
        <v>183</v>
      </c>
      <c r="H311" s="51" t="s">
        <v>270</v>
      </c>
      <c r="I311" s="53">
        <v>45052</v>
      </c>
      <c r="J311" s="42" t="s">
        <v>274</v>
      </c>
      <c r="K311" s="2" t="s">
        <v>309</v>
      </c>
      <c r="L311" s="9">
        <v>99.8</v>
      </c>
      <c r="M311" s="2" t="s">
        <v>4436</v>
      </c>
      <c r="N311" s="2" t="s">
        <v>85</v>
      </c>
      <c r="O311" s="2" t="s">
        <v>4437</v>
      </c>
      <c r="P311" s="2" t="str">
        <f>VLOOKUP(I311,Period!A:B,2,FALSE)</f>
        <v>2023H1</v>
      </c>
      <c r="Q311" s="9">
        <f t="shared" si="50"/>
        <v>99</v>
      </c>
      <c r="R311" s="2">
        <f t="shared" si="52"/>
        <v>100</v>
      </c>
      <c r="S311" t="str">
        <f t="shared" si="53"/>
        <v>04 Overcast (100%)</v>
      </c>
      <c r="T311" t="str">
        <f t="shared" si="51"/>
        <v>45052S2A_MSIL1CCDM-MLB-GANGM4505204 Overcast (100%)</v>
      </c>
      <c r="U311">
        <f>IF(COUNTIF(T$2:T310,T311)&gt;=1,0,1)</f>
        <v>0</v>
      </c>
      <c r="V311" s="26" t="s">
        <v>1518</v>
      </c>
      <c r="W311" s="86">
        <f t="shared" si="54"/>
        <v>2023</v>
      </c>
      <c r="X311" s="86" t="str">
        <f t="shared" si="55"/>
        <v>05</v>
      </c>
      <c r="Y311" s="86" t="str">
        <f t="shared" si="56"/>
        <v>06</v>
      </c>
      <c r="Z311" s="86" t="str">
        <f t="shared" si="57"/>
        <v>22</v>
      </c>
      <c r="AA311" s="86" t="str">
        <f t="shared" si="58"/>
        <v>37</v>
      </c>
      <c r="AB311" s="86" t="str">
        <f t="shared" si="59"/>
        <v>49</v>
      </c>
      <c r="AC311" s="86" t="str">
        <f t="shared" si="60"/>
        <v>GAN_GM_2500X1253px_32m_S2A_MSIL1C_20230506_100CC</v>
      </c>
      <c r="AD311" s="41" t="s">
        <v>1519</v>
      </c>
    </row>
    <row r="312" spans="2:30" x14ac:dyDescent="0.25">
      <c r="B312" t="s">
        <v>3866</v>
      </c>
      <c r="C312" s="54" t="s">
        <v>3816</v>
      </c>
      <c r="D312" s="54" t="s">
        <v>269</v>
      </c>
      <c r="E312" s="56" t="b">
        <v>1</v>
      </c>
      <c r="F312" s="2" t="s">
        <v>3813</v>
      </c>
      <c r="G312" s="7" t="s">
        <v>183</v>
      </c>
      <c r="H312" s="54" t="s">
        <v>270</v>
      </c>
      <c r="I312" s="57">
        <v>45049</v>
      </c>
      <c r="J312" s="56" t="s">
        <v>272</v>
      </c>
      <c r="K312" s="58" t="s">
        <v>297</v>
      </c>
      <c r="L312" s="9">
        <v>99.4</v>
      </c>
      <c r="M312" s="2" t="s">
        <v>4436</v>
      </c>
      <c r="N312" s="2" t="s">
        <v>85</v>
      </c>
      <c r="O312" s="2" t="s">
        <v>4437</v>
      </c>
      <c r="P312" s="2" t="str">
        <f>VLOOKUP(I312,Period!A:B,2,FALSE)</f>
        <v>2023H1</v>
      </c>
      <c r="Q312" s="9">
        <f t="shared" si="50"/>
        <v>99.724999999999994</v>
      </c>
      <c r="R312" s="2">
        <f t="shared" si="52"/>
        <v>100</v>
      </c>
      <c r="S312" t="str">
        <f t="shared" si="53"/>
        <v>04 Overcast (100%)</v>
      </c>
      <c r="T312" t="str">
        <f t="shared" si="51"/>
        <v>45049S2A_MSIL1CCDM-MLB-GANGM4504904 Overcast (100%)</v>
      </c>
      <c r="U312">
        <f>IF(COUNTIF(T$2:T311,T312)&gt;=1,0,1)</f>
        <v>1</v>
      </c>
      <c r="V312" s="26" t="s">
        <v>1520</v>
      </c>
      <c r="W312" s="86">
        <f t="shared" si="54"/>
        <v>2023</v>
      </c>
      <c r="X312" s="86" t="str">
        <f t="shared" si="55"/>
        <v>05</v>
      </c>
      <c r="Y312" s="86" t="str">
        <f t="shared" si="56"/>
        <v>03</v>
      </c>
      <c r="Z312" s="86" t="str">
        <f t="shared" si="57"/>
        <v>22</v>
      </c>
      <c r="AA312" s="86" t="str">
        <f t="shared" si="58"/>
        <v>28</v>
      </c>
      <c r="AB312" s="86" t="str">
        <f t="shared" si="59"/>
        <v>11</v>
      </c>
      <c r="AC312" s="86" t="str">
        <f t="shared" si="60"/>
        <v>GAN_GM_2500X1253px_32m_S2A_MSIL1C_20230503_100CC</v>
      </c>
      <c r="AD312" s="41" t="s">
        <v>1521</v>
      </c>
    </row>
    <row r="313" spans="2:30" x14ac:dyDescent="0.25">
      <c r="B313" t="s">
        <v>3866</v>
      </c>
      <c r="C313" s="54" t="s">
        <v>3816</v>
      </c>
      <c r="D313" s="54" t="s">
        <v>269</v>
      </c>
      <c r="E313" s="56" t="b">
        <v>1</v>
      </c>
      <c r="F313" s="2" t="s">
        <v>3813</v>
      </c>
      <c r="G313" s="7" t="s">
        <v>183</v>
      </c>
      <c r="H313" s="54" t="s">
        <v>270</v>
      </c>
      <c r="I313" s="57">
        <v>45049</v>
      </c>
      <c r="J313" s="56" t="s">
        <v>271</v>
      </c>
      <c r="K313" s="2" t="s">
        <v>301</v>
      </c>
      <c r="L313" s="9">
        <v>99.8</v>
      </c>
      <c r="M313" s="2" t="s">
        <v>4436</v>
      </c>
      <c r="N313" s="2" t="s">
        <v>85</v>
      </c>
      <c r="O313" s="2" t="s">
        <v>4437</v>
      </c>
      <c r="P313" s="2" t="str">
        <f>VLOOKUP(I313,Period!A:B,2,FALSE)</f>
        <v>2023H1</v>
      </c>
      <c r="Q313" s="9">
        <f t="shared" si="50"/>
        <v>99.724999999999994</v>
      </c>
      <c r="R313" s="2">
        <f t="shared" si="52"/>
        <v>100</v>
      </c>
      <c r="S313" t="str">
        <f t="shared" si="53"/>
        <v>04 Overcast (100%)</v>
      </c>
      <c r="T313" t="str">
        <f t="shared" si="51"/>
        <v>45049S2A_MSIL1CCDM-MLB-GANGM4504904 Overcast (100%)</v>
      </c>
      <c r="U313">
        <f>IF(COUNTIF(T$2:T312,T313)&gt;=1,0,1)</f>
        <v>0</v>
      </c>
      <c r="V313" s="26" t="s">
        <v>1522</v>
      </c>
      <c r="W313" s="86">
        <f t="shared" si="54"/>
        <v>2023</v>
      </c>
      <c r="X313" s="86" t="str">
        <f t="shared" si="55"/>
        <v>05</v>
      </c>
      <c r="Y313" s="86" t="str">
        <f t="shared" si="56"/>
        <v>03</v>
      </c>
      <c r="Z313" s="86" t="str">
        <f t="shared" si="57"/>
        <v>22</v>
      </c>
      <c r="AA313" s="86" t="str">
        <f t="shared" si="58"/>
        <v>28</v>
      </c>
      <c r="AB313" s="86" t="str">
        <f t="shared" si="59"/>
        <v>07</v>
      </c>
      <c r="AC313" s="86" t="str">
        <f t="shared" si="60"/>
        <v>GAN_GM_2500X1253px_32m_S2A_MSIL1C_20230503_100CC</v>
      </c>
      <c r="AD313" s="41" t="s">
        <v>1523</v>
      </c>
    </row>
    <row r="314" spans="2:30" x14ac:dyDescent="0.25">
      <c r="B314" t="s">
        <v>3866</v>
      </c>
      <c r="C314" s="54" t="s">
        <v>3816</v>
      </c>
      <c r="D314" s="54" t="s">
        <v>269</v>
      </c>
      <c r="E314" s="56" t="b">
        <v>1</v>
      </c>
      <c r="F314" s="2" t="s">
        <v>3813</v>
      </c>
      <c r="G314" s="7" t="s">
        <v>183</v>
      </c>
      <c r="H314" s="54" t="s">
        <v>270</v>
      </c>
      <c r="I314" s="57">
        <v>45049</v>
      </c>
      <c r="J314" s="56" t="s">
        <v>273</v>
      </c>
      <c r="K314" s="2" t="s">
        <v>294</v>
      </c>
      <c r="L314" s="9">
        <v>99.7</v>
      </c>
      <c r="M314" s="2" t="s">
        <v>4436</v>
      </c>
      <c r="N314" s="2" t="s">
        <v>85</v>
      </c>
      <c r="O314" s="2" t="s">
        <v>4437</v>
      </c>
      <c r="P314" s="2" t="str">
        <f>VLOOKUP(I314,Period!A:B,2,FALSE)</f>
        <v>2023H1</v>
      </c>
      <c r="Q314" s="9">
        <f t="shared" si="50"/>
        <v>99.724999999999994</v>
      </c>
      <c r="R314" s="2">
        <f t="shared" si="52"/>
        <v>100</v>
      </c>
      <c r="S314" t="str">
        <f t="shared" si="53"/>
        <v>04 Overcast (100%)</v>
      </c>
      <c r="T314" t="str">
        <f t="shared" si="51"/>
        <v>45049S2A_MSIL1CCDM-MLB-GANGM4504904 Overcast (100%)</v>
      </c>
      <c r="U314">
        <f>IF(COUNTIF(T$2:T313,T314)&gt;=1,0,1)</f>
        <v>0</v>
      </c>
      <c r="V314" s="26" t="s">
        <v>1524</v>
      </c>
      <c r="W314" s="86">
        <f t="shared" si="54"/>
        <v>2023</v>
      </c>
      <c r="X314" s="86" t="str">
        <f t="shared" si="55"/>
        <v>05</v>
      </c>
      <c r="Y314" s="86" t="str">
        <f t="shared" si="56"/>
        <v>03</v>
      </c>
      <c r="Z314" s="86" t="str">
        <f t="shared" si="57"/>
        <v>22</v>
      </c>
      <c r="AA314" s="86" t="str">
        <f t="shared" si="58"/>
        <v>28</v>
      </c>
      <c r="AB314" s="86" t="str">
        <f t="shared" si="59"/>
        <v>01</v>
      </c>
      <c r="AC314" s="86" t="str">
        <f t="shared" si="60"/>
        <v>GAN_GM_2500X1253px_32m_S2A_MSIL1C_20230503_100CC</v>
      </c>
      <c r="AD314" s="41" t="s">
        <v>1525</v>
      </c>
    </row>
    <row r="315" spans="2:30" x14ac:dyDescent="0.25">
      <c r="B315" t="s">
        <v>3866</v>
      </c>
      <c r="C315" s="54" t="s">
        <v>3816</v>
      </c>
      <c r="D315" s="54" t="s">
        <v>269</v>
      </c>
      <c r="E315" s="56" t="b">
        <v>1</v>
      </c>
      <c r="F315" s="2" t="s">
        <v>3813</v>
      </c>
      <c r="G315" s="7" t="s">
        <v>183</v>
      </c>
      <c r="H315" s="54" t="s">
        <v>270</v>
      </c>
      <c r="I315" s="57">
        <v>45049</v>
      </c>
      <c r="J315" s="56" t="s">
        <v>274</v>
      </c>
      <c r="K315" s="2" t="s">
        <v>302</v>
      </c>
      <c r="L315" s="9">
        <v>100</v>
      </c>
      <c r="M315" s="2" t="s">
        <v>4436</v>
      </c>
      <c r="N315" s="2" t="s">
        <v>85</v>
      </c>
      <c r="O315" s="2" t="s">
        <v>4437</v>
      </c>
      <c r="P315" s="2" t="str">
        <f>VLOOKUP(I315,Period!A:B,2,FALSE)</f>
        <v>2023H1</v>
      </c>
      <c r="Q315" s="9">
        <f t="shared" si="50"/>
        <v>99.724999999999994</v>
      </c>
      <c r="R315" s="2">
        <f t="shared" si="52"/>
        <v>100</v>
      </c>
      <c r="S315" t="str">
        <f t="shared" si="53"/>
        <v>04 Overcast (100%)</v>
      </c>
      <c r="T315" t="str">
        <f t="shared" si="51"/>
        <v>45049S2A_MSIL1CCDM-MLB-GANGM4504904 Overcast (100%)</v>
      </c>
      <c r="U315">
        <f>IF(COUNTIF(T$2:T314,T315)&gt;=1,0,1)</f>
        <v>0</v>
      </c>
      <c r="V315" s="26" t="s">
        <v>1526</v>
      </c>
      <c r="W315" s="86">
        <f t="shared" si="54"/>
        <v>2023</v>
      </c>
      <c r="X315" s="86" t="str">
        <f t="shared" si="55"/>
        <v>05</v>
      </c>
      <c r="Y315" s="86" t="str">
        <f t="shared" si="56"/>
        <v>03</v>
      </c>
      <c r="Z315" s="86" t="str">
        <f t="shared" si="57"/>
        <v>22</v>
      </c>
      <c r="AA315" s="86" t="str">
        <f t="shared" si="58"/>
        <v>27</v>
      </c>
      <c r="AB315" s="86" t="str">
        <f t="shared" si="59"/>
        <v>58</v>
      </c>
      <c r="AC315" s="86" t="str">
        <f t="shared" si="60"/>
        <v>GAN_GM_2500X1253px_32m_S2A_MSIL1C_20230503_100CC</v>
      </c>
      <c r="AD315" s="41" t="s">
        <v>1527</v>
      </c>
    </row>
    <row r="316" spans="2:30" x14ac:dyDescent="0.25">
      <c r="B316" t="s">
        <v>3866</v>
      </c>
      <c r="C316" s="51" t="s">
        <v>3816</v>
      </c>
      <c r="D316" s="51" t="s">
        <v>269</v>
      </c>
      <c r="E316" s="42" t="b">
        <v>1</v>
      </c>
      <c r="F316" s="2" t="s">
        <v>3813</v>
      </c>
      <c r="G316" s="7" t="s">
        <v>183</v>
      </c>
      <c r="H316" s="51" t="s">
        <v>270</v>
      </c>
      <c r="I316" s="53">
        <v>45047</v>
      </c>
      <c r="J316" s="42" t="s">
        <v>272</v>
      </c>
      <c r="K316" s="59" t="s">
        <v>310</v>
      </c>
      <c r="L316" s="9">
        <v>72.5</v>
      </c>
      <c r="M316" s="2" t="s">
        <v>4436</v>
      </c>
      <c r="N316" s="2" t="s">
        <v>85</v>
      </c>
      <c r="O316" s="2" t="s">
        <v>4437</v>
      </c>
      <c r="P316" s="2" t="str">
        <f>VLOOKUP(I316,Period!A:B,2,FALSE)</f>
        <v>2023H1</v>
      </c>
      <c r="Q316" s="9">
        <f t="shared" si="50"/>
        <v>70.849999999999994</v>
      </c>
      <c r="R316" s="2">
        <f t="shared" si="52"/>
        <v>80</v>
      </c>
      <c r="S316" t="str">
        <f t="shared" si="53"/>
        <v>03 Cloudy (40%-90%)</v>
      </c>
      <c r="T316" t="str">
        <f t="shared" si="51"/>
        <v>45047S2A_MSIL1CCDM-MLB-GANGM4504703 Cloudy (40%-90%)</v>
      </c>
      <c r="U316">
        <f>IF(COUNTIF(T$2:T315,T316)&gt;=1,0,1)</f>
        <v>1</v>
      </c>
      <c r="V316" s="26" t="s">
        <v>1528</v>
      </c>
      <c r="W316" s="86">
        <f t="shared" si="54"/>
        <v>2023</v>
      </c>
      <c r="X316" s="86" t="str">
        <f t="shared" si="55"/>
        <v>05</v>
      </c>
      <c r="Y316" s="86" t="str">
        <f t="shared" si="56"/>
        <v>01</v>
      </c>
      <c r="Z316" s="86" t="str">
        <f t="shared" si="57"/>
        <v>22</v>
      </c>
      <c r="AA316" s="86" t="str">
        <f t="shared" si="58"/>
        <v>38</v>
      </c>
      <c r="AB316" s="86" t="str">
        <f t="shared" si="59"/>
        <v>09</v>
      </c>
      <c r="AC316" s="86" t="str">
        <f t="shared" si="60"/>
        <v>GAN_GM_2500X1253px_32m_S2A_MSIL1C_20230501_80CC</v>
      </c>
      <c r="AD316" s="41" t="s">
        <v>1529</v>
      </c>
    </row>
    <row r="317" spans="2:30" x14ac:dyDescent="0.25">
      <c r="B317" t="s">
        <v>3866</v>
      </c>
      <c r="C317" s="51" t="s">
        <v>3816</v>
      </c>
      <c r="D317" s="51" t="s">
        <v>269</v>
      </c>
      <c r="E317" s="42" t="b">
        <v>1</v>
      </c>
      <c r="F317" s="2" t="s">
        <v>3813</v>
      </c>
      <c r="G317" s="7" t="s">
        <v>183</v>
      </c>
      <c r="H317" s="51" t="s">
        <v>270</v>
      </c>
      <c r="I317" s="53">
        <v>45047</v>
      </c>
      <c r="J317" s="42" t="s">
        <v>271</v>
      </c>
      <c r="K317" s="2" t="s">
        <v>304</v>
      </c>
      <c r="L317" s="9">
        <v>84</v>
      </c>
      <c r="M317" s="2" t="s">
        <v>4436</v>
      </c>
      <c r="N317" s="2" t="s">
        <v>85</v>
      </c>
      <c r="O317" s="2" t="s">
        <v>4437</v>
      </c>
      <c r="P317" s="2" t="str">
        <f>VLOOKUP(I317,Period!A:B,2,FALSE)</f>
        <v>2023H1</v>
      </c>
      <c r="Q317" s="9">
        <f t="shared" si="50"/>
        <v>70.849999999999994</v>
      </c>
      <c r="R317" s="2">
        <f t="shared" si="52"/>
        <v>80</v>
      </c>
      <c r="S317" t="str">
        <f t="shared" si="53"/>
        <v>03 Cloudy (40%-90%)</v>
      </c>
      <c r="T317" t="str">
        <f t="shared" si="51"/>
        <v>45047S2A_MSIL1CCDM-MLB-GANGM4504703 Cloudy (40%-90%)</v>
      </c>
      <c r="U317">
        <f>IF(COUNTIF(T$2:T316,T317)&gt;=1,0,1)</f>
        <v>0</v>
      </c>
      <c r="V317" s="26" t="s">
        <v>1530</v>
      </c>
      <c r="W317" s="86">
        <f t="shared" si="54"/>
        <v>2023</v>
      </c>
      <c r="X317" s="86" t="str">
        <f t="shared" si="55"/>
        <v>05</v>
      </c>
      <c r="Y317" s="86" t="str">
        <f t="shared" si="56"/>
        <v>01</v>
      </c>
      <c r="Z317" s="86" t="str">
        <f t="shared" si="57"/>
        <v>22</v>
      </c>
      <c r="AA317" s="86" t="str">
        <f t="shared" si="58"/>
        <v>38</v>
      </c>
      <c r="AB317" s="86" t="str">
        <f t="shared" si="59"/>
        <v>06</v>
      </c>
      <c r="AC317" s="86" t="str">
        <f t="shared" si="60"/>
        <v>GAN_GM_2500X1253px_32m_S2A_MSIL1C_20230501_80CC</v>
      </c>
      <c r="AD317" s="41" t="s">
        <v>1531</v>
      </c>
    </row>
    <row r="318" spans="2:30" x14ac:dyDescent="0.25">
      <c r="B318" t="s">
        <v>3866</v>
      </c>
      <c r="C318" s="51" t="s">
        <v>3816</v>
      </c>
      <c r="D318" s="51" t="s">
        <v>269</v>
      </c>
      <c r="E318" s="42" t="b">
        <v>1</v>
      </c>
      <c r="F318" s="2" t="s">
        <v>3813</v>
      </c>
      <c r="G318" s="7" t="s">
        <v>183</v>
      </c>
      <c r="H318" s="51" t="s">
        <v>270</v>
      </c>
      <c r="I318" s="53">
        <v>45047</v>
      </c>
      <c r="J318" s="42" t="s">
        <v>273</v>
      </c>
      <c r="K318" s="2" t="s">
        <v>305</v>
      </c>
      <c r="L318" s="9">
        <v>41.5</v>
      </c>
      <c r="M318" s="2" t="s">
        <v>4436</v>
      </c>
      <c r="N318" s="2" t="s">
        <v>85</v>
      </c>
      <c r="O318" s="2" t="s">
        <v>4437</v>
      </c>
      <c r="P318" s="2" t="str">
        <f>VLOOKUP(I318,Period!A:B,2,FALSE)</f>
        <v>2023H1</v>
      </c>
      <c r="Q318" s="9">
        <f t="shared" si="50"/>
        <v>70.849999999999994</v>
      </c>
      <c r="R318" s="2">
        <f t="shared" si="52"/>
        <v>80</v>
      </c>
      <c r="S318" t="str">
        <f t="shared" si="53"/>
        <v>03 Cloudy (40%-90%)</v>
      </c>
      <c r="T318" t="str">
        <f t="shared" si="51"/>
        <v>45047S2A_MSIL1CCDM-MLB-GANGM4504703 Cloudy (40%-90%)</v>
      </c>
      <c r="U318">
        <f>IF(COUNTIF(T$2:T317,T318)&gt;=1,0,1)</f>
        <v>0</v>
      </c>
      <c r="V318" s="26" t="s">
        <v>1532</v>
      </c>
      <c r="W318" s="86">
        <f t="shared" si="54"/>
        <v>2023</v>
      </c>
      <c r="X318" s="86" t="str">
        <f t="shared" si="55"/>
        <v>05</v>
      </c>
      <c r="Y318" s="86" t="str">
        <f t="shared" si="56"/>
        <v>01</v>
      </c>
      <c r="Z318" s="86" t="str">
        <f t="shared" si="57"/>
        <v>22</v>
      </c>
      <c r="AA318" s="86" t="str">
        <f t="shared" si="58"/>
        <v>37</v>
      </c>
      <c r="AB318" s="86" t="str">
        <f t="shared" si="59"/>
        <v>55</v>
      </c>
      <c r="AC318" s="86" t="str">
        <f t="shared" si="60"/>
        <v>GAN_GM_2500X1253px_32m_S2A_MSIL1C_20230501_80CC</v>
      </c>
      <c r="AD318" s="41" t="s">
        <v>1533</v>
      </c>
    </row>
    <row r="319" spans="2:30" x14ac:dyDescent="0.25">
      <c r="B319" t="s">
        <v>3866</v>
      </c>
      <c r="C319" s="51" t="s">
        <v>3816</v>
      </c>
      <c r="D319" s="51" t="s">
        <v>269</v>
      </c>
      <c r="E319" s="42" t="b">
        <v>1</v>
      </c>
      <c r="F319" s="2" t="s">
        <v>3813</v>
      </c>
      <c r="G319" s="7" t="s">
        <v>183</v>
      </c>
      <c r="H319" s="51" t="s">
        <v>270</v>
      </c>
      <c r="I319" s="53">
        <v>45047</v>
      </c>
      <c r="J319" s="42" t="s">
        <v>274</v>
      </c>
      <c r="K319" s="2" t="s">
        <v>306</v>
      </c>
      <c r="L319" s="9">
        <v>85.4</v>
      </c>
      <c r="M319" s="2" t="s">
        <v>4436</v>
      </c>
      <c r="N319" s="2" t="s">
        <v>85</v>
      </c>
      <c r="O319" s="2" t="s">
        <v>4437</v>
      </c>
      <c r="P319" s="2" t="str">
        <f>VLOOKUP(I319,Period!A:B,2,FALSE)</f>
        <v>2023H1</v>
      </c>
      <c r="Q319" s="9">
        <f t="shared" si="50"/>
        <v>70.849999999999994</v>
      </c>
      <c r="R319" s="2">
        <f t="shared" si="52"/>
        <v>80</v>
      </c>
      <c r="S319" t="str">
        <f t="shared" si="53"/>
        <v>03 Cloudy (40%-90%)</v>
      </c>
      <c r="T319" t="str">
        <f t="shared" si="51"/>
        <v>45047S2A_MSIL1CCDM-MLB-GANGM4504703 Cloudy (40%-90%)</v>
      </c>
      <c r="U319">
        <f>IF(COUNTIF(T$2:T318,T319)&gt;=1,0,1)</f>
        <v>0</v>
      </c>
      <c r="V319" s="26" t="s">
        <v>1534</v>
      </c>
      <c r="W319" s="86">
        <f t="shared" si="54"/>
        <v>2023</v>
      </c>
      <c r="X319" s="86" t="str">
        <f t="shared" si="55"/>
        <v>05</v>
      </c>
      <c r="Y319" s="86" t="str">
        <f t="shared" si="56"/>
        <v>01</v>
      </c>
      <c r="Z319" s="86" t="str">
        <f t="shared" si="57"/>
        <v>22</v>
      </c>
      <c r="AA319" s="86" t="str">
        <f t="shared" si="58"/>
        <v>37</v>
      </c>
      <c r="AB319" s="86" t="str">
        <f t="shared" si="59"/>
        <v>51</v>
      </c>
      <c r="AC319" s="86" t="str">
        <f t="shared" si="60"/>
        <v>GAN_GM_2500X1253px_32m_S2A_MSIL1C_20230501_80CC</v>
      </c>
      <c r="AD319" s="41" t="s">
        <v>1535</v>
      </c>
    </row>
    <row r="320" spans="2:30" x14ac:dyDescent="0.25">
      <c r="B320" t="s">
        <v>3866</v>
      </c>
      <c r="C320" s="54" t="s">
        <v>3816</v>
      </c>
      <c r="D320" s="54" t="s">
        <v>269</v>
      </c>
      <c r="E320" s="56" t="b">
        <v>1</v>
      </c>
      <c r="F320" s="2" t="s">
        <v>3813</v>
      </c>
      <c r="G320" s="7" t="s">
        <v>183</v>
      </c>
      <c r="H320" s="54" t="s">
        <v>270</v>
      </c>
      <c r="I320" s="57">
        <v>45044</v>
      </c>
      <c r="J320" s="56" t="s">
        <v>272</v>
      </c>
      <c r="K320" s="58" t="s">
        <v>289</v>
      </c>
      <c r="L320" s="9">
        <v>80.3</v>
      </c>
      <c r="M320" s="2" t="s">
        <v>4436</v>
      </c>
      <c r="N320" s="2" t="s">
        <v>85</v>
      </c>
      <c r="O320" s="2" t="s">
        <v>4437</v>
      </c>
      <c r="P320" s="2" t="str">
        <f>VLOOKUP(I320,Period!A:B,2,FALSE)</f>
        <v>2023H1</v>
      </c>
      <c r="Q320" s="9">
        <f t="shared" si="50"/>
        <v>58.45</v>
      </c>
      <c r="R320" s="2">
        <f t="shared" si="52"/>
        <v>60</v>
      </c>
      <c r="S320" t="str">
        <f t="shared" si="53"/>
        <v>03 Cloudy (40%-90%)</v>
      </c>
      <c r="T320" t="str">
        <f t="shared" si="51"/>
        <v>45044S2A_MSIL1CCDM-MLB-GANGM4504403 Cloudy (40%-90%)</v>
      </c>
      <c r="U320">
        <f>IF(COUNTIF(T$2:T319,T320)&gt;=1,0,1)</f>
        <v>1</v>
      </c>
      <c r="V320" s="26" t="s">
        <v>1536</v>
      </c>
      <c r="W320" s="86">
        <f t="shared" si="54"/>
        <v>2023</v>
      </c>
      <c r="X320" s="86" t="str">
        <f t="shared" si="55"/>
        <v>04</v>
      </c>
      <c r="Y320" s="86">
        <f t="shared" si="56"/>
        <v>28</v>
      </c>
      <c r="Z320" s="86" t="str">
        <f t="shared" si="57"/>
        <v>22</v>
      </c>
      <c r="AA320" s="86" t="str">
        <f t="shared" si="58"/>
        <v>28</v>
      </c>
      <c r="AB320" s="86" t="str">
        <f t="shared" si="59"/>
        <v>12</v>
      </c>
      <c r="AC320" s="86" t="str">
        <f t="shared" si="60"/>
        <v>GAN_GM_2500X1253px_32m_S2A_MSIL1C_20230428_60CC</v>
      </c>
      <c r="AD320" s="41" t="s">
        <v>1537</v>
      </c>
    </row>
    <row r="321" spans="2:30" x14ac:dyDescent="0.25">
      <c r="B321" t="s">
        <v>3866</v>
      </c>
      <c r="C321" s="54" t="s">
        <v>3816</v>
      </c>
      <c r="D321" s="54" t="s">
        <v>269</v>
      </c>
      <c r="E321" s="56" t="b">
        <v>1</v>
      </c>
      <c r="F321" s="2" t="s">
        <v>3813</v>
      </c>
      <c r="G321" s="7" t="s">
        <v>183</v>
      </c>
      <c r="H321" s="54" t="s">
        <v>270</v>
      </c>
      <c r="I321" s="57">
        <v>45044</v>
      </c>
      <c r="J321" s="56" t="s">
        <v>271</v>
      </c>
      <c r="K321" s="2" t="s">
        <v>311</v>
      </c>
      <c r="L321" s="9">
        <v>35.5</v>
      </c>
      <c r="M321" s="2" t="s">
        <v>4436</v>
      </c>
      <c r="N321" s="2" t="s">
        <v>85</v>
      </c>
      <c r="O321" s="2" t="s">
        <v>4437</v>
      </c>
      <c r="P321" s="2" t="str">
        <f>VLOOKUP(I321,Period!A:B,2,FALSE)</f>
        <v>2023H1</v>
      </c>
      <c r="Q321" s="9">
        <f t="shared" si="50"/>
        <v>58.45</v>
      </c>
      <c r="R321" s="2">
        <f t="shared" si="52"/>
        <v>60</v>
      </c>
      <c r="S321" t="str">
        <f t="shared" si="53"/>
        <v>03 Cloudy (40%-90%)</v>
      </c>
      <c r="T321" t="str">
        <f t="shared" si="51"/>
        <v>45044S2A_MSIL1CCDM-MLB-GANGM4504403 Cloudy (40%-90%)</v>
      </c>
      <c r="U321">
        <f>IF(COUNTIF(T$2:T320,T321)&gt;=1,0,1)</f>
        <v>0</v>
      </c>
      <c r="V321" s="26" t="s">
        <v>1538</v>
      </c>
      <c r="W321" s="86">
        <f t="shared" si="54"/>
        <v>2023</v>
      </c>
      <c r="X321" s="86" t="str">
        <f t="shared" si="55"/>
        <v>04</v>
      </c>
      <c r="Y321" s="86">
        <f t="shared" si="56"/>
        <v>28</v>
      </c>
      <c r="Z321" s="86" t="str">
        <f t="shared" si="57"/>
        <v>22</v>
      </c>
      <c r="AA321" s="86" t="str">
        <f t="shared" si="58"/>
        <v>28</v>
      </c>
      <c r="AB321" s="86" t="str">
        <f t="shared" si="59"/>
        <v>09</v>
      </c>
      <c r="AC321" s="86" t="str">
        <f t="shared" si="60"/>
        <v>GAN_GM_2500X1253px_32m_S2A_MSIL1C_20230428_60CC</v>
      </c>
      <c r="AD321" s="41" t="s">
        <v>1539</v>
      </c>
    </row>
    <row r="322" spans="2:30" x14ac:dyDescent="0.25">
      <c r="B322" t="s">
        <v>3866</v>
      </c>
      <c r="C322" s="54" t="s">
        <v>3816</v>
      </c>
      <c r="D322" s="54" t="s">
        <v>269</v>
      </c>
      <c r="E322" s="56" t="b">
        <v>1</v>
      </c>
      <c r="F322" s="2" t="s">
        <v>3813</v>
      </c>
      <c r="G322" s="7" t="s">
        <v>183</v>
      </c>
      <c r="H322" s="54" t="s">
        <v>270</v>
      </c>
      <c r="I322" s="57">
        <v>45044</v>
      </c>
      <c r="J322" s="56" t="s">
        <v>273</v>
      </c>
      <c r="K322" s="2" t="s">
        <v>312</v>
      </c>
      <c r="L322" s="9">
        <v>84.5</v>
      </c>
      <c r="M322" s="2" t="s">
        <v>4436</v>
      </c>
      <c r="N322" s="2" t="s">
        <v>85</v>
      </c>
      <c r="O322" s="2" t="s">
        <v>4437</v>
      </c>
      <c r="P322" s="2" t="str">
        <f>VLOOKUP(I322,Period!A:B,2,FALSE)</f>
        <v>2023H1</v>
      </c>
      <c r="Q322" s="9">
        <f t="shared" ref="Q322:Q385" si="61">AVERAGEIFS(L:L,I:I,I322,H:H,H322,C:C,C322,B:B,B322)</f>
        <v>58.45</v>
      </c>
      <c r="R322" s="2">
        <f t="shared" si="52"/>
        <v>60</v>
      </c>
      <c r="S322" t="str">
        <f t="shared" si="53"/>
        <v>03 Cloudy (40%-90%)</v>
      </c>
      <c r="T322" t="str">
        <f t="shared" ref="T322:T385" si="62">CONCATENATE(I322,B322,C322,H322,I322,S322)</f>
        <v>45044S2A_MSIL1CCDM-MLB-GANGM4504403 Cloudy (40%-90%)</v>
      </c>
      <c r="U322">
        <f>IF(COUNTIF(T$2:T321,T322)&gt;=1,0,1)</f>
        <v>0</v>
      </c>
      <c r="V322" s="26" t="s">
        <v>1540</v>
      </c>
      <c r="W322" s="86">
        <f t="shared" si="54"/>
        <v>2023</v>
      </c>
      <c r="X322" s="86" t="str">
        <f t="shared" si="55"/>
        <v>04</v>
      </c>
      <c r="Y322" s="86">
        <f t="shared" si="56"/>
        <v>28</v>
      </c>
      <c r="Z322" s="86" t="str">
        <f t="shared" si="57"/>
        <v>22</v>
      </c>
      <c r="AA322" s="86" t="str">
        <f t="shared" si="58"/>
        <v>28</v>
      </c>
      <c r="AB322" s="86" t="str">
        <f t="shared" si="59"/>
        <v>00</v>
      </c>
      <c r="AC322" s="86" t="str">
        <f t="shared" si="60"/>
        <v>GAN_GM_2500X1253px_32m_S2A_MSIL1C_20230428_60CC</v>
      </c>
      <c r="AD322" s="41" t="s">
        <v>1541</v>
      </c>
    </row>
    <row r="323" spans="2:30" x14ac:dyDescent="0.25">
      <c r="B323" t="s">
        <v>3866</v>
      </c>
      <c r="C323" s="54" t="s">
        <v>3816</v>
      </c>
      <c r="D323" s="54" t="s">
        <v>269</v>
      </c>
      <c r="E323" s="56" t="b">
        <v>1</v>
      </c>
      <c r="F323" s="2" t="s">
        <v>3813</v>
      </c>
      <c r="G323" s="7" t="s">
        <v>183</v>
      </c>
      <c r="H323" s="54" t="s">
        <v>270</v>
      </c>
      <c r="I323" s="57">
        <v>45044</v>
      </c>
      <c r="J323" s="56" t="s">
        <v>274</v>
      </c>
      <c r="K323" s="2" t="s">
        <v>313</v>
      </c>
      <c r="L323" s="9">
        <v>33.5</v>
      </c>
      <c r="M323" s="2" t="s">
        <v>4436</v>
      </c>
      <c r="N323" s="2" t="s">
        <v>85</v>
      </c>
      <c r="O323" s="2" t="s">
        <v>4437</v>
      </c>
      <c r="P323" s="2" t="str">
        <f>VLOOKUP(I323,Period!A:B,2,FALSE)</f>
        <v>2023H1</v>
      </c>
      <c r="Q323" s="9">
        <f t="shared" si="61"/>
        <v>58.45</v>
      </c>
      <c r="R323" s="2">
        <f t="shared" ref="R323:R386" si="63">ROUNDUP(Q323/10,0)*10</f>
        <v>60</v>
      </c>
      <c r="S323" t="str">
        <f t="shared" ref="S323:S386" si="64">IF(R323=0,"01 Clear (0%)",IF(R323&lt;=30,"02 Sunny (10%-30%)",IF(R323&lt;=90,"03 Cloudy (40%-90%)","04 Overcast (100%)")))</f>
        <v>03 Cloudy (40%-90%)</v>
      </c>
      <c r="T323" t="str">
        <f t="shared" si="62"/>
        <v>45044S2A_MSIL1CCDM-MLB-GANGM4504403 Cloudy (40%-90%)</v>
      </c>
      <c r="U323">
        <f>IF(COUNTIF(T$2:T322,T323)&gt;=1,0,1)</f>
        <v>0</v>
      </c>
      <c r="V323" s="26" t="s">
        <v>1542</v>
      </c>
      <c r="W323" s="86">
        <f t="shared" ref="W323:W386" si="65">YEAR(I323)</f>
        <v>2023</v>
      </c>
      <c r="X323" s="86" t="str">
        <f t="shared" ref="X323:X386" si="66">IF(LEN(MONTH(I323))=1,CONCATENATE("0",MONTH(I323)),MONTH(I323))</f>
        <v>04</v>
      </c>
      <c r="Y323" s="86">
        <f t="shared" ref="Y323:Y386" si="67">IF(LEN(DAY(I323))=1,CONCATENATE("0",DAY(I323)),DAY(I323))</f>
        <v>28</v>
      </c>
      <c r="Z323" s="86" t="str">
        <f t="shared" ref="Z323:Z386" si="68">LEFT(K323,2)</f>
        <v>22</v>
      </c>
      <c r="AA323" s="86" t="str">
        <f t="shared" ref="AA323:AA386" si="69">MID(K323,4,2)</f>
        <v>27</v>
      </c>
      <c r="AB323" s="86" t="str">
        <f t="shared" ref="AB323:AB386" si="70">MID(K323,7,2)</f>
        <v>54</v>
      </c>
      <c r="AC323" s="86" t="str">
        <f t="shared" ref="AC323:AC386" si="71">CONCATENATE(RIGHT(C323,3),"_",H323,"_",M323,"_",O323,"_",B323,"_",W323,X323,Y323,"_",R323,"CC")</f>
        <v>GAN_GM_2500X1253px_32m_S2A_MSIL1C_20230428_60CC</v>
      </c>
      <c r="AD323" s="41" t="s">
        <v>1543</v>
      </c>
    </row>
    <row r="324" spans="2:30" x14ac:dyDescent="0.25">
      <c r="B324" t="s">
        <v>3866</v>
      </c>
      <c r="C324" s="51" t="s">
        <v>3816</v>
      </c>
      <c r="D324" s="51" t="s">
        <v>269</v>
      </c>
      <c r="E324" s="42" t="b">
        <v>1</v>
      </c>
      <c r="F324" s="2" t="s">
        <v>3813</v>
      </c>
      <c r="G324" s="7" t="s">
        <v>183</v>
      </c>
      <c r="H324" s="51" t="s">
        <v>270</v>
      </c>
      <c r="I324" s="53">
        <v>45042</v>
      </c>
      <c r="J324" s="42" t="s">
        <v>272</v>
      </c>
      <c r="K324" s="59" t="s">
        <v>282</v>
      </c>
      <c r="L324" s="9">
        <v>1.3</v>
      </c>
      <c r="M324" s="2" t="s">
        <v>4436</v>
      </c>
      <c r="N324" s="2" t="s">
        <v>85</v>
      </c>
      <c r="O324" s="2" t="s">
        <v>4437</v>
      </c>
      <c r="P324" s="2" t="str">
        <f>VLOOKUP(I324,Period!A:B,2,FALSE)</f>
        <v>2023H1</v>
      </c>
      <c r="Q324" s="9">
        <f t="shared" si="61"/>
        <v>4.5250000000000004</v>
      </c>
      <c r="R324" s="2">
        <f t="shared" si="63"/>
        <v>10</v>
      </c>
      <c r="S324" t="str">
        <f t="shared" si="64"/>
        <v>02 Sunny (10%-30%)</v>
      </c>
      <c r="T324" t="str">
        <f t="shared" si="62"/>
        <v>45042S2A_MSIL1CCDM-MLB-GANGM4504202 Sunny (10%-30%)</v>
      </c>
      <c r="U324">
        <f>IF(COUNTIF(T$2:T323,T324)&gt;=1,0,1)</f>
        <v>1</v>
      </c>
      <c r="V324" s="26" t="s">
        <v>1544</v>
      </c>
      <c r="W324" s="86">
        <f t="shared" si="65"/>
        <v>2023</v>
      </c>
      <c r="X324" s="86" t="str">
        <f t="shared" si="66"/>
        <v>04</v>
      </c>
      <c r="Y324" s="86">
        <f t="shared" si="67"/>
        <v>26</v>
      </c>
      <c r="Z324" s="86" t="str">
        <f t="shared" si="68"/>
        <v>22</v>
      </c>
      <c r="AA324" s="86" t="str">
        <f t="shared" si="69"/>
        <v>38</v>
      </c>
      <c r="AB324" s="86" t="str">
        <f t="shared" si="70"/>
        <v>07</v>
      </c>
      <c r="AC324" s="86" t="str">
        <f t="shared" si="71"/>
        <v>GAN_GM_2500X1253px_32m_S2A_MSIL1C_20230426_10CC</v>
      </c>
      <c r="AD324" s="41" t="s">
        <v>1545</v>
      </c>
    </row>
    <row r="325" spans="2:30" x14ac:dyDescent="0.25">
      <c r="B325" t="s">
        <v>3866</v>
      </c>
      <c r="C325" s="51" t="s">
        <v>3816</v>
      </c>
      <c r="D325" s="51" t="s">
        <v>269</v>
      </c>
      <c r="E325" s="42" t="b">
        <v>1</v>
      </c>
      <c r="F325" s="2" t="s">
        <v>3813</v>
      </c>
      <c r="G325" s="7" t="s">
        <v>183</v>
      </c>
      <c r="H325" s="51" t="s">
        <v>270</v>
      </c>
      <c r="I325" s="53">
        <v>45042</v>
      </c>
      <c r="J325" s="42" t="s">
        <v>271</v>
      </c>
      <c r="K325" s="2" t="s">
        <v>279</v>
      </c>
      <c r="L325" s="9">
        <v>0</v>
      </c>
      <c r="M325" s="2" t="s">
        <v>4436</v>
      </c>
      <c r="N325" s="2" t="s">
        <v>85</v>
      </c>
      <c r="O325" s="2" t="s">
        <v>4437</v>
      </c>
      <c r="P325" s="2" t="str">
        <f>VLOOKUP(I325,Period!A:B,2,FALSE)</f>
        <v>2023H1</v>
      </c>
      <c r="Q325" s="9">
        <f t="shared" si="61"/>
        <v>4.5250000000000004</v>
      </c>
      <c r="R325" s="2">
        <f t="shared" si="63"/>
        <v>10</v>
      </c>
      <c r="S325" t="str">
        <f t="shared" si="64"/>
        <v>02 Sunny (10%-30%)</v>
      </c>
      <c r="T325" t="str">
        <f t="shared" si="62"/>
        <v>45042S2A_MSIL1CCDM-MLB-GANGM4504202 Sunny (10%-30%)</v>
      </c>
      <c r="U325">
        <f>IF(COUNTIF(T$2:T324,T325)&gt;=1,0,1)</f>
        <v>0</v>
      </c>
      <c r="V325" s="26" t="s">
        <v>1546</v>
      </c>
      <c r="W325" s="86">
        <f t="shared" si="65"/>
        <v>2023</v>
      </c>
      <c r="X325" s="86" t="str">
        <f t="shared" si="66"/>
        <v>04</v>
      </c>
      <c r="Y325" s="86">
        <f t="shared" si="67"/>
        <v>26</v>
      </c>
      <c r="Z325" s="86" t="str">
        <f t="shared" si="68"/>
        <v>22</v>
      </c>
      <c r="AA325" s="86" t="str">
        <f t="shared" si="69"/>
        <v>38</v>
      </c>
      <c r="AB325" s="86" t="str">
        <f t="shared" si="70"/>
        <v>03</v>
      </c>
      <c r="AC325" s="86" t="str">
        <f t="shared" si="71"/>
        <v>GAN_GM_2500X1253px_32m_S2A_MSIL1C_20230426_10CC</v>
      </c>
      <c r="AD325" s="41" t="s">
        <v>1547</v>
      </c>
    </row>
    <row r="326" spans="2:30" x14ac:dyDescent="0.25">
      <c r="B326" t="s">
        <v>3866</v>
      </c>
      <c r="C326" s="51" t="s">
        <v>3816</v>
      </c>
      <c r="D326" s="51" t="s">
        <v>269</v>
      </c>
      <c r="E326" s="42" t="b">
        <v>1</v>
      </c>
      <c r="F326" s="2" t="s">
        <v>3813</v>
      </c>
      <c r="G326" s="7" t="s">
        <v>183</v>
      </c>
      <c r="H326" s="51" t="s">
        <v>270</v>
      </c>
      <c r="I326" s="53">
        <v>45042</v>
      </c>
      <c r="J326" s="42" t="s">
        <v>273</v>
      </c>
      <c r="K326" s="2" t="s">
        <v>296</v>
      </c>
      <c r="L326" s="9">
        <v>14.7</v>
      </c>
      <c r="M326" s="2" t="s">
        <v>4436</v>
      </c>
      <c r="N326" s="2" t="s">
        <v>85</v>
      </c>
      <c r="O326" s="2" t="s">
        <v>4437</v>
      </c>
      <c r="P326" s="2" t="str">
        <f>VLOOKUP(I326,Period!A:B,2,FALSE)</f>
        <v>2023H1</v>
      </c>
      <c r="Q326" s="9">
        <f t="shared" si="61"/>
        <v>4.5250000000000004</v>
      </c>
      <c r="R326" s="2">
        <f t="shared" si="63"/>
        <v>10</v>
      </c>
      <c r="S326" t="str">
        <f t="shared" si="64"/>
        <v>02 Sunny (10%-30%)</v>
      </c>
      <c r="T326" t="str">
        <f t="shared" si="62"/>
        <v>45042S2A_MSIL1CCDM-MLB-GANGM4504202 Sunny (10%-30%)</v>
      </c>
      <c r="U326">
        <f>IF(COUNTIF(T$2:T325,T326)&gt;=1,0,1)</f>
        <v>0</v>
      </c>
      <c r="V326" s="26" t="s">
        <v>1548</v>
      </c>
      <c r="W326" s="86">
        <f t="shared" si="65"/>
        <v>2023</v>
      </c>
      <c r="X326" s="86" t="str">
        <f t="shared" si="66"/>
        <v>04</v>
      </c>
      <c r="Y326" s="86">
        <f t="shared" si="67"/>
        <v>26</v>
      </c>
      <c r="Z326" s="86" t="str">
        <f t="shared" si="68"/>
        <v>22</v>
      </c>
      <c r="AA326" s="86" t="str">
        <f t="shared" si="69"/>
        <v>37</v>
      </c>
      <c r="AB326" s="86" t="str">
        <f t="shared" si="70"/>
        <v>53</v>
      </c>
      <c r="AC326" s="86" t="str">
        <f t="shared" si="71"/>
        <v>GAN_GM_2500X1253px_32m_S2A_MSIL1C_20230426_10CC</v>
      </c>
      <c r="AD326" s="41" t="s">
        <v>1549</v>
      </c>
    </row>
    <row r="327" spans="2:30" x14ac:dyDescent="0.25">
      <c r="B327" t="s">
        <v>3866</v>
      </c>
      <c r="C327" s="51" t="s">
        <v>3816</v>
      </c>
      <c r="D327" s="51" t="s">
        <v>269</v>
      </c>
      <c r="E327" s="42" t="b">
        <v>1</v>
      </c>
      <c r="F327" s="2" t="s">
        <v>3813</v>
      </c>
      <c r="G327" s="7" t="s">
        <v>183</v>
      </c>
      <c r="H327" s="51" t="s">
        <v>270</v>
      </c>
      <c r="I327" s="53">
        <v>45042</v>
      </c>
      <c r="J327" s="42" t="s">
        <v>274</v>
      </c>
      <c r="K327" s="2" t="s">
        <v>314</v>
      </c>
      <c r="L327" s="9">
        <v>2.1</v>
      </c>
      <c r="M327" s="2" t="s">
        <v>4436</v>
      </c>
      <c r="N327" s="2" t="s">
        <v>85</v>
      </c>
      <c r="O327" s="2" t="s">
        <v>4437</v>
      </c>
      <c r="P327" s="2" t="str">
        <f>VLOOKUP(I327,Period!A:B,2,FALSE)</f>
        <v>2023H1</v>
      </c>
      <c r="Q327" s="9">
        <f t="shared" si="61"/>
        <v>4.5250000000000004</v>
      </c>
      <c r="R327" s="2">
        <f t="shared" si="63"/>
        <v>10</v>
      </c>
      <c r="S327" t="str">
        <f t="shared" si="64"/>
        <v>02 Sunny (10%-30%)</v>
      </c>
      <c r="T327" t="str">
        <f t="shared" si="62"/>
        <v>45042S2A_MSIL1CCDM-MLB-GANGM4504202 Sunny (10%-30%)</v>
      </c>
      <c r="U327">
        <f>IF(COUNTIF(T$2:T326,T327)&gt;=1,0,1)</f>
        <v>0</v>
      </c>
      <c r="V327" s="26" t="s">
        <v>1550</v>
      </c>
      <c r="W327" s="86">
        <f t="shared" si="65"/>
        <v>2023</v>
      </c>
      <c r="X327" s="86" t="str">
        <f t="shared" si="66"/>
        <v>04</v>
      </c>
      <c r="Y327" s="86">
        <f t="shared" si="67"/>
        <v>26</v>
      </c>
      <c r="Z327" s="86" t="str">
        <f t="shared" si="68"/>
        <v>22</v>
      </c>
      <c r="AA327" s="86" t="str">
        <f t="shared" si="69"/>
        <v>37</v>
      </c>
      <c r="AB327" s="86" t="str">
        <f t="shared" si="70"/>
        <v>48</v>
      </c>
      <c r="AC327" s="86" t="str">
        <f t="shared" si="71"/>
        <v>GAN_GM_2500X1253px_32m_S2A_MSIL1C_20230426_10CC</v>
      </c>
      <c r="AD327" s="41" t="s">
        <v>1551</v>
      </c>
    </row>
    <row r="328" spans="2:30" x14ac:dyDescent="0.25">
      <c r="B328" t="s">
        <v>3866</v>
      </c>
      <c r="C328" s="54" t="s">
        <v>3816</v>
      </c>
      <c r="D328" s="54" t="s">
        <v>269</v>
      </c>
      <c r="E328" s="56" t="b">
        <v>1</v>
      </c>
      <c r="F328" s="2" t="s">
        <v>3813</v>
      </c>
      <c r="G328" s="7" t="s">
        <v>183</v>
      </c>
      <c r="H328" s="54" t="s">
        <v>270</v>
      </c>
      <c r="I328" s="57">
        <v>45039</v>
      </c>
      <c r="J328" s="56" t="s">
        <v>272</v>
      </c>
      <c r="K328" s="58" t="s">
        <v>293</v>
      </c>
      <c r="L328" s="9">
        <v>0.5</v>
      </c>
      <c r="M328" s="2" t="s">
        <v>4436</v>
      </c>
      <c r="N328" s="2" t="s">
        <v>85</v>
      </c>
      <c r="O328" s="2" t="s">
        <v>4437</v>
      </c>
      <c r="P328" s="2" t="str">
        <f>VLOOKUP(I328,Period!A:B,2,FALSE)</f>
        <v>2023H1</v>
      </c>
      <c r="Q328" s="9">
        <f t="shared" si="61"/>
        <v>2.625</v>
      </c>
      <c r="R328" s="2">
        <f t="shared" si="63"/>
        <v>10</v>
      </c>
      <c r="S328" t="str">
        <f t="shared" si="64"/>
        <v>02 Sunny (10%-30%)</v>
      </c>
      <c r="T328" t="str">
        <f t="shared" si="62"/>
        <v>45039S2A_MSIL1CCDM-MLB-GANGM4503902 Sunny (10%-30%)</v>
      </c>
      <c r="U328">
        <f>IF(COUNTIF(T$2:T327,T328)&gt;=1,0,1)</f>
        <v>1</v>
      </c>
      <c r="V328" s="26" t="s">
        <v>1552</v>
      </c>
      <c r="W328" s="86">
        <f t="shared" si="65"/>
        <v>2023</v>
      </c>
      <c r="X328" s="86" t="str">
        <f t="shared" si="66"/>
        <v>04</v>
      </c>
      <c r="Y328" s="86">
        <f t="shared" si="67"/>
        <v>23</v>
      </c>
      <c r="Z328" s="86" t="str">
        <f t="shared" si="68"/>
        <v>22</v>
      </c>
      <c r="AA328" s="86" t="str">
        <f t="shared" si="69"/>
        <v>28</v>
      </c>
      <c r="AB328" s="86" t="str">
        <f t="shared" si="70"/>
        <v>10</v>
      </c>
      <c r="AC328" s="86" t="str">
        <f t="shared" si="71"/>
        <v>GAN_GM_2500X1253px_32m_S2A_MSIL1C_20230423_10CC</v>
      </c>
      <c r="AD328" s="41" t="s">
        <v>1553</v>
      </c>
    </row>
    <row r="329" spans="2:30" x14ac:dyDescent="0.25">
      <c r="B329" t="s">
        <v>3866</v>
      </c>
      <c r="C329" s="54" t="s">
        <v>3816</v>
      </c>
      <c r="D329" s="54" t="s">
        <v>269</v>
      </c>
      <c r="E329" s="56" t="b">
        <v>1</v>
      </c>
      <c r="F329" s="2" t="s">
        <v>3813</v>
      </c>
      <c r="G329" s="7" t="s">
        <v>183</v>
      </c>
      <c r="H329" s="54" t="s">
        <v>270</v>
      </c>
      <c r="I329" s="57">
        <v>45039</v>
      </c>
      <c r="J329" s="56" t="s">
        <v>271</v>
      </c>
      <c r="K329" s="2" t="s">
        <v>315</v>
      </c>
      <c r="L329" s="9">
        <v>2.2000000000000002</v>
      </c>
      <c r="M329" s="2" t="s">
        <v>4436</v>
      </c>
      <c r="N329" s="2" t="s">
        <v>85</v>
      </c>
      <c r="O329" s="2" t="s">
        <v>4437</v>
      </c>
      <c r="P329" s="2" t="str">
        <f>VLOOKUP(I329,Period!A:B,2,FALSE)</f>
        <v>2023H1</v>
      </c>
      <c r="Q329" s="9">
        <f t="shared" si="61"/>
        <v>2.625</v>
      </c>
      <c r="R329" s="2">
        <f t="shared" si="63"/>
        <v>10</v>
      </c>
      <c r="S329" t="str">
        <f t="shared" si="64"/>
        <v>02 Sunny (10%-30%)</v>
      </c>
      <c r="T329" t="str">
        <f t="shared" si="62"/>
        <v>45039S2A_MSIL1CCDM-MLB-GANGM4503902 Sunny (10%-30%)</v>
      </c>
      <c r="U329">
        <f>IF(COUNTIF(T$2:T328,T329)&gt;=1,0,1)</f>
        <v>0</v>
      </c>
      <c r="V329" s="26" t="s">
        <v>1554</v>
      </c>
      <c r="W329" s="86">
        <f t="shared" si="65"/>
        <v>2023</v>
      </c>
      <c r="X329" s="86" t="str">
        <f t="shared" si="66"/>
        <v>04</v>
      </c>
      <c r="Y329" s="86">
        <f t="shared" si="67"/>
        <v>23</v>
      </c>
      <c r="Z329" s="86" t="str">
        <f t="shared" si="68"/>
        <v>22</v>
      </c>
      <c r="AA329" s="86" t="str">
        <f t="shared" si="69"/>
        <v>28</v>
      </c>
      <c r="AB329" s="86" t="str">
        <f t="shared" si="70"/>
        <v>06</v>
      </c>
      <c r="AC329" s="86" t="str">
        <f t="shared" si="71"/>
        <v>GAN_GM_2500X1253px_32m_S2A_MSIL1C_20230423_10CC</v>
      </c>
      <c r="AD329" s="41" t="s">
        <v>1555</v>
      </c>
    </row>
    <row r="330" spans="2:30" x14ac:dyDescent="0.25">
      <c r="B330" t="s">
        <v>3866</v>
      </c>
      <c r="C330" s="54" t="s">
        <v>3816</v>
      </c>
      <c r="D330" s="54" t="s">
        <v>269</v>
      </c>
      <c r="E330" s="56" t="b">
        <v>1</v>
      </c>
      <c r="F330" s="2" t="s">
        <v>3813</v>
      </c>
      <c r="G330" s="7" t="s">
        <v>183</v>
      </c>
      <c r="H330" s="54" t="s">
        <v>270</v>
      </c>
      <c r="I330" s="57">
        <v>45039</v>
      </c>
      <c r="J330" s="56" t="s">
        <v>273</v>
      </c>
      <c r="K330" s="2" t="s">
        <v>291</v>
      </c>
      <c r="L330" s="9">
        <v>5.6</v>
      </c>
      <c r="M330" s="2" t="s">
        <v>4436</v>
      </c>
      <c r="N330" s="2" t="s">
        <v>85</v>
      </c>
      <c r="O330" s="2" t="s">
        <v>4437</v>
      </c>
      <c r="P330" s="2" t="str">
        <f>VLOOKUP(I330,Period!A:B,2,FALSE)</f>
        <v>2023H1</v>
      </c>
      <c r="Q330" s="9">
        <f t="shared" si="61"/>
        <v>2.625</v>
      </c>
      <c r="R330" s="2">
        <f t="shared" si="63"/>
        <v>10</v>
      </c>
      <c r="S330" t="str">
        <f t="shared" si="64"/>
        <v>02 Sunny (10%-30%)</v>
      </c>
      <c r="T330" t="str">
        <f t="shared" si="62"/>
        <v>45039S2A_MSIL1CCDM-MLB-GANGM4503902 Sunny (10%-30%)</v>
      </c>
      <c r="U330">
        <f>IF(COUNTIF(T$2:T329,T330)&gt;=1,0,1)</f>
        <v>0</v>
      </c>
      <c r="V330" s="26" t="s">
        <v>1556</v>
      </c>
      <c r="W330" s="86">
        <f t="shared" si="65"/>
        <v>2023</v>
      </c>
      <c r="X330" s="86" t="str">
        <f t="shared" si="66"/>
        <v>04</v>
      </c>
      <c r="Y330" s="86">
        <f t="shared" si="67"/>
        <v>23</v>
      </c>
      <c r="Z330" s="86" t="str">
        <f t="shared" si="68"/>
        <v>22</v>
      </c>
      <c r="AA330" s="86" t="str">
        <f t="shared" si="69"/>
        <v>27</v>
      </c>
      <c r="AB330" s="86" t="str">
        <f t="shared" si="70"/>
        <v>57</v>
      </c>
      <c r="AC330" s="86" t="str">
        <f t="shared" si="71"/>
        <v>GAN_GM_2500X1253px_32m_S2A_MSIL1C_20230423_10CC</v>
      </c>
      <c r="AD330" s="41" t="s">
        <v>1557</v>
      </c>
    </row>
    <row r="331" spans="2:30" x14ac:dyDescent="0.25">
      <c r="B331" t="s">
        <v>3866</v>
      </c>
      <c r="C331" s="54" t="s">
        <v>3816</v>
      </c>
      <c r="D331" s="54" t="s">
        <v>269</v>
      </c>
      <c r="E331" s="56" t="b">
        <v>1</v>
      </c>
      <c r="F331" s="2" t="s">
        <v>3813</v>
      </c>
      <c r="G331" s="7" t="s">
        <v>183</v>
      </c>
      <c r="H331" s="54" t="s">
        <v>270</v>
      </c>
      <c r="I331" s="57">
        <v>45039</v>
      </c>
      <c r="J331" s="56" t="s">
        <v>274</v>
      </c>
      <c r="K331" s="2" t="s">
        <v>316</v>
      </c>
      <c r="L331" s="9">
        <v>2.2000000000000002</v>
      </c>
      <c r="M331" s="2" t="s">
        <v>4436</v>
      </c>
      <c r="N331" s="2" t="s">
        <v>85</v>
      </c>
      <c r="O331" s="2" t="s">
        <v>4437</v>
      </c>
      <c r="P331" s="2" t="str">
        <f>VLOOKUP(I331,Period!A:B,2,FALSE)</f>
        <v>2023H1</v>
      </c>
      <c r="Q331" s="9">
        <f t="shared" si="61"/>
        <v>2.625</v>
      </c>
      <c r="R331" s="2">
        <f t="shared" si="63"/>
        <v>10</v>
      </c>
      <c r="S331" t="str">
        <f t="shared" si="64"/>
        <v>02 Sunny (10%-30%)</v>
      </c>
      <c r="T331" t="str">
        <f t="shared" si="62"/>
        <v>45039S2A_MSIL1CCDM-MLB-GANGM4503902 Sunny (10%-30%)</v>
      </c>
      <c r="U331">
        <f>IF(COUNTIF(T$2:T330,T331)&gt;=1,0,1)</f>
        <v>0</v>
      </c>
      <c r="V331" s="26" t="s">
        <v>1558</v>
      </c>
      <c r="W331" s="86">
        <f t="shared" si="65"/>
        <v>2023</v>
      </c>
      <c r="X331" s="86" t="str">
        <f t="shared" si="66"/>
        <v>04</v>
      </c>
      <c r="Y331" s="86">
        <f t="shared" si="67"/>
        <v>23</v>
      </c>
      <c r="Z331" s="86" t="str">
        <f t="shared" si="68"/>
        <v>22</v>
      </c>
      <c r="AA331" s="86" t="str">
        <f t="shared" si="69"/>
        <v>27</v>
      </c>
      <c r="AB331" s="86" t="str">
        <f t="shared" si="70"/>
        <v>52</v>
      </c>
      <c r="AC331" s="86" t="str">
        <f t="shared" si="71"/>
        <v>GAN_GM_2500X1253px_32m_S2A_MSIL1C_20230423_10CC</v>
      </c>
      <c r="AD331" s="41" t="s">
        <v>1559</v>
      </c>
    </row>
    <row r="332" spans="2:30" x14ac:dyDescent="0.25">
      <c r="B332" t="s">
        <v>3866</v>
      </c>
      <c r="C332" s="51" t="s">
        <v>3816</v>
      </c>
      <c r="D332" s="51" t="s">
        <v>269</v>
      </c>
      <c r="E332" s="42" t="b">
        <v>1</v>
      </c>
      <c r="F332" s="2" t="s">
        <v>3813</v>
      </c>
      <c r="G332" s="7" t="s">
        <v>183</v>
      </c>
      <c r="H332" s="51" t="s">
        <v>270</v>
      </c>
      <c r="I332" s="53">
        <v>45037</v>
      </c>
      <c r="J332" s="42" t="s">
        <v>272</v>
      </c>
      <c r="K332" s="59" t="s">
        <v>310</v>
      </c>
      <c r="L332" s="9">
        <v>25.9</v>
      </c>
      <c r="M332" s="2" t="s">
        <v>4436</v>
      </c>
      <c r="N332" s="2" t="s">
        <v>85</v>
      </c>
      <c r="O332" s="2" t="s">
        <v>4437</v>
      </c>
      <c r="P332" s="2" t="str">
        <f>VLOOKUP(I332,Period!A:B,2,FALSE)</f>
        <v>2023H1</v>
      </c>
      <c r="Q332" s="9">
        <f t="shared" si="61"/>
        <v>29.324999999999996</v>
      </c>
      <c r="R332" s="2">
        <f t="shared" si="63"/>
        <v>30</v>
      </c>
      <c r="S332" t="str">
        <f t="shared" si="64"/>
        <v>02 Sunny (10%-30%)</v>
      </c>
      <c r="T332" t="str">
        <f t="shared" si="62"/>
        <v>45037S2A_MSIL1CCDM-MLB-GANGM4503702 Sunny (10%-30%)</v>
      </c>
      <c r="U332">
        <f>IF(COUNTIF(T$2:T331,T332)&gt;=1,0,1)</f>
        <v>1</v>
      </c>
      <c r="V332" s="26" t="s">
        <v>1560</v>
      </c>
      <c r="W332" s="86">
        <f t="shared" si="65"/>
        <v>2023</v>
      </c>
      <c r="X332" s="86" t="str">
        <f t="shared" si="66"/>
        <v>04</v>
      </c>
      <c r="Y332" s="86">
        <f t="shared" si="67"/>
        <v>21</v>
      </c>
      <c r="Z332" s="86" t="str">
        <f t="shared" si="68"/>
        <v>22</v>
      </c>
      <c r="AA332" s="86" t="str">
        <f t="shared" si="69"/>
        <v>38</v>
      </c>
      <c r="AB332" s="86" t="str">
        <f t="shared" si="70"/>
        <v>09</v>
      </c>
      <c r="AC332" s="86" t="str">
        <f t="shared" si="71"/>
        <v>GAN_GM_2500X1253px_32m_S2A_MSIL1C_20230421_30CC</v>
      </c>
      <c r="AD332" s="41" t="s">
        <v>1561</v>
      </c>
    </row>
    <row r="333" spans="2:30" x14ac:dyDescent="0.25">
      <c r="B333" t="s">
        <v>3866</v>
      </c>
      <c r="C333" s="51" t="s">
        <v>3816</v>
      </c>
      <c r="D333" s="51" t="s">
        <v>269</v>
      </c>
      <c r="E333" s="42" t="b">
        <v>1</v>
      </c>
      <c r="F333" s="2" t="s">
        <v>3813</v>
      </c>
      <c r="G333" s="7" t="s">
        <v>183</v>
      </c>
      <c r="H333" s="51" t="s">
        <v>270</v>
      </c>
      <c r="I333" s="53">
        <v>45037</v>
      </c>
      <c r="J333" s="42" t="s">
        <v>271</v>
      </c>
      <c r="K333" s="2" t="s">
        <v>317</v>
      </c>
      <c r="L333" s="9">
        <v>42.7</v>
      </c>
      <c r="M333" s="2" t="s">
        <v>4436</v>
      </c>
      <c r="N333" s="2" t="s">
        <v>85</v>
      </c>
      <c r="O333" s="2" t="s">
        <v>4437</v>
      </c>
      <c r="P333" s="2" t="str">
        <f>VLOOKUP(I333,Period!A:B,2,FALSE)</f>
        <v>2023H1</v>
      </c>
      <c r="Q333" s="9">
        <f t="shared" si="61"/>
        <v>29.324999999999996</v>
      </c>
      <c r="R333" s="2">
        <f t="shared" si="63"/>
        <v>30</v>
      </c>
      <c r="S333" t="str">
        <f t="shared" si="64"/>
        <v>02 Sunny (10%-30%)</v>
      </c>
      <c r="T333" t="str">
        <f t="shared" si="62"/>
        <v>45037S2A_MSIL1CCDM-MLB-GANGM4503702 Sunny (10%-30%)</v>
      </c>
      <c r="U333">
        <f>IF(COUNTIF(T$2:T332,T333)&gt;=1,0,1)</f>
        <v>0</v>
      </c>
      <c r="V333" s="26" t="s">
        <v>1562</v>
      </c>
      <c r="W333" s="86">
        <f t="shared" si="65"/>
        <v>2023</v>
      </c>
      <c r="X333" s="86" t="str">
        <f t="shared" si="66"/>
        <v>04</v>
      </c>
      <c r="Y333" s="86">
        <f t="shared" si="67"/>
        <v>21</v>
      </c>
      <c r="Z333" s="86" t="str">
        <f t="shared" si="68"/>
        <v>22</v>
      </c>
      <c r="AA333" s="86" t="str">
        <f t="shared" si="69"/>
        <v>38</v>
      </c>
      <c r="AB333" s="86" t="str">
        <f t="shared" si="70"/>
        <v>05</v>
      </c>
      <c r="AC333" s="86" t="str">
        <f t="shared" si="71"/>
        <v>GAN_GM_2500X1253px_32m_S2A_MSIL1C_20230421_30CC</v>
      </c>
      <c r="AD333" s="41" t="s">
        <v>1563</v>
      </c>
    </row>
    <row r="334" spans="2:30" x14ac:dyDescent="0.25">
      <c r="B334" t="s">
        <v>3866</v>
      </c>
      <c r="C334" s="51" t="s">
        <v>3816</v>
      </c>
      <c r="D334" s="51" t="s">
        <v>269</v>
      </c>
      <c r="E334" s="42" t="b">
        <v>1</v>
      </c>
      <c r="F334" s="2" t="s">
        <v>3813</v>
      </c>
      <c r="G334" s="7" t="s">
        <v>183</v>
      </c>
      <c r="H334" s="51" t="s">
        <v>270</v>
      </c>
      <c r="I334" s="53">
        <v>45037</v>
      </c>
      <c r="J334" s="42" t="s">
        <v>273</v>
      </c>
      <c r="K334" s="2" t="s">
        <v>305</v>
      </c>
      <c r="L334" s="9">
        <v>8.3000000000000007</v>
      </c>
      <c r="M334" s="2" t="s">
        <v>4436</v>
      </c>
      <c r="N334" s="2" t="s">
        <v>85</v>
      </c>
      <c r="O334" s="2" t="s">
        <v>4437</v>
      </c>
      <c r="P334" s="2" t="str">
        <f>VLOOKUP(I334,Period!A:B,2,FALSE)</f>
        <v>2023H1</v>
      </c>
      <c r="Q334" s="9">
        <f t="shared" si="61"/>
        <v>29.324999999999996</v>
      </c>
      <c r="R334" s="2">
        <f t="shared" si="63"/>
        <v>30</v>
      </c>
      <c r="S334" t="str">
        <f t="shared" si="64"/>
        <v>02 Sunny (10%-30%)</v>
      </c>
      <c r="T334" t="str">
        <f t="shared" si="62"/>
        <v>45037S2A_MSIL1CCDM-MLB-GANGM4503702 Sunny (10%-30%)</v>
      </c>
      <c r="U334">
        <f>IF(COUNTIF(T$2:T333,T334)&gt;=1,0,1)</f>
        <v>0</v>
      </c>
      <c r="V334" s="26" t="s">
        <v>1564</v>
      </c>
      <c r="W334" s="86">
        <f t="shared" si="65"/>
        <v>2023</v>
      </c>
      <c r="X334" s="86" t="str">
        <f t="shared" si="66"/>
        <v>04</v>
      </c>
      <c r="Y334" s="86">
        <f t="shared" si="67"/>
        <v>21</v>
      </c>
      <c r="Z334" s="86" t="str">
        <f t="shared" si="68"/>
        <v>22</v>
      </c>
      <c r="AA334" s="86" t="str">
        <f t="shared" si="69"/>
        <v>37</v>
      </c>
      <c r="AB334" s="86" t="str">
        <f t="shared" si="70"/>
        <v>55</v>
      </c>
      <c r="AC334" s="86" t="str">
        <f t="shared" si="71"/>
        <v>GAN_GM_2500X1253px_32m_S2A_MSIL1C_20230421_30CC</v>
      </c>
      <c r="AD334" s="41" t="s">
        <v>1565</v>
      </c>
    </row>
    <row r="335" spans="2:30" x14ac:dyDescent="0.25">
      <c r="B335" t="s">
        <v>3866</v>
      </c>
      <c r="C335" s="51" t="s">
        <v>3816</v>
      </c>
      <c r="D335" s="51" t="s">
        <v>269</v>
      </c>
      <c r="E335" s="42" t="b">
        <v>1</v>
      </c>
      <c r="F335" s="2" t="s">
        <v>3813</v>
      </c>
      <c r="G335" s="7" t="s">
        <v>183</v>
      </c>
      <c r="H335" s="51" t="s">
        <v>270</v>
      </c>
      <c r="I335" s="53">
        <v>45037</v>
      </c>
      <c r="J335" s="42" t="s">
        <v>274</v>
      </c>
      <c r="K335" s="2" t="s">
        <v>306</v>
      </c>
      <c r="L335" s="9">
        <v>40.4</v>
      </c>
      <c r="M335" s="2" t="s">
        <v>4436</v>
      </c>
      <c r="N335" s="2" t="s">
        <v>85</v>
      </c>
      <c r="O335" s="2" t="s">
        <v>4437</v>
      </c>
      <c r="P335" s="2" t="str">
        <f>VLOOKUP(I335,Period!A:B,2,FALSE)</f>
        <v>2023H1</v>
      </c>
      <c r="Q335" s="9">
        <f t="shared" si="61"/>
        <v>29.324999999999996</v>
      </c>
      <c r="R335" s="2">
        <f t="shared" si="63"/>
        <v>30</v>
      </c>
      <c r="S335" t="str">
        <f t="shared" si="64"/>
        <v>02 Sunny (10%-30%)</v>
      </c>
      <c r="T335" t="str">
        <f t="shared" si="62"/>
        <v>45037S2A_MSIL1CCDM-MLB-GANGM4503702 Sunny (10%-30%)</v>
      </c>
      <c r="U335">
        <f>IF(COUNTIF(T$2:T334,T335)&gt;=1,0,1)</f>
        <v>0</v>
      </c>
      <c r="V335" s="26" t="s">
        <v>1566</v>
      </c>
      <c r="W335" s="86">
        <f t="shared" si="65"/>
        <v>2023</v>
      </c>
      <c r="X335" s="86" t="str">
        <f t="shared" si="66"/>
        <v>04</v>
      </c>
      <c r="Y335" s="86">
        <f t="shared" si="67"/>
        <v>21</v>
      </c>
      <c r="Z335" s="86" t="str">
        <f t="shared" si="68"/>
        <v>22</v>
      </c>
      <c r="AA335" s="86" t="str">
        <f t="shared" si="69"/>
        <v>37</v>
      </c>
      <c r="AB335" s="86" t="str">
        <f t="shared" si="70"/>
        <v>51</v>
      </c>
      <c r="AC335" s="86" t="str">
        <f t="shared" si="71"/>
        <v>GAN_GM_2500X1253px_32m_S2A_MSIL1C_20230421_30CC</v>
      </c>
      <c r="AD335" s="41" t="s">
        <v>1567</v>
      </c>
    </row>
    <row r="336" spans="2:30" x14ac:dyDescent="0.25">
      <c r="B336" t="s">
        <v>3866</v>
      </c>
      <c r="C336" s="54" t="s">
        <v>3816</v>
      </c>
      <c r="D336" s="54" t="s">
        <v>269</v>
      </c>
      <c r="E336" s="56" t="b">
        <v>1</v>
      </c>
      <c r="F336" s="2" t="s">
        <v>3813</v>
      </c>
      <c r="G336" s="7" t="s">
        <v>183</v>
      </c>
      <c r="H336" s="54" t="s">
        <v>270</v>
      </c>
      <c r="I336" s="57">
        <v>45034</v>
      </c>
      <c r="J336" s="56" t="s">
        <v>272</v>
      </c>
      <c r="K336" s="58" t="s">
        <v>289</v>
      </c>
      <c r="L336" s="9">
        <v>8.3000000000000007</v>
      </c>
      <c r="M336" s="2" t="s">
        <v>4436</v>
      </c>
      <c r="N336" s="2" t="s">
        <v>85</v>
      </c>
      <c r="O336" s="2" t="s">
        <v>4437</v>
      </c>
      <c r="P336" s="2" t="str">
        <f>VLOOKUP(I336,Period!A:B,2,FALSE)</f>
        <v>2023H1</v>
      </c>
      <c r="Q336" s="9">
        <f t="shared" si="61"/>
        <v>18.524999999999999</v>
      </c>
      <c r="R336" s="2">
        <f t="shared" si="63"/>
        <v>20</v>
      </c>
      <c r="S336" t="str">
        <f t="shared" si="64"/>
        <v>02 Sunny (10%-30%)</v>
      </c>
      <c r="T336" t="str">
        <f t="shared" si="62"/>
        <v>45034S2A_MSIL1CCDM-MLB-GANGM4503402 Sunny (10%-30%)</v>
      </c>
      <c r="U336">
        <f>IF(COUNTIF(T$2:T335,T336)&gt;=1,0,1)</f>
        <v>1</v>
      </c>
      <c r="V336" s="26" t="s">
        <v>1568</v>
      </c>
      <c r="W336" s="86">
        <f t="shared" si="65"/>
        <v>2023</v>
      </c>
      <c r="X336" s="86" t="str">
        <f t="shared" si="66"/>
        <v>04</v>
      </c>
      <c r="Y336" s="86">
        <f t="shared" si="67"/>
        <v>18</v>
      </c>
      <c r="Z336" s="86" t="str">
        <f t="shared" si="68"/>
        <v>22</v>
      </c>
      <c r="AA336" s="86" t="str">
        <f t="shared" si="69"/>
        <v>28</v>
      </c>
      <c r="AB336" s="86" t="str">
        <f t="shared" si="70"/>
        <v>12</v>
      </c>
      <c r="AC336" s="86" t="str">
        <f t="shared" si="71"/>
        <v>GAN_GM_2500X1253px_32m_S2A_MSIL1C_20230418_20CC</v>
      </c>
      <c r="AD336" s="41" t="s">
        <v>1569</v>
      </c>
    </row>
    <row r="337" spans="2:30" x14ac:dyDescent="0.25">
      <c r="B337" t="s">
        <v>3866</v>
      </c>
      <c r="C337" s="54" t="s">
        <v>3816</v>
      </c>
      <c r="D337" s="54" t="s">
        <v>269</v>
      </c>
      <c r="E337" s="56" t="b">
        <v>1</v>
      </c>
      <c r="F337" s="2" t="s">
        <v>3813</v>
      </c>
      <c r="G337" s="7" t="s">
        <v>183</v>
      </c>
      <c r="H337" s="54" t="s">
        <v>270</v>
      </c>
      <c r="I337" s="57">
        <v>45034</v>
      </c>
      <c r="J337" s="56" t="s">
        <v>271</v>
      </c>
      <c r="K337" s="2" t="s">
        <v>311</v>
      </c>
      <c r="L337" s="9">
        <v>43.3</v>
      </c>
      <c r="M337" s="2" t="s">
        <v>4436</v>
      </c>
      <c r="N337" s="2" t="s">
        <v>85</v>
      </c>
      <c r="O337" s="2" t="s">
        <v>4437</v>
      </c>
      <c r="P337" s="2" t="str">
        <f>VLOOKUP(I337,Period!A:B,2,FALSE)</f>
        <v>2023H1</v>
      </c>
      <c r="Q337" s="9">
        <f t="shared" si="61"/>
        <v>18.524999999999999</v>
      </c>
      <c r="R337" s="2">
        <f t="shared" si="63"/>
        <v>20</v>
      </c>
      <c r="S337" t="str">
        <f t="shared" si="64"/>
        <v>02 Sunny (10%-30%)</v>
      </c>
      <c r="T337" t="str">
        <f t="shared" si="62"/>
        <v>45034S2A_MSIL1CCDM-MLB-GANGM4503402 Sunny (10%-30%)</v>
      </c>
      <c r="U337">
        <f>IF(COUNTIF(T$2:T336,T337)&gt;=1,0,1)</f>
        <v>0</v>
      </c>
      <c r="V337" s="26" t="s">
        <v>1570</v>
      </c>
      <c r="W337" s="86">
        <f t="shared" si="65"/>
        <v>2023</v>
      </c>
      <c r="X337" s="86" t="str">
        <f t="shared" si="66"/>
        <v>04</v>
      </c>
      <c r="Y337" s="86">
        <f t="shared" si="67"/>
        <v>18</v>
      </c>
      <c r="Z337" s="86" t="str">
        <f t="shared" si="68"/>
        <v>22</v>
      </c>
      <c r="AA337" s="86" t="str">
        <f t="shared" si="69"/>
        <v>28</v>
      </c>
      <c r="AB337" s="86" t="str">
        <f t="shared" si="70"/>
        <v>09</v>
      </c>
      <c r="AC337" s="86" t="str">
        <f t="shared" si="71"/>
        <v>GAN_GM_2500X1253px_32m_S2A_MSIL1C_20230418_20CC</v>
      </c>
      <c r="AD337" s="41" t="s">
        <v>1571</v>
      </c>
    </row>
    <row r="338" spans="2:30" x14ac:dyDescent="0.25">
      <c r="B338" t="s">
        <v>3866</v>
      </c>
      <c r="C338" s="54" t="s">
        <v>3816</v>
      </c>
      <c r="D338" s="54" t="s">
        <v>269</v>
      </c>
      <c r="E338" s="56" t="b">
        <v>1</v>
      </c>
      <c r="F338" s="2" t="s">
        <v>3813</v>
      </c>
      <c r="G338" s="7" t="s">
        <v>183</v>
      </c>
      <c r="H338" s="54" t="s">
        <v>270</v>
      </c>
      <c r="I338" s="57">
        <v>45034</v>
      </c>
      <c r="J338" s="56" t="s">
        <v>273</v>
      </c>
      <c r="K338" s="2" t="s">
        <v>312</v>
      </c>
      <c r="L338" s="9">
        <v>2.1</v>
      </c>
      <c r="M338" s="2" t="s">
        <v>4436</v>
      </c>
      <c r="N338" s="2" t="s">
        <v>85</v>
      </c>
      <c r="O338" s="2" t="s">
        <v>4437</v>
      </c>
      <c r="P338" s="2" t="str">
        <f>VLOOKUP(I338,Period!A:B,2,FALSE)</f>
        <v>2023H1</v>
      </c>
      <c r="Q338" s="9">
        <f t="shared" si="61"/>
        <v>18.524999999999999</v>
      </c>
      <c r="R338" s="2">
        <f t="shared" si="63"/>
        <v>20</v>
      </c>
      <c r="S338" t="str">
        <f t="shared" si="64"/>
        <v>02 Sunny (10%-30%)</v>
      </c>
      <c r="T338" t="str">
        <f t="shared" si="62"/>
        <v>45034S2A_MSIL1CCDM-MLB-GANGM4503402 Sunny (10%-30%)</v>
      </c>
      <c r="U338">
        <f>IF(COUNTIF(T$2:T337,T338)&gt;=1,0,1)</f>
        <v>0</v>
      </c>
      <c r="V338" s="26" t="s">
        <v>1572</v>
      </c>
      <c r="W338" s="86">
        <f t="shared" si="65"/>
        <v>2023</v>
      </c>
      <c r="X338" s="86" t="str">
        <f t="shared" si="66"/>
        <v>04</v>
      </c>
      <c r="Y338" s="86">
        <f t="shared" si="67"/>
        <v>18</v>
      </c>
      <c r="Z338" s="86" t="str">
        <f t="shared" si="68"/>
        <v>22</v>
      </c>
      <c r="AA338" s="86" t="str">
        <f t="shared" si="69"/>
        <v>28</v>
      </c>
      <c r="AB338" s="86" t="str">
        <f t="shared" si="70"/>
        <v>00</v>
      </c>
      <c r="AC338" s="86" t="str">
        <f t="shared" si="71"/>
        <v>GAN_GM_2500X1253px_32m_S2A_MSIL1C_20230418_20CC</v>
      </c>
      <c r="AD338" s="41" t="s">
        <v>1573</v>
      </c>
    </row>
    <row r="339" spans="2:30" x14ac:dyDescent="0.25">
      <c r="B339" t="s">
        <v>3866</v>
      </c>
      <c r="C339" s="54" t="s">
        <v>3816</v>
      </c>
      <c r="D339" s="54" t="s">
        <v>269</v>
      </c>
      <c r="E339" s="56" t="b">
        <v>1</v>
      </c>
      <c r="F339" s="2" t="s">
        <v>3813</v>
      </c>
      <c r="G339" s="7" t="s">
        <v>183</v>
      </c>
      <c r="H339" s="54" t="s">
        <v>270</v>
      </c>
      <c r="I339" s="57">
        <v>45034</v>
      </c>
      <c r="J339" s="56" t="s">
        <v>274</v>
      </c>
      <c r="K339" s="2" t="s">
        <v>313</v>
      </c>
      <c r="L339" s="9">
        <v>20.399999999999999</v>
      </c>
      <c r="M339" s="2" t="s">
        <v>4436</v>
      </c>
      <c r="N339" s="2" t="s">
        <v>85</v>
      </c>
      <c r="O339" s="2" t="s">
        <v>4437</v>
      </c>
      <c r="P339" s="2" t="str">
        <f>VLOOKUP(I339,Period!A:B,2,FALSE)</f>
        <v>2023H1</v>
      </c>
      <c r="Q339" s="9">
        <f t="shared" si="61"/>
        <v>18.524999999999999</v>
      </c>
      <c r="R339" s="2">
        <f t="shared" si="63"/>
        <v>20</v>
      </c>
      <c r="S339" t="str">
        <f t="shared" si="64"/>
        <v>02 Sunny (10%-30%)</v>
      </c>
      <c r="T339" t="str">
        <f t="shared" si="62"/>
        <v>45034S2A_MSIL1CCDM-MLB-GANGM4503402 Sunny (10%-30%)</v>
      </c>
      <c r="U339">
        <f>IF(COUNTIF(T$2:T338,T339)&gt;=1,0,1)</f>
        <v>0</v>
      </c>
      <c r="V339" s="26" t="s">
        <v>1574</v>
      </c>
      <c r="W339" s="86">
        <f t="shared" si="65"/>
        <v>2023</v>
      </c>
      <c r="X339" s="86" t="str">
        <f t="shared" si="66"/>
        <v>04</v>
      </c>
      <c r="Y339" s="86">
        <f t="shared" si="67"/>
        <v>18</v>
      </c>
      <c r="Z339" s="86" t="str">
        <f t="shared" si="68"/>
        <v>22</v>
      </c>
      <c r="AA339" s="86" t="str">
        <f t="shared" si="69"/>
        <v>27</v>
      </c>
      <c r="AB339" s="86" t="str">
        <f t="shared" si="70"/>
        <v>54</v>
      </c>
      <c r="AC339" s="86" t="str">
        <f t="shared" si="71"/>
        <v>GAN_GM_2500X1253px_32m_S2A_MSIL1C_20230418_20CC</v>
      </c>
      <c r="AD339" s="41" t="s">
        <v>1575</v>
      </c>
    </row>
    <row r="340" spans="2:30" x14ac:dyDescent="0.25">
      <c r="B340" t="s">
        <v>3866</v>
      </c>
      <c r="C340" s="54" t="s">
        <v>3816</v>
      </c>
      <c r="D340" s="54" t="s">
        <v>269</v>
      </c>
      <c r="E340" s="43" t="b">
        <v>1</v>
      </c>
      <c r="F340" s="2" t="s">
        <v>3813</v>
      </c>
      <c r="G340" s="7" t="s">
        <v>183</v>
      </c>
      <c r="H340" s="60" t="s">
        <v>270</v>
      </c>
      <c r="I340" s="61">
        <v>45029</v>
      </c>
      <c r="J340" s="43" t="s">
        <v>272</v>
      </c>
      <c r="K340" s="59" t="s">
        <v>281</v>
      </c>
      <c r="L340" s="9">
        <v>46.4</v>
      </c>
      <c r="M340" s="2" t="s">
        <v>4436</v>
      </c>
      <c r="N340" s="2" t="s">
        <v>85</v>
      </c>
      <c r="O340" s="2" t="s">
        <v>4437</v>
      </c>
      <c r="P340" s="2" t="str">
        <f>VLOOKUP(I340,Period!A:B,2,FALSE)</f>
        <v>2023H1</v>
      </c>
      <c r="Q340" s="9">
        <f t="shared" si="61"/>
        <v>33.774999999999999</v>
      </c>
      <c r="R340" s="2">
        <f t="shared" si="63"/>
        <v>40</v>
      </c>
      <c r="S340" t="str">
        <f t="shared" si="64"/>
        <v>03 Cloudy (40%-90%)</v>
      </c>
      <c r="T340" t="str">
        <f t="shared" si="62"/>
        <v>45029S2A_MSIL1CCDM-MLB-GANGM4502903 Cloudy (40%-90%)</v>
      </c>
      <c r="U340">
        <f>IF(COUNTIF(T$2:T339,T340)&gt;=1,0,1)</f>
        <v>1</v>
      </c>
      <c r="V340" s="26" t="s">
        <v>1576</v>
      </c>
      <c r="W340" s="86">
        <f t="shared" si="65"/>
        <v>2023</v>
      </c>
      <c r="X340" s="86" t="str">
        <f t="shared" si="66"/>
        <v>04</v>
      </c>
      <c r="Y340" s="86">
        <f t="shared" si="67"/>
        <v>13</v>
      </c>
      <c r="Z340" s="86" t="str">
        <f t="shared" si="68"/>
        <v>22</v>
      </c>
      <c r="AA340" s="86" t="str">
        <f t="shared" si="69"/>
        <v>38</v>
      </c>
      <c r="AB340" s="86" t="str">
        <f t="shared" si="70"/>
        <v>10</v>
      </c>
      <c r="AC340" s="86" t="str">
        <f t="shared" si="71"/>
        <v>GAN_GM_2500X1253px_32m_S2A_MSIL1C_20230413_40CC</v>
      </c>
      <c r="AD340" s="41" t="s">
        <v>1577</v>
      </c>
    </row>
    <row r="341" spans="2:30" x14ac:dyDescent="0.25">
      <c r="B341" t="s">
        <v>3866</v>
      </c>
      <c r="C341" s="54" t="s">
        <v>3816</v>
      </c>
      <c r="D341" s="54" t="s">
        <v>269</v>
      </c>
      <c r="E341" s="43" t="b">
        <v>1</v>
      </c>
      <c r="F341" s="2" t="s">
        <v>3813</v>
      </c>
      <c r="G341" s="7" t="s">
        <v>183</v>
      </c>
      <c r="H341" s="60" t="s">
        <v>270</v>
      </c>
      <c r="I341" s="61">
        <v>45029</v>
      </c>
      <c r="J341" s="43" t="s">
        <v>271</v>
      </c>
      <c r="K341" s="2" t="s">
        <v>282</v>
      </c>
      <c r="L341" s="9">
        <v>65.3</v>
      </c>
      <c r="M341" s="2" t="s">
        <v>4436</v>
      </c>
      <c r="N341" s="2" t="s">
        <v>85</v>
      </c>
      <c r="O341" s="2" t="s">
        <v>4437</v>
      </c>
      <c r="P341" s="2" t="str">
        <f>VLOOKUP(I341,Period!A:B,2,FALSE)</f>
        <v>2023H1</v>
      </c>
      <c r="Q341" s="9">
        <f t="shared" si="61"/>
        <v>33.774999999999999</v>
      </c>
      <c r="R341" s="2">
        <f t="shared" si="63"/>
        <v>40</v>
      </c>
      <c r="S341" t="str">
        <f t="shared" si="64"/>
        <v>03 Cloudy (40%-90%)</v>
      </c>
      <c r="T341" t="str">
        <f t="shared" si="62"/>
        <v>45029S2A_MSIL1CCDM-MLB-GANGM4502903 Cloudy (40%-90%)</v>
      </c>
      <c r="U341">
        <f>IF(COUNTIF(T$2:T340,T341)&gt;=1,0,1)</f>
        <v>0</v>
      </c>
      <c r="V341" s="26" t="s">
        <v>1578</v>
      </c>
      <c r="W341" s="86">
        <f t="shared" si="65"/>
        <v>2023</v>
      </c>
      <c r="X341" s="86" t="str">
        <f t="shared" si="66"/>
        <v>04</v>
      </c>
      <c r="Y341" s="86">
        <f t="shared" si="67"/>
        <v>13</v>
      </c>
      <c r="Z341" s="86" t="str">
        <f t="shared" si="68"/>
        <v>22</v>
      </c>
      <c r="AA341" s="86" t="str">
        <f t="shared" si="69"/>
        <v>38</v>
      </c>
      <c r="AB341" s="86" t="str">
        <f t="shared" si="70"/>
        <v>07</v>
      </c>
      <c r="AC341" s="86" t="str">
        <f t="shared" si="71"/>
        <v>GAN_GM_2500X1253px_32m_S2A_MSIL1C_20230413_40CC</v>
      </c>
      <c r="AD341" s="41" t="s">
        <v>1579</v>
      </c>
    </row>
    <row r="342" spans="2:30" x14ac:dyDescent="0.25">
      <c r="B342" t="s">
        <v>3866</v>
      </c>
      <c r="C342" s="54" t="s">
        <v>3816</v>
      </c>
      <c r="D342" s="54" t="s">
        <v>269</v>
      </c>
      <c r="E342" s="43" t="b">
        <v>1</v>
      </c>
      <c r="F342" s="2" t="s">
        <v>3813</v>
      </c>
      <c r="G342" s="7" t="s">
        <v>183</v>
      </c>
      <c r="H342" s="60" t="s">
        <v>270</v>
      </c>
      <c r="I342" s="61">
        <v>45029</v>
      </c>
      <c r="J342" s="43" t="s">
        <v>273</v>
      </c>
      <c r="K342" s="2" t="s">
        <v>277</v>
      </c>
      <c r="L342" s="9">
        <v>12.1</v>
      </c>
      <c r="M342" s="2" t="s">
        <v>4436</v>
      </c>
      <c r="N342" s="2" t="s">
        <v>85</v>
      </c>
      <c r="O342" s="2" t="s">
        <v>4437</v>
      </c>
      <c r="P342" s="2" t="str">
        <f>VLOOKUP(I342,Period!A:B,2,FALSE)</f>
        <v>2023H1</v>
      </c>
      <c r="Q342" s="9">
        <f t="shared" si="61"/>
        <v>33.774999999999999</v>
      </c>
      <c r="R342" s="2">
        <f t="shared" si="63"/>
        <v>40</v>
      </c>
      <c r="S342" t="str">
        <f t="shared" si="64"/>
        <v>03 Cloudy (40%-90%)</v>
      </c>
      <c r="T342" t="str">
        <f t="shared" si="62"/>
        <v>45029S2A_MSIL1CCDM-MLB-GANGM4502903 Cloudy (40%-90%)</v>
      </c>
      <c r="U342">
        <f>IF(COUNTIF(T$2:T341,T342)&gt;=1,0,1)</f>
        <v>0</v>
      </c>
      <c r="V342" s="26" t="s">
        <v>1580</v>
      </c>
      <c r="W342" s="86">
        <f t="shared" si="65"/>
        <v>2023</v>
      </c>
      <c r="X342" s="86" t="str">
        <f t="shared" si="66"/>
        <v>04</v>
      </c>
      <c r="Y342" s="86">
        <f t="shared" si="67"/>
        <v>13</v>
      </c>
      <c r="Z342" s="86" t="str">
        <f t="shared" si="68"/>
        <v>22</v>
      </c>
      <c r="AA342" s="86" t="str">
        <f t="shared" si="69"/>
        <v>37</v>
      </c>
      <c r="AB342" s="86" t="str">
        <f t="shared" si="70"/>
        <v>58</v>
      </c>
      <c r="AC342" s="86" t="str">
        <f t="shared" si="71"/>
        <v>GAN_GM_2500X1253px_32m_S2A_MSIL1C_20230413_40CC</v>
      </c>
      <c r="AD342" s="41" t="s">
        <v>1581</v>
      </c>
    </row>
    <row r="343" spans="2:30" x14ac:dyDescent="0.25">
      <c r="B343" t="s">
        <v>3866</v>
      </c>
      <c r="C343" s="54" t="s">
        <v>3816</v>
      </c>
      <c r="D343" s="54" t="s">
        <v>269</v>
      </c>
      <c r="E343" s="43" t="b">
        <v>1</v>
      </c>
      <c r="F343" s="2" t="s">
        <v>3813</v>
      </c>
      <c r="G343" s="7" t="s">
        <v>183</v>
      </c>
      <c r="H343" s="60" t="s">
        <v>270</v>
      </c>
      <c r="I343" s="61">
        <v>45029</v>
      </c>
      <c r="J343" s="43" t="s">
        <v>274</v>
      </c>
      <c r="K343" s="2" t="s">
        <v>284</v>
      </c>
      <c r="L343" s="9">
        <v>11.3</v>
      </c>
      <c r="M343" s="2" t="s">
        <v>4436</v>
      </c>
      <c r="N343" s="2" t="s">
        <v>85</v>
      </c>
      <c r="O343" s="2" t="s">
        <v>4437</v>
      </c>
      <c r="P343" s="2" t="str">
        <f>VLOOKUP(I343,Period!A:B,2,FALSE)</f>
        <v>2023H1</v>
      </c>
      <c r="Q343" s="9">
        <f t="shared" si="61"/>
        <v>33.774999999999999</v>
      </c>
      <c r="R343" s="2">
        <f t="shared" si="63"/>
        <v>40</v>
      </c>
      <c r="S343" t="str">
        <f t="shared" si="64"/>
        <v>03 Cloudy (40%-90%)</v>
      </c>
      <c r="T343" t="str">
        <f t="shared" si="62"/>
        <v>45029S2A_MSIL1CCDM-MLB-GANGM4502903 Cloudy (40%-90%)</v>
      </c>
      <c r="U343">
        <f>IF(COUNTIF(T$2:T342,T343)&gt;=1,0,1)</f>
        <v>0</v>
      </c>
      <c r="V343" s="26" t="s">
        <v>1582</v>
      </c>
      <c r="W343" s="86">
        <f t="shared" si="65"/>
        <v>2023</v>
      </c>
      <c r="X343" s="86" t="str">
        <f t="shared" si="66"/>
        <v>04</v>
      </c>
      <c r="Y343" s="86">
        <f t="shared" si="67"/>
        <v>13</v>
      </c>
      <c r="Z343" s="86" t="str">
        <f t="shared" si="68"/>
        <v>22</v>
      </c>
      <c r="AA343" s="86" t="str">
        <f t="shared" si="69"/>
        <v>37</v>
      </c>
      <c r="AB343" s="86" t="str">
        <f t="shared" si="70"/>
        <v>52</v>
      </c>
      <c r="AC343" s="86" t="str">
        <f t="shared" si="71"/>
        <v>GAN_GM_2500X1253px_32m_S2A_MSIL1C_20230413_40CC</v>
      </c>
      <c r="AD343" s="41" t="s">
        <v>1583</v>
      </c>
    </row>
    <row r="344" spans="2:30" x14ac:dyDescent="0.25">
      <c r="B344" t="s">
        <v>3866</v>
      </c>
      <c r="C344" s="51" t="s">
        <v>3816</v>
      </c>
      <c r="D344" s="51" t="s">
        <v>269</v>
      </c>
      <c r="E344" s="42" t="b">
        <v>1</v>
      </c>
      <c r="F344" s="2" t="s">
        <v>3813</v>
      </c>
      <c r="G344" s="7" t="s">
        <v>183</v>
      </c>
      <c r="H344" s="51" t="s">
        <v>270</v>
      </c>
      <c r="I344" s="53">
        <v>45027</v>
      </c>
      <c r="J344" s="42" t="s">
        <v>272</v>
      </c>
      <c r="K344" s="59" t="s">
        <v>276</v>
      </c>
      <c r="L344" s="9">
        <v>91.6</v>
      </c>
      <c r="M344" s="2" t="s">
        <v>4436</v>
      </c>
      <c r="N344" s="2" t="s">
        <v>85</v>
      </c>
      <c r="O344" s="2" t="s">
        <v>4437</v>
      </c>
      <c r="P344" s="2" t="str">
        <f>VLOOKUP(I344,Period!A:B,2,FALSE)</f>
        <v>2023H1</v>
      </c>
      <c r="Q344" s="9">
        <f t="shared" si="61"/>
        <v>87.949999999999989</v>
      </c>
      <c r="R344" s="2">
        <f t="shared" si="63"/>
        <v>90</v>
      </c>
      <c r="S344" t="str">
        <f t="shared" si="64"/>
        <v>03 Cloudy (40%-90%)</v>
      </c>
      <c r="T344" t="str">
        <f t="shared" si="62"/>
        <v>45027S2A_MSIL1CCDM-MLB-GANGM4502703 Cloudy (40%-90%)</v>
      </c>
      <c r="U344">
        <f>IF(COUNTIF(T$2:T343,T344)&gt;=1,0,1)</f>
        <v>1</v>
      </c>
      <c r="V344" s="26" t="s">
        <v>1584</v>
      </c>
      <c r="W344" s="86">
        <f t="shared" si="65"/>
        <v>2023</v>
      </c>
      <c r="X344" s="86" t="str">
        <f t="shared" si="66"/>
        <v>04</v>
      </c>
      <c r="Y344" s="86">
        <f t="shared" si="67"/>
        <v>11</v>
      </c>
      <c r="Z344" s="86" t="str">
        <f t="shared" si="68"/>
        <v>22</v>
      </c>
      <c r="AA344" s="86" t="str">
        <f t="shared" si="69"/>
        <v>38</v>
      </c>
      <c r="AB344" s="86" t="str">
        <f t="shared" si="70"/>
        <v>08</v>
      </c>
      <c r="AC344" s="86" t="str">
        <f t="shared" si="71"/>
        <v>GAN_GM_2500X1253px_32m_S2A_MSIL1C_20230411_90CC</v>
      </c>
      <c r="AD344" s="41" t="s">
        <v>1585</v>
      </c>
    </row>
    <row r="345" spans="2:30" x14ac:dyDescent="0.25">
      <c r="B345" t="s">
        <v>3866</v>
      </c>
      <c r="C345" s="51" t="s">
        <v>3816</v>
      </c>
      <c r="D345" s="51" t="s">
        <v>269</v>
      </c>
      <c r="E345" s="42" t="b">
        <v>1</v>
      </c>
      <c r="F345" s="2" t="s">
        <v>3813</v>
      </c>
      <c r="G345" s="7" t="s">
        <v>183</v>
      </c>
      <c r="H345" s="51" t="s">
        <v>270</v>
      </c>
      <c r="I345" s="53">
        <v>45027</v>
      </c>
      <c r="J345" s="42" t="s">
        <v>271</v>
      </c>
      <c r="K345" s="2" t="s">
        <v>299</v>
      </c>
      <c r="L345" s="9">
        <v>98.3</v>
      </c>
      <c r="M345" s="2" t="s">
        <v>4436</v>
      </c>
      <c r="N345" s="2" t="s">
        <v>85</v>
      </c>
      <c r="O345" s="2" t="s">
        <v>4437</v>
      </c>
      <c r="P345" s="2" t="str">
        <f>VLOOKUP(I345,Period!A:B,2,FALSE)</f>
        <v>2023H1</v>
      </c>
      <c r="Q345" s="9">
        <f t="shared" si="61"/>
        <v>87.949999999999989</v>
      </c>
      <c r="R345" s="2">
        <f t="shared" si="63"/>
        <v>90</v>
      </c>
      <c r="S345" t="str">
        <f t="shared" si="64"/>
        <v>03 Cloudy (40%-90%)</v>
      </c>
      <c r="T345" t="str">
        <f t="shared" si="62"/>
        <v>45027S2A_MSIL1CCDM-MLB-GANGM4502703 Cloudy (40%-90%)</v>
      </c>
      <c r="U345">
        <f>IF(COUNTIF(T$2:T344,T345)&gt;=1,0,1)</f>
        <v>0</v>
      </c>
      <c r="V345" s="26" t="s">
        <v>1586</v>
      </c>
      <c r="W345" s="86">
        <f t="shared" si="65"/>
        <v>2023</v>
      </c>
      <c r="X345" s="86" t="str">
        <f t="shared" si="66"/>
        <v>04</v>
      </c>
      <c r="Y345" s="86">
        <f t="shared" si="67"/>
        <v>11</v>
      </c>
      <c r="Z345" s="86" t="str">
        <f t="shared" si="68"/>
        <v>22</v>
      </c>
      <c r="AA345" s="86" t="str">
        <f t="shared" si="69"/>
        <v>38</v>
      </c>
      <c r="AB345" s="86" t="str">
        <f t="shared" si="70"/>
        <v>04</v>
      </c>
      <c r="AC345" s="86" t="str">
        <f t="shared" si="71"/>
        <v>GAN_GM_2500X1253px_32m_S2A_MSIL1C_20230411_90CC</v>
      </c>
      <c r="AD345" s="41" t="s">
        <v>1587</v>
      </c>
    </row>
    <row r="346" spans="2:30" x14ac:dyDescent="0.25">
      <c r="B346" t="s">
        <v>3866</v>
      </c>
      <c r="C346" s="51" t="s">
        <v>3816</v>
      </c>
      <c r="D346" s="51" t="s">
        <v>269</v>
      </c>
      <c r="E346" s="42" t="b">
        <v>1</v>
      </c>
      <c r="F346" s="2" t="s">
        <v>3813</v>
      </c>
      <c r="G346" s="7" t="s">
        <v>183</v>
      </c>
      <c r="H346" s="51" t="s">
        <v>270</v>
      </c>
      <c r="I346" s="53">
        <v>45027</v>
      </c>
      <c r="J346" s="42" t="s">
        <v>273</v>
      </c>
      <c r="K346" s="2" t="s">
        <v>278</v>
      </c>
      <c r="L346" s="9">
        <v>63</v>
      </c>
      <c r="M346" s="2" t="s">
        <v>4436</v>
      </c>
      <c r="N346" s="2" t="s">
        <v>85</v>
      </c>
      <c r="O346" s="2" t="s">
        <v>4437</v>
      </c>
      <c r="P346" s="2" t="str">
        <f>VLOOKUP(I346,Period!A:B,2,FALSE)</f>
        <v>2023H1</v>
      </c>
      <c r="Q346" s="9">
        <f t="shared" si="61"/>
        <v>87.949999999999989</v>
      </c>
      <c r="R346" s="2">
        <f t="shared" si="63"/>
        <v>90</v>
      </c>
      <c r="S346" t="str">
        <f t="shared" si="64"/>
        <v>03 Cloudy (40%-90%)</v>
      </c>
      <c r="T346" t="str">
        <f t="shared" si="62"/>
        <v>45027S2A_MSIL1CCDM-MLB-GANGM4502703 Cloudy (40%-90%)</v>
      </c>
      <c r="U346">
        <f>IF(COUNTIF(T$2:T345,T346)&gt;=1,0,1)</f>
        <v>0</v>
      </c>
      <c r="V346" s="26" t="s">
        <v>1588</v>
      </c>
      <c r="W346" s="86">
        <f t="shared" si="65"/>
        <v>2023</v>
      </c>
      <c r="X346" s="86" t="str">
        <f t="shared" si="66"/>
        <v>04</v>
      </c>
      <c r="Y346" s="86">
        <f t="shared" si="67"/>
        <v>11</v>
      </c>
      <c r="Z346" s="86" t="str">
        <f t="shared" si="68"/>
        <v>22</v>
      </c>
      <c r="AA346" s="86" t="str">
        <f t="shared" si="69"/>
        <v>37</v>
      </c>
      <c r="AB346" s="86" t="str">
        <f t="shared" si="70"/>
        <v>54</v>
      </c>
      <c r="AC346" s="86" t="str">
        <f t="shared" si="71"/>
        <v>GAN_GM_2500X1253px_32m_S2A_MSIL1C_20230411_90CC</v>
      </c>
      <c r="AD346" s="41" t="s">
        <v>1589</v>
      </c>
    </row>
    <row r="347" spans="2:30" x14ac:dyDescent="0.25">
      <c r="B347" t="s">
        <v>3866</v>
      </c>
      <c r="C347" s="51" t="s">
        <v>3816</v>
      </c>
      <c r="D347" s="51" t="s">
        <v>269</v>
      </c>
      <c r="E347" s="42" t="b">
        <v>1</v>
      </c>
      <c r="F347" s="2" t="s">
        <v>3813</v>
      </c>
      <c r="G347" s="7" t="s">
        <v>183</v>
      </c>
      <c r="H347" s="51" t="s">
        <v>270</v>
      </c>
      <c r="I347" s="53">
        <v>45027</v>
      </c>
      <c r="J347" s="42" t="s">
        <v>274</v>
      </c>
      <c r="K347" s="2" t="s">
        <v>300</v>
      </c>
      <c r="L347" s="9">
        <v>98.9</v>
      </c>
      <c r="M347" s="2" t="s">
        <v>4436</v>
      </c>
      <c r="N347" s="2" t="s">
        <v>85</v>
      </c>
      <c r="O347" s="2" t="s">
        <v>4437</v>
      </c>
      <c r="P347" s="2" t="str">
        <f>VLOOKUP(I347,Period!A:B,2,FALSE)</f>
        <v>2023H1</v>
      </c>
      <c r="Q347" s="9">
        <f t="shared" si="61"/>
        <v>87.949999999999989</v>
      </c>
      <c r="R347" s="2">
        <f t="shared" si="63"/>
        <v>90</v>
      </c>
      <c r="S347" t="str">
        <f t="shared" si="64"/>
        <v>03 Cloudy (40%-90%)</v>
      </c>
      <c r="T347" t="str">
        <f t="shared" si="62"/>
        <v>45027S2A_MSIL1CCDM-MLB-GANGM4502703 Cloudy (40%-90%)</v>
      </c>
      <c r="U347">
        <f>IF(COUNTIF(T$2:T346,T347)&gt;=1,0,1)</f>
        <v>0</v>
      </c>
      <c r="V347" s="26" t="s">
        <v>1590</v>
      </c>
      <c r="W347" s="86">
        <f t="shared" si="65"/>
        <v>2023</v>
      </c>
      <c r="X347" s="86" t="str">
        <f t="shared" si="66"/>
        <v>04</v>
      </c>
      <c r="Y347" s="86">
        <f t="shared" si="67"/>
        <v>11</v>
      </c>
      <c r="Z347" s="86" t="str">
        <f t="shared" si="68"/>
        <v>22</v>
      </c>
      <c r="AA347" s="86" t="str">
        <f t="shared" si="69"/>
        <v>37</v>
      </c>
      <c r="AB347" s="86" t="str">
        <f t="shared" si="70"/>
        <v>50</v>
      </c>
      <c r="AC347" s="86" t="str">
        <f t="shared" si="71"/>
        <v>GAN_GM_2500X1253px_32m_S2A_MSIL1C_20230411_90CC</v>
      </c>
      <c r="AD347" s="41" t="s">
        <v>1591</v>
      </c>
    </row>
    <row r="348" spans="2:30" x14ac:dyDescent="0.25">
      <c r="B348" t="s">
        <v>3866</v>
      </c>
      <c r="C348" s="54" t="s">
        <v>3816</v>
      </c>
      <c r="D348" s="54" t="s">
        <v>269</v>
      </c>
      <c r="E348" s="56" t="b">
        <v>1</v>
      </c>
      <c r="F348" s="2" t="s">
        <v>3813</v>
      </c>
      <c r="G348" s="7" t="s">
        <v>183</v>
      </c>
      <c r="H348" s="54" t="s">
        <v>270</v>
      </c>
      <c r="I348" s="57">
        <v>45024</v>
      </c>
      <c r="J348" s="56" t="s">
        <v>272</v>
      </c>
      <c r="K348" s="58" t="s">
        <v>307</v>
      </c>
      <c r="L348" s="9">
        <v>40.4</v>
      </c>
      <c r="M348" s="2" t="s">
        <v>4436</v>
      </c>
      <c r="N348" s="2" t="s">
        <v>85</v>
      </c>
      <c r="O348" s="2" t="s">
        <v>4437</v>
      </c>
      <c r="P348" s="2" t="str">
        <f>VLOOKUP(I348,Period!A:B,2,FALSE)</f>
        <v>2023H1</v>
      </c>
      <c r="Q348" s="9">
        <f t="shared" si="61"/>
        <v>48</v>
      </c>
      <c r="R348" s="2">
        <f t="shared" si="63"/>
        <v>50</v>
      </c>
      <c r="S348" t="str">
        <f t="shared" si="64"/>
        <v>03 Cloudy (40%-90%)</v>
      </c>
      <c r="T348" t="str">
        <f t="shared" si="62"/>
        <v>45024S2A_MSIL1CCDM-MLB-GANGM4502403 Cloudy (40%-90%)</v>
      </c>
      <c r="U348">
        <f>IF(COUNTIF(T$2:T347,T348)&gt;=1,0,1)</f>
        <v>1</v>
      </c>
      <c r="V348" s="26" t="s">
        <v>1592</v>
      </c>
      <c r="W348" s="86">
        <f t="shared" si="65"/>
        <v>2023</v>
      </c>
      <c r="X348" s="86" t="str">
        <f t="shared" si="66"/>
        <v>04</v>
      </c>
      <c r="Y348" s="86" t="str">
        <f t="shared" si="67"/>
        <v>08</v>
      </c>
      <c r="Z348" s="86" t="str">
        <f t="shared" si="68"/>
        <v>22</v>
      </c>
      <c r="AA348" s="86" t="str">
        <f t="shared" si="69"/>
        <v>28</v>
      </c>
      <c r="AB348" s="86" t="str">
        <f t="shared" si="70"/>
        <v>13</v>
      </c>
      <c r="AC348" s="86" t="str">
        <f t="shared" si="71"/>
        <v>GAN_GM_2500X1253px_32m_S2A_MSIL1C_20230408_50CC</v>
      </c>
      <c r="AD348" s="41" t="s">
        <v>1593</v>
      </c>
    </row>
    <row r="349" spans="2:30" x14ac:dyDescent="0.25">
      <c r="B349" t="s">
        <v>3866</v>
      </c>
      <c r="C349" s="54" t="s">
        <v>3816</v>
      </c>
      <c r="D349" s="54" t="s">
        <v>269</v>
      </c>
      <c r="E349" s="56" t="b">
        <v>1</v>
      </c>
      <c r="F349" s="2" t="s">
        <v>3813</v>
      </c>
      <c r="G349" s="7" t="s">
        <v>183</v>
      </c>
      <c r="H349" s="54" t="s">
        <v>270</v>
      </c>
      <c r="I349" s="57">
        <v>45024</v>
      </c>
      <c r="J349" s="56" t="s">
        <v>271</v>
      </c>
      <c r="K349" s="2" t="s">
        <v>311</v>
      </c>
      <c r="L349" s="9">
        <v>22.7</v>
      </c>
      <c r="M349" s="2" t="s">
        <v>4436</v>
      </c>
      <c r="N349" s="2" t="s">
        <v>85</v>
      </c>
      <c r="O349" s="2" t="s">
        <v>4437</v>
      </c>
      <c r="P349" s="2" t="str">
        <f>VLOOKUP(I349,Period!A:B,2,FALSE)</f>
        <v>2023H1</v>
      </c>
      <c r="Q349" s="9">
        <f t="shared" si="61"/>
        <v>48</v>
      </c>
      <c r="R349" s="2">
        <f t="shared" si="63"/>
        <v>50</v>
      </c>
      <c r="S349" t="str">
        <f t="shared" si="64"/>
        <v>03 Cloudy (40%-90%)</v>
      </c>
      <c r="T349" t="str">
        <f t="shared" si="62"/>
        <v>45024S2A_MSIL1CCDM-MLB-GANGM4502403 Cloudy (40%-90%)</v>
      </c>
      <c r="U349">
        <f>IF(COUNTIF(T$2:T348,T349)&gt;=1,0,1)</f>
        <v>0</v>
      </c>
      <c r="V349" s="26" t="s">
        <v>1594</v>
      </c>
      <c r="W349" s="86">
        <f t="shared" si="65"/>
        <v>2023</v>
      </c>
      <c r="X349" s="86" t="str">
        <f t="shared" si="66"/>
        <v>04</v>
      </c>
      <c r="Y349" s="86" t="str">
        <f t="shared" si="67"/>
        <v>08</v>
      </c>
      <c r="Z349" s="86" t="str">
        <f t="shared" si="68"/>
        <v>22</v>
      </c>
      <c r="AA349" s="86" t="str">
        <f t="shared" si="69"/>
        <v>28</v>
      </c>
      <c r="AB349" s="86" t="str">
        <f t="shared" si="70"/>
        <v>09</v>
      </c>
      <c r="AC349" s="86" t="str">
        <f t="shared" si="71"/>
        <v>GAN_GM_2500X1253px_32m_S2A_MSIL1C_20230408_50CC</v>
      </c>
      <c r="AD349" s="41" t="s">
        <v>1595</v>
      </c>
    </row>
    <row r="350" spans="2:30" x14ac:dyDescent="0.25">
      <c r="B350" t="s">
        <v>3866</v>
      </c>
      <c r="C350" s="54" t="s">
        <v>3816</v>
      </c>
      <c r="D350" s="54" t="s">
        <v>269</v>
      </c>
      <c r="E350" s="56" t="b">
        <v>1</v>
      </c>
      <c r="F350" s="2" t="s">
        <v>3813</v>
      </c>
      <c r="G350" s="7" t="s">
        <v>183</v>
      </c>
      <c r="H350" s="54" t="s">
        <v>270</v>
      </c>
      <c r="I350" s="57">
        <v>45024</v>
      </c>
      <c r="J350" s="56" t="s">
        <v>273</v>
      </c>
      <c r="K350" s="2" t="s">
        <v>312</v>
      </c>
      <c r="L350" s="9">
        <v>65.7</v>
      </c>
      <c r="M350" s="2" t="s">
        <v>4436</v>
      </c>
      <c r="N350" s="2" t="s">
        <v>85</v>
      </c>
      <c r="O350" s="2" t="s">
        <v>4437</v>
      </c>
      <c r="P350" s="2" t="str">
        <f>VLOOKUP(I350,Period!A:B,2,FALSE)</f>
        <v>2023H1</v>
      </c>
      <c r="Q350" s="9">
        <f t="shared" si="61"/>
        <v>48</v>
      </c>
      <c r="R350" s="2">
        <f t="shared" si="63"/>
        <v>50</v>
      </c>
      <c r="S350" t="str">
        <f t="shared" si="64"/>
        <v>03 Cloudy (40%-90%)</v>
      </c>
      <c r="T350" t="str">
        <f t="shared" si="62"/>
        <v>45024S2A_MSIL1CCDM-MLB-GANGM4502403 Cloudy (40%-90%)</v>
      </c>
      <c r="U350">
        <f>IF(COUNTIF(T$2:T349,T350)&gt;=1,0,1)</f>
        <v>0</v>
      </c>
      <c r="V350" s="26" t="s">
        <v>1596</v>
      </c>
      <c r="W350" s="86">
        <f t="shared" si="65"/>
        <v>2023</v>
      </c>
      <c r="X350" s="86" t="str">
        <f t="shared" si="66"/>
        <v>04</v>
      </c>
      <c r="Y350" s="86" t="str">
        <f t="shared" si="67"/>
        <v>08</v>
      </c>
      <c r="Z350" s="86" t="str">
        <f t="shared" si="68"/>
        <v>22</v>
      </c>
      <c r="AA350" s="86" t="str">
        <f t="shared" si="69"/>
        <v>28</v>
      </c>
      <c r="AB350" s="86" t="str">
        <f t="shared" si="70"/>
        <v>00</v>
      </c>
      <c r="AC350" s="86" t="str">
        <f t="shared" si="71"/>
        <v>GAN_GM_2500X1253px_32m_S2A_MSIL1C_20230408_50CC</v>
      </c>
      <c r="AD350" s="41" t="s">
        <v>1597</v>
      </c>
    </row>
    <row r="351" spans="2:30" x14ac:dyDescent="0.25">
      <c r="B351" t="s">
        <v>3866</v>
      </c>
      <c r="C351" s="54" t="s">
        <v>3816</v>
      </c>
      <c r="D351" s="54" t="s">
        <v>269</v>
      </c>
      <c r="E351" s="56" t="b">
        <v>1</v>
      </c>
      <c r="F351" s="2" t="s">
        <v>3813</v>
      </c>
      <c r="G351" s="7" t="s">
        <v>183</v>
      </c>
      <c r="H351" s="54" t="s">
        <v>270</v>
      </c>
      <c r="I351" s="57">
        <v>45024</v>
      </c>
      <c r="J351" s="56" t="s">
        <v>274</v>
      </c>
      <c r="K351" s="2" t="s">
        <v>308</v>
      </c>
      <c r="L351" s="9">
        <v>63.2</v>
      </c>
      <c r="M351" s="2" t="s">
        <v>4436</v>
      </c>
      <c r="N351" s="2" t="s">
        <v>85</v>
      </c>
      <c r="O351" s="2" t="s">
        <v>4437</v>
      </c>
      <c r="P351" s="2" t="str">
        <f>VLOOKUP(I351,Period!A:B,2,FALSE)</f>
        <v>2023H1</v>
      </c>
      <c r="Q351" s="9">
        <f t="shared" si="61"/>
        <v>48</v>
      </c>
      <c r="R351" s="2">
        <f t="shared" si="63"/>
        <v>50</v>
      </c>
      <c r="S351" t="str">
        <f t="shared" si="64"/>
        <v>03 Cloudy (40%-90%)</v>
      </c>
      <c r="T351" t="str">
        <f t="shared" si="62"/>
        <v>45024S2A_MSIL1CCDM-MLB-GANGM4502403 Cloudy (40%-90%)</v>
      </c>
      <c r="U351">
        <f>IF(COUNTIF(T$2:T350,T351)&gt;=1,0,1)</f>
        <v>0</v>
      </c>
      <c r="V351" s="26" t="s">
        <v>1598</v>
      </c>
      <c r="W351" s="86">
        <f t="shared" si="65"/>
        <v>2023</v>
      </c>
      <c r="X351" s="86" t="str">
        <f t="shared" si="66"/>
        <v>04</v>
      </c>
      <c r="Y351" s="86" t="str">
        <f t="shared" si="67"/>
        <v>08</v>
      </c>
      <c r="Z351" s="86" t="str">
        <f t="shared" si="68"/>
        <v>22</v>
      </c>
      <c r="AA351" s="86" t="str">
        <f t="shared" si="69"/>
        <v>27</v>
      </c>
      <c r="AB351" s="86" t="str">
        <f t="shared" si="70"/>
        <v>55</v>
      </c>
      <c r="AC351" s="86" t="str">
        <f t="shared" si="71"/>
        <v>GAN_GM_2500X1253px_32m_S2A_MSIL1C_20230408_50CC</v>
      </c>
      <c r="AD351" s="41" t="s">
        <v>1599</v>
      </c>
    </row>
    <row r="352" spans="2:30" x14ac:dyDescent="0.25">
      <c r="B352" t="s">
        <v>3866</v>
      </c>
      <c r="C352" s="51" t="s">
        <v>3816</v>
      </c>
      <c r="D352" s="51" t="s">
        <v>269</v>
      </c>
      <c r="E352" s="42" t="b">
        <v>1</v>
      </c>
      <c r="F352" s="2" t="s">
        <v>3813</v>
      </c>
      <c r="G352" s="7" t="s">
        <v>183</v>
      </c>
      <c r="H352" s="51" t="s">
        <v>270</v>
      </c>
      <c r="I352" s="53">
        <v>45022</v>
      </c>
      <c r="J352" s="42" t="s">
        <v>272</v>
      </c>
      <c r="K352" s="59" t="s">
        <v>282</v>
      </c>
      <c r="L352" s="9">
        <v>1.4</v>
      </c>
      <c r="M352" s="2" t="s">
        <v>4436</v>
      </c>
      <c r="N352" s="2" t="s">
        <v>85</v>
      </c>
      <c r="O352" s="2" t="s">
        <v>4437</v>
      </c>
      <c r="P352" s="2" t="str">
        <f>VLOOKUP(I352,Period!A:B,2,FALSE)</f>
        <v>2023H1</v>
      </c>
      <c r="Q352" s="9">
        <f t="shared" si="61"/>
        <v>12.25</v>
      </c>
      <c r="R352" s="2">
        <f t="shared" si="63"/>
        <v>20</v>
      </c>
      <c r="S352" t="str">
        <f t="shared" si="64"/>
        <v>02 Sunny (10%-30%)</v>
      </c>
      <c r="T352" t="str">
        <f t="shared" si="62"/>
        <v>45022S2A_MSIL1CCDM-MLB-GANGM4502202 Sunny (10%-30%)</v>
      </c>
      <c r="U352">
        <f>IF(COUNTIF(T$2:T351,T352)&gt;=1,0,1)</f>
        <v>1</v>
      </c>
      <c r="V352" s="26" t="s">
        <v>1600</v>
      </c>
      <c r="W352" s="86">
        <f t="shared" si="65"/>
        <v>2023</v>
      </c>
      <c r="X352" s="86" t="str">
        <f t="shared" si="66"/>
        <v>04</v>
      </c>
      <c r="Y352" s="86" t="str">
        <f t="shared" si="67"/>
        <v>06</v>
      </c>
      <c r="Z352" s="86" t="str">
        <f t="shared" si="68"/>
        <v>22</v>
      </c>
      <c r="AA352" s="86" t="str">
        <f t="shared" si="69"/>
        <v>38</v>
      </c>
      <c r="AB352" s="86" t="str">
        <f t="shared" si="70"/>
        <v>07</v>
      </c>
      <c r="AC352" s="86" t="str">
        <f t="shared" si="71"/>
        <v>GAN_GM_2500X1253px_32m_S2A_MSIL1C_20230406_20CC</v>
      </c>
      <c r="AD352" s="41" t="s">
        <v>1601</v>
      </c>
    </row>
    <row r="353" spans="2:30" x14ac:dyDescent="0.25">
      <c r="B353" t="s">
        <v>3866</v>
      </c>
      <c r="C353" s="51" t="s">
        <v>3816</v>
      </c>
      <c r="D353" s="51" t="s">
        <v>269</v>
      </c>
      <c r="E353" s="42" t="b">
        <v>1</v>
      </c>
      <c r="F353" s="2" t="s">
        <v>3813</v>
      </c>
      <c r="G353" s="7" t="s">
        <v>183</v>
      </c>
      <c r="H353" s="51" t="s">
        <v>270</v>
      </c>
      <c r="I353" s="53">
        <v>45022</v>
      </c>
      <c r="J353" s="42" t="s">
        <v>271</v>
      </c>
      <c r="K353" s="2" t="s">
        <v>279</v>
      </c>
      <c r="L353" s="9">
        <v>21.6</v>
      </c>
      <c r="M353" s="2" t="s">
        <v>4436</v>
      </c>
      <c r="N353" s="2" t="s">
        <v>85</v>
      </c>
      <c r="O353" s="2" t="s">
        <v>4437</v>
      </c>
      <c r="P353" s="2" t="str">
        <f>VLOOKUP(I353,Period!A:B,2,FALSE)</f>
        <v>2023H1</v>
      </c>
      <c r="Q353" s="9">
        <f t="shared" si="61"/>
        <v>12.25</v>
      </c>
      <c r="R353" s="2">
        <f t="shared" si="63"/>
        <v>20</v>
      </c>
      <c r="S353" t="str">
        <f t="shared" si="64"/>
        <v>02 Sunny (10%-30%)</v>
      </c>
      <c r="T353" t="str">
        <f t="shared" si="62"/>
        <v>45022S2A_MSIL1CCDM-MLB-GANGM4502202 Sunny (10%-30%)</v>
      </c>
      <c r="U353">
        <f>IF(COUNTIF(T$2:T352,T353)&gt;=1,0,1)</f>
        <v>0</v>
      </c>
      <c r="V353" s="26" t="s">
        <v>1602</v>
      </c>
      <c r="W353" s="86">
        <f t="shared" si="65"/>
        <v>2023</v>
      </c>
      <c r="X353" s="86" t="str">
        <f t="shared" si="66"/>
        <v>04</v>
      </c>
      <c r="Y353" s="86" t="str">
        <f t="shared" si="67"/>
        <v>06</v>
      </c>
      <c r="Z353" s="86" t="str">
        <f t="shared" si="68"/>
        <v>22</v>
      </c>
      <c r="AA353" s="86" t="str">
        <f t="shared" si="69"/>
        <v>38</v>
      </c>
      <c r="AB353" s="86" t="str">
        <f t="shared" si="70"/>
        <v>03</v>
      </c>
      <c r="AC353" s="86" t="str">
        <f t="shared" si="71"/>
        <v>GAN_GM_2500X1253px_32m_S2A_MSIL1C_20230406_20CC</v>
      </c>
      <c r="AD353" s="41" t="s">
        <v>1603</v>
      </c>
    </row>
    <row r="354" spans="2:30" x14ac:dyDescent="0.25">
      <c r="B354" t="s">
        <v>3866</v>
      </c>
      <c r="C354" s="51" t="s">
        <v>3816</v>
      </c>
      <c r="D354" s="51" t="s">
        <v>269</v>
      </c>
      <c r="E354" s="42" t="b">
        <v>1</v>
      </c>
      <c r="F354" s="2" t="s">
        <v>3813</v>
      </c>
      <c r="G354" s="7" t="s">
        <v>183</v>
      </c>
      <c r="H354" s="51" t="s">
        <v>270</v>
      </c>
      <c r="I354" s="53">
        <v>45022</v>
      </c>
      <c r="J354" s="42" t="s">
        <v>273</v>
      </c>
      <c r="K354" s="2" t="s">
        <v>296</v>
      </c>
      <c r="L354" s="9">
        <v>25.6</v>
      </c>
      <c r="M354" s="2" t="s">
        <v>4436</v>
      </c>
      <c r="N354" s="2" t="s">
        <v>85</v>
      </c>
      <c r="O354" s="2" t="s">
        <v>4437</v>
      </c>
      <c r="P354" s="2" t="str">
        <f>VLOOKUP(I354,Period!A:B,2,FALSE)</f>
        <v>2023H1</v>
      </c>
      <c r="Q354" s="9">
        <f t="shared" si="61"/>
        <v>12.25</v>
      </c>
      <c r="R354" s="2">
        <f t="shared" si="63"/>
        <v>20</v>
      </c>
      <c r="S354" t="str">
        <f t="shared" si="64"/>
        <v>02 Sunny (10%-30%)</v>
      </c>
      <c r="T354" t="str">
        <f t="shared" si="62"/>
        <v>45022S2A_MSIL1CCDM-MLB-GANGM4502202 Sunny (10%-30%)</v>
      </c>
      <c r="U354">
        <f>IF(COUNTIF(T$2:T353,T354)&gt;=1,0,1)</f>
        <v>0</v>
      </c>
      <c r="V354" s="26" t="s">
        <v>1604</v>
      </c>
      <c r="W354" s="86">
        <f t="shared" si="65"/>
        <v>2023</v>
      </c>
      <c r="X354" s="86" t="str">
        <f t="shared" si="66"/>
        <v>04</v>
      </c>
      <c r="Y354" s="86" t="str">
        <f t="shared" si="67"/>
        <v>06</v>
      </c>
      <c r="Z354" s="86" t="str">
        <f t="shared" si="68"/>
        <v>22</v>
      </c>
      <c r="AA354" s="86" t="str">
        <f t="shared" si="69"/>
        <v>37</v>
      </c>
      <c r="AB354" s="86" t="str">
        <f t="shared" si="70"/>
        <v>53</v>
      </c>
      <c r="AC354" s="86" t="str">
        <f t="shared" si="71"/>
        <v>GAN_GM_2500X1253px_32m_S2A_MSIL1C_20230406_20CC</v>
      </c>
      <c r="AD354" s="41" t="s">
        <v>1605</v>
      </c>
    </row>
    <row r="355" spans="2:30" x14ac:dyDescent="0.25">
      <c r="B355" t="s">
        <v>3866</v>
      </c>
      <c r="C355" s="51" t="s">
        <v>3816</v>
      </c>
      <c r="D355" s="51" t="s">
        <v>269</v>
      </c>
      <c r="E355" s="42" t="b">
        <v>1</v>
      </c>
      <c r="F355" s="2" t="s">
        <v>3813</v>
      </c>
      <c r="G355" s="7" t="s">
        <v>183</v>
      </c>
      <c r="H355" s="51" t="s">
        <v>270</v>
      </c>
      <c r="I355" s="53">
        <v>45022</v>
      </c>
      <c r="J355" s="42" t="s">
        <v>274</v>
      </c>
      <c r="K355" s="2" t="s">
        <v>314</v>
      </c>
      <c r="L355" s="9">
        <v>0.4</v>
      </c>
      <c r="M355" s="2" t="s">
        <v>4436</v>
      </c>
      <c r="N355" s="2" t="s">
        <v>85</v>
      </c>
      <c r="O355" s="2" t="s">
        <v>4437</v>
      </c>
      <c r="P355" s="2" t="str">
        <f>VLOOKUP(I355,Period!A:B,2,FALSE)</f>
        <v>2023H1</v>
      </c>
      <c r="Q355" s="9">
        <f t="shared" si="61"/>
        <v>12.25</v>
      </c>
      <c r="R355" s="2">
        <f t="shared" si="63"/>
        <v>20</v>
      </c>
      <c r="S355" t="str">
        <f t="shared" si="64"/>
        <v>02 Sunny (10%-30%)</v>
      </c>
      <c r="T355" t="str">
        <f t="shared" si="62"/>
        <v>45022S2A_MSIL1CCDM-MLB-GANGM4502202 Sunny (10%-30%)</v>
      </c>
      <c r="U355">
        <f>IF(COUNTIF(T$2:T354,T355)&gt;=1,0,1)</f>
        <v>0</v>
      </c>
      <c r="V355" s="26" t="s">
        <v>1606</v>
      </c>
      <c r="W355" s="86">
        <f t="shared" si="65"/>
        <v>2023</v>
      </c>
      <c r="X355" s="86" t="str">
        <f t="shared" si="66"/>
        <v>04</v>
      </c>
      <c r="Y355" s="86" t="str">
        <f t="shared" si="67"/>
        <v>06</v>
      </c>
      <c r="Z355" s="86" t="str">
        <f t="shared" si="68"/>
        <v>22</v>
      </c>
      <c r="AA355" s="86" t="str">
        <f t="shared" si="69"/>
        <v>37</v>
      </c>
      <c r="AB355" s="86" t="str">
        <f t="shared" si="70"/>
        <v>48</v>
      </c>
      <c r="AC355" s="86" t="str">
        <f t="shared" si="71"/>
        <v>GAN_GM_2500X1253px_32m_S2A_MSIL1C_20230406_20CC</v>
      </c>
      <c r="AD355" s="41" t="s">
        <v>1607</v>
      </c>
    </row>
    <row r="356" spans="2:30" x14ac:dyDescent="0.25">
      <c r="B356" t="s">
        <v>3866</v>
      </c>
      <c r="C356" s="54" t="s">
        <v>3816</v>
      </c>
      <c r="D356" s="54" t="s">
        <v>269</v>
      </c>
      <c r="E356" s="56" t="b">
        <v>1</v>
      </c>
      <c r="F356" s="2" t="s">
        <v>3813</v>
      </c>
      <c r="G356" s="7" t="s">
        <v>183</v>
      </c>
      <c r="H356" s="54" t="s">
        <v>270</v>
      </c>
      <c r="I356" s="57">
        <v>45019</v>
      </c>
      <c r="J356" s="56" t="s">
        <v>272</v>
      </c>
      <c r="K356" s="58" t="s">
        <v>293</v>
      </c>
      <c r="L356" s="9">
        <v>0.6</v>
      </c>
      <c r="M356" s="2" t="s">
        <v>4436</v>
      </c>
      <c r="N356" s="2" t="s">
        <v>85</v>
      </c>
      <c r="O356" s="2" t="s">
        <v>4437</v>
      </c>
      <c r="P356" s="2" t="str">
        <f>VLOOKUP(I356,Period!A:B,2,FALSE)</f>
        <v>2023H1</v>
      </c>
      <c r="Q356" s="9">
        <f t="shared" si="61"/>
        <v>4.3249999999999993</v>
      </c>
      <c r="R356" s="2">
        <f t="shared" si="63"/>
        <v>10</v>
      </c>
      <c r="S356" t="str">
        <f t="shared" si="64"/>
        <v>02 Sunny (10%-30%)</v>
      </c>
      <c r="T356" t="str">
        <f t="shared" si="62"/>
        <v>45019S2A_MSIL1CCDM-MLB-GANGM4501902 Sunny (10%-30%)</v>
      </c>
      <c r="U356">
        <f>IF(COUNTIF(T$2:T355,T356)&gt;=1,0,1)</f>
        <v>1</v>
      </c>
      <c r="V356" s="26" t="s">
        <v>1608</v>
      </c>
      <c r="W356" s="86">
        <f t="shared" si="65"/>
        <v>2023</v>
      </c>
      <c r="X356" s="86" t="str">
        <f t="shared" si="66"/>
        <v>04</v>
      </c>
      <c r="Y356" s="86" t="str">
        <f t="shared" si="67"/>
        <v>03</v>
      </c>
      <c r="Z356" s="86" t="str">
        <f t="shared" si="68"/>
        <v>22</v>
      </c>
      <c r="AA356" s="86" t="str">
        <f t="shared" si="69"/>
        <v>28</v>
      </c>
      <c r="AB356" s="86" t="str">
        <f t="shared" si="70"/>
        <v>10</v>
      </c>
      <c r="AC356" s="86" t="str">
        <f t="shared" si="71"/>
        <v>GAN_GM_2500X1253px_32m_S2A_MSIL1C_20230403_10CC</v>
      </c>
      <c r="AD356" s="41" t="s">
        <v>1609</v>
      </c>
    </row>
    <row r="357" spans="2:30" x14ac:dyDescent="0.25">
      <c r="B357" t="s">
        <v>3866</v>
      </c>
      <c r="C357" s="54" t="s">
        <v>3816</v>
      </c>
      <c r="D357" s="54" t="s">
        <v>269</v>
      </c>
      <c r="E357" s="56" t="b">
        <v>1</v>
      </c>
      <c r="F357" s="2" t="s">
        <v>3813</v>
      </c>
      <c r="G357" s="7" t="s">
        <v>183</v>
      </c>
      <c r="H357" s="54" t="s">
        <v>270</v>
      </c>
      <c r="I357" s="57">
        <v>45019</v>
      </c>
      <c r="J357" s="56" t="s">
        <v>271</v>
      </c>
      <c r="K357" s="2" t="s">
        <v>315</v>
      </c>
      <c r="L357" s="9">
        <v>0</v>
      </c>
      <c r="M357" s="2" t="s">
        <v>4436</v>
      </c>
      <c r="N357" s="2" t="s">
        <v>85</v>
      </c>
      <c r="O357" s="2" t="s">
        <v>4437</v>
      </c>
      <c r="P357" s="2" t="str">
        <f>VLOOKUP(I357,Period!A:B,2,FALSE)</f>
        <v>2023H1</v>
      </c>
      <c r="Q357" s="9">
        <f t="shared" si="61"/>
        <v>4.3249999999999993</v>
      </c>
      <c r="R357" s="2">
        <f t="shared" si="63"/>
        <v>10</v>
      </c>
      <c r="S357" t="str">
        <f t="shared" si="64"/>
        <v>02 Sunny (10%-30%)</v>
      </c>
      <c r="T357" t="str">
        <f t="shared" si="62"/>
        <v>45019S2A_MSIL1CCDM-MLB-GANGM4501902 Sunny (10%-30%)</v>
      </c>
      <c r="U357">
        <f>IF(COUNTIF(T$2:T356,T357)&gt;=1,0,1)</f>
        <v>0</v>
      </c>
      <c r="V357" s="26" t="s">
        <v>1610</v>
      </c>
      <c r="W357" s="86">
        <f t="shared" si="65"/>
        <v>2023</v>
      </c>
      <c r="X357" s="86" t="str">
        <f t="shared" si="66"/>
        <v>04</v>
      </c>
      <c r="Y357" s="86" t="str">
        <f t="shared" si="67"/>
        <v>03</v>
      </c>
      <c r="Z357" s="86" t="str">
        <f t="shared" si="68"/>
        <v>22</v>
      </c>
      <c r="AA357" s="86" t="str">
        <f t="shared" si="69"/>
        <v>28</v>
      </c>
      <c r="AB357" s="86" t="str">
        <f t="shared" si="70"/>
        <v>06</v>
      </c>
      <c r="AC357" s="86" t="str">
        <f t="shared" si="71"/>
        <v>GAN_GM_2500X1253px_32m_S2A_MSIL1C_20230403_10CC</v>
      </c>
      <c r="AD357" s="41" t="s">
        <v>1611</v>
      </c>
    </row>
    <row r="358" spans="2:30" x14ac:dyDescent="0.25">
      <c r="B358" t="s">
        <v>3866</v>
      </c>
      <c r="C358" s="54" t="s">
        <v>3816</v>
      </c>
      <c r="D358" s="54" t="s">
        <v>269</v>
      </c>
      <c r="E358" s="56" t="b">
        <v>1</v>
      </c>
      <c r="F358" s="2" t="s">
        <v>3813</v>
      </c>
      <c r="G358" s="7" t="s">
        <v>183</v>
      </c>
      <c r="H358" s="54" t="s">
        <v>270</v>
      </c>
      <c r="I358" s="57">
        <v>45019</v>
      </c>
      <c r="J358" s="56" t="s">
        <v>273</v>
      </c>
      <c r="K358" s="2" t="s">
        <v>291</v>
      </c>
      <c r="L358" s="9">
        <v>14.7</v>
      </c>
      <c r="M358" s="2" t="s">
        <v>4436</v>
      </c>
      <c r="N358" s="2" t="s">
        <v>85</v>
      </c>
      <c r="O358" s="2" t="s">
        <v>4437</v>
      </c>
      <c r="P358" s="2" t="str">
        <f>VLOOKUP(I358,Period!A:B,2,FALSE)</f>
        <v>2023H1</v>
      </c>
      <c r="Q358" s="9">
        <f t="shared" si="61"/>
        <v>4.3249999999999993</v>
      </c>
      <c r="R358" s="2">
        <f t="shared" si="63"/>
        <v>10</v>
      </c>
      <c r="S358" t="str">
        <f t="shared" si="64"/>
        <v>02 Sunny (10%-30%)</v>
      </c>
      <c r="T358" t="str">
        <f t="shared" si="62"/>
        <v>45019S2A_MSIL1CCDM-MLB-GANGM4501902 Sunny (10%-30%)</v>
      </c>
      <c r="U358">
        <f>IF(COUNTIF(T$2:T357,T358)&gt;=1,0,1)</f>
        <v>0</v>
      </c>
      <c r="V358" s="26" t="s">
        <v>1612</v>
      </c>
      <c r="W358" s="86">
        <f t="shared" si="65"/>
        <v>2023</v>
      </c>
      <c r="X358" s="86" t="str">
        <f t="shared" si="66"/>
        <v>04</v>
      </c>
      <c r="Y358" s="86" t="str">
        <f t="shared" si="67"/>
        <v>03</v>
      </c>
      <c r="Z358" s="86" t="str">
        <f t="shared" si="68"/>
        <v>22</v>
      </c>
      <c r="AA358" s="86" t="str">
        <f t="shared" si="69"/>
        <v>27</v>
      </c>
      <c r="AB358" s="86" t="str">
        <f t="shared" si="70"/>
        <v>57</v>
      </c>
      <c r="AC358" s="86" t="str">
        <f t="shared" si="71"/>
        <v>GAN_GM_2500X1253px_32m_S2A_MSIL1C_20230403_10CC</v>
      </c>
      <c r="AD358" s="41" t="s">
        <v>1613</v>
      </c>
    </row>
    <row r="359" spans="2:30" x14ac:dyDescent="0.25">
      <c r="B359" t="s">
        <v>3866</v>
      </c>
      <c r="C359" s="54" t="s">
        <v>3816</v>
      </c>
      <c r="D359" s="54" t="s">
        <v>269</v>
      </c>
      <c r="E359" s="56" t="b">
        <v>1</v>
      </c>
      <c r="F359" s="2" t="s">
        <v>3813</v>
      </c>
      <c r="G359" s="7" t="s">
        <v>183</v>
      </c>
      <c r="H359" s="54" t="s">
        <v>270</v>
      </c>
      <c r="I359" s="57">
        <v>45019</v>
      </c>
      <c r="J359" s="56" t="s">
        <v>274</v>
      </c>
      <c r="K359" s="2" t="s">
        <v>316</v>
      </c>
      <c r="L359" s="9">
        <v>2</v>
      </c>
      <c r="M359" s="2" t="s">
        <v>4436</v>
      </c>
      <c r="N359" s="2" t="s">
        <v>85</v>
      </c>
      <c r="O359" s="2" t="s">
        <v>4437</v>
      </c>
      <c r="P359" s="2" t="str">
        <f>VLOOKUP(I359,Period!A:B,2,FALSE)</f>
        <v>2023H1</v>
      </c>
      <c r="Q359" s="9">
        <f t="shared" si="61"/>
        <v>4.3249999999999993</v>
      </c>
      <c r="R359" s="2">
        <f t="shared" si="63"/>
        <v>10</v>
      </c>
      <c r="S359" t="str">
        <f t="shared" si="64"/>
        <v>02 Sunny (10%-30%)</v>
      </c>
      <c r="T359" t="str">
        <f t="shared" si="62"/>
        <v>45019S2A_MSIL1CCDM-MLB-GANGM4501902 Sunny (10%-30%)</v>
      </c>
      <c r="U359">
        <f>IF(COUNTIF(T$2:T358,T359)&gt;=1,0,1)</f>
        <v>0</v>
      </c>
      <c r="V359" s="26" t="s">
        <v>1614</v>
      </c>
      <c r="W359" s="86">
        <f t="shared" si="65"/>
        <v>2023</v>
      </c>
      <c r="X359" s="86" t="str">
        <f t="shared" si="66"/>
        <v>04</v>
      </c>
      <c r="Y359" s="86" t="str">
        <f t="shared" si="67"/>
        <v>03</v>
      </c>
      <c r="Z359" s="86" t="str">
        <f t="shared" si="68"/>
        <v>22</v>
      </c>
      <c r="AA359" s="86" t="str">
        <f t="shared" si="69"/>
        <v>27</v>
      </c>
      <c r="AB359" s="86" t="str">
        <f t="shared" si="70"/>
        <v>52</v>
      </c>
      <c r="AC359" s="86" t="str">
        <f t="shared" si="71"/>
        <v>GAN_GM_2500X1253px_32m_S2A_MSIL1C_20230403_10CC</v>
      </c>
      <c r="AD359" s="41" t="s">
        <v>1615</v>
      </c>
    </row>
    <row r="360" spans="2:30" x14ac:dyDescent="0.25">
      <c r="B360" t="s">
        <v>3866</v>
      </c>
      <c r="C360" s="51" t="s">
        <v>3816</v>
      </c>
      <c r="D360" s="51" t="s">
        <v>269</v>
      </c>
      <c r="E360" s="42" t="b">
        <v>1</v>
      </c>
      <c r="F360" s="2" t="s">
        <v>3813</v>
      </c>
      <c r="G360" s="7" t="s">
        <v>183</v>
      </c>
      <c r="H360" s="51" t="s">
        <v>270</v>
      </c>
      <c r="I360" s="53">
        <v>45017</v>
      </c>
      <c r="J360" s="42" t="s">
        <v>272</v>
      </c>
      <c r="K360" s="59" t="s">
        <v>281</v>
      </c>
      <c r="L360" s="9">
        <v>48</v>
      </c>
      <c r="M360" s="2" t="s">
        <v>4436</v>
      </c>
      <c r="N360" s="2" t="s">
        <v>85</v>
      </c>
      <c r="O360" s="2" t="s">
        <v>4437</v>
      </c>
      <c r="P360" s="2" t="str">
        <f>VLOOKUP(I360,Period!A:B,2,FALSE)</f>
        <v>2023H1</v>
      </c>
      <c r="Q360" s="9">
        <f t="shared" si="61"/>
        <v>63.900000000000006</v>
      </c>
      <c r="R360" s="2">
        <f t="shared" si="63"/>
        <v>70</v>
      </c>
      <c r="S360" t="str">
        <f t="shared" si="64"/>
        <v>03 Cloudy (40%-90%)</v>
      </c>
      <c r="T360" t="str">
        <f t="shared" si="62"/>
        <v>45017S2A_MSIL1CCDM-MLB-GANGM4501703 Cloudy (40%-90%)</v>
      </c>
      <c r="U360">
        <f>IF(COUNTIF(T$2:T359,T360)&gt;=1,0,1)</f>
        <v>1</v>
      </c>
      <c r="V360" s="26" t="s">
        <v>1616</v>
      </c>
      <c r="W360" s="86">
        <f t="shared" si="65"/>
        <v>2023</v>
      </c>
      <c r="X360" s="86" t="str">
        <f t="shared" si="66"/>
        <v>04</v>
      </c>
      <c r="Y360" s="86" t="str">
        <f t="shared" si="67"/>
        <v>01</v>
      </c>
      <c r="Z360" s="86" t="str">
        <f t="shared" si="68"/>
        <v>22</v>
      </c>
      <c r="AA360" s="86" t="str">
        <f t="shared" si="69"/>
        <v>38</v>
      </c>
      <c r="AB360" s="86" t="str">
        <f t="shared" si="70"/>
        <v>10</v>
      </c>
      <c r="AC360" s="86" t="str">
        <f t="shared" si="71"/>
        <v>GAN_GM_2500X1253px_32m_S2A_MSIL1C_20230401_70CC</v>
      </c>
      <c r="AD360" s="41" t="s">
        <v>1617</v>
      </c>
    </row>
    <row r="361" spans="2:30" x14ac:dyDescent="0.25">
      <c r="B361" t="s">
        <v>3866</v>
      </c>
      <c r="C361" s="51" t="s">
        <v>3816</v>
      </c>
      <c r="D361" s="51" t="s">
        <v>269</v>
      </c>
      <c r="E361" s="42" t="b">
        <v>1</v>
      </c>
      <c r="F361" s="2" t="s">
        <v>3813</v>
      </c>
      <c r="G361" s="7" t="s">
        <v>183</v>
      </c>
      <c r="H361" s="51" t="s">
        <v>270</v>
      </c>
      <c r="I361" s="53">
        <v>45017</v>
      </c>
      <c r="J361" s="42" t="s">
        <v>271</v>
      </c>
      <c r="K361" s="2" t="s">
        <v>282</v>
      </c>
      <c r="L361" s="9">
        <v>64.400000000000006</v>
      </c>
      <c r="M361" s="2" t="s">
        <v>4436</v>
      </c>
      <c r="N361" s="2" t="s">
        <v>85</v>
      </c>
      <c r="O361" s="2" t="s">
        <v>4437</v>
      </c>
      <c r="P361" s="2" t="str">
        <f>VLOOKUP(I361,Period!A:B,2,FALSE)</f>
        <v>2023H1</v>
      </c>
      <c r="Q361" s="9">
        <f t="shared" si="61"/>
        <v>63.900000000000006</v>
      </c>
      <c r="R361" s="2">
        <f t="shared" si="63"/>
        <v>70</v>
      </c>
      <c r="S361" t="str">
        <f t="shared" si="64"/>
        <v>03 Cloudy (40%-90%)</v>
      </c>
      <c r="T361" t="str">
        <f t="shared" si="62"/>
        <v>45017S2A_MSIL1CCDM-MLB-GANGM4501703 Cloudy (40%-90%)</v>
      </c>
      <c r="U361">
        <f>IF(COUNTIF(T$2:T360,T361)&gt;=1,0,1)</f>
        <v>0</v>
      </c>
      <c r="V361" s="26" t="s">
        <v>1618</v>
      </c>
      <c r="W361" s="86">
        <f t="shared" si="65"/>
        <v>2023</v>
      </c>
      <c r="X361" s="86" t="str">
        <f t="shared" si="66"/>
        <v>04</v>
      </c>
      <c r="Y361" s="86" t="str">
        <f t="shared" si="67"/>
        <v>01</v>
      </c>
      <c r="Z361" s="86" t="str">
        <f t="shared" si="68"/>
        <v>22</v>
      </c>
      <c r="AA361" s="86" t="str">
        <f t="shared" si="69"/>
        <v>38</v>
      </c>
      <c r="AB361" s="86" t="str">
        <f t="shared" si="70"/>
        <v>07</v>
      </c>
      <c r="AC361" s="86" t="str">
        <f t="shared" si="71"/>
        <v>GAN_GM_2500X1253px_32m_S2A_MSIL1C_20230401_70CC</v>
      </c>
      <c r="AD361" s="41" t="s">
        <v>1619</v>
      </c>
    </row>
    <row r="362" spans="2:30" x14ac:dyDescent="0.25">
      <c r="B362" t="s">
        <v>3866</v>
      </c>
      <c r="C362" s="51" t="s">
        <v>3816</v>
      </c>
      <c r="D362" s="51" t="s">
        <v>269</v>
      </c>
      <c r="E362" s="42" t="b">
        <v>1</v>
      </c>
      <c r="F362" s="2" t="s">
        <v>3813</v>
      </c>
      <c r="G362" s="7" t="s">
        <v>183</v>
      </c>
      <c r="H362" s="51" t="s">
        <v>270</v>
      </c>
      <c r="I362" s="53">
        <v>45017</v>
      </c>
      <c r="J362" s="42" t="s">
        <v>273</v>
      </c>
      <c r="K362" s="2" t="s">
        <v>283</v>
      </c>
      <c r="L362" s="9">
        <v>59</v>
      </c>
      <c r="M362" s="2" t="s">
        <v>4436</v>
      </c>
      <c r="N362" s="2" t="s">
        <v>85</v>
      </c>
      <c r="O362" s="2" t="s">
        <v>4437</v>
      </c>
      <c r="P362" s="2" t="str">
        <f>VLOOKUP(I362,Period!A:B,2,FALSE)</f>
        <v>2023H1</v>
      </c>
      <c r="Q362" s="9">
        <f t="shared" si="61"/>
        <v>63.900000000000006</v>
      </c>
      <c r="R362" s="2">
        <f t="shared" si="63"/>
        <v>70</v>
      </c>
      <c r="S362" t="str">
        <f t="shared" si="64"/>
        <v>03 Cloudy (40%-90%)</v>
      </c>
      <c r="T362" t="str">
        <f t="shared" si="62"/>
        <v>45017S2A_MSIL1CCDM-MLB-GANGM4501703 Cloudy (40%-90%)</v>
      </c>
      <c r="U362">
        <f>IF(COUNTIF(T$2:T361,T362)&gt;=1,0,1)</f>
        <v>0</v>
      </c>
      <c r="V362" s="26" t="s">
        <v>1620</v>
      </c>
      <c r="W362" s="86">
        <f t="shared" si="65"/>
        <v>2023</v>
      </c>
      <c r="X362" s="86" t="str">
        <f t="shared" si="66"/>
        <v>04</v>
      </c>
      <c r="Y362" s="86" t="str">
        <f t="shared" si="67"/>
        <v>01</v>
      </c>
      <c r="Z362" s="86" t="str">
        <f t="shared" si="68"/>
        <v>22</v>
      </c>
      <c r="AA362" s="86" t="str">
        <f t="shared" si="69"/>
        <v>37</v>
      </c>
      <c r="AB362" s="86" t="str">
        <f t="shared" si="70"/>
        <v>56</v>
      </c>
      <c r="AC362" s="86" t="str">
        <f t="shared" si="71"/>
        <v>GAN_GM_2500X1253px_32m_S2A_MSIL1C_20230401_70CC</v>
      </c>
      <c r="AD362" s="41" t="s">
        <v>1621</v>
      </c>
    </row>
    <row r="363" spans="2:30" x14ac:dyDescent="0.25">
      <c r="B363" t="s">
        <v>3866</v>
      </c>
      <c r="C363" s="51" t="s">
        <v>3816</v>
      </c>
      <c r="D363" s="51" t="s">
        <v>269</v>
      </c>
      <c r="E363" s="42" t="b">
        <v>1</v>
      </c>
      <c r="F363" s="2" t="s">
        <v>3813</v>
      </c>
      <c r="G363" s="7" t="s">
        <v>183</v>
      </c>
      <c r="H363" s="51" t="s">
        <v>270</v>
      </c>
      <c r="I363" s="53">
        <v>45017</v>
      </c>
      <c r="J363" s="42" t="s">
        <v>274</v>
      </c>
      <c r="K363" s="2" t="s">
        <v>284</v>
      </c>
      <c r="L363" s="9">
        <v>84.2</v>
      </c>
      <c r="M363" s="2" t="s">
        <v>4436</v>
      </c>
      <c r="N363" s="2" t="s">
        <v>85</v>
      </c>
      <c r="O363" s="2" t="s">
        <v>4437</v>
      </c>
      <c r="P363" s="2" t="str">
        <f>VLOOKUP(I363,Period!A:B,2,FALSE)</f>
        <v>2023H1</v>
      </c>
      <c r="Q363" s="9">
        <f t="shared" si="61"/>
        <v>63.900000000000006</v>
      </c>
      <c r="R363" s="2">
        <f t="shared" si="63"/>
        <v>70</v>
      </c>
      <c r="S363" t="str">
        <f t="shared" si="64"/>
        <v>03 Cloudy (40%-90%)</v>
      </c>
      <c r="T363" t="str">
        <f t="shared" si="62"/>
        <v>45017S2A_MSIL1CCDM-MLB-GANGM4501703 Cloudy (40%-90%)</v>
      </c>
      <c r="U363">
        <f>IF(COUNTIF(T$2:T362,T363)&gt;=1,0,1)</f>
        <v>0</v>
      </c>
      <c r="V363" s="26" t="s">
        <v>1622</v>
      </c>
      <c r="W363" s="86">
        <f t="shared" si="65"/>
        <v>2023</v>
      </c>
      <c r="X363" s="86" t="str">
        <f t="shared" si="66"/>
        <v>04</v>
      </c>
      <c r="Y363" s="86" t="str">
        <f t="shared" si="67"/>
        <v>01</v>
      </c>
      <c r="Z363" s="86" t="str">
        <f t="shared" si="68"/>
        <v>22</v>
      </c>
      <c r="AA363" s="86" t="str">
        <f t="shared" si="69"/>
        <v>37</v>
      </c>
      <c r="AB363" s="86" t="str">
        <f t="shared" si="70"/>
        <v>52</v>
      </c>
      <c r="AC363" s="86" t="str">
        <f t="shared" si="71"/>
        <v>GAN_GM_2500X1253px_32m_S2A_MSIL1C_20230401_70CC</v>
      </c>
      <c r="AD363" s="41" t="s">
        <v>1623</v>
      </c>
    </row>
    <row r="364" spans="2:30" x14ac:dyDescent="0.25">
      <c r="B364" t="s">
        <v>3866</v>
      </c>
      <c r="C364" s="54" t="s">
        <v>3816</v>
      </c>
      <c r="D364" s="54" t="s">
        <v>269</v>
      </c>
      <c r="E364" s="56" t="b">
        <v>1</v>
      </c>
      <c r="F364" s="2" t="s">
        <v>3813</v>
      </c>
      <c r="G364" s="7" t="s">
        <v>183</v>
      </c>
      <c r="H364" s="54" t="s">
        <v>270</v>
      </c>
      <c r="I364" s="57">
        <v>45014</v>
      </c>
      <c r="J364" s="56" t="s">
        <v>272</v>
      </c>
      <c r="K364" s="59" t="s">
        <v>292</v>
      </c>
      <c r="L364" s="9">
        <v>0</v>
      </c>
      <c r="M364" s="2" t="s">
        <v>4436</v>
      </c>
      <c r="N364" s="2" t="s">
        <v>85</v>
      </c>
      <c r="O364" s="2" t="s">
        <v>4437</v>
      </c>
      <c r="P364" s="2" t="str">
        <f>VLOOKUP(I364,Period!A:B,2,FALSE)</f>
        <v>2023H1</v>
      </c>
      <c r="Q364" s="9">
        <f t="shared" si="61"/>
        <v>6.7</v>
      </c>
      <c r="R364" s="2">
        <f t="shared" si="63"/>
        <v>10</v>
      </c>
      <c r="S364" t="str">
        <f t="shared" si="64"/>
        <v>02 Sunny (10%-30%)</v>
      </c>
      <c r="T364" t="str">
        <f t="shared" si="62"/>
        <v>45014S2A_MSIL1CCDM-MLB-GANGM4501402 Sunny (10%-30%)</v>
      </c>
      <c r="U364">
        <f>IF(COUNTIF(T$2:T363,T364)&gt;=1,0,1)</f>
        <v>1</v>
      </c>
      <c r="V364" s="26" t="s">
        <v>1624</v>
      </c>
      <c r="W364" s="86">
        <f t="shared" si="65"/>
        <v>2023</v>
      </c>
      <c r="X364" s="86" t="str">
        <f t="shared" si="66"/>
        <v>03</v>
      </c>
      <c r="Y364" s="86">
        <f t="shared" si="67"/>
        <v>29</v>
      </c>
      <c r="Z364" s="86" t="str">
        <f t="shared" si="68"/>
        <v>22</v>
      </c>
      <c r="AA364" s="86" t="str">
        <f t="shared" si="69"/>
        <v>28</v>
      </c>
      <c r="AB364" s="86" t="str">
        <f t="shared" si="70"/>
        <v>14</v>
      </c>
      <c r="AC364" s="86" t="str">
        <f t="shared" si="71"/>
        <v>GAN_GM_2500X1253px_32m_S2A_MSIL1C_20230329_10CC</v>
      </c>
      <c r="AD364" s="41" t="s">
        <v>1625</v>
      </c>
    </row>
    <row r="365" spans="2:30" x14ac:dyDescent="0.25">
      <c r="B365" t="s">
        <v>3866</v>
      </c>
      <c r="C365" s="54" t="s">
        <v>3816</v>
      </c>
      <c r="D365" s="54" t="s">
        <v>269</v>
      </c>
      <c r="E365" s="56" t="b">
        <v>1</v>
      </c>
      <c r="F365" s="2" t="s">
        <v>3813</v>
      </c>
      <c r="G365" s="7" t="s">
        <v>183</v>
      </c>
      <c r="H365" s="54" t="s">
        <v>270</v>
      </c>
      <c r="I365" s="57">
        <v>45014</v>
      </c>
      <c r="J365" s="56" t="s">
        <v>271</v>
      </c>
      <c r="K365" s="2" t="s">
        <v>293</v>
      </c>
      <c r="L365" s="9">
        <v>25.6</v>
      </c>
      <c r="M365" s="2" t="s">
        <v>4436</v>
      </c>
      <c r="N365" s="2" t="s">
        <v>85</v>
      </c>
      <c r="O365" s="2" t="s">
        <v>4437</v>
      </c>
      <c r="P365" s="2" t="str">
        <f>VLOOKUP(I365,Period!A:B,2,FALSE)</f>
        <v>2023H1</v>
      </c>
      <c r="Q365" s="9">
        <f t="shared" si="61"/>
        <v>6.7</v>
      </c>
      <c r="R365" s="2">
        <f t="shared" si="63"/>
        <v>10</v>
      </c>
      <c r="S365" t="str">
        <f t="shared" si="64"/>
        <v>02 Sunny (10%-30%)</v>
      </c>
      <c r="T365" t="str">
        <f t="shared" si="62"/>
        <v>45014S2A_MSIL1CCDM-MLB-GANGM4501402 Sunny (10%-30%)</v>
      </c>
      <c r="U365">
        <f>IF(COUNTIF(T$2:T364,T365)&gt;=1,0,1)</f>
        <v>0</v>
      </c>
      <c r="V365" s="26" t="s">
        <v>1626</v>
      </c>
      <c r="W365" s="86">
        <f t="shared" si="65"/>
        <v>2023</v>
      </c>
      <c r="X365" s="86" t="str">
        <f t="shared" si="66"/>
        <v>03</v>
      </c>
      <c r="Y365" s="86">
        <f t="shared" si="67"/>
        <v>29</v>
      </c>
      <c r="Z365" s="86" t="str">
        <f t="shared" si="68"/>
        <v>22</v>
      </c>
      <c r="AA365" s="86" t="str">
        <f t="shared" si="69"/>
        <v>28</v>
      </c>
      <c r="AB365" s="86" t="str">
        <f t="shared" si="70"/>
        <v>10</v>
      </c>
      <c r="AC365" s="86" t="str">
        <f t="shared" si="71"/>
        <v>GAN_GM_2500X1253px_32m_S2A_MSIL1C_20230329_10CC</v>
      </c>
      <c r="AD365" s="41" t="s">
        <v>1627</v>
      </c>
    </row>
    <row r="366" spans="2:30" x14ac:dyDescent="0.25">
      <c r="B366" t="s">
        <v>3866</v>
      </c>
      <c r="C366" s="54" t="s">
        <v>3816</v>
      </c>
      <c r="D366" s="54" t="s">
        <v>269</v>
      </c>
      <c r="E366" s="56" t="b">
        <v>1</v>
      </c>
      <c r="F366" s="2" t="s">
        <v>3813</v>
      </c>
      <c r="G366" s="7" t="s">
        <v>183</v>
      </c>
      <c r="H366" s="54" t="s">
        <v>270</v>
      </c>
      <c r="I366" s="57">
        <v>45014</v>
      </c>
      <c r="J366" s="56" t="s">
        <v>273</v>
      </c>
      <c r="K366" s="2" t="s">
        <v>294</v>
      </c>
      <c r="L366" s="9">
        <v>0</v>
      </c>
      <c r="M366" s="2" t="s">
        <v>4436</v>
      </c>
      <c r="N366" s="2" t="s">
        <v>85</v>
      </c>
      <c r="O366" s="2" t="s">
        <v>4437</v>
      </c>
      <c r="P366" s="2" t="str">
        <f>VLOOKUP(I366,Period!A:B,2,FALSE)</f>
        <v>2023H1</v>
      </c>
      <c r="Q366" s="9">
        <f t="shared" si="61"/>
        <v>6.7</v>
      </c>
      <c r="R366" s="2">
        <f t="shared" si="63"/>
        <v>10</v>
      </c>
      <c r="S366" t="str">
        <f t="shared" si="64"/>
        <v>02 Sunny (10%-30%)</v>
      </c>
      <c r="T366" t="str">
        <f t="shared" si="62"/>
        <v>45014S2A_MSIL1CCDM-MLB-GANGM4501402 Sunny (10%-30%)</v>
      </c>
      <c r="U366">
        <f>IF(COUNTIF(T$2:T365,T366)&gt;=1,0,1)</f>
        <v>0</v>
      </c>
      <c r="V366" s="26" t="s">
        <v>1628</v>
      </c>
      <c r="W366" s="86">
        <f t="shared" si="65"/>
        <v>2023</v>
      </c>
      <c r="X366" s="86" t="str">
        <f t="shared" si="66"/>
        <v>03</v>
      </c>
      <c r="Y366" s="86">
        <f t="shared" si="67"/>
        <v>29</v>
      </c>
      <c r="Z366" s="86" t="str">
        <f t="shared" si="68"/>
        <v>22</v>
      </c>
      <c r="AA366" s="86" t="str">
        <f t="shared" si="69"/>
        <v>28</v>
      </c>
      <c r="AB366" s="86" t="str">
        <f t="shared" si="70"/>
        <v>01</v>
      </c>
      <c r="AC366" s="86" t="str">
        <f t="shared" si="71"/>
        <v>GAN_GM_2500X1253px_32m_S2A_MSIL1C_20230329_10CC</v>
      </c>
      <c r="AD366" s="41" t="s">
        <v>1629</v>
      </c>
    </row>
    <row r="367" spans="2:30" x14ac:dyDescent="0.25">
      <c r="B367" t="s">
        <v>3866</v>
      </c>
      <c r="C367" s="54" t="s">
        <v>3816</v>
      </c>
      <c r="D367" s="54" t="s">
        <v>269</v>
      </c>
      <c r="E367" s="56" t="b">
        <v>1</v>
      </c>
      <c r="F367" s="2" t="s">
        <v>3813</v>
      </c>
      <c r="G367" s="7" t="s">
        <v>183</v>
      </c>
      <c r="H367" s="54" t="s">
        <v>270</v>
      </c>
      <c r="I367" s="57">
        <v>45014</v>
      </c>
      <c r="J367" s="56" t="s">
        <v>274</v>
      </c>
      <c r="K367" s="2" t="s">
        <v>287</v>
      </c>
      <c r="L367" s="9">
        <v>1.2</v>
      </c>
      <c r="M367" s="2" t="s">
        <v>4436</v>
      </c>
      <c r="N367" s="2" t="s">
        <v>85</v>
      </c>
      <c r="O367" s="2" t="s">
        <v>4437</v>
      </c>
      <c r="P367" s="2" t="str">
        <f>VLOOKUP(I367,Period!A:B,2,FALSE)</f>
        <v>2023H1</v>
      </c>
      <c r="Q367" s="9">
        <f t="shared" si="61"/>
        <v>6.7</v>
      </c>
      <c r="R367" s="2">
        <f t="shared" si="63"/>
        <v>10</v>
      </c>
      <c r="S367" t="str">
        <f t="shared" si="64"/>
        <v>02 Sunny (10%-30%)</v>
      </c>
      <c r="T367" t="str">
        <f t="shared" si="62"/>
        <v>45014S2A_MSIL1CCDM-MLB-GANGM4501402 Sunny (10%-30%)</v>
      </c>
      <c r="U367">
        <f>IF(COUNTIF(T$2:T366,T367)&gt;=1,0,1)</f>
        <v>0</v>
      </c>
      <c r="V367" s="26" t="s">
        <v>1630</v>
      </c>
      <c r="W367" s="86">
        <f t="shared" si="65"/>
        <v>2023</v>
      </c>
      <c r="X367" s="86" t="str">
        <f t="shared" si="66"/>
        <v>03</v>
      </c>
      <c r="Y367" s="86">
        <f t="shared" si="67"/>
        <v>29</v>
      </c>
      <c r="Z367" s="86" t="str">
        <f t="shared" si="68"/>
        <v>22</v>
      </c>
      <c r="AA367" s="86" t="str">
        <f t="shared" si="69"/>
        <v>27</v>
      </c>
      <c r="AB367" s="86" t="str">
        <f t="shared" si="70"/>
        <v>56</v>
      </c>
      <c r="AC367" s="86" t="str">
        <f t="shared" si="71"/>
        <v>GAN_GM_2500X1253px_32m_S2A_MSIL1C_20230329_10CC</v>
      </c>
      <c r="AD367" s="41" t="s">
        <v>1631</v>
      </c>
    </row>
    <row r="368" spans="2:30" x14ac:dyDescent="0.25">
      <c r="B368" t="s">
        <v>3866</v>
      </c>
      <c r="C368" s="51" t="s">
        <v>3816</v>
      </c>
      <c r="D368" s="51" t="s">
        <v>269</v>
      </c>
      <c r="E368" s="42" t="b">
        <v>1</v>
      </c>
      <c r="F368" s="2" t="s">
        <v>3813</v>
      </c>
      <c r="G368" s="7" t="s">
        <v>183</v>
      </c>
      <c r="H368" s="51" t="s">
        <v>270</v>
      </c>
      <c r="I368" s="53">
        <v>45012</v>
      </c>
      <c r="J368" s="42" t="s">
        <v>272</v>
      </c>
      <c r="K368" s="59" t="s">
        <v>317</v>
      </c>
      <c r="L368" s="9">
        <v>49</v>
      </c>
      <c r="M368" s="2" t="s">
        <v>4436</v>
      </c>
      <c r="N368" s="2" t="s">
        <v>85</v>
      </c>
      <c r="O368" s="2" t="s">
        <v>4437</v>
      </c>
      <c r="P368" s="2" t="str">
        <f>VLOOKUP(I368,Period!A:B,2,FALSE)</f>
        <v>2023H1</v>
      </c>
      <c r="Q368" s="9">
        <f t="shared" si="61"/>
        <v>80.900000000000006</v>
      </c>
      <c r="R368" s="2">
        <f t="shared" si="63"/>
        <v>90</v>
      </c>
      <c r="S368" t="str">
        <f t="shared" si="64"/>
        <v>03 Cloudy (40%-90%)</v>
      </c>
      <c r="T368" t="str">
        <f t="shared" si="62"/>
        <v>45012S2A_MSIL1CCDM-MLB-GANGM4501203 Cloudy (40%-90%)</v>
      </c>
      <c r="U368">
        <f>IF(COUNTIF(T$2:T367,T368)&gt;=1,0,1)</f>
        <v>1</v>
      </c>
      <c r="V368" s="26" t="s">
        <v>1632</v>
      </c>
      <c r="W368" s="86">
        <f t="shared" si="65"/>
        <v>2023</v>
      </c>
      <c r="X368" s="86" t="str">
        <f t="shared" si="66"/>
        <v>03</v>
      </c>
      <c r="Y368" s="86">
        <f t="shared" si="67"/>
        <v>27</v>
      </c>
      <c r="Z368" s="86" t="str">
        <f t="shared" si="68"/>
        <v>22</v>
      </c>
      <c r="AA368" s="86" t="str">
        <f t="shared" si="69"/>
        <v>38</v>
      </c>
      <c r="AB368" s="86" t="str">
        <f t="shared" si="70"/>
        <v>05</v>
      </c>
      <c r="AC368" s="86" t="str">
        <f t="shared" si="71"/>
        <v>GAN_GM_2500X1253px_32m_S2A_MSIL1C_20230327_90CC</v>
      </c>
      <c r="AD368" s="41" t="s">
        <v>1633</v>
      </c>
    </row>
    <row r="369" spans="2:30" x14ac:dyDescent="0.25">
      <c r="B369" t="s">
        <v>3866</v>
      </c>
      <c r="C369" s="51" t="s">
        <v>3816</v>
      </c>
      <c r="D369" s="51" t="s">
        <v>269</v>
      </c>
      <c r="E369" s="42" t="b">
        <v>1</v>
      </c>
      <c r="F369" s="2" t="s">
        <v>3813</v>
      </c>
      <c r="G369" s="7" t="s">
        <v>183</v>
      </c>
      <c r="H369" s="51" t="s">
        <v>270</v>
      </c>
      <c r="I369" s="53">
        <v>45012</v>
      </c>
      <c r="J369" s="42" t="s">
        <v>271</v>
      </c>
      <c r="K369" s="2" t="s">
        <v>286</v>
      </c>
      <c r="L369" s="9">
        <v>92.2</v>
      </c>
      <c r="M369" s="2" t="s">
        <v>4436</v>
      </c>
      <c r="N369" s="2" t="s">
        <v>85</v>
      </c>
      <c r="O369" s="2" t="s">
        <v>4437</v>
      </c>
      <c r="P369" s="2" t="str">
        <f>VLOOKUP(I369,Period!A:B,2,FALSE)</f>
        <v>2023H1</v>
      </c>
      <c r="Q369" s="9">
        <f t="shared" si="61"/>
        <v>80.900000000000006</v>
      </c>
      <c r="R369" s="2">
        <f t="shared" si="63"/>
        <v>90</v>
      </c>
      <c r="S369" t="str">
        <f t="shared" si="64"/>
        <v>03 Cloudy (40%-90%)</v>
      </c>
      <c r="T369" t="str">
        <f t="shared" si="62"/>
        <v>45012S2A_MSIL1CCDM-MLB-GANGM4501203 Cloudy (40%-90%)</v>
      </c>
      <c r="U369">
        <f>IF(COUNTIF(T$2:T368,T369)&gt;=1,0,1)</f>
        <v>0</v>
      </c>
      <c r="V369" s="26" t="s">
        <v>1634</v>
      </c>
      <c r="W369" s="86">
        <f t="shared" si="65"/>
        <v>2023</v>
      </c>
      <c r="X369" s="86" t="str">
        <f t="shared" si="66"/>
        <v>03</v>
      </c>
      <c r="Y369" s="86">
        <f t="shared" si="67"/>
        <v>27</v>
      </c>
      <c r="Z369" s="86" t="str">
        <f t="shared" si="68"/>
        <v>22</v>
      </c>
      <c r="AA369" s="86" t="str">
        <f t="shared" si="69"/>
        <v>38</v>
      </c>
      <c r="AB369" s="86" t="str">
        <f t="shared" si="70"/>
        <v>01</v>
      </c>
      <c r="AC369" s="86" t="str">
        <f t="shared" si="71"/>
        <v>GAN_GM_2500X1253px_32m_S2A_MSIL1C_20230327_90CC</v>
      </c>
      <c r="AD369" s="41" t="s">
        <v>1635</v>
      </c>
    </row>
    <row r="370" spans="2:30" x14ac:dyDescent="0.25">
      <c r="B370" t="s">
        <v>3866</v>
      </c>
      <c r="C370" s="51" t="s">
        <v>3816</v>
      </c>
      <c r="D370" s="51" t="s">
        <v>269</v>
      </c>
      <c r="E370" s="42" t="b">
        <v>1</v>
      </c>
      <c r="F370" s="2" t="s">
        <v>3813</v>
      </c>
      <c r="G370" s="7" t="s">
        <v>183</v>
      </c>
      <c r="H370" s="51" t="s">
        <v>270</v>
      </c>
      <c r="I370" s="53">
        <v>45012</v>
      </c>
      <c r="J370" s="42" t="s">
        <v>273</v>
      </c>
      <c r="K370" s="2" t="s">
        <v>306</v>
      </c>
      <c r="L370" s="9">
        <v>83.3</v>
      </c>
      <c r="M370" s="2" t="s">
        <v>4436</v>
      </c>
      <c r="N370" s="2" t="s">
        <v>85</v>
      </c>
      <c r="O370" s="2" t="s">
        <v>4437</v>
      </c>
      <c r="P370" s="2" t="str">
        <f>VLOOKUP(I370,Period!A:B,2,FALSE)</f>
        <v>2023H1</v>
      </c>
      <c r="Q370" s="9">
        <f t="shared" si="61"/>
        <v>80.900000000000006</v>
      </c>
      <c r="R370" s="2">
        <f t="shared" si="63"/>
        <v>90</v>
      </c>
      <c r="S370" t="str">
        <f t="shared" si="64"/>
        <v>03 Cloudy (40%-90%)</v>
      </c>
      <c r="T370" t="str">
        <f t="shared" si="62"/>
        <v>45012S2A_MSIL1CCDM-MLB-GANGM4501203 Cloudy (40%-90%)</v>
      </c>
      <c r="U370">
        <f>IF(COUNTIF(T$2:T369,T370)&gt;=1,0,1)</f>
        <v>0</v>
      </c>
      <c r="V370" s="26" t="s">
        <v>1636</v>
      </c>
      <c r="W370" s="86">
        <f t="shared" si="65"/>
        <v>2023</v>
      </c>
      <c r="X370" s="86" t="str">
        <f t="shared" si="66"/>
        <v>03</v>
      </c>
      <c r="Y370" s="86">
        <f t="shared" si="67"/>
        <v>27</v>
      </c>
      <c r="Z370" s="86" t="str">
        <f t="shared" si="68"/>
        <v>22</v>
      </c>
      <c r="AA370" s="86" t="str">
        <f t="shared" si="69"/>
        <v>37</v>
      </c>
      <c r="AB370" s="86" t="str">
        <f t="shared" si="70"/>
        <v>51</v>
      </c>
      <c r="AC370" s="86" t="str">
        <f t="shared" si="71"/>
        <v>GAN_GM_2500X1253px_32m_S2A_MSIL1C_20230327_90CC</v>
      </c>
      <c r="AD370" s="41" t="s">
        <v>1637</v>
      </c>
    </row>
    <row r="371" spans="2:30" x14ac:dyDescent="0.25">
      <c r="B371" t="s">
        <v>3866</v>
      </c>
      <c r="C371" s="51" t="s">
        <v>3816</v>
      </c>
      <c r="D371" s="51" t="s">
        <v>269</v>
      </c>
      <c r="E371" s="42" t="b">
        <v>1</v>
      </c>
      <c r="F371" s="2" t="s">
        <v>3813</v>
      </c>
      <c r="G371" s="7" t="s">
        <v>183</v>
      </c>
      <c r="H371" s="51" t="s">
        <v>270</v>
      </c>
      <c r="I371" s="53">
        <v>45012</v>
      </c>
      <c r="J371" s="42" t="s">
        <v>274</v>
      </c>
      <c r="K371" s="2" t="s">
        <v>318</v>
      </c>
      <c r="L371" s="9">
        <v>99.1</v>
      </c>
      <c r="M371" s="2" t="s">
        <v>4436</v>
      </c>
      <c r="N371" s="2" t="s">
        <v>85</v>
      </c>
      <c r="O371" s="2" t="s">
        <v>4437</v>
      </c>
      <c r="P371" s="2" t="str">
        <f>VLOOKUP(I371,Period!A:B,2,FALSE)</f>
        <v>2023H1</v>
      </c>
      <c r="Q371" s="9">
        <f t="shared" si="61"/>
        <v>80.900000000000006</v>
      </c>
      <c r="R371" s="2">
        <f t="shared" si="63"/>
        <v>90</v>
      </c>
      <c r="S371" t="str">
        <f t="shared" si="64"/>
        <v>03 Cloudy (40%-90%)</v>
      </c>
      <c r="T371" t="str">
        <f t="shared" si="62"/>
        <v>45012S2A_MSIL1CCDM-MLB-GANGM4501203 Cloudy (40%-90%)</v>
      </c>
      <c r="U371">
        <f>IF(COUNTIF(T$2:T370,T371)&gt;=1,0,1)</f>
        <v>0</v>
      </c>
      <c r="V371" s="26" t="s">
        <v>1638</v>
      </c>
      <c r="W371" s="86">
        <f t="shared" si="65"/>
        <v>2023</v>
      </c>
      <c r="X371" s="86" t="str">
        <f t="shared" si="66"/>
        <v>03</v>
      </c>
      <c r="Y371" s="86">
        <f t="shared" si="67"/>
        <v>27</v>
      </c>
      <c r="Z371" s="86" t="str">
        <f t="shared" si="68"/>
        <v>22</v>
      </c>
      <c r="AA371" s="86" t="str">
        <f t="shared" si="69"/>
        <v>37</v>
      </c>
      <c r="AB371" s="86" t="str">
        <f t="shared" si="70"/>
        <v>47</v>
      </c>
      <c r="AC371" s="86" t="str">
        <f t="shared" si="71"/>
        <v>GAN_GM_2500X1253px_32m_S2A_MSIL1C_20230327_90CC</v>
      </c>
      <c r="AD371" s="41" t="s">
        <v>1639</v>
      </c>
    </row>
    <row r="372" spans="2:30" x14ac:dyDescent="0.25">
      <c r="B372" t="s">
        <v>3866</v>
      </c>
      <c r="C372" s="54" t="s">
        <v>3816</v>
      </c>
      <c r="D372" s="54" t="s">
        <v>269</v>
      </c>
      <c r="E372" s="56" t="b">
        <v>1</v>
      </c>
      <c r="F372" s="2" t="s">
        <v>3813</v>
      </c>
      <c r="G372" s="7" t="s">
        <v>183</v>
      </c>
      <c r="H372" s="54" t="s">
        <v>270</v>
      </c>
      <c r="I372" s="57">
        <v>45009</v>
      </c>
      <c r="J372" s="56" t="s">
        <v>272</v>
      </c>
      <c r="K372" s="58" t="s">
        <v>311</v>
      </c>
      <c r="L372" s="9">
        <v>92.2</v>
      </c>
      <c r="M372" s="2" t="s">
        <v>4436</v>
      </c>
      <c r="N372" s="2" t="s">
        <v>85</v>
      </c>
      <c r="O372" s="2" t="s">
        <v>4437</v>
      </c>
      <c r="P372" s="2" t="str">
        <f>VLOOKUP(I372,Period!A:B,2,FALSE)</f>
        <v>2023H1</v>
      </c>
      <c r="Q372" s="9">
        <f t="shared" si="61"/>
        <v>94.1</v>
      </c>
      <c r="R372" s="2">
        <f t="shared" si="63"/>
        <v>100</v>
      </c>
      <c r="S372" t="str">
        <f t="shared" si="64"/>
        <v>04 Overcast (100%)</v>
      </c>
      <c r="T372" t="str">
        <f t="shared" si="62"/>
        <v>45009S2A_MSIL1CCDM-MLB-GANGM4500904 Overcast (100%)</v>
      </c>
      <c r="U372">
        <f>IF(COUNTIF(T$2:T371,T372)&gt;=1,0,1)</f>
        <v>1</v>
      </c>
      <c r="V372" s="26" t="s">
        <v>1640</v>
      </c>
      <c r="W372" s="86">
        <f t="shared" si="65"/>
        <v>2023</v>
      </c>
      <c r="X372" s="86" t="str">
        <f t="shared" si="66"/>
        <v>03</v>
      </c>
      <c r="Y372" s="86">
        <f t="shared" si="67"/>
        <v>24</v>
      </c>
      <c r="Z372" s="86" t="str">
        <f t="shared" si="68"/>
        <v>22</v>
      </c>
      <c r="AA372" s="86" t="str">
        <f t="shared" si="69"/>
        <v>28</v>
      </c>
      <c r="AB372" s="86" t="str">
        <f t="shared" si="70"/>
        <v>09</v>
      </c>
      <c r="AC372" s="86" t="str">
        <f t="shared" si="71"/>
        <v>GAN_GM_2500X1253px_32m_S2A_MSIL1C_20230324_100CC</v>
      </c>
      <c r="AD372" s="41" t="s">
        <v>1641</v>
      </c>
    </row>
    <row r="373" spans="2:30" x14ac:dyDescent="0.25">
      <c r="B373" t="s">
        <v>3866</v>
      </c>
      <c r="C373" s="54" t="s">
        <v>3816</v>
      </c>
      <c r="D373" s="54" t="s">
        <v>269</v>
      </c>
      <c r="E373" s="56" t="b">
        <v>1</v>
      </c>
      <c r="F373" s="2" t="s">
        <v>3813</v>
      </c>
      <c r="G373" s="7" t="s">
        <v>183</v>
      </c>
      <c r="H373" s="54" t="s">
        <v>270</v>
      </c>
      <c r="I373" s="57">
        <v>45009</v>
      </c>
      <c r="J373" s="56" t="s">
        <v>271</v>
      </c>
      <c r="K373" s="2" t="s">
        <v>319</v>
      </c>
      <c r="L373" s="9">
        <v>91.8</v>
      </c>
      <c r="M373" s="2" t="s">
        <v>4436</v>
      </c>
      <c r="N373" s="2" t="s">
        <v>85</v>
      </c>
      <c r="O373" s="2" t="s">
        <v>4437</v>
      </c>
      <c r="P373" s="2" t="str">
        <f>VLOOKUP(I373,Period!A:B,2,FALSE)</f>
        <v>2023H1</v>
      </c>
      <c r="Q373" s="9">
        <f t="shared" si="61"/>
        <v>94.1</v>
      </c>
      <c r="R373" s="2">
        <f t="shared" si="63"/>
        <v>100</v>
      </c>
      <c r="S373" t="str">
        <f t="shared" si="64"/>
        <v>04 Overcast (100%)</v>
      </c>
      <c r="T373" t="str">
        <f t="shared" si="62"/>
        <v>45009S2A_MSIL1CCDM-MLB-GANGM4500904 Overcast (100%)</v>
      </c>
      <c r="U373">
        <f>IF(COUNTIF(T$2:T372,T373)&gt;=1,0,1)</f>
        <v>0</v>
      </c>
      <c r="V373" s="26" t="s">
        <v>1642</v>
      </c>
      <c r="W373" s="86">
        <f t="shared" si="65"/>
        <v>2023</v>
      </c>
      <c r="X373" s="86" t="str">
        <f t="shared" si="66"/>
        <v>03</v>
      </c>
      <c r="Y373" s="86">
        <f t="shared" si="67"/>
        <v>24</v>
      </c>
      <c r="Z373" s="86" t="str">
        <f t="shared" si="68"/>
        <v>22</v>
      </c>
      <c r="AA373" s="86" t="str">
        <f t="shared" si="69"/>
        <v>28</v>
      </c>
      <c r="AB373" s="86" t="str">
        <f t="shared" si="70"/>
        <v>05</v>
      </c>
      <c r="AC373" s="86" t="str">
        <f t="shared" si="71"/>
        <v>GAN_GM_2500X1253px_32m_S2A_MSIL1C_20230324_100CC</v>
      </c>
      <c r="AD373" s="41" t="s">
        <v>1643</v>
      </c>
    </row>
    <row r="374" spans="2:30" x14ac:dyDescent="0.25">
      <c r="B374" t="s">
        <v>3866</v>
      </c>
      <c r="C374" s="54" t="s">
        <v>3816</v>
      </c>
      <c r="D374" s="54" t="s">
        <v>269</v>
      </c>
      <c r="E374" s="56" t="b">
        <v>1</v>
      </c>
      <c r="F374" s="2" t="s">
        <v>3813</v>
      </c>
      <c r="G374" s="7" t="s">
        <v>183</v>
      </c>
      <c r="H374" s="54" t="s">
        <v>270</v>
      </c>
      <c r="I374" s="57">
        <v>45009</v>
      </c>
      <c r="J374" s="56" t="s">
        <v>273</v>
      </c>
      <c r="K374" s="2" t="s">
        <v>287</v>
      </c>
      <c r="L374" s="9">
        <v>99.2</v>
      </c>
      <c r="M374" s="2" t="s">
        <v>4436</v>
      </c>
      <c r="N374" s="2" t="s">
        <v>85</v>
      </c>
      <c r="O374" s="2" t="s">
        <v>4437</v>
      </c>
      <c r="P374" s="2" t="str">
        <f>VLOOKUP(I374,Period!A:B,2,FALSE)</f>
        <v>2023H1</v>
      </c>
      <c r="Q374" s="9">
        <f t="shared" si="61"/>
        <v>94.1</v>
      </c>
      <c r="R374" s="2">
        <f t="shared" si="63"/>
        <v>100</v>
      </c>
      <c r="S374" t="str">
        <f t="shared" si="64"/>
        <v>04 Overcast (100%)</v>
      </c>
      <c r="T374" t="str">
        <f t="shared" si="62"/>
        <v>45009S2A_MSIL1CCDM-MLB-GANGM4500904 Overcast (100%)</v>
      </c>
      <c r="U374">
        <f>IF(COUNTIF(T$2:T373,T374)&gt;=1,0,1)</f>
        <v>0</v>
      </c>
      <c r="V374" s="26" t="s">
        <v>1644</v>
      </c>
      <c r="W374" s="86">
        <f t="shared" si="65"/>
        <v>2023</v>
      </c>
      <c r="X374" s="86" t="str">
        <f t="shared" si="66"/>
        <v>03</v>
      </c>
      <c r="Y374" s="86">
        <f t="shared" si="67"/>
        <v>24</v>
      </c>
      <c r="Z374" s="86" t="str">
        <f t="shared" si="68"/>
        <v>22</v>
      </c>
      <c r="AA374" s="86" t="str">
        <f t="shared" si="69"/>
        <v>27</v>
      </c>
      <c r="AB374" s="86" t="str">
        <f t="shared" si="70"/>
        <v>56</v>
      </c>
      <c r="AC374" s="86" t="str">
        <f t="shared" si="71"/>
        <v>GAN_GM_2500X1253px_32m_S2A_MSIL1C_20230324_100CC</v>
      </c>
      <c r="AD374" s="41" t="s">
        <v>1645</v>
      </c>
    </row>
    <row r="375" spans="2:30" x14ac:dyDescent="0.25">
      <c r="B375" t="s">
        <v>3866</v>
      </c>
      <c r="C375" s="54" t="s">
        <v>3816</v>
      </c>
      <c r="D375" s="54" t="s">
        <v>269</v>
      </c>
      <c r="E375" s="56" t="b">
        <v>1</v>
      </c>
      <c r="F375" s="2" t="s">
        <v>3813</v>
      </c>
      <c r="G375" s="7" t="s">
        <v>183</v>
      </c>
      <c r="H375" s="54" t="s">
        <v>270</v>
      </c>
      <c r="I375" s="57">
        <v>45009</v>
      </c>
      <c r="J375" s="56" t="s">
        <v>274</v>
      </c>
      <c r="K375" s="2" t="s">
        <v>320</v>
      </c>
      <c r="L375" s="9">
        <v>93.2</v>
      </c>
      <c r="M375" s="2" t="s">
        <v>4436</v>
      </c>
      <c r="N375" s="2" t="s">
        <v>85</v>
      </c>
      <c r="O375" s="2" t="s">
        <v>4437</v>
      </c>
      <c r="P375" s="2" t="str">
        <f>VLOOKUP(I375,Period!A:B,2,FALSE)</f>
        <v>2023H1</v>
      </c>
      <c r="Q375" s="9">
        <f t="shared" si="61"/>
        <v>94.1</v>
      </c>
      <c r="R375" s="2">
        <f t="shared" si="63"/>
        <v>100</v>
      </c>
      <c r="S375" t="str">
        <f t="shared" si="64"/>
        <v>04 Overcast (100%)</v>
      </c>
      <c r="T375" t="str">
        <f t="shared" si="62"/>
        <v>45009S2A_MSIL1CCDM-MLB-GANGM4500904 Overcast (100%)</v>
      </c>
      <c r="U375">
        <f>IF(COUNTIF(T$2:T374,T375)&gt;=1,0,1)</f>
        <v>0</v>
      </c>
      <c r="V375" s="26" t="s">
        <v>1646</v>
      </c>
      <c r="W375" s="86">
        <f t="shared" si="65"/>
        <v>2023</v>
      </c>
      <c r="X375" s="86" t="str">
        <f t="shared" si="66"/>
        <v>03</v>
      </c>
      <c r="Y375" s="86">
        <f t="shared" si="67"/>
        <v>24</v>
      </c>
      <c r="Z375" s="86" t="str">
        <f t="shared" si="68"/>
        <v>22</v>
      </c>
      <c r="AA375" s="86" t="str">
        <f t="shared" si="69"/>
        <v>27</v>
      </c>
      <c r="AB375" s="86" t="str">
        <f t="shared" si="70"/>
        <v>51</v>
      </c>
      <c r="AC375" s="86" t="str">
        <f t="shared" si="71"/>
        <v>GAN_GM_2500X1253px_32m_S2A_MSIL1C_20230324_100CC</v>
      </c>
      <c r="AD375" s="41" t="s">
        <v>1647</v>
      </c>
    </row>
    <row r="376" spans="2:30" x14ac:dyDescent="0.25">
      <c r="B376" t="s">
        <v>3866</v>
      </c>
      <c r="C376" s="51" t="s">
        <v>3816</v>
      </c>
      <c r="D376" s="51" t="s">
        <v>269</v>
      </c>
      <c r="E376" s="42" t="b">
        <v>1</v>
      </c>
      <c r="F376" s="2" t="s">
        <v>3813</v>
      </c>
      <c r="G376" s="7" t="s">
        <v>183</v>
      </c>
      <c r="H376" s="51" t="s">
        <v>270</v>
      </c>
      <c r="I376" s="53">
        <v>45007</v>
      </c>
      <c r="J376" s="42" t="s">
        <v>272</v>
      </c>
      <c r="K376" s="59" t="s">
        <v>310</v>
      </c>
      <c r="L376" s="9">
        <v>1.9</v>
      </c>
      <c r="M376" s="2" t="s">
        <v>4436</v>
      </c>
      <c r="N376" s="2" t="s">
        <v>85</v>
      </c>
      <c r="O376" s="2" t="s">
        <v>4437</v>
      </c>
      <c r="P376" s="2" t="str">
        <f>VLOOKUP(I376,Period!A:B,2,FALSE)</f>
        <v>2023H1</v>
      </c>
      <c r="Q376" s="9">
        <f t="shared" si="61"/>
        <v>3.9749999999999996</v>
      </c>
      <c r="R376" s="2">
        <f t="shared" si="63"/>
        <v>10</v>
      </c>
      <c r="S376" t="str">
        <f t="shared" si="64"/>
        <v>02 Sunny (10%-30%)</v>
      </c>
      <c r="T376" t="str">
        <f t="shared" si="62"/>
        <v>45007S2A_MSIL1CCDM-MLB-GANGM4500702 Sunny (10%-30%)</v>
      </c>
      <c r="U376">
        <f>IF(COUNTIF(T$2:T375,T376)&gt;=1,0,1)</f>
        <v>1</v>
      </c>
      <c r="V376" s="26" t="s">
        <v>1648</v>
      </c>
      <c r="W376" s="86">
        <f t="shared" si="65"/>
        <v>2023</v>
      </c>
      <c r="X376" s="86" t="str">
        <f t="shared" si="66"/>
        <v>03</v>
      </c>
      <c r="Y376" s="86">
        <f t="shared" si="67"/>
        <v>22</v>
      </c>
      <c r="Z376" s="86" t="str">
        <f t="shared" si="68"/>
        <v>22</v>
      </c>
      <c r="AA376" s="86" t="str">
        <f t="shared" si="69"/>
        <v>38</v>
      </c>
      <c r="AB376" s="86" t="str">
        <f t="shared" si="70"/>
        <v>09</v>
      </c>
      <c r="AC376" s="86" t="str">
        <f t="shared" si="71"/>
        <v>GAN_GM_2500X1253px_32m_S2A_MSIL1C_20230322_10CC</v>
      </c>
      <c r="AD376" s="41" t="s">
        <v>1649</v>
      </c>
    </row>
    <row r="377" spans="2:30" x14ac:dyDescent="0.25">
      <c r="B377" t="s">
        <v>3866</v>
      </c>
      <c r="C377" s="51" t="s">
        <v>3816</v>
      </c>
      <c r="D377" s="51" t="s">
        <v>269</v>
      </c>
      <c r="E377" s="42" t="b">
        <v>1</v>
      </c>
      <c r="F377" s="2" t="s">
        <v>3813</v>
      </c>
      <c r="G377" s="7" t="s">
        <v>183</v>
      </c>
      <c r="H377" s="51" t="s">
        <v>270</v>
      </c>
      <c r="I377" s="53">
        <v>45007</v>
      </c>
      <c r="J377" s="42" t="s">
        <v>271</v>
      </c>
      <c r="K377" s="2" t="s">
        <v>317</v>
      </c>
      <c r="L377" s="9">
        <v>0.2</v>
      </c>
      <c r="M377" s="2" t="s">
        <v>4436</v>
      </c>
      <c r="N377" s="2" t="s">
        <v>85</v>
      </c>
      <c r="O377" s="2" t="s">
        <v>4437</v>
      </c>
      <c r="P377" s="2" t="str">
        <f>VLOOKUP(I377,Period!A:B,2,FALSE)</f>
        <v>2023H1</v>
      </c>
      <c r="Q377" s="9">
        <f t="shared" si="61"/>
        <v>3.9749999999999996</v>
      </c>
      <c r="R377" s="2">
        <f t="shared" si="63"/>
        <v>10</v>
      </c>
      <c r="S377" t="str">
        <f t="shared" si="64"/>
        <v>02 Sunny (10%-30%)</v>
      </c>
      <c r="T377" t="str">
        <f t="shared" si="62"/>
        <v>45007S2A_MSIL1CCDM-MLB-GANGM4500702 Sunny (10%-30%)</v>
      </c>
      <c r="U377">
        <f>IF(COUNTIF(T$2:T376,T377)&gt;=1,0,1)</f>
        <v>0</v>
      </c>
      <c r="V377" s="26" t="s">
        <v>1650</v>
      </c>
      <c r="W377" s="86">
        <f t="shared" si="65"/>
        <v>2023</v>
      </c>
      <c r="X377" s="86" t="str">
        <f t="shared" si="66"/>
        <v>03</v>
      </c>
      <c r="Y377" s="86">
        <f t="shared" si="67"/>
        <v>22</v>
      </c>
      <c r="Z377" s="86" t="str">
        <f t="shared" si="68"/>
        <v>22</v>
      </c>
      <c r="AA377" s="86" t="str">
        <f t="shared" si="69"/>
        <v>38</v>
      </c>
      <c r="AB377" s="86" t="str">
        <f t="shared" si="70"/>
        <v>05</v>
      </c>
      <c r="AC377" s="86" t="str">
        <f t="shared" si="71"/>
        <v>GAN_GM_2500X1253px_32m_S2A_MSIL1C_20230322_10CC</v>
      </c>
      <c r="AD377" s="41" t="s">
        <v>1651</v>
      </c>
    </row>
    <row r="378" spans="2:30" x14ac:dyDescent="0.25">
      <c r="B378" t="s">
        <v>3866</v>
      </c>
      <c r="C378" s="51" t="s">
        <v>3816</v>
      </c>
      <c r="D378" s="51" t="s">
        <v>269</v>
      </c>
      <c r="E378" s="42" t="b">
        <v>1</v>
      </c>
      <c r="F378" s="2" t="s">
        <v>3813</v>
      </c>
      <c r="G378" s="7" t="s">
        <v>183</v>
      </c>
      <c r="H378" s="51" t="s">
        <v>270</v>
      </c>
      <c r="I378" s="53">
        <v>45007</v>
      </c>
      <c r="J378" s="42" t="s">
        <v>273</v>
      </c>
      <c r="K378" s="2" t="s">
        <v>305</v>
      </c>
      <c r="L378" s="9">
        <v>10.5</v>
      </c>
      <c r="M378" s="2" t="s">
        <v>4436</v>
      </c>
      <c r="N378" s="2" t="s">
        <v>85</v>
      </c>
      <c r="O378" s="2" t="s">
        <v>4437</v>
      </c>
      <c r="P378" s="2" t="str">
        <f>VLOOKUP(I378,Period!A:B,2,FALSE)</f>
        <v>2023H1</v>
      </c>
      <c r="Q378" s="9">
        <f t="shared" si="61"/>
        <v>3.9749999999999996</v>
      </c>
      <c r="R378" s="2">
        <f t="shared" si="63"/>
        <v>10</v>
      </c>
      <c r="S378" t="str">
        <f t="shared" si="64"/>
        <v>02 Sunny (10%-30%)</v>
      </c>
      <c r="T378" t="str">
        <f t="shared" si="62"/>
        <v>45007S2A_MSIL1CCDM-MLB-GANGM4500702 Sunny (10%-30%)</v>
      </c>
      <c r="U378">
        <f>IF(COUNTIF(T$2:T377,T378)&gt;=1,0,1)</f>
        <v>0</v>
      </c>
      <c r="V378" s="26" t="s">
        <v>1652</v>
      </c>
      <c r="W378" s="86">
        <f t="shared" si="65"/>
        <v>2023</v>
      </c>
      <c r="X378" s="86" t="str">
        <f t="shared" si="66"/>
        <v>03</v>
      </c>
      <c r="Y378" s="86">
        <f t="shared" si="67"/>
        <v>22</v>
      </c>
      <c r="Z378" s="86" t="str">
        <f t="shared" si="68"/>
        <v>22</v>
      </c>
      <c r="AA378" s="86" t="str">
        <f t="shared" si="69"/>
        <v>37</v>
      </c>
      <c r="AB378" s="86" t="str">
        <f t="shared" si="70"/>
        <v>55</v>
      </c>
      <c r="AC378" s="86" t="str">
        <f t="shared" si="71"/>
        <v>GAN_GM_2500X1253px_32m_S2A_MSIL1C_20230322_10CC</v>
      </c>
      <c r="AD378" s="41" t="s">
        <v>1653</v>
      </c>
    </row>
    <row r="379" spans="2:30" x14ac:dyDescent="0.25">
      <c r="B379" t="s">
        <v>3866</v>
      </c>
      <c r="C379" s="51" t="s">
        <v>3816</v>
      </c>
      <c r="D379" s="51" t="s">
        <v>269</v>
      </c>
      <c r="E379" s="42" t="b">
        <v>1</v>
      </c>
      <c r="F379" s="2" t="s">
        <v>3813</v>
      </c>
      <c r="G379" s="7" t="s">
        <v>183</v>
      </c>
      <c r="H379" s="51" t="s">
        <v>270</v>
      </c>
      <c r="I379" s="53">
        <v>45007</v>
      </c>
      <c r="J379" s="42" t="s">
        <v>274</v>
      </c>
      <c r="K379" s="2" t="s">
        <v>306</v>
      </c>
      <c r="L379" s="9">
        <v>3.3</v>
      </c>
      <c r="M379" s="2" t="s">
        <v>4436</v>
      </c>
      <c r="N379" s="2" t="s">
        <v>85</v>
      </c>
      <c r="O379" s="2" t="s">
        <v>4437</v>
      </c>
      <c r="P379" s="2" t="str">
        <f>VLOOKUP(I379,Period!A:B,2,FALSE)</f>
        <v>2023H1</v>
      </c>
      <c r="Q379" s="9">
        <f t="shared" si="61"/>
        <v>3.9749999999999996</v>
      </c>
      <c r="R379" s="2">
        <f t="shared" si="63"/>
        <v>10</v>
      </c>
      <c r="S379" t="str">
        <f t="shared" si="64"/>
        <v>02 Sunny (10%-30%)</v>
      </c>
      <c r="T379" t="str">
        <f t="shared" si="62"/>
        <v>45007S2A_MSIL1CCDM-MLB-GANGM4500702 Sunny (10%-30%)</v>
      </c>
      <c r="U379">
        <f>IF(COUNTIF(T$2:T378,T379)&gt;=1,0,1)</f>
        <v>0</v>
      </c>
      <c r="V379" s="26" t="s">
        <v>1654</v>
      </c>
      <c r="W379" s="86">
        <f t="shared" si="65"/>
        <v>2023</v>
      </c>
      <c r="X379" s="86" t="str">
        <f t="shared" si="66"/>
        <v>03</v>
      </c>
      <c r="Y379" s="86">
        <f t="shared" si="67"/>
        <v>22</v>
      </c>
      <c r="Z379" s="86" t="str">
        <f t="shared" si="68"/>
        <v>22</v>
      </c>
      <c r="AA379" s="86" t="str">
        <f t="shared" si="69"/>
        <v>37</v>
      </c>
      <c r="AB379" s="86" t="str">
        <f t="shared" si="70"/>
        <v>51</v>
      </c>
      <c r="AC379" s="86" t="str">
        <f t="shared" si="71"/>
        <v>GAN_GM_2500X1253px_32m_S2A_MSIL1C_20230322_10CC</v>
      </c>
      <c r="AD379" s="41" t="s">
        <v>1655</v>
      </c>
    </row>
    <row r="380" spans="2:30" x14ac:dyDescent="0.25">
      <c r="B380" t="s">
        <v>3866</v>
      </c>
      <c r="C380" s="54" t="s">
        <v>3816</v>
      </c>
      <c r="D380" s="54" t="s">
        <v>269</v>
      </c>
      <c r="E380" s="56" t="b">
        <v>1</v>
      </c>
      <c r="F380" s="2" t="s">
        <v>3813</v>
      </c>
      <c r="G380" s="7" t="s">
        <v>183</v>
      </c>
      <c r="H380" s="54" t="s">
        <v>270</v>
      </c>
      <c r="I380" s="57">
        <v>45004</v>
      </c>
      <c r="J380" s="56" t="s">
        <v>272</v>
      </c>
      <c r="K380" s="59" t="s">
        <v>292</v>
      </c>
      <c r="L380" s="9">
        <v>99.6</v>
      </c>
      <c r="M380" s="2" t="s">
        <v>4436</v>
      </c>
      <c r="N380" s="2" t="s">
        <v>85</v>
      </c>
      <c r="O380" s="2" t="s">
        <v>4437</v>
      </c>
      <c r="P380" s="2" t="str">
        <f>VLOOKUP(I380,Period!A:B,2,FALSE)</f>
        <v>2023H1</v>
      </c>
      <c r="Q380" s="9">
        <f t="shared" si="61"/>
        <v>80.600000000000009</v>
      </c>
      <c r="R380" s="2">
        <f t="shared" si="63"/>
        <v>90</v>
      </c>
      <c r="S380" t="str">
        <f t="shared" si="64"/>
        <v>03 Cloudy (40%-90%)</v>
      </c>
      <c r="T380" t="str">
        <f t="shared" si="62"/>
        <v>45004S2A_MSIL1CCDM-MLB-GANGM4500403 Cloudy (40%-90%)</v>
      </c>
      <c r="U380">
        <f>IF(COUNTIF(T$2:T379,T380)&gt;=1,0,1)</f>
        <v>1</v>
      </c>
      <c r="V380" s="26" t="s">
        <v>1656</v>
      </c>
      <c r="W380" s="86">
        <f t="shared" si="65"/>
        <v>2023</v>
      </c>
      <c r="X380" s="86" t="str">
        <f t="shared" si="66"/>
        <v>03</v>
      </c>
      <c r="Y380" s="86">
        <f t="shared" si="67"/>
        <v>19</v>
      </c>
      <c r="Z380" s="86" t="str">
        <f t="shared" si="68"/>
        <v>22</v>
      </c>
      <c r="AA380" s="86" t="str">
        <f t="shared" si="69"/>
        <v>28</v>
      </c>
      <c r="AB380" s="86" t="str">
        <f t="shared" si="70"/>
        <v>14</v>
      </c>
      <c r="AC380" s="86" t="str">
        <f t="shared" si="71"/>
        <v>GAN_GM_2500X1253px_32m_S2A_MSIL1C_20230319_90CC</v>
      </c>
      <c r="AD380" s="41" t="s">
        <v>1657</v>
      </c>
    </row>
    <row r="381" spans="2:30" x14ac:dyDescent="0.25">
      <c r="B381" t="s">
        <v>3866</v>
      </c>
      <c r="C381" s="54" t="s">
        <v>3816</v>
      </c>
      <c r="D381" s="54" t="s">
        <v>269</v>
      </c>
      <c r="E381" s="56" t="b">
        <v>1</v>
      </c>
      <c r="F381" s="2" t="s">
        <v>3813</v>
      </c>
      <c r="G381" s="7" t="s">
        <v>183</v>
      </c>
      <c r="H381" s="54" t="s">
        <v>270</v>
      </c>
      <c r="I381" s="57">
        <v>45004</v>
      </c>
      <c r="J381" s="56" t="s">
        <v>271</v>
      </c>
      <c r="K381" s="2" t="s">
        <v>293</v>
      </c>
      <c r="L381" s="9">
        <v>98.6</v>
      </c>
      <c r="M381" s="2" t="s">
        <v>4436</v>
      </c>
      <c r="N381" s="2" t="s">
        <v>85</v>
      </c>
      <c r="O381" s="2" t="s">
        <v>4437</v>
      </c>
      <c r="P381" s="2" t="str">
        <f>VLOOKUP(I381,Period!A:B,2,FALSE)</f>
        <v>2023H1</v>
      </c>
      <c r="Q381" s="9">
        <f t="shared" si="61"/>
        <v>80.600000000000009</v>
      </c>
      <c r="R381" s="2">
        <f t="shared" si="63"/>
        <v>90</v>
      </c>
      <c r="S381" t="str">
        <f t="shared" si="64"/>
        <v>03 Cloudy (40%-90%)</v>
      </c>
      <c r="T381" t="str">
        <f t="shared" si="62"/>
        <v>45004S2A_MSIL1CCDM-MLB-GANGM4500403 Cloudy (40%-90%)</v>
      </c>
      <c r="U381">
        <f>IF(COUNTIF(T$2:T380,T381)&gt;=1,0,1)</f>
        <v>0</v>
      </c>
      <c r="V381" s="26" t="s">
        <v>1658</v>
      </c>
      <c r="W381" s="86">
        <f t="shared" si="65"/>
        <v>2023</v>
      </c>
      <c r="X381" s="86" t="str">
        <f t="shared" si="66"/>
        <v>03</v>
      </c>
      <c r="Y381" s="86">
        <f t="shared" si="67"/>
        <v>19</v>
      </c>
      <c r="Z381" s="86" t="str">
        <f t="shared" si="68"/>
        <v>22</v>
      </c>
      <c r="AA381" s="86" t="str">
        <f t="shared" si="69"/>
        <v>28</v>
      </c>
      <c r="AB381" s="86" t="str">
        <f t="shared" si="70"/>
        <v>10</v>
      </c>
      <c r="AC381" s="86" t="str">
        <f t="shared" si="71"/>
        <v>GAN_GM_2500X1253px_32m_S2A_MSIL1C_20230319_90CC</v>
      </c>
      <c r="AD381" s="41" t="s">
        <v>1659</v>
      </c>
    </row>
    <row r="382" spans="2:30" x14ac:dyDescent="0.25">
      <c r="B382" t="s">
        <v>3866</v>
      </c>
      <c r="C382" s="54" t="s">
        <v>3816</v>
      </c>
      <c r="D382" s="54" t="s">
        <v>269</v>
      </c>
      <c r="E382" s="56" t="b">
        <v>1</v>
      </c>
      <c r="F382" s="2" t="s">
        <v>3813</v>
      </c>
      <c r="G382" s="7" t="s">
        <v>183</v>
      </c>
      <c r="H382" s="54" t="s">
        <v>270</v>
      </c>
      <c r="I382" s="57">
        <v>45004</v>
      </c>
      <c r="J382" s="56" t="s">
        <v>273</v>
      </c>
      <c r="K382" s="2" t="s">
        <v>294</v>
      </c>
      <c r="L382" s="9">
        <v>79.400000000000006</v>
      </c>
      <c r="M382" s="2" t="s">
        <v>4436</v>
      </c>
      <c r="N382" s="2" t="s">
        <v>85</v>
      </c>
      <c r="O382" s="2" t="s">
        <v>4437</v>
      </c>
      <c r="P382" s="2" t="str">
        <f>VLOOKUP(I382,Period!A:B,2,FALSE)</f>
        <v>2023H1</v>
      </c>
      <c r="Q382" s="9">
        <f t="shared" si="61"/>
        <v>80.600000000000009</v>
      </c>
      <c r="R382" s="2">
        <f t="shared" si="63"/>
        <v>90</v>
      </c>
      <c r="S382" t="str">
        <f t="shared" si="64"/>
        <v>03 Cloudy (40%-90%)</v>
      </c>
      <c r="T382" t="str">
        <f t="shared" si="62"/>
        <v>45004S2A_MSIL1CCDM-MLB-GANGM4500403 Cloudy (40%-90%)</v>
      </c>
      <c r="U382">
        <f>IF(COUNTIF(T$2:T381,T382)&gt;=1,0,1)</f>
        <v>0</v>
      </c>
      <c r="V382" s="26" t="s">
        <v>1660</v>
      </c>
      <c r="W382" s="86">
        <f t="shared" si="65"/>
        <v>2023</v>
      </c>
      <c r="X382" s="86" t="str">
        <f t="shared" si="66"/>
        <v>03</v>
      </c>
      <c r="Y382" s="86">
        <f t="shared" si="67"/>
        <v>19</v>
      </c>
      <c r="Z382" s="86" t="str">
        <f t="shared" si="68"/>
        <v>22</v>
      </c>
      <c r="AA382" s="86" t="str">
        <f t="shared" si="69"/>
        <v>28</v>
      </c>
      <c r="AB382" s="86" t="str">
        <f t="shared" si="70"/>
        <v>01</v>
      </c>
      <c r="AC382" s="86" t="str">
        <f t="shared" si="71"/>
        <v>GAN_GM_2500X1253px_32m_S2A_MSIL1C_20230319_90CC</v>
      </c>
      <c r="AD382" s="41" t="s">
        <v>1661</v>
      </c>
    </row>
    <row r="383" spans="2:30" x14ac:dyDescent="0.25">
      <c r="B383" t="s">
        <v>3866</v>
      </c>
      <c r="C383" s="54" t="s">
        <v>3816</v>
      </c>
      <c r="D383" s="54" t="s">
        <v>269</v>
      </c>
      <c r="E383" s="56" t="b">
        <v>1</v>
      </c>
      <c r="F383" s="2" t="s">
        <v>3813</v>
      </c>
      <c r="G383" s="7" t="s">
        <v>183</v>
      </c>
      <c r="H383" s="54" t="s">
        <v>270</v>
      </c>
      <c r="I383" s="57">
        <v>45004</v>
      </c>
      <c r="J383" s="56" t="s">
        <v>274</v>
      </c>
      <c r="K383" s="2" t="s">
        <v>287</v>
      </c>
      <c r="L383" s="9">
        <v>44.8</v>
      </c>
      <c r="M383" s="2" t="s">
        <v>4436</v>
      </c>
      <c r="N383" s="2" t="s">
        <v>85</v>
      </c>
      <c r="O383" s="2" t="s">
        <v>4437</v>
      </c>
      <c r="P383" s="2" t="str">
        <f>VLOOKUP(I383,Period!A:B,2,FALSE)</f>
        <v>2023H1</v>
      </c>
      <c r="Q383" s="9">
        <f t="shared" si="61"/>
        <v>80.600000000000009</v>
      </c>
      <c r="R383" s="2">
        <f t="shared" si="63"/>
        <v>90</v>
      </c>
      <c r="S383" t="str">
        <f t="shared" si="64"/>
        <v>03 Cloudy (40%-90%)</v>
      </c>
      <c r="T383" t="str">
        <f t="shared" si="62"/>
        <v>45004S2A_MSIL1CCDM-MLB-GANGM4500403 Cloudy (40%-90%)</v>
      </c>
      <c r="U383">
        <f>IF(COUNTIF(T$2:T382,T383)&gt;=1,0,1)</f>
        <v>0</v>
      </c>
      <c r="V383" s="26" t="s">
        <v>1662</v>
      </c>
      <c r="W383" s="86">
        <f t="shared" si="65"/>
        <v>2023</v>
      </c>
      <c r="X383" s="86" t="str">
        <f t="shared" si="66"/>
        <v>03</v>
      </c>
      <c r="Y383" s="86">
        <f t="shared" si="67"/>
        <v>19</v>
      </c>
      <c r="Z383" s="86" t="str">
        <f t="shared" si="68"/>
        <v>22</v>
      </c>
      <c r="AA383" s="86" t="str">
        <f t="shared" si="69"/>
        <v>27</v>
      </c>
      <c r="AB383" s="86" t="str">
        <f t="shared" si="70"/>
        <v>56</v>
      </c>
      <c r="AC383" s="86" t="str">
        <f t="shared" si="71"/>
        <v>GAN_GM_2500X1253px_32m_S2A_MSIL1C_20230319_90CC</v>
      </c>
      <c r="AD383" s="41" t="s">
        <v>1663</v>
      </c>
    </row>
    <row r="384" spans="2:30" x14ac:dyDescent="0.25">
      <c r="B384" t="s">
        <v>3866</v>
      </c>
      <c r="C384" s="51" t="s">
        <v>3816</v>
      </c>
      <c r="D384" s="51" t="s">
        <v>269</v>
      </c>
      <c r="E384" s="42" t="b">
        <v>1</v>
      </c>
      <c r="F384" s="2" t="s">
        <v>3813</v>
      </c>
      <c r="G384" s="7" t="s">
        <v>183</v>
      </c>
      <c r="H384" s="51" t="s">
        <v>270</v>
      </c>
      <c r="I384" s="53">
        <v>45002</v>
      </c>
      <c r="J384" s="42" t="s">
        <v>272</v>
      </c>
      <c r="K384" s="59" t="s">
        <v>317</v>
      </c>
      <c r="L384" s="9">
        <v>1.6</v>
      </c>
      <c r="M384" s="2" t="s">
        <v>4436</v>
      </c>
      <c r="N384" s="2" t="s">
        <v>85</v>
      </c>
      <c r="O384" s="2" t="s">
        <v>4437</v>
      </c>
      <c r="P384" s="2" t="str">
        <f>VLOOKUP(I384,Period!A:B,2,FALSE)</f>
        <v>2023H1</v>
      </c>
      <c r="Q384" s="9">
        <f t="shared" si="61"/>
        <v>4.8499999999999996</v>
      </c>
      <c r="R384" s="2">
        <f t="shared" si="63"/>
        <v>10</v>
      </c>
      <c r="S384" t="str">
        <f t="shared" si="64"/>
        <v>02 Sunny (10%-30%)</v>
      </c>
      <c r="T384" t="str">
        <f t="shared" si="62"/>
        <v>45002S2A_MSIL1CCDM-MLB-GANGM4500202 Sunny (10%-30%)</v>
      </c>
      <c r="U384">
        <f>IF(COUNTIF(T$2:T383,T384)&gt;=1,0,1)</f>
        <v>1</v>
      </c>
      <c r="V384" s="26" t="s">
        <v>1664</v>
      </c>
      <c r="W384" s="86">
        <f t="shared" si="65"/>
        <v>2023</v>
      </c>
      <c r="X384" s="86" t="str">
        <f t="shared" si="66"/>
        <v>03</v>
      </c>
      <c r="Y384" s="86">
        <f t="shared" si="67"/>
        <v>17</v>
      </c>
      <c r="Z384" s="86" t="str">
        <f t="shared" si="68"/>
        <v>22</v>
      </c>
      <c r="AA384" s="86" t="str">
        <f t="shared" si="69"/>
        <v>38</v>
      </c>
      <c r="AB384" s="86" t="str">
        <f t="shared" si="70"/>
        <v>05</v>
      </c>
      <c r="AC384" s="86" t="str">
        <f t="shared" si="71"/>
        <v>GAN_GM_2500X1253px_32m_S2A_MSIL1C_20230317_10CC</v>
      </c>
      <c r="AD384" s="41" t="s">
        <v>1665</v>
      </c>
    </row>
    <row r="385" spans="2:30" x14ac:dyDescent="0.25">
      <c r="B385" t="s">
        <v>3866</v>
      </c>
      <c r="C385" s="51" t="s">
        <v>3816</v>
      </c>
      <c r="D385" s="51" t="s">
        <v>269</v>
      </c>
      <c r="E385" s="42" t="b">
        <v>1</v>
      </c>
      <c r="F385" s="2" t="s">
        <v>3813</v>
      </c>
      <c r="G385" s="7" t="s">
        <v>183</v>
      </c>
      <c r="H385" s="51" t="s">
        <v>270</v>
      </c>
      <c r="I385" s="53">
        <v>45002</v>
      </c>
      <c r="J385" s="42" t="s">
        <v>271</v>
      </c>
      <c r="K385" s="2" t="s">
        <v>286</v>
      </c>
      <c r="L385" s="9">
        <v>4.2</v>
      </c>
      <c r="M385" s="2" t="s">
        <v>4436</v>
      </c>
      <c r="N385" s="2" t="s">
        <v>85</v>
      </c>
      <c r="O385" s="2" t="s">
        <v>4437</v>
      </c>
      <c r="P385" s="2" t="str">
        <f>VLOOKUP(I385,Period!A:B,2,FALSE)</f>
        <v>2023H1</v>
      </c>
      <c r="Q385" s="9">
        <f t="shared" si="61"/>
        <v>4.8499999999999996</v>
      </c>
      <c r="R385" s="2">
        <f t="shared" si="63"/>
        <v>10</v>
      </c>
      <c r="S385" t="str">
        <f t="shared" si="64"/>
        <v>02 Sunny (10%-30%)</v>
      </c>
      <c r="T385" t="str">
        <f t="shared" si="62"/>
        <v>45002S2A_MSIL1CCDM-MLB-GANGM4500202 Sunny (10%-30%)</v>
      </c>
      <c r="U385">
        <f>IF(COUNTIF(T$2:T384,T385)&gt;=1,0,1)</f>
        <v>0</v>
      </c>
      <c r="V385" s="26" t="s">
        <v>1666</v>
      </c>
      <c r="W385" s="86">
        <f t="shared" si="65"/>
        <v>2023</v>
      </c>
      <c r="X385" s="86" t="str">
        <f t="shared" si="66"/>
        <v>03</v>
      </c>
      <c r="Y385" s="86">
        <f t="shared" si="67"/>
        <v>17</v>
      </c>
      <c r="Z385" s="86" t="str">
        <f t="shared" si="68"/>
        <v>22</v>
      </c>
      <c r="AA385" s="86" t="str">
        <f t="shared" si="69"/>
        <v>38</v>
      </c>
      <c r="AB385" s="86" t="str">
        <f t="shared" si="70"/>
        <v>01</v>
      </c>
      <c r="AC385" s="86" t="str">
        <f t="shared" si="71"/>
        <v>GAN_GM_2500X1253px_32m_S2A_MSIL1C_20230317_10CC</v>
      </c>
      <c r="AD385" s="41" t="s">
        <v>1667</v>
      </c>
    </row>
    <row r="386" spans="2:30" x14ac:dyDescent="0.25">
      <c r="B386" t="s">
        <v>3866</v>
      </c>
      <c r="C386" s="51" t="s">
        <v>3816</v>
      </c>
      <c r="D386" s="51" t="s">
        <v>269</v>
      </c>
      <c r="E386" s="42" t="b">
        <v>1</v>
      </c>
      <c r="F386" s="2" t="s">
        <v>3813</v>
      </c>
      <c r="G386" s="7" t="s">
        <v>183</v>
      </c>
      <c r="H386" s="51" t="s">
        <v>270</v>
      </c>
      <c r="I386" s="53">
        <v>45002</v>
      </c>
      <c r="J386" s="42" t="s">
        <v>273</v>
      </c>
      <c r="K386" s="2" t="s">
        <v>306</v>
      </c>
      <c r="L386" s="9">
        <v>2.9</v>
      </c>
      <c r="M386" s="2" t="s">
        <v>4436</v>
      </c>
      <c r="N386" s="2" t="s">
        <v>85</v>
      </c>
      <c r="O386" s="2" t="s">
        <v>4437</v>
      </c>
      <c r="P386" s="2" t="str">
        <f>VLOOKUP(I386,Period!A:B,2,FALSE)</f>
        <v>2023H1</v>
      </c>
      <c r="Q386" s="9">
        <f t="shared" ref="Q386:Q449" si="72">AVERAGEIFS(L:L,I:I,I386,H:H,H386,C:C,C386,B:B,B386)</f>
        <v>4.8499999999999996</v>
      </c>
      <c r="R386" s="2">
        <f t="shared" si="63"/>
        <v>10</v>
      </c>
      <c r="S386" t="str">
        <f t="shared" si="64"/>
        <v>02 Sunny (10%-30%)</v>
      </c>
      <c r="T386" t="str">
        <f t="shared" ref="T386:T449" si="73">CONCATENATE(I386,B386,C386,H386,I386,S386)</f>
        <v>45002S2A_MSIL1CCDM-MLB-GANGM4500202 Sunny (10%-30%)</v>
      </c>
      <c r="U386">
        <f>IF(COUNTIF(T$2:T385,T386)&gt;=1,0,1)</f>
        <v>0</v>
      </c>
      <c r="V386" s="26" t="s">
        <v>1668</v>
      </c>
      <c r="W386" s="86">
        <f t="shared" si="65"/>
        <v>2023</v>
      </c>
      <c r="X386" s="86" t="str">
        <f t="shared" si="66"/>
        <v>03</v>
      </c>
      <c r="Y386" s="86">
        <f t="shared" si="67"/>
        <v>17</v>
      </c>
      <c r="Z386" s="86" t="str">
        <f t="shared" si="68"/>
        <v>22</v>
      </c>
      <c r="AA386" s="86" t="str">
        <f t="shared" si="69"/>
        <v>37</v>
      </c>
      <c r="AB386" s="86" t="str">
        <f t="shared" si="70"/>
        <v>51</v>
      </c>
      <c r="AC386" s="86" t="str">
        <f t="shared" si="71"/>
        <v>GAN_GM_2500X1253px_32m_S2A_MSIL1C_20230317_10CC</v>
      </c>
      <c r="AD386" s="41" t="s">
        <v>1669</v>
      </c>
    </row>
    <row r="387" spans="2:30" x14ac:dyDescent="0.25">
      <c r="B387" t="s">
        <v>3866</v>
      </c>
      <c r="C387" s="51" t="s">
        <v>3816</v>
      </c>
      <c r="D387" s="51" t="s">
        <v>269</v>
      </c>
      <c r="E387" s="42" t="b">
        <v>1</v>
      </c>
      <c r="F387" s="2" t="s">
        <v>3813</v>
      </c>
      <c r="G387" s="7" t="s">
        <v>183</v>
      </c>
      <c r="H387" s="51" t="s">
        <v>270</v>
      </c>
      <c r="I387" s="53">
        <v>45002</v>
      </c>
      <c r="J387" s="42" t="s">
        <v>274</v>
      </c>
      <c r="K387" s="2" t="s">
        <v>321</v>
      </c>
      <c r="L387" s="9">
        <v>10.7</v>
      </c>
      <c r="M387" s="2" t="s">
        <v>4436</v>
      </c>
      <c r="N387" s="2" t="s">
        <v>85</v>
      </c>
      <c r="O387" s="2" t="s">
        <v>4437</v>
      </c>
      <c r="P387" s="2" t="str">
        <f>VLOOKUP(I387,Period!A:B,2,FALSE)</f>
        <v>2023H1</v>
      </c>
      <c r="Q387" s="9">
        <f t="shared" si="72"/>
        <v>4.8499999999999996</v>
      </c>
      <c r="R387" s="2">
        <f t="shared" ref="R387:R450" si="74">ROUNDUP(Q387/10,0)*10</f>
        <v>10</v>
      </c>
      <c r="S387" t="str">
        <f t="shared" ref="S387:S450" si="75">IF(R387=0,"01 Clear (0%)",IF(R387&lt;=30,"02 Sunny (10%-30%)",IF(R387&lt;=90,"03 Cloudy (40%-90%)","04 Overcast (100%)")))</f>
        <v>02 Sunny (10%-30%)</v>
      </c>
      <c r="T387" t="str">
        <f t="shared" si="73"/>
        <v>45002S2A_MSIL1CCDM-MLB-GANGM4500202 Sunny (10%-30%)</v>
      </c>
      <c r="U387">
        <f>IF(COUNTIF(T$2:T386,T387)&gt;=1,0,1)</f>
        <v>0</v>
      </c>
      <c r="V387" s="26" t="s">
        <v>1670</v>
      </c>
      <c r="W387" s="86">
        <f t="shared" ref="W387:W450" si="76">YEAR(I387)</f>
        <v>2023</v>
      </c>
      <c r="X387" s="86" t="str">
        <f t="shared" ref="X387:X450" si="77">IF(LEN(MONTH(I387))=1,CONCATENATE("0",MONTH(I387)),MONTH(I387))</f>
        <v>03</v>
      </c>
      <c r="Y387" s="86">
        <f t="shared" ref="Y387:Y450" si="78">IF(LEN(DAY(I387))=1,CONCATENATE("0",DAY(I387)),DAY(I387))</f>
        <v>17</v>
      </c>
      <c r="Z387" s="86" t="str">
        <f t="shared" ref="Z387:Z450" si="79">LEFT(K387,2)</f>
        <v>22</v>
      </c>
      <c r="AA387" s="86" t="str">
        <f t="shared" ref="AA387:AA450" si="80">MID(K387,4,2)</f>
        <v>37</v>
      </c>
      <c r="AB387" s="86" t="str">
        <f t="shared" ref="AB387:AB450" si="81">MID(K387,7,2)</f>
        <v>46</v>
      </c>
      <c r="AC387" s="86" t="str">
        <f t="shared" ref="AC387:AC450" si="82">CONCATENATE(RIGHT(C387,3),"_",H387,"_",M387,"_",O387,"_",B387,"_",W387,X387,Y387,"_",R387,"CC")</f>
        <v>GAN_GM_2500X1253px_32m_S2A_MSIL1C_20230317_10CC</v>
      </c>
      <c r="AD387" s="41" t="s">
        <v>1671</v>
      </c>
    </row>
    <row r="388" spans="2:30" x14ac:dyDescent="0.25">
      <c r="B388" t="s">
        <v>3866</v>
      </c>
      <c r="C388" s="54" t="s">
        <v>3816</v>
      </c>
      <c r="D388" s="54" t="s">
        <v>269</v>
      </c>
      <c r="E388" s="56" t="b">
        <v>1</v>
      </c>
      <c r="F388" s="2" t="s">
        <v>3813</v>
      </c>
      <c r="G388" s="7" t="s">
        <v>183</v>
      </c>
      <c r="H388" s="54" t="s">
        <v>270</v>
      </c>
      <c r="I388" s="57">
        <v>44999</v>
      </c>
      <c r="J388" s="56" t="s">
        <v>272</v>
      </c>
      <c r="K388" s="58" t="s">
        <v>301</v>
      </c>
      <c r="L388" s="9">
        <v>2.6</v>
      </c>
      <c r="M388" s="2" t="s">
        <v>4436</v>
      </c>
      <c r="N388" s="2" t="s">
        <v>85</v>
      </c>
      <c r="O388" s="2" t="s">
        <v>4437</v>
      </c>
      <c r="P388" s="2" t="str">
        <f>VLOOKUP(I388,Period!A:B,2,FALSE)</f>
        <v>2023H1</v>
      </c>
      <c r="Q388" s="9">
        <f t="shared" si="72"/>
        <v>2.5499999999999998</v>
      </c>
      <c r="R388" s="2">
        <f t="shared" si="74"/>
        <v>10</v>
      </c>
      <c r="S388" t="str">
        <f t="shared" si="75"/>
        <v>02 Sunny (10%-30%)</v>
      </c>
      <c r="T388" t="str">
        <f t="shared" si="73"/>
        <v>44999S2A_MSIL1CCDM-MLB-GANGM4499902 Sunny (10%-30%)</v>
      </c>
      <c r="U388">
        <f>IF(COUNTIF(T$2:T387,T388)&gt;=1,0,1)</f>
        <v>1</v>
      </c>
      <c r="V388" s="26" t="s">
        <v>1672</v>
      </c>
      <c r="W388" s="86">
        <f t="shared" si="76"/>
        <v>2023</v>
      </c>
      <c r="X388" s="86" t="str">
        <f t="shared" si="77"/>
        <v>03</v>
      </c>
      <c r="Y388" s="86">
        <f t="shared" si="78"/>
        <v>14</v>
      </c>
      <c r="Z388" s="86" t="str">
        <f t="shared" si="79"/>
        <v>22</v>
      </c>
      <c r="AA388" s="86" t="str">
        <f t="shared" si="80"/>
        <v>28</v>
      </c>
      <c r="AB388" s="86" t="str">
        <f t="shared" si="81"/>
        <v>07</v>
      </c>
      <c r="AC388" s="86" t="str">
        <f t="shared" si="82"/>
        <v>GAN_GM_2500X1253px_32m_S2A_MSIL1C_20230314_10CC</v>
      </c>
      <c r="AD388" s="41" t="s">
        <v>1673</v>
      </c>
    </row>
    <row r="389" spans="2:30" x14ac:dyDescent="0.25">
      <c r="B389" t="s">
        <v>3866</v>
      </c>
      <c r="C389" s="54" t="s">
        <v>3816</v>
      </c>
      <c r="D389" s="54" t="s">
        <v>269</v>
      </c>
      <c r="E389" s="56" t="b">
        <v>1</v>
      </c>
      <c r="F389" s="2" t="s">
        <v>3813</v>
      </c>
      <c r="G389" s="7" t="s">
        <v>183</v>
      </c>
      <c r="H389" s="54" t="s">
        <v>270</v>
      </c>
      <c r="I389" s="57">
        <v>44999</v>
      </c>
      <c r="J389" s="56" t="s">
        <v>271</v>
      </c>
      <c r="K389" s="2" t="s">
        <v>322</v>
      </c>
      <c r="L389" s="9">
        <v>1.1000000000000001</v>
      </c>
      <c r="M389" s="2" t="s">
        <v>4436</v>
      </c>
      <c r="N389" s="2" t="s">
        <v>85</v>
      </c>
      <c r="O389" s="2" t="s">
        <v>4437</v>
      </c>
      <c r="P389" s="2" t="str">
        <f>VLOOKUP(I389,Period!A:B,2,FALSE)</f>
        <v>2023H1</v>
      </c>
      <c r="Q389" s="9">
        <f t="shared" si="72"/>
        <v>2.5499999999999998</v>
      </c>
      <c r="R389" s="2">
        <f t="shared" si="74"/>
        <v>10</v>
      </c>
      <c r="S389" t="str">
        <f t="shared" si="75"/>
        <v>02 Sunny (10%-30%)</v>
      </c>
      <c r="T389" t="str">
        <f t="shared" si="73"/>
        <v>44999S2A_MSIL1CCDM-MLB-GANGM4499902 Sunny (10%-30%)</v>
      </c>
      <c r="U389">
        <f>IF(COUNTIF(T$2:T388,T389)&gt;=1,0,1)</f>
        <v>0</v>
      </c>
      <c r="V389" s="26" t="s">
        <v>1674</v>
      </c>
      <c r="W389" s="86">
        <f t="shared" si="76"/>
        <v>2023</v>
      </c>
      <c r="X389" s="86" t="str">
        <f t="shared" si="77"/>
        <v>03</v>
      </c>
      <c r="Y389" s="86">
        <f t="shared" si="78"/>
        <v>14</v>
      </c>
      <c r="Z389" s="86" t="str">
        <f t="shared" si="79"/>
        <v>22</v>
      </c>
      <c r="AA389" s="86" t="str">
        <f t="shared" si="80"/>
        <v>28</v>
      </c>
      <c r="AB389" s="86" t="str">
        <f t="shared" si="81"/>
        <v>04</v>
      </c>
      <c r="AC389" s="86" t="str">
        <f t="shared" si="82"/>
        <v>GAN_GM_2500X1253px_32m_S2A_MSIL1C_20230314_10CC</v>
      </c>
      <c r="AD389" s="41" t="s">
        <v>1675</v>
      </c>
    </row>
    <row r="390" spans="2:30" x14ac:dyDescent="0.25">
      <c r="B390" t="s">
        <v>3866</v>
      </c>
      <c r="C390" s="54" t="s">
        <v>3816</v>
      </c>
      <c r="D390" s="54" t="s">
        <v>269</v>
      </c>
      <c r="E390" s="56" t="b">
        <v>1</v>
      </c>
      <c r="F390" s="2" t="s">
        <v>3813</v>
      </c>
      <c r="G390" s="7" t="s">
        <v>183</v>
      </c>
      <c r="H390" s="54" t="s">
        <v>270</v>
      </c>
      <c r="I390" s="57">
        <v>44999</v>
      </c>
      <c r="J390" s="56" t="s">
        <v>273</v>
      </c>
      <c r="K390" s="2" t="s">
        <v>308</v>
      </c>
      <c r="L390" s="9">
        <v>2.5</v>
      </c>
      <c r="M390" s="2" t="s">
        <v>4436</v>
      </c>
      <c r="N390" s="2" t="s">
        <v>85</v>
      </c>
      <c r="O390" s="2" t="s">
        <v>4437</v>
      </c>
      <c r="P390" s="2" t="str">
        <f>VLOOKUP(I390,Period!A:B,2,FALSE)</f>
        <v>2023H1</v>
      </c>
      <c r="Q390" s="9">
        <f t="shared" si="72"/>
        <v>2.5499999999999998</v>
      </c>
      <c r="R390" s="2">
        <f t="shared" si="74"/>
        <v>10</v>
      </c>
      <c r="S390" t="str">
        <f t="shared" si="75"/>
        <v>02 Sunny (10%-30%)</v>
      </c>
      <c r="T390" t="str">
        <f t="shared" si="73"/>
        <v>44999S2A_MSIL1CCDM-MLB-GANGM4499902 Sunny (10%-30%)</v>
      </c>
      <c r="U390">
        <f>IF(COUNTIF(T$2:T389,T390)&gt;=1,0,1)</f>
        <v>0</v>
      </c>
      <c r="V390" s="26" t="s">
        <v>1676</v>
      </c>
      <c r="W390" s="86">
        <f t="shared" si="76"/>
        <v>2023</v>
      </c>
      <c r="X390" s="86" t="str">
        <f t="shared" si="77"/>
        <v>03</v>
      </c>
      <c r="Y390" s="86">
        <f t="shared" si="78"/>
        <v>14</v>
      </c>
      <c r="Z390" s="86" t="str">
        <f t="shared" si="79"/>
        <v>22</v>
      </c>
      <c r="AA390" s="86" t="str">
        <f t="shared" si="80"/>
        <v>27</v>
      </c>
      <c r="AB390" s="86" t="str">
        <f t="shared" si="81"/>
        <v>55</v>
      </c>
      <c r="AC390" s="86" t="str">
        <f t="shared" si="82"/>
        <v>GAN_GM_2500X1253px_32m_S2A_MSIL1C_20230314_10CC</v>
      </c>
      <c r="AD390" s="41" t="s">
        <v>1677</v>
      </c>
    </row>
    <row r="391" spans="2:30" x14ac:dyDescent="0.25">
      <c r="B391" t="s">
        <v>3866</v>
      </c>
      <c r="C391" s="54" t="s">
        <v>3816</v>
      </c>
      <c r="D391" s="54" t="s">
        <v>269</v>
      </c>
      <c r="E391" s="56" t="b">
        <v>1</v>
      </c>
      <c r="F391" s="2" t="s">
        <v>3813</v>
      </c>
      <c r="G391" s="7" t="s">
        <v>183</v>
      </c>
      <c r="H391" s="54" t="s">
        <v>270</v>
      </c>
      <c r="I391" s="57">
        <v>44999</v>
      </c>
      <c r="J391" s="56" t="s">
        <v>274</v>
      </c>
      <c r="K391" s="2" t="s">
        <v>323</v>
      </c>
      <c r="L391" s="9">
        <v>4</v>
      </c>
      <c r="M391" s="2" t="s">
        <v>4436</v>
      </c>
      <c r="N391" s="2" t="s">
        <v>85</v>
      </c>
      <c r="O391" s="2" t="s">
        <v>4437</v>
      </c>
      <c r="P391" s="2" t="str">
        <f>VLOOKUP(I391,Period!A:B,2,FALSE)</f>
        <v>2023H1</v>
      </c>
      <c r="Q391" s="9">
        <f t="shared" si="72"/>
        <v>2.5499999999999998</v>
      </c>
      <c r="R391" s="2">
        <f t="shared" si="74"/>
        <v>10</v>
      </c>
      <c r="S391" t="str">
        <f t="shared" si="75"/>
        <v>02 Sunny (10%-30%)</v>
      </c>
      <c r="T391" t="str">
        <f t="shared" si="73"/>
        <v>44999S2A_MSIL1CCDM-MLB-GANGM4499902 Sunny (10%-30%)</v>
      </c>
      <c r="U391">
        <f>IF(COUNTIF(T$2:T390,T391)&gt;=1,0,1)</f>
        <v>0</v>
      </c>
      <c r="V391" s="26" t="s">
        <v>1678</v>
      </c>
      <c r="W391" s="86">
        <f t="shared" si="76"/>
        <v>2023</v>
      </c>
      <c r="X391" s="86" t="str">
        <f t="shared" si="77"/>
        <v>03</v>
      </c>
      <c r="Y391" s="86">
        <f t="shared" si="78"/>
        <v>14</v>
      </c>
      <c r="Z391" s="86" t="str">
        <f t="shared" si="79"/>
        <v>22</v>
      </c>
      <c r="AA391" s="86" t="str">
        <f t="shared" si="80"/>
        <v>27</v>
      </c>
      <c r="AB391" s="86" t="str">
        <f t="shared" si="81"/>
        <v>49</v>
      </c>
      <c r="AC391" s="86" t="str">
        <f t="shared" si="82"/>
        <v>GAN_GM_2500X1253px_32m_S2A_MSIL1C_20230314_10CC</v>
      </c>
      <c r="AD391" s="41" t="s">
        <v>1679</v>
      </c>
    </row>
    <row r="392" spans="2:30" x14ac:dyDescent="0.25">
      <c r="B392" t="s">
        <v>3866</v>
      </c>
      <c r="C392" s="51" t="s">
        <v>3816</v>
      </c>
      <c r="D392" s="51" t="s">
        <v>269</v>
      </c>
      <c r="E392" s="42" t="b">
        <v>1</v>
      </c>
      <c r="F392" s="2" t="s">
        <v>3813</v>
      </c>
      <c r="G392" s="7" t="s">
        <v>183</v>
      </c>
      <c r="H392" s="51" t="s">
        <v>270</v>
      </c>
      <c r="I392" s="53">
        <v>44997</v>
      </c>
      <c r="J392" s="42" t="s">
        <v>272</v>
      </c>
      <c r="K392" s="59" t="s">
        <v>295</v>
      </c>
      <c r="L392" s="9">
        <v>36</v>
      </c>
      <c r="M392" s="2" t="s">
        <v>4436</v>
      </c>
      <c r="N392" s="2" t="s">
        <v>85</v>
      </c>
      <c r="O392" s="2" t="s">
        <v>4437</v>
      </c>
      <c r="P392" s="2" t="str">
        <f>VLOOKUP(I392,Period!A:B,2,FALSE)</f>
        <v>2023H1</v>
      </c>
      <c r="Q392" s="9">
        <f t="shared" si="72"/>
        <v>56.574999999999996</v>
      </c>
      <c r="R392" s="2">
        <f t="shared" si="74"/>
        <v>60</v>
      </c>
      <c r="S392" t="str">
        <f t="shared" si="75"/>
        <v>03 Cloudy (40%-90%)</v>
      </c>
      <c r="T392" t="str">
        <f t="shared" si="73"/>
        <v>44997S2A_MSIL1CCDM-MLB-GANGM4499703 Cloudy (40%-90%)</v>
      </c>
      <c r="U392">
        <f>IF(COUNTIF(T$2:T391,T392)&gt;=1,0,1)</f>
        <v>1</v>
      </c>
      <c r="V392" s="26" t="s">
        <v>1680</v>
      </c>
      <c r="W392" s="86">
        <f t="shared" si="76"/>
        <v>2023</v>
      </c>
      <c r="X392" s="86" t="str">
        <f t="shared" si="77"/>
        <v>03</v>
      </c>
      <c r="Y392" s="86">
        <f t="shared" si="78"/>
        <v>12</v>
      </c>
      <c r="Z392" s="86" t="str">
        <f t="shared" si="79"/>
        <v>22</v>
      </c>
      <c r="AA392" s="86" t="str">
        <f t="shared" si="80"/>
        <v>38</v>
      </c>
      <c r="AB392" s="86" t="str">
        <f t="shared" si="81"/>
        <v>11</v>
      </c>
      <c r="AC392" s="86" t="str">
        <f t="shared" si="82"/>
        <v>GAN_GM_2500X1253px_32m_S2A_MSIL1C_20230312_60CC</v>
      </c>
      <c r="AD392" s="41" t="s">
        <v>1681</v>
      </c>
    </row>
    <row r="393" spans="2:30" x14ac:dyDescent="0.25">
      <c r="B393" t="s">
        <v>3866</v>
      </c>
      <c r="C393" s="51" t="s">
        <v>3816</v>
      </c>
      <c r="D393" s="51" t="s">
        <v>269</v>
      </c>
      <c r="E393" s="42" t="b">
        <v>1</v>
      </c>
      <c r="F393" s="2" t="s">
        <v>3813</v>
      </c>
      <c r="G393" s="7" t="s">
        <v>183</v>
      </c>
      <c r="H393" s="51" t="s">
        <v>270</v>
      </c>
      <c r="I393" s="53">
        <v>44997</v>
      </c>
      <c r="J393" s="42" t="s">
        <v>271</v>
      </c>
      <c r="K393" s="2" t="s">
        <v>282</v>
      </c>
      <c r="L393" s="9">
        <v>82.1</v>
      </c>
      <c r="M393" s="2" t="s">
        <v>4436</v>
      </c>
      <c r="N393" s="2" t="s">
        <v>85</v>
      </c>
      <c r="O393" s="2" t="s">
        <v>4437</v>
      </c>
      <c r="P393" s="2" t="str">
        <f>VLOOKUP(I393,Period!A:B,2,FALSE)</f>
        <v>2023H1</v>
      </c>
      <c r="Q393" s="9">
        <f t="shared" si="72"/>
        <v>56.574999999999996</v>
      </c>
      <c r="R393" s="2">
        <f t="shared" si="74"/>
        <v>60</v>
      </c>
      <c r="S393" t="str">
        <f t="shared" si="75"/>
        <v>03 Cloudy (40%-90%)</v>
      </c>
      <c r="T393" t="str">
        <f t="shared" si="73"/>
        <v>44997S2A_MSIL1CCDM-MLB-GANGM4499703 Cloudy (40%-90%)</v>
      </c>
      <c r="U393">
        <f>IF(COUNTIF(T$2:T392,T393)&gt;=1,0,1)</f>
        <v>0</v>
      </c>
      <c r="V393" s="26" t="s">
        <v>1682</v>
      </c>
      <c r="W393" s="86">
        <f t="shared" si="76"/>
        <v>2023</v>
      </c>
      <c r="X393" s="86" t="str">
        <f t="shared" si="77"/>
        <v>03</v>
      </c>
      <c r="Y393" s="86">
        <f t="shared" si="78"/>
        <v>12</v>
      </c>
      <c r="Z393" s="86" t="str">
        <f t="shared" si="79"/>
        <v>22</v>
      </c>
      <c r="AA393" s="86" t="str">
        <f t="shared" si="80"/>
        <v>38</v>
      </c>
      <c r="AB393" s="86" t="str">
        <f t="shared" si="81"/>
        <v>07</v>
      </c>
      <c r="AC393" s="86" t="str">
        <f t="shared" si="82"/>
        <v>GAN_GM_2500X1253px_32m_S2A_MSIL1C_20230312_60CC</v>
      </c>
      <c r="AD393" s="41" t="s">
        <v>1683</v>
      </c>
    </row>
    <row r="394" spans="2:30" x14ac:dyDescent="0.25">
      <c r="B394" t="s">
        <v>3866</v>
      </c>
      <c r="C394" s="51" t="s">
        <v>3816</v>
      </c>
      <c r="D394" s="51" t="s">
        <v>269</v>
      </c>
      <c r="E394" s="42" t="b">
        <v>1</v>
      </c>
      <c r="F394" s="2" t="s">
        <v>3813</v>
      </c>
      <c r="G394" s="7" t="s">
        <v>183</v>
      </c>
      <c r="H394" s="51" t="s">
        <v>270</v>
      </c>
      <c r="I394" s="53">
        <v>44997</v>
      </c>
      <c r="J394" s="42" t="s">
        <v>273</v>
      </c>
      <c r="K394" s="2" t="s">
        <v>280</v>
      </c>
      <c r="L394" s="9">
        <v>25.7</v>
      </c>
      <c r="M394" s="2" t="s">
        <v>4436</v>
      </c>
      <c r="N394" s="2" t="s">
        <v>85</v>
      </c>
      <c r="O394" s="2" t="s">
        <v>4437</v>
      </c>
      <c r="P394" s="2" t="str">
        <f>VLOOKUP(I394,Period!A:B,2,FALSE)</f>
        <v>2023H1</v>
      </c>
      <c r="Q394" s="9">
        <f t="shared" si="72"/>
        <v>56.574999999999996</v>
      </c>
      <c r="R394" s="2">
        <f t="shared" si="74"/>
        <v>60</v>
      </c>
      <c r="S394" t="str">
        <f t="shared" si="75"/>
        <v>03 Cloudy (40%-90%)</v>
      </c>
      <c r="T394" t="str">
        <f t="shared" si="73"/>
        <v>44997S2A_MSIL1CCDM-MLB-GANGM4499703 Cloudy (40%-90%)</v>
      </c>
      <c r="U394">
        <f>IF(COUNTIF(T$2:T393,T394)&gt;=1,0,1)</f>
        <v>0</v>
      </c>
      <c r="V394" s="26" t="s">
        <v>1684</v>
      </c>
      <c r="W394" s="86">
        <f t="shared" si="76"/>
        <v>2023</v>
      </c>
      <c r="X394" s="86" t="str">
        <f t="shared" si="77"/>
        <v>03</v>
      </c>
      <c r="Y394" s="86">
        <f t="shared" si="78"/>
        <v>12</v>
      </c>
      <c r="Z394" s="86" t="str">
        <f t="shared" si="79"/>
        <v>22</v>
      </c>
      <c r="AA394" s="86" t="str">
        <f t="shared" si="80"/>
        <v>37</v>
      </c>
      <c r="AB394" s="86" t="str">
        <f t="shared" si="81"/>
        <v>57</v>
      </c>
      <c r="AC394" s="86" t="str">
        <f t="shared" si="82"/>
        <v>GAN_GM_2500X1253px_32m_S2A_MSIL1C_20230312_60CC</v>
      </c>
      <c r="AD394" s="41" t="s">
        <v>1685</v>
      </c>
    </row>
    <row r="395" spans="2:30" x14ac:dyDescent="0.25">
      <c r="B395" t="s">
        <v>3866</v>
      </c>
      <c r="C395" s="51" t="s">
        <v>3816</v>
      </c>
      <c r="D395" s="51" t="s">
        <v>269</v>
      </c>
      <c r="E395" s="42" t="b">
        <v>1</v>
      </c>
      <c r="F395" s="2" t="s">
        <v>3813</v>
      </c>
      <c r="G395" s="7" t="s">
        <v>183</v>
      </c>
      <c r="H395" s="51" t="s">
        <v>270</v>
      </c>
      <c r="I395" s="53">
        <v>44997</v>
      </c>
      <c r="J395" s="42" t="s">
        <v>274</v>
      </c>
      <c r="K395" s="2" t="s">
        <v>296</v>
      </c>
      <c r="L395" s="9">
        <v>82.5</v>
      </c>
      <c r="M395" s="2" t="s">
        <v>4436</v>
      </c>
      <c r="N395" s="2" t="s">
        <v>85</v>
      </c>
      <c r="O395" s="2" t="s">
        <v>4437</v>
      </c>
      <c r="P395" s="2" t="str">
        <f>VLOOKUP(I395,Period!A:B,2,FALSE)</f>
        <v>2023H1</v>
      </c>
      <c r="Q395" s="9">
        <f t="shared" si="72"/>
        <v>56.574999999999996</v>
      </c>
      <c r="R395" s="2">
        <f t="shared" si="74"/>
        <v>60</v>
      </c>
      <c r="S395" t="str">
        <f t="shared" si="75"/>
        <v>03 Cloudy (40%-90%)</v>
      </c>
      <c r="T395" t="str">
        <f t="shared" si="73"/>
        <v>44997S2A_MSIL1CCDM-MLB-GANGM4499703 Cloudy (40%-90%)</v>
      </c>
      <c r="U395">
        <f>IF(COUNTIF(T$2:T394,T395)&gt;=1,0,1)</f>
        <v>0</v>
      </c>
      <c r="V395" s="26" t="s">
        <v>1686</v>
      </c>
      <c r="W395" s="86">
        <f t="shared" si="76"/>
        <v>2023</v>
      </c>
      <c r="X395" s="86" t="str">
        <f t="shared" si="77"/>
        <v>03</v>
      </c>
      <c r="Y395" s="86">
        <f t="shared" si="78"/>
        <v>12</v>
      </c>
      <c r="Z395" s="86" t="str">
        <f t="shared" si="79"/>
        <v>22</v>
      </c>
      <c r="AA395" s="86" t="str">
        <f t="shared" si="80"/>
        <v>37</v>
      </c>
      <c r="AB395" s="86" t="str">
        <f t="shared" si="81"/>
        <v>53</v>
      </c>
      <c r="AC395" s="86" t="str">
        <f t="shared" si="82"/>
        <v>GAN_GM_2500X1253px_32m_S2A_MSIL1C_20230312_60CC</v>
      </c>
      <c r="AD395" s="41" t="s">
        <v>1687</v>
      </c>
    </row>
    <row r="396" spans="2:30" x14ac:dyDescent="0.25">
      <c r="B396" t="s">
        <v>3866</v>
      </c>
      <c r="C396" s="54" t="s">
        <v>3816</v>
      </c>
      <c r="D396" s="54" t="s">
        <v>269</v>
      </c>
      <c r="E396" s="56" t="b">
        <v>1</v>
      </c>
      <c r="F396" s="2" t="s">
        <v>3813</v>
      </c>
      <c r="G396" s="7" t="s">
        <v>183</v>
      </c>
      <c r="H396" s="54" t="s">
        <v>270</v>
      </c>
      <c r="I396" s="57">
        <v>44994</v>
      </c>
      <c r="J396" s="56" t="s">
        <v>272</v>
      </c>
      <c r="K396" s="58" t="s">
        <v>292</v>
      </c>
      <c r="L396" s="9">
        <v>17.7</v>
      </c>
      <c r="M396" s="2" t="s">
        <v>4436</v>
      </c>
      <c r="N396" s="2" t="s">
        <v>85</v>
      </c>
      <c r="O396" s="2" t="s">
        <v>4437</v>
      </c>
      <c r="P396" s="2" t="str">
        <f>VLOOKUP(I396,Period!A:B,2,FALSE)</f>
        <v>2023H1</v>
      </c>
      <c r="Q396" s="9">
        <f t="shared" si="72"/>
        <v>10.725000000000001</v>
      </c>
      <c r="R396" s="2">
        <f t="shared" si="74"/>
        <v>20</v>
      </c>
      <c r="S396" t="str">
        <f t="shared" si="75"/>
        <v>02 Sunny (10%-30%)</v>
      </c>
      <c r="T396" t="str">
        <f t="shared" si="73"/>
        <v>44994S2A_MSIL1CCDM-MLB-GANGM4499402 Sunny (10%-30%)</v>
      </c>
      <c r="U396">
        <f>IF(COUNTIF(T$2:T395,T396)&gt;=1,0,1)</f>
        <v>1</v>
      </c>
      <c r="V396" s="26" t="s">
        <v>1688</v>
      </c>
      <c r="W396" s="86">
        <f t="shared" si="76"/>
        <v>2023</v>
      </c>
      <c r="X396" s="86" t="str">
        <f t="shared" si="77"/>
        <v>03</v>
      </c>
      <c r="Y396" s="86" t="str">
        <f t="shared" si="78"/>
        <v>09</v>
      </c>
      <c r="Z396" s="86" t="str">
        <f t="shared" si="79"/>
        <v>22</v>
      </c>
      <c r="AA396" s="86" t="str">
        <f t="shared" si="80"/>
        <v>28</v>
      </c>
      <c r="AB396" s="86" t="str">
        <f t="shared" si="81"/>
        <v>14</v>
      </c>
      <c r="AC396" s="86" t="str">
        <f t="shared" si="82"/>
        <v>GAN_GM_2500X1253px_32m_S2A_MSIL1C_20230309_20CC</v>
      </c>
      <c r="AD396" s="41" t="s">
        <v>1689</v>
      </c>
    </row>
    <row r="397" spans="2:30" x14ac:dyDescent="0.25">
      <c r="B397" t="s">
        <v>3866</v>
      </c>
      <c r="C397" s="54" t="s">
        <v>3816</v>
      </c>
      <c r="D397" s="54" t="s">
        <v>269</v>
      </c>
      <c r="E397" s="56" t="b">
        <v>1</v>
      </c>
      <c r="F397" s="2" t="s">
        <v>3813</v>
      </c>
      <c r="G397" s="7" t="s">
        <v>183</v>
      </c>
      <c r="H397" s="54" t="s">
        <v>270</v>
      </c>
      <c r="I397" s="57">
        <v>44994</v>
      </c>
      <c r="J397" s="56" t="s">
        <v>271</v>
      </c>
      <c r="K397" s="2" t="s">
        <v>297</v>
      </c>
      <c r="L397" s="9">
        <v>9.9</v>
      </c>
      <c r="M397" s="2" t="s">
        <v>4436</v>
      </c>
      <c r="N397" s="2" t="s">
        <v>85</v>
      </c>
      <c r="O397" s="2" t="s">
        <v>4437</v>
      </c>
      <c r="P397" s="2" t="str">
        <f>VLOOKUP(I397,Period!A:B,2,FALSE)</f>
        <v>2023H1</v>
      </c>
      <c r="Q397" s="9">
        <f t="shared" si="72"/>
        <v>10.725000000000001</v>
      </c>
      <c r="R397" s="2">
        <f t="shared" si="74"/>
        <v>20</v>
      </c>
      <c r="S397" t="str">
        <f t="shared" si="75"/>
        <v>02 Sunny (10%-30%)</v>
      </c>
      <c r="T397" t="str">
        <f t="shared" si="73"/>
        <v>44994S2A_MSIL1CCDM-MLB-GANGM4499402 Sunny (10%-30%)</v>
      </c>
      <c r="U397">
        <f>IF(COUNTIF(T$2:T396,T397)&gt;=1,0,1)</f>
        <v>0</v>
      </c>
      <c r="V397" s="26" t="s">
        <v>1690</v>
      </c>
      <c r="W397" s="86">
        <f t="shared" si="76"/>
        <v>2023</v>
      </c>
      <c r="X397" s="86" t="str">
        <f t="shared" si="77"/>
        <v>03</v>
      </c>
      <c r="Y397" s="86" t="str">
        <f t="shared" si="78"/>
        <v>09</v>
      </c>
      <c r="Z397" s="86" t="str">
        <f t="shared" si="79"/>
        <v>22</v>
      </c>
      <c r="AA397" s="86" t="str">
        <f t="shared" si="80"/>
        <v>28</v>
      </c>
      <c r="AB397" s="86" t="str">
        <f t="shared" si="81"/>
        <v>11</v>
      </c>
      <c r="AC397" s="86" t="str">
        <f t="shared" si="82"/>
        <v>GAN_GM_2500X1253px_32m_S2A_MSIL1C_20230309_20CC</v>
      </c>
      <c r="AD397" s="41" t="s">
        <v>1691</v>
      </c>
    </row>
    <row r="398" spans="2:30" x14ac:dyDescent="0.25">
      <c r="B398" t="s">
        <v>3866</v>
      </c>
      <c r="C398" s="54" t="s">
        <v>3816</v>
      </c>
      <c r="D398" s="54" t="s">
        <v>269</v>
      </c>
      <c r="E398" s="56" t="b">
        <v>1</v>
      </c>
      <c r="F398" s="2" t="s">
        <v>3813</v>
      </c>
      <c r="G398" s="7" t="s">
        <v>183</v>
      </c>
      <c r="H398" s="54" t="s">
        <v>270</v>
      </c>
      <c r="I398" s="57">
        <v>44994</v>
      </c>
      <c r="J398" s="56" t="s">
        <v>273</v>
      </c>
      <c r="K398" s="2" t="s">
        <v>298</v>
      </c>
      <c r="L398" s="9">
        <v>5.5</v>
      </c>
      <c r="M398" s="2" t="s">
        <v>4436</v>
      </c>
      <c r="N398" s="2" t="s">
        <v>85</v>
      </c>
      <c r="O398" s="2" t="s">
        <v>4437</v>
      </c>
      <c r="P398" s="2" t="str">
        <f>VLOOKUP(I398,Period!A:B,2,FALSE)</f>
        <v>2023H1</v>
      </c>
      <c r="Q398" s="9">
        <f t="shared" si="72"/>
        <v>10.725000000000001</v>
      </c>
      <c r="R398" s="2">
        <f t="shared" si="74"/>
        <v>20</v>
      </c>
      <c r="S398" t="str">
        <f t="shared" si="75"/>
        <v>02 Sunny (10%-30%)</v>
      </c>
      <c r="T398" t="str">
        <f t="shared" si="73"/>
        <v>44994S2A_MSIL1CCDM-MLB-GANGM4499402 Sunny (10%-30%)</v>
      </c>
      <c r="U398">
        <f>IF(COUNTIF(T$2:T397,T398)&gt;=1,0,1)</f>
        <v>0</v>
      </c>
      <c r="V398" s="26" t="s">
        <v>1692</v>
      </c>
      <c r="W398" s="86">
        <f t="shared" si="76"/>
        <v>2023</v>
      </c>
      <c r="X398" s="86" t="str">
        <f t="shared" si="77"/>
        <v>03</v>
      </c>
      <c r="Y398" s="86" t="str">
        <f t="shared" si="78"/>
        <v>09</v>
      </c>
      <c r="Z398" s="86" t="str">
        <f t="shared" si="79"/>
        <v>22</v>
      </c>
      <c r="AA398" s="86" t="str">
        <f t="shared" si="80"/>
        <v>28</v>
      </c>
      <c r="AB398" s="86" t="str">
        <f t="shared" si="81"/>
        <v>02</v>
      </c>
      <c r="AC398" s="86" t="str">
        <f t="shared" si="82"/>
        <v>GAN_GM_2500X1253px_32m_S2A_MSIL1C_20230309_20CC</v>
      </c>
      <c r="AD398" s="41" t="s">
        <v>1693</v>
      </c>
    </row>
    <row r="399" spans="2:30" x14ac:dyDescent="0.25">
      <c r="B399" t="s">
        <v>3866</v>
      </c>
      <c r="C399" s="54" t="s">
        <v>3816</v>
      </c>
      <c r="D399" s="54" t="s">
        <v>269</v>
      </c>
      <c r="E399" s="56" t="b">
        <v>1</v>
      </c>
      <c r="F399" s="2" t="s">
        <v>3813</v>
      </c>
      <c r="G399" s="7" t="s">
        <v>183</v>
      </c>
      <c r="H399" s="54" t="s">
        <v>270</v>
      </c>
      <c r="I399" s="57">
        <v>44994</v>
      </c>
      <c r="J399" s="56" t="s">
        <v>274</v>
      </c>
      <c r="K399" s="2" t="s">
        <v>287</v>
      </c>
      <c r="L399" s="9">
        <v>9.8000000000000007</v>
      </c>
      <c r="M399" s="2" t="s">
        <v>4436</v>
      </c>
      <c r="N399" s="2" t="s">
        <v>85</v>
      </c>
      <c r="O399" s="2" t="s">
        <v>4437</v>
      </c>
      <c r="P399" s="2" t="str">
        <f>VLOOKUP(I399,Period!A:B,2,FALSE)</f>
        <v>2023H1</v>
      </c>
      <c r="Q399" s="9">
        <f t="shared" si="72"/>
        <v>10.725000000000001</v>
      </c>
      <c r="R399" s="2">
        <f t="shared" si="74"/>
        <v>20</v>
      </c>
      <c r="S399" t="str">
        <f t="shared" si="75"/>
        <v>02 Sunny (10%-30%)</v>
      </c>
      <c r="T399" t="str">
        <f t="shared" si="73"/>
        <v>44994S2A_MSIL1CCDM-MLB-GANGM4499402 Sunny (10%-30%)</v>
      </c>
      <c r="U399">
        <f>IF(COUNTIF(T$2:T398,T399)&gt;=1,0,1)</f>
        <v>0</v>
      </c>
      <c r="V399" s="26" t="s">
        <v>1694</v>
      </c>
      <c r="W399" s="86">
        <f t="shared" si="76"/>
        <v>2023</v>
      </c>
      <c r="X399" s="86" t="str">
        <f t="shared" si="77"/>
        <v>03</v>
      </c>
      <c r="Y399" s="86" t="str">
        <f t="shared" si="78"/>
        <v>09</v>
      </c>
      <c r="Z399" s="86" t="str">
        <f t="shared" si="79"/>
        <v>22</v>
      </c>
      <c r="AA399" s="86" t="str">
        <f t="shared" si="80"/>
        <v>27</v>
      </c>
      <c r="AB399" s="86" t="str">
        <f t="shared" si="81"/>
        <v>56</v>
      </c>
      <c r="AC399" s="86" t="str">
        <f t="shared" si="82"/>
        <v>GAN_GM_2500X1253px_32m_S2A_MSIL1C_20230309_20CC</v>
      </c>
      <c r="AD399" s="41" t="s">
        <v>1695</v>
      </c>
    </row>
    <row r="400" spans="2:30" x14ac:dyDescent="0.25">
      <c r="B400" t="s">
        <v>3866</v>
      </c>
      <c r="C400" s="51" t="s">
        <v>3816</v>
      </c>
      <c r="D400" s="51" t="s">
        <v>269</v>
      </c>
      <c r="E400" s="42" t="b">
        <v>1</v>
      </c>
      <c r="F400" s="2" t="s">
        <v>3813</v>
      </c>
      <c r="G400" s="7" t="s">
        <v>183</v>
      </c>
      <c r="H400" s="51" t="s">
        <v>270</v>
      </c>
      <c r="I400" s="53">
        <v>44992</v>
      </c>
      <c r="J400" s="42" t="s">
        <v>272</v>
      </c>
      <c r="K400" s="59" t="s">
        <v>279</v>
      </c>
      <c r="L400" s="9">
        <v>87.1</v>
      </c>
      <c r="M400" s="2" t="s">
        <v>4436</v>
      </c>
      <c r="N400" s="2" t="s">
        <v>85</v>
      </c>
      <c r="O400" s="2" t="s">
        <v>4437</v>
      </c>
      <c r="P400" s="2" t="str">
        <f>VLOOKUP(I400,Period!A:B,2,FALSE)</f>
        <v>2023H1</v>
      </c>
      <c r="Q400" s="9">
        <f t="shared" si="72"/>
        <v>87.399999999999991</v>
      </c>
      <c r="R400" s="2">
        <f t="shared" si="74"/>
        <v>90</v>
      </c>
      <c r="S400" t="str">
        <f t="shared" si="75"/>
        <v>03 Cloudy (40%-90%)</v>
      </c>
      <c r="T400" t="str">
        <f t="shared" si="73"/>
        <v>44992S2A_MSIL1CCDM-MLB-GANGM4499203 Cloudy (40%-90%)</v>
      </c>
      <c r="U400">
        <f>IF(COUNTIF(T$2:T399,T400)&gt;=1,0,1)</f>
        <v>1</v>
      </c>
      <c r="V400" s="26" t="s">
        <v>1696</v>
      </c>
      <c r="W400" s="86">
        <f t="shared" si="76"/>
        <v>2023</v>
      </c>
      <c r="X400" s="86" t="str">
        <f t="shared" si="77"/>
        <v>03</v>
      </c>
      <c r="Y400" s="86" t="str">
        <f t="shared" si="78"/>
        <v>07</v>
      </c>
      <c r="Z400" s="86" t="str">
        <f t="shared" si="79"/>
        <v>22</v>
      </c>
      <c r="AA400" s="86" t="str">
        <f t="shared" si="80"/>
        <v>38</v>
      </c>
      <c r="AB400" s="86" t="str">
        <f t="shared" si="81"/>
        <v>03</v>
      </c>
      <c r="AC400" s="86" t="str">
        <f t="shared" si="82"/>
        <v>GAN_GM_2500X1253px_32m_S2A_MSIL1C_20230307_90CC</v>
      </c>
      <c r="AD400" s="41" t="s">
        <v>1697</v>
      </c>
    </row>
    <row r="401" spans="2:30" x14ac:dyDescent="0.25">
      <c r="B401" t="s">
        <v>3866</v>
      </c>
      <c r="C401" s="51" t="s">
        <v>3816</v>
      </c>
      <c r="D401" s="51" t="s">
        <v>269</v>
      </c>
      <c r="E401" s="42" t="b">
        <v>1</v>
      </c>
      <c r="F401" s="2" t="s">
        <v>3813</v>
      </c>
      <c r="G401" s="7" t="s">
        <v>183</v>
      </c>
      <c r="H401" s="51" t="s">
        <v>270</v>
      </c>
      <c r="I401" s="53">
        <v>44992</v>
      </c>
      <c r="J401" s="42" t="s">
        <v>271</v>
      </c>
      <c r="K401" s="62" t="s">
        <v>331</v>
      </c>
      <c r="L401" s="9">
        <v>87.6</v>
      </c>
      <c r="M401" s="2" t="s">
        <v>4436</v>
      </c>
      <c r="N401" s="2" t="s">
        <v>85</v>
      </c>
      <c r="O401" s="2" t="s">
        <v>4437</v>
      </c>
      <c r="P401" s="2" t="str">
        <f>VLOOKUP(I401,Period!A:B,2,FALSE)</f>
        <v>2023H1</v>
      </c>
      <c r="Q401" s="9">
        <f t="shared" si="72"/>
        <v>87.399999999999991</v>
      </c>
      <c r="R401" s="2">
        <f t="shared" si="74"/>
        <v>90</v>
      </c>
      <c r="S401" t="str">
        <f t="shared" si="75"/>
        <v>03 Cloudy (40%-90%)</v>
      </c>
      <c r="T401" t="str">
        <f t="shared" si="73"/>
        <v>44992S2A_MSIL1CCDM-MLB-GANGM4499203 Cloudy (40%-90%)</v>
      </c>
      <c r="U401">
        <f>IF(COUNTIF(T$2:T400,T401)&gt;=1,0,1)</f>
        <v>0</v>
      </c>
      <c r="V401" s="26" t="s">
        <v>1698</v>
      </c>
      <c r="W401" s="86">
        <f t="shared" si="76"/>
        <v>2023</v>
      </c>
      <c r="X401" s="86" t="str">
        <f t="shared" si="77"/>
        <v>03</v>
      </c>
      <c r="Y401" s="86" t="str">
        <f t="shared" si="78"/>
        <v>07</v>
      </c>
      <c r="Z401" s="86" t="str">
        <f t="shared" si="79"/>
        <v>22</v>
      </c>
      <c r="AA401" s="86" t="str">
        <f t="shared" si="80"/>
        <v>37</v>
      </c>
      <c r="AB401" s="86" t="str">
        <f t="shared" si="81"/>
        <v>59</v>
      </c>
      <c r="AC401" s="86" t="str">
        <f t="shared" si="82"/>
        <v>GAN_GM_2500X1253px_32m_S2A_MSIL1C_20230307_90CC</v>
      </c>
      <c r="AD401" s="41" t="s">
        <v>1699</v>
      </c>
    </row>
    <row r="402" spans="2:30" x14ac:dyDescent="0.25">
      <c r="B402" t="s">
        <v>3866</v>
      </c>
      <c r="C402" s="51" t="s">
        <v>3816</v>
      </c>
      <c r="D402" s="51" t="s">
        <v>269</v>
      </c>
      <c r="E402" s="42" t="b">
        <v>1</v>
      </c>
      <c r="F402" s="2" t="s">
        <v>3813</v>
      </c>
      <c r="G402" s="7" t="s">
        <v>183</v>
      </c>
      <c r="H402" s="51" t="s">
        <v>270</v>
      </c>
      <c r="I402" s="53">
        <v>44992</v>
      </c>
      <c r="J402" s="42" t="s">
        <v>273</v>
      </c>
      <c r="K402" s="2" t="s">
        <v>314</v>
      </c>
      <c r="L402" s="9">
        <v>83.7</v>
      </c>
      <c r="M402" s="2" t="s">
        <v>4436</v>
      </c>
      <c r="N402" s="2" t="s">
        <v>85</v>
      </c>
      <c r="O402" s="2" t="s">
        <v>4437</v>
      </c>
      <c r="P402" s="2" t="str">
        <f>VLOOKUP(I402,Period!A:B,2,FALSE)</f>
        <v>2023H1</v>
      </c>
      <c r="Q402" s="9">
        <f t="shared" si="72"/>
        <v>87.399999999999991</v>
      </c>
      <c r="R402" s="2">
        <f t="shared" si="74"/>
        <v>90</v>
      </c>
      <c r="S402" t="str">
        <f t="shared" si="75"/>
        <v>03 Cloudy (40%-90%)</v>
      </c>
      <c r="T402" t="str">
        <f t="shared" si="73"/>
        <v>44992S2A_MSIL1CCDM-MLB-GANGM4499203 Cloudy (40%-90%)</v>
      </c>
      <c r="U402">
        <f>IF(COUNTIF(T$2:T401,T402)&gt;=1,0,1)</f>
        <v>0</v>
      </c>
      <c r="V402" s="26" t="s">
        <v>1700</v>
      </c>
      <c r="W402" s="86">
        <f t="shared" si="76"/>
        <v>2023</v>
      </c>
      <c r="X402" s="86" t="str">
        <f t="shared" si="77"/>
        <v>03</v>
      </c>
      <c r="Y402" s="86" t="str">
        <f t="shared" si="78"/>
        <v>07</v>
      </c>
      <c r="Z402" s="86" t="str">
        <f t="shared" si="79"/>
        <v>22</v>
      </c>
      <c r="AA402" s="86" t="str">
        <f t="shared" si="80"/>
        <v>37</v>
      </c>
      <c r="AB402" s="86" t="str">
        <f t="shared" si="81"/>
        <v>48</v>
      </c>
      <c r="AC402" s="86" t="str">
        <f t="shared" si="82"/>
        <v>GAN_GM_2500X1253px_32m_S2A_MSIL1C_20230307_90CC</v>
      </c>
      <c r="AD402" s="41" t="s">
        <v>1701</v>
      </c>
    </row>
    <row r="403" spans="2:30" x14ac:dyDescent="0.25">
      <c r="B403" t="s">
        <v>3866</v>
      </c>
      <c r="C403" s="51" t="s">
        <v>3816</v>
      </c>
      <c r="D403" s="51" t="s">
        <v>269</v>
      </c>
      <c r="E403" s="42" t="b">
        <v>1</v>
      </c>
      <c r="F403" s="2" t="s">
        <v>3813</v>
      </c>
      <c r="G403" s="7" t="s">
        <v>183</v>
      </c>
      <c r="H403" s="51" t="s">
        <v>270</v>
      </c>
      <c r="I403" s="53">
        <v>44992</v>
      </c>
      <c r="J403" s="42" t="s">
        <v>274</v>
      </c>
      <c r="K403" s="2" t="s">
        <v>324</v>
      </c>
      <c r="L403" s="9">
        <v>91.2</v>
      </c>
      <c r="M403" s="2" t="s">
        <v>4436</v>
      </c>
      <c r="N403" s="2" t="s">
        <v>85</v>
      </c>
      <c r="O403" s="2" t="s">
        <v>4437</v>
      </c>
      <c r="P403" s="2" t="str">
        <f>VLOOKUP(I403,Period!A:B,2,FALSE)</f>
        <v>2023H1</v>
      </c>
      <c r="Q403" s="9">
        <f t="shared" si="72"/>
        <v>87.399999999999991</v>
      </c>
      <c r="R403" s="2">
        <f t="shared" si="74"/>
        <v>90</v>
      </c>
      <c r="S403" t="str">
        <f t="shared" si="75"/>
        <v>03 Cloudy (40%-90%)</v>
      </c>
      <c r="T403" t="str">
        <f t="shared" si="73"/>
        <v>44992S2A_MSIL1CCDM-MLB-GANGM4499203 Cloudy (40%-90%)</v>
      </c>
      <c r="U403">
        <f>IF(COUNTIF(T$2:T402,T403)&gt;=1,0,1)</f>
        <v>0</v>
      </c>
      <c r="V403" s="26" t="s">
        <v>1702</v>
      </c>
      <c r="W403" s="86">
        <f t="shared" si="76"/>
        <v>2023</v>
      </c>
      <c r="X403" s="86" t="str">
        <f t="shared" si="77"/>
        <v>03</v>
      </c>
      <c r="Y403" s="86" t="str">
        <f t="shared" si="78"/>
        <v>07</v>
      </c>
      <c r="Z403" s="86" t="str">
        <f t="shared" si="79"/>
        <v>22</v>
      </c>
      <c r="AA403" s="86" t="str">
        <f t="shared" si="80"/>
        <v>37</v>
      </c>
      <c r="AB403" s="86" t="str">
        <f t="shared" si="81"/>
        <v>44</v>
      </c>
      <c r="AC403" s="86" t="str">
        <f t="shared" si="82"/>
        <v>GAN_GM_2500X1253px_32m_S2A_MSIL1C_20230307_90CC</v>
      </c>
      <c r="AD403" s="41" t="s">
        <v>1703</v>
      </c>
    </row>
    <row r="404" spans="2:30" x14ac:dyDescent="0.25">
      <c r="B404" t="s">
        <v>3866</v>
      </c>
      <c r="C404" s="54" t="s">
        <v>3816</v>
      </c>
      <c r="D404" s="54" t="s">
        <v>269</v>
      </c>
      <c r="E404" s="56" t="b">
        <v>1</v>
      </c>
      <c r="F404" s="2" t="s">
        <v>3813</v>
      </c>
      <c r="G404" s="7" t="s">
        <v>183</v>
      </c>
      <c r="H404" s="54" t="s">
        <v>270</v>
      </c>
      <c r="I404" s="57">
        <v>44989</v>
      </c>
      <c r="J404" s="56" t="s">
        <v>272</v>
      </c>
      <c r="K404" s="58" t="s">
        <v>301</v>
      </c>
      <c r="L404" s="9">
        <v>73.7</v>
      </c>
      <c r="M404" s="2" t="s">
        <v>4436</v>
      </c>
      <c r="N404" s="2" t="s">
        <v>85</v>
      </c>
      <c r="O404" s="2" t="s">
        <v>4437</v>
      </c>
      <c r="P404" s="2" t="str">
        <f>VLOOKUP(I404,Period!A:B,2,FALSE)</f>
        <v>2023H1</v>
      </c>
      <c r="Q404" s="9">
        <f t="shared" si="72"/>
        <v>71.800000000000011</v>
      </c>
      <c r="R404" s="2">
        <f t="shared" si="74"/>
        <v>80</v>
      </c>
      <c r="S404" t="str">
        <f t="shared" si="75"/>
        <v>03 Cloudy (40%-90%)</v>
      </c>
      <c r="T404" t="str">
        <f t="shared" si="73"/>
        <v>44989S2A_MSIL1CCDM-MLB-GANGM4498903 Cloudy (40%-90%)</v>
      </c>
      <c r="U404">
        <f>IF(COUNTIF(T$2:T403,T404)&gt;=1,0,1)</f>
        <v>1</v>
      </c>
      <c r="V404" s="26" t="s">
        <v>1704</v>
      </c>
      <c r="W404" s="86">
        <f t="shared" si="76"/>
        <v>2023</v>
      </c>
      <c r="X404" s="86" t="str">
        <f t="shared" si="77"/>
        <v>03</v>
      </c>
      <c r="Y404" s="86" t="str">
        <f t="shared" si="78"/>
        <v>04</v>
      </c>
      <c r="Z404" s="86" t="str">
        <f t="shared" si="79"/>
        <v>22</v>
      </c>
      <c r="AA404" s="86" t="str">
        <f t="shared" si="80"/>
        <v>28</v>
      </c>
      <c r="AB404" s="86" t="str">
        <f t="shared" si="81"/>
        <v>07</v>
      </c>
      <c r="AC404" s="86" t="str">
        <f t="shared" si="82"/>
        <v>GAN_GM_2500X1253px_32m_S2A_MSIL1C_20230304_80CC</v>
      </c>
      <c r="AD404" s="41" t="s">
        <v>1705</v>
      </c>
    </row>
    <row r="405" spans="2:30" x14ac:dyDescent="0.25">
      <c r="B405" t="s">
        <v>3866</v>
      </c>
      <c r="C405" s="54" t="s">
        <v>3816</v>
      </c>
      <c r="D405" s="54" t="s">
        <v>269</v>
      </c>
      <c r="E405" s="56" t="b">
        <v>1</v>
      </c>
      <c r="F405" s="2" t="s">
        <v>3813</v>
      </c>
      <c r="G405" s="7" t="s">
        <v>183</v>
      </c>
      <c r="H405" s="54" t="s">
        <v>270</v>
      </c>
      <c r="I405" s="57">
        <v>44989</v>
      </c>
      <c r="J405" s="56" t="s">
        <v>271</v>
      </c>
      <c r="K405" s="2" t="s">
        <v>322</v>
      </c>
      <c r="L405" s="9">
        <v>90.2</v>
      </c>
      <c r="M405" s="2" t="s">
        <v>4436</v>
      </c>
      <c r="N405" s="2" t="s">
        <v>85</v>
      </c>
      <c r="O405" s="2" t="s">
        <v>4437</v>
      </c>
      <c r="P405" s="2" t="str">
        <f>VLOOKUP(I405,Period!A:B,2,FALSE)</f>
        <v>2023H1</v>
      </c>
      <c r="Q405" s="9">
        <f t="shared" si="72"/>
        <v>71.800000000000011</v>
      </c>
      <c r="R405" s="2">
        <f t="shared" si="74"/>
        <v>80</v>
      </c>
      <c r="S405" t="str">
        <f t="shared" si="75"/>
        <v>03 Cloudy (40%-90%)</v>
      </c>
      <c r="T405" t="str">
        <f t="shared" si="73"/>
        <v>44989S2A_MSIL1CCDM-MLB-GANGM4498903 Cloudy (40%-90%)</v>
      </c>
      <c r="U405">
        <f>IF(COUNTIF(T$2:T404,T405)&gt;=1,0,1)</f>
        <v>0</v>
      </c>
      <c r="V405" s="26" t="s">
        <v>1706</v>
      </c>
      <c r="W405" s="86">
        <f t="shared" si="76"/>
        <v>2023</v>
      </c>
      <c r="X405" s="86" t="str">
        <f t="shared" si="77"/>
        <v>03</v>
      </c>
      <c r="Y405" s="86" t="str">
        <f t="shared" si="78"/>
        <v>04</v>
      </c>
      <c r="Z405" s="86" t="str">
        <f t="shared" si="79"/>
        <v>22</v>
      </c>
      <c r="AA405" s="86" t="str">
        <f t="shared" si="80"/>
        <v>28</v>
      </c>
      <c r="AB405" s="86" t="str">
        <f t="shared" si="81"/>
        <v>04</v>
      </c>
      <c r="AC405" s="86" t="str">
        <f t="shared" si="82"/>
        <v>GAN_GM_2500X1253px_32m_S2A_MSIL1C_20230304_80CC</v>
      </c>
      <c r="AD405" s="41" t="s">
        <v>1707</v>
      </c>
    </row>
    <row r="406" spans="2:30" x14ac:dyDescent="0.25">
      <c r="B406" t="s">
        <v>3866</v>
      </c>
      <c r="C406" s="54" t="s">
        <v>3816</v>
      </c>
      <c r="D406" s="54" t="s">
        <v>269</v>
      </c>
      <c r="E406" s="56" t="b">
        <v>1</v>
      </c>
      <c r="F406" s="2" t="s">
        <v>3813</v>
      </c>
      <c r="G406" s="7" t="s">
        <v>183</v>
      </c>
      <c r="H406" s="54" t="s">
        <v>270</v>
      </c>
      <c r="I406" s="57">
        <v>44989</v>
      </c>
      <c r="J406" s="56" t="s">
        <v>273</v>
      </c>
      <c r="K406" s="2" t="s">
        <v>308</v>
      </c>
      <c r="L406" s="9">
        <v>52.9</v>
      </c>
      <c r="M406" s="2" t="s">
        <v>4436</v>
      </c>
      <c r="N406" s="2" t="s">
        <v>85</v>
      </c>
      <c r="O406" s="2" t="s">
        <v>4437</v>
      </c>
      <c r="P406" s="2" t="str">
        <f>VLOOKUP(I406,Period!A:B,2,FALSE)</f>
        <v>2023H1</v>
      </c>
      <c r="Q406" s="9">
        <f t="shared" si="72"/>
        <v>71.800000000000011</v>
      </c>
      <c r="R406" s="2">
        <f t="shared" si="74"/>
        <v>80</v>
      </c>
      <c r="S406" t="str">
        <f t="shared" si="75"/>
        <v>03 Cloudy (40%-90%)</v>
      </c>
      <c r="T406" t="str">
        <f t="shared" si="73"/>
        <v>44989S2A_MSIL1CCDM-MLB-GANGM4498903 Cloudy (40%-90%)</v>
      </c>
      <c r="U406">
        <f>IF(COUNTIF(T$2:T405,T406)&gt;=1,0,1)</f>
        <v>0</v>
      </c>
      <c r="V406" s="26" t="s">
        <v>1708</v>
      </c>
      <c r="W406" s="86">
        <f t="shared" si="76"/>
        <v>2023</v>
      </c>
      <c r="X406" s="86" t="str">
        <f t="shared" si="77"/>
        <v>03</v>
      </c>
      <c r="Y406" s="86" t="str">
        <f t="shared" si="78"/>
        <v>04</v>
      </c>
      <c r="Z406" s="86" t="str">
        <f t="shared" si="79"/>
        <v>22</v>
      </c>
      <c r="AA406" s="86" t="str">
        <f t="shared" si="80"/>
        <v>27</v>
      </c>
      <c r="AB406" s="86" t="str">
        <f t="shared" si="81"/>
        <v>55</v>
      </c>
      <c r="AC406" s="86" t="str">
        <f t="shared" si="82"/>
        <v>GAN_GM_2500X1253px_32m_S2A_MSIL1C_20230304_80CC</v>
      </c>
      <c r="AD406" s="41" t="s">
        <v>1709</v>
      </c>
    </row>
    <row r="407" spans="2:30" x14ac:dyDescent="0.25">
      <c r="B407" t="s">
        <v>3866</v>
      </c>
      <c r="C407" s="54" t="s">
        <v>3816</v>
      </c>
      <c r="D407" s="54" t="s">
        <v>269</v>
      </c>
      <c r="E407" s="56" t="b">
        <v>1</v>
      </c>
      <c r="F407" s="2" t="s">
        <v>3813</v>
      </c>
      <c r="G407" s="7" t="s">
        <v>183</v>
      </c>
      <c r="H407" s="54" t="s">
        <v>270</v>
      </c>
      <c r="I407" s="57">
        <v>44989</v>
      </c>
      <c r="J407" s="56" t="s">
        <v>274</v>
      </c>
      <c r="K407" s="2" t="s">
        <v>323</v>
      </c>
      <c r="L407" s="9">
        <v>70.400000000000006</v>
      </c>
      <c r="M407" s="2" t="s">
        <v>4436</v>
      </c>
      <c r="N407" s="2" t="s">
        <v>85</v>
      </c>
      <c r="O407" s="2" t="s">
        <v>4437</v>
      </c>
      <c r="P407" s="2" t="str">
        <f>VLOOKUP(I407,Period!A:B,2,FALSE)</f>
        <v>2023H1</v>
      </c>
      <c r="Q407" s="9">
        <f t="shared" si="72"/>
        <v>71.800000000000011</v>
      </c>
      <c r="R407" s="2">
        <f t="shared" si="74"/>
        <v>80</v>
      </c>
      <c r="S407" t="str">
        <f t="shared" si="75"/>
        <v>03 Cloudy (40%-90%)</v>
      </c>
      <c r="T407" t="str">
        <f t="shared" si="73"/>
        <v>44989S2A_MSIL1CCDM-MLB-GANGM4498903 Cloudy (40%-90%)</v>
      </c>
      <c r="U407">
        <f>IF(COUNTIF(T$2:T406,T407)&gt;=1,0,1)</f>
        <v>0</v>
      </c>
      <c r="V407" s="26" t="s">
        <v>1710</v>
      </c>
      <c r="W407" s="86">
        <f t="shared" si="76"/>
        <v>2023</v>
      </c>
      <c r="X407" s="86" t="str">
        <f t="shared" si="77"/>
        <v>03</v>
      </c>
      <c r="Y407" s="86" t="str">
        <f t="shared" si="78"/>
        <v>04</v>
      </c>
      <c r="Z407" s="86" t="str">
        <f t="shared" si="79"/>
        <v>22</v>
      </c>
      <c r="AA407" s="86" t="str">
        <f t="shared" si="80"/>
        <v>27</v>
      </c>
      <c r="AB407" s="86" t="str">
        <f t="shared" si="81"/>
        <v>49</v>
      </c>
      <c r="AC407" s="86" t="str">
        <f t="shared" si="82"/>
        <v>GAN_GM_2500X1253px_32m_S2A_MSIL1C_20230304_80CC</v>
      </c>
      <c r="AD407" s="41" t="s">
        <v>1711</v>
      </c>
    </row>
    <row r="408" spans="2:30" x14ac:dyDescent="0.25">
      <c r="B408" t="s">
        <v>3866</v>
      </c>
      <c r="C408" s="51" t="s">
        <v>3816</v>
      </c>
      <c r="D408" s="51" t="s">
        <v>269</v>
      </c>
      <c r="E408" s="42" t="b">
        <v>1</v>
      </c>
      <c r="F408" s="2" t="s">
        <v>3813</v>
      </c>
      <c r="G408" s="7" t="s">
        <v>183</v>
      </c>
      <c r="H408" s="51" t="s">
        <v>270</v>
      </c>
      <c r="I408" s="53">
        <v>44987</v>
      </c>
      <c r="J408" s="42" t="s">
        <v>272</v>
      </c>
      <c r="K408" s="59" t="s">
        <v>276</v>
      </c>
      <c r="L408" s="9">
        <v>97.2</v>
      </c>
      <c r="M408" s="2" t="s">
        <v>4436</v>
      </c>
      <c r="N408" s="2" t="s">
        <v>85</v>
      </c>
      <c r="O408" s="2" t="s">
        <v>4437</v>
      </c>
      <c r="P408" s="2" t="str">
        <f>VLOOKUP(I408,Period!A:B,2,FALSE)</f>
        <v>2023H1</v>
      </c>
      <c r="Q408" s="9">
        <f t="shared" si="72"/>
        <v>91.700000000000017</v>
      </c>
      <c r="R408" s="2">
        <f t="shared" si="74"/>
        <v>100</v>
      </c>
      <c r="S408" t="str">
        <f t="shared" si="75"/>
        <v>04 Overcast (100%)</v>
      </c>
      <c r="T408" t="str">
        <f t="shared" si="73"/>
        <v>44987S2A_MSIL1CCDM-MLB-GANGM4498704 Overcast (100%)</v>
      </c>
      <c r="U408">
        <f>IF(COUNTIF(T$2:T407,T408)&gt;=1,0,1)</f>
        <v>1</v>
      </c>
      <c r="V408" s="26" t="s">
        <v>1712</v>
      </c>
      <c r="W408" s="86">
        <f t="shared" si="76"/>
        <v>2023</v>
      </c>
      <c r="X408" s="86" t="str">
        <f t="shared" si="77"/>
        <v>03</v>
      </c>
      <c r="Y408" s="86" t="str">
        <f t="shared" si="78"/>
        <v>02</v>
      </c>
      <c r="Z408" s="86" t="str">
        <f t="shared" si="79"/>
        <v>22</v>
      </c>
      <c r="AA408" s="86" t="str">
        <f t="shared" si="80"/>
        <v>38</v>
      </c>
      <c r="AB408" s="86" t="str">
        <f t="shared" si="81"/>
        <v>08</v>
      </c>
      <c r="AC408" s="86" t="str">
        <f t="shared" si="82"/>
        <v>GAN_GM_2500X1253px_32m_S2A_MSIL1C_20230302_100CC</v>
      </c>
      <c r="AD408" s="41" t="s">
        <v>1713</v>
      </c>
    </row>
    <row r="409" spans="2:30" x14ac:dyDescent="0.25">
      <c r="B409" t="s">
        <v>3866</v>
      </c>
      <c r="C409" s="51" t="s">
        <v>3816</v>
      </c>
      <c r="D409" s="51" t="s">
        <v>269</v>
      </c>
      <c r="E409" s="42" t="b">
        <v>1</v>
      </c>
      <c r="F409" s="2" t="s">
        <v>3813</v>
      </c>
      <c r="G409" s="7" t="s">
        <v>183</v>
      </c>
      <c r="H409" s="51" t="s">
        <v>270</v>
      </c>
      <c r="I409" s="53">
        <v>44987</v>
      </c>
      <c r="J409" s="42" t="s">
        <v>271</v>
      </c>
      <c r="K409" s="2" t="s">
        <v>299</v>
      </c>
      <c r="L409" s="9">
        <v>95.6</v>
      </c>
      <c r="M409" s="2" t="s">
        <v>4436</v>
      </c>
      <c r="N409" s="2" t="s">
        <v>85</v>
      </c>
      <c r="O409" s="2" t="s">
        <v>4437</v>
      </c>
      <c r="P409" s="2" t="str">
        <f>VLOOKUP(I409,Period!A:B,2,FALSE)</f>
        <v>2023H1</v>
      </c>
      <c r="Q409" s="9">
        <f t="shared" si="72"/>
        <v>91.700000000000017</v>
      </c>
      <c r="R409" s="2">
        <f t="shared" si="74"/>
        <v>100</v>
      </c>
      <c r="S409" t="str">
        <f t="shared" si="75"/>
        <v>04 Overcast (100%)</v>
      </c>
      <c r="T409" t="str">
        <f t="shared" si="73"/>
        <v>44987S2A_MSIL1CCDM-MLB-GANGM4498704 Overcast (100%)</v>
      </c>
      <c r="U409">
        <f>IF(COUNTIF(T$2:T408,T409)&gt;=1,0,1)</f>
        <v>0</v>
      </c>
      <c r="V409" s="26" t="s">
        <v>1714</v>
      </c>
      <c r="W409" s="86">
        <f t="shared" si="76"/>
        <v>2023</v>
      </c>
      <c r="X409" s="86" t="str">
        <f t="shared" si="77"/>
        <v>03</v>
      </c>
      <c r="Y409" s="86" t="str">
        <f t="shared" si="78"/>
        <v>02</v>
      </c>
      <c r="Z409" s="86" t="str">
        <f t="shared" si="79"/>
        <v>22</v>
      </c>
      <c r="AA409" s="86" t="str">
        <f t="shared" si="80"/>
        <v>38</v>
      </c>
      <c r="AB409" s="86" t="str">
        <f t="shared" si="81"/>
        <v>04</v>
      </c>
      <c r="AC409" s="86" t="str">
        <f t="shared" si="82"/>
        <v>GAN_GM_2500X1253px_32m_S2A_MSIL1C_20230302_100CC</v>
      </c>
      <c r="AD409" s="41" t="s">
        <v>1715</v>
      </c>
    </row>
    <row r="410" spans="2:30" x14ac:dyDescent="0.25">
      <c r="B410" t="s">
        <v>3866</v>
      </c>
      <c r="C410" s="51" t="s">
        <v>3816</v>
      </c>
      <c r="D410" s="51" t="s">
        <v>269</v>
      </c>
      <c r="E410" s="42" t="b">
        <v>1</v>
      </c>
      <c r="F410" s="2" t="s">
        <v>3813</v>
      </c>
      <c r="G410" s="7" t="s">
        <v>183</v>
      </c>
      <c r="H410" s="51" t="s">
        <v>270</v>
      </c>
      <c r="I410" s="53">
        <v>44987</v>
      </c>
      <c r="J410" s="42" t="s">
        <v>273</v>
      </c>
      <c r="K410" s="2" t="s">
        <v>278</v>
      </c>
      <c r="L410" s="9">
        <v>94.4</v>
      </c>
      <c r="M410" s="2" t="s">
        <v>4436</v>
      </c>
      <c r="N410" s="2" t="s">
        <v>85</v>
      </c>
      <c r="O410" s="2" t="s">
        <v>4437</v>
      </c>
      <c r="P410" s="2" t="str">
        <f>VLOOKUP(I410,Period!A:B,2,FALSE)</f>
        <v>2023H1</v>
      </c>
      <c r="Q410" s="9">
        <f t="shared" si="72"/>
        <v>91.700000000000017</v>
      </c>
      <c r="R410" s="2">
        <f t="shared" si="74"/>
        <v>100</v>
      </c>
      <c r="S410" t="str">
        <f t="shared" si="75"/>
        <v>04 Overcast (100%)</v>
      </c>
      <c r="T410" t="str">
        <f t="shared" si="73"/>
        <v>44987S2A_MSIL1CCDM-MLB-GANGM4498704 Overcast (100%)</v>
      </c>
      <c r="U410">
        <f>IF(COUNTIF(T$2:T409,T410)&gt;=1,0,1)</f>
        <v>0</v>
      </c>
      <c r="V410" s="26" t="s">
        <v>1716</v>
      </c>
      <c r="W410" s="86">
        <f t="shared" si="76"/>
        <v>2023</v>
      </c>
      <c r="X410" s="86" t="str">
        <f t="shared" si="77"/>
        <v>03</v>
      </c>
      <c r="Y410" s="86" t="str">
        <f t="shared" si="78"/>
        <v>02</v>
      </c>
      <c r="Z410" s="86" t="str">
        <f t="shared" si="79"/>
        <v>22</v>
      </c>
      <c r="AA410" s="86" t="str">
        <f t="shared" si="80"/>
        <v>37</v>
      </c>
      <c r="AB410" s="86" t="str">
        <f t="shared" si="81"/>
        <v>54</v>
      </c>
      <c r="AC410" s="86" t="str">
        <f t="shared" si="82"/>
        <v>GAN_GM_2500X1253px_32m_S2A_MSIL1C_20230302_100CC</v>
      </c>
      <c r="AD410" s="41" t="s">
        <v>1717</v>
      </c>
    </row>
    <row r="411" spans="2:30" x14ac:dyDescent="0.25">
      <c r="B411" t="s">
        <v>3866</v>
      </c>
      <c r="C411" s="51" t="s">
        <v>3816</v>
      </c>
      <c r="D411" s="51" t="s">
        <v>269</v>
      </c>
      <c r="E411" s="42" t="b">
        <v>1</v>
      </c>
      <c r="F411" s="2" t="s">
        <v>3813</v>
      </c>
      <c r="G411" s="7" t="s">
        <v>183</v>
      </c>
      <c r="H411" s="51" t="s">
        <v>270</v>
      </c>
      <c r="I411" s="53">
        <v>44987</v>
      </c>
      <c r="J411" s="42" t="s">
        <v>274</v>
      </c>
      <c r="K411" s="2" t="s">
        <v>300</v>
      </c>
      <c r="L411" s="9">
        <v>79.599999999999994</v>
      </c>
      <c r="M411" s="2" t="s">
        <v>4436</v>
      </c>
      <c r="N411" s="2" t="s">
        <v>85</v>
      </c>
      <c r="O411" s="2" t="s">
        <v>4437</v>
      </c>
      <c r="P411" s="2" t="str">
        <f>VLOOKUP(I411,Period!A:B,2,FALSE)</f>
        <v>2023H1</v>
      </c>
      <c r="Q411" s="9">
        <f t="shared" si="72"/>
        <v>91.700000000000017</v>
      </c>
      <c r="R411" s="2">
        <f t="shared" si="74"/>
        <v>100</v>
      </c>
      <c r="S411" t="str">
        <f t="shared" si="75"/>
        <v>04 Overcast (100%)</v>
      </c>
      <c r="T411" t="str">
        <f t="shared" si="73"/>
        <v>44987S2A_MSIL1CCDM-MLB-GANGM4498704 Overcast (100%)</v>
      </c>
      <c r="U411">
        <f>IF(COUNTIF(T$2:T410,T411)&gt;=1,0,1)</f>
        <v>0</v>
      </c>
      <c r="V411" s="26" t="s">
        <v>1718</v>
      </c>
      <c r="W411" s="86">
        <f t="shared" si="76"/>
        <v>2023</v>
      </c>
      <c r="X411" s="86" t="str">
        <f t="shared" si="77"/>
        <v>03</v>
      </c>
      <c r="Y411" s="86" t="str">
        <f t="shared" si="78"/>
        <v>02</v>
      </c>
      <c r="Z411" s="86" t="str">
        <f t="shared" si="79"/>
        <v>22</v>
      </c>
      <c r="AA411" s="86" t="str">
        <f t="shared" si="80"/>
        <v>37</v>
      </c>
      <c r="AB411" s="86" t="str">
        <f t="shared" si="81"/>
        <v>50</v>
      </c>
      <c r="AC411" s="86" t="str">
        <f t="shared" si="82"/>
        <v>GAN_GM_2500X1253px_32m_S2A_MSIL1C_20230302_100CC</v>
      </c>
      <c r="AD411" s="41" t="s">
        <v>1719</v>
      </c>
    </row>
    <row r="412" spans="2:30" x14ac:dyDescent="0.25">
      <c r="B412" t="s">
        <v>3866</v>
      </c>
      <c r="C412" s="54" t="s">
        <v>3816</v>
      </c>
      <c r="D412" s="54" t="s">
        <v>269</v>
      </c>
      <c r="E412" s="56" t="b">
        <v>1</v>
      </c>
      <c r="F412" s="2" t="s">
        <v>3813</v>
      </c>
      <c r="G412" s="7" t="s">
        <v>183</v>
      </c>
      <c r="H412" s="54" t="s">
        <v>270</v>
      </c>
      <c r="I412" s="57">
        <v>44984</v>
      </c>
      <c r="J412" s="56" t="s">
        <v>272</v>
      </c>
      <c r="K412" s="58" t="s">
        <v>297</v>
      </c>
      <c r="L412" s="9">
        <v>2.4</v>
      </c>
      <c r="M412" s="2" t="s">
        <v>4436</v>
      </c>
      <c r="N412" s="2" t="s">
        <v>85</v>
      </c>
      <c r="O412" s="2" t="s">
        <v>4437</v>
      </c>
      <c r="P412" s="2" t="str">
        <f>VLOOKUP(I412,Period!A:B,2,FALSE)</f>
        <v>2023H1</v>
      </c>
      <c r="Q412" s="9">
        <f t="shared" si="72"/>
        <v>1.8499999999999999</v>
      </c>
      <c r="R412" s="2">
        <f t="shared" si="74"/>
        <v>10</v>
      </c>
      <c r="S412" t="str">
        <f t="shared" si="75"/>
        <v>02 Sunny (10%-30%)</v>
      </c>
      <c r="T412" t="str">
        <f t="shared" si="73"/>
        <v>44984S2A_MSIL1CCDM-MLB-GANGM4498402 Sunny (10%-30%)</v>
      </c>
      <c r="U412">
        <f>IF(COUNTIF(T$2:T411,T412)&gt;=1,0,1)</f>
        <v>1</v>
      </c>
      <c r="V412" s="26" t="s">
        <v>1720</v>
      </c>
      <c r="W412" s="86">
        <f t="shared" si="76"/>
        <v>2023</v>
      </c>
      <c r="X412" s="86" t="str">
        <f t="shared" si="77"/>
        <v>02</v>
      </c>
      <c r="Y412" s="86">
        <f t="shared" si="78"/>
        <v>27</v>
      </c>
      <c r="Z412" s="86" t="str">
        <f t="shared" si="79"/>
        <v>22</v>
      </c>
      <c r="AA412" s="86" t="str">
        <f t="shared" si="80"/>
        <v>28</v>
      </c>
      <c r="AB412" s="86" t="str">
        <f t="shared" si="81"/>
        <v>11</v>
      </c>
      <c r="AC412" s="86" t="str">
        <f t="shared" si="82"/>
        <v>GAN_GM_2500X1253px_32m_S2A_MSIL1C_20230227_10CC</v>
      </c>
      <c r="AD412" s="41" t="s">
        <v>1721</v>
      </c>
    </row>
    <row r="413" spans="2:30" x14ac:dyDescent="0.25">
      <c r="B413" t="s">
        <v>3866</v>
      </c>
      <c r="C413" s="54" t="s">
        <v>3816</v>
      </c>
      <c r="D413" s="54" t="s">
        <v>269</v>
      </c>
      <c r="E413" s="56" t="b">
        <v>1</v>
      </c>
      <c r="F413" s="2" t="s">
        <v>3813</v>
      </c>
      <c r="G413" s="7" t="s">
        <v>183</v>
      </c>
      <c r="H413" s="54" t="s">
        <v>270</v>
      </c>
      <c r="I413" s="57">
        <v>44984</v>
      </c>
      <c r="J413" s="56" t="s">
        <v>271</v>
      </c>
      <c r="K413" s="2" t="s">
        <v>325</v>
      </c>
      <c r="L413" s="9">
        <v>0.6</v>
      </c>
      <c r="M413" s="2" t="s">
        <v>4436</v>
      </c>
      <c r="N413" s="2" t="s">
        <v>85</v>
      </c>
      <c r="O413" s="2" t="s">
        <v>4437</v>
      </c>
      <c r="P413" s="2" t="str">
        <f>VLOOKUP(I413,Period!A:B,2,FALSE)</f>
        <v>2023H1</v>
      </c>
      <c r="Q413" s="9">
        <f t="shared" si="72"/>
        <v>1.8499999999999999</v>
      </c>
      <c r="R413" s="2">
        <f t="shared" si="74"/>
        <v>10</v>
      </c>
      <c r="S413" t="str">
        <f t="shared" si="75"/>
        <v>02 Sunny (10%-30%)</v>
      </c>
      <c r="T413" t="str">
        <f t="shared" si="73"/>
        <v>44984S2A_MSIL1CCDM-MLB-GANGM4498402 Sunny (10%-30%)</v>
      </c>
      <c r="U413">
        <f>IF(COUNTIF(T$2:T412,T413)&gt;=1,0,1)</f>
        <v>0</v>
      </c>
      <c r="V413" s="26" t="s">
        <v>1722</v>
      </c>
      <c r="W413" s="86">
        <f t="shared" si="76"/>
        <v>2023</v>
      </c>
      <c r="X413" s="86" t="str">
        <f t="shared" si="77"/>
        <v>02</v>
      </c>
      <c r="Y413" s="86">
        <f t="shared" si="78"/>
        <v>27</v>
      </c>
      <c r="Z413" s="86" t="str">
        <f t="shared" si="79"/>
        <v>22</v>
      </c>
      <c r="AA413" s="86" t="str">
        <f t="shared" si="80"/>
        <v>28</v>
      </c>
      <c r="AB413" s="86" t="str">
        <f t="shared" si="81"/>
        <v>08</v>
      </c>
      <c r="AC413" s="86" t="str">
        <f t="shared" si="82"/>
        <v>GAN_GM_2500X1253px_32m_S2A_MSIL1C_20230227_10CC</v>
      </c>
      <c r="AD413" s="41" t="s">
        <v>1723</v>
      </c>
    </row>
    <row r="414" spans="2:30" x14ac:dyDescent="0.25">
      <c r="B414" t="s">
        <v>3866</v>
      </c>
      <c r="C414" s="54" t="s">
        <v>3816</v>
      </c>
      <c r="D414" s="54" t="s">
        <v>269</v>
      </c>
      <c r="E414" s="56" t="b">
        <v>1</v>
      </c>
      <c r="F414" s="2" t="s">
        <v>3813</v>
      </c>
      <c r="G414" s="7" t="s">
        <v>183</v>
      </c>
      <c r="H414" s="54" t="s">
        <v>270</v>
      </c>
      <c r="I414" s="57">
        <v>44984</v>
      </c>
      <c r="J414" s="56" t="s">
        <v>273</v>
      </c>
      <c r="K414" s="2" t="s">
        <v>326</v>
      </c>
      <c r="L414" s="9">
        <v>1.1000000000000001</v>
      </c>
      <c r="M414" s="2" t="s">
        <v>4436</v>
      </c>
      <c r="N414" s="2" t="s">
        <v>85</v>
      </c>
      <c r="O414" s="2" t="s">
        <v>4437</v>
      </c>
      <c r="P414" s="2" t="str">
        <f>VLOOKUP(I414,Period!A:B,2,FALSE)</f>
        <v>2023H1</v>
      </c>
      <c r="Q414" s="9">
        <f t="shared" si="72"/>
        <v>1.8499999999999999</v>
      </c>
      <c r="R414" s="2">
        <f t="shared" si="74"/>
        <v>10</v>
      </c>
      <c r="S414" t="str">
        <f t="shared" si="75"/>
        <v>02 Sunny (10%-30%)</v>
      </c>
      <c r="T414" t="str">
        <f t="shared" si="73"/>
        <v>44984S2A_MSIL1CCDM-MLB-GANGM4498402 Sunny (10%-30%)</v>
      </c>
      <c r="U414">
        <f>IF(COUNTIF(T$2:T413,T414)&gt;=1,0,1)</f>
        <v>0</v>
      </c>
      <c r="V414" s="26" t="s">
        <v>1724</v>
      </c>
      <c r="W414" s="86">
        <f t="shared" si="76"/>
        <v>2023</v>
      </c>
      <c r="X414" s="86" t="str">
        <f t="shared" si="77"/>
        <v>02</v>
      </c>
      <c r="Y414" s="86">
        <f t="shared" si="78"/>
        <v>27</v>
      </c>
      <c r="Z414" s="86" t="str">
        <f t="shared" si="79"/>
        <v>22</v>
      </c>
      <c r="AA414" s="86" t="str">
        <f t="shared" si="80"/>
        <v>27</v>
      </c>
      <c r="AB414" s="86" t="str">
        <f t="shared" si="81"/>
        <v>59</v>
      </c>
      <c r="AC414" s="86" t="str">
        <f t="shared" si="82"/>
        <v>GAN_GM_2500X1253px_32m_S2A_MSIL1C_20230227_10CC</v>
      </c>
      <c r="AD414" s="41" t="s">
        <v>1725</v>
      </c>
    </row>
    <row r="415" spans="2:30" x14ac:dyDescent="0.25">
      <c r="B415" t="s">
        <v>3866</v>
      </c>
      <c r="C415" s="54" t="s">
        <v>3816</v>
      </c>
      <c r="D415" s="54" t="s">
        <v>269</v>
      </c>
      <c r="E415" s="56" t="b">
        <v>1</v>
      </c>
      <c r="F415" s="2" t="s">
        <v>3813</v>
      </c>
      <c r="G415" s="7" t="s">
        <v>183</v>
      </c>
      <c r="H415" s="54" t="s">
        <v>270</v>
      </c>
      <c r="I415" s="57">
        <v>44984</v>
      </c>
      <c r="J415" s="56" t="s">
        <v>274</v>
      </c>
      <c r="K415" s="2" t="s">
        <v>303</v>
      </c>
      <c r="L415" s="9">
        <v>3.3</v>
      </c>
      <c r="M415" s="2" t="s">
        <v>4436</v>
      </c>
      <c r="N415" s="2" t="s">
        <v>85</v>
      </c>
      <c r="O415" s="2" t="s">
        <v>4437</v>
      </c>
      <c r="P415" s="2" t="str">
        <f>VLOOKUP(I415,Period!A:B,2,FALSE)</f>
        <v>2023H1</v>
      </c>
      <c r="Q415" s="9">
        <f t="shared" si="72"/>
        <v>1.8499999999999999</v>
      </c>
      <c r="R415" s="2">
        <f t="shared" si="74"/>
        <v>10</v>
      </c>
      <c r="S415" t="str">
        <f t="shared" si="75"/>
        <v>02 Sunny (10%-30%)</v>
      </c>
      <c r="T415" t="str">
        <f t="shared" si="73"/>
        <v>44984S2A_MSIL1CCDM-MLB-GANGM4498402 Sunny (10%-30%)</v>
      </c>
      <c r="U415">
        <f>IF(COUNTIF(T$2:T414,T415)&gt;=1,0,1)</f>
        <v>0</v>
      </c>
      <c r="V415" s="26" t="s">
        <v>1726</v>
      </c>
      <c r="W415" s="86">
        <f t="shared" si="76"/>
        <v>2023</v>
      </c>
      <c r="X415" s="86" t="str">
        <f t="shared" si="77"/>
        <v>02</v>
      </c>
      <c r="Y415" s="86">
        <f t="shared" si="78"/>
        <v>27</v>
      </c>
      <c r="Z415" s="86" t="str">
        <f t="shared" si="79"/>
        <v>22</v>
      </c>
      <c r="AA415" s="86" t="str">
        <f t="shared" si="80"/>
        <v>27</v>
      </c>
      <c r="AB415" s="86" t="str">
        <f t="shared" si="81"/>
        <v>53</v>
      </c>
      <c r="AC415" s="86" t="str">
        <f t="shared" si="82"/>
        <v>GAN_GM_2500X1253px_32m_S2A_MSIL1C_20230227_10CC</v>
      </c>
      <c r="AD415" s="41" t="s">
        <v>1727</v>
      </c>
    </row>
    <row r="416" spans="2:30" x14ac:dyDescent="0.25">
      <c r="B416" t="s">
        <v>3866</v>
      </c>
      <c r="C416" s="51" t="s">
        <v>3816</v>
      </c>
      <c r="D416" s="51" t="s">
        <v>269</v>
      </c>
      <c r="E416" s="42" t="b">
        <v>1</v>
      </c>
      <c r="F416" s="2" t="s">
        <v>3813</v>
      </c>
      <c r="G416" s="7" t="s">
        <v>183</v>
      </c>
      <c r="H416" s="51" t="s">
        <v>270</v>
      </c>
      <c r="I416" s="53">
        <v>44982</v>
      </c>
      <c r="J416" s="42" t="s">
        <v>272</v>
      </c>
      <c r="K416" s="59" t="s">
        <v>317</v>
      </c>
      <c r="L416" s="9">
        <v>26</v>
      </c>
      <c r="M416" s="2" t="s">
        <v>4436</v>
      </c>
      <c r="N416" s="2" t="s">
        <v>85</v>
      </c>
      <c r="O416" s="2" t="s">
        <v>4437</v>
      </c>
      <c r="P416" s="2" t="str">
        <f>VLOOKUP(I416,Period!A:B,2,FALSE)</f>
        <v>2023H1</v>
      </c>
      <c r="Q416" s="9">
        <f t="shared" si="72"/>
        <v>40.274999999999999</v>
      </c>
      <c r="R416" s="2">
        <f t="shared" si="74"/>
        <v>50</v>
      </c>
      <c r="S416" t="str">
        <f t="shared" si="75"/>
        <v>03 Cloudy (40%-90%)</v>
      </c>
      <c r="T416" t="str">
        <f t="shared" si="73"/>
        <v>44982S2A_MSIL1CCDM-MLB-GANGM4498203 Cloudy (40%-90%)</v>
      </c>
      <c r="U416">
        <f>IF(COUNTIF(T$2:T415,T416)&gt;=1,0,1)</f>
        <v>1</v>
      </c>
      <c r="V416" s="26" t="s">
        <v>1728</v>
      </c>
      <c r="W416" s="86">
        <f t="shared" si="76"/>
        <v>2023</v>
      </c>
      <c r="X416" s="86" t="str">
        <f t="shared" si="77"/>
        <v>02</v>
      </c>
      <c r="Y416" s="86">
        <f t="shared" si="78"/>
        <v>25</v>
      </c>
      <c r="Z416" s="86" t="str">
        <f t="shared" si="79"/>
        <v>22</v>
      </c>
      <c r="AA416" s="86" t="str">
        <f t="shared" si="80"/>
        <v>38</v>
      </c>
      <c r="AB416" s="86" t="str">
        <f t="shared" si="81"/>
        <v>05</v>
      </c>
      <c r="AC416" s="86" t="str">
        <f t="shared" si="82"/>
        <v>GAN_GM_2500X1253px_32m_S2A_MSIL1C_20230225_50CC</v>
      </c>
      <c r="AD416" s="41" t="s">
        <v>1729</v>
      </c>
    </row>
    <row r="417" spans="2:30" x14ac:dyDescent="0.25">
      <c r="B417" t="s">
        <v>3866</v>
      </c>
      <c r="C417" s="51" t="s">
        <v>3816</v>
      </c>
      <c r="D417" s="51" t="s">
        <v>269</v>
      </c>
      <c r="E417" s="42" t="b">
        <v>1</v>
      </c>
      <c r="F417" s="2" t="s">
        <v>3813</v>
      </c>
      <c r="G417" s="7" t="s">
        <v>183</v>
      </c>
      <c r="H417" s="51" t="s">
        <v>270</v>
      </c>
      <c r="I417" s="53">
        <v>44982</v>
      </c>
      <c r="J417" s="42" t="s">
        <v>271</v>
      </c>
      <c r="K417" s="2" t="s">
        <v>286</v>
      </c>
      <c r="L417" s="9">
        <v>20.9</v>
      </c>
      <c r="M417" s="2" t="s">
        <v>4436</v>
      </c>
      <c r="N417" s="2" t="s">
        <v>85</v>
      </c>
      <c r="O417" s="2" t="s">
        <v>4437</v>
      </c>
      <c r="P417" s="2" t="str">
        <f>VLOOKUP(I417,Period!A:B,2,FALSE)</f>
        <v>2023H1</v>
      </c>
      <c r="Q417" s="9">
        <f t="shared" si="72"/>
        <v>40.274999999999999</v>
      </c>
      <c r="R417" s="2">
        <f t="shared" si="74"/>
        <v>50</v>
      </c>
      <c r="S417" t="str">
        <f t="shared" si="75"/>
        <v>03 Cloudy (40%-90%)</v>
      </c>
      <c r="T417" t="str">
        <f t="shared" si="73"/>
        <v>44982S2A_MSIL1CCDM-MLB-GANGM4498203 Cloudy (40%-90%)</v>
      </c>
      <c r="U417">
        <f>IF(COUNTIF(T$2:T416,T417)&gt;=1,0,1)</f>
        <v>0</v>
      </c>
      <c r="V417" s="26" t="s">
        <v>1730</v>
      </c>
      <c r="W417" s="86">
        <f t="shared" si="76"/>
        <v>2023</v>
      </c>
      <c r="X417" s="86" t="str">
        <f t="shared" si="77"/>
        <v>02</v>
      </c>
      <c r="Y417" s="86">
        <f t="shared" si="78"/>
        <v>25</v>
      </c>
      <c r="Z417" s="86" t="str">
        <f t="shared" si="79"/>
        <v>22</v>
      </c>
      <c r="AA417" s="86" t="str">
        <f t="shared" si="80"/>
        <v>38</v>
      </c>
      <c r="AB417" s="86" t="str">
        <f t="shared" si="81"/>
        <v>01</v>
      </c>
      <c r="AC417" s="86" t="str">
        <f t="shared" si="82"/>
        <v>GAN_GM_2500X1253px_32m_S2A_MSIL1C_20230225_50CC</v>
      </c>
      <c r="AD417" s="41" t="s">
        <v>1731</v>
      </c>
    </row>
    <row r="418" spans="2:30" x14ac:dyDescent="0.25">
      <c r="B418" t="s">
        <v>3866</v>
      </c>
      <c r="C418" s="51" t="s">
        <v>3816</v>
      </c>
      <c r="D418" s="51" t="s">
        <v>269</v>
      </c>
      <c r="E418" s="42" t="b">
        <v>1</v>
      </c>
      <c r="F418" s="2" t="s">
        <v>3813</v>
      </c>
      <c r="G418" s="7" t="s">
        <v>183</v>
      </c>
      <c r="H418" s="51" t="s">
        <v>270</v>
      </c>
      <c r="I418" s="53">
        <v>44982</v>
      </c>
      <c r="J418" s="42" t="s">
        <v>273</v>
      </c>
      <c r="K418" s="2" t="s">
        <v>300</v>
      </c>
      <c r="L418" s="9">
        <v>36.6</v>
      </c>
      <c r="M418" s="2" t="s">
        <v>4436</v>
      </c>
      <c r="N418" s="2" t="s">
        <v>85</v>
      </c>
      <c r="O418" s="2" t="s">
        <v>4437</v>
      </c>
      <c r="P418" s="2" t="str">
        <f>VLOOKUP(I418,Period!A:B,2,FALSE)</f>
        <v>2023H1</v>
      </c>
      <c r="Q418" s="9">
        <f t="shared" si="72"/>
        <v>40.274999999999999</v>
      </c>
      <c r="R418" s="2">
        <f t="shared" si="74"/>
        <v>50</v>
      </c>
      <c r="S418" t="str">
        <f t="shared" si="75"/>
        <v>03 Cloudy (40%-90%)</v>
      </c>
      <c r="T418" t="str">
        <f t="shared" si="73"/>
        <v>44982S2A_MSIL1CCDM-MLB-GANGM4498203 Cloudy (40%-90%)</v>
      </c>
      <c r="U418">
        <f>IF(COUNTIF(T$2:T417,T418)&gt;=1,0,1)</f>
        <v>0</v>
      </c>
      <c r="V418" s="26" t="s">
        <v>1732</v>
      </c>
      <c r="W418" s="86">
        <f t="shared" si="76"/>
        <v>2023</v>
      </c>
      <c r="X418" s="86" t="str">
        <f t="shared" si="77"/>
        <v>02</v>
      </c>
      <c r="Y418" s="86">
        <f t="shared" si="78"/>
        <v>25</v>
      </c>
      <c r="Z418" s="86" t="str">
        <f t="shared" si="79"/>
        <v>22</v>
      </c>
      <c r="AA418" s="86" t="str">
        <f t="shared" si="80"/>
        <v>37</v>
      </c>
      <c r="AB418" s="86" t="str">
        <f t="shared" si="81"/>
        <v>50</v>
      </c>
      <c r="AC418" s="86" t="str">
        <f t="shared" si="82"/>
        <v>GAN_GM_2500X1253px_32m_S2A_MSIL1C_20230225_50CC</v>
      </c>
      <c r="AD418" s="41" t="s">
        <v>1733</v>
      </c>
    </row>
    <row r="419" spans="2:30" x14ac:dyDescent="0.25">
      <c r="B419" t="s">
        <v>3866</v>
      </c>
      <c r="C419" s="51" t="s">
        <v>3816</v>
      </c>
      <c r="D419" s="51" t="s">
        <v>269</v>
      </c>
      <c r="E419" s="42" t="b">
        <v>1</v>
      </c>
      <c r="F419" s="2" t="s">
        <v>3813</v>
      </c>
      <c r="G419" s="7" t="s">
        <v>183</v>
      </c>
      <c r="H419" s="51" t="s">
        <v>270</v>
      </c>
      <c r="I419" s="53">
        <v>44982</v>
      </c>
      <c r="J419" s="42" t="s">
        <v>274</v>
      </c>
      <c r="K419" s="2" t="s">
        <v>321</v>
      </c>
      <c r="L419" s="9">
        <v>77.599999999999994</v>
      </c>
      <c r="M419" s="2" t="s">
        <v>4436</v>
      </c>
      <c r="N419" s="2" t="s">
        <v>85</v>
      </c>
      <c r="O419" s="2" t="s">
        <v>4437</v>
      </c>
      <c r="P419" s="2" t="str">
        <f>VLOOKUP(I419,Period!A:B,2,FALSE)</f>
        <v>2023H1</v>
      </c>
      <c r="Q419" s="9">
        <f t="shared" si="72"/>
        <v>40.274999999999999</v>
      </c>
      <c r="R419" s="2">
        <f t="shared" si="74"/>
        <v>50</v>
      </c>
      <c r="S419" t="str">
        <f t="shared" si="75"/>
        <v>03 Cloudy (40%-90%)</v>
      </c>
      <c r="T419" t="str">
        <f t="shared" si="73"/>
        <v>44982S2A_MSIL1CCDM-MLB-GANGM4498203 Cloudy (40%-90%)</v>
      </c>
      <c r="U419">
        <f>IF(COUNTIF(T$2:T418,T419)&gt;=1,0,1)</f>
        <v>0</v>
      </c>
      <c r="V419" s="26" t="s">
        <v>1734</v>
      </c>
      <c r="W419" s="86">
        <f t="shared" si="76"/>
        <v>2023</v>
      </c>
      <c r="X419" s="86" t="str">
        <f t="shared" si="77"/>
        <v>02</v>
      </c>
      <c r="Y419" s="86">
        <f t="shared" si="78"/>
        <v>25</v>
      </c>
      <c r="Z419" s="86" t="str">
        <f t="shared" si="79"/>
        <v>22</v>
      </c>
      <c r="AA419" s="86" t="str">
        <f t="shared" si="80"/>
        <v>37</v>
      </c>
      <c r="AB419" s="86" t="str">
        <f t="shared" si="81"/>
        <v>46</v>
      </c>
      <c r="AC419" s="86" t="str">
        <f t="shared" si="82"/>
        <v>GAN_GM_2500X1253px_32m_S2A_MSIL1C_20230225_50CC</v>
      </c>
      <c r="AD419" s="41" t="s">
        <v>1735</v>
      </c>
    </row>
    <row r="420" spans="2:30" x14ac:dyDescent="0.25">
      <c r="B420" t="s">
        <v>3866</v>
      </c>
      <c r="C420" s="54" t="s">
        <v>3816</v>
      </c>
      <c r="D420" s="54" t="s">
        <v>269</v>
      </c>
      <c r="E420" s="56" t="b">
        <v>1</v>
      </c>
      <c r="F420" s="2" t="s">
        <v>3813</v>
      </c>
      <c r="G420" s="7" t="s">
        <v>183</v>
      </c>
      <c r="H420" s="54" t="s">
        <v>270</v>
      </c>
      <c r="I420" s="57">
        <v>44979</v>
      </c>
      <c r="J420" s="56" t="s">
        <v>272</v>
      </c>
      <c r="K420" s="58" t="s">
        <v>325</v>
      </c>
      <c r="L420" s="9">
        <v>34.6</v>
      </c>
      <c r="M420" s="2" t="s">
        <v>4436</v>
      </c>
      <c r="N420" s="2" t="s">
        <v>85</v>
      </c>
      <c r="O420" s="2" t="s">
        <v>4437</v>
      </c>
      <c r="P420" s="2" t="str">
        <f>VLOOKUP(I420,Period!A:B,2,FALSE)</f>
        <v>2023H1</v>
      </c>
      <c r="Q420" s="9">
        <f t="shared" si="72"/>
        <v>53.999999999999993</v>
      </c>
      <c r="R420" s="2">
        <f t="shared" si="74"/>
        <v>60</v>
      </c>
      <c r="S420" t="str">
        <f t="shared" si="75"/>
        <v>03 Cloudy (40%-90%)</v>
      </c>
      <c r="T420" t="str">
        <f t="shared" si="73"/>
        <v>44979S2A_MSIL1CCDM-MLB-GANGM4497903 Cloudy (40%-90%)</v>
      </c>
      <c r="U420">
        <f>IF(COUNTIF(T$2:T419,T420)&gt;=1,0,1)</f>
        <v>1</v>
      </c>
      <c r="V420" s="26" t="s">
        <v>1736</v>
      </c>
      <c r="W420" s="86">
        <f t="shared" si="76"/>
        <v>2023</v>
      </c>
      <c r="X420" s="86" t="str">
        <f t="shared" si="77"/>
        <v>02</v>
      </c>
      <c r="Y420" s="86">
        <f t="shared" si="78"/>
        <v>22</v>
      </c>
      <c r="Z420" s="86" t="str">
        <f t="shared" si="79"/>
        <v>22</v>
      </c>
      <c r="AA420" s="86" t="str">
        <f t="shared" si="80"/>
        <v>28</v>
      </c>
      <c r="AB420" s="86" t="str">
        <f t="shared" si="81"/>
        <v>08</v>
      </c>
      <c r="AC420" s="86" t="str">
        <f t="shared" si="82"/>
        <v>GAN_GM_2500X1253px_32m_S2A_MSIL1C_20230222_60CC</v>
      </c>
      <c r="AD420" s="41" t="s">
        <v>1737</v>
      </c>
    </row>
    <row r="421" spans="2:30" x14ac:dyDescent="0.25">
      <c r="B421" t="s">
        <v>3866</v>
      </c>
      <c r="C421" s="54" t="s">
        <v>3816</v>
      </c>
      <c r="D421" s="54" t="s">
        <v>269</v>
      </c>
      <c r="E421" s="56" t="b">
        <v>1</v>
      </c>
      <c r="F421" s="2" t="s">
        <v>3813</v>
      </c>
      <c r="G421" s="7" t="s">
        <v>183</v>
      </c>
      <c r="H421" s="54" t="s">
        <v>270</v>
      </c>
      <c r="I421" s="57">
        <v>44979</v>
      </c>
      <c r="J421" s="56" t="s">
        <v>271</v>
      </c>
      <c r="K421" s="2" t="s">
        <v>322</v>
      </c>
      <c r="L421" s="9">
        <v>92.6</v>
      </c>
      <c r="M421" s="2" t="s">
        <v>4436</v>
      </c>
      <c r="N421" s="2" t="s">
        <v>85</v>
      </c>
      <c r="O421" s="2" t="s">
        <v>4437</v>
      </c>
      <c r="P421" s="2" t="str">
        <f>VLOOKUP(I421,Period!A:B,2,FALSE)</f>
        <v>2023H1</v>
      </c>
      <c r="Q421" s="9">
        <f t="shared" si="72"/>
        <v>53.999999999999993</v>
      </c>
      <c r="R421" s="2">
        <f t="shared" si="74"/>
        <v>60</v>
      </c>
      <c r="S421" t="str">
        <f t="shared" si="75"/>
        <v>03 Cloudy (40%-90%)</v>
      </c>
      <c r="T421" t="str">
        <f t="shared" si="73"/>
        <v>44979S2A_MSIL1CCDM-MLB-GANGM4497903 Cloudy (40%-90%)</v>
      </c>
      <c r="U421">
        <f>IF(COUNTIF(T$2:T420,T421)&gt;=1,0,1)</f>
        <v>0</v>
      </c>
      <c r="V421" s="26" t="s">
        <v>1738</v>
      </c>
      <c r="W421" s="86">
        <f t="shared" si="76"/>
        <v>2023</v>
      </c>
      <c r="X421" s="86" t="str">
        <f t="shared" si="77"/>
        <v>02</v>
      </c>
      <c r="Y421" s="86">
        <f t="shared" si="78"/>
        <v>22</v>
      </c>
      <c r="Z421" s="86" t="str">
        <f t="shared" si="79"/>
        <v>22</v>
      </c>
      <c r="AA421" s="86" t="str">
        <f t="shared" si="80"/>
        <v>28</v>
      </c>
      <c r="AB421" s="86" t="str">
        <f t="shared" si="81"/>
        <v>04</v>
      </c>
      <c r="AC421" s="86" t="str">
        <f t="shared" si="82"/>
        <v>GAN_GM_2500X1253px_32m_S2A_MSIL1C_20230222_60CC</v>
      </c>
      <c r="AD421" s="41" t="s">
        <v>1739</v>
      </c>
    </row>
    <row r="422" spans="2:30" x14ac:dyDescent="0.25">
      <c r="B422" t="s">
        <v>3866</v>
      </c>
      <c r="C422" s="54" t="s">
        <v>3816</v>
      </c>
      <c r="D422" s="54" t="s">
        <v>269</v>
      </c>
      <c r="E422" s="56" t="b">
        <v>1</v>
      </c>
      <c r="F422" s="2" t="s">
        <v>3813</v>
      </c>
      <c r="G422" s="7" t="s">
        <v>183</v>
      </c>
      <c r="H422" s="54" t="s">
        <v>270</v>
      </c>
      <c r="I422" s="57">
        <v>44979</v>
      </c>
      <c r="J422" s="56" t="s">
        <v>273</v>
      </c>
      <c r="K422" s="2" t="s">
        <v>308</v>
      </c>
      <c r="L422" s="9">
        <v>54.2</v>
      </c>
      <c r="M422" s="2" t="s">
        <v>4436</v>
      </c>
      <c r="N422" s="2" t="s">
        <v>85</v>
      </c>
      <c r="O422" s="2" t="s">
        <v>4437</v>
      </c>
      <c r="P422" s="2" t="str">
        <f>VLOOKUP(I422,Period!A:B,2,FALSE)</f>
        <v>2023H1</v>
      </c>
      <c r="Q422" s="9">
        <f t="shared" si="72"/>
        <v>53.999999999999993</v>
      </c>
      <c r="R422" s="2">
        <f t="shared" si="74"/>
        <v>60</v>
      </c>
      <c r="S422" t="str">
        <f t="shared" si="75"/>
        <v>03 Cloudy (40%-90%)</v>
      </c>
      <c r="T422" t="str">
        <f t="shared" si="73"/>
        <v>44979S2A_MSIL1CCDM-MLB-GANGM4497903 Cloudy (40%-90%)</v>
      </c>
      <c r="U422">
        <f>IF(COUNTIF(T$2:T421,T422)&gt;=1,0,1)</f>
        <v>0</v>
      </c>
      <c r="V422" s="26" t="s">
        <v>1740</v>
      </c>
      <c r="W422" s="86">
        <f t="shared" si="76"/>
        <v>2023</v>
      </c>
      <c r="X422" s="86" t="str">
        <f t="shared" si="77"/>
        <v>02</v>
      </c>
      <c r="Y422" s="86">
        <f t="shared" si="78"/>
        <v>22</v>
      </c>
      <c r="Z422" s="86" t="str">
        <f t="shared" si="79"/>
        <v>22</v>
      </c>
      <c r="AA422" s="86" t="str">
        <f t="shared" si="80"/>
        <v>27</v>
      </c>
      <c r="AB422" s="86" t="str">
        <f t="shared" si="81"/>
        <v>55</v>
      </c>
      <c r="AC422" s="86" t="str">
        <f t="shared" si="82"/>
        <v>GAN_GM_2500X1253px_32m_S2A_MSIL1C_20230222_60CC</v>
      </c>
      <c r="AD422" s="41" t="s">
        <v>1741</v>
      </c>
    </row>
    <row r="423" spans="2:30" x14ac:dyDescent="0.25">
      <c r="B423" t="s">
        <v>3866</v>
      </c>
      <c r="C423" s="54" t="s">
        <v>3816</v>
      </c>
      <c r="D423" s="54" t="s">
        <v>269</v>
      </c>
      <c r="E423" s="56" t="b">
        <v>1</v>
      </c>
      <c r="F423" s="2" t="s">
        <v>3813</v>
      </c>
      <c r="G423" s="7" t="s">
        <v>183</v>
      </c>
      <c r="H423" s="54" t="s">
        <v>270</v>
      </c>
      <c r="I423" s="57">
        <v>44979</v>
      </c>
      <c r="J423" s="56" t="s">
        <v>274</v>
      </c>
      <c r="K423" s="2" t="s">
        <v>327</v>
      </c>
      <c r="L423" s="9">
        <v>34.6</v>
      </c>
      <c r="M423" s="2" t="s">
        <v>4436</v>
      </c>
      <c r="N423" s="2" t="s">
        <v>85</v>
      </c>
      <c r="O423" s="2" t="s">
        <v>4437</v>
      </c>
      <c r="P423" s="2" t="str">
        <f>VLOOKUP(I423,Period!A:B,2,FALSE)</f>
        <v>2023H1</v>
      </c>
      <c r="Q423" s="9">
        <f t="shared" si="72"/>
        <v>53.999999999999993</v>
      </c>
      <c r="R423" s="2">
        <f t="shared" si="74"/>
        <v>60</v>
      </c>
      <c r="S423" t="str">
        <f t="shared" si="75"/>
        <v>03 Cloudy (40%-90%)</v>
      </c>
      <c r="T423" t="str">
        <f t="shared" si="73"/>
        <v>44979S2A_MSIL1CCDM-MLB-GANGM4497903 Cloudy (40%-90%)</v>
      </c>
      <c r="U423">
        <f>IF(COUNTIF(T$2:T422,T423)&gt;=1,0,1)</f>
        <v>0</v>
      </c>
      <c r="V423" s="26" t="s">
        <v>1742</v>
      </c>
      <c r="W423" s="86">
        <f t="shared" si="76"/>
        <v>2023</v>
      </c>
      <c r="X423" s="86" t="str">
        <f t="shared" si="77"/>
        <v>02</v>
      </c>
      <c r="Y423" s="86">
        <f t="shared" si="78"/>
        <v>22</v>
      </c>
      <c r="Z423" s="86" t="str">
        <f t="shared" si="79"/>
        <v>22</v>
      </c>
      <c r="AA423" s="86" t="str">
        <f t="shared" si="80"/>
        <v>27</v>
      </c>
      <c r="AB423" s="86" t="str">
        <f t="shared" si="81"/>
        <v>50</v>
      </c>
      <c r="AC423" s="86" t="str">
        <f t="shared" si="82"/>
        <v>GAN_GM_2500X1253px_32m_S2A_MSIL1C_20230222_60CC</v>
      </c>
      <c r="AD423" s="41" t="s">
        <v>1743</v>
      </c>
    </row>
    <row r="424" spans="2:30" x14ac:dyDescent="0.25">
      <c r="B424" t="s">
        <v>3866</v>
      </c>
      <c r="C424" s="51" t="s">
        <v>3816</v>
      </c>
      <c r="D424" s="51" t="s">
        <v>269</v>
      </c>
      <c r="E424" s="42" t="b">
        <v>1</v>
      </c>
      <c r="F424" s="2" t="s">
        <v>3813</v>
      </c>
      <c r="G424" s="7" t="s">
        <v>183</v>
      </c>
      <c r="H424" s="51" t="s">
        <v>270</v>
      </c>
      <c r="I424" s="53">
        <v>44977</v>
      </c>
      <c r="J424" s="42" t="s">
        <v>272</v>
      </c>
      <c r="K424" s="58" t="s">
        <v>304</v>
      </c>
      <c r="L424" s="9">
        <v>30.7</v>
      </c>
      <c r="M424" s="2" t="s">
        <v>4436</v>
      </c>
      <c r="N424" s="2" t="s">
        <v>85</v>
      </c>
      <c r="O424" s="2" t="s">
        <v>4437</v>
      </c>
      <c r="P424" s="2" t="str">
        <f>VLOOKUP(I424,Period!A:B,2,FALSE)</f>
        <v>2023H1</v>
      </c>
      <c r="Q424" s="9">
        <f t="shared" si="72"/>
        <v>33.074999999999996</v>
      </c>
      <c r="R424" s="2">
        <f t="shared" si="74"/>
        <v>40</v>
      </c>
      <c r="S424" t="str">
        <f t="shared" si="75"/>
        <v>03 Cloudy (40%-90%)</v>
      </c>
      <c r="T424" t="str">
        <f t="shared" si="73"/>
        <v>44977S2A_MSIL1CCDM-MLB-GANGM4497703 Cloudy (40%-90%)</v>
      </c>
      <c r="U424">
        <f>IF(COUNTIF(T$2:T423,T424)&gt;=1,0,1)</f>
        <v>1</v>
      </c>
      <c r="V424" s="26" t="s">
        <v>1744</v>
      </c>
      <c r="W424" s="86">
        <f t="shared" si="76"/>
        <v>2023</v>
      </c>
      <c r="X424" s="86" t="str">
        <f t="shared" si="77"/>
        <v>02</v>
      </c>
      <c r="Y424" s="86">
        <f t="shared" si="78"/>
        <v>20</v>
      </c>
      <c r="Z424" s="86" t="str">
        <f t="shared" si="79"/>
        <v>22</v>
      </c>
      <c r="AA424" s="86" t="str">
        <f t="shared" si="80"/>
        <v>38</v>
      </c>
      <c r="AB424" s="86" t="str">
        <f t="shared" si="81"/>
        <v>06</v>
      </c>
      <c r="AC424" s="86" t="str">
        <f t="shared" si="82"/>
        <v>GAN_GM_2500X1253px_32m_S2A_MSIL1C_20230220_40CC</v>
      </c>
      <c r="AD424" s="41" t="s">
        <v>1745</v>
      </c>
    </row>
    <row r="425" spans="2:30" x14ac:dyDescent="0.25">
      <c r="B425" t="s">
        <v>3866</v>
      </c>
      <c r="C425" s="51" t="s">
        <v>3816</v>
      </c>
      <c r="D425" s="51" t="s">
        <v>269</v>
      </c>
      <c r="E425" s="42" t="b">
        <v>1</v>
      </c>
      <c r="F425" s="2" t="s">
        <v>3813</v>
      </c>
      <c r="G425" s="7" t="s">
        <v>183</v>
      </c>
      <c r="H425" s="51" t="s">
        <v>270</v>
      </c>
      <c r="I425" s="53">
        <v>44977</v>
      </c>
      <c r="J425" s="42" t="s">
        <v>271</v>
      </c>
      <c r="K425" s="2" t="s">
        <v>279</v>
      </c>
      <c r="L425" s="9">
        <v>44.1</v>
      </c>
      <c r="M425" s="2" t="s">
        <v>4436</v>
      </c>
      <c r="N425" s="2" t="s">
        <v>85</v>
      </c>
      <c r="O425" s="2" t="s">
        <v>4437</v>
      </c>
      <c r="P425" s="2" t="str">
        <f>VLOOKUP(I425,Period!A:B,2,FALSE)</f>
        <v>2023H1</v>
      </c>
      <c r="Q425" s="9">
        <f t="shared" si="72"/>
        <v>33.074999999999996</v>
      </c>
      <c r="R425" s="2">
        <f t="shared" si="74"/>
        <v>40</v>
      </c>
      <c r="S425" t="str">
        <f t="shared" si="75"/>
        <v>03 Cloudy (40%-90%)</v>
      </c>
      <c r="T425" t="str">
        <f t="shared" si="73"/>
        <v>44977S2A_MSIL1CCDM-MLB-GANGM4497703 Cloudy (40%-90%)</v>
      </c>
      <c r="U425">
        <f>IF(COUNTIF(T$2:T424,T425)&gt;=1,0,1)</f>
        <v>0</v>
      </c>
      <c r="V425" s="26" t="s">
        <v>1746</v>
      </c>
      <c r="W425" s="86">
        <f t="shared" si="76"/>
        <v>2023</v>
      </c>
      <c r="X425" s="86" t="str">
        <f t="shared" si="77"/>
        <v>02</v>
      </c>
      <c r="Y425" s="86">
        <f t="shared" si="78"/>
        <v>20</v>
      </c>
      <c r="Z425" s="86" t="str">
        <f t="shared" si="79"/>
        <v>22</v>
      </c>
      <c r="AA425" s="86" t="str">
        <f t="shared" si="80"/>
        <v>38</v>
      </c>
      <c r="AB425" s="86" t="str">
        <f t="shared" si="81"/>
        <v>03</v>
      </c>
      <c r="AC425" s="86" t="str">
        <f t="shared" si="82"/>
        <v>GAN_GM_2500X1253px_32m_S2A_MSIL1C_20230220_40CC</v>
      </c>
      <c r="AD425" s="41" t="s">
        <v>1747</v>
      </c>
    </row>
    <row r="426" spans="2:30" x14ac:dyDescent="0.25">
      <c r="B426" t="s">
        <v>3866</v>
      </c>
      <c r="C426" s="51" t="s">
        <v>3816</v>
      </c>
      <c r="D426" s="51" t="s">
        <v>269</v>
      </c>
      <c r="E426" s="42" t="b">
        <v>1</v>
      </c>
      <c r="F426" s="2" t="s">
        <v>3813</v>
      </c>
      <c r="G426" s="7" t="s">
        <v>183</v>
      </c>
      <c r="H426" s="51" t="s">
        <v>270</v>
      </c>
      <c r="I426" s="53">
        <v>44977</v>
      </c>
      <c r="J426" s="42" t="s">
        <v>273</v>
      </c>
      <c r="K426" s="2" t="s">
        <v>284</v>
      </c>
      <c r="L426" s="9">
        <v>12.1</v>
      </c>
      <c r="M426" s="2" t="s">
        <v>4436</v>
      </c>
      <c r="N426" s="2" t="s">
        <v>85</v>
      </c>
      <c r="O426" s="2" t="s">
        <v>4437</v>
      </c>
      <c r="P426" s="2" t="str">
        <f>VLOOKUP(I426,Period!A:B,2,FALSE)</f>
        <v>2023H1</v>
      </c>
      <c r="Q426" s="9">
        <f t="shared" si="72"/>
        <v>33.074999999999996</v>
      </c>
      <c r="R426" s="2">
        <f t="shared" si="74"/>
        <v>40</v>
      </c>
      <c r="S426" t="str">
        <f t="shared" si="75"/>
        <v>03 Cloudy (40%-90%)</v>
      </c>
      <c r="T426" t="str">
        <f t="shared" si="73"/>
        <v>44977S2A_MSIL1CCDM-MLB-GANGM4497703 Cloudy (40%-90%)</v>
      </c>
      <c r="U426">
        <f>IF(COUNTIF(T$2:T425,T426)&gt;=1,0,1)</f>
        <v>0</v>
      </c>
      <c r="V426" s="26" t="s">
        <v>1748</v>
      </c>
      <c r="W426" s="86">
        <f t="shared" si="76"/>
        <v>2023</v>
      </c>
      <c r="X426" s="86" t="str">
        <f t="shared" si="77"/>
        <v>02</v>
      </c>
      <c r="Y426" s="86">
        <f t="shared" si="78"/>
        <v>20</v>
      </c>
      <c r="Z426" s="86" t="str">
        <f t="shared" si="79"/>
        <v>22</v>
      </c>
      <c r="AA426" s="86" t="str">
        <f t="shared" si="80"/>
        <v>37</v>
      </c>
      <c r="AB426" s="86" t="str">
        <f t="shared" si="81"/>
        <v>52</v>
      </c>
      <c r="AC426" s="86" t="str">
        <f t="shared" si="82"/>
        <v>GAN_GM_2500X1253px_32m_S2A_MSIL1C_20230220_40CC</v>
      </c>
      <c r="AD426" s="41" t="s">
        <v>1749</v>
      </c>
    </row>
    <row r="427" spans="2:30" x14ac:dyDescent="0.25">
      <c r="B427" t="s">
        <v>3866</v>
      </c>
      <c r="C427" s="51" t="s">
        <v>3816</v>
      </c>
      <c r="D427" s="51" t="s">
        <v>269</v>
      </c>
      <c r="E427" s="42" t="b">
        <v>1</v>
      </c>
      <c r="F427" s="2" t="s">
        <v>3813</v>
      </c>
      <c r="G427" s="7" t="s">
        <v>183</v>
      </c>
      <c r="H427" s="51" t="s">
        <v>270</v>
      </c>
      <c r="I427" s="53">
        <v>44977</v>
      </c>
      <c r="J427" s="42" t="s">
        <v>274</v>
      </c>
      <c r="K427" s="2" t="s">
        <v>314</v>
      </c>
      <c r="L427" s="9">
        <v>45.4</v>
      </c>
      <c r="M427" s="2" t="s">
        <v>4436</v>
      </c>
      <c r="N427" s="2" t="s">
        <v>85</v>
      </c>
      <c r="O427" s="2" t="s">
        <v>4437</v>
      </c>
      <c r="P427" s="2" t="str">
        <f>VLOOKUP(I427,Period!A:B,2,FALSE)</f>
        <v>2023H1</v>
      </c>
      <c r="Q427" s="9">
        <f t="shared" si="72"/>
        <v>33.074999999999996</v>
      </c>
      <c r="R427" s="2">
        <f t="shared" si="74"/>
        <v>40</v>
      </c>
      <c r="S427" t="str">
        <f t="shared" si="75"/>
        <v>03 Cloudy (40%-90%)</v>
      </c>
      <c r="T427" t="str">
        <f t="shared" si="73"/>
        <v>44977S2A_MSIL1CCDM-MLB-GANGM4497703 Cloudy (40%-90%)</v>
      </c>
      <c r="U427">
        <f>IF(COUNTIF(T$2:T426,T427)&gt;=1,0,1)</f>
        <v>0</v>
      </c>
      <c r="V427" s="26" t="s">
        <v>1750</v>
      </c>
      <c r="W427" s="86">
        <f t="shared" si="76"/>
        <v>2023</v>
      </c>
      <c r="X427" s="86" t="str">
        <f t="shared" si="77"/>
        <v>02</v>
      </c>
      <c r="Y427" s="86">
        <f t="shared" si="78"/>
        <v>20</v>
      </c>
      <c r="Z427" s="86" t="str">
        <f t="shared" si="79"/>
        <v>22</v>
      </c>
      <c r="AA427" s="86" t="str">
        <f t="shared" si="80"/>
        <v>37</v>
      </c>
      <c r="AB427" s="86" t="str">
        <f t="shared" si="81"/>
        <v>48</v>
      </c>
      <c r="AC427" s="86" t="str">
        <f t="shared" si="82"/>
        <v>GAN_GM_2500X1253px_32m_S2A_MSIL1C_20230220_40CC</v>
      </c>
      <c r="AD427" s="41" t="s">
        <v>1751</v>
      </c>
    </row>
    <row r="428" spans="2:30" x14ac:dyDescent="0.25">
      <c r="B428" t="s">
        <v>3866</v>
      </c>
      <c r="C428" s="54" t="s">
        <v>3816</v>
      </c>
      <c r="D428" s="54" t="s">
        <v>269</v>
      </c>
      <c r="E428" s="56" t="b">
        <v>1</v>
      </c>
      <c r="F428" s="2" t="s">
        <v>3813</v>
      </c>
      <c r="G428" s="7" t="s">
        <v>183</v>
      </c>
      <c r="H428" s="54" t="s">
        <v>270</v>
      </c>
      <c r="I428" s="57">
        <v>44974</v>
      </c>
      <c r="J428" s="56" t="s">
        <v>272</v>
      </c>
      <c r="K428" s="58" t="s">
        <v>311</v>
      </c>
      <c r="L428" s="9">
        <v>64.2</v>
      </c>
      <c r="M428" s="2" t="s">
        <v>4436</v>
      </c>
      <c r="N428" s="2" t="s">
        <v>85</v>
      </c>
      <c r="O428" s="2" t="s">
        <v>4437</v>
      </c>
      <c r="P428" s="2" t="str">
        <f>VLOOKUP(I428,Period!A:B,2,FALSE)</f>
        <v>2023H1</v>
      </c>
      <c r="Q428" s="9">
        <f t="shared" si="72"/>
        <v>75.45</v>
      </c>
      <c r="R428" s="2">
        <f t="shared" si="74"/>
        <v>80</v>
      </c>
      <c r="S428" t="str">
        <f t="shared" si="75"/>
        <v>03 Cloudy (40%-90%)</v>
      </c>
      <c r="T428" t="str">
        <f t="shared" si="73"/>
        <v>44974S2A_MSIL1CCDM-MLB-GANGM4497403 Cloudy (40%-90%)</v>
      </c>
      <c r="U428">
        <f>IF(COUNTIF(T$2:T427,T428)&gt;=1,0,1)</f>
        <v>1</v>
      </c>
      <c r="V428" s="26" t="s">
        <v>1752</v>
      </c>
      <c r="W428" s="86">
        <f t="shared" si="76"/>
        <v>2023</v>
      </c>
      <c r="X428" s="86" t="str">
        <f t="shared" si="77"/>
        <v>02</v>
      </c>
      <c r="Y428" s="86">
        <f t="shared" si="78"/>
        <v>17</v>
      </c>
      <c r="Z428" s="86" t="str">
        <f t="shared" si="79"/>
        <v>22</v>
      </c>
      <c r="AA428" s="86" t="str">
        <f t="shared" si="80"/>
        <v>28</v>
      </c>
      <c r="AB428" s="86" t="str">
        <f t="shared" si="81"/>
        <v>09</v>
      </c>
      <c r="AC428" s="86" t="str">
        <f t="shared" si="82"/>
        <v>GAN_GM_2500X1253px_32m_S2A_MSIL1C_20230217_80CC</v>
      </c>
      <c r="AD428" s="41" t="s">
        <v>1753</v>
      </c>
    </row>
    <row r="429" spans="2:30" x14ac:dyDescent="0.25">
      <c r="B429" t="s">
        <v>3866</v>
      </c>
      <c r="C429" s="54" t="s">
        <v>3816</v>
      </c>
      <c r="D429" s="54" t="s">
        <v>269</v>
      </c>
      <c r="E429" s="56" t="b">
        <v>1</v>
      </c>
      <c r="F429" s="2" t="s">
        <v>3813</v>
      </c>
      <c r="G429" s="7" t="s">
        <v>183</v>
      </c>
      <c r="H429" s="54" t="s">
        <v>270</v>
      </c>
      <c r="I429" s="57">
        <v>44974</v>
      </c>
      <c r="J429" s="56" t="s">
        <v>271</v>
      </c>
      <c r="K429" s="2" t="s">
        <v>319</v>
      </c>
      <c r="L429" s="9">
        <v>51.5</v>
      </c>
      <c r="M429" s="2" t="s">
        <v>4436</v>
      </c>
      <c r="N429" s="2" t="s">
        <v>85</v>
      </c>
      <c r="O429" s="2" t="s">
        <v>4437</v>
      </c>
      <c r="P429" s="2" t="str">
        <f>VLOOKUP(I429,Period!A:B,2,FALSE)</f>
        <v>2023H1</v>
      </c>
      <c r="Q429" s="9">
        <f t="shared" si="72"/>
        <v>75.45</v>
      </c>
      <c r="R429" s="2">
        <f t="shared" si="74"/>
        <v>80</v>
      </c>
      <c r="S429" t="str">
        <f t="shared" si="75"/>
        <v>03 Cloudy (40%-90%)</v>
      </c>
      <c r="T429" t="str">
        <f t="shared" si="73"/>
        <v>44974S2A_MSIL1CCDM-MLB-GANGM4497403 Cloudy (40%-90%)</v>
      </c>
      <c r="U429">
        <f>IF(COUNTIF(T$2:T428,T429)&gt;=1,0,1)</f>
        <v>0</v>
      </c>
      <c r="V429" s="26" t="s">
        <v>1754</v>
      </c>
      <c r="W429" s="86">
        <f t="shared" si="76"/>
        <v>2023</v>
      </c>
      <c r="X429" s="86" t="str">
        <f t="shared" si="77"/>
        <v>02</v>
      </c>
      <c r="Y429" s="86">
        <f t="shared" si="78"/>
        <v>17</v>
      </c>
      <c r="Z429" s="86" t="str">
        <f t="shared" si="79"/>
        <v>22</v>
      </c>
      <c r="AA429" s="86" t="str">
        <f t="shared" si="80"/>
        <v>28</v>
      </c>
      <c r="AB429" s="86" t="str">
        <f t="shared" si="81"/>
        <v>05</v>
      </c>
      <c r="AC429" s="86" t="str">
        <f t="shared" si="82"/>
        <v>GAN_GM_2500X1253px_32m_S2A_MSIL1C_20230217_80CC</v>
      </c>
      <c r="AD429" s="41" t="s">
        <v>1755</v>
      </c>
    </row>
    <row r="430" spans="2:30" x14ac:dyDescent="0.25">
      <c r="B430" t="s">
        <v>3866</v>
      </c>
      <c r="C430" s="54" t="s">
        <v>3816</v>
      </c>
      <c r="D430" s="54" t="s">
        <v>269</v>
      </c>
      <c r="E430" s="56" t="b">
        <v>1</v>
      </c>
      <c r="F430" s="2" t="s">
        <v>3813</v>
      </c>
      <c r="G430" s="7" t="s">
        <v>183</v>
      </c>
      <c r="H430" s="54" t="s">
        <v>270</v>
      </c>
      <c r="I430" s="57">
        <v>44974</v>
      </c>
      <c r="J430" s="56" t="s">
        <v>273</v>
      </c>
      <c r="K430" s="2" t="s">
        <v>287</v>
      </c>
      <c r="L430" s="9">
        <v>98.8</v>
      </c>
      <c r="M430" s="2" t="s">
        <v>4436</v>
      </c>
      <c r="N430" s="2" t="s">
        <v>85</v>
      </c>
      <c r="O430" s="2" t="s">
        <v>4437</v>
      </c>
      <c r="P430" s="2" t="str">
        <f>VLOOKUP(I430,Period!A:B,2,FALSE)</f>
        <v>2023H1</v>
      </c>
      <c r="Q430" s="9">
        <f t="shared" si="72"/>
        <v>75.45</v>
      </c>
      <c r="R430" s="2">
        <f t="shared" si="74"/>
        <v>80</v>
      </c>
      <c r="S430" t="str">
        <f t="shared" si="75"/>
        <v>03 Cloudy (40%-90%)</v>
      </c>
      <c r="T430" t="str">
        <f t="shared" si="73"/>
        <v>44974S2A_MSIL1CCDM-MLB-GANGM4497403 Cloudy (40%-90%)</v>
      </c>
      <c r="U430">
        <f>IF(COUNTIF(T$2:T429,T430)&gt;=1,0,1)</f>
        <v>0</v>
      </c>
      <c r="V430" s="26" t="s">
        <v>1756</v>
      </c>
      <c r="W430" s="86">
        <f t="shared" si="76"/>
        <v>2023</v>
      </c>
      <c r="X430" s="86" t="str">
        <f t="shared" si="77"/>
        <v>02</v>
      </c>
      <c r="Y430" s="86">
        <f t="shared" si="78"/>
        <v>17</v>
      </c>
      <c r="Z430" s="86" t="str">
        <f t="shared" si="79"/>
        <v>22</v>
      </c>
      <c r="AA430" s="86" t="str">
        <f t="shared" si="80"/>
        <v>27</v>
      </c>
      <c r="AB430" s="86" t="str">
        <f t="shared" si="81"/>
        <v>56</v>
      </c>
      <c r="AC430" s="86" t="str">
        <f t="shared" si="82"/>
        <v>GAN_GM_2500X1253px_32m_S2A_MSIL1C_20230217_80CC</v>
      </c>
      <c r="AD430" s="41" t="s">
        <v>1757</v>
      </c>
    </row>
    <row r="431" spans="2:30" x14ac:dyDescent="0.25">
      <c r="B431" t="s">
        <v>3866</v>
      </c>
      <c r="C431" s="54" t="s">
        <v>3816</v>
      </c>
      <c r="D431" s="54" t="s">
        <v>269</v>
      </c>
      <c r="E431" s="56" t="b">
        <v>1</v>
      </c>
      <c r="F431" s="2" t="s">
        <v>3813</v>
      </c>
      <c r="G431" s="7" t="s">
        <v>183</v>
      </c>
      <c r="H431" s="54" t="s">
        <v>270</v>
      </c>
      <c r="I431" s="57">
        <v>44974</v>
      </c>
      <c r="J431" s="56" t="s">
        <v>274</v>
      </c>
      <c r="K431" s="2" t="s">
        <v>320</v>
      </c>
      <c r="L431" s="9">
        <v>87.3</v>
      </c>
      <c r="M431" s="2" t="s">
        <v>4436</v>
      </c>
      <c r="N431" s="2" t="s">
        <v>85</v>
      </c>
      <c r="O431" s="2" t="s">
        <v>4437</v>
      </c>
      <c r="P431" s="2" t="str">
        <f>VLOOKUP(I431,Period!A:B,2,FALSE)</f>
        <v>2023H1</v>
      </c>
      <c r="Q431" s="9">
        <f t="shared" si="72"/>
        <v>75.45</v>
      </c>
      <c r="R431" s="2">
        <f t="shared" si="74"/>
        <v>80</v>
      </c>
      <c r="S431" t="str">
        <f t="shared" si="75"/>
        <v>03 Cloudy (40%-90%)</v>
      </c>
      <c r="T431" t="str">
        <f t="shared" si="73"/>
        <v>44974S2A_MSIL1CCDM-MLB-GANGM4497403 Cloudy (40%-90%)</v>
      </c>
      <c r="U431">
        <f>IF(COUNTIF(T$2:T430,T431)&gt;=1,0,1)</f>
        <v>0</v>
      </c>
      <c r="V431" s="26" t="s">
        <v>1758</v>
      </c>
      <c r="W431" s="86">
        <f t="shared" si="76"/>
        <v>2023</v>
      </c>
      <c r="X431" s="86" t="str">
        <f t="shared" si="77"/>
        <v>02</v>
      </c>
      <c r="Y431" s="86">
        <f t="shared" si="78"/>
        <v>17</v>
      </c>
      <c r="Z431" s="86" t="str">
        <f t="shared" si="79"/>
        <v>22</v>
      </c>
      <c r="AA431" s="86" t="str">
        <f t="shared" si="80"/>
        <v>27</v>
      </c>
      <c r="AB431" s="86" t="str">
        <f t="shared" si="81"/>
        <v>51</v>
      </c>
      <c r="AC431" s="86" t="str">
        <f t="shared" si="82"/>
        <v>GAN_GM_2500X1253px_32m_S2A_MSIL1C_20230217_80CC</v>
      </c>
      <c r="AD431" s="41" t="s">
        <v>1759</v>
      </c>
    </row>
    <row r="432" spans="2:30" x14ac:dyDescent="0.25">
      <c r="B432" t="s">
        <v>3866</v>
      </c>
      <c r="C432" s="51" t="s">
        <v>3816</v>
      </c>
      <c r="D432" s="51" t="s">
        <v>269</v>
      </c>
      <c r="E432" s="42" t="b">
        <v>1</v>
      </c>
      <c r="F432" s="2" t="s">
        <v>3813</v>
      </c>
      <c r="G432" s="7" t="s">
        <v>183</v>
      </c>
      <c r="H432" s="51" t="s">
        <v>270</v>
      </c>
      <c r="I432" s="53">
        <v>44972</v>
      </c>
      <c r="J432" s="42" t="s">
        <v>272</v>
      </c>
      <c r="K432" s="59" t="s">
        <v>299</v>
      </c>
      <c r="L432" s="9">
        <v>8.6999999999999993</v>
      </c>
      <c r="M432" s="2" t="s">
        <v>4436</v>
      </c>
      <c r="N432" s="2" t="s">
        <v>85</v>
      </c>
      <c r="O432" s="2" t="s">
        <v>4437</v>
      </c>
      <c r="P432" s="2" t="str">
        <f>VLOOKUP(I432,Period!A:B,2,FALSE)</f>
        <v>2023H1</v>
      </c>
      <c r="Q432" s="9">
        <f t="shared" si="72"/>
        <v>54.424999999999997</v>
      </c>
      <c r="R432" s="2">
        <f t="shared" si="74"/>
        <v>60</v>
      </c>
      <c r="S432" t="str">
        <f t="shared" si="75"/>
        <v>03 Cloudy (40%-90%)</v>
      </c>
      <c r="T432" t="str">
        <f t="shared" si="73"/>
        <v>44972S2A_MSIL1CCDM-MLB-GANGM4497203 Cloudy (40%-90%)</v>
      </c>
      <c r="U432">
        <f>IF(COUNTIF(T$2:T431,T432)&gt;=1,0,1)</f>
        <v>1</v>
      </c>
      <c r="V432" s="26" t="s">
        <v>1760</v>
      </c>
      <c r="W432" s="86">
        <f t="shared" si="76"/>
        <v>2023</v>
      </c>
      <c r="X432" s="86" t="str">
        <f t="shared" si="77"/>
        <v>02</v>
      </c>
      <c r="Y432" s="86">
        <f t="shared" si="78"/>
        <v>15</v>
      </c>
      <c r="Z432" s="86" t="str">
        <f t="shared" si="79"/>
        <v>22</v>
      </c>
      <c r="AA432" s="86" t="str">
        <f t="shared" si="80"/>
        <v>38</v>
      </c>
      <c r="AB432" s="86" t="str">
        <f t="shared" si="81"/>
        <v>04</v>
      </c>
      <c r="AC432" s="86" t="str">
        <f t="shared" si="82"/>
        <v>GAN_GM_2500X1253px_32m_S2A_MSIL1C_20230215_60CC</v>
      </c>
      <c r="AD432" s="41" t="s">
        <v>1761</v>
      </c>
    </row>
    <row r="433" spans="2:30" x14ac:dyDescent="0.25">
      <c r="B433" t="s">
        <v>3866</v>
      </c>
      <c r="C433" s="51" t="s">
        <v>3816</v>
      </c>
      <c r="D433" s="51" t="s">
        <v>269</v>
      </c>
      <c r="E433" s="42" t="b">
        <v>1</v>
      </c>
      <c r="F433" s="2" t="s">
        <v>3813</v>
      </c>
      <c r="G433" s="7" t="s">
        <v>183</v>
      </c>
      <c r="H433" s="51" t="s">
        <v>270</v>
      </c>
      <c r="I433" s="53">
        <v>44972</v>
      </c>
      <c r="J433" s="42" t="s">
        <v>271</v>
      </c>
      <c r="K433" s="2" t="s">
        <v>328</v>
      </c>
      <c r="L433" s="9">
        <v>82.4</v>
      </c>
      <c r="M433" s="2" t="s">
        <v>4436</v>
      </c>
      <c r="N433" s="2" t="s">
        <v>85</v>
      </c>
      <c r="O433" s="2" t="s">
        <v>4437</v>
      </c>
      <c r="P433" s="2" t="str">
        <f>VLOOKUP(I433,Period!A:B,2,FALSE)</f>
        <v>2023H1</v>
      </c>
      <c r="Q433" s="9">
        <f t="shared" si="72"/>
        <v>54.424999999999997</v>
      </c>
      <c r="R433" s="2">
        <f t="shared" si="74"/>
        <v>60</v>
      </c>
      <c r="S433" t="str">
        <f t="shared" si="75"/>
        <v>03 Cloudy (40%-90%)</v>
      </c>
      <c r="T433" t="str">
        <f t="shared" si="73"/>
        <v>44972S2A_MSIL1CCDM-MLB-GANGM4497203 Cloudy (40%-90%)</v>
      </c>
      <c r="U433">
        <f>IF(COUNTIF(T$2:T432,T433)&gt;=1,0,1)</f>
        <v>0</v>
      </c>
      <c r="V433" s="26" t="s">
        <v>1762</v>
      </c>
      <c r="W433" s="86">
        <f t="shared" si="76"/>
        <v>2023</v>
      </c>
      <c r="X433" s="86" t="str">
        <f t="shared" si="77"/>
        <v>02</v>
      </c>
      <c r="Y433" s="86">
        <f t="shared" si="78"/>
        <v>15</v>
      </c>
      <c r="Z433" s="86" t="str">
        <f t="shared" si="79"/>
        <v>22</v>
      </c>
      <c r="AA433" s="86" t="str">
        <f t="shared" si="80"/>
        <v>38</v>
      </c>
      <c r="AB433" s="86" t="str">
        <f t="shared" si="81"/>
        <v>00</v>
      </c>
      <c r="AC433" s="86" t="str">
        <f t="shared" si="82"/>
        <v>GAN_GM_2500X1253px_32m_S2A_MSIL1C_20230215_60CC</v>
      </c>
      <c r="AD433" s="41" t="s">
        <v>1763</v>
      </c>
    </row>
    <row r="434" spans="2:30" x14ac:dyDescent="0.25">
      <c r="B434" t="s">
        <v>3866</v>
      </c>
      <c r="C434" s="51" t="s">
        <v>3816</v>
      </c>
      <c r="D434" s="51" t="s">
        <v>269</v>
      </c>
      <c r="E434" s="42" t="b">
        <v>1</v>
      </c>
      <c r="F434" s="2" t="s">
        <v>3813</v>
      </c>
      <c r="G434" s="7" t="s">
        <v>183</v>
      </c>
      <c r="H434" s="51" t="s">
        <v>270</v>
      </c>
      <c r="I434" s="53">
        <v>44972</v>
      </c>
      <c r="J434" s="42" t="s">
        <v>273</v>
      </c>
      <c r="K434" s="2" t="s">
        <v>309</v>
      </c>
      <c r="L434" s="9">
        <v>32.4</v>
      </c>
      <c r="M434" s="2" t="s">
        <v>4436</v>
      </c>
      <c r="N434" s="2" t="s">
        <v>85</v>
      </c>
      <c r="O434" s="2" t="s">
        <v>4437</v>
      </c>
      <c r="P434" s="2" t="str">
        <f>VLOOKUP(I434,Period!A:B,2,FALSE)</f>
        <v>2023H1</v>
      </c>
      <c r="Q434" s="9">
        <f t="shared" si="72"/>
        <v>54.424999999999997</v>
      </c>
      <c r="R434" s="2">
        <f t="shared" si="74"/>
        <v>60</v>
      </c>
      <c r="S434" t="str">
        <f t="shared" si="75"/>
        <v>03 Cloudy (40%-90%)</v>
      </c>
      <c r="T434" t="str">
        <f t="shared" si="73"/>
        <v>44972S2A_MSIL1CCDM-MLB-GANGM4497203 Cloudy (40%-90%)</v>
      </c>
      <c r="U434">
        <f>IF(COUNTIF(T$2:T433,T434)&gt;=1,0,1)</f>
        <v>0</v>
      </c>
      <c r="V434" s="26" t="s">
        <v>1764</v>
      </c>
      <c r="W434" s="86">
        <f t="shared" si="76"/>
        <v>2023</v>
      </c>
      <c r="X434" s="86" t="str">
        <f t="shared" si="77"/>
        <v>02</v>
      </c>
      <c r="Y434" s="86">
        <f t="shared" si="78"/>
        <v>15</v>
      </c>
      <c r="Z434" s="86" t="str">
        <f t="shared" si="79"/>
        <v>22</v>
      </c>
      <c r="AA434" s="86" t="str">
        <f t="shared" si="80"/>
        <v>37</v>
      </c>
      <c r="AB434" s="86" t="str">
        <f t="shared" si="81"/>
        <v>49</v>
      </c>
      <c r="AC434" s="86" t="str">
        <f t="shared" si="82"/>
        <v>GAN_GM_2500X1253px_32m_S2A_MSIL1C_20230215_60CC</v>
      </c>
      <c r="AD434" s="41" t="s">
        <v>1765</v>
      </c>
    </row>
    <row r="435" spans="2:30" x14ac:dyDescent="0.25">
      <c r="B435" t="s">
        <v>3866</v>
      </c>
      <c r="C435" s="51" t="s">
        <v>3816</v>
      </c>
      <c r="D435" s="51" t="s">
        <v>269</v>
      </c>
      <c r="E435" s="42" t="b">
        <v>1</v>
      </c>
      <c r="F435" s="2" t="s">
        <v>3813</v>
      </c>
      <c r="G435" s="7" t="s">
        <v>183</v>
      </c>
      <c r="H435" s="51" t="s">
        <v>270</v>
      </c>
      <c r="I435" s="53">
        <v>44972</v>
      </c>
      <c r="J435" s="42" t="s">
        <v>274</v>
      </c>
      <c r="K435" s="2" t="s">
        <v>329</v>
      </c>
      <c r="L435" s="9">
        <v>94.2</v>
      </c>
      <c r="M435" s="2" t="s">
        <v>4436</v>
      </c>
      <c r="N435" s="2" t="s">
        <v>85</v>
      </c>
      <c r="O435" s="2" t="s">
        <v>4437</v>
      </c>
      <c r="P435" s="2" t="str">
        <f>VLOOKUP(I435,Period!A:B,2,FALSE)</f>
        <v>2023H1</v>
      </c>
      <c r="Q435" s="9">
        <f t="shared" si="72"/>
        <v>54.424999999999997</v>
      </c>
      <c r="R435" s="2">
        <f t="shared" si="74"/>
        <v>60</v>
      </c>
      <c r="S435" t="str">
        <f t="shared" si="75"/>
        <v>03 Cloudy (40%-90%)</v>
      </c>
      <c r="T435" t="str">
        <f t="shared" si="73"/>
        <v>44972S2A_MSIL1CCDM-MLB-GANGM4497203 Cloudy (40%-90%)</v>
      </c>
      <c r="U435">
        <f>IF(COUNTIF(T$2:T434,T435)&gt;=1,0,1)</f>
        <v>0</v>
      </c>
      <c r="V435" s="26" t="s">
        <v>1766</v>
      </c>
      <c r="W435" s="86">
        <f t="shared" si="76"/>
        <v>2023</v>
      </c>
      <c r="X435" s="86" t="str">
        <f t="shared" si="77"/>
        <v>02</v>
      </c>
      <c r="Y435" s="86">
        <f t="shared" si="78"/>
        <v>15</v>
      </c>
      <c r="Z435" s="86" t="str">
        <f t="shared" si="79"/>
        <v>22</v>
      </c>
      <c r="AA435" s="86" t="str">
        <f t="shared" si="80"/>
        <v>37</v>
      </c>
      <c r="AB435" s="86" t="str">
        <f t="shared" si="81"/>
        <v>45</v>
      </c>
      <c r="AC435" s="86" t="str">
        <f t="shared" si="82"/>
        <v>GAN_GM_2500X1253px_32m_S2A_MSIL1C_20230215_60CC</v>
      </c>
      <c r="AD435" s="41" t="s">
        <v>1767</v>
      </c>
    </row>
    <row r="436" spans="2:30" x14ac:dyDescent="0.25">
      <c r="B436" t="s">
        <v>3866</v>
      </c>
      <c r="C436" s="54" t="s">
        <v>3816</v>
      </c>
      <c r="D436" s="54" t="s">
        <v>269</v>
      </c>
      <c r="E436" s="56" t="b">
        <v>1</v>
      </c>
      <c r="F436" s="2" t="s">
        <v>3813</v>
      </c>
      <c r="G436" s="7" t="s">
        <v>183</v>
      </c>
      <c r="H436" s="54" t="s">
        <v>270</v>
      </c>
      <c r="I436" s="57">
        <v>44969</v>
      </c>
      <c r="J436" s="56" t="s">
        <v>272</v>
      </c>
      <c r="K436" s="58" t="s">
        <v>325</v>
      </c>
      <c r="L436" s="9">
        <v>0.1</v>
      </c>
      <c r="M436" s="2" t="s">
        <v>4436</v>
      </c>
      <c r="N436" s="2" t="s">
        <v>85</v>
      </c>
      <c r="O436" s="2" t="s">
        <v>4437</v>
      </c>
      <c r="P436" s="2" t="str">
        <f>VLOOKUP(I436,Period!A:B,2,FALSE)</f>
        <v>2023H1</v>
      </c>
      <c r="Q436" s="9">
        <f t="shared" si="72"/>
        <v>2.6249999999999996</v>
      </c>
      <c r="R436" s="2">
        <f t="shared" si="74"/>
        <v>10</v>
      </c>
      <c r="S436" t="str">
        <f t="shared" si="75"/>
        <v>02 Sunny (10%-30%)</v>
      </c>
      <c r="T436" t="str">
        <f t="shared" si="73"/>
        <v>44969S2A_MSIL1CCDM-MLB-GANGM4496902 Sunny (10%-30%)</v>
      </c>
      <c r="U436">
        <f>IF(COUNTIF(T$2:T435,T436)&gt;=1,0,1)</f>
        <v>1</v>
      </c>
      <c r="V436" s="26" t="s">
        <v>1768</v>
      </c>
      <c r="W436" s="86">
        <f t="shared" si="76"/>
        <v>2023</v>
      </c>
      <c r="X436" s="86" t="str">
        <f t="shared" si="77"/>
        <v>02</v>
      </c>
      <c r="Y436" s="86">
        <f t="shared" si="78"/>
        <v>12</v>
      </c>
      <c r="Z436" s="86" t="str">
        <f t="shared" si="79"/>
        <v>22</v>
      </c>
      <c r="AA436" s="86" t="str">
        <f t="shared" si="80"/>
        <v>28</v>
      </c>
      <c r="AB436" s="86" t="str">
        <f t="shared" si="81"/>
        <v>08</v>
      </c>
      <c r="AC436" s="86" t="str">
        <f t="shared" si="82"/>
        <v>GAN_GM_2500X1253px_32m_S2A_MSIL1C_20230212_10CC</v>
      </c>
      <c r="AD436" s="41" t="s">
        <v>1769</v>
      </c>
    </row>
    <row r="437" spans="2:30" x14ac:dyDescent="0.25">
      <c r="B437" t="s">
        <v>3866</v>
      </c>
      <c r="C437" s="54" t="s">
        <v>3816</v>
      </c>
      <c r="D437" s="54" t="s">
        <v>269</v>
      </c>
      <c r="E437" s="56" t="b">
        <v>1</v>
      </c>
      <c r="F437" s="2" t="s">
        <v>3813</v>
      </c>
      <c r="G437" s="7" t="s">
        <v>183</v>
      </c>
      <c r="H437" s="54" t="s">
        <v>270</v>
      </c>
      <c r="I437" s="57">
        <v>44969</v>
      </c>
      <c r="J437" s="56" t="s">
        <v>271</v>
      </c>
      <c r="K437" s="2" t="s">
        <v>319</v>
      </c>
      <c r="L437" s="9">
        <v>10.199999999999999</v>
      </c>
      <c r="M437" s="2" t="s">
        <v>4436</v>
      </c>
      <c r="N437" s="2" t="s">
        <v>85</v>
      </c>
      <c r="O437" s="2" t="s">
        <v>4437</v>
      </c>
      <c r="P437" s="2" t="str">
        <f>VLOOKUP(I437,Period!A:B,2,FALSE)</f>
        <v>2023H1</v>
      </c>
      <c r="Q437" s="9">
        <f t="shared" si="72"/>
        <v>2.6249999999999996</v>
      </c>
      <c r="R437" s="2">
        <f t="shared" si="74"/>
        <v>10</v>
      </c>
      <c r="S437" t="str">
        <f t="shared" si="75"/>
        <v>02 Sunny (10%-30%)</v>
      </c>
      <c r="T437" t="str">
        <f t="shared" si="73"/>
        <v>44969S2A_MSIL1CCDM-MLB-GANGM4496902 Sunny (10%-30%)</v>
      </c>
      <c r="U437">
        <f>IF(COUNTIF(T$2:T436,T437)&gt;=1,0,1)</f>
        <v>0</v>
      </c>
      <c r="V437" s="26" t="s">
        <v>1770</v>
      </c>
      <c r="W437" s="86">
        <f t="shared" si="76"/>
        <v>2023</v>
      </c>
      <c r="X437" s="86" t="str">
        <f t="shared" si="77"/>
        <v>02</v>
      </c>
      <c r="Y437" s="86">
        <f t="shared" si="78"/>
        <v>12</v>
      </c>
      <c r="Z437" s="86" t="str">
        <f t="shared" si="79"/>
        <v>22</v>
      </c>
      <c r="AA437" s="86" t="str">
        <f t="shared" si="80"/>
        <v>28</v>
      </c>
      <c r="AB437" s="86" t="str">
        <f t="shared" si="81"/>
        <v>05</v>
      </c>
      <c r="AC437" s="86" t="str">
        <f t="shared" si="82"/>
        <v>GAN_GM_2500X1253px_32m_S2A_MSIL1C_20230212_10CC</v>
      </c>
      <c r="AD437" s="41" t="s">
        <v>1771</v>
      </c>
    </row>
    <row r="438" spans="2:30" x14ac:dyDescent="0.25">
      <c r="B438" t="s">
        <v>3866</v>
      </c>
      <c r="C438" s="54" t="s">
        <v>3816</v>
      </c>
      <c r="D438" s="54" t="s">
        <v>269</v>
      </c>
      <c r="E438" s="56" t="b">
        <v>1</v>
      </c>
      <c r="F438" s="2" t="s">
        <v>3813</v>
      </c>
      <c r="G438" s="7" t="s">
        <v>183</v>
      </c>
      <c r="H438" s="54" t="s">
        <v>270</v>
      </c>
      <c r="I438" s="57">
        <v>44969</v>
      </c>
      <c r="J438" s="56" t="s">
        <v>273</v>
      </c>
      <c r="K438" s="2" t="s">
        <v>287</v>
      </c>
      <c r="L438" s="9">
        <v>0</v>
      </c>
      <c r="M438" s="2" t="s">
        <v>4436</v>
      </c>
      <c r="N438" s="2" t="s">
        <v>85</v>
      </c>
      <c r="O438" s="2" t="s">
        <v>4437</v>
      </c>
      <c r="P438" s="2" t="str">
        <f>VLOOKUP(I438,Period!A:B,2,FALSE)</f>
        <v>2023H1</v>
      </c>
      <c r="Q438" s="9">
        <f t="shared" si="72"/>
        <v>2.6249999999999996</v>
      </c>
      <c r="R438" s="2">
        <f t="shared" si="74"/>
        <v>10</v>
      </c>
      <c r="S438" t="str">
        <f t="shared" si="75"/>
        <v>02 Sunny (10%-30%)</v>
      </c>
      <c r="T438" t="str">
        <f t="shared" si="73"/>
        <v>44969S2A_MSIL1CCDM-MLB-GANGM4496902 Sunny (10%-30%)</v>
      </c>
      <c r="U438">
        <f>IF(COUNTIF(T$2:T437,T438)&gt;=1,0,1)</f>
        <v>0</v>
      </c>
      <c r="V438" s="26" t="s">
        <v>1772</v>
      </c>
      <c r="W438" s="86">
        <f t="shared" si="76"/>
        <v>2023</v>
      </c>
      <c r="X438" s="86" t="str">
        <f t="shared" si="77"/>
        <v>02</v>
      </c>
      <c r="Y438" s="86">
        <f t="shared" si="78"/>
        <v>12</v>
      </c>
      <c r="Z438" s="86" t="str">
        <f t="shared" si="79"/>
        <v>22</v>
      </c>
      <c r="AA438" s="86" t="str">
        <f t="shared" si="80"/>
        <v>27</v>
      </c>
      <c r="AB438" s="86" t="str">
        <f t="shared" si="81"/>
        <v>56</v>
      </c>
      <c r="AC438" s="86" t="str">
        <f t="shared" si="82"/>
        <v>GAN_GM_2500X1253px_32m_S2A_MSIL1C_20230212_10CC</v>
      </c>
      <c r="AD438" s="41" t="s">
        <v>1773</v>
      </c>
    </row>
    <row r="439" spans="2:30" x14ac:dyDescent="0.25">
      <c r="B439" t="s">
        <v>3866</v>
      </c>
      <c r="C439" s="54" t="s">
        <v>3816</v>
      </c>
      <c r="D439" s="54" t="s">
        <v>269</v>
      </c>
      <c r="E439" s="56" t="b">
        <v>1</v>
      </c>
      <c r="F439" s="2" t="s">
        <v>3813</v>
      </c>
      <c r="G439" s="7" t="s">
        <v>183</v>
      </c>
      <c r="H439" s="54" t="s">
        <v>270</v>
      </c>
      <c r="I439" s="57">
        <v>44969</v>
      </c>
      <c r="J439" s="56" t="s">
        <v>274</v>
      </c>
      <c r="K439" s="2" t="s">
        <v>327</v>
      </c>
      <c r="L439" s="9">
        <v>0.2</v>
      </c>
      <c r="M439" s="2" t="s">
        <v>4436</v>
      </c>
      <c r="N439" s="2" t="s">
        <v>85</v>
      </c>
      <c r="O439" s="2" t="s">
        <v>4437</v>
      </c>
      <c r="P439" s="2" t="str">
        <f>VLOOKUP(I439,Period!A:B,2,FALSE)</f>
        <v>2023H1</v>
      </c>
      <c r="Q439" s="9">
        <f t="shared" si="72"/>
        <v>2.6249999999999996</v>
      </c>
      <c r="R439" s="2">
        <f t="shared" si="74"/>
        <v>10</v>
      </c>
      <c r="S439" t="str">
        <f t="shared" si="75"/>
        <v>02 Sunny (10%-30%)</v>
      </c>
      <c r="T439" t="str">
        <f t="shared" si="73"/>
        <v>44969S2A_MSIL1CCDM-MLB-GANGM4496902 Sunny (10%-30%)</v>
      </c>
      <c r="U439">
        <f>IF(COUNTIF(T$2:T438,T439)&gt;=1,0,1)</f>
        <v>0</v>
      </c>
      <c r="V439" s="26" t="s">
        <v>1774</v>
      </c>
      <c r="W439" s="86">
        <f t="shared" si="76"/>
        <v>2023</v>
      </c>
      <c r="X439" s="86" t="str">
        <f t="shared" si="77"/>
        <v>02</v>
      </c>
      <c r="Y439" s="86">
        <f t="shared" si="78"/>
        <v>12</v>
      </c>
      <c r="Z439" s="86" t="str">
        <f t="shared" si="79"/>
        <v>22</v>
      </c>
      <c r="AA439" s="86" t="str">
        <f t="shared" si="80"/>
        <v>27</v>
      </c>
      <c r="AB439" s="86" t="str">
        <f t="shared" si="81"/>
        <v>50</v>
      </c>
      <c r="AC439" s="86" t="str">
        <f t="shared" si="82"/>
        <v>GAN_GM_2500X1253px_32m_S2A_MSIL1C_20230212_10CC</v>
      </c>
      <c r="AD439" s="41" t="s">
        <v>1775</v>
      </c>
    </row>
    <row r="440" spans="2:30" x14ac:dyDescent="0.25">
      <c r="B440" t="s">
        <v>3866</v>
      </c>
      <c r="C440" s="51" t="s">
        <v>3816</v>
      </c>
      <c r="D440" s="51" t="s">
        <v>269</v>
      </c>
      <c r="E440" s="42" t="b">
        <v>1</v>
      </c>
      <c r="F440" s="2" t="s">
        <v>3813</v>
      </c>
      <c r="G440" s="7" t="s">
        <v>183</v>
      </c>
      <c r="H440" s="51" t="s">
        <v>270</v>
      </c>
      <c r="I440" s="53">
        <v>44967</v>
      </c>
      <c r="J440" s="42" t="s">
        <v>272</v>
      </c>
      <c r="K440" s="58" t="s">
        <v>304</v>
      </c>
      <c r="L440" s="9">
        <v>2.1</v>
      </c>
      <c r="M440" s="2" t="s">
        <v>4436</v>
      </c>
      <c r="N440" s="2" t="s">
        <v>85</v>
      </c>
      <c r="O440" s="2" t="s">
        <v>4437</v>
      </c>
      <c r="P440" s="2" t="str">
        <f>VLOOKUP(I440,Period!A:B,2,FALSE)</f>
        <v>2023H1</v>
      </c>
      <c r="Q440" s="9">
        <f t="shared" si="72"/>
        <v>10.875</v>
      </c>
      <c r="R440" s="2">
        <f t="shared" si="74"/>
        <v>20</v>
      </c>
      <c r="S440" t="str">
        <f t="shared" si="75"/>
        <v>02 Sunny (10%-30%)</v>
      </c>
      <c r="T440" t="str">
        <f t="shared" si="73"/>
        <v>44967S2A_MSIL1CCDM-MLB-GANGM4496702 Sunny (10%-30%)</v>
      </c>
      <c r="U440">
        <f>IF(COUNTIF(T$2:T439,T440)&gt;=1,0,1)</f>
        <v>1</v>
      </c>
      <c r="V440" s="26" t="s">
        <v>1776</v>
      </c>
      <c r="W440" s="86">
        <f t="shared" si="76"/>
        <v>2023</v>
      </c>
      <c r="X440" s="86" t="str">
        <f t="shared" si="77"/>
        <v>02</v>
      </c>
      <c r="Y440" s="86">
        <f t="shared" si="78"/>
        <v>10</v>
      </c>
      <c r="Z440" s="86" t="str">
        <f t="shared" si="79"/>
        <v>22</v>
      </c>
      <c r="AA440" s="86" t="str">
        <f t="shared" si="80"/>
        <v>38</v>
      </c>
      <c r="AB440" s="86" t="str">
        <f t="shared" si="81"/>
        <v>06</v>
      </c>
      <c r="AC440" s="86" t="str">
        <f t="shared" si="82"/>
        <v>GAN_GM_2500X1253px_32m_S2A_MSIL1C_20230210_20CC</v>
      </c>
      <c r="AD440" s="41" t="s">
        <v>1777</v>
      </c>
    </row>
    <row r="441" spans="2:30" x14ac:dyDescent="0.25">
      <c r="B441" t="s">
        <v>3866</v>
      </c>
      <c r="C441" s="51" t="s">
        <v>3816</v>
      </c>
      <c r="D441" s="51" t="s">
        <v>269</v>
      </c>
      <c r="E441" s="42" t="b">
        <v>1</v>
      </c>
      <c r="F441" s="2" t="s">
        <v>3813</v>
      </c>
      <c r="G441" s="7" t="s">
        <v>183</v>
      </c>
      <c r="H441" s="51" t="s">
        <v>270</v>
      </c>
      <c r="I441" s="53">
        <v>44967</v>
      </c>
      <c r="J441" s="42" t="s">
        <v>271</v>
      </c>
      <c r="K441" s="2" t="s">
        <v>330</v>
      </c>
      <c r="L441" s="9">
        <v>17.600000000000001</v>
      </c>
      <c r="M441" s="2" t="s">
        <v>4436</v>
      </c>
      <c r="N441" s="2" t="s">
        <v>85</v>
      </c>
      <c r="O441" s="2" t="s">
        <v>4437</v>
      </c>
      <c r="P441" s="2" t="str">
        <f>VLOOKUP(I441,Period!A:B,2,FALSE)</f>
        <v>2023H1</v>
      </c>
      <c r="Q441" s="9">
        <f t="shared" si="72"/>
        <v>10.875</v>
      </c>
      <c r="R441" s="2">
        <f t="shared" si="74"/>
        <v>20</v>
      </c>
      <c r="S441" t="str">
        <f t="shared" si="75"/>
        <v>02 Sunny (10%-30%)</v>
      </c>
      <c r="T441" t="str">
        <f t="shared" si="73"/>
        <v>44967S2A_MSIL1CCDM-MLB-GANGM4496702 Sunny (10%-30%)</v>
      </c>
      <c r="U441">
        <f>IF(COUNTIF(T$2:T440,T441)&gt;=1,0,1)</f>
        <v>0</v>
      </c>
      <c r="V441" s="26" t="s">
        <v>1778</v>
      </c>
      <c r="W441" s="86">
        <f t="shared" si="76"/>
        <v>2023</v>
      </c>
      <c r="X441" s="86" t="str">
        <f t="shared" si="77"/>
        <v>02</v>
      </c>
      <c r="Y441" s="86">
        <f t="shared" si="78"/>
        <v>10</v>
      </c>
      <c r="Z441" s="86" t="str">
        <f t="shared" si="79"/>
        <v>22</v>
      </c>
      <c r="AA441" s="86" t="str">
        <f t="shared" si="80"/>
        <v>38</v>
      </c>
      <c r="AB441" s="86" t="str">
        <f t="shared" si="81"/>
        <v>02</v>
      </c>
      <c r="AC441" s="86" t="str">
        <f t="shared" si="82"/>
        <v>GAN_GM_2500X1253px_32m_S2A_MSIL1C_20230210_20CC</v>
      </c>
      <c r="AD441" s="41" t="s">
        <v>1779</v>
      </c>
    </row>
    <row r="442" spans="2:30" x14ac:dyDescent="0.25">
      <c r="B442" t="s">
        <v>3866</v>
      </c>
      <c r="C442" s="51" t="s">
        <v>3816</v>
      </c>
      <c r="D442" s="51" t="s">
        <v>269</v>
      </c>
      <c r="E442" s="42" t="b">
        <v>1</v>
      </c>
      <c r="F442" s="2" t="s">
        <v>3813</v>
      </c>
      <c r="G442" s="7" t="s">
        <v>183</v>
      </c>
      <c r="H442" s="51" t="s">
        <v>270</v>
      </c>
      <c r="I442" s="53">
        <v>44967</v>
      </c>
      <c r="J442" s="42" t="s">
        <v>273</v>
      </c>
      <c r="K442" s="2" t="s">
        <v>306</v>
      </c>
      <c r="L442" s="9">
        <v>3.8</v>
      </c>
      <c r="M442" s="2" t="s">
        <v>4436</v>
      </c>
      <c r="N442" s="2" t="s">
        <v>85</v>
      </c>
      <c r="O442" s="2" t="s">
        <v>4437</v>
      </c>
      <c r="P442" s="2" t="str">
        <f>VLOOKUP(I442,Period!A:B,2,FALSE)</f>
        <v>2023H1</v>
      </c>
      <c r="Q442" s="9">
        <f t="shared" si="72"/>
        <v>10.875</v>
      </c>
      <c r="R442" s="2">
        <f t="shared" si="74"/>
        <v>20</v>
      </c>
      <c r="S442" t="str">
        <f t="shared" si="75"/>
        <v>02 Sunny (10%-30%)</v>
      </c>
      <c r="T442" t="str">
        <f t="shared" si="73"/>
        <v>44967S2A_MSIL1CCDM-MLB-GANGM4496702 Sunny (10%-30%)</v>
      </c>
      <c r="U442">
        <f>IF(COUNTIF(T$2:T441,T442)&gt;=1,0,1)</f>
        <v>0</v>
      </c>
      <c r="V442" s="26" t="s">
        <v>1780</v>
      </c>
      <c r="W442" s="86">
        <f t="shared" si="76"/>
        <v>2023</v>
      </c>
      <c r="X442" s="86" t="str">
        <f t="shared" si="77"/>
        <v>02</v>
      </c>
      <c r="Y442" s="86">
        <f t="shared" si="78"/>
        <v>10</v>
      </c>
      <c r="Z442" s="86" t="str">
        <f t="shared" si="79"/>
        <v>22</v>
      </c>
      <c r="AA442" s="86" t="str">
        <f t="shared" si="80"/>
        <v>37</v>
      </c>
      <c r="AB442" s="86" t="str">
        <f t="shared" si="81"/>
        <v>51</v>
      </c>
      <c r="AC442" s="86" t="str">
        <f t="shared" si="82"/>
        <v>GAN_GM_2500X1253px_32m_S2A_MSIL1C_20230210_20CC</v>
      </c>
      <c r="AD442" s="41" t="s">
        <v>1781</v>
      </c>
    </row>
    <row r="443" spans="2:30" x14ac:dyDescent="0.25">
      <c r="B443" t="s">
        <v>3866</v>
      </c>
      <c r="C443" s="51" t="s">
        <v>3816</v>
      </c>
      <c r="D443" s="51" t="s">
        <v>269</v>
      </c>
      <c r="E443" s="42" t="b">
        <v>1</v>
      </c>
      <c r="F443" s="2" t="s">
        <v>3813</v>
      </c>
      <c r="G443" s="7" t="s">
        <v>183</v>
      </c>
      <c r="H443" s="51" t="s">
        <v>270</v>
      </c>
      <c r="I443" s="53">
        <v>44967</v>
      </c>
      <c r="J443" s="42" t="s">
        <v>274</v>
      </c>
      <c r="K443" s="2" t="s">
        <v>318</v>
      </c>
      <c r="L443" s="9">
        <v>20</v>
      </c>
      <c r="M443" s="2" t="s">
        <v>4436</v>
      </c>
      <c r="N443" s="2" t="s">
        <v>85</v>
      </c>
      <c r="O443" s="2" t="s">
        <v>4437</v>
      </c>
      <c r="P443" s="2" t="str">
        <f>VLOOKUP(I443,Period!A:B,2,FALSE)</f>
        <v>2023H1</v>
      </c>
      <c r="Q443" s="9">
        <f t="shared" si="72"/>
        <v>10.875</v>
      </c>
      <c r="R443" s="2">
        <f t="shared" si="74"/>
        <v>20</v>
      </c>
      <c r="S443" t="str">
        <f t="shared" si="75"/>
        <v>02 Sunny (10%-30%)</v>
      </c>
      <c r="T443" t="str">
        <f t="shared" si="73"/>
        <v>44967S2A_MSIL1CCDM-MLB-GANGM4496702 Sunny (10%-30%)</v>
      </c>
      <c r="U443">
        <f>IF(COUNTIF(T$2:T442,T443)&gt;=1,0,1)</f>
        <v>0</v>
      </c>
      <c r="V443" s="26" t="s">
        <v>1782</v>
      </c>
      <c r="W443" s="86">
        <f t="shared" si="76"/>
        <v>2023</v>
      </c>
      <c r="X443" s="86" t="str">
        <f t="shared" si="77"/>
        <v>02</v>
      </c>
      <c r="Y443" s="86">
        <f t="shared" si="78"/>
        <v>10</v>
      </c>
      <c r="Z443" s="86" t="str">
        <f t="shared" si="79"/>
        <v>22</v>
      </c>
      <c r="AA443" s="86" t="str">
        <f t="shared" si="80"/>
        <v>37</v>
      </c>
      <c r="AB443" s="86" t="str">
        <f t="shared" si="81"/>
        <v>47</v>
      </c>
      <c r="AC443" s="86" t="str">
        <f t="shared" si="82"/>
        <v>GAN_GM_2500X1253px_32m_S2A_MSIL1C_20230210_20CC</v>
      </c>
      <c r="AD443" s="41" t="s">
        <v>1783</v>
      </c>
    </row>
    <row r="444" spans="2:30" x14ac:dyDescent="0.25">
      <c r="B444" t="s">
        <v>3866</v>
      </c>
      <c r="C444" s="54" t="s">
        <v>3816</v>
      </c>
      <c r="D444" s="54" t="s">
        <v>269</v>
      </c>
      <c r="E444" s="56" t="b">
        <v>1</v>
      </c>
      <c r="F444" s="2" t="s">
        <v>3813</v>
      </c>
      <c r="G444" s="7" t="s">
        <v>183</v>
      </c>
      <c r="H444" s="54" t="s">
        <v>270</v>
      </c>
      <c r="I444" s="57">
        <v>44964</v>
      </c>
      <c r="J444" s="56" t="s">
        <v>272</v>
      </c>
      <c r="K444" s="58" t="s">
        <v>311</v>
      </c>
      <c r="L444" s="9">
        <v>69.8</v>
      </c>
      <c r="M444" s="2" t="s">
        <v>4436</v>
      </c>
      <c r="N444" s="2" t="s">
        <v>85</v>
      </c>
      <c r="O444" s="2" t="s">
        <v>4437</v>
      </c>
      <c r="P444" s="2" t="str">
        <f>VLOOKUP(I444,Period!A:B,2,FALSE)</f>
        <v>2023H1</v>
      </c>
      <c r="Q444" s="9">
        <f t="shared" si="72"/>
        <v>58.550000000000004</v>
      </c>
      <c r="R444" s="2">
        <f t="shared" si="74"/>
        <v>60</v>
      </c>
      <c r="S444" t="str">
        <f t="shared" si="75"/>
        <v>03 Cloudy (40%-90%)</v>
      </c>
      <c r="T444" t="str">
        <f t="shared" si="73"/>
        <v>44964S2A_MSIL1CCDM-MLB-GANGM4496403 Cloudy (40%-90%)</v>
      </c>
      <c r="U444">
        <f>IF(COUNTIF(T$2:T443,T444)&gt;=1,0,1)</f>
        <v>1</v>
      </c>
      <c r="V444" s="26" t="s">
        <v>1784</v>
      </c>
      <c r="W444" s="86">
        <f t="shared" si="76"/>
        <v>2023</v>
      </c>
      <c r="X444" s="86" t="str">
        <f t="shared" si="77"/>
        <v>02</v>
      </c>
      <c r="Y444" s="86" t="str">
        <f t="shared" si="78"/>
        <v>07</v>
      </c>
      <c r="Z444" s="86" t="str">
        <f t="shared" si="79"/>
        <v>22</v>
      </c>
      <c r="AA444" s="86" t="str">
        <f t="shared" si="80"/>
        <v>28</v>
      </c>
      <c r="AB444" s="86" t="str">
        <f t="shared" si="81"/>
        <v>09</v>
      </c>
      <c r="AC444" s="86" t="str">
        <f t="shared" si="82"/>
        <v>GAN_GM_2500X1253px_32m_S2A_MSIL1C_20230207_60CC</v>
      </c>
      <c r="AD444" s="41" t="s">
        <v>1785</v>
      </c>
    </row>
    <row r="445" spans="2:30" x14ac:dyDescent="0.25">
      <c r="B445" t="s">
        <v>3866</v>
      </c>
      <c r="C445" s="54" t="s">
        <v>3816</v>
      </c>
      <c r="D445" s="54" t="s">
        <v>269</v>
      </c>
      <c r="E445" s="56" t="b">
        <v>1</v>
      </c>
      <c r="F445" s="2" t="s">
        <v>3813</v>
      </c>
      <c r="G445" s="7" t="s">
        <v>183</v>
      </c>
      <c r="H445" s="54" t="s">
        <v>270</v>
      </c>
      <c r="I445" s="57">
        <v>44964</v>
      </c>
      <c r="J445" s="56" t="s">
        <v>271</v>
      </c>
      <c r="K445" s="2" t="s">
        <v>319</v>
      </c>
      <c r="L445" s="9">
        <v>38</v>
      </c>
      <c r="M445" s="2" t="s">
        <v>4436</v>
      </c>
      <c r="N445" s="2" t="s">
        <v>85</v>
      </c>
      <c r="O445" s="2" t="s">
        <v>4437</v>
      </c>
      <c r="P445" s="2" t="str">
        <f>VLOOKUP(I445,Period!A:B,2,FALSE)</f>
        <v>2023H1</v>
      </c>
      <c r="Q445" s="9">
        <f t="shared" si="72"/>
        <v>58.550000000000004</v>
      </c>
      <c r="R445" s="2">
        <f t="shared" si="74"/>
        <v>60</v>
      </c>
      <c r="S445" t="str">
        <f t="shared" si="75"/>
        <v>03 Cloudy (40%-90%)</v>
      </c>
      <c r="T445" t="str">
        <f t="shared" si="73"/>
        <v>44964S2A_MSIL1CCDM-MLB-GANGM4496403 Cloudy (40%-90%)</v>
      </c>
      <c r="U445">
        <f>IF(COUNTIF(T$2:T444,T445)&gt;=1,0,1)</f>
        <v>0</v>
      </c>
      <c r="V445" s="26" t="s">
        <v>1786</v>
      </c>
      <c r="W445" s="86">
        <f t="shared" si="76"/>
        <v>2023</v>
      </c>
      <c r="X445" s="86" t="str">
        <f t="shared" si="77"/>
        <v>02</v>
      </c>
      <c r="Y445" s="86" t="str">
        <f t="shared" si="78"/>
        <v>07</v>
      </c>
      <c r="Z445" s="86" t="str">
        <f t="shared" si="79"/>
        <v>22</v>
      </c>
      <c r="AA445" s="86" t="str">
        <f t="shared" si="80"/>
        <v>28</v>
      </c>
      <c r="AB445" s="86" t="str">
        <f t="shared" si="81"/>
        <v>05</v>
      </c>
      <c r="AC445" s="86" t="str">
        <f t="shared" si="82"/>
        <v>GAN_GM_2500X1253px_32m_S2A_MSIL1C_20230207_60CC</v>
      </c>
      <c r="AD445" s="41" t="s">
        <v>1787</v>
      </c>
    </row>
    <row r="446" spans="2:30" x14ac:dyDescent="0.25">
      <c r="B446" t="s">
        <v>3866</v>
      </c>
      <c r="C446" s="54" t="s">
        <v>3816</v>
      </c>
      <c r="D446" s="54" t="s">
        <v>269</v>
      </c>
      <c r="E446" s="56" t="b">
        <v>1</v>
      </c>
      <c r="F446" s="2" t="s">
        <v>3813</v>
      </c>
      <c r="G446" s="7" t="s">
        <v>183</v>
      </c>
      <c r="H446" s="54" t="s">
        <v>270</v>
      </c>
      <c r="I446" s="57">
        <v>44964</v>
      </c>
      <c r="J446" s="56" t="s">
        <v>273</v>
      </c>
      <c r="K446" s="2" t="s">
        <v>287</v>
      </c>
      <c r="L446" s="9">
        <v>66.5</v>
      </c>
      <c r="M446" s="2" t="s">
        <v>4436</v>
      </c>
      <c r="N446" s="2" t="s">
        <v>85</v>
      </c>
      <c r="O446" s="2" t="s">
        <v>4437</v>
      </c>
      <c r="P446" s="2" t="str">
        <f>VLOOKUP(I446,Period!A:B,2,FALSE)</f>
        <v>2023H1</v>
      </c>
      <c r="Q446" s="9">
        <f t="shared" si="72"/>
        <v>58.550000000000004</v>
      </c>
      <c r="R446" s="2">
        <f t="shared" si="74"/>
        <v>60</v>
      </c>
      <c r="S446" t="str">
        <f t="shared" si="75"/>
        <v>03 Cloudy (40%-90%)</v>
      </c>
      <c r="T446" t="str">
        <f t="shared" si="73"/>
        <v>44964S2A_MSIL1CCDM-MLB-GANGM4496403 Cloudy (40%-90%)</v>
      </c>
      <c r="U446">
        <f>IF(COUNTIF(T$2:T445,T446)&gt;=1,0,1)</f>
        <v>0</v>
      </c>
      <c r="V446" s="26" t="s">
        <v>1788</v>
      </c>
      <c r="W446" s="86">
        <f t="shared" si="76"/>
        <v>2023</v>
      </c>
      <c r="X446" s="86" t="str">
        <f t="shared" si="77"/>
        <v>02</v>
      </c>
      <c r="Y446" s="86" t="str">
        <f t="shared" si="78"/>
        <v>07</v>
      </c>
      <c r="Z446" s="86" t="str">
        <f t="shared" si="79"/>
        <v>22</v>
      </c>
      <c r="AA446" s="86" t="str">
        <f t="shared" si="80"/>
        <v>27</v>
      </c>
      <c r="AB446" s="86" t="str">
        <f t="shared" si="81"/>
        <v>56</v>
      </c>
      <c r="AC446" s="86" t="str">
        <f t="shared" si="82"/>
        <v>GAN_GM_2500X1253px_32m_S2A_MSIL1C_20230207_60CC</v>
      </c>
      <c r="AD446" s="41" t="s">
        <v>1789</v>
      </c>
    </row>
    <row r="447" spans="2:30" x14ac:dyDescent="0.25">
      <c r="B447" t="s">
        <v>3866</v>
      </c>
      <c r="C447" s="54" t="s">
        <v>3816</v>
      </c>
      <c r="D447" s="54" t="s">
        <v>269</v>
      </c>
      <c r="E447" s="56" t="b">
        <v>1</v>
      </c>
      <c r="F447" s="2" t="s">
        <v>3813</v>
      </c>
      <c r="G447" s="7" t="s">
        <v>183</v>
      </c>
      <c r="H447" s="54" t="s">
        <v>270</v>
      </c>
      <c r="I447" s="57">
        <v>44964</v>
      </c>
      <c r="J447" s="56" t="s">
        <v>274</v>
      </c>
      <c r="K447" s="2" t="s">
        <v>320</v>
      </c>
      <c r="L447" s="9">
        <v>59.9</v>
      </c>
      <c r="M447" s="2" t="s">
        <v>4436</v>
      </c>
      <c r="N447" s="2" t="s">
        <v>85</v>
      </c>
      <c r="O447" s="2" t="s">
        <v>4437</v>
      </c>
      <c r="P447" s="2" t="str">
        <f>VLOOKUP(I447,Period!A:B,2,FALSE)</f>
        <v>2023H1</v>
      </c>
      <c r="Q447" s="9">
        <f t="shared" si="72"/>
        <v>58.550000000000004</v>
      </c>
      <c r="R447" s="2">
        <f t="shared" si="74"/>
        <v>60</v>
      </c>
      <c r="S447" t="str">
        <f t="shared" si="75"/>
        <v>03 Cloudy (40%-90%)</v>
      </c>
      <c r="T447" t="str">
        <f t="shared" si="73"/>
        <v>44964S2A_MSIL1CCDM-MLB-GANGM4496403 Cloudy (40%-90%)</v>
      </c>
      <c r="U447">
        <f>IF(COUNTIF(T$2:T446,T447)&gt;=1,0,1)</f>
        <v>0</v>
      </c>
      <c r="V447" s="26" t="s">
        <v>1790</v>
      </c>
      <c r="W447" s="86">
        <f t="shared" si="76"/>
        <v>2023</v>
      </c>
      <c r="X447" s="86" t="str">
        <f t="shared" si="77"/>
        <v>02</v>
      </c>
      <c r="Y447" s="86" t="str">
        <f t="shared" si="78"/>
        <v>07</v>
      </c>
      <c r="Z447" s="86" t="str">
        <f t="shared" si="79"/>
        <v>22</v>
      </c>
      <c r="AA447" s="86" t="str">
        <f t="shared" si="80"/>
        <v>27</v>
      </c>
      <c r="AB447" s="86" t="str">
        <f t="shared" si="81"/>
        <v>51</v>
      </c>
      <c r="AC447" s="86" t="str">
        <f t="shared" si="82"/>
        <v>GAN_GM_2500X1253px_32m_S2A_MSIL1C_20230207_60CC</v>
      </c>
      <c r="AD447" s="41" t="s">
        <v>1791</v>
      </c>
    </row>
    <row r="448" spans="2:30" x14ac:dyDescent="0.25">
      <c r="B448" t="s">
        <v>3866</v>
      </c>
      <c r="C448" s="51" t="s">
        <v>3816</v>
      </c>
      <c r="D448" s="51" t="s">
        <v>269</v>
      </c>
      <c r="E448" s="42" t="b">
        <v>1</v>
      </c>
      <c r="F448" s="2" t="s">
        <v>3813</v>
      </c>
      <c r="G448" s="7" t="s">
        <v>183</v>
      </c>
      <c r="H448" s="51" t="s">
        <v>270</v>
      </c>
      <c r="I448" s="53">
        <v>44962</v>
      </c>
      <c r="J448" s="42" t="s">
        <v>272</v>
      </c>
      <c r="K448" s="58" t="s">
        <v>304</v>
      </c>
      <c r="L448" s="9">
        <v>47.5</v>
      </c>
      <c r="M448" s="2" t="s">
        <v>4436</v>
      </c>
      <c r="N448" s="2" t="s">
        <v>85</v>
      </c>
      <c r="O448" s="2" t="s">
        <v>4437</v>
      </c>
      <c r="P448" s="2" t="str">
        <f>VLOOKUP(I448,Period!A:B,2,FALSE)</f>
        <v>2023H1</v>
      </c>
      <c r="Q448" s="9">
        <f t="shared" si="72"/>
        <v>56.4</v>
      </c>
      <c r="R448" s="2">
        <f t="shared" si="74"/>
        <v>60</v>
      </c>
      <c r="S448" t="str">
        <f t="shared" si="75"/>
        <v>03 Cloudy (40%-90%)</v>
      </c>
      <c r="T448" t="str">
        <f t="shared" si="73"/>
        <v>44962S2A_MSIL1CCDM-MLB-GANGM4496203 Cloudy (40%-90%)</v>
      </c>
      <c r="U448">
        <f>IF(COUNTIF(T$2:T447,T448)&gt;=1,0,1)</f>
        <v>1</v>
      </c>
      <c r="V448" s="26" t="s">
        <v>1792</v>
      </c>
      <c r="W448" s="86">
        <f t="shared" si="76"/>
        <v>2023</v>
      </c>
      <c r="X448" s="86" t="str">
        <f t="shared" si="77"/>
        <v>02</v>
      </c>
      <c r="Y448" s="86" t="str">
        <f t="shared" si="78"/>
        <v>05</v>
      </c>
      <c r="Z448" s="86" t="str">
        <f t="shared" si="79"/>
        <v>22</v>
      </c>
      <c r="AA448" s="86" t="str">
        <f t="shared" si="80"/>
        <v>38</v>
      </c>
      <c r="AB448" s="86" t="str">
        <f t="shared" si="81"/>
        <v>06</v>
      </c>
      <c r="AC448" s="86" t="str">
        <f t="shared" si="82"/>
        <v>GAN_GM_2500X1253px_32m_S2A_MSIL1C_20230205_60CC</v>
      </c>
      <c r="AD448" s="41" t="s">
        <v>1793</v>
      </c>
    </row>
    <row r="449" spans="2:30" x14ac:dyDescent="0.25">
      <c r="B449" t="s">
        <v>3866</v>
      </c>
      <c r="C449" s="51" t="s">
        <v>3816</v>
      </c>
      <c r="D449" s="51" t="s">
        <v>269</v>
      </c>
      <c r="E449" s="42" t="b">
        <v>1</v>
      </c>
      <c r="F449" s="2" t="s">
        <v>3813</v>
      </c>
      <c r="G449" s="7" t="s">
        <v>183</v>
      </c>
      <c r="H449" s="51" t="s">
        <v>270</v>
      </c>
      <c r="I449" s="53">
        <v>44962</v>
      </c>
      <c r="J449" s="42" t="s">
        <v>271</v>
      </c>
      <c r="K449" s="2" t="s">
        <v>330</v>
      </c>
      <c r="L449" s="9">
        <v>55.9</v>
      </c>
      <c r="M449" s="2" t="s">
        <v>4436</v>
      </c>
      <c r="N449" s="2" t="s">
        <v>85</v>
      </c>
      <c r="O449" s="2" t="s">
        <v>4437</v>
      </c>
      <c r="P449" s="2" t="str">
        <f>VLOOKUP(I449,Period!A:B,2,FALSE)</f>
        <v>2023H1</v>
      </c>
      <c r="Q449" s="9">
        <f t="shared" si="72"/>
        <v>56.4</v>
      </c>
      <c r="R449" s="2">
        <f t="shared" si="74"/>
        <v>60</v>
      </c>
      <c r="S449" t="str">
        <f t="shared" si="75"/>
        <v>03 Cloudy (40%-90%)</v>
      </c>
      <c r="T449" t="str">
        <f t="shared" si="73"/>
        <v>44962S2A_MSIL1CCDM-MLB-GANGM4496203 Cloudy (40%-90%)</v>
      </c>
      <c r="U449">
        <f>IF(COUNTIF(T$2:T448,T449)&gt;=1,0,1)</f>
        <v>0</v>
      </c>
      <c r="V449" s="26" t="s">
        <v>1794</v>
      </c>
      <c r="W449" s="86">
        <f t="shared" si="76"/>
        <v>2023</v>
      </c>
      <c r="X449" s="86" t="str">
        <f t="shared" si="77"/>
        <v>02</v>
      </c>
      <c r="Y449" s="86" t="str">
        <f t="shared" si="78"/>
        <v>05</v>
      </c>
      <c r="Z449" s="86" t="str">
        <f t="shared" si="79"/>
        <v>22</v>
      </c>
      <c r="AA449" s="86" t="str">
        <f t="shared" si="80"/>
        <v>38</v>
      </c>
      <c r="AB449" s="86" t="str">
        <f t="shared" si="81"/>
        <v>02</v>
      </c>
      <c r="AC449" s="86" t="str">
        <f t="shared" si="82"/>
        <v>GAN_GM_2500X1253px_32m_S2A_MSIL1C_20230205_60CC</v>
      </c>
      <c r="AD449" s="41" t="s">
        <v>1795</v>
      </c>
    </row>
    <row r="450" spans="2:30" x14ac:dyDescent="0.25">
      <c r="B450" t="s">
        <v>3866</v>
      </c>
      <c r="C450" s="51" t="s">
        <v>3816</v>
      </c>
      <c r="D450" s="51" t="s">
        <v>269</v>
      </c>
      <c r="E450" s="42" t="b">
        <v>1</v>
      </c>
      <c r="F450" s="2" t="s">
        <v>3813</v>
      </c>
      <c r="G450" s="7" t="s">
        <v>183</v>
      </c>
      <c r="H450" s="51" t="s">
        <v>270</v>
      </c>
      <c r="I450" s="53">
        <v>44962</v>
      </c>
      <c r="J450" s="42" t="s">
        <v>273</v>
      </c>
      <c r="K450" s="2" t="s">
        <v>284</v>
      </c>
      <c r="L450" s="9">
        <v>45.8</v>
      </c>
      <c r="M450" s="2" t="s">
        <v>4436</v>
      </c>
      <c r="N450" s="2" t="s">
        <v>85</v>
      </c>
      <c r="O450" s="2" t="s">
        <v>4437</v>
      </c>
      <c r="P450" s="2" t="str">
        <f>VLOOKUP(I450,Period!A:B,2,FALSE)</f>
        <v>2023H1</v>
      </c>
      <c r="Q450" s="9">
        <f t="shared" ref="Q450:Q513" si="83">AVERAGEIFS(L:L,I:I,I450,H:H,H450,C:C,C450,B:B,B450)</f>
        <v>56.4</v>
      </c>
      <c r="R450" s="2">
        <f t="shared" si="74"/>
        <v>60</v>
      </c>
      <c r="S450" t="str">
        <f t="shared" si="75"/>
        <v>03 Cloudy (40%-90%)</v>
      </c>
      <c r="T450" t="str">
        <f t="shared" ref="T450:T513" si="84">CONCATENATE(I450,B450,C450,H450,I450,S450)</f>
        <v>44962S2A_MSIL1CCDM-MLB-GANGM4496203 Cloudy (40%-90%)</v>
      </c>
      <c r="U450">
        <f>IF(COUNTIF(T$2:T449,T450)&gt;=1,0,1)</f>
        <v>0</v>
      </c>
      <c r="V450" s="26" t="s">
        <v>1796</v>
      </c>
      <c r="W450" s="86">
        <f t="shared" si="76"/>
        <v>2023</v>
      </c>
      <c r="X450" s="86" t="str">
        <f t="shared" si="77"/>
        <v>02</v>
      </c>
      <c r="Y450" s="86" t="str">
        <f t="shared" si="78"/>
        <v>05</v>
      </c>
      <c r="Z450" s="86" t="str">
        <f t="shared" si="79"/>
        <v>22</v>
      </c>
      <c r="AA450" s="86" t="str">
        <f t="shared" si="80"/>
        <v>37</v>
      </c>
      <c r="AB450" s="86" t="str">
        <f t="shared" si="81"/>
        <v>52</v>
      </c>
      <c r="AC450" s="86" t="str">
        <f t="shared" si="82"/>
        <v>GAN_GM_2500X1253px_32m_S2A_MSIL1C_20230205_60CC</v>
      </c>
      <c r="AD450" s="41" t="s">
        <v>1797</v>
      </c>
    </row>
    <row r="451" spans="2:30" x14ac:dyDescent="0.25">
      <c r="B451" t="s">
        <v>3866</v>
      </c>
      <c r="C451" s="51" t="s">
        <v>3816</v>
      </c>
      <c r="D451" s="51" t="s">
        <v>269</v>
      </c>
      <c r="E451" s="42" t="b">
        <v>1</v>
      </c>
      <c r="F451" s="2" t="s">
        <v>3813</v>
      </c>
      <c r="G451" s="7" t="s">
        <v>183</v>
      </c>
      <c r="H451" s="51" t="s">
        <v>270</v>
      </c>
      <c r="I451" s="53">
        <v>44962</v>
      </c>
      <c r="J451" s="42" t="s">
        <v>274</v>
      </c>
      <c r="K451" s="2" t="s">
        <v>318</v>
      </c>
      <c r="L451" s="9">
        <v>76.400000000000006</v>
      </c>
      <c r="M451" s="2" t="s">
        <v>4436</v>
      </c>
      <c r="N451" s="2" t="s">
        <v>85</v>
      </c>
      <c r="O451" s="2" t="s">
        <v>4437</v>
      </c>
      <c r="P451" s="2" t="str">
        <f>VLOOKUP(I451,Period!A:B,2,FALSE)</f>
        <v>2023H1</v>
      </c>
      <c r="Q451" s="9">
        <f t="shared" si="83"/>
        <v>56.4</v>
      </c>
      <c r="R451" s="2">
        <f t="shared" ref="R451:R514" si="85">ROUNDUP(Q451/10,0)*10</f>
        <v>60</v>
      </c>
      <c r="S451" t="str">
        <f t="shared" ref="S451:S514" si="86">IF(R451=0,"01 Clear (0%)",IF(R451&lt;=30,"02 Sunny (10%-30%)",IF(R451&lt;=90,"03 Cloudy (40%-90%)","04 Overcast (100%)")))</f>
        <v>03 Cloudy (40%-90%)</v>
      </c>
      <c r="T451" t="str">
        <f t="shared" si="84"/>
        <v>44962S2A_MSIL1CCDM-MLB-GANGM4496203 Cloudy (40%-90%)</v>
      </c>
      <c r="U451">
        <f>IF(COUNTIF(T$2:T450,T451)&gt;=1,0,1)</f>
        <v>0</v>
      </c>
      <c r="V451" s="26" t="s">
        <v>1798</v>
      </c>
      <c r="W451" s="86">
        <f t="shared" ref="W451:W514" si="87">YEAR(I451)</f>
        <v>2023</v>
      </c>
      <c r="X451" s="86" t="str">
        <f t="shared" ref="X451:X514" si="88">IF(LEN(MONTH(I451))=1,CONCATENATE("0",MONTH(I451)),MONTH(I451))</f>
        <v>02</v>
      </c>
      <c r="Y451" s="86" t="str">
        <f t="shared" ref="Y451:Y514" si="89">IF(LEN(DAY(I451))=1,CONCATENATE("0",DAY(I451)),DAY(I451))</f>
        <v>05</v>
      </c>
      <c r="Z451" s="86" t="str">
        <f t="shared" ref="Z451:Z514" si="90">LEFT(K451,2)</f>
        <v>22</v>
      </c>
      <c r="AA451" s="86" t="str">
        <f t="shared" ref="AA451:AA514" si="91">MID(K451,4,2)</f>
        <v>37</v>
      </c>
      <c r="AB451" s="86" t="str">
        <f t="shared" ref="AB451:AB514" si="92">MID(K451,7,2)</f>
        <v>47</v>
      </c>
      <c r="AC451" s="86" t="str">
        <f t="shared" ref="AC451:AC514" si="93">CONCATENATE(RIGHT(C451,3),"_",H451,"_",M451,"_",O451,"_",B451,"_",W451,X451,Y451,"_",R451,"CC")</f>
        <v>GAN_GM_2500X1253px_32m_S2A_MSIL1C_20230205_60CC</v>
      </c>
      <c r="AD451" s="41" t="s">
        <v>1799</v>
      </c>
    </row>
    <row r="452" spans="2:30" x14ac:dyDescent="0.25">
      <c r="B452" t="s">
        <v>3866</v>
      </c>
      <c r="C452" s="54" t="s">
        <v>3816</v>
      </c>
      <c r="D452" s="54" t="s">
        <v>269</v>
      </c>
      <c r="E452" s="56" t="b">
        <v>1</v>
      </c>
      <c r="F452" s="2" t="s">
        <v>3813</v>
      </c>
      <c r="G452" s="7" t="s">
        <v>183</v>
      </c>
      <c r="H452" s="54" t="s">
        <v>270</v>
      </c>
      <c r="I452" s="57">
        <v>44959</v>
      </c>
      <c r="J452" s="56" t="s">
        <v>272</v>
      </c>
      <c r="K452" s="58" t="s">
        <v>311</v>
      </c>
      <c r="L452" s="9">
        <v>94</v>
      </c>
      <c r="M452" s="2" t="s">
        <v>4436</v>
      </c>
      <c r="N452" s="2" t="s">
        <v>85</v>
      </c>
      <c r="O452" s="2" t="s">
        <v>4437</v>
      </c>
      <c r="P452" s="2" t="str">
        <f>VLOOKUP(I452,Period!A:B,2,FALSE)</f>
        <v>2023H1</v>
      </c>
      <c r="Q452" s="9">
        <f t="shared" si="83"/>
        <v>71.75</v>
      </c>
      <c r="R452" s="2">
        <f t="shared" si="85"/>
        <v>80</v>
      </c>
      <c r="S452" t="str">
        <f t="shared" si="86"/>
        <v>03 Cloudy (40%-90%)</v>
      </c>
      <c r="T452" t="str">
        <f t="shared" si="84"/>
        <v>44959S2A_MSIL1CCDM-MLB-GANGM4495903 Cloudy (40%-90%)</v>
      </c>
      <c r="U452">
        <f>IF(COUNTIF(T$2:T451,T452)&gt;=1,0,1)</f>
        <v>1</v>
      </c>
      <c r="V452" s="26" t="s">
        <v>1800</v>
      </c>
      <c r="W452" s="86">
        <f t="shared" si="87"/>
        <v>2023</v>
      </c>
      <c r="X452" s="86" t="str">
        <f t="shared" si="88"/>
        <v>02</v>
      </c>
      <c r="Y452" s="86" t="str">
        <f t="shared" si="89"/>
        <v>02</v>
      </c>
      <c r="Z452" s="86" t="str">
        <f t="shared" si="90"/>
        <v>22</v>
      </c>
      <c r="AA452" s="86" t="str">
        <f t="shared" si="91"/>
        <v>28</v>
      </c>
      <c r="AB452" s="86" t="str">
        <f t="shared" si="92"/>
        <v>09</v>
      </c>
      <c r="AC452" s="86" t="str">
        <f t="shared" si="93"/>
        <v>GAN_GM_2500X1253px_32m_S2A_MSIL1C_20230202_80CC</v>
      </c>
      <c r="AD452" s="41" t="s">
        <v>1801</v>
      </c>
    </row>
    <row r="453" spans="2:30" x14ac:dyDescent="0.25">
      <c r="B453" t="s">
        <v>3866</v>
      </c>
      <c r="C453" s="54" t="s">
        <v>3816</v>
      </c>
      <c r="D453" s="54" t="s">
        <v>269</v>
      </c>
      <c r="E453" s="56" t="b">
        <v>1</v>
      </c>
      <c r="F453" s="2" t="s">
        <v>3813</v>
      </c>
      <c r="G453" s="7" t="s">
        <v>183</v>
      </c>
      <c r="H453" s="54" t="s">
        <v>270</v>
      </c>
      <c r="I453" s="57">
        <v>44959</v>
      </c>
      <c r="J453" s="56" t="s">
        <v>271</v>
      </c>
      <c r="K453" s="2" t="s">
        <v>319</v>
      </c>
      <c r="L453" s="9">
        <v>56.6</v>
      </c>
      <c r="M453" s="2" t="s">
        <v>4436</v>
      </c>
      <c r="N453" s="2" t="s">
        <v>85</v>
      </c>
      <c r="O453" s="2" t="s">
        <v>4437</v>
      </c>
      <c r="P453" s="2" t="str">
        <f>VLOOKUP(I453,Period!A:B,2,FALSE)</f>
        <v>2023H1</v>
      </c>
      <c r="Q453" s="9">
        <f t="shared" si="83"/>
        <v>71.75</v>
      </c>
      <c r="R453" s="2">
        <f t="shared" si="85"/>
        <v>80</v>
      </c>
      <c r="S453" t="str">
        <f t="shared" si="86"/>
        <v>03 Cloudy (40%-90%)</v>
      </c>
      <c r="T453" t="str">
        <f t="shared" si="84"/>
        <v>44959S2A_MSIL1CCDM-MLB-GANGM4495903 Cloudy (40%-90%)</v>
      </c>
      <c r="U453">
        <f>IF(COUNTIF(T$2:T452,T453)&gt;=1,0,1)</f>
        <v>0</v>
      </c>
      <c r="V453" s="26" t="s">
        <v>1802</v>
      </c>
      <c r="W453" s="86">
        <f t="shared" si="87"/>
        <v>2023</v>
      </c>
      <c r="X453" s="86" t="str">
        <f t="shared" si="88"/>
        <v>02</v>
      </c>
      <c r="Y453" s="86" t="str">
        <f t="shared" si="89"/>
        <v>02</v>
      </c>
      <c r="Z453" s="86" t="str">
        <f t="shared" si="90"/>
        <v>22</v>
      </c>
      <c r="AA453" s="86" t="str">
        <f t="shared" si="91"/>
        <v>28</v>
      </c>
      <c r="AB453" s="86" t="str">
        <f t="shared" si="92"/>
        <v>05</v>
      </c>
      <c r="AC453" s="86" t="str">
        <f t="shared" si="93"/>
        <v>GAN_GM_2500X1253px_32m_S2A_MSIL1C_20230202_80CC</v>
      </c>
      <c r="AD453" s="41" t="s">
        <v>1803</v>
      </c>
    </row>
    <row r="454" spans="2:30" x14ac:dyDescent="0.25">
      <c r="B454" t="s">
        <v>3866</v>
      </c>
      <c r="C454" s="54" t="s">
        <v>3816</v>
      </c>
      <c r="D454" s="54" t="s">
        <v>269</v>
      </c>
      <c r="E454" s="56" t="b">
        <v>1</v>
      </c>
      <c r="F454" s="2" t="s">
        <v>3813</v>
      </c>
      <c r="G454" s="7" t="s">
        <v>183</v>
      </c>
      <c r="H454" s="54" t="s">
        <v>270</v>
      </c>
      <c r="I454" s="57">
        <v>44959</v>
      </c>
      <c r="J454" s="56" t="s">
        <v>273</v>
      </c>
      <c r="K454" s="2" t="s">
        <v>291</v>
      </c>
      <c r="L454" s="9">
        <v>80.599999999999994</v>
      </c>
      <c r="M454" s="2" t="s">
        <v>4436</v>
      </c>
      <c r="N454" s="2" t="s">
        <v>85</v>
      </c>
      <c r="O454" s="2" t="s">
        <v>4437</v>
      </c>
      <c r="P454" s="2" t="str">
        <f>VLOOKUP(I454,Period!A:B,2,FALSE)</f>
        <v>2023H1</v>
      </c>
      <c r="Q454" s="9">
        <f t="shared" si="83"/>
        <v>71.75</v>
      </c>
      <c r="R454" s="2">
        <f t="shared" si="85"/>
        <v>80</v>
      </c>
      <c r="S454" t="str">
        <f t="shared" si="86"/>
        <v>03 Cloudy (40%-90%)</v>
      </c>
      <c r="T454" t="str">
        <f t="shared" si="84"/>
        <v>44959S2A_MSIL1CCDM-MLB-GANGM4495903 Cloudy (40%-90%)</v>
      </c>
      <c r="U454">
        <f>IF(COUNTIF(T$2:T453,T454)&gt;=1,0,1)</f>
        <v>0</v>
      </c>
      <c r="V454" s="26" t="s">
        <v>1804</v>
      </c>
      <c r="W454" s="86">
        <f t="shared" si="87"/>
        <v>2023</v>
      </c>
      <c r="X454" s="86" t="str">
        <f t="shared" si="88"/>
        <v>02</v>
      </c>
      <c r="Y454" s="86" t="str">
        <f t="shared" si="89"/>
        <v>02</v>
      </c>
      <c r="Z454" s="86" t="str">
        <f t="shared" si="90"/>
        <v>22</v>
      </c>
      <c r="AA454" s="86" t="str">
        <f t="shared" si="91"/>
        <v>27</v>
      </c>
      <c r="AB454" s="86" t="str">
        <f t="shared" si="92"/>
        <v>57</v>
      </c>
      <c r="AC454" s="86" t="str">
        <f t="shared" si="93"/>
        <v>GAN_GM_2500X1253px_32m_S2A_MSIL1C_20230202_80CC</v>
      </c>
      <c r="AD454" s="41" t="s">
        <v>1805</v>
      </c>
    </row>
    <row r="455" spans="2:30" x14ac:dyDescent="0.25">
      <c r="B455" t="s">
        <v>3866</v>
      </c>
      <c r="C455" s="54" t="s">
        <v>3816</v>
      </c>
      <c r="D455" s="54" t="s">
        <v>269</v>
      </c>
      <c r="E455" s="56" t="b">
        <v>1</v>
      </c>
      <c r="F455" s="2" t="s">
        <v>3813</v>
      </c>
      <c r="G455" s="7" t="s">
        <v>183</v>
      </c>
      <c r="H455" s="54" t="s">
        <v>270</v>
      </c>
      <c r="I455" s="57">
        <v>44959</v>
      </c>
      <c r="J455" s="56" t="s">
        <v>274</v>
      </c>
      <c r="K455" s="2" t="s">
        <v>320</v>
      </c>
      <c r="L455" s="9">
        <v>55.8</v>
      </c>
      <c r="M455" s="2" t="s">
        <v>4436</v>
      </c>
      <c r="N455" s="2" t="s">
        <v>85</v>
      </c>
      <c r="O455" s="2" t="s">
        <v>4437</v>
      </c>
      <c r="P455" s="2" t="str">
        <f>VLOOKUP(I455,Period!A:B,2,FALSE)</f>
        <v>2023H1</v>
      </c>
      <c r="Q455" s="9">
        <f t="shared" si="83"/>
        <v>71.75</v>
      </c>
      <c r="R455" s="2">
        <f t="shared" si="85"/>
        <v>80</v>
      </c>
      <c r="S455" t="str">
        <f t="shared" si="86"/>
        <v>03 Cloudy (40%-90%)</v>
      </c>
      <c r="T455" t="str">
        <f t="shared" si="84"/>
        <v>44959S2A_MSIL1CCDM-MLB-GANGM4495903 Cloudy (40%-90%)</v>
      </c>
      <c r="U455">
        <f>IF(COUNTIF(T$2:T454,T455)&gt;=1,0,1)</f>
        <v>0</v>
      </c>
      <c r="V455" s="26" t="s">
        <v>1806</v>
      </c>
      <c r="W455" s="86">
        <f t="shared" si="87"/>
        <v>2023</v>
      </c>
      <c r="X455" s="86" t="str">
        <f t="shared" si="88"/>
        <v>02</v>
      </c>
      <c r="Y455" s="86" t="str">
        <f t="shared" si="89"/>
        <v>02</v>
      </c>
      <c r="Z455" s="86" t="str">
        <f t="shared" si="90"/>
        <v>22</v>
      </c>
      <c r="AA455" s="86" t="str">
        <f t="shared" si="91"/>
        <v>27</v>
      </c>
      <c r="AB455" s="86" t="str">
        <f t="shared" si="92"/>
        <v>51</v>
      </c>
      <c r="AC455" s="86" t="str">
        <f t="shared" si="93"/>
        <v>GAN_GM_2500X1253px_32m_S2A_MSIL1C_20230202_80CC</v>
      </c>
      <c r="AD455" s="41" t="s">
        <v>1807</v>
      </c>
    </row>
    <row r="456" spans="2:30" x14ac:dyDescent="0.25">
      <c r="B456" t="s">
        <v>3866</v>
      </c>
      <c r="C456" s="51" t="s">
        <v>3816</v>
      </c>
      <c r="D456" s="51" t="s">
        <v>269</v>
      </c>
      <c r="E456" s="42" t="b">
        <v>1</v>
      </c>
      <c r="F456" s="2" t="s">
        <v>3813</v>
      </c>
      <c r="G456" s="7" t="s">
        <v>183</v>
      </c>
      <c r="H456" s="51" t="s">
        <v>270</v>
      </c>
      <c r="I456" s="53">
        <v>44957</v>
      </c>
      <c r="J456" s="42" t="s">
        <v>272</v>
      </c>
      <c r="K456" s="59" t="s">
        <v>299</v>
      </c>
      <c r="L456" s="9">
        <v>99.6</v>
      </c>
      <c r="M456" s="2" t="s">
        <v>4436</v>
      </c>
      <c r="N456" s="2" t="s">
        <v>85</v>
      </c>
      <c r="O456" s="2" t="s">
        <v>4437</v>
      </c>
      <c r="P456" s="2" t="str">
        <f>VLOOKUP(I456,Period!A:B,2,FALSE)</f>
        <v>2023H1</v>
      </c>
      <c r="Q456" s="9">
        <f t="shared" si="83"/>
        <v>98.175000000000011</v>
      </c>
      <c r="R456" s="2">
        <f t="shared" si="85"/>
        <v>100</v>
      </c>
      <c r="S456" t="str">
        <f t="shared" si="86"/>
        <v>04 Overcast (100%)</v>
      </c>
      <c r="T456" t="str">
        <f t="shared" si="84"/>
        <v>44957S2A_MSIL1CCDM-MLB-GANGM4495704 Overcast (100%)</v>
      </c>
      <c r="U456">
        <f>IF(COUNTIF(T$2:T455,T456)&gt;=1,0,1)</f>
        <v>1</v>
      </c>
      <c r="V456" s="26" t="s">
        <v>1808</v>
      </c>
      <c r="W456" s="86">
        <f t="shared" si="87"/>
        <v>2023</v>
      </c>
      <c r="X456" s="86" t="str">
        <f t="shared" si="88"/>
        <v>01</v>
      </c>
      <c r="Y456" s="86">
        <f t="shared" si="89"/>
        <v>31</v>
      </c>
      <c r="Z456" s="86" t="str">
        <f t="shared" si="90"/>
        <v>22</v>
      </c>
      <c r="AA456" s="86" t="str">
        <f t="shared" si="91"/>
        <v>38</v>
      </c>
      <c r="AB456" s="86" t="str">
        <f t="shared" si="92"/>
        <v>04</v>
      </c>
      <c r="AC456" s="86" t="str">
        <f t="shared" si="93"/>
        <v>GAN_GM_2500X1253px_32m_S2A_MSIL1C_20230131_100CC</v>
      </c>
      <c r="AD456" s="41" t="s">
        <v>1809</v>
      </c>
    </row>
    <row r="457" spans="2:30" x14ac:dyDescent="0.25">
      <c r="B457" t="s">
        <v>3866</v>
      </c>
      <c r="C457" s="51" t="s">
        <v>3816</v>
      </c>
      <c r="D457" s="51" t="s">
        <v>269</v>
      </c>
      <c r="E457" s="42" t="b">
        <v>1</v>
      </c>
      <c r="F457" s="2" t="s">
        <v>3813</v>
      </c>
      <c r="G457" s="7" t="s">
        <v>183</v>
      </c>
      <c r="H457" s="51" t="s">
        <v>270</v>
      </c>
      <c r="I457" s="53">
        <v>44957</v>
      </c>
      <c r="J457" s="42" t="s">
        <v>271</v>
      </c>
      <c r="K457" s="2" t="s">
        <v>328</v>
      </c>
      <c r="L457" s="9">
        <v>93.2</v>
      </c>
      <c r="M457" s="2" t="s">
        <v>4436</v>
      </c>
      <c r="N457" s="2" t="s">
        <v>85</v>
      </c>
      <c r="O457" s="2" t="s">
        <v>4437</v>
      </c>
      <c r="P457" s="2" t="str">
        <f>VLOOKUP(I457,Period!A:B,2,FALSE)</f>
        <v>2023H1</v>
      </c>
      <c r="Q457" s="9">
        <f t="shared" si="83"/>
        <v>98.175000000000011</v>
      </c>
      <c r="R457" s="2">
        <f t="shared" si="85"/>
        <v>100</v>
      </c>
      <c r="S457" t="str">
        <f t="shared" si="86"/>
        <v>04 Overcast (100%)</v>
      </c>
      <c r="T457" t="str">
        <f t="shared" si="84"/>
        <v>44957S2A_MSIL1CCDM-MLB-GANGM4495704 Overcast (100%)</v>
      </c>
      <c r="U457">
        <f>IF(COUNTIF(T$2:T456,T457)&gt;=1,0,1)</f>
        <v>0</v>
      </c>
      <c r="V457" s="26" t="s">
        <v>1810</v>
      </c>
      <c r="W457" s="86">
        <f t="shared" si="87"/>
        <v>2023</v>
      </c>
      <c r="X457" s="86" t="str">
        <f t="shared" si="88"/>
        <v>01</v>
      </c>
      <c r="Y457" s="86">
        <f t="shared" si="89"/>
        <v>31</v>
      </c>
      <c r="Z457" s="86" t="str">
        <f t="shared" si="90"/>
        <v>22</v>
      </c>
      <c r="AA457" s="86" t="str">
        <f t="shared" si="91"/>
        <v>38</v>
      </c>
      <c r="AB457" s="86" t="str">
        <f t="shared" si="92"/>
        <v>00</v>
      </c>
      <c r="AC457" s="86" t="str">
        <f t="shared" si="93"/>
        <v>GAN_GM_2500X1253px_32m_S2A_MSIL1C_20230131_100CC</v>
      </c>
      <c r="AD457" s="41" t="s">
        <v>1811</v>
      </c>
    </row>
    <row r="458" spans="2:30" x14ac:dyDescent="0.25">
      <c r="B458" t="s">
        <v>3866</v>
      </c>
      <c r="C458" s="51" t="s">
        <v>3816</v>
      </c>
      <c r="D458" s="51" t="s">
        <v>269</v>
      </c>
      <c r="E458" s="42" t="b">
        <v>1</v>
      </c>
      <c r="F458" s="2" t="s">
        <v>3813</v>
      </c>
      <c r="G458" s="7" t="s">
        <v>183</v>
      </c>
      <c r="H458" s="51" t="s">
        <v>270</v>
      </c>
      <c r="I458" s="53">
        <v>44957</v>
      </c>
      <c r="J458" s="42" t="s">
        <v>273</v>
      </c>
      <c r="K458" s="2" t="s">
        <v>300</v>
      </c>
      <c r="L458" s="9">
        <v>99.9</v>
      </c>
      <c r="M458" s="2" t="s">
        <v>4436</v>
      </c>
      <c r="N458" s="2" t="s">
        <v>85</v>
      </c>
      <c r="O458" s="2" t="s">
        <v>4437</v>
      </c>
      <c r="P458" s="2" t="str">
        <f>VLOOKUP(I458,Period!A:B,2,FALSE)</f>
        <v>2023H1</v>
      </c>
      <c r="Q458" s="9">
        <f t="shared" si="83"/>
        <v>98.175000000000011</v>
      </c>
      <c r="R458" s="2">
        <f t="shared" si="85"/>
        <v>100</v>
      </c>
      <c r="S458" t="str">
        <f t="shared" si="86"/>
        <v>04 Overcast (100%)</v>
      </c>
      <c r="T458" t="str">
        <f t="shared" si="84"/>
        <v>44957S2A_MSIL1CCDM-MLB-GANGM4495704 Overcast (100%)</v>
      </c>
      <c r="U458">
        <f>IF(COUNTIF(T$2:T457,T458)&gt;=1,0,1)</f>
        <v>0</v>
      </c>
      <c r="V458" s="26" t="s">
        <v>1812</v>
      </c>
      <c r="W458" s="86">
        <f t="shared" si="87"/>
        <v>2023</v>
      </c>
      <c r="X458" s="86" t="str">
        <f t="shared" si="88"/>
        <v>01</v>
      </c>
      <c r="Y458" s="86">
        <f t="shared" si="89"/>
        <v>31</v>
      </c>
      <c r="Z458" s="86" t="str">
        <f t="shared" si="90"/>
        <v>22</v>
      </c>
      <c r="AA458" s="86" t="str">
        <f t="shared" si="91"/>
        <v>37</v>
      </c>
      <c r="AB458" s="86" t="str">
        <f t="shared" si="92"/>
        <v>50</v>
      </c>
      <c r="AC458" s="86" t="str">
        <f t="shared" si="93"/>
        <v>GAN_GM_2500X1253px_32m_S2A_MSIL1C_20230131_100CC</v>
      </c>
      <c r="AD458" s="41" t="s">
        <v>1813</v>
      </c>
    </row>
    <row r="459" spans="2:30" x14ac:dyDescent="0.25">
      <c r="B459" t="s">
        <v>3866</v>
      </c>
      <c r="C459" s="51" t="s">
        <v>3816</v>
      </c>
      <c r="D459" s="51" t="s">
        <v>269</v>
      </c>
      <c r="E459" s="42" t="b">
        <v>1</v>
      </c>
      <c r="F459" s="2" t="s">
        <v>3813</v>
      </c>
      <c r="G459" s="7" t="s">
        <v>183</v>
      </c>
      <c r="H459" s="51" t="s">
        <v>270</v>
      </c>
      <c r="I459" s="53">
        <v>44957</v>
      </c>
      <c r="J459" s="42" t="s">
        <v>274</v>
      </c>
      <c r="K459" s="2" t="s">
        <v>321</v>
      </c>
      <c r="L459" s="9">
        <v>100</v>
      </c>
      <c r="M459" s="2" t="s">
        <v>4436</v>
      </c>
      <c r="N459" s="2" t="s">
        <v>85</v>
      </c>
      <c r="O459" s="2" t="s">
        <v>4437</v>
      </c>
      <c r="P459" s="2" t="str">
        <f>VLOOKUP(I459,Period!A:B,2,FALSE)</f>
        <v>2023H1</v>
      </c>
      <c r="Q459" s="9">
        <f t="shared" si="83"/>
        <v>98.175000000000011</v>
      </c>
      <c r="R459" s="2">
        <f t="shared" si="85"/>
        <v>100</v>
      </c>
      <c r="S459" t="str">
        <f t="shared" si="86"/>
        <v>04 Overcast (100%)</v>
      </c>
      <c r="T459" t="str">
        <f t="shared" si="84"/>
        <v>44957S2A_MSIL1CCDM-MLB-GANGM4495704 Overcast (100%)</v>
      </c>
      <c r="U459">
        <f>IF(COUNTIF(T$2:T458,T459)&gt;=1,0,1)</f>
        <v>0</v>
      </c>
      <c r="V459" s="26" t="s">
        <v>1814</v>
      </c>
      <c r="W459" s="86">
        <f t="shared" si="87"/>
        <v>2023</v>
      </c>
      <c r="X459" s="86" t="str">
        <f t="shared" si="88"/>
        <v>01</v>
      </c>
      <c r="Y459" s="86">
        <f t="shared" si="89"/>
        <v>31</v>
      </c>
      <c r="Z459" s="86" t="str">
        <f t="shared" si="90"/>
        <v>22</v>
      </c>
      <c r="AA459" s="86" t="str">
        <f t="shared" si="91"/>
        <v>37</v>
      </c>
      <c r="AB459" s="86" t="str">
        <f t="shared" si="92"/>
        <v>46</v>
      </c>
      <c r="AC459" s="86" t="str">
        <f t="shared" si="93"/>
        <v>GAN_GM_2500X1253px_32m_S2A_MSIL1C_20230131_100CC</v>
      </c>
      <c r="AD459" s="41" t="s">
        <v>1815</v>
      </c>
    </row>
    <row r="460" spans="2:30" x14ac:dyDescent="0.25">
      <c r="B460" t="s">
        <v>3866</v>
      </c>
      <c r="C460" s="54" t="s">
        <v>3816</v>
      </c>
      <c r="D460" s="54" t="s">
        <v>269</v>
      </c>
      <c r="E460" s="56" t="b">
        <v>1</v>
      </c>
      <c r="F460" s="2" t="s">
        <v>3813</v>
      </c>
      <c r="G460" s="7" t="s">
        <v>183</v>
      </c>
      <c r="H460" s="54" t="s">
        <v>270</v>
      </c>
      <c r="I460" s="57">
        <v>44954</v>
      </c>
      <c r="J460" s="56" t="s">
        <v>272</v>
      </c>
      <c r="K460" s="58" t="s">
        <v>325</v>
      </c>
      <c r="L460" s="9">
        <v>26.5</v>
      </c>
      <c r="M460" s="2" t="s">
        <v>4436</v>
      </c>
      <c r="N460" s="2" t="s">
        <v>85</v>
      </c>
      <c r="O460" s="2" t="s">
        <v>4437</v>
      </c>
      <c r="P460" s="2" t="str">
        <f>VLOOKUP(I460,Period!A:B,2,FALSE)</f>
        <v>2023H1</v>
      </c>
      <c r="Q460" s="9">
        <f t="shared" si="83"/>
        <v>46.300000000000004</v>
      </c>
      <c r="R460" s="2">
        <f t="shared" si="85"/>
        <v>50</v>
      </c>
      <c r="S460" t="str">
        <f t="shared" si="86"/>
        <v>03 Cloudy (40%-90%)</v>
      </c>
      <c r="T460" t="str">
        <f t="shared" si="84"/>
        <v>44954S2A_MSIL1CCDM-MLB-GANGM4495403 Cloudy (40%-90%)</v>
      </c>
      <c r="U460">
        <f>IF(COUNTIF(T$2:T459,T460)&gt;=1,0,1)</f>
        <v>1</v>
      </c>
      <c r="V460" s="26" t="s">
        <v>1816</v>
      </c>
      <c r="W460" s="86">
        <f t="shared" si="87"/>
        <v>2023</v>
      </c>
      <c r="X460" s="86" t="str">
        <f t="shared" si="88"/>
        <v>01</v>
      </c>
      <c r="Y460" s="86">
        <f t="shared" si="89"/>
        <v>28</v>
      </c>
      <c r="Z460" s="86" t="str">
        <f t="shared" si="90"/>
        <v>22</v>
      </c>
      <c r="AA460" s="86" t="str">
        <f t="shared" si="91"/>
        <v>28</v>
      </c>
      <c r="AB460" s="86" t="str">
        <f t="shared" si="92"/>
        <v>08</v>
      </c>
      <c r="AC460" s="86" t="str">
        <f t="shared" si="93"/>
        <v>GAN_GM_2500X1253px_32m_S2A_MSIL1C_20230128_50CC</v>
      </c>
      <c r="AD460" s="41" t="s">
        <v>1817</v>
      </c>
    </row>
    <row r="461" spans="2:30" x14ac:dyDescent="0.25">
      <c r="B461" t="s">
        <v>3866</v>
      </c>
      <c r="C461" s="54" t="s">
        <v>3816</v>
      </c>
      <c r="D461" s="54" t="s">
        <v>269</v>
      </c>
      <c r="E461" s="56" t="b">
        <v>1</v>
      </c>
      <c r="F461" s="2" t="s">
        <v>3813</v>
      </c>
      <c r="G461" s="7" t="s">
        <v>183</v>
      </c>
      <c r="H461" s="54" t="s">
        <v>270</v>
      </c>
      <c r="I461" s="57">
        <v>44954</v>
      </c>
      <c r="J461" s="56" t="s">
        <v>271</v>
      </c>
      <c r="K461" s="2" t="s">
        <v>322</v>
      </c>
      <c r="L461" s="9">
        <v>34.700000000000003</v>
      </c>
      <c r="M461" s="2" t="s">
        <v>4436</v>
      </c>
      <c r="N461" s="2" t="s">
        <v>85</v>
      </c>
      <c r="O461" s="2" t="s">
        <v>4437</v>
      </c>
      <c r="P461" s="2" t="str">
        <f>VLOOKUP(I461,Period!A:B,2,FALSE)</f>
        <v>2023H1</v>
      </c>
      <c r="Q461" s="9">
        <f t="shared" si="83"/>
        <v>46.300000000000004</v>
      </c>
      <c r="R461" s="2">
        <f t="shared" si="85"/>
        <v>50</v>
      </c>
      <c r="S461" t="str">
        <f t="shared" si="86"/>
        <v>03 Cloudy (40%-90%)</v>
      </c>
      <c r="T461" t="str">
        <f t="shared" si="84"/>
        <v>44954S2A_MSIL1CCDM-MLB-GANGM4495403 Cloudy (40%-90%)</v>
      </c>
      <c r="U461">
        <f>IF(COUNTIF(T$2:T460,T461)&gt;=1,0,1)</f>
        <v>0</v>
      </c>
      <c r="V461" s="26" t="s">
        <v>1818</v>
      </c>
      <c r="W461" s="86">
        <f t="shared" si="87"/>
        <v>2023</v>
      </c>
      <c r="X461" s="86" t="str">
        <f t="shared" si="88"/>
        <v>01</v>
      </c>
      <c r="Y461" s="86">
        <f t="shared" si="89"/>
        <v>28</v>
      </c>
      <c r="Z461" s="86" t="str">
        <f t="shared" si="90"/>
        <v>22</v>
      </c>
      <c r="AA461" s="86" t="str">
        <f t="shared" si="91"/>
        <v>28</v>
      </c>
      <c r="AB461" s="86" t="str">
        <f t="shared" si="92"/>
        <v>04</v>
      </c>
      <c r="AC461" s="86" t="str">
        <f t="shared" si="93"/>
        <v>GAN_GM_2500X1253px_32m_S2A_MSIL1C_20230128_50CC</v>
      </c>
      <c r="AD461" s="41" t="s">
        <v>1819</v>
      </c>
    </row>
    <row r="462" spans="2:30" x14ac:dyDescent="0.25">
      <c r="B462" t="s">
        <v>3866</v>
      </c>
      <c r="C462" s="54" t="s">
        <v>3816</v>
      </c>
      <c r="D462" s="54" t="s">
        <v>269</v>
      </c>
      <c r="E462" s="56" t="b">
        <v>1</v>
      </c>
      <c r="F462" s="2" t="s">
        <v>3813</v>
      </c>
      <c r="G462" s="7" t="s">
        <v>183</v>
      </c>
      <c r="H462" s="54" t="s">
        <v>270</v>
      </c>
      <c r="I462" s="57">
        <v>44954</v>
      </c>
      <c r="J462" s="56" t="s">
        <v>273</v>
      </c>
      <c r="K462" s="2" t="s">
        <v>287</v>
      </c>
      <c r="L462" s="9">
        <v>49.6</v>
      </c>
      <c r="M462" s="2" t="s">
        <v>4436</v>
      </c>
      <c r="N462" s="2" t="s">
        <v>85</v>
      </c>
      <c r="O462" s="2" t="s">
        <v>4437</v>
      </c>
      <c r="P462" s="2" t="str">
        <f>VLOOKUP(I462,Period!A:B,2,FALSE)</f>
        <v>2023H1</v>
      </c>
      <c r="Q462" s="9">
        <f t="shared" si="83"/>
        <v>46.300000000000004</v>
      </c>
      <c r="R462" s="2">
        <f t="shared" si="85"/>
        <v>50</v>
      </c>
      <c r="S462" t="str">
        <f t="shared" si="86"/>
        <v>03 Cloudy (40%-90%)</v>
      </c>
      <c r="T462" t="str">
        <f t="shared" si="84"/>
        <v>44954S2A_MSIL1CCDM-MLB-GANGM4495403 Cloudy (40%-90%)</v>
      </c>
      <c r="U462">
        <f>IF(COUNTIF(T$2:T461,T462)&gt;=1,0,1)</f>
        <v>0</v>
      </c>
      <c r="V462" s="26" t="s">
        <v>1820</v>
      </c>
      <c r="W462" s="86">
        <f t="shared" si="87"/>
        <v>2023</v>
      </c>
      <c r="X462" s="86" t="str">
        <f t="shared" si="88"/>
        <v>01</v>
      </c>
      <c r="Y462" s="86">
        <f t="shared" si="89"/>
        <v>28</v>
      </c>
      <c r="Z462" s="86" t="str">
        <f t="shared" si="90"/>
        <v>22</v>
      </c>
      <c r="AA462" s="86" t="str">
        <f t="shared" si="91"/>
        <v>27</v>
      </c>
      <c r="AB462" s="86" t="str">
        <f t="shared" si="92"/>
        <v>56</v>
      </c>
      <c r="AC462" s="86" t="str">
        <f t="shared" si="93"/>
        <v>GAN_GM_2500X1253px_32m_S2A_MSIL1C_20230128_50CC</v>
      </c>
      <c r="AD462" s="41" t="s">
        <v>1821</v>
      </c>
    </row>
    <row r="463" spans="2:30" x14ac:dyDescent="0.25">
      <c r="B463" t="s">
        <v>3866</v>
      </c>
      <c r="C463" s="54" t="s">
        <v>3816</v>
      </c>
      <c r="D463" s="54" t="s">
        <v>269</v>
      </c>
      <c r="E463" s="56" t="b">
        <v>1</v>
      </c>
      <c r="F463" s="2" t="s">
        <v>3813</v>
      </c>
      <c r="G463" s="7" t="s">
        <v>183</v>
      </c>
      <c r="H463" s="54" t="s">
        <v>270</v>
      </c>
      <c r="I463" s="57">
        <v>44954</v>
      </c>
      <c r="J463" s="56" t="s">
        <v>274</v>
      </c>
      <c r="K463" s="2" t="s">
        <v>327</v>
      </c>
      <c r="L463" s="9">
        <v>74.400000000000006</v>
      </c>
      <c r="M463" s="2" t="s">
        <v>4436</v>
      </c>
      <c r="N463" s="2" t="s">
        <v>85</v>
      </c>
      <c r="O463" s="2" t="s">
        <v>4437</v>
      </c>
      <c r="P463" s="2" t="str">
        <f>VLOOKUP(I463,Period!A:B,2,FALSE)</f>
        <v>2023H1</v>
      </c>
      <c r="Q463" s="9">
        <f t="shared" si="83"/>
        <v>46.300000000000004</v>
      </c>
      <c r="R463" s="2">
        <f t="shared" si="85"/>
        <v>50</v>
      </c>
      <c r="S463" t="str">
        <f t="shared" si="86"/>
        <v>03 Cloudy (40%-90%)</v>
      </c>
      <c r="T463" t="str">
        <f t="shared" si="84"/>
        <v>44954S2A_MSIL1CCDM-MLB-GANGM4495403 Cloudy (40%-90%)</v>
      </c>
      <c r="U463">
        <f>IF(COUNTIF(T$2:T462,T463)&gt;=1,0,1)</f>
        <v>0</v>
      </c>
      <c r="V463" s="26" t="s">
        <v>1822</v>
      </c>
      <c r="W463" s="86">
        <f t="shared" si="87"/>
        <v>2023</v>
      </c>
      <c r="X463" s="86" t="str">
        <f t="shared" si="88"/>
        <v>01</v>
      </c>
      <c r="Y463" s="86">
        <f t="shared" si="89"/>
        <v>28</v>
      </c>
      <c r="Z463" s="86" t="str">
        <f t="shared" si="90"/>
        <v>22</v>
      </c>
      <c r="AA463" s="86" t="str">
        <f t="shared" si="91"/>
        <v>27</v>
      </c>
      <c r="AB463" s="86" t="str">
        <f t="shared" si="92"/>
        <v>50</v>
      </c>
      <c r="AC463" s="86" t="str">
        <f t="shared" si="93"/>
        <v>GAN_GM_2500X1253px_32m_S2A_MSIL1C_20230128_50CC</v>
      </c>
      <c r="AD463" s="41" t="s">
        <v>1823</v>
      </c>
    </row>
    <row r="464" spans="2:30" x14ac:dyDescent="0.25">
      <c r="B464" t="s">
        <v>3866</v>
      </c>
      <c r="C464" s="51" t="s">
        <v>3816</v>
      </c>
      <c r="D464" s="51" t="s">
        <v>269</v>
      </c>
      <c r="E464" s="42" t="b">
        <v>1</v>
      </c>
      <c r="F464" s="2" t="s">
        <v>3813</v>
      </c>
      <c r="G464" s="7" t="s">
        <v>183</v>
      </c>
      <c r="H464" s="51" t="s">
        <v>270</v>
      </c>
      <c r="I464" s="53">
        <v>44952</v>
      </c>
      <c r="J464" s="42" t="s">
        <v>272</v>
      </c>
      <c r="K464" s="59" t="s">
        <v>299</v>
      </c>
      <c r="L464" s="9">
        <v>25.2</v>
      </c>
      <c r="M464" s="2" t="s">
        <v>4436</v>
      </c>
      <c r="N464" s="2" t="s">
        <v>85</v>
      </c>
      <c r="O464" s="2" t="s">
        <v>4437</v>
      </c>
      <c r="P464" s="2" t="str">
        <f>VLOOKUP(I464,Period!A:B,2,FALSE)</f>
        <v>2023H1</v>
      </c>
      <c r="Q464" s="9">
        <f t="shared" si="83"/>
        <v>22.625</v>
      </c>
      <c r="R464" s="2">
        <f t="shared" si="85"/>
        <v>30</v>
      </c>
      <c r="S464" t="str">
        <f t="shared" si="86"/>
        <v>02 Sunny (10%-30%)</v>
      </c>
      <c r="T464" t="str">
        <f t="shared" si="84"/>
        <v>44952S2A_MSIL1CCDM-MLB-GANGM4495202 Sunny (10%-30%)</v>
      </c>
      <c r="U464">
        <f>IF(COUNTIF(T$2:T463,T464)&gt;=1,0,1)</f>
        <v>1</v>
      </c>
      <c r="V464" s="26" t="s">
        <v>1824</v>
      </c>
      <c r="W464" s="86">
        <f t="shared" si="87"/>
        <v>2023</v>
      </c>
      <c r="X464" s="86" t="str">
        <f t="shared" si="88"/>
        <v>01</v>
      </c>
      <c r="Y464" s="86">
        <f t="shared" si="89"/>
        <v>26</v>
      </c>
      <c r="Z464" s="86" t="str">
        <f t="shared" si="90"/>
        <v>22</v>
      </c>
      <c r="AA464" s="86" t="str">
        <f t="shared" si="91"/>
        <v>38</v>
      </c>
      <c r="AB464" s="86" t="str">
        <f t="shared" si="92"/>
        <v>04</v>
      </c>
      <c r="AC464" s="86" t="str">
        <f t="shared" si="93"/>
        <v>GAN_GM_2500X1253px_32m_S2A_MSIL1C_20230126_30CC</v>
      </c>
      <c r="AD464" s="41" t="s">
        <v>1825</v>
      </c>
    </row>
    <row r="465" spans="2:30" x14ac:dyDescent="0.25">
      <c r="B465" t="s">
        <v>3866</v>
      </c>
      <c r="C465" s="51" t="s">
        <v>3816</v>
      </c>
      <c r="D465" s="51" t="s">
        <v>269</v>
      </c>
      <c r="E465" s="42" t="b">
        <v>1</v>
      </c>
      <c r="F465" s="2" t="s">
        <v>3813</v>
      </c>
      <c r="G465" s="7" t="s">
        <v>183</v>
      </c>
      <c r="H465" s="51" t="s">
        <v>270</v>
      </c>
      <c r="I465" s="53">
        <v>44952</v>
      </c>
      <c r="J465" s="42" t="s">
        <v>271</v>
      </c>
      <c r="K465" s="2" t="s">
        <v>286</v>
      </c>
      <c r="L465" s="9">
        <v>28.9</v>
      </c>
      <c r="M465" s="2" t="s">
        <v>4436</v>
      </c>
      <c r="N465" s="2" t="s">
        <v>85</v>
      </c>
      <c r="O465" s="2" t="s">
        <v>4437</v>
      </c>
      <c r="P465" s="2" t="str">
        <f>VLOOKUP(I465,Period!A:B,2,FALSE)</f>
        <v>2023H1</v>
      </c>
      <c r="Q465" s="9">
        <f t="shared" si="83"/>
        <v>22.625</v>
      </c>
      <c r="R465" s="2">
        <f t="shared" si="85"/>
        <v>30</v>
      </c>
      <c r="S465" t="str">
        <f t="shared" si="86"/>
        <v>02 Sunny (10%-30%)</v>
      </c>
      <c r="T465" t="str">
        <f t="shared" si="84"/>
        <v>44952S2A_MSIL1CCDM-MLB-GANGM4495202 Sunny (10%-30%)</v>
      </c>
      <c r="U465">
        <f>IF(COUNTIF(T$2:T464,T465)&gt;=1,0,1)</f>
        <v>0</v>
      </c>
      <c r="V465" s="26" t="s">
        <v>1826</v>
      </c>
      <c r="W465" s="86">
        <f t="shared" si="87"/>
        <v>2023</v>
      </c>
      <c r="X465" s="86" t="str">
        <f t="shared" si="88"/>
        <v>01</v>
      </c>
      <c r="Y465" s="86">
        <f t="shared" si="89"/>
        <v>26</v>
      </c>
      <c r="Z465" s="86" t="str">
        <f t="shared" si="90"/>
        <v>22</v>
      </c>
      <c r="AA465" s="86" t="str">
        <f t="shared" si="91"/>
        <v>38</v>
      </c>
      <c r="AB465" s="86" t="str">
        <f t="shared" si="92"/>
        <v>01</v>
      </c>
      <c r="AC465" s="86" t="str">
        <f t="shared" si="93"/>
        <v>GAN_GM_2500X1253px_32m_S2A_MSIL1C_20230126_30CC</v>
      </c>
      <c r="AD465" s="41" t="s">
        <v>1827</v>
      </c>
    </row>
    <row r="466" spans="2:30" x14ac:dyDescent="0.25">
      <c r="B466" t="s">
        <v>3866</v>
      </c>
      <c r="C466" s="51" t="s">
        <v>3816</v>
      </c>
      <c r="D466" s="51" t="s">
        <v>269</v>
      </c>
      <c r="E466" s="42" t="b">
        <v>1</v>
      </c>
      <c r="F466" s="2" t="s">
        <v>3813</v>
      </c>
      <c r="G466" s="7" t="s">
        <v>183</v>
      </c>
      <c r="H466" s="51" t="s">
        <v>270</v>
      </c>
      <c r="I466" s="53">
        <v>44952</v>
      </c>
      <c r="J466" s="42" t="s">
        <v>273</v>
      </c>
      <c r="K466" s="2" t="s">
        <v>300</v>
      </c>
      <c r="L466" s="9">
        <v>1</v>
      </c>
      <c r="M466" s="2" t="s">
        <v>4436</v>
      </c>
      <c r="N466" s="2" t="s">
        <v>85</v>
      </c>
      <c r="O466" s="2" t="s">
        <v>4437</v>
      </c>
      <c r="P466" s="2" t="str">
        <f>VLOOKUP(I466,Period!A:B,2,FALSE)</f>
        <v>2023H1</v>
      </c>
      <c r="Q466" s="9">
        <f t="shared" si="83"/>
        <v>22.625</v>
      </c>
      <c r="R466" s="2">
        <f t="shared" si="85"/>
        <v>30</v>
      </c>
      <c r="S466" t="str">
        <f t="shared" si="86"/>
        <v>02 Sunny (10%-30%)</v>
      </c>
      <c r="T466" t="str">
        <f t="shared" si="84"/>
        <v>44952S2A_MSIL1CCDM-MLB-GANGM4495202 Sunny (10%-30%)</v>
      </c>
      <c r="U466">
        <f>IF(COUNTIF(T$2:T465,T466)&gt;=1,0,1)</f>
        <v>0</v>
      </c>
      <c r="V466" s="26" t="s">
        <v>1828</v>
      </c>
      <c r="W466" s="86">
        <f t="shared" si="87"/>
        <v>2023</v>
      </c>
      <c r="X466" s="86" t="str">
        <f t="shared" si="88"/>
        <v>01</v>
      </c>
      <c r="Y466" s="86">
        <f t="shared" si="89"/>
        <v>26</v>
      </c>
      <c r="Z466" s="86" t="str">
        <f t="shared" si="90"/>
        <v>22</v>
      </c>
      <c r="AA466" s="86" t="str">
        <f t="shared" si="91"/>
        <v>37</v>
      </c>
      <c r="AB466" s="86" t="str">
        <f t="shared" si="92"/>
        <v>50</v>
      </c>
      <c r="AC466" s="86" t="str">
        <f t="shared" si="93"/>
        <v>GAN_GM_2500X1253px_32m_S2A_MSIL1C_20230126_30CC</v>
      </c>
      <c r="AD466" s="41" t="s">
        <v>1829</v>
      </c>
    </row>
    <row r="467" spans="2:30" x14ac:dyDescent="0.25">
      <c r="B467" t="s">
        <v>3866</v>
      </c>
      <c r="C467" s="51" t="s">
        <v>3816</v>
      </c>
      <c r="D467" s="51" t="s">
        <v>269</v>
      </c>
      <c r="E467" s="42" t="b">
        <v>1</v>
      </c>
      <c r="F467" s="2" t="s">
        <v>3813</v>
      </c>
      <c r="G467" s="7" t="s">
        <v>183</v>
      </c>
      <c r="H467" s="51" t="s">
        <v>270</v>
      </c>
      <c r="I467" s="53">
        <v>44952</v>
      </c>
      <c r="J467" s="42" t="s">
        <v>274</v>
      </c>
      <c r="K467" s="2" t="s">
        <v>321</v>
      </c>
      <c r="L467" s="9">
        <v>35.4</v>
      </c>
      <c r="M467" s="2" t="s">
        <v>4436</v>
      </c>
      <c r="N467" s="2" t="s">
        <v>85</v>
      </c>
      <c r="O467" s="2" t="s">
        <v>4437</v>
      </c>
      <c r="P467" s="2" t="str">
        <f>VLOOKUP(I467,Period!A:B,2,FALSE)</f>
        <v>2023H1</v>
      </c>
      <c r="Q467" s="9">
        <f t="shared" si="83"/>
        <v>22.625</v>
      </c>
      <c r="R467" s="2">
        <f t="shared" si="85"/>
        <v>30</v>
      </c>
      <c r="S467" t="str">
        <f t="shared" si="86"/>
        <v>02 Sunny (10%-30%)</v>
      </c>
      <c r="T467" t="str">
        <f t="shared" si="84"/>
        <v>44952S2A_MSIL1CCDM-MLB-GANGM4495202 Sunny (10%-30%)</v>
      </c>
      <c r="U467">
        <f>IF(COUNTIF(T$2:T466,T467)&gt;=1,0,1)</f>
        <v>0</v>
      </c>
      <c r="V467" s="26" t="s">
        <v>1830</v>
      </c>
      <c r="W467" s="86">
        <f t="shared" si="87"/>
        <v>2023</v>
      </c>
      <c r="X467" s="86" t="str">
        <f t="shared" si="88"/>
        <v>01</v>
      </c>
      <c r="Y467" s="86">
        <f t="shared" si="89"/>
        <v>26</v>
      </c>
      <c r="Z467" s="86" t="str">
        <f t="shared" si="90"/>
        <v>22</v>
      </c>
      <c r="AA467" s="86" t="str">
        <f t="shared" si="91"/>
        <v>37</v>
      </c>
      <c r="AB467" s="86" t="str">
        <f t="shared" si="92"/>
        <v>46</v>
      </c>
      <c r="AC467" s="86" t="str">
        <f t="shared" si="93"/>
        <v>GAN_GM_2500X1253px_32m_S2A_MSIL1C_20230126_30CC</v>
      </c>
      <c r="AD467" s="41" t="s">
        <v>1831</v>
      </c>
    </row>
    <row r="468" spans="2:30" x14ac:dyDescent="0.25">
      <c r="B468" t="s">
        <v>3866</v>
      </c>
      <c r="C468" s="54" t="s">
        <v>3816</v>
      </c>
      <c r="D468" s="54" t="s">
        <v>269</v>
      </c>
      <c r="E468" s="56" t="b">
        <v>1</v>
      </c>
      <c r="F468" s="2" t="s">
        <v>3813</v>
      </c>
      <c r="G468" s="7" t="s">
        <v>183</v>
      </c>
      <c r="H468" s="54" t="s">
        <v>270</v>
      </c>
      <c r="I468" s="57">
        <v>44949</v>
      </c>
      <c r="J468" s="56" t="s">
        <v>272</v>
      </c>
      <c r="K468" s="58" t="s">
        <v>301</v>
      </c>
      <c r="L468" s="9">
        <v>17.600000000000001</v>
      </c>
      <c r="M468" s="2" t="s">
        <v>4436</v>
      </c>
      <c r="N468" s="2" t="s">
        <v>85</v>
      </c>
      <c r="O468" s="2" t="s">
        <v>4437</v>
      </c>
      <c r="P468" s="2" t="str">
        <f>VLOOKUP(I468,Period!A:B,2,FALSE)</f>
        <v>2023H1</v>
      </c>
      <c r="Q468" s="9">
        <f t="shared" si="83"/>
        <v>29.55</v>
      </c>
      <c r="R468" s="2">
        <f t="shared" si="85"/>
        <v>30</v>
      </c>
      <c r="S468" t="str">
        <f t="shared" si="86"/>
        <v>02 Sunny (10%-30%)</v>
      </c>
      <c r="T468" t="str">
        <f t="shared" si="84"/>
        <v>44949S2A_MSIL1CCDM-MLB-GANGM4494902 Sunny (10%-30%)</v>
      </c>
      <c r="U468">
        <f>IF(COUNTIF(T$2:T467,T468)&gt;=1,0,1)</f>
        <v>1</v>
      </c>
      <c r="V468" s="26" t="s">
        <v>1832</v>
      </c>
      <c r="W468" s="86">
        <f t="shared" si="87"/>
        <v>2023</v>
      </c>
      <c r="X468" s="86" t="str">
        <f t="shared" si="88"/>
        <v>01</v>
      </c>
      <c r="Y468" s="86">
        <f t="shared" si="89"/>
        <v>23</v>
      </c>
      <c r="Z468" s="86" t="str">
        <f t="shared" si="90"/>
        <v>22</v>
      </c>
      <c r="AA468" s="86" t="str">
        <f t="shared" si="91"/>
        <v>28</v>
      </c>
      <c r="AB468" s="86" t="str">
        <f t="shared" si="92"/>
        <v>07</v>
      </c>
      <c r="AC468" s="86" t="str">
        <f t="shared" si="93"/>
        <v>GAN_GM_2500X1253px_32m_S2A_MSIL1C_20230123_30CC</v>
      </c>
      <c r="AD468" s="41" t="s">
        <v>1833</v>
      </c>
    </row>
    <row r="469" spans="2:30" x14ac:dyDescent="0.25">
      <c r="B469" t="s">
        <v>3866</v>
      </c>
      <c r="C469" s="54" t="s">
        <v>3816</v>
      </c>
      <c r="D469" s="54" t="s">
        <v>269</v>
      </c>
      <c r="E469" s="56" t="b">
        <v>1</v>
      </c>
      <c r="F469" s="2" t="s">
        <v>3813</v>
      </c>
      <c r="G469" s="7" t="s">
        <v>183</v>
      </c>
      <c r="H469" s="54" t="s">
        <v>270</v>
      </c>
      <c r="I469" s="57">
        <v>44949</v>
      </c>
      <c r="J469" s="56" t="s">
        <v>271</v>
      </c>
      <c r="K469" s="2" t="s">
        <v>290</v>
      </c>
      <c r="L469" s="9">
        <v>49.3</v>
      </c>
      <c r="M469" s="2" t="s">
        <v>4436</v>
      </c>
      <c r="N469" s="2" t="s">
        <v>85</v>
      </c>
      <c r="O469" s="2" t="s">
        <v>4437</v>
      </c>
      <c r="P469" s="2" t="str">
        <f>VLOOKUP(I469,Period!A:B,2,FALSE)</f>
        <v>2023H1</v>
      </c>
      <c r="Q469" s="9">
        <f t="shared" si="83"/>
        <v>29.55</v>
      </c>
      <c r="R469" s="2">
        <f t="shared" si="85"/>
        <v>30</v>
      </c>
      <c r="S469" t="str">
        <f t="shared" si="86"/>
        <v>02 Sunny (10%-30%)</v>
      </c>
      <c r="T469" t="str">
        <f t="shared" si="84"/>
        <v>44949S2A_MSIL1CCDM-MLB-GANGM4494902 Sunny (10%-30%)</v>
      </c>
      <c r="U469">
        <f>IF(COUNTIF(T$2:T468,T469)&gt;=1,0,1)</f>
        <v>0</v>
      </c>
      <c r="V469" s="26" t="s">
        <v>1834</v>
      </c>
      <c r="W469" s="86">
        <f t="shared" si="87"/>
        <v>2023</v>
      </c>
      <c r="X469" s="86" t="str">
        <f t="shared" si="88"/>
        <v>01</v>
      </c>
      <c r="Y469" s="86">
        <f t="shared" si="89"/>
        <v>23</v>
      </c>
      <c r="Z469" s="86" t="str">
        <f t="shared" si="90"/>
        <v>22</v>
      </c>
      <c r="AA469" s="86" t="str">
        <f t="shared" si="91"/>
        <v>28</v>
      </c>
      <c r="AB469" s="86" t="str">
        <f t="shared" si="92"/>
        <v>03</v>
      </c>
      <c r="AC469" s="86" t="str">
        <f t="shared" si="93"/>
        <v>GAN_GM_2500X1253px_32m_S2A_MSIL1C_20230123_30CC</v>
      </c>
      <c r="AD469" s="41" t="s">
        <v>1835</v>
      </c>
    </row>
    <row r="470" spans="2:30" x14ac:dyDescent="0.25">
      <c r="B470" t="s">
        <v>3866</v>
      </c>
      <c r="C470" s="54" t="s">
        <v>3816</v>
      </c>
      <c r="D470" s="54" t="s">
        <v>269</v>
      </c>
      <c r="E470" s="56" t="b">
        <v>1</v>
      </c>
      <c r="F470" s="2" t="s">
        <v>3813</v>
      </c>
      <c r="G470" s="7" t="s">
        <v>183</v>
      </c>
      <c r="H470" s="54" t="s">
        <v>270</v>
      </c>
      <c r="I470" s="57">
        <v>44949</v>
      </c>
      <c r="J470" s="56" t="s">
        <v>273</v>
      </c>
      <c r="K470" s="2" t="s">
        <v>313</v>
      </c>
      <c r="L470" s="9">
        <v>14</v>
      </c>
      <c r="M470" s="2" t="s">
        <v>4436</v>
      </c>
      <c r="N470" s="2" t="s">
        <v>85</v>
      </c>
      <c r="O470" s="2" t="s">
        <v>4437</v>
      </c>
      <c r="P470" s="2" t="str">
        <f>VLOOKUP(I470,Period!A:B,2,FALSE)</f>
        <v>2023H1</v>
      </c>
      <c r="Q470" s="9">
        <f t="shared" si="83"/>
        <v>29.55</v>
      </c>
      <c r="R470" s="2">
        <f t="shared" si="85"/>
        <v>30</v>
      </c>
      <c r="S470" t="str">
        <f t="shared" si="86"/>
        <v>02 Sunny (10%-30%)</v>
      </c>
      <c r="T470" t="str">
        <f t="shared" si="84"/>
        <v>44949S2A_MSIL1CCDM-MLB-GANGM4494902 Sunny (10%-30%)</v>
      </c>
      <c r="U470">
        <f>IF(COUNTIF(T$2:T469,T470)&gt;=1,0,1)</f>
        <v>0</v>
      </c>
      <c r="V470" s="26" t="s">
        <v>1836</v>
      </c>
      <c r="W470" s="86">
        <f t="shared" si="87"/>
        <v>2023</v>
      </c>
      <c r="X470" s="86" t="str">
        <f t="shared" si="88"/>
        <v>01</v>
      </c>
      <c r="Y470" s="86">
        <f t="shared" si="89"/>
        <v>23</v>
      </c>
      <c r="Z470" s="86" t="str">
        <f t="shared" si="90"/>
        <v>22</v>
      </c>
      <c r="AA470" s="86" t="str">
        <f t="shared" si="91"/>
        <v>27</v>
      </c>
      <c r="AB470" s="86" t="str">
        <f t="shared" si="92"/>
        <v>54</v>
      </c>
      <c r="AC470" s="86" t="str">
        <f t="shared" si="93"/>
        <v>GAN_GM_2500X1253px_32m_S2A_MSIL1C_20230123_30CC</v>
      </c>
      <c r="AD470" s="41" t="s">
        <v>1837</v>
      </c>
    </row>
    <row r="471" spans="2:30" x14ac:dyDescent="0.25">
      <c r="B471" t="s">
        <v>3866</v>
      </c>
      <c r="C471" s="54" t="s">
        <v>3816</v>
      </c>
      <c r="D471" s="54" t="s">
        <v>269</v>
      </c>
      <c r="E471" s="56" t="b">
        <v>1</v>
      </c>
      <c r="F471" s="2" t="s">
        <v>3813</v>
      </c>
      <c r="G471" s="7" t="s">
        <v>183</v>
      </c>
      <c r="H471" s="54" t="s">
        <v>270</v>
      </c>
      <c r="I471" s="57">
        <v>44949</v>
      </c>
      <c r="J471" s="56" t="s">
        <v>274</v>
      </c>
      <c r="K471" s="2" t="s">
        <v>323</v>
      </c>
      <c r="L471" s="9">
        <v>37.299999999999997</v>
      </c>
      <c r="M471" s="2" t="s">
        <v>4436</v>
      </c>
      <c r="N471" s="2" t="s">
        <v>85</v>
      </c>
      <c r="O471" s="2" t="s">
        <v>4437</v>
      </c>
      <c r="P471" s="2" t="str">
        <f>VLOOKUP(I471,Period!A:B,2,FALSE)</f>
        <v>2023H1</v>
      </c>
      <c r="Q471" s="9">
        <f t="shared" si="83"/>
        <v>29.55</v>
      </c>
      <c r="R471" s="2">
        <f t="shared" si="85"/>
        <v>30</v>
      </c>
      <c r="S471" t="str">
        <f t="shared" si="86"/>
        <v>02 Sunny (10%-30%)</v>
      </c>
      <c r="T471" t="str">
        <f t="shared" si="84"/>
        <v>44949S2A_MSIL1CCDM-MLB-GANGM4494902 Sunny (10%-30%)</v>
      </c>
      <c r="U471">
        <f>IF(COUNTIF(T$2:T470,T471)&gt;=1,0,1)</f>
        <v>0</v>
      </c>
      <c r="V471" s="26" t="s">
        <v>1838</v>
      </c>
      <c r="W471" s="86">
        <f t="shared" si="87"/>
        <v>2023</v>
      </c>
      <c r="X471" s="86" t="str">
        <f t="shared" si="88"/>
        <v>01</v>
      </c>
      <c r="Y471" s="86">
        <f t="shared" si="89"/>
        <v>23</v>
      </c>
      <c r="Z471" s="86" t="str">
        <f t="shared" si="90"/>
        <v>22</v>
      </c>
      <c r="AA471" s="86" t="str">
        <f t="shared" si="91"/>
        <v>27</v>
      </c>
      <c r="AB471" s="86" t="str">
        <f t="shared" si="92"/>
        <v>49</v>
      </c>
      <c r="AC471" s="86" t="str">
        <f t="shared" si="93"/>
        <v>GAN_GM_2500X1253px_32m_S2A_MSIL1C_20230123_30CC</v>
      </c>
      <c r="AD471" s="41" t="s">
        <v>1839</v>
      </c>
    </row>
    <row r="472" spans="2:30" x14ac:dyDescent="0.25">
      <c r="B472" t="s">
        <v>3866</v>
      </c>
      <c r="C472" s="51" t="s">
        <v>3816</v>
      </c>
      <c r="D472" s="51" t="s">
        <v>269</v>
      </c>
      <c r="E472" s="42" t="b">
        <v>1</v>
      </c>
      <c r="F472" s="2" t="s">
        <v>3813</v>
      </c>
      <c r="G472" s="7" t="s">
        <v>183</v>
      </c>
      <c r="H472" s="51" t="s">
        <v>270</v>
      </c>
      <c r="I472" s="53">
        <v>44947</v>
      </c>
      <c r="J472" s="42" t="s">
        <v>272</v>
      </c>
      <c r="K472" s="59" t="s">
        <v>317</v>
      </c>
      <c r="L472" s="9">
        <v>65.599999999999994</v>
      </c>
      <c r="M472" s="2" t="s">
        <v>4436</v>
      </c>
      <c r="N472" s="2" t="s">
        <v>85</v>
      </c>
      <c r="O472" s="2" t="s">
        <v>4437</v>
      </c>
      <c r="P472" s="2" t="str">
        <f>VLOOKUP(I472,Period!A:B,2,FALSE)</f>
        <v>2023H1</v>
      </c>
      <c r="Q472" s="9">
        <f t="shared" si="83"/>
        <v>70.025000000000006</v>
      </c>
      <c r="R472" s="2">
        <f t="shared" si="85"/>
        <v>80</v>
      </c>
      <c r="S472" t="str">
        <f t="shared" si="86"/>
        <v>03 Cloudy (40%-90%)</v>
      </c>
      <c r="T472" t="str">
        <f t="shared" si="84"/>
        <v>44947S2A_MSIL1CCDM-MLB-GANGM4494703 Cloudy (40%-90%)</v>
      </c>
      <c r="U472">
        <f>IF(COUNTIF(T$2:T471,T472)&gt;=1,0,1)</f>
        <v>1</v>
      </c>
      <c r="V472" s="26" t="s">
        <v>1840</v>
      </c>
      <c r="W472" s="86">
        <f t="shared" si="87"/>
        <v>2023</v>
      </c>
      <c r="X472" s="86" t="str">
        <f t="shared" si="88"/>
        <v>01</v>
      </c>
      <c r="Y472" s="86">
        <f t="shared" si="89"/>
        <v>21</v>
      </c>
      <c r="Z472" s="86" t="str">
        <f t="shared" si="90"/>
        <v>22</v>
      </c>
      <c r="AA472" s="86" t="str">
        <f t="shared" si="91"/>
        <v>38</v>
      </c>
      <c r="AB472" s="86" t="str">
        <f t="shared" si="92"/>
        <v>05</v>
      </c>
      <c r="AC472" s="86" t="str">
        <f t="shared" si="93"/>
        <v>GAN_GM_2500X1253px_32m_S2A_MSIL1C_20230121_80CC</v>
      </c>
      <c r="AD472" s="41" t="s">
        <v>1841</v>
      </c>
    </row>
    <row r="473" spans="2:30" x14ac:dyDescent="0.25">
      <c r="B473" t="s">
        <v>3866</v>
      </c>
      <c r="C473" s="51" t="s">
        <v>3816</v>
      </c>
      <c r="D473" s="51" t="s">
        <v>269</v>
      </c>
      <c r="E473" s="42" t="b">
        <v>1</v>
      </c>
      <c r="F473" s="2" t="s">
        <v>3813</v>
      </c>
      <c r="G473" s="7" t="s">
        <v>183</v>
      </c>
      <c r="H473" s="51" t="s">
        <v>270</v>
      </c>
      <c r="I473" s="53">
        <v>44947</v>
      </c>
      <c r="J473" s="42" t="s">
        <v>271</v>
      </c>
      <c r="K473" s="2" t="s">
        <v>286</v>
      </c>
      <c r="L473" s="9">
        <v>62.5</v>
      </c>
      <c r="M473" s="2" t="s">
        <v>4436</v>
      </c>
      <c r="N473" s="2" t="s">
        <v>85</v>
      </c>
      <c r="O473" s="2" t="s">
        <v>4437</v>
      </c>
      <c r="P473" s="2" t="str">
        <f>VLOOKUP(I473,Period!A:B,2,FALSE)</f>
        <v>2023H1</v>
      </c>
      <c r="Q473" s="9">
        <f t="shared" si="83"/>
        <v>70.025000000000006</v>
      </c>
      <c r="R473" s="2">
        <f t="shared" si="85"/>
        <v>80</v>
      </c>
      <c r="S473" t="str">
        <f t="shared" si="86"/>
        <v>03 Cloudy (40%-90%)</v>
      </c>
      <c r="T473" t="str">
        <f t="shared" si="84"/>
        <v>44947S2A_MSIL1CCDM-MLB-GANGM4494703 Cloudy (40%-90%)</v>
      </c>
      <c r="U473">
        <f>IF(COUNTIF(T$2:T472,T473)&gt;=1,0,1)</f>
        <v>0</v>
      </c>
      <c r="V473" s="26" t="s">
        <v>1842</v>
      </c>
      <c r="W473" s="86">
        <f t="shared" si="87"/>
        <v>2023</v>
      </c>
      <c r="X473" s="86" t="str">
        <f t="shared" si="88"/>
        <v>01</v>
      </c>
      <c r="Y473" s="86">
        <f t="shared" si="89"/>
        <v>21</v>
      </c>
      <c r="Z473" s="86" t="str">
        <f t="shared" si="90"/>
        <v>22</v>
      </c>
      <c r="AA473" s="86" t="str">
        <f t="shared" si="91"/>
        <v>38</v>
      </c>
      <c r="AB473" s="86" t="str">
        <f t="shared" si="92"/>
        <v>01</v>
      </c>
      <c r="AC473" s="86" t="str">
        <f t="shared" si="93"/>
        <v>GAN_GM_2500X1253px_32m_S2A_MSIL1C_20230121_80CC</v>
      </c>
      <c r="AD473" s="41" t="s">
        <v>1843</v>
      </c>
    </row>
    <row r="474" spans="2:30" x14ac:dyDescent="0.25">
      <c r="B474" t="s">
        <v>3866</v>
      </c>
      <c r="C474" s="51" t="s">
        <v>3816</v>
      </c>
      <c r="D474" s="51" t="s">
        <v>269</v>
      </c>
      <c r="E474" s="42" t="b">
        <v>1</v>
      </c>
      <c r="F474" s="2" t="s">
        <v>3813</v>
      </c>
      <c r="G474" s="7" t="s">
        <v>183</v>
      </c>
      <c r="H474" s="51" t="s">
        <v>270</v>
      </c>
      <c r="I474" s="53">
        <v>44947</v>
      </c>
      <c r="J474" s="42" t="s">
        <v>273</v>
      </c>
      <c r="K474" s="2" t="s">
        <v>306</v>
      </c>
      <c r="L474" s="9">
        <v>77.2</v>
      </c>
      <c r="M474" s="2" t="s">
        <v>4436</v>
      </c>
      <c r="N474" s="2" t="s">
        <v>85</v>
      </c>
      <c r="O474" s="2" t="s">
        <v>4437</v>
      </c>
      <c r="P474" s="2" t="str">
        <f>VLOOKUP(I474,Period!A:B,2,FALSE)</f>
        <v>2023H1</v>
      </c>
      <c r="Q474" s="9">
        <f t="shared" si="83"/>
        <v>70.025000000000006</v>
      </c>
      <c r="R474" s="2">
        <f t="shared" si="85"/>
        <v>80</v>
      </c>
      <c r="S474" t="str">
        <f t="shared" si="86"/>
        <v>03 Cloudy (40%-90%)</v>
      </c>
      <c r="T474" t="str">
        <f t="shared" si="84"/>
        <v>44947S2A_MSIL1CCDM-MLB-GANGM4494703 Cloudy (40%-90%)</v>
      </c>
      <c r="U474">
        <f>IF(COUNTIF(T$2:T473,T474)&gt;=1,0,1)</f>
        <v>0</v>
      </c>
      <c r="V474" s="26" t="s">
        <v>1844</v>
      </c>
      <c r="W474" s="86">
        <f t="shared" si="87"/>
        <v>2023</v>
      </c>
      <c r="X474" s="86" t="str">
        <f t="shared" si="88"/>
        <v>01</v>
      </c>
      <c r="Y474" s="86">
        <f t="shared" si="89"/>
        <v>21</v>
      </c>
      <c r="Z474" s="86" t="str">
        <f t="shared" si="90"/>
        <v>22</v>
      </c>
      <c r="AA474" s="86" t="str">
        <f t="shared" si="91"/>
        <v>37</v>
      </c>
      <c r="AB474" s="86" t="str">
        <f t="shared" si="92"/>
        <v>51</v>
      </c>
      <c r="AC474" s="86" t="str">
        <f t="shared" si="93"/>
        <v>GAN_GM_2500X1253px_32m_S2A_MSIL1C_20230121_80CC</v>
      </c>
      <c r="AD474" s="41" t="s">
        <v>1845</v>
      </c>
    </row>
    <row r="475" spans="2:30" x14ac:dyDescent="0.25">
      <c r="B475" t="s">
        <v>3866</v>
      </c>
      <c r="C475" s="51" t="s">
        <v>3816</v>
      </c>
      <c r="D475" s="51" t="s">
        <v>269</v>
      </c>
      <c r="E475" s="42" t="b">
        <v>1</v>
      </c>
      <c r="F475" s="2" t="s">
        <v>3813</v>
      </c>
      <c r="G475" s="7" t="s">
        <v>183</v>
      </c>
      <c r="H475" s="51" t="s">
        <v>270</v>
      </c>
      <c r="I475" s="53">
        <v>44947</v>
      </c>
      <c r="J475" s="42" t="s">
        <v>274</v>
      </c>
      <c r="K475" s="2" t="s">
        <v>321</v>
      </c>
      <c r="L475" s="9">
        <v>74.8</v>
      </c>
      <c r="M475" s="2" t="s">
        <v>4436</v>
      </c>
      <c r="N475" s="2" t="s">
        <v>85</v>
      </c>
      <c r="O475" s="2" t="s">
        <v>4437</v>
      </c>
      <c r="P475" s="2" t="str">
        <f>VLOOKUP(I475,Period!A:B,2,FALSE)</f>
        <v>2023H1</v>
      </c>
      <c r="Q475" s="9">
        <f t="shared" si="83"/>
        <v>70.025000000000006</v>
      </c>
      <c r="R475" s="2">
        <f t="shared" si="85"/>
        <v>80</v>
      </c>
      <c r="S475" t="str">
        <f t="shared" si="86"/>
        <v>03 Cloudy (40%-90%)</v>
      </c>
      <c r="T475" t="str">
        <f t="shared" si="84"/>
        <v>44947S2A_MSIL1CCDM-MLB-GANGM4494703 Cloudy (40%-90%)</v>
      </c>
      <c r="U475">
        <f>IF(COUNTIF(T$2:T474,T475)&gt;=1,0,1)</f>
        <v>0</v>
      </c>
      <c r="V475" s="26" t="s">
        <v>1846</v>
      </c>
      <c r="W475" s="86">
        <f t="shared" si="87"/>
        <v>2023</v>
      </c>
      <c r="X475" s="86" t="str">
        <f t="shared" si="88"/>
        <v>01</v>
      </c>
      <c r="Y475" s="86">
        <f t="shared" si="89"/>
        <v>21</v>
      </c>
      <c r="Z475" s="86" t="str">
        <f t="shared" si="90"/>
        <v>22</v>
      </c>
      <c r="AA475" s="86" t="str">
        <f t="shared" si="91"/>
        <v>37</v>
      </c>
      <c r="AB475" s="86" t="str">
        <f t="shared" si="92"/>
        <v>46</v>
      </c>
      <c r="AC475" s="86" t="str">
        <f t="shared" si="93"/>
        <v>GAN_GM_2500X1253px_32m_S2A_MSIL1C_20230121_80CC</v>
      </c>
      <c r="AD475" s="41" t="s">
        <v>1847</v>
      </c>
    </row>
    <row r="476" spans="2:30" x14ac:dyDescent="0.25">
      <c r="B476" t="s">
        <v>3866</v>
      </c>
      <c r="C476" s="54" t="s">
        <v>3816</v>
      </c>
      <c r="D476" s="54" t="s">
        <v>269</v>
      </c>
      <c r="E476" s="56" t="b">
        <v>1</v>
      </c>
      <c r="F476" s="2" t="s">
        <v>3813</v>
      </c>
      <c r="G476" s="7" t="s">
        <v>183</v>
      </c>
      <c r="H476" s="54" t="s">
        <v>270</v>
      </c>
      <c r="I476" s="57">
        <v>44944</v>
      </c>
      <c r="J476" s="56" t="s">
        <v>272</v>
      </c>
      <c r="K476" s="58" t="s">
        <v>325</v>
      </c>
      <c r="L476" s="9">
        <v>6.8</v>
      </c>
      <c r="M476" s="2" t="s">
        <v>4436</v>
      </c>
      <c r="N476" s="2" t="s">
        <v>85</v>
      </c>
      <c r="O476" s="2" t="s">
        <v>4437</v>
      </c>
      <c r="P476" s="2" t="str">
        <f>VLOOKUP(I476,Period!A:B,2,FALSE)</f>
        <v>2023H1</v>
      </c>
      <c r="Q476" s="9">
        <f t="shared" si="83"/>
        <v>2.5</v>
      </c>
      <c r="R476" s="2">
        <f t="shared" si="85"/>
        <v>10</v>
      </c>
      <c r="S476" t="str">
        <f t="shared" si="86"/>
        <v>02 Sunny (10%-30%)</v>
      </c>
      <c r="T476" t="str">
        <f t="shared" si="84"/>
        <v>44944S2A_MSIL1CCDM-MLB-GANGM4494402 Sunny (10%-30%)</v>
      </c>
      <c r="U476">
        <f>IF(COUNTIF(T$2:T475,T476)&gt;=1,0,1)</f>
        <v>1</v>
      </c>
      <c r="V476" s="26" t="s">
        <v>1848</v>
      </c>
      <c r="W476" s="86">
        <f t="shared" si="87"/>
        <v>2023</v>
      </c>
      <c r="X476" s="86" t="str">
        <f t="shared" si="88"/>
        <v>01</v>
      </c>
      <c r="Y476" s="86">
        <f t="shared" si="89"/>
        <v>18</v>
      </c>
      <c r="Z476" s="86" t="str">
        <f t="shared" si="90"/>
        <v>22</v>
      </c>
      <c r="AA476" s="86" t="str">
        <f t="shared" si="91"/>
        <v>28</v>
      </c>
      <c r="AB476" s="86" t="str">
        <f t="shared" si="92"/>
        <v>08</v>
      </c>
      <c r="AC476" s="86" t="str">
        <f t="shared" si="93"/>
        <v>GAN_GM_2500X1253px_32m_S2A_MSIL1C_20230118_10CC</v>
      </c>
      <c r="AD476" s="41" t="s">
        <v>1849</v>
      </c>
    </row>
    <row r="477" spans="2:30" x14ac:dyDescent="0.25">
      <c r="B477" t="s">
        <v>3866</v>
      </c>
      <c r="C477" s="54" t="s">
        <v>3816</v>
      </c>
      <c r="D477" s="54" t="s">
        <v>269</v>
      </c>
      <c r="E477" s="56" t="b">
        <v>1</v>
      </c>
      <c r="F477" s="2" t="s">
        <v>3813</v>
      </c>
      <c r="G477" s="7" t="s">
        <v>183</v>
      </c>
      <c r="H477" s="54" t="s">
        <v>270</v>
      </c>
      <c r="I477" s="57">
        <v>44944</v>
      </c>
      <c r="J477" s="56" t="s">
        <v>271</v>
      </c>
      <c r="K477" s="2" t="s">
        <v>322</v>
      </c>
      <c r="L477" s="9">
        <v>2.2000000000000002</v>
      </c>
      <c r="M477" s="2" t="s">
        <v>4436</v>
      </c>
      <c r="N477" s="2" t="s">
        <v>85</v>
      </c>
      <c r="O477" s="2" t="s">
        <v>4437</v>
      </c>
      <c r="P477" s="2" t="str">
        <f>VLOOKUP(I477,Period!A:B,2,FALSE)</f>
        <v>2023H1</v>
      </c>
      <c r="Q477" s="9">
        <f t="shared" si="83"/>
        <v>2.5</v>
      </c>
      <c r="R477" s="2">
        <f t="shared" si="85"/>
        <v>10</v>
      </c>
      <c r="S477" t="str">
        <f t="shared" si="86"/>
        <v>02 Sunny (10%-30%)</v>
      </c>
      <c r="T477" t="str">
        <f t="shared" si="84"/>
        <v>44944S2A_MSIL1CCDM-MLB-GANGM4494402 Sunny (10%-30%)</v>
      </c>
      <c r="U477">
        <f>IF(COUNTIF(T$2:T476,T477)&gt;=1,0,1)</f>
        <v>0</v>
      </c>
      <c r="V477" s="26" t="s">
        <v>1850</v>
      </c>
      <c r="W477" s="86">
        <f t="shared" si="87"/>
        <v>2023</v>
      </c>
      <c r="X477" s="86" t="str">
        <f t="shared" si="88"/>
        <v>01</v>
      </c>
      <c r="Y477" s="86">
        <f t="shared" si="89"/>
        <v>18</v>
      </c>
      <c r="Z477" s="86" t="str">
        <f t="shared" si="90"/>
        <v>22</v>
      </c>
      <c r="AA477" s="86" t="str">
        <f t="shared" si="91"/>
        <v>28</v>
      </c>
      <c r="AB477" s="86" t="str">
        <f t="shared" si="92"/>
        <v>04</v>
      </c>
      <c r="AC477" s="86" t="str">
        <f t="shared" si="93"/>
        <v>GAN_GM_2500X1253px_32m_S2A_MSIL1C_20230118_10CC</v>
      </c>
      <c r="AD477" s="41" t="s">
        <v>1851</v>
      </c>
    </row>
    <row r="478" spans="2:30" x14ac:dyDescent="0.25">
      <c r="B478" t="s">
        <v>3866</v>
      </c>
      <c r="C478" s="54" t="s">
        <v>3816</v>
      </c>
      <c r="D478" s="54" t="s">
        <v>269</v>
      </c>
      <c r="E478" s="56" t="b">
        <v>1</v>
      </c>
      <c r="F478" s="2" t="s">
        <v>3813</v>
      </c>
      <c r="G478" s="7" t="s">
        <v>183</v>
      </c>
      <c r="H478" s="54" t="s">
        <v>270</v>
      </c>
      <c r="I478" s="57">
        <v>44944</v>
      </c>
      <c r="J478" s="56" t="s">
        <v>273</v>
      </c>
      <c r="K478" s="2" t="s">
        <v>287</v>
      </c>
      <c r="L478" s="9">
        <v>0</v>
      </c>
      <c r="M478" s="2" t="s">
        <v>4436</v>
      </c>
      <c r="N478" s="2" t="s">
        <v>85</v>
      </c>
      <c r="O478" s="2" t="s">
        <v>4437</v>
      </c>
      <c r="P478" s="2" t="str">
        <f>VLOOKUP(I478,Period!A:B,2,FALSE)</f>
        <v>2023H1</v>
      </c>
      <c r="Q478" s="9">
        <f t="shared" si="83"/>
        <v>2.5</v>
      </c>
      <c r="R478" s="2">
        <f t="shared" si="85"/>
        <v>10</v>
      </c>
      <c r="S478" t="str">
        <f t="shared" si="86"/>
        <v>02 Sunny (10%-30%)</v>
      </c>
      <c r="T478" t="str">
        <f t="shared" si="84"/>
        <v>44944S2A_MSIL1CCDM-MLB-GANGM4494402 Sunny (10%-30%)</v>
      </c>
      <c r="U478">
        <f>IF(COUNTIF(T$2:T477,T478)&gt;=1,0,1)</f>
        <v>0</v>
      </c>
      <c r="V478" s="26" t="s">
        <v>1852</v>
      </c>
      <c r="W478" s="86">
        <f t="shared" si="87"/>
        <v>2023</v>
      </c>
      <c r="X478" s="86" t="str">
        <f t="shared" si="88"/>
        <v>01</v>
      </c>
      <c r="Y478" s="86">
        <f t="shared" si="89"/>
        <v>18</v>
      </c>
      <c r="Z478" s="86" t="str">
        <f t="shared" si="90"/>
        <v>22</v>
      </c>
      <c r="AA478" s="86" t="str">
        <f t="shared" si="91"/>
        <v>27</v>
      </c>
      <c r="AB478" s="86" t="str">
        <f t="shared" si="92"/>
        <v>56</v>
      </c>
      <c r="AC478" s="86" t="str">
        <f t="shared" si="93"/>
        <v>GAN_GM_2500X1253px_32m_S2A_MSIL1C_20230118_10CC</v>
      </c>
      <c r="AD478" s="41" t="s">
        <v>1853</v>
      </c>
    </row>
    <row r="479" spans="2:30" x14ac:dyDescent="0.25">
      <c r="B479" t="s">
        <v>3866</v>
      </c>
      <c r="C479" s="54" t="s">
        <v>3816</v>
      </c>
      <c r="D479" s="54" t="s">
        <v>269</v>
      </c>
      <c r="E479" s="56" t="b">
        <v>1</v>
      </c>
      <c r="F479" s="2" t="s">
        <v>3813</v>
      </c>
      <c r="G479" s="7" t="s">
        <v>183</v>
      </c>
      <c r="H479" s="54" t="s">
        <v>270</v>
      </c>
      <c r="I479" s="57">
        <v>44944</v>
      </c>
      <c r="J479" s="56" t="s">
        <v>274</v>
      </c>
      <c r="K479" s="2" t="s">
        <v>327</v>
      </c>
      <c r="L479" s="9">
        <v>1</v>
      </c>
      <c r="M479" s="2" t="s">
        <v>4436</v>
      </c>
      <c r="N479" s="2" t="s">
        <v>85</v>
      </c>
      <c r="O479" s="2" t="s">
        <v>4437</v>
      </c>
      <c r="P479" s="2" t="str">
        <f>VLOOKUP(I479,Period!A:B,2,FALSE)</f>
        <v>2023H1</v>
      </c>
      <c r="Q479" s="9">
        <f t="shared" si="83"/>
        <v>2.5</v>
      </c>
      <c r="R479" s="2">
        <f t="shared" si="85"/>
        <v>10</v>
      </c>
      <c r="S479" t="str">
        <f t="shared" si="86"/>
        <v>02 Sunny (10%-30%)</v>
      </c>
      <c r="T479" t="str">
        <f t="shared" si="84"/>
        <v>44944S2A_MSIL1CCDM-MLB-GANGM4494402 Sunny (10%-30%)</v>
      </c>
      <c r="U479">
        <f>IF(COUNTIF(T$2:T478,T479)&gt;=1,0,1)</f>
        <v>0</v>
      </c>
      <c r="V479" s="26" t="s">
        <v>1854</v>
      </c>
      <c r="W479" s="86">
        <f t="shared" si="87"/>
        <v>2023</v>
      </c>
      <c r="X479" s="86" t="str">
        <f t="shared" si="88"/>
        <v>01</v>
      </c>
      <c r="Y479" s="86">
        <f t="shared" si="89"/>
        <v>18</v>
      </c>
      <c r="Z479" s="86" t="str">
        <f t="shared" si="90"/>
        <v>22</v>
      </c>
      <c r="AA479" s="86" t="str">
        <f t="shared" si="91"/>
        <v>27</v>
      </c>
      <c r="AB479" s="86" t="str">
        <f t="shared" si="92"/>
        <v>50</v>
      </c>
      <c r="AC479" s="86" t="str">
        <f t="shared" si="93"/>
        <v>GAN_GM_2500X1253px_32m_S2A_MSIL1C_20230118_10CC</v>
      </c>
      <c r="AD479" s="41" t="s">
        <v>1855</v>
      </c>
    </row>
    <row r="480" spans="2:30" x14ac:dyDescent="0.25">
      <c r="B480" t="s">
        <v>3866</v>
      </c>
      <c r="C480" s="51" t="s">
        <v>3816</v>
      </c>
      <c r="D480" s="51" t="s">
        <v>269</v>
      </c>
      <c r="E480" s="42" t="b">
        <v>1</v>
      </c>
      <c r="F480" s="2" t="s">
        <v>3813</v>
      </c>
      <c r="G480" s="7" t="s">
        <v>183</v>
      </c>
      <c r="H480" s="51" t="s">
        <v>270</v>
      </c>
      <c r="I480" s="53">
        <v>44942</v>
      </c>
      <c r="J480" s="42" t="s">
        <v>272</v>
      </c>
      <c r="K480" s="59" t="s">
        <v>279</v>
      </c>
      <c r="L480" s="9">
        <v>32.5</v>
      </c>
      <c r="M480" s="2" t="s">
        <v>4436</v>
      </c>
      <c r="N480" s="2" t="s">
        <v>85</v>
      </c>
      <c r="O480" s="2" t="s">
        <v>4437</v>
      </c>
      <c r="P480" s="2" t="str">
        <f>VLOOKUP(I480,Period!A:B,2,FALSE)</f>
        <v>2023H1</v>
      </c>
      <c r="Q480" s="9">
        <f t="shared" si="83"/>
        <v>36.924999999999997</v>
      </c>
      <c r="R480" s="2">
        <f t="shared" si="85"/>
        <v>40</v>
      </c>
      <c r="S480" t="str">
        <f t="shared" si="86"/>
        <v>03 Cloudy (40%-90%)</v>
      </c>
      <c r="T480" t="str">
        <f t="shared" si="84"/>
        <v>44942S2A_MSIL1CCDM-MLB-GANGM4494203 Cloudy (40%-90%)</v>
      </c>
      <c r="U480">
        <f>IF(COUNTIF(T$2:T479,T480)&gt;=1,0,1)</f>
        <v>1</v>
      </c>
      <c r="V480" s="26" t="s">
        <v>1856</v>
      </c>
      <c r="W480" s="86">
        <f t="shared" si="87"/>
        <v>2023</v>
      </c>
      <c r="X480" s="86" t="str">
        <f t="shared" si="88"/>
        <v>01</v>
      </c>
      <c r="Y480" s="86">
        <f t="shared" si="89"/>
        <v>16</v>
      </c>
      <c r="Z480" s="86" t="str">
        <f t="shared" si="90"/>
        <v>22</v>
      </c>
      <c r="AA480" s="86" t="str">
        <f t="shared" si="91"/>
        <v>38</v>
      </c>
      <c r="AB480" s="86" t="str">
        <f t="shared" si="92"/>
        <v>03</v>
      </c>
      <c r="AC480" s="86" t="str">
        <f t="shared" si="93"/>
        <v>GAN_GM_2500X1253px_32m_S2A_MSIL1C_20230116_40CC</v>
      </c>
      <c r="AD480" s="41" t="s">
        <v>1857</v>
      </c>
    </row>
    <row r="481" spans="2:30" x14ac:dyDescent="0.25">
      <c r="B481" t="s">
        <v>3866</v>
      </c>
      <c r="C481" s="51" t="s">
        <v>3816</v>
      </c>
      <c r="D481" s="51" t="s">
        <v>269</v>
      </c>
      <c r="E481" s="42" t="b">
        <v>1</v>
      </c>
      <c r="F481" s="2" t="s">
        <v>3813</v>
      </c>
      <c r="G481" s="7" t="s">
        <v>183</v>
      </c>
      <c r="H481" s="51" t="s">
        <v>270</v>
      </c>
      <c r="I481" s="53">
        <v>44942</v>
      </c>
      <c r="J481" s="42" t="s">
        <v>271</v>
      </c>
      <c r="K481" s="2" t="s">
        <v>331</v>
      </c>
      <c r="L481" s="9">
        <v>24.2</v>
      </c>
      <c r="M481" s="2" t="s">
        <v>4436</v>
      </c>
      <c r="N481" s="2" t="s">
        <v>85</v>
      </c>
      <c r="O481" s="2" t="s">
        <v>4437</v>
      </c>
      <c r="P481" s="2" t="str">
        <f>VLOOKUP(I481,Period!A:B,2,FALSE)</f>
        <v>2023H1</v>
      </c>
      <c r="Q481" s="9">
        <f t="shared" si="83"/>
        <v>36.924999999999997</v>
      </c>
      <c r="R481" s="2">
        <f t="shared" si="85"/>
        <v>40</v>
      </c>
      <c r="S481" t="str">
        <f t="shared" si="86"/>
        <v>03 Cloudy (40%-90%)</v>
      </c>
      <c r="T481" t="str">
        <f t="shared" si="84"/>
        <v>44942S2A_MSIL1CCDM-MLB-GANGM4494203 Cloudy (40%-90%)</v>
      </c>
      <c r="U481">
        <f>IF(COUNTIF(T$2:T480,T481)&gt;=1,0,1)</f>
        <v>0</v>
      </c>
      <c r="V481" s="26" t="s">
        <v>1858</v>
      </c>
      <c r="W481" s="86">
        <f t="shared" si="87"/>
        <v>2023</v>
      </c>
      <c r="X481" s="86" t="str">
        <f t="shared" si="88"/>
        <v>01</v>
      </c>
      <c r="Y481" s="86">
        <f t="shared" si="89"/>
        <v>16</v>
      </c>
      <c r="Z481" s="86" t="str">
        <f t="shared" si="90"/>
        <v>22</v>
      </c>
      <c r="AA481" s="86" t="str">
        <f t="shared" si="91"/>
        <v>37</v>
      </c>
      <c r="AB481" s="86" t="str">
        <f t="shared" si="92"/>
        <v>59</v>
      </c>
      <c r="AC481" s="86" t="str">
        <f t="shared" si="93"/>
        <v>GAN_GM_2500X1253px_32m_S2A_MSIL1C_20230116_40CC</v>
      </c>
      <c r="AD481" s="41" t="s">
        <v>1859</v>
      </c>
    </row>
    <row r="482" spans="2:30" x14ac:dyDescent="0.25">
      <c r="B482" t="s">
        <v>3866</v>
      </c>
      <c r="C482" s="51" t="s">
        <v>3816</v>
      </c>
      <c r="D482" s="51" t="s">
        <v>269</v>
      </c>
      <c r="E482" s="42" t="b">
        <v>1</v>
      </c>
      <c r="F482" s="2" t="s">
        <v>3813</v>
      </c>
      <c r="G482" s="7" t="s">
        <v>183</v>
      </c>
      <c r="H482" s="51" t="s">
        <v>270</v>
      </c>
      <c r="I482" s="53">
        <v>44942</v>
      </c>
      <c r="J482" s="42" t="s">
        <v>273</v>
      </c>
      <c r="K482" s="2" t="s">
        <v>309</v>
      </c>
      <c r="L482" s="9">
        <v>49.7</v>
      </c>
      <c r="M482" s="2" t="s">
        <v>4436</v>
      </c>
      <c r="N482" s="2" t="s">
        <v>85</v>
      </c>
      <c r="O482" s="2" t="s">
        <v>4437</v>
      </c>
      <c r="P482" s="2" t="str">
        <f>VLOOKUP(I482,Period!A:B,2,FALSE)</f>
        <v>2023H1</v>
      </c>
      <c r="Q482" s="9">
        <f t="shared" si="83"/>
        <v>36.924999999999997</v>
      </c>
      <c r="R482" s="2">
        <f t="shared" si="85"/>
        <v>40</v>
      </c>
      <c r="S482" t="str">
        <f t="shared" si="86"/>
        <v>03 Cloudy (40%-90%)</v>
      </c>
      <c r="T482" t="str">
        <f t="shared" si="84"/>
        <v>44942S2A_MSIL1CCDM-MLB-GANGM4494203 Cloudy (40%-90%)</v>
      </c>
      <c r="U482">
        <f>IF(COUNTIF(T$2:T481,T482)&gt;=1,0,1)</f>
        <v>0</v>
      </c>
      <c r="V482" s="26" t="s">
        <v>1860</v>
      </c>
      <c r="W482" s="86">
        <f t="shared" si="87"/>
        <v>2023</v>
      </c>
      <c r="X482" s="86" t="str">
        <f t="shared" si="88"/>
        <v>01</v>
      </c>
      <c r="Y482" s="86">
        <f t="shared" si="89"/>
        <v>16</v>
      </c>
      <c r="Z482" s="86" t="str">
        <f t="shared" si="90"/>
        <v>22</v>
      </c>
      <c r="AA482" s="86" t="str">
        <f t="shared" si="91"/>
        <v>37</v>
      </c>
      <c r="AB482" s="86" t="str">
        <f t="shared" si="92"/>
        <v>49</v>
      </c>
      <c r="AC482" s="86" t="str">
        <f t="shared" si="93"/>
        <v>GAN_GM_2500X1253px_32m_S2A_MSIL1C_20230116_40CC</v>
      </c>
      <c r="AD482" s="41" t="s">
        <v>1861</v>
      </c>
    </row>
    <row r="483" spans="2:30" x14ac:dyDescent="0.25">
      <c r="B483" t="s">
        <v>3866</v>
      </c>
      <c r="C483" s="51" t="s">
        <v>3816</v>
      </c>
      <c r="D483" s="51" t="s">
        <v>269</v>
      </c>
      <c r="E483" s="42" t="b">
        <v>1</v>
      </c>
      <c r="F483" s="2" t="s">
        <v>3813</v>
      </c>
      <c r="G483" s="7" t="s">
        <v>183</v>
      </c>
      <c r="H483" s="51" t="s">
        <v>270</v>
      </c>
      <c r="I483" s="53">
        <v>44942</v>
      </c>
      <c r="J483" s="42" t="s">
        <v>274</v>
      </c>
      <c r="K483" s="2" t="s">
        <v>324</v>
      </c>
      <c r="L483" s="9">
        <v>41.3</v>
      </c>
      <c r="M483" s="2" t="s">
        <v>4436</v>
      </c>
      <c r="N483" s="2" t="s">
        <v>85</v>
      </c>
      <c r="O483" s="2" t="s">
        <v>4437</v>
      </c>
      <c r="P483" s="2" t="str">
        <f>VLOOKUP(I483,Period!A:B,2,FALSE)</f>
        <v>2023H1</v>
      </c>
      <c r="Q483" s="9">
        <f t="shared" si="83"/>
        <v>36.924999999999997</v>
      </c>
      <c r="R483" s="2">
        <f t="shared" si="85"/>
        <v>40</v>
      </c>
      <c r="S483" t="str">
        <f t="shared" si="86"/>
        <v>03 Cloudy (40%-90%)</v>
      </c>
      <c r="T483" t="str">
        <f t="shared" si="84"/>
        <v>44942S2A_MSIL1CCDM-MLB-GANGM4494203 Cloudy (40%-90%)</v>
      </c>
      <c r="U483">
        <f>IF(COUNTIF(T$2:T482,T483)&gt;=1,0,1)</f>
        <v>0</v>
      </c>
      <c r="V483" s="26" t="s">
        <v>1862</v>
      </c>
      <c r="W483" s="86">
        <f t="shared" si="87"/>
        <v>2023</v>
      </c>
      <c r="X483" s="86" t="str">
        <f t="shared" si="88"/>
        <v>01</v>
      </c>
      <c r="Y483" s="86">
        <f t="shared" si="89"/>
        <v>16</v>
      </c>
      <c r="Z483" s="86" t="str">
        <f t="shared" si="90"/>
        <v>22</v>
      </c>
      <c r="AA483" s="86" t="str">
        <f t="shared" si="91"/>
        <v>37</v>
      </c>
      <c r="AB483" s="86" t="str">
        <f t="shared" si="92"/>
        <v>44</v>
      </c>
      <c r="AC483" s="86" t="str">
        <f t="shared" si="93"/>
        <v>GAN_GM_2500X1253px_32m_S2A_MSIL1C_20230116_40CC</v>
      </c>
      <c r="AD483" s="41" t="s">
        <v>1863</v>
      </c>
    </row>
    <row r="484" spans="2:30" x14ac:dyDescent="0.25">
      <c r="B484" t="s">
        <v>3866</v>
      </c>
      <c r="C484" s="54" t="s">
        <v>3816</v>
      </c>
      <c r="D484" s="54" t="s">
        <v>269</v>
      </c>
      <c r="E484" s="56" t="b">
        <v>1</v>
      </c>
      <c r="F484" s="2" t="s">
        <v>3813</v>
      </c>
      <c r="G484" s="7" t="s">
        <v>183</v>
      </c>
      <c r="H484" s="54" t="s">
        <v>270</v>
      </c>
      <c r="I484" s="57">
        <v>44939</v>
      </c>
      <c r="J484" s="56" t="s">
        <v>272</v>
      </c>
      <c r="K484" s="58" t="s">
        <v>325</v>
      </c>
      <c r="L484" s="9">
        <v>78.3</v>
      </c>
      <c r="M484" s="2" t="s">
        <v>4436</v>
      </c>
      <c r="N484" s="2" t="s">
        <v>85</v>
      </c>
      <c r="O484" s="2" t="s">
        <v>4437</v>
      </c>
      <c r="P484" s="2" t="str">
        <f>VLOOKUP(I484,Period!A:B,2,FALSE)</f>
        <v>2023H1</v>
      </c>
      <c r="Q484" s="9">
        <f t="shared" si="83"/>
        <v>61.8</v>
      </c>
      <c r="R484" s="2">
        <f t="shared" si="85"/>
        <v>70</v>
      </c>
      <c r="S484" t="str">
        <f t="shared" si="86"/>
        <v>03 Cloudy (40%-90%)</v>
      </c>
      <c r="T484" t="str">
        <f t="shared" si="84"/>
        <v>44939S2A_MSIL1CCDM-MLB-GANGM4493903 Cloudy (40%-90%)</v>
      </c>
      <c r="U484">
        <f>IF(COUNTIF(T$2:T483,T484)&gt;=1,0,1)</f>
        <v>1</v>
      </c>
      <c r="V484" s="26" t="s">
        <v>1864</v>
      </c>
      <c r="W484" s="86">
        <f t="shared" si="87"/>
        <v>2023</v>
      </c>
      <c r="X484" s="86" t="str">
        <f t="shared" si="88"/>
        <v>01</v>
      </c>
      <c r="Y484" s="86">
        <f t="shared" si="89"/>
        <v>13</v>
      </c>
      <c r="Z484" s="86" t="str">
        <f t="shared" si="90"/>
        <v>22</v>
      </c>
      <c r="AA484" s="86" t="str">
        <f t="shared" si="91"/>
        <v>28</v>
      </c>
      <c r="AB484" s="86" t="str">
        <f t="shared" si="92"/>
        <v>08</v>
      </c>
      <c r="AC484" s="86" t="str">
        <f t="shared" si="93"/>
        <v>GAN_GM_2500X1253px_32m_S2A_MSIL1C_20230113_70CC</v>
      </c>
      <c r="AD484" s="41" t="s">
        <v>1865</v>
      </c>
    </row>
    <row r="485" spans="2:30" x14ac:dyDescent="0.25">
      <c r="B485" t="s">
        <v>3866</v>
      </c>
      <c r="C485" s="54" t="s">
        <v>3816</v>
      </c>
      <c r="D485" s="54" t="s">
        <v>269</v>
      </c>
      <c r="E485" s="56" t="b">
        <v>1</v>
      </c>
      <c r="F485" s="2" t="s">
        <v>3813</v>
      </c>
      <c r="G485" s="7" t="s">
        <v>183</v>
      </c>
      <c r="H485" s="54" t="s">
        <v>270</v>
      </c>
      <c r="I485" s="57">
        <v>44939</v>
      </c>
      <c r="J485" s="56" t="s">
        <v>271</v>
      </c>
      <c r="K485" s="2" t="s">
        <v>322</v>
      </c>
      <c r="L485" s="9">
        <v>42.3</v>
      </c>
      <c r="M485" s="2" t="s">
        <v>4436</v>
      </c>
      <c r="N485" s="2" t="s">
        <v>85</v>
      </c>
      <c r="O485" s="2" t="s">
        <v>4437</v>
      </c>
      <c r="P485" s="2" t="str">
        <f>VLOOKUP(I485,Period!A:B,2,FALSE)</f>
        <v>2023H1</v>
      </c>
      <c r="Q485" s="9">
        <f t="shared" si="83"/>
        <v>61.8</v>
      </c>
      <c r="R485" s="2">
        <f t="shared" si="85"/>
        <v>70</v>
      </c>
      <c r="S485" t="str">
        <f t="shared" si="86"/>
        <v>03 Cloudy (40%-90%)</v>
      </c>
      <c r="T485" t="str">
        <f t="shared" si="84"/>
        <v>44939S2A_MSIL1CCDM-MLB-GANGM4493903 Cloudy (40%-90%)</v>
      </c>
      <c r="U485">
        <f>IF(COUNTIF(T$2:T484,T485)&gt;=1,0,1)</f>
        <v>0</v>
      </c>
      <c r="V485" s="26" t="s">
        <v>1866</v>
      </c>
      <c r="W485" s="86">
        <f t="shared" si="87"/>
        <v>2023</v>
      </c>
      <c r="X485" s="86" t="str">
        <f t="shared" si="88"/>
        <v>01</v>
      </c>
      <c r="Y485" s="86">
        <f t="shared" si="89"/>
        <v>13</v>
      </c>
      <c r="Z485" s="86" t="str">
        <f t="shared" si="90"/>
        <v>22</v>
      </c>
      <c r="AA485" s="86" t="str">
        <f t="shared" si="91"/>
        <v>28</v>
      </c>
      <c r="AB485" s="86" t="str">
        <f t="shared" si="92"/>
        <v>04</v>
      </c>
      <c r="AC485" s="86" t="str">
        <f t="shared" si="93"/>
        <v>GAN_GM_2500X1253px_32m_S2A_MSIL1C_20230113_70CC</v>
      </c>
      <c r="AD485" s="41" t="s">
        <v>1867</v>
      </c>
    </row>
    <row r="486" spans="2:30" x14ac:dyDescent="0.25">
      <c r="B486" t="s">
        <v>3866</v>
      </c>
      <c r="C486" s="54" t="s">
        <v>3816</v>
      </c>
      <c r="D486" s="54" t="s">
        <v>269</v>
      </c>
      <c r="E486" s="56" t="b">
        <v>1</v>
      </c>
      <c r="F486" s="2" t="s">
        <v>3813</v>
      </c>
      <c r="G486" s="7" t="s">
        <v>183</v>
      </c>
      <c r="H486" s="54" t="s">
        <v>270</v>
      </c>
      <c r="I486" s="57">
        <v>44939</v>
      </c>
      <c r="J486" s="56" t="s">
        <v>273</v>
      </c>
      <c r="K486" s="2" t="s">
        <v>308</v>
      </c>
      <c r="L486" s="9">
        <v>71</v>
      </c>
      <c r="M486" s="2" t="s">
        <v>4436</v>
      </c>
      <c r="N486" s="2" t="s">
        <v>85</v>
      </c>
      <c r="O486" s="2" t="s">
        <v>4437</v>
      </c>
      <c r="P486" s="2" t="str">
        <f>VLOOKUP(I486,Period!A:B,2,FALSE)</f>
        <v>2023H1</v>
      </c>
      <c r="Q486" s="9">
        <f t="shared" si="83"/>
        <v>61.8</v>
      </c>
      <c r="R486" s="2">
        <f t="shared" si="85"/>
        <v>70</v>
      </c>
      <c r="S486" t="str">
        <f t="shared" si="86"/>
        <v>03 Cloudy (40%-90%)</v>
      </c>
      <c r="T486" t="str">
        <f t="shared" si="84"/>
        <v>44939S2A_MSIL1CCDM-MLB-GANGM4493903 Cloudy (40%-90%)</v>
      </c>
      <c r="U486">
        <f>IF(COUNTIF(T$2:T485,T486)&gt;=1,0,1)</f>
        <v>0</v>
      </c>
      <c r="V486" s="26" t="s">
        <v>1868</v>
      </c>
      <c r="W486" s="86">
        <f t="shared" si="87"/>
        <v>2023</v>
      </c>
      <c r="X486" s="86" t="str">
        <f t="shared" si="88"/>
        <v>01</v>
      </c>
      <c r="Y486" s="86">
        <f t="shared" si="89"/>
        <v>13</v>
      </c>
      <c r="Z486" s="86" t="str">
        <f t="shared" si="90"/>
        <v>22</v>
      </c>
      <c r="AA486" s="86" t="str">
        <f t="shared" si="91"/>
        <v>27</v>
      </c>
      <c r="AB486" s="86" t="str">
        <f t="shared" si="92"/>
        <v>55</v>
      </c>
      <c r="AC486" s="86" t="str">
        <f t="shared" si="93"/>
        <v>GAN_GM_2500X1253px_32m_S2A_MSIL1C_20230113_70CC</v>
      </c>
      <c r="AD486" s="41" t="s">
        <v>1869</v>
      </c>
    </row>
    <row r="487" spans="2:30" x14ac:dyDescent="0.25">
      <c r="B487" t="s">
        <v>3866</v>
      </c>
      <c r="C487" s="54" t="s">
        <v>3816</v>
      </c>
      <c r="D487" s="54" t="s">
        <v>269</v>
      </c>
      <c r="E487" s="56" t="b">
        <v>1</v>
      </c>
      <c r="F487" s="2" t="s">
        <v>3813</v>
      </c>
      <c r="G487" s="7" t="s">
        <v>183</v>
      </c>
      <c r="H487" s="54" t="s">
        <v>270</v>
      </c>
      <c r="I487" s="57">
        <v>44939</v>
      </c>
      <c r="J487" s="56" t="s">
        <v>274</v>
      </c>
      <c r="K487" s="2" t="s">
        <v>327</v>
      </c>
      <c r="L487" s="9">
        <v>55.6</v>
      </c>
      <c r="M487" s="2" t="s">
        <v>4436</v>
      </c>
      <c r="N487" s="2" t="s">
        <v>85</v>
      </c>
      <c r="O487" s="2" t="s">
        <v>4437</v>
      </c>
      <c r="P487" s="2" t="str">
        <f>VLOOKUP(I487,Period!A:B,2,FALSE)</f>
        <v>2023H1</v>
      </c>
      <c r="Q487" s="9">
        <f t="shared" si="83"/>
        <v>61.8</v>
      </c>
      <c r="R487" s="2">
        <f t="shared" si="85"/>
        <v>70</v>
      </c>
      <c r="S487" t="str">
        <f t="shared" si="86"/>
        <v>03 Cloudy (40%-90%)</v>
      </c>
      <c r="T487" t="str">
        <f t="shared" si="84"/>
        <v>44939S2A_MSIL1CCDM-MLB-GANGM4493903 Cloudy (40%-90%)</v>
      </c>
      <c r="U487">
        <f>IF(COUNTIF(T$2:T486,T487)&gt;=1,0,1)</f>
        <v>0</v>
      </c>
      <c r="V487" s="26" t="s">
        <v>1870</v>
      </c>
      <c r="W487" s="86">
        <f t="shared" si="87"/>
        <v>2023</v>
      </c>
      <c r="X487" s="86" t="str">
        <f t="shared" si="88"/>
        <v>01</v>
      </c>
      <c r="Y487" s="86">
        <f t="shared" si="89"/>
        <v>13</v>
      </c>
      <c r="Z487" s="86" t="str">
        <f t="shared" si="90"/>
        <v>22</v>
      </c>
      <c r="AA487" s="86" t="str">
        <f t="shared" si="91"/>
        <v>27</v>
      </c>
      <c r="AB487" s="86" t="str">
        <f t="shared" si="92"/>
        <v>50</v>
      </c>
      <c r="AC487" s="86" t="str">
        <f t="shared" si="93"/>
        <v>GAN_GM_2500X1253px_32m_S2A_MSIL1C_20230113_70CC</v>
      </c>
      <c r="AD487" s="41" t="s">
        <v>1871</v>
      </c>
    </row>
    <row r="488" spans="2:30" x14ac:dyDescent="0.25">
      <c r="B488" t="s">
        <v>3866</v>
      </c>
      <c r="C488" s="51" t="s">
        <v>3816</v>
      </c>
      <c r="D488" s="51" t="s">
        <v>269</v>
      </c>
      <c r="E488" s="42" t="b">
        <v>1</v>
      </c>
      <c r="F488" s="2" t="s">
        <v>3813</v>
      </c>
      <c r="G488" s="7" t="s">
        <v>183</v>
      </c>
      <c r="H488" s="51" t="s">
        <v>270</v>
      </c>
      <c r="I488" s="53">
        <v>44937</v>
      </c>
      <c r="J488" s="42" t="s">
        <v>272</v>
      </c>
      <c r="K488" s="59" t="s">
        <v>279</v>
      </c>
      <c r="L488" s="9">
        <v>11.2</v>
      </c>
      <c r="M488" s="2" t="s">
        <v>4436</v>
      </c>
      <c r="N488" s="2" t="s">
        <v>85</v>
      </c>
      <c r="O488" s="2" t="s">
        <v>4437</v>
      </c>
      <c r="P488" s="2" t="str">
        <f>VLOOKUP(I488,Period!A:B,2,FALSE)</f>
        <v>2023H1</v>
      </c>
      <c r="Q488" s="9">
        <f t="shared" si="83"/>
        <v>16.45</v>
      </c>
      <c r="R488" s="2">
        <f t="shared" si="85"/>
        <v>20</v>
      </c>
      <c r="S488" t="str">
        <f t="shared" si="86"/>
        <v>02 Sunny (10%-30%)</v>
      </c>
      <c r="T488" t="str">
        <f t="shared" si="84"/>
        <v>44937S2A_MSIL1CCDM-MLB-GANGM4493702 Sunny (10%-30%)</v>
      </c>
      <c r="U488">
        <f>IF(COUNTIF(T$2:T487,T488)&gt;=1,0,1)</f>
        <v>1</v>
      </c>
      <c r="V488" s="26" t="s">
        <v>1872</v>
      </c>
      <c r="W488" s="86">
        <f t="shared" si="87"/>
        <v>2023</v>
      </c>
      <c r="X488" s="86" t="str">
        <f t="shared" si="88"/>
        <v>01</v>
      </c>
      <c r="Y488" s="86">
        <f t="shared" si="89"/>
        <v>11</v>
      </c>
      <c r="Z488" s="86" t="str">
        <f t="shared" si="90"/>
        <v>22</v>
      </c>
      <c r="AA488" s="86" t="str">
        <f t="shared" si="91"/>
        <v>38</v>
      </c>
      <c r="AB488" s="86" t="str">
        <f t="shared" si="92"/>
        <v>03</v>
      </c>
      <c r="AC488" s="86" t="str">
        <f t="shared" si="93"/>
        <v>GAN_GM_2500X1253px_32m_S2A_MSIL1C_20230111_20CC</v>
      </c>
      <c r="AD488" s="41" t="s">
        <v>1873</v>
      </c>
    </row>
    <row r="489" spans="2:30" x14ac:dyDescent="0.25">
      <c r="B489" t="s">
        <v>3866</v>
      </c>
      <c r="C489" s="51" t="s">
        <v>3816</v>
      </c>
      <c r="D489" s="51" t="s">
        <v>269</v>
      </c>
      <c r="E489" s="42" t="b">
        <v>1</v>
      </c>
      <c r="F489" s="2" t="s">
        <v>3813</v>
      </c>
      <c r="G489" s="7" t="s">
        <v>183</v>
      </c>
      <c r="H489" s="51" t="s">
        <v>270</v>
      </c>
      <c r="I489" s="53">
        <v>44937</v>
      </c>
      <c r="J489" s="42" t="s">
        <v>271</v>
      </c>
      <c r="K489" s="2" t="s">
        <v>331</v>
      </c>
      <c r="L489" s="9">
        <v>38.299999999999997</v>
      </c>
      <c r="M489" s="2" t="s">
        <v>4436</v>
      </c>
      <c r="N489" s="2" t="s">
        <v>85</v>
      </c>
      <c r="O489" s="2" t="s">
        <v>4437</v>
      </c>
      <c r="P489" s="2" t="str">
        <f>VLOOKUP(I489,Period!A:B,2,FALSE)</f>
        <v>2023H1</v>
      </c>
      <c r="Q489" s="9">
        <f t="shared" si="83"/>
        <v>16.45</v>
      </c>
      <c r="R489" s="2">
        <f t="shared" si="85"/>
        <v>20</v>
      </c>
      <c r="S489" t="str">
        <f t="shared" si="86"/>
        <v>02 Sunny (10%-30%)</v>
      </c>
      <c r="T489" t="str">
        <f t="shared" si="84"/>
        <v>44937S2A_MSIL1CCDM-MLB-GANGM4493702 Sunny (10%-30%)</v>
      </c>
      <c r="U489">
        <f>IF(COUNTIF(T$2:T488,T489)&gt;=1,0,1)</f>
        <v>0</v>
      </c>
      <c r="V489" s="26" t="s">
        <v>1874</v>
      </c>
      <c r="W489" s="86">
        <f t="shared" si="87"/>
        <v>2023</v>
      </c>
      <c r="X489" s="86" t="str">
        <f t="shared" si="88"/>
        <v>01</v>
      </c>
      <c r="Y489" s="86">
        <f t="shared" si="89"/>
        <v>11</v>
      </c>
      <c r="Z489" s="86" t="str">
        <f t="shared" si="90"/>
        <v>22</v>
      </c>
      <c r="AA489" s="86" t="str">
        <f t="shared" si="91"/>
        <v>37</v>
      </c>
      <c r="AB489" s="86" t="str">
        <f t="shared" si="92"/>
        <v>59</v>
      </c>
      <c r="AC489" s="86" t="str">
        <f t="shared" si="93"/>
        <v>GAN_GM_2500X1253px_32m_S2A_MSIL1C_20230111_20CC</v>
      </c>
      <c r="AD489" s="41" t="s">
        <v>1875</v>
      </c>
    </row>
    <row r="490" spans="2:30" x14ac:dyDescent="0.25">
      <c r="B490" t="s">
        <v>3866</v>
      </c>
      <c r="C490" s="51" t="s">
        <v>3816</v>
      </c>
      <c r="D490" s="51" t="s">
        <v>269</v>
      </c>
      <c r="E490" s="42" t="b">
        <v>1</v>
      </c>
      <c r="F490" s="2" t="s">
        <v>3813</v>
      </c>
      <c r="G490" s="7" t="s">
        <v>183</v>
      </c>
      <c r="H490" s="51" t="s">
        <v>270</v>
      </c>
      <c r="I490" s="53">
        <v>44937</v>
      </c>
      <c r="J490" s="42" t="s">
        <v>273</v>
      </c>
      <c r="K490" s="2" t="s">
        <v>314</v>
      </c>
      <c r="L490" s="9">
        <v>6.3</v>
      </c>
      <c r="M490" s="2" t="s">
        <v>4436</v>
      </c>
      <c r="N490" s="2" t="s">
        <v>85</v>
      </c>
      <c r="O490" s="2" t="s">
        <v>4437</v>
      </c>
      <c r="P490" s="2" t="str">
        <f>VLOOKUP(I490,Period!A:B,2,FALSE)</f>
        <v>2023H1</v>
      </c>
      <c r="Q490" s="9">
        <f t="shared" si="83"/>
        <v>16.45</v>
      </c>
      <c r="R490" s="2">
        <f t="shared" si="85"/>
        <v>20</v>
      </c>
      <c r="S490" t="str">
        <f t="shared" si="86"/>
        <v>02 Sunny (10%-30%)</v>
      </c>
      <c r="T490" t="str">
        <f t="shared" si="84"/>
        <v>44937S2A_MSIL1CCDM-MLB-GANGM4493702 Sunny (10%-30%)</v>
      </c>
      <c r="U490">
        <f>IF(COUNTIF(T$2:T489,T490)&gt;=1,0,1)</f>
        <v>0</v>
      </c>
      <c r="V490" s="26" t="s">
        <v>1876</v>
      </c>
      <c r="W490" s="86">
        <f t="shared" si="87"/>
        <v>2023</v>
      </c>
      <c r="X490" s="86" t="str">
        <f t="shared" si="88"/>
        <v>01</v>
      </c>
      <c r="Y490" s="86">
        <f t="shared" si="89"/>
        <v>11</v>
      </c>
      <c r="Z490" s="86" t="str">
        <f t="shared" si="90"/>
        <v>22</v>
      </c>
      <c r="AA490" s="86" t="str">
        <f t="shared" si="91"/>
        <v>37</v>
      </c>
      <c r="AB490" s="86" t="str">
        <f t="shared" si="92"/>
        <v>48</v>
      </c>
      <c r="AC490" s="86" t="str">
        <f t="shared" si="93"/>
        <v>GAN_GM_2500X1253px_32m_S2A_MSIL1C_20230111_20CC</v>
      </c>
      <c r="AD490" s="41" t="s">
        <v>1877</v>
      </c>
    </row>
    <row r="491" spans="2:30" x14ac:dyDescent="0.25">
      <c r="B491" t="s">
        <v>3866</v>
      </c>
      <c r="C491" s="51" t="s">
        <v>3816</v>
      </c>
      <c r="D491" s="51" t="s">
        <v>269</v>
      </c>
      <c r="E491" s="42" t="b">
        <v>1</v>
      </c>
      <c r="F491" s="2" t="s">
        <v>3813</v>
      </c>
      <c r="G491" s="7" t="s">
        <v>183</v>
      </c>
      <c r="H491" s="51" t="s">
        <v>270</v>
      </c>
      <c r="I491" s="53">
        <v>44937</v>
      </c>
      <c r="J491" s="42" t="s">
        <v>274</v>
      </c>
      <c r="K491" s="2" t="s">
        <v>324</v>
      </c>
      <c r="L491" s="9">
        <v>10</v>
      </c>
      <c r="M491" s="2" t="s">
        <v>4436</v>
      </c>
      <c r="N491" s="2" t="s">
        <v>85</v>
      </c>
      <c r="O491" s="2" t="s">
        <v>4437</v>
      </c>
      <c r="P491" s="2" t="str">
        <f>VLOOKUP(I491,Period!A:B,2,FALSE)</f>
        <v>2023H1</v>
      </c>
      <c r="Q491" s="9">
        <f t="shared" si="83"/>
        <v>16.45</v>
      </c>
      <c r="R491" s="2">
        <f t="shared" si="85"/>
        <v>20</v>
      </c>
      <c r="S491" t="str">
        <f t="shared" si="86"/>
        <v>02 Sunny (10%-30%)</v>
      </c>
      <c r="T491" t="str">
        <f t="shared" si="84"/>
        <v>44937S2A_MSIL1CCDM-MLB-GANGM4493702 Sunny (10%-30%)</v>
      </c>
      <c r="U491">
        <f>IF(COUNTIF(T$2:T490,T491)&gt;=1,0,1)</f>
        <v>0</v>
      </c>
      <c r="V491" s="26" t="s">
        <v>1878</v>
      </c>
      <c r="W491" s="86">
        <f t="shared" si="87"/>
        <v>2023</v>
      </c>
      <c r="X491" s="86" t="str">
        <f t="shared" si="88"/>
        <v>01</v>
      </c>
      <c r="Y491" s="86">
        <f t="shared" si="89"/>
        <v>11</v>
      </c>
      <c r="Z491" s="86" t="str">
        <f t="shared" si="90"/>
        <v>22</v>
      </c>
      <c r="AA491" s="86" t="str">
        <f t="shared" si="91"/>
        <v>37</v>
      </c>
      <c r="AB491" s="86" t="str">
        <f t="shared" si="92"/>
        <v>44</v>
      </c>
      <c r="AC491" s="86" t="str">
        <f t="shared" si="93"/>
        <v>GAN_GM_2500X1253px_32m_S2A_MSIL1C_20230111_20CC</v>
      </c>
      <c r="AD491" s="41" t="s">
        <v>1879</v>
      </c>
    </row>
    <row r="492" spans="2:30" x14ac:dyDescent="0.25">
      <c r="B492" t="s">
        <v>3866</v>
      </c>
      <c r="C492" s="54" t="s">
        <v>3816</v>
      </c>
      <c r="D492" s="54" t="s">
        <v>269</v>
      </c>
      <c r="E492" s="56" t="b">
        <v>1</v>
      </c>
      <c r="F492" s="2" t="s">
        <v>3813</v>
      </c>
      <c r="G492" s="7" t="s">
        <v>183</v>
      </c>
      <c r="H492" s="54" t="s">
        <v>270</v>
      </c>
      <c r="I492" s="57">
        <v>44934</v>
      </c>
      <c r="J492" s="56" t="s">
        <v>272</v>
      </c>
      <c r="K492" s="58" t="s">
        <v>301</v>
      </c>
      <c r="L492" s="9">
        <v>0</v>
      </c>
      <c r="M492" s="2" t="s">
        <v>4436</v>
      </c>
      <c r="N492" s="2" t="s">
        <v>85</v>
      </c>
      <c r="O492" s="2" t="s">
        <v>4437</v>
      </c>
      <c r="P492" s="2" t="str">
        <f>VLOOKUP(I492,Period!A:B,2,FALSE)</f>
        <v>2023H1</v>
      </c>
      <c r="Q492" s="9">
        <f t="shared" si="83"/>
        <v>0</v>
      </c>
      <c r="R492" s="2">
        <f t="shared" si="85"/>
        <v>0</v>
      </c>
      <c r="S492" t="str">
        <f t="shared" si="86"/>
        <v>01 Clear (0%)</v>
      </c>
      <c r="T492" t="str">
        <f t="shared" si="84"/>
        <v>44934S2A_MSIL1CCDM-MLB-GANGM4493401 Clear (0%)</v>
      </c>
      <c r="U492">
        <f>IF(COUNTIF(T$2:T491,T492)&gt;=1,0,1)</f>
        <v>1</v>
      </c>
      <c r="V492" s="26" t="s">
        <v>1880</v>
      </c>
      <c r="W492" s="86">
        <f t="shared" si="87"/>
        <v>2023</v>
      </c>
      <c r="X492" s="86" t="str">
        <f t="shared" si="88"/>
        <v>01</v>
      </c>
      <c r="Y492" s="86" t="str">
        <f t="shared" si="89"/>
        <v>08</v>
      </c>
      <c r="Z492" s="86" t="str">
        <f t="shared" si="90"/>
        <v>22</v>
      </c>
      <c r="AA492" s="86" t="str">
        <f t="shared" si="91"/>
        <v>28</v>
      </c>
      <c r="AB492" s="86" t="str">
        <f t="shared" si="92"/>
        <v>07</v>
      </c>
      <c r="AC492" s="86" t="str">
        <f t="shared" si="93"/>
        <v>GAN_GM_2500X1253px_32m_S2A_MSIL1C_20230108_0CC</v>
      </c>
      <c r="AD492" s="41" t="s">
        <v>1881</v>
      </c>
    </row>
    <row r="493" spans="2:30" x14ac:dyDescent="0.25">
      <c r="B493" t="s">
        <v>3866</v>
      </c>
      <c r="C493" s="54" t="s">
        <v>3816</v>
      </c>
      <c r="D493" s="54" t="s">
        <v>269</v>
      </c>
      <c r="E493" s="56" t="b">
        <v>1</v>
      </c>
      <c r="F493" s="2" t="s">
        <v>3813</v>
      </c>
      <c r="G493" s="7" t="s">
        <v>183</v>
      </c>
      <c r="H493" s="54" t="s">
        <v>270</v>
      </c>
      <c r="I493" s="57">
        <v>44934</v>
      </c>
      <c r="J493" s="56" t="s">
        <v>271</v>
      </c>
      <c r="K493" s="2" t="s">
        <v>322</v>
      </c>
      <c r="L493" s="9">
        <v>0</v>
      </c>
      <c r="M493" s="2" t="s">
        <v>4436</v>
      </c>
      <c r="N493" s="2" t="s">
        <v>85</v>
      </c>
      <c r="O493" s="2" t="s">
        <v>4437</v>
      </c>
      <c r="P493" s="2" t="str">
        <f>VLOOKUP(I493,Period!A:B,2,FALSE)</f>
        <v>2023H1</v>
      </c>
      <c r="Q493" s="9">
        <f t="shared" si="83"/>
        <v>0</v>
      </c>
      <c r="R493" s="2">
        <f t="shared" si="85"/>
        <v>0</v>
      </c>
      <c r="S493" t="str">
        <f t="shared" si="86"/>
        <v>01 Clear (0%)</v>
      </c>
      <c r="T493" t="str">
        <f t="shared" si="84"/>
        <v>44934S2A_MSIL1CCDM-MLB-GANGM4493401 Clear (0%)</v>
      </c>
      <c r="U493">
        <f>IF(COUNTIF(T$2:T492,T493)&gt;=1,0,1)</f>
        <v>0</v>
      </c>
      <c r="V493" s="26" t="s">
        <v>1882</v>
      </c>
      <c r="W493" s="86">
        <f t="shared" si="87"/>
        <v>2023</v>
      </c>
      <c r="X493" s="86" t="str">
        <f t="shared" si="88"/>
        <v>01</v>
      </c>
      <c r="Y493" s="86" t="str">
        <f t="shared" si="89"/>
        <v>08</v>
      </c>
      <c r="Z493" s="86" t="str">
        <f t="shared" si="90"/>
        <v>22</v>
      </c>
      <c r="AA493" s="86" t="str">
        <f t="shared" si="91"/>
        <v>28</v>
      </c>
      <c r="AB493" s="86" t="str">
        <f t="shared" si="92"/>
        <v>04</v>
      </c>
      <c r="AC493" s="86" t="str">
        <f t="shared" si="93"/>
        <v>GAN_GM_2500X1253px_32m_S2A_MSIL1C_20230108_0CC</v>
      </c>
      <c r="AD493" s="41" t="s">
        <v>1883</v>
      </c>
    </row>
    <row r="494" spans="2:30" x14ac:dyDescent="0.25">
      <c r="B494" t="s">
        <v>3866</v>
      </c>
      <c r="C494" s="54" t="s">
        <v>3816</v>
      </c>
      <c r="D494" s="54" t="s">
        <v>269</v>
      </c>
      <c r="E494" s="56" t="b">
        <v>1</v>
      </c>
      <c r="F494" s="2" t="s">
        <v>3813</v>
      </c>
      <c r="G494" s="7" t="s">
        <v>183</v>
      </c>
      <c r="H494" s="54" t="s">
        <v>270</v>
      </c>
      <c r="I494" s="57">
        <v>44934</v>
      </c>
      <c r="J494" s="56" t="s">
        <v>273</v>
      </c>
      <c r="K494" s="2" t="s">
        <v>308</v>
      </c>
      <c r="L494" s="9">
        <v>0</v>
      </c>
      <c r="M494" s="2" t="s">
        <v>4436</v>
      </c>
      <c r="N494" s="2" t="s">
        <v>85</v>
      </c>
      <c r="O494" s="2" t="s">
        <v>4437</v>
      </c>
      <c r="P494" s="2" t="str">
        <f>VLOOKUP(I494,Period!A:B,2,FALSE)</f>
        <v>2023H1</v>
      </c>
      <c r="Q494" s="9">
        <f t="shared" si="83"/>
        <v>0</v>
      </c>
      <c r="R494" s="2">
        <f t="shared" si="85"/>
        <v>0</v>
      </c>
      <c r="S494" t="str">
        <f t="shared" si="86"/>
        <v>01 Clear (0%)</v>
      </c>
      <c r="T494" t="str">
        <f t="shared" si="84"/>
        <v>44934S2A_MSIL1CCDM-MLB-GANGM4493401 Clear (0%)</v>
      </c>
      <c r="U494">
        <f>IF(COUNTIF(T$2:T493,T494)&gt;=1,0,1)</f>
        <v>0</v>
      </c>
      <c r="V494" s="26" t="s">
        <v>1884</v>
      </c>
      <c r="W494" s="86">
        <f t="shared" si="87"/>
        <v>2023</v>
      </c>
      <c r="X494" s="86" t="str">
        <f t="shared" si="88"/>
        <v>01</v>
      </c>
      <c r="Y494" s="86" t="str">
        <f t="shared" si="89"/>
        <v>08</v>
      </c>
      <c r="Z494" s="86" t="str">
        <f t="shared" si="90"/>
        <v>22</v>
      </c>
      <c r="AA494" s="86" t="str">
        <f t="shared" si="91"/>
        <v>27</v>
      </c>
      <c r="AB494" s="86" t="str">
        <f t="shared" si="92"/>
        <v>55</v>
      </c>
      <c r="AC494" s="86" t="str">
        <f t="shared" si="93"/>
        <v>GAN_GM_2500X1253px_32m_S2A_MSIL1C_20230108_0CC</v>
      </c>
      <c r="AD494" s="41" t="s">
        <v>1885</v>
      </c>
    </row>
    <row r="495" spans="2:30" x14ac:dyDescent="0.25">
      <c r="B495" t="s">
        <v>3866</v>
      </c>
      <c r="C495" s="54" t="s">
        <v>3816</v>
      </c>
      <c r="D495" s="54" t="s">
        <v>269</v>
      </c>
      <c r="E495" s="56" t="b">
        <v>1</v>
      </c>
      <c r="F495" s="2" t="s">
        <v>3813</v>
      </c>
      <c r="G495" s="7" t="s">
        <v>183</v>
      </c>
      <c r="H495" s="54" t="s">
        <v>270</v>
      </c>
      <c r="I495" s="57">
        <v>44934</v>
      </c>
      <c r="J495" s="56" t="s">
        <v>274</v>
      </c>
      <c r="K495" s="2" t="s">
        <v>323</v>
      </c>
      <c r="L495" s="9">
        <v>0</v>
      </c>
      <c r="M495" s="2" t="s">
        <v>4436</v>
      </c>
      <c r="N495" s="2" t="s">
        <v>85</v>
      </c>
      <c r="O495" s="2" t="s">
        <v>4437</v>
      </c>
      <c r="P495" s="2" t="str">
        <f>VLOOKUP(I495,Period!A:B,2,FALSE)</f>
        <v>2023H1</v>
      </c>
      <c r="Q495" s="9">
        <f t="shared" si="83"/>
        <v>0</v>
      </c>
      <c r="R495" s="2">
        <f t="shared" si="85"/>
        <v>0</v>
      </c>
      <c r="S495" t="str">
        <f t="shared" si="86"/>
        <v>01 Clear (0%)</v>
      </c>
      <c r="T495" t="str">
        <f t="shared" si="84"/>
        <v>44934S2A_MSIL1CCDM-MLB-GANGM4493401 Clear (0%)</v>
      </c>
      <c r="U495">
        <f>IF(COUNTIF(T$2:T494,T495)&gt;=1,0,1)</f>
        <v>0</v>
      </c>
      <c r="V495" s="26" t="s">
        <v>1886</v>
      </c>
      <c r="W495" s="86">
        <f t="shared" si="87"/>
        <v>2023</v>
      </c>
      <c r="X495" s="86" t="str">
        <f t="shared" si="88"/>
        <v>01</v>
      </c>
      <c r="Y495" s="86" t="str">
        <f t="shared" si="89"/>
        <v>08</v>
      </c>
      <c r="Z495" s="86" t="str">
        <f t="shared" si="90"/>
        <v>22</v>
      </c>
      <c r="AA495" s="86" t="str">
        <f t="shared" si="91"/>
        <v>27</v>
      </c>
      <c r="AB495" s="86" t="str">
        <f t="shared" si="92"/>
        <v>49</v>
      </c>
      <c r="AC495" s="86" t="str">
        <f t="shared" si="93"/>
        <v>GAN_GM_2500X1253px_32m_S2A_MSIL1C_20230108_0CC</v>
      </c>
      <c r="AD495" s="41" t="s">
        <v>1887</v>
      </c>
    </row>
    <row r="496" spans="2:30" x14ac:dyDescent="0.25">
      <c r="B496" t="s">
        <v>3866</v>
      </c>
      <c r="C496" s="51" t="s">
        <v>3816</v>
      </c>
      <c r="D496" s="51" t="s">
        <v>269</v>
      </c>
      <c r="E496" s="42" t="b">
        <v>1</v>
      </c>
      <c r="F496" s="2" t="s">
        <v>3813</v>
      </c>
      <c r="G496" s="7" t="s">
        <v>183</v>
      </c>
      <c r="H496" s="51" t="s">
        <v>270</v>
      </c>
      <c r="I496" s="53">
        <v>44932</v>
      </c>
      <c r="J496" s="42" t="s">
        <v>272</v>
      </c>
      <c r="K496" s="58" t="s">
        <v>304</v>
      </c>
      <c r="L496" s="9">
        <v>92.8</v>
      </c>
      <c r="M496" s="2" t="s">
        <v>4436</v>
      </c>
      <c r="N496" s="2" t="s">
        <v>85</v>
      </c>
      <c r="O496" s="2" t="s">
        <v>4437</v>
      </c>
      <c r="P496" s="2" t="str">
        <f>VLOOKUP(I496,Period!A:B,2,FALSE)</f>
        <v>2023H1</v>
      </c>
      <c r="Q496" s="9">
        <f t="shared" si="83"/>
        <v>92.024999999999991</v>
      </c>
      <c r="R496" s="2">
        <f t="shared" si="85"/>
        <v>100</v>
      </c>
      <c r="S496" t="str">
        <f t="shared" si="86"/>
        <v>04 Overcast (100%)</v>
      </c>
      <c r="T496" t="str">
        <f t="shared" si="84"/>
        <v>44932S2A_MSIL1CCDM-MLB-GANGM4493204 Overcast (100%)</v>
      </c>
      <c r="U496">
        <f>IF(COUNTIF(T$2:T495,T496)&gt;=1,0,1)</f>
        <v>1</v>
      </c>
      <c r="V496" s="26" t="s">
        <v>1888</v>
      </c>
      <c r="W496" s="86">
        <f t="shared" si="87"/>
        <v>2023</v>
      </c>
      <c r="X496" s="86" t="str">
        <f t="shared" si="88"/>
        <v>01</v>
      </c>
      <c r="Y496" s="86" t="str">
        <f t="shared" si="89"/>
        <v>06</v>
      </c>
      <c r="Z496" s="86" t="str">
        <f t="shared" si="90"/>
        <v>22</v>
      </c>
      <c r="AA496" s="86" t="str">
        <f t="shared" si="91"/>
        <v>38</v>
      </c>
      <c r="AB496" s="86" t="str">
        <f t="shared" si="92"/>
        <v>06</v>
      </c>
      <c r="AC496" s="86" t="str">
        <f t="shared" si="93"/>
        <v>GAN_GM_2500X1253px_32m_S2A_MSIL1C_20230106_100CC</v>
      </c>
      <c r="AD496" s="41" t="s">
        <v>1889</v>
      </c>
    </row>
    <row r="497" spans="2:30" x14ac:dyDescent="0.25">
      <c r="B497" t="s">
        <v>3866</v>
      </c>
      <c r="C497" s="51" t="s">
        <v>3816</v>
      </c>
      <c r="D497" s="51" t="s">
        <v>269</v>
      </c>
      <c r="E497" s="42" t="b">
        <v>1</v>
      </c>
      <c r="F497" s="2" t="s">
        <v>3813</v>
      </c>
      <c r="G497" s="7" t="s">
        <v>183</v>
      </c>
      <c r="H497" s="51" t="s">
        <v>270</v>
      </c>
      <c r="I497" s="53">
        <v>44932</v>
      </c>
      <c r="J497" s="42" t="s">
        <v>271</v>
      </c>
      <c r="K497" s="2" t="s">
        <v>330</v>
      </c>
      <c r="L497" s="9">
        <v>80.7</v>
      </c>
      <c r="M497" s="2" t="s">
        <v>4436</v>
      </c>
      <c r="N497" s="2" t="s">
        <v>85</v>
      </c>
      <c r="O497" s="2" t="s">
        <v>4437</v>
      </c>
      <c r="P497" s="2" t="str">
        <f>VLOOKUP(I497,Period!A:B,2,FALSE)</f>
        <v>2023H1</v>
      </c>
      <c r="Q497" s="9">
        <f t="shared" si="83"/>
        <v>92.024999999999991</v>
      </c>
      <c r="R497" s="2">
        <f t="shared" si="85"/>
        <v>100</v>
      </c>
      <c r="S497" t="str">
        <f t="shared" si="86"/>
        <v>04 Overcast (100%)</v>
      </c>
      <c r="T497" t="str">
        <f t="shared" si="84"/>
        <v>44932S2A_MSIL1CCDM-MLB-GANGM4493204 Overcast (100%)</v>
      </c>
      <c r="U497">
        <f>IF(COUNTIF(T$2:T496,T497)&gt;=1,0,1)</f>
        <v>0</v>
      </c>
      <c r="V497" s="26" t="s">
        <v>1890</v>
      </c>
      <c r="W497" s="86">
        <f t="shared" si="87"/>
        <v>2023</v>
      </c>
      <c r="X497" s="86" t="str">
        <f t="shared" si="88"/>
        <v>01</v>
      </c>
      <c r="Y497" s="86" t="str">
        <f t="shared" si="89"/>
        <v>06</v>
      </c>
      <c r="Z497" s="86" t="str">
        <f t="shared" si="90"/>
        <v>22</v>
      </c>
      <c r="AA497" s="86" t="str">
        <f t="shared" si="91"/>
        <v>38</v>
      </c>
      <c r="AB497" s="86" t="str">
        <f t="shared" si="92"/>
        <v>02</v>
      </c>
      <c r="AC497" s="86" t="str">
        <f t="shared" si="93"/>
        <v>GAN_GM_2500X1253px_32m_S2A_MSIL1C_20230106_100CC</v>
      </c>
      <c r="AD497" s="41" t="s">
        <v>1891</v>
      </c>
    </row>
    <row r="498" spans="2:30" x14ac:dyDescent="0.25">
      <c r="B498" t="s">
        <v>3866</v>
      </c>
      <c r="C498" s="51" t="s">
        <v>3816</v>
      </c>
      <c r="D498" s="51" t="s">
        <v>269</v>
      </c>
      <c r="E498" s="42" t="b">
        <v>1</v>
      </c>
      <c r="F498" s="2" t="s">
        <v>3813</v>
      </c>
      <c r="G498" s="7" t="s">
        <v>183</v>
      </c>
      <c r="H498" s="51" t="s">
        <v>270</v>
      </c>
      <c r="I498" s="53">
        <v>44932</v>
      </c>
      <c r="J498" s="42" t="s">
        <v>273</v>
      </c>
      <c r="K498" s="2" t="s">
        <v>306</v>
      </c>
      <c r="L498" s="9">
        <v>96.9</v>
      </c>
      <c r="M498" s="2" t="s">
        <v>4436</v>
      </c>
      <c r="N498" s="2" t="s">
        <v>85</v>
      </c>
      <c r="O498" s="2" t="s">
        <v>4437</v>
      </c>
      <c r="P498" s="2" t="str">
        <f>VLOOKUP(I498,Period!A:B,2,FALSE)</f>
        <v>2023H1</v>
      </c>
      <c r="Q498" s="9">
        <f t="shared" si="83"/>
        <v>92.024999999999991</v>
      </c>
      <c r="R498" s="2">
        <f t="shared" si="85"/>
        <v>100</v>
      </c>
      <c r="S498" t="str">
        <f t="shared" si="86"/>
        <v>04 Overcast (100%)</v>
      </c>
      <c r="T498" t="str">
        <f t="shared" si="84"/>
        <v>44932S2A_MSIL1CCDM-MLB-GANGM4493204 Overcast (100%)</v>
      </c>
      <c r="U498">
        <f>IF(COUNTIF(T$2:T497,T498)&gt;=1,0,1)</f>
        <v>0</v>
      </c>
      <c r="V498" s="26" t="s">
        <v>1892</v>
      </c>
      <c r="W498" s="86">
        <f t="shared" si="87"/>
        <v>2023</v>
      </c>
      <c r="X498" s="86" t="str">
        <f t="shared" si="88"/>
        <v>01</v>
      </c>
      <c r="Y498" s="86" t="str">
        <f t="shared" si="89"/>
        <v>06</v>
      </c>
      <c r="Z498" s="86" t="str">
        <f t="shared" si="90"/>
        <v>22</v>
      </c>
      <c r="AA498" s="86" t="str">
        <f t="shared" si="91"/>
        <v>37</v>
      </c>
      <c r="AB498" s="86" t="str">
        <f t="shared" si="92"/>
        <v>51</v>
      </c>
      <c r="AC498" s="86" t="str">
        <f t="shared" si="93"/>
        <v>GAN_GM_2500X1253px_32m_S2A_MSIL1C_20230106_100CC</v>
      </c>
      <c r="AD498" s="41" t="s">
        <v>1893</v>
      </c>
    </row>
    <row r="499" spans="2:30" x14ac:dyDescent="0.25">
      <c r="B499" t="s">
        <v>3866</v>
      </c>
      <c r="C499" s="51" t="s">
        <v>3816</v>
      </c>
      <c r="D499" s="51" t="s">
        <v>269</v>
      </c>
      <c r="E499" s="42" t="b">
        <v>1</v>
      </c>
      <c r="F499" s="2" t="s">
        <v>3813</v>
      </c>
      <c r="G499" s="7" t="s">
        <v>183</v>
      </c>
      <c r="H499" s="51" t="s">
        <v>270</v>
      </c>
      <c r="I499" s="53">
        <v>44932</v>
      </c>
      <c r="J499" s="42" t="s">
        <v>274</v>
      </c>
      <c r="K499" s="2" t="s">
        <v>318</v>
      </c>
      <c r="L499" s="9">
        <v>97.7</v>
      </c>
      <c r="M499" s="2" t="s">
        <v>4436</v>
      </c>
      <c r="N499" s="2" t="s">
        <v>85</v>
      </c>
      <c r="O499" s="2" t="s">
        <v>4437</v>
      </c>
      <c r="P499" s="2" t="str">
        <f>VLOOKUP(I499,Period!A:B,2,FALSE)</f>
        <v>2023H1</v>
      </c>
      <c r="Q499" s="9">
        <f t="shared" si="83"/>
        <v>92.024999999999991</v>
      </c>
      <c r="R499" s="2">
        <f t="shared" si="85"/>
        <v>100</v>
      </c>
      <c r="S499" t="str">
        <f t="shared" si="86"/>
        <v>04 Overcast (100%)</v>
      </c>
      <c r="T499" t="str">
        <f t="shared" si="84"/>
        <v>44932S2A_MSIL1CCDM-MLB-GANGM4493204 Overcast (100%)</v>
      </c>
      <c r="U499">
        <f>IF(COUNTIF(T$2:T498,T499)&gt;=1,0,1)</f>
        <v>0</v>
      </c>
      <c r="V499" s="26" t="s">
        <v>1894</v>
      </c>
      <c r="W499" s="86">
        <f t="shared" si="87"/>
        <v>2023</v>
      </c>
      <c r="X499" s="86" t="str">
        <f t="shared" si="88"/>
        <v>01</v>
      </c>
      <c r="Y499" s="86" t="str">
        <f t="shared" si="89"/>
        <v>06</v>
      </c>
      <c r="Z499" s="86" t="str">
        <f t="shared" si="90"/>
        <v>22</v>
      </c>
      <c r="AA499" s="86" t="str">
        <f t="shared" si="91"/>
        <v>37</v>
      </c>
      <c r="AB499" s="86" t="str">
        <f t="shared" si="92"/>
        <v>47</v>
      </c>
      <c r="AC499" s="86" t="str">
        <f t="shared" si="93"/>
        <v>GAN_GM_2500X1253px_32m_S2A_MSIL1C_20230106_100CC</v>
      </c>
      <c r="AD499" s="41" t="s">
        <v>1895</v>
      </c>
    </row>
    <row r="500" spans="2:30" x14ac:dyDescent="0.25">
      <c r="B500" t="s">
        <v>3866</v>
      </c>
      <c r="C500" s="54" t="s">
        <v>3816</v>
      </c>
      <c r="D500" s="54" t="s">
        <v>269</v>
      </c>
      <c r="E500" s="56" t="b">
        <v>1</v>
      </c>
      <c r="F500" s="2" t="s">
        <v>3813</v>
      </c>
      <c r="G500" s="7" t="s">
        <v>183</v>
      </c>
      <c r="H500" s="54" t="s">
        <v>270</v>
      </c>
      <c r="I500" s="57">
        <v>44929</v>
      </c>
      <c r="J500" s="56" t="s">
        <v>272</v>
      </c>
      <c r="K500" s="58" t="s">
        <v>311</v>
      </c>
      <c r="L500" s="9">
        <v>86.5</v>
      </c>
      <c r="M500" s="2" t="s">
        <v>4436</v>
      </c>
      <c r="N500" s="2" t="s">
        <v>85</v>
      </c>
      <c r="O500" s="2" t="s">
        <v>4437</v>
      </c>
      <c r="P500" s="2" t="str">
        <f>VLOOKUP(I500,Period!A:B,2,FALSE)</f>
        <v>2023H1</v>
      </c>
      <c r="Q500" s="9">
        <f t="shared" si="83"/>
        <v>88.275000000000006</v>
      </c>
      <c r="R500" s="2">
        <f t="shared" si="85"/>
        <v>90</v>
      </c>
      <c r="S500" t="str">
        <f t="shared" si="86"/>
        <v>03 Cloudy (40%-90%)</v>
      </c>
      <c r="T500" t="str">
        <f t="shared" si="84"/>
        <v>44929S2A_MSIL1CCDM-MLB-GANGM4492903 Cloudy (40%-90%)</v>
      </c>
      <c r="U500">
        <f>IF(COUNTIF(T$2:T499,T500)&gt;=1,0,1)</f>
        <v>1</v>
      </c>
      <c r="V500" s="26" t="s">
        <v>1896</v>
      </c>
      <c r="W500" s="86">
        <f t="shared" si="87"/>
        <v>2023</v>
      </c>
      <c r="X500" s="86" t="str">
        <f t="shared" si="88"/>
        <v>01</v>
      </c>
      <c r="Y500" s="86" t="str">
        <f t="shared" si="89"/>
        <v>03</v>
      </c>
      <c r="Z500" s="86" t="str">
        <f t="shared" si="90"/>
        <v>22</v>
      </c>
      <c r="AA500" s="86" t="str">
        <f t="shared" si="91"/>
        <v>28</v>
      </c>
      <c r="AB500" s="86" t="str">
        <f t="shared" si="92"/>
        <v>09</v>
      </c>
      <c r="AC500" s="86" t="str">
        <f t="shared" si="93"/>
        <v>GAN_GM_2500X1253px_32m_S2A_MSIL1C_20230103_90CC</v>
      </c>
      <c r="AD500" s="41" t="s">
        <v>1897</v>
      </c>
    </row>
    <row r="501" spans="2:30" x14ac:dyDescent="0.25">
      <c r="B501" t="s">
        <v>3866</v>
      </c>
      <c r="C501" s="54" t="s">
        <v>3816</v>
      </c>
      <c r="D501" s="54" t="s">
        <v>269</v>
      </c>
      <c r="E501" s="56" t="b">
        <v>1</v>
      </c>
      <c r="F501" s="2" t="s">
        <v>3813</v>
      </c>
      <c r="G501" s="7" t="s">
        <v>183</v>
      </c>
      <c r="H501" s="54" t="s">
        <v>270</v>
      </c>
      <c r="I501" s="57">
        <v>44929</v>
      </c>
      <c r="J501" s="56" t="s">
        <v>271</v>
      </c>
      <c r="K501" s="2" t="s">
        <v>315</v>
      </c>
      <c r="L501" s="9">
        <v>69.5</v>
      </c>
      <c r="M501" s="2" t="s">
        <v>4436</v>
      </c>
      <c r="N501" s="2" t="s">
        <v>85</v>
      </c>
      <c r="O501" s="2" t="s">
        <v>4437</v>
      </c>
      <c r="P501" s="2" t="str">
        <f>VLOOKUP(I501,Period!A:B,2,FALSE)</f>
        <v>2023H1</v>
      </c>
      <c r="Q501" s="9">
        <f t="shared" si="83"/>
        <v>88.275000000000006</v>
      </c>
      <c r="R501" s="2">
        <f t="shared" si="85"/>
        <v>90</v>
      </c>
      <c r="S501" t="str">
        <f t="shared" si="86"/>
        <v>03 Cloudy (40%-90%)</v>
      </c>
      <c r="T501" t="str">
        <f t="shared" si="84"/>
        <v>44929S2A_MSIL1CCDM-MLB-GANGM4492903 Cloudy (40%-90%)</v>
      </c>
      <c r="U501">
        <f>IF(COUNTIF(T$2:T500,T501)&gt;=1,0,1)</f>
        <v>0</v>
      </c>
      <c r="V501" s="26" t="s">
        <v>1898</v>
      </c>
      <c r="W501" s="86">
        <f t="shared" si="87"/>
        <v>2023</v>
      </c>
      <c r="X501" s="86" t="str">
        <f t="shared" si="88"/>
        <v>01</v>
      </c>
      <c r="Y501" s="86" t="str">
        <f t="shared" si="89"/>
        <v>03</v>
      </c>
      <c r="Z501" s="86" t="str">
        <f t="shared" si="90"/>
        <v>22</v>
      </c>
      <c r="AA501" s="86" t="str">
        <f t="shared" si="91"/>
        <v>28</v>
      </c>
      <c r="AB501" s="86" t="str">
        <f t="shared" si="92"/>
        <v>06</v>
      </c>
      <c r="AC501" s="86" t="str">
        <f t="shared" si="93"/>
        <v>GAN_GM_2500X1253px_32m_S2A_MSIL1C_20230103_90CC</v>
      </c>
      <c r="AD501" s="41" t="s">
        <v>1899</v>
      </c>
    </row>
    <row r="502" spans="2:30" x14ac:dyDescent="0.25">
      <c r="B502" t="s">
        <v>3866</v>
      </c>
      <c r="C502" s="54" t="s">
        <v>3816</v>
      </c>
      <c r="D502" s="54" t="s">
        <v>269</v>
      </c>
      <c r="E502" s="56" t="b">
        <v>1</v>
      </c>
      <c r="F502" s="2" t="s">
        <v>3813</v>
      </c>
      <c r="G502" s="7" t="s">
        <v>183</v>
      </c>
      <c r="H502" s="54" t="s">
        <v>270</v>
      </c>
      <c r="I502" s="57">
        <v>44929</v>
      </c>
      <c r="J502" s="56" t="s">
        <v>273</v>
      </c>
      <c r="K502" s="2" t="s">
        <v>291</v>
      </c>
      <c r="L502" s="9">
        <v>99.8</v>
      </c>
      <c r="M502" s="2" t="s">
        <v>4436</v>
      </c>
      <c r="N502" s="2" t="s">
        <v>85</v>
      </c>
      <c r="O502" s="2" t="s">
        <v>4437</v>
      </c>
      <c r="P502" s="2" t="str">
        <f>VLOOKUP(I502,Period!A:B,2,FALSE)</f>
        <v>2023H1</v>
      </c>
      <c r="Q502" s="9">
        <f t="shared" si="83"/>
        <v>88.275000000000006</v>
      </c>
      <c r="R502" s="2">
        <f t="shared" si="85"/>
        <v>90</v>
      </c>
      <c r="S502" t="str">
        <f t="shared" si="86"/>
        <v>03 Cloudy (40%-90%)</v>
      </c>
      <c r="T502" t="str">
        <f t="shared" si="84"/>
        <v>44929S2A_MSIL1CCDM-MLB-GANGM4492903 Cloudy (40%-90%)</v>
      </c>
      <c r="U502">
        <f>IF(COUNTIF(T$2:T501,T502)&gt;=1,0,1)</f>
        <v>0</v>
      </c>
      <c r="V502" s="26" t="s">
        <v>1900</v>
      </c>
      <c r="W502" s="86">
        <f t="shared" si="87"/>
        <v>2023</v>
      </c>
      <c r="X502" s="86" t="str">
        <f t="shared" si="88"/>
        <v>01</v>
      </c>
      <c r="Y502" s="86" t="str">
        <f t="shared" si="89"/>
        <v>03</v>
      </c>
      <c r="Z502" s="86" t="str">
        <f t="shared" si="90"/>
        <v>22</v>
      </c>
      <c r="AA502" s="86" t="str">
        <f t="shared" si="91"/>
        <v>27</v>
      </c>
      <c r="AB502" s="86" t="str">
        <f t="shared" si="92"/>
        <v>57</v>
      </c>
      <c r="AC502" s="86" t="str">
        <f t="shared" si="93"/>
        <v>GAN_GM_2500X1253px_32m_S2A_MSIL1C_20230103_90CC</v>
      </c>
      <c r="AD502" s="41" t="s">
        <v>1901</v>
      </c>
    </row>
    <row r="503" spans="2:30" x14ac:dyDescent="0.25">
      <c r="B503" t="s">
        <v>3866</v>
      </c>
      <c r="C503" s="54" t="s">
        <v>3816</v>
      </c>
      <c r="D503" s="54" t="s">
        <v>269</v>
      </c>
      <c r="E503" s="56" t="b">
        <v>1</v>
      </c>
      <c r="F503" s="2" t="s">
        <v>3813</v>
      </c>
      <c r="G503" s="7" t="s">
        <v>183</v>
      </c>
      <c r="H503" s="54" t="s">
        <v>270</v>
      </c>
      <c r="I503" s="57">
        <v>44929</v>
      </c>
      <c r="J503" s="56" t="s">
        <v>274</v>
      </c>
      <c r="K503" s="2" t="s">
        <v>320</v>
      </c>
      <c r="L503" s="9">
        <v>97.3</v>
      </c>
      <c r="M503" s="2" t="s">
        <v>4436</v>
      </c>
      <c r="N503" s="2" t="s">
        <v>85</v>
      </c>
      <c r="O503" s="2" t="s">
        <v>4437</v>
      </c>
      <c r="P503" s="2" t="str">
        <f>VLOOKUP(I503,Period!A:B,2,FALSE)</f>
        <v>2023H1</v>
      </c>
      <c r="Q503" s="9">
        <f t="shared" si="83"/>
        <v>88.275000000000006</v>
      </c>
      <c r="R503" s="2">
        <f t="shared" si="85"/>
        <v>90</v>
      </c>
      <c r="S503" t="str">
        <f t="shared" si="86"/>
        <v>03 Cloudy (40%-90%)</v>
      </c>
      <c r="T503" t="str">
        <f t="shared" si="84"/>
        <v>44929S2A_MSIL1CCDM-MLB-GANGM4492903 Cloudy (40%-90%)</v>
      </c>
      <c r="U503">
        <f>IF(COUNTIF(T$2:T502,T503)&gt;=1,0,1)</f>
        <v>0</v>
      </c>
      <c r="V503" s="26" t="s">
        <v>1902</v>
      </c>
      <c r="W503" s="86">
        <f t="shared" si="87"/>
        <v>2023</v>
      </c>
      <c r="X503" s="86" t="str">
        <f t="shared" si="88"/>
        <v>01</v>
      </c>
      <c r="Y503" s="86" t="str">
        <f t="shared" si="89"/>
        <v>03</v>
      </c>
      <c r="Z503" s="86" t="str">
        <f t="shared" si="90"/>
        <v>22</v>
      </c>
      <c r="AA503" s="86" t="str">
        <f t="shared" si="91"/>
        <v>27</v>
      </c>
      <c r="AB503" s="86" t="str">
        <f t="shared" si="92"/>
        <v>51</v>
      </c>
      <c r="AC503" s="86" t="str">
        <f t="shared" si="93"/>
        <v>GAN_GM_2500X1253px_32m_S2A_MSIL1C_20230103_90CC</v>
      </c>
      <c r="AD503" s="41" t="s">
        <v>1903</v>
      </c>
    </row>
    <row r="504" spans="2:30" x14ac:dyDescent="0.25">
      <c r="B504" t="s">
        <v>3866</v>
      </c>
      <c r="C504" s="51" t="s">
        <v>3816</v>
      </c>
      <c r="D504" s="51" t="s">
        <v>269</v>
      </c>
      <c r="E504" s="42" t="b">
        <v>1</v>
      </c>
      <c r="F504" s="2" t="s">
        <v>3813</v>
      </c>
      <c r="G504" s="7" t="s">
        <v>183</v>
      </c>
      <c r="H504" s="51" t="s">
        <v>270</v>
      </c>
      <c r="I504" s="53">
        <v>44927</v>
      </c>
      <c r="J504" s="42" t="s">
        <v>272</v>
      </c>
      <c r="K504" s="58" t="s">
        <v>304</v>
      </c>
      <c r="L504" s="9">
        <v>50.3</v>
      </c>
      <c r="M504" s="2" t="s">
        <v>4436</v>
      </c>
      <c r="N504" s="2" t="s">
        <v>85</v>
      </c>
      <c r="O504" s="2" t="s">
        <v>4437</v>
      </c>
      <c r="P504" s="2" t="str">
        <f>VLOOKUP(I504,Period!A:B,2,FALSE)</f>
        <v>2023H1</v>
      </c>
      <c r="Q504" s="9">
        <f t="shared" si="83"/>
        <v>49.6</v>
      </c>
      <c r="R504" s="2">
        <f t="shared" si="85"/>
        <v>50</v>
      </c>
      <c r="S504" t="str">
        <f t="shared" si="86"/>
        <v>03 Cloudy (40%-90%)</v>
      </c>
      <c r="T504" t="str">
        <f t="shared" si="84"/>
        <v>44927S2A_MSIL1CCDM-MLB-GANGM4492703 Cloudy (40%-90%)</v>
      </c>
      <c r="U504">
        <f>IF(COUNTIF(T$2:T503,T504)&gt;=1,0,1)</f>
        <v>1</v>
      </c>
      <c r="V504" s="26" t="s">
        <v>1904</v>
      </c>
      <c r="W504" s="86">
        <f t="shared" si="87"/>
        <v>2023</v>
      </c>
      <c r="X504" s="86" t="str">
        <f t="shared" si="88"/>
        <v>01</v>
      </c>
      <c r="Y504" s="86" t="str">
        <f t="shared" si="89"/>
        <v>01</v>
      </c>
      <c r="Z504" s="86" t="str">
        <f t="shared" si="90"/>
        <v>22</v>
      </c>
      <c r="AA504" s="86" t="str">
        <f t="shared" si="91"/>
        <v>38</v>
      </c>
      <c r="AB504" s="86" t="str">
        <f t="shared" si="92"/>
        <v>06</v>
      </c>
      <c r="AC504" s="86" t="str">
        <f t="shared" si="93"/>
        <v>GAN_GM_2500X1253px_32m_S2A_MSIL1C_20230101_50CC</v>
      </c>
      <c r="AD504" s="41" t="s">
        <v>1905</v>
      </c>
    </row>
    <row r="505" spans="2:30" x14ac:dyDescent="0.25">
      <c r="B505" t="s">
        <v>3866</v>
      </c>
      <c r="C505" s="51" t="s">
        <v>3816</v>
      </c>
      <c r="D505" s="51" t="s">
        <v>269</v>
      </c>
      <c r="E505" s="42" t="b">
        <v>1</v>
      </c>
      <c r="F505" s="2" t="s">
        <v>3813</v>
      </c>
      <c r="G505" s="7" t="s">
        <v>183</v>
      </c>
      <c r="H505" s="51" t="s">
        <v>270</v>
      </c>
      <c r="I505" s="53">
        <v>44927</v>
      </c>
      <c r="J505" s="42" t="s">
        <v>271</v>
      </c>
      <c r="K505" s="2" t="s">
        <v>330</v>
      </c>
      <c r="L505" s="9">
        <v>31</v>
      </c>
      <c r="M505" s="2" t="s">
        <v>4436</v>
      </c>
      <c r="N505" s="2" t="s">
        <v>85</v>
      </c>
      <c r="O505" s="2" t="s">
        <v>4437</v>
      </c>
      <c r="P505" s="2" t="str">
        <f>VLOOKUP(I505,Period!A:B,2,FALSE)</f>
        <v>2023H1</v>
      </c>
      <c r="Q505" s="9">
        <f t="shared" si="83"/>
        <v>49.6</v>
      </c>
      <c r="R505" s="2">
        <f t="shared" si="85"/>
        <v>50</v>
      </c>
      <c r="S505" t="str">
        <f t="shared" si="86"/>
        <v>03 Cloudy (40%-90%)</v>
      </c>
      <c r="T505" t="str">
        <f t="shared" si="84"/>
        <v>44927S2A_MSIL1CCDM-MLB-GANGM4492703 Cloudy (40%-90%)</v>
      </c>
      <c r="U505">
        <f>IF(COUNTIF(T$2:T504,T505)&gt;=1,0,1)</f>
        <v>0</v>
      </c>
      <c r="V505" s="26" t="s">
        <v>1906</v>
      </c>
      <c r="W505" s="86">
        <f t="shared" si="87"/>
        <v>2023</v>
      </c>
      <c r="X505" s="86" t="str">
        <f t="shared" si="88"/>
        <v>01</v>
      </c>
      <c r="Y505" s="86" t="str">
        <f t="shared" si="89"/>
        <v>01</v>
      </c>
      <c r="Z505" s="86" t="str">
        <f t="shared" si="90"/>
        <v>22</v>
      </c>
      <c r="AA505" s="86" t="str">
        <f t="shared" si="91"/>
        <v>38</v>
      </c>
      <c r="AB505" s="86" t="str">
        <f t="shared" si="92"/>
        <v>02</v>
      </c>
      <c r="AC505" s="86" t="str">
        <f t="shared" si="93"/>
        <v>GAN_GM_2500X1253px_32m_S2A_MSIL1C_20230101_50CC</v>
      </c>
      <c r="AD505" s="41" t="s">
        <v>1907</v>
      </c>
    </row>
    <row r="506" spans="2:30" x14ac:dyDescent="0.25">
      <c r="B506" t="s">
        <v>3866</v>
      </c>
      <c r="C506" s="51" t="s">
        <v>3816</v>
      </c>
      <c r="D506" s="51" t="s">
        <v>269</v>
      </c>
      <c r="E506" s="42" t="b">
        <v>1</v>
      </c>
      <c r="F506" s="2" t="s">
        <v>3813</v>
      </c>
      <c r="G506" s="7" t="s">
        <v>183</v>
      </c>
      <c r="H506" s="51" t="s">
        <v>270</v>
      </c>
      <c r="I506" s="53">
        <v>44927</v>
      </c>
      <c r="J506" s="42" t="s">
        <v>273</v>
      </c>
      <c r="K506" s="2" t="s">
        <v>306</v>
      </c>
      <c r="L506" s="9">
        <v>62</v>
      </c>
      <c r="M506" s="2" t="s">
        <v>4436</v>
      </c>
      <c r="N506" s="2" t="s">
        <v>85</v>
      </c>
      <c r="O506" s="2" t="s">
        <v>4437</v>
      </c>
      <c r="P506" s="2" t="str">
        <f>VLOOKUP(I506,Period!A:B,2,FALSE)</f>
        <v>2023H1</v>
      </c>
      <c r="Q506" s="9">
        <f t="shared" si="83"/>
        <v>49.6</v>
      </c>
      <c r="R506" s="2">
        <f t="shared" si="85"/>
        <v>50</v>
      </c>
      <c r="S506" t="str">
        <f t="shared" si="86"/>
        <v>03 Cloudy (40%-90%)</v>
      </c>
      <c r="T506" t="str">
        <f t="shared" si="84"/>
        <v>44927S2A_MSIL1CCDM-MLB-GANGM4492703 Cloudy (40%-90%)</v>
      </c>
      <c r="U506">
        <f>IF(COUNTIF(T$2:T505,T506)&gt;=1,0,1)</f>
        <v>0</v>
      </c>
      <c r="V506" s="26" t="s">
        <v>1908</v>
      </c>
      <c r="W506" s="86">
        <f t="shared" si="87"/>
        <v>2023</v>
      </c>
      <c r="X506" s="86" t="str">
        <f t="shared" si="88"/>
        <v>01</v>
      </c>
      <c r="Y506" s="86" t="str">
        <f t="shared" si="89"/>
        <v>01</v>
      </c>
      <c r="Z506" s="86" t="str">
        <f t="shared" si="90"/>
        <v>22</v>
      </c>
      <c r="AA506" s="86" t="str">
        <f t="shared" si="91"/>
        <v>37</v>
      </c>
      <c r="AB506" s="86" t="str">
        <f t="shared" si="92"/>
        <v>51</v>
      </c>
      <c r="AC506" s="86" t="str">
        <f t="shared" si="93"/>
        <v>GAN_GM_2500X1253px_32m_S2A_MSIL1C_20230101_50CC</v>
      </c>
      <c r="AD506" s="41" t="s">
        <v>1909</v>
      </c>
    </row>
    <row r="507" spans="2:30" x14ac:dyDescent="0.25">
      <c r="B507" t="s">
        <v>3866</v>
      </c>
      <c r="C507" s="51" t="s">
        <v>3816</v>
      </c>
      <c r="D507" s="51" t="s">
        <v>269</v>
      </c>
      <c r="E507" s="42" t="b">
        <v>1</v>
      </c>
      <c r="F507" s="2" t="s">
        <v>3813</v>
      </c>
      <c r="G507" s="7" t="s">
        <v>183</v>
      </c>
      <c r="H507" s="51" t="s">
        <v>270</v>
      </c>
      <c r="I507" s="53">
        <v>44927</v>
      </c>
      <c r="J507" s="42" t="s">
        <v>274</v>
      </c>
      <c r="K507" s="2" t="s">
        <v>318</v>
      </c>
      <c r="L507" s="9">
        <v>55.1</v>
      </c>
      <c r="M507" s="2" t="s">
        <v>4436</v>
      </c>
      <c r="N507" s="2" t="s">
        <v>85</v>
      </c>
      <c r="O507" s="2" t="s">
        <v>4437</v>
      </c>
      <c r="P507" s="2" t="str">
        <f>VLOOKUP(I507,Period!A:B,2,FALSE)</f>
        <v>2023H1</v>
      </c>
      <c r="Q507" s="9">
        <f t="shared" si="83"/>
        <v>49.6</v>
      </c>
      <c r="R507" s="2">
        <f t="shared" si="85"/>
        <v>50</v>
      </c>
      <c r="S507" t="str">
        <f t="shared" si="86"/>
        <v>03 Cloudy (40%-90%)</v>
      </c>
      <c r="T507" t="str">
        <f t="shared" si="84"/>
        <v>44927S2A_MSIL1CCDM-MLB-GANGM4492703 Cloudy (40%-90%)</v>
      </c>
      <c r="U507">
        <f>IF(COUNTIF(T$2:T506,T507)&gt;=1,0,1)</f>
        <v>0</v>
      </c>
      <c r="V507" s="26" t="s">
        <v>1910</v>
      </c>
      <c r="W507" s="86">
        <f t="shared" si="87"/>
        <v>2023</v>
      </c>
      <c r="X507" s="86" t="str">
        <f t="shared" si="88"/>
        <v>01</v>
      </c>
      <c r="Y507" s="86" t="str">
        <f t="shared" si="89"/>
        <v>01</v>
      </c>
      <c r="Z507" s="86" t="str">
        <f t="shared" si="90"/>
        <v>22</v>
      </c>
      <c r="AA507" s="86" t="str">
        <f t="shared" si="91"/>
        <v>37</v>
      </c>
      <c r="AB507" s="86" t="str">
        <f t="shared" si="92"/>
        <v>47</v>
      </c>
      <c r="AC507" s="86" t="str">
        <f t="shared" si="93"/>
        <v>GAN_GM_2500X1253px_32m_S2A_MSIL1C_20230101_50CC</v>
      </c>
      <c r="AD507" s="41" t="s">
        <v>1911</v>
      </c>
    </row>
    <row r="508" spans="2:30" x14ac:dyDescent="0.25">
      <c r="B508" t="s">
        <v>3866</v>
      </c>
      <c r="C508" s="54" t="s">
        <v>3816</v>
      </c>
      <c r="D508" s="54" t="s">
        <v>269</v>
      </c>
      <c r="E508" s="56" t="b">
        <v>1</v>
      </c>
      <c r="F508" s="2" t="s">
        <v>3813</v>
      </c>
      <c r="G508" s="7" t="s">
        <v>183</v>
      </c>
      <c r="H508" s="54" t="s">
        <v>270</v>
      </c>
      <c r="I508" s="57">
        <v>44924</v>
      </c>
      <c r="J508" s="56" t="s">
        <v>272</v>
      </c>
      <c r="K508" s="58" t="s">
        <v>293</v>
      </c>
      <c r="L508" s="9">
        <v>84.8</v>
      </c>
      <c r="M508" s="2" t="s">
        <v>4436</v>
      </c>
      <c r="N508" s="2" t="s">
        <v>85</v>
      </c>
      <c r="O508" s="2" t="s">
        <v>4437</v>
      </c>
      <c r="P508" s="2" t="str">
        <f>VLOOKUP(I508,Period!A:B,2,FALSE)</f>
        <v>2022H2</v>
      </c>
      <c r="Q508" s="9">
        <f t="shared" si="83"/>
        <v>76.800000000000011</v>
      </c>
      <c r="R508" s="2">
        <f t="shared" si="85"/>
        <v>80</v>
      </c>
      <c r="S508" t="str">
        <f t="shared" si="86"/>
        <v>03 Cloudy (40%-90%)</v>
      </c>
      <c r="T508" t="str">
        <f t="shared" si="84"/>
        <v>44924S2A_MSIL1CCDM-MLB-GANGM4492403 Cloudy (40%-90%)</v>
      </c>
      <c r="U508">
        <f>IF(COUNTIF(T$2:T507,T508)&gt;=1,0,1)</f>
        <v>1</v>
      </c>
      <c r="V508" s="26" t="s">
        <v>1912</v>
      </c>
      <c r="W508" s="86">
        <f t="shared" si="87"/>
        <v>2022</v>
      </c>
      <c r="X508" s="86">
        <f t="shared" si="88"/>
        <v>12</v>
      </c>
      <c r="Y508" s="86">
        <f t="shared" si="89"/>
        <v>29</v>
      </c>
      <c r="Z508" s="86" t="str">
        <f t="shared" si="90"/>
        <v>22</v>
      </c>
      <c r="AA508" s="86" t="str">
        <f t="shared" si="91"/>
        <v>28</v>
      </c>
      <c r="AB508" s="86" t="str">
        <f t="shared" si="92"/>
        <v>10</v>
      </c>
      <c r="AC508" s="86" t="str">
        <f t="shared" si="93"/>
        <v>GAN_GM_2500X1253px_32m_S2A_MSIL1C_20221229_80CC</v>
      </c>
      <c r="AD508" s="41" t="s">
        <v>1913</v>
      </c>
    </row>
    <row r="509" spans="2:30" x14ac:dyDescent="0.25">
      <c r="B509" t="s">
        <v>3866</v>
      </c>
      <c r="C509" s="54" t="s">
        <v>3816</v>
      </c>
      <c r="D509" s="54" t="s">
        <v>269</v>
      </c>
      <c r="E509" s="56" t="b">
        <v>1</v>
      </c>
      <c r="F509" s="2" t="s">
        <v>3813</v>
      </c>
      <c r="G509" s="7" t="s">
        <v>183</v>
      </c>
      <c r="H509" s="54" t="s">
        <v>270</v>
      </c>
      <c r="I509" s="57">
        <v>44924</v>
      </c>
      <c r="J509" s="56" t="s">
        <v>271</v>
      </c>
      <c r="K509" s="2" t="s">
        <v>315</v>
      </c>
      <c r="L509" s="9">
        <v>96.5</v>
      </c>
      <c r="M509" s="2" t="s">
        <v>4436</v>
      </c>
      <c r="N509" s="2" t="s">
        <v>85</v>
      </c>
      <c r="O509" s="2" t="s">
        <v>4437</v>
      </c>
      <c r="P509" s="2" t="str">
        <f>VLOOKUP(I509,Period!A:B,2,FALSE)</f>
        <v>2022H2</v>
      </c>
      <c r="Q509" s="9">
        <f t="shared" si="83"/>
        <v>76.800000000000011</v>
      </c>
      <c r="R509" s="2">
        <f t="shared" si="85"/>
        <v>80</v>
      </c>
      <c r="S509" t="str">
        <f t="shared" si="86"/>
        <v>03 Cloudy (40%-90%)</v>
      </c>
      <c r="T509" t="str">
        <f t="shared" si="84"/>
        <v>44924S2A_MSIL1CCDM-MLB-GANGM4492403 Cloudy (40%-90%)</v>
      </c>
      <c r="U509">
        <f>IF(COUNTIF(T$2:T508,T509)&gt;=1,0,1)</f>
        <v>0</v>
      </c>
      <c r="V509" s="26" t="s">
        <v>1914</v>
      </c>
      <c r="W509" s="86">
        <f t="shared" si="87"/>
        <v>2022</v>
      </c>
      <c r="X509" s="86">
        <f t="shared" si="88"/>
        <v>12</v>
      </c>
      <c r="Y509" s="86">
        <f t="shared" si="89"/>
        <v>29</v>
      </c>
      <c r="Z509" s="86" t="str">
        <f t="shared" si="90"/>
        <v>22</v>
      </c>
      <c r="AA509" s="86" t="str">
        <f t="shared" si="91"/>
        <v>28</v>
      </c>
      <c r="AB509" s="86" t="str">
        <f t="shared" si="92"/>
        <v>06</v>
      </c>
      <c r="AC509" s="86" t="str">
        <f t="shared" si="93"/>
        <v>GAN_GM_2500X1253px_32m_S2A_MSIL1C_20221229_80CC</v>
      </c>
      <c r="AD509" s="41" t="s">
        <v>1915</v>
      </c>
    </row>
    <row r="510" spans="2:30" x14ac:dyDescent="0.25">
      <c r="B510" t="s">
        <v>3866</v>
      </c>
      <c r="C510" s="54" t="s">
        <v>3816</v>
      </c>
      <c r="D510" s="54" t="s">
        <v>269</v>
      </c>
      <c r="E510" s="56" t="b">
        <v>1</v>
      </c>
      <c r="F510" s="2" t="s">
        <v>3813</v>
      </c>
      <c r="G510" s="7" t="s">
        <v>183</v>
      </c>
      <c r="H510" s="54" t="s">
        <v>270</v>
      </c>
      <c r="I510" s="57">
        <v>44924</v>
      </c>
      <c r="J510" s="56" t="s">
        <v>273</v>
      </c>
      <c r="K510" s="2" t="s">
        <v>291</v>
      </c>
      <c r="L510" s="9">
        <v>43</v>
      </c>
      <c r="M510" s="2" t="s">
        <v>4436</v>
      </c>
      <c r="N510" s="2" t="s">
        <v>85</v>
      </c>
      <c r="O510" s="2" t="s">
        <v>4437</v>
      </c>
      <c r="P510" s="2" t="str">
        <f>VLOOKUP(I510,Period!A:B,2,FALSE)</f>
        <v>2022H2</v>
      </c>
      <c r="Q510" s="9">
        <f t="shared" si="83"/>
        <v>76.800000000000011</v>
      </c>
      <c r="R510" s="2">
        <f t="shared" si="85"/>
        <v>80</v>
      </c>
      <c r="S510" t="str">
        <f t="shared" si="86"/>
        <v>03 Cloudy (40%-90%)</v>
      </c>
      <c r="T510" t="str">
        <f t="shared" si="84"/>
        <v>44924S2A_MSIL1CCDM-MLB-GANGM4492403 Cloudy (40%-90%)</v>
      </c>
      <c r="U510">
        <f>IF(COUNTIF(T$2:T509,T510)&gt;=1,0,1)</f>
        <v>0</v>
      </c>
      <c r="V510" s="26" t="s">
        <v>1916</v>
      </c>
      <c r="W510" s="86">
        <f t="shared" si="87"/>
        <v>2022</v>
      </c>
      <c r="X510" s="86">
        <f t="shared" si="88"/>
        <v>12</v>
      </c>
      <c r="Y510" s="86">
        <f t="shared" si="89"/>
        <v>29</v>
      </c>
      <c r="Z510" s="86" t="str">
        <f t="shared" si="90"/>
        <v>22</v>
      </c>
      <c r="AA510" s="86" t="str">
        <f t="shared" si="91"/>
        <v>27</v>
      </c>
      <c r="AB510" s="86" t="str">
        <f t="shared" si="92"/>
        <v>57</v>
      </c>
      <c r="AC510" s="86" t="str">
        <f t="shared" si="93"/>
        <v>GAN_GM_2500X1253px_32m_S2A_MSIL1C_20221229_80CC</v>
      </c>
      <c r="AD510" s="41" t="s">
        <v>1917</v>
      </c>
    </row>
    <row r="511" spans="2:30" x14ac:dyDescent="0.25">
      <c r="B511" t="s">
        <v>3866</v>
      </c>
      <c r="C511" s="54" t="s">
        <v>3816</v>
      </c>
      <c r="D511" s="54" t="s">
        <v>269</v>
      </c>
      <c r="E511" s="56" t="b">
        <v>1</v>
      </c>
      <c r="F511" s="2" t="s">
        <v>3813</v>
      </c>
      <c r="G511" s="7" t="s">
        <v>183</v>
      </c>
      <c r="H511" s="54" t="s">
        <v>270</v>
      </c>
      <c r="I511" s="57">
        <v>44924</v>
      </c>
      <c r="J511" s="56" t="s">
        <v>274</v>
      </c>
      <c r="K511" s="2" t="s">
        <v>316</v>
      </c>
      <c r="L511" s="9">
        <v>82.9</v>
      </c>
      <c r="M511" s="2" t="s">
        <v>4436</v>
      </c>
      <c r="N511" s="2" t="s">
        <v>85</v>
      </c>
      <c r="O511" s="2" t="s">
        <v>4437</v>
      </c>
      <c r="P511" s="2" t="str">
        <f>VLOOKUP(I511,Period!A:B,2,FALSE)</f>
        <v>2022H2</v>
      </c>
      <c r="Q511" s="9">
        <f t="shared" si="83"/>
        <v>76.800000000000011</v>
      </c>
      <c r="R511" s="2">
        <f t="shared" si="85"/>
        <v>80</v>
      </c>
      <c r="S511" t="str">
        <f t="shared" si="86"/>
        <v>03 Cloudy (40%-90%)</v>
      </c>
      <c r="T511" t="str">
        <f t="shared" si="84"/>
        <v>44924S2A_MSIL1CCDM-MLB-GANGM4492403 Cloudy (40%-90%)</v>
      </c>
      <c r="U511">
        <f>IF(COUNTIF(T$2:T510,T511)&gt;=1,0,1)</f>
        <v>0</v>
      </c>
      <c r="V511" s="26" t="s">
        <v>1918</v>
      </c>
      <c r="W511" s="86">
        <f t="shared" si="87"/>
        <v>2022</v>
      </c>
      <c r="X511" s="86">
        <f t="shared" si="88"/>
        <v>12</v>
      </c>
      <c r="Y511" s="86">
        <f t="shared" si="89"/>
        <v>29</v>
      </c>
      <c r="Z511" s="86" t="str">
        <f t="shared" si="90"/>
        <v>22</v>
      </c>
      <c r="AA511" s="86" t="str">
        <f t="shared" si="91"/>
        <v>27</v>
      </c>
      <c r="AB511" s="86" t="str">
        <f t="shared" si="92"/>
        <v>52</v>
      </c>
      <c r="AC511" s="86" t="str">
        <f t="shared" si="93"/>
        <v>GAN_GM_2500X1253px_32m_S2A_MSIL1C_20221229_80CC</v>
      </c>
      <c r="AD511" s="41" t="s">
        <v>1919</v>
      </c>
    </row>
    <row r="512" spans="2:30" x14ac:dyDescent="0.25">
      <c r="B512" t="s">
        <v>3866</v>
      </c>
      <c r="C512" s="51" t="s">
        <v>3816</v>
      </c>
      <c r="D512" s="51" t="s">
        <v>269</v>
      </c>
      <c r="E512" s="42" t="b">
        <v>1</v>
      </c>
      <c r="F512" s="2" t="s">
        <v>3813</v>
      </c>
      <c r="G512" s="7" t="s">
        <v>183</v>
      </c>
      <c r="H512" s="51" t="s">
        <v>270</v>
      </c>
      <c r="I512" s="53">
        <v>44922</v>
      </c>
      <c r="J512" s="42" t="s">
        <v>272</v>
      </c>
      <c r="K512" s="58" t="s">
        <v>304</v>
      </c>
      <c r="L512" s="9">
        <v>6.8</v>
      </c>
      <c r="M512" s="2" t="s">
        <v>4436</v>
      </c>
      <c r="N512" s="2" t="s">
        <v>85</v>
      </c>
      <c r="O512" s="2" t="s">
        <v>4437</v>
      </c>
      <c r="P512" s="2" t="str">
        <f>VLOOKUP(I512,Period!A:B,2,FALSE)</f>
        <v>2022H2</v>
      </c>
      <c r="Q512" s="9">
        <f t="shared" si="83"/>
        <v>7.5249999999999995</v>
      </c>
      <c r="R512" s="2">
        <f t="shared" si="85"/>
        <v>10</v>
      </c>
      <c r="S512" t="str">
        <f t="shared" si="86"/>
        <v>02 Sunny (10%-30%)</v>
      </c>
      <c r="T512" t="str">
        <f t="shared" si="84"/>
        <v>44922S2A_MSIL1CCDM-MLB-GANGM4492202 Sunny (10%-30%)</v>
      </c>
      <c r="U512">
        <f>IF(COUNTIF(T$2:T511,T512)&gt;=1,0,1)</f>
        <v>1</v>
      </c>
      <c r="V512" s="26" t="s">
        <v>1920</v>
      </c>
      <c r="W512" s="86">
        <f t="shared" si="87"/>
        <v>2022</v>
      </c>
      <c r="X512" s="86">
        <f t="shared" si="88"/>
        <v>12</v>
      </c>
      <c r="Y512" s="86">
        <f t="shared" si="89"/>
        <v>27</v>
      </c>
      <c r="Z512" s="86" t="str">
        <f t="shared" si="90"/>
        <v>22</v>
      </c>
      <c r="AA512" s="86" t="str">
        <f t="shared" si="91"/>
        <v>38</v>
      </c>
      <c r="AB512" s="86" t="str">
        <f t="shared" si="92"/>
        <v>06</v>
      </c>
      <c r="AC512" s="86" t="str">
        <f t="shared" si="93"/>
        <v>GAN_GM_2500X1253px_32m_S2A_MSIL1C_20221227_10CC</v>
      </c>
      <c r="AD512" s="41" t="s">
        <v>1921</v>
      </c>
    </row>
    <row r="513" spans="2:30" x14ac:dyDescent="0.25">
      <c r="B513" t="s">
        <v>3866</v>
      </c>
      <c r="C513" s="51" t="s">
        <v>3816</v>
      </c>
      <c r="D513" s="51" t="s">
        <v>269</v>
      </c>
      <c r="E513" s="42" t="b">
        <v>1</v>
      </c>
      <c r="F513" s="2" t="s">
        <v>3813</v>
      </c>
      <c r="G513" s="7" t="s">
        <v>183</v>
      </c>
      <c r="H513" s="51" t="s">
        <v>270</v>
      </c>
      <c r="I513" s="53">
        <v>44922</v>
      </c>
      <c r="J513" s="42" t="s">
        <v>271</v>
      </c>
      <c r="K513" s="2" t="s">
        <v>330</v>
      </c>
      <c r="L513" s="9">
        <v>10.6</v>
      </c>
      <c r="M513" s="2" t="s">
        <v>4436</v>
      </c>
      <c r="N513" s="2" t="s">
        <v>85</v>
      </c>
      <c r="O513" s="2" t="s">
        <v>4437</v>
      </c>
      <c r="P513" s="2" t="str">
        <f>VLOOKUP(I513,Period!A:B,2,FALSE)</f>
        <v>2022H2</v>
      </c>
      <c r="Q513" s="9">
        <f t="shared" si="83"/>
        <v>7.5249999999999995</v>
      </c>
      <c r="R513" s="2">
        <f t="shared" si="85"/>
        <v>10</v>
      </c>
      <c r="S513" t="str">
        <f t="shared" si="86"/>
        <v>02 Sunny (10%-30%)</v>
      </c>
      <c r="T513" t="str">
        <f t="shared" si="84"/>
        <v>44922S2A_MSIL1CCDM-MLB-GANGM4492202 Sunny (10%-30%)</v>
      </c>
      <c r="U513">
        <f>IF(COUNTIF(T$2:T512,T513)&gt;=1,0,1)</f>
        <v>0</v>
      </c>
      <c r="V513" s="26" t="s">
        <v>1922</v>
      </c>
      <c r="W513" s="86">
        <f t="shared" si="87"/>
        <v>2022</v>
      </c>
      <c r="X513" s="86">
        <f t="shared" si="88"/>
        <v>12</v>
      </c>
      <c r="Y513" s="86">
        <f t="shared" si="89"/>
        <v>27</v>
      </c>
      <c r="Z513" s="86" t="str">
        <f t="shared" si="90"/>
        <v>22</v>
      </c>
      <c r="AA513" s="86" t="str">
        <f t="shared" si="91"/>
        <v>38</v>
      </c>
      <c r="AB513" s="86" t="str">
        <f t="shared" si="92"/>
        <v>02</v>
      </c>
      <c r="AC513" s="86" t="str">
        <f t="shared" si="93"/>
        <v>GAN_GM_2500X1253px_32m_S2A_MSIL1C_20221227_10CC</v>
      </c>
      <c r="AD513" s="41" t="s">
        <v>1923</v>
      </c>
    </row>
    <row r="514" spans="2:30" x14ac:dyDescent="0.25">
      <c r="B514" t="s">
        <v>3866</v>
      </c>
      <c r="C514" s="51" t="s">
        <v>3816</v>
      </c>
      <c r="D514" s="51" t="s">
        <v>269</v>
      </c>
      <c r="E514" s="42" t="b">
        <v>1</v>
      </c>
      <c r="F514" s="2" t="s">
        <v>3813</v>
      </c>
      <c r="G514" s="7" t="s">
        <v>183</v>
      </c>
      <c r="H514" s="51" t="s">
        <v>270</v>
      </c>
      <c r="I514" s="53">
        <v>44922</v>
      </c>
      <c r="J514" s="42" t="s">
        <v>273</v>
      </c>
      <c r="K514" s="2" t="s">
        <v>306</v>
      </c>
      <c r="L514" s="9">
        <v>0</v>
      </c>
      <c r="M514" s="2" t="s">
        <v>4436</v>
      </c>
      <c r="N514" s="2" t="s">
        <v>85</v>
      </c>
      <c r="O514" s="2" t="s">
        <v>4437</v>
      </c>
      <c r="P514" s="2" t="str">
        <f>VLOOKUP(I514,Period!A:B,2,FALSE)</f>
        <v>2022H2</v>
      </c>
      <c r="Q514" s="9">
        <f t="shared" ref="Q514:Q577" si="94">AVERAGEIFS(L:L,I:I,I514,H:H,H514,C:C,C514,B:B,B514)</f>
        <v>7.5249999999999995</v>
      </c>
      <c r="R514" s="2">
        <f t="shared" si="85"/>
        <v>10</v>
      </c>
      <c r="S514" t="str">
        <f t="shared" si="86"/>
        <v>02 Sunny (10%-30%)</v>
      </c>
      <c r="T514" t="str">
        <f t="shared" ref="T514:T577" si="95">CONCATENATE(I514,B514,C514,H514,I514,S514)</f>
        <v>44922S2A_MSIL1CCDM-MLB-GANGM4492202 Sunny (10%-30%)</v>
      </c>
      <c r="U514">
        <f>IF(COUNTIF(T$2:T513,T514)&gt;=1,0,1)</f>
        <v>0</v>
      </c>
      <c r="V514" s="26" t="s">
        <v>1924</v>
      </c>
      <c r="W514" s="86">
        <f t="shared" si="87"/>
        <v>2022</v>
      </c>
      <c r="X514" s="86">
        <f t="shared" si="88"/>
        <v>12</v>
      </c>
      <c r="Y514" s="86">
        <f t="shared" si="89"/>
        <v>27</v>
      </c>
      <c r="Z514" s="86" t="str">
        <f t="shared" si="90"/>
        <v>22</v>
      </c>
      <c r="AA514" s="86" t="str">
        <f t="shared" si="91"/>
        <v>37</v>
      </c>
      <c r="AB514" s="86" t="str">
        <f t="shared" si="92"/>
        <v>51</v>
      </c>
      <c r="AC514" s="86" t="str">
        <f t="shared" si="93"/>
        <v>GAN_GM_2500X1253px_32m_S2A_MSIL1C_20221227_10CC</v>
      </c>
      <c r="AD514" s="41" t="s">
        <v>1925</v>
      </c>
    </row>
    <row r="515" spans="2:30" x14ac:dyDescent="0.25">
      <c r="B515" t="s">
        <v>3866</v>
      </c>
      <c r="C515" s="51" t="s">
        <v>3816</v>
      </c>
      <c r="D515" s="51" t="s">
        <v>269</v>
      </c>
      <c r="E515" s="42" t="b">
        <v>1</v>
      </c>
      <c r="F515" s="2" t="s">
        <v>3813</v>
      </c>
      <c r="G515" s="7" t="s">
        <v>183</v>
      </c>
      <c r="H515" s="51" t="s">
        <v>270</v>
      </c>
      <c r="I515" s="53">
        <v>44922</v>
      </c>
      <c r="J515" s="42" t="s">
        <v>274</v>
      </c>
      <c r="K515" s="2" t="s">
        <v>318</v>
      </c>
      <c r="L515" s="9">
        <v>12.7</v>
      </c>
      <c r="M515" s="2" t="s">
        <v>4436</v>
      </c>
      <c r="N515" s="2" t="s">
        <v>85</v>
      </c>
      <c r="O515" s="2" t="s">
        <v>4437</v>
      </c>
      <c r="P515" s="2" t="str">
        <f>VLOOKUP(I515,Period!A:B,2,FALSE)</f>
        <v>2022H2</v>
      </c>
      <c r="Q515" s="9">
        <f t="shared" si="94"/>
        <v>7.5249999999999995</v>
      </c>
      <c r="R515" s="2">
        <f t="shared" ref="R515:R578" si="96">ROUNDUP(Q515/10,0)*10</f>
        <v>10</v>
      </c>
      <c r="S515" t="str">
        <f t="shared" ref="S515:S578" si="97">IF(R515=0,"01 Clear (0%)",IF(R515&lt;=30,"02 Sunny (10%-30%)",IF(R515&lt;=90,"03 Cloudy (40%-90%)","04 Overcast (100%)")))</f>
        <v>02 Sunny (10%-30%)</v>
      </c>
      <c r="T515" t="str">
        <f t="shared" si="95"/>
        <v>44922S2A_MSIL1CCDM-MLB-GANGM4492202 Sunny (10%-30%)</v>
      </c>
      <c r="U515">
        <f>IF(COUNTIF(T$2:T514,T515)&gt;=1,0,1)</f>
        <v>0</v>
      </c>
      <c r="V515" s="26" t="s">
        <v>1926</v>
      </c>
      <c r="W515" s="86">
        <f t="shared" ref="W515:W578" si="98">YEAR(I515)</f>
        <v>2022</v>
      </c>
      <c r="X515" s="86">
        <f t="shared" ref="X515:X578" si="99">IF(LEN(MONTH(I515))=1,CONCATENATE("0",MONTH(I515)),MONTH(I515))</f>
        <v>12</v>
      </c>
      <c r="Y515" s="86">
        <f t="shared" ref="Y515:Y578" si="100">IF(LEN(DAY(I515))=1,CONCATENATE("0",DAY(I515)),DAY(I515))</f>
        <v>27</v>
      </c>
      <c r="Z515" s="86" t="str">
        <f t="shared" ref="Z515:Z578" si="101">LEFT(K515,2)</f>
        <v>22</v>
      </c>
      <c r="AA515" s="86" t="str">
        <f t="shared" ref="AA515:AA578" si="102">MID(K515,4,2)</f>
        <v>37</v>
      </c>
      <c r="AB515" s="86" t="str">
        <f t="shared" ref="AB515:AB578" si="103">MID(K515,7,2)</f>
        <v>47</v>
      </c>
      <c r="AC515" s="86" t="str">
        <f t="shared" ref="AC515:AC578" si="104">CONCATENATE(RIGHT(C515,3),"_",H515,"_",M515,"_",O515,"_",B515,"_",W515,X515,Y515,"_",R515,"CC")</f>
        <v>GAN_GM_2500X1253px_32m_S2A_MSIL1C_20221227_10CC</v>
      </c>
      <c r="AD515" s="41" t="s">
        <v>1927</v>
      </c>
    </row>
    <row r="516" spans="2:30" x14ac:dyDescent="0.25">
      <c r="B516" t="s">
        <v>3866</v>
      </c>
      <c r="C516" s="54" t="s">
        <v>3816</v>
      </c>
      <c r="D516" s="54" t="s">
        <v>269</v>
      </c>
      <c r="E516" s="56" t="b">
        <v>1</v>
      </c>
      <c r="F516" s="2" t="s">
        <v>3813</v>
      </c>
      <c r="G516" s="7" t="s">
        <v>183</v>
      </c>
      <c r="H516" s="54" t="s">
        <v>270</v>
      </c>
      <c r="I516" s="57">
        <v>44919</v>
      </c>
      <c r="J516" s="56" t="s">
        <v>272</v>
      </c>
      <c r="K516" s="58" t="s">
        <v>325</v>
      </c>
      <c r="L516" s="9">
        <v>96.4</v>
      </c>
      <c r="M516" s="2" t="s">
        <v>4436</v>
      </c>
      <c r="N516" s="2" t="s">
        <v>85</v>
      </c>
      <c r="O516" s="2" t="s">
        <v>4437</v>
      </c>
      <c r="P516" s="2" t="str">
        <f>VLOOKUP(I516,Period!A:B,2,FALSE)</f>
        <v>2022H2</v>
      </c>
      <c r="Q516" s="9">
        <f t="shared" si="94"/>
        <v>81.575000000000017</v>
      </c>
      <c r="R516" s="2">
        <f t="shared" si="96"/>
        <v>90</v>
      </c>
      <c r="S516" t="str">
        <f t="shared" si="97"/>
        <v>03 Cloudy (40%-90%)</v>
      </c>
      <c r="T516" t="str">
        <f t="shared" si="95"/>
        <v>44919S2A_MSIL1CCDM-MLB-GANGM4491903 Cloudy (40%-90%)</v>
      </c>
      <c r="U516">
        <f>IF(COUNTIF(T$2:T515,T516)&gt;=1,0,1)</f>
        <v>1</v>
      </c>
      <c r="V516" s="26" t="s">
        <v>1928</v>
      </c>
      <c r="W516" s="86">
        <f t="shared" si="98"/>
        <v>2022</v>
      </c>
      <c r="X516" s="86">
        <f t="shared" si="99"/>
        <v>12</v>
      </c>
      <c r="Y516" s="86">
        <f t="shared" si="100"/>
        <v>24</v>
      </c>
      <c r="Z516" s="86" t="str">
        <f t="shared" si="101"/>
        <v>22</v>
      </c>
      <c r="AA516" s="86" t="str">
        <f t="shared" si="102"/>
        <v>28</v>
      </c>
      <c r="AB516" s="86" t="str">
        <f t="shared" si="103"/>
        <v>08</v>
      </c>
      <c r="AC516" s="86" t="str">
        <f t="shared" si="104"/>
        <v>GAN_GM_2500X1253px_32m_S2A_MSIL1C_20221224_90CC</v>
      </c>
      <c r="AD516" s="41" t="s">
        <v>1929</v>
      </c>
    </row>
    <row r="517" spans="2:30" x14ac:dyDescent="0.25">
      <c r="B517" t="s">
        <v>3866</v>
      </c>
      <c r="C517" s="54" t="s">
        <v>3816</v>
      </c>
      <c r="D517" s="54" t="s">
        <v>269</v>
      </c>
      <c r="E517" s="56" t="b">
        <v>1</v>
      </c>
      <c r="F517" s="2" t="s">
        <v>3813</v>
      </c>
      <c r="G517" s="7" t="s">
        <v>183</v>
      </c>
      <c r="H517" s="54" t="s">
        <v>270</v>
      </c>
      <c r="I517" s="57">
        <v>44919</v>
      </c>
      <c r="J517" s="56" t="s">
        <v>271</v>
      </c>
      <c r="K517" s="2" t="s">
        <v>319</v>
      </c>
      <c r="L517" s="9">
        <v>68.7</v>
      </c>
      <c r="M517" s="2" t="s">
        <v>4436</v>
      </c>
      <c r="N517" s="2" t="s">
        <v>85</v>
      </c>
      <c r="O517" s="2" t="s">
        <v>4437</v>
      </c>
      <c r="P517" s="2" t="str">
        <f>VLOOKUP(I517,Period!A:B,2,FALSE)</f>
        <v>2022H2</v>
      </c>
      <c r="Q517" s="9">
        <f t="shared" si="94"/>
        <v>81.575000000000017</v>
      </c>
      <c r="R517" s="2">
        <f t="shared" si="96"/>
        <v>90</v>
      </c>
      <c r="S517" t="str">
        <f t="shared" si="97"/>
        <v>03 Cloudy (40%-90%)</v>
      </c>
      <c r="T517" t="str">
        <f t="shared" si="95"/>
        <v>44919S2A_MSIL1CCDM-MLB-GANGM4491903 Cloudy (40%-90%)</v>
      </c>
      <c r="U517">
        <f>IF(COUNTIF(T$2:T516,T517)&gt;=1,0,1)</f>
        <v>0</v>
      </c>
      <c r="V517" s="26" t="s">
        <v>1930</v>
      </c>
      <c r="W517" s="86">
        <f t="shared" si="98"/>
        <v>2022</v>
      </c>
      <c r="X517" s="86">
        <f t="shared" si="99"/>
        <v>12</v>
      </c>
      <c r="Y517" s="86">
        <f t="shared" si="100"/>
        <v>24</v>
      </c>
      <c r="Z517" s="86" t="str">
        <f t="shared" si="101"/>
        <v>22</v>
      </c>
      <c r="AA517" s="86" t="str">
        <f t="shared" si="102"/>
        <v>28</v>
      </c>
      <c r="AB517" s="86" t="str">
        <f t="shared" si="103"/>
        <v>05</v>
      </c>
      <c r="AC517" s="86" t="str">
        <f t="shared" si="104"/>
        <v>GAN_GM_2500X1253px_32m_S2A_MSIL1C_20221224_90CC</v>
      </c>
      <c r="AD517" s="41" t="s">
        <v>1931</v>
      </c>
    </row>
    <row r="518" spans="2:30" x14ac:dyDescent="0.25">
      <c r="B518" t="s">
        <v>3866</v>
      </c>
      <c r="C518" s="54" t="s">
        <v>3816</v>
      </c>
      <c r="D518" s="54" t="s">
        <v>269</v>
      </c>
      <c r="E518" s="56" t="b">
        <v>1</v>
      </c>
      <c r="F518" s="2" t="s">
        <v>3813</v>
      </c>
      <c r="G518" s="7" t="s">
        <v>183</v>
      </c>
      <c r="H518" s="54" t="s">
        <v>270</v>
      </c>
      <c r="I518" s="57">
        <v>44919</v>
      </c>
      <c r="J518" s="56" t="s">
        <v>273</v>
      </c>
      <c r="K518" s="2" t="s">
        <v>287</v>
      </c>
      <c r="L518" s="9">
        <v>99.1</v>
      </c>
      <c r="M518" s="2" t="s">
        <v>4436</v>
      </c>
      <c r="N518" s="2" t="s">
        <v>85</v>
      </c>
      <c r="O518" s="2" t="s">
        <v>4437</v>
      </c>
      <c r="P518" s="2" t="str">
        <f>VLOOKUP(I518,Period!A:B,2,FALSE)</f>
        <v>2022H2</v>
      </c>
      <c r="Q518" s="9">
        <f t="shared" si="94"/>
        <v>81.575000000000017</v>
      </c>
      <c r="R518" s="2">
        <f t="shared" si="96"/>
        <v>90</v>
      </c>
      <c r="S518" t="str">
        <f t="shared" si="97"/>
        <v>03 Cloudy (40%-90%)</v>
      </c>
      <c r="T518" t="str">
        <f t="shared" si="95"/>
        <v>44919S2A_MSIL1CCDM-MLB-GANGM4491903 Cloudy (40%-90%)</v>
      </c>
      <c r="U518">
        <f>IF(COUNTIF(T$2:T517,T518)&gt;=1,0,1)</f>
        <v>0</v>
      </c>
      <c r="V518" s="26" t="s">
        <v>1932</v>
      </c>
      <c r="W518" s="86">
        <f t="shared" si="98"/>
        <v>2022</v>
      </c>
      <c r="X518" s="86">
        <f t="shared" si="99"/>
        <v>12</v>
      </c>
      <c r="Y518" s="86">
        <f t="shared" si="100"/>
        <v>24</v>
      </c>
      <c r="Z518" s="86" t="str">
        <f t="shared" si="101"/>
        <v>22</v>
      </c>
      <c r="AA518" s="86" t="str">
        <f t="shared" si="102"/>
        <v>27</v>
      </c>
      <c r="AB518" s="86" t="str">
        <f t="shared" si="103"/>
        <v>56</v>
      </c>
      <c r="AC518" s="86" t="str">
        <f t="shared" si="104"/>
        <v>GAN_GM_2500X1253px_32m_S2A_MSIL1C_20221224_90CC</v>
      </c>
      <c r="AD518" s="41" t="s">
        <v>1933</v>
      </c>
    </row>
    <row r="519" spans="2:30" x14ac:dyDescent="0.25">
      <c r="B519" t="s">
        <v>3866</v>
      </c>
      <c r="C519" s="54" t="s">
        <v>3816</v>
      </c>
      <c r="D519" s="54" t="s">
        <v>269</v>
      </c>
      <c r="E519" s="56" t="b">
        <v>1</v>
      </c>
      <c r="F519" s="2" t="s">
        <v>3813</v>
      </c>
      <c r="G519" s="7" t="s">
        <v>183</v>
      </c>
      <c r="H519" s="54" t="s">
        <v>270</v>
      </c>
      <c r="I519" s="57">
        <v>44919</v>
      </c>
      <c r="J519" s="56" t="s">
        <v>274</v>
      </c>
      <c r="K519" s="2" t="s">
        <v>320</v>
      </c>
      <c r="L519" s="9">
        <v>62.1</v>
      </c>
      <c r="M519" s="2" t="s">
        <v>4436</v>
      </c>
      <c r="N519" s="2" t="s">
        <v>85</v>
      </c>
      <c r="O519" s="2" t="s">
        <v>4437</v>
      </c>
      <c r="P519" s="2" t="str">
        <f>VLOOKUP(I519,Period!A:B,2,FALSE)</f>
        <v>2022H2</v>
      </c>
      <c r="Q519" s="9">
        <f t="shared" si="94"/>
        <v>81.575000000000017</v>
      </c>
      <c r="R519" s="2">
        <f t="shared" si="96"/>
        <v>90</v>
      </c>
      <c r="S519" t="str">
        <f t="shared" si="97"/>
        <v>03 Cloudy (40%-90%)</v>
      </c>
      <c r="T519" t="str">
        <f t="shared" si="95"/>
        <v>44919S2A_MSIL1CCDM-MLB-GANGM4491903 Cloudy (40%-90%)</v>
      </c>
      <c r="U519">
        <f>IF(COUNTIF(T$2:T518,T519)&gt;=1,0,1)</f>
        <v>0</v>
      </c>
      <c r="V519" s="26" t="s">
        <v>1934</v>
      </c>
      <c r="W519" s="86">
        <f t="shared" si="98"/>
        <v>2022</v>
      </c>
      <c r="X519" s="86">
        <f t="shared" si="99"/>
        <v>12</v>
      </c>
      <c r="Y519" s="86">
        <f t="shared" si="100"/>
        <v>24</v>
      </c>
      <c r="Z519" s="86" t="str">
        <f t="shared" si="101"/>
        <v>22</v>
      </c>
      <c r="AA519" s="86" t="str">
        <f t="shared" si="102"/>
        <v>27</v>
      </c>
      <c r="AB519" s="86" t="str">
        <f t="shared" si="103"/>
        <v>51</v>
      </c>
      <c r="AC519" s="86" t="str">
        <f t="shared" si="104"/>
        <v>GAN_GM_2500X1253px_32m_S2A_MSIL1C_20221224_90CC</v>
      </c>
      <c r="AD519" s="41" t="s">
        <v>1935</v>
      </c>
    </row>
    <row r="520" spans="2:30" x14ac:dyDescent="0.25">
      <c r="B520" t="s">
        <v>3866</v>
      </c>
      <c r="C520" s="51" t="s">
        <v>3816</v>
      </c>
      <c r="D520" s="51" t="s">
        <v>269</v>
      </c>
      <c r="E520" s="42" t="b">
        <v>1</v>
      </c>
      <c r="F520" s="2" t="s">
        <v>3813</v>
      </c>
      <c r="G520" s="7" t="s">
        <v>183</v>
      </c>
      <c r="H520" s="51" t="s">
        <v>270</v>
      </c>
      <c r="I520" s="53">
        <v>44917</v>
      </c>
      <c r="J520" s="42" t="s">
        <v>272</v>
      </c>
      <c r="K520" s="58" t="s">
        <v>304</v>
      </c>
      <c r="L520" s="9">
        <v>32.5</v>
      </c>
      <c r="M520" s="2" t="s">
        <v>4436</v>
      </c>
      <c r="N520" s="2" t="s">
        <v>85</v>
      </c>
      <c r="O520" s="2" t="s">
        <v>4437</v>
      </c>
      <c r="P520" s="2" t="str">
        <f>VLOOKUP(I520,Period!A:B,2,FALSE)</f>
        <v>2022H2</v>
      </c>
      <c r="Q520" s="9">
        <f t="shared" si="94"/>
        <v>61.100000000000009</v>
      </c>
      <c r="R520" s="2">
        <f t="shared" si="96"/>
        <v>70</v>
      </c>
      <c r="S520" t="str">
        <f t="shared" si="97"/>
        <v>03 Cloudy (40%-90%)</v>
      </c>
      <c r="T520" t="str">
        <f t="shared" si="95"/>
        <v>44917S2A_MSIL1CCDM-MLB-GANGM4491703 Cloudy (40%-90%)</v>
      </c>
      <c r="U520">
        <f>IF(COUNTIF(T$2:T519,T520)&gt;=1,0,1)</f>
        <v>1</v>
      </c>
      <c r="V520" s="26" t="s">
        <v>1936</v>
      </c>
      <c r="W520" s="86">
        <f t="shared" si="98"/>
        <v>2022</v>
      </c>
      <c r="X520" s="86">
        <f t="shared" si="99"/>
        <v>12</v>
      </c>
      <c r="Y520" s="86">
        <f t="shared" si="100"/>
        <v>22</v>
      </c>
      <c r="Z520" s="86" t="str">
        <f t="shared" si="101"/>
        <v>22</v>
      </c>
      <c r="AA520" s="86" t="str">
        <f t="shared" si="102"/>
        <v>38</v>
      </c>
      <c r="AB520" s="86" t="str">
        <f t="shared" si="103"/>
        <v>06</v>
      </c>
      <c r="AC520" s="86" t="str">
        <f t="shared" si="104"/>
        <v>GAN_GM_2500X1253px_32m_S2A_MSIL1C_20221222_70CC</v>
      </c>
      <c r="AD520" s="41" t="s">
        <v>1937</v>
      </c>
    </row>
    <row r="521" spans="2:30" x14ac:dyDescent="0.25">
      <c r="B521" t="s">
        <v>3866</v>
      </c>
      <c r="C521" s="51" t="s">
        <v>3816</v>
      </c>
      <c r="D521" s="51" t="s">
        <v>269</v>
      </c>
      <c r="E521" s="42" t="b">
        <v>1</v>
      </c>
      <c r="F521" s="2" t="s">
        <v>3813</v>
      </c>
      <c r="G521" s="7" t="s">
        <v>183</v>
      </c>
      <c r="H521" s="51" t="s">
        <v>270</v>
      </c>
      <c r="I521" s="53">
        <v>44917</v>
      </c>
      <c r="J521" s="42" t="s">
        <v>271</v>
      </c>
      <c r="K521" s="2" t="s">
        <v>330</v>
      </c>
      <c r="L521" s="9">
        <v>99.3</v>
      </c>
      <c r="M521" s="2" t="s">
        <v>4436</v>
      </c>
      <c r="N521" s="2" t="s">
        <v>85</v>
      </c>
      <c r="O521" s="2" t="s">
        <v>4437</v>
      </c>
      <c r="P521" s="2" t="str">
        <f>VLOOKUP(I521,Period!A:B,2,FALSE)</f>
        <v>2022H2</v>
      </c>
      <c r="Q521" s="9">
        <f t="shared" si="94"/>
        <v>61.100000000000009</v>
      </c>
      <c r="R521" s="2">
        <f t="shared" si="96"/>
        <v>70</v>
      </c>
      <c r="S521" t="str">
        <f t="shared" si="97"/>
        <v>03 Cloudy (40%-90%)</v>
      </c>
      <c r="T521" t="str">
        <f t="shared" si="95"/>
        <v>44917S2A_MSIL1CCDM-MLB-GANGM4491703 Cloudy (40%-90%)</v>
      </c>
      <c r="U521">
        <f>IF(COUNTIF(T$2:T520,T521)&gt;=1,0,1)</f>
        <v>0</v>
      </c>
      <c r="V521" s="26" t="s">
        <v>1938</v>
      </c>
      <c r="W521" s="86">
        <f t="shared" si="98"/>
        <v>2022</v>
      </c>
      <c r="X521" s="86">
        <f t="shared" si="99"/>
        <v>12</v>
      </c>
      <c r="Y521" s="86">
        <f t="shared" si="100"/>
        <v>22</v>
      </c>
      <c r="Z521" s="86" t="str">
        <f t="shared" si="101"/>
        <v>22</v>
      </c>
      <c r="AA521" s="86" t="str">
        <f t="shared" si="102"/>
        <v>38</v>
      </c>
      <c r="AB521" s="86" t="str">
        <f t="shared" si="103"/>
        <v>02</v>
      </c>
      <c r="AC521" s="86" t="str">
        <f t="shared" si="104"/>
        <v>GAN_GM_2500X1253px_32m_S2A_MSIL1C_20221222_70CC</v>
      </c>
      <c r="AD521" s="41" t="s">
        <v>1939</v>
      </c>
    </row>
    <row r="522" spans="2:30" x14ac:dyDescent="0.25">
      <c r="B522" t="s">
        <v>3866</v>
      </c>
      <c r="C522" s="51" t="s">
        <v>3816</v>
      </c>
      <c r="D522" s="51" t="s">
        <v>269</v>
      </c>
      <c r="E522" s="42" t="b">
        <v>1</v>
      </c>
      <c r="F522" s="2" t="s">
        <v>3813</v>
      </c>
      <c r="G522" s="7" t="s">
        <v>183</v>
      </c>
      <c r="H522" s="51" t="s">
        <v>270</v>
      </c>
      <c r="I522" s="53">
        <v>44917</v>
      </c>
      <c r="J522" s="42" t="s">
        <v>273</v>
      </c>
      <c r="K522" s="2" t="s">
        <v>284</v>
      </c>
      <c r="L522" s="9">
        <v>13.3</v>
      </c>
      <c r="M522" s="2" t="s">
        <v>4436</v>
      </c>
      <c r="N522" s="2" t="s">
        <v>85</v>
      </c>
      <c r="O522" s="2" t="s">
        <v>4437</v>
      </c>
      <c r="P522" s="2" t="str">
        <f>VLOOKUP(I522,Period!A:B,2,FALSE)</f>
        <v>2022H2</v>
      </c>
      <c r="Q522" s="9">
        <f t="shared" si="94"/>
        <v>61.100000000000009</v>
      </c>
      <c r="R522" s="2">
        <f t="shared" si="96"/>
        <v>70</v>
      </c>
      <c r="S522" t="str">
        <f t="shared" si="97"/>
        <v>03 Cloudy (40%-90%)</v>
      </c>
      <c r="T522" t="str">
        <f t="shared" si="95"/>
        <v>44917S2A_MSIL1CCDM-MLB-GANGM4491703 Cloudy (40%-90%)</v>
      </c>
      <c r="U522">
        <f>IF(COUNTIF(T$2:T521,T522)&gt;=1,0,1)</f>
        <v>0</v>
      </c>
      <c r="V522" s="26" t="s">
        <v>1940</v>
      </c>
      <c r="W522" s="86">
        <f t="shared" si="98"/>
        <v>2022</v>
      </c>
      <c r="X522" s="86">
        <f t="shared" si="99"/>
        <v>12</v>
      </c>
      <c r="Y522" s="86">
        <f t="shared" si="100"/>
        <v>22</v>
      </c>
      <c r="Z522" s="86" t="str">
        <f t="shared" si="101"/>
        <v>22</v>
      </c>
      <c r="AA522" s="86" t="str">
        <f t="shared" si="102"/>
        <v>37</v>
      </c>
      <c r="AB522" s="86" t="str">
        <f t="shared" si="103"/>
        <v>52</v>
      </c>
      <c r="AC522" s="86" t="str">
        <f t="shared" si="104"/>
        <v>GAN_GM_2500X1253px_32m_S2A_MSIL1C_20221222_70CC</v>
      </c>
      <c r="AD522" s="41" t="s">
        <v>1941</v>
      </c>
    </row>
    <row r="523" spans="2:30" x14ac:dyDescent="0.25">
      <c r="B523" t="s">
        <v>3866</v>
      </c>
      <c r="C523" s="51" t="s">
        <v>3816</v>
      </c>
      <c r="D523" s="51" t="s">
        <v>269</v>
      </c>
      <c r="E523" s="42" t="b">
        <v>1</v>
      </c>
      <c r="F523" s="2" t="s">
        <v>3813</v>
      </c>
      <c r="G523" s="7" t="s">
        <v>183</v>
      </c>
      <c r="H523" s="51" t="s">
        <v>270</v>
      </c>
      <c r="I523" s="53">
        <v>44917</v>
      </c>
      <c r="J523" s="42" t="s">
        <v>274</v>
      </c>
      <c r="K523" s="2" t="s">
        <v>314</v>
      </c>
      <c r="L523" s="9">
        <v>99.3</v>
      </c>
      <c r="M523" s="2" t="s">
        <v>4436</v>
      </c>
      <c r="N523" s="2" t="s">
        <v>85</v>
      </c>
      <c r="O523" s="2" t="s">
        <v>4437</v>
      </c>
      <c r="P523" s="2" t="str">
        <f>VLOOKUP(I523,Period!A:B,2,FALSE)</f>
        <v>2022H2</v>
      </c>
      <c r="Q523" s="9">
        <f t="shared" si="94"/>
        <v>61.100000000000009</v>
      </c>
      <c r="R523" s="2">
        <f t="shared" si="96"/>
        <v>70</v>
      </c>
      <c r="S523" t="str">
        <f t="shared" si="97"/>
        <v>03 Cloudy (40%-90%)</v>
      </c>
      <c r="T523" t="str">
        <f t="shared" si="95"/>
        <v>44917S2A_MSIL1CCDM-MLB-GANGM4491703 Cloudy (40%-90%)</v>
      </c>
      <c r="U523">
        <f>IF(COUNTIF(T$2:T522,T523)&gt;=1,0,1)</f>
        <v>0</v>
      </c>
      <c r="V523" s="26" t="s">
        <v>1942</v>
      </c>
      <c r="W523" s="86">
        <f t="shared" si="98"/>
        <v>2022</v>
      </c>
      <c r="X523" s="86">
        <f t="shared" si="99"/>
        <v>12</v>
      </c>
      <c r="Y523" s="86">
        <f t="shared" si="100"/>
        <v>22</v>
      </c>
      <c r="Z523" s="86" t="str">
        <f t="shared" si="101"/>
        <v>22</v>
      </c>
      <c r="AA523" s="86" t="str">
        <f t="shared" si="102"/>
        <v>37</v>
      </c>
      <c r="AB523" s="86" t="str">
        <f t="shared" si="103"/>
        <v>48</v>
      </c>
      <c r="AC523" s="86" t="str">
        <f t="shared" si="104"/>
        <v>GAN_GM_2500X1253px_32m_S2A_MSIL1C_20221222_70CC</v>
      </c>
      <c r="AD523" s="41" t="s">
        <v>1943</v>
      </c>
    </row>
    <row r="524" spans="2:30" x14ac:dyDescent="0.25">
      <c r="B524" t="s">
        <v>3866</v>
      </c>
      <c r="C524" s="54" t="s">
        <v>3816</v>
      </c>
      <c r="D524" s="54" t="s">
        <v>269</v>
      </c>
      <c r="E524" s="56" t="b">
        <v>1</v>
      </c>
      <c r="F524" s="2" t="s">
        <v>3813</v>
      </c>
      <c r="G524" s="7" t="s">
        <v>183</v>
      </c>
      <c r="H524" s="54" t="s">
        <v>270</v>
      </c>
      <c r="I524" s="57">
        <v>44914</v>
      </c>
      <c r="J524" s="56" t="s">
        <v>272</v>
      </c>
      <c r="K524" s="58" t="s">
        <v>311</v>
      </c>
      <c r="L524" s="9">
        <v>63.9</v>
      </c>
      <c r="M524" s="2" t="s">
        <v>4436</v>
      </c>
      <c r="N524" s="2" t="s">
        <v>85</v>
      </c>
      <c r="O524" s="2" t="s">
        <v>4437</v>
      </c>
      <c r="P524" s="2" t="str">
        <f>VLOOKUP(I524,Period!A:B,2,FALSE)</f>
        <v>2022H2</v>
      </c>
      <c r="Q524" s="9">
        <f t="shared" si="94"/>
        <v>61.599999999999994</v>
      </c>
      <c r="R524" s="2">
        <f t="shared" si="96"/>
        <v>70</v>
      </c>
      <c r="S524" t="str">
        <f t="shared" si="97"/>
        <v>03 Cloudy (40%-90%)</v>
      </c>
      <c r="T524" t="str">
        <f t="shared" si="95"/>
        <v>44914S2A_MSIL1CCDM-MLB-GANGM4491403 Cloudy (40%-90%)</v>
      </c>
      <c r="U524">
        <f>IF(COUNTIF(T$2:T523,T524)&gt;=1,0,1)</f>
        <v>1</v>
      </c>
      <c r="V524" s="26" t="s">
        <v>1944</v>
      </c>
      <c r="W524" s="86">
        <f t="shared" si="98"/>
        <v>2022</v>
      </c>
      <c r="X524" s="86">
        <f t="shared" si="99"/>
        <v>12</v>
      </c>
      <c r="Y524" s="86">
        <f t="shared" si="100"/>
        <v>19</v>
      </c>
      <c r="Z524" s="86" t="str">
        <f t="shared" si="101"/>
        <v>22</v>
      </c>
      <c r="AA524" s="86" t="str">
        <f t="shared" si="102"/>
        <v>28</v>
      </c>
      <c r="AB524" s="86" t="str">
        <f t="shared" si="103"/>
        <v>09</v>
      </c>
      <c r="AC524" s="86" t="str">
        <f t="shared" si="104"/>
        <v>GAN_GM_2500X1253px_32m_S2A_MSIL1C_20221219_70CC</v>
      </c>
      <c r="AD524" s="41" t="s">
        <v>1945</v>
      </c>
    </row>
    <row r="525" spans="2:30" x14ac:dyDescent="0.25">
      <c r="B525" t="s">
        <v>3866</v>
      </c>
      <c r="C525" s="54" t="s">
        <v>3816</v>
      </c>
      <c r="D525" s="54" t="s">
        <v>269</v>
      </c>
      <c r="E525" s="56" t="b">
        <v>1</v>
      </c>
      <c r="F525" s="2" t="s">
        <v>3813</v>
      </c>
      <c r="G525" s="7" t="s">
        <v>183</v>
      </c>
      <c r="H525" s="54" t="s">
        <v>270</v>
      </c>
      <c r="I525" s="57">
        <v>44914</v>
      </c>
      <c r="J525" s="56" t="s">
        <v>271</v>
      </c>
      <c r="K525" s="2" t="s">
        <v>315</v>
      </c>
      <c r="L525" s="9">
        <v>94.8</v>
      </c>
      <c r="M525" s="2" t="s">
        <v>4436</v>
      </c>
      <c r="N525" s="2" t="s">
        <v>85</v>
      </c>
      <c r="O525" s="2" t="s">
        <v>4437</v>
      </c>
      <c r="P525" s="2" t="str">
        <f>VLOOKUP(I525,Period!A:B,2,FALSE)</f>
        <v>2022H2</v>
      </c>
      <c r="Q525" s="9">
        <f t="shared" si="94"/>
        <v>61.599999999999994</v>
      </c>
      <c r="R525" s="2">
        <f t="shared" si="96"/>
        <v>70</v>
      </c>
      <c r="S525" t="str">
        <f t="shared" si="97"/>
        <v>03 Cloudy (40%-90%)</v>
      </c>
      <c r="T525" t="str">
        <f t="shared" si="95"/>
        <v>44914S2A_MSIL1CCDM-MLB-GANGM4491403 Cloudy (40%-90%)</v>
      </c>
      <c r="U525">
        <f>IF(COUNTIF(T$2:T524,T525)&gt;=1,0,1)</f>
        <v>0</v>
      </c>
      <c r="V525" s="26" t="s">
        <v>1946</v>
      </c>
      <c r="W525" s="86">
        <f t="shared" si="98"/>
        <v>2022</v>
      </c>
      <c r="X525" s="86">
        <f t="shared" si="99"/>
        <v>12</v>
      </c>
      <c r="Y525" s="86">
        <f t="shared" si="100"/>
        <v>19</v>
      </c>
      <c r="Z525" s="86" t="str">
        <f t="shared" si="101"/>
        <v>22</v>
      </c>
      <c r="AA525" s="86" t="str">
        <f t="shared" si="102"/>
        <v>28</v>
      </c>
      <c r="AB525" s="86" t="str">
        <f t="shared" si="103"/>
        <v>06</v>
      </c>
      <c r="AC525" s="86" t="str">
        <f t="shared" si="104"/>
        <v>GAN_GM_2500X1253px_32m_S2A_MSIL1C_20221219_70CC</v>
      </c>
      <c r="AD525" s="41" t="s">
        <v>1947</v>
      </c>
    </row>
    <row r="526" spans="2:30" x14ac:dyDescent="0.25">
      <c r="B526" t="s">
        <v>3866</v>
      </c>
      <c r="C526" s="54" t="s">
        <v>3816</v>
      </c>
      <c r="D526" s="54" t="s">
        <v>269</v>
      </c>
      <c r="E526" s="56" t="b">
        <v>1</v>
      </c>
      <c r="F526" s="2" t="s">
        <v>3813</v>
      </c>
      <c r="G526" s="7" t="s">
        <v>183</v>
      </c>
      <c r="H526" s="54" t="s">
        <v>270</v>
      </c>
      <c r="I526" s="57">
        <v>44914</v>
      </c>
      <c r="J526" s="56" t="s">
        <v>273</v>
      </c>
      <c r="K526" s="2" t="s">
        <v>291</v>
      </c>
      <c r="L526" s="9">
        <v>35.5</v>
      </c>
      <c r="M526" s="2" t="s">
        <v>4436</v>
      </c>
      <c r="N526" s="2" t="s">
        <v>85</v>
      </c>
      <c r="O526" s="2" t="s">
        <v>4437</v>
      </c>
      <c r="P526" s="2" t="str">
        <f>VLOOKUP(I526,Period!A:B,2,FALSE)</f>
        <v>2022H2</v>
      </c>
      <c r="Q526" s="9">
        <f t="shared" si="94"/>
        <v>61.599999999999994</v>
      </c>
      <c r="R526" s="2">
        <f t="shared" si="96"/>
        <v>70</v>
      </c>
      <c r="S526" t="str">
        <f t="shared" si="97"/>
        <v>03 Cloudy (40%-90%)</v>
      </c>
      <c r="T526" t="str">
        <f t="shared" si="95"/>
        <v>44914S2A_MSIL1CCDM-MLB-GANGM4491403 Cloudy (40%-90%)</v>
      </c>
      <c r="U526">
        <f>IF(COUNTIF(T$2:T525,T526)&gt;=1,0,1)</f>
        <v>0</v>
      </c>
      <c r="V526" s="26" t="s">
        <v>1948</v>
      </c>
      <c r="W526" s="86">
        <f t="shared" si="98"/>
        <v>2022</v>
      </c>
      <c r="X526" s="86">
        <f t="shared" si="99"/>
        <v>12</v>
      </c>
      <c r="Y526" s="86">
        <f t="shared" si="100"/>
        <v>19</v>
      </c>
      <c r="Z526" s="86" t="str">
        <f t="shared" si="101"/>
        <v>22</v>
      </c>
      <c r="AA526" s="86" t="str">
        <f t="shared" si="102"/>
        <v>27</v>
      </c>
      <c r="AB526" s="86" t="str">
        <f t="shared" si="103"/>
        <v>57</v>
      </c>
      <c r="AC526" s="86" t="str">
        <f t="shared" si="104"/>
        <v>GAN_GM_2500X1253px_32m_S2A_MSIL1C_20221219_70CC</v>
      </c>
      <c r="AD526" s="41" t="s">
        <v>1949</v>
      </c>
    </row>
    <row r="527" spans="2:30" x14ac:dyDescent="0.25">
      <c r="B527" t="s">
        <v>3866</v>
      </c>
      <c r="C527" s="54" t="s">
        <v>3816</v>
      </c>
      <c r="D527" s="54" t="s">
        <v>269</v>
      </c>
      <c r="E527" s="56" t="b">
        <v>1</v>
      </c>
      <c r="F527" s="2" t="s">
        <v>3813</v>
      </c>
      <c r="G527" s="7" t="s">
        <v>183</v>
      </c>
      <c r="H527" s="54" t="s">
        <v>270</v>
      </c>
      <c r="I527" s="57">
        <v>44914</v>
      </c>
      <c r="J527" s="56" t="s">
        <v>274</v>
      </c>
      <c r="K527" s="2" t="s">
        <v>320</v>
      </c>
      <c r="L527" s="9">
        <v>52.2</v>
      </c>
      <c r="M527" s="2" t="s">
        <v>4436</v>
      </c>
      <c r="N527" s="2" t="s">
        <v>85</v>
      </c>
      <c r="O527" s="2" t="s">
        <v>4437</v>
      </c>
      <c r="P527" s="2" t="str">
        <f>VLOOKUP(I527,Period!A:B,2,FALSE)</f>
        <v>2022H2</v>
      </c>
      <c r="Q527" s="9">
        <f t="shared" si="94"/>
        <v>61.599999999999994</v>
      </c>
      <c r="R527" s="2">
        <f t="shared" si="96"/>
        <v>70</v>
      </c>
      <c r="S527" t="str">
        <f t="shared" si="97"/>
        <v>03 Cloudy (40%-90%)</v>
      </c>
      <c r="T527" t="str">
        <f t="shared" si="95"/>
        <v>44914S2A_MSIL1CCDM-MLB-GANGM4491403 Cloudy (40%-90%)</v>
      </c>
      <c r="U527">
        <f>IF(COUNTIF(T$2:T526,T527)&gt;=1,0,1)</f>
        <v>0</v>
      </c>
      <c r="V527" s="26" t="s">
        <v>1950</v>
      </c>
      <c r="W527" s="86">
        <f t="shared" si="98"/>
        <v>2022</v>
      </c>
      <c r="X527" s="86">
        <f t="shared" si="99"/>
        <v>12</v>
      </c>
      <c r="Y527" s="86">
        <f t="shared" si="100"/>
        <v>19</v>
      </c>
      <c r="Z527" s="86" t="str">
        <f t="shared" si="101"/>
        <v>22</v>
      </c>
      <c r="AA527" s="86" t="str">
        <f t="shared" si="102"/>
        <v>27</v>
      </c>
      <c r="AB527" s="86" t="str">
        <f t="shared" si="103"/>
        <v>51</v>
      </c>
      <c r="AC527" s="86" t="str">
        <f t="shared" si="104"/>
        <v>GAN_GM_2500X1253px_32m_S2A_MSIL1C_20221219_70CC</v>
      </c>
      <c r="AD527" s="41" t="s">
        <v>1951</v>
      </c>
    </row>
    <row r="528" spans="2:30" x14ac:dyDescent="0.25">
      <c r="B528" t="s">
        <v>3866</v>
      </c>
      <c r="C528" s="51" t="s">
        <v>3816</v>
      </c>
      <c r="D528" s="51" t="s">
        <v>269</v>
      </c>
      <c r="E528" s="42" t="b">
        <v>1</v>
      </c>
      <c r="F528" s="2" t="s">
        <v>3813</v>
      </c>
      <c r="G528" s="7" t="s">
        <v>183</v>
      </c>
      <c r="H528" s="51" t="s">
        <v>270</v>
      </c>
      <c r="I528" s="53">
        <v>44912</v>
      </c>
      <c r="J528" s="42" t="s">
        <v>272</v>
      </c>
      <c r="K528" s="58" t="s">
        <v>304</v>
      </c>
      <c r="L528" s="9">
        <v>69</v>
      </c>
      <c r="M528" s="2" t="s">
        <v>4436</v>
      </c>
      <c r="N528" s="2" t="s">
        <v>85</v>
      </c>
      <c r="O528" s="2" t="s">
        <v>4437</v>
      </c>
      <c r="P528" s="2" t="str">
        <f>VLOOKUP(I528,Period!A:B,2,FALSE)</f>
        <v>2022H2</v>
      </c>
      <c r="Q528" s="9">
        <f t="shared" si="94"/>
        <v>63.95</v>
      </c>
      <c r="R528" s="2">
        <f t="shared" si="96"/>
        <v>70</v>
      </c>
      <c r="S528" t="str">
        <f t="shared" si="97"/>
        <v>03 Cloudy (40%-90%)</v>
      </c>
      <c r="T528" t="str">
        <f t="shared" si="95"/>
        <v>44912S2A_MSIL1CCDM-MLB-GANGM4491203 Cloudy (40%-90%)</v>
      </c>
      <c r="U528">
        <f>IF(COUNTIF(T$2:T527,T528)&gt;=1,0,1)</f>
        <v>1</v>
      </c>
      <c r="V528" s="26" t="s">
        <v>1952</v>
      </c>
      <c r="W528" s="86">
        <f t="shared" si="98"/>
        <v>2022</v>
      </c>
      <c r="X528" s="86">
        <f t="shared" si="99"/>
        <v>12</v>
      </c>
      <c r="Y528" s="86">
        <f t="shared" si="100"/>
        <v>17</v>
      </c>
      <c r="Z528" s="86" t="str">
        <f t="shared" si="101"/>
        <v>22</v>
      </c>
      <c r="AA528" s="86" t="str">
        <f t="shared" si="102"/>
        <v>38</v>
      </c>
      <c r="AB528" s="86" t="str">
        <f t="shared" si="103"/>
        <v>06</v>
      </c>
      <c r="AC528" s="86" t="str">
        <f t="shared" si="104"/>
        <v>GAN_GM_2500X1253px_32m_S2A_MSIL1C_20221217_70CC</v>
      </c>
      <c r="AD528" s="41" t="s">
        <v>1953</v>
      </c>
    </row>
    <row r="529" spans="2:30" x14ac:dyDescent="0.25">
      <c r="B529" t="s">
        <v>3866</v>
      </c>
      <c r="C529" s="51" t="s">
        <v>3816</v>
      </c>
      <c r="D529" s="51" t="s">
        <v>269</v>
      </c>
      <c r="E529" s="42" t="b">
        <v>1</v>
      </c>
      <c r="F529" s="2" t="s">
        <v>3813</v>
      </c>
      <c r="G529" s="7" t="s">
        <v>183</v>
      </c>
      <c r="H529" s="51" t="s">
        <v>270</v>
      </c>
      <c r="I529" s="53">
        <v>44912</v>
      </c>
      <c r="J529" s="42" t="s">
        <v>271</v>
      </c>
      <c r="K529" s="2" t="s">
        <v>330</v>
      </c>
      <c r="L529" s="9">
        <v>94.4</v>
      </c>
      <c r="M529" s="2" t="s">
        <v>4436</v>
      </c>
      <c r="N529" s="2" t="s">
        <v>85</v>
      </c>
      <c r="O529" s="2" t="s">
        <v>4437</v>
      </c>
      <c r="P529" s="2" t="str">
        <f>VLOOKUP(I529,Period!A:B,2,FALSE)</f>
        <v>2022H2</v>
      </c>
      <c r="Q529" s="9">
        <f t="shared" si="94"/>
        <v>63.95</v>
      </c>
      <c r="R529" s="2">
        <f t="shared" si="96"/>
        <v>70</v>
      </c>
      <c r="S529" t="str">
        <f t="shared" si="97"/>
        <v>03 Cloudy (40%-90%)</v>
      </c>
      <c r="T529" t="str">
        <f t="shared" si="95"/>
        <v>44912S2A_MSIL1CCDM-MLB-GANGM4491203 Cloudy (40%-90%)</v>
      </c>
      <c r="U529">
        <f>IF(COUNTIF(T$2:T528,T529)&gt;=1,0,1)</f>
        <v>0</v>
      </c>
      <c r="V529" s="26" t="s">
        <v>1954</v>
      </c>
      <c r="W529" s="86">
        <f t="shared" si="98"/>
        <v>2022</v>
      </c>
      <c r="X529" s="86">
        <f t="shared" si="99"/>
        <v>12</v>
      </c>
      <c r="Y529" s="86">
        <f t="shared" si="100"/>
        <v>17</v>
      </c>
      <c r="Z529" s="86" t="str">
        <f t="shared" si="101"/>
        <v>22</v>
      </c>
      <c r="AA529" s="86" t="str">
        <f t="shared" si="102"/>
        <v>38</v>
      </c>
      <c r="AB529" s="86" t="str">
        <f t="shared" si="103"/>
        <v>02</v>
      </c>
      <c r="AC529" s="86" t="str">
        <f t="shared" si="104"/>
        <v>GAN_GM_2500X1253px_32m_S2A_MSIL1C_20221217_70CC</v>
      </c>
      <c r="AD529" s="41" t="s">
        <v>1955</v>
      </c>
    </row>
    <row r="530" spans="2:30" x14ac:dyDescent="0.25">
      <c r="B530" t="s">
        <v>3866</v>
      </c>
      <c r="C530" s="51" t="s">
        <v>3816</v>
      </c>
      <c r="D530" s="51" t="s">
        <v>269</v>
      </c>
      <c r="E530" s="42" t="b">
        <v>1</v>
      </c>
      <c r="F530" s="2" t="s">
        <v>3813</v>
      </c>
      <c r="G530" s="7" t="s">
        <v>183</v>
      </c>
      <c r="H530" s="51" t="s">
        <v>270</v>
      </c>
      <c r="I530" s="53">
        <v>44912</v>
      </c>
      <c r="J530" s="42" t="s">
        <v>273</v>
      </c>
      <c r="K530" s="2" t="s">
        <v>284</v>
      </c>
      <c r="L530" s="9">
        <v>24.1</v>
      </c>
      <c r="M530" s="2" t="s">
        <v>4436</v>
      </c>
      <c r="N530" s="2" t="s">
        <v>85</v>
      </c>
      <c r="O530" s="2" t="s">
        <v>4437</v>
      </c>
      <c r="P530" s="2" t="str">
        <f>VLOOKUP(I530,Period!A:B,2,FALSE)</f>
        <v>2022H2</v>
      </c>
      <c r="Q530" s="9">
        <f t="shared" si="94"/>
        <v>63.95</v>
      </c>
      <c r="R530" s="2">
        <f t="shared" si="96"/>
        <v>70</v>
      </c>
      <c r="S530" t="str">
        <f t="shared" si="97"/>
        <v>03 Cloudy (40%-90%)</v>
      </c>
      <c r="T530" t="str">
        <f t="shared" si="95"/>
        <v>44912S2A_MSIL1CCDM-MLB-GANGM4491203 Cloudy (40%-90%)</v>
      </c>
      <c r="U530">
        <f>IF(COUNTIF(T$2:T529,T530)&gt;=1,0,1)</f>
        <v>0</v>
      </c>
      <c r="V530" s="26" t="s">
        <v>1956</v>
      </c>
      <c r="W530" s="86">
        <f t="shared" si="98"/>
        <v>2022</v>
      </c>
      <c r="X530" s="86">
        <f t="shared" si="99"/>
        <v>12</v>
      </c>
      <c r="Y530" s="86">
        <f t="shared" si="100"/>
        <v>17</v>
      </c>
      <c r="Z530" s="86" t="str">
        <f t="shared" si="101"/>
        <v>22</v>
      </c>
      <c r="AA530" s="86" t="str">
        <f t="shared" si="102"/>
        <v>37</v>
      </c>
      <c r="AB530" s="86" t="str">
        <f t="shared" si="103"/>
        <v>52</v>
      </c>
      <c r="AC530" s="86" t="str">
        <f t="shared" si="104"/>
        <v>GAN_GM_2500X1253px_32m_S2A_MSIL1C_20221217_70CC</v>
      </c>
      <c r="AD530" s="41" t="s">
        <v>1957</v>
      </c>
    </row>
    <row r="531" spans="2:30" x14ac:dyDescent="0.25">
      <c r="B531" t="s">
        <v>3866</v>
      </c>
      <c r="C531" s="51" t="s">
        <v>3816</v>
      </c>
      <c r="D531" s="51" t="s">
        <v>269</v>
      </c>
      <c r="E531" s="42" t="b">
        <v>1</v>
      </c>
      <c r="F531" s="2" t="s">
        <v>3813</v>
      </c>
      <c r="G531" s="7" t="s">
        <v>183</v>
      </c>
      <c r="H531" s="51" t="s">
        <v>270</v>
      </c>
      <c r="I531" s="53">
        <v>44912</v>
      </c>
      <c r="J531" s="42" t="s">
        <v>274</v>
      </c>
      <c r="K531" s="2" t="s">
        <v>314</v>
      </c>
      <c r="L531" s="9">
        <v>68.3</v>
      </c>
      <c r="M531" s="2" t="s">
        <v>4436</v>
      </c>
      <c r="N531" s="2" t="s">
        <v>85</v>
      </c>
      <c r="O531" s="2" t="s">
        <v>4437</v>
      </c>
      <c r="P531" s="2" t="str">
        <f>VLOOKUP(I531,Period!A:B,2,FALSE)</f>
        <v>2022H2</v>
      </c>
      <c r="Q531" s="9">
        <f t="shared" si="94"/>
        <v>63.95</v>
      </c>
      <c r="R531" s="2">
        <f t="shared" si="96"/>
        <v>70</v>
      </c>
      <c r="S531" t="str">
        <f t="shared" si="97"/>
        <v>03 Cloudy (40%-90%)</v>
      </c>
      <c r="T531" t="str">
        <f t="shared" si="95"/>
        <v>44912S2A_MSIL1CCDM-MLB-GANGM4491203 Cloudy (40%-90%)</v>
      </c>
      <c r="U531">
        <f>IF(COUNTIF(T$2:T530,T531)&gt;=1,0,1)</f>
        <v>0</v>
      </c>
      <c r="V531" s="26" t="s">
        <v>1958</v>
      </c>
      <c r="W531" s="86">
        <f t="shared" si="98"/>
        <v>2022</v>
      </c>
      <c r="X531" s="86">
        <f t="shared" si="99"/>
        <v>12</v>
      </c>
      <c r="Y531" s="86">
        <f t="shared" si="100"/>
        <v>17</v>
      </c>
      <c r="Z531" s="86" t="str">
        <f t="shared" si="101"/>
        <v>22</v>
      </c>
      <c r="AA531" s="86" t="str">
        <f t="shared" si="102"/>
        <v>37</v>
      </c>
      <c r="AB531" s="86" t="str">
        <f t="shared" si="103"/>
        <v>48</v>
      </c>
      <c r="AC531" s="86" t="str">
        <f t="shared" si="104"/>
        <v>GAN_GM_2500X1253px_32m_S2A_MSIL1C_20221217_70CC</v>
      </c>
      <c r="AD531" s="41" t="s">
        <v>1959</v>
      </c>
    </row>
    <row r="532" spans="2:30" x14ac:dyDescent="0.25">
      <c r="B532" t="s">
        <v>3866</v>
      </c>
      <c r="C532" s="54" t="s">
        <v>3816</v>
      </c>
      <c r="D532" s="54" t="s">
        <v>269</v>
      </c>
      <c r="E532" s="56" t="b">
        <v>1</v>
      </c>
      <c r="F532" s="2" t="s">
        <v>3813</v>
      </c>
      <c r="G532" s="7" t="s">
        <v>183</v>
      </c>
      <c r="H532" s="54" t="s">
        <v>270</v>
      </c>
      <c r="I532" s="57">
        <v>44909</v>
      </c>
      <c r="J532" s="56" t="s">
        <v>272</v>
      </c>
      <c r="K532" s="58" t="s">
        <v>293</v>
      </c>
      <c r="L532" s="9">
        <v>94.4</v>
      </c>
      <c r="M532" s="2" t="s">
        <v>4436</v>
      </c>
      <c r="N532" s="2" t="s">
        <v>85</v>
      </c>
      <c r="O532" s="2" t="s">
        <v>4437</v>
      </c>
      <c r="P532" s="2" t="str">
        <f>VLOOKUP(I532,Period!A:B,2,FALSE)</f>
        <v>2022H2</v>
      </c>
      <c r="Q532" s="9">
        <f t="shared" si="94"/>
        <v>88.425000000000011</v>
      </c>
      <c r="R532" s="2">
        <f t="shared" si="96"/>
        <v>90</v>
      </c>
      <c r="S532" t="str">
        <f t="shared" si="97"/>
        <v>03 Cloudy (40%-90%)</v>
      </c>
      <c r="T532" t="str">
        <f t="shared" si="95"/>
        <v>44909S2A_MSIL1CCDM-MLB-GANGM4490903 Cloudy (40%-90%)</v>
      </c>
      <c r="U532">
        <f>IF(COUNTIF(T$2:T531,T532)&gt;=1,0,1)</f>
        <v>1</v>
      </c>
      <c r="V532" s="26" t="s">
        <v>1960</v>
      </c>
      <c r="W532" s="86">
        <f t="shared" si="98"/>
        <v>2022</v>
      </c>
      <c r="X532" s="86">
        <f t="shared" si="99"/>
        <v>12</v>
      </c>
      <c r="Y532" s="86">
        <f t="shared" si="100"/>
        <v>14</v>
      </c>
      <c r="Z532" s="86" t="str">
        <f t="shared" si="101"/>
        <v>22</v>
      </c>
      <c r="AA532" s="86" t="str">
        <f t="shared" si="102"/>
        <v>28</v>
      </c>
      <c r="AB532" s="86" t="str">
        <f t="shared" si="103"/>
        <v>10</v>
      </c>
      <c r="AC532" s="86" t="str">
        <f t="shared" si="104"/>
        <v>GAN_GM_2500X1253px_32m_S2A_MSIL1C_20221214_90CC</v>
      </c>
      <c r="AD532" s="41" t="s">
        <v>1961</v>
      </c>
    </row>
    <row r="533" spans="2:30" x14ac:dyDescent="0.25">
      <c r="B533" t="s">
        <v>3866</v>
      </c>
      <c r="C533" s="54" t="s">
        <v>3816</v>
      </c>
      <c r="D533" s="54" t="s">
        <v>269</v>
      </c>
      <c r="E533" s="56" t="b">
        <v>1</v>
      </c>
      <c r="F533" s="2" t="s">
        <v>3813</v>
      </c>
      <c r="G533" s="7" t="s">
        <v>183</v>
      </c>
      <c r="H533" s="54" t="s">
        <v>270</v>
      </c>
      <c r="I533" s="57">
        <v>44909</v>
      </c>
      <c r="J533" s="56" t="s">
        <v>271</v>
      </c>
      <c r="K533" s="2" t="s">
        <v>301</v>
      </c>
      <c r="L533" s="9">
        <v>93.7</v>
      </c>
      <c r="M533" s="2" t="s">
        <v>4436</v>
      </c>
      <c r="N533" s="2" t="s">
        <v>85</v>
      </c>
      <c r="O533" s="2" t="s">
        <v>4437</v>
      </c>
      <c r="P533" s="2" t="str">
        <f>VLOOKUP(I533,Period!A:B,2,FALSE)</f>
        <v>2022H2</v>
      </c>
      <c r="Q533" s="9">
        <f t="shared" si="94"/>
        <v>88.425000000000011</v>
      </c>
      <c r="R533" s="2">
        <f t="shared" si="96"/>
        <v>90</v>
      </c>
      <c r="S533" t="str">
        <f t="shared" si="97"/>
        <v>03 Cloudy (40%-90%)</v>
      </c>
      <c r="T533" t="str">
        <f t="shared" si="95"/>
        <v>44909S2A_MSIL1CCDM-MLB-GANGM4490903 Cloudy (40%-90%)</v>
      </c>
      <c r="U533">
        <f>IF(COUNTIF(T$2:T532,T533)&gt;=1,0,1)</f>
        <v>0</v>
      </c>
      <c r="V533" s="26" t="s">
        <v>1962</v>
      </c>
      <c r="W533" s="86">
        <f t="shared" si="98"/>
        <v>2022</v>
      </c>
      <c r="X533" s="86">
        <f t="shared" si="99"/>
        <v>12</v>
      </c>
      <c r="Y533" s="86">
        <f t="shared" si="100"/>
        <v>14</v>
      </c>
      <c r="Z533" s="86" t="str">
        <f t="shared" si="101"/>
        <v>22</v>
      </c>
      <c r="AA533" s="86" t="str">
        <f t="shared" si="102"/>
        <v>28</v>
      </c>
      <c r="AB533" s="86" t="str">
        <f t="shared" si="103"/>
        <v>07</v>
      </c>
      <c r="AC533" s="86" t="str">
        <f t="shared" si="104"/>
        <v>GAN_GM_2500X1253px_32m_S2A_MSIL1C_20221214_90CC</v>
      </c>
      <c r="AD533" s="41" t="s">
        <v>1963</v>
      </c>
    </row>
    <row r="534" spans="2:30" x14ac:dyDescent="0.25">
      <c r="B534" t="s">
        <v>3866</v>
      </c>
      <c r="C534" s="54" t="s">
        <v>3816</v>
      </c>
      <c r="D534" s="54" t="s">
        <v>269</v>
      </c>
      <c r="E534" s="56" t="b">
        <v>1</v>
      </c>
      <c r="F534" s="2" t="s">
        <v>3813</v>
      </c>
      <c r="G534" s="7" t="s">
        <v>183</v>
      </c>
      <c r="H534" s="54" t="s">
        <v>270</v>
      </c>
      <c r="I534" s="57">
        <v>44909</v>
      </c>
      <c r="J534" s="56" t="s">
        <v>273</v>
      </c>
      <c r="K534" s="2" t="s">
        <v>302</v>
      </c>
      <c r="L534" s="9">
        <v>69.8</v>
      </c>
      <c r="M534" s="2" t="s">
        <v>4436</v>
      </c>
      <c r="N534" s="2" t="s">
        <v>85</v>
      </c>
      <c r="O534" s="2" t="s">
        <v>4437</v>
      </c>
      <c r="P534" s="2" t="str">
        <f>VLOOKUP(I534,Period!A:B,2,FALSE)</f>
        <v>2022H2</v>
      </c>
      <c r="Q534" s="9">
        <f t="shared" si="94"/>
        <v>88.425000000000011</v>
      </c>
      <c r="R534" s="2">
        <f t="shared" si="96"/>
        <v>90</v>
      </c>
      <c r="S534" t="str">
        <f t="shared" si="97"/>
        <v>03 Cloudy (40%-90%)</v>
      </c>
      <c r="T534" t="str">
        <f t="shared" si="95"/>
        <v>44909S2A_MSIL1CCDM-MLB-GANGM4490903 Cloudy (40%-90%)</v>
      </c>
      <c r="U534">
        <f>IF(COUNTIF(T$2:T533,T534)&gt;=1,0,1)</f>
        <v>0</v>
      </c>
      <c r="V534" s="26" t="s">
        <v>1964</v>
      </c>
      <c r="W534" s="86">
        <f t="shared" si="98"/>
        <v>2022</v>
      </c>
      <c r="X534" s="86">
        <f t="shared" si="99"/>
        <v>12</v>
      </c>
      <c r="Y534" s="86">
        <f t="shared" si="100"/>
        <v>14</v>
      </c>
      <c r="Z534" s="86" t="str">
        <f t="shared" si="101"/>
        <v>22</v>
      </c>
      <c r="AA534" s="86" t="str">
        <f t="shared" si="102"/>
        <v>27</v>
      </c>
      <c r="AB534" s="86" t="str">
        <f t="shared" si="103"/>
        <v>58</v>
      </c>
      <c r="AC534" s="86" t="str">
        <f t="shared" si="104"/>
        <v>GAN_GM_2500X1253px_32m_S2A_MSIL1C_20221214_90CC</v>
      </c>
      <c r="AD534" s="41" t="s">
        <v>1965</v>
      </c>
    </row>
    <row r="535" spans="2:30" x14ac:dyDescent="0.25">
      <c r="B535" t="s">
        <v>3866</v>
      </c>
      <c r="C535" s="54" t="s">
        <v>3816</v>
      </c>
      <c r="D535" s="54" t="s">
        <v>269</v>
      </c>
      <c r="E535" s="56" t="b">
        <v>1</v>
      </c>
      <c r="F535" s="2" t="s">
        <v>3813</v>
      </c>
      <c r="G535" s="7" t="s">
        <v>183</v>
      </c>
      <c r="H535" s="54" t="s">
        <v>270</v>
      </c>
      <c r="I535" s="57">
        <v>44909</v>
      </c>
      <c r="J535" s="56" t="s">
        <v>274</v>
      </c>
      <c r="K535" s="2" t="s">
        <v>316</v>
      </c>
      <c r="L535" s="9">
        <v>95.8</v>
      </c>
      <c r="M535" s="2" t="s">
        <v>4436</v>
      </c>
      <c r="N535" s="2" t="s">
        <v>85</v>
      </c>
      <c r="O535" s="2" t="s">
        <v>4437</v>
      </c>
      <c r="P535" s="2" t="str">
        <f>VLOOKUP(I535,Period!A:B,2,FALSE)</f>
        <v>2022H2</v>
      </c>
      <c r="Q535" s="9">
        <f t="shared" si="94"/>
        <v>88.425000000000011</v>
      </c>
      <c r="R535" s="2">
        <f t="shared" si="96"/>
        <v>90</v>
      </c>
      <c r="S535" t="str">
        <f t="shared" si="97"/>
        <v>03 Cloudy (40%-90%)</v>
      </c>
      <c r="T535" t="str">
        <f t="shared" si="95"/>
        <v>44909S2A_MSIL1CCDM-MLB-GANGM4490903 Cloudy (40%-90%)</v>
      </c>
      <c r="U535">
        <f>IF(COUNTIF(T$2:T534,T535)&gt;=1,0,1)</f>
        <v>0</v>
      </c>
      <c r="V535" s="26" t="s">
        <v>1966</v>
      </c>
      <c r="W535" s="86">
        <f t="shared" si="98"/>
        <v>2022</v>
      </c>
      <c r="X535" s="86">
        <f t="shared" si="99"/>
        <v>12</v>
      </c>
      <c r="Y535" s="86">
        <f t="shared" si="100"/>
        <v>14</v>
      </c>
      <c r="Z535" s="86" t="str">
        <f t="shared" si="101"/>
        <v>22</v>
      </c>
      <c r="AA535" s="86" t="str">
        <f t="shared" si="102"/>
        <v>27</v>
      </c>
      <c r="AB535" s="86" t="str">
        <f t="shared" si="103"/>
        <v>52</v>
      </c>
      <c r="AC535" s="86" t="str">
        <f t="shared" si="104"/>
        <v>GAN_GM_2500X1253px_32m_S2A_MSIL1C_20221214_90CC</v>
      </c>
      <c r="AD535" s="41" t="s">
        <v>1967</v>
      </c>
    </row>
    <row r="536" spans="2:30" x14ac:dyDescent="0.25">
      <c r="B536" t="s">
        <v>3866</v>
      </c>
      <c r="C536" s="54" t="s">
        <v>3816</v>
      </c>
      <c r="D536" s="54" t="s">
        <v>269</v>
      </c>
      <c r="E536" s="56" t="b">
        <v>1</v>
      </c>
      <c r="F536" s="2" t="s">
        <v>3813</v>
      </c>
      <c r="G536" s="7" t="s">
        <v>183</v>
      </c>
      <c r="H536" s="54" t="s">
        <v>270</v>
      </c>
      <c r="I536" s="61">
        <v>44904</v>
      </c>
      <c r="J536" s="43" t="s">
        <v>272</v>
      </c>
      <c r="K536" s="58" t="s">
        <v>301</v>
      </c>
      <c r="L536" s="9">
        <v>40.4</v>
      </c>
      <c r="M536" s="2" t="s">
        <v>4436</v>
      </c>
      <c r="N536" s="2" t="s">
        <v>85</v>
      </c>
      <c r="O536" s="2" t="s">
        <v>4437</v>
      </c>
      <c r="P536" s="2" t="str">
        <f>VLOOKUP(I536,Period!A:B,2,FALSE)</f>
        <v>2022H2</v>
      </c>
      <c r="Q536" s="9">
        <f t="shared" si="94"/>
        <v>36.574999999999996</v>
      </c>
      <c r="R536" s="2">
        <f t="shared" si="96"/>
        <v>40</v>
      </c>
      <c r="S536" t="str">
        <f t="shared" si="97"/>
        <v>03 Cloudy (40%-90%)</v>
      </c>
      <c r="T536" t="str">
        <f t="shared" si="95"/>
        <v>44904S2A_MSIL1CCDM-MLB-GANGM4490403 Cloudy (40%-90%)</v>
      </c>
      <c r="U536">
        <f>IF(COUNTIF(T$2:T535,T536)&gt;=1,0,1)</f>
        <v>1</v>
      </c>
      <c r="V536" s="26" t="s">
        <v>1968</v>
      </c>
      <c r="W536" s="86">
        <f t="shared" si="98"/>
        <v>2022</v>
      </c>
      <c r="X536" s="86">
        <f t="shared" si="99"/>
        <v>12</v>
      </c>
      <c r="Y536" s="86" t="str">
        <f t="shared" si="100"/>
        <v>09</v>
      </c>
      <c r="Z536" s="86" t="str">
        <f t="shared" si="101"/>
        <v>22</v>
      </c>
      <c r="AA536" s="86" t="str">
        <f t="shared" si="102"/>
        <v>28</v>
      </c>
      <c r="AB536" s="86" t="str">
        <f t="shared" si="103"/>
        <v>07</v>
      </c>
      <c r="AC536" s="86" t="str">
        <f t="shared" si="104"/>
        <v>GAN_GM_2500X1253px_32m_S2A_MSIL1C_20221209_40CC</v>
      </c>
      <c r="AD536" s="41" t="s">
        <v>1969</v>
      </c>
    </row>
    <row r="537" spans="2:30" x14ac:dyDescent="0.25">
      <c r="B537" t="s">
        <v>3866</v>
      </c>
      <c r="C537" s="54" t="s">
        <v>3816</v>
      </c>
      <c r="D537" s="54" t="s">
        <v>269</v>
      </c>
      <c r="E537" s="56" t="b">
        <v>1</v>
      </c>
      <c r="F537" s="2" t="s">
        <v>3813</v>
      </c>
      <c r="G537" s="7" t="s">
        <v>183</v>
      </c>
      <c r="H537" s="54" t="s">
        <v>270</v>
      </c>
      <c r="I537" s="61">
        <v>44904</v>
      </c>
      <c r="J537" s="43" t="s">
        <v>271</v>
      </c>
      <c r="K537" s="2" t="s">
        <v>290</v>
      </c>
      <c r="L537" s="9">
        <v>55.8</v>
      </c>
      <c r="M537" s="2" t="s">
        <v>4436</v>
      </c>
      <c r="N537" s="2" t="s">
        <v>85</v>
      </c>
      <c r="O537" s="2" t="s">
        <v>4437</v>
      </c>
      <c r="P537" s="2" t="str">
        <f>VLOOKUP(I537,Period!A:B,2,FALSE)</f>
        <v>2022H2</v>
      </c>
      <c r="Q537" s="9">
        <f t="shared" si="94"/>
        <v>36.574999999999996</v>
      </c>
      <c r="R537" s="2">
        <f t="shared" si="96"/>
        <v>40</v>
      </c>
      <c r="S537" t="str">
        <f t="shared" si="97"/>
        <v>03 Cloudy (40%-90%)</v>
      </c>
      <c r="T537" t="str">
        <f t="shared" si="95"/>
        <v>44904S2A_MSIL1CCDM-MLB-GANGM4490403 Cloudy (40%-90%)</v>
      </c>
      <c r="U537">
        <f>IF(COUNTIF(T$2:T536,T537)&gt;=1,0,1)</f>
        <v>0</v>
      </c>
      <c r="V537" s="26" t="s">
        <v>1970</v>
      </c>
      <c r="W537" s="86">
        <f t="shared" si="98"/>
        <v>2022</v>
      </c>
      <c r="X537" s="86">
        <f t="shared" si="99"/>
        <v>12</v>
      </c>
      <c r="Y537" s="86" t="str">
        <f t="shared" si="100"/>
        <v>09</v>
      </c>
      <c r="Z537" s="86" t="str">
        <f t="shared" si="101"/>
        <v>22</v>
      </c>
      <c r="AA537" s="86" t="str">
        <f t="shared" si="102"/>
        <v>28</v>
      </c>
      <c r="AB537" s="86" t="str">
        <f t="shared" si="103"/>
        <v>03</v>
      </c>
      <c r="AC537" s="86" t="str">
        <f t="shared" si="104"/>
        <v>GAN_GM_2500X1253px_32m_S2A_MSIL1C_20221209_40CC</v>
      </c>
      <c r="AD537" s="41" t="s">
        <v>1971</v>
      </c>
    </row>
    <row r="538" spans="2:30" x14ac:dyDescent="0.25">
      <c r="B538" t="s">
        <v>3866</v>
      </c>
      <c r="C538" s="54" t="s">
        <v>3816</v>
      </c>
      <c r="D538" s="54" t="s">
        <v>269</v>
      </c>
      <c r="E538" s="56" t="b">
        <v>1</v>
      </c>
      <c r="F538" s="2" t="s">
        <v>3813</v>
      </c>
      <c r="G538" s="7" t="s">
        <v>183</v>
      </c>
      <c r="H538" s="54" t="s">
        <v>270</v>
      </c>
      <c r="I538" s="61">
        <v>44904</v>
      </c>
      <c r="J538" s="43" t="s">
        <v>273</v>
      </c>
      <c r="K538" s="2" t="s">
        <v>313</v>
      </c>
      <c r="L538" s="9">
        <v>2.7</v>
      </c>
      <c r="M538" s="2" t="s">
        <v>4436</v>
      </c>
      <c r="N538" s="2" t="s">
        <v>85</v>
      </c>
      <c r="O538" s="2" t="s">
        <v>4437</v>
      </c>
      <c r="P538" s="2" t="str">
        <f>VLOOKUP(I538,Period!A:B,2,FALSE)</f>
        <v>2022H2</v>
      </c>
      <c r="Q538" s="9">
        <f t="shared" si="94"/>
        <v>36.574999999999996</v>
      </c>
      <c r="R538" s="2">
        <f t="shared" si="96"/>
        <v>40</v>
      </c>
      <c r="S538" t="str">
        <f t="shared" si="97"/>
        <v>03 Cloudy (40%-90%)</v>
      </c>
      <c r="T538" t="str">
        <f t="shared" si="95"/>
        <v>44904S2A_MSIL1CCDM-MLB-GANGM4490403 Cloudy (40%-90%)</v>
      </c>
      <c r="U538">
        <f>IF(COUNTIF(T$2:T537,T538)&gt;=1,0,1)</f>
        <v>0</v>
      </c>
      <c r="V538" s="26" t="s">
        <v>1972</v>
      </c>
      <c r="W538" s="86">
        <f t="shared" si="98"/>
        <v>2022</v>
      </c>
      <c r="X538" s="86">
        <f t="shared" si="99"/>
        <v>12</v>
      </c>
      <c r="Y538" s="86" t="str">
        <f t="shared" si="100"/>
        <v>09</v>
      </c>
      <c r="Z538" s="86" t="str">
        <f t="shared" si="101"/>
        <v>22</v>
      </c>
      <c r="AA538" s="86" t="str">
        <f t="shared" si="102"/>
        <v>27</v>
      </c>
      <c r="AB538" s="86" t="str">
        <f t="shared" si="103"/>
        <v>54</v>
      </c>
      <c r="AC538" s="86" t="str">
        <f t="shared" si="104"/>
        <v>GAN_GM_2500X1253px_32m_S2A_MSIL1C_20221209_40CC</v>
      </c>
      <c r="AD538" s="41" t="s">
        <v>1973</v>
      </c>
    </row>
    <row r="539" spans="2:30" x14ac:dyDescent="0.25">
      <c r="B539" t="s">
        <v>3866</v>
      </c>
      <c r="C539" s="54" t="s">
        <v>3816</v>
      </c>
      <c r="D539" s="54" t="s">
        <v>269</v>
      </c>
      <c r="E539" s="56" t="b">
        <v>1</v>
      </c>
      <c r="F539" s="2" t="s">
        <v>3813</v>
      </c>
      <c r="G539" s="7" t="s">
        <v>183</v>
      </c>
      <c r="H539" s="54" t="s">
        <v>270</v>
      </c>
      <c r="I539" s="61">
        <v>44904</v>
      </c>
      <c r="J539" s="43" t="s">
        <v>274</v>
      </c>
      <c r="K539" s="2" t="s">
        <v>323</v>
      </c>
      <c r="L539" s="9">
        <v>47.4</v>
      </c>
      <c r="M539" s="2" t="s">
        <v>4436</v>
      </c>
      <c r="N539" s="2" t="s">
        <v>85</v>
      </c>
      <c r="O539" s="2" t="s">
        <v>4437</v>
      </c>
      <c r="P539" s="2" t="str">
        <f>VLOOKUP(I539,Period!A:B,2,FALSE)</f>
        <v>2022H2</v>
      </c>
      <c r="Q539" s="9">
        <f t="shared" si="94"/>
        <v>36.574999999999996</v>
      </c>
      <c r="R539" s="2">
        <f t="shared" si="96"/>
        <v>40</v>
      </c>
      <c r="S539" t="str">
        <f t="shared" si="97"/>
        <v>03 Cloudy (40%-90%)</v>
      </c>
      <c r="T539" t="str">
        <f t="shared" si="95"/>
        <v>44904S2A_MSIL1CCDM-MLB-GANGM4490403 Cloudy (40%-90%)</v>
      </c>
      <c r="U539">
        <f>IF(COUNTIF(T$2:T538,T539)&gt;=1,0,1)</f>
        <v>0</v>
      </c>
      <c r="V539" s="26" t="s">
        <v>1974</v>
      </c>
      <c r="W539" s="86">
        <f t="shared" si="98"/>
        <v>2022</v>
      </c>
      <c r="X539" s="86">
        <f t="shared" si="99"/>
        <v>12</v>
      </c>
      <c r="Y539" s="86" t="str">
        <f t="shared" si="100"/>
        <v>09</v>
      </c>
      <c r="Z539" s="86" t="str">
        <f t="shared" si="101"/>
        <v>22</v>
      </c>
      <c r="AA539" s="86" t="str">
        <f t="shared" si="102"/>
        <v>27</v>
      </c>
      <c r="AB539" s="86" t="str">
        <f t="shared" si="103"/>
        <v>49</v>
      </c>
      <c r="AC539" s="86" t="str">
        <f t="shared" si="104"/>
        <v>GAN_GM_2500X1253px_32m_S2A_MSIL1C_20221209_40CC</v>
      </c>
      <c r="AD539" s="41" t="s">
        <v>1975</v>
      </c>
    </row>
    <row r="540" spans="2:30" x14ac:dyDescent="0.25">
      <c r="B540" t="s">
        <v>3866</v>
      </c>
      <c r="C540" s="51" t="s">
        <v>3816</v>
      </c>
      <c r="D540" s="51" t="s">
        <v>269</v>
      </c>
      <c r="E540" s="42" t="b">
        <v>1</v>
      </c>
      <c r="F540" s="2" t="s">
        <v>3813</v>
      </c>
      <c r="G540" s="7" t="s">
        <v>183</v>
      </c>
      <c r="H540" s="51" t="s">
        <v>270</v>
      </c>
      <c r="I540" s="53">
        <v>44902</v>
      </c>
      <c r="J540" s="42" t="s">
        <v>272</v>
      </c>
      <c r="K540" s="59" t="s">
        <v>276</v>
      </c>
      <c r="L540" s="9">
        <v>96.6</v>
      </c>
      <c r="M540" s="2" t="s">
        <v>4436</v>
      </c>
      <c r="N540" s="2" t="s">
        <v>85</v>
      </c>
      <c r="O540" s="2" t="s">
        <v>4437</v>
      </c>
      <c r="P540" s="2" t="str">
        <f>VLOOKUP(I540,Period!A:B,2,FALSE)</f>
        <v>2022H2</v>
      </c>
      <c r="Q540" s="9">
        <f t="shared" si="94"/>
        <v>88.775000000000006</v>
      </c>
      <c r="R540" s="2">
        <f t="shared" si="96"/>
        <v>90</v>
      </c>
      <c r="S540" t="str">
        <f t="shared" si="97"/>
        <v>03 Cloudy (40%-90%)</v>
      </c>
      <c r="T540" t="str">
        <f t="shared" si="95"/>
        <v>44902S2A_MSIL1CCDM-MLB-GANGM4490203 Cloudy (40%-90%)</v>
      </c>
      <c r="U540">
        <f>IF(COUNTIF(T$2:T539,T540)&gt;=1,0,1)</f>
        <v>1</v>
      </c>
      <c r="V540" s="26" t="s">
        <v>1976</v>
      </c>
      <c r="W540" s="86">
        <f t="shared" si="98"/>
        <v>2022</v>
      </c>
      <c r="X540" s="86">
        <f t="shared" si="99"/>
        <v>12</v>
      </c>
      <c r="Y540" s="86" t="str">
        <f t="shared" si="100"/>
        <v>07</v>
      </c>
      <c r="Z540" s="86" t="str">
        <f t="shared" si="101"/>
        <v>22</v>
      </c>
      <c r="AA540" s="86" t="str">
        <f t="shared" si="102"/>
        <v>38</v>
      </c>
      <c r="AB540" s="86" t="str">
        <f t="shared" si="103"/>
        <v>08</v>
      </c>
      <c r="AC540" s="86" t="str">
        <f t="shared" si="104"/>
        <v>GAN_GM_2500X1253px_32m_S2A_MSIL1C_20221207_90CC</v>
      </c>
      <c r="AD540" s="41" t="s">
        <v>1977</v>
      </c>
    </row>
    <row r="541" spans="2:30" x14ac:dyDescent="0.25">
      <c r="B541" t="s">
        <v>3866</v>
      </c>
      <c r="C541" s="51" t="s">
        <v>3816</v>
      </c>
      <c r="D541" s="51" t="s">
        <v>269</v>
      </c>
      <c r="E541" s="42" t="b">
        <v>1</v>
      </c>
      <c r="F541" s="2" t="s">
        <v>3813</v>
      </c>
      <c r="G541" s="7" t="s">
        <v>183</v>
      </c>
      <c r="H541" s="51" t="s">
        <v>270</v>
      </c>
      <c r="I541" s="53">
        <v>44902</v>
      </c>
      <c r="J541" s="42" t="s">
        <v>271</v>
      </c>
      <c r="K541" s="2" t="s">
        <v>299</v>
      </c>
      <c r="L541" s="9">
        <v>98.5</v>
      </c>
      <c r="M541" s="2" t="s">
        <v>4436</v>
      </c>
      <c r="N541" s="2" t="s">
        <v>85</v>
      </c>
      <c r="O541" s="2" t="s">
        <v>4437</v>
      </c>
      <c r="P541" s="2" t="str">
        <f>VLOOKUP(I541,Period!A:B,2,FALSE)</f>
        <v>2022H2</v>
      </c>
      <c r="Q541" s="9">
        <f t="shared" si="94"/>
        <v>88.775000000000006</v>
      </c>
      <c r="R541" s="2">
        <f t="shared" si="96"/>
        <v>90</v>
      </c>
      <c r="S541" t="str">
        <f t="shared" si="97"/>
        <v>03 Cloudy (40%-90%)</v>
      </c>
      <c r="T541" t="str">
        <f t="shared" si="95"/>
        <v>44902S2A_MSIL1CCDM-MLB-GANGM4490203 Cloudy (40%-90%)</v>
      </c>
      <c r="U541">
        <f>IF(COUNTIF(T$2:T540,T541)&gt;=1,0,1)</f>
        <v>0</v>
      </c>
      <c r="V541" s="26" t="s">
        <v>1978</v>
      </c>
      <c r="W541" s="86">
        <f t="shared" si="98"/>
        <v>2022</v>
      </c>
      <c r="X541" s="86">
        <f t="shared" si="99"/>
        <v>12</v>
      </c>
      <c r="Y541" s="86" t="str">
        <f t="shared" si="100"/>
        <v>07</v>
      </c>
      <c r="Z541" s="86" t="str">
        <f t="shared" si="101"/>
        <v>22</v>
      </c>
      <c r="AA541" s="86" t="str">
        <f t="shared" si="102"/>
        <v>38</v>
      </c>
      <c r="AB541" s="86" t="str">
        <f t="shared" si="103"/>
        <v>04</v>
      </c>
      <c r="AC541" s="86" t="str">
        <f t="shared" si="104"/>
        <v>GAN_GM_2500X1253px_32m_S2A_MSIL1C_20221207_90CC</v>
      </c>
      <c r="AD541" s="41" t="s">
        <v>1979</v>
      </c>
    </row>
    <row r="542" spans="2:30" x14ac:dyDescent="0.25">
      <c r="B542" t="s">
        <v>3866</v>
      </c>
      <c r="C542" s="51" t="s">
        <v>3816</v>
      </c>
      <c r="D542" s="51" t="s">
        <v>269</v>
      </c>
      <c r="E542" s="42" t="b">
        <v>1</v>
      </c>
      <c r="F542" s="2" t="s">
        <v>3813</v>
      </c>
      <c r="G542" s="7" t="s">
        <v>183</v>
      </c>
      <c r="H542" s="51" t="s">
        <v>270</v>
      </c>
      <c r="I542" s="53">
        <v>44902</v>
      </c>
      <c r="J542" s="42" t="s">
        <v>273</v>
      </c>
      <c r="K542" s="2" t="s">
        <v>296</v>
      </c>
      <c r="L542" s="9">
        <v>84.1</v>
      </c>
      <c r="M542" s="2" t="s">
        <v>4436</v>
      </c>
      <c r="N542" s="2" t="s">
        <v>85</v>
      </c>
      <c r="O542" s="2" t="s">
        <v>4437</v>
      </c>
      <c r="P542" s="2" t="str">
        <f>VLOOKUP(I542,Period!A:B,2,FALSE)</f>
        <v>2022H2</v>
      </c>
      <c r="Q542" s="9">
        <f t="shared" si="94"/>
        <v>88.775000000000006</v>
      </c>
      <c r="R542" s="2">
        <f t="shared" si="96"/>
        <v>90</v>
      </c>
      <c r="S542" t="str">
        <f t="shared" si="97"/>
        <v>03 Cloudy (40%-90%)</v>
      </c>
      <c r="T542" t="str">
        <f t="shared" si="95"/>
        <v>44902S2A_MSIL1CCDM-MLB-GANGM4490203 Cloudy (40%-90%)</v>
      </c>
      <c r="U542">
        <f>IF(COUNTIF(T$2:T541,T542)&gt;=1,0,1)</f>
        <v>0</v>
      </c>
      <c r="V542" s="26" t="s">
        <v>1980</v>
      </c>
      <c r="W542" s="86">
        <f t="shared" si="98"/>
        <v>2022</v>
      </c>
      <c r="X542" s="86">
        <f t="shared" si="99"/>
        <v>12</v>
      </c>
      <c r="Y542" s="86" t="str">
        <f t="shared" si="100"/>
        <v>07</v>
      </c>
      <c r="Z542" s="86" t="str">
        <f t="shared" si="101"/>
        <v>22</v>
      </c>
      <c r="AA542" s="86" t="str">
        <f t="shared" si="102"/>
        <v>37</v>
      </c>
      <c r="AB542" s="86" t="str">
        <f t="shared" si="103"/>
        <v>53</v>
      </c>
      <c r="AC542" s="86" t="str">
        <f t="shared" si="104"/>
        <v>GAN_GM_2500X1253px_32m_S2A_MSIL1C_20221207_90CC</v>
      </c>
      <c r="AD542" s="41" t="s">
        <v>1981</v>
      </c>
    </row>
    <row r="543" spans="2:30" x14ac:dyDescent="0.25">
      <c r="B543" t="s">
        <v>3866</v>
      </c>
      <c r="C543" s="51" t="s">
        <v>3816</v>
      </c>
      <c r="D543" s="51" t="s">
        <v>269</v>
      </c>
      <c r="E543" s="42" t="b">
        <v>1</v>
      </c>
      <c r="F543" s="2" t="s">
        <v>3813</v>
      </c>
      <c r="G543" s="7" t="s">
        <v>183</v>
      </c>
      <c r="H543" s="51" t="s">
        <v>270</v>
      </c>
      <c r="I543" s="53">
        <v>44902</v>
      </c>
      <c r="J543" s="42" t="s">
        <v>274</v>
      </c>
      <c r="K543" s="2" t="s">
        <v>309</v>
      </c>
      <c r="L543" s="9">
        <v>75.900000000000006</v>
      </c>
      <c r="M543" s="2" t="s">
        <v>4436</v>
      </c>
      <c r="N543" s="2" t="s">
        <v>85</v>
      </c>
      <c r="O543" s="2" t="s">
        <v>4437</v>
      </c>
      <c r="P543" s="2" t="str">
        <f>VLOOKUP(I543,Period!A:B,2,FALSE)</f>
        <v>2022H2</v>
      </c>
      <c r="Q543" s="9">
        <f t="shared" si="94"/>
        <v>88.775000000000006</v>
      </c>
      <c r="R543" s="2">
        <f t="shared" si="96"/>
        <v>90</v>
      </c>
      <c r="S543" t="str">
        <f t="shared" si="97"/>
        <v>03 Cloudy (40%-90%)</v>
      </c>
      <c r="T543" t="str">
        <f t="shared" si="95"/>
        <v>44902S2A_MSIL1CCDM-MLB-GANGM4490203 Cloudy (40%-90%)</v>
      </c>
      <c r="U543">
        <f>IF(COUNTIF(T$2:T542,T543)&gt;=1,0,1)</f>
        <v>0</v>
      </c>
      <c r="V543" s="26" t="s">
        <v>1982</v>
      </c>
      <c r="W543" s="86">
        <f t="shared" si="98"/>
        <v>2022</v>
      </c>
      <c r="X543" s="86">
        <f t="shared" si="99"/>
        <v>12</v>
      </c>
      <c r="Y543" s="86" t="str">
        <f t="shared" si="100"/>
        <v>07</v>
      </c>
      <c r="Z543" s="86" t="str">
        <f t="shared" si="101"/>
        <v>22</v>
      </c>
      <c r="AA543" s="86" t="str">
        <f t="shared" si="102"/>
        <v>37</v>
      </c>
      <c r="AB543" s="86" t="str">
        <f t="shared" si="103"/>
        <v>49</v>
      </c>
      <c r="AC543" s="86" t="str">
        <f t="shared" si="104"/>
        <v>GAN_GM_2500X1253px_32m_S2A_MSIL1C_20221207_90CC</v>
      </c>
      <c r="AD543" s="41" t="s">
        <v>1983</v>
      </c>
    </row>
    <row r="544" spans="2:30" x14ac:dyDescent="0.25">
      <c r="B544" t="s">
        <v>3866</v>
      </c>
      <c r="C544" s="54" t="s">
        <v>3816</v>
      </c>
      <c r="D544" s="54" t="s">
        <v>269</v>
      </c>
      <c r="E544" s="56" t="b">
        <v>1</v>
      </c>
      <c r="F544" s="2" t="s">
        <v>3813</v>
      </c>
      <c r="G544" s="7" t="s">
        <v>183</v>
      </c>
      <c r="H544" s="54" t="s">
        <v>270</v>
      </c>
      <c r="I544" s="57">
        <v>44899</v>
      </c>
      <c r="J544" s="56" t="s">
        <v>272</v>
      </c>
      <c r="K544" s="58" t="s">
        <v>297</v>
      </c>
      <c r="L544" s="9">
        <v>43.4</v>
      </c>
      <c r="M544" s="2" t="s">
        <v>4436</v>
      </c>
      <c r="N544" s="2" t="s">
        <v>85</v>
      </c>
      <c r="O544" s="2" t="s">
        <v>4437</v>
      </c>
      <c r="P544" s="2" t="str">
        <f>VLOOKUP(I544,Period!A:B,2,FALSE)</f>
        <v>2022H2</v>
      </c>
      <c r="Q544" s="9">
        <f t="shared" si="94"/>
        <v>46.575000000000003</v>
      </c>
      <c r="R544" s="2">
        <f t="shared" si="96"/>
        <v>50</v>
      </c>
      <c r="S544" t="str">
        <f t="shared" si="97"/>
        <v>03 Cloudy (40%-90%)</v>
      </c>
      <c r="T544" t="str">
        <f t="shared" si="95"/>
        <v>44899S2A_MSIL1CCDM-MLB-GANGM4489903 Cloudy (40%-90%)</v>
      </c>
      <c r="U544">
        <f>IF(COUNTIF(T$2:T543,T544)&gt;=1,0,1)</f>
        <v>1</v>
      </c>
      <c r="V544" s="26" t="s">
        <v>1984</v>
      </c>
      <c r="W544" s="86">
        <f t="shared" si="98"/>
        <v>2022</v>
      </c>
      <c r="X544" s="86">
        <f t="shared" si="99"/>
        <v>12</v>
      </c>
      <c r="Y544" s="86" t="str">
        <f t="shared" si="100"/>
        <v>04</v>
      </c>
      <c r="Z544" s="86" t="str">
        <f t="shared" si="101"/>
        <v>22</v>
      </c>
      <c r="AA544" s="86" t="str">
        <f t="shared" si="102"/>
        <v>28</v>
      </c>
      <c r="AB544" s="86" t="str">
        <f t="shared" si="103"/>
        <v>11</v>
      </c>
      <c r="AC544" s="86" t="str">
        <f t="shared" si="104"/>
        <v>GAN_GM_2500X1253px_32m_S2A_MSIL1C_20221204_50CC</v>
      </c>
      <c r="AD544" s="41" t="s">
        <v>1985</v>
      </c>
    </row>
    <row r="545" spans="2:30" x14ac:dyDescent="0.25">
      <c r="B545" t="s">
        <v>3866</v>
      </c>
      <c r="C545" s="54" t="s">
        <v>3816</v>
      </c>
      <c r="D545" s="54" t="s">
        <v>269</v>
      </c>
      <c r="E545" s="56" t="b">
        <v>1</v>
      </c>
      <c r="F545" s="2" t="s">
        <v>3813</v>
      </c>
      <c r="G545" s="7" t="s">
        <v>183</v>
      </c>
      <c r="H545" s="54" t="s">
        <v>270</v>
      </c>
      <c r="I545" s="57">
        <v>44899</v>
      </c>
      <c r="J545" s="56" t="s">
        <v>271</v>
      </c>
      <c r="K545" s="2" t="s">
        <v>301</v>
      </c>
      <c r="L545" s="9">
        <v>41.4</v>
      </c>
      <c r="M545" s="2" t="s">
        <v>4436</v>
      </c>
      <c r="N545" s="2" t="s">
        <v>85</v>
      </c>
      <c r="O545" s="2" t="s">
        <v>4437</v>
      </c>
      <c r="P545" s="2" t="str">
        <f>VLOOKUP(I545,Period!A:B,2,FALSE)</f>
        <v>2022H2</v>
      </c>
      <c r="Q545" s="9">
        <f t="shared" si="94"/>
        <v>46.575000000000003</v>
      </c>
      <c r="R545" s="2">
        <f t="shared" si="96"/>
        <v>50</v>
      </c>
      <c r="S545" t="str">
        <f t="shared" si="97"/>
        <v>03 Cloudy (40%-90%)</v>
      </c>
      <c r="T545" t="str">
        <f t="shared" si="95"/>
        <v>44899S2A_MSIL1CCDM-MLB-GANGM4489903 Cloudy (40%-90%)</v>
      </c>
      <c r="U545">
        <f>IF(COUNTIF(T$2:T544,T545)&gt;=1,0,1)</f>
        <v>0</v>
      </c>
      <c r="V545" s="26" t="s">
        <v>1986</v>
      </c>
      <c r="W545" s="86">
        <f t="shared" si="98"/>
        <v>2022</v>
      </c>
      <c r="X545" s="86">
        <f t="shared" si="99"/>
        <v>12</v>
      </c>
      <c r="Y545" s="86" t="str">
        <f t="shared" si="100"/>
        <v>04</v>
      </c>
      <c r="Z545" s="86" t="str">
        <f t="shared" si="101"/>
        <v>22</v>
      </c>
      <c r="AA545" s="86" t="str">
        <f t="shared" si="102"/>
        <v>28</v>
      </c>
      <c r="AB545" s="86" t="str">
        <f t="shared" si="103"/>
        <v>07</v>
      </c>
      <c r="AC545" s="86" t="str">
        <f t="shared" si="104"/>
        <v>GAN_GM_2500X1253px_32m_S2A_MSIL1C_20221204_50CC</v>
      </c>
      <c r="AD545" s="41" t="s">
        <v>1987</v>
      </c>
    </row>
    <row r="546" spans="2:30" x14ac:dyDescent="0.25">
      <c r="B546" t="s">
        <v>3866</v>
      </c>
      <c r="C546" s="54" t="s">
        <v>3816</v>
      </c>
      <c r="D546" s="54" t="s">
        <v>269</v>
      </c>
      <c r="E546" s="56" t="b">
        <v>1</v>
      </c>
      <c r="F546" s="2" t="s">
        <v>3813</v>
      </c>
      <c r="G546" s="7" t="s">
        <v>183</v>
      </c>
      <c r="H546" s="54" t="s">
        <v>270</v>
      </c>
      <c r="I546" s="57">
        <v>44899</v>
      </c>
      <c r="J546" s="56" t="s">
        <v>273</v>
      </c>
      <c r="K546" s="2" t="s">
        <v>302</v>
      </c>
      <c r="L546" s="9">
        <v>41.1</v>
      </c>
      <c r="M546" s="2" t="s">
        <v>4436</v>
      </c>
      <c r="N546" s="2" t="s">
        <v>85</v>
      </c>
      <c r="O546" s="2" t="s">
        <v>4437</v>
      </c>
      <c r="P546" s="2" t="str">
        <f>VLOOKUP(I546,Period!A:B,2,FALSE)</f>
        <v>2022H2</v>
      </c>
      <c r="Q546" s="9">
        <f t="shared" si="94"/>
        <v>46.575000000000003</v>
      </c>
      <c r="R546" s="2">
        <f t="shared" si="96"/>
        <v>50</v>
      </c>
      <c r="S546" t="str">
        <f t="shared" si="97"/>
        <v>03 Cloudy (40%-90%)</v>
      </c>
      <c r="T546" t="str">
        <f t="shared" si="95"/>
        <v>44899S2A_MSIL1CCDM-MLB-GANGM4489903 Cloudy (40%-90%)</v>
      </c>
      <c r="U546">
        <f>IF(COUNTIF(T$2:T545,T546)&gt;=1,0,1)</f>
        <v>0</v>
      </c>
      <c r="V546" s="26" t="s">
        <v>1988</v>
      </c>
      <c r="W546" s="86">
        <f t="shared" si="98"/>
        <v>2022</v>
      </c>
      <c r="X546" s="86">
        <f t="shared" si="99"/>
        <v>12</v>
      </c>
      <c r="Y546" s="86" t="str">
        <f t="shared" si="100"/>
        <v>04</v>
      </c>
      <c r="Z546" s="86" t="str">
        <f t="shared" si="101"/>
        <v>22</v>
      </c>
      <c r="AA546" s="86" t="str">
        <f t="shared" si="102"/>
        <v>27</v>
      </c>
      <c r="AB546" s="86" t="str">
        <f t="shared" si="103"/>
        <v>58</v>
      </c>
      <c r="AC546" s="86" t="str">
        <f t="shared" si="104"/>
        <v>GAN_GM_2500X1253px_32m_S2A_MSIL1C_20221204_50CC</v>
      </c>
      <c r="AD546" s="41" t="s">
        <v>1989</v>
      </c>
    </row>
    <row r="547" spans="2:30" x14ac:dyDescent="0.25">
      <c r="B547" t="s">
        <v>3866</v>
      </c>
      <c r="C547" s="54" t="s">
        <v>3816</v>
      </c>
      <c r="D547" s="54" t="s">
        <v>269</v>
      </c>
      <c r="E547" s="56" t="b">
        <v>1</v>
      </c>
      <c r="F547" s="2" t="s">
        <v>3813</v>
      </c>
      <c r="G547" s="7" t="s">
        <v>183</v>
      </c>
      <c r="H547" s="54" t="s">
        <v>270</v>
      </c>
      <c r="I547" s="57">
        <v>44899</v>
      </c>
      <c r="J547" s="56" t="s">
        <v>274</v>
      </c>
      <c r="K547" s="2" t="s">
        <v>303</v>
      </c>
      <c r="L547" s="9">
        <v>60.4</v>
      </c>
      <c r="M547" s="2" t="s">
        <v>4436</v>
      </c>
      <c r="N547" s="2" t="s">
        <v>85</v>
      </c>
      <c r="O547" s="2" t="s">
        <v>4437</v>
      </c>
      <c r="P547" s="2" t="str">
        <f>VLOOKUP(I547,Period!A:B,2,FALSE)</f>
        <v>2022H2</v>
      </c>
      <c r="Q547" s="9">
        <f t="shared" si="94"/>
        <v>46.575000000000003</v>
      </c>
      <c r="R547" s="2">
        <f t="shared" si="96"/>
        <v>50</v>
      </c>
      <c r="S547" t="str">
        <f t="shared" si="97"/>
        <v>03 Cloudy (40%-90%)</v>
      </c>
      <c r="T547" t="str">
        <f t="shared" si="95"/>
        <v>44899S2A_MSIL1CCDM-MLB-GANGM4489903 Cloudy (40%-90%)</v>
      </c>
      <c r="U547">
        <f>IF(COUNTIF(T$2:T546,T547)&gt;=1,0,1)</f>
        <v>0</v>
      </c>
      <c r="V547" s="26" t="s">
        <v>1990</v>
      </c>
      <c r="W547" s="86">
        <f t="shared" si="98"/>
        <v>2022</v>
      </c>
      <c r="X547" s="86">
        <f t="shared" si="99"/>
        <v>12</v>
      </c>
      <c r="Y547" s="86" t="str">
        <f t="shared" si="100"/>
        <v>04</v>
      </c>
      <c r="Z547" s="86" t="str">
        <f t="shared" si="101"/>
        <v>22</v>
      </c>
      <c r="AA547" s="86" t="str">
        <f t="shared" si="102"/>
        <v>27</v>
      </c>
      <c r="AB547" s="86" t="str">
        <f t="shared" si="103"/>
        <v>53</v>
      </c>
      <c r="AC547" s="86" t="str">
        <f t="shared" si="104"/>
        <v>GAN_GM_2500X1253px_32m_S2A_MSIL1C_20221204_50CC</v>
      </c>
      <c r="AD547" s="41" t="s">
        <v>1991</v>
      </c>
    </row>
    <row r="548" spans="2:30" x14ac:dyDescent="0.25">
      <c r="B548" t="s">
        <v>3866</v>
      </c>
      <c r="C548" s="51" t="s">
        <v>3816</v>
      </c>
      <c r="D548" s="51" t="s">
        <v>269</v>
      </c>
      <c r="E548" s="42" t="b">
        <v>1</v>
      </c>
      <c r="F548" s="2" t="s">
        <v>3813</v>
      </c>
      <c r="G548" s="7" t="s">
        <v>183</v>
      </c>
      <c r="H548" s="51" t="s">
        <v>270</v>
      </c>
      <c r="I548" s="53">
        <v>44897</v>
      </c>
      <c r="J548" s="42" t="s">
        <v>272</v>
      </c>
      <c r="K548" s="59" t="s">
        <v>317</v>
      </c>
      <c r="L548" s="9">
        <v>24.2</v>
      </c>
      <c r="M548" s="2" t="s">
        <v>4436</v>
      </c>
      <c r="N548" s="2" t="s">
        <v>85</v>
      </c>
      <c r="O548" s="2" t="s">
        <v>4437</v>
      </c>
      <c r="P548" s="2" t="str">
        <f>VLOOKUP(I548,Period!A:B,2,FALSE)</f>
        <v>2022H2</v>
      </c>
      <c r="Q548" s="9">
        <f t="shared" si="94"/>
        <v>25.774999999999999</v>
      </c>
      <c r="R548" s="2">
        <f t="shared" si="96"/>
        <v>30</v>
      </c>
      <c r="S548" t="str">
        <f t="shared" si="97"/>
        <v>02 Sunny (10%-30%)</v>
      </c>
      <c r="T548" t="str">
        <f t="shared" si="95"/>
        <v>44897S2A_MSIL1CCDM-MLB-GANGM4489702 Sunny (10%-30%)</v>
      </c>
      <c r="U548">
        <f>IF(COUNTIF(T$2:T547,T548)&gt;=1,0,1)</f>
        <v>1</v>
      </c>
      <c r="V548" s="26" t="s">
        <v>1992</v>
      </c>
      <c r="W548" s="86">
        <f t="shared" si="98"/>
        <v>2022</v>
      </c>
      <c r="X548" s="86">
        <f t="shared" si="99"/>
        <v>12</v>
      </c>
      <c r="Y548" s="86" t="str">
        <f t="shared" si="100"/>
        <v>02</v>
      </c>
      <c r="Z548" s="86" t="str">
        <f t="shared" si="101"/>
        <v>22</v>
      </c>
      <c r="AA548" s="86" t="str">
        <f t="shared" si="102"/>
        <v>38</v>
      </c>
      <c r="AB548" s="86" t="str">
        <f t="shared" si="103"/>
        <v>05</v>
      </c>
      <c r="AC548" s="86" t="str">
        <f t="shared" si="104"/>
        <v>GAN_GM_2500X1253px_32m_S2A_MSIL1C_20221202_30CC</v>
      </c>
      <c r="AD548" s="41" t="s">
        <v>1993</v>
      </c>
    </row>
    <row r="549" spans="2:30" x14ac:dyDescent="0.25">
      <c r="B549" t="s">
        <v>3866</v>
      </c>
      <c r="C549" s="51" t="s">
        <v>3816</v>
      </c>
      <c r="D549" s="51" t="s">
        <v>269</v>
      </c>
      <c r="E549" s="42" t="b">
        <v>1</v>
      </c>
      <c r="F549" s="2" t="s">
        <v>3813</v>
      </c>
      <c r="G549" s="7" t="s">
        <v>183</v>
      </c>
      <c r="H549" s="51" t="s">
        <v>270</v>
      </c>
      <c r="I549" s="53">
        <v>44897</v>
      </c>
      <c r="J549" s="42" t="s">
        <v>271</v>
      </c>
      <c r="K549" s="2" t="s">
        <v>286</v>
      </c>
      <c r="L549" s="9">
        <v>30.9</v>
      </c>
      <c r="M549" s="2" t="s">
        <v>4436</v>
      </c>
      <c r="N549" s="2" t="s">
        <v>85</v>
      </c>
      <c r="O549" s="2" t="s">
        <v>4437</v>
      </c>
      <c r="P549" s="2" t="str">
        <f>VLOOKUP(I549,Period!A:B,2,FALSE)</f>
        <v>2022H2</v>
      </c>
      <c r="Q549" s="9">
        <f t="shared" si="94"/>
        <v>25.774999999999999</v>
      </c>
      <c r="R549" s="2">
        <f t="shared" si="96"/>
        <v>30</v>
      </c>
      <c r="S549" t="str">
        <f t="shared" si="97"/>
        <v>02 Sunny (10%-30%)</v>
      </c>
      <c r="T549" t="str">
        <f t="shared" si="95"/>
        <v>44897S2A_MSIL1CCDM-MLB-GANGM4489702 Sunny (10%-30%)</v>
      </c>
      <c r="U549">
        <f>IF(COUNTIF(T$2:T548,T549)&gt;=1,0,1)</f>
        <v>0</v>
      </c>
      <c r="V549" s="26" t="s">
        <v>1994</v>
      </c>
      <c r="W549" s="86">
        <f t="shared" si="98"/>
        <v>2022</v>
      </c>
      <c r="X549" s="86">
        <f t="shared" si="99"/>
        <v>12</v>
      </c>
      <c r="Y549" s="86" t="str">
        <f t="shared" si="100"/>
        <v>02</v>
      </c>
      <c r="Z549" s="86" t="str">
        <f t="shared" si="101"/>
        <v>22</v>
      </c>
      <c r="AA549" s="86" t="str">
        <f t="shared" si="102"/>
        <v>38</v>
      </c>
      <c r="AB549" s="86" t="str">
        <f t="shared" si="103"/>
        <v>01</v>
      </c>
      <c r="AC549" s="86" t="str">
        <f t="shared" si="104"/>
        <v>GAN_GM_2500X1253px_32m_S2A_MSIL1C_20221202_30CC</v>
      </c>
      <c r="AD549" s="41" t="s">
        <v>1995</v>
      </c>
    </row>
    <row r="550" spans="2:30" x14ac:dyDescent="0.25">
      <c r="B550" t="s">
        <v>3866</v>
      </c>
      <c r="C550" s="51" t="s">
        <v>3816</v>
      </c>
      <c r="D550" s="51" t="s">
        <v>269</v>
      </c>
      <c r="E550" s="42" t="b">
        <v>1</v>
      </c>
      <c r="F550" s="2" t="s">
        <v>3813</v>
      </c>
      <c r="G550" s="7" t="s">
        <v>183</v>
      </c>
      <c r="H550" s="51" t="s">
        <v>270</v>
      </c>
      <c r="I550" s="53">
        <v>44897</v>
      </c>
      <c r="J550" s="42" t="s">
        <v>273</v>
      </c>
      <c r="K550" s="2" t="s">
        <v>306</v>
      </c>
      <c r="L550" s="9">
        <v>8</v>
      </c>
      <c r="M550" s="2" t="s">
        <v>4436</v>
      </c>
      <c r="N550" s="2" t="s">
        <v>85</v>
      </c>
      <c r="O550" s="2" t="s">
        <v>4437</v>
      </c>
      <c r="P550" s="2" t="str">
        <f>VLOOKUP(I550,Period!A:B,2,FALSE)</f>
        <v>2022H2</v>
      </c>
      <c r="Q550" s="9">
        <f t="shared" si="94"/>
        <v>25.774999999999999</v>
      </c>
      <c r="R550" s="2">
        <f t="shared" si="96"/>
        <v>30</v>
      </c>
      <c r="S550" t="str">
        <f t="shared" si="97"/>
        <v>02 Sunny (10%-30%)</v>
      </c>
      <c r="T550" t="str">
        <f t="shared" si="95"/>
        <v>44897S2A_MSIL1CCDM-MLB-GANGM4489702 Sunny (10%-30%)</v>
      </c>
      <c r="U550">
        <f>IF(COUNTIF(T$2:T549,T550)&gt;=1,0,1)</f>
        <v>0</v>
      </c>
      <c r="V550" s="26" t="s">
        <v>1996</v>
      </c>
      <c r="W550" s="86">
        <f t="shared" si="98"/>
        <v>2022</v>
      </c>
      <c r="X550" s="86">
        <f t="shared" si="99"/>
        <v>12</v>
      </c>
      <c r="Y550" s="86" t="str">
        <f t="shared" si="100"/>
        <v>02</v>
      </c>
      <c r="Z550" s="86" t="str">
        <f t="shared" si="101"/>
        <v>22</v>
      </c>
      <c r="AA550" s="86" t="str">
        <f t="shared" si="102"/>
        <v>37</v>
      </c>
      <c r="AB550" s="86" t="str">
        <f t="shared" si="103"/>
        <v>51</v>
      </c>
      <c r="AC550" s="86" t="str">
        <f t="shared" si="104"/>
        <v>GAN_GM_2500X1253px_32m_S2A_MSIL1C_20221202_30CC</v>
      </c>
      <c r="AD550" s="41" t="s">
        <v>1997</v>
      </c>
    </row>
    <row r="551" spans="2:30" x14ac:dyDescent="0.25">
      <c r="B551" t="s">
        <v>3866</v>
      </c>
      <c r="C551" s="51" t="s">
        <v>3816</v>
      </c>
      <c r="D551" s="51" t="s">
        <v>269</v>
      </c>
      <c r="E551" s="42" t="b">
        <v>1</v>
      </c>
      <c r="F551" s="2" t="s">
        <v>3813</v>
      </c>
      <c r="G551" s="7" t="s">
        <v>183</v>
      </c>
      <c r="H551" s="51" t="s">
        <v>270</v>
      </c>
      <c r="I551" s="53">
        <v>44897</v>
      </c>
      <c r="J551" s="42" t="s">
        <v>274</v>
      </c>
      <c r="K551" s="2" t="s">
        <v>321</v>
      </c>
      <c r="L551" s="9">
        <v>40</v>
      </c>
      <c r="M551" s="2" t="s">
        <v>4436</v>
      </c>
      <c r="N551" s="2" t="s">
        <v>85</v>
      </c>
      <c r="O551" s="2" t="s">
        <v>4437</v>
      </c>
      <c r="P551" s="2" t="str">
        <f>VLOOKUP(I551,Period!A:B,2,FALSE)</f>
        <v>2022H2</v>
      </c>
      <c r="Q551" s="9">
        <f t="shared" si="94"/>
        <v>25.774999999999999</v>
      </c>
      <c r="R551" s="2">
        <f t="shared" si="96"/>
        <v>30</v>
      </c>
      <c r="S551" t="str">
        <f t="shared" si="97"/>
        <v>02 Sunny (10%-30%)</v>
      </c>
      <c r="T551" t="str">
        <f t="shared" si="95"/>
        <v>44897S2A_MSIL1CCDM-MLB-GANGM4489702 Sunny (10%-30%)</v>
      </c>
      <c r="U551">
        <f>IF(COUNTIF(T$2:T550,T551)&gt;=1,0,1)</f>
        <v>0</v>
      </c>
      <c r="V551" s="26" t="s">
        <v>1998</v>
      </c>
      <c r="W551" s="86">
        <f t="shared" si="98"/>
        <v>2022</v>
      </c>
      <c r="X551" s="86">
        <f t="shared" si="99"/>
        <v>12</v>
      </c>
      <c r="Y551" s="86" t="str">
        <f t="shared" si="100"/>
        <v>02</v>
      </c>
      <c r="Z551" s="86" t="str">
        <f t="shared" si="101"/>
        <v>22</v>
      </c>
      <c r="AA551" s="86" t="str">
        <f t="shared" si="102"/>
        <v>37</v>
      </c>
      <c r="AB551" s="86" t="str">
        <f t="shared" si="103"/>
        <v>46</v>
      </c>
      <c r="AC551" s="86" t="str">
        <f t="shared" si="104"/>
        <v>GAN_GM_2500X1253px_32m_S2A_MSIL1C_20221202_30CC</v>
      </c>
      <c r="AD551" s="41" t="s">
        <v>1999</v>
      </c>
    </row>
    <row r="552" spans="2:30" x14ac:dyDescent="0.25">
      <c r="B552" t="s">
        <v>3866</v>
      </c>
      <c r="C552" s="54" t="s">
        <v>3816</v>
      </c>
      <c r="D552" s="54" t="s">
        <v>269</v>
      </c>
      <c r="E552" s="56" t="b">
        <v>1</v>
      </c>
      <c r="F552" s="2" t="s">
        <v>3813</v>
      </c>
      <c r="G552" s="7" t="s">
        <v>183</v>
      </c>
      <c r="H552" s="54" t="s">
        <v>270</v>
      </c>
      <c r="I552" s="57">
        <v>44894</v>
      </c>
      <c r="J552" s="56" t="s">
        <v>272</v>
      </c>
      <c r="K552" s="58" t="s">
        <v>311</v>
      </c>
      <c r="L552" s="9">
        <v>96.6</v>
      </c>
      <c r="M552" s="2" t="s">
        <v>4436</v>
      </c>
      <c r="N552" s="2" t="s">
        <v>85</v>
      </c>
      <c r="O552" s="2" t="s">
        <v>4437</v>
      </c>
      <c r="P552" s="2" t="str">
        <f>VLOOKUP(I552,Period!A:B,2,FALSE)</f>
        <v>2022H2</v>
      </c>
      <c r="Q552" s="9">
        <f t="shared" si="94"/>
        <v>94.800000000000011</v>
      </c>
      <c r="R552" s="2">
        <f t="shared" si="96"/>
        <v>100</v>
      </c>
      <c r="S552" t="str">
        <f t="shared" si="97"/>
        <v>04 Overcast (100%)</v>
      </c>
      <c r="T552" t="str">
        <f t="shared" si="95"/>
        <v>44894S2A_MSIL1CCDM-MLB-GANGM4489404 Overcast (100%)</v>
      </c>
      <c r="U552">
        <f>IF(COUNTIF(T$2:T551,T552)&gt;=1,0,1)</f>
        <v>1</v>
      </c>
      <c r="V552" s="26" t="s">
        <v>2000</v>
      </c>
      <c r="W552" s="86">
        <f t="shared" si="98"/>
        <v>2022</v>
      </c>
      <c r="X552" s="86">
        <f t="shared" si="99"/>
        <v>11</v>
      </c>
      <c r="Y552" s="86">
        <f t="shared" si="100"/>
        <v>29</v>
      </c>
      <c r="Z552" s="86" t="str">
        <f t="shared" si="101"/>
        <v>22</v>
      </c>
      <c r="AA552" s="86" t="str">
        <f t="shared" si="102"/>
        <v>28</v>
      </c>
      <c r="AB552" s="86" t="str">
        <f t="shared" si="103"/>
        <v>09</v>
      </c>
      <c r="AC552" s="86" t="str">
        <f t="shared" si="104"/>
        <v>GAN_GM_2500X1253px_32m_S2A_MSIL1C_20221129_100CC</v>
      </c>
      <c r="AD552" s="41" t="s">
        <v>2001</v>
      </c>
    </row>
    <row r="553" spans="2:30" x14ac:dyDescent="0.25">
      <c r="B553" t="s">
        <v>3866</v>
      </c>
      <c r="C553" s="54" t="s">
        <v>3816</v>
      </c>
      <c r="D553" s="54" t="s">
        <v>269</v>
      </c>
      <c r="E553" s="56" t="b">
        <v>1</v>
      </c>
      <c r="F553" s="2" t="s">
        <v>3813</v>
      </c>
      <c r="G553" s="7" t="s">
        <v>183</v>
      </c>
      <c r="H553" s="54" t="s">
        <v>270</v>
      </c>
      <c r="I553" s="57">
        <v>44894</v>
      </c>
      <c r="J553" s="56" t="s">
        <v>271</v>
      </c>
      <c r="K553" s="2" t="s">
        <v>319</v>
      </c>
      <c r="L553" s="9">
        <v>94.7</v>
      </c>
      <c r="M553" s="2" t="s">
        <v>4436</v>
      </c>
      <c r="N553" s="2" t="s">
        <v>85</v>
      </c>
      <c r="O553" s="2" t="s">
        <v>4437</v>
      </c>
      <c r="P553" s="2" t="str">
        <f>VLOOKUP(I553,Period!A:B,2,FALSE)</f>
        <v>2022H2</v>
      </c>
      <c r="Q553" s="9">
        <f t="shared" si="94"/>
        <v>94.800000000000011</v>
      </c>
      <c r="R553" s="2">
        <f t="shared" si="96"/>
        <v>100</v>
      </c>
      <c r="S553" t="str">
        <f t="shared" si="97"/>
        <v>04 Overcast (100%)</v>
      </c>
      <c r="T553" t="str">
        <f t="shared" si="95"/>
        <v>44894S2A_MSIL1CCDM-MLB-GANGM4489404 Overcast (100%)</v>
      </c>
      <c r="U553">
        <f>IF(COUNTIF(T$2:T552,T553)&gt;=1,0,1)</f>
        <v>0</v>
      </c>
      <c r="V553" s="26" t="s">
        <v>2002</v>
      </c>
      <c r="W553" s="86">
        <f t="shared" si="98"/>
        <v>2022</v>
      </c>
      <c r="X553" s="86">
        <f t="shared" si="99"/>
        <v>11</v>
      </c>
      <c r="Y553" s="86">
        <f t="shared" si="100"/>
        <v>29</v>
      </c>
      <c r="Z553" s="86" t="str">
        <f t="shared" si="101"/>
        <v>22</v>
      </c>
      <c r="AA553" s="86" t="str">
        <f t="shared" si="102"/>
        <v>28</v>
      </c>
      <c r="AB553" s="86" t="str">
        <f t="shared" si="103"/>
        <v>05</v>
      </c>
      <c r="AC553" s="86" t="str">
        <f t="shared" si="104"/>
        <v>GAN_GM_2500X1253px_32m_S2A_MSIL1C_20221129_100CC</v>
      </c>
      <c r="AD553" s="41" t="s">
        <v>2003</v>
      </c>
    </row>
    <row r="554" spans="2:30" x14ac:dyDescent="0.25">
      <c r="B554" t="s">
        <v>3866</v>
      </c>
      <c r="C554" s="54" t="s">
        <v>3816</v>
      </c>
      <c r="D554" s="54" t="s">
        <v>269</v>
      </c>
      <c r="E554" s="56" t="b">
        <v>1</v>
      </c>
      <c r="F554" s="2" t="s">
        <v>3813</v>
      </c>
      <c r="G554" s="7" t="s">
        <v>183</v>
      </c>
      <c r="H554" s="54" t="s">
        <v>270</v>
      </c>
      <c r="I554" s="57">
        <v>44894</v>
      </c>
      <c r="J554" s="56" t="s">
        <v>273</v>
      </c>
      <c r="K554" s="2" t="s">
        <v>287</v>
      </c>
      <c r="L554" s="9">
        <v>90.8</v>
      </c>
      <c r="M554" s="2" t="s">
        <v>4436</v>
      </c>
      <c r="N554" s="2" t="s">
        <v>85</v>
      </c>
      <c r="O554" s="2" t="s">
        <v>4437</v>
      </c>
      <c r="P554" s="2" t="str">
        <f>VLOOKUP(I554,Period!A:B,2,FALSE)</f>
        <v>2022H2</v>
      </c>
      <c r="Q554" s="9">
        <f t="shared" si="94"/>
        <v>94.800000000000011</v>
      </c>
      <c r="R554" s="2">
        <f t="shared" si="96"/>
        <v>100</v>
      </c>
      <c r="S554" t="str">
        <f t="shared" si="97"/>
        <v>04 Overcast (100%)</v>
      </c>
      <c r="T554" t="str">
        <f t="shared" si="95"/>
        <v>44894S2A_MSIL1CCDM-MLB-GANGM4489404 Overcast (100%)</v>
      </c>
      <c r="U554">
        <f>IF(COUNTIF(T$2:T553,T554)&gt;=1,0,1)</f>
        <v>0</v>
      </c>
      <c r="V554" s="26" t="s">
        <v>2004</v>
      </c>
      <c r="W554" s="86">
        <f t="shared" si="98"/>
        <v>2022</v>
      </c>
      <c r="X554" s="86">
        <f t="shared" si="99"/>
        <v>11</v>
      </c>
      <c r="Y554" s="86">
        <f t="shared" si="100"/>
        <v>29</v>
      </c>
      <c r="Z554" s="86" t="str">
        <f t="shared" si="101"/>
        <v>22</v>
      </c>
      <c r="AA554" s="86" t="str">
        <f t="shared" si="102"/>
        <v>27</v>
      </c>
      <c r="AB554" s="86" t="str">
        <f t="shared" si="103"/>
        <v>56</v>
      </c>
      <c r="AC554" s="86" t="str">
        <f t="shared" si="104"/>
        <v>GAN_GM_2500X1253px_32m_S2A_MSIL1C_20221129_100CC</v>
      </c>
      <c r="AD554" s="41" t="s">
        <v>2005</v>
      </c>
    </row>
    <row r="555" spans="2:30" x14ac:dyDescent="0.25">
      <c r="B555" t="s">
        <v>3866</v>
      </c>
      <c r="C555" s="54" t="s">
        <v>3816</v>
      </c>
      <c r="D555" s="54" t="s">
        <v>269</v>
      </c>
      <c r="E555" s="56" t="b">
        <v>1</v>
      </c>
      <c r="F555" s="2" t="s">
        <v>3813</v>
      </c>
      <c r="G555" s="7" t="s">
        <v>183</v>
      </c>
      <c r="H555" s="54" t="s">
        <v>270</v>
      </c>
      <c r="I555" s="57">
        <v>44894</v>
      </c>
      <c r="J555" s="56" t="s">
        <v>274</v>
      </c>
      <c r="K555" s="2" t="s">
        <v>320</v>
      </c>
      <c r="L555" s="9">
        <v>97.1</v>
      </c>
      <c r="M555" s="2" t="s">
        <v>4436</v>
      </c>
      <c r="N555" s="2" t="s">
        <v>85</v>
      </c>
      <c r="O555" s="2" t="s">
        <v>4437</v>
      </c>
      <c r="P555" s="2" t="str">
        <f>VLOOKUP(I555,Period!A:B,2,FALSE)</f>
        <v>2022H2</v>
      </c>
      <c r="Q555" s="9">
        <f t="shared" si="94"/>
        <v>94.800000000000011</v>
      </c>
      <c r="R555" s="2">
        <f t="shared" si="96"/>
        <v>100</v>
      </c>
      <c r="S555" t="str">
        <f t="shared" si="97"/>
        <v>04 Overcast (100%)</v>
      </c>
      <c r="T555" t="str">
        <f t="shared" si="95"/>
        <v>44894S2A_MSIL1CCDM-MLB-GANGM4489404 Overcast (100%)</v>
      </c>
      <c r="U555">
        <f>IF(COUNTIF(T$2:T554,T555)&gt;=1,0,1)</f>
        <v>0</v>
      </c>
      <c r="V555" s="26" t="s">
        <v>2006</v>
      </c>
      <c r="W555" s="86">
        <f t="shared" si="98"/>
        <v>2022</v>
      </c>
      <c r="X555" s="86">
        <f t="shared" si="99"/>
        <v>11</v>
      </c>
      <c r="Y555" s="86">
        <f t="shared" si="100"/>
        <v>29</v>
      </c>
      <c r="Z555" s="86" t="str">
        <f t="shared" si="101"/>
        <v>22</v>
      </c>
      <c r="AA555" s="86" t="str">
        <f t="shared" si="102"/>
        <v>27</v>
      </c>
      <c r="AB555" s="86" t="str">
        <f t="shared" si="103"/>
        <v>51</v>
      </c>
      <c r="AC555" s="86" t="str">
        <f t="shared" si="104"/>
        <v>GAN_GM_2500X1253px_32m_S2A_MSIL1C_20221129_100CC</v>
      </c>
      <c r="AD555" s="41" t="s">
        <v>2007</v>
      </c>
    </row>
    <row r="556" spans="2:30" x14ac:dyDescent="0.25">
      <c r="B556" t="s">
        <v>3866</v>
      </c>
      <c r="C556" s="51" t="s">
        <v>3816</v>
      </c>
      <c r="D556" s="51" t="s">
        <v>269</v>
      </c>
      <c r="E556" s="42" t="b">
        <v>1</v>
      </c>
      <c r="F556" s="2" t="s">
        <v>3813</v>
      </c>
      <c r="G556" s="7" t="s">
        <v>183</v>
      </c>
      <c r="H556" s="51" t="s">
        <v>270</v>
      </c>
      <c r="I556" s="53">
        <v>44892</v>
      </c>
      <c r="J556" s="42" t="s">
        <v>272</v>
      </c>
      <c r="K556" s="59" t="s">
        <v>282</v>
      </c>
      <c r="L556" s="9">
        <v>42.6</v>
      </c>
      <c r="M556" s="2" t="s">
        <v>4436</v>
      </c>
      <c r="N556" s="2" t="s">
        <v>85</v>
      </c>
      <c r="O556" s="2" t="s">
        <v>4437</v>
      </c>
      <c r="P556" s="2" t="str">
        <f>VLOOKUP(I556,Period!A:B,2,FALSE)</f>
        <v>2022H2</v>
      </c>
      <c r="Q556" s="9">
        <f t="shared" si="94"/>
        <v>46.024999999999999</v>
      </c>
      <c r="R556" s="2">
        <f t="shared" si="96"/>
        <v>50</v>
      </c>
      <c r="S556" t="str">
        <f t="shared" si="97"/>
        <v>03 Cloudy (40%-90%)</v>
      </c>
      <c r="T556" t="str">
        <f t="shared" si="95"/>
        <v>44892S2A_MSIL1CCDM-MLB-GANGM4489203 Cloudy (40%-90%)</v>
      </c>
      <c r="U556">
        <f>IF(COUNTIF(T$2:T555,T556)&gt;=1,0,1)</f>
        <v>1</v>
      </c>
      <c r="V556" s="26" t="s">
        <v>2008</v>
      </c>
      <c r="W556" s="86">
        <f t="shared" si="98"/>
        <v>2022</v>
      </c>
      <c r="X556" s="86">
        <f t="shared" si="99"/>
        <v>11</v>
      </c>
      <c r="Y556" s="86">
        <f t="shared" si="100"/>
        <v>27</v>
      </c>
      <c r="Z556" s="86" t="str">
        <f t="shared" si="101"/>
        <v>22</v>
      </c>
      <c r="AA556" s="86" t="str">
        <f t="shared" si="102"/>
        <v>38</v>
      </c>
      <c r="AB556" s="86" t="str">
        <f t="shared" si="103"/>
        <v>07</v>
      </c>
      <c r="AC556" s="86" t="str">
        <f t="shared" si="104"/>
        <v>GAN_GM_2500X1253px_32m_S2A_MSIL1C_20221127_50CC</v>
      </c>
      <c r="AD556" s="41" t="s">
        <v>2009</v>
      </c>
    </row>
    <row r="557" spans="2:30" x14ac:dyDescent="0.25">
      <c r="B557" t="s">
        <v>3866</v>
      </c>
      <c r="C557" s="51" t="s">
        <v>3816</v>
      </c>
      <c r="D557" s="51" t="s">
        <v>269</v>
      </c>
      <c r="E557" s="42" t="b">
        <v>1</v>
      </c>
      <c r="F557" s="2" t="s">
        <v>3813</v>
      </c>
      <c r="G557" s="7" t="s">
        <v>183</v>
      </c>
      <c r="H557" s="51" t="s">
        <v>270</v>
      </c>
      <c r="I557" s="53">
        <v>44892</v>
      </c>
      <c r="J557" s="42" t="s">
        <v>271</v>
      </c>
      <c r="K557" s="2" t="s">
        <v>279</v>
      </c>
      <c r="L557" s="9">
        <v>49.4</v>
      </c>
      <c r="M557" s="2" t="s">
        <v>4436</v>
      </c>
      <c r="N557" s="2" t="s">
        <v>85</v>
      </c>
      <c r="O557" s="2" t="s">
        <v>4437</v>
      </c>
      <c r="P557" s="2" t="str">
        <f>VLOOKUP(I557,Period!A:B,2,FALSE)</f>
        <v>2022H2</v>
      </c>
      <c r="Q557" s="9">
        <f t="shared" si="94"/>
        <v>46.024999999999999</v>
      </c>
      <c r="R557" s="2">
        <f t="shared" si="96"/>
        <v>50</v>
      </c>
      <c r="S557" t="str">
        <f t="shared" si="97"/>
        <v>03 Cloudy (40%-90%)</v>
      </c>
      <c r="T557" t="str">
        <f t="shared" si="95"/>
        <v>44892S2A_MSIL1CCDM-MLB-GANGM4489203 Cloudy (40%-90%)</v>
      </c>
      <c r="U557">
        <f>IF(COUNTIF(T$2:T556,T557)&gt;=1,0,1)</f>
        <v>0</v>
      </c>
      <c r="V557" s="26" t="s">
        <v>2010</v>
      </c>
      <c r="W557" s="86">
        <f t="shared" si="98"/>
        <v>2022</v>
      </c>
      <c r="X557" s="86">
        <f t="shared" si="99"/>
        <v>11</v>
      </c>
      <c r="Y557" s="86">
        <f t="shared" si="100"/>
        <v>27</v>
      </c>
      <c r="Z557" s="86" t="str">
        <f t="shared" si="101"/>
        <v>22</v>
      </c>
      <c r="AA557" s="86" t="str">
        <f t="shared" si="102"/>
        <v>38</v>
      </c>
      <c r="AB557" s="86" t="str">
        <f t="shared" si="103"/>
        <v>03</v>
      </c>
      <c r="AC557" s="86" t="str">
        <f t="shared" si="104"/>
        <v>GAN_GM_2500X1253px_32m_S2A_MSIL1C_20221127_50CC</v>
      </c>
      <c r="AD557" s="41" t="s">
        <v>2011</v>
      </c>
    </row>
    <row r="558" spans="2:30" x14ac:dyDescent="0.25">
      <c r="B558" t="s">
        <v>3866</v>
      </c>
      <c r="C558" s="51" t="s">
        <v>3816</v>
      </c>
      <c r="D558" s="51" t="s">
        <v>269</v>
      </c>
      <c r="E558" s="42" t="b">
        <v>1</v>
      </c>
      <c r="F558" s="2" t="s">
        <v>3813</v>
      </c>
      <c r="G558" s="7" t="s">
        <v>183</v>
      </c>
      <c r="H558" s="51" t="s">
        <v>270</v>
      </c>
      <c r="I558" s="53">
        <v>44892</v>
      </c>
      <c r="J558" s="42" t="s">
        <v>273</v>
      </c>
      <c r="K558" s="2" t="s">
        <v>284</v>
      </c>
      <c r="L558" s="9">
        <v>36.5</v>
      </c>
      <c r="M558" s="2" t="s">
        <v>4436</v>
      </c>
      <c r="N558" s="2" t="s">
        <v>85</v>
      </c>
      <c r="O558" s="2" t="s">
        <v>4437</v>
      </c>
      <c r="P558" s="2" t="str">
        <f>VLOOKUP(I558,Period!A:B,2,FALSE)</f>
        <v>2022H2</v>
      </c>
      <c r="Q558" s="9">
        <f t="shared" si="94"/>
        <v>46.024999999999999</v>
      </c>
      <c r="R558" s="2">
        <f t="shared" si="96"/>
        <v>50</v>
      </c>
      <c r="S558" t="str">
        <f t="shared" si="97"/>
        <v>03 Cloudy (40%-90%)</v>
      </c>
      <c r="T558" t="str">
        <f t="shared" si="95"/>
        <v>44892S2A_MSIL1CCDM-MLB-GANGM4489203 Cloudy (40%-90%)</v>
      </c>
      <c r="U558">
        <f>IF(COUNTIF(T$2:T557,T558)&gt;=1,0,1)</f>
        <v>0</v>
      </c>
      <c r="V558" s="26" t="s">
        <v>2012</v>
      </c>
      <c r="W558" s="86">
        <f t="shared" si="98"/>
        <v>2022</v>
      </c>
      <c r="X558" s="86">
        <f t="shared" si="99"/>
        <v>11</v>
      </c>
      <c r="Y558" s="86">
        <f t="shared" si="100"/>
        <v>27</v>
      </c>
      <c r="Z558" s="86" t="str">
        <f t="shared" si="101"/>
        <v>22</v>
      </c>
      <c r="AA558" s="86" t="str">
        <f t="shared" si="102"/>
        <v>37</v>
      </c>
      <c r="AB558" s="86" t="str">
        <f t="shared" si="103"/>
        <v>52</v>
      </c>
      <c r="AC558" s="86" t="str">
        <f t="shared" si="104"/>
        <v>GAN_GM_2500X1253px_32m_S2A_MSIL1C_20221127_50CC</v>
      </c>
      <c r="AD558" s="41" t="s">
        <v>2013</v>
      </c>
    </row>
    <row r="559" spans="2:30" x14ac:dyDescent="0.25">
      <c r="B559" t="s">
        <v>3866</v>
      </c>
      <c r="C559" s="51" t="s">
        <v>3816</v>
      </c>
      <c r="D559" s="51" t="s">
        <v>269</v>
      </c>
      <c r="E559" s="42" t="b">
        <v>1</v>
      </c>
      <c r="F559" s="2" t="s">
        <v>3813</v>
      </c>
      <c r="G559" s="7" t="s">
        <v>183</v>
      </c>
      <c r="H559" s="51" t="s">
        <v>270</v>
      </c>
      <c r="I559" s="53">
        <v>44892</v>
      </c>
      <c r="J559" s="42" t="s">
        <v>274</v>
      </c>
      <c r="K559" s="2" t="s">
        <v>314</v>
      </c>
      <c r="L559" s="9">
        <v>55.6</v>
      </c>
      <c r="M559" s="2" t="s">
        <v>4436</v>
      </c>
      <c r="N559" s="2" t="s">
        <v>85</v>
      </c>
      <c r="O559" s="2" t="s">
        <v>4437</v>
      </c>
      <c r="P559" s="2" t="str">
        <f>VLOOKUP(I559,Period!A:B,2,FALSE)</f>
        <v>2022H2</v>
      </c>
      <c r="Q559" s="9">
        <f t="shared" si="94"/>
        <v>46.024999999999999</v>
      </c>
      <c r="R559" s="2">
        <f t="shared" si="96"/>
        <v>50</v>
      </c>
      <c r="S559" t="str">
        <f t="shared" si="97"/>
        <v>03 Cloudy (40%-90%)</v>
      </c>
      <c r="T559" t="str">
        <f t="shared" si="95"/>
        <v>44892S2A_MSIL1CCDM-MLB-GANGM4489203 Cloudy (40%-90%)</v>
      </c>
      <c r="U559">
        <f>IF(COUNTIF(T$2:T558,T559)&gt;=1,0,1)</f>
        <v>0</v>
      </c>
      <c r="V559" s="26" t="s">
        <v>2014</v>
      </c>
      <c r="W559" s="86">
        <f t="shared" si="98"/>
        <v>2022</v>
      </c>
      <c r="X559" s="86">
        <f t="shared" si="99"/>
        <v>11</v>
      </c>
      <c r="Y559" s="86">
        <f t="shared" si="100"/>
        <v>27</v>
      </c>
      <c r="Z559" s="86" t="str">
        <f t="shared" si="101"/>
        <v>22</v>
      </c>
      <c r="AA559" s="86" t="str">
        <f t="shared" si="102"/>
        <v>37</v>
      </c>
      <c r="AB559" s="86" t="str">
        <f t="shared" si="103"/>
        <v>48</v>
      </c>
      <c r="AC559" s="86" t="str">
        <f t="shared" si="104"/>
        <v>GAN_GM_2500X1253px_32m_S2A_MSIL1C_20221127_50CC</v>
      </c>
      <c r="AD559" s="41" t="s">
        <v>2015</v>
      </c>
    </row>
    <row r="560" spans="2:30" x14ac:dyDescent="0.25">
      <c r="B560" t="s">
        <v>3866</v>
      </c>
      <c r="C560" s="54" t="s">
        <v>3816</v>
      </c>
      <c r="D560" s="54" t="s">
        <v>269</v>
      </c>
      <c r="E560" s="56" t="b">
        <v>1</v>
      </c>
      <c r="F560" s="2" t="s">
        <v>3813</v>
      </c>
      <c r="G560" s="7" t="s">
        <v>183</v>
      </c>
      <c r="H560" s="54" t="s">
        <v>270</v>
      </c>
      <c r="I560" s="57">
        <v>44889</v>
      </c>
      <c r="J560" s="56" t="s">
        <v>272</v>
      </c>
      <c r="K560" s="58" t="s">
        <v>293</v>
      </c>
      <c r="L560" s="9">
        <v>56</v>
      </c>
      <c r="M560" s="2" t="s">
        <v>4436</v>
      </c>
      <c r="N560" s="2" t="s">
        <v>85</v>
      </c>
      <c r="O560" s="2" t="s">
        <v>4437</v>
      </c>
      <c r="P560" s="2" t="str">
        <f>VLOOKUP(I560,Period!A:B,2,FALSE)</f>
        <v>2022H2</v>
      </c>
      <c r="Q560" s="9">
        <f t="shared" si="94"/>
        <v>52.075000000000003</v>
      </c>
      <c r="R560" s="2">
        <f t="shared" si="96"/>
        <v>60</v>
      </c>
      <c r="S560" t="str">
        <f t="shared" si="97"/>
        <v>03 Cloudy (40%-90%)</v>
      </c>
      <c r="T560" t="str">
        <f t="shared" si="95"/>
        <v>44889S2A_MSIL1CCDM-MLB-GANGM4488903 Cloudy (40%-90%)</v>
      </c>
      <c r="U560">
        <f>IF(COUNTIF(T$2:T559,T560)&gt;=1,0,1)</f>
        <v>1</v>
      </c>
      <c r="V560" s="26" t="s">
        <v>2016</v>
      </c>
      <c r="W560" s="86">
        <f t="shared" si="98"/>
        <v>2022</v>
      </c>
      <c r="X560" s="86">
        <f t="shared" si="99"/>
        <v>11</v>
      </c>
      <c r="Y560" s="86">
        <f t="shared" si="100"/>
        <v>24</v>
      </c>
      <c r="Z560" s="86" t="str">
        <f t="shared" si="101"/>
        <v>22</v>
      </c>
      <c r="AA560" s="86" t="str">
        <f t="shared" si="102"/>
        <v>28</v>
      </c>
      <c r="AB560" s="86" t="str">
        <f t="shared" si="103"/>
        <v>10</v>
      </c>
      <c r="AC560" s="86" t="str">
        <f t="shared" si="104"/>
        <v>GAN_GM_2500X1253px_32m_S2A_MSIL1C_20221124_60CC</v>
      </c>
      <c r="AD560" s="41" t="s">
        <v>2017</v>
      </c>
    </row>
    <row r="561" spans="2:30" x14ac:dyDescent="0.25">
      <c r="B561" t="s">
        <v>3866</v>
      </c>
      <c r="C561" s="54" t="s">
        <v>3816</v>
      </c>
      <c r="D561" s="54" t="s">
        <v>269</v>
      </c>
      <c r="E561" s="56" t="b">
        <v>1</v>
      </c>
      <c r="F561" s="2" t="s">
        <v>3813</v>
      </c>
      <c r="G561" s="7" t="s">
        <v>183</v>
      </c>
      <c r="H561" s="54" t="s">
        <v>270</v>
      </c>
      <c r="I561" s="57">
        <v>44889</v>
      </c>
      <c r="J561" s="56" t="s">
        <v>271</v>
      </c>
      <c r="K561" s="2" t="s">
        <v>315</v>
      </c>
      <c r="L561" s="9">
        <v>56.2</v>
      </c>
      <c r="M561" s="2" t="s">
        <v>4436</v>
      </c>
      <c r="N561" s="2" t="s">
        <v>85</v>
      </c>
      <c r="O561" s="2" t="s">
        <v>4437</v>
      </c>
      <c r="P561" s="2" t="str">
        <f>VLOOKUP(I561,Period!A:B,2,FALSE)</f>
        <v>2022H2</v>
      </c>
      <c r="Q561" s="9">
        <f t="shared" si="94"/>
        <v>52.075000000000003</v>
      </c>
      <c r="R561" s="2">
        <f t="shared" si="96"/>
        <v>60</v>
      </c>
      <c r="S561" t="str">
        <f t="shared" si="97"/>
        <v>03 Cloudy (40%-90%)</v>
      </c>
      <c r="T561" t="str">
        <f t="shared" si="95"/>
        <v>44889S2A_MSIL1CCDM-MLB-GANGM4488903 Cloudy (40%-90%)</v>
      </c>
      <c r="U561">
        <f>IF(COUNTIF(T$2:T560,T561)&gt;=1,0,1)</f>
        <v>0</v>
      </c>
      <c r="V561" s="26" t="s">
        <v>2018</v>
      </c>
      <c r="W561" s="86">
        <f t="shared" si="98"/>
        <v>2022</v>
      </c>
      <c r="X561" s="86">
        <f t="shared" si="99"/>
        <v>11</v>
      </c>
      <c r="Y561" s="86">
        <f t="shared" si="100"/>
        <v>24</v>
      </c>
      <c r="Z561" s="86" t="str">
        <f t="shared" si="101"/>
        <v>22</v>
      </c>
      <c r="AA561" s="86" t="str">
        <f t="shared" si="102"/>
        <v>28</v>
      </c>
      <c r="AB561" s="86" t="str">
        <f t="shared" si="103"/>
        <v>06</v>
      </c>
      <c r="AC561" s="86" t="str">
        <f t="shared" si="104"/>
        <v>GAN_GM_2500X1253px_32m_S2A_MSIL1C_20221124_60CC</v>
      </c>
      <c r="AD561" s="41" t="s">
        <v>2019</v>
      </c>
    </row>
    <row r="562" spans="2:30" x14ac:dyDescent="0.25">
      <c r="B562" t="s">
        <v>3866</v>
      </c>
      <c r="C562" s="54" t="s">
        <v>3816</v>
      </c>
      <c r="D562" s="54" t="s">
        <v>269</v>
      </c>
      <c r="E562" s="56" t="b">
        <v>1</v>
      </c>
      <c r="F562" s="2" t="s">
        <v>3813</v>
      </c>
      <c r="G562" s="7" t="s">
        <v>183</v>
      </c>
      <c r="H562" s="54" t="s">
        <v>270</v>
      </c>
      <c r="I562" s="57">
        <v>44889</v>
      </c>
      <c r="J562" s="56" t="s">
        <v>273</v>
      </c>
      <c r="K562" s="2" t="s">
        <v>291</v>
      </c>
      <c r="L562" s="9">
        <v>33.9</v>
      </c>
      <c r="M562" s="2" t="s">
        <v>4436</v>
      </c>
      <c r="N562" s="2" t="s">
        <v>85</v>
      </c>
      <c r="O562" s="2" t="s">
        <v>4437</v>
      </c>
      <c r="P562" s="2" t="str">
        <f>VLOOKUP(I562,Period!A:B,2,FALSE)</f>
        <v>2022H2</v>
      </c>
      <c r="Q562" s="9">
        <f t="shared" si="94"/>
        <v>52.075000000000003</v>
      </c>
      <c r="R562" s="2">
        <f t="shared" si="96"/>
        <v>60</v>
      </c>
      <c r="S562" t="str">
        <f t="shared" si="97"/>
        <v>03 Cloudy (40%-90%)</v>
      </c>
      <c r="T562" t="str">
        <f t="shared" si="95"/>
        <v>44889S2A_MSIL1CCDM-MLB-GANGM4488903 Cloudy (40%-90%)</v>
      </c>
      <c r="U562">
        <f>IF(COUNTIF(T$2:T561,T562)&gt;=1,0,1)</f>
        <v>0</v>
      </c>
      <c r="V562" s="26" t="s">
        <v>2020</v>
      </c>
      <c r="W562" s="86">
        <f t="shared" si="98"/>
        <v>2022</v>
      </c>
      <c r="X562" s="86">
        <f t="shared" si="99"/>
        <v>11</v>
      </c>
      <c r="Y562" s="86">
        <f t="shared" si="100"/>
        <v>24</v>
      </c>
      <c r="Z562" s="86" t="str">
        <f t="shared" si="101"/>
        <v>22</v>
      </c>
      <c r="AA562" s="86" t="str">
        <f t="shared" si="102"/>
        <v>27</v>
      </c>
      <c r="AB562" s="86" t="str">
        <f t="shared" si="103"/>
        <v>57</v>
      </c>
      <c r="AC562" s="86" t="str">
        <f t="shared" si="104"/>
        <v>GAN_GM_2500X1253px_32m_S2A_MSIL1C_20221124_60CC</v>
      </c>
      <c r="AD562" s="41" t="s">
        <v>2021</v>
      </c>
    </row>
    <row r="563" spans="2:30" x14ac:dyDescent="0.25">
      <c r="B563" t="s">
        <v>3866</v>
      </c>
      <c r="C563" s="54" t="s">
        <v>3816</v>
      </c>
      <c r="D563" s="54" t="s">
        <v>269</v>
      </c>
      <c r="E563" s="56" t="b">
        <v>1</v>
      </c>
      <c r="F563" s="2" t="s">
        <v>3813</v>
      </c>
      <c r="G563" s="7" t="s">
        <v>183</v>
      </c>
      <c r="H563" s="54" t="s">
        <v>270</v>
      </c>
      <c r="I563" s="57">
        <v>44889</v>
      </c>
      <c r="J563" s="56" t="s">
        <v>274</v>
      </c>
      <c r="K563" s="2" t="s">
        <v>316</v>
      </c>
      <c r="L563" s="9">
        <v>62.2</v>
      </c>
      <c r="M563" s="2" t="s">
        <v>4436</v>
      </c>
      <c r="N563" s="2" t="s">
        <v>85</v>
      </c>
      <c r="O563" s="2" t="s">
        <v>4437</v>
      </c>
      <c r="P563" s="2" t="str">
        <f>VLOOKUP(I563,Period!A:B,2,FALSE)</f>
        <v>2022H2</v>
      </c>
      <c r="Q563" s="9">
        <f t="shared" si="94"/>
        <v>52.075000000000003</v>
      </c>
      <c r="R563" s="2">
        <f t="shared" si="96"/>
        <v>60</v>
      </c>
      <c r="S563" t="str">
        <f t="shared" si="97"/>
        <v>03 Cloudy (40%-90%)</v>
      </c>
      <c r="T563" t="str">
        <f t="shared" si="95"/>
        <v>44889S2A_MSIL1CCDM-MLB-GANGM4488903 Cloudy (40%-90%)</v>
      </c>
      <c r="U563">
        <f>IF(COUNTIF(T$2:T562,T563)&gt;=1,0,1)</f>
        <v>0</v>
      </c>
      <c r="V563" s="26" t="s">
        <v>2022</v>
      </c>
      <c r="W563" s="86">
        <f t="shared" si="98"/>
        <v>2022</v>
      </c>
      <c r="X563" s="86">
        <f t="shared" si="99"/>
        <v>11</v>
      </c>
      <c r="Y563" s="86">
        <f t="shared" si="100"/>
        <v>24</v>
      </c>
      <c r="Z563" s="86" t="str">
        <f t="shared" si="101"/>
        <v>22</v>
      </c>
      <c r="AA563" s="86" t="str">
        <f t="shared" si="102"/>
        <v>27</v>
      </c>
      <c r="AB563" s="86" t="str">
        <f t="shared" si="103"/>
        <v>52</v>
      </c>
      <c r="AC563" s="86" t="str">
        <f t="shared" si="104"/>
        <v>GAN_GM_2500X1253px_32m_S2A_MSIL1C_20221124_60CC</v>
      </c>
      <c r="AD563" s="41" t="s">
        <v>2023</v>
      </c>
    </row>
    <row r="564" spans="2:30" x14ac:dyDescent="0.25">
      <c r="B564" t="s">
        <v>3866</v>
      </c>
      <c r="C564" s="51" t="s">
        <v>3816</v>
      </c>
      <c r="D564" s="51" t="s">
        <v>269</v>
      </c>
      <c r="E564" s="42" t="b">
        <v>1</v>
      </c>
      <c r="F564" s="2" t="s">
        <v>3813</v>
      </c>
      <c r="G564" s="7" t="s">
        <v>183</v>
      </c>
      <c r="H564" s="51" t="s">
        <v>270</v>
      </c>
      <c r="I564" s="53">
        <v>44887</v>
      </c>
      <c r="J564" s="42" t="s">
        <v>272</v>
      </c>
      <c r="K564" s="59" t="s">
        <v>282</v>
      </c>
      <c r="L564" s="9">
        <v>28.5</v>
      </c>
      <c r="M564" s="2" t="s">
        <v>4436</v>
      </c>
      <c r="N564" s="2" t="s">
        <v>85</v>
      </c>
      <c r="O564" s="2" t="s">
        <v>4437</v>
      </c>
      <c r="P564" s="2" t="str">
        <f>VLOOKUP(I564,Period!A:B,2,FALSE)</f>
        <v>2022H2</v>
      </c>
      <c r="Q564" s="9">
        <f t="shared" si="94"/>
        <v>42.774999999999999</v>
      </c>
      <c r="R564" s="2">
        <f t="shared" si="96"/>
        <v>50</v>
      </c>
      <c r="S564" t="str">
        <f t="shared" si="97"/>
        <v>03 Cloudy (40%-90%)</v>
      </c>
      <c r="T564" t="str">
        <f t="shared" si="95"/>
        <v>44887S2A_MSIL1CCDM-MLB-GANGM4488703 Cloudy (40%-90%)</v>
      </c>
      <c r="U564">
        <f>IF(COUNTIF(T$2:T563,T564)&gt;=1,0,1)</f>
        <v>1</v>
      </c>
      <c r="V564" s="26" t="s">
        <v>2024</v>
      </c>
      <c r="W564" s="86">
        <f t="shared" si="98"/>
        <v>2022</v>
      </c>
      <c r="X564" s="86">
        <f t="shared" si="99"/>
        <v>11</v>
      </c>
      <c r="Y564" s="86">
        <f t="shared" si="100"/>
        <v>22</v>
      </c>
      <c r="Z564" s="86" t="str">
        <f t="shared" si="101"/>
        <v>22</v>
      </c>
      <c r="AA564" s="86" t="str">
        <f t="shared" si="102"/>
        <v>38</v>
      </c>
      <c r="AB564" s="86" t="str">
        <f t="shared" si="103"/>
        <v>07</v>
      </c>
      <c r="AC564" s="86" t="str">
        <f t="shared" si="104"/>
        <v>GAN_GM_2500X1253px_32m_S2A_MSIL1C_20221122_50CC</v>
      </c>
      <c r="AD564" s="41" t="s">
        <v>2025</v>
      </c>
    </row>
    <row r="565" spans="2:30" x14ac:dyDescent="0.25">
      <c r="B565" t="s">
        <v>3866</v>
      </c>
      <c r="C565" s="51" t="s">
        <v>3816</v>
      </c>
      <c r="D565" s="51" t="s">
        <v>269</v>
      </c>
      <c r="E565" s="42" t="b">
        <v>1</v>
      </c>
      <c r="F565" s="2" t="s">
        <v>3813</v>
      </c>
      <c r="G565" s="7" t="s">
        <v>183</v>
      </c>
      <c r="H565" s="51" t="s">
        <v>270</v>
      </c>
      <c r="I565" s="53">
        <v>44887</v>
      </c>
      <c r="J565" s="42" t="s">
        <v>271</v>
      </c>
      <c r="K565" s="2" t="s">
        <v>279</v>
      </c>
      <c r="L565" s="9">
        <v>58.5</v>
      </c>
      <c r="M565" s="2" t="s">
        <v>4436</v>
      </c>
      <c r="N565" s="2" t="s">
        <v>85</v>
      </c>
      <c r="O565" s="2" t="s">
        <v>4437</v>
      </c>
      <c r="P565" s="2" t="str">
        <f>VLOOKUP(I565,Period!A:B,2,FALSE)</f>
        <v>2022H2</v>
      </c>
      <c r="Q565" s="9">
        <f t="shared" si="94"/>
        <v>42.774999999999999</v>
      </c>
      <c r="R565" s="2">
        <f t="shared" si="96"/>
        <v>50</v>
      </c>
      <c r="S565" t="str">
        <f t="shared" si="97"/>
        <v>03 Cloudy (40%-90%)</v>
      </c>
      <c r="T565" t="str">
        <f t="shared" si="95"/>
        <v>44887S2A_MSIL1CCDM-MLB-GANGM4488703 Cloudy (40%-90%)</v>
      </c>
      <c r="U565">
        <f>IF(COUNTIF(T$2:T564,T565)&gt;=1,0,1)</f>
        <v>0</v>
      </c>
      <c r="V565" s="26" t="s">
        <v>2026</v>
      </c>
      <c r="W565" s="86">
        <f t="shared" si="98"/>
        <v>2022</v>
      </c>
      <c r="X565" s="86">
        <f t="shared" si="99"/>
        <v>11</v>
      </c>
      <c r="Y565" s="86">
        <f t="shared" si="100"/>
        <v>22</v>
      </c>
      <c r="Z565" s="86" t="str">
        <f t="shared" si="101"/>
        <v>22</v>
      </c>
      <c r="AA565" s="86" t="str">
        <f t="shared" si="102"/>
        <v>38</v>
      </c>
      <c r="AB565" s="86" t="str">
        <f t="shared" si="103"/>
        <v>03</v>
      </c>
      <c r="AC565" s="86" t="str">
        <f t="shared" si="104"/>
        <v>GAN_GM_2500X1253px_32m_S2A_MSIL1C_20221122_50CC</v>
      </c>
      <c r="AD565" s="41" t="s">
        <v>2027</v>
      </c>
    </row>
    <row r="566" spans="2:30" x14ac:dyDescent="0.25">
      <c r="B566" t="s">
        <v>3866</v>
      </c>
      <c r="C566" s="51" t="s">
        <v>3816</v>
      </c>
      <c r="D566" s="51" t="s">
        <v>269</v>
      </c>
      <c r="E566" s="42" t="b">
        <v>1</v>
      </c>
      <c r="F566" s="2" t="s">
        <v>3813</v>
      </c>
      <c r="G566" s="7" t="s">
        <v>183</v>
      </c>
      <c r="H566" s="51" t="s">
        <v>270</v>
      </c>
      <c r="I566" s="53">
        <v>44887</v>
      </c>
      <c r="J566" s="42" t="s">
        <v>273</v>
      </c>
      <c r="K566" s="2" t="s">
        <v>284</v>
      </c>
      <c r="L566" s="9">
        <v>37.200000000000003</v>
      </c>
      <c r="M566" s="2" t="s">
        <v>4436</v>
      </c>
      <c r="N566" s="2" t="s">
        <v>85</v>
      </c>
      <c r="O566" s="2" t="s">
        <v>4437</v>
      </c>
      <c r="P566" s="2" t="str">
        <f>VLOOKUP(I566,Period!A:B,2,FALSE)</f>
        <v>2022H2</v>
      </c>
      <c r="Q566" s="9">
        <f t="shared" si="94"/>
        <v>42.774999999999999</v>
      </c>
      <c r="R566" s="2">
        <f t="shared" si="96"/>
        <v>50</v>
      </c>
      <c r="S566" t="str">
        <f t="shared" si="97"/>
        <v>03 Cloudy (40%-90%)</v>
      </c>
      <c r="T566" t="str">
        <f t="shared" si="95"/>
        <v>44887S2A_MSIL1CCDM-MLB-GANGM4488703 Cloudy (40%-90%)</v>
      </c>
      <c r="U566">
        <f>IF(COUNTIF(T$2:T565,T566)&gt;=1,0,1)</f>
        <v>0</v>
      </c>
      <c r="V566" s="26" t="s">
        <v>2028</v>
      </c>
      <c r="W566" s="86">
        <f t="shared" si="98"/>
        <v>2022</v>
      </c>
      <c r="X566" s="86">
        <f t="shared" si="99"/>
        <v>11</v>
      </c>
      <c r="Y566" s="86">
        <f t="shared" si="100"/>
        <v>22</v>
      </c>
      <c r="Z566" s="86" t="str">
        <f t="shared" si="101"/>
        <v>22</v>
      </c>
      <c r="AA566" s="86" t="str">
        <f t="shared" si="102"/>
        <v>37</v>
      </c>
      <c r="AB566" s="86" t="str">
        <f t="shared" si="103"/>
        <v>52</v>
      </c>
      <c r="AC566" s="86" t="str">
        <f t="shared" si="104"/>
        <v>GAN_GM_2500X1253px_32m_S2A_MSIL1C_20221122_50CC</v>
      </c>
      <c r="AD566" s="41" t="s">
        <v>2029</v>
      </c>
    </row>
    <row r="567" spans="2:30" x14ac:dyDescent="0.25">
      <c r="B567" t="s">
        <v>3866</v>
      </c>
      <c r="C567" s="51" t="s">
        <v>3816</v>
      </c>
      <c r="D567" s="51" t="s">
        <v>269</v>
      </c>
      <c r="E567" s="42" t="b">
        <v>1</v>
      </c>
      <c r="F567" s="2" t="s">
        <v>3813</v>
      </c>
      <c r="G567" s="7" t="s">
        <v>183</v>
      </c>
      <c r="H567" s="51" t="s">
        <v>270</v>
      </c>
      <c r="I567" s="53">
        <v>44887</v>
      </c>
      <c r="J567" s="42" t="s">
        <v>274</v>
      </c>
      <c r="K567" s="2" t="s">
        <v>314</v>
      </c>
      <c r="L567" s="9">
        <v>46.9</v>
      </c>
      <c r="M567" s="2" t="s">
        <v>4436</v>
      </c>
      <c r="N567" s="2" t="s">
        <v>85</v>
      </c>
      <c r="O567" s="2" t="s">
        <v>4437</v>
      </c>
      <c r="P567" s="2" t="str">
        <f>VLOOKUP(I567,Period!A:B,2,FALSE)</f>
        <v>2022H2</v>
      </c>
      <c r="Q567" s="9">
        <f t="shared" si="94"/>
        <v>42.774999999999999</v>
      </c>
      <c r="R567" s="2">
        <f t="shared" si="96"/>
        <v>50</v>
      </c>
      <c r="S567" t="str">
        <f t="shared" si="97"/>
        <v>03 Cloudy (40%-90%)</v>
      </c>
      <c r="T567" t="str">
        <f t="shared" si="95"/>
        <v>44887S2A_MSIL1CCDM-MLB-GANGM4488703 Cloudy (40%-90%)</v>
      </c>
      <c r="U567">
        <f>IF(COUNTIF(T$2:T566,T567)&gt;=1,0,1)</f>
        <v>0</v>
      </c>
      <c r="V567" s="26" t="s">
        <v>2030</v>
      </c>
      <c r="W567" s="86">
        <f t="shared" si="98"/>
        <v>2022</v>
      </c>
      <c r="X567" s="86">
        <f t="shared" si="99"/>
        <v>11</v>
      </c>
      <c r="Y567" s="86">
        <f t="shared" si="100"/>
        <v>22</v>
      </c>
      <c r="Z567" s="86" t="str">
        <f t="shared" si="101"/>
        <v>22</v>
      </c>
      <c r="AA567" s="86" t="str">
        <f t="shared" si="102"/>
        <v>37</v>
      </c>
      <c r="AB567" s="86" t="str">
        <f t="shared" si="103"/>
        <v>48</v>
      </c>
      <c r="AC567" s="86" t="str">
        <f t="shared" si="104"/>
        <v>GAN_GM_2500X1253px_32m_S2A_MSIL1C_20221122_50CC</v>
      </c>
      <c r="AD567" s="41" t="s">
        <v>2031</v>
      </c>
    </row>
    <row r="568" spans="2:30" x14ac:dyDescent="0.25">
      <c r="B568" t="s">
        <v>3866</v>
      </c>
      <c r="C568" s="54" t="s">
        <v>3816</v>
      </c>
      <c r="D568" s="54" t="s">
        <v>269</v>
      </c>
      <c r="E568" s="56" t="b">
        <v>1</v>
      </c>
      <c r="F568" s="2" t="s">
        <v>3813</v>
      </c>
      <c r="G568" s="7" t="s">
        <v>183</v>
      </c>
      <c r="H568" s="54" t="s">
        <v>270</v>
      </c>
      <c r="I568" s="57">
        <v>44884</v>
      </c>
      <c r="J568" s="56" t="s">
        <v>272</v>
      </c>
      <c r="K568" s="58" t="s">
        <v>293</v>
      </c>
      <c r="L568" s="9">
        <v>52.8</v>
      </c>
      <c r="M568" s="2" t="s">
        <v>4436</v>
      </c>
      <c r="N568" s="2" t="s">
        <v>85</v>
      </c>
      <c r="O568" s="2" t="s">
        <v>4437</v>
      </c>
      <c r="P568" s="2" t="str">
        <f>VLOOKUP(I568,Period!A:B,2,FALSE)</f>
        <v>2022H2</v>
      </c>
      <c r="Q568" s="9">
        <f t="shared" si="94"/>
        <v>55.65</v>
      </c>
      <c r="R568" s="2">
        <f t="shared" si="96"/>
        <v>60</v>
      </c>
      <c r="S568" t="str">
        <f t="shared" si="97"/>
        <v>03 Cloudy (40%-90%)</v>
      </c>
      <c r="T568" t="str">
        <f t="shared" si="95"/>
        <v>44884S2A_MSIL1CCDM-MLB-GANGM4488403 Cloudy (40%-90%)</v>
      </c>
      <c r="U568">
        <f>IF(COUNTIF(T$2:T567,T568)&gt;=1,0,1)</f>
        <v>1</v>
      </c>
      <c r="V568" s="26" t="s">
        <v>2032</v>
      </c>
      <c r="W568" s="86">
        <f t="shared" si="98"/>
        <v>2022</v>
      </c>
      <c r="X568" s="86">
        <f t="shared" si="99"/>
        <v>11</v>
      </c>
      <c r="Y568" s="86">
        <f t="shared" si="100"/>
        <v>19</v>
      </c>
      <c r="Z568" s="86" t="str">
        <f t="shared" si="101"/>
        <v>22</v>
      </c>
      <c r="AA568" s="86" t="str">
        <f t="shared" si="102"/>
        <v>28</v>
      </c>
      <c r="AB568" s="86" t="str">
        <f t="shared" si="103"/>
        <v>10</v>
      </c>
      <c r="AC568" s="86" t="str">
        <f t="shared" si="104"/>
        <v>GAN_GM_2500X1253px_32m_S2A_MSIL1C_20221119_60CC</v>
      </c>
      <c r="AD568" s="41" t="s">
        <v>2033</v>
      </c>
    </row>
    <row r="569" spans="2:30" x14ac:dyDescent="0.25">
      <c r="B569" t="s">
        <v>3866</v>
      </c>
      <c r="C569" s="54" t="s">
        <v>3816</v>
      </c>
      <c r="D569" s="54" t="s">
        <v>269</v>
      </c>
      <c r="E569" s="56" t="b">
        <v>1</v>
      </c>
      <c r="F569" s="2" t="s">
        <v>3813</v>
      </c>
      <c r="G569" s="7" t="s">
        <v>183</v>
      </c>
      <c r="H569" s="54" t="s">
        <v>270</v>
      </c>
      <c r="I569" s="57">
        <v>44884</v>
      </c>
      <c r="J569" s="56" t="s">
        <v>271</v>
      </c>
      <c r="K569" s="2" t="s">
        <v>315</v>
      </c>
      <c r="L569" s="9">
        <v>71</v>
      </c>
      <c r="M569" s="2" t="s">
        <v>4436</v>
      </c>
      <c r="N569" s="2" t="s">
        <v>85</v>
      </c>
      <c r="O569" s="2" t="s">
        <v>4437</v>
      </c>
      <c r="P569" s="2" t="str">
        <f>VLOOKUP(I569,Period!A:B,2,FALSE)</f>
        <v>2022H2</v>
      </c>
      <c r="Q569" s="9">
        <f t="shared" si="94"/>
        <v>55.65</v>
      </c>
      <c r="R569" s="2">
        <f t="shared" si="96"/>
        <v>60</v>
      </c>
      <c r="S569" t="str">
        <f t="shared" si="97"/>
        <v>03 Cloudy (40%-90%)</v>
      </c>
      <c r="T569" t="str">
        <f t="shared" si="95"/>
        <v>44884S2A_MSIL1CCDM-MLB-GANGM4488403 Cloudy (40%-90%)</v>
      </c>
      <c r="U569">
        <f>IF(COUNTIF(T$2:T568,T569)&gt;=1,0,1)</f>
        <v>0</v>
      </c>
      <c r="V569" s="26" t="s">
        <v>2034</v>
      </c>
      <c r="W569" s="86">
        <f t="shared" si="98"/>
        <v>2022</v>
      </c>
      <c r="X569" s="86">
        <f t="shared" si="99"/>
        <v>11</v>
      </c>
      <c r="Y569" s="86">
        <f t="shared" si="100"/>
        <v>19</v>
      </c>
      <c r="Z569" s="86" t="str">
        <f t="shared" si="101"/>
        <v>22</v>
      </c>
      <c r="AA569" s="86" t="str">
        <f t="shared" si="102"/>
        <v>28</v>
      </c>
      <c r="AB569" s="86" t="str">
        <f t="shared" si="103"/>
        <v>06</v>
      </c>
      <c r="AC569" s="86" t="str">
        <f t="shared" si="104"/>
        <v>GAN_GM_2500X1253px_32m_S2A_MSIL1C_20221119_60CC</v>
      </c>
      <c r="AD569" s="41" t="s">
        <v>2035</v>
      </c>
    </row>
    <row r="570" spans="2:30" x14ac:dyDescent="0.25">
      <c r="B570" t="s">
        <v>3866</v>
      </c>
      <c r="C570" s="54" t="s">
        <v>3816</v>
      </c>
      <c r="D570" s="54" t="s">
        <v>269</v>
      </c>
      <c r="E570" s="56" t="b">
        <v>1</v>
      </c>
      <c r="F570" s="2" t="s">
        <v>3813</v>
      </c>
      <c r="G570" s="7" t="s">
        <v>183</v>
      </c>
      <c r="H570" s="54" t="s">
        <v>270</v>
      </c>
      <c r="I570" s="57">
        <v>44884</v>
      </c>
      <c r="J570" s="56" t="s">
        <v>273</v>
      </c>
      <c r="K570" s="2" t="s">
        <v>302</v>
      </c>
      <c r="L570" s="9">
        <v>36.700000000000003</v>
      </c>
      <c r="M570" s="2" t="s">
        <v>4436</v>
      </c>
      <c r="N570" s="2" t="s">
        <v>85</v>
      </c>
      <c r="O570" s="2" t="s">
        <v>4437</v>
      </c>
      <c r="P570" s="2" t="str">
        <f>VLOOKUP(I570,Period!A:B,2,FALSE)</f>
        <v>2022H2</v>
      </c>
      <c r="Q570" s="9">
        <f t="shared" si="94"/>
        <v>55.65</v>
      </c>
      <c r="R570" s="2">
        <f t="shared" si="96"/>
        <v>60</v>
      </c>
      <c r="S570" t="str">
        <f t="shared" si="97"/>
        <v>03 Cloudy (40%-90%)</v>
      </c>
      <c r="T570" t="str">
        <f t="shared" si="95"/>
        <v>44884S2A_MSIL1CCDM-MLB-GANGM4488403 Cloudy (40%-90%)</v>
      </c>
      <c r="U570">
        <f>IF(COUNTIF(T$2:T569,T570)&gt;=1,0,1)</f>
        <v>0</v>
      </c>
      <c r="V570" s="26" t="s">
        <v>2036</v>
      </c>
      <c r="W570" s="86">
        <f t="shared" si="98"/>
        <v>2022</v>
      </c>
      <c r="X570" s="86">
        <f t="shared" si="99"/>
        <v>11</v>
      </c>
      <c r="Y570" s="86">
        <f t="shared" si="100"/>
        <v>19</v>
      </c>
      <c r="Z570" s="86" t="str">
        <f t="shared" si="101"/>
        <v>22</v>
      </c>
      <c r="AA570" s="86" t="str">
        <f t="shared" si="102"/>
        <v>27</v>
      </c>
      <c r="AB570" s="86" t="str">
        <f t="shared" si="103"/>
        <v>58</v>
      </c>
      <c r="AC570" s="86" t="str">
        <f t="shared" si="104"/>
        <v>GAN_GM_2500X1253px_32m_S2A_MSIL1C_20221119_60CC</v>
      </c>
      <c r="AD570" s="41" t="s">
        <v>2037</v>
      </c>
    </row>
    <row r="571" spans="2:30" x14ac:dyDescent="0.25">
      <c r="B571" t="s">
        <v>3866</v>
      </c>
      <c r="C571" s="54" t="s">
        <v>3816</v>
      </c>
      <c r="D571" s="54" t="s">
        <v>269</v>
      </c>
      <c r="E571" s="56" t="b">
        <v>1</v>
      </c>
      <c r="F571" s="2" t="s">
        <v>3813</v>
      </c>
      <c r="G571" s="7" t="s">
        <v>183</v>
      </c>
      <c r="H571" s="54" t="s">
        <v>270</v>
      </c>
      <c r="I571" s="57">
        <v>44884</v>
      </c>
      <c r="J571" s="56" t="s">
        <v>274</v>
      </c>
      <c r="K571" s="2" t="s">
        <v>316</v>
      </c>
      <c r="L571" s="9">
        <v>62.1</v>
      </c>
      <c r="M571" s="2" t="s">
        <v>4436</v>
      </c>
      <c r="N571" s="2" t="s">
        <v>85</v>
      </c>
      <c r="O571" s="2" t="s">
        <v>4437</v>
      </c>
      <c r="P571" s="2" t="str">
        <f>VLOOKUP(I571,Period!A:B,2,FALSE)</f>
        <v>2022H2</v>
      </c>
      <c r="Q571" s="9">
        <f t="shared" si="94"/>
        <v>55.65</v>
      </c>
      <c r="R571" s="2">
        <f t="shared" si="96"/>
        <v>60</v>
      </c>
      <c r="S571" t="str">
        <f t="shared" si="97"/>
        <v>03 Cloudy (40%-90%)</v>
      </c>
      <c r="T571" t="str">
        <f t="shared" si="95"/>
        <v>44884S2A_MSIL1CCDM-MLB-GANGM4488403 Cloudy (40%-90%)</v>
      </c>
      <c r="U571">
        <f>IF(COUNTIF(T$2:T570,T571)&gt;=1,0,1)</f>
        <v>0</v>
      </c>
      <c r="V571" s="26" t="s">
        <v>2038</v>
      </c>
      <c r="W571" s="86">
        <f t="shared" si="98"/>
        <v>2022</v>
      </c>
      <c r="X571" s="86">
        <f t="shared" si="99"/>
        <v>11</v>
      </c>
      <c r="Y571" s="86">
        <f t="shared" si="100"/>
        <v>19</v>
      </c>
      <c r="Z571" s="86" t="str">
        <f t="shared" si="101"/>
        <v>22</v>
      </c>
      <c r="AA571" s="86" t="str">
        <f t="shared" si="102"/>
        <v>27</v>
      </c>
      <c r="AB571" s="86" t="str">
        <f t="shared" si="103"/>
        <v>52</v>
      </c>
      <c r="AC571" s="86" t="str">
        <f t="shared" si="104"/>
        <v>GAN_GM_2500X1253px_32m_S2A_MSIL1C_20221119_60CC</v>
      </c>
      <c r="AD571" s="41" t="s">
        <v>2039</v>
      </c>
    </row>
    <row r="572" spans="2:30" x14ac:dyDescent="0.25">
      <c r="B572" t="s">
        <v>3866</v>
      </c>
      <c r="C572" s="51" t="s">
        <v>3816</v>
      </c>
      <c r="D572" s="51" t="s">
        <v>269</v>
      </c>
      <c r="E572" s="42" t="b">
        <v>1</v>
      </c>
      <c r="F572" s="2" t="s">
        <v>3813</v>
      </c>
      <c r="G572" s="7" t="s">
        <v>183</v>
      </c>
      <c r="H572" s="51" t="s">
        <v>270</v>
      </c>
      <c r="I572" s="53">
        <v>44882</v>
      </c>
      <c r="J572" s="42" t="s">
        <v>272</v>
      </c>
      <c r="K572" s="59" t="s">
        <v>310</v>
      </c>
      <c r="L572" s="9">
        <v>94.1</v>
      </c>
      <c r="M572" s="2" t="s">
        <v>4436</v>
      </c>
      <c r="N572" s="2" t="s">
        <v>85</v>
      </c>
      <c r="O572" s="2" t="s">
        <v>4437</v>
      </c>
      <c r="P572" s="2" t="str">
        <f>VLOOKUP(I572,Period!A:B,2,FALSE)</f>
        <v>2022H2</v>
      </c>
      <c r="Q572" s="9">
        <f t="shared" si="94"/>
        <v>97.425000000000011</v>
      </c>
      <c r="R572" s="2">
        <f t="shared" si="96"/>
        <v>100</v>
      </c>
      <c r="S572" t="str">
        <f t="shared" si="97"/>
        <v>04 Overcast (100%)</v>
      </c>
      <c r="T572" t="str">
        <f t="shared" si="95"/>
        <v>44882S2A_MSIL1CCDM-MLB-GANGM4488204 Overcast (100%)</v>
      </c>
      <c r="U572">
        <f>IF(COUNTIF(T$2:T571,T572)&gt;=1,0,1)</f>
        <v>1</v>
      </c>
      <c r="V572" s="26" t="s">
        <v>2040</v>
      </c>
      <c r="W572" s="86">
        <f t="shared" si="98"/>
        <v>2022</v>
      </c>
      <c r="X572" s="86">
        <f t="shared" si="99"/>
        <v>11</v>
      </c>
      <c r="Y572" s="86">
        <f t="shared" si="100"/>
        <v>17</v>
      </c>
      <c r="Z572" s="86" t="str">
        <f t="shared" si="101"/>
        <v>22</v>
      </c>
      <c r="AA572" s="86" t="str">
        <f t="shared" si="102"/>
        <v>38</v>
      </c>
      <c r="AB572" s="86" t="str">
        <f t="shared" si="103"/>
        <v>09</v>
      </c>
      <c r="AC572" s="86" t="str">
        <f t="shared" si="104"/>
        <v>GAN_GM_2500X1253px_32m_S2A_MSIL1C_20221117_100CC</v>
      </c>
      <c r="AD572" s="41" t="s">
        <v>2041</v>
      </c>
    </row>
    <row r="573" spans="2:30" x14ac:dyDescent="0.25">
      <c r="B573" t="s">
        <v>3866</v>
      </c>
      <c r="C573" s="51" t="s">
        <v>3816</v>
      </c>
      <c r="D573" s="51" t="s">
        <v>269</v>
      </c>
      <c r="E573" s="42" t="b">
        <v>1</v>
      </c>
      <c r="F573" s="2" t="s">
        <v>3813</v>
      </c>
      <c r="G573" s="7" t="s">
        <v>183</v>
      </c>
      <c r="H573" s="51" t="s">
        <v>270</v>
      </c>
      <c r="I573" s="53">
        <v>44882</v>
      </c>
      <c r="J573" s="42" t="s">
        <v>271</v>
      </c>
      <c r="K573" s="2" t="s">
        <v>317</v>
      </c>
      <c r="L573" s="9">
        <v>97.2</v>
      </c>
      <c r="M573" s="2" t="s">
        <v>4436</v>
      </c>
      <c r="N573" s="2" t="s">
        <v>85</v>
      </c>
      <c r="O573" s="2" t="s">
        <v>4437</v>
      </c>
      <c r="P573" s="2" t="str">
        <f>VLOOKUP(I573,Period!A:B,2,FALSE)</f>
        <v>2022H2</v>
      </c>
      <c r="Q573" s="9">
        <f t="shared" si="94"/>
        <v>97.425000000000011</v>
      </c>
      <c r="R573" s="2">
        <f t="shared" si="96"/>
        <v>100</v>
      </c>
      <c r="S573" t="str">
        <f t="shared" si="97"/>
        <v>04 Overcast (100%)</v>
      </c>
      <c r="T573" t="str">
        <f t="shared" si="95"/>
        <v>44882S2A_MSIL1CCDM-MLB-GANGM4488204 Overcast (100%)</v>
      </c>
      <c r="U573">
        <f>IF(COUNTIF(T$2:T572,T573)&gt;=1,0,1)</f>
        <v>0</v>
      </c>
      <c r="V573" s="26" t="s">
        <v>2042</v>
      </c>
      <c r="W573" s="86">
        <f t="shared" si="98"/>
        <v>2022</v>
      </c>
      <c r="X573" s="86">
        <f t="shared" si="99"/>
        <v>11</v>
      </c>
      <c r="Y573" s="86">
        <f t="shared" si="100"/>
        <v>17</v>
      </c>
      <c r="Z573" s="86" t="str">
        <f t="shared" si="101"/>
        <v>22</v>
      </c>
      <c r="AA573" s="86" t="str">
        <f t="shared" si="102"/>
        <v>38</v>
      </c>
      <c r="AB573" s="86" t="str">
        <f t="shared" si="103"/>
        <v>05</v>
      </c>
      <c r="AC573" s="86" t="str">
        <f t="shared" si="104"/>
        <v>GAN_GM_2500X1253px_32m_S2A_MSIL1C_20221117_100CC</v>
      </c>
      <c r="AD573" s="41" t="s">
        <v>2043</v>
      </c>
    </row>
    <row r="574" spans="2:30" x14ac:dyDescent="0.25">
      <c r="B574" t="s">
        <v>3866</v>
      </c>
      <c r="C574" s="51" t="s">
        <v>3816</v>
      </c>
      <c r="D574" s="51" t="s">
        <v>269</v>
      </c>
      <c r="E574" s="42" t="b">
        <v>1</v>
      </c>
      <c r="F574" s="2" t="s">
        <v>3813</v>
      </c>
      <c r="G574" s="7" t="s">
        <v>183</v>
      </c>
      <c r="H574" s="51" t="s">
        <v>270</v>
      </c>
      <c r="I574" s="53">
        <v>44882</v>
      </c>
      <c r="J574" s="42" t="s">
        <v>273</v>
      </c>
      <c r="K574" s="2" t="s">
        <v>278</v>
      </c>
      <c r="L574" s="9">
        <v>100</v>
      </c>
      <c r="M574" s="2" t="s">
        <v>4436</v>
      </c>
      <c r="N574" s="2" t="s">
        <v>85</v>
      </c>
      <c r="O574" s="2" t="s">
        <v>4437</v>
      </c>
      <c r="P574" s="2" t="str">
        <f>VLOOKUP(I574,Period!A:B,2,FALSE)</f>
        <v>2022H2</v>
      </c>
      <c r="Q574" s="9">
        <f t="shared" si="94"/>
        <v>97.425000000000011</v>
      </c>
      <c r="R574" s="2">
        <f t="shared" si="96"/>
        <v>100</v>
      </c>
      <c r="S574" t="str">
        <f t="shared" si="97"/>
        <v>04 Overcast (100%)</v>
      </c>
      <c r="T574" t="str">
        <f t="shared" si="95"/>
        <v>44882S2A_MSIL1CCDM-MLB-GANGM4488204 Overcast (100%)</v>
      </c>
      <c r="U574">
        <f>IF(COUNTIF(T$2:T573,T574)&gt;=1,0,1)</f>
        <v>0</v>
      </c>
      <c r="V574" s="26" t="s">
        <v>2044</v>
      </c>
      <c r="W574" s="86">
        <f t="shared" si="98"/>
        <v>2022</v>
      </c>
      <c r="X574" s="86">
        <f t="shared" si="99"/>
        <v>11</v>
      </c>
      <c r="Y574" s="86">
        <f t="shared" si="100"/>
        <v>17</v>
      </c>
      <c r="Z574" s="86" t="str">
        <f t="shared" si="101"/>
        <v>22</v>
      </c>
      <c r="AA574" s="86" t="str">
        <f t="shared" si="102"/>
        <v>37</v>
      </c>
      <c r="AB574" s="86" t="str">
        <f t="shared" si="103"/>
        <v>54</v>
      </c>
      <c r="AC574" s="86" t="str">
        <f t="shared" si="104"/>
        <v>GAN_GM_2500X1253px_32m_S2A_MSIL1C_20221117_100CC</v>
      </c>
      <c r="AD574" s="41" t="s">
        <v>2045</v>
      </c>
    </row>
    <row r="575" spans="2:30" x14ac:dyDescent="0.25">
      <c r="B575" t="s">
        <v>3866</v>
      </c>
      <c r="C575" s="51" t="s">
        <v>3816</v>
      </c>
      <c r="D575" s="51" t="s">
        <v>269</v>
      </c>
      <c r="E575" s="42" t="b">
        <v>1</v>
      </c>
      <c r="F575" s="2" t="s">
        <v>3813</v>
      </c>
      <c r="G575" s="7" t="s">
        <v>183</v>
      </c>
      <c r="H575" s="51" t="s">
        <v>270</v>
      </c>
      <c r="I575" s="53">
        <v>44882</v>
      </c>
      <c r="J575" s="42" t="s">
        <v>274</v>
      </c>
      <c r="K575" s="2" t="s">
        <v>300</v>
      </c>
      <c r="L575" s="9">
        <v>98.4</v>
      </c>
      <c r="M575" s="2" t="s">
        <v>4436</v>
      </c>
      <c r="N575" s="2" t="s">
        <v>85</v>
      </c>
      <c r="O575" s="2" t="s">
        <v>4437</v>
      </c>
      <c r="P575" s="2" t="str">
        <f>VLOOKUP(I575,Period!A:B,2,FALSE)</f>
        <v>2022H2</v>
      </c>
      <c r="Q575" s="9">
        <f t="shared" si="94"/>
        <v>97.425000000000011</v>
      </c>
      <c r="R575" s="2">
        <f t="shared" si="96"/>
        <v>100</v>
      </c>
      <c r="S575" t="str">
        <f t="shared" si="97"/>
        <v>04 Overcast (100%)</v>
      </c>
      <c r="T575" t="str">
        <f t="shared" si="95"/>
        <v>44882S2A_MSIL1CCDM-MLB-GANGM4488204 Overcast (100%)</v>
      </c>
      <c r="U575">
        <f>IF(COUNTIF(T$2:T574,T575)&gt;=1,0,1)</f>
        <v>0</v>
      </c>
      <c r="V575" s="26" t="s">
        <v>2046</v>
      </c>
      <c r="W575" s="86">
        <f t="shared" si="98"/>
        <v>2022</v>
      </c>
      <c r="X575" s="86">
        <f t="shared" si="99"/>
        <v>11</v>
      </c>
      <c r="Y575" s="86">
        <f t="shared" si="100"/>
        <v>17</v>
      </c>
      <c r="Z575" s="86" t="str">
        <f t="shared" si="101"/>
        <v>22</v>
      </c>
      <c r="AA575" s="86" t="str">
        <f t="shared" si="102"/>
        <v>37</v>
      </c>
      <c r="AB575" s="86" t="str">
        <f t="shared" si="103"/>
        <v>50</v>
      </c>
      <c r="AC575" s="86" t="str">
        <f t="shared" si="104"/>
        <v>GAN_GM_2500X1253px_32m_S2A_MSIL1C_20221117_100CC</v>
      </c>
      <c r="AD575" s="41" t="s">
        <v>2047</v>
      </c>
    </row>
    <row r="576" spans="2:30" x14ac:dyDescent="0.25">
      <c r="B576" t="s">
        <v>3866</v>
      </c>
      <c r="C576" s="54" t="s">
        <v>3816</v>
      </c>
      <c r="D576" s="54" t="s">
        <v>269</v>
      </c>
      <c r="E576" s="56" t="b">
        <v>1</v>
      </c>
      <c r="F576" s="2" t="s">
        <v>3813</v>
      </c>
      <c r="G576" s="7" t="s">
        <v>183</v>
      </c>
      <c r="H576" s="54" t="s">
        <v>270</v>
      </c>
      <c r="I576" s="57">
        <v>44879</v>
      </c>
      <c r="J576" s="56" t="s">
        <v>272</v>
      </c>
      <c r="K576" s="58" t="s">
        <v>307</v>
      </c>
      <c r="L576" s="9">
        <v>9.4</v>
      </c>
      <c r="M576" s="2" t="s">
        <v>4436</v>
      </c>
      <c r="N576" s="2" t="s">
        <v>85</v>
      </c>
      <c r="O576" s="2" t="s">
        <v>4437</v>
      </c>
      <c r="P576" s="2" t="str">
        <f>VLOOKUP(I576,Period!A:B,2,FALSE)</f>
        <v>2022H2</v>
      </c>
      <c r="Q576" s="9">
        <f t="shared" si="94"/>
        <v>5.6750000000000007</v>
      </c>
      <c r="R576" s="2">
        <f t="shared" si="96"/>
        <v>10</v>
      </c>
      <c r="S576" t="str">
        <f t="shared" si="97"/>
        <v>02 Sunny (10%-30%)</v>
      </c>
      <c r="T576" t="str">
        <f t="shared" si="95"/>
        <v>44879S2A_MSIL1CCDM-MLB-GANGM4487902 Sunny (10%-30%)</v>
      </c>
      <c r="U576">
        <f>IF(COUNTIF(T$2:T575,T576)&gt;=1,0,1)</f>
        <v>1</v>
      </c>
      <c r="V576" s="26" t="s">
        <v>2048</v>
      </c>
      <c r="W576" s="86">
        <f t="shared" si="98"/>
        <v>2022</v>
      </c>
      <c r="X576" s="86">
        <f t="shared" si="99"/>
        <v>11</v>
      </c>
      <c r="Y576" s="86">
        <f t="shared" si="100"/>
        <v>14</v>
      </c>
      <c r="Z576" s="86" t="str">
        <f t="shared" si="101"/>
        <v>22</v>
      </c>
      <c r="AA576" s="86" t="str">
        <f t="shared" si="102"/>
        <v>28</v>
      </c>
      <c r="AB576" s="86" t="str">
        <f t="shared" si="103"/>
        <v>13</v>
      </c>
      <c r="AC576" s="86" t="str">
        <f t="shared" si="104"/>
        <v>GAN_GM_2500X1253px_32m_S2A_MSIL1C_20221114_10CC</v>
      </c>
      <c r="AD576" s="41" t="s">
        <v>2049</v>
      </c>
    </row>
    <row r="577" spans="2:30" x14ac:dyDescent="0.25">
      <c r="B577" t="s">
        <v>3866</v>
      </c>
      <c r="C577" s="54" t="s">
        <v>3816</v>
      </c>
      <c r="D577" s="54" t="s">
        <v>269</v>
      </c>
      <c r="E577" s="56" t="b">
        <v>1</v>
      </c>
      <c r="F577" s="2" t="s">
        <v>3813</v>
      </c>
      <c r="G577" s="7" t="s">
        <v>183</v>
      </c>
      <c r="H577" s="54" t="s">
        <v>270</v>
      </c>
      <c r="I577" s="57">
        <v>44879</v>
      </c>
      <c r="J577" s="56" t="s">
        <v>271</v>
      </c>
      <c r="K577" s="2" t="s">
        <v>311</v>
      </c>
      <c r="L577" s="9">
        <v>7.2</v>
      </c>
      <c r="M577" s="2" t="s">
        <v>4436</v>
      </c>
      <c r="N577" s="2" t="s">
        <v>85</v>
      </c>
      <c r="O577" s="2" t="s">
        <v>4437</v>
      </c>
      <c r="P577" s="2" t="str">
        <f>VLOOKUP(I577,Period!A:B,2,FALSE)</f>
        <v>2022H2</v>
      </c>
      <c r="Q577" s="9">
        <f t="shared" si="94"/>
        <v>5.6750000000000007</v>
      </c>
      <c r="R577" s="2">
        <f t="shared" si="96"/>
        <v>10</v>
      </c>
      <c r="S577" t="str">
        <f t="shared" si="97"/>
        <v>02 Sunny (10%-30%)</v>
      </c>
      <c r="T577" t="str">
        <f t="shared" si="95"/>
        <v>44879S2A_MSIL1CCDM-MLB-GANGM4487902 Sunny (10%-30%)</v>
      </c>
      <c r="U577">
        <f>IF(COUNTIF(T$2:T576,T577)&gt;=1,0,1)</f>
        <v>0</v>
      </c>
      <c r="V577" s="26" t="s">
        <v>2050</v>
      </c>
      <c r="W577" s="86">
        <f t="shared" si="98"/>
        <v>2022</v>
      </c>
      <c r="X577" s="86">
        <f t="shared" si="99"/>
        <v>11</v>
      </c>
      <c r="Y577" s="86">
        <f t="shared" si="100"/>
        <v>14</v>
      </c>
      <c r="Z577" s="86" t="str">
        <f t="shared" si="101"/>
        <v>22</v>
      </c>
      <c r="AA577" s="86" t="str">
        <f t="shared" si="102"/>
        <v>28</v>
      </c>
      <c r="AB577" s="86" t="str">
        <f t="shared" si="103"/>
        <v>09</v>
      </c>
      <c r="AC577" s="86" t="str">
        <f t="shared" si="104"/>
        <v>GAN_GM_2500X1253px_32m_S2A_MSIL1C_20221114_10CC</v>
      </c>
      <c r="AD577" s="41" t="s">
        <v>2051</v>
      </c>
    </row>
    <row r="578" spans="2:30" x14ac:dyDescent="0.25">
      <c r="B578" t="s">
        <v>3866</v>
      </c>
      <c r="C578" s="54" t="s">
        <v>3816</v>
      </c>
      <c r="D578" s="54" t="s">
        <v>269</v>
      </c>
      <c r="E578" s="56" t="b">
        <v>1</v>
      </c>
      <c r="F578" s="2" t="s">
        <v>3813</v>
      </c>
      <c r="G578" s="7" t="s">
        <v>183</v>
      </c>
      <c r="H578" s="54" t="s">
        <v>270</v>
      </c>
      <c r="I578" s="57">
        <v>44879</v>
      </c>
      <c r="J578" s="56" t="s">
        <v>273</v>
      </c>
      <c r="K578" s="2" t="s">
        <v>294</v>
      </c>
      <c r="L578" s="9">
        <v>1.2</v>
      </c>
      <c r="M578" s="2" t="s">
        <v>4436</v>
      </c>
      <c r="N578" s="2" t="s">
        <v>85</v>
      </c>
      <c r="O578" s="2" t="s">
        <v>4437</v>
      </c>
      <c r="P578" s="2" t="str">
        <f>VLOOKUP(I578,Period!A:B,2,FALSE)</f>
        <v>2022H2</v>
      </c>
      <c r="Q578" s="9">
        <f t="shared" ref="Q578:Q641" si="105">AVERAGEIFS(L:L,I:I,I578,H:H,H578,C:C,C578,B:B,B578)</f>
        <v>5.6750000000000007</v>
      </c>
      <c r="R578" s="2">
        <f t="shared" si="96"/>
        <v>10</v>
      </c>
      <c r="S578" t="str">
        <f t="shared" si="97"/>
        <v>02 Sunny (10%-30%)</v>
      </c>
      <c r="T578" t="str">
        <f t="shared" ref="T578:T641" si="106">CONCATENATE(I578,B578,C578,H578,I578,S578)</f>
        <v>44879S2A_MSIL1CCDM-MLB-GANGM4487902 Sunny (10%-30%)</v>
      </c>
      <c r="U578">
        <f>IF(COUNTIF(T$2:T577,T578)&gt;=1,0,1)</f>
        <v>0</v>
      </c>
      <c r="V578" s="26" t="s">
        <v>2052</v>
      </c>
      <c r="W578" s="86">
        <f t="shared" si="98"/>
        <v>2022</v>
      </c>
      <c r="X578" s="86">
        <f t="shared" si="99"/>
        <v>11</v>
      </c>
      <c r="Y578" s="86">
        <f t="shared" si="100"/>
        <v>14</v>
      </c>
      <c r="Z578" s="86" t="str">
        <f t="shared" si="101"/>
        <v>22</v>
      </c>
      <c r="AA578" s="86" t="str">
        <f t="shared" si="102"/>
        <v>28</v>
      </c>
      <c r="AB578" s="86" t="str">
        <f t="shared" si="103"/>
        <v>01</v>
      </c>
      <c r="AC578" s="86" t="str">
        <f t="shared" si="104"/>
        <v>GAN_GM_2500X1253px_32m_S2A_MSIL1C_20221114_10CC</v>
      </c>
      <c r="AD578" s="41" t="s">
        <v>2053</v>
      </c>
    </row>
    <row r="579" spans="2:30" x14ac:dyDescent="0.25">
      <c r="B579" t="s">
        <v>3866</v>
      </c>
      <c r="C579" s="54" t="s">
        <v>3816</v>
      </c>
      <c r="D579" s="54" t="s">
        <v>269</v>
      </c>
      <c r="E579" s="56" t="b">
        <v>1</v>
      </c>
      <c r="F579" s="2" t="s">
        <v>3813</v>
      </c>
      <c r="G579" s="7" t="s">
        <v>183</v>
      </c>
      <c r="H579" s="54" t="s">
        <v>270</v>
      </c>
      <c r="I579" s="57">
        <v>44879</v>
      </c>
      <c r="J579" s="56" t="s">
        <v>274</v>
      </c>
      <c r="K579" s="2" t="s">
        <v>308</v>
      </c>
      <c r="L579" s="9">
        <v>4.9000000000000004</v>
      </c>
      <c r="M579" s="2" t="s">
        <v>4436</v>
      </c>
      <c r="N579" s="2" t="s">
        <v>85</v>
      </c>
      <c r="O579" s="2" t="s">
        <v>4437</v>
      </c>
      <c r="P579" s="2" t="str">
        <f>VLOOKUP(I579,Period!A:B,2,FALSE)</f>
        <v>2022H2</v>
      </c>
      <c r="Q579" s="9">
        <f t="shared" si="105"/>
        <v>5.6750000000000007</v>
      </c>
      <c r="R579" s="2">
        <f t="shared" ref="R579:R642" si="107">ROUNDUP(Q579/10,0)*10</f>
        <v>10</v>
      </c>
      <c r="S579" t="str">
        <f t="shared" ref="S579:S642" si="108">IF(R579=0,"01 Clear (0%)",IF(R579&lt;=30,"02 Sunny (10%-30%)",IF(R579&lt;=90,"03 Cloudy (40%-90%)","04 Overcast (100%)")))</f>
        <v>02 Sunny (10%-30%)</v>
      </c>
      <c r="T579" t="str">
        <f t="shared" si="106"/>
        <v>44879S2A_MSIL1CCDM-MLB-GANGM4487902 Sunny (10%-30%)</v>
      </c>
      <c r="U579">
        <f>IF(COUNTIF(T$2:T578,T579)&gt;=1,0,1)</f>
        <v>0</v>
      </c>
      <c r="V579" s="26" t="s">
        <v>2054</v>
      </c>
      <c r="W579" s="86">
        <f t="shared" ref="W579:W642" si="109">YEAR(I579)</f>
        <v>2022</v>
      </c>
      <c r="X579" s="86">
        <f t="shared" ref="X579:X642" si="110">IF(LEN(MONTH(I579))=1,CONCATENATE("0",MONTH(I579)),MONTH(I579))</f>
        <v>11</v>
      </c>
      <c r="Y579" s="86">
        <f t="shared" ref="Y579:Y642" si="111">IF(LEN(DAY(I579))=1,CONCATENATE("0",DAY(I579)),DAY(I579))</f>
        <v>14</v>
      </c>
      <c r="Z579" s="86" t="str">
        <f t="shared" ref="Z579:Z642" si="112">LEFT(K579,2)</f>
        <v>22</v>
      </c>
      <c r="AA579" s="86" t="str">
        <f t="shared" ref="AA579:AA642" si="113">MID(K579,4,2)</f>
        <v>27</v>
      </c>
      <c r="AB579" s="86" t="str">
        <f t="shared" ref="AB579:AB642" si="114">MID(K579,7,2)</f>
        <v>55</v>
      </c>
      <c r="AC579" s="86" t="str">
        <f t="shared" ref="AC579:AC642" si="115">CONCATENATE(RIGHT(C579,3),"_",H579,"_",M579,"_",O579,"_",B579,"_",W579,X579,Y579,"_",R579,"CC")</f>
        <v>GAN_GM_2500X1253px_32m_S2A_MSIL1C_20221114_10CC</v>
      </c>
      <c r="AD579" s="41" t="s">
        <v>2055</v>
      </c>
    </row>
    <row r="580" spans="2:30" x14ac:dyDescent="0.25">
      <c r="B580" t="s">
        <v>3866</v>
      </c>
      <c r="C580" s="51" t="s">
        <v>3816</v>
      </c>
      <c r="D580" s="51" t="s">
        <v>269</v>
      </c>
      <c r="E580" s="42" t="b">
        <v>1</v>
      </c>
      <c r="F580" s="2" t="s">
        <v>3813</v>
      </c>
      <c r="G580" s="7" t="s">
        <v>183</v>
      </c>
      <c r="H580" s="51" t="s">
        <v>270</v>
      </c>
      <c r="I580" s="53">
        <v>44877</v>
      </c>
      <c r="J580" s="42" t="s">
        <v>272</v>
      </c>
      <c r="K580" s="58" t="s">
        <v>304</v>
      </c>
      <c r="L580" s="9">
        <v>22.7</v>
      </c>
      <c r="M580" s="2" t="s">
        <v>4436</v>
      </c>
      <c r="N580" s="2" t="s">
        <v>85</v>
      </c>
      <c r="O580" s="2" t="s">
        <v>4437</v>
      </c>
      <c r="P580" s="2" t="str">
        <f>VLOOKUP(I580,Period!A:B,2,FALSE)</f>
        <v>2022H2</v>
      </c>
      <c r="Q580" s="9">
        <f t="shared" si="105"/>
        <v>32.975000000000001</v>
      </c>
      <c r="R580" s="2">
        <f t="shared" si="107"/>
        <v>40</v>
      </c>
      <c r="S580" t="str">
        <f t="shared" si="108"/>
        <v>03 Cloudy (40%-90%)</v>
      </c>
      <c r="T580" t="str">
        <f t="shared" si="106"/>
        <v>44877S2A_MSIL1CCDM-MLB-GANGM4487703 Cloudy (40%-90%)</v>
      </c>
      <c r="U580">
        <f>IF(COUNTIF(T$2:T579,T580)&gt;=1,0,1)</f>
        <v>1</v>
      </c>
      <c r="V580" s="26" t="s">
        <v>2056</v>
      </c>
      <c r="W580" s="86">
        <f t="shared" si="109"/>
        <v>2022</v>
      </c>
      <c r="X580" s="86">
        <f t="shared" si="110"/>
        <v>11</v>
      </c>
      <c r="Y580" s="86">
        <f t="shared" si="111"/>
        <v>12</v>
      </c>
      <c r="Z580" s="86" t="str">
        <f t="shared" si="112"/>
        <v>22</v>
      </c>
      <c r="AA580" s="86" t="str">
        <f t="shared" si="113"/>
        <v>38</v>
      </c>
      <c r="AB580" s="86" t="str">
        <f t="shared" si="114"/>
        <v>06</v>
      </c>
      <c r="AC580" s="86" t="str">
        <f t="shared" si="115"/>
        <v>GAN_GM_2500X1253px_32m_S2A_MSIL1C_20221112_40CC</v>
      </c>
      <c r="AD580" s="41" t="s">
        <v>2057</v>
      </c>
    </row>
    <row r="581" spans="2:30" x14ac:dyDescent="0.25">
      <c r="B581" t="s">
        <v>3866</v>
      </c>
      <c r="C581" s="51" t="s">
        <v>3816</v>
      </c>
      <c r="D581" s="51" t="s">
        <v>269</v>
      </c>
      <c r="E581" s="42" t="b">
        <v>1</v>
      </c>
      <c r="F581" s="2" t="s">
        <v>3813</v>
      </c>
      <c r="G581" s="7" t="s">
        <v>183</v>
      </c>
      <c r="H581" s="51" t="s">
        <v>270</v>
      </c>
      <c r="I581" s="53">
        <v>44877</v>
      </c>
      <c r="J581" s="42" t="s">
        <v>271</v>
      </c>
      <c r="K581" s="2" t="s">
        <v>279</v>
      </c>
      <c r="L581" s="9">
        <v>34.200000000000003</v>
      </c>
      <c r="M581" s="2" t="s">
        <v>4436</v>
      </c>
      <c r="N581" s="2" t="s">
        <v>85</v>
      </c>
      <c r="O581" s="2" t="s">
        <v>4437</v>
      </c>
      <c r="P581" s="2" t="str">
        <f>VLOOKUP(I581,Period!A:B,2,FALSE)</f>
        <v>2022H2</v>
      </c>
      <c r="Q581" s="9">
        <f t="shared" si="105"/>
        <v>32.975000000000001</v>
      </c>
      <c r="R581" s="2">
        <f t="shared" si="107"/>
        <v>40</v>
      </c>
      <c r="S581" t="str">
        <f t="shared" si="108"/>
        <v>03 Cloudy (40%-90%)</v>
      </c>
      <c r="T581" t="str">
        <f t="shared" si="106"/>
        <v>44877S2A_MSIL1CCDM-MLB-GANGM4487703 Cloudy (40%-90%)</v>
      </c>
      <c r="U581">
        <f>IF(COUNTIF(T$2:T580,T581)&gt;=1,0,1)</f>
        <v>0</v>
      </c>
      <c r="V581" s="26" t="s">
        <v>2058</v>
      </c>
      <c r="W581" s="86">
        <f t="shared" si="109"/>
        <v>2022</v>
      </c>
      <c r="X581" s="86">
        <f t="shared" si="110"/>
        <v>11</v>
      </c>
      <c r="Y581" s="86">
        <f t="shared" si="111"/>
        <v>12</v>
      </c>
      <c r="Z581" s="86" t="str">
        <f t="shared" si="112"/>
        <v>22</v>
      </c>
      <c r="AA581" s="86" t="str">
        <f t="shared" si="113"/>
        <v>38</v>
      </c>
      <c r="AB581" s="86" t="str">
        <f t="shared" si="114"/>
        <v>03</v>
      </c>
      <c r="AC581" s="86" t="str">
        <f t="shared" si="115"/>
        <v>GAN_GM_2500X1253px_32m_S2A_MSIL1C_20221112_40CC</v>
      </c>
      <c r="AD581" s="41" t="s">
        <v>2059</v>
      </c>
    </row>
    <row r="582" spans="2:30" x14ac:dyDescent="0.25">
      <c r="B582" t="s">
        <v>3866</v>
      </c>
      <c r="C582" s="51" t="s">
        <v>3816</v>
      </c>
      <c r="D582" s="51" t="s">
        <v>269</v>
      </c>
      <c r="E582" s="42" t="b">
        <v>1</v>
      </c>
      <c r="F582" s="2" t="s">
        <v>3813</v>
      </c>
      <c r="G582" s="7" t="s">
        <v>183</v>
      </c>
      <c r="H582" s="51" t="s">
        <v>270</v>
      </c>
      <c r="I582" s="53">
        <v>44877</v>
      </c>
      <c r="J582" s="42" t="s">
        <v>273</v>
      </c>
      <c r="K582" s="2" t="s">
        <v>284</v>
      </c>
      <c r="L582" s="9">
        <v>35.1</v>
      </c>
      <c r="M582" s="2" t="s">
        <v>4436</v>
      </c>
      <c r="N582" s="2" t="s">
        <v>85</v>
      </c>
      <c r="O582" s="2" t="s">
        <v>4437</v>
      </c>
      <c r="P582" s="2" t="str">
        <f>VLOOKUP(I582,Period!A:B,2,FALSE)</f>
        <v>2022H2</v>
      </c>
      <c r="Q582" s="9">
        <f t="shared" si="105"/>
        <v>32.975000000000001</v>
      </c>
      <c r="R582" s="2">
        <f t="shared" si="107"/>
        <v>40</v>
      </c>
      <c r="S582" t="str">
        <f t="shared" si="108"/>
        <v>03 Cloudy (40%-90%)</v>
      </c>
      <c r="T582" t="str">
        <f t="shared" si="106"/>
        <v>44877S2A_MSIL1CCDM-MLB-GANGM4487703 Cloudy (40%-90%)</v>
      </c>
      <c r="U582">
        <f>IF(COUNTIF(T$2:T581,T582)&gt;=1,0,1)</f>
        <v>0</v>
      </c>
      <c r="V582" s="26" t="s">
        <v>2060</v>
      </c>
      <c r="W582" s="86">
        <f t="shared" si="109"/>
        <v>2022</v>
      </c>
      <c r="X582" s="86">
        <f t="shared" si="110"/>
        <v>11</v>
      </c>
      <c r="Y582" s="86">
        <f t="shared" si="111"/>
        <v>12</v>
      </c>
      <c r="Z582" s="86" t="str">
        <f t="shared" si="112"/>
        <v>22</v>
      </c>
      <c r="AA582" s="86" t="str">
        <f t="shared" si="113"/>
        <v>37</v>
      </c>
      <c r="AB582" s="86" t="str">
        <f t="shared" si="114"/>
        <v>52</v>
      </c>
      <c r="AC582" s="86" t="str">
        <f t="shared" si="115"/>
        <v>GAN_GM_2500X1253px_32m_S2A_MSIL1C_20221112_40CC</v>
      </c>
      <c r="AD582" s="41" t="s">
        <v>2061</v>
      </c>
    </row>
    <row r="583" spans="2:30" x14ac:dyDescent="0.25">
      <c r="B583" t="s">
        <v>3866</v>
      </c>
      <c r="C583" s="51" t="s">
        <v>3816</v>
      </c>
      <c r="D583" s="51" t="s">
        <v>269</v>
      </c>
      <c r="E583" s="42" t="b">
        <v>1</v>
      </c>
      <c r="F583" s="2" t="s">
        <v>3813</v>
      </c>
      <c r="G583" s="7" t="s">
        <v>183</v>
      </c>
      <c r="H583" s="51" t="s">
        <v>270</v>
      </c>
      <c r="I583" s="53">
        <v>44877</v>
      </c>
      <c r="J583" s="42" t="s">
        <v>274</v>
      </c>
      <c r="K583" s="2" t="s">
        <v>314</v>
      </c>
      <c r="L583" s="9">
        <v>39.9</v>
      </c>
      <c r="M583" s="2" t="s">
        <v>4436</v>
      </c>
      <c r="N583" s="2" t="s">
        <v>85</v>
      </c>
      <c r="O583" s="2" t="s">
        <v>4437</v>
      </c>
      <c r="P583" s="2" t="str">
        <f>VLOOKUP(I583,Period!A:B,2,FALSE)</f>
        <v>2022H2</v>
      </c>
      <c r="Q583" s="9">
        <f t="shared" si="105"/>
        <v>32.975000000000001</v>
      </c>
      <c r="R583" s="2">
        <f t="shared" si="107"/>
        <v>40</v>
      </c>
      <c r="S583" t="str">
        <f t="shared" si="108"/>
        <v>03 Cloudy (40%-90%)</v>
      </c>
      <c r="T583" t="str">
        <f t="shared" si="106"/>
        <v>44877S2A_MSIL1CCDM-MLB-GANGM4487703 Cloudy (40%-90%)</v>
      </c>
      <c r="U583">
        <f>IF(COUNTIF(T$2:T582,T583)&gt;=1,0,1)</f>
        <v>0</v>
      </c>
      <c r="V583" s="26" t="s">
        <v>2062</v>
      </c>
      <c r="W583" s="86">
        <f t="shared" si="109"/>
        <v>2022</v>
      </c>
      <c r="X583" s="86">
        <f t="shared" si="110"/>
        <v>11</v>
      </c>
      <c r="Y583" s="86">
        <f t="shared" si="111"/>
        <v>12</v>
      </c>
      <c r="Z583" s="86" t="str">
        <f t="shared" si="112"/>
        <v>22</v>
      </c>
      <c r="AA583" s="86" t="str">
        <f t="shared" si="113"/>
        <v>37</v>
      </c>
      <c r="AB583" s="86" t="str">
        <f t="shared" si="114"/>
        <v>48</v>
      </c>
      <c r="AC583" s="86" t="str">
        <f t="shared" si="115"/>
        <v>GAN_GM_2500X1253px_32m_S2A_MSIL1C_20221112_40CC</v>
      </c>
      <c r="AD583" s="41" t="s">
        <v>2063</v>
      </c>
    </row>
    <row r="584" spans="2:30" x14ac:dyDescent="0.25">
      <c r="B584" t="s">
        <v>3866</v>
      </c>
      <c r="C584" s="54" t="s">
        <v>3816</v>
      </c>
      <c r="D584" s="54" t="s">
        <v>269</v>
      </c>
      <c r="E584" s="56" t="b">
        <v>1</v>
      </c>
      <c r="F584" s="2" t="s">
        <v>3813</v>
      </c>
      <c r="G584" s="7" t="s">
        <v>183</v>
      </c>
      <c r="H584" s="54" t="s">
        <v>270</v>
      </c>
      <c r="I584" s="57">
        <v>44874</v>
      </c>
      <c r="J584" s="56" t="s">
        <v>272</v>
      </c>
      <c r="K584" s="58" t="s">
        <v>311</v>
      </c>
      <c r="L584" s="9">
        <v>13.7</v>
      </c>
      <c r="M584" s="2" t="s">
        <v>4436</v>
      </c>
      <c r="N584" s="2" t="s">
        <v>85</v>
      </c>
      <c r="O584" s="2" t="s">
        <v>4437</v>
      </c>
      <c r="P584" s="2" t="str">
        <f>VLOOKUP(I584,Period!A:B,2,FALSE)</f>
        <v>2022H2</v>
      </c>
      <c r="Q584" s="9">
        <f t="shared" si="105"/>
        <v>18.524999999999999</v>
      </c>
      <c r="R584" s="2">
        <f t="shared" si="107"/>
        <v>20</v>
      </c>
      <c r="S584" t="str">
        <f t="shared" si="108"/>
        <v>02 Sunny (10%-30%)</v>
      </c>
      <c r="T584" t="str">
        <f t="shared" si="106"/>
        <v>44874S2A_MSIL1CCDM-MLB-GANGM4487402 Sunny (10%-30%)</v>
      </c>
      <c r="U584">
        <f>IF(COUNTIF(T$2:T583,T584)&gt;=1,0,1)</f>
        <v>1</v>
      </c>
      <c r="V584" s="26" t="s">
        <v>2064</v>
      </c>
      <c r="W584" s="86">
        <f t="shared" si="109"/>
        <v>2022</v>
      </c>
      <c r="X584" s="86">
        <f t="shared" si="110"/>
        <v>11</v>
      </c>
      <c r="Y584" s="86" t="str">
        <f t="shared" si="111"/>
        <v>09</v>
      </c>
      <c r="Z584" s="86" t="str">
        <f t="shared" si="112"/>
        <v>22</v>
      </c>
      <c r="AA584" s="86" t="str">
        <f t="shared" si="113"/>
        <v>28</v>
      </c>
      <c r="AB584" s="86" t="str">
        <f t="shared" si="114"/>
        <v>09</v>
      </c>
      <c r="AC584" s="86" t="str">
        <f t="shared" si="115"/>
        <v>GAN_GM_2500X1253px_32m_S2A_MSIL1C_20221109_20CC</v>
      </c>
      <c r="AD584" s="41" t="s">
        <v>2065</v>
      </c>
    </row>
    <row r="585" spans="2:30" x14ac:dyDescent="0.25">
      <c r="B585" t="s">
        <v>3866</v>
      </c>
      <c r="C585" s="54" t="s">
        <v>3816</v>
      </c>
      <c r="D585" s="54" t="s">
        <v>269</v>
      </c>
      <c r="E585" s="56" t="b">
        <v>1</v>
      </c>
      <c r="F585" s="2" t="s">
        <v>3813</v>
      </c>
      <c r="G585" s="7" t="s">
        <v>183</v>
      </c>
      <c r="H585" s="54" t="s">
        <v>270</v>
      </c>
      <c r="I585" s="57">
        <v>44874</v>
      </c>
      <c r="J585" s="56" t="s">
        <v>271</v>
      </c>
      <c r="K585" s="2" t="s">
        <v>315</v>
      </c>
      <c r="L585" s="9">
        <v>58.6</v>
      </c>
      <c r="M585" s="2" t="s">
        <v>4436</v>
      </c>
      <c r="N585" s="2" t="s">
        <v>85</v>
      </c>
      <c r="O585" s="2" t="s">
        <v>4437</v>
      </c>
      <c r="P585" s="2" t="str">
        <f>VLOOKUP(I585,Period!A:B,2,FALSE)</f>
        <v>2022H2</v>
      </c>
      <c r="Q585" s="9">
        <f t="shared" si="105"/>
        <v>18.524999999999999</v>
      </c>
      <c r="R585" s="2">
        <f t="shared" si="107"/>
        <v>20</v>
      </c>
      <c r="S585" t="str">
        <f t="shared" si="108"/>
        <v>02 Sunny (10%-30%)</v>
      </c>
      <c r="T585" t="str">
        <f t="shared" si="106"/>
        <v>44874S2A_MSIL1CCDM-MLB-GANGM4487402 Sunny (10%-30%)</v>
      </c>
      <c r="U585">
        <f>IF(COUNTIF(T$2:T584,T585)&gt;=1,0,1)</f>
        <v>0</v>
      </c>
      <c r="V585" s="26" t="s">
        <v>2066</v>
      </c>
      <c r="W585" s="86">
        <f t="shared" si="109"/>
        <v>2022</v>
      </c>
      <c r="X585" s="86">
        <f t="shared" si="110"/>
        <v>11</v>
      </c>
      <c r="Y585" s="86" t="str">
        <f t="shared" si="111"/>
        <v>09</v>
      </c>
      <c r="Z585" s="86" t="str">
        <f t="shared" si="112"/>
        <v>22</v>
      </c>
      <c r="AA585" s="86" t="str">
        <f t="shared" si="113"/>
        <v>28</v>
      </c>
      <c r="AB585" s="86" t="str">
        <f t="shared" si="114"/>
        <v>06</v>
      </c>
      <c r="AC585" s="86" t="str">
        <f t="shared" si="115"/>
        <v>GAN_GM_2500X1253px_32m_S2A_MSIL1C_20221109_20CC</v>
      </c>
      <c r="AD585" s="41" t="s">
        <v>2067</v>
      </c>
    </row>
    <row r="586" spans="2:30" x14ac:dyDescent="0.25">
      <c r="B586" t="s">
        <v>3866</v>
      </c>
      <c r="C586" s="54" t="s">
        <v>3816</v>
      </c>
      <c r="D586" s="54" t="s">
        <v>269</v>
      </c>
      <c r="E586" s="56" t="b">
        <v>1</v>
      </c>
      <c r="F586" s="2" t="s">
        <v>3813</v>
      </c>
      <c r="G586" s="7" t="s">
        <v>183</v>
      </c>
      <c r="H586" s="54" t="s">
        <v>270</v>
      </c>
      <c r="I586" s="57">
        <v>44874</v>
      </c>
      <c r="J586" s="56" t="s">
        <v>273</v>
      </c>
      <c r="K586" s="2" t="s">
        <v>291</v>
      </c>
      <c r="L586" s="9">
        <v>0</v>
      </c>
      <c r="M586" s="2" t="s">
        <v>4436</v>
      </c>
      <c r="N586" s="2" t="s">
        <v>85</v>
      </c>
      <c r="O586" s="2" t="s">
        <v>4437</v>
      </c>
      <c r="P586" s="2" t="str">
        <f>VLOOKUP(I586,Period!A:B,2,FALSE)</f>
        <v>2022H2</v>
      </c>
      <c r="Q586" s="9">
        <f t="shared" si="105"/>
        <v>18.524999999999999</v>
      </c>
      <c r="R586" s="2">
        <f t="shared" si="107"/>
        <v>20</v>
      </c>
      <c r="S586" t="str">
        <f t="shared" si="108"/>
        <v>02 Sunny (10%-30%)</v>
      </c>
      <c r="T586" t="str">
        <f t="shared" si="106"/>
        <v>44874S2A_MSIL1CCDM-MLB-GANGM4487402 Sunny (10%-30%)</v>
      </c>
      <c r="U586">
        <f>IF(COUNTIF(T$2:T585,T586)&gt;=1,0,1)</f>
        <v>0</v>
      </c>
      <c r="V586" s="26" t="s">
        <v>2068</v>
      </c>
      <c r="W586" s="86">
        <f t="shared" si="109"/>
        <v>2022</v>
      </c>
      <c r="X586" s="86">
        <f t="shared" si="110"/>
        <v>11</v>
      </c>
      <c r="Y586" s="86" t="str">
        <f t="shared" si="111"/>
        <v>09</v>
      </c>
      <c r="Z586" s="86" t="str">
        <f t="shared" si="112"/>
        <v>22</v>
      </c>
      <c r="AA586" s="86" t="str">
        <f t="shared" si="113"/>
        <v>27</v>
      </c>
      <c r="AB586" s="86" t="str">
        <f t="shared" si="114"/>
        <v>57</v>
      </c>
      <c r="AC586" s="86" t="str">
        <f t="shared" si="115"/>
        <v>GAN_GM_2500X1253px_32m_S2A_MSIL1C_20221109_20CC</v>
      </c>
      <c r="AD586" s="41" t="s">
        <v>2069</v>
      </c>
    </row>
    <row r="587" spans="2:30" x14ac:dyDescent="0.25">
      <c r="B587" t="s">
        <v>3866</v>
      </c>
      <c r="C587" s="54" t="s">
        <v>3816</v>
      </c>
      <c r="D587" s="54" t="s">
        <v>269</v>
      </c>
      <c r="E587" s="56" t="b">
        <v>1</v>
      </c>
      <c r="F587" s="2" t="s">
        <v>3813</v>
      </c>
      <c r="G587" s="7" t="s">
        <v>183</v>
      </c>
      <c r="H587" s="54" t="s">
        <v>270</v>
      </c>
      <c r="I587" s="57">
        <v>44874</v>
      </c>
      <c r="J587" s="56" t="s">
        <v>274</v>
      </c>
      <c r="K587" s="2" t="s">
        <v>316</v>
      </c>
      <c r="L587" s="9">
        <v>1.8</v>
      </c>
      <c r="M587" s="2" t="s">
        <v>4436</v>
      </c>
      <c r="N587" s="2" t="s">
        <v>85</v>
      </c>
      <c r="O587" s="2" t="s">
        <v>4437</v>
      </c>
      <c r="P587" s="2" t="str">
        <f>VLOOKUP(I587,Period!A:B,2,FALSE)</f>
        <v>2022H2</v>
      </c>
      <c r="Q587" s="9">
        <f t="shared" si="105"/>
        <v>18.524999999999999</v>
      </c>
      <c r="R587" s="2">
        <f t="shared" si="107"/>
        <v>20</v>
      </c>
      <c r="S587" t="str">
        <f t="shared" si="108"/>
        <v>02 Sunny (10%-30%)</v>
      </c>
      <c r="T587" t="str">
        <f t="shared" si="106"/>
        <v>44874S2A_MSIL1CCDM-MLB-GANGM4487402 Sunny (10%-30%)</v>
      </c>
      <c r="U587">
        <f>IF(COUNTIF(T$2:T586,T587)&gt;=1,0,1)</f>
        <v>0</v>
      </c>
      <c r="V587" s="26" t="s">
        <v>2070</v>
      </c>
      <c r="W587" s="86">
        <f t="shared" si="109"/>
        <v>2022</v>
      </c>
      <c r="X587" s="86">
        <f t="shared" si="110"/>
        <v>11</v>
      </c>
      <c r="Y587" s="86" t="str">
        <f t="shared" si="111"/>
        <v>09</v>
      </c>
      <c r="Z587" s="86" t="str">
        <f t="shared" si="112"/>
        <v>22</v>
      </c>
      <c r="AA587" s="86" t="str">
        <f t="shared" si="113"/>
        <v>27</v>
      </c>
      <c r="AB587" s="86" t="str">
        <f t="shared" si="114"/>
        <v>52</v>
      </c>
      <c r="AC587" s="86" t="str">
        <f t="shared" si="115"/>
        <v>GAN_GM_2500X1253px_32m_S2A_MSIL1C_20221109_20CC</v>
      </c>
      <c r="AD587" s="41" t="s">
        <v>2071</v>
      </c>
    </row>
    <row r="588" spans="2:30" x14ac:dyDescent="0.25">
      <c r="B588" t="s">
        <v>3866</v>
      </c>
      <c r="C588" s="54" t="s">
        <v>3816</v>
      </c>
      <c r="D588" s="54" t="s">
        <v>269</v>
      </c>
      <c r="E588" s="56" t="b">
        <v>1</v>
      </c>
      <c r="F588" s="2" t="s">
        <v>3813</v>
      </c>
      <c r="G588" s="7" t="s">
        <v>183</v>
      </c>
      <c r="H588" s="54" t="s">
        <v>270</v>
      </c>
      <c r="I588" s="61">
        <v>44869</v>
      </c>
      <c r="J588" s="43" t="s">
        <v>272</v>
      </c>
      <c r="K588" s="58" t="s">
        <v>288</v>
      </c>
      <c r="L588" s="9">
        <v>34.5</v>
      </c>
      <c r="M588" s="2" t="s">
        <v>4436</v>
      </c>
      <c r="N588" s="2" t="s">
        <v>85</v>
      </c>
      <c r="O588" s="2" t="s">
        <v>4437</v>
      </c>
      <c r="P588" s="2" t="str">
        <f>VLOOKUP(I588,Period!A:B,2,FALSE)</f>
        <v>2022H2</v>
      </c>
      <c r="Q588" s="9">
        <f t="shared" si="105"/>
        <v>33.774999999999999</v>
      </c>
      <c r="R588" s="2">
        <f t="shared" si="107"/>
        <v>40</v>
      </c>
      <c r="S588" t="str">
        <f t="shared" si="108"/>
        <v>03 Cloudy (40%-90%)</v>
      </c>
      <c r="T588" t="str">
        <f t="shared" si="106"/>
        <v>44869S2A_MSIL1CCDM-MLB-GANGM4486903 Cloudy (40%-90%)</v>
      </c>
      <c r="U588">
        <f>IF(COUNTIF(T$2:T587,T588)&gt;=1,0,1)</f>
        <v>1</v>
      </c>
      <c r="V588" s="26" t="s">
        <v>2072</v>
      </c>
      <c r="W588" s="86">
        <f t="shared" si="109"/>
        <v>2022</v>
      </c>
      <c r="X588" s="86">
        <f t="shared" si="110"/>
        <v>11</v>
      </c>
      <c r="Y588" s="86" t="str">
        <f t="shared" si="111"/>
        <v>04</v>
      </c>
      <c r="Z588" s="86" t="str">
        <f t="shared" si="112"/>
        <v>22</v>
      </c>
      <c r="AA588" s="86" t="str">
        <f t="shared" si="113"/>
        <v>28</v>
      </c>
      <c r="AB588" s="86" t="str">
        <f t="shared" si="114"/>
        <v>15</v>
      </c>
      <c r="AC588" s="86" t="str">
        <f t="shared" si="115"/>
        <v>GAN_GM_2500X1253px_32m_S2A_MSIL1C_20221104_40CC</v>
      </c>
      <c r="AD588" s="41" t="s">
        <v>2073</v>
      </c>
    </row>
    <row r="589" spans="2:30" x14ac:dyDescent="0.25">
      <c r="B589" t="s">
        <v>3866</v>
      </c>
      <c r="C589" s="54" t="s">
        <v>3816</v>
      </c>
      <c r="D589" s="54" t="s">
        <v>269</v>
      </c>
      <c r="E589" s="56" t="b">
        <v>1</v>
      </c>
      <c r="F589" s="2" t="s">
        <v>3813</v>
      </c>
      <c r="G589" s="7" t="s">
        <v>183</v>
      </c>
      <c r="H589" s="54" t="s">
        <v>270</v>
      </c>
      <c r="I589" s="61">
        <v>44869</v>
      </c>
      <c r="J589" s="43" t="s">
        <v>271</v>
      </c>
      <c r="K589" s="45" t="s">
        <v>297</v>
      </c>
      <c r="L589" s="9">
        <v>30.8</v>
      </c>
      <c r="M589" s="2" t="s">
        <v>4436</v>
      </c>
      <c r="N589" s="2" t="s">
        <v>85</v>
      </c>
      <c r="O589" s="2" t="s">
        <v>4437</v>
      </c>
      <c r="P589" s="2" t="str">
        <f>VLOOKUP(I589,Period!A:B,2,FALSE)</f>
        <v>2022H2</v>
      </c>
      <c r="Q589" s="9">
        <f t="shared" si="105"/>
        <v>33.774999999999999</v>
      </c>
      <c r="R589" s="2">
        <f t="shared" si="107"/>
        <v>40</v>
      </c>
      <c r="S589" t="str">
        <f t="shared" si="108"/>
        <v>03 Cloudy (40%-90%)</v>
      </c>
      <c r="T589" t="str">
        <f t="shared" si="106"/>
        <v>44869S2A_MSIL1CCDM-MLB-GANGM4486903 Cloudy (40%-90%)</v>
      </c>
      <c r="U589">
        <f>IF(COUNTIF(T$2:T588,T589)&gt;=1,0,1)</f>
        <v>0</v>
      </c>
      <c r="V589" s="26" t="s">
        <v>2074</v>
      </c>
      <c r="W589" s="86">
        <f t="shared" si="109"/>
        <v>2022</v>
      </c>
      <c r="X589" s="86">
        <f t="shared" si="110"/>
        <v>11</v>
      </c>
      <c r="Y589" s="86" t="str">
        <f t="shared" si="111"/>
        <v>04</v>
      </c>
      <c r="Z589" s="86" t="str">
        <f t="shared" si="112"/>
        <v>22</v>
      </c>
      <c r="AA589" s="86" t="str">
        <f t="shared" si="113"/>
        <v>28</v>
      </c>
      <c r="AB589" s="86" t="str">
        <f t="shared" si="114"/>
        <v>11</v>
      </c>
      <c r="AC589" s="86" t="str">
        <f t="shared" si="115"/>
        <v>GAN_GM_2500X1253px_32m_S2A_MSIL1C_20221104_40CC</v>
      </c>
      <c r="AD589" s="41" t="s">
        <v>2075</v>
      </c>
    </row>
    <row r="590" spans="2:30" x14ac:dyDescent="0.25">
      <c r="B590" t="s">
        <v>3866</v>
      </c>
      <c r="C590" s="54" t="s">
        <v>3816</v>
      </c>
      <c r="D590" s="54" t="s">
        <v>269</v>
      </c>
      <c r="E590" s="56" t="b">
        <v>1</v>
      </c>
      <c r="F590" s="2" t="s">
        <v>3813</v>
      </c>
      <c r="G590" s="7" t="s">
        <v>183</v>
      </c>
      <c r="H590" s="54" t="s">
        <v>270</v>
      </c>
      <c r="I590" s="61">
        <v>44869</v>
      </c>
      <c r="J590" s="43" t="s">
        <v>273</v>
      </c>
      <c r="K590" s="2" t="s">
        <v>298</v>
      </c>
      <c r="L590" s="9">
        <v>10.199999999999999</v>
      </c>
      <c r="M590" s="2" t="s">
        <v>4436</v>
      </c>
      <c r="N590" s="2" t="s">
        <v>85</v>
      </c>
      <c r="O590" s="2" t="s">
        <v>4437</v>
      </c>
      <c r="P590" s="2" t="str">
        <f>VLOOKUP(I590,Period!A:B,2,FALSE)</f>
        <v>2022H2</v>
      </c>
      <c r="Q590" s="9">
        <f t="shared" si="105"/>
        <v>33.774999999999999</v>
      </c>
      <c r="R590" s="2">
        <f t="shared" si="107"/>
        <v>40</v>
      </c>
      <c r="S590" t="str">
        <f t="shared" si="108"/>
        <v>03 Cloudy (40%-90%)</v>
      </c>
      <c r="T590" t="str">
        <f t="shared" si="106"/>
        <v>44869S2A_MSIL1CCDM-MLB-GANGM4486903 Cloudy (40%-90%)</v>
      </c>
      <c r="U590">
        <f>IF(COUNTIF(T$2:T589,T590)&gt;=1,0,1)</f>
        <v>0</v>
      </c>
      <c r="V590" s="26" t="s">
        <v>2076</v>
      </c>
      <c r="W590" s="86">
        <f t="shared" si="109"/>
        <v>2022</v>
      </c>
      <c r="X590" s="86">
        <f t="shared" si="110"/>
        <v>11</v>
      </c>
      <c r="Y590" s="86" t="str">
        <f t="shared" si="111"/>
        <v>04</v>
      </c>
      <c r="Z590" s="86" t="str">
        <f t="shared" si="112"/>
        <v>22</v>
      </c>
      <c r="AA590" s="86" t="str">
        <f t="shared" si="113"/>
        <v>28</v>
      </c>
      <c r="AB590" s="86" t="str">
        <f t="shared" si="114"/>
        <v>02</v>
      </c>
      <c r="AC590" s="86" t="str">
        <f t="shared" si="115"/>
        <v>GAN_GM_2500X1253px_32m_S2A_MSIL1C_20221104_40CC</v>
      </c>
      <c r="AD590" s="41" t="s">
        <v>2077</v>
      </c>
    </row>
    <row r="591" spans="2:30" x14ac:dyDescent="0.25">
      <c r="B591" t="s">
        <v>3866</v>
      </c>
      <c r="C591" s="54" t="s">
        <v>3816</v>
      </c>
      <c r="D591" s="54" t="s">
        <v>269</v>
      </c>
      <c r="E591" s="56" t="b">
        <v>1</v>
      </c>
      <c r="F591" s="2" t="s">
        <v>3813</v>
      </c>
      <c r="G591" s="7" t="s">
        <v>183</v>
      </c>
      <c r="H591" s="54" t="s">
        <v>270</v>
      </c>
      <c r="I591" s="61">
        <v>44869</v>
      </c>
      <c r="J591" s="43" t="s">
        <v>274</v>
      </c>
      <c r="K591" s="2" t="s">
        <v>291</v>
      </c>
      <c r="L591" s="9">
        <v>59.6</v>
      </c>
      <c r="M591" s="2" t="s">
        <v>4436</v>
      </c>
      <c r="N591" s="2" t="s">
        <v>85</v>
      </c>
      <c r="O591" s="2" t="s">
        <v>4437</v>
      </c>
      <c r="P591" s="2" t="str">
        <f>VLOOKUP(I591,Period!A:B,2,FALSE)</f>
        <v>2022H2</v>
      </c>
      <c r="Q591" s="9">
        <f t="shared" si="105"/>
        <v>33.774999999999999</v>
      </c>
      <c r="R591" s="2">
        <f t="shared" si="107"/>
        <v>40</v>
      </c>
      <c r="S591" t="str">
        <f t="shared" si="108"/>
        <v>03 Cloudy (40%-90%)</v>
      </c>
      <c r="T591" t="str">
        <f t="shared" si="106"/>
        <v>44869S2A_MSIL1CCDM-MLB-GANGM4486903 Cloudy (40%-90%)</v>
      </c>
      <c r="U591">
        <f>IF(COUNTIF(T$2:T590,T591)&gt;=1,0,1)</f>
        <v>0</v>
      </c>
      <c r="V591" s="26" t="s">
        <v>2078</v>
      </c>
      <c r="W591" s="86">
        <f t="shared" si="109"/>
        <v>2022</v>
      </c>
      <c r="X591" s="86">
        <f t="shared" si="110"/>
        <v>11</v>
      </c>
      <c r="Y591" s="86" t="str">
        <f t="shared" si="111"/>
        <v>04</v>
      </c>
      <c r="Z591" s="86" t="str">
        <f t="shared" si="112"/>
        <v>22</v>
      </c>
      <c r="AA591" s="86" t="str">
        <f t="shared" si="113"/>
        <v>27</v>
      </c>
      <c r="AB591" s="86" t="str">
        <f t="shared" si="114"/>
        <v>57</v>
      </c>
      <c r="AC591" s="86" t="str">
        <f t="shared" si="115"/>
        <v>GAN_GM_2500X1253px_32m_S2A_MSIL1C_20221104_40CC</v>
      </c>
      <c r="AD591" s="41" t="s">
        <v>2079</v>
      </c>
    </row>
    <row r="592" spans="2:30" x14ac:dyDescent="0.25">
      <c r="B592" t="s">
        <v>3866</v>
      </c>
      <c r="C592" s="51" t="s">
        <v>3816</v>
      </c>
      <c r="D592" s="51" t="s">
        <v>269</v>
      </c>
      <c r="E592" s="42" t="b">
        <v>1</v>
      </c>
      <c r="F592" s="2" t="s">
        <v>3813</v>
      </c>
      <c r="G592" s="7" t="s">
        <v>183</v>
      </c>
      <c r="H592" s="51" t="s">
        <v>270</v>
      </c>
      <c r="I592" s="53">
        <v>44867</v>
      </c>
      <c r="J592" s="42" t="s">
        <v>272</v>
      </c>
      <c r="K592" s="59" t="s">
        <v>317</v>
      </c>
      <c r="L592" s="9">
        <v>78.900000000000006</v>
      </c>
      <c r="M592" s="2" t="s">
        <v>4436</v>
      </c>
      <c r="N592" s="2" t="s">
        <v>85</v>
      </c>
      <c r="O592" s="2" t="s">
        <v>4437</v>
      </c>
      <c r="P592" s="2" t="str">
        <f>VLOOKUP(I592,Period!A:B,2,FALSE)</f>
        <v>2022H2</v>
      </c>
      <c r="Q592" s="9">
        <f t="shared" si="105"/>
        <v>65.05</v>
      </c>
      <c r="R592" s="2">
        <f t="shared" si="107"/>
        <v>70</v>
      </c>
      <c r="S592" t="str">
        <f t="shared" si="108"/>
        <v>03 Cloudy (40%-90%)</v>
      </c>
      <c r="T592" t="str">
        <f t="shared" si="106"/>
        <v>44867S2A_MSIL1CCDM-MLB-GANGM4486703 Cloudy (40%-90%)</v>
      </c>
      <c r="U592">
        <f>IF(COUNTIF(T$2:T591,T592)&gt;=1,0,1)</f>
        <v>1</v>
      </c>
      <c r="V592" s="26" t="s">
        <v>2080</v>
      </c>
      <c r="W592" s="86">
        <f t="shared" si="109"/>
        <v>2022</v>
      </c>
      <c r="X592" s="86">
        <f t="shared" si="110"/>
        <v>11</v>
      </c>
      <c r="Y592" s="86" t="str">
        <f t="shared" si="111"/>
        <v>02</v>
      </c>
      <c r="Z592" s="86" t="str">
        <f t="shared" si="112"/>
        <v>22</v>
      </c>
      <c r="AA592" s="86" t="str">
        <f t="shared" si="113"/>
        <v>38</v>
      </c>
      <c r="AB592" s="86" t="str">
        <f t="shared" si="114"/>
        <v>05</v>
      </c>
      <c r="AC592" s="86" t="str">
        <f t="shared" si="115"/>
        <v>GAN_GM_2500X1253px_32m_S2A_MSIL1C_20221102_70CC</v>
      </c>
      <c r="AD592" s="41" t="s">
        <v>2081</v>
      </c>
    </row>
    <row r="593" spans="2:30" x14ac:dyDescent="0.25">
      <c r="B593" t="s">
        <v>3866</v>
      </c>
      <c r="C593" s="51" t="s">
        <v>3816</v>
      </c>
      <c r="D593" s="51" t="s">
        <v>269</v>
      </c>
      <c r="E593" s="42" t="b">
        <v>1</v>
      </c>
      <c r="F593" s="2" t="s">
        <v>3813</v>
      </c>
      <c r="G593" s="7" t="s">
        <v>183</v>
      </c>
      <c r="H593" s="51" t="s">
        <v>270</v>
      </c>
      <c r="I593" s="53">
        <v>44867</v>
      </c>
      <c r="J593" s="42" t="s">
        <v>271</v>
      </c>
      <c r="K593" s="2" t="s">
        <v>286</v>
      </c>
      <c r="L593" s="9">
        <v>74.599999999999994</v>
      </c>
      <c r="M593" s="2" t="s">
        <v>4436</v>
      </c>
      <c r="N593" s="2" t="s">
        <v>85</v>
      </c>
      <c r="O593" s="2" t="s">
        <v>4437</v>
      </c>
      <c r="P593" s="2" t="str">
        <f>VLOOKUP(I593,Period!A:B,2,FALSE)</f>
        <v>2022H2</v>
      </c>
      <c r="Q593" s="9">
        <f t="shared" si="105"/>
        <v>65.05</v>
      </c>
      <c r="R593" s="2">
        <f t="shared" si="107"/>
        <v>70</v>
      </c>
      <c r="S593" t="str">
        <f t="shared" si="108"/>
        <v>03 Cloudy (40%-90%)</v>
      </c>
      <c r="T593" t="str">
        <f t="shared" si="106"/>
        <v>44867S2A_MSIL1CCDM-MLB-GANGM4486703 Cloudy (40%-90%)</v>
      </c>
      <c r="U593">
        <f>IF(COUNTIF(T$2:T592,T593)&gt;=1,0,1)</f>
        <v>0</v>
      </c>
      <c r="V593" s="26" t="s">
        <v>2082</v>
      </c>
      <c r="W593" s="86">
        <f t="shared" si="109"/>
        <v>2022</v>
      </c>
      <c r="X593" s="86">
        <f t="shared" si="110"/>
        <v>11</v>
      </c>
      <c r="Y593" s="86" t="str">
        <f t="shared" si="111"/>
        <v>02</v>
      </c>
      <c r="Z593" s="86" t="str">
        <f t="shared" si="112"/>
        <v>22</v>
      </c>
      <c r="AA593" s="86" t="str">
        <f t="shared" si="113"/>
        <v>38</v>
      </c>
      <c r="AB593" s="86" t="str">
        <f t="shared" si="114"/>
        <v>01</v>
      </c>
      <c r="AC593" s="86" t="str">
        <f t="shared" si="115"/>
        <v>GAN_GM_2500X1253px_32m_S2A_MSIL1C_20221102_70CC</v>
      </c>
      <c r="AD593" s="41" t="s">
        <v>2083</v>
      </c>
    </row>
    <row r="594" spans="2:30" x14ac:dyDescent="0.25">
      <c r="B594" t="s">
        <v>3866</v>
      </c>
      <c r="C594" s="51" t="s">
        <v>3816</v>
      </c>
      <c r="D594" s="51" t="s">
        <v>269</v>
      </c>
      <c r="E594" s="42" t="b">
        <v>1</v>
      </c>
      <c r="F594" s="2" t="s">
        <v>3813</v>
      </c>
      <c r="G594" s="7" t="s">
        <v>183</v>
      </c>
      <c r="H594" s="51" t="s">
        <v>270</v>
      </c>
      <c r="I594" s="53">
        <v>44867</v>
      </c>
      <c r="J594" s="42" t="s">
        <v>273</v>
      </c>
      <c r="K594" s="2" t="s">
        <v>300</v>
      </c>
      <c r="L594" s="9">
        <v>43.8</v>
      </c>
      <c r="M594" s="2" t="s">
        <v>4436</v>
      </c>
      <c r="N594" s="2" t="s">
        <v>85</v>
      </c>
      <c r="O594" s="2" t="s">
        <v>4437</v>
      </c>
      <c r="P594" s="2" t="str">
        <f>VLOOKUP(I594,Period!A:B,2,FALSE)</f>
        <v>2022H2</v>
      </c>
      <c r="Q594" s="9">
        <f t="shared" si="105"/>
        <v>65.05</v>
      </c>
      <c r="R594" s="2">
        <f t="shared" si="107"/>
        <v>70</v>
      </c>
      <c r="S594" t="str">
        <f t="shared" si="108"/>
        <v>03 Cloudy (40%-90%)</v>
      </c>
      <c r="T594" t="str">
        <f t="shared" si="106"/>
        <v>44867S2A_MSIL1CCDM-MLB-GANGM4486703 Cloudy (40%-90%)</v>
      </c>
      <c r="U594">
        <f>IF(COUNTIF(T$2:T593,T594)&gt;=1,0,1)</f>
        <v>0</v>
      </c>
      <c r="V594" s="26" t="s">
        <v>2084</v>
      </c>
      <c r="W594" s="86">
        <f t="shared" si="109"/>
        <v>2022</v>
      </c>
      <c r="X594" s="86">
        <f t="shared" si="110"/>
        <v>11</v>
      </c>
      <c r="Y594" s="86" t="str">
        <f t="shared" si="111"/>
        <v>02</v>
      </c>
      <c r="Z594" s="86" t="str">
        <f t="shared" si="112"/>
        <v>22</v>
      </c>
      <c r="AA594" s="86" t="str">
        <f t="shared" si="113"/>
        <v>37</v>
      </c>
      <c r="AB594" s="86" t="str">
        <f t="shared" si="114"/>
        <v>50</v>
      </c>
      <c r="AC594" s="86" t="str">
        <f t="shared" si="115"/>
        <v>GAN_GM_2500X1253px_32m_S2A_MSIL1C_20221102_70CC</v>
      </c>
      <c r="AD594" s="41" t="s">
        <v>2085</v>
      </c>
    </row>
    <row r="595" spans="2:30" x14ac:dyDescent="0.25">
      <c r="B595" t="s">
        <v>3866</v>
      </c>
      <c r="C595" s="51" t="s">
        <v>3816</v>
      </c>
      <c r="D595" s="51" t="s">
        <v>269</v>
      </c>
      <c r="E595" s="42" t="b">
        <v>1</v>
      </c>
      <c r="F595" s="2" t="s">
        <v>3813</v>
      </c>
      <c r="G595" s="7" t="s">
        <v>183</v>
      </c>
      <c r="H595" s="51" t="s">
        <v>270</v>
      </c>
      <c r="I595" s="53">
        <v>44867</v>
      </c>
      <c r="J595" s="42" t="s">
        <v>274</v>
      </c>
      <c r="K595" s="2" t="s">
        <v>321</v>
      </c>
      <c r="L595" s="9">
        <v>62.9</v>
      </c>
      <c r="M595" s="2" t="s">
        <v>4436</v>
      </c>
      <c r="N595" s="2" t="s">
        <v>85</v>
      </c>
      <c r="O595" s="2" t="s">
        <v>4437</v>
      </c>
      <c r="P595" s="2" t="str">
        <f>VLOOKUP(I595,Period!A:B,2,FALSE)</f>
        <v>2022H2</v>
      </c>
      <c r="Q595" s="9">
        <f t="shared" si="105"/>
        <v>65.05</v>
      </c>
      <c r="R595" s="2">
        <f t="shared" si="107"/>
        <v>70</v>
      </c>
      <c r="S595" t="str">
        <f t="shared" si="108"/>
        <v>03 Cloudy (40%-90%)</v>
      </c>
      <c r="T595" t="str">
        <f t="shared" si="106"/>
        <v>44867S2A_MSIL1CCDM-MLB-GANGM4486703 Cloudy (40%-90%)</v>
      </c>
      <c r="U595">
        <f>IF(COUNTIF(T$2:T594,T595)&gt;=1,0,1)</f>
        <v>0</v>
      </c>
      <c r="V595" s="26" t="s">
        <v>2086</v>
      </c>
      <c r="W595" s="86">
        <f t="shared" si="109"/>
        <v>2022</v>
      </c>
      <c r="X595" s="86">
        <f t="shared" si="110"/>
        <v>11</v>
      </c>
      <c r="Y595" s="86" t="str">
        <f t="shared" si="111"/>
        <v>02</v>
      </c>
      <c r="Z595" s="86" t="str">
        <f t="shared" si="112"/>
        <v>22</v>
      </c>
      <c r="AA595" s="86" t="str">
        <f t="shared" si="113"/>
        <v>37</v>
      </c>
      <c r="AB595" s="86" t="str">
        <f t="shared" si="114"/>
        <v>46</v>
      </c>
      <c r="AC595" s="86" t="str">
        <f t="shared" si="115"/>
        <v>GAN_GM_2500X1253px_32m_S2A_MSIL1C_20221102_70CC</v>
      </c>
      <c r="AD595" s="41" t="s">
        <v>2087</v>
      </c>
    </row>
    <row r="596" spans="2:30" x14ac:dyDescent="0.25">
      <c r="B596" t="s">
        <v>3866</v>
      </c>
      <c r="C596" s="54" t="s">
        <v>3816</v>
      </c>
      <c r="D596" s="54" t="s">
        <v>269</v>
      </c>
      <c r="E596" s="56" t="b">
        <v>1</v>
      </c>
      <c r="F596" s="2" t="s">
        <v>3813</v>
      </c>
      <c r="G596" s="7" t="s">
        <v>183</v>
      </c>
      <c r="H596" s="54" t="s">
        <v>270</v>
      </c>
      <c r="I596" s="57">
        <v>44864</v>
      </c>
      <c r="J596" s="56" t="s">
        <v>272</v>
      </c>
      <c r="K596" s="58" t="s">
        <v>311</v>
      </c>
      <c r="L596" s="9">
        <v>84.8</v>
      </c>
      <c r="M596" s="2" t="s">
        <v>4436</v>
      </c>
      <c r="N596" s="2" t="s">
        <v>85</v>
      </c>
      <c r="O596" s="2" t="s">
        <v>4437</v>
      </c>
      <c r="P596" s="2" t="str">
        <f>VLOOKUP(I596,Period!A:B,2,FALSE)</f>
        <v>2022H2</v>
      </c>
      <c r="Q596" s="9">
        <f t="shared" si="105"/>
        <v>81</v>
      </c>
      <c r="R596" s="2">
        <f t="shared" si="107"/>
        <v>90</v>
      </c>
      <c r="S596" t="str">
        <f t="shared" si="108"/>
        <v>03 Cloudy (40%-90%)</v>
      </c>
      <c r="T596" t="str">
        <f t="shared" si="106"/>
        <v>44864S2A_MSIL1CCDM-MLB-GANGM4486403 Cloudy (40%-90%)</v>
      </c>
      <c r="U596">
        <f>IF(COUNTIF(T$2:T595,T596)&gt;=1,0,1)</f>
        <v>1</v>
      </c>
      <c r="V596" s="26" t="s">
        <v>2088</v>
      </c>
      <c r="W596" s="86">
        <f t="shared" si="109"/>
        <v>2022</v>
      </c>
      <c r="X596" s="86">
        <f t="shared" si="110"/>
        <v>10</v>
      </c>
      <c r="Y596" s="86">
        <f t="shared" si="111"/>
        <v>30</v>
      </c>
      <c r="Z596" s="86" t="str">
        <f t="shared" si="112"/>
        <v>22</v>
      </c>
      <c r="AA596" s="86" t="str">
        <f t="shared" si="113"/>
        <v>28</v>
      </c>
      <c r="AB596" s="86" t="str">
        <f t="shared" si="114"/>
        <v>09</v>
      </c>
      <c r="AC596" s="86" t="str">
        <f t="shared" si="115"/>
        <v>GAN_GM_2500X1253px_32m_S2A_MSIL1C_20221030_90CC</v>
      </c>
      <c r="AD596" s="41" t="s">
        <v>2089</v>
      </c>
    </row>
    <row r="597" spans="2:30" x14ac:dyDescent="0.25">
      <c r="B597" t="s">
        <v>3866</v>
      </c>
      <c r="C597" s="54" t="s">
        <v>3816</v>
      </c>
      <c r="D597" s="54" t="s">
        <v>269</v>
      </c>
      <c r="E597" s="56" t="b">
        <v>1</v>
      </c>
      <c r="F597" s="2" t="s">
        <v>3813</v>
      </c>
      <c r="G597" s="7" t="s">
        <v>183</v>
      </c>
      <c r="H597" s="54" t="s">
        <v>270</v>
      </c>
      <c r="I597" s="57">
        <v>44864</v>
      </c>
      <c r="J597" s="56" t="s">
        <v>271</v>
      </c>
      <c r="K597" s="2" t="s">
        <v>319</v>
      </c>
      <c r="L597" s="9">
        <v>62.8</v>
      </c>
      <c r="M597" s="2" t="s">
        <v>4436</v>
      </c>
      <c r="N597" s="2" t="s">
        <v>85</v>
      </c>
      <c r="O597" s="2" t="s">
        <v>4437</v>
      </c>
      <c r="P597" s="2" t="str">
        <f>VLOOKUP(I597,Period!A:B,2,FALSE)</f>
        <v>2022H2</v>
      </c>
      <c r="Q597" s="9">
        <f t="shared" si="105"/>
        <v>81</v>
      </c>
      <c r="R597" s="2">
        <f t="shared" si="107"/>
        <v>90</v>
      </c>
      <c r="S597" t="str">
        <f t="shared" si="108"/>
        <v>03 Cloudy (40%-90%)</v>
      </c>
      <c r="T597" t="str">
        <f t="shared" si="106"/>
        <v>44864S2A_MSIL1CCDM-MLB-GANGM4486403 Cloudy (40%-90%)</v>
      </c>
      <c r="U597">
        <f>IF(COUNTIF(T$2:T596,T597)&gt;=1,0,1)</f>
        <v>0</v>
      </c>
      <c r="V597" s="26" t="s">
        <v>2090</v>
      </c>
      <c r="W597" s="86">
        <f t="shared" si="109"/>
        <v>2022</v>
      </c>
      <c r="X597" s="86">
        <f t="shared" si="110"/>
        <v>10</v>
      </c>
      <c r="Y597" s="86">
        <f t="shared" si="111"/>
        <v>30</v>
      </c>
      <c r="Z597" s="86" t="str">
        <f t="shared" si="112"/>
        <v>22</v>
      </c>
      <c r="AA597" s="86" t="str">
        <f t="shared" si="113"/>
        <v>28</v>
      </c>
      <c r="AB597" s="86" t="str">
        <f t="shared" si="114"/>
        <v>05</v>
      </c>
      <c r="AC597" s="86" t="str">
        <f t="shared" si="115"/>
        <v>GAN_GM_2500X1253px_32m_S2A_MSIL1C_20221030_90CC</v>
      </c>
      <c r="AD597" s="41" t="s">
        <v>2091</v>
      </c>
    </row>
    <row r="598" spans="2:30" x14ac:dyDescent="0.25">
      <c r="B598" t="s">
        <v>3866</v>
      </c>
      <c r="C598" s="54" t="s">
        <v>3816</v>
      </c>
      <c r="D598" s="54" t="s">
        <v>269</v>
      </c>
      <c r="E598" s="56" t="b">
        <v>1</v>
      </c>
      <c r="F598" s="2" t="s">
        <v>3813</v>
      </c>
      <c r="G598" s="7" t="s">
        <v>183</v>
      </c>
      <c r="H598" s="54" t="s">
        <v>270</v>
      </c>
      <c r="I598" s="57">
        <v>44864</v>
      </c>
      <c r="J598" s="56" t="s">
        <v>273</v>
      </c>
      <c r="K598" s="2" t="s">
        <v>287</v>
      </c>
      <c r="L598" s="9">
        <v>100</v>
      </c>
      <c r="M598" s="2" t="s">
        <v>4436</v>
      </c>
      <c r="N598" s="2" t="s">
        <v>85</v>
      </c>
      <c r="O598" s="2" t="s">
        <v>4437</v>
      </c>
      <c r="P598" s="2" t="str">
        <f>VLOOKUP(I598,Period!A:B,2,FALSE)</f>
        <v>2022H2</v>
      </c>
      <c r="Q598" s="9">
        <f t="shared" si="105"/>
        <v>81</v>
      </c>
      <c r="R598" s="2">
        <f t="shared" si="107"/>
        <v>90</v>
      </c>
      <c r="S598" t="str">
        <f t="shared" si="108"/>
        <v>03 Cloudy (40%-90%)</v>
      </c>
      <c r="T598" t="str">
        <f t="shared" si="106"/>
        <v>44864S2A_MSIL1CCDM-MLB-GANGM4486403 Cloudy (40%-90%)</v>
      </c>
      <c r="U598">
        <f>IF(COUNTIF(T$2:T597,T598)&gt;=1,0,1)</f>
        <v>0</v>
      </c>
      <c r="V598" s="26" t="s">
        <v>2092</v>
      </c>
      <c r="W598" s="86">
        <f t="shared" si="109"/>
        <v>2022</v>
      </c>
      <c r="X598" s="86">
        <f t="shared" si="110"/>
        <v>10</v>
      </c>
      <c r="Y598" s="86">
        <f t="shared" si="111"/>
        <v>30</v>
      </c>
      <c r="Z598" s="86" t="str">
        <f t="shared" si="112"/>
        <v>22</v>
      </c>
      <c r="AA598" s="86" t="str">
        <f t="shared" si="113"/>
        <v>27</v>
      </c>
      <c r="AB598" s="86" t="str">
        <f t="shared" si="114"/>
        <v>56</v>
      </c>
      <c r="AC598" s="86" t="str">
        <f t="shared" si="115"/>
        <v>GAN_GM_2500X1253px_32m_S2A_MSIL1C_20221030_90CC</v>
      </c>
      <c r="AD598" s="41" t="s">
        <v>2093</v>
      </c>
    </row>
    <row r="599" spans="2:30" x14ac:dyDescent="0.25">
      <c r="B599" t="s">
        <v>3866</v>
      </c>
      <c r="C599" s="54" t="s">
        <v>3816</v>
      </c>
      <c r="D599" s="54" t="s">
        <v>269</v>
      </c>
      <c r="E599" s="56" t="b">
        <v>1</v>
      </c>
      <c r="F599" s="2" t="s">
        <v>3813</v>
      </c>
      <c r="G599" s="7" t="s">
        <v>183</v>
      </c>
      <c r="H599" s="54" t="s">
        <v>270</v>
      </c>
      <c r="I599" s="57">
        <v>44864</v>
      </c>
      <c r="J599" s="56" t="s">
        <v>274</v>
      </c>
      <c r="K599" s="2" t="s">
        <v>320</v>
      </c>
      <c r="L599" s="9">
        <v>76.400000000000006</v>
      </c>
      <c r="M599" s="2" t="s">
        <v>4436</v>
      </c>
      <c r="N599" s="2" t="s">
        <v>85</v>
      </c>
      <c r="O599" s="2" t="s">
        <v>4437</v>
      </c>
      <c r="P599" s="2" t="str">
        <f>VLOOKUP(I599,Period!A:B,2,FALSE)</f>
        <v>2022H2</v>
      </c>
      <c r="Q599" s="9">
        <f t="shared" si="105"/>
        <v>81</v>
      </c>
      <c r="R599" s="2">
        <f t="shared" si="107"/>
        <v>90</v>
      </c>
      <c r="S599" t="str">
        <f t="shared" si="108"/>
        <v>03 Cloudy (40%-90%)</v>
      </c>
      <c r="T599" t="str">
        <f t="shared" si="106"/>
        <v>44864S2A_MSIL1CCDM-MLB-GANGM4486403 Cloudy (40%-90%)</v>
      </c>
      <c r="U599">
        <f>IF(COUNTIF(T$2:T598,T599)&gt;=1,0,1)</f>
        <v>0</v>
      </c>
      <c r="V599" s="26" t="s">
        <v>2094</v>
      </c>
      <c r="W599" s="86">
        <f t="shared" si="109"/>
        <v>2022</v>
      </c>
      <c r="X599" s="86">
        <f t="shared" si="110"/>
        <v>10</v>
      </c>
      <c r="Y599" s="86">
        <f t="shared" si="111"/>
        <v>30</v>
      </c>
      <c r="Z599" s="86" t="str">
        <f t="shared" si="112"/>
        <v>22</v>
      </c>
      <c r="AA599" s="86" t="str">
        <f t="shared" si="113"/>
        <v>27</v>
      </c>
      <c r="AB599" s="86" t="str">
        <f t="shared" si="114"/>
        <v>51</v>
      </c>
      <c r="AC599" s="86" t="str">
        <f t="shared" si="115"/>
        <v>GAN_GM_2500X1253px_32m_S2A_MSIL1C_20221030_90CC</v>
      </c>
      <c r="AD599" s="41" t="s">
        <v>2095</v>
      </c>
    </row>
    <row r="600" spans="2:30" x14ac:dyDescent="0.25">
      <c r="B600" t="s">
        <v>3866</v>
      </c>
      <c r="C600" s="51" t="s">
        <v>3816</v>
      </c>
      <c r="D600" s="51" t="s">
        <v>269</v>
      </c>
      <c r="E600" s="42" t="b">
        <v>1</v>
      </c>
      <c r="F600" s="2" t="s">
        <v>3813</v>
      </c>
      <c r="G600" s="7" t="s">
        <v>183</v>
      </c>
      <c r="H600" s="51" t="s">
        <v>270</v>
      </c>
      <c r="I600" s="53">
        <v>44862</v>
      </c>
      <c r="J600" s="42" t="s">
        <v>272</v>
      </c>
      <c r="K600" s="59" t="s">
        <v>295</v>
      </c>
      <c r="L600" s="9">
        <v>96.1</v>
      </c>
      <c r="M600" s="2" t="s">
        <v>4436</v>
      </c>
      <c r="N600" s="2" t="s">
        <v>85</v>
      </c>
      <c r="O600" s="2" t="s">
        <v>4437</v>
      </c>
      <c r="P600" s="2" t="str">
        <f>VLOOKUP(I600,Period!A:B,2,FALSE)</f>
        <v>2022H2</v>
      </c>
      <c r="Q600" s="9">
        <f t="shared" si="105"/>
        <v>96.275000000000006</v>
      </c>
      <c r="R600" s="2">
        <f t="shared" si="107"/>
        <v>100</v>
      </c>
      <c r="S600" t="str">
        <f t="shared" si="108"/>
        <v>04 Overcast (100%)</v>
      </c>
      <c r="T600" t="str">
        <f t="shared" si="106"/>
        <v>44862S2A_MSIL1CCDM-MLB-GANGM4486204 Overcast (100%)</v>
      </c>
      <c r="U600">
        <f>IF(COUNTIF(T$2:T599,T600)&gt;=1,0,1)</f>
        <v>1</v>
      </c>
      <c r="V600" s="26" t="s">
        <v>2096</v>
      </c>
      <c r="W600" s="86">
        <f t="shared" si="109"/>
        <v>2022</v>
      </c>
      <c r="X600" s="86">
        <f t="shared" si="110"/>
        <v>10</v>
      </c>
      <c r="Y600" s="86">
        <f t="shared" si="111"/>
        <v>28</v>
      </c>
      <c r="Z600" s="86" t="str">
        <f t="shared" si="112"/>
        <v>22</v>
      </c>
      <c r="AA600" s="86" t="str">
        <f t="shared" si="113"/>
        <v>38</v>
      </c>
      <c r="AB600" s="86" t="str">
        <f t="shared" si="114"/>
        <v>11</v>
      </c>
      <c r="AC600" s="86" t="str">
        <f t="shared" si="115"/>
        <v>GAN_GM_2500X1253px_32m_S2A_MSIL1C_20221028_100CC</v>
      </c>
      <c r="AD600" s="41" t="s">
        <v>2097</v>
      </c>
    </row>
    <row r="601" spans="2:30" x14ac:dyDescent="0.25">
      <c r="B601" t="s">
        <v>3866</v>
      </c>
      <c r="C601" s="51" t="s">
        <v>3816</v>
      </c>
      <c r="D601" s="51" t="s">
        <v>269</v>
      </c>
      <c r="E601" s="42" t="b">
        <v>1</v>
      </c>
      <c r="F601" s="2" t="s">
        <v>3813</v>
      </c>
      <c r="G601" s="7" t="s">
        <v>183</v>
      </c>
      <c r="H601" s="51" t="s">
        <v>270</v>
      </c>
      <c r="I601" s="53">
        <v>44862</v>
      </c>
      <c r="J601" s="42" t="s">
        <v>271</v>
      </c>
      <c r="K601" s="2" t="s">
        <v>282</v>
      </c>
      <c r="L601" s="9">
        <v>89.1</v>
      </c>
      <c r="M601" s="2" t="s">
        <v>4436</v>
      </c>
      <c r="N601" s="2" t="s">
        <v>85</v>
      </c>
      <c r="O601" s="2" t="s">
        <v>4437</v>
      </c>
      <c r="P601" s="2" t="str">
        <f>VLOOKUP(I601,Period!A:B,2,FALSE)</f>
        <v>2022H2</v>
      </c>
      <c r="Q601" s="9">
        <f t="shared" si="105"/>
        <v>96.275000000000006</v>
      </c>
      <c r="R601" s="2">
        <f t="shared" si="107"/>
        <v>100</v>
      </c>
      <c r="S601" t="str">
        <f t="shared" si="108"/>
        <v>04 Overcast (100%)</v>
      </c>
      <c r="T601" t="str">
        <f t="shared" si="106"/>
        <v>44862S2A_MSIL1CCDM-MLB-GANGM4486204 Overcast (100%)</v>
      </c>
      <c r="U601">
        <f>IF(COUNTIF(T$2:T600,T601)&gt;=1,0,1)</f>
        <v>0</v>
      </c>
      <c r="V601" s="26" t="s">
        <v>2098</v>
      </c>
      <c r="W601" s="86">
        <f t="shared" si="109"/>
        <v>2022</v>
      </c>
      <c r="X601" s="86">
        <f t="shared" si="110"/>
        <v>10</v>
      </c>
      <c r="Y601" s="86">
        <f t="shared" si="111"/>
        <v>28</v>
      </c>
      <c r="Z601" s="86" t="str">
        <f t="shared" si="112"/>
        <v>22</v>
      </c>
      <c r="AA601" s="86" t="str">
        <f t="shared" si="113"/>
        <v>38</v>
      </c>
      <c r="AB601" s="86" t="str">
        <f t="shared" si="114"/>
        <v>07</v>
      </c>
      <c r="AC601" s="86" t="str">
        <f t="shared" si="115"/>
        <v>GAN_GM_2500X1253px_32m_S2A_MSIL1C_20221028_100CC</v>
      </c>
      <c r="AD601" s="41" t="s">
        <v>2099</v>
      </c>
    </row>
    <row r="602" spans="2:30" x14ac:dyDescent="0.25">
      <c r="B602" t="s">
        <v>3866</v>
      </c>
      <c r="C602" s="51" t="s">
        <v>3816</v>
      </c>
      <c r="D602" s="51" t="s">
        <v>269</v>
      </c>
      <c r="E602" s="42" t="b">
        <v>1</v>
      </c>
      <c r="F602" s="2" t="s">
        <v>3813</v>
      </c>
      <c r="G602" s="7" t="s">
        <v>183</v>
      </c>
      <c r="H602" s="51" t="s">
        <v>270</v>
      </c>
      <c r="I602" s="53">
        <v>44862</v>
      </c>
      <c r="J602" s="42" t="s">
        <v>273</v>
      </c>
      <c r="K602" s="2" t="s">
        <v>283</v>
      </c>
      <c r="L602" s="9">
        <v>99.9</v>
      </c>
      <c r="M602" s="2" t="s">
        <v>4436</v>
      </c>
      <c r="N602" s="2" t="s">
        <v>85</v>
      </c>
      <c r="O602" s="2" t="s">
        <v>4437</v>
      </c>
      <c r="P602" s="2" t="str">
        <f>VLOOKUP(I602,Period!A:B,2,FALSE)</f>
        <v>2022H2</v>
      </c>
      <c r="Q602" s="9">
        <f t="shared" si="105"/>
        <v>96.275000000000006</v>
      </c>
      <c r="R602" s="2">
        <f t="shared" si="107"/>
        <v>100</v>
      </c>
      <c r="S602" t="str">
        <f t="shared" si="108"/>
        <v>04 Overcast (100%)</v>
      </c>
      <c r="T602" t="str">
        <f t="shared" si="106"/>
        <v>44862S2A_MSIL1CCDM-MLB-GANGM4486204 Overcast (100%)</v>
      </c>
      <c r="U602">
        <f>IF(COUNTIF(T$2:T601,T602)&gt;=1,0,1)</f>
        <v>0</v>
      </c>
      <c r="V602" s="26" t="s">
        <v>2100</v>
      </c>
      <c r="W602" s="86">
        <f t="shared" si="109"/>
        <v>2022</v>
      </c>
      <c r="X602" s="86">
        <f t="shared" si="110"/>
        <v>10</v>
      </c>
      <c r="Y602" s="86">
        <f t="shared" si="111"/>
        <v>28</v>
      </c>
      <c r="Z602" s="86" t="str">
        <f t="shared" si="112"/>
        <v>22</v>
      </c>
      <c r="AA602" s="86" t="str">
        <f t="shared" si="113"/>
        <v>37</v>
      </c>
      <c r="AB602" s="86" t="str">
        <f t="shared" si="114"/>
        <v>56</v>
      </c>
      <c r="AC602" s="86" t="str">
        <f t="shared" si="115"/>
        <v>GAN_GM_2500X1253px_32m_S2A_MSIL1C_20221028_100CC</v>
      </c>
      <c r="AD602" s="41" t="s">
        <v>2101</v>
      </c>
    </row>
    <row r="603" spans="2:30" x14ac:dyDescent="0.25">
      <c r="B603" t="s">
        <v>3866</v>
      </c>
      <c r="C603" s="51" t="s">
        <v>3816</v>
      </c>
      <c r="D603" s="51" t="s">
        <v>269</v>
      </c>
      <c r="E603" s="42" t="b">
        <v>1</v>
      </c>
      <c r="F603" s="2" t="s">
        <v>3813</v>
      </c>
      <c r="G603" s="7" t="s">
        <v>183</v>
      </c>
      <c r="H603" s="51" t="s">
        <v>270</v>
      </c>
      <c r="I603" s="53">
        <v>44862</v>
      </c>
      <c r="J603" s="42" t="s">
        <v>274</v>
      </c>
      <c r="K603" s="2" t="s">
        <v>284</v>
      </c>
      <c r="L603" s="9">
        <v>100</v>
      </c>
      <c r="M603" s="2" t="s">
        <v>4436</v>
      </c>
      <c r="N603" s="2" t="s">
        <v>85</v>
      </c>
      <c r="O603" s="2" t="s">
        <v>4437</v>
      </c>
      <c r="P603" s="2" t="str">
        <f>VLOOKUP(I603,Period!A:B,2,FALSE)</f>
        <v>2022H2</v>
      </c>
      <c r="Q603" s="9">
        <f t="shared" si="105"/>
        <v>96.275000000000006</v>
      </c>
      <c r="R603" s="2">
        <f t="shared" si="107"/>
        <v>100</v>
      </c>
      <c r="S603" t="str">
        <f t="shared" si="108"/>
        <v>04 Overcast (100%)</v>
      </c>
      <c r="T603" t="str">
        <f t="shared" si="106"/>
        <v>44862S2A_MSIL1CCDM-MLB-GANGM4486204 Overcast (100%)</v>
      </c>
      <c r="U603">
        <f>IF(COUNTIF(T$2:T602,T603)&gt;=1,0,1)</f>
        <v>0</v>
      </c>
      <c r="V603" s="26" t="s">
        <v>2102</v>
      </c>
      <c r="W603" s="86">
        <f t="shared" si="109"/>
        <v>2022</v>
      </c>
      <c r="X603" s="86">
        <f t="shared" si="110"/>
        <v>10</v>
      </c>
      <c r="Y603" s="86">
        <f t="shared" si="111"/>
        <v>28</v>
      </c>
      <c r="Z603" s="86" t="str">
        <f t="shared" si="112"/>
        <v>22</v>
      </c>
      <c r="AA603" s="86" t="str">
        <f t="shared" si="113"/>
        <v>37</v>
      </c>
      <c r="AB603" s="86" t="str">
        <f t="shared" si="114"/>
        <v>52</v>
      </c>
      <c r="AC603" s="86" t="str">
        <f t="shared" si="115"/>
        <v>GAN_GM_2500X1253px_32m_S2A_MSIL1C_20221028_100CC</v>
      </c>
      <c r="AD603" s="41" t="s">
        <v>2103</v>
      </c>
    </row>
    <row r="604" spans="2:30" x14ac:dyDescent="0.25">
      <c r="B604" t="s">
        <v>3866</v>
      </c>
      <c r="C604" s="54" t="s">
        <v>3816</v>
      </c>
      <c r="D604" s="54" t="s">
        <v>269</v>
      </c>
      <c r="E604" s="56" t="b">
        <v>1</v>
      </c>
      <c r="F604" s="2" t="s">
        <v>3813</v>
      </c>
      <c r="G604" s="7" t="s">
        <v>183</v>
      </c>
      <c r="H604" s="54" t="s">
        <v>270</v>
      </c>
      <c r="I604" s="57">
        <v>44859</v>
      </c>
      <c r="J604" s="56" t="s">
        <v>272</v>
      </c>
      <c r="K604" s="58" t="s">
        <v>307</v>
      </c>
      <c r="L604" s="9">
        <v>97.6</v>
      </c>
      <c r="M604" s="2" t="s">
        <v>4436</v>
      </c>
      <c r="N604" s="2" t="s">
        <v>85</v>
      </c>
      <c r="O604" s="2" t="s">
        <v>4437</v>
      </c>
      <c r="P604" s="2" t="str">
        <f>VLOOKUP(I604,Period!A:B,2,FALSE)</f>
        <v>2022H2</v>
      </c>
      <c r="Q604" s="9">
        <f t="shared" si="105"/>
        <v>86.8</v>
      </c>
      <c r="R604" s="2">
        <f t="shared" si="107"/>
        <v>90</v>
      </c>
      <c r="S604" t="str">
        <f t="shared" si="108"/>
        <v>03 Cloudy (40%-90%)</v>
      </c>
      <c r="T604" t="str">
        <f t="shared" si="106"/>
        <v>44859S2A_MSIL1CCDM-MLB-GANGM4485903 Cloudy (40%-90%)</v>
      </c>
      <c r="U604">
        <f>IF(COUNTIF(T$2:T603,T604)&gt;=1,0,1)</f>
        <v>1</v>
      </c>
      <c r="V604" s="26" t="s">
        <v>2104</v>
      </c>
      <c r="W604" s="86">
        <f t="shared" si="109"/>
        <v>2022</v>
      </c>
      <c r="X604" s="86">
        <f t="shared" si="110"/>
        <v>10</v>
      </c>
      <c r="Y604" s="86">
        <f t="shared" si="111"/>
        <v>25</v>
      </c>
      <c r="Z604" s="86" t="str">
        <f t="shared" si="112"/>
        <v>22</v>
      </c>
      <c r="AA604" s="86" t="str">
        <f t="shared" si="113"/>
        <v>28</v>
      </c>
      <c r="AB604" s="86" t="str">
        <f t="shared" si="114"/>
        <v>13</v>
      </c>
      <c r="AC604" s="86" t="str">
        <f t="shared" si="115"/>
        <v>GAN_GM_2500X1253px_32m_S2A_MSIL1C_20221025_90CC</v>
      </c>
      <c r="AD604" s="41" t="s">
        <v>2105</v>
      </c>
    </row>
    <row r="605" spans="2:30" x14ac:dyDescent="0.25">
      <c r="B605" t="s">
        <v>3866</v>
      </c>
      <c r="C605" s="54" t="s">
        <v>3816</v>
      </c>
      <c r="D605" s="54" t="s">
        <v>269</v>
      </c>
      <c r="E605" s="56" t="b">
        <v>1</v>
      </c>
      <c r="F605" s="2" t="s">
        <v>3813</v>
      </c>
      <c r="G605" s="7" t="s">
        <v>183</v>
      </c>
      <c r="H605" s="54" t="s">
        <v>270</v>
      </c>
      <c r="I605" s="57">
        <v>44859</v>
      </c>
      <c r="J605" s="56" t="s">
        <v>271</v>
      </c>
      <c r="K605" s="2" t="s">
        <v>293</v>
      </c>
      <c r="L605" s="9">
        <v>89.9</v>
      </c>
      <c r="M605" s="2" t="s">
        <v>4436</v>
      </c>
      <c r="N605" s="2" t="s">
        <v>85</v>
      </c>
      <c r="O605" s="2" t="s">
        <v>4437</v>
      </c>
      <c r="P605" s="2" t="str">
        <f>VLOOKUP(I605,Period!A:B,2,FALSE)</f>
        <v>2022H2</v>
      </c>
      <c r="Q605" s="9">
        <f t="shared" si="105"/>
        <v>86.8</v>
      </c>
      <c r="R605" s="2">
        <f t="shared" si="107"/>
        <v>90</v>
      </c>
      <c r="S605" t="str">
        <f t="shared" si="108"/>
        <v>03 Cloudy (40%-90%)</v>
      </c>
      <c r="T605" t="str">
        <f t="shared" si="106"/>
        <v>44859S2A_MSIL1CCDM-MLB-GANGM4485903 Cloudy (40%-90%)</v>
      </c>
      <c r="U605">
        <f>IF(COUNTIF(T$2:T604,T605)&gt;=1,0,1)</f>
        <v>0</v>
      </c>
      <c r="V605" s="26" t="s">
        <v>2106</v>
      </c>
      <c r="W605" s="86">
        <f t="shared" si="109"/>
        <v>2022</v>
      </c>
      <c r="X605" s="86">
        <f t="shared" si="110"/>
        <v>10</v>
      </c>
      <c r="Y605" s="86">
        <f t="shared" si="111"/>
        <v>25</v>
      </c>
      <c r="Z605" s="86" t="str">
        <f t="shared" si="112"/>
        <v>22</v>
      </c>
      <c r="AA605" s="86" t="str">
        <f t="shared" si="113"/>
        <v>28</v>
      </c>
      <c r="AB605" s="86" t="str">
        <f t="shared" si="114"/>
        <v>10</v>
      </c>
      <c r="AC605" s="86" t="str">
        <f t="shared" si="115"/>
        <v>GAN_GM_2500X1253px_32m_S2A_MSIL1C_20221025_90CC</v>
      </c>
      <c r="AD605" s="41" t="s">
        <v>2107</v>
      </c>
    </row>
    <row r="606" spans="2:30" x14ac:dyDescent="0.25">
      <c r="B606" t="s">
        <v>3866</v>
      </c>
      <c r="C606" s="54" t="s">
        <v>3816</v>
      </c>
      <c r="D606" s="54" t="s">
        <v>269</v>
      </c>
      <c r="E606" s="56" t="b">
        <v>1</v>
      </c>
      <c r="F606" s="2" t="s">
        <v>3813</v>
      </c>
      <c r="G606" s="7" t="s">
        <v>183</v>
      </c>
      <c r="H606" s="54" t="s">
        <v>270</v>
      </c>
      <c r="I606" s="57">
        <v>44859</v>
      </c>
      <c r="J606" s="56" t="s">
        <v>273</v>
      </c>
      <c r="K606" s="2" t="s">
        <v>294</v>
      </c>
      <c r="L606" s="9">
        <v>65.400000000000006</v>
      </c>
      <c r="M606" s="2" t="s">
        <v>4436</v>
      </c>
      <c r="N606" s="2" t="s">
        <v>85</v>
      </c>
      <c r="O606" s="2" t="s">
        <v>4437</v>
      </c>
      <c r="P606" s="2" t="str">
        <f>VLOOKUP(I606,Period!A:B,2,FALSE)</f>
        <v>2022H2</v>
      </c>
      <c r="Q606" s="9">
        <f t="shared" si="105"/>
        <v>86.8</v>
      </c>
      <c r="R606" s="2">
        <f t="shared" si="107"/>
        <v>90</v>
      </c>
      <c r="S606" t="str">
        <f t="shared" si="108"/>
        <v>03 Cloudy (40%-90%)</v>
      </c>
      <c r="T606" t="str">
        <f t="shared" si="106"/>
        <v>44859S2A_MSIL1CCDM-MLB-GANGM4485903 Cloudy (40%-90%)</v>
      </c>
      <c r="U606">
        <f>IF(COUNTIF(T$2:T605,T606)&gt;=1,0,1)</f>
        <v>0</v>
      </c>
      <c r="V606" s="26" t="s">
        <v>2108</v>
      </c>
      <c r="W606" s="86">
        <f t="shared" si="109"/>
        <v>2022</v>
      </c>
      <c r="X606" s="86">
        <f t="shared" si="110"/>
        <v>10</v>
      </c>
      <c r="Y606" s="86">
        <f t="shared" si="111"/>
        <v>25</v>
      </c>
      <c r="Z606" s="86" t="str">
        <f t="shared" si="112"/>
        <v>22</v>
      </c>
      <c r="AA606" s="86" t="str">
        <f t="shared" si="113"/>
        <v>28</v>
      </c>
      <c r="AB606" s="86" t="str">
        <f t="shared" si="114"/>
        <v>01</v>
      </c>
      <c r="AC606" s="86" t="str">
        <f t="shared" si="115"/>
        <v>GAN_GM_2500X1253px_32m_S2A_MSIL1C_20221025_90CC</v>
      </c>
      <c r="AD606" s="41" t="s">
        <v>2109</v>
      </c>
    </row>
    <row r="607" spans="2:30" x14ac:dyDescent="0.25">
      <c r="B607" t="s">
        <v>3866</v>
      </c>
      <c r="C607" s="54" t="s">
        <v>3816</v>
      </c>
      <c r="D607" s="54" t="s">
        <v>269</v>
      </c>
      <c r="E607" s="56" t="b">
        <v>1</v>
      </c>
      <c r="F607" s="2" t="s">
        <v>3813</v>
      </c>
      <c r="G607" s="7" t="s">
        <v>183</v>
      </c>
      <c r="H607" s="54" t="s">
        <v>270</v>
      </c>
      <c r="I607" s="57">
        <v>44859</v>
      </c>
      <c r="J607" s="56" t="s">
        <v>274</v>
      </c>
      <c r="K607" s="2" t="s">
        <v>308</v>
      </c>
      <c r="L607" s="9">
        <v>94.3</v>
      </c>
      <c r="M607" s="2" t="s">
        <v>4436</v>
      </c>
      <c r="N607" s="2" t="s">
        <v>85</v>
      </c>
      <c r="O607" s="2" t="s">
        <v>4437</v>
      </c>
      <c r="P607" s="2" t="str">
        <f>VLOOKUP(I607,Period!A:B,2,FALSE)</f>
        <v>2022H2</v>
      </c>
      <c r="Q607" s="9">
        <f t="shared" si="105"/>
        <v>86.8</v>
      </c>
      <c r="R607" s="2">
        <f t="shared" si="107"/>
        <v>90</v>
      </c>
      <c r="S607" t="str">
        <f t="shared" si="108"/>
        <v>03 Cloudy (40%-90%)</v>
      </c>
      <c r="T607" t="str">
        <f t="shared" si="106"/>
        <v>44859S2A_MSIL1CCDM-MLB-GANGM4485903 Cloudy (40%-90%)</v>
      </c>
      <c r="U607">
        <f>IF(COUNTIF(T$2:T606,T607)&gt;=1,0,1)</f>
        <v>0</v>
      </c>
      <c r="V607" s="26" t="s">
        <v>2110</v>
      </c>
      <c r="W607" s="86">
        <f t="shared" si="109"/>
        <v>2022</v>
      </c>
      <c r="X607" s="86">
        <f t="shared" si="110"/>
        <v>10</v>
      </c>
      <c r="Y607" s="86">
        <f t="shared" si="111"/>
        <v>25</v>
      </c>
      <c r="Z607" s="86" t="str">
        <f t="shared" si="112"/>
        <v>22</v>
      </c>
      <c r="AA607" s="86" t="str">
        <f t="shared" si="113"/>
        <v>27</v>
      </c>
      <c r="AB607" s="86" t="str">
        <f t="shared" si="114"/>
        <v>55</v>
      </c>
      <c r="AC607" s="86" t="str">
        <f t="shared" si="115"/>
        <v>GAN_GM_2500X1253px_32m_S2A_MSIL1C_20221025_90CC</v>
      </c>
      <c r="AD607" s="41" t="s">
        <v>2111</v>
      </c>
    </row>
    <row r="608" spans="2:30" x14ac:dyDescent="0.25">
      <c r="B608" t="s">
        <v>3866</v>
      </c>
      <c r="C608" s="51" t="s">
        <v>3816</v>
      </c>
      <c r="D608" s="51" t="s">
        <v>269</v>
      </c>
      <c r="E608" s="42" t="b">
        <v>1</v>
      </c>
      <c r="F608" s="2" t="s">
        <v>3813</v>
      </c>
      <c r="G608" s="7" t="s">
        <v>183</v>
      </c>
      <c r="H608" s="51" t="s">
        <v>270</v>
      </c>
      <c r="I608" s="53">
        <v>44857</v>
      </c>
      <c r="J608" s="42" t="s">
        <v>272</v>
      </c>
      <c r="K608" s="58" t="s">
        <v>304</v>
      </c>
      <c r="L608" s="9">
        <v>99.4</v>
      </c>
      <c r="M608" s="2" t="s">
        <v>4436</v>
      </c>
      <c r="N608" s="2" t="s">
        <v>85</v>
      </c>
      <c r="O608" s="2" t="s">
        <v>4437</v>
      </c>
      <c r="P608" s="2" t="str">
        <f>VLOOKUP(I608,Period!A:B,2,FALSE)</f>
        <v>2022H2</v>
      </c>
      <c r="Q608" s="9">
        <f t="shared" si="105"/>
        <v>99.575000000000003</v>
      </c>
      <c r="R608" s="2">
        <f t="shared" si="107"/>
        <v>100</v>
      </c>
      <c r="S608" t="str">
        <f t="shared" si="108"/>
        <v>04 Overcast (100%)</v>
      </c>
      <c r="T608" t="str">
        <f t="shared" si="106"/>
        <v>44857S2A_MSIL1CCDM-MLB-GANGM4485704 Overcast (100%)</v>
      </c>
      <c r="U608">
        <f>IF(COUNTIF(T$2:T607,T608)&gt;=1,0,1)</f>
        <v>1</v>
      </c>
      <c r="V608" s="26" t="s">
        <v>2112</v>
      </c>
      <c r="W608" s="86">
        <f t="shared" si="109"/>
        <v>2022</v>
      </c>
      <c r="X608" s="86">
        <f t="shared" si="110"/>
        <v>10</v>
      </c>
      <c r="Y608" s="86">
        <f t="shared" si="111"/>
        <v>23</v>
      </c>
      <c r="Z608" s="86" t="str">
        <f t="shared" si="112"/>
        <v>22</v>
      </c>
      <c r="AA608" s="86" t="str">
        <f t="shared" si="113"/>
        <v>38</v>
      </c>
      <c r="AB608" s="86" t="str">
        <f t="shared" si="114"/>
        <v>06</v>
      </c>
      <c r="AC608" s="86" t="str">
        <f t="shared" si="115"/>
        <v>GAN_GM_2500X1253px_32m_S2A_MSIL1C_20221023_100CC</v>
      </c>
      <c r="AD608" s="41" t="s">
        <v>2113</v>
      </c>
    </row>
    <row r="609" spans="2:30" x14ac:dyDescent="0.25">
      <c r="B609" t="s">
        <v>3866</v>
      </c>
      <c r="C609" s="51" t="s">
        <v>3816</v>
      </c>
      <c r="D609" s="51" t="s">
        <v>269</v>
      </c>
      <c r="E609" s="42" t="b">
        <v>1</v>
      </c>
      <c r="F609" s="2" t="s">
        <v>3813</v>
      </c>
      <c r="G609" s="7" t="s">
        <v>183</v>
      </c>
      <c r="H609" s="51" t="s">
        <v>270</v>
      </c>
      <c r="I609" s="53">
        <v>44857</v>
      </c>
      <c r="J609" s="42" t="s">
        <v>271</v>
      </c>
      <c r="K609" s="2" t="s">
        <v>330</v>
      </c>
      <c r="L609" s="9">
        <v>100</v>
      </c>
      <c r="M609" s="2" t="s">
        <v>4436</v>
      </c>
      <c r="N609" s="2" t="s">
        <v>85</v>
      </c>
      <c r="O609" s="2" t="s">
        <v>4437</v>
      </c>
      <c r="P609" s="2" t="str">
        <f>VLOOKUP(I609,Period!A:B,2,FALSE)</f>
        <v>2022H2</v>
      </c>
      <c r="Q609" s="9">
        <f t="shared" si="105"/>
        <v>99.575000000000003</v>
      </c>
      <c r="R609" s="2">
        <f t="shared" si="107"/>
        <v>100</v>
      </c>
      <c r="S609" t="str">
        <f t="shared" si="108"/>
        <v>04 Overcast (100%)</v>
      </c>
      <c r="T609" t="str">
        <f t="shared" si="106"/>
        <v>44857S2A_MSIL1CCDM-MLB-GANGM4485704 Overcast (100%)</v>
      </c>
      <c r="U609">
        <f>IF(COUNTIF(T$2:T608,T609)&gt;=1,0,1)</f>
        <v>0</v>
      </c>
      <c r="V609" s="26" t="s">
        <v>2114</v>
      </c>
      <c r="W609" s="86">
        <f t="shared" si="109"/>
        <v>2022</v>
      </c>
      <c r="X609" s="86">
        <f t="shared" si="110"/>
        <v>10</v>
      </c>
      <c r="Y609" s="86">
        <f t="shared" si="111"/>
        <v>23</v>
      </c>
      <c r="Z609" s="86" t="str">
        <f t="shared" si="112"/>
        <v>22</v>
      </c>
      <c r="AA609" s="86" t="str">
        <f t="shared" si="113"/>
        <v>38</v>
      </c>
      <c r="AB609" s="86" t="str">
        <f t="shared" si="114"/>
        <v>02</v>
      </c>
      <c r="AC609" s="86" t="str">
        <f t="shared" si="115"/>
        <v>GAN_GM_2500X1253px_32m_S2A_MSIL1C_20221023_100CC</v>
      </c>
      <c r="AD609" s="41" t="s">
        <v>2115</v>
      </c>
    </row>
    <row r="610" spans="2:30" x14ac:dyDescent="0.25">
      <c r="B610" t="s">
        <v>3866</v>
      </c>
      <c r="C610" s="51" t="s">
        <v>3816</v>
      </c>
      <c r="D610" s="51" t="s">
        <v>269</v>
      </c>
      <c r="E610" s="42" t="b">
        <v>1</v>
      </c>
      <c r="F610" s="2" t="s">
        <v>3813</v>
      </c>
      <c r="G610" s="7" t="s">
        <v>183</v>
      </c>
      <c r="H610" s="51" t="s">
        <v>270</v>
      </c>
      <c r="I610" s="53">
        <v>44857</v>
      </c>
      <c r="J610" s="42" t="s">
        <v>273</v>
      </c>
      <c r="K610" s="2" t="s">
        <v>284</v>
      </c>
      <c r="L610" s="9">
        <v>98.9</v>
      </c>
      <c r="M610" s="2" t="s">
        <v>4436</v>
      </c>
      <c r="N610" s="2" t="s">
        <v>85</v>
      </c>
      <c r="O610" s="2" t="s">
        <v>4437</v>
      </c>
      <c r="P610" s="2" t="str">
        <f>VLOOKUP(I610,Period!A:B,2,FALSE)</f>
        <v>2022H2</v>
      </c>
      <c r="Q610" s="9">
        <f t="shared" si="105"/>
        <v>99.575000000000003</v>
      </c>
      <c r="R610" s="2">
        <f t="shared" si="107"/>
        <v>100</v>
      </c>
      <c r="S610" t="str">
        <f t="shared" si="108"/>
        <v>04 Overcast (100%)</v>
      </c>
      <c r="T610" t="str">
        <f t="shared" si="106"/>
        <v>44857S2A_MSIL1CCDM-MLB-GANGM4485704 Overcast (100%)</v>
      </c>
      <c r="U610">
        <f>IF(COUNTIF(T$2:T609,T610)&gt;=1,0,1)</f>
        <v>0</v>
      </c>
      <c r="V610" s="26" t="s">
        <v>2116</v>
      </c>
      <c r="W610" s="86">
        <f t="shared" si="109"/>
        <v>2022</v>
      </c>
      <c r="X610" s="86">
        <f t="shared" si="110"/>
        <v>10</v>
      </c>
      <c r="Y610" s="86">
        <f t="shared" si="111"/>
        <v>23</v>
      </c>
      <c r="Z610" s="86" t="str">
        <f t="shared" si="112"/>
        <v>22</v>
      </c>
      <c r="AA610" s="86" t="str">
        <f t="shared" si="113"/>
        <v>37</v>
      </c>
      <c r="AB610" s="86" t="str">
        <f t="shared" si="114"/>
        <v>52</v>
      </c>
      <c r="AC610" s="86" t="str">
        <f t="shared" si="115"/>
        <v>GAN_GM_2500X1253px_32m_S2A_MSIL1C_20221023_100CC</v>
      </c>
      <c r="AD610" s="41" t="s">
        <v>2117</v>
      </c>
    </row>
    <row r="611" spans="2:30" x14ac:dyDescent="0.25">
      <c r="B611" t="s">
        <v>3866</v>
      </c>
      <c r="C611" s="51" t="s">
        <v>3816</v>
      </c>
      <c r="D611" s="51" t="s">
        <v>269</v>
      </c>
      <c r="E611" s="42" t="b">
        <v>1</v>
      </c>
      <c r="F611" s="2" t="s">
        <v>3813</v>
      </c>
      <c r="G611" s="7" t="s">
        <v>183</v>
      </c>
      <c r="H611" s="51" t="s">
        <v>270</v>
      </c>
      <c r="I611" s="53">
        <v>44857</v>
      </c>
      <c r="J611" s="42" t="s">
        <v>274</v>
      </c>
      <c r="K611" s="2" t="s">
        <v>314</v>
      </c>
      <c r="L611" s="9">
        <v>100</v>
      </c>
      <c r="M611" s="2" t="s">
        <v>4436</v>
      </c>
      <c r="N611" s="2" t="s">
        <v>85</v>
      </c>
      <c r="O611" s="2" t="s">
        <v>4437</v>
      </c>
      <c r="P611" s="2" t="str">
        <f>VLOOKUP(I611,Period!A:B,2,FALSE)</f>
        <v>2022H2</v>
      </c>
      <c r="Q611" s="9">
        <f t="shared" si="105"/>
        <v>99.575000000000003</v>
      </c>
      <c r="R611" s="2">
        <f t="shared" si="107"/>
        <v>100</v>
      </c>
      <c r="S611" t="str">
        <f t="shared" si="108"/>
        <v>04 Overcast (100%)</v>
      </c>
      <c r="T611" t="str">
        <f t="shared" si="106"/>
        <v>44857S2A_MSIL1CCDM-MLB-GANGM4485704 Overcast (100%)</v>
      </c>
      <c r="U611">
        <f>IF(COUNTIF(T$2:T610,T611)&gt;=1,0,1)</f>
        <v>0</v>
      </c>
      <c r="V611" s="26" t="s">
        <v>2118</v>
      </c>
      <c r="W611" s="86">
        <f t="shared" si="109"/>
        <v>2022</v>
      </c>
      <c r="X611" s="86">
        <f t="shared" si="110"/>
        <v>10</v>
      </c>
      <c r="Y611" s="86">
        <f t="shared" si="111"/>
        <v>23</v>
      </c>
      <c r="Z611" s="86" t="str">
        <f t="shared" si="112"/>
        <v>22</v>
      </c>
      <c r="AA611" s="86" t="str">
        <f t="shared" si="113"/>
        <v>37</v>
      </c>
      <c r="AB611" s="86" t="str">
        <f t="shared" si="114"/>
        <v>48</v>
      </c>
      <c r="AC611" s="86" t="str">
        <f t="shared" si="115"/>
        <v>GAN_GM_2500X1253px_32m_S2A_MSIL1C_20221023_100CC</v>
      </c>
      <c r="AD611" s="41" t="s">
        <v>2119</v>
      </c>
    </row>
    <row r="612" spans="2:30" x14ac:dyDescent="0.25">
      <c r="B612" t="s">
        <v>3866</v>
      </c>
      <c r="C612" s="54" t="s">
        <v>3816</v>
      </c>
      <c r="D612" s="54" t="s">
        <v>269</v>
      </c>
      <c r="E612" s="56" t="b">
        <v>1</v>
      </c>
      <c r="F612" s="2" t="s">
        <v>3813</v>
      </c>
      <c r="G612" s="7" t="s">
        <v>183</v>
      </c>
      <c r="H612" s="54" t="s">
        <v>270</v>
      </c>
      <c r="I612" s="57">
        <v>44854</v>
      </c>
      <c r="J612" s="56" t="s">
        <v>272</v>
      </c>
      <c r="K612" s="58" t="s">
        <v>293</v>
      </c>
      <c r="L612" s="9">
        <v>10.199999999999999</v>
      </c>
      <c r="M612" s="2" t="s">
        <v>4436</v>
      </c>
      <c r="N612" s="2" t="s">
        <v>85</v>
      </c>
      <c r="O612" s="2" t="s">
        <v>4437</v>
      </c>
      <c r="P612" s="2" t="str">
        <f>VLOOKUP(I612,Period!A:B,2,FALSE)</f>
        <v>2022H2</v>
      </c>
      <c r="Q612" s="9">
        <f t="shared" si="105"/>
        <v>17.725000000000001</v>
      </c>
      <c r="R612" s="2">
        <f t="shared" si="107"/>
        <v>20</v>
      </c>
      <c r="S612" t="str">
        <f t="shared" si="108"/>
        <v>02 Sunny (10%-30%)</v>
      </c>
      <c r="T612" t="str">
        <f t="shared" si="106"/>
        <v>44854S2A_MSIL1CCDM-MLB-GANGM4485402 Sunny (10%-30%)</v>
      </c>
      <c r="U612">
        <f>IF(COUNTIF(T$2:T611,T612)&gt;=1,0,1)</f>
        <v>1</v>
      </c>
      <c r="V612" s="26" t="s">
        <v>2120</v>
      </c>
      <c r="W612" s="86">
        <f t="shared" si="109"/>
        <v>2022</v>
      </c>
      <c r="X612" s="86">
        <f t="shared" si="110"/>
        <v>10</v>
      </c>
      <c r="Y612" s="86">
        <f t="shared" si="111"/>
        <v>20</v>
      </c>
      <c r="Z612" s="86" t="str">
        <f t="shared" si="112"/>
        <v>22</v>
      </c>
      <c r="AA612" s="86" t="str">
        <f t="shared" si="113"/>
        <v>28</v>
      </c>
      <c r="AB612" s="86" t="str">
        <f t="shared" si="114"/>
        <v>10</v>
      </c>
      <c r="AC612" s="86" t="str">
        <f t="shared" si="115"/>
        <v>GAN_GM_2500X1253px_32m_S2A_MSIL1C_20221020_20CC</v>
      </c>
      <c r="AD612" s="41" t="s">
        <v>2121</v>
      </c>
    </row>
    <row r="613" spans="2:30" x14ac:dyDescent="0.25">
      <c r="B613" t="s">
        <v>3866</v>
      </c>
      <c r="C613" s="54" t="s">
        <v>3816</v>
      </c>
      <c r="D613" s="54" t="s">
        <v>269</v>
      </c>
      <c r="E613" s="56" t="b">
        <v>1</v>
      </c>
      <c r="F613" s="2" t="s">
        <v>3813</v>
      </c>
      <c r="G613" s="7" t="s">
        <v>183</v>
      </c>
      <c r="H613" s="54" t="s">
        <v>270</v>
      </c>
      <c r="I613" s="57">
        <v>44854</v>
      </c>
      <c r="J613" s="56" t="s">
        <v>271</v>
      </c>
      <c r="K613" s="2" t="s">
        <v>315</v>
      </c>
      <c r="L613" s="9">
        <v>45.2</v>
      </c>
      <c r="M613" s="2" t="s">
        <v>4436</v>
      </c>
      <c r="N613" s="2" t="s">
        <v>85</v>
      </c>
      <c r="O613" s="2" t="s">
        <v>4437</v>
      </c>
      <c r="P613" s="2" t="str">
        <f>VLOOKUP(I613,Period!A:B,2,FALSE)</f>
        <v>2022H2</v>
      </c>
      <c r="Q613" s="9">
        <f t="shared" si="105"/>
        <v>17.725000000000001</v>
      </c>
      <c r="R613" s="2">
        <f t="shared" si="107"/>
        <v>20</v>
      </c>
      <c r="S613" t="str">
        <f t="shared" si="108"/>
        <v>02 Sunny (10%-30%)</v>
      </c>
      <c r="T613" t="str">
        <f t="shared" si="106"/>
        <v>44854S2A_MSIL1CCDM-MLB-GANGM4485402 Sunny (10%-30%)</v>
      </c>
      <c r="U613">
        <f>IF(COUNTIF(T$2:T612,T613)&gt;=1,0,1)</f>
        <v>0</v>
      </c>
      <c r="V613" s="26" t="s">
        <v>2122</v>
      </c>
      <c r="W613" s="86">
        <f t="shared" si="109"/>
        <v>2022</v>
      </c>
      <c r="X613" s="86">
        <f t="shared" si="110"/>
        <v>10</v>
      </c>
      <c r="Y613" s="86">
        <f t="shared" si="111"/>
        <v>20</v>
      </c>
      <c r="Z613" s="86" t="str">
        <f t="shared" si="112"/>
        <v>22</v>
      </c>
      <c r="AA613" s="86" t="str">
        <f t="shared" si="113"/>
        <v>28</v>
      </c>
      <c r="AB613" s="86" t="str">
        <f t="shared" si="114"/>
        <v>06</v>
      </c>
      <c r="AC613" s="86" t="str">
        <f t="shared" si="115"/>
        <v>GAN_GM_2500X1253px_32m_S2A_MSIL1C_20221020_20CC</v>
      </c>
      <c r="AD613" s="41" t="s">
        <v>2123</v>
      </c>
    </row>
    <row r="614" spans="2:30" x14ac:dyDescent="0.25">
      <c r="B614" t="s">
        <v>3866</v>
      </c>
      <c r="C614" s="54" t="s">
        <v>3816</v>
      </c>
      <c r="D614" s="54" t="s">
        <v>269</v>
      </c>
      <c r="E614" s="56" t="b">
        <v>1</v>
      </c>
      <c r="F614" s="2" t="s">
        <v>3813</v>
      </c>
      <c r="G614" s="7" t="s">
        <v>183</v>
      </c>
      <c r="H614" s="54" t="s">
        <v>270</v>
      </c>
      <c r="I614" s="57">
        <v>44854</v>
      </c>
      <c r="J614" s="56" t="s">
        <v>273</v>
      </c>
      <c r="K614" s="2" t="s">
        <v>291</v>
      </c>
      <c r="L614" s="9">
        <v>0</v>
      </c>
      <c r="M614" s="2" t="s">
        <v>4436</v>
      </c>
      <c r="N614" s="2" t="s">
        <v>85</v>
      </c>
      <c r="O614" s="2" t="s">
        <v>4437</v>
      </c>
      <c r="P614" s="2" t="str">
        <f>VLOOKUP(I614,Period!A:B,2,FALSE)</f>
        <v>2022H2</v>
      </c>
      <c r="Q614" s="9">
        <f t="shared" si="105"/>
        <v>17.725000000000001</v>
      </c>
      <c r="R614" s="2">
        <f t="shared" si="107"/>
        <v>20</v>
      </c>
      <c r="S614" t="str">
        <f t="shared" si="108"/>
        <v>02 Sunny (10%-30%)</v>
      </c>
      <c r="T614" t="str">
        <f t="shared" si="106"/>
        <v>44854S2A_MSIL1CCDM-MLB-GANGM4485402 Sunny (10%-30%)</v>
      </c>
      <c r="U614">
        <f>IF(COUNTIF(T$2:T613,T614)&gt;=1,0,1)</f>
        <v>0</v>
      </c>
      <c r="V614" s="26" t="s">
        <v>2124</v>
      </c>
      <c r="W614" s="86">
        <f t="shared" si="109"/>
        <v>2022</v>
      </c>
      <c r="X614" s="86">
        <f t="shared" si="110"/>
        <v>10</v>
      </c>
      <c r="Y614" s="86">
        <f t="shared" si="111"/>
        <v>20</v>
      </c>
      <c r="Z614" s="86" t="str">
        <f t="shared" si="112"/>
        <v>22</v>
      </c>
      <c r="AA614" s="86" t="str">
        <f t="shared" si="113"/>
        <v>27</v>
      </c>
      <c r="AB614" s="86" t="str">
        <f t="shared" si="114"/>
        <v>57</v>
      </c>
      <c r="AC614" s="86" t="str">
        <f t="shared" si="115"/>
        <v>GAN_GM_2500X1253px_32m_S2A_MSIL1C_20221020_20CC</v>
      </c>
      <c r="AD614" s="41" t="s">
        <v>2125</v>
      </c>
    </row>
    <row r="615" spans="2:30" x14ac:dyDescent="0.25">
      <c r="B615" t="s">
        <v>3866</v>
      </c>
      <c r="C615" s="54" t="s">
        <v>3816</v>
      </c>
      <c r="D615" s="54" t="s">
        <v>269</v>
      </c>
      <c r="E615" s="56" t="b">
        <v>1</v>
      </c>
      <c r="F615" s="2" t="s">
        <v>3813</v>
      </c>
      <c r="G615" s="7" t="s">
        <v>183</v>
      </c>
      <c r="H615" s="54" t="s">
        <v>270</v>
      </c>
      <c r="I615" s="57">
        <v>44854</v>
      </c>
      <c r="J615" s="56" t="s">
        <v>274</v>
      </c>
      <c r="K615" s="2" t="s">
        <v>316</v>
      </c>
      <c r="L615" s="9">
        <v>15.5</v>
      </c>
      <c r="M615" s="2" t="s">
        <v>4436</v>
      </c>
      <c r="N615" s="2" t="s">
        <v>85</v>
      </c>
      <c r="O615" s="2" t="s">
        <v>4437</v>
      </c>
      <c r="P615" s="2" t="str">
        <f>VLOOKUP(I615,Period!A:B,2,FALSE)</f>
        <v>2022H2</v>
      </c>
      <c r="Q615" s="9">
        <f t="shared" si="105"/>
        <v>17.725000000000001</v>
      </c>
      <c r="R615" s="2">
        <f t="shared" si="107"/>
        <v>20</v>
      </c>
      <c r="S615" t="str">
        <f t="shared" si="108"/>
        <v>02 Sunny (10%-30%)</v>
      </c>
      <c r="T615" t="str">
        <f t="shared" si="106"/>
        <v>44854S2A_MSIL1CCDM-MLB-GANGM4485402 Sunny (10%-30%)</v>
      </c>
      <c r="U615">
        <f>IF(COUNTIF(T$2:T614,T615)&gt;=1,0,1)</f>
        <v>0</v>
      </c>
      <c r="V615" s="26" t="s">
        <v>2126</v>
      </c>
      <c r="W615" s="86">
        <f t="shared" si="109"/>
        <v>2022</v>
      </c>
      <c r="X615" s="86">
        <f t="shared" si="110"/>
        <v>10</v>
      </c>
      <c r="Y615" s="86">
        <f t="shared" si="111"/>
        <v>20</v>
      </c>
      <c r="Z615" s="86" t="str">
        <f t="shared" si="112"/>
        <v>22</v>
      </c>
      <c r="AA615" s="86" t="str">
        <f t="shared" si="113"/>
        <v>27</v>
      </c>
      <c r="AB615" s="86" t="str">
        <f t="shared" si="114"/>
        <v>52</v>
      </c>
      <c r="AC615" s="86" t="str">
        <f t="shared" si="115"/>
        <v>GAN_GM_2500X1253px_32m_S2A_MSIL1C_20221020_20CC</v>
      </c>
      <c r="AD615" s="41" t="s">
        <v>2127</v>
      </c>
    </row>
    <row r="616" spans="2:30" x14ac:dyDescent="0.25">
      <c r="B616" t="s">
        <v>3866</v>
      </c>
      <c r="C616" s="51" t="s">
        <v>3816</v>
      </c>
      <c r="D616" s="51" t="s">
        <v>269</v>
      </c>
      <c r="E616" s="42" t="b">
        <v>1</v>
      </c>
      <c r="F616" s="2" t="s">
        <v>3813</v>
      </c>
      <c r="G616" s="7" t="s">
        <v>183</v>
      </c>
      <c r="H616" s="51" t="s">
        <v>270</v>
      </c>
      <c r="I616" s="53">
        <v>44852</v>
      </c>
      <c r="J616" s="42" t="s">
        <v>272</v>
      </c>
      <c r="K616" s="59" t="s">
        <v>310</v>
      </c>
      <c r="L616" s="9">
        <v>28.9</v>
      </c>
      <c r="M616" s="2" t="s">
        <v>4436</v>
      </c>
      <c r="N616" s="2" t="s">
        <v>85</v>
      </c>
      <c r="O616" s="2" t="s">
        <v>4437</v>
      </c>
      <c r="P616" s="2" t="str">
        <f>VLOOKUP(I616,Period!A:B,2,FALSE)</f>
        <v>2022H2</v>
      </c>
      <c r="Q616" s="9">
        <f t="shared" si="105"/>
        <v>46.45</v>
      </c>
      <c r="R616" s="2">
        <f t="shared" si="107"/>
        <v>50</v>
      </c>
      <c r="S616" t="str">
        <f t="shared" si="108"/>
        <v>03 Cloudy (40%-90%)</v>
      </c>
      <c r="T616" t="str">
        <f t="shared" si="106"/>
        <v>44852S2A_MSIL1CCDM-MLB-GANGM4485203 Cloudy (40%-90%)</v>
      </c>
      <c r="U616">
        <f>IF(COUNTIF(T$2:T615,T616)&gt;=1,0,1)</f>
        <v>1</v>
      </c>
      <c r="V616" s="26" t="s">
        <v>2128</v>
      </c>
      <c r="W616" s="86">
        <f t="shared" si="109"/>
        <v>2022</v>
      </c>
      <c r="X616" s="86">
        <f t="shared" si="110"/>
        <v>10</v>
      </c>
      <c r="Y616" s="86">
        <f t="shared" si="111"/>
        <v>18</v>
      </c>
      <c r="Z616" s="86" t="str">
        <f t="shared" si="112"/>
        <v>22</v>
      </c>
      <c r="AA616" s="86" t="str">
        <f t="shared" si="113"/>
        <v>38</v>
      </c>
      <c r="AB616" s="86" t="str">
        <f t="shared" si="114"/>
        <v>09</v>
      </c>
      <c r="AC616" s="86" t="str">
        <f t="shared" si="115"/>
        <v>GAN_GM_2500X1253px_32m_S2A_MSIL1C_20221018_50CC</v>
      </c>
      <c r="AD616" s="41" t="s">
        <v>2129</v>
      </c>
    </row>
    <row r="617" spans="2:30" x14ac:dyDescent="0.25">
      <c r="B617" t="s">
        <v>3866</v>
      </c>
      <c r="C617" s="51" t="s">
        <v>3816</v>
      </c>
      <c r="D617" s="51" t="s">
        <v>269</v>
      </c>
      <c r="E617" s="42" t="b">
        <v>1</v>
      </c>
      <c r="F617" s="2" t="s">
        <v>3813</v>
      </c>
      <c r="G617" s="7" t="s">
        <v>183</v>
      </c>
      <c r="H617" s="51" t="s">
        <v>270</v>
      </c>
      <c r="I617" s="53">
        <v>44852</v>
      </c>
      <c r="J617" s="42" t="s">
        <v>271</v>
      </c>
      <c r="K617" s="2" t="s">
        <v>304</v>
      </c>
      <c r="L617" s="9">
        <v>43.5</v>
      </c>
      <c r="M617" s="2" t="s">
        <v>4436</v>
      </c>
      <c r="N617" s="2" t="s">
        <v>85</v>
      </c>
      <c r="O617" s="2" t="s">
        <v>4437</v>
      </c>
      <c r="P617" s="2" t="str">
        <f>VLOOKUP(I617,Period!A:B,2,FALSE)</f>
        <v>2022H2</v>
      </c>
      <c r="Q617" s="9">
        <f t="shared" si="105"/>
        <v>46.45</v>
      </c>
      <c r="R617" s="2">
        <f t="shared" si="107"/>
        <v>50</v>
      </c>
      <c r="S617" t="str">
        <f t="shared" si="108"/>
        <v>03 Cloudy (40%-90%)</v>
      </c>
      <c r="T617" t="str">
        <f t="shared" si="106"/>
        <v>44852S2A_MSIL1CCDM-MLB-GANGM4485203 Cloudy (40%-90%)</v>
      </c>
      <c r="U617">
        <f>IF(COUNTIF(T$2:T616,T617)&gt;=1,0,1)</f>
        <v>0</v>
      </c>
      <c r="V617" s="26" t="s">
        <v>2130</v>
      </c>
      <c r="W617" s="86">
        <f t="shared" si="109"/>
        <v>2022</v>
      </c>
      <c r="X617" s="86">
        <f t="shared" si="110"/>
        <v>10</v>
      </c>
      <c r="Y617" s="86">
        <f t="shared" si="111"/>
        <v>18</v>
      </c>
      <c r="Z617" s="86" t="str">
        <f t="shared" si="112"/>
        <v>22</v>
      </c>
      <c r="AA617" s="86" t="str">
        <f t="shared" si="113"/>
        <v>38</v>
      </c>
      <c r="AB617" s="86" t="str">
        <f t="shared" si="114"/>
        <v>06</v>
      </c>
      <c r="AC617" s="86" t="str">
        <f t="shared" si="115"/>
        <v>GAN_GM_2500X1253px_32m_S2A_MSIL1C_20221018_50CC</v>
      </c>
      <c r="AD617" s="41" t="s">
        <v>2131</v>
      </c>
    </row>
    <row r="618" spans="2:30" x14ac:dyDescent="0.25">
      <c r="B618" t="s">
        <v>3866</v>
      </c>
      <c r="C618" s="51" t="s">
        <v>3816</v>
      </c>
      <c r="D618" s="51" t="s">
        <v>269</v>
      </c>
      <c r="E618" s="42" t="b">
        <v>1</v>
      </c>
      <c r="F618" s="2" t="s">
        <v>3813</v>
      </c>
      <c r="G618" s="7" t="s">
        <v>183</v>
      </c>
      <c r="H618" s="51" t="s">
        <v>270</v>
      </c>
      <c r="I618" s="53">
        <v>44852</v>
      </c>
      <c r="J618" s="42" t="s">
        <v>273</v>
      </c>
      <c r="K618" s="2" t="s">
        <v>305</v>
      </c>
      <c r="L618" s="9">
        <v>46.2</v>
      </c>
      <c r="M618" s="2" t="s">
        <v>4436</v>
      </c>
      <c r="N618" s="2" t="s">
        <v>85</v>
      </c>
      <c r="O618" s="2" t="s">
        <v>4437</v>
      </c>
      <c r="P618" s="2" t="str">
        <f>VLOOKUP(I618,Period!A:B,2,FALSE)</f>
        <v>2022H2</v>
      </c>
      <c r="Q618" s="9">
        <f t="shared" si="105"/>
        <v>46.45</v>
      </c>
      <c r="R618" s="2">
        <f t="shared" si="107"/>
        <v>50</v>
      </c>
      <c r="S618" t="str">
        <f t="shared" si="108"/>
        <v>03 Cloudy (40%-90%)</v>
      </c>
      <c r="T618" t="str">
        <f t="shared" si="106"/>
        <v>44852S2A_MSIL1CCDM-MLB-GANGM4485203 Cloudy (40%-90%)</v>
      </c>
      <c r="U618">
        <f>IF(COUNTIF(T$2:T617,T618)&gt;=1,0,1)</f>
        <v>0</v>
      </c>
      <c r="V618" s="26" t="s">
        <v>2132</v>
      </c>
      <c r="W618" s="86">
        <f t="shared" si="109"/>
        <v>2022</v>
      </c>
      <c r="X618" s="86">
        <f t="shared" si="110"/>
        <v>10</v>
      </c>
      <c r="Y618" s="86">
        <f t="shared" si="111"/>
        <v>18</v>
      </c>
      <c r="Z618" s="86" t="str">
        <f t="shared" si="112"/>
        <v>22</v>
      </c>
      <c r="AA618" s="86" t="str">
        <f t="shared" si="113"/>
        <v>37</v>
      </c>
      <c r="AB618" s="86" t="str">
        <f t="shared" si="114"/>
        <v>55</v>
      </c>
      <c r="AC618" s="86" t="str">
        <f t="shared" si="115"/>
        <v>GAN_GM_2500X1253px_32m_S2A_MSIL1C_20221018_50CC</v>
      </c>
      <c r="AD618" s="41" t="s">
        <v>2133</v>
      </c>
    </row>
    <row r="619" spans="2:30" x14ac:dyDescent="0.25">
      <c r="B619" t="s">
        <v>3866</v>
      </c>
      <c r="C619" s="51" t="s">
        <v>3816</v>
      </c>
      <c r="D619" s="51" t="s">
        <v>269</v>
      </c>
      <c r="E619" s="42" t="b">
        <v>1</v>
      </c>
      <c r="F619" s="2" t="s">
        <v>3813</v>
      </c>
      <c r="G619" s="7" t="s">
        <v>183</v>
      </c>
      <c r="H619" s="51" t="s">
        <v>270</v>
      </c>
      <c r="I619" s="53">
        <v>44852</v>
      </c>
      <c r="J619" s="42" t="s">
        <v>274</v>
      </c>
      <c r="K619" s="2" t="s">
        <v>306</v>
      </c>
      <c r="L619" s="9">
        <v>67.2</v>
      </c>
      <c r="M619" s="2" t="s">
        <v>4436</v>
      </c>
      <c r="N619" s="2" t="s">
        <v>85</v>
      </c>
      <c r="O619" s="2" t="s">
        <v>4437</v>
      </c>
      <c r="P619" s="2" t="str">
        <f>VLOOKUP(I619,Period!A:B,2,FALSE)</f>
        <v>2022H2</v>
      </c>
      <c r="Q619" s="9">
        <f t="shared" si="105"/>
        <v>46.45</v>
      </c>
      <c r="R619" s="2">
        <f t="shared" si="107"/>
        <v>50</v>
      </c>
      <c r="S619" t="str">
        <f t="shared" si="108"/>
        <v>03 Cloudy (40%-90%)</v>
      </c>
      <c r="T619" t="str">
        <f t="shared" si="106"/>
        <v>44852S2A_MSIL1CCDM-MLB-GANGM4485203 Cloudy (40%-90%)</v>
      </c>
      <c r="U619">
        <f>IF(COUNTIF(T$2:T618,T619)&gt;=1,0,1)</f>
        <v>0</v>
      </c>
      <c r="V619" s="26" t="s">
        <v>2134</v>
      </c>
      <c r="W619" s="86">
        <f t="shared" si="109"/>
        <v>2022</v>
      </c>
      <c r="X619" s="86">
        <f t="shared" si="110"/>
        <v>10</v>
      </c>
      <c r="Y619" s="86">
        <f t="shared" si="111"/>
        <v>18</v>
      </c>
      <c r="Z619" s="86" t="str">
        <f t="shared" si="112"/>
        <v>22</v>
      </c>
      <c r="AA619" s="86" t="str">
        <f t="shared" si="113"/>
        <v>37</v>
      </c>
      <c r="AB619" s="86" t="str">
        <f t="shared" si="114"/>
        <v>51</v>
      </c>
      <c r="AC619" s="86" t="str">
        <f t="shared" si="115"/>
        <v>GAN_GM_2500X1253px_32m_S2A_MSIL1C_20221018_50CC</v>
      </c>
      <c r="AD619" s="41" t="s">
        <v>2135</v>
      </c>
    </row>
    <row r="620" spans="2:30" x14ac:dyDescent="0.25">
      <c r="B620" t="s">
        <v>3866</v>
      </c>
      <c r="C620" s="54" t="s">
        <v>3816</v>
      </c>
      <c r="D620" s="54" t="s">
        <v>269</v>
      </c>
      <c r="E620" s="56" t="b">
        <v>1</v>
      </c>
      <c r="F620" s="2" t="s">
        <v>3813</v>
      </c>
      <c r="G620" s="7" t="s">
        <v>183</v>
      </c>
      <c r="H620" s="54" t="s">
        <v>270</v>
      </c>
      <c r="I620" s="57">
        <v>44849</v>
      </c>
      <c r="J620" s="56" t="s">
        <v>272</v>
      </c>
      <c r="K620" s="58" t="s">
        <v>292</v>
      </c>
      <c r="L620" s="9">
        <v>64.599999999999994</v>
      </c>
      <c r="M620" s="2" t="s">
        <v>4436</v>
      </c>
      <c r="N620" s="2" t="s">
        <v>85</v>
      </c>
      <c r="O620" s="2" t="s">
        <v>4437</v>
      </c>
      <c r="P620" s="2" t="str">
        <f>VLOOKUP(I620,Period!A:B,2,FALSE)</f>
        <v>2022H2</v>
      </c>
      <c r="Q620" s="9">
        <f t="shared" si="105"/>
        <v>33.6</v>
      </c>
      <c r="R620" s="2">
        <f t="shared" si="107"/>
        <v>40</v>
      </c>
      <c r="S620" t="str">
        <f t="shared" si="108"/>
        <v>03 Cloudy (40%-90%)</v>
      </c>
      <c r="T620" t="str">
        <f t="shared" si="106"/>
        <v>44849S2A_MSIL1CCDM-MLB-GANGM4484903 Cloudy (40%-90%)</v>
      </c>
      <c r="U620">
        <f>IF(COUNTIF(T$2:T619,T620)&gt;=1,0,1)</f>
        <v>1</v>
      </c>
      <c r="V620" s="26" t="s">
        <v>2136</v>
      </c>
      <c r="W620" s="86">
        <f t="shared" si="109"/>
        <v>2022</v>
      </c>
      <c r="X620" s="86">
        <f t="shared" si="110"/>
        <v>10</v>
      </c>
      <c r="Y620" s="86">
        <f t="shared" si="111"/>
        <v>15</v>
      </c>
      <c r="Z620" s="86" t="str">
        <f t="shared" si="112"/>
        <v>22</v>
      </c>
      <c r="AA620" s="86" t="str">
        <f t="shared" si="113"/>
        <v>28</v>
      </c>
      <c r="AB620" s="86" t="str">
        <f t="shared" si="114"/>
        <v>14</v>
      </c>
      <c r="AC620" s="86" t="str">
        <f t="shared" si="115"/>
        <v>GAN_GM_2500X1253px_32m_S2A_MSIL1C_20221015_40CC</v>
      </c>
      <c r="AD620" s="41" t="s">
        <v>2137</v>
      </c>
    </row>
    <row r="621" spans="2:30" x14ac:dyDescent="0.25">
      <c r="B621" t="s">
        <v>3866</v>
      </c>
      <c r="C621" s="54" t="s">
        <v>3816</v>
      </c>
      <c r="D621" s="54" t="s">
        <v>269</v>
      </c>
      <c r="E621" s="56" t="b">
        <v>1</v>
      </c>
      <c r="F621" s="2" t="s">
        <v>3813</v>
      </c>
      <c r="G621" s="7" t="s">
        <v>183</v>
      </c>
      <c r="H621" s="54" t="s">
        <v>270</v>
      </c>
      <c r="I621" s="57">
        <v>44849</v>
      </c>
      <c r="J621" s="56" t="s">
        <v>271</v>
      </c>
      <c r="K621" s="2" t="s">
        <v>297</v>
      </c>
      <c r="L621" s="9">
        <v>35</v>
      </c>
      <c r="M621" s="2" t="s">
        <v>4436</v>
      </c>
      <c r="N621" s="2" t="s">
        <v>85</v>
      </c>
      <c r="O621" s="2" t="s">
        <v>4437</v>
      </c>
      <c r="P621" s="2" t="str">
        <f>VLOOKUP(I621,Period!A:B,2,FALSE)</f>
        <v>2022H2</v>
      </c>
      <c r="Q621" s="9">
        <f t="shared" si="105"/>
        <v>33.6</v>
      </c>
      <c r="R621" s="2">
        <f t="shared" si="107"/>
        <v>40</v>
      </c>
      <c r="S621" t="str">
        <f t="shared" si="108"/>
        <v>03 Cloudy (40%-90%)</v>
      </c>
      <c r="T621" t="str">
        <f t="shared" si="106"/>
        <v>44849S2A_MSIL1CCDM-MLB-GANGM4484903 Cloudy (40%-90%)</v>
      </c>
      <c r="U621">
        <f>IF(COUNTIF(T$2:T620,T621)&gt;=1,0,1)</f>
        <v>0</v>
      </c>
      <c r="V621" s="26" t="s">
        <v>2138</v>
      </c>
      <c r="W621" s="86">
        <f t="shared" si="109"/>
        <v>2022</v>
      </c>
      <c r="X621" s="86">
        <f t="shared" si="110"/>
        <v>10</v>
      </c>
      <c r="Y621" s="86">
        <f t="shared" si="111"/>
        <v>15</v>
      </c>
      <c r="Z621" s="86" t="str">
        <f t="shared" si="112"/>
        <v>22</v>
      </c>
      <c r="AA621" s="86" t="str">
        <f t="shared" si="113"/>
        <v>28</v>
      </c>
      <c r="AB621" s="86" t="str">
        <f t="shared" si="114"/>
        <v>11</v>
      </c>
      <c r="AC621" s="86" t="str">
        <f t="shared" si="115"/>
        <v>GAN_GM_2500X1253px_32m_S2A_MSIL1C_20221015_40CC</v>
      </c>
      <c r="AD621" s="41" t="s">
        <v>2139</v>
      </c>
    </row>
    <row r="622" spans="2:30" x14ac:dyDescent="0.25">
      <c r="B622" t="s">
        <v>3866</v>
      </c>
      <c r="C622" s="54" t="s">
        <v>3816</v>
      </c>
      <c r="D622" s="54" t="s">
        <v>269</v>
      </c>
      <c r="E622" s="56" t="b">
        <v>1</v>
      </c>
      <c r="F622" s="2" t="s">
        <v>3813</v>
      </c>
      <c r="G622" s="7" t="s">
        <v>183</v>
      </c>
      <c r="H622" s="54" t="s">
        <v>270</v>
      </c>
      <c r="I622" s="57">
        <v>44849</v>
      </c>
      <c r="J622" s="56" t="s">
        <v>273</v>
      </c>
      <c r="K622" s="2" t="s">
        <v>298</v>
      </c>
      <c r="L622" s="9">
        <v>10.5</v>
      </c>
      <c r="M622" s="2" t="s">
        <v>4436</v>
      </c>
      <c r="N622" s="2" t="s">
        <v>85</v>
      </c>
      <c r="O622" s="2" t="s">
        <v>4437</v>
      </c>
      <c r="P622" s="2" t="str">
        <f>VLOOKUP(I622,Period!A:B,2,FALSE)</f>
        <v>2022H2</v>
      </c>
      <c r="Q622" s="9">
        <f t="shared" si="105"/>
        <v>33.6</v>
      </c>
      <c r="R622" s="2">
        <f t="shared" si="107"/>
        <v>40</v>
      </c>
      <c r="S622" t="str">
        <f t="shared" si="108"/>
        <v>03 Cloudy (40%-90%)</v>
      </c>
      <c r="T622" t="str">
        <f t="shared" si="106"/>
        <v>44849S2A_MSIL1CCDM-MLB-GANGM4484903 Cloudy (40%-90%)</v>
      </c>
      <c r="U622">
        <f>IF(COUNTIF(T$2:T621,T622)&gt;=1,0,1)</f>
        <v>0</v>
      </c>
      <c r="V622" s="26" t="s">
        <v>2140</v>
      </c>
      <c r="W622" s="86">
        <f t="shared" si="109"/>
        <v>2022</v>
      </c>
      <c r="X622" s="86">
        <f t="shared" si="110"/>
        <v>10</v>
      </c>
      <c r="Y622" s="86">
        <f t="shared" si="111"/>
        <v>15</v>
      </c>
      <c r="Z622" s="86" t="str">
        <f t="shared" si="112"/>
        <v>22</v>
      </c>
      <c r="AA622" s="86" t="str">
        <f t="shared" si="113"/>
        <v>28</v>
      </c>
      <c r="AB622" s="86" t="str">
        <f t="shared" si="114"/>
        <v>02</v>
      </c>
      <c r="AC622" s="86" t="str">
        <f t="shared" si="115"/>
        <v>GAN_GM_2500X1253px_32m_S2A_MSIL1C_20221015_40CC</v>
      </c>
      <c r="AD622" s="41" t="s">
        <v>2141</v>
      </c>
    </row>
    <row r="623" spans="2:30" x14ac:dyDescent="0.25">
      <c r="B623" t="s">
        <v>3866</v>
      </c>
      <c r="C623" s="54" t="s">
        <v>3816</v>
      </c>
      <c r="D623" s="54" t="s">
        <v>269</v>
      </c>
      <c r="E623" s="56" t="b">
        <v>1</v>
      </c>
      <c r="F623" s="2" t="s">
        <v>3813</v>
      </c>
      <c r="G623" s="7" t="s">
        <v>183</v>
      </c>
      <c r="H623" s="54" t="s">
        <v>270</v>
      </c>
      <c r="I623" s="57">
        <v>44849</v>
      </c>
      <c r="J623" s="56" t="s">
        <v>274</v>
      </c>
      <c r="K623" s="2" t="s">
        <v>287</v>
      </c>
      <c r="L623" s="9">
        <v>24.3</v>
      </c>
      <c r="M623" s="2" t="s">
        <v>4436</v>
      </c>
      <c r="N623" s="2" t="s">
        <v>85</v>
      </c>
      <c r="O623" s="2" t="s">
        <v>4437</v>
      </c>
      <c r="P623" s="2" t="str">
        <f>VLOOKUP(I623,Period!A:B,2,FALSE)</f>
        <v>2022H2</v>
      </c>
      <c r="Q623" s="9">
        <f t="shared" si="105"/>
        <v>33.6</v>
      </c>
      <c r="R623" s="2">
        <f t="shared" si="107"/>
        <v>40</v>
      </c>
      <c r="S623" t="str">
        <f t="shared" si="108"/>
        <v>03 Cloudy (40%-90%)</v>
      </c>
      <c r="T623" t="str">
        <f t="shared" si="106"/>
        <v>44849S2A_MSIL1CCDM-MLB-GANGM4484903 Cloudy (40%-90%)</v>
      </c>
      <c r="U623">
        <f>IF(COUNTIF(T$2:T622,T623)&gt;=1,0,1)</f>
        <v>0</v>
      </c>
      <c r="V623" s="26" t="s">
        <v>2142</v>
      </c>
      <c r="W623" s="86">
        <f t="shared" si="109"/>
        <v>2022</v>
      </c>
      <c r="X623" s="86">
        <f t="shared" si="110"/>
        <v>10</v>
      </c>
      <c r="Y623" s="86">
        <f t="shared" si="111"/>
        <v>15</v>
      </c>
      <c r="Z623" s="86" t="str">
        <f t="shared" si="112"/>
        <v>22</v>
      </c>
      <c r="AA623" s="86" t="str">
        <f t="shared" si="113"/>
        <v>27</v>
      </c>
      <c r="AB623" s="86" t="str">
        <f t="shared" si="114"/>
        <v>56</v>
      </c>
      <c r="AC623" s="86" t="str">
        <f t="shared" si="115"/>
        <v>GAN_GM_2500X1253px_32m_S2A_MSIL1C_20221015_40CC</v>
      </c>
      <c r="AD623" s="41" t="s">
        <v>2143</v>
      </c>
    </row>
    <row r="624" spans="2:30" x14ac:dyDescent="0.25">
      <c r="B624" t="s">
        <v>3866</v>
      </c>
      <c r="C624" s="51" t="s">
        <v>3816</v>
      </c>
      <c r="D624" s="51" t="s">
        <v>269</v>
      </c>
      <c r="E624" s="42" t="b">
        <v>1</v>
      </c>
      <c r="F624" s="2" t="s">
        <v>3813</v>
      </c>
      <c r="G624" s="7" t="s">
        <v>183</v>
      </c>
      <c r="H624" s="51" t="s">
        <v>270</v>
      </c>
      <c r="I624" s="53">
        <v>44847</v>
      </c>
      <c r="J624" s="42" t="s">
        <v>272</v>
      </c>
      <c r="K624" s="58" t="s">
        <v>304</v>
      </c>
      <c r="L624" s="9">
        <v>0.8</v>
      </c>
      <c r="M624" s="2" t="s">
        <v>4436</v>
      </c>
      <c r="N624" s="2" t="s">
        <v>85</v>
      </c>
      <c r="O624" s="2" t="s">
        <v>4437</v>
      </c>
      <c r="P624" s="2" t="str">
        <f>VLOOKUP(I624,Period!A:B,2,FALSE)</f>
        <v>2022H2</v>
      </c>
      <c r="Q624" s="9">
        <f t="shared" si="105"/>
        <v>0.9</v>
      </c>
      <c r="R624" s="2">
        <f t="shared" si="107"/>
        <v>10</v>
      </c>
      <c r="S624" t="str">
        <f t="shared" si="108"/>
        <v>02 Sunny (10%-30%)</v>
      </c>
      <c r="T624" t="str">
        <f t="shared" si="106"/>
        <v>44847S2A_MSIL1CCDM-MLB-GANGM4484702 Sunny (10%-30%)</v>
      </c>
      <c r="U624">
        <f>IF(COUNTIF(T$2:T623,T624)&gt;=1,0,1)</f>
        <v>1</v>
      </c>
      <c r="V624" s="26" t="s">
        <v>2144</v>
      </c>
      <c r="W624" s="86">
        <f t="shared" si="109"/>
        <v>2022</v>
      </c>
      <c r="X624" s="86">
        <f t="shared" si="110"/>
        <v>10</v>
      </c>
      <c r="Y624" s="86">
        <f t="shared" si="111"/>
        <v>13</v>
      </c>
      <c r="Z624" s="86" t="str">
        <f t="shared" si="112"/>
        <v>22</v>
      </c>
      <c r="AA624" s="86" t="str">
        <f t="shared" si="113"/>
        <v>38</v>
      </c>
      <c r="AB624" s="86" t="str">
        <f t="shared" si="114"/>
        <v>06</v>
      </c>
      <c r="AC624" s="86" t="str">
        <f t="shared" si="115"/>
        <v>GAN_GM_2500X1253px_32m_S2A_MSIL1C_20221013_10CC</v>
      </c>
      <c r="AD624" s="41" t="s">
        <v>2145</v>
      </c>
    </row>
    <row r="625" spans="2:30" x14ac:dyDescent="0.25">
      <c r="B625" t="s">
        <v>3866</v>
      </c>
      <c r="C625" s="51" t="s">
        <v>3816</v>
      </c>
      <c r="D625" s="51" t="s">
        <v>269</v>
      </c>
      <c r="E625" s="42" t="b">
        <v>1</v>
      </c>
      <c r="F625" s="2" t="s">
        <v>3813</v>
      </c>
      <c r="G625" s="7" t="s">
        <v>183</v>
      </c>
      <c r="H625" s="51" t="s">
        <v>270</v>
      </c>
      <c r="I625" s="53">
        <v>44847</v>
      </c>
      <c r="J625" s="42" t="s">
        <v>271</v>
      </c>
      <c r="K625" s="2" t="s">
        <v>330</v>
      </c>
      <c r="L625" s="9">
        <v>2.2000000000000002</v>
      </c>
      <c r="M625" s="2" t="s">
        <v>4436</v>
      </c>
      <c r="N625" s="2" t="s">
        <v>85</v>
      </c>
      <c r="O625" s="2" t="s">
        <v>4437</v>
      </c>
      <c r="P625" s="2" t="str">
        <f>VLOOKUP(I625,Period!A:B,2,FALSE)</f>
        <v>2022H2</v>
      </c>
      <c r="Q625" s="9">
        <f t="shared" si="105"/>
        <v>0.9</v>
      </c>
      <c r="R625" s="2">
        <f t="shared" si="107"/>
        <v>10</v>
      </c>
      <c r="S625" t="str">
        <f t="shared" si="108"/>
        <v>02 Sunny (10%-30%)</v>
      </c>
      <c r="T625" t="str">
        <f t="shared" si="106"/>
        <v>44847S2A_MSIL1CCDM-MLB-GANGM4484702 Sunny (10%-30%)</v>
      </c>
      <c r="U625">
        <f>IF(COUNTIF(T$2:T624,T625)&gt;=1,0,1)</f>
        <v>0</v>
      </c>
      <c r="V625" s="26" t="s">
        <v>2146</v>
      </c>
      <c r="W625" s="86">
        <f t="shared" si="109"/>
        <v>2022</v>
      </c>
      <c r="X625" s="86">
        <f t="shared" si="110"/>
        <v>10</v>
      </c>
      <c r="Y625" s="86">
        <f t="shared" si="111"/>
        <v>13</v>
      </c>
      <c r="Z625" s="86" t="str">
        <f t="shared" si="112"/>
        <v>22</v>
      </c>
      <c r="AA625" s="86" t="str">
        <f t="shared" si="113"/>
        <v>38</v>
      </c>
      <c r="AB625" s="86" t="str">
        <f t="shared" si="114"/>
        <v>02</v>
      </c>
      <c r="AC625" s="86" t="str">
        <f t="shared" si="115"/>
        <v>GAN_GM_2500X1253px_32m_S2A_MSIL1C_20221013_10CC</v>
      </c>
      <c r="AD625" s="41" t="s">
        <v>2147</v>
      </c>
    </row>
    <row r="626" spans="2:30" x14ac:dyDescent="0.25">
      <c r="B626" t="s">
        <v>3866</v>
      </c>
      <c r="C626" s="51" t="s">
        <v>3816</v>
      </c>
      <c r="D626" s="51" t="s">
        <v>269</v>
      </c>
      <c r="E626" s="42" t="b">
        <v>1</v>
      </c>
      <c r="F626" s="2" t="s">
        <v>3813</v>
      </c>
      <c r="G626" s="7" t="s">
        <v>183</v>
      </c>
      <c r="H626" s="51" t="s">
        <v>270</v>
      </c>
      <c r="I626" s="53">
        <v>44847</v>
      </c>
      <c r="J626" s="42" t="s">
        <v>273</v>
      </c>
      <c r="K626" s="2" t="s">
        <v>284</v>
      </c>
      <c r="L626" s="9">
        <v>0.6</v>
      </c>
      <c r="M626" s="2" t="s">
        <v>4436</v>
      </c>
      <c r="N626" s="2" t="s">
        <v>85</v>
      </c>
      <c r="O626" s="2" t="s">
        <v>4437</v>
      </c>
      <c r="P626" s="2" t="str">
        <f>VLOOKUP(I626,Period!A:B,2,FALSE)</f>
        <v>2022H2</v>
      </c>
      <c r="Q626" s="9">
        <f t="shared" si="105"/>
        <v>0.9</v>
      </c>
      <c r="R626" s="2">
        <f t="shared" si="107"/>
        <v>10</v>
      </c>
      <c r="S626" t="str">
        <f t="shared" si="108"/>
        <v>02 Sunny (10%-30%)</v>
      </c>
      <c r="T626" t="str">
        <f t="shared" si="106"/>
        <v>44847S2A_MSIL1CCDM-MLB-GANGM4484702 Sunny (10%-30%)</v>
      </c>
      <c r="U626">
        <f>IF(COUNTIF(T$2:T625,T626)&gt;=1,0,1)</f>
        <v>0</v>
      </c>
      <c r="V626" s="26" t="s">
        <v>2148</v>
      </c>
      <c r="W626" s="86">
        <f t="shared" si="109"/>
        <v>2022</v>
      </c>
      <c r="X626" s="86">
        <f t="shared" si="110"/>
        <v>10</v>
      </c>
      <c r="Y626" s="86">
        <f t="shared" si="111"/>
        <v>13</v>
      </c>
      <c r="Z626" s="86" t="str">
        <f t="shared" si="112"/>
        <v>22</v>
      </c>
      <c r="AA626" s="86" t="str">
        <f t="shared" si="113"/>
        <v>37</v>
      </c>
      <c r="AB626" s="86" t="str">
        <f t="shared" si="114"/>
        <v>52</v>
      </c>
      <c r="AC626" s="86" t="str">
        <f t="shared" si="115"/>
        <v>GAN_GM_2500X1253px_32m_S2A_MSIL1C_20221013_10CC</v>
      </c>
      <c r="AD626" s="41" t="s">
        <v>2149</v>
      </c>
    </row>
    <row r="627" spans="2:30" x14ac:dyDescent="0.25">
      <c r="B627" t="s">
        <v>3866</v>
      </c>
      <c r="C627" s="51" t="s">
        <v>3816</v>
      </c>
      <c r="D627" s="51" t="s">
        <v>269</v>
      </c>
      <c r="E627" s="42" t="b">
        <v>1</v>
      </c>
      <c r="F627" s="2" t="s">
        <v>3813</v>
      </c>
      <c r="G627" s="7" t="s">
        <v>183</v>
      </c>
      <c r="H627" s="51" t="s">
        <v>270</v>
      </c>
      <c r="I627" s="53">
        <v>44847</v>
      </c>
      <c r="J627" s="42" t="s">
        <v>274</v>
      </c>
      <c r="K627" s="2" t="s">
        <v>318</v>
      </c>
      <c r="L627" s="9">
        <v>0</v>
      </c>
      <c r="M627" s="2" t="s">
        <v>4436</v>
      </c>
      <c r="N627" s="2" t="s">
        <v>85</v>
      </c>
      <c r="O627" s="2" t="s">
        <v>4437</v>
      </c>
      <c r="P627" s="2" t="str">
        <f>VLOOKUP(I627,Period!A:B,2,FALSE)</f>
        <v>2022H2</v>
      </c>
      <c r="Q627" s="9">
        <f t="shared" si="105"/>
        <v>0.9</v>
      </c>
      <c r="R627" s="2">
        <f t="shared" si="107"/>
        <v>10</v>
      </c>
      <c r="S627" t="str">
        <f t="shared" si="108"/>
        <v>02 Sunny (10%-30%)</v>
      </c>
      <c r="T627" t="str">
        <f t="shared" si="106"/>
        <v>44847S2A_MSIL1CCDM-MLB-GANGM4484702 Sunny (10%-30%)</v>
      </c>
      <c r="U627">
        <f>IF(COUNTIF(T$2:T626,T627)&gt;=1,0,1)</f>
        <v>0</v>
      </c>
      <c r="V627" s="26" t="s">
        <v>2150</v>
      </c>
      <c r="W627" s="86">
        <f t="shared" si="109"/>
        <v>2022</v>
      </c>
      <c r="X627" s="86">
        <f t="shared" si="110"/>
        <v>10</v>
      </c>
      <c r="Y627" s="86">
        <f t="shared" si="111"/>
        <v>13</v>
      </c>
      <c r="Z627" s="86" t="str">
        <f t="shared" si="112"/>
        <v>22</v>
      </c>
      <c r="AA627" s="86" t="str">
        <f t="shared" si="113"/>
        <v>37</v>
      </c>
      <c r="AB627" s="86" t="str">
        <f t="shared" si="114"/>
        <v>47</v>
      </c>
      <c r="AC627" s="86" t="str">
        <f t="shared" si="115"/>
        <v>GAN_GM_2500X1253px_32m_S2A_MSIL1C_20221013_10CC</v>
      </c>
      <c r="AD627" s="41" t="s">
        <v>2151</v>
      </c>
    </row>
    <row r="628" spans="2:30" x14ac:dyDescent="0.25">
      <c r="B628" t="s">
        <v>3866</v>
      </c>
      <c r="C628" s="54" t="s">
        <v>3816</v>
      </c>
      <c r="D628" s="54" t="s">
        <v>269</v>
      </c>
      <c r="E628" s="56" t="b">
        <v>1</v>
      </c>
      <c r="F628" s="2" t="s">
        <v>3813</v>
      </c>
      <c r="G628" s="7" t="s">
        <v>183</v>
      </c>
      <c r="H628" s="54" t="s">
        <v>270</v>
      </c>
      <c r="I628" s="57">
        <v>44844</v>
      </c>
      <c r="J628" s="56" t="s">
        <v>272</v>
      </c>
      <c r="K628" s="58" t="s">
        <v>311</v>
      </c>
      <c r="L628" s="9">
        <v>37</v>
      </c>
      <c r="M628" s="2" t="s">
        <v>4436</v>
      </c>
      <c r="N628" s="2" t="s">
        <v>85</v>
      </c>
      <c r="O628" s="2" t="s">
        <v>4437</v>
      </c>
      <c r="P628" s="2" t="str">
        <f>VLOOKUP(I628,Period!A:B,2,FALSE)</f>
        <v>2022H2</v>
      </c>
      <c r="Q628" s="9">
        <f t="shared" si="105"/>
        <v>28.8</v>
      </c>
      <c r="R628" s="2">
        <f t="shared" si="107"/>
        <v>30</v>
      </c>
      <c r="S628" t="str">
        <f t="shared" si="108"/>
        <v>02 Sunny (10%-30%)</v>
      </c>
      <c r="T628" t="str">
        <f t="shared" si="106"/>
        <v>44844S2A_MSIL1CCDM-MLB-GANGM4484402 Sunny (10%-30%)</v>
      </c>
      <c r="U628">
        <f>IF(COUNTIF(T$2:T627,T628)&gt;=1,0,1)</f>
        <v>1</v>
      </c>
      <c r="V628" s="26" t="s">
        <v>2152</v>
      </c>
      <c r="W628" s="86">
        <f t="shared" si="109"/>
        <v>2022</v>
      </c>
      <c r="X628" s="86">
        <f t="shared" si="110"/>
        <v>10</v>
      </c>
      <c r="Y628" s="86">
        <f t="shared" si="111"/>
        <v>10</v>
      </c>
      <c r="Z628" s="86" t="str">
        <f t="shared" si="112"/>
        <v>22</v>
      </c>
      <c r="AA628" s="86" t="str">
        <f t="shared" si="113"/>
        <v>28</v>
      </c>
      <c r="AB628" s="86" t="str">
        <f t="shared" si="114"/>
        <v>09</v>
      </c>
      <c r="AC628" s="86" t="str">
        <f t="shared" si="115"/>
        <v>GAN_GM_2500X1253px_32m_S2A_MSIL1C_20221010_30CC</v>
      </c>
      <c r="AD628" s="41" t="s">
        <v>2153</v>
      </c>
    </row>
    <row r="629" spans="2:30" x14ac:dyDescent="0.25">
      <c r="B629" t="s">
        <v>3866</v>
      </c>
      <c r="C629" s="54" t="s">
        <v>3816</v>
      </c>
      <c r="D629" s="54" t="s">
        <v>269</v>
      </c>
      <c r="E629" s="56" t="b">
        <v>1</v>
      </c>
      <c r="F629" s="2" t="s">
        <v>3813</v>
      </c>
      <c r="G629" s="7" t="s">
        <v>183</v>
      </c>
      <c r="H629" s="54" t="s">
        <v>270</v>
      </c>
      <c r="I629" s="57">
        <v>44844</v>
      </c>
      <c r="J629" s="56" t="s">
        <v>271</v>
      </c>
      <c r="K629" s="2" t="s">
        <v>319</v>
      </c>
      <c r="L629" s="9">
        <v>24.3</v>
      </c>
      <c r="M629" s="2" t="s">
        <v>4436</v>
      </c>
      <c r="N629" s="2" t="s">
        <v>85</v>
      </c>
      <c r="O629" s="2" t="s">
        <v>4437</v>
      </c>
      <c r="P629" s="2" t="str">
        <f>VLOOKUP(I629,Period!A:B,2,FALSE)</f>
        <v>2022H2</v>
      </c>
      <c r="Q629" s="9">
        <f t="shared" si="105"/>
        <v>28.8</v>
      </c>
      <c r="R629" s="2">
        <f t="shared" si="107"/>
        <v>30</v>
      </c>
      <c r="S629" t="str">
        <f t="shared" si="108"/>
        <v>02 Sunny (10%-30%)</v>
      </c>
      <c r="T629" t="str">
        <f t="shared" si="106"/>
        <v>44844S2A_MSIL1CCDM-MLB-GANGM4484402 Sunny (10%-30%)</v>
      </c>
      <c r="U629">
        <f>IF(COUNTIF(T$2:T628,T629)&gt;=1,0,1)</f>
        <v>0</v>
      </c>
      <c r="V629" s="26" t="s">
        <v>2154</v>
      </c>
      <c r="W629" s="86">
        <f t="shared" si="109"/>
        <v>2022</v>
      </c>
      <c r="X629" s="86">
        <f t="shared" si="110"/>
        <v>10</v>
      </c>
      <c r="Y629" s="86">
        <f t="shared" si="111"/>
        <v>10</v>
      </c>
      <c r="Z629" s="86" t="str">
        <f t="shared" si="112"/>
        <v>22</v>
      </c>
      <c r="AA629" s="86" t="str">
        <f t="shared" si="113"/>
        <v>28</v>
      </c>
      <c r="AB629" s="86" t="str">
        <f t="shared" si="114"/>
        <v>05</v>
      </c>
      <c r="AC629" s="86" t="str">
        <f t="shared" si="115"/>
        <v>GAN_GM_2500X1253px_32m_S2A_MSIL1C_20221010_30CC</v>
      </c>
      <c r="AD629" s="41" t="s">
        <v>2155</v>
      </c>
    </row>
    <row r="630" spans="2:30" x14ac:dyDescent="0.25">
      <c r="B630" t="s">
        <v>3866</v>
      </c>
      <c r="C630" s="54" t="s">
        <v>3816</v>
      </c>
      <c r="D630" s="54" t="s">
        <v>269</v>
      </c>
      <c r="E630" s="56" t="b">
        <v>1</v>
      </c>
      <c r="F630" s="2" t="s">
        <v>3813</v>
      </c>
      <c r="G630" s="7" t="s">
        <v>183</v>
      </c>
      <c r="H630" s="54" t="s">
        <v>270</v>
      </c>
      <c r="I630" s="57">
        <v>44844</v>
      </c>
      <c r="J630" s="56" t="s">
        <v>273</v>
      </c>
      <c r="K630" s="2" t="s">
        <v>287</v>
      </c>
      <c r="L630" s="9">
        <v>14.7</v>
      </c>
      <c r="M630" s="2" t="s">
        <v>4436</v>
      </c>
      <c r="N630" s="2" t="s">
        <v>85</v>
      </c>
      <c r="O630" s="2" t="s">
        <v>4437</v>
      </c>
      <c r="P630" s="2" t="str">
        <f>VLOOKUP(I630,Period!A:B,2,FALSE)</f>
        <v>2022H2</v>
      </c>
      <c r="Q630" s="9">
        <f t="shared" si="105"/>
        <v>28.8</v>
      </c>
      <c r="R630" s="2">
        <f t="shared" si="107"/>
        <v>30</v>
      </c>
      <c r="S630" t="str">
        <f t="shared" si="108"/>
        <v>02 Sunny (10%-30%)</v>
      </c>
      <c r="T630" t="str">
        <f t="shared" si="106"/>
        <v>44844S2A_MSIL1CCDM-MLB-GANGM4484402 Sunny (10%-30%)</v>
      </c>
      <c r="U630">
        <f>IF(COUNTIF(T$2:T629,T630)&gt;=1,0,1)</f>
        <v>0</v>
      </c>
      <c r="V630" s="26" t="s">
        <v>2156</v>
      </c>
      <c r="W630" s="86">
        <f t="shared" si="109"/>
        <v>2022</v>
      </c>
      <c r="X630" s="86">
        <f t="shared" si="110"/>
        <v>10</v>
      </c>
      <c r="Y630" s="86">
        <f t="shared" si="111"/>
        <v>10</v>
      </c>
      <c r="Z630" s="86" t="str">
        <f t="shared" si="112"/>
        <v>22</v>
      </c>
      <c r="AA630" s="86" t="str">
        <f t="shared" si="113"/>
        <v>27</v>
      </c>
      <c r="AB630" s="86" t="str">
        <f t="shared" si="114"/>
        <v>56</v>
      </c>
      <c r="AC630" s="86" t="str">
        <f t="shared" si="115"/>
        <v>GAN_GM_2500X1253px_32m_S2A_MSIL1C_20221010_30CC</v>
      </c>
      <c r="AD630" s="41" t="s">
        <v>2157</v>
      </c>
    </row>
    <row r="631" spans="2:30" x14ac:dyDescent="0.25">
      <c r="B631" t="s">
        <v>3866</v>
      </c>
      <c r="C631" s="54" t="s">
        <v>3816</v>
      </c>
      <c r="D631" s="54" t="s">
        <v>269</v>
      </c>
      <c r="E631" s="56" t="b">
        <v>1</v>
      </c>
      <c r="F631" s="2" t="s">
        <v>3813</v>
      </c>
      <c r="G631" s="7" t="s">
        <v>183</v>
      </c>
      <c r="H631" s="54" t="s">
        <v>270</v>
      </c>
      <c r="I631" s="57">
        <v>44844</v>
      </c>
      <c r="J631" s="56" t="s">
        <v>274</v>
      </c>
      <c r="K631" s="2" t="s">
        <v>320</v>
      </c>
      <c r="L631" s="9">
        <v>39.200000000000003</v>
      </c>
      <c r="M631" s="2" t="s">
        <v>4436</v>
      </c>
      <c r="N631" s="2" t="s">
        <v>85</v>
      </c>
      <c r="O631" s="2" t="s">
        <v>4437</v>
      </c>
      <c r="P631" s="2" t="str">
        <f>VLOOKUP(I631,Period!A:B,2,FALSE)</f>
        <v>2022H2</v>
      </c>
      <c r="Q631" s="9">
        <f t="shared" si="105"/>
        <v>28.8</v>
      </c>
      <c r="R631" s="2">
        <f t="shared" si="107"/>
        <v>30</v>
      </c>
      <c r="S631" t="str">
        <f t="shared" si="108"/>
        <v>02 Sunny (10%-30%)</v>
      </c>
      <c r="T631" t="str">
        <f t="shared" si="106"/>
        <v>44844S2A_MSIL1CCDM-MLB-GANGM4484402 Sunny (10%-30%)</v>
      </c>
      <c r="U631">
        <f>IF(COUNTIF(T$2:T630,T631)&gt;=1,0,1)</f>
        <v>0</v>
      </c>
      <c r="V631" s="26" t="s">
        <v>2158</v>
      </c>
      <c r="W631" s="86">
        <f t="shared" si="109"/>
        <v>2022</v>
      </c>
      <c r="X631" s="86">
        <f t="shared" si="110"/>
        <v>10</v>
      </c>
      <c r="Y631" s="86">
        <f t="shared" si="111"/>
        <v>10</v>
      </c>
      <c r="Z631" s="86" t="str">
        <f t="shared" si="112"/>
        <v>22</v>
      </c>
      <c r="AA631" s="86" t="str">
        <f t="shared" si="113"/>
        <v>27</v>
      </c>
      <c r="AB631" s="86" t="str">
        <f t="shared" si="114"/>
        <v>51</v>
      </c>
      <c r="AC631" s="86" t="str">
        <f t="shared" si="115"/>
        <v>GAN_GM_2500X1253px_32m_S2A_MSIL1C_20221010_30CC</v>
      </c>
      <c r="AD631" s="41" t="s">
        <v>2159</v>
      </c>
    </row>
    <row r="632" spans="2:30" x14ac:dyDescent="0.25">
      <c r="B632" t="s">
        <v>3866</v>
      </c>
      <c r="C632" s="51" t="s">
        <v>3816</v>
      </c>
      <c r="D632" s="51" t="s">
        <v>269</v>
      </c>
      <c r="E632" s="42" t="b">
        <v>1</v>
      </c>
      <c r="F632" s="2" t="s">
        <v>3813</v>
      </c>
      <c r="G632" s="7" t="s">
        <v>183</v>
      </c>
      <c r="H632" s="51" t="s">
        <v>270</v>
      </c>
      <c r="I632" s="53">
        <v>44842</v>
      </c>
      <c r="J632" s="42" t="s">
        <v>272</v>
      </c>
      <c r="K632" s="59" t="s">
        <v>332</v>
      </c>
      <c r="L632" s="9">
        <v>95.3</v>
      </c>
      <c r="M632" s="2" t="s">
        <v>4436</v>
      </c>
      <c r="N632" s="2" t="s">
        <v>85</v>
      </c>
      <c r="O632" s="2" t="s">
        <v>4437</v>
      </c>
      <c r="P632" s="2" t="str">
        <f>VLOOKUP(I632,Period!A:B,2,FALSE)</f>
        <v>2022H2</v>
      </c>
      <c r="Q632" s="9">
        <f t="shared" si="105"/>
        <v>89.3</v>
      </c>
      <c r="R632" s="2">
        <f t="shared" si="107"/>
        <v>90</v>
      </c>
      <c r="S632" t="str">
        <f t="shared" si="108"/>
        <v>03 Cloudy (40%-90%)</v>
      </c>
      <c r="T632" t="str">
        <f t="shared" si="106"/>
        <v>44842S2A_MSIL1CCDM-MLB-GANGM4484203 Cloudy (40%-90%)</v>
      </c>
      <c r="U632">
        <f>IF(COUNTIF(T$2:T631,T632)&gt;=1,0,1)</f>
        <v>1</v>
      </c>
      <c r="V632" s="26" t="s">
        <v>2160</v>
      </c>
      <c r="W632" s="86">
        <f t="shared" si="109"/>
        <v>2022</v>
      </c>
      <c r="X632" s="86">
        <f t="shared" si="110"/>
        <v>10</v>
      </c>
      <c r="Y632" s="86" t="str">
        <f t="shared" si="111"/>
        <v>08</v>
      </c>
      <c r="Z632" s="86" t="str">
        <f t="shared" si="112"/>
        <v>22</v>
      </c>
      <c r="AA632" s="86" t="str">
        <f t="shared" si="113"/>
        <v>38</v>
      </c>
      <c r="AB632" s="86" t="str">
        <f t="shared" si="114"/>
        <v>13</v>
      </c>
      <c r="AC632" s="86" t="str">
        <f t="shared" si="115"/>
        <v>GAN_GM_2500X1253px_32m_S2A_MSIL1C_20221008_90CC</v>
      </c>
      <c r="AD632" s="41" t="s">
        <v>2161</v>
      </c>
    </row>
    <row r="633" spans="2:30" x14ac:dyDescent="0.25">
      <c r="B633" t="s">
        <v>3866</v>
      </c>
      <c r="C633" s="51" t="s">
        <v>3816</v>
      </c>
      <c r="D633" s="51" t="s">
        <v>269</v>
      </c>
      <c r="E633" s="42" t="b">
        <v>1</v>
      </c>
      <c r="F633" s="2" t="s">
        <v>3813</v>
      </c>
      <c r="G633" s="7" t="s">
        <v>183</v>
      </c>
      <c r="H633" s="51" t="s">
        <v>270</v>
      </c>
      <c r="I633" s="53">
        <v>44842</v>
      </c>
      <c r="J633" s="42" t="s">
        <v>271</v>
      </c>
      <c r="K633" s="2" t="s">
        <v>310</v>
      </c>
      <c r="L633" s="9">
        <v>66.5</v>
      </c>
      <c r="M633" s="2" t="s">
        <v>4436</v>
      </c>
      <c r="N633" s="2" t="s">
        <v>85</v>
      </c>
      <c r="O633" s="2" t="s">
        <v>4437</v>
      </c>
      <c r="P633" s="2" t="str">
        <f>VLOOKUP(I633,Period!A:B,2,FALSE)</f>
        <v>2022H2</v>
      </c>
      <c r="Q633" s="9">
        <f t="shared" si="105"/>
        <v>89.3</v>
      </c>
      <c r="R633" s="2">
        <f t="shared" si="107"/>
        <v>90</v>
      </c>
      <c r="S633" t="str">
        <f t="shared" si="108"/>
        <v>03 Cloudy (40%-90%)</v>
      </c>
      <c r="T633" t="str">
        <f t="shared" si="106"/>
        <v>44842S2A_MSIL1CCDM-MLB-GANGM4484203 Cloudy (40%-90%)</v>
      </c>
      <c r="U633">
        <f>IF(COUNTIF(T$2:T632,T633)&gt;=1,0,1)</f>
        <v>0</v>
      </c>
      <c r="V633" s="26" t="s">
        <v>2162</v>
      </c>
      <c r="W633" s="86">
        <f t="shared" si="109"/>
        <v>2022</v>
      </c>
      <c r="X633" s="86">
        <f t="shared" si="110"/>
        <v>10</v>
      </c>
      <c r="Y633" s="86" t="str">
        <f t="shared" si="111"/>
        <v>08</v>
      </c>
      <c r="Z633" s="86" t="str">
        <f t="shared" si="112"/>
        <v>22</v>
      </c>
      <c r="AA633" s="86" t="str">
        <f t="shared" si="113"/>
        <v>38</v>
      </c>
      <c r="AB633" s="86" t="str">
        <f t="shared" si="114"/>
        <v>09</v>
      </c>
      <c r="AC633" s="86" t="str">
        <f t="shared" si="115"/>
        <v>GAN_GM_2500X1253px_32m_S2A_MSIL1C_20221008_90CC</v>
      </c>
      <c r="AD633" s="41" t="s">
        <v>2163</v>
      </c>
    </row>
    <row r="634" spans="2:30" x14ac:dyDescent="0.25">
      <c r="B634" t="s">
        <v>3866</v>
      </c>
      <c r="C634" s="51" t="s">
        <v>3816</v>
      </c>
      <c r="D634" s="51" t="s">
        <v>269</v>
      </c>
      <c r="E634" s="42" t="b">
        <v>1</v>
      </c>
      <c r="F634" s="2" t="s">
        <v>3813</v>
      </c>
      <c r="G634" s="7" t="s">
        <v>183</v>
      </c>
      <c r="H634" s="51" t="s">
        <v>270</v>
      </c>
      <c r="I634" s="53">
        <v>44842</v>
      </c>
      <c r="J634" s="42" t="s">
        <v>273</v>
      </c>
      <c r="K634" s="2" t="s">
        <v>331</v>
      </c>
      <c r="L634" s="9">
        <v>97.1</v>
      </c>
      <c r="M634" s="2" t="s">
        <v>4436</v>
      </c>
      <c r="N634" s="2" t="s">
        <v>85</v>
      </c>
      <c r="O634" s="2" t="s">
        <v>4437</v>
      </c>
      <c r="P634" s="2" t="str">
        <f>VLOOKUP(I634,Period!A:B,2,FALSE)</f>
        <v>2022H2</v>
      </c>
      <c r="Q634" s="9">
        <f t="shared" si="105"/>
        <v>89.3</v>
      </c>
      <c r="R634" s="2">
        <f t="shared" si="107"/>
        <v>90</v>
      </c>
      <c r="S634" t="str">
        <f t="shared" si="108"/>
        <v>03 Cloudy (40%-90%)</v>
      </c>
      <c r="T634" t="str">
        <f t="shared" si="106"/>
        <v>44842S2A_MSIL1CCDM-MLB-GANGM4484203 Cloudy (40%-90%)</v>
      </c>
      <c r="U634">
        <f>IF(COUNTIF(T$2:T633,T634)&gt;=1,0,1)</f>
        <v>0</v>
      </c>
      <c r="V634" s="26" t="s">
        <v>2164</v>
      </c>
      <c r="W634" s="86">
        <f t="shared" si="109"/>
        <v>2022</v>
      </c>
      <c r="X634" s="86">
        <f t="shared" si="110"/>
        <v>10</v>
      </c>
      <c r="Y634" s="86" t="str">
        <f t="shared" si="111"/>
        <v>08</v>
      </c>
      <c r="Z634" s="86" t="str">
        <f t="shared" si="112"/>
        <v>22</v>
      </c>
      <c r="AA634" s="86" t="str">
        <f t="shared" si="113"/>
        <v>37</v>
      </c>
      <c r="AB634" s="86" t="str">
        <f t="shared" si="114"/>
        <v>59</v>
      </c>
      <c r="AC634" s="86" t="str">
        <f t="shared" si="115"/>
        <v>GAN_GM_2500X1253px_32m_S2A_MSIL1C_20221008_90CC</v>
      </c>
      <c r="AD634" s="41" t="s">
        <v>2165</v>
      </c>
    </row>
    <row r="635" spans="2:30" x14ac:dyDescent="0.25">
      <c r="B635" t="s">
        <v>3866</v>
      </c>
      <c r="C635" s="51" t="s">
        <v>3816</v>
      </c>
      <c r="D635" s="51" t="s">
        <v>269</v>
      </c>
      <c r="E635" s="42" t="b">
        <v>1</v>
      </c>
      <c r="F635" s="2" t="s">
        <v>3813</v>
      </c>
      <c r="G635" s="7" t="s">
        <v>183</v>
      </c>
      <c r="H635" s="51" t="s">
        <v>270</v>
      </c>
      <c r="I635" s="53">
        <v>44842</v>
      </c>
      <c r="J635" s="42" t="s">
        <v>274</v>
      </c>
      <c r="K635" s="2" t="s">
        <v>305</v>
      </c>
      <c r="L635" s="9">
        <v>98.3</v>
      </c>
      <c r="M635" s="2" t="s">
        <v>4436</v>
      </c>
      <c r="N635" s="2" t="s">
        <v>85</v>
      </c>
      <c r="O635" s="2" t="s">
        <v>4437</v>
      </c>
      <c r="P635" s="2" t="str">
        <f>VLOOKUP(I635,Period!A:B,2,FALSE)</f>
        <v>2022H2</v>
      </c>
      <c r="Q635" s="9">
        <f t="shared" si="105"/>
        <v>89.3</v>
      </c>
      <c r="R635" s="2">
        <f t="shared" si="107"/>
        <v>90</v>
      </c>
      <c r="S635" t="str">
        <f t="shared" si="108"/>
        <v>03 Cloudy (40%-90%)</v>
      </c>
      <c r="T635" t="str">
        <f t="shared" si="106"/>
        <v>44842S2A_MSIL1CCDM-MLB-GANGM4484203 Cloudy (40%-90%)</v>
      </c>
      <c r="U635">
        <f>IF(COUNTIF(T$2:T634,T635)&gt;=1,0,1)</f>
        <v>0</v>
      </c>
      <c r="V635" s="26" t="s">
        <v>2166</v>
      </c>
      <c r="W635" s="86">
        <f t="shared" si="109"/>
        <v>2022</v>
      </c>
      <c r="X635" s="86">
        <f t="shared" si="110"/>
        <v>10</v>
      </c>
      <c r="Y635" s="86" t="str">
        <f t="shared" si="111"/>
        <v>08</v>
      </c>
      <c r="Z635" s="86" t="str">
        <f t="shared" si="112"/>
        <v>22</v>
      </c>
      <c r="AA635" s="86" t="str">
        <f t="shared" si="113"/>
        <v>37</v>
      </c>
      <c r="AB635" s="86" t="str">
        <f t="shared" si="114"/>
        <v>55</v>
      </c>
      <c r="AC635" s="86" t="str">
        <f t="shared" si="115"/>
        <v>GAN_GM_2500X1253px_32m_S2A_MSIL1C_20221008_90CC</v>
      </c>
      <c r="AD635" s="41" t="s">
        <v>2167</v>
      </c>
    </row>
    <row r="636" spans="2:30" x14ac:dyDescent="0.25">
      <c r="B636" t="s">
        <v>3866</v>
      </c>
      <c r="C636" s="54" t="s">
        <v>3816</v>
      </c>
      <c r="D636" s="54" t="s">
        <v>269</v>
      </c>
      <c r="E636" s="56" t="b">
        <v>1</v>
      </c>
      <c r="F636" s="2" t="s">
        <v>3813</v>
      </c>
      <c r="G636" s="7" t="s">
        <v>183</v>
      </c>
      <c r="H636" s="54" t="s">
        <v>270</v>
      </c>
      <c r="I636" s="57">
        <v>44839</v>
      </c>
      <c r="J636" s="56" t="s">
        <v>272</v>
      </c>
      <c r="K636" s="58" t="s">
        <v>333</v>
      </c>
      <c r="L636" s="9">
        <v>22.8</v>
      </c>
      <c r="M636" s="2" t="s">
        <v>4436</v>
      </c>
      <c r="N636" s="2" t="s">
        <v>85</v>
      </c>
      <c r="O636" s="2" t="s">
        <v>4437</v>
      </c>
      <c r="P636" s="2" t="str">
        <f>VLOOKUP(I636,Period!A:B,2,FALSE)</f>
        <v>2022H2</v>
      </c>
      <c r="Q636" s="9">
        <f t="shared" si="105"/>
        <v>20.499999999999996</v>
      </c>
      <c r="R636" s="2">
        <f t="shared" si="107"/>
        <v>30</v>
      </c>
      <c r="S636" t="str">
        <f t="shared" si="108"/>
        <v>02 Sunny (10%-30%)</v>
      </c>
      <c r="T636" t="str">
        <f t="shared" si="106"/>
        <v>44839S2A_MSIL1CCDM-MLB-GANGM4483902 Sunny (10%-30%)</v>
      </c>
      <c r="U636">
        <f>IF(COUNTIF(T$2:T635,T636)&gt;=1,0,1)</f>
        <v>1</v>
      </c>
      <c r="V636" s="26" t="s">
        <v>2168</v>
      </c>
      <c r="W636" s="86">
        <f t="shared" si="109"/>
        <v>2022</v>
      </c>
      <c r="X636" s="86">
        <f t="shared" si="110"/>
        <v>10</v>
      </c>
      <c r="Y636" s="86" t="str">
        <f t="shared" si="111"/>
        <v>05</v>
      </c>
      <c r="Z636" s="86" t="str">
        <f t="shared" si="112"/>
        <v>22</v>
      </c>
      <c r="AA636" s="86" t="str">
        <f t="shared" si="113"/>
        <v>28</v>
      </c>
      <c r="AB636" s="86" t="str">
        <f t="shared" si="114"/>
        <v>17</v>
      </c>
      <c r="AC636" s="86" t="str">
        <f t="shared" si="115"/>
        <v>GAN_GM_2500X1253px_32m_S2A_MSIL1C_20221005_30CC</v>
      </c>
      <c r="AD636" s="41" t="s">
        <v>2169</v>
      </c>
    </row>
    <row r="637" spans="2:30" x14ac:dyDescent="0.25">
      <c r="B637" t="s">
        <v>3866</v>
      </c>
      <c r="C637" s="54" t="s">
        <v>3816</v>
      </c>
      <c r="D637" s="54" t="s">
        <v>269</v>
      </c>
      <c r="E637" s="56" t="b">
        <v>1</v>
      </c>
      <c r="F637" s="2" t="s">
        <v>3813</v>
      </c>
      <c r="G637" s="7" t="s">
        <v>183</v>
      </c>
      <c r="H637" s="54" t="s">
        <v>270</v>
      </c>
      <c r="I637" s="57">
        <v>44839</v>
      </c>
      <c r="J637" s="56" t="s">
        <v>271</v>
      </c>
      <c r="K637" s="45" t="s">
        <v>292</v>
      </c>
      <c r="L637" s="9">
        <v>35.299999999999997</v>
      </c>
      <c r="M637" s="2" t="s">
        <v>4436</v>
      </c>
      <c r="N637" s="2" t="s">
        <v>85</v>
      </c>
      <c r="O637" s="2" t="s">
        <v>4437</v>
      </c>
      <c r="P637" s="2" t="str">
        <f>VLOOKUP(I637,Period!A:B,2,FALSE)</f>
        <v>2022H2</v>
      </c>
      <c r="Q637" s="9">
        <f t="shared" si="105"/>
        <v>20.499999999999996</v>
      </c>
      <c r="R637" s="2">
        <f t="shared" si="107"/>
        <v>30</v>
      </c>
      <c r="S637" t="str">
        <f t="shared" si="108"/>
        <v>02 Sunny (10%-30%)</v>
      </c>
      <c r="T637" t="str">
        <f t="shared" si="106"/>
        <v>44839S2A_MSIL1CCDM-MLB-GANGM4483902 Sunny (10%-30%)</v>
      </c>
      <c r="U637">
        <f>IF(COUNTIF(T$2:T636,T637)&gt;=1,0,1)</f>
        <v>0</v>
      </c>
      <c r="V637" s="26" t="s">
        <v>2170</v>
      </c>
      <c r="W637" s="86">
        <f t="shared" si="109"/>
        <v>2022</v>
      </c>
      <c r="X637" s="86">
        <f t="shared" si="110"/>
        <v>10</v>
      </c>
      <c r="Y637" s="86" t="str">
        <f t="shared" si="111"/>
        <v>05</v>
      </c>
      <c r="Z637" s="86" t="str">
        <f t="shared" si="112"/>
        <v>22</v>
      </c>
      <c r="AA637" s="86" t="str">
        <f t="shared" si="113"/>
        <v>28</v>
      </c>
      <c r="AB637" s="86" t="str">
        <f t="shared" si="114"/>
        <v>14</v>
      </c>
      <c r="AC637" s="86" t="str">
        <f t="shared" si="115"/>
        <v>GAN_GM_2500X1253px_32m_S2A_MSIL1C_20221005_30CC</v>
      </c>
      <c r="AD637" s="41" t="s">
        <v>2171</v>
      </c>
    </row>
    <row r="638" spans="2:30" x14ac:dyDescent="0.25">
      <c r="B638" t="s">
        <v>3866</v>
      </c>
      <c r="C638" s="54" t="s">
        <v>3816</v>
      </c>
      <c r="D638" s="54" t="s">
        <v>269</v>
      </c>
      <c r="E638" s="56" t="b">
        <v>1</v>
      </c>
      <c r="F638" s="2" t="s">
        <v>3813</v>
      </c>
      <c r="G638" s="7" t="s">
        <v>183</v>
      </c>
      <c r="H638" s="54" t="s">
        <v>270</v>
      </c>
      <c r="I638" s="57">
        <v>44839</v>
      </c>
      <c r="J638" s="56" t="s">
        <v>273</v>
      </c>
      <c r="K638" s="2" t="s">
        <v>319</v>
      </c>
      <c r="L638" s="9">
        <v>11.8</v>
      </c>
      <c r="M638" s="2" t="s">
        <v>4436</v>
      </c>
      <c r="N638" s="2" t="s">
        <v>85</v>
      </c>
      <c r="O638" s="2" t="s">
        <v>4437</v>
      </c>
      <c r="P638" s="2" t="str">
        <f>VLOOKUP(I638,Period!A:B,2,FALSE)</f>
        <v>2022H2</v>
      </c>
      <c r="Q638" s="9">
        <f t="shared" si="105"/>
        <v>20.499999999999996</v>
      </c>
      <c r="R638" s="2">
        <f t="shared" si="107"/>
        <v>30</v>
      </c>
      <c r="S638" t="str">
        <f t="shared" si="108"/>
        <v>02 Sunny (10%-30%)</v>
      </c>
      <c r="T638" t="str">
        <f t="shared" si="106"/>
        <v>44839S2A_MSIL1CCDM-MLB-GANGM4483902 Sunny (10%-30%)</v>
      </c>
      <c r="U638">
        <f>IF(COUNTIF(T$2:T637,T638)&gt;=1,0,1)</f>
        <v>0</v>
      </c>
      <c r="V638" s="26" t="s">
        <v>2172</v>
      </c>
      <c r="W638" s="86">
        <f t="shared" si="109"/>
        <v>2022</v>
      </c>
      <c r="X638" s="86">
        <f t="shared" si="110"/>
        <v>10</v>
      </c>
      <c r="Y638" s="86" t="str">
        <f t="shared" si="111"/>
        <v>05</v>
      </c>
      <c r="Z638" s="86" t="str">
        <f t="shared" si="112"/>
        <v>22</v>
      </c>
      <c r="AA638" s="86" t="str">
        <f t="shared" si="113"/>
        <v>28</v>
      </c>
      <c r="AB638" s="86" t="str">
        <f t="shared" si="114"/>
        <v>05</v>
      </c>
      <c r="AC638" s="86" t="str">
        <f t="shared" si="115"/>
        <v>GAN_GM_2500X1253px_32m_S2A_MSIL1C_20221005_30CC</v>
      </c>
      <c r="AD638" s="41" t="s">
        <v>2173</v>
      </c>
    </row>
    <row r="639" spans="2:30" x14ac:dyDescent="0.25">
      <c r="B639" t="s">
        <v>3866</v>
      </c>
      <c r="C639" s="54" t="s">
        <v>3816</v>
      </c>
      <c r="D639" s="54" t="s">
        <v>269</v>
      </c>
      <c r="E639" s="56" t="b">
        <v>1</v>
      </c>
      <c r="F639" s="2" t="s">
        <v>3813</v>
      </c>
      <c r="G639" s="7" t="s">
        <v>183</v>
      </c>
      <c r="H639" s="54" t="s">
        <v>270</v>
      </c>
      <c r="I639" s="57">
        <v>44839</v>
      </c>
      <c r="J639" s="56" t="s">
        <v>274</v>
      </c>
      <c r="K639" s="2" t="s">
        <v>326</v>
      </c>
      <c r="L639" s="9">
        <v>12.1</v>
      </c>
      <c r="M639" s="2" t="s">
        <v>4436</v>
      </c>
      <c r="N639" s="2" t="s">
        <v>85</v>
      </c>
      <c r="O639" s="2" t="s">
        <v>4437</v>
      </c>
      <c r="P639" s="2" t="str">
        <f>VLOOKUP(I639,Period!A:B,2,FALSE)</f>
        <v>2022H2</v>
      </c>
      <c r="Q639" s="9">
        <f t="shared" si="105"/>
        <v>20.499999999999996</v>
      </c>
      <c r="R639" s="2">
        <f t="shared" si="107"/>
        <v>30</v>
      </c>
      <c r="S639" t="str">
        <f t="shared" si="108"/>
        <v>02 Sunny (10%-30%)</v>
      </c>
      <c r="T639" t="str">
        <f t="shared" si="106"/>
        <v>44839S2A_MSIL1CCDM-MLB-GANGM4483902 Sunny (10%-30%)</v>
      </c>
      <c r="U639">
        <f>IF(COUNTIF(T$2:T638,T639)&gt;=1,0,1)</f>
        <v>0</v>
      </c>
      <c r="V639" s="26" t="s">
        <v>2174</v>
      </c>
      <c r="W639" s="86">
        <f t="shared" si="109"/>
        <v>2022</v>
      </c>
      <c r="X639" s="86">
        <f t="shared" si="110"/>
        <v>10</v>
      </c>
      <c r="Y639" s="86" t="str">
        <f t="shared" si="111"/>
        <v>05</v>
      </c>
      <c r="Z639" s="86" t="str">
        <f t="shared" si="112"/>
        <v>22</v>
      </c>
      <c r="AA639" s="86" t="str">
        <f t="shared" si="113"/>
        <v>27</v>
      </c>
      <c r="AB639" s="86" t="str">
        <f t="shared" si="114"/>
        <v>59</v>
      </c>
      <c r="AC639" s="86" t="str">
        <f t="shared" si="115"/>
        <v>GAN_GM_2500X1253px_32m_S2A_MSIL1C_20221005_30CC</v>
      </c>
      <c r="AD639" s="41" t="s">
        <v>2175</v>
      </c>
    </row>
    <row r="640" spans="2:30" x14ac:dyDescent="0.25">
      <c r="B640" t="s">
        <v>3866</v>
      </c>
      <c r="C640" s="51" t="s">
        <v>3816</v>
      </c>
      <c r="D640" s="51" t="s">
        <v>269</v>
      </c>
      <c r="E640" s="42" t="b">
        <v>1</v>
      </c>
      <c r="F640" s="2" t="s">
        <v>3813</v>
      </c>
      <c r="G640" s="7" t="s">
        <v>183</v>
      </c>
      <c r="H640" s="51" t="s">
        <v>270</v>
      </c>
      <c r="I640" s="53">
        <v>44837</v>
      </c>
      <c r="J640" s="42" t="s">
        <v>272</v>
      </c>
      <c r="K640" s="59" t="s">
        <v>317</v>
      </c>
      <c r="L640" s="9">
        <v>92.4</v>
      </c>
      <c r="M640" s="2" t="s">
        <v>4436</v>
      </c>
      <c r="N640" s="2" t="s">
        <v>85</v>
      </c>
      <c r="O640" s="2" t="s">
        <v>4437</v>
      </c>
      <c r="P640" s="2" t="str">
        <f>VLOOKUP(I640,Period!A:B,2,FALSE)</f>
        <v>2022H2</v>
      </c>
      <c r="Q640" s="9">
        <f t="shared" si="105"/>
        <v>95.25</v>
      </c>
      <c r="R640" s="2">
        <f t="shared" si="107"/>
        <v>100</v>
      </c>
      <c r="S640" t="str">
        <f t="shared" si="108"/>
        <v>04 Overcast (100%)</v>
      </c>
      <c r="T640" t="str">
        <f t="shared" si="106"/>
        <v>44837S2A_MSIL1CCDM-MLB-GANGM4483704 Overcast (100%)</v>
      </c>
      <c r="U640">
        <f>IF(COUNTIF(T$2:T639,T640)&gt;=1,0,1)</f>
        <v>1</v>
      </c>
      <c r="V640" s="26" t="s">
        <v>2176</v>
      </c>
      <c r="W640" s="86">
        <f t="shared" si="109"/>
        <v>2022</v>
      </c>
      <c r="X640" s="86">
        <f t="shared" si="110"/>
        <v>10</v>
      </c>
      <c r="Y640" s="86" t="str">
        <f t="shared" si="111"/>
        <v>03</v>
      </c>
      <c r="Z640" s="86" t="str">
        <f t="shared" si="112"/>
        <v>22</v>
      </c>
      <c r="AA640" s="86" t="str">
        <f t="shared" si="113"/>
        <v>38</v>
      </c>
      <c r="AB640" s="86" t="str">
        <f t="shared" si="114"/>
        <v>05</v>
      </c>
      <c r="AC640" s="86" t="str">
        <f t="shared" si="115"/>
        <v>GAN_GM_2500X1253px_32m_S2A_MSIL1C_20221003_100CC</v>
      </c>
      <c r="AD640" s="41" t="s">
        <v>2177</v>
      </c>
    </row>
    <row r="641" spans="2:30" x14ac:dyDescent="0.25">
      <c r="B641" t="s">
        <v>3866</v>
      </c>
      <c r="C641" s="51" t="s">
        <v>3816</v>
      </c>
      <c r="D641" s="51" t="s">
        <v>269</v>
      </c>
      <c r="E641" s="42" t="b">
        <v>1</v>
      </c>
      <c r="F641" s="2" t="s">
        <v>3813</v>
      </c>
      <c r="G641" s="7" t="s">
        <v>183</v>
      </c>
      <c r="H641" s="51" t="s">
        <v>270</v>
      </c>
      <c r="I641" s="53">
        <v>44837</v>
      </c>
      <c r="J641" s="42" t="s">
        <v>271</v>
      </c>
      <c r="K641" s="2" t="s">
        <v>286</v>
      </c>
      <c r="L641" s="9">
        <v>92.3</v>
      </c>
      <c r="M641" s="2" t="s">
        <v>4436</v>
      </c>
      <c r="N641" s="2" t="s">
        <v>85</v>
      </c>
      <c r="O641" s="2" t="s">
        <v>4437</v>
      </c>
      <c r="P641" s="2" t="str">
        <f>VLOOKUP(I641,Period!A:B,2,FALSE)</f>
        <v>2022H2</v>
      </c>
      <c r="Q641" s="9">
        <f t="shared" si="105"/>
        <v>95.25</v>
      </c>
      <c r="R641" s="2">
        <f t="shared" si="107"/>
        <v>100</v>
      </c>
      <c r="S641" t="str">
        <f t="shared" si="108"/>
        <v>04 Overcast (100%)</v>
      </c>
      <c r="T641" t="str">
        <f t="shared" si="106"/>
        <v>44837S2A_MSIL1CCDM-MLB-GANGM4483704 Overcast (100%)</v>
      </c>
      <c r="U641">
        <f>IF(COUNTIF(T$2:T640,T641)&gt;=1,0,1)</f>
        <v>0</v>
      </c>
      <c r="V641" s="26" t="s">
        <v>2178</v>
      </c>
      <c r="W641" s="86">
        <f t="shared" si="109"/>
        <v>2022</v>
      </c>
      <c r="X641" s="86">
        <f t="shared" si="110"/>
        <v>10</v>
      </c>
      <c r="Y641" s="86" t="str">
        <f t="shared" si="111"/>
        <v>03</v>
      </c>
      <c r="Z641" s="86" t="str">
        <f t="shared" si="112"/>
        <v>22</v>
      </c>
      <c r="AA641" s="86" t="str">
        <f t="shared" si="113"/>
        <v>38</v>
      </c>
      <c r="AB641" s="86" t="str">
        <f t="shared" si="114"/>
        <v>01</v>
      </c>
      <c r="AC641" s="86" t="str">
        <f t="shared" si="115"/>
        <v>GAN_GM_2500X1253px_32m_S2A_MSIL1C_20221003_100CC</v>
      </c>
      <c r="AD641" s="41" t="s">
        <v>2179</v>
      </c>
    </row>
    <row r="642" spans="2:30" x14ac:dyDescent="0.25">
      <c r="B642" t="s">
        <v>3866</v>
      </c>
      <c r="C642" s="51" t="s">
        <v>3816</v>
      </c>
      <c r="D642" s="51" t="s">
        <v>269</v>
      </c>
      <c r="E642" s="42" t="b">
        <v>1</v>
      </c>
      <c r="F642" s="2" t="s">
        <v>3813</v>
      </c>
      <c r="G642" s="7" t="s">
        <v>183</v>
      </c>
      <c r="H642" s="51" t="s">
        <v>270</v>
      </c>
      <c r="I642" s="53">
        <v>44837</v>
      </c>
      <c r="J642" s="42" t="s">
        <v>273</v>
      </c>
      <c r="K642" s="2" t="s">
        <v>306</v>
      </c>
      <c r="L642" s="9">
        <v>99.4</v>
      </c>
      <c r="M642" s="2" t="s">
        <v>4436</v>
      </c>
      <c r="N642" s="2" t="s">
        <v>85</v>
      </c>
      <c r="O642" s="2" t="s">
        <v>4437</v>
      </c>
      <c r="P642" s="2" t="str">
        <f>VLOOKUP(I642,Period!A:B,2,FALSE)</f>
        <v>2022H2</v>
      </c>
      <c r="Q642" s="9">
        <f t="shared" ref="Q642:Q705" si="116">AVERAGEIFS(L:L,I:I,I642,H:H,H642,C:C,C642,B:B,B642)</f>
        <v>95.25</v>
      </c>
      <c r="R642" s="2">
        <f t="shared" si="107"/>
        <v>100</v>
      </c>
      <c r="S642" t="str">
        <f t="shared" si="108"/>
        <v>04 Overcast (100%)</v>
      </c>
      <c r="T642" t="str">
        <f t="shared" ref="T642:T705" si="117">CONCATENATE(I642,B642,C642,H642,I642,S642)</f>
        <v>44837S2A_MSIL1CCDM-MLB-GANGM4483704 Overcast (100%)</v>
      </c>
      <c r="U642">
        <f>IF(COUNTIF(T$2:T641,T642)&gt;=1,0,1)</f>
        <v>0</v>
      </c>
      <c r="V642" s="26" t="s">
        <v>2180</v>
      </c>
      <c r="W642" s="86">
        <f t="shared" si="109"/>
        <v>2022</v>
      </c>
      <c r="X642" s="86">
        <f t="shared" si="110"/>
        <v>10</v>
      </c>
      <c r="Y642" s="86" t="str">
        <f t="shared" si="111"/>
        <v>03</v>
      </c>
      <c r="Z642" s="86" t="str">
        <f t="shared" si="112"/>
        <v>22</v>
      </c>
      <c r="AA642" s="86" t="str">
        <f t="shared" si="113"/>
        <v>37</v>
      </c>
      <c r="AB642" s="86" t="str">
        <f t="shared" si="114"/>
        <v>51</v>
      </c>
      <c r="AC642" s="86" t="str">
        <f t="shared" si="115"/>
        <v>GAN_GM_2500X1253px_32m_S2A_MSIL1C_20221003_100CC</v>
      </c>
      <c r="AD642" s="41" t="s">
        <v>2181</v>
      </c>
    </row>
    <row r="643" spans="2:30" x14ac:dyDescent="0.25">
      <c r="B643" t="s">
        <v>3866</v>
      </c>
      <c r="C643" s="51" t="s">
        <v>3816</v>
      </c>
      <c r="D643" s="51" t="s">
        <v>269</v>
      </c>
      <c r="E643" s="42" t="b">
        <v>1</v>
      </c>
      <c r="F643" s="2" t="s">
        <v>3813</v>
      </c>
      <c r="G643" s="7" t="s">
        <v>183</v>
      </c>
      <c r="H643" s="51" t="s">
        <v>270</v>
      </c>
      <c r="I643" s="53">
        <v>44837</v>
      </c>
      <c r="J643" s="42" t="s">
        <v>274</v>
      </c>
      <c r="K643" s="2" t="s">
        <v>318</v>
      </c>
      <c r="L643" s="9">
        <v>96.9</v>
      </c>
      <c r="M643" s="2" t="s">
        <v>4436</v>
      </c>
      <c r="N643" s="2" t="s">
        <v>85</v>
      </c>
      <c r="O643" s="2" t="s">
        <v>4437</v>
      </c>
      <c r="P643" s="2" t="str">
        <f>VLOOKUP(I643,Period!A:B,2,FALSE)</f>
        <v>2022H2</v>
      </c>
      <c r="Q643" s="9">
        <f t="shared" si="116"/>
        <v>95.25</v>
      </c>
      <c r="R643" s="2">
        <f t="shared" ref="R643:R706" si="118">ROUNDUP(Q643/10,0)*10</f>
        <v>100</v>
      </c>
      <c r="S643" t="str">
        <f t="shared" ref="S643:S706" si="119">IF(R643=0,"01 Clear (0%)",IF(R643&lt;=30,"02 Sunny (10%-30%)",IF(R643&lt;=90,"03 Cloudy (40%-90%)","04 Overcast (100%)")))</f>
        <v>04 Overcast (100%)</v>
      </c>
      <c r="T643" t="str">
        <f t="shared" si="117"/>
        <v>44837S2A_MSIL1CCDM-MLB-GANGM4483704 Overcast (100%)</v>
      </c>
      <c r="U643">
        <f>IF(COUNTIF(T$2:T642,T643)&gt;=1,0,1)</f>
        <v>0</v>
      </c>
      <c r="V643" s="26" t="s">
        <v>2182</v>
      </c>
      <c r="W643" s="86">
        <f t="shared" ref="W643:W706" si="120">YEAR(I643)</f>
        <v>2022</v>
      </c>
      <c r="X643" s="86">
        <f t="shared" ref="X643:X706" si="121">IF(LEN(MONTH(I643))=1,CONCATENATE("0",MONTH(I643)),MONTH(I643))</f>
        <v>10</v>
      </c>
      <c r="Y643" s="86" t="str">
        <f t="shared" ref="Y643:Y706" si="122">IF(LEN(DAY(I643))=1,CONCATENATE("0",DAY(I643)),DAY(I643))</f>
        <v>03</v>
      </c>
      <c r="Z643" s="86" t="str">
        <f t="shared" ref="Z643:Z706" si="123">LEFT(K643,2)</f>
        <v>22</v>
      </c>
      <c r="AA643" s="86" t="str">
        <f t="shared" ref="AA643:AA706" si="124">MID(K643,4,2)</f>
        <v>37</v>
      </c>
      <c r="AB643" s="86" t="str">
        <f t="shared" ref="AB643:AB706" si="125">MID(K643,7,2)</f>
        <v>47</v>
      </c>
      <c r="AC643" s="86" t="str">
        <f t="shared" ref="AC643:AC706" si="126">CONCATENATE(RIGHT(C643,3),"_",H643,"_",M643,"_",O643,"_",B643,"_",W643,X643,Y643,"_",R643,"CC")</f>
        <v>GAN_GM_2500X1253px_32m_S2A_MSIL1C_20221003_100CC</v>
      </c>
      <c r="AD643" s="41" t="s">
        <v>2183</v>
      </c>
    </row>
    <row r="644" spans="2:30" x14ac:dyDescent="0.25">
      <c r="B644" t="s">
        <v>3866</v>
      </c>
      <c r="C644" s="54" t="s">
        <v>3816</v>
      </c>
      <c r="D644" s="54" t="s">
        <v>269</v>
      </c>
      <c r="E644" s="56" t="b">
        <v>1</v>
      </c>
      <c r="F644" s="2" t="s">
        <v>3813</v>
      </c>
      <c r="G644" s="7" t="s">
        <v>183</v>
      </c>
      <c r="H644" s="54" t="s">
        <v>270</v>
      </c>
      <c r="I644" s="57">
        <v>44834</v>
      </c>
      <c r="J644" s="56" t="s">
        <v>272</v>
      </c>
      <c r="K644" s="58" t="s">
        <v>293</v>
      </c>
      <c r="L644" s="9">
        <v>65</v>
      </c>
      <c r="M644" s="2" t="s">
        <v>4436</v>
      </c>
      <c r="N644" s="2" t="s">
        <v>85</v>
      </c>
      <c r="O644" s="2" t="s">
        <v>4437</v>
      </c>
      <c r="P644" s="2" t="str">
        <f>VLOOKUP(I644,Period!A:B,2,FALSE)</f>
        <v>2022H2</v>
      </c>
      <c r="Q644" s="9">
        <f t="shared" si="116"/>
        <v>88.35</v>
      </c>
      <c r="R644" s="2">
        <f t="shared" si="118"/>
        <v>90</v>
      </c>
      <c r="S644" t="str">
        <f t="shared" si="119"/>
        <v>03 Cloudy (40%-90%)</v>
      </c>
      <c r="T644" t="str">
        <f t="shared" si="117"/>
        <v>44834S2A_MSIL1CCDM-MLB-GANGM4483403 Cloudy (40%-90%)</v>
      </c>
      <c r="U644">
        <f>IF(COUNTIF(T$2:T643,T644)&gt;=1,0,1)</f>
        <v>1</v>
      </c>
      <c r="V644" s="26" t="s">
        <v>2184</v>
      </c>
      <c r="W644" s="86">
        <f t="shared" si="120"/>
        <v>2022</v>
      </c>
      <c r="X644" s="86" t="str">
        <f t="shared" si="121"/>
        <v>09</v>
      </c>
      <c r="Y644" s="86">
        <f t="shared" si="122"/>
        <v>30</v>
      </c>
      <c r="Z644" s="86" t="str">
        <f t="shared" si="123"/>
        <v>22</v>
      </c>
      <c r="AA644" s="86" t="str">
        <f t="shared" si="124"/>
        <v>28</v>
      </c>
      <c r="AB644" s="86" t="str">
        <f t="shared" si="125"/>
        <v>10</v>
      </c>
      <c r="AC644" s="86" t="str">
        <f t="shared" si="126"/>
        <v>GAN_GM_2500X1253px_32m_S2A_MSIL1C_20220930_90CC</v>
      </c>
      <c r="AD644" s="41" t="s">
        <v>2185</v>
      </c>
    </row>
    <row r="645" spans="2:30" x14ac:dyDescent="0.25">
      <c r="B645" t="s">
        <v>3866</v>
      </c>
      <c r="C645" s="54" t="s">
        <v>3816</v>
      </c>
      <c r="D645" s="54" t="s">
        <v>269</v>
      </c>
      <c r="E645" s="56" t="b">
        <v>1</v>
      </c>
      <c r="F645" s="2" t="s">
        <v>3813</v>
      </c>
      <c r="G645" s="7" t="s">
        <v>183</v>
      </c>
      <c r="H645" s="54" t="s">
        <v>270</v>
      </c>
      <c r="I645" s="57">
        <v>44834</v>
      </c>
      <c r="J645" s="56" t="s">
        <v>271</v>
      </c>
      <c r="K645" s="2" t="s">
        <v>315</v>
      </c>
      <c r="L645" s="9">
        <v>90.1</v>
      </c>
      <c r="M645" s="2" t="s">
        <v>4436</v>
      </c>
      <c r="N645" s="2" t="s">
        <v>85</v>
      </c>
      <c r="O645" s="2" t="s">
        <v>4437</v>
      </c>
      <c r="P645" s="2" t="str">
        <f>VLOOKUP(I645,Period!A:B,2,FALSE)</f>
        <v>2022H2</v>
      </c>
      <c r="Q645" s="9">
        <f t="shared" si="116"/>
        <v>88.35</v>
      </c>
      <c r="R645" s="2">
        <f t="shared" si="118"/>
        <v>90</v>
      </c>
      <c r="S645" t="str">
        <f t="shared" si="119"/>
        <v>03 Cloudy (40%-90%)</v>
      </c>
      <c r="T645" t="str">
        <f t="shared" si="117"/>
        <v>44834S2A_MSIL1CCDM-MLB-GANGM4483403 Cloudy (40%-90%)</v>
      </c>
      <c r="U645">
        <f>IF(COUNTIF(T$2:T644,T645)&gt;=1,0,1)</f>
        <v>0</v>
      </c>
      <c r="V645" s="26" t="s">
        <v>2186</v>
      </c>
      <c r="W645" s="86">
        <f t="shared" si="120"/>
        <v>2022</v>
      </c>
      <c r="X645" s="86" t="str">
        <f t="shared" si="121"/>
        <v>09</v>
      </c>
      <c r="Y645" s="86">
        <f t="shared" si="122"/>
        <v>30</v>
      </c>
      <c r="Z645" s="86" t="str">
        <f t="shared" si="123"/>
        <v>22</v>
      </c>
      <c r="AA645" s="86" t="str">
        <f t="shared" si="124"/>
        <v>28</v>
      </c>
      <c r="AB645" s="86" t="str">
        <f t="shared" si="125"/>
        <v>06</v>
      </c>
      <c r="AC645" s="86" t="str">
        <f t="shared" si="126"/>
        <v>GAN_GM_2500X1253px_32m_S2A_MSIL1C_20220930_90CC</v>
      </c>
      <c r="AD645" s="41" t="s">
        <v>2187</v>
      </c>
    </row>
    <row r="646" spans="2:30" x14ac:dyDescent="0.25">
      <c r="B646" t="s">
        <v>3866</v>
      </c>
      <c r="C646" s="54" t="s">
        <v>3816</v>
      </c>
      <c r="D646" s="54" t="s">
        <v>269</v>
      </c>
      <c r="E646" s="56" t="b">
        <v>1</v>
      </c>
      <c r="F646" s="2" t="s">
        <v>3813</v>
      </c>
      <c r="G646" s="7" t="s">
        <v>183</v>
      </c>
      <c r="H646" s="54" t="s">
        <v>270</v>
      </c>
      <c r="I646" s="57">
        <v>44834</v>
      </c>
      <c r="J646" s="56" t="s">
        <v>273</v>
      </c>
      <c r="K646" s="2" t="s">
        <v>291</v>
      </c>
      <c r="L646" s="9">
        <v>99</v>
      </c>
      <c r="M646" s="2" t="s">
        <v>4436</v>
      </c>
      <c r="N646" s="2" t="s">
        <v>85</v>
      </c>
      <c r="O646" s="2" t="s">
        <v>4437</v>
      </c>
      <c r="P646" s="2" t="str">
        <f>VLOOKUP(I646,Period!A:B,2,FALSE)</f>
        <v>2022H2</v>
      </c>
      <c r="Q646" s="9">
        <f t="shared" si="116"/>
        <v>88.35</v>
      </c>
      <c r="R646" s="2">
        <f t="shared" si="118"/>
        <v>90</v>
      </c>
      <c r="S646" t="str">
        <f t="shared" si="119"/>
        <v>03 Cloudy (40%-90%)</v>
      </c>
      <c r="T646" t="str">
        <f t="shared" si="117"/>
        <v>44834S2A_MSIL1CCDM-MLB-GANGM4483403 Cloudy (40%-90%)</v>
      </c>
      <c r="U646">
        <f>IF(COUNTIF(T$2:T645,T646)&gt;=1,0,1)</f>
        <v>0</v>
      </c>
      <c r="V646" s="26" t="s">
        <v>2188</v>
      </c>
      <c r="W646" s="86">
        <f t="shared" si="120"/>
        <v>2022</v>
      </c>
      <c r="X646" s="86" t="str">
        <f t="shared" si="121"/>
        <v>09</v>
      </c>
      <c r="Y646" s="86">
        <f t="shared" si="122"/>
        <v>30</v>
      </c>
      <c r="Z646" s="86" t="str">
        <f t="shared" si="123"/>
        <v>22</v>
      </c>
      <c r="AA646" s="86" t="str">
        <f t="shared" si="124"/>
        <v>27</v>
      </c>
      <c r="AB646" s="86" t="str">
        <f t="shared" si="125"/>
        <v>57</v>
      </c>
      <c r="AC646" s="86" t="str">
        <f t="shared" si="126"/>
        <v>GAN_GM_2500X1253px_32m_S2A_MSIL1C_20220930_90CC</v>
      </c>
      <c r="AD646" s="41" t="s">
        <v>2189</v>
      </c>
    </row>
    <row r="647" spans="2:30" x14ac:dyDescent="0.25">
      <c r="B647" t="s">
        <v>3866</v>
      </c>
      <c r="C647" s="54" t="s">
        <v>3816</v>
      </c>
      <c r="D647" s="54" t="s">
        <v>269</v>
      </c>
      <c r="E647" s="56" t="b">
        <v>1</v>
      </c>
      <c r="F647" s="2" t="s">
        <v>3813</v>
      </c>
      <c r="G647" s="7" t="s">
        <v>183</v>
      </c>
      <c r="H647" s="54" t="s">
        <v>270</v>
      </c>
      <c r="I647" s="57">
        <v>44834</v>
      </c>
      <c r="J647" s="56" t="s">
        <v>274</v>
      </c>
      <c r="K647" s="2" t="s">
        <v>316</v>
      </c>
      <c r="L647" s="9">
        <v>99.3</v>
      </c>
      <c r="M647" s="2" t="s">
        <v>4436</v>
      </c>
      <c r="N647" s="2" t="s">
        <v>85</v>
      </c>
      <c r="O647" s="2" t="s">
        <v>4437</v>
      </c>
      <c r="P647" s="2" t="str">
        <f>VLOOKUP(I647,Period!A:B,2,FALSE)</f>
        <v>2022H2</v>
      </c>
      <c r="Q647" s="9">
        <f t="shared" si="116"/>
        <v>88.35</v>
      </c>
      <c r="R647" s="2">
        <f t="shared" si="118"/>
        <v>90</v>
      </c>
      <c r="S647" t="str">
        <f t="shared" si="119"/>
        <v>03 Cloudy (40%-90%)</v>
      </c>
      <c r="T647" t="str">
        <f t="shared" si="117"/>
        <v>44834S2A_MSIL1CCDM-MLB-GANGM4483403 Cloudy (40%-90%)</v>
      </c>
      <c r="U647">
        <f>IF(COUNTIF(T$2:T646,T647)&gt;=1,0,1)</f>
        <v>0</v>
      </c>
      <c r="V647" s="26" t="s">
        <v>2190</v>
      </c>
      <c r="W647" s="86">
        <f t="shared" si="120"/>
        <v>2022</v>
      </c>
      <c r="X647" s="86" t="str">
        <f t="shared" si="121"/>
        <v>09</v>
      </c>
      <c r="Y647" s="86">
        <f t="shared" si="122"/>
        <v>30</v>
      </c>
      <c r="Z647" s="86" t="str">
        <f t="shared" si="123"/>
        <v>22</v>
      </c>
      <c r="AA647" s="86" t="str">
        <f t="shared" si="124"/>
        <v>27</v>
      </c>
      <c r="AB647" s="86" t="str">
        <f t="shared" si="125"/>
        <v>52</v>
      </c>
      <c r="AC647" s="86" t="str">
        <f t="shared" si="126"/>
        <v>GAN_GM_2500X1253px_32m_S2A_MSIL1C_20220930_90CC</v>
      </c>
      <c r="AD647" s="41" t="s">
        <v>2191</v>
      </c>
    </row>
    <row r="648" spans="2:30" x14ac:dyDescent="0.25">
      <c r="B648" t="s">
        <v>3866</v>
      </c>
      <c r="C648" s="51" t="s">
        <v>3816</v>
      </c>
      <c r="D648" s="51" t="s">
        <v>269</v>
      </c>
      <c r="E648" s="42" t="b">
        <v>1</v>
      </c>
      <c r="F648" s="2" t="s">
        <v>3813</v>
      </c>
      <c r="G648" s="7" t="s">
        <v>183</v>
      </c>
      <c r="H648" s="51" t="s">
        <v>270</v>
      </c>
      <c r="I648" s="53">
        <v>44832</v>
      </c>
      <c r="J648" s="42" t="s">
        <v>272</v>
      </c>
      <c r="K648" s="59" t="s">
        <v>285</v>
      </c>
      <c r="L648" s="9">
        <v>97.2</v>
      </c>
      <c r="M648" s="2" t="s">
        <v>4436</v>
      </c>
      <c r="N648" s="2" t="s">
        <v>85</v>
      </c>
      <c r="O648" s="2" t="s">
        <v>4437</v>
      </c>
      <c r="P648" s="2" t="str">
        <f>VLOOKUP(I648,Period!A:B,2,FALSE)</f>
        <v>2022H2</v>
      </c>
      <c r="Q648" s="9">
        <f t="shared" si="116"/>
        <v>80.525000000000006</v>
      </c>
      <c r="R648" s="2">
        <f t="shared" si="118"/>
        <v>90</v>
      </c>
      <c r="S648" t="str">
        <f t="shared" si="119"/>
        <v>03 Cloudy (40%-90%)</v>
      </c>
      <c r="T648" t="str">
        <f t="shared" si="117"/>
        <v>44832S2A_MSIL1CCDM-MLB-GANGM4483203 Cloudy (40%-90%)</v>
      </c>
      <c r="U648">
        <f>IF(COUNTIF(T$2:T647,T648)&gt;=1,0,1)</f>
        <v>1</v>
      </c>
      <c r="V648" s="26" t="s">
        <v>2192</v>
      </c>
      <c r="W648" s="86">
        <f t="shared" si="120"/>
        <v>2022</v>
      </c>
      <c r="X648" s="86" t="str">
        <f t="shared" si="121"/>
        <v>09</v>
      </c>
      <c r="Y648" s="86">
        <f t="shared" si="122"/>
        <v>28</v>
      </c>
      <c r="Z648" s="86" t="str">
        <f t="shared" si="123"/>
        <v>22</v>
      </c>
      <c r="AA648" s="86" t="str">
        <f t="shared" si="124"/>
        <v>38</v>
      </c>
      <c r="AB648" s="86" t="str">
        <f t="shared" si="125"/>
        <v>14</v>
      </c>
      <c r="AC648" s="86" t="str">
        <f t="shared" si="126"/>
        <v>GAN_GM_2500X1253px_32m_S2A_MSIL1C_20220928_90CC</v>
      </c>
      <c r="AD648" s="41" t="s">
        <v>2193</v>
      </c>
    </row>
    <row r="649" spans="2:30" x14ac:dyDescent="0.25">
      <c r="B649" t="s">
        <v>3866</v>
      </c>
      <c r="C649" s="51" t="s">
        <v>3816</v>
      </c>
      <c r="D649" s="51" t="s">
        <v>269</v>
      </c>
      <c r="E649" s="42" t="b">
        <v>1</v>
      </c>
      <c r="F649" s="2" t="s">
        <v>3813</v>
      </c>
      <c r="G649" s="7" t="s">
        <v>183</v>
      </c>
      <c r="H649" s="51" t="s">
        <v>270</v>
      </c>
      <c r="I649" s="53">
        <v>44832</v>
      </c>
      <c r="J649" s="42" t="s">
        <v>271</v>
      </c>
      <c r="K649" s="2" t="s">
        <v>281</v>
      </c>
      <c r="L649" s="9">
        <v>93.9</v>
      </c>
      <c r="M649" s="2" t="s">
        <v>4436</v>
      </c>
      <c r="N649" s="2" t="s">
        <v>85</v>
      </c>
      <c r="O649" s="2" t="s">
        <v>4437</v>
      </c>
      <c r="P649" s="2" t="str">
        <f>VLOOKUP(I649,Period!A:B,2,FALSE)</f>
        <v>2022H2</v>
      </c>
      <c r="Q649" s="9">
        <f t="shared" si="116"/>
        <v>80.525000000000006</v>
      </c>
      <c r="R649" s="2">
        <f t="shared" si="118"/>
        <v>90</v>
      </c>
      <c r="S649" t="str">
        <f t="shared" si="119"/>
        <v>03 Cloudy (40%-90%)</v>
      </c>
      <c r="T649" t="str">
        <f t="shared" si="117"/>
        <v>44832S2A_MSIL1CCDM-MLB-GANGM4483203 Cloudy (40%-90%)</v>
      </c>
      <c r="U649">
        <f>IF(COUNTIF(T$2:T648,T649)&gt;=1,0,1)</f>
        <v>0</v>
      </c>
      <c r="V649" s="26" t="s">
        <v>2194</v>
      </c>
      <c r="W649" s="86">
        <f t="shared" si="120"/>
        <v>2022</v>
      </c>
      <c r="X649" s="86" t="str">
        <f t="shared" si="121"/>
        <v>09</v>
      </c>
      <c r="Y649" s="86">
        <f t="shared" si="122"/>
        <v>28</v>
      </c>
      <c r="Z649" s="86" t="str">
        <f t="shared" si="123"/>
        <v>22</v>
      </c>
      <c r="AA649" s="86" t="str">
        <f t="shared" si="124"/>
        <v>38</v>
      </c>
      <c r="AB649" s="86" t="str">
        <f t="shared" si="125"/>
        <v>10</v>
      </c>
      <c r="AC649" s="86" t="str">
        <f t="shared" si="126"/>
        <v>GAN_GM_2500X1253px_32m_S2A_MSIL1C_20220928_90CC</v>
      </c>
      <c r="AD649" s="41" t="s">
        <v>2195</v>
      </c>
    </row>
    <row r="650" spans="2:30" x14ac:dyDescent="0.25">
      <c r="B650" t="s">
        <v>3866</v>
      </c>
      <c r="C650" s="51" t="s">
        <v>3816</v>
      </c>
      <c r="D650" s="51" t="s">
        <v>269</v>
      </c>
      <c r="E650" s="42" t="b">
        <v>1</v>
      </c>
      <c r="F650" s="2" t="s">
        <v>3813</v>
      </c>
      <c r="G650" s="7" t="s">
        <v>183</v>
      </c>
      <c r="H650" s="51" t="s">
        <v>270</v>
      </c>
      <c r="I650" s="53">
        <v>44832</v>
      </c>
      <c r="J650" s="42" t="s">
        <v>273</v>
      </c>
      <c r="K650" s="2" t="s">
        <v>328</v>
      </c>
      <c r="L650" s="9">
        <v>59.8</v>
      </c>
      <c r="M650" s="2" t="s">
        <v>4436</v>
      </c>
      <c r="N650" s="2" t="s">
        <v>85</v>
      </c>
      <c r="O650" s="2" t="s">
        <v>4437</v>
      </c>
      <c r="P650" s="2" t="str">
        <f>VLOOKUP(I650,Period!A:B,2,FALSE)</f>
        <v>2022H2</v>
      </c>
      <c r="Q650" s="9">
        <f t="shared" si="116"/>
        <v>80.525000000000006</v>
      </c>
      <c r="R650" s="2">
        <f t="shared" si="118"/>
        <v>90</v>
      </c>
      <c r="S650" t="str">
        <f t="shared" si="119"/>
        <v>03 Cloudy (40%-90%)</v>
      </c>
      <c r="T650" t="str">
        <f t="shared" si="117"/>
        <v>44832S2A_MSIL1CCDM-MLB-GANGM4483203 Cloudy (40%-90%)</v>
      </c>
      <c r="U650">
        <f>IF(COUNTIF(T$2:T649,T650)&gt;=1,0,1)</f>
        <v>0</v>
      </c>
      <c r="V650" s="26" t="s">
        <v>2196</v>
      </c>
      <c r="W650" s="86">
        <f t="shared" si="120"/>
        <v>2022</v>
      </c>
      <c r="X650" s="86" t="str">
        <f t="shared" si="121"/>
        <v>09</v>
      </c>
      <c r="Y650" s="86">
        <f t="shared" si="122"/>
        <v>28</v>
      </c>
      <c r="Z650" s="86" t="str">
        <f t="shared" si="123"/>
        <v>22</v>
      </c>
      <c r="AA650" s="86" t="str">
        <f t="shared" si="124"/>
        <v>38</v>
      </c>
      <c r="AB650" s="86" t="str">
        <f t="shared" si="125"/>
        <v>00</v>
      </c>
      <c r="AC650" s="86" t="str">
        <f t="shared" si="126"/>
        <v>GAN_GM_2500X1253px_32m_S2A_MSIL1C_20220928_90CC</v>
      </c>
      <c r="AD650" s="41" t="s">
        <v>2197</v>
      </c>
    </row>
    <row r="651" spans="2:30" x14ac:dyDescent="0.25">
      <c r="B651" t="s">
        <v>3866</v>
      </c>
      <c r="C651" s="51" t="s">
        <v>3816</v>
      </c>
      <c r="D651" s="51" t="s">
        <v>269</v>
      </c>
      <c r="E651" s="42" t="b">
        <v>1</v>
      </c>
      <c r="F651" s="2" t="s">
        <v>3813</v>
      </c>
      <c r="G651" s="7" t="s">
        <v>183</v>
      </c>
      <c r="H651" s="51" t="s">
        <v>270</v>
      </c>
      <c r="I651" s="53">
        <v>44832</v>
      </c>
      <c r="J651" s="42" t="s">
        <v>274</v>
      </c>
      <c r="K651" s="2" t="s">
        <v>283</v>
      </c>
      <c r="L651" s="9">
        <v>71.2</v>
      </c>
      <c r="M651" s="2" t="s">
        <v>4436</v>
      </c>
      <c r="N651" s="2" t="s">
        <v>85</v>
      </c>
      <c r="O651" s="2" t="s">
        <v>4437</v>
      </c>
      <c r="P651" s="2" t="str">
        <f>VLOOKUP(I651,Period!A:B,2,FALSE)</f>
        <v>2022H2</v>
      </c>
      <c r="Q651" s="9">
        <f t="shared" si="116"/>
        <v>80.525000000000006</v>
      </c>
      <c r="R651" s="2">
        <f t="shared" si="118"/>
        <v>90</v>
      </c>
      <c r="S651" t="str">
        <f t="shared" si="119"/>
        <v>03 Cloudy (40%-90%)</v>
      </c>
      <c r="T651" t="str">
        <f t="shared" si="117"/>
        <v>44832S2A_MSIL1CCDM-MLB-GANGM4483203 Cloudy (40%-90%)</v>
      </c>
      <c r="U651">
        <f>IF(COUNTIF(T$2:T650,T651)&gt;=1,0,1)</f>
        <v>0</v>
      </c>
      <c r="V651" s="26" t="s">
        <v>2198</v>
      </c>
      <c r="W651" s="86">
        <f t="shared" si="120"/>
        <v>2022</v>
      </c>
      <c r="X651" s="86" t="str">
        <f t="shared" si="121"/>
        <v>09</v>
      </c>
      <c r="Y651" s="86">
        <f t="shared" si="122"/>
        <v>28</v>
      </c>
      <c r="Z651" s="86" t="str">
        <f t="shared" si="123"/>
        <v>22</v>
      </c>
      <c r="AA651" s="86" t="str">
        <f t="shared" si="124"/>
        <v>37</v>
      </c>
      <c r="AB651" s="86" t="str">
        <f t="shared" si="125"/>
        <v>56</v>
      </c>
      <c r="AC651" s="86" t="str">
        <f t="shared" si="126"/>
        <v>GAN_GM_2500X1253px_32m_S2A_MSIL1C_20220928_90CC</v>
      </c>
      <c r="AD651" s="41" t="s">
        <v>2199</v>
      </c>
    </row>
    <row r="652" spans="2:30" x14ac:dyDescent="0.25">
      <c r="B652" t="s">
        <v>3866</v>
      </c>
      <c r="C652" s="54" t="s">
        <v>3816</v>
      </c>
      <c r="D652" s="54" t="s">
        <v>269</v>
      </c>
      <c r="E652" s="56" t="b">
        <v>1</v>
      </c>
      <c r="F652" s="2" t="s">
        <v>3813</v>
      </c>
      <c r="G652" s="7" t="s">
        <v>183</v>
      </c>
      <c r="H652" s="54" t="s">
        <v>270</v>
      </c>
      <c r="I652" s="57">
        <v>44829</v>
      </c>
      <c r="J652" s="56" t="s">
        <v>272</v>
      </c>
      <c r="K652" s="58" t="s">
        <v>334</v>
      </c>
      <c r="L652" s="9">
        <v>98.8</v>
      </c>
      <c r="M652" s="2" t="s">
        <v>4436</v>
      </c>
      <c r="N652" s="2" t="s">
        <v>85</v>
      </c>
      <c r="O652" s="2" t="s">
        <v>4437</v>
      </c>
      <c r="P652" s="2" t="str">
        <f>VLOOKUP(I652,Period!A:B,2,FALSE)</f>
        <v>2022H2</v>
      </c>
      <c r="Q652" s="9">
        <f t="shared" si="116"/>
        <v>95.949999999999989</v>
      </c>
      <c r="R652" s="2">
        <f t="shared" si="118"/>
        <v>100</v>
      </c>
      <c r="S652" t="str">
        <f t="shared" si="119"/>
        <v>04 Overcast (100%)</v>
      </c>
      <c r="T652" t="str">
        <f t="shared" si="117"/>
        <v>44829S2A_MSIL1CCDM-MLB-GANGM4482904 Overcast (100%)</v>
      </c>
      <c r="U652">
        <f>IF(COUNTIF(T$2:T651,T652)&gt;=1,0,1)</f>
        <v>1</v>
      </c>
      <c r="V652" s="26" t="s">
        <v>2200</v>
      </c>
      <c r="W652" s="86">
        <f t="shared" si="120"/>
        <v>2022</v>
      </c>
      <c r="X652" s="86" t="str">
        <f t="shared" si="121"/>
        <v>09</v>
      </c>
      <c r="Y652" s="86">
        <f t="shared" si="122"/>
        <v>25</v>
      </c>
      <c r="Z652" s="86" t="str">
        <f t="shared" si="123"/>
        <v>22</v>
      </c>
      <c r="AA652" s="86" t="str">
        <f t="shared" si="124"/>
        <v>28</v>
      </c>
      <c r="AB652" s="86" t="str">
        <f t="shared" si="125"/>
        <v>18</v>
      </c>
      <c r="AC652" s="86" t="str">
        <f t="shared" si="126"/>
        <v>GAN_GM_2500X1253px_32m_S2A_MSIL1C_20220925_100CC</v>
      </c>
      <c r="AD652" s="41" t="s">
        <v>2201</v>
      </c>
    </row>
    <row r="653" spans="2:30" x14ac:dyDescent="0.25">
      <c r="B653" t="s">
        <v>3866</v>
      </c>
      <c r="C653" s="54" t="s">
        <v>3816</v>
      </c>
      <c r="D653" s="54" t="s">
        <v>269</v>
      </c>
      <c r="E653" s="56" t="b">
        <v>1</v>
      </c>
      <c r="F653" s="2" t="s">
        <v>3813</v>
      </c>
      <c r="G653" s="7" t="s">
        <v>183</v>
      </c>
      <c r="H653" s="54" t="s">
        <v>270</v>
      </c>
      <c r="I653" s="57">
        <v>44829</v>
      </c>
      <c r="J653" s="56" t="s">
        <v>271</v>
      </c>
      <c r="K653" s="45" t="s">
        <v>292</v>
      </c>
      <c r="L653" s="9">
        <v>97.4</v>
      </c>
      <c r="M653" s="2" t="s">
        <v>4436</v>
      </c>
      <c r="N653" s="2" t="s">
        <v>85</v>
      </c>
      <c r="O653" s="2" t="s">
        <v>4437</v>
      </c>
      <c r="P653" s="2" t="str">
        <f>VLOOKUP(I653,Period!A:B,2,FALSE)</f>
        <v>2022H2</v>
      </c>
      <c r="Q653" s="9">
        <f t="shared" si="116"/>
        <v>95.949999999999989</v>
      </c>
      <c r="R653" s="2">
        <f t="shared" si="118"/>
        <v>100</v>
      </c>
      <c r="S653" t="str">
        <f t="shared" si="119"/>
        <v>04 Overcast (100%)</v>
      </c>
      <c r="T653" t="str">
        <f t="shared" si="117"/>
        <v>44829S2A_MSIL1CCDM-MLB-GANGM4482904 Overcast (100%)</v>
      </c>
      <c r="U653">
        <f>IF(COUNTIF(T$2:T652,T653)&gt;=1,0,1)</f>
        <v>0</v>
      </c>
      <c r="V653" s="26" t="s">
        <v>2202</v>
      </c>
      <c r="W653" s="86">
        <f t="shared" si="120"/>
        <v>2022</v>
      </c>
      <c r="X653" s="86" t="str">
        <f t="shared" si="121"/>
        <v>09</v>
      </c>
      <c r="Y653" s="86">
        <f t="shared" si="122"/>
        <v>25</v>
      </c>
      <c r="Z653" s="86" t="str">
        <f t="shared" si="123"/>
        <v>22</v>
      </c>
      <c r="AA653" s="86" t="str">
        <f t="shared" si="124"/>
        <v>28</v>
      </c>
      <c r="AB653" s="86" t="str">
        <f t="shared" si="125"/>
        <v>14</v>
      </c>
      <c r="AC653" s="86" t="str">
        <f t="shared" si="126"/>
        <v>GAN_GM_2500X1253px_32m_S2A_MSIL1C_20220925_100CC</v>
      </c>
      <c r="AD653" s="41" t="s">
        <v>2203</v>
      </c>
    </row>
    <row r="654" spans="2:30" x14ac:dyDescent="0.25">
      <c r="B654" t="s">
        <v>3866</v>
      </c>
      <c r="C654" s="54" t="s">
        <v>3816</v>
      </c>
      <c r="D654" s="54" t="s">
        <v>269</v>
      </c>
      <c r="E654" s="56" t="b">
        <v>1</v>
      </c>
      <c r="F654" s="2" t="s">
        <v>3813</v>
      </c>
      <c r="G654" s="7" t="s">
        <v>183</v>
      </c>
      <c r="H654" s="54" t="s">
        <v>270</v>
      </c>
      <c r="I654" s="57">
        <v>44829</v>
      </c>
      <c r="J654" s="56" t="s">
        <v>273</v>
      </c>
      <c r="K654" s="2" t="s">
        <v>319</v>
      </c>
      <c r="L654" s="9">
        <v>91.5</v>
      </c>
      <c r="M654" s="2" t="s">
        <v>4436</v>
      </c>
      <c r="N654" s="2" t="s">
        <v>85</v>
      </c>
      <c r="O654" s="2" t="s">
        <v>4437</v>
      </c>
      <c r="P654" s="2" t="str">
        <f>VLOOKUP(I654,Period!A:B,2,FALSE)</f>
        <v>2022H2</v>
      </c>
      <c r="Q654" s="9">
        <f t="shared" si="116"/>
        <v>95.949999999999989</v>
      </c>
      <c r="R654" s="2">
        <f t="shared" si="118"/>
        <v>100</v>
      </c>
      <c r="S654" t="str">
        <f t="shared" si="119"/>
        <v>04 Overcast (100%)</v>
      </c>
      <c r="T654" t="str">
        <f t="shared" si="117"/>
        <v>44829S2A_MSIL1CCDM-MLB-GANGM4482904 Overcast (100%)</v>
      </c>
      <c r="U654">
        <f>IF(COUNTIF(T$2:T653,T654)&gt;=1,0,1)</f>
        <v>0</v>
      </c>
      <c r="V654" s="26" t="s">
        <v>2204</v>
      </c>
      <c r="W654" s="86">
        <f t="shared" si="120"/>
        <v>2022</v>
      </c>
      <c r="X654" s="86" t="str">
        <f t="shared" si="121"/>
        <v>09</v>
      </c>
      <c r="Y654" s="86">
        <f t="shared" si="122"/>
        <v>25</v>
      </c>
      <c r="Z654" s="86" t="str">
        <f t="shared" si="123"/>
        <v>22</v>
      </c>
      <c r="AA654" s="86" t="str">
        <f t="shared" si="124"/>
        <v>28</v>
      </c>
      <c r="AB654" s="86" t="str">
        <f t="shared" si="125"/>
        <v>05</v>
      </c>
      <c r="AC654" s="86" t="str">
        <f t="shared" si="126"/>
        <v>GAN_GM_2500X1253px_32m_S2A_MSIL1C_20220925_100CC</v>
      </c>
      <c r="AD654" s="41" t="s">
        <v>2205</v>
      </c>
    </row>
    <row r="655" spans="2:30" x14ac:dyDescent="0.25">
      <c r="B655" t="s">
        <v>3866</v>
      </c>
      <c r="C655" s="54" t="s">
        <v>3816</v>
      </c>
      <c r="D655" s="54" t="s">
        <v>269</v>
      </c>
      <c r="E655" s="56" t="b">
        <v>1</v>
      </c>
      <c r="F655" s="2" t="s">
        <v>3813</v>
      </c>
      <c r="G655" s="7" t="s">
        <v>183</v>
      </c>
      <c r="H655" s="54" t="s">
        <v>270</v>
      </c>
      <c r="I655" s="57">
        <v>44829</v>
      </c>
      <c r="J655" s="56" t="s">
        <v>274</v>
      </c>
      <c r="K655" s="2" t="s">
        <v>312</v>
      </c>
      <c r="L655" s="9">
        <v>96.1</v>
      </c>
      <c r="M655" s="2" t="s">
        <v>4436</v>
      </c>
      <c r="N655" s="2" t="s">
        <v>85</v>
      </c>
      <c r="O655" s="2" t="s">
        <v>4437</v>
      </c>
      <c r="P655" s="2" t="str">
        <f>VLOOKUP(I655,Period!A:B,2,FALSE)</f>
        <v>2022H2</v>
      </c>
      <c r="Q655" s="9">
        <f t="shared" si="116"/>
        <v>95.949999999999989</v>
      </c>
      <c r="R655" s="2">
        <f t="shared" si="118"/>
        <v>100</v>
      </c>
      <c r="S655" t="str">
        <f t="shared" si="119"/>
        <v>04 Overcast (100%)</v>
      </c>
      <c r="T655" t="str">
        <f t="shared" si="117"/>
        <v>44829S2A_MSIL1CCDM-MLB-GANGM4482904 Overcast (100%)</v>
      </c>
      <c r="U655">
        <f>IF(COUNTIF(T$2:T654,T655)&gt;=1,0,1)</f>
        <v>0</v>
      </c>
      <c r="V655" s="26" t="s">
        <v>2206</v>
      </c>
      <c r="W655" s="86">
        <f t="shared" si="120"/>
        <v>2022</v>
      </c>
      <c r="X655" s="86" t="str">
        <f t="shared" si="121"/>
        <v>09</v>
      </c>
      <c r="Y655" s="86">
        <f t="shared" si="122"/>
        <v>25</v>
      </c>
      <c r="Z655" s="86" t="str">
        <f t="shared" si="123"/>
        <v>22</v>
      </c>
      <c r="AA655" s="86" t="str">
        <f t="shared" si="124"/>
        <v>28</v>
      </c>
      <c r="AB655" s="86" t="str">
        <f t="shared" si="125"/>
        <v>00</v>
      </c>
      <c r="AC655" s="86" t="str">
        <f t="shared" si="126"/>
        <v>GAN_GM_2500X1253px_32m_S2A_MSIL1C_20220925_100CC</v>
      </c>
      <c r="AD655" s="41" t="s">
        <v>2207</v>
      </c>
    </row>
    <row r="656" spans="2:30" x14ac:dyDescent="0.25">
      <c r="B656" t="s">
        <v>3866</v>
      </c>
      <c r="C656" s="51" t="s">
        <v>3816</v>
      </c>
      <c r="D656" s="51" t="s">
        <v>269</v>
      </c>
      <c r="E656" s="42" t="b">
        <v>1</v>
      </c>
      <c r="F656" s="2" t="s">
        <v>3813</v>
      </c>
      <c r="G656" s="7" t="s">
        <v>183</v>
      </c>
      <c r="H656" s="51" t="s">
        <v>270</v>
      </c>
      <c r="I656" s="53">
        <v>44827</v>
      </c>
      <c r="J656" s="42" t="s">
        <v>272</v>
      </c>
      <c r="K656" s="59" t="s">
        <v>276</v>
      </c>
      <c r="L656" s="9">
        <v>37.700000000000003</v>
      </c>
      <c r="M656" s="2" t="s">
        <v>4436</v>
      </c>
      <c r="N656" s="2" t="s">
        <v>85</v>
      </c>
      <c r="O656" s="2" t="s">
        <v>4437</v>
      </c>
      <c r="P656" s="2" t="str">
        <f>VLOOKUP(I656,Period!A:B,2,FALSE)</f>
        <v>2022H2</v>
      </c>
      <c r="Q656" s="9">
        <f t="shared" si="116"/>
        <v>50.083333333333336</v>
      </c>
      <c r="R656" s="2">
        <f t="shared" si="118"/>
        <v>60</v>
      </c>
      <c r="S656" t="str">
        <f t="shared" si="119"/>
        <v>03 Cloudy (40%-90%)</v>
      </c>
      <c r="T656" t="str">
        <f t="shared" si="117"/>
        <v>44827S2A_MSIL1CCDM-MLB-GANGM4482703 Cloudy (40%-90%)</v>
      </c>
      <c r="U656">
        <f>IF(COUNTIF(T$2:T655,T656)&gt;=1,0,1)</f>
        <v>1</v>
      </c>
      <c r="V656" s="26" t="s">
        <v>2208</v>
      </c>
      <c r="W656" s="86">
        <f t="shared" si="120"/>
        <v>2022</v>
      </c>
      <c r="X656" s="86" t="str">
        <f t="shared" si="121"/>
        <v>09</v>
      </c>
      <c r="Y656" s="86">
        <f t="shared" si="122"/>
        <v>23</v>
      </c>
      <c r="Z656" s="86" t="str">
        <f t="shared" si="123"/>
        <v>22</v>
      </c>
      <c r="AA656" s="86" t="str">
        <f t="shared" si="124"/>
        <v>38</v>
      </c>
      <c r="AB656" s="86" t="str">
        <f t="shared" si="125"/>
        <v>08</v>
      </c>
      <c r="AC656" s="86" t="str">
        <f t="shared" si="126"/>
        <v>GAN_GM_2500X1253px_32m_S2A_MSIL1C_20220923_60CC</v>
      </c>
      <c r="AD656" s="41" t="s">
        <v>2209</v>
      </c>
    </row>
    <row r="657" spans="2:30" x14ac:dyDescent="0.25">
      <c r="B657" t="s">
        <v>3866</v>
      </c>
      <c r="C657" s="51" t="s">
        <v>3816</v>
      </c>
      <c r="D657" s="51" t="s">
        <v>269</v>
      </c>
      <c r="E657" s="42" t="b">
        <v>1</v>
      </c>
      <c r="F657" s="2" t="s">
        <v>3813</v>
      </c>
      <c r="G657" s="7" t="s">
        <v>183</v>
      </c>
      <c r="H657" s="51" t="s">
        <v>270</v>
      </c>
      <c r="I657" s="53">
        <v>44827</v>
      </c>
      <c r="J657" s="42" t="s">
        <v>271</v>
      </c>
      <c r="K657" s="2" t="s">
        <v>299</v>
      </c>
      <c r="L657" s="9">
        <v>8.1999999999999993</v>
      </c>
      <c r="M657" s="2" t="s">
        <v>4436</v>
      </c>
      <c r="N657" s="2" t="s">
        <v>85</v>
      </c>
      <c r="O657" s="2" t="s">
        <v>4437</v>
      </c>
      <c r="P657" s="2" t="str">
        <f>VLOOKUP(I657,Period!A:B,2,FALSE)</f>
        <v>2022H2</v>
      </c>
      <c r="Q657" s="9">
        <f t="shared" si="116"/>
        <v>50.083333333333336</v>
      </c>
      <c r="R657" s="2">
        <f t="shared" si="118"/>
        <v>60</v>
      </c>
      <c r="S657" t="str">
        <f t="shared" si="119"/>
        <v>03 Cloudy (40%-90%)</v>
      </c>
      <c r="T657" t="str">
        <f t="shared" si="117"/>
        <v>44827S2A_MSIL1CCDM-MLB-GANGM4482703 Cloudy (40%-90%)</v>
      </c>
      <c r="U657">
        <f>IF(COUNTIF(T$2:T656,T657)&gt;=1,0,1)</f>
        <v>0</v>
      </c>
      <c r="V657" s="26" t="s">
        <v>2210</v>
      </c>
      <c r="W657" s="86">
        <f t="shared" si="120"/>
        <v>2022</v>
      </c>
      <c r="X657" s="86" t="str">
        <f t="shared" si="121"/>
        <v>09</v>
      </c>
      <c r="Y657" s="86">
        <f t="shared" si="122"/>
        <v>23</v>
      </c>
      <c r="Z657" s="86" t="str">
        <f t="shared" si="123"/>
        <v>22</v>
      </c>
      <c r="AA657" s="86" t="str">
        <f t="shared" si="124"/>
        <v>38</v>
      </c>
      <c r="AB657" s="86" t="str">
        <f t="shared" si="125"/>
        <v>04</v>
      </c>
      <c r="AC657" s="86" t="str">
        <f t="shared" si="126"/>
        <v>GAN_GM_2500X1253px_32m_S2A_MSIL1C_20220923_60CC</v>
      </c>
      <c r="AD657" s="41" t="s">
        <v>2211</v>
      </c>
    </row>
    <row r="658" spans="2:30" x14ac:dyDescent="0.25">
      <c r="B658" t="s">
        <v>3866</v>
      </c>
      <c r="C658" s="51" t="s">
        <v>3816</v>
      </c>
      <c r="D658" s="51" t="s">
        <v>269</v>
      </c>
      <c r="E658" s="42" t="b">
        <v>1</v>
      </c>
      <c r="F658" s="2" t="s">
        <v>3813</v>
      </c>
      <c r="G658" s="7" t="s">
        <v>183</v>
      </c>
      <c r="H658" s="51" t="s">
        <v>270</v>
      </c>
      <c r="I658" s="53">
        <v>44827</v>
      </c>
      <c r="J658" s="42" t="s">
        <v>273</v>
      </c>
      <c r="K658" s="2" t="s">
        <v>277</v>
      </c>
      <c r="L658" s="9">
        <v>85.3</v>
      </c>
      <c r="M658" s="2" t="s">
        <v>4436</v>
      </c>
      <c r="N658" s="2" t="s">
        <v>85</v>
      </c>
      <c r="O658" s="2" t="s">
        <v>4437</v>
      </c>
      <c r="P658" s="2" t="str">
        <f>VLOOKUP(I658,Period!A:B,2,FALSE)</f>
        <v>2022H2</v>
      </c>
      <c r="Q658" s="9">
        <f t="shared" si="116"/>
        <v>50.083333333333336</v>
      </c>
      <c r="R658" s="2">
        <f t="shared" si="118"/>
        <v>60</v>
      </c>
      <c r="S658" t="str">
        <f t="shared" si="119"/>
        <v>03 Cloudy (40%-90%)</v>
      </c>
      <c r="T658" t="str">
        <f t="shared" si="117"/>
        <v>44827S2A_MSIL1CCDM-MLB-GANGM4482703 Cloudy (40%-90%)</v>
      </c>
      <c r="U658">
        <f>IF(COUNTIF(T$2:T657,T658)&gt;=1,0,1)</f>
        <v>0</v>
      </c>
      <c r="V658" s="26" t="s">
        <v>2212</v>
      </c>
      <c r="W658" s="86">
        <f t="shared" si="120"/>
        <v>2022</v>
      </c>
      <c r="X658" s="86" t="str">
        <f t="shared" si="121"/>
        <v>09</v>
      </c>
      <c r="Y658" s="86">
        <f t="shared" si="122"/>
        <v>23</v>
      </c>
      <c r="Z658" s="86" t="str">
        <f t="shared" si="123"/>
        <v>22</v>
      </c>
      <c r="AA658" s="86" t="str">
        <f t="shared" si="124"/>
        <v>37</v>
      </c>
      <c r="AB658" s="86" t="str">
        <f t="shared" si="125"/>
        <v>58</v>
      </c>
      <c r="AC658" s="86" t="str">
        <f t="shared" si="126"/>
        <v>GAN_GM_2500X1253px_32m_S2A_MSIL1C_20220923_60CC</v>
      </c>
      <c r="AD658" s="41" t="s">
        <v>2213</v>
      </c>
    </row>
    <row r="659" spans="2:30" x14ac:dyDescent="0.25">
      <c r="B659" t="s">
        <v>3866</v>
      </c>
      <c r="C659" s="51" t="s">
        <v>3816</v>
      </c>
      <c r="D659" s="51" t="s">
        <v>269</v>
      </c>
      <c r="E659" s="42" t="b">
        <v>1</v>
      </c>
      <c r="F659" s="2" t="s">
        <v>3813</v>
      </c>
      <c r="G659" s="7" t="s">
        <v>183</v>
      </c>
      <c r="H659" s="51" t="s">
        <v>270</v>
      </c>
      <c r="I659" s="53">
        <v>44827</v>
      </c>
      <c r="J659" s="42" t="s">
        <v>274</v>
      </c>
      <c r="K659" s="2" t="s">
        <v>283</v>
      </c>
      <c r="L659" s="9">
        <v>51.6</v>
      </c>
      <c r="M659" s="2" t="s">
        <v>4436</v>
      </c>
      <c r="N659" s="2" t="s">
        <v>85</v>
      </c>
      <c r="O659" s="2" t="s">
        <v>4437</v>
      </c>
      <c r="P659" s="2" t="str">
        <f>VLOOKUP(I659,Period!A:B,2,FALSE)</f>
        <v>2022H2</v>
      </c>
      <c r="Q659" s="9">
        <f t="shared" si="116"/>
        <v>50.083333333333336</v>
      </c>
      <c r="R659" s="2">
        <f t="shared" si="118"/>
        <v>60</v>
      </c>
      <c r="S659" t="str">
        <f t="shared" si="119"/>
        <v>03 Cloudy (40%-90%)</v>
      </c>
      <c r="T659" t="str">
        <f t="shared" si="117"/>
        <v>44827S2A_MSIL1CCDM-MLB-GANGM4482703 Cloudy (40%-90%)</v>
      </c>
      <c r="U659">
        <f>IF(COUNTIF(T$2:T658,T659)&gt;=1,0,1)</f>
        <v>0</v>
      </c>
      <c r="V659" s="26" t="s">
        <v>2214</v>
      </c>
      <c r="W659" s="86">
        <f t="shared" si="120"/>
        <v>2022</v>
      </c>
      <c r="X659" s="86" t="str">
        <f t="shared" si="121"/>
        <v>09</v>
      </c>
      <c r="Y659" s="86">
        <f t="shared" si="122"/>
        <v>23</v>
      </c>
      <c r="Z659" s="86" t="str">
        <f t="shared" si="123"/>
        <v>22</v>
      </c>
      <c r="AA659" s="86" t="str">
        <f t="shared" si="124"/>
        <v>37</v>
      </c>
      <c r="AB659" s="86" t="str">
        <f t="shared" si="125"/>
        <v>56</v>
      </c>
      <c r="AC659" s="86" t="str">
        <f t="shared" si="126"/>
        <v>GAN_GM_2500X1253px_32m_S2A_MSIL1C_20220923_60CC</v>
      </c>
      <c r="AD659" s="41" t="s">
        <v>2215</v>
      </c>
    </row>
    <row r="660" spans="2:30" x14ac:dyDescent="0.25">
      <c r="B660" t="s">
        <v>3866</v>
      </c>
      <c r="C660" s="51" t="s">
        <v>3816</v>
      </c>
      <c r="D660" s="51" t="s">
        <v>269</v>
      </c>
      <c r="E660" s="42" t="b">
        <v>1</v>
      </c>
      <c r="F660" s="2" t="s">
        <v>3813</v>
      </c>
      <c r="G660" s="7" t="s">
        <v>183</v>
      </c>
      <c r="H660" s="51" t="s">
        <v>270</v>
      </c>
      <c r="I660" s="53">
        <v>44827</v>
      </c>
      <c r="J660" s="42" t="s">
        <v>273</v>
      </c>
      <c r="K660" s="2" t="s">
        <v>306</v>
      </c>
      <c r="L660" s="9">
        <v>74.599999999999994</v>
      </c>
      <c r="M660" s="2" t="s">
        <v>4436</v>
      </c>
      <c r="N660" s="2" t="s">
        <v>85</v>
      </c>
      <c r="O660" s="2" t="s">
        <v>4437</v>
      </c>
      <c r="P660" s="2" t="str">
        <f>VLOOKUP(I660,Period!A:B,2,FALSE)</f>
        <v>2022H2</v>
      </c>
      <c r="Q660" s="9">
        <f t="shared" si="116"/>
        <v>50.083333333333336</v>
      </c>
      <c r="R660" s="2">
        <f t="shared" si="118"/>
        <v>60</v>
      </c>
      <c r="S660" t="str">
        <f t="shared" si="119"/>
        <v>03 Cloudy (40%-90%)</v>
      </c>
      <c r="T660" t="str">
        <f t="shared" si="117"/>
        <v>44827S2A_MSIL1CCDM-MLB-GANGM4482703 Cloudy (40%-90%)</v>
      </c>
      <c r="U660">
        <f>IF(COUNTIF(T$2:T659,T660)&gt;=1,0,1)</f>
        <v>0</v>
      </c>
      <c r="V660" s="26" t="s">
        <v>2216</v>
      </c>
      <c r="W660" s="86">
        <f t="shared" si="120"/>
        <v>2022</v>
      </c>
      <c r="X660" s="86" t="str">
        <f t="shared" si="121"/>
        <v>09</v>
      </c>
      <c r="Y660" s="86">
        <f t="shared" si="122"/>
        <v>23</v>
      </c>
      <c r="Z660" s="86" t="str">
        <f t="shared" si="123"/>
        <v>22</v>
      </c>
      <c r="AA660" s="86" t="str">
        <f t="shared" si="124"/>
        <v>37</v>
      </c>
      <c r="AB660" s="86" t="str">
        <f t="shared" si="125"/>
        <v>51</v>
      </c>
      <c r="AC660" s="86" t="str">
        <f t="shared" si="126"/>
        <v>GAN_GM_2500X1253px_32m_S2A_MSIL1C_20220923_60CC</v>
      </c>
      <c r="AD660" s="41" t="s">
        <v>2217</v>
      </c>
    </row>
    <row r="661" spans="2:30" x14ac:dyDescent="0.25">
      <c r="B661" t="s">
        <v>3866</v>
      </c>
      <c r="C661" s="51" t="s">
        <v>3816</v>
      </c>
      <c r="D661" s="51" t="s">
        <v>269</v>
      </c>
      <c r="E661" s="42" t="b">
        <v>1</v>
      </c>
      <c r="F661" s="2" t="s">
        <v>3813</v>
      </c>
      <c r="G661" s="7" t="s">
        <v>183</v>
      </c>
      <c r="H661" s="51" t="s">
        <v>270</v>
      </c>
      <c r="I661" s="53">
        <v>44827</v>
      </c>
      <c r="J661" s="42" t="s">
        <v>274</v>
      </c>
      <c r="K661" s="2" t="s">
        <v>309</v>
      </c>
      <c r="L661" s="9">
        <v>43.1</v>
      </c>
      <c r="M661" s="2" t="s">
        <v>4436</v>
      </c>
      <c r="N661" s="2" t="s">
        <v>85</v>
      </c>
      <c r="O661" s="2" t="s">
        <v>4437</v>
      </c>
      <c r="P661" s="2" t="str">
        <f>VLOOKUP(I661,Period!A:B,2,FALSE)</f>
        <v>2022H2</v>
      </c>
      <c r="Q661" s="9">
        <f t="shared" si="116"/>
        <v>50.083333333333336</v>
      </c>
      <c r="R661" s="2">
        <f t="shared" si="118"/>
        <v>60</v>
      </c>
      <c r="S661" t="str">
        <f t="shared" si="119"/>
        <v>03 Cloudy (40%-90%)</v>
      </c>
      <c r="T661" t="str">
        <f t="shared" si="117"/>
        <v>44827S2A_MSIL1CCDM-MLB-GANGM4482703 Cloudy (40%-90%)</v>
      </c>
      <c r="U661">
        <f>IF(COUNTIF(T$2:T660,T661)&gt;=1,0,1)</f>
        <v>0</v>
      </c>
      <c r="V661" s="26" t="s">
        <v>2218</v>
      </c>
      <c r="W661" s="86">
        <f t="shared" si="120"/>
        <v>2022</v>
      </c>
      <c r="X661" s="86" t="str">
        <f t="shared" si="121"/>
        <v>09</v>
      </c>
      <c r="Y661" s="86">
        <f t="shared" si="122"/>
        <v>23</v>
      </c>
      <c r="Z661" s="86" t="str">
        <f t="shared" si="123"/>
        <v>22</v>
      </c>
      <c r="AA661" s="86" t="str">
        <f t="shared" si="124"/>
        <v>37</v>
      </c>
      <c r="AB661" s="86" t="str">
        <f t="shared" si="125"/>
        <v>49</v>
      </c>
      <c r="AC661" s="86" t="str">
        <f t="shared" si="126"/>
        <v>GAN_GM_2500X1253px_32m_S2A_MSIL1C_20220923_60CC</v>
      </c>
      <c r="AD661" s="41" t="s">
        <v>2219</v>
      </c>
    </row>
    <row r="662" spans="2:30" x14ac:dyDescent="0.25">
      <c r="B662" t="s">
        <v>3866</v>
      </c>
      <c r="C662" s="54" t="s">
        <v>3816</v>
      </c>
      <c r="D662" s="54" t="s">
        <v>269</v>
      </c>
      <c r="E662" s="56" t="b">
        <v>1</v>
      </c>
      <c r="F662" s="2" t="s">
        <v>3813</v>
      </c>
      <c r="G662" s="7" t="s">
        <v>183</v>
      </c>
      <c r="H662" s="54" t="s">
        <v>270</v>
      </c>
      <c r="I662" s="57">
        <v>44824</v>
      </c>
      <c r="J662" s="56" t="s">
        <v>272</v>
      </c>
      <c r="K662" s="58" t="s">
        <v>289</v>
      </c>
      <c r="L662" s="9">
        <v>25.7</v>
      </c>
      <c r="M662" s="2" t="s">
        <v>4436</v>
      </c>
      <c r="N662" s="2" t="s">
        <v>85</v>
      </c>
      <c r="O662" s="2" t="s">
        <v>4437</v>
      </c>
      <c r="P662" s="2" t="str">
        <f>VLOOKUP(I662,Period!A:B,2,FALSE)</f>
        <v>2022H2</v>
      </c>
      <c r="Q662" s="9">
        <f t="shared" si="116"/>
        <v>70.400000000000006</v>
      </c>
      <c r="R662" s="2">
        <f t="shared" si="118"/>
        <v>80</v>
      </c>
      <c r="S662" t="str">
        <f t="shared" si="119"/>
        <v>03 Cloudy (40%-90%)</v>
      </c>
      <c r="T662" t="str">
        <f t="shared" si="117"/>
        <v>44824S2A_MSIL1CCDM-MLB-GANGM4482403 Cloudy (40%-90%)</v>
      </c>
      <c r="U662">
        <f>IF(COUNTIF(T$2:T661,T662)&gt;=1,0,1)</f>
        <v>1</v>
      </c>
      <c r="V662" s="26" t="s">
        <v>2220</v>
      </c>
      <c r="W662" s="86">
        <f t="shared" si="120"/>
        <v>2022</v>
      </c>
      <c r="X662" s="86" t="str">
        <f t="shared" si="121"/>
        <v>09</v>
      </c>
      <c r="Y662" s="86">
        <f t="shared" si="122"/>
        <v>20</v>
      </c>
      <c r="Z662" s="86" t="str">
        <f t="shared" si="123"/>
        <v>22</v>
      </c>
      <c r="AA662" s="86" t="str">
        <f t="shared" si="124"/>
        <v>28</v>
      </c>
      <c r="AB662" s="86" t="str">
        <f t="shared" si="125"/>
        <v>12</v>
      </c>
      <c r="AC662" s="86" t="str">
        <f t="shared" si="126"/>
        <v>GAN_GM_2500X1253px_32m_S2A_MSIL1C_20220920_80CC</v>
      </c>
      <c r="AD662" s="41" t="s">
        <v>2221</v>
      </c>
    </row>
    <row r="663" spans="2:30" x14ac:dyDescent="0.25">
      <c r="B663" t="s">
        <v>3866</v>
      </c>
      <c r="C663" s="54" t="s">
        <v>3816</v>
      </c>
      <c r="D663" s="54" t="s">
        <v>269</v>
      </c>
      <c r="E663" s="56" t="b">
        <v>1</v>
      </c>
      <c r="F663" s="2" t="s">
        <v>3813</v>
      </c>
      <c r="G663" s="7" t="s">
        <v>183</v>
      </c>
      <c r="H663" s="54" t="s">
        <v>270</v>
      </c>
      <c r="I663" s="57">
        <v>44824</v>
      </c>
      <c r="J663" s="56" t="s">
        <v>271</v>
      </c>
      <c r="K663" s="2" t="s">
        <v>325</v>
      </c>
      <c r="L663" s="9">
        <v>90.9</v>
      </c>
      <c r="M663" s="2" t="s">
        <v>4436</v>
      </c>
      <c r="N663" s="2" t="s">
        <v>85</v>
      </c>
      <c r="O663" s="2" t="s">
        <v>4437</v>
      </c>
      <c r="P663" s="2" t="str">
        <f>VLOOKUP(I663,Period!A:B,2,FALSE)</f>
        <v>2022H2</v>
      </c>
      <c r="Q663" s="9">
        <f t="shared" si="116"/>
        <v>70.400000000000006</v>
      </c>
      <c r="R663" s="2">
        <f t="shared" si="118"/>
        <v>80</v>
      </c>
      <c r="S663" t="str">
        <f t="shared" si="119"/>
        <v>03 Cloudy (40%-90%)</v>
      </c>
      <c r="T663" t="str">
        <f t="shared" si="117"/>
        <v>44824S2A_MSIL1CCDM-MLB-GANGM4482403 Cloudy (40%-90%)</v>
      </c>
      <c r="U663">
        <f>IF(COUNTIF(T$2:T662,T663)&gt;=1,0,1)</f>
        <v>0</v>
      </c>
      <c r="V663" s="26" t="s">
        <v>2222</v>
      </c>
      <c r="W663" s="86">
        <f t="shared" si="120"/>
        <v>2022</v>
      </c>
      <c r="X663" s="86" t="str">
        <f t="shared" si="121"/>
        <v>09</v>
      </c>
      <c r="Y663" s="86">
        <f t="shared" si="122"/>
        <v>20</v>
      </c>
      <c r="Z663" s="86" t="str">
        <f t="shared" si="123"/>
        <v>22</v>
      </c>
      <c r="AA663" s="86" t="str">
        <f t="shared" si="124"/>
        <v>28</v>
      </c>
      <c r="AB663" s="86" t="str">
        <f t="shared" si="125"/>
        <v>08</v>
      </c>
      <c r="AC663" s="86" t="str">
        <f t="shared" si="126"/>
        <v>GAN_GM_2500X1253px_32m_S2A_MSIL1C_20220920_80CC</v>
      </c>
      <c r="AD663" s="41" t="s">
        <v>2223</v>
      </c>
    </row>
    <row r="664" spans="2:30" x14ac:dyDescent="0.25">
      <c r="B664" t="s">
        <v>3866</v>
      </c>
      <c r="C664" s="54" t="s">
        <v>3816</v>
      </c>
      <c r="D664" s="54" t="s">
        <v>269</v>
      </c>
      <c r="E664" s="56" t="b">
        <v>1</v>
      </c>
      <c r="F664" s="2" t="s">
        <v>3813</v>
      </c>
      <c r="G664" s="7" t="s">
        <v>183</v>
      </c>
      <c r="H664" s="54" t="s">
        <v>270</v>
      </c>
      <c r="I664" s="57">
        <v>44824</v>
      </c>
      <c r="J664" s="56" t="s">
        <v>273</v>
      </c>
      <c r="K664" s="2" t="s">
        <v>326</v>
      </c>
      <c r="L664" s="9">
        <v>66.599999999999994</v>
      </c>
      <c r="M664" s="2" t="s">
        <v>4436</v>
      </c>
      <c r="N664" s="2" t="s">
        <v>85</v>
      </c>
      <c r="O664" s="2" t="s">
        <v>4437</v>
      </c>
      <c r="P664" s="2" t="str">
        <f>VLOOKUP(I664,Period!A:B,2,FALSE)</f>
        <v>2022H2</v>
      </c>
      <c r="Q664" s="9">
        <f t="shared" si="116"/>
        <v>70.400000000000006</v>
      </c>
      <c r="R664" s="2">
        <f t="shared" si="118"/>
        <v>80</v>
      </c>
      <c r="S664" t="str">
        <f t="shared" si="119"/>
        <v>03 Cloudy (40%-90%)</v>
      </c>
      <c r="T664" t="str">
        <f t="shared" si="117"/>
        <v>44824S2A_MSIL1CCDM-MLB-GANGM4482403 Cloudy (40%-90%)</v>
      </c>
      <c r="U664">
        <f>IF(COUNTIF(T$2:T663,T664)&gt;=1,0,1)</f>
        <v>0</v>
      </c>
      <c r="V664" s="26" t="s">
        <v>2224</v>
      </c>
      <c r="W664" s="86">
        <f t="shared" si="120"/>
        <v>2022</v>
      </c>
      <c r="X664" s="86" t="str">
        <f t="shared" si="121"/>
        <v>09</v>
      </c>
      <c r="Y664" s="86">
        <f t="shared" si="122"/>
        <v>20</v>
      </c>
      <c r="Z664" s="86" t="str">
        <f t="shared" si="123"/>
        <v>22</v>
      </c>
      <c r="AA664" s="86" t="str">
        <f t="shared" si="124"/>
        <v>27</v>
      </c>
      <c r="AB664" s="86" t="str">
        <f t="shared" si="125"/>
        <v>59</v>
      </c>
      <c r="AC664" s="86" t="str">
        <f t="shared" si="126"/>
        <v>GAN_GM_2500X1253px_32m_S2A_MSIL1C_20220920_80CC</v>
      </c>
      <c r="AD664" s="41" t="s">
        <v>2225</v>
      </c>
    </row>
    <row r="665" spans="2:30" x14ac:dyDescent="0.25">
      <c r="B665" t="s">
        <v>3866</v>
      </c>
      <c r="C665" s="54" t="s">
        <v>3816</v>
      </c>
      <c r="D665" s="54" t="s">
        <v>269</v>
      </c>
      <c r="E665" s="56" t="b">
        <v>1</v>
      </c>
      <c r="F665" s="2" t="s">
        <v>3813</v>
      </c>
      <c r="G665" s="7" t="s">
        <v>183</v>
      </c>
      <c r="H665" s="54" t="s">
        <v>270</v>
      </c>
      <c r="I665" s="57">
        <v>44824</v>
      </c>
      <c r="J665" s="56" t="s">
        <v>274</v>
      </c>
      <c r="K665" s="2" t="s">
        <v>313</v>
      </c>
      <c r="L665" s="9">
        <v>98.4</v>
      </c>
      <c r="M665" s="2" t="s">
        <v>4436</v>
      </c>
      <c r="N665" s="2" t="s">
        <v>85</v>
      </c>
      <c r="O665" s="2" t="s">
        <v>4437</v>
      </c>
      <c r="P665" s="2" t="str">
        <f>VLOOKUP(I665,Period!A:B,2,FALSE)</f>
        <v>2022H2</v>
      </c>
      <c r="Q665" s="9">
        <f t="shared" si="116"/>
        <v>70.400000000000006</v>
      </c>
      <c r="R665" s="2">
        <f t="shared" si="118"/>
        <v>80</v>
      </c>
      <c r="S665" t="str">
        <f t="shared" si="119"/>
        <v>03 Cloudy (40%-90%)</v>
      </c>
      <c r="T665" t="str">
        <f t="shared" si="117"/>
        <v>44824S2A_MSIL1CCDM-MLB-GANGM4482403 Cloudy (40%-90%)</v>
      </c>
      <c r="U665">
        <f>IF(COUNTIF(T$2:T664,T665)&gt;=1,0,1)</f>
        <v>0</v>
      </c>
      <c r="V665" s="26" t="s">
        <v>2226</v>
      </c>
      <c r="W665" s="86">
        <f t="shared" si="120"/>
        <v>2022</v>
      </c>
      <c r="X665" s="86" t="str">
        <f t="shared" si="121"/>
        <v>09</v>
      </c>
      <c r="Y665" s="86">
        <f t="shared" si="122"/>
        <v>20</v>
      </c>
      <c r="Z665" s="86" t="str">
        <f t="shared" si="123"/>
        <v>22</v>
      </c>
      <c r="AA665" s="86" t="str">
        <f t="shared" si="124"/>
        <v>27</v>
      </c>
      <c r="AB665" s="86" t="str">
        <f t="shared" si="125"/>
        <v>54</v>
      </c>
      <c r="AC665" s="86" t="str">
        <f t="shared" si="126"/>
        <v>GAN_GM_2500X1253px_32m_S2A_MSIL1C_20220920_80CC</v>
      </c>
      <c r="AD665" s="41" t="s">
        <v>2227</v>
      </c>
    </row>
    <row r="666" spans="2:30" x14ac:dyDescent="0.25">
      <c r="B666" t="s">
        <v>3866</v>
      </c>
      <c r="C666" s="51" t="s">
        <v>3816</v>
      </c>
      <c r="D666" s="51" t="s">
        <v>269</v>
      </c>
      <c r="E666" s="42" t="b">
        <v>1</v>
      </c>
      <c r="F666" s="2" t="s">
        <v>3813</v>
      </c>
      <c r="G666" s="7" t="s">
        <v>183</v>
      </c>
      <c r="H666" s="51" t="s">
        <v>270</v>
      </c>
      <c r="I666" s="53">
        <v>44822</v>
      </c>
      <c r="J666" s="42" t="s">
        <v>272</v>
      </c>
      <c r="K666" s="59" t="s">
        <v>221</v>
      </c>
      <c r="L666" s="9">
        <v>57.3</v>
      </c>
      <c r="M666" s="2" t="s">
        <v>4436</v>
      </c>
      <c r="N666" s="2" t="s">
        <v>85</v>
      </c>
      <c r="O666" s="2" t="s">
        <v>4437</v>
      </c>
      <c r="P666" s="2" t="str">
        <f>VLOOKUP(I666,Period!A:B,2,FALSE)</f>
        <v>2022H2</v>
      </c>
      <c r="Q666" s="9">
        <f t="shared" si="116"/>
        <v>56.3</v>
      </c>
      <c r="R666" s="2">
        <f t="shared" si="118"/>
        <v>60</v>
      </c>
      <c r="S666" t="str">
        <f t="shared" si="119"/>
        <v>03 Cloudy (40%-90%)</v>
      </c>
      <c r="T666" t="str">
        <f t="shared" si="117"/>
        <v>44822S2A_MSIL1CCDM-MLB-GANGM4482203 Cloudy (40%-90%)</v>
      </c>
      <c r="U666">
        <f>IF(COUNTIF(T$2:T665,T666)&gt;=1,0,1)</f>
        <v>1</v>
      </c>
      <c r="V666" s="26" t="s">
        <v>2228</v>
      </c>
      <c r="W666" s="86">
        <f t="shared" si="120"/>
        <v>2022</v>
      </c>
      <c r="X666" s="86" t="str">
        <f t="shared" si="121"/>
        <v>09</v>
      </c>
      <c r="Y666" s="86">
        <f t="shared" si="122"/>
        <v>18</v>
      </c>
      <c r="Z666" s="86" t="str">
        <f t="shared" si="123"/>
        <v>22</v>
      </c>
      <c r="AA666" s="86" t="str">
        <f t="shared" si="124"/>
        <v>38</v>
      </c>
      <c r="AB666" s="86" t="str">
        <f t="shared" si="125"/>
        <v>15</v>
      </c>
      <c r="AC666" s="86" t="str">
        <f t="shared" si="126"/>
        <v>GAN_GM_2500X1253px_32m_S2A_MSIL1C_20220918_60CC</v>
      </c>
      <c r="AD666" s="41" t="s">
        <v>2229</v>
      </c>
    </row>
    <row r="667" spans="2:30" x14ac:dyDescent="0.25">
      <c r="B667" t="s">
        <v>3866</v>
      </c>
      <c r="C667" s="51" t="s">
        <v>3816</v>
      </c>
      <c r="D667" s="51" t="s">
        <v>269</v>
      </c>
      <c r="E667" s="42" t="b">
        <v>1</v>
      </c>
      <c r="F667" s="2" t="s">
        <v>3813</v>
      </c>
      <c r="G667" s="7" t="s">
        <v>183</v>
      </c>
      <c r="H667" s="51" t="s">
        <v>270</v>
      </c>
      <c r="I667" s="53">
        <v>44822</v>
      </c>
      <c r="J667" s="42" t="s">
        <v>271</v>
      </c>
      <c r="K667" s="2" t="s">
        <v>295</v>
      </c>
      <c r="L667" s="9">
        <v>87.2</v>
      </c>
      <c r="M667" s="2" t="s">
        <v>4436</v>
      </c>
      <c r="N667" s="2" t="s">
        <v>85</v>
      </c>
      <c r="O667" s="2" t="s">
        <v>4437</v>
      </c>
      <c r="P667" s="2" t="str">
        <f>VLOOKUP(I667,Period!A:B,2,FALSE)</f>
        <v>2022H2</v>
      </c>
      <c r="Q667" s="9">
        <f t="shared" si="116"/>
        <v>56.3</v>
      </c>
      <c r="R667" s="2">
        <f t="shared" si="118"/>
        <v>60</v>
      </c>
      <c r="S667" t="str">
        <f t="shared" si="119"/>
        <v>03 Cloudy (40%-90%)</v>
      </c>
      <c r="T667" t="str">
        <f t="shared" si="117"/>
        <v>44822S2A_MSIL1CCDM-MLB-GANGM4482203 Cloudy (40%-90%)</v>
      </c>
      <c r="U667">
        <f>IF(COUNTIF(T$2:T666,T667)&gt;=1,0,1)</f>
        <v>0</v>
      </c>
      <c r="V667" s="26" t="s">
        <v>2230</v>
      </c>
      <c r="W667" s="86">
        <f t="shared" si="120"/>
        <v>2022</v>
      </c>
      <c r="X667" s="86" t="str">
        <f t="shared" si="121"/>
        <v>09</v>
      </c>
      <c r="Y667" s="86">
        <f t="shared" si="122"/>
        <v>18</v>
      </c>
      <c r="Z667" s="86" t="str">
        <f t="shared" si="123"/>
        <v>22</v>
      </c>
      <c r="AA667" s="86" t="str">
        <f t="shared" si="124"/>
        <v>38</v>
      </c>
      <c r="AB667" s="86" t="str">
        <f t="shared" si="125"/>
        <v>11</v>
      </c>
      <c r="AC667" s="86" t="str">
        <f t="shared" si="126"/>
        <v>GAN_GM_2500X1253px_32m_S2A_MSIL1C_20220918_60CC</v>
      </c>
      <c r="AD667" s="41" t="s">
        <v>2231</v>
      </c>
    </row>
    <row r="668" spans="2:30" x14ac:dyDescent="0.25">
      <c r="B668" t="s">
        <v>3866</v>
      </c>
      <c r="C668" s="51" t="s">
        <v>3816</v>
      </c>
      <c r="D668" s="51" t="s">
        <v>269</v>
      </c>
      <c r="E668" s="42" t="b">
        <v>1</v>
      </c>
      <c r="F668" s="2" t="s">
        <v>3813</v>
      </c>
      <c r="G668" s="7" t="s">
        <v>183</v>
      </c>
      <c r="H668" s="51" t="s">
        <v>270</v>
      </c>
      <c r="I668" s="53">
        <v>44822</v>
      </c>
      <c r="J668" s="42" t="s">
        <v>273</v>
      </c>
      <c r="K668" s="2" t="s">
        <v>286</v>
      </c>
      <c r="L668" s="9">
        <v>13.1</v>
      </c>
      <c r="M668" s="2" t="s">
        <v>4436</v>
      </c>
      <c r="N668" s="2" t="s">
        <v>85</v>
      </c>
      <c r="O668" s="2" t="s">
        <v>4437</v>
      </c>
      <c r="P668" s="2" t="str">
        <f>VLOOKUP(I668,Period!A:B,2,FALSE)</f>
        <v>2022H2</v>
      </c>
      <c r="Q668" s="9">
        <f t="shared" si="116"/>
        <v>56.3</v>
      </c>
      <c r="R668" s="2">
        <f t="shared" si="118"/>
        <v>60</v>
      </c>
      <c r="S668" t="str">
        <f t="shared" si="119"/>
        <v>03 Cloudy (40%-90%)</v>
      </c>
      <c r="T668" t="str">
        <f t="shared" si="117"/>
        <v>44822S2A_MSIL1CCDM-MLB-GANGM4482203 Cloudy (40%-90%)</v>
      </c>
      <c r="U668">
        <f>IF(COUNTIF(T$2:T667,T668)&gt;=1,0,1)</f>
        <v>0</v>
      </c>
      <c r="V668" s="26" t="s">
        <v>2232</v>
      </c>
      <c r="W668" s="86">
        <f t="shared" si="120"/>
        <v>2022</v>
      </c>
      <c r="X668" s="86" t="str">
        <f t="shared" si="121"/>
        <v>09</v>
      </c>
      <c r="Y668" s="86">
        <f t="shared" si="122"/>
        <v>18</v>
      </c>
      <c r="Z668" s="86" t="str">
        <f t="shared" si="123"/>
        <v>22</v>
      </c>
      <c r="AA668" s="86" t="str">
        <f t="shared" si="124"/>
        <v>38</v>
      </c>
      <c r="AB668" s="86" t="str">
        <f t="shared" si="125"/>
        <v>01</v>
      </c>
      <c r="AC668" s="86" t="str">
        <f t="shared" si="126"/>
        <v>GAN_GM_2500X1253px_32m_S2A_MSIL1C_20220918_60CC</v>
      </c>
      <c r="AD668" s="41" t="s">
        <v>2233</v>
      </c>
    </row>
    <row r="669" spans="2:30" x14ac:dyDescent="0.25">
      <c r="B669" t="s">
        <v>3866</v>
      </c>
      <c r="C669" s="51" t="s">
        <v>3816</v>
      </c>
      <c r="D669" s="51" t="s">
        <v>269</v>
      </c>
      <c r="E669" s="42" t="b">
        <v>1</v>
      </c>
      <c r="F669" s="2" t="s">
        <v>3813</v>
      </c>
      <c r="G669" s="7" t="s">
        <v>183</v>
      </c>
      <c r="H669" s="51" t="s">
        <v>270</v>
      </c>
      <c r="I669" s="53">
        <v>44822</v>
      </c>
      <c r="J669" s="42" t="s">
        <v>274</v>
      </c>
      <c r="K669" s="2" t="s">
        <v>280</v>
      </c>
      <c r="L669" s="9">
        <v>67.599999999999994</v>
      </c>
      <c r="M669" s="2" t="s">
        <v>4436</v>
      </c>
      <c r="N669" s="2" t="s">
        <v>85</v>
      </c>
      <c r="O669" s="2" t="s">
        <v>4437</v>
      </c>
      <c r="P669" s="2" t="str">
        <f>VLOOKUP(I669,Period!A:B,2,FALSE)</f>
        <v>2022H2</v>
      </c>
      <c r="Q669" s="9">
        <f t="shared" si="116"/>
        <v>56.3</v>
      </c>
      <c r="R669" s="2">
        <f t="shared" si="118"/>
        <v>60</v>
      </c>
      <c r="S669" t="str">
        <f t="shared" si="119"/>
        <v>03 Cloudy (40%-90%)</v>
      </c>
      <c r="T669" t="str">
        <f t="shared" si="117"/>
        <v>44822S2A_MSIL1CCDM-MLB-GANGM4482203 Cloudy (40%-90%)</v>
      </c>
      <c r="U669">
        <f>IF(COUNTIF(T$2:T668,T669)&gt;=1,0,1)</f>
        <v>0</v>
      </c>
      <c r="V669" s="26" t="s">
        <v>2234</v>
      </c>
      <c r="W669" s="86">
        <f t="shared" si="120"/>
        <v>2022</v>
      </c>
      <c r="X669" s="86" t="str">
        <f t="shared" si="121"/>
        <v>09</v>
      </c>
      <c r="Y669" s="86">
        <f t="shared" si="122"/>
        <v>18</v>
      </c>
      <c r="Z669" s="86" t="str">
        <f t="shared" si="123"/>
        <v>22</v>
      </c>
      <c r="AA669" s="86" t="str">
        <f t="shared" si="124"/>
        <v>37</v>
      </c>
      <c r="AB669" s="86" t="str">
        <f t="shared" si="125"/>
        <v>57</v>
      </c>
      <c r="AC669" s="86" t="str">
        <f t="shared" si="126"/>
        <v>GAN_GM_2500X1253px_32m_S2A_MSIL1C_20220918_60CC</v>
      </c>
      <c r="AD669" s="41" t="s">
        <v>2235</v>
      </c>
    </row>
    <row r="670" spans="2:30" x14ac:dyDescent="0.25">
      <c r="B670" t="s">
        <v>3866</v>
      </c>
      <c r="C670" s="54" t="s">
        <v>3816</v>
      </c>
      <c r="D670" s="54" t="s">
        <v>269</v>
      </c>
      <c r="E670" s="56" t="b">
        <v>1</v>
      </c>
      <c r="F670" s="2" t="s">
        <v>3813</v>
      </c>
      <c r="G670" s="7" t="s">
        <v>183</v>
      </c>
      <c r="H670" s="54" t="s">
        <v>270</v>
      </c>
      <c r="I670" s="57">
        <v>44819</v>
      </c>
      <c r="J670" s="56" t="s">
        <v>272</v>
      </c>
      <c r="K670" s="58" t="s">
        <v>220</v>
      </c>
      <c r="L670" s="9">
        <v>5</v>
      </c>
      <c r="M670" s="2" t="s">
        <v>4436</v>
      </c>
      <c r="N670" s="2" t="s">
        <v>85</v>
      </c>
      <c r="O670" s="2" t="s">
        <v>4437</v>
      </c>
      <c r="P670" s="2" t="str">
        <f>VLOOKUP(I670,Period!A:B,2,FALSE)</f>
        <v>2022H2</v>
      </c>
      <c r="Q670" s="9">
        <f t="shared" si="116"/>
        <v>22.9</v>
      </c>
      <c r="R670" s="2">
        <f t="shared" si="118"/>
        <v>30</v>
      </c>
      <c r="S670" t="str">
        <f t="shared" si="119"/>
        <v>02 Sunny (10%-30%)</v>
      </c>
      <c r="T670" t="str">
        <f t="shared" si="117"/>
        <v>44819S2A_MSIL1CCDM-MLB-GANGM4481902 Sunny (10%-30%)</v>
      </c>
      <c r="U670">
        <f>IF(COUNTIF(T$2:T669,T670)&gt;=1,0,1)</f>
        <v>1</v>
      </c>
      <c r="V670" s="26" t="s">
        <v>2236</v>
      </c>
      <c r="W670" s="86">
        <f t="shared" si="120"/>
        <v>2022</v>
      </c>
      <c r="X670" s="86" t="str">
        <f t="shared" si="121"/>
        <v>09</v>
      </c>
      <c r="Y670" s="86">
        <f t="shared" si="122"/>
        <v>15</v>
      </c>
      <c r="Z670" s="86" t="str">
        <f t="shared" si="123"/>
        <v>22</v>
      </c>
      <c r="AA670" s="86" t="str">
        <f t="shared" si="124"/>
        <v>28</v>
      </c>
      <c r="AB670" s="86" t="str">
        <f t="shared" si="125"/>
        <v>20</v>
      </c>
      <c r="AC670" s="86" t="str">
        <f t="shared" si="126"/>
        <v>GAN_GM_2500X1253px_32m_S2A_MSIL1C_20220915_30CC</v>
      </c>
      <c r="AD670" s="41" t="s">
        <v>2237</v>
      </c>
    </row>
    <row r="671" spans="2:30" x14ac:dyDescent="0.25">
      <c r="B671" t="s">
        <v>3866</v>
      </c>
      <c r="C671" s="54" t="s">
        <v>3816</v>
      </c>
      <c r="D671" s="54" t="s">
        <v>269</v>
      </c>
      <c r="E671" s="56" t="b">
        <v>1</v>
      </c>
      <c r="F671" s="2" t="s">
        <v>3813</v>
      </c>
      <c r="G671" s="7" t="s">
        <v>183</v>
      </c>
      <c r="H671" s="54" t="s">
        <v>270</v>
      </c>
      <c r="I671" s="57">
        <v>44819</v>
      </c>
      <c r="J671" s="56" t="s">
        <v>271</v>
      </c>
      <c r="K671" s="45" t="s">
        <v>335</v>
      </c>
      <c r="L671" s="9">
        <v>24.7</v>
      </c>
      <c r="M671" s="2" t="s">
        <v>4436</v>
      </c>
      <c r="N671" s="2" t="s">
        <v>85</v>
      </c>
      <c r="O671" s="2" t="s">
        <v>4437</v>
      </c>
      <c r="P671" s="2" t="str">
        <f>VLOOKUP(I671,Period!A:B,2,FALSE)</f>
        <v>2022H2</v>
      </c>
      <c r="Q671" s="9">
        <f t="shared" si="116"/>
        <v>22.9</v>
      </c>
      <c r="R671" s="2">
        <f t="shared" si="118"/>
        <v>30</v>
      </c>
      <c r="S671" t="str">
        <f t="shared" si="119"/>
        <v>02 Sunny (10%-30%)</v>
      </c>
      <c r="T671" t="str">
        <f t="shared" si="117"/>
        <v>44819S2A_MSIL1CCDM-MLB-GANGM4481902 Sunny (10%-30%)</v>
      </c>
      <c r="U671">
        <f>IF(COUNTIF(T$2:T670,T671)&gt;=1,0,1)</f>
        <v>0</v>
      </c>
      <c r="V671" s="26" t="s">
        <v>2238</v>
      </c>
      <c r="W671" s="86">
        <f t="shared" si="120"/>
        <v>2022</v>
      </c>
      <c r="X671" s="86" t="str">
        <f t="shared" si="121"/>
        <v>09</v>
      </c>
      <c r="Y671" s="86">
        <f t="shared" si="122"/>
        <v>15</v>
      </c>
      <c r="Z671" s="86" t="str">
        <f t="shared" si="123"/>
        <v>22</v>
      </c>
      <c r="AA671" s="86" t="str">
        <f t="shared" si="124"/>
        <v>28</v>
      </c>
      <c r="AB671" s="86" t="str">
        <f t="shared" si="125"/>
        <v>16</v>
      </c>
      <c r="AC671" s="86" t="str">
        <f t="shared" si="126"/>
        <v>GAN_GM_2500X1253px_32m_S2A_MSIL1C_20220915_30CC</v>
      </c>
      <c r="AD671" s="41" t="s">
        <v>2239</v>
      </c>
    </row>
    <row r="672" spans="2:30" x14ac:dyDescent="0.25">
      <c r="B672" t="s">
        <v>3866</v>
      </c>
      <c r="C672" s="54" t="s">
        <v>3816</v>
      </c>
      <c r="D672" s="54" t="s">
        <v>269</v>
      </c>
      <c r="E672" s="56" t="b">
        <v>1</v>
      </c>
      <c r="F672" s="2" t="s">
        <v>3813</v>
      </c>
      <c r="G672" s="7" t="s">
        <v>183</v>
      </c>
      <c r="H672" s="54" t="s">
        <v>270</v>
      </c>
      <c r="I672" s="57">
        <v>44819</v>
      </c>
      <c r="J672" s="56" t="s">
        <v>273</v>
      </c>
      <c r="K672" s="2" t="s">
        <v>301</v>
      </c>
      <c r="L672" s="9">
        <v>31.2</v>
      </c>
      <c r="M672" s="2" t="s">
        <v>4436</v>
      </c>
      <c r="N672" s="2" t="s">
        <v>85</v>
      </c>
      <c r="O672" s="2" t="s">
        <v>4437</v>
      </c>
      <c r="P672" s="2" t="str">
        <f>VLOOKUP(I672,Period!A:B,2,FALSE)</f>
        <v>2022H2</v>
      </c>
      <c r="Q672" s="9">
        <f t="shared" si="116"/>
        <v>22.9</v>
      </c>
      <c r="R672" s="2">
        <f t="shared" si="118"/>
        <v>30</v>
      </c>
      <c r="S672" t="str">
        <f t="shared" si="119"/>
        <v>02 Sunny (10%-30%)</v>
      </c>
      <c r="T672" t="str">
        <f t="shared" si="117"/>
        <v>44819S2A_MSIL1CCDM-MLB-GANGM4481902 Sunny (10%-30%)</v>
      </c>
      <c r="U672">
        <f>IF(COUNTIF(T$2:T671,T672)&gt;=1,0,1)</f>
        <v>0</v>
      </c>
      <c r="V672" s="26" t="s">
        <v>2240</v>
      </c>
      <c r="W672" s="86">
        <f t="shared" si="120"/>
        <v>2022</v>
      </c>
      <c r="X672" s="86" t="str">
        <f t="shared" si="121"/>
        <v>09</v>
      </c>
      <c r="Y672" s="86">
        <f t="shared" si="122"/>
        <v>15</v>
      </c>
      <c r="Z672" s="86" t="str">
        <f t="shared" si="123"/>
        <v>22</v>
      </c>
      <c r="AA672" s="86" t="str">
        <f t="shared" si="124"/>
        <v>28</v>
      </c>
      <c r="AB672" s="86" t="str">
        <f t="shared" si="125"/>
        <v>07</v>
      </c>
      <c r="AC672" s="86" t="str">
        <f t="shared" si="126"/>
        <v>GAN_GM_2500X1253px_32m_S2A_MSIL1C_20220915_30CC</v>
      </c>
      <c r="AD672" s="41" t="s">
        <v>2241</v>
      </c>
    </row>
    <row r="673" spans="2:30" x14ac:dyDescent="0.25">
      <c r="B673" t="s">
        <v>3866</v>
      </c>
      <c r="C673" s="54" t="s">
        <v>3816</v>
      </c>
      <c r="D673" s="54" t="s">
        <v>269</v>
      </c>
      <c r="E673" s="56" t="b">
        <v>1</v>
      </c>
      <c r="F673" s="2" t="s">
        <v>3813</v>
      </c>
      <c r="G673" s="7" t="s">
        <v>183</v>
      </c>
      <c r="H673" s="54" t="s">
        <v>270</v>
      </c>
      <c r="I673" s="57">
        <v>44819</v>
      </c>
      <c r="J673" s="56" t="s">
        <v>274</v>
      </c>
      <c r="K673" s="2" t="s">
        <v>298</v>
      </c>
      <c r="L673" s="9">
        <v>30.7</v>
      </c>
      <c r="M673" s="2" t="s">
        <v>4436</v>
      </c>
      <c r="N673" s="2" t="s">
        <v>85</v>
      </c>
      <c r="O673" s="2" t="s">
        <v>4437</v>
      </c>
      <c r="P673" s="2" t="str">
        <f>VLOOKUP(I673,Period!A:B,2,FALSE)</f>
        <v>2022H2</v>
      </c>
      <c r="Q673" s="9">
        <f t="shared" si="116"/>
        <v>22.9</v>
      </c>
      <c r="R673" s="2">
        <f t="shared" si="118"/>
        <v>30</v>
      </c>
      <c r="S673" t="str">
        <f t="shared" si="119"/>
        <v>02 Sunny (10%-30%)</v>
      </c>
      <c r="T673" t="str">
        <f t="shared" si="117"/>
        <v>44819S2A_MSIL1CCDM-MLB-GANGM4481902 Sunny (10%-30%)</v>
      </c>
      <c r="U673">
        <f>IF(COUNTIF(T$2:T672,T673)&gt;=1,0,1)</f>
        <v>0</v>
      </c>
      <c r="V673" s="26" t="s">
        <v>2242</v>
      </c>
      <c r="W673" s="86">
        <f t="shared" si="120"/>
        <v>2022</v>
      </c>
      <c r="X673" s="86" t="str">
        <f t="shared" si="121"/>
        <v>09</v>
      </c>
      <c r="Y673" s="86">
        <f t="shared" si="122"/>
        <v>15</v>
      </c>
      <c r="Z673" s="86" t="str">
        <f t="shared" si="123"/>
        <v>22</v>
      </c>
      <c r="AA673" s="86" t="str">
        <f t="shared" si="124"/>
        <v>28</v>
      </c>
      <c r="AB673" s="86" t="str">
        <f t="shared" si="125"/>
        <v>02</v>
      </c>
      <c r="AC673" s="86" t="str">
        <f t="shared" si="126"/>
        <v>GAN_GM_2500X1253px_32m_S2A_MSIL1C_20220915_30CC</v>
      </c>
      <c r="AD673" s="41" t="s">
        <v>2243</v>
      </c>
    </row>
    <row r="674" spans="2:30" x14ac:dyDescent="0.25">
      <c r="B674" t="s">
        <v>3866</v>
      </c>
      <c r="C674" s="51" t="s">
        <v>3816</v>
      </c>
      <c r="D674" s="51" t="s">
        <v>269</v>
      </c>
      <c r="E674" s="42" t="b">
        <v>1</v>
      </c>
      <c r="F674" s="2" t="s">
        <v>3813</v>
      </c>
      <c r="G674" s="7" t="s">
        <v>183</v>
      </c>
      <c r="H674" s="51" t="s">
        <v>270</v>
      </c>
      <c r="I674" s="53">
        <v>44817</v>
      </c>
      <c r="J674" s="42" t="s">
        <v>272</v>
      </c>
      <c r="K674" s="59" t="s">
        <v>310</v>
      </c>
      <c r="L674" s="9">
        <v>0.5</v>
      </c>
      <c r="M674" s="2" t="s">
        <v>4436</v>
      </c>
      <c r="N674" s="2" t="s">
        <v>85</v>
      </c>
      <c r="O674" s="2" t="s">
        <v>4437</v>
      </c>
      <c r="P674" s="2" t="str">
        <f>VLOOKUP(I674,Period!A:B,2,FALSE)</f>
        <v>2022H2</v>
      </c>
      <c r="Q674" s="9">
        <f t="shared" si="116"/>
        <v>1.45</v>
      </c>
      <c r="R674" s="2">
        <f t="shared" si="118"/>
        <v>10</v>
      </c>
      <c r="S674" t="str">
        <f t="shared" si="119"/>
        <v>02 Sunny (10%-30%)</v>
      </c>
      <c r="T674" t="str">
        <f t="shared" si="117"/>
        <v>44817S2A_MSIL1CCDM-MLB-GANGM4481702 Sunny (10%-30%)</v>
      </c>
      <c r="U674">
        <f>IF(COUNTIF(T$2:T673,T674)&gt;=1,0,1)</f>
        <v>1</v>
      </c>
      <c r="V674" s="26" t="s">
        <v>2244</v>
      </c>
      <c r="W674" s="86">
        <f t="shared" si="120"/>
        <v>2022</v>
      </c>
      <c r="X674" s="86" t="str">
        <f t="shared" si="121"/>
        <v>09</v>
      </c>
      <c r="Y674" s="86">
        <f t="shared" si="122"/>
        <v>13</v>
      </c>
      <c r="Z674" s="86" t="str">
        <f t="shared" si="123"/>
        <v>22</v>
      </c>
      <c r="AA674" s="86" t="str">
        <f t="shared" si="124"/>
        <v>38</v>
      </c>
      <c r="AB674" s="86" t="str">
        <f t="shared" si="125"/>
        <v>09</v>
      </c>
      <c r="AC674" s="86" t="str">
        <f t="shared" si="126"/>
        <v>GAN_GM_2500X1253px_32m_S2A_MSIL1C_20220913_10CC</v>
      </c>
      <c r="AD674" s="41" t="s">
        <v>2245</v>
      </c>
    </row>
    <row r="675" spans="2:30" x14ac:dyDescent="0.25">
      <c r="B675" t="s">
        <v>3866</v>
      </c>
      <c r="C675" s="51" t="s">
        <v>3816</v>
      </c>
      <c r="D675" s="51" t="s">
        <v>269</v>
      </c>
      <c r="E675" s="42" t="b">
        <v>1</v>
      </c>
      <c r="F675" s="2" t="s">
        <v>3813</v>
      </c>
      <c r="G675" s="7" t="s">
        <v>183</v>
      </c>
      <c r="H675" s="51" t="s">
        <v>270</v>
      </c>
      <c r="I675" s="53">
        <v>44817</v>
      </c>
      <c r="J675" s="42" t="s">
        <v>271</v>
      </c>
      <c r="K675" s="2" t="s">
        <v>304</v>
      </c>
      <c r="L675" s="9">
        <v>7.3</v>
      </c>
      <c r="M675" s="2" t="s">
        <v>4436</v>
      </c>
      <c r="N675" s="2" t="s">
        <v>85</v>
      </c>
      <c r="O675" s="2" t="s">
        <v>4437</v>
      </c>
      <c r="P675" s="2" t="str">
        <f>VLOOKUP(I675,Period!A:B,2,FALSE)</f>
        <v>2022H2</v>
      </c>
      <c r="Q675" s="9">
        <f t="shared" si="116"/>
        <v>1.45</v>
      </c>
      <c r="R675" s="2">
        <f t="shared" si="118"/>
        <v>10</v>
      </c>
      <c r="S675" t="str">
        <f t="shared" si="119"/>
        <v>02 Sunny (10%-30%)</v>
      </c>
      <c r="T675" t="str">
        <f t="shared" si="117"/>
        <v>44817S2A_MSIL1CCDM-MLB-GANGM4481702 Sunny (10%-30%)</v>
      </c>
      <c r="U675">
        <f>IF(COUNTIF(T$2:T674,T675)&gt;=1,0,1)</f>
        <v>0</v>
      </c>
      <c r="V675" s="26" t="s">
        <v>2246</v>
      </c>
      <c r="W675" s="86">
        <f t="shared" si="120"/>
        <v>2022</v>
      </c>
      <c r="X675" s="86" t="str">
        <f t="shared" si="121"/>
        <v>09</v>
      </c>
      <c r="Y675" s="86">
        <f t="shared" si="122"/>
        <v>13</v>
      </c>
      <c r="Z675" s="86" t="str">
        <f t="shared" si="123"/>
        <v>22</v>
      </c>
      <c r="AA675" s="86" t="str">
        <f t="shared" si="124"/>
        <v>38</v>
      </c>
      <c r="AB675" s="86" t="str">
        <f t="shared" si="125"/>
        <v>06</v>
      </c>
      <c r="AC675" s="86" t="str">
        <f t="shared" si="126"/>
        <v>GAN_GM_2500X1253px_32m_S2A_MSIL1C_20220913_10CC</v>
      </c>
      <c r="AD675" s="41" t="s">
        <v>2247</v>
      </c>
    </row>
    <row r="676" spans="2:30" x14ac:dyDescent="0.25">
      <c r="B676" t="s">
        <v>3866</v>
      </c>
      <c r="C676" s="51" t="s">
        <v>3816</v>
      </c>
      <c r="D676" s="51" t="s">
        <v>269</v>
      </c>
      <c r="E676" s="42" t="b">
        <v>1</v>
      </c>
      <c r="F676" s="2" t="s">
        <v>3813</v>
      </c>
      <c r="G676" s="7" t="s">
        <v>183</v>
      </c>
      <c r="H676" s="51" t="s">
        <v>270</v>
      </c>
      <c r="I676" s="53">
        <v>44817</v>
      </c>
      <c r="J676" s="42" t="s">
        <v>273</v>
      </c>
      <c r="K676" s="2" t="s">
        <v>286</v>
      </c>
      <c r="L676" s="9">
        <v>0</v>
      </c>
      <c r="M676" s="2" t="s">
        <v>4436</v>
      </c>
      <c r="N676" s="2" t="s">
        <v>85</v>
      </c>
      <c r="O676" s="2" t="s">
        <v>4437</v>
      </c>
      <c r="P676" s="2" t="str">
        <f>VLOOKUP(I676,Period!A:B,2,FALSE)</f>
        <v>2022H2</v>
      </c>
      <c r="Q676" s="9">
        <f t="shared" si="116"/>
        <v>1.45</v>
      </c>
      <c r="R676" s="2">
        <f t="shared" si="118"/>
        <v>10</v>
      </c>
      <c r="S676" t="str">
        <f t="shared" si="119"/>
        <v>02 Sunny (10%-30%)</v>
      </c>
      <c r="T676" t="str">
        <f t="shared" si="117"/>
        <v>44817S2A_MSIL1CCDM-MLB-GANGM4481702 Sunny (10%-30%)</v>
      </c>
      <c r="U676">
        <f>IF(COUNTIF(T$2:T675,T676)&gt;=1,0,1)</f>
        <v>0</v>
      </c>
      <c r="V676" s="26" t="s">
        <v>2248</v>
      </c>
      <c r="W676" s="86">
        <f t="shared" si="120"/>
        <v>2022</v>
      </c>
      <c r="X676" s="86" t="str">
        <f t="shared" si="121"/>
        <v>09</v>
      </c>
      <c r="Y676" s="86">
        <f t="shared" si="122"/>
        <v>13</v>
      </c>
      <c r="Z676" s="86" t="str">
        <f t="shared" si="123"/>
        <v>22</v>
      </c>
      <c r="AA676" s="86" t="str">
        <f t="shared" si="124"/>
        <v>38</v>
      </c>
      <c r="AB676" s="86" t="str">
        <f t="shared" si="125"/>
        <v>01</v>
      </c>
      <c r="AC676" s="86" t="str">
        <f t="shared" si="126"/>
        <v>GAN_GM_2500X1253px_32m_S2A_MSIL1C_20220913_10CC</v>
      </c>
      <c r="AD676" s="41" t="s">
        <v>2249</v>
      </c>
    </row>
    <row r="677" spans="2:30" x14ac:dyDescent="0.25">
      <c r="B677" t="s">
        <v>3866</v>
      </c>
      <c r="C677" s="51" t="s">
        <v>3816</v>
      </c>
      <c r="D677" s="51" t="s">
        <v>269</v>
      </c>
      <c r="E677" s="42" t="b">
        <v>1</v>
      </c>
      <c r="F677" s="2" t="s">
        <v>3813</v>
      </c>
      <c r="G677" s="7" t="s">
        <v>183</v>
      </c>
      <c r="H677" s="51" t="s">
        <v>270</v>
      </c>
      <c r="I677" s="53">
        <v>44817</v>
      </c>
      <c r="J677" s="42" t="s">
        <v>274</v>
      </c>
      <c r="K677" s="2" t="s">
        <v>286</v>
      </c>
      <c r="L677" s="9">
        <v>0</v>
      </c>
      <c r="M677" s="2" t="s">
        <v>4436</v>
      </c>
      <c r="N677" s="2" t="s">
        <v>85</v>
      </c>
      <c r="O677" s="2" t="s">
        <v>4437</v>
      </c>
      <c r="P677" s="2" t="str">
        <f>VLOOKUP(I677,Period!A:B,2,FALSE)</f>
        <v>2022H2</v>
      </c>
      <c r="Q677" s="9">
        <f t="shared" si="116"/>
        <v>1.45</v>
      </c>
      <c r="R677" s="2">
        <f t="shared" si="118"/>
        <v>10</v>
      </c>
      <c r="S677" t="str">
        <f t="shared" si="119"/>
        <v>02 Sunny (10%-30%)</v>
      </c>
      <c r="T677" t="str">
        <f t="shared" si="117"/>
        <v>44817S2A_MSIL1CCDM-MLB-GANGM4481702 Sunny (10%-30%)</v>
      </c>
      <c r="U677">
        <f>IF(COUNTIF(T$2:T676,T677)&gt;=1,0,1)</f>
        <v>0</v>
      </c>
      <c r="V677" s="26" t="s">
        <v>2248</v>
      </c>
      <c r="W677" s="86">
        <f t="shared" si="120"/>
        <v>2022</v>
      </c>
      <c r="X677" s="86" t="str">
        <f t="shared" si="121"/>
        <v>09</v>
      </c>
      <c r="Y677" s="86">
        <f t="shared" si="122"/>
        <v>13</v>
      </c>
      <c r="Z677" s="86" t="str">
        <f t="shared" si="123"/>
        <v>22</v>
      </c>
      <c r="AA677" s="86" t="str">
        <f t="shared" si="124"/>
        <v>38</v>
      </c>
      <c r="AB677" s="86" t="str">
        <f t="shared" si="125"/>
        <v>01</v>
      </c>
      <c r="AC677" s="86" t="str">
        <f t="shared" si="126"/>
        <v>GAN_GM_2500X1253px_32m_S2A_MSIL1C_20220913_10CC</v>
      </c>
      <c r="AD677" s="41" t="s">
        <v>2250</v>
      </c>
    </row>
    <row r="678" spans="2:30" x14ac:dyDescent="0.25">
      <c r="B678" t="s">
        <v>3866</v>
      </c>
      <c r="C678" s="51" t="s">
        <v>3816</v>
      </c>
      <c r="D678" s="51" t="s">
        <v>269</v>
      </c>
      <c r="E678" s="42" t="b">
        <v>1</v>
      </c>
      <c r="F678" s="2" t="s">
        <v>3813</v>
      </c>
      <c r="G678" s="7" t="s">
        <v>183</v>
      </c>
      <c r="H678" s="51" t="s">
        <v>270</v>
      </c>
      <c r="I678" s="53">
        <v>44817</v>
      </c>
      <c r="J678" s="42" t="s">
        <v>272</v>
      </c>
      <c r="K678" s="59" t="s">
        <v>331</v>
      </c>
      <c r="L678" s="9">
        <v>0</v>
      </c>
      <c r="M678" s="2" t="s">
        <v>4436</v>
      </c>
      <c r="N678" s="2" t="s">
        <v>85</v>
      </c>
      <c r="O678" s="2" t="s">
        <v>4437</v>
      </c>
      <c r="P678" s="2" t="str">
        <f>VLOOKUP(I678,Period!A:B,2,FALSE)</f>
        <v>2022H2</v>
      </c>
      <c r="Q678" s="9">
        <f t="shared" si="116"/>
        <v>1.45</v>
      </c>
      <c r="R678" s="2">
        <f t="shared" si="118"/>
        <v>10</v>
      </c>
      <c r="S678" t="str">
        <f t="shared" si="119"/>
        <v>02 Sunny (10%-30%)</v>
      </c>
      <c r="T678" t="str">
        <f t="shared" si="117"/>
        <v>44817S2A_MSIL1CCDM-MLB-GANGM4481702 Sunny (10%-30%)</v>
      </c>
      <c r="U678">
        <f>IF(COUNTIF(T$2:T677,T678)&gt;=1,0,1)</f>
        <v>0</v>
      </c>
      <c r="V678" s="26" t="s">
        <v>2251</v>
      </c>
      <c r="W678" s="86">
        <f t="shared" si="120"/>
        <v>2022</v>
      </c>
      <c r="X678" s="86" t="str">
        <f t="shared" si="121"/>
        <v>09</v>
      </c>
      <c r="Y678" s="86">
        <f t="shared" si="122"/>
        <v>13</v>
      </c>
      <c r="Z678" s="86" t="str">
        <f t="shared" si="123"/>
        <v>22</v>
      </c>
      <c r="AA678" s="86" t="str">
        <f t="shared" si="124"/>
        <v>37</v>
      </c>
      <c r="AB678" s="86" t="str">
        <f t="shared" si="125"/>
        <v>59</v>
      </c>
      <c r="AC678" s="86" t="str">
        <f t="shared" si="126"/>
        <v>GAN_GM_2500X1253px_32m_S2A_MSIL1C_20220913_10CC</v>
      </c>
      <c r="AD678" s="41" t="s">
        <v>2252</v>
      </c>
    </row>
    <row r="679" spans="2:30" x14ac:dyDescent="0.25">
      <c r="B679" t="s">
        <v>3866</v>
      </c>
      <c r="C679" s="51" t="s">
        <v>3816</v>
      </c>
      <c r="D679" s="51" t="s">
        <v>269</v>
      </c>
      <c r="E679" s="42" t="b">
        <v>1</v>
      </c>
      <c r="F679" s="2" t="s">
        <v>3813</v>
      </c>
      <c r="G679" s="7" t="s">
        <v>183</v>
      </c>
      <c r="H679" s="51" t="s">
        <v>270</v>
      </c>
      <c r="I679" s="53">
        <v>44817</v>
      </c>
      <c r="J679" s="42" t="s">
        <v>271</v>
      </c>
      <c r="K679" s="2" t="s">
        <v>331</v>
      </c>
      <c r="L679" s="9">
        <v>3.2</v>
      </c>
      <c r="M679" s="2" t="s">
        <v>4436</v>
      </c>
      <c r="N679" s="2" t="s">
        <v>85</v>
      </c>
      <c r="O679" s="2" t="s">
        <v>4437</v>
      </c>
      <c r="P679" s="2" t="str">
        <f>VLOOKUP(I679,Period!A:B,2,FALSE)</f>
        <v>2022H2</v>
      </c>
      <c r="Q679" s="9">
        <f t="shared" si="116"/>
        <v>1.45</v>
      </c>
      <c r="R679" s="2">
        <f t="shared" si="118"/>
        <v>10</v>
      </c>
      <c r="S679" t="str">
        <f t="shared" si="119"/>
        <v>02 Sunny (10%-30%)</v>
      </c>
      <c r="T679" t="str">
        <f t="shared" si="117"/>
        <v>44817S2A_MSIL1CCDM-MLB-GANGM4481702 Sunny (10%-30%)</v>
      </c>
      <c r="U679">
        <f>IF(COUNTIF(T$2:T678,T679)&gt;=1,0,1)</f>
        <v>0</v>
      </c>
      <c r="V679" s="26" t="s">
        <v>2251</v>
      </c>
      <c r="W679" s="86">
        <f t="shared" si="120"/>
        <v>2022</v>
      </c>
      <c r="X679" s="86" t="str">
        <f t="shared" si="121"/>
        <v>09</v>
      </c>
      <c r="Y679" s="86">
        <f t="shared" si="122"/>
        <v>13</v>
      </c>
      <c r="Z679" s="86" t="str">
        <f t="shared" si="123"/>
        <v>22</v>
      </c>
      <c r="AA679" s="86" t="str">
        <f t="shared" si="124"/>
        <v>37</v>
      </c>
      <c r="AB679" s="86" t="str">
        <f t="shared" si="125"/>
        <v>59</v>
      </c>
      <c r="AC679" s="86" t="str">
        <f t="shared" si="126"/>
        <v>GAN_GM_2500X1253px_32m_S2A_MSIL1C_20220913_10CC</v>
      </c>
      <c r="AD679" s="41" t="s">
        <v>2253</v>
      </c>
    </row>
    <row r="680" spans="2:30" x14ac:dyDescent="0.25">
      <c r="B680" t="s">
        <v>3866</v>
      </c>
      <c r="C680" s="51" t="s">
        <v>3816</v>
      </c>
      <c r="D680" s="51" t="s">
        <v>269</v>
      </c>
      <c r="E680" s="42" t="b">
        <v>1</v>
      </c>
      <c r="F680" s="2" t="s">
        <v>3813</v>
      </c>
      <c r="G680" s="7" t="s">
        <v>183</v>
      </c>
      <c r="H680" s="51" t="s">
        <v>270</v>
      </c>
      <c r="I680" s="53">
        <v>44817</v>
      </c>
      <c r="J680" s="42" t="s">
        <v>273</v>
      </c>
      <c r="K680" s="2" t="s">
        <v>278</v>
      </c>
      <c r="L680" s="9">
        <v>0.1</v>
      </c>
      <c r="M680" s="2" t="s">
        <v>4436</v>
      </c>
      <c r="N680" s="2" t="s">
        <v>85</v>
      </c>
      <c r="O680" s="2" t="s">
        <v>4437</v>
      </c>
      <c r="P680" s="2" t="str">
        <f>VLOOKUP(I680,Period!A:B,2,FALSE)</f>
        <v>2022H2</v>
      </c>
      <c r="Q680" s="9">
        <f t="shared" si="116"/>
        <v>1.45</v>
      </c>
      <c r="R680" s="2">
        <f t="shared" si="118"/>
        <v>10</v>
      </c>
      <c r="S680" t="str">
        <f t="shared" si="119"/>
        <v>02 Sunny (10%-30%)</v>
      </c>
      <c r="T680" t="str">
        <f t="shared" si="117"/>
        <v>44817S2A_MSIL1CCDM-MLB-GANGM4481702 Sunny (10%-30%)</v>
      </c>
      <c r="U680">
        <f>IF(COUNTIF(T$2:T679,T680)&gt;=1,0,1)</f>
        <v>0</v>
      </c>
      <c r="V680" s="26" t="s">
        <v>2254</v>
      </c>
      <c r="W680" s="86">
        <f t="shared" si="120"/>
        <v>2022</v>
      </c>
      <c r="X680" s="86" t="str">
        <f t="shared" si="121"/>
        <v>09</v>
      </c>
      <c r="Y680" s="86">
        <f t="shared" si="122"/>
        <v>13</v>
      </c>
      <c r="Z680" s="86" t="str">
        <f t="shared" si="123"/>
        <v>22</v>
      </c>
      <c r="AA680" s="86" t="str">
        <f t="shared" si="124"/>
        <v>37</v>
      </c>
      <c r="AB680" s="86" t="str">
        <f t="shared" si="125"/>
        <v>54</v>
      </c>
      <c r="AC680" s="86" t="str">
        <f t="shared" si="126"/>
        <v>GAN_GM_2500X1253px_32m_S2A_MSIL1C_20220913_10CC</v>
      </c>
      <c r="AD680" s="41" t="s">
        <v>2255</v>
      </c>
    </row>
    <row r="681" spans="2:30" x14ac:dyDescent="0.25">
      <c r="B681" t="s">
        <v>3866</v>
      </c>
      <c r="C681" s="51" t="s">
        <v>3816</v>
      </c>
      <c r="D681" s="51" t="s">
        <v>269</v>
      </c>
      <c r="E681" s="42" t="b">
        <v>1</v>
      </c>
      <c r="F681" s="2" t="s">
        <v>3813</v>
      </c>
      <c r="G681" s="7" t="s">
        <v>183</v>
      </c>
      <c r="H681" s="51" t="s">
        <v>270</v>
      </c>
      <c r="I681" s="53">
        <v>44817</v>
      </c>
      <c r="J681" s="42" t="s">
        <v>274</v>
      </c>
      <c r="K681" s="2" t="s">
        <v>306</v>
      </c>
      <c r="L681" s="9">
        <v>0.5</v>
      </c>
      <c r="M681" s="2" t="s">
        <v>4436</v>
      </c>
      <c r="N681" s="2" t="s">
        <v>85</v>
      </c>
      <c r="O681" s="2" t="s">
        <v>4437</v>
      </c>
      <c r="P681" s="2" t="str">
        <f>VLOOKUP(I681,Period!A:B,2,FALSE)</f>
        <v>2022H2</v>
      </c>
      <c r="Q681" s="9">
        <f t="shared" si="116"/>
        <v>1.45</v>
      </c>
      <c r="R681" s="2">
        <f t="shared" si="118"/>
        <v>10</v>
      </c>
      <c r="S681" t="str">
        <f t="shared" si="119"/>
        <v>02 Sunny (10%-30%)</v>
      </c>
      <c r="T681" t="str">
        <f t="shared" si="117"/>
        <v>44817S2A_MSIL1CCDM-MLB-GANGM4481702 Sunny (10%-30%)</v>
      </c>
      <c r="U681">
        <f>IF(COUNTIF(T$2:T680,T681)&gt;=1,0,1)</f>
        <v>0</v>
      </c>
      <c r="V681" s="26" t="s">
        <v>2256</v>
      </c>
      <c r="W681" s="86">
        <f t="shared" si="120"/>
        <v>2022</v>
      </c>
      <c r="X681" s="86" t="str">
        <f t="shared" si="121"/>
        <v>09</v>
      </c>
      <c r="Y681" s="86">
        <f t="shared" si="122"/>
        <v>13</v>
      </c>
      <c r="Z681" s="86" t="str">
        <f t="shared" si="123"/>
        <v>22</v>
      </c>
      <c r="AA681" s="86" t="str">
        <f t="shared" si="124"/>
        <v>37</v>
      </c>
      <c r="AB681" s="86" t="str">
        <f t="shared" si="125"/>
        <v>51</v>
      </c>
      <c r="AC681" s="86" t="str">
        <f t="shared" si="126"/>
        <v>GAN_GM_2500X1253px_32m_S2A_MSIL1C_20220913_10CC</v>
      </c>
      <c r="AD681" s="41" t="s">
        <v>2257</v>
      </c>
    </row>
    <row r="682" spans="2:30" x14ac:dyDescent="0.25">
      <c r="B682" t="s">
        <v>3866</v>
      </c>
      <c r="C682" s="54" t="s">
        <v>3816</v>
      </c>
      <c r="D682" s="54" t="s">
        <v>269</v>
      </c>
      <c r="E682" s="56" t="b">
        <v>1</v>
      </c>
      <c r="F682" s="2" t="s">
        <v>3813</v>
      </c>
      <c r="G682" s="7" t="s">
        <v>183</v>
      </c>
      <c r="H682" s="54" t="s">
        <v>270</v>
      </c>
      <c r="I682" s="57">
        <v>44814</v>
      </c>
      <c r="J682" s="56" t="s">
        <v>272</v>
      </c>
      <c r="K682" s="58" t="s">
        <v>289</v>
      </c>
      <c r="L682" s="9">
        <v>21</v>
      </c>
      <c r="M682" s="2" t="s">
        <v>4436</v>
      </c>
      <c r="N682" s="2" t="s">
        <v>85</v>
      </c>
      <c r="O682" s="2" t="s">
        <v>4437</v>
      </c>
      <c r="P682" s="2" t="str">
        <f>VLOOKUP(I682,Period!A:B,2,FALSE)</f>
        <v>2022H2</v>
      </c>
      <c r="Q682" s="9">
        <f t="shared" si="116"/>
        <v>38.774999999999999</v>
      </c>
      <c r="R682" s="2">
        <f t="shared" si="118"/>
        <v>40</v>
      </c>
      <c r="S682" t="str">
        <f t="shared" si="119"/>
        <v>03 Cloudy (40%-90%)</v>
      </c>
      <c r="T682" t="str">
        <f t="shared" si="117"/>
        <v>44814S2A_MSIL1CCDM-MLB-GANGM4481403 Cloudy (40%-90%)</v>
      </c>
      <c r="U682">
        <f>IF(COUNTIF(T$2:T681,T682)&gt;=1,0,1)</f>
        <v>1</v>
      </c>
      <c r="V682" s="26" t="s">
        <v>2258</v>
      </c>
      <c r="W682" s="86">
        <f t="shared" si="120"/>
        <v>2022</v>
      </c>
      <c r="X682" s="86" t="str">
        <f t="shared" si="121"/>
        <v>09</v>
      </c>
      <c r="Y682" s="86">
        <f t="shared" si="122"/>
        <v>10</v>
      </c>
      <c r="Z682" s="86" t="str">
        <f t="shared" si="123"/>
        <v>22</v>
      </c>
      <c r="AA682" s="86" t="str">
        <f t="shared" si="124"/>
        <v>28</v>
      </c>
      <c r="AB682" s="86" t="str">
        <f t="shared" si="125"/>
        <v>12</v>
      </c>
      <c r="AC682" s="86" t="str">
        <f t="shared" si="126"/>
        <v>GAN_GM_2500X1253px_32m_S2A_MSIL1C_20220910_40CC</v>
      </c>
      <c r="AD682" s="41" t="s">
        <v>2259</v>
      </c>
    </row>
    <row r="683" spans="2:30" x14ac:dyDescent="0.25">
      <c r="B683" t="s">
        <v>3866</v>
      </c>
      <c r="C683" s="54" t="s">
        <v>3816</v>
      </c>
      <c r="D683" s="54" t="s">
        <v>269</v>
      </c>
      <c r="E683" s="56" t="b">
        <v>1</v>
      </c>
      <c r="F683" s="2" t="s">
        <v>3813</v>
      </c>
      <c r="G683" s="7" t="s">
        <v>183</v>
      </c>
      <c r="H683" s="54" t="s">
        <v>270</v>
      </c>
      <c r="I683" s="57">
        <v>44814</v>
      </c>
      <c r="J683" s="56" t="s">
        <v>271</v>
      </c>
      <c r="K683" s="2" t="s">
        <v>311</v>
      </c>
      <c r="L683" s="9">
        <v>37</v>
      </c>
      <c r="M683" s="2" t="s">
        <v>4436</v>
      </c>
      <c r="N683" s="2" t="s">
        <v>85</v>
      </c>
      <c r="O683" s="2" t="s">
        <v>4437</v>
      </c>
      <c r="P683" s="2" t="str">
        <f>VLOOKUP(I683,Period!A:B,2,FALSE)</f>
        <v>2022H2</v>
      </c>
      <c r="Q683" s="9">
        <f t="shared" si="116"/>
        <v>38.774999999999999</v>
      </c>
      <c r="R683" s="2">
        <f t="shared" si="118"/>
        <v>40</v>
      </c>
      <c r="S683" t="str">
        <f t="shared" si="119"/>
        <v>03 Cloudy (40%-90%)</v>
      </c>
      <c r="T683" t="str">
        <f t="shared" si="117"/>
        <v>44814S2A_MSIL1CCDM-MLB-GANGM4481403 Cloudy (40%-90%)</v>
      </c>
      <c r="U683">
        <f>IF(COUNTIF(T$2:T682,T683)&gt;=1,0,1)</f>
        <v>0</v>
      </c>
      <c r="V683" s="26" t="s">
        <v>2260</v>
      </c>
      <c r="W683" s="86">
        <f t="shared" si="120"/>
        <v>2022</v>
      </c>
      <c r="X683" s="86" t="str">
        <f t="shared" si="121"/>
        <v>09</v>
      </c>
      <c r="Y683" s="86">
        <f t="shared" si="122"/>
        <v>10</v>
      </c>
      <c r="Z683" s="86" t="str">
        <f t="shared" si="123"/>
        <v>22</v>
      </c>
      <c r="AA683" s="86" t="str">
        <f t="shared" si="124"/>
        <v>28</v>
      </c>
      <c r="AB683" s="86" t="str">
        <f t="shared" si="125"/>
        <v>09</v>
      </c>
      <c r="AC683" s="86" t="str">
        <f t="shared" si="126"/>
        <v>GAN_GM_2500X1253px_32m_S2A_MSIL1C_20220910_40CC</v>
      </c>
      <c r="AD683" s="41" t="s">
        <v>2261</v>
      </c>
    </row>
    <row r="684" spans="2:30" x14ac:dyDescent="0.25">
      <c r="B684" t="s">
        <v>3866</v>
      </c>
      <c r="C684" s="54" t="s">
        <v>3816</v>
      </c>
      <c r="D684" s="54" t="s">
        <v>269</v>
      </c>
      <c r="E684" s="56" t="b">
        <v>1</v>
      </c>
      <c r="F684" s="2" t="s">
        <v>3813</v>
      </c>
      <c r="G684" s="7" t="s">
        <v>183</v>
      </c>
      <c r="H684" s="54" t="s">
        <v>270</v>
      </c>
      <c r="I684" s="57">
        <v>44814</v>
      </c>
      <c r="J684" s="56" t="s">
        <v>273</v>
      </c>
      <c r="K684" s="2" t="s">
        <v>312</v>
      </c>
      <c r="L684" s="9">
        <v>61.8</v>
      </c>
      <c r="M684" s="2" t="s">
        <v>4436</v>
      </c>
      <c r="N684" s="2" t="s">
        <v>85</v>
      </c>
      <c r="O684" s="2" t="s">
        <v>4437</v>
      </c>
      <c r="P684" s="2" t="str">
        <f>VLOOKUP(I684,Period!A:B,2,FALSE)</f>
        <v>2022H2</v>
      </c>
      <c r="Q684" s="9">
        <f t="shared" si="116"/>
        <v>38.774999999999999</v>
      </c>
      <c r="R684" s="2">
        <f t="shared" si="118"/>
        <v>40</v>
      </c>
      <c r="S684" t="str">
        <f t="shared" si="119"/>
        <v>03 Cloudy (40%-90%)</v>
      </c>
      <c r="T684" t="str">
        <f t="shared" si="117"/>
        <v>44814S2A_MSIL1CCDM-MLB-GANGM4481403 Cloudy (40%-90%)</v>
      </c>
      <c r="U684">
        <f>IF(COUNTIF(T$2:T683,T684)&gt;=1,0,1)</f>
        <v>0</v>
      </c>
      <c r="V684" s="26" t="s">
        <v>2262</v>
      </c>
      <c r="W684" s="86">
        <f t="shared" si="120"/>
        <v>2022</v>
      </c>
      <c r="X684" s="86" t="str">
        <f t="shared" si="121"/>
        <v>09</v>
      </c>
      <c r="Y684" s="86">
        <f t="shared" si="122"/>
        <v>10</v>
      </c>
      <c r="Z684" s="86" t="str">
        <f t="shared" si="123"/>
        <v>22</v>
      </c>
      <c r="AA684" s="86" t="str">
        <f t="shared" si="124"/>
        <v>28</v>
      </c>
      <c r="AB684" s="86" t="str">
        <f t="shared" si="125"/>
        <v>00</v>
      </c>
      <c r="AC684" s="86" t="str">
        <f t="shared" si="126"/>
        <v>GAN_GM_2500X1253px_32m_S2A_MSIL1C_20220910_40CC</v>
      </c>
      <c r="AD684" s="41" t="s">
        <v>2263</v>
      </c>
    </row>
    <row r="685" spans="2:30" x14ac:dyDescent="0.25">
      <c r="B685" t="s">
        <v>3866</v>
      </c>
      <c r="C685" s="54" t="s">
        <v>3816</v>
      </c>
      <c r="D685" s="54" t="s">
        <v>269</v>
      </c>
      <c r="E685" s="56" t="b">
        <v>1</v>
      </c>
      <c r="F685" s="2" t="s">
        <v>3813</v>
      </c>
      <c r="G685" s="7" t="s">
        <v>183</v>
      </c>
      <c r="H685" s="54" t="s">
        <v>270</v>
      </c>
      <c r="I685" s="57">
        <v>44814</v>
      </c>
      <c r="J685" s="56" t="s">
        <v>274</v>
      </c>
      <c r="K685" s="2" t="s">
        <v>313</v>
      </c>
      <c r="L685" s="9">
        <v>35.299999999999997</v>
      </c>
      <c r="M685" s="2" t="s">
        <v>4436</v>
      </c>
      <c r="N685" s="2" t="s">
        <v>85</v>
      </c>
      <c r="O685" s="2" t="s">
        <v>4437</v>
      </c>
      <c r="P685" s="2" t="str">
        <f>VLOOKUP(I685,Period!A:B,2,FALSE)</f>
        <v>2022H2</v>
      </c>
      <c r="Q685" s="9">
        <f t="shared" si="116"/>
        <v>38.774999999999999</v>
      </c>
      <c r="R685" s="2">
        <f t="shared" si="118"/>
        <v>40</v>
      </c>
      <c r="S685" t="str">
        <f t="shared" si="119"/>
        <v>03 Cloudy (40%-90%)</v>
      </c>
      <c r="T685" t="str">
        <f t="shared" si="117"/>
        <v>44814S2A_MSIL1CCDM-MLB-GANGM4481403 Cloudy (40%-90%)</v>
      </c>
      <c r="U685">
        <f>IF(COUNTIF(T$2:T684,T685)&gt;=1,0,1)</f>
        <v>0</v>
      </c>
      <c r="V685" s="26" t="s">
        <v>2264</v>
      </c>
      <c r="W685" s="86">
        <f t="shared" si="120"/>
        <v>2022</v>
      </c>
      <c r="X685" s="86" t="str">
        <f t="shared" si="121"/>
        <v>09</v>
      </c>
      <c r="Y685" s="86">
        <f t="shared" si="122"/>
        <v>10</v>
      </c>
      <c r="Z685" s="86" t="str">
        <f t="shared" si="123"/>
        <v>22</v>
      </c>
      <c r="AA685" s="86" t="str">
        <f t="shared" si="124"/>
        <v>27</v>
      </c>
      <c r="AB685" s="86" t="str">
        <f t="shared" si="125"/>
        <v>54</v>
      </c>
      <c r="AC685" s="86" t="str">
        <f t="shared" si="126"/>
        <v>GAN_GM_2500X1253px_32m_S2A_MSIL1C_20220910_40CC</v>
      </c>
      <c r="AD685" s="41" t="s">
        <v>2265</v>
      </c>
    </row>
    <row r="686" spans="2:30" x14ac:dyDescent="0.25">
      <c r="B686" t="s">
        <v>3866</v>
      </c>
      <c r="C686" s="51" t="s">
        <v>3816</v>
      </c>
      <c r="D686" s="51" t="s">
        <v>269</v>
      </c>
      <c r="E686" s="42" t="b">
        <v>1</v>
      </c>
      <c r="F686" s="2" t="s">
        <v>3813</v>
      </c>
      <c r="G686" s="7" t="s">
        <v>183</v>
      </c>
      <c r="H686" s="51" t="s">
        <v>270</v>
      </c>
      <c r="I686" s="53">
        <v>44812</v>
      </c>
      <c r="J686" s="42" t="s">
        <v>272</v>
      </c>
      <c r="K686" s="59" t="s">
        <v>219</v>
      </c>
      <c r="L686" s="9">
        <v>0</v>
      </c>
      <c r="M686" s="2" t="s">
        <v>4436</v>
      </c>
      <c r="N686" s="2" t="s">
        <v>85</v>
      </c>
      <c r="O686" s="2" t="s">
        <v>4437</v>
      </c>
      <c r="P686" s="2" t="str">
        <f>VLOOKUP(I686,Period!A:B,2,FALSE)</f>
        <v>2022H2</v>
      </c>
      <c r="Q686" s="9">
        <f t="shared" si="116"/>
        <v>0.375</v>
      </c>
      <c r="R686" s="2">
        <f t="shared" si="118"/>
        <v>10</v>
      </c>
      <c r="S686" t="str">
        <f t="shared" si="119"/>
        <v>02 Sunny (10%-30%)</v>
      </c>
      <c r="T686" t="str">
        <f t="shared" si="117"/>
        <v>44812S2A_MSIL1CCDM-MLB-GANGM4481202 Sunny (10%-30%)</v>
      </c>
      <c r="U686">
        <f>IF(COUNTIF(T$2:T685,T686)&gt;=1,0,1)</f>
        <v>1</v>
      </c>
      <c r="V686" s="26" t="s">
        <v>2266</v>
      </c>
      <c r="W686" s="86">
        <f t="shared" si="120"/>
        <v>2022</v>
      </c>
      <c r="X686" s="86" t="str">
        <f t="shared" si="121"/>
        <v>09</v>
      </c>
      <c r="Y686" s="86" t="str">
        <f t="shared" si="122"/>
        <v>08</v>
      </c>
      <c r="Z686" s="86" t="str">
        <f t="shared" si="123"/>
        <v>22</v>
      </c>
      <c r="AA686" s="86" t="str">
        <f t="shared" si="124"/>
        <v>38</v>
      </c>
      <c r="AB686" s="86" t="str">
        <f t="shared" si="125"/>
        <v>18</v>
      </c>
      <c r="AC686" s="86" t="str">
        <f t="shared" si="126"/>
        <v>GAN_GM_2500X1253px_32m_S2A_MSIL1C_20220908_10CC</v>
      </c>
      <c r="AD686" s="41" t="s">
        <v>2267</v>
      </c>
    </row>
    <row r="687" spans="2:30" x14ac:dyDescent="0.25">
      <c r="B687" t="s">
        <v>3866</v>
      </c>
      <c r="C687" s="51" t="s">
        <v>3816</v>
      </c>
      <c r="D687" s="51" t="s">
        <v>269</v>
      </c>
      <c r="E687" s="42" t="b">
        <v>1</v>
      </c>
      <c r="F687" s="2" t="s">
        <v>3813</v>
      </c>
      <c r="G687" s="7" t="s">
        <v>183</v>
      </c>
      <c r="H687" s="51" t="s">
        <v>270</v>
      </c>
      <c r="I687" s="53">
        <v>44812</v>
      </c>
      <c r="J687" s="42" t="s">
        <v>271</v>
      </c>
      <c r="K687" s="2" t="s">
        <v>285</v>
      </c>
      <c r="L687" s="9">
        <v>0.6</v>
      </c>
      <c r="M687" s="2" t="s">
        <v>4436</v>
      </c>
      <c r="N687" s="2" t="s">
        <v>85</v>
      </c>
      <c r="O687" s="2" t="s">
        <v>4437</v>
      </c>
      <c r="P687" s="2" t="str">
        <f>VLOOKUP(I687,Period!A:B,2,FALSE)</f>
        <v>2022H2</v>
      </c>
      <c r="Q687" s="9">
        <f t="shared" si="116"/>
        <v>0.375</v>
      </c>
      <c r="R687" s="2">
        <f t="shared" si="118"/>
        <v>10</v>
      </c>
      <c r="S687" t="str">
        <f t="shared" si="119"/>
        <v>02 Sunny (10%-30%)</v>
      </c>
      <c r="T687" t="str">
        <f t="shared" si="117"/>
        <v>44812S2A_MSIL1CCDM-MLB-GANGM4481202 Sunny (10%-30%)</v>
      </c>
      <c r="U687">
        <f>IF(COUNTIF(T$2:T686,T687)&gt;=1,0,1)</f>
        <v>0</v>
      </c>
      <c r="V687" s="26" t="s">
        <v>2268</v>
      </c>
      <c r="W687" s="86">
        <f t="shared" si="120"/>
        <v>2022</v>
      </c>
      <c r="X687" s="86" t="str">
        <f t="shared" si="121"/>
        <v>09</v>
      </c>
      <c r="Y687" s="86" t="str">
        <f t="shared" si="122"/>
        <v>08</v>
      </c>
      <c r="Z687" s="86" t="str">
        <f t="shared" si="123"/>
        <v>22</v>
      </c>
      <c r="AA687" s="86" t="str">
        <f t="shared" si="124"/>
        <v>38</v>
      </c>
      <c r="AB687" s="86" t="str">
        <f t="shared" si="125"/>
        <v>14</v>
      </c>
      <c r="AC687" s="86" t="str">
        <f t="shared" si="126"/>
        <v>GAN_GM_2500X1253px_32m_S2A_MSIL1C_20220908_10CC</v>
      </c>
      <c r="AD687" s="41" t="s">
        <v>2269</v>
      </c>
    </row>
    <row r="688" spans="2:30" x14ac:dyDescent="0.25">
      <c r="B688" t="s">
        <v>3866</v>
      </c>
      <c r="C688" s="51" t="s">
        <v>3816</v>
      </c>
      <c r="D688" s="51" t="s">
        <v>269</v>
      </c>
      <c r="E688" s="42" t="b">
        <v>1</v>
      </c>
      <c r="F688" s="2" t="s">
        <v>3813</v>
      </c>
      <c r="G688" s="7" t="s">
        <v>183</v>
      </c>
      <c r="H688" s="51" t="s">
        <v>270</v>
      </c>
      <c r="I688" s="53">
        <v>44812</v>
      </c>
      <c r="J688" s="42" t="s">
        <v>273</v>
      </c>
      <c r="K688" s="2" t="s">
        <v>304</v>
      </c>
      <c r="L688" s="9">
        <v>0.3</v>
      </c>
      <c r="M688" s="2" t="s">
        <v>4436</v>
      </c>
      <c r="N688" s="2" t="s">
        <v>85</v>
      </c>
      <c r="O688" s="2" t="s">
        <v>4437</v>
      </c>
      <c r="P688" s="2" t="str">
        <f>VLOOKUP(I688,Period!A:B,2,FALSE)</f>
        <v>2022H2</v>
      </c>
      <c r="Q688" s="9">
        <f t="shared" si="116"/>
        <v>0.375</v>
      </c>
      <c r="R688" s="2">
        <f t="shared" si="118"/>
        <v>10</v>
      </c>
      <c r="S688" t="str">
        <f t="shared" si="119"/>
        <v>02 Sunny (10%-30%)</v>
      </c>
      <c r="T688" t="str">
        <f t="shared" si="117"/>
        <v>44812S2A_MSIL1CCDM-MLB-GANGM4481202 Sunny (10%-30%)</v>
      </c>
      <c r="U688">
        <f>IF(COUNTIF(T$2:T687,T688)&gt;=1,0,1)</f>
        <v>0</v>
      </c>
      <c r="V688" s="26" t="s">
        <v>2270</v>
      </c>
      <c r="W688" s="86">
        <f t="shared" si="120"/>
        <v>2022</v>
      </c>
      <c r="X688" s="86" t="str">
        <f t="shared" si="121"/>
        <v>09</v>
      </c>
      <c r="Y688" s="86" t="str">
        <f t="shared" si="122"/>
        <v>08</v>
      </c>
      <c r="Z688" s="86" t="str">
        <f t="shared" si="123"/>
        <v>22</v>
      </c>
      <c r="AA688" s="86" t="str">
        <f t="shared" si="124"/>
        <v>38</v>
      </c>
      <c r="AB688" s="86" t="str">
        <f t="shared" si="125"/>
        <v>06</v>
      </c>
      <c r="AC688" s="86" t="str">
        <f t="shared" si="126"/>
        <v>GAN_GM_2500X1253px_32m_S2A_MSIL1C_20220908_10CC</v>
      </c>
      <c r="AD688" s="41" t="s">
        <v>2271</v>
      </c>
    </row>
    <row r="689" spans="2:30" x14ac:dyDescent="0.25">
      <c r="B689" t="s">
        <v>3866</v>
      </c>
      <c r="C689" s="51" t="s">
        <v>3816</v>
      </c>
      <c r="D689" s="51" t="s">
        <v>269</v>
      </c>
      <c r="E689" s="42" t="b">
        <v>1</v>
      </c>
      <c r="F689" s="2" t="s">
        <v>3813</v>
      </c>
      <c r="G689" s="7" t="s">
        <v>183</v>
      </c>
      <c r="H689" s="51" t="s">
        <v>270</v>
      </c>
      <c r="I689" s="53">
        <v>44812</v>
      </c>
      <c r="J689" s="42" t="s">
        <v>274</v>
      </c>
      <c r="K689" s="2" t="s">
        <v>299</v>
      </c>
      <c r="L689" s="9">
        <v>0.6</v>
      </c>
      <c r="M689" s="2" t="s">
        <v>4436</v>
      </c>
      <c r="N689" s="2" t="s">
        <v>85</v>
      </c>
      <c r="O689" s="2" t="s">
        <v>4437</v>
      </c>
      <c r="P689" s="2" t="str">
        <f>VLOOKUP(I689,Period!A:B,2,FALSE)</f>
        <v>2022H2</v>
      </c>
      <c r="Q689" s="9">
        <f t="shared" si="116"/>
        <v>0.375</v>
      </c>
      <c r="R689" s="2">
        <f t="shared" si="118"/>
        <v>10</v>
      </c>
      <c r="S689" t="str">
        <f t="shared" si="119"/>
        <v>02 Sunny (10%-30%)</v>
      </c>
      <c r="T689" t="str">
        <f t="shared" si="117"/>
        <v>44812S2A_MSIL1CCDM-MLB-GANGM4481202 Sunny (10%-30%)</v>
      </c>
      <c r="U689">
        <f>IF(COUNTIF(T$2:T688,T689)&gt;=1,0,1)</f>
        <v>0</v>
      </c>
      <c r="V689" s="26" t="s">
        <v>2272</v>
      </c>
      <c r="W689" s="86">
        <f t="shared" si="120"/>
        <v>2022</v>
      </c>
      <c r="X689" s="86" t="str">
        <f t="shared" si="121"/>
        <v>09</v>
      </c>
      <c r="Y689" s="86" t="str">
        <f t="shared" si="122"/>
        <v>08</v>
      </c>
      <c r="Z689" s="86" t="str">
        <f t="shared" si="123"/>
        <v>22</v>
      </c>
      <c r="AA689" s="86" t="str">
        <f t="shared" si="124"/>
        <v>38</v>
      </c>
      <c r="AB689" s="86" t="str">
        <f t="shared" si="125"/>
        <v>04</v>
      </c>
      <c r="AC689" s="86" t="str">
        <f t="shared" si="126"/>
        <v>GAN_GM_2500X1253px_32m_S2A_MSIL1C_20220908_10CC</v>
      </c>
      <c r="AD689" s="41" t="s">
        <v>2273</v>
      </c>
    </row>
    <row r="690" spans="2:30" x14ac:dyDescent="0.25">
      <c r="B690" t="s">
        <v>3866</v>
      </c>
      <c r="C690" s="54" t="s">
        <v>3816</v>
      </c>
      <c r="D690" s="54" t="s">
        <v>269</v>
      </c>
      <c r="E690" s="56" t="b">
        <v>1</v>
      </c>
      <c r="F690" s="2" t="s">
        <v>3813</v>
      </c>
      <c r="G690" s="7" t="s">
        <v>183</v>
      </c>
      <c r="H690" s="54" t="s">
        <v>270</v>
      </c>
      <c r="I690" s="57">
        <v>44809</v>
      </c>
      <c r="J690" s="56" t="s">
        <v>272</v>
      </c>
      <c r="K690" s="58" t="s">
        <v>190</v>
      </c>
      <c r="L690" s="9">
        <v>5.7</v>
      </c>
      <c r="M690" s="2" t="s">
        <v>4436</v>
      </c>
      <c r="N690" s="2" t="s">
        <v>85</v>
      </c>
      <c r="O690" s="2" t="s">
        <v>4437</v>
      </c>
      <c r="P690" s="2" t="str">
        <f>VLOOKUP(I690,Period!A:B,2,FALSE)</f>
        <v>2022H2</v>
      </c>
      <c r="Q690" s="9">
        <f t="shared" si="116"/>
        <v>2.2749999999999999</v>
      </c>
      <c r="R690" s="2">
        <f t="shared" si="118"/>
        <v>10</v>
      </c>
      <c r="S690" t="str">
        <f t="shared" si="119"/>
        <v>02 Sunny (10%-30%)</v>
      </c>
      <c r="T690" t="str">
        <f t="shared" si="117"/>
        <v>44809S2A_MSIL1CCDM-MLB-GANGM4480902 Sunny (10%-30%)</v>
      </c>
      <c r="U690">
        <f>IF(COUNTIF(T$2:T689,T690)&gt;=1,0,1)</f>
        <v>1</v>
      </c>
      <c r="V690" s="26" t="s">
        <v>2274</v>
      </c>
      <c r="W690" s="86">
        <f t="shared" si="120"/>
        <v>2022</v>
      </c>
      <c r="X690" s="86" t="str">
        <f t="shared" si="121"/>
        <v>09</v>
      </c>
      <c r="Y690" s="86" t="str">
        <f t="shared" si="122"/>
        <v>05</v>
      </c>
      <c r="Z690" s="86" t="str">
        <f t="shared" si="123"/>
        <v>22</v>
      </c>
      <c r="AA690" s="86" t="str">
        <f t="shared" si="124"/>
        <v>28</v>
      </c>
      <c r="AB690" s="86" t="str">
        <f t="shared" si="125"/>
        <v>22</v>
      </c>
      <c r="AC690" s="86" t="str">
        <f t="shared" si="126"/>
        <v>GAN_GM_2500X1253px_32m_S2A_MSIL1C_20220905_10CC</v>
      </c>
      <c r="AD690" s="41" t="s">
        <v>2275</v>
      </c>
    </row>
    <row r="691" spans="2:30" x14ac:dyDescent="0.25">
      <c r="B691" t="s">
        <v>3866</v>
      </c>
      <c r="C691" s="54" t="s">
        <v>3816</v>
      </c>
      <c r="D691" s="54" t="s">
        <v>269</v>
      </c>
      <c r="E691" s="56" t="b">
        <v>1</v>
      </c>
      <c r="F691" s="2" t="s">
        <v>3813</v>
      </c>
      <c r="G691" s="7" t="s">
        <v>183</v>
      </c>
      <c r="H691" s="54" t="s">
        <v>270</v>
      </c>
      <c r="I691" s="57">
        <v>44809</v>
      </c>
      <c r="J691" s="56" t="s">
        <v>271</v>
      </c>
      <c r="K691" s="45" t="s">
        <v>334</v>
      </c>
      <c r="L691" s="9">
        <v>2.2999999999999998</v>
      </c>
      <c r="M691" s="2" t="s">
        <v>4436</v>
      </c>
      <c r="N691" s="2" t="s">
        <v>85</v>
      </c>
      <c r="O691" s="2" t="s">
        <v>4437</v>
      </c>
      <c r="P691" s="2" t="str">
        <f>VLOOKUP(I691,Period!A:B,2,FALSE)</f>
        <v>2022H2</v>
      </c>
      <c r="Q691" s="9">
        <f t="shared" si="116"/>
        <v>2.2749999999999999</v>
      </c>
      <c r="R691" s="2">
        <f t="shared" si="118"/>
        <v>10</v>
      </c>
      <c r="S691" t="str">
        <f t="shared" si="119"/>
        <v>02 Sunny (10%-30%)</v>
      </c>
      <c r="T691" t="str">
        <f t="shared" si="117"/>
        <v>44809S2A_MSIL1CCDM-MLB-GANGM4480902 Sunny (10%-30%)</v>
      </c>
      <c r="U691">
        <f>IF(COUNTIF(T$2:T690,T691)&gt;=1,0,1)</f>
        <v>0</v>
      </c>
      <c r="V691" s="26" t="s">
        <v>2276</v>
      </c>
      <c r="W691" s="86">
        <f t="shared" si="120"/>
        <v>2022</v>
      </c>
      <c r="X691" s="86" t="str">
        <f t="shared" si="121"/>
        <v>09</v>
      </c>
      <c r="Y691" s="86" t="str">
        <f t="shared" si="122"/>
        <v>05</v>
      </c>
      <c r="Z691" s="86" t="str">
        <f t="shared" si="123"/>
        <v>22</v>
      </c>
      <c r="AA691" s="86" t="str">
        <f t="shared" si="124"/>
        <v>28</v>
      </c>
      <c r="AB691" s="86" t="str">
        <f t="shared" si="125"/>
        <v>18</v>
      </c>
      <c r="AC691" s="86" t="str">
        <f t="shared" si="126"/>
        <v>GAN_GM_2500X1253px_32m_S2A_MSIL1C_20220905_10CC</v>
      </c>
      <c r="AD691" s="41" t="s">
        <v>2277</v>
      </c>
    </row>
    <row r="692" spans="2:30" x14ac:dyDescent="0.25">
      <c r="B692" t="s">
        <v>3866</v>
      </c>
      <c r="C692" s="54" t="s">
        <v>3816</v>
      </c>
      <c r="D692" s="54" t="s">
        <v>269</v>
      </c>
      <c r="E692" s="56" t="b">
        <v>1</v>
      </c>
      <c r="F692" s="2" t="s">
        <v>3813</v>
      </c>
      <c r="G692" s="7" t="s">
        <v>183</v>
      </c>
      <c r="H692" s="54" t="s">
        <v>270</v>
      </c>
      <c r="I692" s="57">
        <v>44809</v>
      </c>
      <c r="J692" s="56" t="s">
        <v>273</v>
      </c>
      <c r="K692" s="2" t="s">
        <v>311</v>
      </c>
      <c r="L692" s="9">
        <v>0</v>
      </c>
      <c r="M692" s="2" t="s">
        <v>4436</v>
      </c>
      <c r="N692" s="2" t="s">
        <v>85</v>
      </c>
      <c r="O692" s="2" t="s">
        <v>4437</v>
      </c>
      <c r="P692" s="2" t="str">
        <f>VLOOKUP(I692,Period!A:B,2,FALSE)</f>
        <v>2022H2</v>
      </c>
      <c r="Q692" s="9">
        <f t="shared" si="116"/>
        <v>2.2749999999999999</v>
      </c>
      <c r="R692" s="2">
        <f t="shared" si="118"/>
        <v>10</v>
      </c>
      <c r="S692" t="str">
        <f t="shared" si="119"/>
        <v>02 Sunny (10%-30%)</v>
      </c>
      <c r="T692" t="str">
        <f t="shared" si="117"/>
        <v>44809S2A_MSIL1CCDM-MLB-GANGM4480902 Sunny (10%-30%)</v>
      </c>
      <c r="U692">
        <f>IF(COUNTIF(T$2:T691,T692)&gt;=1,0,1)</f>
        <v>0</v>
      </c>
      <c r="V692" s="26" t="s">
        <v>2278</v>
      </c>
      <c r="W692" s="86">
        <f t="shared" si="120"/>
        <v>2022</v>
      </c>
      <c r="X692" s="86" t="str">
        <f t="shared" si="121"/>
        <v>09</v>
      </c>
      <c r="Y692" s="86" t="str">
        <f t="shared" si="122"/>
        <v>05</v>
      </c>
      <c r="Z692" s="86" t="str">
        <f t="shared" si="123"/>
        <v>22</v>
      </c>
      <c r="AA692" s="86" t="str">
        <f t="shared" si="124"/>
        <v>28</v>
      </c>
      <c r="AB692" s="86" t="str">
        <f t="shared" si="125"/>
        <v>09</v>
      </c>
      <c r="AC692" s="86" t="str">
        <f t="shared" si="126"/>
        <v>GAN_GM_2500X1253px_32m_S2A_MSIL1C_20220905_10CC</v>
      </c>
      <c r="AD692" s="41" t="s">
        <v>2279</v>
      </c>
    </row>
    <row r="693" spans="2:30" x14ac:dyDescent="0.25">
      <c r="B693" t="s">
        <v>3866</v>
      </c>
      <c r="C693" s="54" t="s">
        <v>3816</v>
      </c>
      <c r="D693" s="54" t="s">
        <v>269</v>
      </c>
      <c r="E693" s="56" t="b">
        <v>1</v>
      </c>
      <c r="F693" s="2" t="s">
        <v>3813</v>
      </c>
      <c r="G693" s="7" t="s">
        <v>183</v>
      </c>
      <c r="H693" s="54" t="s">
        <v>270</v>
      </c>
      <c r="I693" s="57">
        <v>44809</v>
      </c>
      <c r="J693" s="56" t="s">
        <v>274</v>
      </c>
      <c r="K693" s="2" t="s">
        <v>322</v>
      </c>
      <c r="L693" s="9">
        <v>1.1000000000000001</v>
      </c>
      <c r="M693" s="2" t="s">
        <v>4436</v>
      </c>
      <c r="N693" s="2" t="s">
        <v>85</v>
      </c>
      <c r="O693" s="2" t="s">
        <v>4437</v>
      </c>
      <c r="P693" s="2" t="str">
        <f>VLOOKUP(I693,Period!A:B,2,FALSE)</f>
        <v>2022H2</v>
      </c>
      <c r="Q693" s="9">
        <f t="shared" si="116"/>
        <v>2.2749999999999999</v>
      </c>
      <c r="R693" s="2">
        <f t="shared" si="118"/>
        <v>10</v>
      </c>
      <c r="S693" t="str">
        <f t="shared" si="119"/>
        <v>02 Sunny (10%-30%)</v>
      </c>
      <c r="T693" t="str">
        <f t="shared" si="117"/>
        <v>44809S2A_MSIL1CCDM-MLB-GANGM4480902 Sunny (10%-30%)</v>
      </c>
      <c r="U693">
        <f>IF(COUNTIF(T$2:T692,T693)&gt;=1,0,1)</f>
        <v>0</v>
      </c>
      <c r="V693" s="26" t="s">
        <v>2280</v>
      </c>
      <c r="W693" s="86">
        <f t="shared" si="120"/>
        <v>2022</v>
      </c>
      <c r="X693" s="86" t="str">
        <f t="shared" si="121"/>
        <v>09</v>
      </c>
      <c r="Y693" s="86" t="str">
        <f t="shared" si="122"/>
        <v>05</v>
      </c>
      <c r="Z693" s="86" t="str">
        <f t="shared" si="123"/>
        <v>22</v>
      </c>
      <c r="AA693" s="86" t="str">
        <f t="shared" si="124"/>
        <v>28</v>
      </c>
      <c r="AB693" s="86" t="str">
        <f t="shared" si="125"/>
        <v>04</v>
      </c>
      <c r="AC693" s="86" t="str">
        <f t="shared" si="126"/>
        <v>GAN_GM_2500X1253px_32m_S2A_MSIL1C_20220905_10CC</v>
      </c>
      <c r="AD693" s="41" t="s">
        <v>2281</v>
      </c>
    </row>
    <row r="694" spans="2:30" x14ac:dyDescent="0.25">
      <c r="B694" t="s">
        <v>3866</v>
      </c>
      <c r="C694" s="51" t="s">
        <v>3816</v>
      </c>
      <c r="D694" s="51" t="s">
        <v>269</v>
      </c>
      <c r="E694" s="42" t="b">
        <v>1</v>
      </c>
      <c r="F694" s="2" t="s">
        <v>3813</v>
      </c>
      <c r="G694" s="7" t="s">
        <v>183</v>
      </c>
      <c r="H694" s="51" t="s">
        <v>270</v>
      </c>
      <c r="I694" s="53">
        <v>44807</v>
      </c>
      <c r="J694" s="42" t="s">
        <v>272</v>
      </c>
      <c r="K694" s="59" t="s">
        <v>310</v>
      </c>
      <c r="L694" s="9">
        <v>68.900000000000006</v>
      </c>
      <c r="M694" s="2" t="s">
        <v>4436</v>
      </c>
      <c r="N694" s="2" t="s">
        <v>85</v>
      </c>
      <c r="O694" s="2" t="s">
        <v>4437</v>
      </c>
      <c r="P694" s="2" t="str">
        <f>VLOOKUP(I694,Period!A:B,2,FALSE)</f>
        <v>2022H2</v>
      </c>
      <c r="Q694" s="9">
        <f t="shared" si="116"/>
        <v>48.325000000000003</v>
      </c>
      <c r="R694" s="2">
        <f t="shared" si="118"/>
        <v>50</v>
      </c>
      <c r="S694" t="str">
        <f t="shared" si="119"/>
        <v>03 Cloudy (40%-90%)</v>
      </c>
      <c r="T694" t="str">
        <f t="shared" si="117"/>
        <v>44807S2A_MSIL1CCDM-MLB-GANGM4480703 Cloudy (40%-90%)</v>
      </c>
      <c r="U694">
        <f>IF(COUNTIF(T$2:T693,T694)&gt;=1,0,1)</f>
        <v>1</v>
      </c>
      <c r="V694" s="26" t="s">
        <v>2282</v>
      </c>
      <c r="W694" s="86">
        <f t="shared" si="120"/>
        <v>2022</v>
      </c>
      <c r="X694" s="86" t="str">
        <f t="shared" si="121"/>
        <v>09</v>
      </c>
      <c r="Y694" s="86" t="str">
        <f t="shared" si="122"/>
        <v>03</v>
      </c>
      <c r="Z694" s="86" t="str">
        <f t="shared" si="123"/>
        <v>22</v>
      </c>
      <c r="AA694" s="86" t="str">
        <f t="shared" si="124"/>
        <v>38</v>
      </c>
      <c r="AB694" s="86" t="str">
        <f t="shared" si="125"/>
        <v>09</v>
      </c>
      <c r="AC694" s="86" t="str">
        <f t="shared" si="126"/>
        <v>GAN_GM_2500X1253px_32m_S2A_MSIL1C_20220903_50CC</v>
      </c>
      <c r="AD694" s="41" t="s">
        <v>2283</v>
      </c>
    </row>
    <row r="695" spans="2:30" x14ac:dyDescent="0.25">
      <c r="B695" t="s">
        <v>3866</v>
      </c>
      <c r="C695" s="51" t="s">
        <v>3816</v>
      </c>
      <c r="D695" s="51" t="s">
        <v>269</v>
      </c>
      <c r="E695" s="42" t="b">
        <v>1</v>
      </c>
      <c r="F695" s="2" t="s">
        <v>3813</v>
      </c>
      <c r="G695" s="7" t="s">
        <v>183</v>
      </c>
      <c r="H695" s="51" t="s">
        <v>270</v>
      </c>
      <c r="I695" s="53">
        <v>44807</v>
      </c>
      <c r="J695" s="42" t="s">
        <v>271</v>
      </c>
      <c r="K695" s="2" t="s">
        <v>317</v>
      </c>
      <c r="L695" s="9">
        <v>56.4</v>
      </c>
      <c r="M695" s="2" t="s">
        <v>4436</v>
      </c>
      <c r="N695" s="2" t="s">
        <v>85</v>
      </c>
      <c r="O695" s="2" t="s">
        <v>4437</v>
      </c>
      <c r="P695" s="2" t="str">
        <f>VLOOKUP(I695,Period!A:B,2,FALSE)</f>
        <v>2022H2</v>
      </c>
      <c r="Q695" s="9">
        <f t="shared" si="116"/>
        <v>48.325000000000003</v>
      </c>
      <c r="R695" s="2">
        <f t="shared" si="118"/>
        <v>50</v>
      </c>
      <c r="S695" t="str">
        <f t="shared" si="119"/>
        <v>03 Cloudy (40%-90%)</v>
      </c>
      <c r="T695" t="str">
        <f t="shared" si="117"/>
        <v>44807S2A_MSIL1CCDM-MLB-GANGM4480703 Cloudy (40%-90%)</v>
      </c>
      <c r="U695">
        <f>IF(COUNTIF(T$2:T694,T695)&gt;=1,0,1)</f>
        <v>0</v>
      </c>
      <c r="V695" s="26" t="s">
        <v>2284</v>
      </c>
      <c r="W695" s="86">
        <f t="shared" si="120"/>
        <v>2022</v>
      </c>
      <c r="X695" s="86" t="str">
        <f t="shared" si="121"/>
        <v>09</v>
      </c>
      <c r="Y695" s="86" t="str">
        <f t="shared" si="122"/>
        <v>03</v>
      </c>
      <c r="Z695" s="86" t="str">
        <f t="shared" si="123"/>
        <v>22</v>
      </c>
      <c r="AA695" s="86" t="str">
        <f t="shared" si="124"/>
        <v>38</v>
      </c>
      <c r="AB695" s="86" t="str">
        <f t="shared" si="125"/>
        <v>05</v>
      </c>
      <c r="AC695" s="86" t="str">
        <f t="shared" si="126"/>
        <v>GAN_GM_2500X1253px_32m_S2A_MSIL1C_20220903_50CC</v>
      </c>
      <c r="AD695" s="41" t="s">
        <v>2285</v>
      </c>
    </row>
    <row r="696" spans="2:30" x14ac:dyDescent="0.25">
      <c r="B696" t="s">
        <v>3866</v>
      </c>
      <c r="C696" s="51" t="s">
        <v>3816</v>
      </c>
      <c r="D696" s="51" t="s">
        <v>269</v>
      </c>
      <c r="E696" s="42" t="b">
        <v>1</v>
      </c>
      <c r="F696" s="2" t="s">
        <v>3813</v>
      </c>
      <c r="G696" s="7" t="s">
        <v>183</v>
      </c>
      <c r="H696" s="51" t="s">
        <v>270</v>
      </c>
      <c r="I696" s="53">
        <v>44807</v>
      </c>
      <c r="J696" s="42" t="s">
        <v>273</v>
      </c>
      <c r="K696" s="2" t="s">
        <v>278</v>
      </c>
      <c r="L696" s="9">
        <v>16.600000000000001</v>
      </c>
      <c r="M696" s="2" t="s">
        <v>4436</v>
      </c>
      <c r="N696" s="2" t="s">
        <v>85</v>
      </c>
      <c r="O696" s="2" t="s">
        <v>4437</v>
      </c>
      <c r="P696" s="2" t="str">
        <f>VLOOKUP(I696,Period!A:B,2,FALSE)</f>
        <v>2022H2</v>
      </c>
      <c r="Q696" s="9">
        <f t="shared" si="116"/>
        <v>48.325000000000003</v>
      </c>
      <c r="R696" s="2">
        <f t="shared" si="118"/>
        <v>50</v>
      </c>
      <c r="S696" t="str">
        <f t="shared" si="119"/>
        <v>03 Cloudy (40%-90%)</v>
      </c>
      <c r="T696" t="str">
        <f t="shared" si="117"/>
        <v>44807S2A_MSIL1CCDM-MLB-GANGM4480703 Cloudy (40%-90%)</v>
      </c>
      <c r="U696">
        <f>IF(COUNTIF(T$2:T695,T696)&gt;=1,0,1)</f>
        <v>0</v>
      </c>
      <c r="V696" s="26" t="s">
        <v>2286</v>
      </c>
      <c r="W696" s="86">
        <f t="shared" si="120"/>
        <v>2022</v>
      </c>
      <c r="X696" s="86" t="str">
        <f t="shared" si="121"/>
        <v>09</v>
      </c>
      <c r="Y696" s="86" t="str">
        <f t="shared" si="122"/>
        <v>03</v>
      </c>
      <c r="Z696" s="86" t="str">
        <f t="shared" si="123"/>
        <v>22</v>
      </c>
      <c r="AA696" s="86" t="str">
        <f t="shared" si="124"/>
        <v>37</v>
      </c>
      <c r="AB696" s="86" t="str">
        <f t="shared" si="125"/>
        <v>54</v>
      </c>
      <c r="AC696" s="86" t="str">
        <f t="shared" si="126"/>
        <v>GAN_GM_2500X1253px_32m_S2A_MSIL1C_20220903_50CC</v>
      </c>
      <c r="AD696" s="41" t="s">
        <v>2287</v>
      </c>
    </row>
    <row r="697" spans="2:30" x14ac:dyDescent="0.25">
      <c r="B697" t="s">
        <v>3866</v>
      </c>
      <c r="C697" s="51" t="s">
        <v>3816</v>
      </c>
      <c r="D697" s="51" t="s">
        <v>269</v>
      </c>
      <c r="E697" s="42" t="b">
        <v>1</v>
      </c>
      <c r="F697" s="2" t="s">
        <v>3813</v>
      </c>
      <c r="G697" s="7" t="s">
        <v>183</v>
      </c>
      <c r="H697" s="51" t="s">
        <v>270</v>
      </c>
      <c r="I697" s="53">
        <v>44807</v>
      </c>
      <c r="J697" s="42" t="s">
        <v>274</v>
      </c>
      <c r="K697" s="2" t="s">
        <v>300</v>
      </c>
      <c r="L697" s="9">
        <v>51.4</v>
      </c>
      <c r="M697" s="2" t="s">
        <v>4436</v>
      </c>
      <c r="N697" s="2" t="s">
        <v>85</v>
      </c>
      <c r="O697" s="2" t="s">
        <v>4437</v>
      </c>
      <c r="P697" s="2" t="str">
        <f>VLOOKUP(I697,Period!A:B,2,FALSE)</f>
        <v>2022H2</v>
      </c>
      <c r="Q697" s="9">
        <f t="shared" si="116"/>
        <v>48.325000000000003</v>
      </c>
      <c r="R697" s="2">
        <f t="shared" si="118"/>
        <v>50</v>
      </c>
      <c r="S697" t="str">
        <f t="shared" si="119"/>
        <v>03 Cloudy (40%-90%)</v>
      </c>
      <c r="T697" t="str">
        <f t="shared" si="117"/>
        <v>44807S2A_MSIL1CCDM-MLB-GANGM4480703 Cloudy (40%-90%)</v>
      </c>
      <c r="U697">
        <f>IF(COUNTIF(T$2:T696,T697)&gt;=1,0,1)</f>
        <v>0</v>
      </c>
      <c r="V697" s="26" t="s">
        <v>2288</v>
      </c>
      <c r="W697" s="86">
        <f t="shared" si="120"/>
        <v>2022</v>
      </c>
      <c r="X697" s="86" t="str">
        <f t="shared" si="121"/>
        <v>09</v>
      </c>
      <c r="Y697" s="86" t="str">
        <f t="shared" si="122"/>
        <v>03</v>
      </c>
      <c r="Z697" s="86" t="str">
        <f t="shared" si="123"/>
        <v>22</v>
      </c>
      <c r="AA697" s="86" t="str">
        <f t="shared" si="124"/>
        <v>37</v>
      </c>
      <c r="AB697" s="86" t="str">
        <f t="shared" si="125"/>
        <v>50</v>
      </c>
      <c r="AC697" s="86" t="str">
        <f t="shared" si="126"/>
        <v>GAN_GM_2500X1253px_32m_S2A_MSIL1C_20220903_50CC</v>
      </c>
      <c r="AD697" s="41" t="s">
        <v>2289</v>
      </c>
    </row>
    <row r="698" spans="2:30" x14ac:dyDescent="0.25">
      <c r="B698" t="s">
        <v>3866</v>
      </c>
      <c r="C698" s="54" t="s">
        <v>3816</v>
      </c>
      <c r="D698" s="54" t="s">
        <v>269</v>
      </c>
      <c r="E698" s="56" t="b">
        <v>1</v>
      </c>
      <c r="F698" s="2" t="s">
        <v>3813</v>
      </c>
      <c r="G698" s="7" t="s">
        <v>183</v>
      </c>
      <c r="H698" s="54" t="s">
        <v>270</v>
      </c>
      <c r="I698" s="57">
        <v>44804</v>
      </c>
      <c r="J698" s="56" t="s">
        <v>272</v>
      </c>
      <c r="K698" s="58" t="s">
        <v>289</v>
      </c>
      <c r="L698" s="9">
        <v>99.2</v>
      </c>
      <c r="M698" s="2" t="s">
        <v>4436</v>
      </c>
      <c r="N698" s="2" t="s">
        <v>85</v>
      </c>
      <c r="O698" s="2" t="s">
        <v>4437</v>
      </c>
      <c r="P698" s="2" t="str">
        <f>VLOOKUP(I698,Period!A:B,2,FALSE)</f>
        <v>2022H2</v>
      </c>
      <c r="Q698" s="9">
        <f t="shared" si="116"/>
        <v>93.800000000000011</v>
      </c>
      <c r="R698" s="2">
        <f t="shared" si="118"/>
        <v>100</v>
      </c>
      <c r="S698" t="str">
        <f t="shared" si="119"/>
        <v>04 Overcast (100%)</v>
      </c>
      <c r="T698" t="str">
        <f t="shared" si="117"/>
        <v>44804S2A_MSIL1CCDM-MLB-GANGM4480404 Overcast (100%)</v>
      </c>
      <c r="U698">
        <f>IF(COUNTIF(T$2:T697,T698)&gt;=1,0,1)</f>
        <v>1</v>
      </c>
      <c r="V698" s="26" t="s">
        <v>2290</v>
      </c>
      <c r="W698" s="86">
        <f t="shared" si="120"/>
        <v>2022</v>
      </c>
      <c r="X698" s="86" t="str">
        <f t="shared" si="121"/>
        <v>08</v>
      </c>
      <c r="Y698" s="86">
        <f t="shared" si="122"/>
        <v>31</v>
      </c>
      <c r="Z698" s="86" t="str">
        <f t="shared" si="123"/>
        <v>22</v>
      </c>
      <c r="AA698" s="86" t="str">
        <f t="shared" si="124"/>
        <v>28</v>
      </c>
      <c r="AB698" s="86" t="str">
        <f t="shared" si="125"/>
        <v>12</v>
      </c>
      <c r="AC698" s="86" t="str">
        <f t="shared" si="126"/>
        <v>GAN_GM_2500X1253px_32m_S2A_MSIL1C_20220831_100CC</v>
      </c>
      <c r="AD698" s="41" t="s">
        <v>2291</v>
      </c>
    </row>
    <row r="699" spans="2:30" x14ac:dyDescent="0.25">
      <c r="B699" t="s">
        <v>3866</v>
      </c>
      <c r="C699" s="54" t="s">
        <v>3816</v>
      </c>
      <c r="D699" s="54" t="s">
        <v>269</v>
      </c>
      <c r="E699" s="56" t="b">
        <v>1</v>
      </c>
      <c r="F699" s="2" t="s">
        <v>3813</v>
      </c>
      <c r="G699" s="7" t="s">
        <v>183</v>
      </c>
      <c r="H699" s="54" t="s">
        <v>270</v>
      </c>
      <c r="I699" s="57">
        <v>44804</v>
      </c>
      <c r="J699" s="56" t="s">
        <v>271</v>
      </c>
      <c r="K699" s="2" t="s">
        <v>325</v>
      </c>
      <c r="L699" s="9">
        <v>79.099999999999994</v>
      </c>
      <c r="M699" s="2" t="s">
        <v>4436</v>
      </c>
      <c r="N699" s="2" t="s">
        <v>85</v>
      </c>
      <c r="O699" s="2" t="s">
        <v>4437</v>
      </c>
      <c r="P699" s="2" t="str">
        <f>VLOOKUP(I699,Period!A:B,2,FALSE)</f>
        <v>2022H2</v>
      </c>
      <c r="Q699" s="9">
        <f t="shared" si="116"/>
        <v>93.800000000000011</v>
      </c>
      <c r="R699" s="2">
        <f t="shared" si="118"/>
        <v>100</v>
      </c>
      <c r="S699" t="str">
        <f t="shared" si="119"/>
        <v>04 Overcast (100%)</v>
      </c>
      <c r="T699" t="str">
        <f t="shared" si="117"/>
        <v>44804S2A_MSIL1CCDM-MLB-GANGM4480404 Overcast (100%)</v>
      </c>
      <c r="U699">
        <f>IF(COUNTIF(T$2:T698,T699)&gt;=1,0,1)</f>
        <v>0</v>
      </c>
      <c r="V699" s="26" t="s">
        <v>2292</v>
      </c>
      <c r="W699" s="86">
        <f t="shared" si="120"/>
        <v>2022</v>
      </c>
      <c r="X699" s="86" t="str">
        <f t="shared" si="121"/>
        <v>08</v>
      </c>
      <c r="Y699" s="86">
        <f t="shared" si="122"/>
        <v>31</v>
      </c>
      <c r="Z699" s="86" t="str">
        <f t="shared" si="123"/>
        <v>22</v>
      </c>
      <c r="AA699" s="86" t="str">
        <f t="shared" si="124"/>
        <v>28</v>
      </c>
      <c r="AB699" s="86" t="str">
        <f t="shared" si="125"/>
        <v>08</v>
      </c>
      <c r="AC699" s="86" t="str">
        <f t="shared" si="126"/>
        <v>GAN_GM_2500X1253px_32m_S2A_MSIL1C_20220831_100CC</v>
      </c>
      <c r="AD699" s="41" t="s">
        <v>2293</v>
      </c>
    </row>
    <row r="700" spans="2:30" x14ac:dyDescent="0.25">
      <c r="B700" t="s">
        <v>3866</v>
      </c>
      <c r="C700" s="54" t="s">
        <v>3816</v>
      </c>
      <c r="D700" s="54" t="s">
        <v>269</v>
      </c>
      <c r="E700" s="56" t="b">
        <v>1</v>
      </c>
      <c r="F700" s="2" t="s">
        <v>3813</v>
      </c>
      <c r="G700" s="7" t="s">
        <v>183</v>
      </c>
      <c r="H700" s="54" t="s">
        <v>270</v>
      </c>
      <c r="I700" s="57">
        <v>44804</v>
      </c>
      <c r="J700" s="56" t="s">
        <v>273</v>
      </c>
      <c r="K700" s="2" t="s">
        <v>326</v>
      </c>
      <c r="L700" s="9">
        <v>99.9</v>
      </c>
      <c r="M700" s="2" t="s">
        <v>4436</v>
      </c>
      <c r="N700" s="2" t="s">
        <v>85</v>
      </c>
      <c r="O700" s="2" t="s">
        <v>4437</v>
      </c>
      <c r="P700" s="2" t="str">
        <f>VLOOKUP(I700,Period!A:B,2,FALSE)</f>
        <v>2022H2</v>
      </c>
      <c r="Q700" s="9">
        <f t="shared" si="116"/>
        <v>93.800000000000011</v>
      </c>
      <c r="R700" s="2">
        <f t="shared" si="118"/>
        <v>100</v>
      </c>
      <c r="S700" t="str">
        <f t="shared" si="119"/>
        <v>04 Overcast (100%)</v>
      </c>
      <c r="T700" t="str">
        <f t="shared" si="117"/>
        <v>44804S2A_MSIL1CCDM-MLB-GANGM4480404 Overcast (100%)</v>
      </c>
      <c r="U700">
        <f>IF(COUNTIF(T$2:T699,T700)&gt;=1,0,1)</f>
        <v>0</v>
      </c>
      <c r="V700" s="26" t="s">
        <v>2294</v>
      </c>
      <c r="W700" s="86">
        <f t="shared" si="120"/>
        <v>2022</v>
      </c>
      <c r="X700" s="86" t="str">
        <f t="shared" si="121"/>
        <v>08</v>
      </c>
      <c r="Y700" s="86">
        <f t="shared" si="122"/>
        <v>31</v>
      </c>
      <c r="Z700" s="86" t="str">
        <f t="shared" si="123"/>
        <v>22</v>
      </c>
      <c r="AA700" s="86" t="str">
        <f t="shared" si="124"/>
        <v>27</v>
      </c>
      <c r="AB700" s="86" t="str">
        <f t="shared" si="125"/>
        <v>59</v>
      </c>
      <c r="AC700" s="86" t="str">
        <f t="shared" si="126"/>
        <v>GAN_GM_2500X1253px_32m_S2A_MSIL1C_20220831_100CC</v>
      </c>
      <c r="AD700" s="41" t="s">
        <v>2295</v>
      </c>
    </row>
    <row r="701" spans="2:30" x14ac:dyDescent="0.25">
      <c r="B701" t="s">
        <v>3866</v>
      </c>
      <c r="C701" s="54" t="s">
        <v>3816</v>
      </c>
      <c r="D701" s="54" t="s">
        <v>269</v>
      </c>
      <c r="E701" s="56" t="b">
        <v>1</v>
      </c>
      <c r="F701" s="2" t="s">
        <v>3813</v>
      </c>
      <c r="G701" s="7" t="s">
        <v>183</v>
      </c>
      <c r="H701" s="54" t="s">
        <v>270</v>
      </c>
      <c r="I701" s="57">
        <v>44804</v>
      </c>
      <c r="J701" s="56" t="s">
        <v>274</v>
      </c>
      <c r="K701" s="2" t="s">
        <v>313</v>
      </c>
      <c r="L701" s="9">
        <v>97</v>
      </c>
      <c r="M701" s="2" t="s">
        <v>4436</v>
      </c>
      <c r="N701" s="2" t="s">
        <v>85</v>
      </c>
      <c r="O701" s="2" t="s">
        <v>4437</v>
      </c>
      <c r="P701" s="2" t="str">
        <f>VLOOKUP(I701,Period!A:B,2,FALSE)</f>
        <v>2022H2</v>
      </c>
      <c r="Q701" s="9">
        <f t="shared" si="116"/>
        <v>93.800000000000011</v>
      </c>
      <c r="R701" s="2">
        <f t="shared" si="118"/>
        <v>100</v>
      </c>
      <c r="S701" t="str">
        <f t="shared" si="119"/>
        <v>04 Overcast (100%)</v>
      </c>
      <c r="T701" t="str">
        <f t="shared" si="117"/>
        <v>44804S2A_MSIL1CCDM-MLB-GANGM4480404 Overcast (100%)</v>
      </c>
      <c r="U701">
        <f>IF(COUNTIF(T$2:T700,T701)&gt;=1,0,1)</f>
        <v>0</v>
      </c>
      <c r="V701" s="26" t="s">
        <v>2296</v>
      </c>
      <c r="W701" s="86">
        <f t="shared" si="120"/>
        <v>2022</v>
      </c>
      <c r="X701" s="86" t="str">
        <f t="shared" si="121"/>
        <v>08</v>
      </c>
      <c r="Y701" s="86">
        <f t="shared" si="122"/>
        <v>31</v>
      </c>
      <c r="Z701" s="86" t="str">
        <f t="shared" si="123"/>
        <v>22</v>
      </c>
      <c r="AA701" s="86" t="str">
        <f t="shared" si="124"/>
        <v>27</v>
      </c>
      <c r="AB701" s="86" t="str">
        <f t="shared" si="125"/>
        <v>54</v>
      </c>
      <c r="AC701" s="86" t="str">
        <f t="shared" si="126"/>
        <v>GAN_GM_2500X1253px_32m_S2A_MSIL1C_20220831_100CC</v>
      </c>
      <c r="AD701" s="41" t="s">
        <v>2297</v>
      </c>
    </row>
    <row r="702" spans="2:30" x14ac:dyDescent="0.25">
      <c r="B702" t="s">
        <v>3866</v>
      </c>
      <c r="C702" s="51" t="s">
        <v>3816</v>
      </c>
      <c r="D702" s="51" t="s">
        <v>269</v>
      </c>
      <c r="E702" s="42" t="b">
        <v>1</v>
      </c>
      <c r="F702" s="2" t="s">
        <v>3813</v>
      </c>
      <c r="G702" s="7" t="s">
        <v>183</v>
      </c>
      <c r="H702" s="51" t="s">
        <v>270</v>
      </c>
      <c r="I702" s="53">
        <v>44802</v>
      </c>
      <c r="J702" s="42" t="s">
        <v>272</v>
      </c>
      <c r="K702" s="59" t="s">
        <v>196</v>
      </c>
      <c r="L702" s="9">
        <v>39.1</v>
      </c>
      <c r="M702" s="2" t="s">
        <v>4436</v>
      </c>
      <c r="N702" s="2" t="s">
        <v>85</v>
      </c>
      <c r="O702" s="2" t="s">
        <v>4437</v>
      </c>
      <c r="P702" s="2" t="str">
        <f>VLOOKUP(I702,Period!A:B,2,FALSE)</f>
        <v>2022H2</v>
      </c>
      <c r="Q702" s="9">
        <f t="shared" si="116"/>
        <v>48.15</v>
      </c>
      <c r="R702" s="2">
        <f t="shared" si="118"/>
        <v>50</v>
      </c>
      <c r="S702" t="str">
        <f t="shared" si="119"/>
        <v>03 Cloudy (40%-90%)</v>
      </c>
      <c r="T702" t="str">
        <f t="shared" si="117"/>
        <v>44802S2A_MSIL1CCDM-MLB-GANGM4480203 Cloudy (40%-90%)</v>
      </c>
      <c r="U702">
        <f>IF(COUNTIF(T$2:T701,T702)&gt;=1,0,1)</f>
        <v>1</v>
      </c>
      <c r="V702" s="26" t="s">
        <v>2298</v>
      </c>
      <c r="W702" s="86">
        <f t="shared" si="120"/>
        <v>2022</v>
      </c>
      <c r="X702" s="86" t="str">
        <f t="shared" si="121"/>
        <v>08</v>
      </c>
      <c r="Y702" s="86">
        <f t="shared" si="122"/>
        <v>29</v>
      </c>
      <c r="Z702" s="86" t="str">
        <f t="shared" si="123"/>
        <v>22</v>
      </c>
      <c r="AA702" s="86" t="str">
        <f t="shared" si="124"/>
        <v>38</v>
      </c>
      <c r="AB702" s="86" t="str">
        <f t="shared" si="125"/>
        <v>19</v>
      </c>
      <c r="AC702" s="86" t="str">
        <f t="shared" si="126"/>
        <v>GAN_GM_2500X1253px_32m_S2A_MSIL1C_20220829_50CC</v>
      </c>
      <c r="AD702" s="41" t="s">
        <v>2299</v>
      </c>
    </row>
    <row r="703" spans="2:30" x14ac:dyDescent="0.25">
      <c r="B703" t="s">
        <v>3866</v>
      </c>
      <c r="C703" s="51" t="s">
        <v>3816</v>
      </c>
      <c r="D703" s="51" t="s">
        <v>269</v>
      </c>
      <c r="E703" s="42" t="b">
        <v>1</v>
      </c>
      <c r="F703" s="2" t="s">
        <v>3813</v>
      </c>
      <c r="G703" s="7" t="s">
        <v>183</v>
      </c>
      <c r="H703" s="51" t="s">
        <v>270</v>
      </c>
      <c r="I703" s="53">
        <v>44802</v>
      </c>
      <c r="J703" s="42" t="s">
        <v>271</v>
      </c>
      <c r="K703" s="2" t="s">
        <v>225</v>
      </c>
      <c r="L703" s="9">
        <v>31.5</v>
      </c>
      <c r="M703" s="2" t="s">
        <v>4436</v>
      </c>
      <c r="N703" s="2" t="s">
        <v>85</v>
      </c>
      <c r="O703" s="2" t="s">
        <v>4437</v>
      </c>
      <c r="P703" s="2" t="str">
        <f>VLOOKUP(I703,Period!A:B,2,FALSE)</f>
        <v>2022H2</v>
      </c>
      <c r="Q703" s="9">
        <f t="shared" si="116"/>
        <v>48.15</v>
      </c>
      <c r="R703" s="2">
        <f t="shared" si="118"/>
        <v>50</v>
      </c>
      <c r="S703" t="str">
        <f t="shared" si="119"/>
        <v>03 Cloudy (40%-90%)</v>
      </c>
      <c r="T703" t="str">
        <f t="shared" si="117"/>
        <v>44802S2A_MSIL1CCDM-MLB-GANGM4480203 Cloudy (40%-90%)</v>
      </c>
      <c r="U703">
        <f>IF(COUNTIF(T$2:T702,T703)&gt;=1,0,1)</f>
        <v>0</v>
      </c>
      <c r="V703" s="26" t="s">
        <v>2300</v>
      </c>
      <c r="W703" s="86">
        <f t="shared" si="120"/>
        <v>2022</v>
      </c>
      <c r="X703" s="86" t="str">
        <f t="shared" si="121"/>
        <v>08</v>
      </c>
      <c r="Y703" s="86">
        <f t="shared" si="122"/>
        <v>29</v>
      </c>
      <c r="Z703" s="86" t="str">
        <f t="shared" si="123"/>
        <v>22</v>
      </c>
      <c r="AA703" s="86" t="str">
        <f t="shared" si="124"/>
        <v>38</v>
      </c>
      <c r="AB703" s="86" t="str">
        <f t="shared" si="125"/>
        <v>16</v>
      </c>
      <c r="AC703" s="86" t="str">
        <f t="shared" si="126"/>
        <v>GAN_GM_2500X1253px_32m_S2A_MSIL1C_20220829_50CC</v>
      </c>
      <c r="AD703" s="41" t="s">
        <v>2301</v>
      </c>
    </row>
    <row r="704" spans="2:30" x14ac:dyDescent="0.25">
      <c r="B704" t="s">
        <v>3866</v>
      </c>
      <c r="C704" s="51" t="s">
        <v>3816</v>
      </c>
      <c r="D704" s="51" t="s">
        <v>269</v>
      </c>
      <c r="E704" s="42" t="b">
        <v>1</v>
      </c>
      <c r="F704" s="2" t="s">
        <v>3813</v>
      </c>
      <c r="G704" s="7" t="s">
        <v>183</v>
      </c>
      <c r="H704" s="51" t="s">
        <v>270</v>
      </c>
      <c r="I704" s="53">
        <v>44802</v>
      </c>
      <c r="J704" s="42" t="s">
        <v>273</v>
      </c>
      <c r="K704" s="2" t="s">
        <v>317</v>
      </c>
      <c r="L704" s="9">
        <v>55.5</v>
      </c>
      <c r="M704" s="2" t="s">
        <v>4436</v>
      </c>
      <c r="N704" s="2" t="s">
        <v>85</v>
      </c>
      <c r="O704" s="2" t="s">
        <v>4437</v>
      </c>
      <c r="P704" s="2" t="str">
        <f>VLOOKUP(I704,Period!A:B,2,FALSE)</f>
        <v>2022H2</v>
      </c>
      <c r="Q704" s="9">
        <f t="shared" si="116"/>
        <v>48.15</v>
      </c>
      <c r="R704" s="2">
        <f t="shared" si="118"/>
        <v>50</v>
      </c>
      <c r="S704" t="str">
        <f t="shared" si="119"/>
        <v>03 Cloudy (40%-90%)</v>
      </c>
      <c r="T704" t="str">
        <f t="shared" si="117"/>
        <v>44802S2A_MSIL1CCDM-MLB-GANGM4480203 Cloudy (40%-90%)</v>
      </c>
      <c r="U704">
        <f>IF(COUNTIF(T$2:T703,T704)&gt;=1,0,1)</f>
        <v>0</v>
      </c>
      <c r="V704" s="26" t="s">
        <v>2302</v>
      </c>
      <c r="W704" s="86">
        <f t="shared" si="120"/>
        <v>2022</v>
      </c>
      <c r="X704" s="86" t="str">
        <f t="shared" si="121"/>
        <v>08</v>
      </c>
      <c r="Y704" s="86">
        <f t="shared" si="122"/>
        <v>29</v>
      </c>
      <c r="Z704" s="86" t="str">
        <f t="shared" si="123"/>
        <v>22</v>
      </c>
      <c r="AA704" s="86" t="str">
        <f t="shared" si="124"/>
        <v>38</v>
      </c>
      <c r="AB704" s="86" t="str">
        <f t="shared" si="125"/>
        <v>05</v>
      </c>
      <c r="AC704" s="86" t="str">
        <f t="shared" si="126"/>
        <v>GAN_GM_2500X1253px_32m_S2A_MSIL1C_20220829_50CC</v>
      </c>
      <c r="AD704" s="41" t="s">
        <v>2303</v>
      </c>
    </row>
    <row r="705" spans="2:30" x14ac:dyDescent="0.25">
      <c r="B705" t="s">
        <v>3866</v>
      </c>
      <c r="C705" s="51" t="s">
        <v>3816</v>
      </c>
      <c r="D705" s="51" t="s">
        <v>269</v>
      </c>
      <c r="E705" s="42" t="b">
        <v>1</v>
      </c>
      <c r="F705" s="2" t="s">
        <v>3813</v>
      </c>
      <c r="G705" s="7" t="s">
        <v>183</v>
      </c>
      <c r="H705" s="51" t="s">
        <v>270</v>
      </c>
      <c r="I705" s="53">
        <v>44802</v>
      </c>
      <c r="J705" s="42" t="s">
        <v>274</v>
      </c>
      <c r="K705" s="2" t="s">
        <v>286</v>
      </c>
      <c r="L705" s="9">
        <v>66.5</v>
      </c>
      <c r="M705" s="2" t="s">
        <v>4436</v>
      </c>
      <c r="N705" s="2" t="s">
        <v>85</v>
      </c>
      <c r="O705" s="2" t="s">
        <v>4437</v>
      </c>
      <c r="P705" s="2" t="str">
        <f>VLOOKUP(I705,Period!A:B,2,FALSE)</f>
        <v>2022H2</v>
      </c>
      <c r="Q705" s="9">
        <f t="shared" si="116"/>
        <v>48.15</v>
      </c>
      <c r="R705" s="2">
        <f t="shared" si="118"/>
        <v>50</v>
      </c>
      <c r="S705" t="str">
        <f t="shared" si="119"/>
        <v>03 Cloudy (40%-90%)</v>
      </c>
      <c r="T705" t="str">
        <f t="shared" si="117"/>
        <v>44802S2A_MSIL1CCDM-MLB-GANGM4480203 Cloudy (40%-90%)</v>
      </c>
      <c r="U705">
        <f>IF(COUNTIF(T$2:T704,T705)&gt;=1,0,1)</f>
        <v>0</v>
      </c>
      <c r="V705" s="26" t="s">
        <v>2304</v>
      </c>
      <c r="W705" s="86">
        <f t="shared" si="120"/>
        <v>2022</v>
      </c>
      <c r="X705" s="86" t="str">
        <f t="shared" si="121"/>
        <v>08</v>
      </c>
      <c r="Y705" s="86">
        <f t="shared" si="122"/>
        <v>29</v>
      </c>
      <c r="Z705" s="86" t="str">
        <f t="shared" si="123"/>
        <v>22</v>
      </c>
      <c r="AA705" s="86" t="str">
        <f t="shared" si="124"/>
        <v>38</v>
      </c>
      <c r="AB705" s="86" t="str">
        <f t="shared" si="125"/>
        <v>01</v>
      </c>
      <c r="AC705" s="86" t="str">
        <f t="shared" si="126"/>
        <v>GAN_GM_2500X1253px_32m_S2A_MSIL1C_20220829_50CC</v>
      </c>
      <c r="AD705" s="41" t="s">
        <v>2305</v>
      </c>
    </row>
    <row r="706" spans="2:30" x14ac:dyDescent="0.25">
      <c r="B706" t="s">
        <v>3866</v>
      </c>
      <c r="C706" s="54" t="s">
        <v>3816</v>
      </c>
      <c r="D706" s="54" t="s">
        <v>269</v>
      </c>
      <c r="E706" s="56" t="b">
        <v>1</v>
      </c>
      <c r="F706" s="2" t="s">
        <v>3813</v>
      </c>
      <c r="G706" s="7" t="s">
        <v>183</v>
      </c>
      <c r="H706" s="54" t="s">
        <v>270</v>
      </c>
      <c r="I706" s="57">
        <v>44799</v>
      </c>
      <c r="J706" s="56" t="s">
        <v>272</v>
      </c>
      <c r="K706" s="58" t="s">
        <v>186</v>
      </c>
      <c r="L706" s="9">
        <v>0</v>
      </c>
      <c r="M706" s="2" t="s">
        <v>4436</v>
      </c>
      <c r="N706" s="2" t="s">
        <v>85</v>
      </c>
      <c r="O706" s="2" t="s">
        <v>4437</v>
      </c>
      <c r="P706" s="2" t="str">
        <f>VLOOKUP(I706,Period!A:B,2,FALSE)</f>
        <v>2022H2</v>
      </c>
      <c r="Q706" s="9">
        <f t="shared" ref="Q706:Q769" si="127">AVERAGEIFS(L:L,I:I,I706,H:H,H706,C:C,C706,B:B,B706)</f>
        <v>0</v>
      </c>
      <c r="R706" s="2">
        <f t="shared" si="118"/>
        <v>0</v>
      </c>
      <c r="S706" t="str">
        <f t="shared" si="119"/>
        <v>01 Clear (0%)</v>
      </c>
      <c r="T706" t="str">
        <f t="shared" ref="T706:T769" si="128">CONCATENATE(I706,B706,C706,H706,I706,S706)</f>
        <v>44799S2A_MSIL1CCDM-MLB-GANGM4479901 Clear (0%)</v>
      </c>
      <c r="U706">
        <f>IF(COUNTIF(T$2:T705,T706)&gt;=1,0,1)</f>
        <v>1</v>
      </c>
      <c r="V706" s="26" t="s">
        <v>2306</v>
      </c>
      <c r="W706" s="86">
        <f t="shared" si="120"/>
        <v>2022</v>
      </c>
      <c r="X706" s="86" t="str">
        <f t="shared" si="121"/>
        <v>08</v>
      </c>
      <c r="Y706" s="86">
        <f t="shared" si="122"/>
        <v>26</v>
      </c>
      <c r="Z706" s="86" t="str">
        <f t="shared" si="123"/>
        <v>22</v>
      </c>
      <c r="AA706" s="86" t="str">
        <f t="shared" si="124"/>
        <v>28</v>
      </c>
      <c r="AB706" s="86" t="str">
        <f t="shared" si="125"/>
        <v>23</v>
      </c>
      <c r="AC706" s="86" t="str">
        <f t="shared" si="126"/>
        <v>GAN_GM_2500X1253px_32m_S2A_MSIL1C_20220826_0CC</v>
      </c>
      <c r="AD706" s="41" t="s">
        <v>2307</v>
      </c>
    </row>
    <row r="707" spans="2:30" x14ac:dyDescent="0.25">
      <c r="B707" t="s">
        <v>3866</v>
      </c>
      <c r="C707" s="54" t="s">
        <v>3816</v>
      </c>
      <c r="D707" s="54" t="s">
        <v>269</v>
      </c>
      <c r="E707" s="56" t="b">
        <v>1</v>
      </c>
      <c r="F707" s="2" t="s">
        <v>3813</v>
      </c>
      <c r="G707" s="7" t="s">
        <v>183</v>
      </c>
      <c r="H707" s="54" t="s">
        <v>270</v>
      </c>
      <c r="I707" s="57">
        <v>44799</v>
      </c>
      <c r="J707" s="56" t="s">
        <v>271</v>
      </c>
      <c r="K707" s="45" t="s">
        <v>222</v>
      </c>
      <c r="L707" s="9">
        <v>0</v>
      </c>
      <c r="M707" s="2" t="s">
        <v>4436</v>
      </c>
      <c r="N707" s="2" t="s">
        <v>85</v>
      </c>
      <c r="O707" s="2" t="s">
        <v>4437</v>
      </c>
      <c r="P707" s="2" t="str">
        <f>VLOOKUP(I707,Period!A:B,2,FALSE)</f>
        <v>2022H2</v>
      </c>
      <c r="Q707" s="9">
        <f t="shared" si="127"/>
        <v>0</v>
      </c>
      <c r="R707" s="2">
        <f t="shared" ref="R707:R770" si="129">ROUNDUP(Q707/10,0)*10</f>
        <v>0</v>
      </c>
      <c r="S707" t="str">
        <f t="shared" ref="S707:S770" si="130">IF(R707=0,"01 Clear (0%)",IF(R707&lt;=30,"02 Sunny (10%-30%)",IF(R707&lt;=90,"03 Cloudy (40%-90%)","04 Overcast (100%)")))</f>
        <v>01 Clear (0%)</v>
      </c>
      <c r="T707" t="str">
        <f t="shared" si="128"/>
        <v>44799S2A_MSIL1CCDM-MLB-GANGM4479901 Clear (0%)</v>
      </c>
      <c r="U707">
        <f>IF(COUNTIF(T$2:T706,T707)&gt;=1,0,1)</f>
        <v>0</v>
      </c>
      <c r="V707" s="26" t="s">
        <v>2308</v>
      </c>
      <c r="W707" s="86">
        <f t="shared" ref="W707:W770" si="131">YEAR(I707)</f>
        <v>2022</v>
      </c>
      <c r="X707" s="86" t="str">
        <f t="shared" ref="X707:X770" si="132">IF(LEN(MONTH(I707))=1,CONCATENATE("0",MONTH(I707)),MONTH(I707))</f>
        <v>08</v>
      </c>
      <c r="Y707" s="86">
        <f t="shared" ref="Y707:Y770" si="133">IF(LEN(DAY(I707))=1,CONCATENATE("0",DAY(I707)),DAY(I707))</f>
        <v>26</v>
      </c>
      <c r="Z707" s="86" t="str">
        <f t="shared" ref="Z707:Z770" si="134">LEFT(K707,2)</f>
        <v>22</v>
      </c>
      <c r="AA707" s="86" t="str">
        <f t="shared" ref="AA707:AA770" si="135">MID(K707,4,2)</f>
        <v>28</v>
      </c>
      <c r="AB707" s="86" t="str">
        <f t="shared" ref="AB707:AB770" si="136">MID(K707,7,2)</f>
        <v>19</v>
      </c>
      <c r="AC707" s="86" t="str">
        <f t="shared" ref="AC707:AC770" si="137">CONCATENATE(RIGHT(C707,3),"_",H707,"_",M707,"_",O707,"_",B707,"_",W707,X707,Y707,"_",R707,"CC")</f>
        <v>GAN_GM_2500X1253px_32m_S2A_MSIL1C_20220826_0CC</v>
      </c>
      <c r="AD707" s="41" t="s">
        <v>2309</v>
      </c>
    </row>
    <row r="708" spans="2:30" x14ac:dyDescent="0.25">
      <c r="B708" t="s">
        <v>3866</v>
      </c>
      <c r="C708" s="54" t="s">
        <v>3816</v>
      </c>
      <c r="D708" s="54" t="s">
        <v>269</v>
      </c>
      <c r="E708" s="56" t="b">
        <v>1</v>
      </c>
      <c r="F708" s="2" t="s">
        <v>3813</v>
      </c>
      <c r="G708" s="7" t="s">
        <v>183</v>
      </c>
      <c r="H708" s="54" t="s">
        <v>270</v>
      </c>
      <c r="I708" s="57">
        <v>44799</v>
      </c>
      <c r="J708" s="56" t="s">
        <v>273</v>
      </c>
      <c r="K708" s="2" t="s">
        <v>293</v>
      </c>
      <c r="L708" s="9">
        <v>0</v>
      </c>
      <c r="M708" s="2" t="s">
        <v>4436</v>
      </c>
      <c r="N708" s="2" t="s">
        <v>85</v>
      </c>
      <c r="O708" s="2" t="s">
        <v>4437</v>
      </c>
      <c r="P708" s="2" t="str">
        <f>VLOOKUP(I708,Period!A:B,2,FALSE)</f>
        <v>2022H2</v>
      </c>
      <c r="Q708" s="9">
        <f t="shared" si="127"/>
        <v>0</v>
      </c>
      <c r="R708" s="2">
        <f t="shared" si="129"/>
        <v>0</v>
      </c>
      <c r="S708" t="str">
        <f t="shared" si="130"/>
        <v>01 Clear (0%)</v>
      </c>
      <c r="T708" t="str">
        <f t="shared" si="128"/>
        <v>44799S2A_MSIL1CCDM-MLB-GANGM4479901 Clear (0%)</v>
      </c>
      <c r="U708">
        <f>IF(COUNTIF(T$2:T707,T708)&gt;=1,0,1)</f>
        <v>0</v>
      </c>
      <c r="V708" s="26" t="s">
        <v>2310</v>
      </c>
      <c r="W708" s="86">
        <f t="shared" si="131"/>
        <v>2022</v>
      </c>
      <c r="X708" s="86" t="str">
        <f t="shared" si="132"/>
        <v>08</v>
      </c>
      <c r="Y708" s="86">
        <f t="shared" si="133"/>
        <v>26</v>
      </c>
      <c r="Z708" s="86" t="str">
        <f t="shared" si="134"/>
        <v>22</v>
      </c>
      <c r="AA708" s="86" t="str">
        <f t="shared" si="135"/>
        <v>28</v>
      </c>
      <c r="AB708" s="86" t="str">
        <f t="shared" si="136"/>
        <v>10</v>
      </c>
      <c r="AC708" s="86" t="str">
        <f t="shared" si="137"/>
        <v>GAN_GM_2500X1253px_32m_S2A_MSIL1C_20220826_0CC</v>
      </c>
      <c r="AD708" s="41" t="s">
        <v>2311</v>
      </c>
    </row>
    <row r="709" spans="2:30" x14ac:dyDescent="0.25">
      <c r="B709" t="s">
        <v>3866</v>
      </c>
      <c r="C709" s="54" t="s">
        <v>3816</v>
      </c>
      <c r="D709" s="54" t="s">
        <v>269</v>
      </c>
      <c r="E709" s="56" t="b">
        <v>1</v>
      </c>
      <c r="F709" s="2" t="s">
        <v>3813</v>
      </c>
      <c r="G709" s="7" t="s">
        <v>183</v>
      </c>
      <c r="H709" s="54" t="s">
        <v>270</v>
      </c>
      <c r="I709" s="57">
        <v>44799</v>
      </c>
      <c r="J709" s="56" t="s">
        <v>274</v>
      </c>
      <c r="K709" s="2" t="s">
        <v>319</v>
      </c>
      <c r="L709" s="9">
        <v>0</v>
      </c>
      <c r="M709" s="2" t="s">
        <v>4436</v>
      </c>
      <c r="N709" s="2" t="s">
        <v>85</v>
      </c>
      <c r="O709" s="2" t="s">
        <v>4437</v>
      </c>
      <c r="P709" s="2" t="str">
        <f>VLOOKUP(I709,Period!A:B,2,FALSE)</f>
        <v>2022H2</v>
      </c>
      <c r="Q709" s="9">
        <f t="shared" si="127"/>
        <v>0</v>
      </c>
      <c r="R709" s="2">
        <f t="shared" si="129"/>
        <v>0</v>
      </c>
      <c r="S709" t="str">
        <f t="shared" si="130"/>
        <v>01 Clear (0%)</v>
      </c>
      <c r="T709" t="str">
        <f t="shared" si="128"/>
        <v>44799S2A_MSIL1CCDM-MLB-GANGM4479901 Clear (0%)</v>
      </c>
      <c r="U709">
        <f>IF(COUNTIF(T$2:T708,T709)&gt;=1,0,1)</f>
        <v>0</v>
      </c>
      <c r="V709" s="26" t="s">
        <v>2312</v>
      </c>
      <c r="W709" s="86">
        <f t="shared" si="131"/>
        <v>2022</v>
      </c>
      <c r="X709" s="86" t="str">
        <f t="shared" si="132"/>
        <v>08</v>
      </c>
      <c r="Y709" s="86">
        <f t="shared" si="133"/>
        <v>26</v>
      </c>
      <c r="Z709" s="86" t="str">
        <f t="shared" si="134"/>
        <v>22</v>
      </c>
      <c r="AA709" s="86" t="str">
        <f t="shared" si="135"/>
        <v>28</v>
      </c>
      <c r="AB709" s="86" t="str">
        <f t="shared" si="136"/>
        <v>05</v>
      </c>
      <c r="AC709" s="86" t="str">
        <f t="shared" si="137"/>
        <v>GAN_GM_2500X1253px_32m_S2A_MSIL1C_20220826_0CC</v>
      </c>
      <c r="AD709" s="41" t="s">
        <v>2313</v>
      </c>
    </row>
    <row r="710" spans="2:30" x14ac:dyDescent="0.25">
      <c r="B710" t="s">
        <v>3866</v>
      </c>
      <c r="C710" s="51" t="s">
        <v>3816</v>
      </c>
      <c r="D710" s="51" t="s">
        <v>269</v>
      </c>
      <c r="E710" s="42" t="b">
        <v>1</v>
      </c>
      <c r="F710" s="2" t="s">
        <v>3813</v>
      </c>
      <c r="G710" s="7" t="s">
        <v>183</v>
      </c>
      <c r="H710" s="51" t="s">
        <v>270</v>
      </c>
      <c r="I710" s="53">
        <v>44797</v>
      </c>
      <c r="J710" s="42" t="s">
        <v>272</v>
      </c>
      <c r="K710" s="59" t="s">
        <v>282</v>
      </c>
      <c r="L710" s="9">
        <v>97.1</v>
      </c>
      <c r="M710" s="2" t="s">
        <v>4436</v>
      </c>
      <c r="N710" s="2" t="s">
        <v>85</v>
      </c>
      <c r="O710" s="2" t="s">
        <v>4437</v>
      </c>
      <c r="P710" s="2" t="str">
        <f>VLOOKUP(I710,Period!A:B,2,FALSE)</f>
        <v>2022H2</v>
      </c>
      <c r="Q710" s="9">
        <f t="shared" si="127"/>
        <v>99.025000000000006</v>
      </c>
      <c r="R710" s="2">
        <f t="shared" si="129"/>
        <v>100</v>
      </c>
      <c r="S710" t="str">
        <f t="shared" si="130"/>
        <v>04 Overcast (100%)</v>
      </c>
      <c r="T710" t="str">
        <f t="shared" si="128"/>
        <v>44797S2A_MSIL1CCDM-MLB-GANGM4479704 Overcast (100%)</v>
      </c>
      <c r="U710">
        <f>IF(COUNTIF(T$2:T709,T710)&gt;=1,0,1)</f>
        <v>1</v>
      </c>
      <c r="V710" s="26" t="s">
        <v>2314</v>
      </c>
      <c r="W710" s="86">
        <f t="shared" si="131"/>
        <v>2022</v>
      </c>
      <c r="X710" s="86" t="str">
        <f t="shared" si="132"/>
        <v>08</v>
      </c>
      <c r="Y710" s="86">
        <f t="shared" si="133"/>
        <v>24</v>
      </c>
      <c r="Z710" s="86" t="str">
        <f t="shared" si="134"/>
        <v>22</v>
      </c>
      <c r="AA710" s="86" t="str">
        <f t="shared" si="135"/>
        <v>38</v>
      </c>
      <c r="AB710" s="86" t="str">
        <f t="shared" si="136"/>
        <v>07</v>
      </c>
      <c r="AC710" s="86" t="str">
        <f t="shared" si="137"/>
        <v>GAN_GM_2500X1253px_32m_S2A_MSIL1C_20220824_100CC</v>
      </c>
      <c r="AD710" s="41" t="s">
        <v>2315</v>
      </c>
    </row>
    <row r="711" spans="2:30" x14ac:dyDescent="0.25">
      <c r="B711" t="s">
        <v>3866</v>
      </c>
      <c r="C711" s="51" t="s">
        <v>3816</v>
      </c>
      <c r="D711" s="51" t="s">
        <v>269</v>
      </c>
      <c r="E711" s="42" t="b">
        <v>1</v>
      </c>
      <c r="F711" s="2" t="s">
        <v>3813</v>
      </c>
      <c r="G711" s="7" t="s">
        <v>183</v>
      </c>
      <c r="H711" s="51" t="s">
        <v>270</v>
      </c>
      <c r="I711" s="53">
        <v>44797</v>
      </c>
      <c r="J711" s="42" t="s">
        <v>271</v>
      </c>
      <c r="K711" s="2" t="s">
        <v>279</v>
      </c>
      <c r="L711" s="9">
        <v>99</v>
      </c>
      <c r="M711" s="2" t="s">
        <v>4436</v>
      </c>
      <c r="N711" s="2" t="s">
        <v>85</v>
      </c>
      <c r="O711" s="2" t="s">
        <v>4437</v>
      </c>
      <c r="P711" s="2" t="str">
        <f>VLOOKUP(I711,Period!A:B,2,FALSE)</f>
        <v>2022H2</v>
      </c>
      <c r="Q711" s="9">
        <f t="shared" si="127"/>
        <v>99.025000000000006</v>
      </c>
      <c r="R711" s="2">
        <f t="shared" si="129"/>
        <v>100</v>
      </c>
      <c r="S711" t="str">
        <f t="shared" si="130"/>
        <v>04 Overcast (100%)</v>
      </c>
      <c r="T711" t="str">
        <f t="shared" si="128"/>
        <v>44797S2A_MSIL1CCDM-MLB-GANGM4479704 Overcast (100%)</v>
      </c>
      <c r="U711">
        <f>IF(COUNTIF(T$2:T710,T711)&gt;=1,0,1)</f>
        <v>0</v>
      </c>
      <c r="V711" s="26" t="s">
        <v>2316</v>
      </c>
      <c r="W711" s="86">
        <f t="shared" si="131"/>
        <v>2022</v>
      </c>
      <c r="X711" s="86" t="str">
        <f t="shared" si="132"/>
        <v>08</v>
      </c>
      <c r="Y711" s="86">
        <f t="shared" si="133"/>
        <v>24</v>
      </c>
      <c r="Z711" s="86" t="str">
        <f t="shared" si="134"/>
        <v>22</v>
      </c>
      <c r="AA711" s="86" t="str">
        <f t="shared" si="135"/>
        <v>38</v>
      </c>
      <c r="AB711" s="86" t="str">
        <f t="shared" si="136"/>
        <v>03</v>
      </c>
      <c r="AC711" s="86" t="str">
        <f t="shared" si="137"/>
        <v>GAN_GM_2500X1253px_32m_S2A_MSIL1C_20220824_100CC</v>
      </c>
      <c r="AD711" s="41" t="s">
        <v>2317</v>
      </c>
    </row>
    <row r="712" spans="2:30" x14ac:dyDescent="0.25">
      <c r="B712" t="s">
        <v>3866</v>
      </c>
      <c r="C712" s="51" t="s">
        <v>3816</v>
      </c>
      <c r="D712" s="51" t="s">
        <v>269</v>
      </c>
      <c r="E712" s="42" t="b">
        <v>1</v>
      </c>
      <c r="F712" s="2" t="s">
        <v>3813</v>
      </c>
      <c r="G712" s="7" t="s">
        <v>183</v>
      </c>
      <c r="H712" s="51" t="s">
        <v>270</v>
      </c>
      <c r="I712" s="53">
        <v>44797</v>
      </c>
      <c r="J712" s="42" t="s">
        <v>273</v>
      </c>
      <c r="K712" s="2" t="s">
        <v>296</v>
      </c>
      <c r="L712" s="9">
        <v>100</v>
      </c>
      <c r="M712" s="2" t="s">
        <v>4436</v>
      </c>
      <c r="N712" s="2" t="s">
        <v>85</v>
      </c>
      <c r="O712" s="2" t="s">
        <v>4437</v>
      </c>
      <c r="P712" s="2" t="str">
        <f>VLOOKUP(I712,Period!A:B,2,FALSE)</f>
        <v>2022H2</v>
      </c>
      <c r="Q712" s="9">
        <f t="shared" si="127"/>
        <v>99.025000000000006</v>
      </c>
      <c r="R712" s="2">
        <f t="shared" si="129"/>
        <v>100</v>
      </c>
      <c r="S712" t="str">
        <f t="shared" si="130"/>
        <v>04 Overcast (100%)</v>
      </c>
      <c r="T712" t="str">
        <f t="shared" si="128"/>
        <v>44797S2A_MSIL1CCDM-MLB-GANGM4479704 Overcast (100%)</v>
      </c>
      <c r="U712">
        <f>IF(COUNTIF(T$2:T711,T712)&gt;=1,0,1)</f>
        <v>0</v>
      </c>
      <c r="V712" s="26" t="s">
        <v>2318</v>
      </c>
      <c r="W712" s="86">
        <f t="shared" si="131"/>
        <v>2022</v>
      </c>
      <c r="X712" s="86" t="str">
        <f t="shared" si="132"/>
        <v>08</v>
      </c>
      <c r="Y712" s="86">
        <f t="shared" si="133"/>
        <v>24</v>
      </c>
      <c r="Z712" s="86" t="str">
        <f t="shared" si="134"/>
        <v>22</v>
      </c>
      <c r="AA712" s="86" t="str">
        <f t="shared" si="135"/>
        <v>37</v>
      </c>
      <c r="AB712" s="86" t="str">
        <f t="shared" si="136"/>
        <v>53</v>
      </c>
      <c r="AC712" s="86" t="str">
        <f t="shared" si="137"/>
        <v>GAN_GM_2500X1253px_32m_S2A_MSIL1C_20220824_100CC</v>
      </c>
      <c r="AD712" s="41" t="s">
        <v>2319</v>
      </c>
    </row>
    <row r="713" spans="2:30" x14ac:dyDescent="0.25">
      <c r="B713" t="s">
        <v>3866</v>
      </c>
      <c r="C713" s="51" t="s">
        <v>3816</v>
      </c>
      <c r="D713" s="51" t="s">
        <v>269</v>
      </c>
      <c r="E713" s="42" t="b">
        <v>1</v>
      </c>
      <c r="F713" s="2" t="s">
        <v>3813</v>
      </c>
      <c r="G713" s="7" t="s">
        <v>183</v>
      </c>
      <c r="H713" s="51" t="s">
        <v>270</v>
      </c>
      <c r="I713" s="53">
        <v>44797</v>
      </c>
      <c r="J713" s="42" t="s">
        <v>274</v>
      </c>
      <c r="K713" s="2" t="s">
        <v>309</v>
      </c>
      <c r="L713" s="9">
        <v>100</v>
      </c>
      <c r="M713" s="2" t="s">
        <v>4436</v>
      </c>
      <c r="N713" s="2" t="s">
        <v>85</v>
      </c>
      <c r="O713" s="2" t="s">
        <v>4437</v>
      </c>
      <c r="P713" s="2" t="str">
        <f>VLOOKUP(I713,Period!A:B,2,FALSE)</f>
        <v>2022H2</v>
      </c>
      <c r="Q713" s="9">
        <f t="shared" si="127"/>
        <v>99.025000000000006</v>
      </c>
      <c r="R713" s="2">
        <f t="shared" si="129"/>
        <v>100</v>
      </c>
      <c r="S713" t="str">
        <f t="shared" si="130"/>
        <v>04 Overcast (100%)</v>
      </c>
      <c r="T713" t="str">
        <f t="shared" si="128"/>
        <v>44797S2A_MSIL1CCDM-MLB-GANGM4479704 Overcast (100%)</v>
      </c>
      <c r="U713">
        <f>IF(COUNTIF(T$2:T712,T713)&gt;=1,0,1)</f>
        <v>0</v>
      </c>
      <c r="V713" s="26" t="s">
        <v>2320</v>
      </c>
      <c r="W713" s="86">
        <f t="shared" si="131"/>
        <v>2022</v>
      </c>
      <c r="X713" s="86" t="str">
        <f t="shared" si="132"/>
        <v>08</v>
      </c>
      <c r="Y713" s="86">
        <f t="shared" si="133"/>
        <v>24</v>
      </c>
      <c r="Z713" s="86" t="str">
        <f t="shared" si="134"/>
        <v>22</v>
      </c>
      <c r="AA713" s="86" t="str">
        <f t="shared" si="135"/>
        <v>37</v>
      </c>
      <c r="AB713" s="86" t="str">
        <f t="shared" si="136"/>
        <v>49</v>
      </c>
      <c r="AC713" s="86" t="str">
        <f t="shared" si="137"/>
        <v>GAN_GM_2500X1253px_32m_S2A_MSIL1C_20220824_100CC</v>
      </c>
      <c r="AD713" s="41" t="s">
        <v>2321</v>
      </c>
    </row>
    <row r="714" spans="2:30" x14ac:dyDescent="0.25">
      <c r="B714" t="s">
        <v>3866</v>
      </c>
      <c r="C714" s="54" t="s">
        <v>3816</v>
      </c>
      <c r="D714" s="54" t="s">
        <v>269</v>
      </c>
      <c r="E714" s="56" t="b">
        <v>1</v>
      </c>
      <c r="F714" s="2" t="s">
        <v>3813</v>
      </c>
      <c r="G714" s="7" t="s">
        <v>183</v>
      </c>
      <c r="H714" s="54" t="s">
        <v>270</v>
      </c>
      <c r="I714" s="57">
        <v>44794</v>
      </c>
      <c r="J714" s="56" t="s">
        <v>272</v>
      </c>
      <c r="K714" s="58" t="s">
        <v>289</v>
      </c>
      <c r="L714" s="9">
        <v>10</v>
      </c>
      <c r="M714" s="2" t="s">
        <v>4436</v>
      </c>
      <c r="N714" s="2" t="s">
        <v>85</v>
      </c>
      <c r="O714" s="2" t="s">
        <v>4437</v>
      </c>
      <c r="P714" s="2" t="str">
        <f>VLOOKUP(I714,Period!A:B,2,FALSE)</f>
        <v>2022H2</v>
      </c>
      <c r="Q714" s="9">
        <f t="shared" si="127"/>
        <v>55.5</v>
      </c>
      <c r="R714" s="2">
        <f t="shared" si="129"/>
        <v>60</v>
      </c>
      <c r="S714" t="str">
        <f t="shared" si="130"/>
        <v>03 Cloudy (40%-90%)</v>
      </c>
      <c r="T714" t="str">
        <f t="shared" si="128"/>
        <v>44794S2A_MSIL1CCDM-MLB-GANGM4479403 Cloudy (40%-90%)</v>
      </c>
      <c r="U714">
        <f>IF(COUNTIF(T$2:T713,T714)&gt;=1,0,1)</f>
        <v>1</v>
      </c>
      <c r="V714" s="26" t="s">
        <v>2322</v>
      </c>
      <c r="W714" s="86">
        <f t="shared" si="131"/>
        <v>2022</v>
      </c>
      <c r="X714" s="86" t="str">
        <f t="shared" si="132"/>
        <v>08</v>
      </c>
      <c r="Y714" s="86">
        <f t="shared" si="133"/>
        <v>21</v>
      </c>
      <c r="Z714" s="86" t="str">
        <f t="shared" si="134"/>
        <v>22</v>
      </c>
      <c r="AA714" s="86" t="str">
        <f t="shared" si="135"/>
        <v>28</v>
      </c>
      <c r="AB714" s="86" t="str">
        <f t="shared" si="136"/>
        <v>12</v>
      </c>
      <c r="AC714" s="86" t="str">
        <f t="shared" si="137"/>
        <v>GAN_GM_2500X1253px_32m_S2A_MSIL1C_20220821_60CC</v>
      </c>
      <c r="AD714" s="41" t="s">
        <v>2323</v>
      </c>
    </row>
    <row r="715" spans="2:30" x14ac:dyDescent="0.25">
      <c r="B715" t="s">
        <v>3866</v>
      </c>
      <c r="C715" s="54" t="s">
        <v>3816</v>
      </c>
      <c r="D715" s="54" t="s">
        <v>269</v>
      </c>
      <c r="E715" s="56" t="b">
        <v>1</v>
      </c>
      <c r="F715" s="2" t="s">
        <v>3813</v>
      </c>
      <c r="G715" s="7" t="s">
        <v>183</v>
      </c>
      <c r="H715" s="54" t="s">
        <v>270</v>
      </c>
      <c r="I715" s="57">
        <v>44794</v>
      </c>
      <c r="J715" s="56" t="s">
        <v>271</v>
      </c>
      <c r="K715" s="2" t="s">
        <v>325</v>
      </c>
      <c r="L715" s="9">
        <v>26.7</v>
      </c>
      <c r="M715" s="2" t="s">
        <v>4436</v>
      </c>
      <c r="N715" s="2" t="s">
        <v>85</v>
      </c>
      <c r="O715" s="2" t="s">
        <v>4437</v>
      </c>
      <c r="P715" s="2" t="str">
        <f>VLOOKUP(I715,Period!A:B,2,FALSE)</f>
        <v>2022H2</v>
      </c>
      <c r="Q715" s="9">
        <f t="shared" si="127"/>
        <v>55.5</v>
      </c>
      <c r="R715" s="2">
        <f t="shared" si="129"/>
        <v>60</v>
      </c>
      <c r="S715" t="str">
        <f t="shared" si="130"/>
        <v>03 Cloudy (40%-90%)</v>
      </c>
      <c r="T715" t="str">
        <f t="shared" si="128"/>
        <v>44794S2A_MSIL1CCDM-MLB-GANGM4479403 Cloudy (40%-90%)</v>
      </c>
      <c r="U715">
        <f>IF(COUNTIF(T$2:T714,T715)&gt;=1,0,1)</f>
        <v>0</v>
      </c>
      <c r="V715" s="26" t="s">
        <v>2324</v>
      </c>
      <c r="W715" s="86">
        <f t="shared" si="131"/>
        <v>2022</v>
      </c>
      <c r="X715" s="86" t="str">
        <f t="shared" si="132"/>
        <v>08</v>
      </c>
      <c r="Y715" s="86">
        <f t="shared" si="133"/>
        <v>21</v>
      </c>
      <c r="Z715" s="86" t="str">
        <f t="shared" si="134"/>
        <v>22</v>
      </c>
      <c r="AA715" s="86" t="str">
        <f t="shared" si="135"/>
        <v>28</v>
      </c>
      <c r="AB715" s="86" t="str">
        <f t="shared" si="136"/>
        <v>08</v>
      </c>
      <c r="AC715" s="86" t="str">
        <f t="shared" si="137"/>
        <v>GAN_GM_2500X1253px_32m_S2A_MSIL1C_20220821_60CC</v>
      </c>
      <c r="AD715" s="41" t="s">
        <v>2325</v>
      </c>
    </row>
    <row r="716" spans="2:30" x14ac:dyDescent="0.25">
      <c r="B716" t="s">
        <v>3866</v>
      </c>
      <c r="C716" s="54" t="s">
        <v>3816</v>
      </c>
      <c r="D716" s="54" t="s">
        <v>269</v>
      </c>
      <c r="E716" s="56" t="b">
        <v>1</v>
      </c>
      <c r="F716" s="2" t="s">
        <v>3813</v>
      </c>
      <c r="G716" s="7" t="s">
        <v>183</v>
      </c>
      <c r="H716" s="54" t="s">
        <v>270</v>
      </c>
      <c r="I716" s="57">
        <v>44794</v>
      </c>
      <c r="J716" s="56" t="s">
        <v>273</v>
      </c>
      <c r="K716" s="2" t="s">
        <v>326</v>
      </c>
      <c r="L716" s="9">
        <v>89</v>
      </c>
      <c r="M716" s="2" t="s">
        <v>4436</v>
      </c>
      <c r="N716" s="2" t="s">
        <v>85</v>
      </c>
      <c r="O716" s="2" t="s">
        <v>4437</v>
      </c>
      <c r="P716" s="2" t="str">
        <f>VLOOKUP(I716,Period!A:B,2,FALSE)</f>
        <v>2022H2</v>
      </c>
      <c r="Q716" s="9">
        <f t="shared" si="127"/>
        <v>55.5</v>
      </c>
      <c r="R716" s="2">
        <f t="shared" si="129"/>
        <v>60</v>
      </c>
      <c r="S716" t="str">
        <f t="shared" si="130"/>
        <v>03 Cloudy (40%-90%)</v>
      </c>
      <c r="T716" t="str">
        <f t="shared" si="128"/>
        <v>44794S2A_MSIL1CCDM-MLB-GANGM4479403 Cloudy (40%-90%)</v>
      </c>
      <c r="U716">
        <f>IF(COUNTIF(T$2:T715,T716)&gt;=1,0,1)</f>
        <v>0</v>
      </c>
      <c r="V716" s="26" t="s">
        <v>2326</v>
      </c>
      <c r="W716" s="86">
        <f t="shared" si="131"/>
        <v>2022</v>
      </c>
      <c r="X716" s="86" t="str">
        <f t="shared" si="132"/>
        <v>08</v>
      </c>
      <c r="Y716" s="86">
        <f t="shared" si="133"/>
        <v>21</v>
      </c>
      <c r="Z716" s="86" t="str">
        <f t="shared" si="134"/>
        <v>22</v>
      </c>
      <c r="AA716" s="86" t="str">
        <f t="shared" si="135"/>
        <v>27</v>
      </c>
      <c r="AB716" s="86" t="str">
        <f t="shared" si="136"/>
        <v>59</v>
      </c>
      <c r="AC716" s="86" t="str">
        <f t="shared" si="137"/>
        <v>GAN_GM_2500X1253px_32m_S2A_MSIL1C_20220821_60CC</v>
      </c>
      <c r="AD716" s="41" t="s">
        <v>2327</v>
      </c>
    </row>
    <row r="717" spans="2:30" x14ac:dyDescent="0.25">
      <c r="B717" t="s">
        <v>3866</v>
      </c>
      <c r="C717" s="54" t="s">
        <v>3816</v>
      </c>
      <c r="D717" s="54" t="s">
        <v>269</v>
      </c>
      <c r="E717" s="56" t="b">
        <v>1</v>
      </c>
      <c r="F717" s="2" t="s">
        <v>3813</v>
      </c>
      <c r="G717" s="7" t="s">
        <v>183</v>
      </c>
      <c r="H717" s="54" t="s">
        <v>270</v>
      </c>
      <c r="I717" s="57">
        <v>44794</v>
      </c>
      <c r="J717" s="56" t="s">
        <v>274</v>
      </c>
      <c r="K717" s="2" t="s">
        <v>313</v>
      </c>
      <c r="L717" s="9">
        <v>96.3</v>
      </c>
      <c r="M717" s="2" t="s">
        <v>4436</v>
      </c>
      <c r="N717" s="2" t="s">
        <v>85</v>
      </c>
      <c r="O717" s="2" t="s">
        <v>4437</v>
      </c>
      <c r="P717" s="2" t="str">
        <f>VLOOKUP(I717,Period!A:B,2,FALSE)</f>
        <v>2022H2</v>
      </c>
      <c r="Q717" s="9">
        <f t="shared" si="127"/>
        <v>55.5</v>
      </c>
      <c r="R717" s="2">
        <f t="shared" si="129"/>
        <v>60</v>
      </c>
      <c r="S717" t="str">
        <f t="shared" si="130"/>
        <v>03 Cloudy (40%-90%)</v>
      </c>
      <c r="T717" t="str">
        <f t="shared" si="128"/>
        <v>44794S2A_MSIL1CCDM-MLB-GANGM4479403 Cloudy (40%-90%)</v>
      </c>
      <c r="U717">
        <f>IF(COUNTIF(T$2:T716,T717)&gt;=1,0,1)</f>
        <v>0</v>
      </c>
      <c r="V717" s="26" t="s">
        <v>2328</v>
      </c>
      <c r="W717" s="86">
        <f t="shared" si="131"/>
        <v>2022</v>
      </c>
      <c r="X717" s="86" t="str">
        <f t="shared" si="132"/>
        <v>08</v>
      </c>
      <c r="Y717" s="86">
        <f t="shared" si="133"/>
        <v>21</v>
      </c>
      <c r="Z717" s="86" t="str">
        <f t="shared" si="134"/>
        <v>22</v>
      </c>
      <c r="AA717" s="86" t="str">
        <f t="shared" si="135"/>
        <v>27</v>
      </c>
      <c r="AB717" s="86" t="str">
        <f t="shared" si="136"/>
        <v>54</v>
      </c>
      <c r="AC717" s="86" t="str">
        <f t="shared" si="137"/>
        <v>GAN_GM_2500X1253px_32m_S2A_MSIL1C_20220821_60CC</v>
      </c>
      <c r="AD717" s="41" t="s">
        <v>2329</v>
      </c>
    </row>
    <row r="718" spans="2:30" x14ac:dyDescent="0.25">
      <c r="B718" t="s">
        <v>3866</v>
      </c>
      <c r="C718" s="51" t="s">
        <v>3816</v>
      </c>
      <c r="D718" s="51" t="s">
        <v>269</v>
      </c>
      <c r="E718" s="42" t="b">
        <v>1</v>
      </c>
      <c r="F718" s="2" t="s">
        <v>3813</v>
      </c>
      <c r="G718" s="7" t="s">
        <v>183</v>
      </c>
      <c r="H718" s="51" t="s">
        <v>270</v>
      </c>
      <c r="I718" s="53">
        <v>44792</v>
      </c>
      <c r="J718" s="42" t="s">
        <v>272</v>
      </c>
      <c r="K718" s="59" t="s">
        <v>185</v>
      </c>
      <c r="L718" s="9">
        <v>61.4</v>
      </c>
      <c r="M718" s="2" t="s">
        <v>4436</v>
      </c>
      <c r="N718" s="2" t="s">
        <v>85</v>
      </c>
      <c r="O718" s="2" t="s">
        <v>4437</v>
      </c>
      <c r="P718" s="2" t="str">
        <f>VLOOKUP(I718,Period!A:B,2,FALSE)</f>
        <v>2022H2</v>
      </c>
      <c r="Q718" s="9">
        <f t="shared" si="127"/>
        <v>77.534999999999997</v>
      </c>
      <c r="R718" s="2">
        <f t="shared" si="129"/>
        <v>80</v>
      </c>
      <c r="S718" t="str">
        <f t="shared" si="130"/>
        <v>03 Cloudy (40%-90%)</v>
      </c>
      <c r="T718" t="str">
        <f t="shared" si="128"/>
        <v>44792S2A_MSIL1CCDM-MLB-GANGM4479203 Cloudy (40%-90%)</v>
      </c>
      <c r="U718">
        <f>IF(COUNTIF(T$2:T717,T718)&gt;=1,0,1)</f>
        <v>1</v>
      </c>
      <c r="V718" s="26" t="s">
        <v>2330</v>
      </c>
      <c r="W718" s="86">
        <f t="shared" si="131"/>
        <v>2022</v>
      </c>
      <c r="X718" s="86" t="str">
        <f t="shared" si="132"/>
        <v>08</v>
      </c>
      <c r="Y718" s="86">
        <f t="shared" si="133"/>
        <v>19</v>
      </c>
      <c r="Z718" s="86" t="str">
        <f t="shared" si="134"/>
        <v>22</v>
      </c>
      <c r="AA718" s="86" t="str">
        <f t="shared" si="135"/>
        <v>38</v>
      </c>
      <c r="AB718" s="86" t="str">
        <f t="shared" si="136"/>
        <v>20</v>
      </c>
      <c r="AC718" s="86" t="str">
        <f t="shared" si="137"/>
        <v>GAN_GM_2500X1253px_32m_S2A_MSIL1C_20220819_80CC</v>
      </c>
      <c r="AD718" s="41" t="s">
        <v>2331</v>
      </c>
    </row>
    <row r="719" spans="2:30" x14ac:dyDescent="0.25">
      <c r="B719" t="s">
        <v>3866</v>
      </c>
      <c r="C719" s="51" t="s">
        <v>3816</v>
      </c>
      <c r="D719" s="51" t="s">
        <v>269</v>
      </c>
      <c r="E719" s="42" t="b">
        <v>1</v>
      </c>
      <c r="F719" s="2" t="s">
        <v>3813</v>
      </c>
      <c r="G719" s="7" t="s">
        <v>183</v>
      </c>
      <c r="H719" s="51" t="s">
        <v>270</v>
      </c>
      <c r="I719" s="53">
        <v>44792</v>
      </c>
      <c r="J719" s="42" t="s">
        <v>271</v>
      </c>
      <c r="K719" s="2" t="s">
        <v>225</v>
      </c>
      <c r="L719" s="9">
        <v>81.8</v>
      </c>
      <c r="M719" s="2" t="s">
        <v>4436</v>
      </c>
      <c r="N719" s="2" t="s">
        <v>85</v>
      </c>
      <c r="O719" s="2" t="s">
        <v>4437</v>
      </c>
      <c r="P719" s="2" t="str">
        <f>VLOOKUP(I719,Period!A:B,2,FALSE)</f>
        <v>2022H2</v>
      </c>
      <c r="Q719" s="9">
        <f t="shared" si="127"/>
        <v>77.534999999999997</v>
      </c>
      <c r="R719" s="2">
        <f t="shared" si="129"/>
        <v>80</v>
      </c>
      <c r="S719" t="str">
        <f t="shared" si="130"/>
        <v>03 Cloudy (40%-90%)</v>
      </c>
      <c r="T719" t="str">
        <f t="shared" si="128"/>
        <v>44792S2A_MSIL1CCDM-MLB-GANGM4479203 Cloudy (40%-90%)</v>
      </c>
      <c r="U719">
        <f>IF(COUNTIF(T$2:T718,T719)&gt;=1,0,1)</f>
        <v>0</v>
      </c>
      <c r="V719" s="26" t="s">
        <v>2332</v>
      </c>
      <c r="W719" s="86">
        <f t="shared" si="131"/>
        <v>2022</v>
      </c>
      <c r="X719" s="86" t="str">
        <f t="shared" si="132"/>
        <v>08</v>
      </c>
      <c r="Y719" s="86">
        <f t="shared" si="133"/>
        <v>19</v>
      </c>
      <c r="Z719" s="86" t="str">
        <f t="shared" si="134"/>
        <v>22</v>
      </c>
      <c r="AA719" s="86" t="str">
        <f t="shared" si="135"/>
        <v>38</v>
      </c>
      <c r="AB719" s="86" t="str">
        <f t="shared" si="136"/>
        <v>16</v>
      </c>
      <c r="AC719" s="86" t="str">
        <f t="shared" si="137"/>
        <v>GAN_GM_2500X1253px_32m_S2A_MSIL1C_20220819_80CC</v>
      </c>
      <c r="AD719" s="41" t="s">
        <v>2333</v>
      </c>
    </row>
    <row r="720" spans="2:30" x14ac:dyDescent="0.25">
      <c r="B720" t="s">
        <v>3866</v>
      </c>
      <c r="C720" s="51" t="s">
        <v>3816</v>
      </c>
      <c r="D720" s="51" t="s">
        <v>269</v>
      </c>
      <c r="E720" s="42" t="b">
        <v>1</v>
      </c>
      <c r="F720" s="2" t="s">
        <v>3813</v>
      </c>
      <c r="G720" s="7" t="s">
        <v>183</v>
      </c>
      <c r="H720" s="51" t="s">
        <v>270</v>
      </c>
      <c r="I720" s="53">
        <v>44792</v>
      </c>
      <c r="J720" s="42" t="s">
        <v>273</v>
      </c>
      <c r="K720" s="2" t="s">
        <v>317</v>
      </c>
      <c r="L720" s="9">
        <v>76.2</v>
      </c>
      <c r="M720" s="2" t="s">
        <v>4436</v>
      </c>
      <c r="N720" s="2" t="s">
        <v>85</v>
      </c>
      <c r="O720" s="2" t="s">
        <v>4437</v>
      </c>
      <c r="P720" s="2" t="str">
        <f>VLOOKUP(I720,Period!A:B,2,FALSE)</f>
        <v>2022H2</v>
      </c>
      <c r="Q720" s="9">
        <f t="shared" si="127"/>
        <v>77.534999999999997</v>
      </c>
      <c r="R720" s="2">
        <f t="shared" si="129"/>
        <v>80</v>
      </c>
      <c r="S720" t="str">
        <f t="shared" si="130"/>
        <v>03 Cloudy (40%-90%)</v>
      </c>
      <c r="T720" t="str">
        <f t="shared" si="128"/>
        <v>44792S2A_MSIL1CCDM-MLB-GANGM4479203 Cloudy (40%-90%)</v>
      </c>
      <c r="U720">
        <f>IF(COUNTIF(T$2:T719,T720)&gt;=1,0,1)</f>
        <v>0</v>
      </c>
      <c r="V720" s="26" t="s">
        <v>2334</v>
      </c>
      <c r="W720" s="86">
        <f t="shared" si="131"/>
        <v>2022</v>
      </c>
      <c r="X720" s="86" t="str">
        <f t="shared" si="132"/>
        <v>08</v>
      </c>
      <c r="Y720" s="86">
        <f t="shared" si="133"/>
        <v>19</v>
      </c>
      <c r="Z720" s="86" t="str">
        <f t="shared" si="134"/>
        <v>22</v>
      </c>
      <c r="AA720" s="86" t="str">
        <f t="shared" si="135"/>
        <v>38</v>
      </c>
      <c r="AB720" s="86" t="str">
        <f t="shared" si="136"/>
        <v>05</v>
      </c>
      <c r="AC720" s="86" t="str">
        <f t="shared" si="137"/>
        <v>GAN_GM_2500X1253px_32m_S2A_MSIL1C_20220819_80CC</v>
      </c>
      <c r="AD720" s="41" t="s">
        <v>2335</v>
      </c>
    </row>
    <row r="721" spans="2:30" x14ac:dyDescent="0.25">
      <c r="B721" t="s">
        <v>3866</v>
      </c>
      <c r="C721" s="51" t="s">
        <v>3816</v>
      </c>
      <c r="D721" s="51" t="s">
        <v>269</v>
      </c>
      <c r="E721" s="42" t="b">
        <v>1</v>
      </c>
      <c r="F721" s="2" t="s">
        <v>3813</v>
      </c>
      <c r="G721" s="7" t="s">
        <v>183</v>
      </c>
      <c r="H721" s="51" t="s">
        <v>270</v>
      </c>
      <c r="I721" s="53">
        <v>44792</v>
      </c>
      <c r="J721" s="42" t="s">
        <v>274</v>
      </c>
      <c r="K721" s="2" t="s">
        <v>286</v>
      </c>
      <c r="L721" s="9">
        <v>90.74</v>
      </c>
      <c r="M721" s="2" t="s">
        <v>4436</v>
      </c>
      <c r="N721" s="2" t="s">
        <v>85</v>
      </c>
      <c r="O721" s="2" t="s">
        <v>4437</v>
      </c>
      <c r="P721" s="2" t="str">
        <f>VLOOKUP(I721,Period!A:B,2,FALSE)</f>
        <v>2022H2</v>
      </c>
      <c r="Q721" s="9">
        <f t="shared" si="127"/>
        <v>77.534999999999997</v>
      </c>
      <c r="R721" s="2">
        <f t="shared" si="129"/>
        <v>80</v>
      </c>
      <c r="S721" t="str">
        <f t="shared" si="130"/>
        <v>03 Cloudy (40%-90%)</v>
      </c>
      <c r="T721" t="str">
        <f t="shared" si="128"/>
        <v>44792S2A_MSIL1CCDM-MLB-GANGM4479203 Cloudy (40%-90%)</v>
      </c>
      <c r="U721">
        <f>IF(COUNTIF(T$2:T720,T721)&gt;=1,0,1)</f>
        <v>0</v>
      </c>
      <c r="V721" s="26" t="s">
        <v>2336</v>
      </c>
      <c r="W721" s="86">
        <f t="shared" si="131"/>
        <v>2022</v>
      </c>
      <c r="X721" s="86" t="str">
        <f t="shared" si="132"/>
        <v>08</v>
      </c>
      <c r="Y721" s="86">
        <f t="shared" si="133"/>
        <v>19</v>
      </c>
      <c r="Z721" s="86" t="str">
        <f t="shared" si="134"/>
        <v>22</v>
      </c>
      <c r="AA721" s="86" t="str">
        <f t="shared" si="135"/>
        <v>38</v>
      </c>
      <c r="AB721" s="86" t="str">
        <f t="shared" si="136"/>
        <v>01</v>
      </c>
      <c r="AC721" s="86" t="str">
        <f t="shared" si="137"/>
        <v>GAN_GM_2500X1253px_32m_S2A_MSIL1C_20220819_80CC</v>
      </c>
      <c r="AD721" s="41" t="s">
        <v>2337</v>
      </c>
    </row>
    <row r="722" spans="2:30" x14ac:dyDescent="0.25">
      <c r="B722" t="s">
        <v>3866</v>
      </c>
      <c r="C722" s="54" t="s">
        <v>3816</v>
      </c>
      <c r="D722" s="54" t="s">
        <v>269</v>
      </c>
      <c r="E722" s="56" t="b">
        <v>1</v>
      </c>
      <c r="F722" s="2" t="s">
        <v>3813</v>
      </c>
      <c r="G722" s="7" t="s">
        <v>183</v>
      </c>
      <c r="H722" s="54" t="s">
        <v>270</v>
      </c>
      <c r="I722" s="57">
        <v>44789</v>
      </c>
      <c r="J722" s="56" t="s">
        <v>272</v>
      </c>
      <c r="K722" s="58" t="s">
        <v>186</v>
      </c>
      <c r="L722" s="9">
        <v>100</v>
      </c>
      <c r="M722" s="2" t="s">
        <v>4436</v>
      </c>
      <c r="N722" s="2" t="s">
        <v>85</v>
      </c>
      <c r="O722" s="2" t="s">
        <v>4437</v>
      </c>
      <c r="P722" s="2" t="str">
        <f>VLOOKUP(I722,Period!A:B,2,FALSE)</f>
        <v>2022H2</v>
      </c>
      <c r="Q722" s="9">
        <f t="shared" si="127"/>
        <v>100</v>
      </c>
      <c r="R722" s="2">
        <f t="shared" si="129"/>
        <v>100</v>
      </c>
      <c r="S722" t="str">
        <f t="shared" si="130"/>
        <v>04 Overcast (100%)</v>
      </c>
      <c r="T722" t="str">
        <f t="shared" si="128"/>
        <v>44789S2A_MSIL1CCDM-MLB-GANGM4478904 Overcast (100%)</v>
      </c>
      <c r="U722">
        <f>IF(COUNTIF(T$2:T721,T722)&gt;=1,0,1)</f>
        <v>1</v>
      </c>
      <c r="V722" s="26" t="s">
        <v>2338</v>
      </c>
      <c r="W722" s="86">
        <f t="shared" si="131"/>
        <v>2022</v>
      </c>
      <c r="X722" s="86" t="str">
        <f t="shared" si="132"/>
        <v>08</v>
      </c>
      <c r="Y722" s="86">
        <f t="shared" si="133"/>
        <v>16</v>
      </c>
      <c r="Z722" s="86" t="str">
        <f t="shared" si="134"/>
        <v>22</v>
      </c>
      <c r="AA722" s="86" t="str">
        <f t="shared" si="135"/>
        <v>28</v>
      </c>
      <c r="AB722" s="86" t="str">
        <f t="shared" si="136"/>
        <v>23</v>
      </c>
      <c r="AC722" s="86" t="str">
        <f t="shared" si="137"/>
        <v>GAN_GM_2500X1253px_32m_S2A_MSIL1C_20220816_100CC</v>
      </c>
      <c r="AD722" s="41" t="s">
        <v>2339</v>
      </c>
    </row>
    <row r="723" spans="2:30" x14ac:dyDescent="0.25">
      <c r="B723" t="s">
        <v>3866</v>
      </c>
      <c r="C723" s="54" t="s">
        <v>3816</v>
      </c>
      <c r="D723" s="54" t="s">
        <v>269</v>
      </c>
      <c r="E723" s="56" t="b">
        <v>1</v>
      </c>
      <c r="F723" s="2" t="s">
        <v>3813</v>
      </c>
      <c r="G723" s="7" t="s">
        <v>183</v>
      </c>
      <c r="H723" s="54" t="s">
        <v>270</v>
      </c>
      <c r="I723" s="57">
        <v>44789</v>
      </c>
      <c r="J723" s="56" t="s">
        <v>271</v>
      </c>
      <c r="K723" s="45" t="s">
        <v>222</v>
      </c>
      <c r="L723" s="9">
        <v>100</v>
      </c>
      <c r="M723" s="2" t="s">
        <v>4436</v>
      </c>
      <c r="N723" s="2" t="s">
        <v>85</v>
      </c>
      <c r="O723" s="2" t="s">
        <v>4437</v>
      </c>
      <c r="P723" s="2" t="str">
        <f>VLOOKUP(I723,Period!A:B,2,FALSE)</f>
        <v>2022H2</v>
      </c>
      <c r="Q723" s="9">
        <f t="shared" si="127"/>
        <v>100</v>
      </c>
      <c r="R723" s="2">
        <f t="shared" si="129"/>
        <v>100</v>
      </c>
      <c r="S723" t="str">
        <f t="shared" si="130"/>
        <v>04 Overcast (100%)</v>
      </c>
      <c r="T723" t="str">
        <f t="shared" si="128"/>
        <v>44789S2A_MSIL1CCDM-MLB-GANGM4478904 Overcast (100%)</v>
      </c>
      <c r="U723">
        <f>IF(COUNTIF(T$2:T722,T723)&gt;=1,0,1)</f>
        <v>0</v>
      </c>
      <c r="V723" s="26" t="s">
        <v>2340</v>
      </c>
      <c r="W723" s="86">
        <f t="shared" si="131"/>
        <v>2022</v>
      </c>
      <c r="X723" s="86" t="str">
        <f t="shared" si="132"/>
        <v>08</v>
      </c>
      <c r="Y723" s="86">
        <f t="shared" si="133"/>
        <v>16</v>
      </c>
      <c r="Z723" s="86" t="str">
        <f t="shared" si="134"/>
        <v>22</v>
      </c>
      <c r="AA723" s="86" t="str">
        <f t="shared" si="135"/>
        <v>28</v>
      </c>
      <c r="AB723" s="86" t="str">
        <f t="shared" si="136"/>
        <v>19</v>
      </c>
      <c r="AC723" s="86" t="str">
        <f t="shared" si="137"/>
        <v>GAN_GM_2500X1253px_32m_S2A_MSIL1C_20220816_100CC</v>
      </c>
      <c r="AD723" s="41" t="s">
        <v>2341</v>
      </c>
    </row>
    <row r="724" spans="2:30" x14ac:dyDescent="0.25">
      <c r="B724" t="s">
        <v>3866</v>
      </c>
      <c r="C724" s="54" t="s">
        <v>3816</v>
      </c>
      <c r="D724" s="54" t="s">
        <v>269</v>
      </c>
      <c r="E724" s="56" t="b">
        <v>1</v>
      </c>
      <c r="F724" s="2" t="s">
        <v>3813</v>
      </c>
      <c r="G724" s="7" t="s">
        <v>183</v>
      </c>
      <c r="H724" s="54" t="s">
        <v>270</v>
      </c>
      <c r="I724" s="57">
        <v>44789</v>
      </c>
      <c r="J724" s="56" t="s">
        <v>273</v>
      </c>
      <c r="K724" s="2" t="s">
        <v>293</v>
      </c>
      <c r="L724" s="9">
        <v>100</v>
      </c>
      <c r="M724" s="2" t="s">
        <v>4436</v>
      </c>
      <c r="N724" s="2" t="s">
        <v>85</v>
      </c>
      <c r="O724" s="2" t="s">
        <v>4437</v>
      </c>
      <c r="P724" s="2" t="str">
        <f>VLOOKUP(I724,Period!A:B,2,FALSE)</f>
        <v>2022H2</v>
      </c>
      <c r="Q724" s="9">
        <f t="shared" si="127"/>
        <v>100</v>
      </c>
      <c r="R724" s="2">
        <f t="shared" si="129"/>
        <v>100</v>
      </c>
      <c r="S724" t="str">
        <f t="shared" si="130"/>
        <v>04 Overcast (100%)</v>
      </c>
      <c r="T724" t="str">
        <f t="shared" si="128"/>
        <v>44789S2A_MSIL1CCDM-MLB-GANGM4478904 Overcast (100%)</v>
      </c>
      <c r="U724">
        <f>IF(COUNTIF(T$2:T723,T724)&gt;=1,0,1)</f>
        <v>0</v>
      </c>
      <c r="V724" s="26" t="s">
        <v>2342</v>
      </c>
      <c r="W724" s="86">
        <f t="shared" si="131"/>
        <v>2022</v>
      </c>
      <c r="X724" s="86" t="str">
        <f t="shared" si="132"/>
        <v>08</v>
      </c>
      <c r="Y724" s="86">
        <f t="shared" si="133"/>
        <v>16</v>
      </c>
      <c r="Z724" s="86" t="str">
        <f t="shared" si="134"/>
        <v>22</v>
      </c>
      <c r="AA724" s="86" t="str">
        <f t="shared" si="135"/>
        <v>28</v>
      </c>
      <c r="AB724" s="86" t="str">
        <f t="shared" si="136"/>
        <v>10</v>
      </c>
      <c r="AC724" s="86" t="str">
        <f t="shared" si="137"/>
        <v>GAN_GM_2500X1253px_32m_S2A_MSIL1C_20220816_100CC</v>
      </c>
      <c r="AD724" s="41" t="s">
        <v>2343</v>
      </c>
    </row>
    <row r="725" spans="2:30" x14ac:dyDescent="0.25">
      <c r="B725" t="s">
        <v>3866</v>
      </c>
      <c r="C725" s="54" t="s">
        <v>3816</v>
      </c>
      <c r="D725" s="54" t="s">
        <v>269</v>
      </c>
      <c r="E725" s="56" t="b">
        <v>1</v>
      </c>
      <c r="F725" s="2" t="s">
        <v>3813</v>
      </c>
      <c r="G725" s="7" t="s">
        <v>183</v>
      </c>
      <c r="H725" s="54" t="s">
        <v>270</v>
      </c>
      <c r="I725" s="57">
        <v>44789</v>
      </c>
      <c r="J725" s="56" t="s">
        <v>274</v>
      </c>
      <c r="K725" s="2" t="s">
        <v>319</v>
      </c>
      <c r="L725" s="9">
        <v>100</v>
      </c>
      <c r="M725" s="2" t="s">
        <v>4436</v>
      </c>
      <c r="N725" s="2" t="s">
        <v>85</v>
      </c>
      <c r="O725" s="2" t="s">
        <v>4437</v>
      </c>
      <c r="P725" s="2" t="str">
        <f>VLOOKUP(I725,Period!A:B,2,FALSE)</f>
        <v>2022H2</v>
      </c>
      <c r="Q725" s="9">
        <f t="shared" si="127"/>
        <v>100</v>
      </c>
      <c r="R725" s="2">
        <f t="shared" si="129"/>
        <v>100</v>
      </c>
      <c r="S725" t="str">
        <f t="shared" si="130"/>
        <v>04 Overcast (100%)</v>
      </c>
      <c r="T725" t="str">
        <f t="shared" si="128"/>
        <v>44789S2A_MSIL1CCDM-MLB-GANGM4478904 Overcast (100%)</v>
      </c>
      <c r="U725">
        <f>IF(COUNTIF(T$2:T724,T725)&gt;=1,0,1)</f>
        <v>0</v>
      </c>
      <c r="V725" s="26" t="s">
        <v>2344</v>
      </c>
      <c r="W725" s="86">
        <f t="shared" si="131"/>
        <v>2022</v>
      </c>
      <c r="X725" s="86" t="str">
        <f t="shared" si="132"/>
        <v>08</v>
      </c>
      <c r="Y725" s="86">
        <f t="shared" si="133"/>
        <v>16</v>
      </c>
      <c r="Z725" s="86" t="str">
        <f t="shared" si="134"/>
        <v>22</v>
      </c>
      <c r="AA725" s="86" t="str">
        <f t="shared" si="135"/>
        <v>28</v>
      </c>
      <c r="AB725" s="86" t="str">
        <f t="shared" si="136"/>
        <v>05</v>
      </c>
      <c r="AC725" s="86" t="str">
        <f t="shared" si="137"/>
        <v>GAN_GM_2500X1253px_32m_S2A_MSIL1C_20220816_100CC</v>
      </c>
      <c r="AD725" s="41" t="s">
        <v>2345</v>
      </c>
    </row>
    <row r="726" spans="2:30" x14ac:dyDescent="0.25">
      <c r="B726" t="s">
        <v>3866</v>
      </c>
      <c r="C726" s="51" t="s">
        <v>3816</v>
      </c>
      <c r="D726" s="51" t="s">
        <v>269</v>
      </c>
      <c r="E726" s="42" t="b">
        <v>1</v>
      </c>
      <c r="F726" s="2" t="s">
        <v>3813</v>
      </c>
      <c r="G726" s="7" t="s">
        <v>183</v>
      </c>
      <c r="H726" s="51" t="s">
        <v>270</v>
      </c>
      <c r="I726" s="53">
        <v>44787</v>
      </c>
      <c r="J726" s="42" t="s">
        <v>272</v>
      </c>
      <c r="K726" s="58" t="s">
        <v>293</v>
      </c>
      <c r="L726" s="9">
        <v>100</v>
      </c>
      <c r="M726" s="2" t="s">
        <v>4436</v>
      </c>
      <c r="N726" s="2" t="s">
        <v>85</v>
      </c>
      <c r="O726" s="2" t="s">
        <v>4437</v>
      </c>
      <c r="P726" s="2" t="str">
        <f>VLOOKUP(I726,Period!A:B,2,FALSE)</f>
        <v>2022H2</v>
      </c>
      <c r="Q726" s="9">
        <f t="shared" si="127"/>
        <v>100</v>
      </c>
      <c r="R726" s="2">
        <f t="shared" si="129"/>
        <v>100</v>
      </c>
      <c r="S726" t="str">
        <f t="shared" si="130"/>
        <v>04 Overcast (100%)</v>
      </c>
      <c r="T726" t="str">
        <f t="shared" si="128"/>
        <v>44787S2A_MSIL1CCDM-MLB-GANGM4478704 Overcast (100%)</v>
      </c>
      <c r="U726">
        <f>IF(COUNTIF(T$2:T725,T726)&gt;=1,0,1)</f>
        <v>1</v>
      </c>
      <c r="V726" s="26" t="s">
        <v>2346</v>
      </c>
      <c r="W726" s="86">
        <f t="shared" si="131"/>
        <v>2022</v>
      </c>
      <c r="X726" s="86" t="str">
        <f t="shared" si="132"/>
        <v>08</v>
      </c>
      <c r="Y726" s="86">
        <f t="shared" si="133"/>
        <v>14</v>
      </c>
      <c r="Z726" s="86" t="str">
        <f t="shared" si="134"/>
        <v>22</v>
      </c>
      <c r="AA726" s="86" t="str">
        <f t="shared" si="135"/>
        <v>28</v>
      </c>
      <c r="AB726" s="86" t="str">
        <f t="shared" si="136"/>
        <v>10</v>
      </c>
      <c r="AC726" s="86" t="str">
        <f t="shared" si="137"/>
        <v>GAN_GM_2500X1253px_32m_S2A_MSIL1C_20220814_100CC</v>
      </c>
      <c r="AD726" s="41" t="s">
        <v>2347</v>
      </c>
    </row>
    <row r="727" spans="2:30" x14ac:dyDescent="0.25">
      <c r="B727" t="s">
        <v>3866</v>
      </c>
      <c r="C727" s="51" t="s">
        <v>3816</v>
      </c>
      <c r="D727" s="51" t="s">
        <v>269</v>
      </c>
      <c r="E727" s="42" t="b">
        <v>1</v>
      </c>
      <c r="F727" s="2" t="s">
        <v>3813</v>
      </c>
      <c r="G727" s="7" t="s">
        <v>183</v>
      </c>
      <c r="H727" s="51" t="s">
        <v>270</v>
      </c>
      <c r="I727" s="53">
        <v>44787</v>
      </c>
      <c r="J727" s="42" t="s">
        <v>271</v>
      </c>
      <c r="K727" s="2" t="s">
        <v>315</v>
      </c>
      <c r="L727" s="9">
        <v>100</v>
      </c>
      <c r="M727" s="2" t="s">
        <v>4436</v>
      </c>
      <c r="N727" s="2" t="s">
        <v>85</v>
      </c>
      <c r="O727" s="2" t="s">
        <v>4437</v>
      </c>
      <c r="P727" s="2" t="str">
        <f>VLOOKUP(I727,Period!A:B,2,FALSE)</f>
        <v>2022H2</v>
      </c>
      <c r="Q727" s="9">
        <f t="shared" si="127"/>
        <v>100</v>
      </c>
      <c r="R727" s="2">
        <f t="shared" si="129"/>
        <v>100</v>
      </c>
      <c r="S727" t="str">
        <f t="shared" si="130"/>
        <v>04 Overcast (100%)</v>
      </c>
      <c r="T727" t="str">
        <f t="shared" si="128"/>
        <v>44787S2A_MSIL1CCDM-MLB-GANGM4478704 Overcast (100%)</v>
      </c>
      <c r="U727">
        <f>IF(COUNTIF(T$2:T726,T727)&gt;=1,0,1)</f>
        <v>0</v>
      </c>
      <c r="V727" s="26" t="s">
        <v>2348</v>
      </c>
      <c r="W727" s="86">
        <f t="shared" si="131"/>
        <v>2022</v>
      </c>
      <c r="X727" s="86" t="str">
        <f t="shared" si="132"/>
        <v>08</v>
      </c>
      <c r="Y727" s="86">
        <f t="shared" si="133"/>
        <v>14</v>
      </c>
      <c r="Z727" s="86" t="str">
        <f t="shared" si="134"/>
        <v>22</v>
      </c>
      <c r="AA727" s="86" t="str">
        <f t="shared" si="135"/>
        <v>28</v>
      </c>
      <c r="AB727" s="86" t="str">
        <f t="shared" si="136"/>
        <v>06</v>
      </c>
      <c r="AC727" s="86" t="str">
        <f t="shared" si="137"/>
        <v>GAN_GM_2500X1253px_32m_S2A_MSIL1C_20220814_100CC</v>
      </c>
      <c r="AD727" s="41" t="s">
        <v>2349</v>
      </c>
    </row>
    <row r="728" spans="2:30" x14ac:dyDescent="0.25">
      <c r="B728" t="s">
        <v>3866</v>
      </c>
      <c r="C728" s="51" t="s">
        <v>3816</v>
      </c>
      <c r="D728" s="51" t="s">
        <v>269</v>
      </c>
      <c r="E728" s="42" t="b">
        <v>1</v>
      </c>
      <c r="F728" s="2" t="s">
        <v>3813</v>
      </c>
      <c r="G728" s="7" t="s">
        <v>183</v>
      </c>
      <c r="H728" s="51" t="s">
        <v>270</v>
      </c>
      <c r="I728" s="53">
        <v>44787</v>
      </c>
      <c r="J728" s="42" t="s">
        <v>273</v>
      </c>
      <c r="K728" s="2" t="s">
        <v>287</v>
      </c>
      <c r="L728" s="9">
        <v>100</v>
      </c>
      <c r="M728" s="2" t="s">
        <v>4436</v>
      </c>
      <c r="N728" s="2" t="s">
        <v>85</v>
      </c>
      <c r="O728" s="2" t="s">
        <v>4437</v>
      </c>
      <c r="P728" s="2" t="str">
        <f>VLOOKUP(I728,Period!A:B,2,FALSE)</f>
        <v>2022H2</v>
      </c>
      <c r="Q728" s="9">
        <f t="shared" si="127"/>
        <v>100</v>
      </c>
      <c r="R728" s="2">
        <f t="shared" si="129"/>
        <v>100</v>
      </c>
      <c r="S728" t="str">
        <f t="shared" si="130"/>
        <v>04 Overcast (100%)</v>
      </c>
      <c r="T728" t="str">
        <f t="shared" si="128"/>
        <v>44787S2A_MSIL1CCDM-MLB-GANGM4478704 Overcast (100%)</v>
      </c>
      <c r="U728">
        <f>IF(COUNTIF(T$2:T727,T728)&gt;=1,0,1)</f>
        <v>0</v>
      </c>
      <c r="V728" s="26" t="s">
        <v>2350</v>
      </c>
      <c r="W728" s="86">
        <f t="shared" si="131"/>
        <v>2022</v>
      </c>
      <c r="X728" s="86" t="str">
        <f t="shared" si="132"/>
        <v>08</v>
      </c>
      <c r="Y728" s="86">
        <f t="shared" si="133"/>
        <v>14</v>
      </c>
      <c r="Z728" s="86" t="str">
        <f t="shared" si="134"/>
        <v>22</v>
      </c>
      <c r="AA728" s="86" t="str">
        <f t="shared" si="135"/>
        <v>27</v>
      </c>
      <c r="AB728" s="86" t="str">
        <f t="shared" si="136"/>
        <v>56</v>
      </c>
      <c r="AC728" s="86" t="str">
        <f t="shared" si="137"/>
        <v>GAN_GM_2500X1253px_32m_S2A_MSIL1C_20220814_100CC</v>
      </c>
      <c r="AD728" s="41" t="s">
        <v>2351</v>
      </c>
    </row>
    <row r="729" spans="2:30" x14ac:dyDescent="0.25">
      <c r="B729" t="s">
        <v>3866</v>
      </c>
      <c r="C729" s="51" t="s">
        <v>3816</v>
      </c>
      <c r="D729" s="51" t="s">
        <v>269</v>
      </c>
      <c r="E729" s="42" t="b">
        <v>1</v>
      </c>
      <c r="F729" s="2" t="s">
        <v>3813</v>
      </c>
      <c r="G729" s="7" t="s">
        <v>183</v>
      </c>
      <c r="H729" s="51" t="s">
        <v>270</v>
      </c>
      <c r="I729" s="53">
        <v>44787</v>
      </c>
      <c r="J729" s="42" t="s">
        <v>274</v>
      </c>
      <c r="K729" s="2" t="s">
        <v>320</v>
      </c>
      <c r="L729" s="9">
        <v>100</v>
      </c>
      <c r="M729" s="2" t="s">
        <v>4436</v>
      </c>
      <c r="N729" s="2" t="s">
        <v>85</v>
      </c>
      <c r="O729" s="2" t="s">
        <v>4437</v>
      </c>
      <c r="P729" s="2" t="str">
        <f>VLOOKUP(I729,Period!A:B,2,FALSE)</f>
        <v>2022H2</v>
      </c>
      <c r="Q729" s="9">
        <f t="shared" si="127"/>
        <v>100</v>
      </c>
      <c r="R729" s="2">
        <f t="shared" si="129"/>
        <v>100</v>
      </c>
      <c r="S729" t="str">
        <f t="shared" si="130"/>
        <v>04 Overcast (100%)</v>
      </c>
      <c r="T729" t="str">
        <f t="shared" si="128"/>
        <v>44787S2A_MSIL1CCDM-MLB-GANGM4478704 Overcast (100%)</v>
      </c>
      <c r="U729">
        <f>IF(COUNTIF(T$2:T728,T729)&gt;=1,0,1)</f>
        <v>0</v>
      </c>
      <c r="V729" s="26" t="s">
        <v>2352</v>
      </c>
      <c r="W729" s="86">
        <f t="shared" si="131"/>
        <v>2022</v>
      </c>
      <c r="X729" s="86" t="str">
        <f t="shared" si="132"/>
        <v>08</v>
      </c>
      <c r="Y729" s="86">
        <f t="shared" si="133"/>
        <v>14</v>
      </c>
      <c r="Z729" s="86" t="str">
        <f t="shared" si="134"/>
        <v>22</v>
      </c>
      <c r="AA729" s="86" t="str">
        <f t="shared" si="135"/>
        <v>27</v>
      </c>
      <c r="AB729" s="86" t="str">
        <f t="shared" si="136"/>
        <v>51</v>
      </c>
      <c r="AC729" s="86" t="str">
        <f t="shared" si="137"/>
        <v>GAN_GM_2500X1253px_32m_S2A_MSIL1C_20220814_100CC</v>
      </c>
      <c r="AD729" s="41" t="s">
        <v>2353</v>
      </c>
    </row>
    <row r="730" spans="2:30" x14ac:dyDescent="0.25">
      <c r="B730" t="s">
        <v>3866</v>
      </c>
      <c r="C730" s="54" t="s">
        <v>3816</v>
      </c>
      <c r="D730" s="54" t="s">
        <v>269</v>
      </c>
      <c r="E730" s="56" t="b">
        <v>1</v>
      </c>
      <c r="F730" s="2" t="s">
        <v>3813</v>
      </c>
      <c r="G730" s="7" t="s">
        <v>183</v>
      </c>
      <c r="H730" s="54" t="s">
        <v>270</v>
      </c>
      <c r="I730" s="57">
        <v>44784</v>
      </c>
      <c r="J730" s="56" t="s">
        <v>272</v>
      </c>
      <c r="K730" s="59" t="s">
        <v>292</v>
      </c>
      <c r="L730" s="9">
        <v>0.9</v>
      </c>
      <c r="M730" s="2" t="s">
        <v>4436</v>
      </c>
      <c r="N730" s="2" t="s">
        <v>85</v>
      </c>
      <c r="O730" s="2" t="s">
        <v>4437</v>
      </c>
      <c r="P730" s="2" t="str">
        <f>VLOOKUP(I730,Period!A:B,2,FALSE)</f>
        <v>2022H2</v>
      </c>
      <c r="Q730" s="9">
        <f t="shared" si="127"/>
        <v>4.3</v>
      </c>
      <c r="R730" s="2">
        <f t="shared" si="129"/>
        <v>10</v>
      </c>
      <c r="S730" t="str">
        <f t="shared" si="130"/>
        <v>02 Sunny (10%-30%)</v>
      </c>
      <c r="T730" t="str">
        <f t="shared" si="128"/>
        <v>44784S2A_MSIL1CCDM-MLB-GANGM4478402 Sunny (10%-30%)</v>
      </c>
      <c r="U730">
        <f>IF(COUNTIF(T$2:T729,T730)&gt;=1,0,1)</f>
        <v>1</v>
      </c>
      <c r="V730" s="26" t="s">
        <v>2354</v>
      </c>
      <c r="W730" s="86">
        <f t="shared" si="131"/>
        <v>2022</v>
      </c>
      <c r="X730" s="86" t="str">
        <f t="shared" si="132"/>
        <v>08</v>
      </c>
      <c r="Y730" s="86">
        <f t="shared" si="133"/>
        <v>11</v>
      </c>
      <c r="Z730" s="86" t="str">
        <f t="shared" si="134"/>
        <v>22</v>
      </c>
      <c r="AA730" s="86" t="str">
        <f t="shared" si="135"/>
        <v>28</v>
      </c>
      <c r="AB730" s="86" t="str">
        <f t="shared" si="136"/>
        <v>14</v>
      </c>
      <c r="AC730" s="86" t="str">
        <f t="shared" si="137"/>
        <v>GAN_GM_2500X1253px_32m_S2A_MSIL1C_20220811_10CC</v>
      </c>
      <c r="AD730" s="41" t="s">
        <v>2355</v>
      </c>
    </row>
    <row r="731" spans="2:30" x14ac:dyDescent="0.25">
      <c r="B731" t="s">
        <v>3866</v>
      </c>
      <c r="C731" s="54" t="s">
        <v>3816</v>
      </c>
      <c r="D731" s="54" t="s">
        <v>269</v>
      </c>
      <c r="E731" s="56" t="b">
        <v>1</v>
      </c>
      <c r="F731" s="2" t="s">
        <v>3813</v>
      </c>
      <c r="G731" s="7" t="s">
        <v>183</v>
      </c>
      <c r="H731" s="54" t="s">
        <v>270</v>
      </c>
      <c r="I731" s="57">
        <v>44784</v>
      </c>
      <c r="J731" s="56" t="s">
        <v>271</v>
      </c>
      <c r="K731" s="2" t="s">
        <v>293</v>
      </c>
      <c r="L731" s="9">
        <v>1.2</v>
      </c>
      <c r="M731" s="2" t="s">
        <v>4436</v>
      </c>
      <c r="N731" s="2" t="s">
        <v>85</v>
      </c>
      <c r="O731" s="2" t="s">
        <v>4437</v>
      </c>
      <c r="P731" s="2" t="str">
        <f>VLOOKUP(I731,Period!A:B,2,FALSE)</f>
        <v>2022H2</v>
      </c>
      <c r="Q731" s="9">
        <f t="shared" si="127"/>
        <v>4.3</v>
      </c>
      <c r="R731" s="2">
        <f t="shared" si="129"/>
        <v>10</v>
      </c>
      <c r="S731" t="str">
        <f t="shared" si="130"/>
        <v>02 Sunny (10%-30%)</v>
      </c>
      <c r="T731" t="str">
        <f t="shared" si="128"/>
        <v>44784S2A_MSIL1CCDM-MLB-GANGM4478402 Sunny (10%-30%)</v>
      </c>
      <c r="U731">
        <f>IF(COUNTIF(T$2:T730,T731)&gt;=1,0,1)</f>
        <v>0</v>
      </c>
      <c r="V731" s="26" t="s">
        <v>2356</v>
      </c>
      <c r="W731" s="86">
        <f t="shared" si="131"/>
        <v>2022</v>
      </c>
      <c r="X731" s="86" t="str">
        <f t="shared" si="132"/>
        <v>08</v>
      </c>
      <c r="Y731" s="86">
        <f t="shared" si="133"/>
        <v>11</v>
      </c>
      <c r="Z731" s="86" t="str">
        <f t="shared" si="134"/>
        <v>22</v>
      </c>
      <c r="AA731" s="86" t="str">
        <f t="shared" si="135"/>
        <v>28</v>
      </c>
      <c r="AB731" s="86" t="str">
        <f t="shared" si="136"/>
        <v>10</v>
      </c>
      <c r="AC731" s="86" t="str">
        <f t="shared" si="137"/>
        <v>GAN_GM_2500X1253px_32m_S2A_MSIL1C_20220811_10CC</v>
      </c>
      <c r="AD731" s="41" t="s">
        <v>2357</v>
      </c>
    </row>
    <row r="732" spans="2:30" x14ac:dyDescent="0.25">
      <c r="B732" t="s">
        <v>3866</v>
      </c>
      <c r="C732" s="54" t="s">
        <v>3816</v>
      </c>
      <c r="D732" s="54" t="s">
        <v>269</v>
      </c>
      <c r="E732" s="56" t="b">
        <v>1</v>
      </c>
      <c r="F732" s="2" t="s">
        <v>3813</v>
      </c>
      <c r="G732" s="7" t="s">
        <v>183</v>
      </c>
      <c r="H732" s="54" t="s">
        <v>270</v>
      </c>
      <c r="I732" s="57">
        <v>44784</v>
      </c>
      <c r="J732" s="56" t="s">
        <v>273</v>
      </c>
      <c r="K732" s="2" t="s">
        <v>294</v>
      </c>
      <c r="L732" s="9">
        <v>1.5</v>
      </c>
      <c r="M732" s="2" t="s">
        <v>4436</v>
      </c>
      <c r="N732" s="2" t="s">
        <v>85</v>
      </c>
      <c r="O732" s="2" t="s">
        <v>4437</v>
      </c>
      <c r="P732" s="2" t="str">
        <f>VLOOKUP(I732,Period!A:B,2,FALSE)</f>
        <v>2022H2</v>
      </c>
      <c r="Q732" s="9">
        <f t="shared" si="127"/>
        <v>4.3</v>
      </c>
      <c r="R732" s="2">
        <f t="shared" si="129"/>
        <v>10</v>
      </c>
      <c r="S732" t="str">
        <f t="shared" si="130"/>
        <v>02 Sunny (10%-30%)</v>
      </c>
      <c r="T732" t="str">
        <f t="shared" si="128"/>
        <v>44784S2A_MSIL1CCDM-MLB-GANGM4478402 Sunny (10%-30%)</v>
      </c>
      <c r="U732">
        <f>IF(COUNTIF(T$2:T731,T732)&gt;=1,0,1)</f>
        <v>0</v>
      </c>
      <c r="V732" s="26" t="s">
        <v>2358</v>
      </c>
      <c r="W732" s="86">
        <f t="shared" si="131"/>
        <v>2022</v>
      </c>
      <c r="X732" s="86" t="str">
        <f t="shared" si="132"/>
        <v>08</v>
      </c>
      <c r="Y732" s="86">
        <f t="shared" si="133"/>
        <v>11</v>
      </c>
      <c r="Z732" s="86" t="str">
        <f t="shared" si="134"/>
        <v>22</v>
      </c>
      <c r="AA732" s="86" t="str">
        <f t="shared" si="135"/>
        <v>28</v>
      </c>
      <c r="AB732" s="86" t="str">
        <f t="shared" si="136"/>
        <v>01</v>
      </c>
      <c r="AC732" s="86" t="str">
        <f t="shared" si="137"/>
        <v>GAN_GM_2500X1253px_32m_S2A_MSIL1C_20220811_10CC</v>
      </c>
      <c r="AD732" s="41" t="s">
        <v>2359</v>
      </c>
    </row>
    <row r="733" spans="2:30" x14ac:dyDescent="0.25">
      <c r="B733" t="s">
        <v>3866</v>
      </c>
      <c r="C733" s="54" t="s">
        <v>3816</v>
      </c>
      <c r="D733" s="54" t="s">
        <v>269</v>
      </c>
      <c r="E733" s="56" t="b">
        <v>1</v>
      </c>
      <c r="F733" s="2" t="s">
        <v>3813</v>
      </c>
      <c r="G733" s="7" t="s">
        <v>183</v>
      </c>
      <c r="H733" s="54" t="s">
        <v>270</v>
      </c>
      <c r="I733" s="57">
        <v>44784</v>
      </c>
      <c r="J733" s="56" t="s">
        <v>274</v>
      </c>
      <c r="K733" s="2" t="s">
        <v>287</v>
      </c>
      <c r="L733" s="9">
        <v>13.6</v>
      </c>
      <c r="M733" s="2" t="s">
        <v>4436</v>
      </c>
      <c r="N733" s="2" t="s">
        <v>85</v>
      </c>
      <c r="O733" s="2" t="s">
        <v>4437</v>
      </c>
      <c r="P733" s="2" t="str">
        <f>VLOOKUP(I733,Period!A:B,2,FALSE)</f>
        <v>2022H2</v>
      </c>
      <c r="Q733" s="9">
        <f t="shared" si="127"/>
        <v>4.3</v>
      </c>
      <c r="R733" s="2">
        <f t="shared" si="129"/>
        <v>10</v>
      </c>
      <c r="S733" t="str">
        <f t="shared" si="130"/>
        <v>02 Sunny (10%-30%)</v>
      </c>
      <c r="T733" t="str">
        <f t="shared" si="128"/>
        <v>44784S2A_MSIL1CCDM-MLB-GANGM4478402 Sunny (10%-30%)</v>
      </c>
      <c r="U733">
        <f>IF(COUNTIF(T$2:T732,T733)&gt;=1,0,1)</f>
        <v>0</v>
      </c>
      <c r="V733" s="26" t="s">
        <v>2360</v>
      </c>
      <c r="W733" s="86">
        <f t="shared" si="131"/>
        <v>2022</v>
      </c>
      <c r="X733" s="86" t="str">
        <f t="shared" si="132"/>
        <v>08</v>
      </c>
      <c r="Y733" s="86">
        <f t="shared" si="133"/>
        <v>11</v>
      </c>
      <c r="Z733" s="86" t="str">
        <f t="shared" si="134"/>
        <v>22</v>
      </c>
      <c r="AA733" s="86" t="str">
        <f t="shared" si="135"/>
        <v>27</v>
      </c>
      <c r="AB733" s="86" t="str">
        <f t="shared" si="136"/>
        <v>56</v>
      </c>
      <c r="AC733" s="86" t="str">
        <f t="shared" si="137"/>
        <v>GAN_GM_2500X1253px_32m_S2A_MSIL1C_20220811_10CC</v>
      </c>
      <c r="AD733" s="41" t="s">
        <v>2361</v>
      </c>
    </row>
    <row r="734" spans="2:30" x14ac:dyDescent="0.25">
      <c r="B734" t="s">
        <v>3866</v>
      </c>
      <c r="C734" s="51" t="s">
        <v>3816</v>
      </c>
      <c r="D734" s="51" t="s">
        <v>269</v>
      </c>
      <c r="E734" s="42" t="b">
        <v>1</v>
      </c>
      <c r="F734" s="2" t="s">
        <v>3813</v>
      </c>
      <c r="G734" s="7" t="s">
        <v>183</v>
      </c>
      <c r="H734" s="51" t="s">
        <v>270</v>
      </c>
      <c r="I734" s="53">
        <v>44782</v>
      </c>
      <c r="J734" s="42" t="s">
        <v>272</v>
      </c>
      <c r="K734" s="59" t="s">
        <v>196</v>
      </c>
      <c r="L734" s="9">
        <v>1.7</v>
      </c>
      <c r="M734" s="2" t="s">
        <v>4436</v>
      </c>
      <c r="N734" s="2" t="s">
        <v>85</v>
      </c>
      <c r="O734" s="2" t="s">
        <v>4437</v>
      </c>
      <c r="P734" s="2" t="str">
        <f>VLOOKUP(I734,Period!A:B,2,FALSE)</f>
        <v>2022H2</v>
      </c>
      <c r="Q734" s="9">
        <f t="shared" si="127"/>
        <v>3.7750000000000004</v>
      </c>
      <c r="R734" s="2">
        <f t="shared" si="129"/>
        <v>10</v>
      </c>
      <c r="S734" t="str">
        <f t="shared" si="130"/>
        <v>02 Sunny (10%-30%)</v>
      </c>
      <c r="T734" t="str">
        <f t="shared" si="128"/>
        <v>44782S2A_MSIL1CCDM-MLB-GANGM4478202 Sunny (10%-30%)</v>
      </c>
      <c r="U734">
        <f>IF(COUNTIF(T$2:T733,T734)&gt;=1,0,1)</f>
        <v>1</v>
      </c>
      <c r="V734" s="26" t="s">
        <v>2362</v>
      </c>
      <c r="W734" s="86">
        <f t="shared" si="131"/>
        <v>2022</v>
      </c>
      <c r="X734" s="86" t="str">
        <f t="shared" si="132"/>
        <v>08</v>
      </c>
      <c r="Y734" s="86" t="str">
        <f t="shared" si="133"/>
        <v>09</v>
      </c>
      <c r="Z734" s="86" t="str">
        <f t="shared" si="134"/>
        <v>22</v>
      </c>
      <c r="AA734" s="86" t="str">
        <f t="shared" si="135"/>
        <v>38</v>
      </c>
      <c r="AB734" s="86" t="str">
        <f t="shared" si="136"/>
        <v>19</v>
      </c>
      <c r="AC734" s="86" t="str">
        <f t="shared" si="137"/>
        <v>GAN_GM_2500X1253px_32m_S2A_MSIL1C_20220809_10CC</v>
      </c>
      <c r="AD734" s="41" t="s">
        <v>2363</v>
      </c>
    </row>
    <row r="735" spans="2:30" x14ac:dyDescent="0.25">
      <c r="B735" t="s">
        <v>3866</v>
      </c>
      <c r="C735" s="51" t="s">
        <v>3816</v>
      </c>
      <c r="D735" s="51" t="s">
        <v>269</v>
      </c>
      <c r="E735" s="42" t="b">
        <v>1</v>
      </c>
      <c r="F735" s="2" t="s">
        <v>3813</v>
      </c>
      <c r="G735" s="7" t="s">
        <v>183</v>
      </c>
      <c r="H735" s="51" t="s">
        <v>270</v>
      </c>
      <c r="I735" s="53">
        <v>44782</v>
      </c>
      <c r="J735" s="42" t="s">
        <v>271</v>
      </c>
      <c r="K735" s="2" t="s">
        <v>221</v>
      </c>
      <c r="L735" s="9">
        <v>6.3</v>
      </c>
      <c r="M735" s="2" t="s">
        <v>4436</v>
      </c>
      <c r="N735" s="2" t="s">
        <v>85</v>
      </c>
      <c r="O735" s="2" t="s">
        <v>4437</v>
      </c>
      <c r="P735" s="2" t="str">
        <f>VLOOKUP(I735,Period!A:B,2,FALSE)</f>
        <v>2022H2</v>
      </c>
      <c r="Q735" s="9">
        <f t="shared" si="127"/>
        <v>3.7750000000000004</v>
      </c>
      <c r="R735" s="2">
        <f t="shared" si="129"/>
        <v>10</v>
      </c>
      <c r="S735" t="str">
        <f t="shared" si="130"/>
        <v>02 Sunny (10%-30%)</v>
      </c>
      <c r="T735" t="str">
        <f t="shared" si="128"/>
        <v>44782S2A_MSIL1CCDM-MLB-GANGM4478202 Sunny (10%-30%)</v>
      </c>
      <c r="U735">
        <f>IF(COUNTIF(T$2:T734,T735)&gt;=1,0,1)</f>
        <v>0</v>
      </c>
      <c r="V735" s="26" t="s">
        <v>2364</v>
      </c>
      <c r="W735" s="86">
        <f t="shared" si="131"/>
        <v>2022</v>
      </c>
      <c r="X735" s="86" t="str">
        <f t="shared" si="132"/>
        <v>08</v>
      </c>
      <c r="Y735" s="86" t="str">
        <f t="shared" si="133"/>
        <v>09</v>
      </c>
      <c r="Z735" s="86" t="str">
        <f t="shared" si="134"/>
        <v>22</v>
      </c>
      <c r="AA735" s="86" t="str">
        <f t="shared" si="135"/>
        <v>38</v>
      </c>
      <c r="AB735" s="86" t="str">
        <f t="shared" si="136"/>
        <v>15</v>
      </c>
      <c r="AC735" s="86" t="str">
        <f t="shared" si="137"/>
        <v>GAN_GM_2500X1253px_32m_S2A_MSIL1C_20220809_10CC</v>
      </c>
      <c r="AD735" s="41" t="s">
        <v>2365</v>
      </c>
    </row>
    <row r="736" spans="2:30" x14ac:dyDescent="0.25">
      <c r="B736" t="s">
        <v>3866</v>
      </c>
      <c r="C736" s="51" t="s">
        <v>3816</v>
      </c>
      <c r="D736" s="51" t="s">
        <v>269</v>
      </c>
      <c r="E736" s="42" t="b">
        <v>1</v>
      </c>
      <c r="F736" s="2" t="s">
        <v>3813</v>
      </c>
      <c r="G736" s="7" t="s">
        <v>183</v>
      </c>
      <c r="H736" s="51" t="s">
        <v>270</v>
      </c>
      <c r="I736" s="53">
        <v>44782</v>
      </c>
      <c r="J736" s="42" t="s">
        <v>273</v>
      </c>
      <c r="K736" s="2" t="s">
        <v>317</v>
      </c>
      <c r="L736" s="9">
        <v>6.8</v>
      </c>
      <c r="M736" s="2" t="s">
        <v>4436</v>
      </c>
      <c r="N736" s="2" t="s">
        <v>85</v>
      </c>
      <c r="O736" s="2" t="s">
        <v>4437</v>
      </c>
      <c r="P736" s="2" t="str">
        <f>VLOOKUP(I736,Period!A:B,2,FALSE)</f>
        <v>2022H2</v>
      </c>
      <c r="Q736" s="9">
        <f t="shared" si="127"/>
        <v>3.7750000000000004</v>
      </c>
      <c r="R736" s="2">
        <f t="shared" si="129"/>
        <v>10</v>
      </c>
      <c r="S736" t="str">
        <f t="shared" si="130"/>
        <v>02 Sunny (10%-30%)</v>
      </c>
      <c r="T736" t="str">
        <f t="shared" si="128"/>
        <v>44782S2A_MSIL1CCDM-MLB-GANGM4478202 Sunny (10%-30%)</v>
      </c>
      <c r="U736">
        <f>IF(COUNTIF(T$2:T735,T736)&gt;=1,0,1)</f>
        <v>0</v>
      </c>
      <c r="V736" s="26" t="s">
        <v>2366</v>
      </c>
      <c r="W736" s="86">
        <f t="shared" si="131"/>
        <v>2022</v>
      </c>
      <c r="X736" s="86" t="str">
        <f t="shared" si="132"/>
        <v>08</v>
      </c>
      <c r="Y736" s="86" t="str">
        <f t="shared" si="133"/>
        <v>09</v>
      </c>
      <c r="Z736" s="86" t="str">
        <f t="shared" si="134"/>
        <v>22</v>
      </c>
      <c r="AA736" s="86" t="str">
        <f t="shared" si="135"/>
        <v>38</v>
      </c>
      <c r="AB736" s="86" t="str">
        <f t="shared" si="136"/>
        <v>05</v>
      </c>
      <c r="AC736" s="86" t="str">
        <f t="shared" si="137"/>
        <v>GAN_GM_2500X1253px_32m_S2A_MSIL1C_20220809_10CC</v>
      </c>
      <c r="AD736" s="41" t="s">
        <v>2367</v>
      </c>
    </row>
    <row r="737" spans="2:30" x14ac:dyDescent="0.25">
      <c r="B737" t="s">
        <v>3866</v>
      </c>
      <c r="C737" s="51" t="s">
        <v>3816</v>
      </c>
      <c r="D737" s="51" t="s">
        <v>269</v>
      </c>
      <c r="E737" s="42" t="b">
        <v>1</v>
      </c>
      <c r="F737" s="2" t="s">
        <v>3813</v>
      </c>
      <c r="G737" s="7" t="s">
        <v>183</v>
      </c>
      <c r="H737" s="51" t="s">
        <v>270</v>
      </c>
      <c r="I737" s="53">
        <v>44782</v>
      </c>
      <c r="J737" s="42" t="s">
        <v>274</v>
      </c>
      <c r="K737" s="2" t="s">
        <v>328</v>
      </c>
      <c r="L737" s="9">
        <v>0.3</v>
      </c>
      <c r="M737" s="2" t="s">
        <v>4436</v>
      </c>
      <c r="N737" s="2" t="s">
        <v>85</v>
      </c>
      <c r="O737" s="2" t="s">
        <v>4437</v>
      </c>
      <c r="P737" s="2" t="str">
        <f>VLOOKUP(I737,Period!A:B,2,FALSE)</f>
        <v>2022H2</v>
      </c>
      <c r="Q737" s="9">
        <f t="shared" si="127"/>
        <v>3.7750000000000004</v>
      </c>
      <c r="R737" s="2">
        <f t="shared" si="129"/>
        <v>10</v>
      </c>
      <c r="S737" t="str">
        <f t="shared" si="130"/>
        <v>02 Sunny (10%-30%)</v>
      </c>
      <c r="T737" t="str">
        <f t="shared" si="128"/>
        <v>44782S2A_MSIL1CCDM-MLB-GANGM4478202 Sunny (10%-30%)</v>
      </c>
      <c r="U737">
        <f>IF(COUNTIF(T$2:T736,T737)&gt;=1,0,1)</f>
        <v>0</v>
      </c>
      <c r="V737" s="26" t="s">
        <v>2368</v>
      </c>
      <c r="W737" s="86">
        <f t="shared" si="131"/>
        <v>2022</v>
      </c>
      <c r="X737" s="86" t="str">
        <f t="shared" si="132"/>
        <v>08</v>
      </c>
      <c r="Y737" s="86" t="str">
        <f t="shared" si="133"/>
        <v>09</v>
      </c>
      <c r="Z737" s="86" t="str">
        <f t="shared" si="134"/>
        <v>22</v>
      </c>
      <c r="AA737" s="86" t="str">
        <f t="shared" si="135"/>
        <v>38</v>
      </c>
      <c r="AB737" s="86" t="str">
        <f t="shared" si="136"/>
        <v>00</v>
      </c>
      <c r="AC737" s="86" t="str">
        <f t="shared" si="137"/>
        <v>GAN_GM_2500X1253px_32m_S2A_MSIL1C_20220809_10CC</v>
      </c>
      <c r="AD737" s="41" t="s">
        <v>2369</v>
      </c>
    </row>
    <row r="738" spans="2:30" x14ac:dyDescent="0.25">
      <c r="B738" t="s">
        <v>3866</v>
      </c>
      <c r="C738" s="54" t="s">
        <v>3816</v>
      </c>
      <c r="D738" s="54" t="s">
        <v>269</v>
      </c>
      <c r="E738" s="56" t="b">
        <v>1</v>
      </c>
      <c r="F738" s="2" t="s">
        <v>3813</v>
      </c>
      <c r="G738" s="7" t="s">
        <v>183</v>
      </c>
      <c r="H738" s="54" t="s">
        <v>270</v>
      </c>
      <c r="I738" s="57">
        <v>44779</v>
      </c>
      <c r="J738" s="56" t="s">
        <v>272</v>
      </c>
      <c r="K738" s="58" t="s">
        <v>190</v>
      </c>
      <c r="L738" s="9">
        <v>67.2</v>
      </c>
      <c r="M738" s="2" t="s">
        <v>4436</v>
      </c>
      <c r="N738" s="2" t="s">
        <v>85</v>
      </c>
      <c r="O738" s="2" t="s">
        <v>4437</v>
      </c>
      <c r="P738" s="2" t="str">
        <f>VLOOKUP(I738,Period!A:B,2,FALSE)</f>
        <v>2022H2</v>
      </c>
      <c r="Q738" s="9">
        <f t="shared" si="127"/>
        <v>44.5</v>
      </c>
      <c r="R738" s="2">
        <f t="shared" si="129"/>
        <v>50</v>
      </c>
      <c r="S738" t="str">
        <f t="shared" si="130"/>
        <v>03 Cloudy (40%-90%)</v>
      </c>
      <c r="T738" t="str">
        <f t="shared" si="128"/>
        <v>44779S2A_MSIL1CCDM-MLB-GANGM4477903 Cloudy (40%-90%)</v>
      </c>
      <c r="U738">
        <f>IF(COUNTIF(T$2:T737,T738)&gt;=1,0,1)</f>
        <v>1</v>
      </c>
      <c r="V738" s="26" t="s">
        <v>2370</v>
      </c>
      <c r="W738" s="86">
        <f t="shared" si="131"/>
        <v>2022</v>
      </c>
      <c r="X738" s="86" t="str">
        <f t="shared" si="132"/>
        <v>08</v>
      </c>
      <c r="Y738" s="86" t="str">
        <f t="shared" si="133"/>
        <v>06</v>
      </c>
      <c r="Z738" s="86" t="str">
        <f t="shared" si="134"/>
        <v>22</v>
      </c>
      <c r="AA738" s="86" t="str">
        <f t="shared" si="135"/>
        <v>28</v>
      </c>
      <c r="AB738" s="86" t="str">
        <f t="shared" si="136"/>
        <v>22</v>
      </c>
      <c r="AC738" s="86" t="str">
        <f t="shared" si="137"/>
        <v>GAN_GM_2500X1253px_32m_S2A_MSIL1C_20220806_50CC</v>
      </c>
      <c r="AD738" s="41" t="s">
        <v>2371</v>
      </c>
    </row>
    <row r="739" spans="2:30" x14ac:dyDescent="0.25">
      <c r="B739" t="s">
        <v>3866</v>
      </c>
      <c r="C739" s="54" t="s">
        <v>3816</v>
      </c>
      <c r="D739" s="54" t="s">
        <v>269</v>
      </c>
      <c r="E739" s="56" t="b">
        <v>1</v>
      </c>
      <c r="F739" s="2" t="s">
        <v>3813</v>
      </c>
      <c r="G739" s="7" t="s">
        <v>183</v>
      </c>
      <c r="H739" s="54" t="s">
        <v>270</v>
      </c>
      <c r="I739" s="57">
        <v>44779</v>
      </c>
      <c r="J739" s="56" t="s">
        <v>271</v>
      </c>
      <c r="K739" s="45" t="s">
        <v>334</v>
      </c>
      <c r="L739" s="9">
        <v>51.7</v>
      </c>
      <c r="M739" s="2" t="s">
        <v>4436</v>
      </c>
      <c r="N739" s="2" t="s">
        <v>85</v>
      </c>
      <c r="O739" s="2" t="s">
        <v>4437</v>
      </c>
      <c r="P739" s="2" t="str">
        <f>VLOOKUP(I739,Period!A:B,2,FALSE)</f>
        <v>2022H2</v>
      </c>
      <c r="Q739" s="9">
        <f t="shared" si="127"/>
        <v>44.5</v>
      </c>
      <c r="R739" s="2">
        <f t="shared" si="129"/>
        <v>50</v>
      </c>
      <c r="S739" t="str">
        <f t="shared" si="130"/>
        <v>03 Cloudy (40%-90%)</v>
      </c>
      <c r="T739" t="str">
        <f t="shared" si="128"/>
        <v>44779S2A_MSIL1CCDM-MLB-GANGM4477903 Cloudy (40%-90%)</v>
      </c>
      <c r="U739">
        <f>IF(COUNTIF(T$2:T738,T739)&gt;=1,0,1)</f>
        <v>0</v>
      </c>
      <c r="V739" s="26" t="s">
        <v>2372</v>
      </c>
      <c r="W739" s="86">
        <f t="shared" si="131"/>
        <v>2022</v>
      </c>
      <c r="X739" s="86" t="str">
        <f t="shared" si="132"/>
        <v>08</v>
      </c>
      <c r="Y739" s="86" t="str">
        <f t="shared" si="133"/>
        <v>06</v>
      </c>
      <c r="Z739" s="86" t="str">
        <f t="shared" si="134"/>
        <v>22</v>
      </c>
      <c r="AA739" s="86" t="str">
        <f t="shared" si="135"/>
        <v>28</v>
      </c>
      <c r="AB739" s="86" t="str">
        <f t="shared" si="136"/>
        <v>18</v>
      </c>
      <c r="AC739" s="86" t="str">
        <f t="shared" si="137"/>
        <v>GAN_GM_2500X1253px_32m_S2A_MSIL1C_20220806_50CC</v>
      </c>
      <c r="AD739" s="41" t="s">
        <v>2373</v>
      </c>
    </row>
    <row r="740" spans="2:30" x14ac:dyDescent="0.25">
      <c r="B740" t="s">
        <v>3866</v>
      </c>
      <c r="C740" s="54" t="s">
        <v>3816</v>
      </c>
      <c r="D740" s="54" t="s">
        <v>269</v>
      </c>
      <c r="E740" s="56" t="b">
        <v>1</v>
      </c>
      <c r="F740" s="2" t="s">
        <v>3813</v>
      </c>
      <c r="G740" s="7" t="s">
        <v>183</v>
      </c>
      <c r="H740" s="54" t="s">
        <v>270</v>
      </c>
      <c r="I740" s="57">
        <v>44779</v>
      </c>
      <c r="J740" s="56" t="s">
        <v>273</v>
      </c>
      <c r="K740" s="2" t="s">
        <v>311</v>
      </c>
      <c r="L740" s="9">
        <v>30.4</v>
      </c>
      <c r="M740" s="2" t="s">
        <v>4436</v>
      </c>
      <c r="N740" s="2" t="s">
        <v>85</v>
      </c>
      <c r="O740" s="2" t="s">
        <v>4437</v>
      </c>
      <c r="P740" s="2" t="str">
        <f>VLOOKUP(I740,Period!A:B,2,FALSE)</f>
        <v>2022H2</v>
      </c>
      <c r="Q740" s="9">
        <f t="shared" si="127"/>
        <v>44.5</v>
      </c>
      <c r="R740" s="2">
        <f t="shared" si="129"/>
        <v>50</v>
      </c>
      <c r="S740" t="str">
        <f t="shared" si="130"/>
        <v>03 Cloudy (40%-90%)</v>
      </c>
      <c r="T740" t="str">
        <f t="shared" si="128"/>
        <v>44779S2A_MSIL1CCDM-MLB-GANGM4477903 Cloudy (40%-90%)</v>
      </c>
      <c r="U740">
        <f>IF(COUNTIF(T$2:T739,T740)&gt;=1,0,1)</f>
        <v>0</v>
      </c>
      <c r="V740" s="26" t="s">
        <v>2374</v>
      </c>
      <c r="W740" s="86">
        <f t="shared" si="131"/>
        <v>2022</v>
      </c>
      <c r="X740" s="86" t="str">
        <f t="shared" si="132"/>
        <v>08</v>
      </c>
      <c r="Y740" s="86" t="str">
        <f t="shared" si="133"/>
        <v>06</v>
      </c>
      <c r="Z740" s="86" t="str">
        <f t="shared" si="134"/>
        <v>22</v>
      </c>
      <c r="AA740" s="86" t="str">
        <f t="shared" si="135"/>
        <v>28</v>
      </c>
      <c r="AB740" s="86" t="str">
        <f t="shared" si="136"/>
        <v>09</v>
      </c>
      <c r="AC740" s="86" t="str">
        <f t="shared" si="137"/>
        <v>GAN_GM_2500X1253px_32m_S2A_MSIL1C_20220806_50CC</v>
      </c>
      <c r="AD740" s="41" t="s">
        <v>2375</v>
      </c>
    </row>
    <row r="741" spans="2:30" x14ac:dyDescent="0.25">
      <c r="B741" t="s">
        <v>3866</v>
      </c>
      <c r="C741" s="54" t="s">
        <v>3816</v>
      </c>
      <c r="D741" s="54" t="s">
        <v>269</v>
      </c>
      <c r="E741" s="56" t="b">
        <v>1</v>
      </c>
      <c r="F741" s="2" t="s">
        <v>3813</v>
      </c>
      <c r="G741" s="7" t="s">
        <v>183</v>
      </c>
      <c r="H741" s="54" t="s">
        <v>270</v>
      </c>
      <c r="I741" s="57">
        <v>44779</v>
      </c>
      <c r="J741" s="56" t="s">
        <v>274</v>
      </c>
      <c r="K741" s="2" t="s">
        <v>322</v>
      </c>
      <c r="L741" s="9">
        <v>28.7</v>
      </c>
      <c r="M741" s="2" t="s">
        <v>4436</v>
      </c>
      <c r="N741" s="2" t="s">
        <v>85</v>
      </c>
      <c r="O741" s="2" t="s">
        <v>4437</v>
      </c>
      <c r="P741" s="2" t="str">
        <f>VLOOKUP(I741,Period!A:B,2,FALSE)</f>
        <v>2022H2</v>
      </c>
      <c r="Q741" s="9">
        <f t="shared" si="127"/>
        <v>44.5</v>
      </c>
      <c r="R741" s="2">
        <f t="shared" si="129"/>
        <v>50</v>
      </c>
      <c r="S741" t="str">
        <f t="shared" si="130"/>
        <v>03 Cloudy (40%-90%)</v>
      </c>
      <c r="T741" t="str">
        <f t="shared" si="128"/>
        <v>44779S2A_MSIL1CCDM-MLB-GANGM4477903 Cloudy (40%-90%)</v>
      </c>
      <c r="U741">
        <f>IF(COUNTIF(T$2:T740,T741)&gt;=1,0,1)</f>
        <v>0</v>
      </c>
      <c r="V741" s="26" t="s">
        <v>2376</v>
      </c>
      <c r="W741" s="86">
        <f t="shared" si="131"/>
        <v>2022</v>
      </c>
      <c r="X741" s="86" t="str">
        <f t="shared" si="132"/>
        <v>08</v>
      </c>
      <c r="Y741" s="86" t="str">
        <f t="shared" si="133"/>
        <v>06</v>
      </c>
      <c r="Z741" s="86" t="str">
        <f t="shared" si="134"/>
        <v>22</v>
      </c>
      <c r="AA741" s="86" t="str">
        <f t="shared" si="135"/>
        <v>28</v>
      </c>
      <c r="AB741" s="86" t="str">
        <f t="shared" si="136"/>
        <v>04</v>
      </c>
      <c r="AC741" s="86" t="str">
        <f t="shared" si="137"/>
        <v>GAN_GM_2500X1253px_32m_S2A_MSIL1C_20220806_50CC</v>
      </c>
      <c r="AD741" s="41" t="s">
        <v>2377</v>
      </c>
    </row>
    <row r="742" spans="2:30" x14ac:dyDescent="0.25">
      <c r="B742" t="s">
        <v>3866</v>
      </c>
      <c r="C742" s="51" t="s">
        <v>3816</v>
      </c>
      <c r="D742" s="51" t="s">
        <v>269</v>
      </c>
      <c r="E742" s="42" t="b">
        <v>1</v>
      </c>
      <c r="F742" s="2" t="s">
        <v>3813</v>
      </c>
      <c r="G742" s="7" t="s">
        <v>183</v>
      </c>
      <c r="H742" s="51" t="s">
        <v>270</v>
      </c>
      <c r="I742" s="53">
        <v>44777</v>
      </c>
      <c r="J742" s="42" t="s">
        <v>272</v>
      </c>
      <c r="K742" s="59" t="s">
        <v>275</v>
      </c>
      <c r="L742" s="9">
        <v>100</v>
      </c>
      <c r="M742" s="2" t="s">
        <v>4436</v>
      </c>
      <c r="N742" s="2" t="s">
        <v>85</v>
      </c>
      <c r="O742" s="2" t="s">
        <v>4437</v>
      </c>
      <c r="P742" s="2" t="str">
        <f>VLOOKUP(I742,Period!A:B,2,FALSE)</f>
        <v>2022H2</v>
      </c>
      <c r="Q742" s="9">
        <f t="shared" si="127"/>
        <v>99.724999999999994</v>
      </c>
      <c r="R742" s="2">
        <f t="shared" si="129"/>
        <v>100</v>
      </c>
      <c r="S742" t="str">
        <f t="shared" si="130"/>
        <v>04 Overcast (100%)</v>
      </c>
      <c r="T742" t="str">
        <f t="shared" si="128"/>
        <v>44777S2A_MSIL1CCDM-MLB-GANGM4477704 Overcast (100%)</v>
      </c>
      <c r="U742">
        <f>IF(COUNTIF(T$2:T741,T742)&gt;=1,0,1)</f>
        <v>1</v>
      </c>
      <c r="V742" s="26" t="s">
        <v>2378</v>
      </c>
      <c r="W742" s="86">
        <f t="shared" si="131"/>
        <v>2022</v>
      </c>
      <c r="X742" s="86" t="str">
        <f t="shared" si="132"/>
        <v>08</v>
      </c>
      <c r="Y742" s="86" t="str">
        <f t="shared" si="133"/>
        <v>04</v>
      </c>
      <c r="Z742" s="86" t="str">
        <f t="shared" si="134"/>
        <v>22</v>
      </c>
      <c r="AA742" s="86" t="str">
        <f t="shared" si="135"/>
        <v>38</v>
      </c>
      <c r="AB742" s="86" t="str">
        <f t="shared" si="136"/>
        <v>12</v>
      </c>
      <c r="AC742" s="86" t="str">
        <f t="shared" si="137"/>
        <v>GAN_GM_2500X1253px_32m_S2A_MSIL1C_20220804_100CC</v>
      </c>
      <c r="AD742" s="41" t="s">
        <v>2379</v>
      </c>
    </row>
    <row r="743" spans="2:30" x14ac:dyDescent="0.25">
      <c r="B743" t="s">
        <v>3866</v>
      </c>
      <c r="C743" s="51" t="s">
        <v>3816</v>
      </c>
      <c r="D743" s="51" t="s">
        <v>269</v>
      </c>
      <c r="E743" s="42" t="b">
        <v>1</v>
      </c>
      <c r="F743" s="2" t="s">
        <v>3813</v>
      </c>
      <c r="G743" s="7" t="s">
        <v>183</v>
      </c>
      <c r="H743" s="51" t="s">
        <v>270</v>
      </c>
      <c r="I743" s="53">
        <v>44777</v>
      </c>
      <c r="J743" s="42" t="s">
        <v>271</v>
      </c>
      <c r="K743" s="2" t="s">
        <v>281</v>
      </c>
      <c r="L743" s="9">
        <v>99</v>
      </c>
      <c r="M743" s="2" t="s">
        <v>4436</v>
      </c>
      <c r="N743" s="2" t="s">
        <v>85</v>
      </c>
      <c r="O743" s="2" t="s">
        <v>4437</v>
      </c>
      <c r="P743" s="2" t="str">
        <f>VLOOKUP(I743,Period!A:B,2,FALSE)</f>
        <v>2022H2</v>
      </c>
      <c r="Q743" s="9">
        <f t="shared" si="127"/>
        <v>99.724999999999994</v>
      </c>
      <c r="R743" s="2">
        <f t="shared" si="129"/>
        <v>100</v>
      </c>
      <c r="S743" t="str">
        <f t="shared" si="130"/>
        <v>04 Overcast (100%)</v>
      </c>
      <c r="T743" t="str">
        <f t="shared" si="128"/>
        <v>44777S2A_MSIL1CCDM-MLB-GANGM4477704 Overcast (100%)</v>
      </c>
      <c r="U743">
        <f>IF(COUNTIF(T$2:T742,T743)&gt;=1,0,1)</f>
        <v>0</v>
      </c>
      <c r="V743" s="26" t="s">
        <v>2380</v>
      </c>
      <c r="W743" s="86">
        <f t="shared" si="131"/>
        <v>2022</v>
      </c>
      <c r="X743" s="86" t="str">
        <f t="shared" si="132"/>
        <v>08</v>
      </c>
      <c r="Y743" s="86" t="str">
        <f t="shared" si="133"/>
        <v>04</v>
      </c>
      <c r="Z743" s="86" t="str">
        <f t="shared" si="134"/>
        <v>22</v>
      </c>
      <c r="AA743" s="86" t="str">
        <f t="shared" si="135"/>
        <v>38</v>
      </c>
      <c r="AB743" s="86" t="str">
        <f t="shared" si="136"/>
        <v>10</v>
      </c>
      <c r="AC743" s="86" t="str">
        <f t="shared" si="137"/>
        <v>GAN_GM_2500X1253px_32m_S2A_MSIL1C_20220804_100CC</v>
      </c>
      <c r="AD743" s="41" t="s">
        <v>2381</v>
      </c>
    </row>
    <row r="744" spans="2:30" x14ac:dyDescent="0.25">
      <c r="B744" t="s">
        <v>3866</v>
      </c>
      <c r="C744" s="51" t="s">
        <v>3816</v>
      </c>
      <c r="D744" s="51" t="s">
        <v>269</v>
      </c>
      <c r="E744" s="42" t="b">
        <v>1</v>
      </c>
      <c r="F744" s="2" t="s">
        <v>3813</v>
      </c>
      <c r="G744" s="7" t="s">
        <v>183</v>
      </c>
      <c r="H744" s="51" t="s">
        <v>270</v>
      </c>
      <c r="I744" s="53">
        <v>44777</v>
      </c>
      <c r="J744" s="42" t="s">
        <v>273</v>
      </c>
      <c r="K744" s="2" t="s">
        <v>317</v>
      </c>
      <c r="L744" s="9">
        <v>99.9</v>
      </c>
      <c r="M744" s="2" t="s">
        <v>4436</v>
      </c>
      <c r="N744" s="2" t="s">
        <v>85</v>
      </c>
      <c r="O744" s="2" t="s">
        <v>4437</v>
      </c>
      <c r="P744" s="2" t="str">
        <f>VLOOKUP(I744,Period!A:B,2,FALSE)</f>
        <v>2022H2</v>
      </c>
      <c r="Q744" s="9">
        <f t="shared" si="127"/>
        <v>99.724999999999994</v>
      </c>
      <c r="R744" s="2">
        <f t="shared" si="129"/>
        <v>100</v>
      </c>
      <c r="S744" t="str">
        <f t="shared" si="130"/>
        <v>04 Overcast (100%)</v>
      </c>
      <c r="T744" t="str">
        <f t="shared" si="128"/>
        <v>44777S2A_MSIL1CCDM-MLB-GANGM4477704 Overcast (100%)</v>
      </c>
      <c r="U744">
        <f>IF(COUNTIF(T$2:T743,T744)&gt;=1,0,1)</f>
        <v>0</v>
      </c>
      <c r="V744" s="26" t="s">
        <v>2382</v>
      </c>
      <c r="W744" s="86">
        <f t="shared" si="131"/>
        <v>2022</v>
      </c>
      <c r="X744" s="86" t="str">
        <f t="shared" si="132"/>
        <v>08</v>
      </c>
      <c r="Y744" s="86" t="str">
        <f t="shared" si="133"/>
        <v>04</v>
      </c>
      <c r="Z744" s="86" t="str">
        <f t="shared" si="134"/>
        <v>22</v>
      </c>
      <c r="AA744" s="86" t="str">
        <f t="shared" si="135"/>
        <v>38</v>
      </c>
      <c r="AB744" s="86" t="str">
        <f t="shared" si="136"/>
        <v>05</v>
      </c>
      <c r="AC744" s="86" t="str">
        <f t="shared" si="137"/>
        <v>GAN_GM_2500X1253px_32m_S2A_MSIL1C_20220804_100CC</v>
      </c>
      <c r="AD744" s="41" t="s">
        <v>2383</v>
      </c>
    </row>
    <row r="745" spans="2:30" x14ac:dyDescent="0.25">
      <c r="B745" t="s">
        <v>3866</v>
      </c>
      <c r="C745" s="51" t="s">
        <v>3816</v>
      </c>
      <c r="D745" s="51" t="s">
        <v>269</v>
      </c>
      <c r="E745" s="42" t="b">
        <v>1</v>
      </c>
      <c r="F745" s="2" t="s">
        <v>3813</v>
      </c>
      <c r="G745" s="7" t="s">
        <v>183</v>
      </c>
      <c r="H745" s="51" t="s">
        <v>270</v>
      </c>
      <c r="I745" s="53">
        <v>44777</v>
      </c>
      <c r="J745" s="42" t="s">
        <v>274</v>
      </c>
      <c r="K745" s="2" t="s">
        <v>279</v>
      </c>
      <c r="L745" s="9">
        <v>100</v>
      </c>
      <c r="M745" s="2" t="s">
        <v>4436</v>
      </c>
      <c r="N745" s="2" t="s">
        <v>85</v>
      </c>
      <c r="O745" s="2" t="s">
        <v>4437</v>
      </c>
      <c r="P745" s="2" t="str">
        <f>VLOOKUP(I745,Period!A:B,2,FALSE)</f>
        <v>2022H2</v>
      </c>
      <c r="Q745" s="9">
        <f t="shared" si="127"/>
        <v>99.724999999999994</v>
      </c>
      <c r="R745" s="2">
        <f t="shared" si="129"/>
        <v>100</v>
      </c>
      <c r="S745" t="str">
        <f t="shared" si="130"/>
        <v>04 Overcast (100%)</v>
      </c>
      <c r="T745" t="str">
        <f t="shared" si="128"/>
        <v>44777S2A_MSIL1CCDM-MLB-GANGM4477704 Overcast (100%)</v>
      </c>
      <c r="U745">
        <f>IF(COUNTIF(T$2:T744,T745)&gt;=1,0,1)</f>
        <v>0</v>
      </c>
      <c r="V745" s="26" t="s">
        <v>2384</v>
      </c>
      <c r="W745" s="86">
        <f t="shared" si="131"/>
        <v>2022</v>
      </c>
      <c r="X745" s="86" t="str">
        <f t="shared" si="132"/>
        <v>08</v>
      </c>
      <c r="Y745" s="86" t="str">
        <f t="shared" si="133"/>
        <v>04</v>
      </c>
      <c r="Z745" s="86" t="str">
        <f t="shared" si="134"/>
        <v>22</v>
      </c>
      <c r="AA745" s="86" t="str">
        <f t="shared" si="135"/>
        <v>38</v>
      </c>
      <c r="AB745" s="86" t="str">
        <f t="shared" si="136"/>
        <v>03</v>
      </c>
      <c r="AC745" s="86" t="str">
        <f t="shared" si="137"/>
        <v>GAN_GM_2500X1253px_32m_S2A_MSIL1C_20220804_100CC</v>
      </c>
      <c r="AD745" s="41" t="s">
        <v>2385</v>
      </c>
    </row>
    <row r="746" spans="2:30" x14ac:dyDescent="0.25">
      <c r="B746" t="s">
        <v>3866</v>
      </c>
      <c r="C746" s="51" t="s">
        <v>3816</v>
      </c>
      <c r="D746" s="51" t="s">
        <v>269</v>
      </c>
      <c r="E746" s="42" t="b">
        <v>1</v>
      </c>
      <c r="F746" s="2" t="s">
        <v>3813</v>
      </c>
      <c r="G746" s="7" t="s">
        <v>183</v>
      </c>
      <c r="H746" s="51" t="s">
        <v>270</v>
      </c>
      <c r="I746" s="53">
        <v>44775</v>
      </c>
      <c r="J746" s="42" t="s">
        <v>273</v>
      </c>
      <c r="K746" s="2" t="s">
        <v>280</v>
      </c>
      <c r="L746" s="9">
        <v>99.9</v>
      </c>
      <c r="M746" s="2" t="s">
        <v>4436</v>
      </c>
      <c r="N746" s="2" t="s">
        <v>85</v>
      </c>
      <c r="O746" s="2" t="s">
        <v>4437</v>
      </c>
      <c r="P746" s="2" t="str">
        <f>VLOOKUP(I746,Period!A:B,2,FALSE)</f>
        <v>2022H2</v>
      </c>
      <c r="Q746" s="9">
        <f t="shared" si="127"/>
        <v>99.95</v>
      </c>
      <c r="R746" s="2">
        <f t="shared" si="129"/>
        <v>100</v>
      </c>
      <c r="S746" t="str">
        <f t="shared" si="130"/>
        <v>04 Overcast (100%)</v>
      </c>
      <c r="T746" t="str">
        <f t="shared" si="128"/>
        <v>44775S2A_MSIL1CCDM-MLB-GANGM4477504 Overcast (100%)</v>
      </c>
      <c r="U746">
        <f>IF(COUNTIF(T$2:T745,T746)&gt;=1,0,1)</f>
        <v>1</v>
      </c>
      <c r="V746" s="26" t="s">
        <v>2386</v>
      </c>
      <c r="W746" s="86">
        <f t="shared" si="131"/>
        <v>2022</v>
      </c>
      <c r="X746" s="86" t="str">
        <f t="shared" si="132"/>
        <v>08</v>
      </c>
      <c r="Y746" s="86" t="str">
        <f t="shared" si="133"/>
        <v>02</v>
      </c>
      <c r="Z746" s="86" t="str">
        <f t="shared" si="134"/>
        <v>22</v>
      </c>
      <c r="AA746" s="86" t="str">
        <f t="shared" si="135"/>
        <v>37</v>
      </c>
      <c r="AB746" s="86" t="str">
        <f t="shared" si="136"/>
        <v>57</v>
      </c>
      <c r="AC746" s="86" t="str">
        <f t="shared" si="137"/>
        <v>GAN_GM_2500X1253px_32m_S2A_MSIL1C_20220802_100CC</v>
      </c>
      <c r="AD746" s="41" t="s">
        <v>2387</v>
      </c>
    </row>
    <row r="747" spans="2:30" x14ac:dyDescent="0.25">
      <c r="B747" t="s">
        <v>3866</v>
      </c>
      <c r="C747" s="51" t="s">
        <v>3816</v>
      </c>
      <c r="D747" s="51" t="s">
        <v>269</v>
      </c>
      <c r="E747" s="42" t="b">
        <v>1</v>
      </c>
      <c r="F747" s="2" t="s">
        <v>3813</v>
      </c>
      <c r="G747" s="7" t="s">
        <v>183</v>
      </c>
      <c r="H747" s="51" t="s">
        <v>270</v>
      </c>
      <c r="I747" s="53">
        <v>44775</v>
      </c>
      <c r="J747" s="42" t="s">
        <v>274</v>
      </c>
      <c r="K747" s="2" t="s">
        <v>296</v>
      </c>
      <c r="L747" s="9">
        <v>100</v>
      </c>
      <c r="M747" s="2" t="s">
        <v>4436</v>
      </c>
      <c r="N747" s="2" t="s">
        <v>85</v>
      </c>
      <c r="O747" s="2" t="s">
        <v>4437</v>
      </c>
      <c r="P747" s="2" t="str">
        <f>VLOOKUP(I747,Period!A:B,2,FALSE)</f>
        <v>2022H2</v>
      </c>
      <c r="Q747" s="9">
        <f t="shared" si="127"/>
        <v>99.95</v>
      </c>
      <c r="R747" s="2">
        <f t="shared" si="129"/>
        <v>100</v>
      </c>
      <c r="S747" t="str">
        <f t="shared" si="130"/>
        <v>04 Overcast (100%)</v>
      </c>
      <c r="T747" t="str">
        <f t="shared" si="128"/>
        <v>44775S2A_MSIL1CCDM-MLB-GANGM4477504 Overcast (100%)</v>
      </c>
      <c r="U747">
        <f>IF(COUNTIF(T$2:T746,T747)&gt;=1,0,1)</f>
        <v>0</v>
      </c>
      <c r="V747" s="26" t="s">
        <v>2388</v>
      </c>
      <c r="W747" s="86">
        <f t="shared" si="131"/>
        <v>2022</v>
      </c>
      <c r="X747" s="86" t="str">
        <f t="shared" si="132"/>
        <v>08</v>
      </c>
      <c r="Y747" s="86" t="str">
        <f t="shared" si="133"/>
        <v>02</v>
      </c>
      <c r="Z747" s="86" t="str">
        <f t="shared" si="134"/>
        <v>22</v>
      </c>
      <c r="AA747" s="86" t="str">
        <f t="shared" si="135"/>
        <v>37</v>
      </c>
      <c r="AB747" s="86" t="str">
        <f t="shared" si="136"/>
        <v>53</v>
      </c>
      <c r="AC747" s="86" t="str">
        <f t="shared" si="137"/>
        <v>GAN_GM_2500X1253px_32m_S2A_MSIL1C_20220802_100CC</v>
      </c>
      <c r="AD747" s="41" t="s">
        <v>2389</v>
      </c>
    </row>
    <row r="748" spans="2:30" x14ac:dyDescent="0.25">
      <c r="B748" t="s">
        <v>3866</v>
      </c>
      <c r="C748" s="54" t="s">
        <v>3816</v>
      </c>
      <c r="D748" s="54" t="s">
        <v>269</v>
      </c>
      <c r="E748" s="56" t="b">
        <v>1</v>
      </c>
      <c r="F748" s="2" t="s">
        <v>3813</v>
      </c>
      <c r="G748" s="7" t="s">
        <v>183</v>
      </c>
      <c r="H748" s="54" t="s">
        <v>270</v>
      </c>
      <c r="I748" s="57">
        <v>44774</v>
      </c>
      <c r="J748" s="56" t="s">
        <v>272</v>
      </c>
      <c r="K748" s="58" t="s">
        <v>288</v>
      </c>
      <c r="L748" s="9">
        <v>92.9</v>
      </c>
      <c r="M748" s="2" t="s">
        <v>4436</v>
      </c>
      <c r="N748" s="2" t="s">
        <v>85</v>
      </c>
      <c r="O748" s="2" t="s">
        <v>4437</v>
      </c>
      <c r="P748" s="2" t="str">
        <f>VLOOKUP(I748,Period!A:B,2,FALSE)</f>
        <v>2022H2</v>
      </c>
      <c r="Q748" s="9">
        <f t="shared" si="127"/>
        <v>87</v>
      </c>
      <c r="R748" s="2">
        <f t="shared" si="129"/>
        <v>90</v>
      </c>
      <c r="S748" t="str">
        <f t="shared" si="130"/>
        <v>03 Cloudy (40%-90%)</v>
      </c>
      <c r="T748" t="str">
        <f t="shared" si="128"/>
        <v>44774S2A_MSIL1CCDM-MLB-GANGM4477403 Cloudy (40%-90%)</v>
      </c>
      <c r="U748">
        <f>IF(COUNTIF(T$2:T747,T748)&gt;=1,0,1)</f>
        <v>1</v>
      </c>
      <c r="V748" s="26" t="s">
        <v>2390</v>
      </c>
      <c r="W748" s="86">
        <f t="shared" si="131"/>
        <v>2022</v>
      </c>
      <c r="X748" s="86" t="str">
        <f t="shared" si="132"/>
        <v>08</v>
      </c>
      <c r="Y748" s="86" t="str">
        <f t="shared" si="133"/>
        <v>01</v>
      </c>
      <c r="Z748" s="86" t="str">
        <f t="shared" si="134"/>
        <v>22</v>
      </c>
      <c r="AA748" s="86" t="str">
        <f t="shared" si="135"/>
        <v>28</v>
      </c>
      <c r="AB748" s="86" t="str">
        <f t="shared" si="136"/>
        <v>15</v>
      </c>
      <c r="AC748" s="86" t="str">
        <f t="shared" si="137"/>
        <v>GAN_GM_2500X1253px_32m_S2A_MSIL1C_20220801_90CC</v>
      </c>
      <c r="AD748" s="41" t="s">
        <v>2391</v>
      </c>
    </row>
    <row r="749" spans="2:30" x14ac:dyDescent="0.25">
      <c r="B749" t="s">
        <v>3866</v>
      </c>
      <c r="C749" s="54" t="s">
        <v>3816</v>
      </c>
      <c r="D749" s="54" t="s">
        <v>269</v>
      </c>
      <c r="E749" s="56" t="b">
        <v>1</v>
      </c>
      <c r="F749" s="2" t="s">
        <v>3813</v>
      </c>
      <c r="G749" s="7" t="s">
        <v>183</v>
      </c>
      <c r="H749" s="54" t="s">
        <v>270</v>
      </c>
      <c r="I749" s="57">
        <v>44774</v>
      </c>
      <c r="J749" s="56" t="s">
        <v>271</v>
      </c>
      <c r="K749" s="45" t="s">
        <v>297</v>
      </c>
      <c r="L749" s="9">
        <v>62.7</v>
      </c>
      <c r="M749" s="2" t="s">
        <v>4436</v>
      </c>
      <c r="N749" s="2" t="s">
        <v>85</v>
      </c>
      <c r="O749" s="2" t="s">
        <v>4437</v>
      </c>
      <c r="P749" s="2" t="str">
        <f>VLOOKUP(I749,Period!A:B,2,FALSE)</f>
        <v>2022H2</v>
      </c>
      <c r="Q749" s="9">
        <f t="shared" si="127"/>
        <v>87</v>
      </c>
      <c r="R749" s="2">
        <f t="shared" si="129"/>
        <v>90</v>
      </c>
      <c r="S749" t="str">
        <f t="shared" si="130"/>
        <v>03 Cloudy (40%-90%)</v>
      </c>
      <c r="T749" t="str">
        <f t="shared" si="128"/>
        <v>44774S2A_MSIL1CCDM-MLB-GANGM4477403 Cloudy (40%-90%)</v>
      </c>
      <c r="U749">
        <f>IF(COUNTIF(T$2:T748,T749)&gt;=1,0,1)</f>
        <v>0</v>
      </c>
      <c r="V749" s="26" t="s">
        <v>2392</v>
      </c>
      <c r="W749" s="86">
        <f t="shared" si="131"/>
        <v>2022</v>
      </c>
      <c r="X749" s="86" t="str">
        <f t="shared" si="132"/>
        <v>08</v>
      </c>
      <c r="Y749" s="86" t="str">
        <f t="shared" si="133"/>
        <v>01</v>
      </c>
      <c r="Z749" s="86" t="str">
        <f t="shared" si="134"/>
        <v>22</v>
      </c>
      <c r="AA749" s="86" t="str">
        <f t="shared" si="135"/>
        <v>28</v>
      </c>
      <c r="AB749" s="86" t="str">
        <f t="shared" si="136"/>
        <v>11</v>
      </c>
      <c r="AC749" s="86" t="str">
        <f t="shared" si="137"/>
        <v>GAN_GM_2500X1253px_32m_S2A_MSIL1C_20220801_90CC</v>
      </c>
      <c r="AD749" s="41" t="s">
        <v>2393</v>
      </c>
    </row>
    <row r="750" spans="2:30" x14ac:dyDescent="0.25">
      <c r="B750" t="s">
        <v>3866</v>
      </c>
      <c r="C750" s="54" t="s">
        <v>3816</v>
      </c>
      <c r="D750" s="54" t="s">
        <v>269</v>
      </c>
      <c r="E750" s="56" t="b">
        <v>1</v>
      </c>
      <c r="F750" s="2" t="s">
        <v>3813</v>
      </c>
      <c r="G750" s="7" t="s">
        <v>183</v>
      </c>
      <c r="H750" s="54" t="s">
        <v>270</v>
      </c>
      <c r="I750" s="57">
        <v>44774</v>
      </c>
      <c r="J750" s="56" t="s">
        <v>273</v>
      </c>
      <c r="K750" s="2" t="s">
        <v>290</v>
      </c>
      <c r="L750" s="9">
        <v>99.9</v>
      </c>
      <c r="M750" s="2" t="s">
        <v>4436</v>
      </c>
      <c r="N750" s="2" t="s">
        <v>85</v>
      </c>
      <c r="O750" s="2" t="s">
        <v>4437</v>
      </c>
      <c r="P750" s="2" t="str">
        <f>VLOOKUP(I750,Period!A:B,2,FALSE)</f>
        <v>2022H2</v>
      </c>
      <c r="Q750" s="9">
        <f t="shared" si="127"/>
        <v>87</v>
      </c>
      <c r="R750" s="2">
        <f t="shared" si="129"/>
        <v>90</v>
      </c>
      <c r="S750" t="str">
        <f t="shared" si="130"/>
        <v>03 Cloudy (40%-90%)</v>
      </c>
      <c r="T750" t="str">
        <f t="shared" si="128"/>
        <v>44774S2A_MSIL1CCDM-MLB-GANGM4477403 Cloudy (40%-90%)</v>
      </c>
      <c r="U750">
        <f>IF(COUNTIF(T$2:T749,T750)&gt;=1,0,1)</f>
        <v>0</v>
      </c>
      <c r="V750" s="26" t="s">
        <v>2394</v>
      </c>
      <c r="W750" s="86">
        <f t="shared" si="131"/>
        <v>2022</v>
      </c>
      <c r="X750" s="86" t="str">
        <f t="shared" si="132"/>
        <v>08</v>
      </c>
      <c r="Y750" s="86" t="str">
        <f t="shared" si="133"/>
        <v>01</v>
      </c>
      <c r="Z750" s="86" t="str">
        <f t="shared" si="134"/>
        <v>22</v>
      </c>
      <c r="AA750" s="86" t="str">
        <f t="shared" si="135"/>
        <v>28</v>
      </c>
      <c r="AB750" s="86" t="str">
        <f t="shared" si="136"/>
        <v>03</v>
      </c>
      <c r="AC750" s="86" t="str">
        <f t="shared" si="137"/>
        <v>GAN_GM_2500X1253px_32m_S2A_MSIL1C_20220801_90CC</v>
      </c>
      <c r="AD750" s="41" t="s">
        <v>2395</v>
      </c>
    </row>
    <row r="751" spans="2:30" x14ac:dyDescent="0.25">
      <c r="B751" t="s">
        <v>3866</v>
      </c>
      <c r="C751" s="54" t="s">
        <v>3816</v>
      </c>
      <c r="D751" s="54" t="s">
        <v>269</v>
      </c>
      <c r="E751" s="56" t="b">
        <v>1</v>
      </c>
      <c r="F751" s="2" t="s">
        <v>3813</v>
      </c>
      <c r="G751" s="7" t="s">
        <v>183</v>
      </c>
      <c r="H751" s="54" t="s">
        <v>270</v>
      </c>
      <c r="I751" s="57">
        <v>44774</v>
      </c>
      <c r="J751" s="56" t="s">
        <v>274</v>
      </c>
      <c r="K751" s="2" t="s">
        <v>291</v>
      </c>
      <c r="L751" s="9">
        <v>92.5</v>
      </c>
      <c r="M751" s="2" t="s">
        <v>4436</v>
      </c>
      <c r="N751" s="2" t="s">
        <v>85</v>
      </c>
      <c r="O751" s="2" t="s">
        <v>4437</v>
      </c>
      <c r="P751" s="2" t="str">
        <f>VLOOKUP(I751,Period!A:B,2,FALSE)</f>
        <v>2022H2</v>
      </c>
      <c r="Q751" s="9">
        <f t="shared" si="127"/>
        <v>87</v>
      </c>
      <c r="R751" s="2">
        <f t="shared" si="129"/>
        <v>90</v>
      </c>
      <c r="S751" t="str">
        <f t="shared" si="130"/>
        <v>03 Cloudy (40%-90%)</v>
      </c>
      <c r="T751" t="str">
        <f t="shared" si="128"/>
        <v>44774S2A_MSIL1CCDM-MLB-GANGM4477403 Cloudy (40%-90%)</v>
      </c>
      <c r="U751">
        <f>IF(COUNTIF(T$2:T750,T751)&gt;=1,0,1)</f>
        <v>0</v>
      </c>
      <c r="V751" s="26" t="s">
        <v>2396</v>
      </c>
      <c r="W751" s="86">
        <f t="shared" si="131"/>
        <v>2022</v>
      </c>
      <c r="X751" s="86" t="str">
        <f t="shared" si="132"/>
        <v>08</v>
      </c>
      <c r="Y751" s="86" t="str">
        <f t="shared" si="133"/>
        <v>01</v>
      </c>
      <c r="Z751" s="86" t="str">
        <f t="shared" si="134"/>
        <v>22</v>
      </c>
      <c r="AA751" s="86" t="str">
        <f t="shared" si="135"/>
        <v>27</v>
      </c>
      <c r="AB751" s="86" t="str">
        <f t="shared" si="136"/>
        <v>57</v>
      </c>
      <c r="AC751" s="86" t="str">
        <f t="shared" si="137"/>
        <v>GAN_GM_2500X1253px_32m_S2A_MSIL1C_20220801_90CC</v>
      </c>
      <c r="AD751" s="41" t="s">
        <v>2397</v>
      </c>
    </row>
    <row r="752" spans="2:30" x14ac:dyDescent="0.25">
      <c r="B752" t="s">
        <v>3866</v>
      </c>
      <c r="C752" s="51" t="s">
        <v>3816</v>
      </c>
      <c r="D752" s="51" t="s">
        <v>269</v>
      </c>
      <c r="E752" s="42" t="b">
        <v>1</v>
      </c>
      <c r="F752" s="2" t="s">
        <v>3813</v>
      </c>
      <c r="G752" s="7" t="s">
        <v>183</v>
      </c>
      <c r="H752" s="51" t="s">
        <v>270</v>
      </c>
      <c r="I752" s="53">
        <v>44772</v>
      </c>
      <c r="J752" s="42" t="s">
        <v>272</v>
      </c>
      <c r="K752" s="59" t="s">
        <v>221</v>
      </c>
      <c r="L752" s="9">
        <v>21.6</v>
      </c>
      <c r="M752" s="2" t="s">
        <v>4436</v>
      </c>
      <c r="N752" s="2" t="s">
        <v>85</v>
      </c>
      <c r="O752" s="2" t="s">
        <v>4437</v>
      </c>
      <c r="P752" s="2" t="str">
        <f>VLOOKUP(I752,Period!A:B,2,FALSE)</f>
        <v>2022H2</v>
      </c>
      <c r="Q752" s="9">
        <f t="shared" si="127"/>
        <v>44.325000000000003</v>
      </c>
      <c r="R752" s="2">
        <f t="shared" si="129"/>
        <v>50</v>
      </c>
      <c r="S752" t="str">
        <f t="shared" si="130"/>
        <v>03 Cloudy (40%-90%)</v>
      </c>
      <c r="T752" t="str">
        <f t="shared" si="128"/>
        <v>44772S2A_MSIL1CCDM-MLB-GANGM4477203 Cloudy (40%-90%)</v>
      </c>
      <c r="U752">
        <f>IF(COUNTIF(T$2:T751,T752)&gt;=1,0,1)</f>
        <v>1</v>
      </c>
      <c r="V752" s="26" t="s">
        <v>2398</v>
      </c>
      <c r="W752" s="86">
        <f t="shared" si="131"/>
        <v>2022</v>
      </c>
      <c r="X752" s="86" t="str">
        <f t="shared" si="132"/>
        <v>07</v>
      </c>
      <c r="Y752" s="86">
        <f t="shared" si="133"/>
        <v>30</v>
      </c>
      <c r="Z752" s="86" t="str">
        <f t="shared" si="134"/>
        <v>22</v>
      </c>
      <c r="AA752" s="86" t="str">
        <f t="shared" si="135"/>
        <v>38</v>
      </c>
      <c r="AB752" s="86" t="str">
        <f t="shared" si="136"/>
        <v>15</v>
      </c>
      <c r="AC752" s="86" t="str">
        <f t="shared" si="137"/>
        <v>GAN_GM_2500X1253px_32m_S2A_MSIL1C_20220730_50CC</v>
      </c>
      <c r="AD752" s="41" t="s">
        <v>2399</v>
      </c>
    </row>
    <row r="753" spans="2:30" x14ac:dyDescent="0.25">
      <c r="B753" t="s">
        <v>3866</v>
      </c>
      <c r="C753" s="51" t="s">
        <v>3816</v>
      </c>
      <c r="D753" s="51" t="s">
        <v>269</v>
      </c>
      <c r="E753" s="42" t="b">
        <v>1</v>
      </c>
      <c r="F753" s="2" t="s">
        <v>3813</v>
      </c>
      <c r="G753" s="7" t="s">
        <v>183</v>
      </c>
      <c r="H753" s="51" t="s">
        <v>270</v>
      </c>
      <c r="I753" s="53">
        <v>44772</v>
      </c>
      <c r="J753" s="42" t="s">
        <v>271</v>
      </c>
      <c r="K753" s="2" t="s">
        <v>332</v>
      </c>
      <c r="L753" s="9">
        <v>55.1</v>
      </c>
      <c r="M753" s="2" t="s">
        <v>4436</v>
      </c>
      <c r="N753" s="2" t="s">
        <v>85</v>
      </c>
      <c r="O753" s="2" t="s">
        <v>4437</v>
      </c>
      <c r="P753" s="2" t="str">
        <f>VLOOKUP(I753,Period!A:B,2,FALSE)</f>
        <v>2022H2</v>
      </c>
      <c r="Q753" s="9">
        <f t="shared" si="127"/>
        <v>44.325000000000003</v>
      </c>
      <c r="R753" s="2">
        <f t="shared" si="129"/>
        <v>50</v>
      </c>
      <c r="S753" t="str">
        <f t="shared" si="130"/>
        <v>03 Cloudy (40%-90%)</v>
      </c>
      <c r="T753" t="str">
        <f t="shared" si="128"/>
        <v>44772S2A_MSIL1CCDM-MLB-GANGM4477203 Cloudy (40%-90%)</v>
      </c>
      <c r="U753">
        <f>IF(COUNTIF(T$2:T752,T753)&gt;=1,0,1)</f>
        <v>0</v>
      </c>
      <c r="V753" s="26" t="s">
        <v>2400</v>
      </c>
      <c r="W753" s="86">
        <f t="shared" si="131"/>
        <v>2022</v>
      </c>
      <c r="X753" s="86" t="str">
        <f t="shared" si="132"/>
        <v>07</v>
      </c>
      <c r="Y753" s="86">
        <f t="shared" si="133"/>
        <v>30</v>
      </c>
      <c r="Z753" s="86" t="str">
        <f t="shared" si="134"/>
        <v>22</v>
      </c>
      <c r="AA753" s="86" t="str">
        <f t="shared" si="135"/>
        <v>38</v>
      </c>
      <c r="AB753" s="86" t="str">
        <f t="shared" si="136"/>
        <v>13</v>
      </c>
      <c r="AC753" s="86" t="str">
        <f t="shared" si="137"/>
        <v>GAN_GM_2500X1253px_32m_S2A_MSIL1C_20220730_50CC</v>
      </c>
      <c r="AD753" s="41" t="s">
        <v>2401</v>
      </c>
    </row>
    <row r="754" spans="2:30" x14ac:dyDescent="0.25">
      <c r="B754" t="s">
        <v>3866</v>
      </c>
      <c r="C754" s="51" t="s">
        <v>3816</v>
      </c>
      <c r="D754" s="51" t="s">
        <v>269</v>
      </c>
      <c r="E754" s="42" t="b">
        <v>1</v>
      </c>
      <c r="F754" s="2" t="s">
        <v>3813</v>
      </c>
      <c r="G754" s="7" t="s">
        <v>183</v>
      </c>
      <c r="H754" s="51" t="s">
        <v>270</v>
      </c>
      <c r="I754" s="53">
        <v>44772</v>
      </c>
      <c r="J754" s="42" t="s">
        <v>273</v>
      </c>
      <c r="K754" s="2" t="s">
        <v>279</v>
      </c>
      <c r="L754" s="9">
        <v>14.9</v>
      </c>
      <c r="M754" s="2" t="s">
        <v>4436</v>
      </c>
      <c r="N754" s="2" t="s">
        <v>85</v>
      </c>
      <c r="O754" s="2" t="s">
        <v>4437</v>
      </c>
      <c r="P754" s="2" t="str">
        <f>VLOOKUP(I754,Period!A:B,2,FALSE)</f>
        <v>2022H2</v>
      </c>
      <c r="Q754" s="9">
        <f t="shared" si="127"/>
        <v>44.325000000000003</v>
      </c>
      <c r="R754" s="2">
        <f t="shared" si="129"/>
        <v>50</v>
      </c>
      <c r="S754" t="str">
        <f t="shared" si="130"/>
        <v>03 Cloudy (40%-90%)</v>
      </c>
      <c r="T754" t="str">
        <f t="shared" si="128"/>
        <v>44772S2A_MSIL1CCDM-MLB-GANGM4477203 Cloudy (40%-90%)</v>
      </c>
      <c r="U754">
        <f>IF(COUNTIF(T$2:T753,T754)&gt;=1,0,1)</f>
        <v>0</v>
      </c>
      <c r="V754" s="26" t="s">
        <v>2402</v>
      </c>
      <c r="W754" s="86">
        <f t="shared" si="131"/>
        <v>2022</v>
      </c>
      <c r="X754" s="86" t="str">
        <f t="shared" si="132"/>
        <v>07</v>
      </c>
      <c r="Y754" s="86">
        <f t="shared" si="133"/>
        <v>30</v>
      </c>
      <c r="Z754" s="86" t="str">
        <f t="shared" si="134"/>
        <v>22</v>
      </c>
      <c r="AA754" s="86" t="str">
        <f t="shared" si="135"/>
        <v>38</v>
      </c>
      <c r="AB754" s="86" t="str">
        <f t="shared" si="136"/>
        <v>03</v>
      </c>
      <c r="AC754" s="86" t="str">
        <f t="shared" si="137"/>
        <v>GAN_GM_2500X1253px_32m_S2A_MSIL1C_20220730_50CC</v>
      </c>
      <c r="AD754" s="41" t="s">
        <v>2403</v>
      </c>
    </row>
    <row r="755" spans="2:30" x14ac:dyDescent="0.25">
      <c r="B755" t="s">
        <v>3866</v>
      </c>
      <c r="C755" s="51" t="s">
        <v>3816</v>
      </c>
      <c r="D755" s="51" t="s">
        <v>269</v>
      </c>
      <c r="E755" s="42" t="b">
        <v>1</v>
      </c>
      <c r="F755" s="2" t="s">
        <v>3813</v>
      </c>
      <c r="G755" s="7" t="s">
        <v>183</v>
      </c>
      <c r="H755" s="51" t="s">
        <v>270</v>
      </c>
      <c r="I755" s="53">
        <v>44772</v>
      </c>
      <c r="J755" s="42" t="s">
        <v>274</v>
      </c>
      <c r="K755" s="2" t="s">
        <v>277</v>
      </c>
      <c r="L755" s="9">
        <v>85.7</v>
      </c>
      <c r="M755" s="2" t="s">
        <v>4436</v>
      </c>
      <c r="N755" s="2" t="s">
        <v>85</v>
      </c>
      <c r="O755" s="2" t="s">
        <v>4437</v>
      </c>
      <c r="P755" s="2" t="str">
        <f>VLOOKUP(I755,Period!A:B,2,FALSE)</f>
        <v>2022H2</v>
      </c>
      <c r="Q755" s="9">
        <f t="shared" si="127"/>
        <v>44.325000000000003</v>
      </c>
      <c r="R755" s="2">
        <f t="shared" si="129"/>
        <v>50</v>
      </c>
      <c r="S755" t="str">
        <f t="shared" si="130"/>
        <v>03 Cloudy (40%-90%)</v>
      </c>
      <c r="T755" t="str">
        <f t="shared" si="128"/>
        <v>44772S2A_MSIL1CCDM-MLB-GANGM4477203 Cloudy (40%-90%)</v>
      </c>
      <c r="U755">
        <f>IF(COUNTIF(T$2:T754,T755)&gt;=1,0,1)</f>
        <v>0</v>
      </c>
      <c r="V755" s="26" t="s">
        <v>2404</v>
      </c>
      <c r="W755" s="86">
        <f t="shared" si="131"/>
        <v>2022</v>
      </c>
      <c r="X755" s="86" t="str">
        <f t="shared" si="132"/>
        <v>07</v>
      </c>
      <c r="Y755" s="86">
        <f t="shared" si="133"/>
        <v>30</v>
      </c>
      <c r="Z755" s="86" t="str">
        <f t="shared" si="134"/>
        <v>22</v>
      </c>
      <c r="AA755" s="86" t="str">
        <f t="shared" si="135"/>
        <v>37</v>
      </c>
      <c r="AB755" s="86" t="str">
        <f t="shared" si="136"/>
        <v>58</v>
      </c>
      <c r="AC755" s="86" t="str">
        <f t="shared" si="137"/>
        <v>GAN_GM_2500X1253px_32m_S2A_MSIL1C_20220730_50CC</v>
      </c>
      <c r="AD755" s="41" t="s">
        <v>2405</v>
      </c>
    </row>
    <row r="756" spans="2:30" x14ac:dyDescent="0.25">
      <c r="B756" t="s">
        <v>3866</v>
      </c>
      <c r="C756" s="54" t="s">
        <v>3816</v>
      </c>
      <c r="D756" s="54" t="s">
        <v>269</v>
      </c>
      <c r="E756" s="56" t="b">
        <v>1</v>
      </c>
      <c r="F756" s="2" t="s">
        <v>3813</v>
      </c>
      <c r="G756" s="7" t="s">
        <v>183</v>
      </c>
      <c r="H756" s="54" t="s">
        <v>270</v>
      </c>
      <c r="I756" s="57">
        <v>44769</v>
      </c>
      <c r="J756" s="56" t="s">
        <v>272</v>
      </c>
      <c r="K756" s="58" t="s">
        <v>220</v>
      </c>
      <c r="L756" s="9">
        <v>98.6</v>
      </c>
      <c r="M756" s="2" t="s">
        <v>4436</v>
      </c>
      <c r="N756" s="2" t="s">
        <v>85</v>
      </c>
      <c r="O756" s="2" t="s">
        <v>4437</v>
      </c>
      <c r="P756" s="2" t="str">
        <f>VLOOKUP(I756,Period!A:B,2,FALSE)</f>
        <v>2022H2</v>
      </c>
      <c r="Q756" s="9">
        <f t="shared" si="127"/>
        <v>93.2</v>
      </c>
      <c r="R756" s="2">
        <f t="shared" si="129"/>
        <v>100</v>
      </c>
      <c r="S756" t="str">
        <f t="shared" si="130"/>
        <v>04 Overcast (100%)</v>
      </c>
      <c r="T756" t="str">
        <f t="shared" si="128"/>
        <v>44769S2A_MSIL1CCDM-MLB-GANGM4476904 Overcast (100%)</v>
      </c>
      <c r="U756">
        <f>IF(COUNTIF(T$2:T755,T756)&gt;=1,0,1)</f>
        <v>1</v>
      </c>
      <c r="V756" s="26" t="s">
        <v>2406</v>
      </c>
      <c r="W756" s="86">
        <f t="shared" si="131"/>
        <v>2022</v>
      </c>
      <c r="X756" s="86" t="str">
        <f t="shared" si="132"/>
        <v>07</v>
      </c>
      <c r="Y756" s="86">
        <f t="shared" si="133"/>
        <v>27</v>
      </c>
      <c r="Z756" s="86" t="str">
        <f t="shared" si="134"/>
        <v>22</v>
      </c>
      <c r="AA756" s="86" t="str">
        <f t="shared" si="135"/>
        <v>28</v>
      </c>
      <c r="AB756" s="86" t="str">
        <f t="shared" si="136"/>
        <v>20</v>
      </c>
      <c r="AC756" s="86" t="str">
        <f t="shared" si="137"/>
        <v>GAN_GM_2500X1253px_32m_S2A_MSIL1C_20220727_100CC</v>
      </c>
      <c r="AD756" s="41" t="s">
        <v>2407</v>
      </c>
    </row>
    <row r="757" spans="2:30" x14ac:dyDescent="0.25">
      <c r="B757" t="s">
        <v>3866</v>
      </c>
      <c r="C757" s="54" t="s">
        <v>3816</v>
      </c>
      <c r="D757" s="54" t="s">
        <v>269</v>
      </c>
      <c r="E757" s="56" t="b">
        <v>1</v>
      </c>
      <c r="F757" s="2" t="s">
        <v>3813</v>
      </c>
      <c r="G757" s="7" t="s">
        <v>183</v>
      </c>
      <c r="H757" s="54" t="s">
        <v>270</v>
      </c>
      <c r="I757" s="57">
        <v>44769</v>
      </c>
      <c r="J757" s="56" t="s">
        <v>271</v>
      </c>
      <c r="K757" s="45" t="s">
        <v>335</v>
      </c>
      <c r="L757" s="9">
        <v>98.5</v>
      </c>
      <c r="M757" s="2" t="s">
        <v>4436</v>
      </c>
      <c r="N757" s="2" t="s">
        <v>85</v>
      </c>
      <c r="O757" s="2" t="s">
        <v>4437</v>
      </c>
      <c r="P757" s="2" t="str">
        <f>VLOOKUP(I757,Period!A:B,2,FALSE)</f>
        <v>2022H2</v>
      </c>
      <c r="Q757" s="9">
        <f t="shared" si="127"/>
        <v>93.2</v>
      </c>
      <c r="R757" s="2">
        <f t="shared" si="129"/>
        <v>100</v>
      </c>
      <c r="S757" t="str">
        <f t="shared" si="130"/>
        <v>04 Overcast (100%)</v>
      </c>
      <c r="T757" t="str">
        <f t="shared" si="128"/>
        <v>44769S2A_MSIL1CCDM-MLB-GANGM4476904 Overcast (100%)</v>
      </c>
      <c r="U757">
        <f>IF(COUNTIF(T$2:T756,T757)&gt;=1,0,1)</f>
        <v>0</v>
      </c>
      <c r="V757" s="26" t="s">
        <v>2408</v>
      </c>
      <c r="W757" s="86">
        <f t="shared" si="131"/>
        <v>2022</v>
      </c>
      <c r="X757" s="86" t="str">
        <f t="shared" si="132"/>
        <v>07</v>
      </c>
      <c r="Y757" s="86">
        <f t="shared" si="133"/>
        <v>27</v>
      </c>
      <c r="Z757" s="86" t="str">
        <f t="shared" si="134"/>
        <v>22</v>
      </c>
      <c r="AA757" s="86" t="str">
        <f t="shared" si="135"/>
        <v>28</v>
      </c>
      <c r="AB757" s="86" t="str">
        <f t="shared" si="136"/>
        <v>16</v>
      </c>
      <c r="AC757" s="86" t="str">
        <f t="shared" si="137"/>
        <v>GAN_GM_2500X1253px_32m_S2A_MSIL1C_20220727_100CC</v>
      </c>
      <c r="AD757" s="41" t="s">
        <v>2409</v>
      </c>
    </row>
    <row r="758" spans="2:30" x14ac:dyDescent="0.25">
      <c r="B758" t="s">
        <v>3866</v>
      </c>
      <c r="C758" s="54" t="s">
        <v>3816</v>
      </c>
      <c r="D758" s="54" t="s">
        <v>269</v>
      </c>
      <c r="E758" s="56" t="b">
        <v>1</v>
      </c>
      <c r="F758" s="2" t="s">
        <v>3813</v>
      </c>
      <c r="G758" s="7" t="s">
        <v>183</v>
      </c>
      <c r="H758" s="54" t="s">
        <v>270</v>
      </c>
      <c r="I758" s="57">
        <v>44769</v>
      </c>
      <c r="J758" s="56" t="s">
        <v>273</v>
      </c>
      <c r="K758" s="2" t="s">
        <v>301</v>
      </c>
      <c r="L758" s="9">
        <v>80.900000000000006</v>
      </c>
      <c r="M758" s="2" t="s">
        <v>4436</v>
      </c>
      <c r="N758" s="2" t="s">
        <v>85</v>
      </c>
      <c r="O758" s="2" t="s">
        <v>4437</v>
      </c>
      <c r="P758" s="2" t="str">
        <f>VLOOKUP(I758,Period!A:B,2,FALSE)</f>
        <v>2022H2</v>
      </c>
      <c r="Q758" s="9">
        <f t="shared" si="127"/>
        <v>93.2</v>
      </c>
      <c r="R758" s="2">
        <f t="shared" si="129"/>
        <v>100</v>
      </c>
      <c r="S758" t="str">
        <f t="shared" si="130"/>
        <v>04 Overcast (100%)</v>
      </c>
      <c r="T758" t="str">
        <f t="shared" si="128"/>
        <v>44769S2A_MSIL1CCDM-MLB-GANGM4476904 Overcast (100%)</v>
      </c>
      <c r="U758">
        <f>IF(COUNTIF(T$2:T757,T758)&gt;=1,0,1)</f>
        <v>0</v>
      </c>
      <c r="V758" s="26" t="s">
        <v>2410</v>
      </c>
      <c r="W758" s="86">
        <f t="shared" si="131"/>
        <v>2022</v>
      </c>
      <c r="X758" s="86" t="str">
        <f t="shared" si="132"/>
        <v>07</v>
      </c>
      <c r="Y758" s="86">
        <f t="shared" si="133"/>
        <v>27</v>
      </c>
      <c r="Z758" s="86" t="str">
        <f t="shared" si="134"/>
        <v>22</v>
      </c>
      <c r="AA758" s="86" t="str">
        <f t="shared" si="135"/>
        <v>28</v>
      </c>
      <c r="AB758" s="86" t="str">
        <f t="shared" si="136"/>
        <v>07</v>
      </c>
      <c r="AC758" s="86" t="str">
        <f t="shared" si="137"/>
        <v>GAN_GM_2500X1253px_32m_S2A_MSIL1C_20220727_100CC</v>
      </c>
      <c r="AD758" s="41" t="s">
        <v>2411</v>
      </c>
    </row>
    <row r="759" spans="2:30" x14ac:dyDescent="0.25">
      <c r="B759" t="s">
        <v>3866</v>
      </c>
      <c r="C759" s="54" t="s">
        <v>3816</v>
      </c>
      <c r="D759" s="54" t="s">
        <v>269</v>
      </c>
      <c r="E759" s="56" t="b">
        <v>1</v>
      </c>
      <c r="F759" s="2" t="s">
        <v>3813</v>
      </c>
      <c r="G759" s="7" t="s">
        <v>183</v>
      </c>
      <c r="H759" s="54" t="s">
        <v>270</v>
      </c>
      <c r="I759" s="57">
        <v>44769</v>
      </c>
      <c r="J759" s="56" t="s">
        <v>274</v>
      </c>
      <c r="K759" s="2" t="s">
        <v>298</v>
      </c>
      <c r="L759" s="9">
        <v>94.8</v>
      </c>
      <c r="M759" s="2" t="s">
        <v>4436</v>
      </c>
      <c r="N759" s="2" t="s">
        <v>85</v>
      </c>
      <c r="O759" s="2" t="s">
        <v>4437</v>
      </c>
      <c r="P759" s="2" t="str">
        <f>VLOOKUP(I759,Period!A:B,2,FALSE)</f>
        <v>2022H2</v>
      </c>
      <c r="Q759" s="9">
        <f t="shared" si="127"/>
        <v>93.2</v>
      </c>
      <c r="R759" s="2">
        <f t="shared" si="129"/>
        <v>100</v>
      </c>
      <c r="S759" t="str">
        <f t="shared" si="130"/>
        <v>04 Overcast (100%)</v>
      </c>
      <c r="T759" t="str">
        <f t="shared" si="128"/>
        <v>44769S2A_MSIL1CCDM-MLB-GANGM4476904 Overcast (100%)</v>
      </c>
      <c r="U759">
        <f>IF(COUNTIF(T$2:T758,T759)&gt;=1,0,1)</f>
        <v>0</v>
      </c>
      <c r="V759" s="26" t="s">
        <v>2412</v>
      </c>
      <c r="W759" s="86">
        <f t="shared" si="131"/>
        <v>2022</v>
      </c>
      <c r="X759" s="86" t="str">
        <f t="shared" si="132"/>
        <v>07</v>
      </c>
      <c r="Y759" s="86">
        <f t="shared" si="133"/>
        <v>27</v>
      </c>
      <c r="Z759" s="86" t="str">
        <f t="shared" si="134"/>
        <v>22</v>
      </c>
      <c r="AA759" s="86" t="str">
        <f t="shared" si="135"/>
        <v>28</v>
      </c>
      <c r="AB759" s="86" t="str">
        <f t="shared" si="136"/>
        <v>02</v>
      </c>
      <c r="AC759" s="86" t="str">
        <f t="shared" si="137"/>
        <v>GAN_GM_2500X1253px_32m_S2A_MSIL1C_20220727_100CC</v>
      </c>
      <c r="AD759" s="41" t="s">
        <v>2413</v>
      </c>
    </row>
    <row r="760" spans="2:30" x14ac:dyDescent="0.25">
      <c r="B760" t="s">
        <v>3866</v>
      </c>
      <c r="C760" s="51" t="s">
        <v>3816</v>
      </c>
      <c r="D760" s="51" t="s">
        <v>269</v>
      </c>
      <c r="E760" s="42" t="b">
        <v>1</v>
      </c>
      <c r="F760" s="2" t="s">
        <v>3813</v>
      </c>
      <c r="G760" s="7" t="s">
        <v>183</v>
      </c>
      <c r="H760" s="51" t="s">
        <v>270</v>
      </c>
      <c r="I760" s="53">
        <v>44767</v>
      </c>
      <c r="J760" s="42" t="s">
        <v>272</v>
      </c>
      <c r="K760" s="59" t="s">
        <v>275</v>
      </c>
      <c r="L760" s="9">
        <v>92.8</v>
      </c>
      <c r="M760" s="2" t="s">
        <v>4436</v>
      </c>
      <c r="N760" s="2" t="s">
        <v>85</v>
      </c>
      <c r="O760" s="2" t="s">
        <v>4437</v>
      </c>
      <c r="P760" s="2" t="str">
        <f>VLOOKUP(I760,Period!A:B,2,FALSE)</f>
        <v>2022H2</v>
      </c>
      <c r="Q760" s="9">
        <f t="shared" si="127"/>
        <v>89.199999999999989</v>
      </c>
      <c r="R760" s="2">
        <f t="shared" si="129"/>
        <v>90</v>
      </c>
      <c r="S760" t="str">
        <f t="shared" si="130"/>
        <v>03 Cloudy (40%-90%)</v>
      </c>
      <c r="T760" t="str">
        <f t="shared" si="128"/>
        <v>44767S2A_MSIL1CCDM-MLB-GANGM4476703 Cloudy (40%-90%)</v>
      </c>
      <c r="U760">
        <f>IF(COUNTIF(T$2:T759,T760)&gt;=1,0,1)</f>
        <v>1</v>
      </c>
      <c r="V760" s="26" t="s">
        <v>2414</v>
      </c>
      <c r="W760" s="86">
        <f t="shared" si="131"/>
        <v>2022</v>
      </c>
      <c r="X760" s="86" t="str">
        <f t="shared" si="132"/>
        <v>07</v>
      </c>
      <c r="Y760" s="86">
        <f t="shared" si="133"/>
        <v>25</v>
      </c>
      <c r="Z760" s="86" t="str">
        <f t="shared" si="134"/>
        <v>22</v>
      </c>
      <c r="AA760" s="86" t="str">
        <f t="shared" si="135"/>
        <v>38</v>
      </c>
      <c r="AB760" s="86" t="str">
        <f t="shared" si="136"/>
        <v>12</v>
      </c>
      <c r="AC760" s="86" t="str">
        <f t="shared" si="137"/>
        <v>GAN_GM_2500X1253px_32m_S2A_MSIL1C_20220725_90CC</v>
      </c>
      <c r="AD760" s="41" t="s">
        <v>2415</v>
      </c>
    </row>
    <row r="761" spans="2:30" x14ac:dyDescent="0.25">
      <c r="B761" t="s">
        <v>3866</v>
      </c>
      <c r="C761" s="51" t="s">
        <v>3816</v>
      </c>
      <c r="D761" s="51" t="s">
        <v>269</v>
      </c>
      <c r="E761" s="42" t="b">
        <v>1</v>
      </c>
      <c r="F761" s="2" t="s">
        <v>3813</v>
      </c>
      <c r="G761" s="7" t="s">
        <v>183</v>
      </c>
      <c r="H761" s="51" t="s">
        <v>270</v>
      </c>
      <c r="I761" s="53">
        <v>44767</v>
      </c>
      <c r="J761" s="42" t="s">
        <v>271</v>
      </c>
      <c r="K761" s="2" t="s">
        <v>276</v>
      </c>
      <c r="L761" s="9">
        <v>98.1</v>
      </c>
      <c r="M761" s="2" t="s">
        <v>4436</v>
      </c>
      <c r="N761" s="2" t="s">
        <v>85</v>
      </c>
      <c r="O761" s="2" t="s">
        <v>4437</v>
      </c>
      <c r="P761" s="2" t="str">
        <f>VLOOKUP(I761,Period!A:B,2,FALSE)</f>
        <v>2022H2</v>
      </c>
      <c r="Q761" s="9">
        <f t="shared" si="127"/>
        <v>89.199999999999989</v>
      </c>
      <c r="R761" s="2">
        <f t="shared" si="129"/>
        <v>90</v>
      </c>
      <c r="S761" t="str">
        <f t="shared" si="130"/>
        <v>03 Cloudy (40%-90%)</v>
      </c>
      <c r="T761" t="str">
        <f t="shared" si="128"/>
        <v>44767S2A_MSIL1CCDM-MLB-GANGM4476703 Cloudy (40%-90%)</v>
      </c>
      <c r="U761">
        <f>IF(COUNTIF(T$2:T760,T761)&gt;=1,0,1)</f>
        <v>0</v>
      </c>
      <c r="V761" s="26" t="s">
        <v>2416</v>
      </c>
      <c r="W761" s="86">
        <f t="shared" si="131"/>
        <v>2022</v>
      </c>
      <c r="X761" s="86" t="str">
        <f t="shared" si="132"/>
        <v>07</v>
      </c>
      <c r="Y761" s="86">
        <f t="shared" si="133"/>
        <v>25</v>
      </c>
      <c r="Z761" s="86" t="str">
        <f t="shared" si="134"/>
        <v>22</v>
      </c>
      <c r="AA761" s="86" t="str">
        <f t="shared" si="135"/>
        <v>38</v>
      </c>
      <c r="AB761" s="86" t="str">
        <f t="shared" si="136"/>
        <v>08</v>
      </c>
      <c r="AC761" s="86" t="str">
        <f t="shared" si="137"/>
        <v>GAN_GM_2500X1253px_32m_S2A_MSIL1C_20220725_90CC</v>
      </c>
      <c r="AD761" s="41" t="s">
        <v>2417</v>
      </c>
    </row>
    <row r="762" spans="2:30" x14ac:dyDescent="0.25">
      <c r="B762" t="s">
        <v>3866</v>
      </c>
      <c r="C762" s="51" t="s">
        <v>3816</v>
      </c>
      <c r="D762" s="51" t="s">
        <v>269</v>
      </c>
      <c r="E762" s="42" t="b">
        <v>1</v>
      </c>
      <c r="F762" s="2" t="s">
        <v>3813</v>
      </c>
      <c r="G762" s="7" t="s">
        <v>183</v>
      </c>
      <c r="H762" s="51" t="s">
        <v>270</v>
      </c>
      <c r="I762" s="53">
        <v>44767</v>
      </c>
      <c r="J762" s="42" t="s">
        <v>273</v>
      </c>
      <c r="K762" s="2" t="s">
        <v>277</v>
      </c>
      <c r="L762" s="9">
        <v>77.5</v>
      </c>
      <c r="M762" s="2" t="s">
        <v>4436</v>
      </c>
      <c r="N762" s="2" t="s">
        <v>85</v>
      </c>
      <c r="O762" s="2" t="s">
        <v>4437</v>
      </c>
      <c r="P762" s="2" t="str">
        <f>VLOOKUP(I762,Period!A:B,2,FALSE)</f>
        <v>2022H2</v>
      </c>
      <c r="Q762" s="9">
        <f t="shared" si="127"/>
        <v>89.199999999999989</v>
      </c>
      <c r="R762" s="2">
        <f t="shared" si="129"/>
        <v>90</v>
      </c>
      <c r="S762" t="str">
        <f t="shared" si="130"/>
        <v>03 Cloudy (40%-90%)</v>
      </c>
      <c r="T762" t="str">
        <f t="shared" si="128"/>
        <v>44767S2A_MSIL1CCDM-MLB-GANGM4476703 Cloudy (40%-90%)</v>
      </c>
      <c r="U762">
        <f>IF(COUNTIF(T$2:T761,T762)&gt;=1,0,1)</f>
        <v>0</v>
      </c>
      <c r="V762" s="26" t="s">
        <v>2418</v>
      </c>
      <c r="W762" s="86">
        <f t="shared" si="131"/>
        <v>2022</v>
      </c>
      <c r="X762" s="86" t="str">
        <f t="shared" si="132"/>
        <v>07</v>
      </c>
      <c r="Y762" s="86">
        <f t="shared" si="133"/>
        <v>25</v>
      </c>
      <c r="Z762" s="86" t="str">
        <f t="shared" si="134"/>
        <v>22</v>
      </c>
      <c r="AA762" s="86" t="str">
        <f t="shared" si="135"/>
        <v>37</v>
      </c>
      <c r="AB762" s="86" t="str">
        <f t="shared" si="136"/>
        <v>58</v>
      </c>
      <c r="AC762" s="86" t="str">
        <f t="shared" si="137"/>
        <v>GAN_GM_2500X1253px_32m_S2A_MSIL1C_20220725_90CC</v>
      </c>
      <c r="AD762" s="41" t="s">
        <v>2419</v>
      </c>
    </row>
    <row r="763" spans="2:30" x14ac:dyDescent="0.25">
      <c r="B763" t="s">
        <v>3866</v>
      </c>
      <c r="C763" s="51" t="s">
        <v>3816</v>
      </c>
      <c r="D763" s="51" t="s">
        <v>269</v>
      </c>
      <c r="E763" s="42" t="b">
        <v>1</v>
      </c>
      <c r="F763" s="2" t="s">
        <v>3813</v>
      </c>
      <c r="G763" s="7" t="s">
        <v>183</v>
      </c>
      <c r="H763" s="51" t="s">
        <v>270</v>
      </c>
      <c r="I763" s="53">
        <v>44767</v>
      </c>
      <c r="J763" s="42" t="s">
        <v>274</v>
      </c>
      <c r="K763" s="2" t="s">
        <v>278</v>
      </c>
      <c r="L763" s="9">
        <v>88.4</v>
      </c>
      <c r="M763" s="2" t="s">
        <v>4436</v>
      </c>
      <c r="N763" s="2" t="s">
        <v>85</v>
      </c>
      <c r="O763" s="2" t="s">
        <v>4437</v>
      </c>
      <c r="P763" s="2" t="str">
        <f>VLOOKUP(I763,Period!A:B,2,FALSE)</f>
        <v>2022H2</v>
      </c>
      <c r="Q763" s="9">
        <f t="shared" si="127"/>
        <v>89.199999999999989</v>
      </c>
      <c r="R763" s="2">
        <f t="shared" si="129"/>
        <v>90</v>
      </c>
      <c r="S763" t="str">
        <f t="shared" si="130"/>
        <v>03 Cloudy (40%-90%)</v>
      </c>
      <c r="T763" t="str">
        <f t="shared" si="128"/>
        <v>44767S2A_MSIL1CCDM-MLB-GANGM4476703 Cloudy (40%-90%)</v>
      </c>
      <c r="U763">
        <f>IF(COUNTIF(T$2:T762,T763)&gt;=1,0,1)</f>
        <v>0</v>
      </c>
      <c r="V763" s="26" t="s">
        <v>2420</v>
      </c>
      <c r="W763" s="86">
        <f t="shared" si="131"/>
        <v>2022</v>
      </c>
      <c r="X763" s="86" t="str">
        <f t="shared" si="132"/>
        <v>07</v>
      </c>
      <c r="Y763" s="86">
        <f t="shared" si="133"/>
        <v>25</v>
      </c>
      <c r="Z763" s="86" t="str">
        <f t="shared" si="134"/>
        <v>22</v>
      </c>
      <c r="AA763" s="86" t="str">
        <f t="shared" si="135"/>
        <v>37</v>
      </c>
      <c r="AB763" s="86" t="str">
        <f t="shared" si="136"/>
        <v>54</v>
      </c>
      <c r="AC763" s="86" t="str">
        <f t="shared" si="137"/>
        <v>GAN_GM_2500X1253px_32m_S2A_MSIL1C_20220725_90CC</v>
      </c>
      <c r="AD763" s="41" t="s">
        <v>2421</v>
      </c>
    </row>
    <row r="764" spans="2:30" x14ac:dyDescent="0.25">
      <c r="B764" t="s">
        <v>3866</v>
      </c>
      <c r="C764" s="54" t="s">
        <v>3816</v>
      </c>
      <c r="D764" s="54" t="s">
        <v>269</v>
      </c>
      <c r="E764" s="56" t="b">
        <v>1</v>
      </c>
      <c r="F764" s="2" t="s">
        <v>3813</v>
      </c>
      <c r="G764" s="7" t="s">
        <v>183</v>
      </c>
      <c r="H764" s="54" t="s">
        <v>270</v>
      </c>
      <c r="I764" s="57">
        <v>44764</v>
      </c>
      <c r="J764" s="56" t="s">
        <v>272</v>
      </c>
      <c r="K764" s="58" t="s">
        <v>288</v>
      </c>
      <c r="L764" s="9">
        <v>25.4</v>
      </c>
      <c r="M764" s="2" t="s">
        <v>4436</v>
      </c>
      <c r="N764" s="2" t="s">
        <v>85</v>
      </c>
      <c r="O764" s="2" t="s">
        <v>4437</v>
      </c>
      <c r="P764" s="2" t="str">
        <f>VLOOKUP(I764,Period!A:B,2,FALSE)</f>
        <v>2022H2</v>
      </c>
      <c r="Q764" s="9">
        <f t="shared" si="127"/>
        <v>42.45</v>
      </c>
      <c r="R764" s="2">
        <f t="shared" si="129"/>
        <v>50</v>
      </c>
      <c r="S764" t="str">
        <f t="shared" si="130"/>
        <v>03 Cloudy (40%-90%)</v>
      </c>
      <c r="T764" t="str">
        <f t="shared" si="128"/>
        <v>44764S2A_MSIL1CCDM-MLB-GANGM4476403 Cloudy (40%-90%)</v>
      </c>
      <c r="U764">
        <f>IF(COUNTIF(T$2:T763,T764)&gt;=1,0,1)</f>
        <v>1</v>
      </c>
      <c r="V764" s="26" t="s">
        <v>2422</v>
      </c>
      <c r="W764" s="86">
        <f t="shared" si="131"/>
        <v>2022</v>
      </c>
      <c r="X764" s="86" t="str">
        <f t="shared" si="132"/>
        <v>07</v>
      </c>
      <c r="Y764" s="86">
        <f t="shared" si="133"/>
        <v>22</v>
      </c>
      <c r="Z764" s="86" t="str">
        <f t="shared" si="134"/>
        <v>22</v>
      </c>
      <c r="AA764" s="86" t="str">
        <f t="shared" si="135"/>
        <v>28</v>
      </c>
      <c r="AB764" s="86" t="str">
        <f t="shared" si="136"/>
        <v>15</v>
      </c>
      <c r="AC764" s="86" t="str">
        <f t="shared" si="137"/>
        <v>GAN_GM_2500X1253px_32m_S2A_MSIL1C_20220722_50CC</v>
      </c>
      <c r="AD764" s="41" t="s">
        <v>2423</v>
      </c>
    </row>
    <row r="765" spans="2:30" x14ac:dyDescent="0.25">
      <c r="B765" t="s">
        <v>3866</v>
      </c>
      <c r="C765" s="54" t="s">
        <v>3816</v>
      </c>
      <c r="D765" s="54" t="s">
        <v>269</v>
      </c>
      <c r="E765" s="56" t="b">
        <v>1</v>
      </c>
      <c r="F765" s="2" t="s">
        <v>3813</v>
      </c>
      <c r="G765" s="7" t="s">
        <v>183</v>
      </c>
      <c r="H765" s="54" t="s">
        <v>270</v>
      </c>
      <c r="I765" s="57">
        <v>44764</v>
      </c>
      <c r="J765" s="56" t="s">
        <v>271</v>
      </c>
      <c r="K765" s="2" t="s">
        <v>289</v>
      </c>
      <c r="L765" s="9">
        <v>8.9</v>
      </c>
      <c r="M765" s="2" t="s">
        <v>4436</v>
      </c>
      <c r="N765" s="2" t="s">
        <v>85</v>
      </c>
      <c r="O765" s="2" t="s">
        <v>4437</v>
      </c>
      <c r="P765" s="2" t="str">
        <f>VLOOKUP(I765,Period!A:B,2,FALSE)</f>
        <v>2022H2</v>
      </c>
      <c r="Q765" s="9">
        <f t="shared" si="127"/>
        <v>42.45</v>
      </c>
      <c r="R765" s="2">
        <f t="shared" si="129"/>
        <v>50</v>
      </c>
      <c r="S765" t="str">
        <f t="shared" si="130"/>
        <v>03 Cloudy (40%-90%)</v>
      </c>
      <c r="T765" t="str">
        <f t="shared" si="128"/>
        <v>44764S2A_MSIL1CCDM-MLB-GANGM4476403 Cloudy (40%-90%)</v>
      </c>
      <c r="U765">
        <f>IF(COUNTIF(T$2:T764,T765)&gt;=1,0,1)</f>
        <v>0</v>
      </c>
      <c r="V765" s="26" t="s">
        <v>2424</v>
      </c>
      <c r="W765" s="86">
        <f t="shared" si="131"/>
        <v>2022</v>
      </c>
      <c r="X765" s="86" t="str">
        <f t="shared" si="132"/>
        <v>07</v>
      </c>
      <c r="Y765" s="86">
        <f t="shared" si="133"/>
        <v>22</v>
      </c>
      <c r="Z765" s="86" t="str">
        <f t="shared" si="134"/>
        <v>22</v>
      </c>
      <c r="AA765" s="86" t="str">
        <f t="shared" si="135"/>
        <v>28</v>
      </c>
      <c r="AB765" s="86" t="str">
        <f t="shared" si="136"/>
        <v>12</v>
      </c>
      <c r="AC765" s="86" t="str">
        <f t="shared" si="137"/>
        <v>GAN_GM_2500X1253px_32m_S2A_MSIL1C_20220722_50CC</v>
      </c>
      <c r="AD765" s="41" t="s">
        <v>2425</v>
      </c>
    </row>
    <row r="766" spans="2:30" x14ac:dyDescent="0.25">
      <c r="B766" t="s">
        <v>3866</v>
      </c>
      <c r="C766" s="54" t="s">
        <v>3816</v>
      </c>
      <c r="D766" s="54" t="s">
        <v>269</v>
      </c>
      <c r="E766" s="56" t="b">
        <v>1</v>
      </c>
      <c r="F766" s="2" t="s">
        <v>3813</v>
      </c>
      <c r="G766" s="7" t="s">
        <v>183</v>
      </c>
      <c r="H766" s="54" t="s">
        <v>270</v>
      </c>
      <c r="I766" s="57">
        <v>44764</v>
      </c>
      <c r="J766" s="56" t="s">
        <v>273</v>
      </c>
      <c r="K766" s="2" t="s">
        <v>290</v>
      </c>
      <c r="L766" s="9">
        <v>90.2</v>
      </c>
      <c r="M766" s="2" t="s">
        <v>4436</v>
      </c>
      <c r="N766" s="2" t="s">
        <v>85</v>
      </c>
      <c r="O766" s="2" t="s">
        <v>4437</v>
      </c>
      <c r="P766" s="2" t="str">
        <f>VLOOKUP(I766,Period!A:B,2,FALSE)</f>
        <v>2022H2</v>
      </c>
      <c r="Q766" s="9">
        <f t="shared" si="127"/>
        <v>42.45</v>
      </c>
      <c r="R766" s="2">
        <f t="shared" si="129"/>
        <v>50</v>
      </c>
      <c r="S766" t="str">
        <f t="shared" si="130"/>
        <v>03 Cloudy (40%-90%)</v>
      </c>
      <c r="T766" t="str">
        <f t="shared" si="128"/>
        <v>44764S2A_MSIL1CCDM-MLB-GANGM4476403 Cloudy (40%-90%)</v>
      </c>
      <c r="U766">
        <f>IF(COUNTIF(T$2:T765,T766)&gt;=1,0,1)</f>
        <v>0</v>
      </c>
      <c r="V766" s="26" t="s">
        <v>2426</v>
      </c>
      <c r="W766" s="86">
        <f t="shared" si="131"/>
        <v>2022</v>
      </c>
      <c r="X766" s="86" t="str">
        <f t="shared" si="132"/>
        <v>07</v>
      </c>
      <c r="Y766" s="86">
        <f t="shared" si="133"/>
        <v>22</v>
      </c>
      <c r="Z766" s="86" t="str">
        <f t="shared" si="134"/>
        <v>22</v>
      </c>
      <c r="AA766" s="86" t="str">
        <f t="shared" si="135"/>
        <v>28</v>
      </c>
      <c r="AB766" s="86" t="str">
        <f t="shared" si="136"/>
        <v>03</v>
      </c>
      <c r="AC766" s="86" t="str">
        <f t="shared" si="137"/>
        <v>GAN_GM_2500X1253px_32m_S2A_MSIL1C_20220722_50CC</v>
      </c>
      <c r="AD766" s="41" t="s">
        <v>2427</v>
      </c>
    </row>
    <row r="767" spans="2:30" x14ac:dyDescent="0.25">
      <c r="B767" t="s">
        <v>3866</v>
      </c>
      <c r="C767" s="54" t="s">
        <v>3816</v>
      </c>
      <c r="D767" s="54" t="s">
        <v>269</v>
      </c>
      <c r="E767" s="56" t="b">
        <v>1</v>
      </c>
      <c r="F767" s="2" t="s">
        <v>3813</v>
      </c>
      <c r="G767" s="7" t="s">
        <v>183</v>
      </c>
      <c r="H767" s="54" t="s">
        <v>270</v>
      </c>
      <c r="I767" s="57">
        <v>44764</v>
      </c>
      <c r="J767" s="56" t="s">
        <v>274</v>
      </c>
      <c r="K767" s="2" t="s">
        <v>291</v>
      </c>
      <c r="L767" s="9">
        <v>45.3</v>
      </c>
      <c r="M767" s="2" t="s">
        <v>4436</v>
      </c>
      <c r="N767" s="2" t="s">
        <v>85</v>
      </c>
      <c r="O767" s="2" t="s">
        <v>4437</v>
      </c>
      <c r="P767" s="2" t="str">
        <f>VLOOKUP(I767,Period!A:B,2,FALSE)</f>
        <v>2022H2</v>
      </c>
      <c r="Q767" s="9">
        <f t="shared" si="127"/>
        <v>42.45</v>
      </c>
      <c r="R767" s="2">
        <f t="shared" si="129"/>
        <v>50</v>
      </c>
      <c r="S767" t="str">
        <f t="shared" si="130"/>
        <v>03 Cloudy (40%-90%)</v>
      </c>
      <c r="T767" t="str">
        <f t="shared" si="128"/>
        <v>44764S2A_MSIL1CCDM-MLB-GANGM4476403 Cloudy (40%-90%)</v>
      </c>
      <c r="U767">
        <f>IF(COUNTIF(T$2:T766,T767)&gt;=1,0,1)</f>
        <v>0</v>
      </c>
      <c r="V767" s="26" t="s">
        <v>2428</v>
      </c>
      <c r="W767" s="86">
        <f t="shared" si="131"/>
        <v>2022</v>
      </c>
      <c r="X767" s="86" t="str">
        <f t="shared" si="132"/>
        <v>07</v>
      </c>
      <c r="Y767" s="86">
        <f t="shared" si="133"/>
        <v>22</v>
      </c>
      <c r="Z767" s="86" t="str">
        <f t="shared" si="134"/>
        <v>22</v>
      </c>
      <c r="AA767" s="86" t="str">
        <f t="shared" si="135"/>
        <v>27</v>
      </c>
      <c r="AB767" s="86" t="str">
        <f t="shared" si="136"/>
        <v>57</v>
      </c>
      <c r="AC767" s="86" t="str">
        <f t="shared" si="137"/>
        <v>GAN_GM_2500X1253px_32m_S2A_MSIL1C_20220722_50CC</v>
      </c>
      <c r="AD767" s="41" t="s">
        <v>2429</v>
      </c>
    </row>
    <row r="768" spans="2:30" x14ac:dyDescent="0.25">
      <c r="B768" t="s">
        <v>3866</v>
      </c>
      <c r="C768" s="51" t="s">
        <v>3816</v>
      </c>
      <c r="D768" s="51" t="s">
        <v>269</v>
      </c>
      <c r="E768" s="42" t="b">
        <v>1</v>
      </c>
      <c r="F768" s="2" t="s">
        <v>3813</v>
      </c>
      <c r="G768" s="7" t="s">
        <v>183</v>
      </c>
      <c r="H768" s="51" t="s">
        <v>270</v>
      </c>
      <c r="I768" s="53">
        <v>44762</v>
      </c>
      <c r="J768" s="42" t="s">
        <v>272</v>
      </c>
      <c r="K768" s="59" t="s">
        <v>219</v>
      </c>
      <c r="L768" s="9">
        <v>96.3</v>
      </c>
      <c r="M768" s="2" t="s">
        <v>4436</v>
      </c>
      <c r="N768" s="2" t="s">
        <v>85</v>
      </c>
      <c r="O768" s="2" t="s">
        <v>4437</v>
      </c>
      <c r="P768" s="2" t="str">
        <f>VLOOKUP(I768,Period!A:B,2,FALSE)</f>
        <v>2022H2</v>
      </c>
      <c r="Q768" s="9">
        <f t="shared" si="127"/>
        <v>92.65</v>
      </c>
      <c r="R768" s="2">
        <f t="shared" si="129"/>
        <v>100</v>
      </c>
      <c r="S768" t="str">
        <f t="shared" si="130"/>
        <v>04 Overcast (100%)</v>
      </c>
      <c r="T768" t="str">
        <f t="shared" si="128"/>
        <v>44762S2A_MSIL1CCDM-MLB-GANGM4476204 Overcast (100%)</v>
      </c>
      <c r="U768">
        <f>IF(COUNTIF(T$2:T767,T768)&gt;=1,0,1)</f>
        <v>1</v>
      </c>
      <c r="V768" s="26" t="s">
        <v>2430</v>
      </c>
      <c r="W768" s="86">
        <f t="shared" si="131"/>
        <v>2022</v>
      </c>
      <c r="X768" s="86" t="str">
        <f t="shared" si="132"/>
        <v>07</v>
      </c>
      <c r="Y768" s="86">
        <f t="shared" si="133"/>
        <v>20</v>
      </c>
      <c r="Z768" s="86" t="str">
        <f t="shared" si="134"/>
        <v>22</v>
      </c>
      <c r="AA768" s="86" t="str">
        <f t="shared" si="135"/>
        <v>38</v>
      </c>
      <c r="AB768" s="86" t="str">
        <f t="shared" si="136"/>
        <v>18</v>
      </c>
      <c r="AC768" s="86" t="str">
        <f t="shared" si="137"/>
        <v>GAN_GM_2500X1253px_32m_S2A_MSIL1C_20220720_100CC</v>
      </c>
      <c r="AD768" s="41" t="s">
        <v>2431</v>
      </c>
    </row>
    <row r="769" spans="2:30" x14ac:dyDescent="0.25">
      <c r="B769" t="s">
        <v>3866</v>
      </c>
      <c r="C769" s="51" t="s">
        <v>3816</v>
      </c>
      <c r="D769" s="51" t="s">
        <v>269</v>
      </c>
      <c r="E769" s="42" t="b">
        <v>1</v>
      </c>
      <c r="F769" s="2" t="s">
        <v>3813</v>
      </c>
      <c r="G769" s="7" t="s">
        <v>183</v>
      </c>
      <c r="H769" s="51" t="s">
        <v>270</v>
      </c>
      <c r="I769" s="53">
        <v>44762</v>
      </c>
      <c r="J769" s="42" t="s">
        <v>271</v>
      </c>
      <c r="K769" s="2" t="s">
        <v>221</v>
      </c>
      <c r="L769" s="9">
        <v>74.599999999999994</v>
      </c>
      <c r="M769" s="2" t="s">
        <v>4436</v>
      </c>
      <c r="N769" s="2" t="s">
        <v>85</v>
      </c>
      <c r="O769" s="2" t="s">
        <v>4437</v>
      </c>
      <c r="P769" s="2" t="str">
        <f>VLOOKUP(I769,Period!A:B,2,FALSE)</f>
        <v>2022H2</v>
      </c>
      <c r="Q769" s="9">
        <f t="shared" si="127"/>
        <v>92.65</v>
      </c>
      <c r="R769" s="2">
        <f t="shared" si="129"/>
        <v>100</v>
      </c>
      <c r="S769" t="str">
        <f t="shared" si="130"/>
        <v>04 Overcast (100%)</v>
      </c>
      <c r="T769" t="str">
        <f t="shared" si="128"/>
        <v>44762S2A_MSIL1CCDM-MLB-GANGM4476204 Overcast (100%)</v>
      </c>
      <c r="U769">
        <f>IF(COUNTIF(T$2:T768,T769)&gt;=1,0,1)</f>
        <v>0</v>
      </c>
      <c r="V769" s="26" t="s">
        <v>2432</v>
      </c>
      <c r="W769" s="86">
        <f t="shared" si="131"/>
        <v>2022</v>
      </c>
      <c r="X769" s="86" t="str">
        <f t="shared" si="132"/>
        <v>07</v>
      </c>
      <c r="Y769" s="86">
        <f t="shared" si="133"/>
        <v>20</v>
      </c>
      <c r="Z769" s="86" t="str">
        <f t="shared" si="134"/>
        <v>22</v>
      </c>
      <c r="AA769" s="86" t="str">
        <f t="shared" si="135"/>
        <v>38</v>
      </c>
      <c r="AB769" s="86" t="str">
        <f t="shared" si="136"/>
        <v>15</v>
      </c>
      <c r="AC769" s="86" t="str">
        <f t="shared" si="137"/>
        <v>GAN_GM_2500X1253px_32m_S2A_MSIL1C_20220720_100CC</v>
      </c>
      <c r="AD769" s="41" t="s">
        <v>2433</v>
      </c>
    </row>
    <row r="770" spans="2:30" x14ac:dyDescent="0.25">
      <c r="B770" t="s">
        <v>3866</v>
      </c>
      <c r="C770" s="51" t="s">
        <v>3816</v>
      </c>
      <c r="D770" s="51" t="s">
        <v>269</v>
      </c>
      <c r="E770" s="42" t="b">
        <v>1</v>
      </c>
      <c r="F770" s="2" t="s">
        <v>3813</v>
      </c>
      <c r="G770" s="7" t="s">
        <v>183</v>
      </c>
      <c r="H770" s="51" t="s">
        <v>270</v>
      </c>
      <c r="I770" s="53">
        <v>44762</v>
      </c>
      <c r="J770" s="42" t="s">
        <v>273</v>
      </c>
      <c r="K770" s="2" t="s">
        <v>299</v>
      </c>
      <c r="L770" s="9">
        <v>99.8</v>
      </c>
      <c r="M770" s="2" t="s">
        <v>4436</v>
      </c>
      <c r="N770" s="2" t="s">
        <v>85</v>
      </c>
      <c r="O770" s="2" t="s">
        <v>4437</v>
      </c>
      <c r="P770" s="2" t="str">
        <f>VLOOKUP(I770,Period!A:B,2,FALSE)</f>
        <v>2022H2</v>
      </c>
      <c r="Q770" s="9">
        <f t="shared" ref="Q770:Q833" si="138">AVERAGEIFS(L:L,I:I,I770,H:H,H770,C:C,C770,B:B,B770)</f>
        <v>92.65</v>
      </c>
      <c r="R770" s="2">
        <f t="shared" si="129"/>
        <v>100</v>
      </c>
      <c r="S770" t="str">
        <f t="shared" si="130"/>
        <v>04 Overcast (100%)</v>
      </c>
      <c r="T770" t="str">
        <f t="shared" ref="T770:T833" si="139">CONCATENATE(I770,B770,C770,H770,I770,S770)</f>
        <v>44762S2A_MSIL1CCDM-MLB-GANGM4476204 Overcast (100%)</v>
      </c>
      <c r="U770">
        <f>IF(COUNTIF(T$2:T769,T770)&gt;=1,0,1)</f>
        <v>0</v>
      </c>
      <c r="V770" s="26" t="s">
        <v>2434</v>
      </c>
      <c r="W770" s="86">
        <f t="shared" si="131"/>
        <v>2022</v>
      </c>
      <c r="X770" s="86" t="str">
        <f t="shared" si="132"/>
        <v>07</v>
      </c>
      <c r="Y770" s="86">
        <f t="shared" si="133"/>
        <v>20</v>
      </c>
      <c r="Z770" s="86" t="str">
        <f t="shared" si="134"/>
        <v>22</v>
      </c>
      <c r="AA770" s="86" t="str">
        <f t="shared" si="135"/>
        <v>38</v>
      </c>
      <c r="AB770" s="86" t="str">
        <f t="shared" si="136"/>
        <v>04</v>
      </c>
      <c r="AC770" s="86" t="str">
        <f t="shared" si="137"/>
        <v>GAN_GM_2500X1253px_32m_S2A_MSIL1C_20220720_100CC</v>
      </c>
      <c r="AD770" s="41" t="s">
        <v>2435</v>
      </c>
    </row>
    <row r="771" spans="2:30" x14ac:dyDescent="0.25">
      <c r="B771" t="s">
        <v>3866</v>
      </c>
      <c r="C771" s="51" t="s">
        <v>3816</v>
      </c>
      <c r="D771" s="51" t="s">
        <v>269</v>
      </c>
      <c r="E771" s="42" t="b">
        <v>1</v>
      </c>
      <c r="F771" s="2" t="s">
        <v>3813</v>
      </c>
      <c r="G771" s="7" t="s">
        <v>183</v>
      </c>
      <c r="H771" s="51" t="s">
        <v>270</v>
      </c>
      <c r="I771" s="53">
        <v>44762</v>
      </c>
      <c r="J771" s="42" t="s">
        <v>274</v>
      </c>
      <c r="K771" s="2" t="s">
        <v>328</v>
      </c>
      <c r="L771" s="9">
        <v>99.9</v>
      </c>
      <c r="M771" s="2" t="s">
        <v>4436</v>
      </c>
      <c r="N771" s="2" t="s">
        <v>85</v>
      </c>
      <c r="O771" s="2" t="s">
        <v>4437</v>
      </c>
      <c r="P771" s="2" t="str">
        <f>VLOOKUP(I771,Period!A:B,2,FALSE)</f>
        <v>2022H2</v>
      </c>
      <c r="Q771" s="9">
        <f t="shared" si="138"/>
        <v>92.65</v>
      </c>
      <c r="R771" s="2">
        <f t="shared" ref="R771:R834" si="140">ROUNDUP(Q771/10,0)*10</f>
        <v>100</v>
      </c>
      <c r="S771" t="str">
        <f t="shared" ref="S771:S834" si="141">IF(R771=0,"01 Clear (0%)",IF(R771&lt;=30,"02 Sunny (10%-30%)",IF(R771&lt;=90,"03 Cloudy (40%-90%)","04 Overcast (100%)")))</f>
        <v>04 Overcast (100%)</v>
      </c>
      <c r="T771" t="str">
        <f t="shared" si="139"/>
        <v>44762S2A_MSIL1CCDM-MLB-GANGM4476204 Overcast (100%)</v>
      </c>
      <c r="U771">
        <f>IF(COUNTIF(T$2:T770,T771)&gt;=1,0,1)</f>
        <v>0</v>
      </c>
      <c r="V771" s="26" t="s">
        <v>2436</v>
      </c>
      <c r="W771" s="86">
        <f t="shared" ref="W771:W834" si="142">YEAR(I771)</f>
        <v>2022</v>
      </c>
      <c r="X771" s="86" t="str">
        <f t="shared" ref="X771:X834" si="143">IF(LEN(MONTH(I771))=1,CONCATENATE("0",MONTH(I771)),MONTH(I771))</f>
        <v>07</v>
      </c>
      <c r="Y771" s="86">
        <f t="shared" ref="Y771:Y834" si="144">IF(LEN(DAY(I771))=1,CONCATENATE("0",DAY(I771)),DAY(I771))</f>
        <v>20</v>
      </c>
      <c r="Z771" s="86" t="str">
        <f t="shared" ref="Z771:Z834" si="145">LEFT(K771,2)</f>
        <v>22</v>
      </c>
      <c r="AA771" s="86" t="str">
        <f t="shared" ref="AA771:AA834" si="146">MID(K771,4,2)</f>
        <v>38</v>
      </c>
      <c r="AB771" s="86" t="str">
        <f t="shared" ref="AB771:AB834" si="147">MID(K771,7,2)</f>
        <v>00</v>
      </c>
      <c r="AC771" s="86" t="str">
        <f t="shared" ref="AC771:AC834" si="148">CONCATENATE(RIGHT(C771,3),"_",H771,"_",M771,"_",O771,"_",B771,"_",W771,X771,Y771,"_",R771,"CC")</f>
        <v>GAN_GM_2500X1253px_32m_S2A_MSIL1C_20220720_100CC</v>
      </c>
      <c r="AD771" s="41" t="s">
        <v>2437</v>
      </c>
    </row>
    <row r="772" spans="2:30" x14ac:dyDescent="0.25">
      <c r="B772" t="s">
        <v>3866</v>
      </c>
      <c r="C772" s="54" t="s">
        <v>3816</v>
      </c>
      <c r="D772" s="54" t="s">
        <v>269</v>
      </c>
      <c r="E772" s="56" t="b">
        <v>1</v>
      </c>
      <c r="F772" s="2" t="s">
        <v>3813</v>
      </c>
      <c r="G772" s="7" t="s">
        <v>183</v>
      </c>
      <c r="H772" s="54" t="s">
        <v>270</v>
      </c>
      <c r="I772" s="57">
        <v>44759</v>
      </c>
      <c r="J772" s="56" t="s">
        <v>272</v>
      </c>
      <c r="K772" s="58" t="s">
        <v>190</v>
      </c>
      <c r="L772" s="9">
        <v>100</v>
      </c>
      <c r="M772" s="2" t="s">
        <v>4436</v>
      </c>
      <c r="N772" s="2" t="s">
        <v>85</v>
      </c>
      <c r="O772" s="2" t="s">
        <v>4437</v>
      </c>
      <c r="P772" s="2" t="str">
        <f>VLOOKUP(I772,Period!A:B,2,FALSE)</f>
        <v>2022H2</v>
      </c>
      <c r="Q772" s="9">
        <f t="shared" si="138"/>
        <v>99.25</v>
      </c>
      <c r="R772" s="2">
        <f t="shared" si="140"/>
        <v>100</v>
      </c>
      <c r="S772" t="str">
        <f t="shared" si="141"/>
        <v>04 Overcast (100%)</v>
      </c>
      <c r="T772" t="str">
        <f t="shared" si="139"/>
        <v>44759S2A_MSIL1CCDM-MLB-GANGM4475904 Overcast (100%)</v>
      </c>
      <c r="U772">
        <f>IF(COUNTIF(T$2:T771,T772)&gt;=1,0,1)</f>
        <v>1</v>
      </c>
      <c r="V772" s="26" t="s">
        <v>2438</v>
      </c>
      <c r="W772" s="86">
        <f t="shared" si="142"/>
        <v>2022</v>
      </c>
      <c r="X772" s="86" t="str">
        <f t="shared" si="143"/>
        <v>07</v>
      </c>
      <c r="Y772" s="86">
        <f t="shared" si="144"/>
        <v>17</v>
      </c>
      <c r="Z772" s="86" t="str">
        <f t="shared" si="145"/>
        <v>22</v>
      </c>
      <c r="AA772" s="86" t="str">
        <f t="shared" si="146"/>
        <v>28</v>
      </c>
      <c r="AB772" s="86" t="str">
        <f t="shared" si="147"/>
        <v>22</v>
      </c>
      <c r="AC772" s="86" t="str">
        <f t="shared" si="148"/>
        <v>GAN_GM_2500X1253px_32m_S2A_MSIL1C_20220717_100CC</v>
      </c>
      <c r="AD772" s="41" t="s">
        <v>2439</v>
      </c>
    </row>
    <row r="773" spans="2:30" x14ac:dyDescent="0.25">
      <c r="B773" t="s">
        <v>3866</v>
      </c>
      <c r="C773" s="54" t="s">
        <v>3816</v>
      </c>
      <c r="D773" s="54" t="s">
        <v>269</v>
      </c>
      <c r="E773" s="56" t="b">
        <v>1</v>
      </c>
      <c r="F773" s="2" t="s">
        <v>3813</v>
      </c>
      <c r="G773" s="7" t="s">
        <v>183</v>
      </c>
      <c r="H773" s="54" t="s">
        <v>270</v>
      </c>
      <c r="I773" s="57">
        <v>44759</v>
      </c>
      <c r="J773" s="56" t="s">
        <v>271</v>
      </c>
      <c r="K773" s="45" t="s">
        <v>334</v>
      </c>
      <c r="L773" s="9">
        <v>97</v>
      </c>
      <c r="M773" s="2" t="s">
        <v>4436</v>
      </c>
      <c r="N773" s="2" t="s">
        <v>85</v>
      </c>
      <c r="O773" s="2" t="s">
        <v>4437</v>
      </c>
      <c r="P773" s="2" t="str">
        <f>VLOOKUP(I773,Period!A:B,2,FALSE)</f>
        <v>2022H2</v>
      </c>
      <c r="Q773" s="9">
        <f t="shared" si="138"/>
        <v>99.25</v>
      </c>
      <c r="R773" s="2">
        <f t="shared" si="140"/>
        <v>100</v>
      </c>
      <c r="S773" t="str">
        <f t="shared" si="141"/>
        <v>04 Overcast (100%)</v>
      </c>
      <c r="T773" t="str">
        <f t="shared" si="139"/>
        <v>44759S2A_MSIL1CCDM-MLB-GANGM4475904 Overcast (100%)</v>
      </c>
      <c r="U773">
        <f>IF(COUNTIF(T$2:T772,T773)&gt;=1,0,1)</f>
        <v>0</v>
      </c>
      <c r="V773" s="26" t="s">
        <v>2440</v>
      </c>
      <c r="W773" s="86">
        <f t="shared" si="142"/>
        <v>2022</v>
      </c>
      <c r="X773" s="86" t="str">
        <f t="shared" si="143"/>
        <v>07</v>
      </c>
      <c r="Y773" s="86">
        <f t="shared" si="144"/>
        <v>17</v>
      </c>
      <c r="Z773" s="86" t="str">
        <f t="shared" si="145"/>
        <v>22</v>
      </c>
      <c r="AA773" s="86" t="str">
        <f t="shared" si="146"/>
        <v>28</v>
      </c>
      <c r="AB773" s="86" t="str">
        <f t="shared" si="147"/>
        <v>18</v>
      </c>
      <c r="AC773" s="86" t="str">
        <f t="shared" si="148"/>
        <v>GAN_GM_2500X1253px_32m_S2A_MSIL1C_20220717_100CC</v>
      </c>
      <c r="AD773" s="41" t="s">
        <v>2441</v>
      </c>
    </row>
    <row r="774" spans="2:30" x14ac:dyDescent="0.25">
      <c r="B774" t="s">
        <v>3866</v>
      </c>
      <c r="C774" s="54" t="s">
        <v>3816</v>
      </c>
      <c r="D774" s="54" t="s">
        <v>269</v>
      </c>
      <c r="E774" s="56" t="b">
        <v>1</v>
      </c>
      <c r="F774" s="2" t="s">
        <v>3813</v>
      </c>
      <c r="G774" s="7" t="s">
        <v>183</v>
      </c>
      <c r="H774" s="54" t="s">
        <v>270</v>
      </c>
      <c r="I774" s="57">
        <v>44759</v>
      </c>
      <c r="J774" s="56" t="s">
        <v>273</v>
      </c>
      <c r="K774" s="2" t="s">
        <v>293</v>
      </c>
      <c r="L774" s="9">
        <v>100</v>
      </c>
      <c r="M774" s="2" t="s">
        <v>4436</v>
      </c>
      <c r="N774" s="2" t="s">
        <v>85</v>
      </c>
      <c r="O774" s="2" t="s">
        <v>4437</v>
      </c>
      <c r="P774" s="2" t="str">
        <f>VLOOKUP(I774,Period!A:B,2,FALSE)</f>
        <v>2022H2</v>
      </c>
      <c r="Q774" s="9">
        <f t="shared" si="138"/>
        <v>99.25</v>
      </c>
      <c r="R774" s="2">
        <f t="shared" si="140"/>
        <v>100</v>
      </c>
      <c r="S774" t="str">
        <f t="shared" si="141"/>
        <v>04 Overcast (100%)</v>
      </c>
      <c r="T774" t="str">
        <f t="shared" si="139"/>
        <v>44759S2A_MSIL1CCDM-MLB-GANGM4475904 Overcast (100%)</v>
      </c>
      <c r="U774">
        <f>IF(COUNTIF(T$2:T773,T774)&gt;=1,0,1)</f>
        <v>0</v>
      </c>
      <c r="V774" s="26" t="s">
        <v>2442</v>
      </c>
      <c r="W774" s="86">
        <f t="shared" si="142"/>
        <v>2022</v>
      </c>
      <c r="X774" s="86" t="str">
        <f t="shared" si="143"/>
        <v>07</v>
      </c>
      <c r="Y774" s="86">
        <f t="shared" si="144"/>
        <v>17</v>
      </c>
      <c r="Z774" s="86" t="str">
        <f t="shared" si="145"/>
        <v>22</v>
      </c>
      <c r="AA774" s="86" t="str">
        <f t="shared" si="146"/>
        <v>28</v>
      </c>
      <c r="AB774" s="86" t="str">
        <f t="shared" si="147"/>
        <v>10</v>
      </c>
      <c r="AC774" s="86" t="str">
        <f t="shared" si="148"/>
        <v>GAN_GM_2500X1253px_32m_S2A_MSIL1C_20220717_100CC</v>
      </c>
      <c r="AD774" s="41" t="s">
        <v>2443</v>
      </c>
    </row>
    <row r="775" spans="2:30" x14ac:dyDescent="0.25">
      <c r="B775" t="s">
        <v>3866</v>
      </c>
      <c r="C775" s="54" t="s">
        <v>3816</v>
      </c>
      <c r="D775" s="54" t="s">
        <v>269</v>
      </c>
      <c r="E775" s="56" t="b">
        <v>1</v>
      </c>
      <c r="F775" s="2" t="s">
        <v>3813</v>
      </c>
      <c r="G775" s="7" t="s">
        <v>183</v>
      </c>
      <c r="H775" s="54" t="s">
        <v>270</v>
      </c>
      <c r="I775" s="57">
        <v>44759</v>
      </c>
      <c r="J775" s="56" t="s">
        <v>274</v>
      </c>
      <c r="K775" s="2" t="s">
        <v>322</v>
      </c>
      <c r="L775" s="9">
        <v>100</v>
      </c>
      <c r="M775" s="2" t="s">
        <v>4436</v>
      </c>
      <c r="N775" s="2" t="s">
        <v>85</v>
      </c>
      <c r="O775" s="2" t="s">
        <v>4437</v>
      </c>
      <c r="P775" s="2" t="str">
        <f>VLOOKUP(I775,Period!A:B,2,FALSE)</f>
        <v>2022H2</v>
      </c>
      <c r="Q775" s="9">
        <f t="shared" si="138"/>
        <v>99.25</v>
      </c>
      <c r="R775" s="2">
        <f t="shared" si="140"/>
        <v>100</v>
      </c>
      <c r="S775" t="str">
        <f t="shared" si="141"/>
        <v>04 Overcast (100%)</v>
      </c>
      <c r="T775" t="str">
        <f t="shared" si="139"/>
        <v>44759S2A_MSIL1CCDM-MLB-GANGM4475904 Overcast (100%)</v>
      </c>
      <c r="U775">
        <f>IF(COUNTIF(T$2:T774,T775)&gt;=1,0,1)</f>
        <v>0</v>
      </c>
      <c r="V775" s="26" t="s">
        <v>2444</v>
      </c>
      <c r="W775" s="86">
        <f t="shared" si="142"/>
        <v>2022</v>
      </c>
      <c r="X775" s="86" t="str">
        <f t="shared" si="143"/>
        <v>07</v>
      </c>
      <c r="Y775" s="86">
        <f t="shared" si="144"/>
        <v>17</v>
      </c>
      <c r="Z775" s="86" t="str">
        <f t="shared" si="145"/>
        <v>22</v>
      </c>
      <c r="AA775" s="86" t="str">
        <f t="shared" si="146"/>
        <v>28</v>
      </c>
      <c r="AB775" s="86" t="str">
        <f t="shared" si="147"/>
        <v>04</v>
      </c>
      <c r="AC775" s="86" t="str">
        <f t="shared" si="148"/>
        <v>GAN_GM_2500X1253px_32m_S2A_MSIL1C_20220717_100CC</v>
      </c>
      <c r="AD775" s="41" t="s">
        <v>2445</v>
      </c>
    </row>
    <row r="776" spans="2:30" x14ac:dyDescent="0.25">
      <c r="B776" t="s">
        <v>3866</v>
      </c>
      <c r="C776" s="51" t="s">
        <v>3816</v>
      </c>
      <c r="D776" s="51" t="s">
        <v>269</v>
      </c>
      <c r="E776" s="42" t="b">
        <v>1</v>
      </c>
      <c r="F776" s="2" t="s">
        <v>3813</v>
      </c>
      <c r="G776" s="7" t="s">
        <v>183</v>
      </c>
      <c r="H776" s="51" t="s">
        <v>270</v>
      </c>
      <c r="I776" s="53">
        <v>44757</v>
      </c>
      <c r="J776" s="42" t="s">
        <v>272</v>
      </c>
      <c r="K776" s="59" t="s">
        <v>295</v>
      </c>
      <c r="L776" s="9">
        <v>5.5</v>
      </c>
      <c r="M776" s="2" t="s">
        <v>4436</v>
      </c>
      <c r="N776" s="2" t="s">
        <v>85</v>
      </c>
      <c r="O776" s="2" t="s">
        <v>4437</v>
      </c>
      <c r="P776" s="2" t="str">
        <f>VLOOKUP(I776,Period!A:B,2,FALSE)</f>
        <v>2022H2</v>
      </c>
      <c r="Q776" s="9">
        <f t="shared" si="138"/>
        <v>19.8</v>
      </c>
      <c r="R776" s="2">
        <f t="shared" si="140"/>
        <v>20</v>
      </c>
      <c r="S776" t="str">
        <f t="shared" si="141"/>
        <v>02 Sunny (10%-30%)</v>
      </c>
      <c r="T776" t="str">
        <f t="shared" si="139"/>
        <v>44757S2A_MSIL1CCDM-MLB-GANGM4475702 Sunny (10%-30%)</v>
      </c>
      <c r="U776">
        <f>IF(COUNTIF(T$2:T775,T776)&gt;=1,0,1)</f>
        <v>1</v>
      </c>
      <c r="V776" s="26" t="s">
        <v>2446</v>
      </c>
      <c r="W776" s="86">
        <f t="shared" si="142"/>
        <v>2022</v>
      </c>
      <c r="X776" s="86" t="str">
        <f t="shared" si="143"/>
        <v>07</v>
      </c>
      <c r="Y776" s="86">
        <f t="shared" si="144"/>
        <v>15</v>
      </c>
      <c r="Z776" s="86" t="str">
        <f t="shared" si="145"/>
        <v>22</v>
      </c>
      <c r="AA776" s="86" t="str">
        <f t="shared" si="146"/>
        <v>38</v>
      </c>
      <c r="AB776" s="86" t="str">
        <f t="shared" si="147"/>
        <v>11</v>
      </c>
      <c r="AC776" s="86" t="str">
        <f t="shared" si="148"/>
        <v>GAN_GM_2500X1253px_32m_S2A_MSIL1C_20220715_20CC</v>
      </c>
      <c r="AD776" s="41" t="s">
        <v>2447</v>
      </c>
    </row>
    <row r="777" spans="2:30" x14ac:dyDescent="0.25">
      <c r="B777" t="s">
        <v>3866</v>
      </c>
      <c r="C777" s="51" t="s">
        <v>3816</v>
      </c>
      <c r="D777" s="51" t="s">
        <v>269</v>
      </c>
      <c r="E777" s="42" t="b">
        <v>1</v>
      </c>
      <c r="F777" s="2" t="s">
        <v>3813</v>
      </c>
      <c r="G777" s="7" t="s">
        <v>183</v>
      </c>
      <c r="H777" s="51" t="s">
        <v>270</v>
      </c>
      <c r="I777" s="53">
        <v>44757</v>
      </c>
      <c r="J777" s="42" t="s">
        <v>271</v>
      </c>
      <c r="K777" s="2" t="s">
        <v>276</v>
      </c>
      <c r="L777" s="9">
        <v>4.5</v>
      </c>
      <c r="M777" s="2" t="s">
        <v>4436</v>
      </c>
      <c r="N777" s="2" t="s">
        <v>85</v>
      </c>
      <c r="O777" s="2" t="s">
        <v>4437</v>
      </c>
      <c r="P777" s="2" t="str">
        <f>VLOOKUP(I777,Period!A:B,2,FALSE)</f>
        <v>2022H2</v>
      </c>
      <c r="Q777" s="9">
        <f t="shared" si="138"/>
        <v>19.8</v>
      </c>
      <c r="R777" s="2">
        <f t="shared" si="140"/>
        <v>20</v>
      </c>
      <c r="S777" t="str">
        <f t="shared" si="141"/>
        <v>02 Sunny (10%-30%)</v>
      </c>
      <c r="T777" t="str">
        <f t="shared" si="139"/>
        <v>44757S2A_MSIL1CCDM-MLB-GANGM4475702 Sunny (10%-30%)</v>
      </c>
      <c r="U777">
        <f>IF(COUNTIF(T$2:T776,T777)&gt;=1,0,1)</f>
        <v>0</v>
      </c>
      <c r="V777" s="26" t="s">
        <v>2448</v>
      </c>
      <c r="W777" s="86">
        <f t="shared" si="142"/>
        <v>2022</v>
      </c>
      <c r="X777" s="86" t="str">
        <f t="shared" si="143"/>
        <v>07</v>
      </c>
      <c r="Y777" s="86">
        <f t="shared" si="144"/>
        <v>15</v>
      </c>
      <c r="Z777" s="86" t="str">
        <f t="shared" si="145"/>
        <v>22</v>
      </c>
      <c r="AA777" s="86" t="str">
        <f t="shared" si="146"/>
        <v>38</v>
      </c>
      <c r="AB777" s="86" t="str">
        <f t="shared" si="147"/>
        <v>08</v>
      </c>
      <c r="AC777" s="86" t="str">
        <f t="shared" si="148"/>
        <v>GAN_GM_2500X1253px_32m_S2A_MSIL1C_20220715_20CC</v>
      </c>
      <c r="AD777" s="41" t="s">
        <v>2449</v>
      </c>
    </row>
    <row r="778" spans="2:30" x14ac:dyDescent="0.25">
      <c r="B778" t="s">
        <v>3866</v>
      </c>
      <c r="C778" s="51" t="s">
        <v>3816</v>
      </c>
      <c r="D778" s="51" t="s">
        <v>269</v>
      </c>
      <c r="E778" s="42" t="b">
        <v>1</v>
      </c>
      <c r="F778" s="2" t="s">
        <v>3813</v>
      </c>
      <c r="G778" s="7" t="s">
        <v>183</v>
      </c>
      <c r="H778" s="51" t="s">
        <v>270</v>
      </c>
      <c r="I778" s="53">
        <v>44757</v>
      </c>
      <c r="J778" s="42" t="s">
        <v>273</v>
      </c>
      <c r="K778" s="2" t="s">
        <v>280</v>
      </c>
      <c r="L778" s="9">
        <v>36.700000000000003</v>
      </c>
      <c r="M778" s="2" t="s">
        <v>4436</v>
      </c>
      <c r="N778" s="2" t="s">
        <v>85</v>
      </c>
      <c r="O778" s="2" t="s">
        <v>4437</v>
      </c>
      <c r="P778" s="2" t="str">
        <f>VLOOKUP(I778,Period!A:B,2,FALSE)</f>
        <v>2022H2</v>
      </c>
      <c r="Q778" s="9">
        <f t="shared" si="138"/>
        <v>19.8</v>
      </c>
      <c r="R778" s="2">
        <f t="shared" si="140"/>
        <v>20</v>
      </c>
      <c r="S778" t="str">
        <f t="shared" si="141"/>
        <v>02 Sunny (10%-30%)</v>
      </c>
      <c r="T778" t="str">
        <f t="shared" si="139"/>
        <v>44757S2A_MSIL1CCDM-MLB-GANGM4475702 Sunny (10%-30%)</v>
      </c>
      <c r="U778">
        <f>IF(COUNTIF(T$2:T777,T778)&gt;=1,0,1)</f>
        <v>0</v>
      </c>
      <c r="V778" s="26" t="s">
        <v>2450</v>
      </c>
      <c r="W778" s="86">
        <f t="shared" si="142"/>
        <v>2022</v>
      </c>
      <c r="X778" s="86" t="str">
        <f t="shared" si="143"/>
        <v>07</v>
      </c>
      <c r="Y778" s="86">
        <f t="shared" si="144"/>
        <v>15</v>
      </c>
      <c r="Z778" s="86" t="str">
        <f t="shared" si="145"/>
        <v>22</v>
      </c>
      <c r="AA778" s="86" t="str">
        <f t="shared" si="146"/>
        <v>37</v>
      </c>
      <c r="AB778" s="86" t="str">
        <f t="shared" si="147"/>
        <v>57</v>
      </c>
      <c r="AC778" s="86" t="str">
        <f t="shared" si="148"/>
        <v>GAN_GM_2500X1253px_32m_S2A_MSIL1C_20220715_20CC</v>
      </c>
      <c r="AD778" s="41" t="s">
        <v>2451</v>
      </c>
    </row>
    <row r="779" spans="2:30" x14ac:dyDescent="0.25">
      <c r="B779" t="s">
        <v>3866</v>
      </c>
      <c r="C779" s="51" t="s">
        <v>3816</v>
      </c>
      <c r="D779" s="51" t="s">
        <v>269</v>
      </c>
      <c r="E779" s="42" t="b">
        <v>1</v>
      </c>
      <c r="F779" s="2" t="s">
        <v>3813</v>
      </c>
      <c r="G779" s="7" t="s">
        <v>183</v>
      </c>
      <c r="H779" s="51" t="s">
        <v>270</v>
      </c>
      <c r="I779" s="53">
        <v>44757</v>
      </c>
      <c r="J779" s="42" t="s">
        <v>274</v>
      </c>
      <c r="K779" s="2" t="s">
        <v>296</v>
      </c>
      <c r="L779" s="9">
        <v>32.5</v>
      </c>
      <c r="M779" s="2" t="s">
        <v>4436</v>
      </c>
      <c r="N779" s="2" t="s">
        <v>85</v>
      </c>
      <c r="O779" s="2" t="s">
        <v>4437</v>
      </c>
      <c r="P779" s="2" t="str">
        <f>VLOOKUP(I779,Period!A:B,2,FALSE)</f>
        <v>2022H2</v>
      </c>
      <c r="Q779" s="9">
        <f t="shared" si="138"/>
        <v>19.8</v>
      </c>
      <c r="R779" s="2">
        <f t="shared" si="140"/>
        <v>20</v>
      </c>
      <c r="S779" t="str">
        <f t="shared" si="141"/>
        <v>02 Sunny (10%-30%)</v>
      </c>
      <c r="T779" t="str">
        <f t="shared" si="139"/>
        <v>44757S2A_MSIL1CCDM-MLB-GANGM4475702 Sunny (10%-30%)</v>
      </c>
      <c r="U779">
        <f>IF(COUNTIF(T$2:T778,T779)&gt;=1,0,1)</f>
        <v>0</v>
      </c>
      <c r="V779" s="26" t="s">
        <v>2452</v>
      </c>
      <c r="W779" s="86">
        <f t="shared" si="142"/>
        <v>2022</v>
      </c>
      <c r="X779" s="86" t="str">
        <f t="shared" si="143"/>
        <v>07</v>
      </c>
      <c r="Y779" s="86">
        <f t="shared" si="144"/>
        <v>15</v>
      </c>
      <c r="Z779" s="86" t="str">
        <f t="shared" si="145"/>
        <v>22</v>
      </c>
      <c r="AA779" s="86" t="str">
        <f t="shared" si="146"/>
        <v>37</v>
      </c>
      <c r="AB779" s="86" t="str">
        <f t="shared" si="147"/>
        <v>53</v>
      </c>
      <c r="AC779" s="86" t="str">
        <f t="shared" si="148"/>
        <v>GAN_GM_2500X1253px_32m_S2A_MSIL1C_20220715_20CC</v>
      </c>
      <c r="AD779" s="41" t="s">
        <v>2453</v>
      </c>
    </row>
    <row r="780" spans="2:30" x14ac:dyDescent="0.25">
      <c r="B780" t="s">
        <v>3866</v>
      </c>
      <c r="C780" s="54" t="s">
        <v>3816</v>
      </c>
      <c r="D780" s="54" t="s">
        <v>269</v>
      </c>
      <c r="E780" s="56" t="b">
        <v>1</v>
      </c>
      <c r="F780" s="2" t="s">
        <v>3813</v>
      </c>
      <c r="G780" s="7" t="s">
        <v>183</v>
      </c>
      <c r="H780" s="54" t="s">
        <v>270</v>
      </c>
      <c r="I780" s="57">
        <v>44754</v>
      </c>
      <c r="J780" s="56" t="s">
        <v>272</v>
      </c>
      <c r="K780" s="58" t="s">
        <v>288</v>
      </c>
      <c r="L780" s="9">
        <v>80.900000000000006</v>
      </c>
      <c r="M780" s="2" t="s">
        <v>4436</v>
      </c>
      <c r="N780" s="2" t="s">
        <v>85</v>
      </c>
      <c r="O780" s="2" t="s">
        <v>4437</v>
      </c>
      <c r="P780" s="2" t="str">
        <f>VLOOKUP(I780,Period!A:B,2,FALSE)</f>
        <v>2022H2</v>
      </c>
      <c r="Q780" s="9">
        <f t="shared" si="138"/>
        <v>64.95</v>
      </c>
      <c r="R780" s="2">
        <f t="shared" si="140"/>
        <v>70</v>
      </c>
      <c r="S780" t="str">
        <f t="shared" si="141"/>
        <v>03 Cloudy (40%-90%)</v>
      </c>
      <c r="T780" t="str">
        <f t="shared" si="139"/>
        <v>44754S2A_MSIL1CCDM-MLB-GANGM4475403 Cloudy (40%-90%)</v>
      </c>
      <c r="U780">
        <f>IF(COUNTIF(T$2:T779,T780)&gt;=1,0,1)</f>
        <v>1</v>
      </c>
      <c r="V780" s="26" t="s">
        <v>2454</v>
      </c>
      <c r="W780" s="86">
        <f t="shared" si="142"/>
        <v>2022</v>
      </c>
      <c r="X780" s="86" t="str">
        <f t="shared" si="143"/>
        <v>07</v>
      </c>
      <c r="Y780" s="86">
        <f t="shared" si="144"/>
        <v>12</v>
      </c>
      <c r="Z780" s="86" t="str">
        <f t="shared" si="145"/>
        <v>22</v>
      </c>
      <c r="AA780" s="86" t="str">
        <f t="shared" si="146"/>
        <v>28</v>
      </c>
      <c r="AB780" s="86" t="str">
        <f t="shared" si="147"/>
        <v>15</v>
      </c>
      <c r="AC780" s="86" t="str">
        <f t="shared" si="148"/>
        <v>GAN_GM_2500X1253px_32m_S2A_MSIL1C_20220712_70CC</v>
      </c>
      <c r="AD780" s="41" t="s">
        <v>2455</v>
      </c>
    </row>
    <row r="781" spans="2:30" x14ac:dyDescent="0.25">
      <c r="B781" t="s">
        <v>3866</v>
      </c>
      <c r="C781" s="54" t="s">
        <v>3816</v>
      </c>
      <c r="D781" s="54" t="s">
        <v>269</v>
      </c>
      <c r="E781" s="56" t="b">
        <v>1</v>
      </c>
      <c r="F781" s="2" t="s">
        <v>3813</v>
      </c>
      <c r="G781" s="7" t="s">
        <v>183</v>
      </c>
      <c r="H781" s="54" t="s">
        <v>270</v>
      </c>
      <c r="I781" s="57">
        <v>44754</v>
      </c>
      <c r="J781" s="56" t="s">
        <v>271</v>
      </c>
      <c r="K781" s="45" t="s">
        <v>297</v>
      </c>
      <c r="L781" s="9">
        <v>54</v>
      </c>
      <c r="M781" s="2" t="s">
        <v>4436</v>
      </c>
      <c r="N781" s="2" t="s">
        <v>85</v>
      </c>
      <c r="O781" s="2" t="s">
        <v>4437</v>
      </c>
      <c r="P781" s="2" t="str">
        <f>VLOOKUP(I781,Period!A:B,2,FALSE)</f>
        <v>2022H2</v>
      </c>
      <c r="Q781" s="9">
        <f t="shared" si="138"/>
        <v>64.95</v>
      </c>
      <c r="R781" s="2">
        <f t="shared" si="140"/>
        <v>70</v>
      </c>
      <c r="S781" t="str">
        <f t="shared" si="141"/>
        <v>03 Cloudy (40%-90%)</v>
      </c>
      <c r="T781" t="str">
        <f t="shared" si="139"/>
        <v>44754S2A_MSIL1CCDM-MLB-GANGM4475403 Cloudy (40%-90%)</v>
      </c>
      <c r="U781">
        <f>IF(COUNTIF(T$2:T780,T781)&gt;=1,0,1)</f>
        <v>0</v>
      </c>
      <c r="V781" s="26" t="s">
        <v>2456</v>
      </c>
      <c r="W781" s="86">
        <f t="shared" si="142"/>
        <v>2022</v>
      </c>
      <c r="X781" s="86" t="str">
        <f t="shared" si="143"/>
        <v>07</v>
      </c>
      <c r="Y781" s="86">
        <f t="shared" si="144"/>
        <v>12</v>
      </c>
      <c r="Z781" s="86" t="str">
        <f t="shared" si="145"/>
        <v>22</v>
      </c>
      <c r="AA781" s="86" t="str">
        <f t="shared" si="146"/>
        <v>28</v>
      </c>
      <c r="AB781" s="86" t="str">
        <f t="shared" si="147"/>
        <v>11</v>
      </c>
      <c r="AC781" s="86" t="str">
        <f t="shared" si="148"/>
        <v>GAN_GM_2500X1253px_32m_S2A_MSIL1C_20220712_70CC</v>
      </c>
      <c r="AD781" s="41" t="s">
        <v>2457</v>
      </c>
    </row>
    <row r="782" spans="2:30" x14ac:dyDescent="0.25">
      <c r="B782" t="s">
        <v>3866</v>
      </c>
      <c r="C782" s="54" t="s">
        <v>3816</v>
      </c>
      <c r="D782" s="54" t="s">
        <v>269</v>
      </c>
      <c r="E782" s="56" t="b">
        <v>1</v>
      </c>
      <c r="F782" s="2" t="s">
        <v>3813</v>
      </c>
      <c r="G782" s="7" t="s">
        <v>183</v>
      </c>
      <c r="H782" s="54" t="s">
        <v>270</v>
      </c>
      <c r="I782" s="57">
        <v>44754</v>
      </c>
      <c r="J782" s="56" t="s">
        <v>273</v>
      </c>
      <c r="K782" s="2" t="s">
        <v>298</v>
      </c>
      <c r="L782" s="9">
        <v>51.9</v>
      </c>
      <c r="M782" s="2" t="s">
        <v>4436</v>
      </c>
      <c r="N782" s="2" t="s">
        <v>85</v>
      </c>
      <c r="O782" s="2" t="s">
        <v>4437</v>
      </c>
      <c r="P782" s="2" t="str">
        <f>VLOOKUP(I782,Period!A:B,2,FALSE)</f>
        <v>2022H2</v>
      </c>
      <c r="Q782" s="9">
        <f t="shared" si="138"/>
        <v>64.95</v>
      </c>
      <c r="R782" s="2">
        <f t="shared" si="140"/>
        <v>70</v>
      </c>
      <c r="S782" t="str">
        <f t="shared" si="141"/>
        <v>03 Cloudy (40%-90%)</v>
      </c>
      <c r="T782" t="str">
        <f t="shared" si="139"/>
        <v>44754S2A_MSIL1CCDM-MLB-GANGM4475403 Cloudy (40%-90%)</v>
      </c>
      <c r="U782">
        <f>IF(COUNTIF(T$2:T781,T782)&gt;=1,0,1)</f>
        <v>0</v>
      </c>
      <c r="V782" s="26" t="s">
        <v>2458</v>
      </c>
      <c r="W782" s="86">
        <f t="shared" si="142"/>
        <v>2022</v>
      </c>
      <c r="X782" s="86" t="str">
        <f t="shared" si="143"/>
        <v>07</v>
      </c>
      <c r="Y782" s="86">
        <f t="shared" si="144"/>
        <v>12</v>
      </c>
      <c r="Z782" s="86" t="str">
        <f t="shared" si="145"/>
        <v>22</v>
      </c>
      <c r="AA782" s="86" t="str">
        <f t="shared" si="146"/>
        <v>28</v>
      </c>
      <c r="AB782" s="86" t="str">
        <f t="shared" si="147"/>
        <v>02</v>
      </c>
      <c r="AC782" s="86" t="str">
        <f t="shared" si="148"/>
        <v>GAN_GM_2500X1253px_32m_S2A_MSIL1C_20220712_70CC</v>
      </c>
      <c r="AD782" s="41" t="s">
        <v>2459</v>
      </c>
    </row>
    <row r="783" spans="2:30" x14ac:dyDescent="0.25">
      <c r="B783" t="s">
        <v>3866</v>
      </c>
      <c r="C783" s="54" t="s">
        <v>3816</v>
      </c>
      <c r="D783" s="54" t="s">
        <v>269</v>
      </c>
      <c r="E783" s="56" t="b">
        <v>1</v>
      </c>
      <c r="F783" s="2" t="s">
        <v>3813</v>
      </c>
      <c r="G783" s="7" t="s">
        <v>183</v>
      </c>
      <c r="H783" s="54" t="s">
        <v>270</v>
      </c>
      <c r="I783" s="57">
        <v>44754</v>
      </c>
      <c r="J783" s="56" t="s">
        <v>274</v>
      </c>
      <c r="K783" s="2" t="s">
        <v>291</v>
      </c>
      <c r="L783" s="9">
        <v>73</v>
      </c>
      <c r="M783" s="2" t="s">
        <v>4436</v>
      </c>
      <c r="N783" s="2" t="s">
        <v>85</v>
      </c>
      <c r="O783" s="2" t="s">
        <v>4437</v>
      </c>
      <c r="P783" s="2" t="str">
        <f>VLOOKUP(I783,Period!A:B,2,FALSE)</f>
        <v>2022H2</v>
      </c>
      <c r="Q783" s="9">
        <f t="shared" si="138"/>
        <v>64.95</v>
      </c>
      <c r="R783" s="2">
        <f t="shared" si="140"/>
        <v>70</v>
      </c>
      <c r="S783" t="str">
        <f t="shared" si="141"/>
        <v>03 Cloudy (40%-90%)</v>
      </c>
      <c r="T783" t="str">
        <f t="shared" si="139"/>
        <v>44754S2A_MSIL1CCDM-MLB-GANGM4475403 Cloudy (40%-90%)</v>
      </c>
      <c r="U783">
        <f>IF(COUNTIF(T$2:T782,T783)&gt;=1,0,1)</f>
        <v>0</v>
      </c>
      <c r="V783" s="26" t="s">
        <v>2460</v>
      </c>
      <c r="W783" s="86">
        <f t="shared" si="142"/>
        <v>2022</v>
      </c>
      <c r="X783" s="86" t="str">
        <f t="shared" si="143"/>
        <v>07</v>
      </c>
      <c r="Y783" s="86">
        <f t="shared" si="144"/>
        <v>12</v>
      </c>
      <c r="Z783" s="86" t="str">
        <f t="shared" si="145"/>
        <v>22</v>
      </c>
      <c r="AA783" s="86" t="str">
        <f t="shared" si="146"/>
        <v>27</v>
      </c>
      <c r="AB783" s="86" t="str">
        <f t="shared" si="147"/>
        <v>57</v>
      </c>
      <c r="AC783" s="86" t="str">
        <f t="shared" si="148"/>
        <v>GAN_GM_2500X1253px_32m_S2A_MSIL1C_20220712_70CC</v>
      </c>
      <c r="AD783" s="41" t="s">
        <v>2461</v>
      </c>
    </row>
    <row r="784" spans="2:30" x14ac:dyDescent="0.25">
      <c r="B784" t="s">
        <v>3866</v>
      </c>
      <c r="C784" s="51" t="s">
        <v>3816</v>
      </c>
      <c r="D784" s="51" t="s">
        <v>269</v>
      </c>
      <c r="E784" s="42" t="b">
        <v>1</v>
      </c>
      <c r="F784" s="2" t="s">
        <v>3813</v>
      </c>
      <c r="G784" s="7" t="s">
        <v>183</v>
      </c>
      <c r="H784" s="51" t="s">
        <v>270</v>
      </c>
      <c r="I784" s="53">
        <v>44752</v>
      </c>
      <c r="J784" s="42" t="s">
        <v>272</v>
      </c>
      <c r="K784" s="59" t="s">
        <v>185</v>
      </c>
      <c r="L784" s="9">
        <v>53.3</v>
      </c>
      <c r="M784" s="2" t="s">
        <v>4436</v>
      </c>
      <c r="N784" s="2" t="s">
        <v>85</v>
      </c>
      <c r="O784" s="2" t="s">
        <v>4437</v>
      </c>
      <c r="P784" s="2" t="str">
        <f>VLOOKUP(I784,Period!A:B,2,FALSE)</f>
        <v>2022H2</v>
      </c>
      <c r="Q784" s="9">
        <f t="shared" si="138"/>
        <v>83.55</v>
      </c>
      <c r="R784" s="2">
        <f t="shared" si="140"/>
        <v>90</v>
      </c>
      <c r="S784" t="str">
        <f t="shared" si="141"/>
        <v>03 Cloudy (40%-90%)</v>
      </c>
      <c r="T784" t="str">
        <f t="shared" si="139"/>
        <v>44752S2A_MSIL1CCDM-MLB-GANGM4475203 Cloudy (40%-90%)</v>
      </c>
      <c r="U784">
        <f>IF(COUNTIF(T$2:T783,T784)&gt;=1,0,1)</f>
        <v>1</v>
      </c>
      <c r="V784" s="26" t="s">
        <v>2462</v>
      </c>
      <c r="W784" s="86">
        <f t="shared" si="142"/>
        <v>2022</v>
      </c>
      <c r="X784" s="86" t="str">
        <f t="shared" si="143"/>
        <v>07</v>
      </c>
      <c r="Y784" s="86">
        <f t="shared" si="144"/>
        <v>10</v>
      </c>
      <c r="Z784" s="86" t="str">
        <f t="shared" si="145"/>
        <v>22</v>
      </c>
      <c r="AA784" s="86" t="str">
        <f t="shared" si="146"/>
        <v>38</v>
      </c>
      <c r="AB784" s="86" t="str">
        <f t="shared" si="147"/>
        <v>20</v>
      </c>
      <c r="AC784" s="86" t="str">
        <f t="shared" si="148"/>
        <v>GAN_GM_2500X1253px_32m_S2A_MSIL1C_20220710_90CC</v>
      </c>
      <c r="AD784" s="41" t="s">
        <v>2463</v>
      </c>
    </row>
    <row r="785" spans="2:30" x14ac:dyDescent="0.25">
      <c r="B785" t="s">
        <v>3866</v>
      </c>
      <c r="C785" s="51" t="s">
        <v>3816</v>
      </c>
      <c r="D785" s="51" t="s">
        <v>269</v>
      </c>
      <c r="E785" s="42" t="b">
        <v>1</v>
      </c>
      <c r="F785" s="2" t="s">
        <v>3813</v>
      </c>
      <c r="G785" s="7" t="s">
        <v>183</v>
      </c>
      <c r="H785" s="51" t="s">
        <v>270</v>
      </c>
      <c r="I785" s="53">
        <v>44752</v>
      </c>
      <c r="J785" s="42" t="s">
        <v>271</v>
      </c>
      <c r="K785" s="2" t="s">
        <v>225</v>
      </c>
      <c r="L785" s="9">
        <v>80.900000000000006</v>
      </c>
      <c r="M785" s="2" t="s">
        <v>4436</v>
      </c>
      <c r="N785" s="2" t="s">
        <v>85</v>
      </c>
      <c r="O785" s="2" t="s">
        <v>4437</v>
      </c>
      <c r="P785" s="2" t="str">
        <f>VLOOKUP(I785,Period!A:B,2,FALSE)</f>
        <v>2022H2</v>
      </c>
      <c r="Q785" s="9">
        <f t="shared" si="138"/>
        <v>83.55</v>
      </c>
      <c r="R785" s="2">
        <f t="shared" si="140"/>
        <v>90</v>
      </c>
      <c r="S785" t="str">
        <f t="shared" si="141"/>
        <v>03 Cloudy (40%-90%)</v>
      </c>
      <c r="T785" t="str">
        <f t="shared" si="139"/>
        <v>44752S2A_MSIL1CCDM-MLB-GANGM4475203 Cloudy (40%-90%)</v>
      </c>
      <c r="U785">
        <f>IF(COUNTIF(T$2:T784,T785)&gt;=1,0,1)</f>
        <v>0</v>
      </c>
      <c r="V785" s="26" t="s">
        <v>2464</v>
      </c>
      <c r="W785" s="86">
        <f t="shared" si="142"/>
        <v>2022</v>
      </c>
      <c r="X785" s="86" t="str">
        <f t="shared" si="143"/>
        <v>07</v>
      </c>
      <c r="Y785" s="86">
        <f t="shared" si="144"/>
        <v>10</v>
      </c>
      <c r="Z785" s="86" t="str">
        <f t="shared" si="145"/>
        <v>22</v>
      </c>
      <c r="AA785" s="86" t="str">
        <f t="shared" si="146"/>
        <v>38</v>
      </c>
      <c r="AB785" s="86" t="str">
        <f t="shared" si="147"/>
        <v>16</v>
      </c>
      <c r="AC785" s="86" t="str">
        <f t="shared" si="148"/>
        <v>GAN_GM_2500X1253px_32m_S2A_MSIL1C_20220710_90CC</v>
      </c>
      <c r="AD785" s="41" t="s">
        <v>2465</v>
      </c>
    </row>
    <row r="786" spans="2:30" x14ac:dyDescent="0.25">
      <c r="B786" t="s">
        <v>3866</v>
      </c>
      <c r="C786" s="51" t="s">
        <v>3816</v>
      </c>
      <c r="D786" s="51" t="s">
        <v>269</v>
      </c>
      <c r="E786" s="42" t="b">
        <v>1</v>
      </c>
      <c r="F786" s="2" t="s">
        <v>3813</v>
      </c>
      <c r="G786" s="7" t="s">
        <v>183</v>
      </c>
      <c r="H786" s="51" t="s">
        <v>270</v>
      </c>
      <c r="I786" s="53">
        <v>44752</v>
      </c>
      <c r="J786" s="42" t="s">
        <v>273</v>
      </c>
      <c r="K786" s="2" t="s">
        <v>304</v>
      </c>
      <c r="L786" s="9">
        <v>100</v>
      </c>
      <c r="M786" s="2" t="s">
        <v>4436</v>
      </c>
      <c r="N786" s="2" t="s">
        <v>85</v>
      </c>
      <c r="O786" s="2" t="s">
        <v>4437</v>
      </c>
      <c r="P786" s="2" t="str">
        <f>VLOOKUP(I786,Period!A:B,2,FALSE)</f>
        <v>2022H2</v>
      </c>
      <c r="Q786" s="9">
        <f t="shared" si="138"/>
        <v>83.55</v>
      </c>
      <c r="R786" s="2">
        <f t="shared" si="140"/>
        <v>90</v>
      </c>
      <c r="S786" t="str">
        <f t="shared" si="141"/>
        <v>03 Cloudy (40%-90%)</v>
      </c>
      <c r="T786" t="str">
        <f t="shared" si="139"/>
        <v>44752S2A_MSIL1CCDM-MLB-GANGM4475203 Cloudy (40%-90%)</v>
      </c>
      <c r="U786">
        <f>IF(COUNTIF(T$2:T785,T786)&gt;=1,0,1)</f>
        <v>0</v>
      </c>
      <c r="V786" s="26" t="s">
        <v>2466</v>
      </c>
      <c r="W786" s="86">
        <f t="shared" si="142"/>
        <v>2022</v>
      </c>
      <c r="X786" s="86" t="str">
        <f t="shared" si="143"/>
        <v>07</v>
      </c>
      <c r="Y786" s="86">
        <f t="shared" si="144"/>
        <v>10</v>
      </c>
      <c r="Z786" s="86" t="str">
        <f t="shared" si="145"/>
        <v>22</v>
      </c>
      <c r="AA786" s="86" t="str">
        <f t="shared" si="146"/>
        <v>38</v>
      </c>
      <c r="AB786" s="86" t="str">
        <f t="shared" si="147"/>
        <v>06</v>
      </c>
      <c r="AC786" s="86" t="str">
        <f t="shared" si="148"/>
        <v>GAN_GM_2500X1253px_32m_S2A_MSIL1C_20220710_90CC</v>
      </c>
      <c r="AD786" s="41" t="s">
        <v>2467</v>
      </c>
    </row>
    <row r="787" spans="2:30" x14ac:dyDescent="0.25">
      <c r="B787" t="s">
        <v>3866</v>
      </c>
      <c r="C787" s="51" t="s">
        <v>3816</v>
      </c>
      <c r="D787" s="51" t="s">
        <v>269</v>
      </c>
      <c r="E787" s="42" t="b">
        <v>1</v>
      </c>
      <c r="F787" s="2" t="s">
        <v>3813</v>
      </c>
      <c r="G787" s="7" t="s">
        <v>183</v>
      </c>
      <c r="H787" s="51" t="s">
        <v>270</v>
      </c>
      <c r="I787" s="53">
        <v>44752</v>
      </c>
      <c r="J787" s="42" t="s">
        <v>274</v>
      </c>
      <c r="K787" s="2" t="s">
        <v>286</v>
      </c>
      <c r="L787" s="9">
        <v>100</v>
      </c>
      <c r="M787" s="2" t="s">
        <v>4436</v>
      </c>
      <c r="N787" s="2" t="s">
        <v>85</v>
      </c>
      <c r="O787" s="2" t="s">
        <v>4437</v>
      </c>
      <c r="P787" s="2" t="str">
        <f>VLOOKUP(I787,Period!A:B,2,FALSE)</f>
        <v>2022H2</v>
      </c>
      <c r="Q787" s="9">
        <f t="shared" si="138"/>
        <v>83.55</v>
      </c>
      <c r="R787" s="2">
        <f t="shared" si="140"/>
        <v>90</v>
      </c>
      <c r="S787" t="str">
        <f t="shared" si="141"/>
        <v>03 Cloudy (40%-90%)</v>
      </c>
      <c r="T787" t="str">
        <f t="shared" si="139"/>
        <v>44752S2A_MSIL1CCDM-MLB-GANGM4475203 Cloudy (40%-90%)</v>
      </c>
      <c r="U787">
        <f>IF(COUNTIF(T$2:T786,T787)&gt;=1,0,1)</f>
        <v>0</v>
      </c>
      <c r="V787" s="26" t="s">
        <v>2468</v>
      </c>
      <c r="W787" s="86">
        <f t="shared" si="142"/>
        <v>2022</v>
      </c>
      <c r="X787" s="86" t="str">
        <f t="shared" si="143"/>
        <v>07</v>
      </c>
      <c r="Y787" s="86">
        <f t="shared" si="144"/>
        <v>10</v>
      </c>
      <c r="Z787" s="86" t="str">
        <f t="shared" si="145"/>
        <v>22</v>
      </c>
      <c r="AA787" s="86" t="str">
        <f t="shared" si="146"/>
        <v>38</v>
      </c>
      <c r="AB787" s="86" t="str">
        <f t="shared" si="147"/>
        <v>01</v>
      </c>
      <c r="AC787" s="86" t="str">
        <f t="shared" si="148"/>
        <v>GAN_GM_2500X1253px_32m_S2A_MSIL1C_20220710_90CC</v>
      </c>
      <c r="AD787" s="41" t="s">
        <v>2469</v>
      </c>
    </row>
    <row r="788" spans="2:30" x14ac:dyDescent="0.25">
      <c r="B788" t="s">
        <v>3866</v>
      </c>
      <c r="C788" s="54" t="s">
        <v>3816</v>
      </c>
      <c r="D788" s="54" t="s">
        <v>269</v>
      </c>
      <c r="E788" s="56" t="b">
        <v>1</v>
      </c>
      <c r="F788" s="2" t="s">
        <v>3813</v>
      </c>
      <c r="G788" s="7" t="s">
        <v>183</v>
      </c>
      <c r="H788" s="54" t="s">
        <v>270</v>
      </c>
      <c r="I788" s="57">
        <v>44749</v>
      </c>
      <c r="J788" s="56" t="s">
        <v>272</v>
      </c>
      <c r="K788" s="58" t="s">
        <v>186</v>
      </c>
      <c r="L788" s="9">
        <v>94.3</v>
      </c>
      <c r="M788" s="2" t="s">
        <v>4436</v>
      </c>
      <c r="N788" s="2" t="s">
        <v>85</v>
      </c>
      <c r="O788" s="2" t="s">
        <v>4437</v>
      </c>
      <c r="P788" s="2" t="str">
        <f>VLOOKUP(I788,Period!A:B,2,FALSE)</f>
        <v>2022H2</v>
      </c>
      <c r="Q788" s="9">
        <f t="shared" si="138"/>
        <v>95.425000000000011</v>
      </c>
      <c r="R788" s="2">
        <f t="shared" si="140"/>
        <v>100</v>
      </c>
      <c r="S788" t="str">
        <f t="shared" si="141"/>
        <v>04 Overcast (100%)</v>
      </c>
      <c r="T788" t="str">
        <f t="shared" si="139"/>
        <v>44749S2A_MSIL1CCDM-MLB-GANGM4474904 Overcast (100%)</v>
      </c>
      <c r="U788">
        <f>IF(COUNTIF(T$2:T787,T788)&gt;=1,0,1)</f>
        <v>1</v>
      </c>
      <c r="V788" s="26" t="s">
        <v>2470</v>
      </c>
      <c r="W788" s="86">
        <f t="shared" si="142"/>
        <v>2022</v>
      </c>
      <c r="X788" s="86" t="str">
        <f t="shared" si="143"/>
        <v>07</v>
      </c>
      <c r="Y788" s="86" t="str">
        <f t="shared" si="144"/>
        <v>07</v>
      </c>
      <c r="Z788" s="86" t="str">
        <f t="shared" si="145"/>
        <v>22</v>
      </c>
      <c r="AA788" s="86" t="str">
        <f t="shared" si="146"/>
        <v>28</v>
      </c>
      <c r="AB788" s="86" t="str">
        <f t="shared" si="147"/>
        <v>23</v>
      </c>
      <c r="AC788" s="86" t="str">
        <f t="shared" si="148"/>
        <v>GAN_GM_2500X1253px_32m_S2A_MSIL1C_20220707_100CC</v>
      </c>
      <c r="AD788" s="41" t="s">
        <v>2471</v>
      </c>
    </row>
    <row r="789" spans="2:30" x14ac:dyDescent="0.25">
      <c r="B789" t="s">
        <v>3866</v>
      </c>
      <c r="C789" s="54" t="s">
        <v>3816</v>
      </c>
      <c r="D789" s="54" t="s">
        <v>269</v>
      </c>
      <c r="E789" s="56" t="b">
        <v>1</v>
      </c>
      <c r="F789" s="2" t="s">
        <v>3813</v>
      </c>
      <c r="G789" s="7" t="s">
        <v>183</v>
      </c>
      <c r="H789" s="54" t="s">
        <v>270</v>
      </c>
      <c r="I789" s="57">
        <v>44749</v>
      </c>
      <c r="J789" s="56" t="s">
        <v>271</v>
      </c>
      <c r="K789" s="45" t="s">
        <v>220</v>
      </c>
      <c r="L789" s="9">
        <v>91.5</v>
      </c>
      <c r="M789" s="2" t="s">
        <v>4436</v>
      </c>
      <c r="N789" s="2" t="s">
        <v>85</v>
      </c>
      <c r="O789" s="2" t="s">
        <v>4437</v>
      </c>
      <c r="P789" s="2" t="str">
        <f>VLOOKUP(I789,Period!A:B,2,FALSE)</f>
        <v>2022H2</v>
      </c>
      <c r="Q789" s="9">
        <f t="shared" si="138"/>
        <v>95.425000000000011</v>
      </c>
      <c r="R789" s="2">
        <f t="shared" si="140"/>
        <v>100</v>
      </c>
      <c r="S789" t="str">
        <f t="shared" si="141"/>
        <v>04 Overcast (100%)</v>
      </c>
      <c r="T789" t="str">
        <f t="shared" si="139"/>
        <v>44749S2A_MSIL1CCDM-MLB-GANGM4474904 Overcast (100%)</v>
      </c>
      <c r="U789">
        <f>IF(COUNTIF(T$2:T788,T789)&gt;=1,0,1)</f>
        <v>0</v>
      </c>
      <c r="V789" s="26" t="s">
        <v>2472</v>
      </c>
      <c r="W789" s="86">
        <f t="shared" si="142"/>
        <v>2022</v>
      </c>
      <c r="X789" s="86" t="str">
        <f t="shared" si="143"/>
        <v>07</v>
      </c>
      <c r="Y789" s="86" t="str">
        <f t="shared" si="144"/>
        <v>07</v>
      </c>
      <c r="Z789" s="86" t="str">
        <f t="shared" si="145"/>
        <v>22</v>
      </c>
      <c r="AA789" s="86" t="str">
        <f t="shared" si="146"/>
        <v>28</v>
      </c>
      <c r="AB789" s="86" t="str">
        <f t="shared" si="147"/>
        <v>20</v>
      </c>
      <c r="AC789" s="86" t="str">
        <f t="shared" si="148"/>
        <v>GAN_GM_2500X1253px_32m_S2A_MSIL1C_20220707_100CC</v>
      </c>
      <c r="AD789" s="41" t="s">
        <v>2473</v>
      </c>
    </row>
    <row r="790" spans="2:30" x14ac:dyDescent="0.25">
      <c r="B790" t="s">
        <v>3866</v>
      </c>
      <c r="C790" s="54" t="s">
        <v>3816</v>
      </c>
      <c r="D790" s="54" t="s">
        <v>269</v>
      </c>
      <c r="E790" s="56" t="b">
        <v>1</v>
      </c>
      <c r="F790" s="2" t="s">
        <v>3813</v>
      </c>
      <c r="G790" s="7" t="s">
        <v>183</v>
      </c>
      <c r="H790" s="54" t="s">
        <v>270</v>
      </c>
      <c r="I790" s="57">
        <v>44749</v>
      </c>
      <c r="J790" s="56" t="s">
        <v>273</v>
      </c>
      <c r="K790" s="2" t="s">
        <v>297</v>
      </c>
      <c r="L790" s="9">
        <v>98.8</v>
      </c>
      <c r="M790" s="2" t="s">
        <v>4436</v>
      </c>
      <c r="N790" s="2" t="s">
        <v>85</v>
      </c>
      <c r="O790" s="2" t="s">
        <v>4437</v>
      </c>
      <c r="P790" s="2" t="str">
        <f>VLOOKUP(I790,Period!A:B,2,FALSE)</f>
        <v>2022H2</v>
      </c>
      <c r="Q790" s="9">
        <f t="shared" si="138"/>
        <v>95.425000000000011</v>
      </c>
      <c r="R790" s="2">
        <f t="shared" si="140"/>
        <v>100</v>
      </c>
      <c r="S790" t="str">
        <f t="shared" si="141"/>
        <v>04 Overcast (100%)</v>
      </c>
      <c r="T790" t="str">
        <f t="shared" si="139"/>
        <v>44749S2A_MSIL1CCDM-MLB-GANGM4474904 Overcast (100%)</v>
      </c>
      <c r="U790">
        <f>IF(COUNTIF(T$2:T789,T790)&gt;=1,0,1)</f>
        <v>0</v>
      </c>
      <c r="V790" s="26" t="s">
        <v>2474</v>
      </c>
      <c r="W790" s="86">
        <f t="shared" si="142"/>
        <v>2022</v>
      </c>
      <c r="X790" s="86" t="str">
        <f t="shared" si="143"/>
        <v>07</v>
      </c>
      <c r="Y790" s="86" t="str">
        <f t="shared" si="144"/>
        <v>07</v>
      </c>
      <c r="Z790" s="86" t="str">
        <f t="shared" si="145"/>
        <v>22</v>
      </c>
      <c r="AA790" s="86" t="str">
        <f t="shared" si="146"/>
        <v>28</v>
      </c>
      <c r="AB790" s="86" t="str">
        <f t="shared" si="147"/>
        <v>11</v>
      </c>
      <c r="AC790" s="86" t="str">
        <f t="shared" si="148"/>
        <v>GAN_GM_2500X1253px_32m_S2A_MSIL1C_20220707_100CC</v>
      </c>
      <c r="AD790" s="41" t="s">
        <v>2475</v>
      </c>
    </row>
    <row r="791" spans="2:30" x14ac:dyDescent="0.25">
      <c r="B791" t="s">
        <v>3866</v>
      </c>
      <c r="C791" s="54" t="s">
        <v>3816</v>
      </c>
      <c r="D791" s="54" t="s">
        <v>269</v>
      </c>
      <c r="E791" s="56" t="b">
        <v>1</v>
      </c>
      <c r="F791" s="2" t="s">
        <v>3813</v>
      </c>
      <c r="G791" s="7" t="s">
        <v>183</v>
      </c>
      <c r="H791" s="54" t="s">
        <v>270</v>
      </c>
      <c r="I791" s="57">
        <v>44749</v>
      </c>
      <c r="J791" s="56" t="s">
        <v>274</v>
      </c>
      <c r="K791" s="2" t="s">
        <v>319</v>
      </c>
      <c r="L791" s="9">
        <v>97.1</v>
      </c>
      <c r="M791" s="2" t="s">
        <v>4436</v>
      </c>
      <c r="N791" s="2" t="s">
        <v>85</v>
      </c>
      <c r="O791" s="2" t="s">
        <v>4437</v>
      </c>
      <c r="P791" s="2" t="str">
        <f>VLOOKUP(I791,Period!A:B,2,FALSE)</f>
        <v>2022H2</v>
      </c>
      <c r="Q791" s="9">
        <f t="shared" si="138"/>
        <v>95.425000000000011</v>
      </c>
      <c r="R791" s="2">
        <f t="shared" si="140"/>
        <v>100</v>
      </c>
      <c r="S791" t="str">
        <f t="shared" si="141"/>
        <v>04 Overcast (100%)</v>
      </c>
      <c r="T791" t="str">
        <f t="shared" si="139"/>
        <v>44749S2A_MSIL1CCDM-MLB-GANGM4474904 Overcast (100%)</v>
      </c>
      <c r="U791">
        <f>IF(COUNTIF(T$2:T790,T791)&gt;=1,0,1)</f>
        <v>0</v>
      </c>
      <c r="V791" s="26" t="s">
        <v>2476</v>
      </c>
      <c r="W791" s="86">
        <f t="shared" si="142"/>
        <v>2022</v>
      </c>
      <c r="X791" s="86" t="str">
        <f t="shared" si="143"/>
        <v>07</v>
      </c>
      <c r="Y791" s="86" t="str">
        <f t="shared" si="144"/>
        <v>07</v>
      </c>
      <c r="Z791" s="86" t="str">
        <f t="shared" si="145"/>
        <v>22</v>
      </c>
      <c r="AA791" s="86" t="str">
        <f t="shared" si="146"/>
        <v>28</v>
      </c>
      <c r="AB791" s="86" t="str">
        <f t="shared" si="147"/>
        <v>05</v>
      </c>
      <c r="AC791" s="86" t="str">
        <f t="shared" si="148"/>
        <v>GAN_GM_2500X1253px_32m_S2A_MSIL1C_20220707_100CC</v>
      </c>
      <c r="AD791" s="41" t="s">
        <v>2477</v>
      </c>
    </row>
    <row r="792" spans="2:30" x14ac:dyDescent="0.25">
      <c r="B792" t="s">
        <v>3866</v>
      </c>
      <c r="C792" s="51" t="s">
        <v>3816</v>
      </c>
      <c r="D792" s="51" t="s">
        <v>269</v>
      </c>
      <c r="E792" s="42" t="b">
        <v>1</v>
      </c>
      <c r="F792" s="2" t="s">
        <v>3813</v>
      </c>
      <c r="G792" s="7" t="s">
        <v>183</v>
      </c>
      <c r="H792" s="51" t="s">
        <v>270</v>
      </c>
      <c r="I792" s="53">
        <v>44747</v>
      </c>
      <c r="J792" s="42" t="s">
        <v>272</v>
      </c>
      <c r="K792" s="59" t="s">
        <v>275</v>
      </c>
      <c r="L792" s="9">
        <v>42.7</v>
      </c>
      <c r="M792" s="2" t="s">
        <v>4436</v>
      </c>
      <c r="N792" s="2" t="s">
        <v>85</v>
      </c>
      <c r="O792" s="2" t="s">
        <v>4437</v>
      </c>
      <c r="P792" s="2" t="str">
        <f>VLOOKUP(I792,Period!A:B,2,FALSE)</f>
        <v>2022H2</v>
      </c>
      <c r="Q792" s="9">
        <f t="shared" si="138"/>
        <v>46.875000000000007</v>
      </c>
      <c r="R792" s="2">
        <f t="shared" si="140"/>
        <v>50</v>
      </c>
      <c r="S792" t="str">
        <f t="shared" si="141"/>
        <v>03 Cloudy (40%-90%)</v>
      </c>
      <c r="T792" t="str">
        <f t="shared" si="139"/>
        <v>44747S2A_MSIL1CCDM-MLB-GANGM4474703 Cloudy (40%-90%)</v>
      </c>
      <c r="U792">
        <f>IF(COUNTIF(T$2:T791,T792)&gt;=1,0,1)</f>
        <v>1</v>
      </c>
      <c r="V792" s="26" t="s">
        <v>2478</v>
      </c>
      <c r="W792" s="86">
        <f t="shared" si="142"/>
        <v>2022</v>
      </c>
      <c r="X792" s="86" t="str">
        <f t="shared" si="143"/>
        <v>07</v>
      </c>
      <c r="Y792" s="86" t="str">
        <f t="shared" si="144"/>
        <v>05</v>
      </c>
      <c r="Z792" s="86" t="str">
        <f t="shared" si="145"/>
        <v>22</v>
      </c>
      <c r="AA792" s="86" t="str">
        <f t="shared" si="146"/>
        <v>38</v>
      </c>
      <c r="AB792" s="86" t="str">
        <f t="shared" si="147"/>
        <v>12</v>
      </c>
      <c r="AC792" s="86" t="str">
        <f t="shared" si="148"/>
        <v>GAN_GM_2500X1253px_32m_S2A_MSIL1C_20220705_50CC</v>
      </c>
      <c r="AD792" s="41" t="s">
        <v>2479</v>
      </c>
    </row>
    <row r="793" spans="2:30" x14ac:dyDescent="0.25">
      <c r="B793" t="s">
        <v>3866</v>
      </c>
      <c r="C793" s="51" t="s">
        <v>3816</v>
      </c>
      <c r="D793" s="51" t="s">
        <v>269</v>
      </c>
      <c r="E793" s="42" t="b">
        <v>1</v>
      </c>
      <c r="F793" s="2" t="s">
        <v>3813</v>
      </c>
      <c r="G793" s="7" t="s">
        <v>183</v>
      </c>
      <c r="H793" s="51" t="s">
        <v>270</v>
      </c>
      <c r="I793" s="53">
        <v>44747</v>
      </c>
      <c r="J793" s="42" t="s">
        <v>271</v>
      </c>
      <c r="K793" s="2" t="s">
        <v>276</v>
      </c>
      <c r="L793" s="9">
        <v>19.7</v>
      </c>
      <c r="M793" s="2" t="s">
        <v>4436</v>
      </c>
      <c r="N793" s="2" t="s">
        <v>85</v>
      </c>
      <c r="O793" s="2" t="s">
        <v>4437</v>
      </c>
      <c r="P793" s="2" t="str">
        <f>VLOOKUP(I793,Period!A:B,2,FALSE)</f>
        <v>2022H2</v>
      </c>
      <c r="Q793" s="9">
        <f t="shared" si="138"/>
        <v>46.875000000000007</v>
      </c>
      <c r="R793" s="2">
        <f t="shared" si="140"/>
        <v>50</v>
      </c>
      <c r="S793" t="str">
        <f t="shared" si="141"/>
        <v>03 Cloudy (40%-90%)</v>
      </c>
      <c r="T793" t="str">
        <f t="shared" si="139"/>
        <v>44747S2A_MSIL1CCDM-MLB-GANGM4474703 Cloudy (40%-90%)</v>
      </c>
      <c r="U793">
        <f>IF(COUNTIF(T$2:T792,T793)&gt;=1,0,1)</f>
        <v>0</v>
      </c>
      <c r="V793" s="26" t="s">
        <v>2480</v>
      </c>
      <c r="W793" s="86">
        <f t="shared" si="142"/>
        <v>2022</v>
      </c>
      <c r="X793" s="86" t="str">
        <f t="shared" si="143"/>
        <v>07</v>
      </c>
      <c r="Y793" s="86" t="str">
        <f t="shared" si="144"/>
        <v>05</v>
      </c>
      <c r="Z793" s="86" t="str">
        <f t="shared" si="145"/>
        <v>22</v>
      </c>
      <c r="AA793" s="86" t="str">
        <f t="shared" si="146"/>
        <v>38</v>
      </c>
      <c r="AB793" s="86" t="str">
        <f t="shared" si="147"/>
        <v>08</v>
      </c>
      <c r="AC793" s="86" t="str">
        <f t="shared" si="148"/>
        <v>GAN_GM_2500X1253px_32m_S2A_MSIL1C_20220705_50CC</v>
      </c>
      <c r="AD793" s="41" t="s">
        <v>2481</v>
      </c>
    </row>
    <row r="794" spans="2:30" x14ac:dyDescent="0.25">
      <c r="B794" t="s">
        <v>3866</v>
      </c>
      <c r="C794" s="51" t="s">
        <v>3816</v>
      </c>
      <c r="D794" s="51" t="s">
        <v>269</v>
      </c>
      <c r="E794" s="42" t="b">
        <v>1</v>
      </c>
      <c r="F794" s="2" t="s">
        <v>3813</v>
      </c>
      <c r="G794" s="7" t="s">
        <v>183</v>
      </c>
      <c r="H794" s="51" t="s">
        <v>270</v>
      </c>
      <c r="I794" s="53">
        <v>44747</v>
      </c>
      <c r="J794" s="42" t="s">
        <v>273</v>
      </c>
      <c r="K794" s="2" t="s">
        <v>277</v>
      </c>
      <c r="L794" s="9">
        <v>86.7</v>
      </c>
      <c r="M794" s="2" t="s">
        <v>4436</v>
      </c>
      <c r="N794" s="2" t="s">
        <v>85</v>
      </c>
      <c r="O794" s="2" t="s">
        <v>4437</v>
      </c>
      <c r="P794" s="2" t="str">
        <f>VLOOKUP(I794,Period!A:B,2,FALSE)</f>
        <v>2022H2</v>
      </c>
      <c r="Q794" s="9">
        <f t="shared" si="138"/>
        <v>46.875000000000007</v>
      </c>
      <c r="R794" s="2">
        <f t="shared" si="140"/>
        <v>50</v>
      </c>
      <c r="S794" t="str">
        <f t="shared" si="141"/>
        <v>03 Cloudy (40%-90%)</v>
      </c>
      <c r="T794" t="str">
        <f t="shared" si="139"/>
        <v>44747S2A_MSIL1CCDM-MLB-GANGM4474703 Cloudy (40%-90%)</v>
      </c>
      <c r="U794">
        <f>IF(COUNTIF(T$2:T793,T794)&gt;=1,0,1)</f>
        <v>0</v>
      </c>
      <c r="V794" s="26" t="s">
        <v>2482</v>
      </c>
      <c r="W794" s="86">
        <f t="shared" si="142"/>
        <v>2022</v>
      </c>
      <c r="X794" s="86" t="str">
        <f t="shared" si="143"/>
        <v>07</v>
      </c>
      <c r="Y794" s="86" t="str">
        <f t="shared" si="144"/>
        <v>05</v>
      </c>
      <c r="Z794" s="86" t="str">
        <f t="shared" si="145"/>
        <v>22</v>
      </c>
      <c r="AA794" s="86" t="str">
        <f t="shared" si="146"/>
        <v>37</v>
      </c>
      <c r="AB794" s="86" t="str">
        <f t="shared" si="147"/>
        <v>58</v>
      </c>
      <c r="AC794" s="86" t="str">
        <f t="shared" si="148"/>
        <v>GAN_GM_2500X1253px_32m_S2A_MSIL1C_20220705_50CC</v>
      </c>
      <c r="AD794" s="41" t="s">
        <v>2483</v>
      </c>
    </row>
    <row r="795" spans="2:30" x14ac:dyDescent="0.25">
      <c r="B795" t="s">
        <v>3866</v>
      </c>
      <c r="C795" s="51" t="s">
        <v>3816</v>
      </c>
      <c r="D795" s="51" t="s">
        <v>269</v>
      </c>
      <c r="E795" s="42" t="b">
        <v>1</v>
      </c>
      <c r="F795" s="2" t="s">
        <v>3813</v>
      </c>
      <c r="G795" s="7" t="s">
        <v>183</v>
      </c>
      <c r="H795" s="51" t="s">
        <v>270</v>
      </c>
      <c r="I795" s="53">
        <v>44747</v>
      </c>
      <c r="J795" s="42" t="s">
        <v>274</v>
      </c>
      <c r="K795" s="2" t="s">
        <v>296</v>
      </c>
      <c r="L795" s="9">
        <v>38.4</v>
      </c>
      <c r="M795" s="2" t="s">
        <v>4436</v>
      </c>
      <c r="N795" s="2" t="s">
        <v>85</v>
      </c>
      <c r="O795" s="2" t="s">
        <v>4437</v>
      </c>
      <c r="P795" s="2" t="str">
        <f>VLOOKUP(I795,Period!A:B,2,FALSE)</f>
        <v>2022H2</v>
      </c>
      <c r="Q795" s="9">
        <f t="shared" si="138"/>
        <v>46.875000000000007</v>
      </c>
      <c r="R795" s="2">
        <f t="shared" si="140"/>
        <v>50</v>
      </c>
      <c r="S795" t="str">
        <f t="shared" si="141"/>
        <v>03 Cloudy (40%-90%)</v>
      </c>
      <c r="T795" t="str">
        <f t="shared" si="139"/>
        <v>44747S2A_MSIL1CCDM-MLB-GANGM4474703 Cloudy (40%-90%)</v>
      </c>
      <c r="U795">
        <f>IF(COUNTIF(T$2:T794,T795)&gt;=1,0,1)</f>
        <v>0</v>
      </c>
      <c r="V795" s="26" t="s">
        <v>2484</v>
      </c>
      <c r="W795" s="86">
        <f t="shared" si="142"/>
        <v>2022</v>
      </c>
      <c r="X795" s="86" t="str">
        <f t="shared" si="143"/>
        <v>07</v>
      </c>
      <c r="Y795" s="86" t="str">
        <f t="shared" si="144"/>
        <v>05</v>
      </c>
      <c r="Z795" s="86" t="str">
        <f t="shared" si="145"/>
        <v>22</v>
      </c>
      <c r="AA795" s="86" t="str">
        <f t="shared" si="146"/>
        <v>37</v>
      </c>
      <c r="AB795" s="86" t="str">
        <f t="shared" si="147"/>
        <v>53</v>
      </c>
      <c r="AC795" s="86" t="str">
        <f t="shared" si="148"/>
        <v>GAN_GM_2500X1253px_32m_S2A_MSIL1C_20220705_50CC</v>
      </c>
      <c r="AD795" s="41" t="s">
        <v>2485</v>
      </c>
    </row>
    <row r="796" spans="2:30" x14ac:dyDescent="0.25">
      <c r="B796" t="s">
        <v>3866</v>
      </c>
      <c r="C796" s="54" t="s">
        <v>3816</v>
      </c>
      <c r="D796" s="54" t="s">
        <v>269</v>
      </c>
      <c r="E796" s="56" t="b">
        <v>1</v>
      </c>
      <c r="F796" s="2" t="s">
        <v>3813</v>
      </c>
      <c r="G796" s="7" t="s">
        <v>183</v>
      </c>
      <c r="H796" s="54" t="s">
        <v>270</v>
      </c>
      <c r="I796" s="57">
        <v>44744</v>
      </c>
      <c r="J796" s="56" t="s">
        <v>272</v>
      </c>
      <c r="K796" s="58" t="s">
        <v>288</v>
      </c>
      <c r="L796" s="9">
        <v>45.1</v>
      </c>
      <c r="M796" s="2" t="s">
        <v>4436</v>
      </c>
      <c r="N796" s="2" t="s">
        <v>85</v>
      </c>
      <c r="O796" s="2" t="s">
        <v>4437</v>
      </c>
      <c r="P796" s="2" t="str">
        <f>VLOOKUP(I796,Period!A:B,2,FALSE)</f>
        <v>2022H2</v>
      </c>
      <c r="Q796" s="9">
        <f t="shared" si="138"/>
        <v>39.4</v>
      </c>
      <c r="R796" s="2">
        <f t="shared" si="140"/>
        <v>40</v>
      </c>
      <c r="S796" t="str">
        <f t="shared" si="141"/>
        <v>03 Cloudy (40%-90%)</v>
      </c>
      <c r="T796" t="str">
        <f t="shared" si="139"/>
        <v>44744S2A_MSIL1CCDM-MLB-GANGM4474403 Cloudy (40%-90%)</v>
      </c>
      <c r="U796">
        <f>IF(COUNTIF(T$2:T795,T796)&gt;=1,0,1)</f>
        <v>1</v>
      </c>
      <c r="V796" s="26" t="s">
        <v>2486</v>
      </c>
      <c r="W796" s="86">
        <f t="shared" si="142"/>
        <v>2022</v>
      </c>
      <c r="X796" s="86" t="str">
        <f t="shared" si="143"/>
        <v>07</v>
      </c>
      <c r="Y796" s="86" t="str">
        <f t="shared" si="144"/>
        <v>02</v>
      </c>
      <c r="Z796" s="86" t="str">
        <f t="shared" si="145"/>
        <v>22</v>
      </c>
      <c r="AA796" s="86" t="str">
        <f t="shared" si="146"/>
        <v>28</v>
      </c>
      <c r="AB796" s="86" t="str">
        <f t="shared" si="147"/>
        <v>15</v>
      </c>
      <c r="AC796" s="86" t="str">
        <f t="shared" si="148"/>
        <v>GAN_GM_2500X1253px_32m_S2A_MSIL1C_20220702_40CC</v>
      </c>
      <c r="AD796" s="41" t="s">
        <v>2487</v>
      </c>
    </row>
    <row r="797" spans="2:30" x14ac:dyDescent="0.25">
      <c r="B797" t="s">
        <v>3866</v>
      </c>
      <c r="C797" s="54" t="s">
        <v>3816</v>
      </c>
      <c r="D797" s="54" t="s">
        <v>269</v>
      </c>
      <c r="E797" s="56" t="b">
        <v>1</v>
      </c>
      <c r="F797" s="2" t="s">
        <v>3813</v>
      </c>
      <c r="G797" s="7" t="s">
        <v>183</v>
      </c>
      <c r="H797" s="54" t="s">
        <v>270</v>
      </c>
      <c r="I797" s="57">
        <v>44744</v>
      </c>
      <c r="J797" s="56" t="s">
        <v>271</v>
      </c>
      <c r="K797" s="2" t="s">
        <v>289</v>
      </c>
      <c r="L797" s="9">
        <v>48</v>
      </c>
      <c r="M797" s="2" t="s">
        <v>4436</v>
      </c>
      <c r="N797" s="2" t="s">
        <v>85</v>
      </c>
      <c r="O797" s="2" t="s">
        <v>4437</v>
      </c>
      <c r="P797" s="2" t="str">
        <f>VLOOKUP(I797,Period!A:B,2,FALSE)</f>
        <v>2022H2</v>
      </c>
      <c r="Q797" s="9">
        <f t="shared" si="138"/>
        <v>39.4</v>
      </c>
      <c r="R797" s="2">
        <f t="shared" si="140"/>
        <v>40</v>
      </c>
      <c r="S797" t="str">
        <f t="shared" si="141"/>
        <v>03 Cloudy (40%-90%)</v>
      </c>
      <c r="T797" t="str">
        <f t="shared" si="139"/>
        <v>44744S2A_MSIL1CCDM-MLB-GANGM4474403 Cloudy (40%-90%)</v>
      </c>
      <c r="U797">
        <f>IF(COUNTIF(T$2:T796,T797)&gt;=1,0,1)</f>
        <v>0</v>
      </c>
      <c r="V797" s="26" t="s">
        <v>2488</v>
      </c>
      <c r="W797" s="86">
        <f t="shared" si="142"/>
        <v>2022</v>
      </c>
      <c r="X797" s="86" t="str">
        <f t="shared" si="143"/>
        <v>07</v>
      </c>
      <c r="Y797" s="86" t="str">
        <f t="shared" si="144"/>
        <v>02</v>
      </c>
      <c r="Z797" s="86" t="str">
        <f t="shared" si="145"/>
        <v>22</v>
      </c>
      <c r="AA797" s="86" t="str">
        <f t="shared" si="146"/>
        <v>28</v>
      </c>
      <c r="AB797" s="86" t="str">
        <f t="shared" si="147"/>
        <v>12</v>
      </c>
      <c r="AC797" s="86" t="str">
        <f t="shared" si="148"/>
        <v>GAN_GM_2500X1253px_32m_S2A_MSIL1C_20220702_40CC</v>
      </c>
      <c r="AD797" s="41" t="s">
        <v>2489</v>
      </c>
    </row>
    <row r="798" spans="2:30" x14ac:dyDescent="0.25">
      <c r="B798" t="s">
        <v>3866</v>
      </c>
      <c r="C798" s="54" t="s">
        <v>3816</v>
      </c>
      <c r="D798" s="54" t="s">
        <v>269</v>
      </c>
      <c r="E798" s="56" t="b">
        <v>1</v>
      </c>
      <c r="F798" s="2" t="s">
        <v>3813</v>
      </c>
      <c r="G798" s="7" t="s">
        <v>183</v>
      </c>
      <c r="H798" s="54" t="s">
        <v>270</v>
      </c>
      <c r="I798" s="57">
        <v>44744</v>
      </c>
      <c r="J798" s="56" t="s">
        <v>273</v>
      </c>
      <c r="K798" s="2" t="s">
        <v>290</v>
      </c>
      <c r="L798" s="9">
        <v>29.6</v>
      </c>
      <c r="M798" s="2" t="s">
        <v>4436</v>
      </c>
      <c r="N798" s="2" t="s">
        <v>85</v>
      </c>
      <c r="O798" s="2" t="s">
        <v>4437</v>
      </c>
      <c r="P798" s="2" t="str">
        <f>VLOOKUP(I798,Period!A:B,2,FALSE)</f>
        <v>2022H2</v>
      </c>
      <c r="Q798" s="9">
        <f t="shared" si="138"/>
        <v>39.4</v>
      </c>
      <c r="R798" s="2">
        <f t="shared" si="140"/>
        <v>40</v>
      </c>
      <c r="S798" t="str">
        <f t="shared" si="141"/>
        <v>03 Cloudy (40%-90%)</v>
      </c>
      <c r="T798" t="str">
        <f t="shared" si="139"/>
        <v>44744S2A_MSIL1CCDM-MLB-GANGM4474403 Cloudy (40%-90%)</v>
      </c>
      <c r="U798">
        <f>IF(COUNTIF(T$2:T797,T798)&gt;=1,0,1)</f>
        <v>0</v>
      </c>
      <c r="V798" s="26" t="s">
        <v>2490</v>
      </c>
      <c r="W798" s="86">
        <f t="shared" si="142"/>
        <v>2022</v>
      </c>
      <c r="X798" s="86" t="str">
        <f t="shared" si="143"/>
        <v>07</v>
      </c>
      <c r="Y798" s="86" t="str">
        <f t="shared" si="144"/>
        <v>02</v>
      </c>
      <c r="Z798" s="86" t="str">
        <f t="shared" si="145"/>
        <v>22</v>
      </c>
      <c r="AA798" s="86" t="str">
        <f t="shared" si="146"/>
        <v>28</v>
      </c>
      <c r="AB798" s="86" t="str">
        <f t="shared" si="147"/>
        <v>03</v>
      </c>
      <c r="AC798" s="86" t="str">
        <f t="shared" si="148"/>
        <v>GAN_GM_2500X1253px_32m_S2A_MSIL1C_20220702_40CC</v>
      </c>
      <c r="AD798" s="41" t="s">
        <v>2491</v>
      </c>
    </row>
    <row r="799" spans="2:30" x14ac:dyDescent="0.25">
      <c r="B799" t="s">
        <v>3866</v>
      </c>
      <c r="C799" s="54" t="s">
        <v>3816</v>
      </c>
      <c r="D799" s="54" t="s">
        <v>269</v>
      </c>
      <c r="E799" s="56" t="b">
        <v>1</v>
      </c>
      <c r="F799" s="2" t="s">
        <v>3813</v>
      </c>
      <c r="G799" s="7" t="s">
        <v>183</v>
      </c>
      <c r="H799" s="54" t="s">
        <v>270</v>
      </c>
      <c r="I799" s="57">
        <v>44744</v>
      </c>
      <c r="J799" s="56" t="s">
        <v>274</v>
      </c>
      <c r="K799" s="2" t="s">
        <v>291</v>
      </c>
      <c r="L799" s="9">
        <v>34.9</v>
      </c>
      <c r="M799" s="2" t="s">
        <v>4436</v>
      </c>
      <c r="N799" s="2" t="s">
        <v>85</v>
      </c>
      <c r="O799" s="2" t="s">
        <v>4437</v>
      </c>
      <c r="P799" s="2" t="str">
        <f>VLOOKUP(I799,Period!A:B,2,FALSE)</f>
        <v>2022H2</v>
      </c>
      <c r="Q799" s="9">
        <f t="shared" si="138"/>
        <v>39.4</v>
      </c>
      <c r="R799" s="2">
        <f t="shared" si="140"/>
        <v>40</v>
      </c>
      <c r="S799" t="str">
        <f t="shared" si="141"/>
        <v>03 Cloudy (40%-90%)</v>
      </c>
      <c r="T799" t="str">
        <f t="shared" si="139"/>
        <v>44744S2A_MSIL1CCDM-MLB-GANGM4474403 Cloudy (40%-90%)</v>
      </c>
      <c r="U799">
        <f>IF(COUNTIF(T$2:T798,T799)&gt;=1,0,1)</f>
        <v>0</v>
      </c>
      <c r="V799" s="26" t="s">
        <v>2492</v>
      </c>
      <c r="W799" s="86">
        <f t="shared" si="142"/>
        <v>2022</v>
      </c>
      <c r="X799" s="86" t="str">
        <f t="shared" si="143"/>
        <v>07</v>
      </c>
      <c r="Y799" s="86" t="str">
        <f t="shared" si="144"/>
        <v>02</v>
      </c>
      <c r="Z799" s="86" t="str">
        <f t="shared" si="145"/>
        <v>22</v>
      </c>
      <c r="AA799" s="86" t="str">
        <f t="shared" si="146"/>
        <v>27</v>
      </c>
      <c r="AB799" s="86" t="str">
        <f t="shared" si="147"/>
        <v>57</v>
      </c>
      <c r="AC799" s="86" t="str">
        <f t="shared" si="148"/>
        <v>GAN_GM_2500X1253px_32m_S2A_MSIL1C_20220702_40CC</v>
      </c>
      <c r="AD799" s="41" t="s">
        <v>2493</v>
      </c>
    </row>
    <row r="800" spans="2:30" x14ac:dyDescent="0.25">
      <c r="B800" t="s">
        <v>3866</v>
      </c>
      <c r="C800" s="51" t="s">
        <v>3816</v>
      </c>
      <c r="D800" s="51" t="s">
        <v>269</v>
      </c>
      <c r="E800" s="42" t="b">
        <v>1</v>
      </c>
      <c r="F800" s="2" t="s">
        <v>3813</v>
      </c>
      <c r="G800" s="7" t="s">
        <v>183</v>
      </c>
      <c r="H800" s="51" t="s">
        <v>270</v>
      </c>
      <c r="I800" s="53">
        <v>44742</v>
      </c>
      <c r="J800" s="42" t="s">
        <v>272</v>
      </c>
      <c r="K800" s="59" t="s">
        <v>185</v>
      </c>
      <c r="L800" s="9">
        <v>4.0999999999999996</v>
      </c>
      <c r="M800" s="2" t="s">
        <v>4436</v>
      </c>
      <c r="N800" s="2" t="s">
        <v>85</v>
      </c>
      <c r="O800" s="2" t="s">
        <v>4437</v>
      </c>
      <c r="P800" s="2" t="str">
        <f>VLOOKUP(I800,Period!A:B,2,FALSE)</f>
        <v>2022H1</v>
      </c>
      <c r="Q800" s="9">
        <f t="shared" si="138"/>
        <v>10.125</v>
      </c>
      <c r="R800" s="2">
        <f t="shared" si="140"/>
        <v>20</v>
      </c>
      <c r="S800" t="str">
        <f t="shared" si="141"/>
        <v>02 Sunny (10%-30%)</v>
      </c>
      <c r="T800" t="str">
        <f t="shared" si="139"/>
        <v>44742S2A_MSIL1CCDM-MLB-GANGM4474202 Sunny (10%-30%)</v>
      </c>
      <c r="U800">
        <f>IF(COUNTIF(T$2:T799,T800)&gt;=1,0,1)</f>
        <v>1</v>
      </c>
      <c r="V800" s="26" t="s">
        <v>2494</v>
      </c>
      <c r="W800" s="86">
        <f t="shared" si="142"/>
        <v>2022</v>
      </c>
      <c r="X800" s="86" t="str">
        <f t="shared" si="143"/>
        <v>06</v>
      </c>
      <c r="Y800" s="86">
        <f t="shared" si="144"/>
        <v>30</v>
      </c>
      <c r="Z800" s="86" t="str">
        <f t="shared" si="145"/>
        <v>22</v>
      </c>
      <c r="AA800" s="86" t="str">
        <f t="shared" si="146"/>
        <v>38</v>
      </c>
      <c r="AB800" s="86" t="str">
        <f t="shared" si="147"/>
        <v>20</v>
      </c>
      <c r="AC800" s="86" t="str">
        <f t="shared" si="148"/>
        <v>GAN_GM_2500X1253px_32m_S2A_MSIL1C_20220630_20CC</v>
      </c>
      <c r="AD800" s="41" t="s">
        <v>2495</v>
      </c>
    </row>
    <row r="801" spans="2:30" x14ac:dyDescent="0.25">
      <c r="B801" t="s">
        <v>3866</v>
      </c>
      <c r="C801" s="51" t="s">
        <v>3816</v>
      </c>
      <c r="D801" s="51" t="s">
        <v>269</v>
      </c>
      <c r="E801" s="42" t="b">
        <v>1</v>
      </c>
      <c r="F801" s="2" t="s">
        <v>3813</v>
      </c>
      <c r="G801" s="7" t="s">
        <v>183</v>
      </c>
      <c r="H801" s="51" t="s">
        <v>270</v>
      </c>
      <c r="I801" s="53">
        <v>44742</v>
      </c>
      <c r="J801" s="42" t="s">
        <v>271</v>
      </c>
      <c r="K801" s="2" t="s">
        <v>225</v>
      </c>
      <c r="L801" s="9">
        <v>0.7</v>
      </c>
      <c r="M801" s="2" t="s">
        <v>4436</v>
      </c>
      <c r="N801" s="2" t="s">
        <v>85</v>
      </c>
      <c r="O801" s="2" t="s">
        <v>4437</v>
      </c>
      <c r="P801" s="2" t="str">
        <f>VLOOKUP(I801,Period!A:B,2,FALSE)</f>
        <v>2022H1</v>
      </c>
      <c r="Q801" s="9">
        <f t="shared" si="138"/>
        <v>10.125</v>
      </c>
      <c r="R801" s="2">
        <f t="shared" si="140"/>
        <v>20</v>
      </c>
      <c r="S801" t="str">
        <f t="shared" si="141"/>
        <v>02 Sunny (10%-30%)</v>
      </c>
      <c r="T801" t="str">
        <f t="shared" si="139"/>
        <v>44742S2A_MSIL1CCDM-MLB-GANGM4474202 Sunny (10%-30%)</v>
      </c>
      <c r="U801">
        <f>IF(COUNTIF(T$2:T800,T801)&gt;=1,0,1)</f>
        <v>0</v>
      </c>
      <c r="V801" s="26" t="s">
        <v>2496</v>
      </c>
      <c r="W801" s="86">
        <f t="shared" si="142"/>
        <v>2022</v>
      </c>
      <c r="X801" s="86" t="str">
        <f t="shared" si="143"/>
        <v>06</v>
      </c>
      <c r="Y801" s="86">
        <f t="shared" si="144"/>
        <v>30</v>
      </c>
      <c r="Z801" s="86" t="str">
        <f t="shared" si="145"/>
        <v>22</v>
      </c>
      <c r="AA801" s="86" t="str">
        <f t="shared" si="146"/>
        <v>38</v>
      </c>
      <c r="AB801" s="86" t="str">
        <f t="shared" si="147"/>
        <v>16</v>
      </c>
      <c r="AC801" s="86" t="str">
        <f t="shared" si="148"/>
        <v>GAN_GM_2500X1253px_32m_S2A_MSIL1C_20220630_20CC</v>
      </c>
      <c r="AD801" s="41" t="s">
        <v>2497</v>
      </c>
    </row>
    <row r="802" spans="2:30" x14ac:dyDescent="0.25">
      <c r="B802" t="s">
        <v>3866</v>
      </c>
      <c r="C802" s="51" t="s">
        <v>3816</v>
      </c>
      <c r="D802" s="51" t="s">
        <v>269</v>
      </c>
      <c r="E802" s="42" t="b">
        <v>1</v>
      </c>
      <c r="F802" s="2" t="s">
        <v>3813</v>
      </c>
      <c r="G802" s="7" t="s">
        <v>183</v>
      </c>
      <c r="H802" s="51" t="s">
        <v>270</v>
      </c>
      <c r="I802" s="53">
        <v>44742</v>
      </c>
      <c r="J802" s="42" t="s">
        <v>273</v>
      </c>
      <c r="K802" s="2" t="s">
        <v>304</v>
      </c>
      <c r="L802" s="9">
        <v>19.399999999999999</v>
      </c>
      <c r="M802" s="2" t="s">
        <v>4436</v>
      </c>
      <c r="N802" s="2" t="s">
        <v>85</v>
      </c>
      <c r="O802" s="2" t="s">
        <v>4437</v>
      </c>
      <c r="P802" s="2" t="str">
        <f>VLOOKUP(I802,Period!A:B,2,FALSE)</f>
        <v>2022H1</v>
      </c>
      <c r="Q802" s="9">
        <f t="shared" si="138"/>
        <v>10.125</v>
      </c>
      <c r="R802" s="2">
        <f t="shared" si="140"/>
        <v>20</v>
      </c>
      <c r="S802" t="str">
        <f t="shared" si="141"/>
        <v>02 Sunny (10%-30%)</v>
      </c>
      <c r="T802" t="str">
        <f t="shared" si="139"/>
        <v>44742S2A_MSIL1CCDM-MLB-GANGM4474202 Sunny (10%-30%)</v>
      </c>
      <c r="U802">
        <f>IF(COUNTIF(T$2:T801,T802)&gt;=1,0,1)</f>
        <v>0</v>
      </c>
      <c r="V802" s="26" t="s">
        <v>2498</v>
      </c>
      <c r="W802" s="86">
        <f t="shared" si="142"/>
        <v>2022</v>
      </c>
      <c r="X802" s="86" t="str">
        <f t="shared" si="143"/>
        <v>06</v>
      </c>
      <c r="Y802" s="86">
        <f t="shared" si="144"/>
        <v>30</v>
      </c>
      <c r="Z802" s="86" t="str">
        <f t="shared" si="145"/>
        <v>22</v>
      </c>
      <c r="AA802" s="86" t="str">
        <f t="shared" si="146"/>
        <v>38</v>
      </c>
      <c r="AB802" s="86" t="str">
        <f t="shared" si="147"/>
        <v>06</v>
      </c>
      <c r="AC802" s="86" t="str">
        <f t="shared" si="148"/>
        <v>GAN_GM_2500X1253px_32m_S2A_MSIL1C_20220630_20CC</v>
      </c>
      <c r="AD802" s="41" t="s">
        <v>2499</v>
      </c>
    </row>
    <row r="803" spans="2:30" x14ac:dyDescent="0.25">
      <c r="B803" t="s">
        <v>3866</v>
      </c>
      <c r="C803" s="51" t="s">
        <v>3816</v>
      </c>
      <c r="D803" s="51" t="s">
        <v>269</v>
      </c>
      <c r="E803" s="42" t="b">
        <v>1</v>
      </c>
      <c r="F803" s="2" t="s">
        <v>3813</v>
      </c>
      <c r="G803" s="7" t="s">
        <v>183</v>
      </c>
      <c r="H803" s="51" t="s">
        <v>270</v>
      </c>
      <c r="I803" s="53">
        <v>44742</v>
      </c>
      <c r="J803" s="42" t="s">
        <v>274</v>
      </c>
      <c r="K803" s="2" t="s">
        <v>286</v>
      </c>
      <c r="L803" s="9">
        <v>16.3</v>
      </c>
      <c r="M803" s="2" t="s">
        <v>4436</v>
      </c>
      <c r="N803" s="2" t="s">
        <v>85</v>
      </c>
      <c r="O803" s="2" t="s">
        <v>4437</v>
      </c>
      <c r="P803" s="2" t="str">
        <f>VLOOKUP(I803,Period!A:B,2,FALSE)</f>
        <v>2022H1</v>
      </c>
      <c r="Q803" s="9">
        <f t="shared" si="138"/>
        <v>10.125</v>
      </c>
      <c r="R803" s="2">
        <f t="shared" si="140"/>
        <v>20</v>
      </c>
      <c r="S803" t="str">
        <f t="shared" si="141"/>
        <v>02 Sunny (10%-30%)</v>
      </c>
      <c r="T803" t="str">
        <f t="shared" si="139"/>
        <v>44742S2A_MSIL1CCDM-MLB-GANGM4474202 Sunny (10%-30%)</v>
      </c>
      <c r="U803">
        <f>IF(COUNTIF(T$2:T802,T803)&gt;=1,0,1)</f>
        <v>0</v>
      </c>
      <c r="V803" s="26" t="s">
        <v>2500</v>
      </c>
      <c r="W803" s="86">
        <f t="shared" si="142"/>
        <v>2022</v>
      </c>
      <c r="X803" s="86" t="str">
        <f t="shared" si="143"/>
        <v>06</v>
      </c>
      <c r="Y803" s="86">
        <f t="shared" si="144"/>
        <v>30</v>
      </c>
      <c r="Z803" s="86" t="str">
        <f t="shared" si="145"/>
        <v>22</v>
      </c>
      <c r="AA803" s="86" t="str">
        <f t="shared" si="146"/>
        <v>38</v>
      </c>
      <c r="AB803" s="86" t="str">
        <f t="shared" si="147"/>
        <v>01</v>
      </c>
      <c r="AC803" s="86" t="str">
        <f t="shared" si="148"/>
        <v>GAN_GM_2500X1253px_32m_S2A_MSIL1C_20220630_20CC</v>
      </c>
      <c r="AD803" s="41" t="s">
        <v>2501</v>
      </c>
    </row>
    <row r="804" spans="2:30" x14ac:dyDescent="0.25">
      <c r="B804" t="s">
        <v>3866</v>
      </c>
      <c r="C804" s="54" t="s">
        <v>3816</v>
      </c>
      <c r="D804" s="54" t="s">
        <v>269</v>
      </c>
      <c r="E804" s="56" t="b">
        <v>1</v>
      </c>
      <c r="F804" s="2" t="s">
        <v>3813</v>
      </c>
      <c r="G804" s="7" t="s">
        <v>183</v>
      </c>
      <c r="H804" s="54" t="s">
        <v>270</v>
      </c>
      <c r="I804" s="57">
        <v>44739</v>
      </c>
      <c r="J804" s="56" t="s">
        <v>272</v>
      </c>
      <c r="K804" s="58" t="s">
        <v>186</v>
      </c>
      <c r="L804" s="9">
        <v>98.3</v>
      </c>
      <c r="M804" s="2" t="s">
        <v>4436</v>
      </c>
      <c r="N804" s="2" t="s">
        <v>85</v>
      </c>
      <c r="O804" s="2" t="s">
        <v>4437</v>
      </c>
      <c r="P804" s="2" t="str">
        <f>VLOOKUP(I804,Period!A:B,2,FALSE)</f>
        <v>2022H1</v>
      </c>
      <c r="Q804" s="9">
        <f t="shared" si="138"/>
        <v>99.500000000000014</v>
      </c>
      <c r="R804" s="2">
        <f t="shared" si="140"/>
        <v>100</v>
      </c>
      <c r="S804" t="str">
        <f t="shared" si="141"/>
        <v>04 Overcast (100%)</v>
      </c>
      <c r="T804" t="str">
        <f t="shared" si="139"/>
        <v>44739S2A_MSIL1CCDM-MLB-GANGM4473904 Overcast (100%)</v>
      </c>
      <c r="U804">
        <f>IF(COUNTIF(T$2:T803,T804)&gt;=1,0,1)</f>
        <v>1</v>
      </c>
      <c r="V804" s="26" t="s">
        <v>2502</v>
      </c>
      <c r="W804" s="86">
        <f t="shared" si="142"/>
        <v>2022</v>
      </c>
      <c r="X804" s="86" t="str">
        <f t="shared" si="143"/>
        <v>06</v>
      </c>
      <c r="Y804" s="86">
        <f t="shared" si="144"/>
        <v>27</v>
      </c>
      <c r="Z804" s="86" t="str">
        <f t="shared" si="145"/>
        <v>22</v>
      </c>
      <c r="AA804" s="86" t="str">
        <f t="shared" si="146"/>
        <v>28</v>
      </c>
      <c r="AB804" s="86" t="str">
        <f t="shared" si="147"/>
        <v>23</v>
      </c>
      <c r="AC804" s="86" t="str">
        <f t="shared" si="148"/>
        <v>GAN_GM_2500X1253px_32m_S2A_MSIL1C_20220627_100CC</v>
      </c>
      <c r="AD804" s="41" t="s">
        <v>2503</v>
      </c>
    </row>
    <row r="805" spans="2:30" x14ac:dyDescent="0.25">
      <c r="B805" t="s">
        <v>3866</v>
      </c>
      <c r="C805" s="54" t="s">
        <v>3816</v>
      </c>
      <c r="D805" s="54" t="s">
        <v>269</v>
      </c>
      <c r="E805" s="56" t="b">
        <v>1</v>
      </c>
      <c r="F805" s="2" t="s">
        <v>3813</v>
      </c>
      <c r="G805" s="7" t="s">
        <v>183</v>
      </c>
      <c r="H805" s="54" t="s">
        <v>270</v>
      </c>
      <c r="I805" s="57">
        <v>44739</v>
      </c>
      <c r="J805" s="56" t="s">
        <v>271</v>
      </c>
      <c r="K805" s="45" t="s">
        <v>220</v>
      </c>
      <c r="L805" s="9">
        <v>100</v>
      </c>
      <c r="M805" s="2" t="s">
        <v>4436</v>
      </c>
      <c r="N805" s="2" t="s">
        <v>85</v>
      </c>
      <c r="O805" s="2" t="s">
        <v>4437</v>
      </c>
      <c r="P805" s="2" t="str">
        <f>VLOOKUP(I805,Period!A:B,2,FALSE)</f>
        <v>2022H1</v>
      </c>
      <c r="Q805" s="9">
        <f t="shared" si="138"/>
        <v>99.500000000000014</v>
      </c>
      <c r="R805" s="2">
        <f t="shared" si="140"/>
        <v>100</v>
      </c>
      <c r="S805" t="str">
        <f t="shared" si="141"/>
        <v>04 Overcast (100%)</v>
      </c>
      <c r="T805" t="str">
        <f t="shared" si="139"/>
        <v>44739S2A_MSIL1CCDM-MLB-GANGM4473904 Overcast (100%)</v>
      </c>
      <c r="U805">
        <f>IF(COUNTIF(T$2:T804,T805)&gt;=1,0,1)</f>
        <v>0</v>
      </c>
      <c r="V805" s="26" t="s">
        <v>2504</v>
      </c>
      <c r="W805" s="86">
        <f t="shared" si="142"/>
        <v>2022</v>
      </c>
      <c r="X805" s="86" t="str">
        <f t="shared" si="143"/>
        <v>06</v>
      </c>
      <c r="Y805" s="86">
        <f t="shared" si="144"/>
        <v>27</v>
      </c>
      <c r="Z805" s="86" t="str">
        <f t="shared" si="145"/>
        <v>22</v>
      </c>
      <c r="AA805" s="86" t="str">
        <f t="shared" si="146"/>
        <v>28</v>
      </c>
      <c r="AB805" s="86" t="str">
        <f t="shared" si="147"/>
        <v>20</v>
      </c>
      <c r="AC805" s="86" t="str">
        <f t="shared" si="148"/>
        <v>GAN_GM_2500X1253px_32m_S2A_MSIL1C_20220627_100CC</v>
      </c>
      <c r="AD805" s="41" t="s">
        <v>2505</v>
      </c>
    </row>
    <row r="806" spans="2:30" x14ac:dyDescent="0.25">
      <c r="B806" t="s">
        <v>3866</v>
      </c>
      <c r="C806" s="54" t="s">
        <v>3816</v>
      </c>
      <c r="D806" s="54" t="s">
        <v>269</v>
      </c>
      <c r="E806" s="56" t="b">
        <v>1</v>
      </c>
      <c r="F806" s="2" t="s">
        <v>3813</v>
      </c>
      <c r="G806" s="7" t="s">
        <v>183</v>
      </c>
      <c r="H806" s="54" t="s">
        <v>270</v>
      </c>
      <c r="I806" s="57">
        <v>44739</v>
      </c>
      <c r="J806" s="56" t="s">
        <v>273</v>
      </c>
      <c r="K806" s="2" t="s">
        <v>297</v>
      </c>
      <c r="L806" s="9">
        <v>99.9</v>
      </c>
      <c r="M806" s="2" t="s">
        <v>4436</v>
      </c>
      <c r="N806" s="2" t="s">
        <v>85</v>
      </c>
      <c r="O806" s="2" t="s">
        <v>4437</v>
      </c>
      <c r="P806" s="2" t="str">
        <f>VLOOKUP(I806,Period!A:B,2,FALSE)</f>
        <v>2022H1</v>
      </c>
      <c r="Q806" s="9">
        <f t="shared" si="138"/>
        <v>99.500000000000014</v>
      </c>
      <c r="R806" s="2">
        <f t="shared" si="140"/>
        <v>100</v>
      </c>
      <c r="S806" t="str">
        <f t="shared" si="141"/>
        <v>04 Overcast (100%)</v>
      </c>
      <c r="T806" t="str">
        <f t="shared" si="139"/>
        <v>44739S2A_MSIL1CCDM-MLB-GANGM4473904 Overcast (100%)</v>
      </c>
      <c r="U806">
        <f>IF(COUNTIF(T$2:T805,T806)&gt;=1,0,1)</f>
        <v>0</v>
      </c>
      <c r="V806" s="26" t="s">
        <v>2506</v>
      </c>
      <c r="W806" s="86">
        <f t="shared" si="142"/>
        <v>2022</v>
      </c>
      <c r="X806" s="86" t="str">
        <f t="shared" si="143"/>
        <v>06</v>
      </c>
      <c r="Y806" s="86">
        <f t="shared" si="144"/>
        <v>27</v>
      </c>
      <c r="Z806" s="86" t="str">
        <f t="shared" si="145"/>
        <v>22</v>
      </c>
      <c r="AA806" s="86" t="str">
        <f t="shared" si="146"/>
        <v>28</v>
      </c>
      <c r="AB806" s="86" t="str">
        <f t="shared" si="147"/>
        <v>11</v>
      </c>
      <c r="AC806" s="86" t="str">
        <f t="shared" si="148"/>
        <v>GAN_GM_2500X1253px_32m_S2A_MSIL1C_20220627_100CC</v>
      </c>
      <c r="AD806" s="41" t="s">
        <v>2507</v>
      </c>
    </row>
    <row r="807" spans="2:30" x14ac:dyDescent="0.25">
      <c r="B807" t="s">
        <v>3866</v>
      </c>
      <c r="C807" s="54" t="s">
        <v>3816</v>
      </c>
      <c r="D807" s="54" t="s">
        <v>269</v>
      </c>
      <c r="E807" s="56" t="b">
        <v>1</v>
      </c>
      <c r="F807" s="2" t="s">
        <v>3813</v>
      </c>
      <c r="G807" s="7" t="s">
        <v>183</v>
      </c>
      <c r="H807" s="54" t="s">
        <v>270</v>
      </c>
      <c r="I807" s="57">
        <v>44739</v>
      </c>
      <c r="J807" s="56" t="s">
        <v>274</v>
      </c>
      <c r="K807" s="2" t="s">
        <v>319</v>
      </c>
      <c r="L807" s="9">
        <v>99.8</v>
      </c>
      <c r="M807" s="2" t="s">
        <v>4436</v>
      </c>
      <c r="N807" s="2" t="s">
        <v>85</v>
      </c>
      <c r="O807" s="2" t="s">
        <v>4437</v>
      </c>
      <c r="P807" s="2" t="str">
        <f>VLOOKUP(I807,Period!A:B,2,FALSE)</f>
        <v>2022H1</v>
      </c>
      <c r="Q807" s="9">
        <f t="shared" si="138"/>
        <v>99.500000000000014</v>
      </c>
      <c r="R807" s="2">
        <f t="shared" si="140"/>
        <v>100</v>
      </c>
      <c r="S807" t="str">
        <f t="shared" si="141"/>
        <v>04 Overcast (100%)</v>
      </c>
      <c r="T807" t="str">
        <f t="shared" si="139"/>
        <v>44739S2A_MSIL1CCDM-MLB-GANGM4473904 Overcast (100%)</v>
      </c>
      <c r="U807">
        <f>IF(COUNTIF(T$2:T806,T807)&gt;=1,0,1)</f>
        <v>0</v>
      </c>
      <c r="V807" s="26" t="s">
        <v>2508</v>
      </c>
      <c r="W807" s="86">
        <f t="shared" si="142"/>
        <v>2022</v>
      </c>
      <c r="X807" s="86" t="str">
        <f t="shared" si="143"/>
        <v>06</v>
      </c>
      <c r="Y807" s="86">
        <f t="shared" si="144"/>
        <v>27</v>
      </c>
      <c r="Z807" s="86" t="str">
        <f t="shared" si="145"/>
        <v>22</v>
      </c>
      <c r="AA807" s="86" t="str">
        <f t="shared" si="146"/>
        <v>28</v>
      </c>
      <c r="AB807" s="86" t="str">
        <f t="shared" si="147"/>
        <v>05</v>
      </c>
      <c r="AC807" s="86" t="str">
        <f t="shared" si="148"/>
        <v>GAN_GM_2500X1253px_32m_S2A_MSIL1C_20220627_100CC</v>
      </c>
      <c r="AD807" s="41" t="s">
        <v>2509</v>
      </c>
    </row>
    <row r="808" spans="2:30" x14ac:dyDescent="0.25">
      <c r="B808" t="s">
        <v>3866</v>
      </c>
      <c r="C808" s="51" t="s">
        <v>3816</v>
      </c>
      <c r="D808" s="51" t="s">
        <v>269</v>
      </c>
      <c r="E808" s="42" t="b">
        <v>1</v>
      </c>
      <c r="F808" s="2" t="s">
        <v>3813</v>
      </c>
      <c r="G808" s="7" t="s">
        <v>183</v>
      </c>
      <c r="H808" s="51" t="s">
        <v>270</v>
      </c>
      <c r="I808" s="53">
        <v>44737</v>
      </c>
      <c r="J808" s="42" t="s">
        <v>272</v>
      </c>
      <c r="K808" s="59" t="s">
        <v>275</v>
      </c>
      <c r="L808" s="9">
        <v>7.4</v>
      </c>
      <c r="M808" s="2" t="s">
        <v>4436</v>
      </c>
      <c r="N808" s="2" t="s">
        <v>85</v>
      </c>
      <c r="O808" s="2" t="s">
        <v>4437</v>
      </c>
      <c r="P808" s="2" t="str">
        <f>VLOOKUP(I808,Period!A:B,2,FALSE)</f>
        <v>2022H1</v>
      </c>
      <c r="Q808" s="9">
        <f t="shared" si="138"/>
        <v>10.674999999999999</v>
      </c>
      <c r="R808" s="2">
        <f t="shared" si="140"/>
        <v>20</v>
      </c>
      <c r="S808" t="str">
        <f t="shared" si="141"/>
        <v>02 Sunny (10%-30%)</v>
      </c>
      <c r="T808" t="str">
        <f t="shared" si="139"/>
        <v>44737S2A_MSIL1CCDM-MLB-GANGM4473702 Sunny (10%-30%)</v>
      </c>
      <c r="U808">
        <f>IF(COUNTIF(T$2:T807,T808)&gt;=1,0,1)</f>
        <v>1</v>
      </c>
      <c r="V808" s="26" t="s">
        <v>2510</v>
      </c>
      <c r="W808" s="86">
        <f t="shared" si="142"/>
        <v>2022</v>
      </c>
      <c r="X808" s="86" t="str">
        <f t="shared" si="143"/>
        <v>06</v>
      </c>
      <c r="Y808" s="86">
        <f t="shared" si="144"/>
        <v>25</v>
      </c>
      <c r="Z808" s="86" t="str">
        <f t="shared" si="145"/>
        <v>22</v>
      </c>
      <c r="AA808" s="86" t="str">
        <f t="shared" si="146"/>
        <v>38</v>
      </c>
      <c r="AB808" s="86" t="str">
        <f t="shared" si="147"/>
        <v>12</v>
      </c>
      <c r="AC808" s="86" t="str">
        <f t="shared" si="148"/>
        <v>GAN_GM_2500X1253px_32m_S2A_MSIL1C_20220625_20CC</v>
      </c>
      <c r="AD808" s="41" t="s">
        <v>2511</v>
      </c>
    </row>
    <row r="809" spans="2:30" x14ac:dyDescent="0.25">
      <c r="B809" t="s">
        <v>3866</v>
      </c>
      <c r="C809" s="51" t="s">
        <v>3816</v>
      </c>
      <c r="D809" s="51" t="s">
        <v>269</v>
      </c>
      <c r="E809" s="42" t="b">
        <v>1</v>
      </c>
      <c r="F809" s="2" t="s">
        <v>3813</v>
      </c>
      <c r="G809" s="7" t="s">
        <v>183</v>
      </c>
      <c r="H809" s="51" t="s">
        <v>270</v>
      </c>
      <c r="I809" s="53">
        <v>44737</v>
      </c>
      <c r="J809" s="42" t="s">
        <v>271</v>
      </c>
      <c r="K809" s="2" t="s">
        <v>276</v>
      </c>
      <c r="L809" s="9">
        <v>16</v>
      </c>
      <c r="M809" s="2" t="s">
        <v>4436</v>
      </c>
      <c r="N809" s="2" t="s">
        <v>85</v>
      </c>
      <c r="O809" s="2" t="s">
        <v>4437</v>
      </c>
      <c r="P809" s="2" t="str">
        <f>VLOOKUP(I809,Period!A:B,2,FALSE)</f>
        <v>2022H1</v>
      </c>
      <c r="Q809" s="9">
        <f t="shared" si="138"/>
        <v>10.674999999999999</v>
      </c>
      <c r="R809" s="2">
        <f t="shared" si="140"/>
        <v>20</v>
      </c>
      <c r="S809" t="str">
        <f t="shared" si="141"/>
        <v>02 Sunny (10%-30%)</v>
      </c>
      <c r="T809" t="str">
        <f t="shared" si="139"/>
        <v>44737S2A_MSIL1CCDM-MLB-GANGM4473702 Sunny (10%-30%)</v>
      </c>
      <c r="U809">
        <f>IF(COUNTIF(T$2:T808,T809)&gt;=1,0,1)</f>
        <v>0</v>
      </c>
      <c r="V809" s="26" t="s">
        <v>2512</v>
      </c>
      <c r="W809" s="86">
        <f t="shared" si="142"/>
        <v>2022</v>
      </c>
      <c r="X809" s="86" t="str">
        <f t="shared" si="143"/>
        <v>06</v>
      </c>
      <c r="Y809" s="86">
        <f t="shared" si="144"/>
        <v>25</v>
      </c>
      <c r="Z809" s="86" t="str">
        <f t="shared" si="145"/>
        <v>22</v>
      </c>
      <c r="AA809" s="86" t="str">
        <f t="shared" si="146"/>
        <v>38</v>
      </c>
      <c r="AB809" s="86" t="str">
        <f t="shared" si="147"/>
        <v>08</v>
      </c>
      <c r="AC809" s="86" t="str">
        <f t="shared" si="148"/>
        <v>GAN_GM_2500X1253px_32m_S2A_MSIL1C_20220625_20CC</v>
      </c>
      <c r="AD809" s="41" t="s">
        <v>2513</v>
      </c>
    </row>
    <row r="810" spans="2:30" x14ac:dyDescent="0.25">
      <c r="B810" t="s">
        <v>3866</v>
      </c>
      <c r="C810" s="51" t="s">
        <v>3816</v>
      </c>
      <c r="D810" s="51" t="s">
        <v>269</v>
      </c>
      <c r="E810" s="42" t="b">
        <v>1</v>
      </c>
      <c r="F810" s="2" t="s">
        <v>3813</v>
      </c>
      <c r="G810" s="7" t="s">
        <v>183</v>
      </c>
      <c r="H810" s="51" t="s">
        <v>270</v>
      </c>
      <c r="I810" s="53">
        <v>44737</v>
      </c>
      <c r="J810" s="42" t="s">
        <v>273</v>
      </c>
      <c r="K810" s="2" t="s">
        <v>277</v>
      </c>
      <c r="L810" s="9">
        <v>8.6999999999999993</v>
      </c>
      <c r="M810" s="2" t="s">
        <v>4436</v>
      </c>
      <c r="N810" s="2" t="s">
        <v>85</v>
      </c>
      <c r="O810" s="2" t="s">
        <v>4437</v>
      </c>
      <c r="P810" s="2" t="str">
        <f>VLOOKUP(I810,Period!A:B,2,FALSE)</f>
        <v>2022H1</v>
      </c>
      <c r="Q810" s="9">
        <f t="shared" si="138"/>
        <v>10.674999999999999</v>
      </c>
      <c r="R810" s="2">
        <f t="shared" si="140"/>
        <v>20</v>
      </c>
      <c r="S810" t="str">
        <f t="shared" si="141"/>
        <v>02 Sunny (10%-30%)</v>
      </c>
      <c r="T810" t="str">
        <f t="shared" si="139"/>
        <v>44737S2A_MSIL1CCDM-MLB-GANGM4473702 Sunny (10%-30%)</v>
      </c>
      <c r="U810">
        <f>IF(COUNTIF(T$2:T809,T810)&gt;=1,0,1)</f>
        <v>0</v>
      </c>
      <c r="V810" s="26" t="s">
        <v>2514</v>
      </c>
      <c r="W810" s="86">
        <f t="shared" si="142"/>
        <v>2022</v>
      </c>
      <c r="X810" s="86" t="str">
        <f t="shared" si="143"/>
        <v>06</v>
      </c>
      <c r="Y810" s="86">
        <f t="shared" si="144"/>
        <v>25</v>
      </c>
      <c r="Z810" s="86" t="str">
        <f t="shared" si="145"/>
        <v>22</v>
      </c>
      <c r="AA810" s="86" t="str">
        <f t="shared" si="146"/>
        <v>37</v>
      </c>
      <c r="AB810" s="86" t="str">
        <f t="shared" si="147"/>
        <v>58</v>
      </c>
      <c r="AC810" s="86" t="str">
        <f t="shared" si="148"/>
        <v>GAN_GM_2500X1253px_32m_S2A_MSIL1C_20220625_20CC</v>
      </c>
      <c r="AD810" s="41" t="s">
        <v>2515</v>
      </c>
    </row>
    <row r="811" spans="2:30" x14ac:dyDescent="0.25">
      <c r="B811" t="s">
        <v>3866</v>
      </c>
      <c r="C811" s="51" t="s">
        <v>3816</v>
      </c>
      <c r="D811" s="51" t="s">
        <v>269</v>
      </c>
      <c r="E811" s="42" t="b">
        <v>1</v>
      </c>
      <c r="F811" s="2" t="s">
        <v>3813</v>
      </c>
      <c r="G811" s="7" t="s">
        <v>183</v>
      </c>
      <c r="H811" s="51" t="s">
        <v>270</v>
      </c>
      <c r="I811" s="53">
        <v>44737</v>
      </c>
      <c r="J811" s="42" t="s">
        <v>274</v>
      </c>
      <c r="K811" s="2" t="s">
        <v>296</v>
      </c>
      <c r="L811" s="9">
        <v>10.6</v>
      </c>
      <c r="M811" s="2" t="s">
        <v>4436</v>
      </c>
      <c r="N811" s="2" t="s">
        <v>85</v>
      </c>
      <c r="O811" s="2" t="s">
        <v>4437</v>
      </c>
      <c r="P811" s="2" t="str">
        <f>VLOOKUP(I811,Period!A:B,2,FALSE)</f>
        <v>2022H1</v>
      </c>
      <c r="Q811" s="9">
        <f t="shared" si="138"/>
        <v>10.674999999999999</v>
      </c>
      <c r="R811" s="2">
        <f t="shared" si="140"/>
        <v>20</v>
      </c>
      <c r="S811" t="str">
        <f t="shared" si="141"/>
        <v>02 Sunny (10%-30%)</v>
      </c>
      <c r="T811" t="str">
        <f t="shared" si="139"/>
        <v>44737S2A_MSIL1CCDM-MLB-GANGM4473702 Sunny (10%-30%)</v>
      </c>
      <c r="U811">
        <f>IF(COUNTIF(T$2:T810,T811)&gt;=1,0,1)</f>
        <v>0</v>
      </c>
      <c r="V811" s="26" t="s">
        <v>2516</v>
      </c>
      <c r="W811" s="86">
        <f t="shared" si="142"/>
        <v>2022</v>
      </c>
      <c r="X811" s="86" t="str">
        <f t="shared" si="143"/>
        <v>06</v>
      </c>
      <c r="Y811" s="86">
        <f t="shared" si="144"/>
        <v>25</v>
      </c>
      <c r="Z811" s="86" t="str">
        <f t="shared" si="145"/>
        <v>22</v>
      </c>
      <c r="AA811" s="86" t="str">
        <f t="shared" si="146"/>
        <v>37</v>
      </c>
      <c r="AB811" s="86" t="str">
        <f t="shared" si="147"/>
        <v>53</v>
      </c>
      <c r="AC811" s="86" t="str">
        <f t="shared" si="148"/>
        <v>GAN_GM_2500X1253px_32m_S2A_MSIL1C_20220625_20CC</v>
      </c>
      <c r="AD811" s="41" t="s">
        <v>2517</v>
      </c>
    </row>
    <row r="812" spans="2:30" x14ac:dyDescent="0.25">
      <c r="B812" t="s">
        <v>3866</v>
      </c>
      <c r="C812" s="54" t="s">
        <v>3816</v>
      </c>
      <c r="D812" s="54" t="s">
        <v>269</v>
      </c>
      <c r="E812" s="56" t="b">
        <v>1</v>
      </c>
      <c r="F812" s="2" t="s">
        <v>3813</v>
      </c>
      <c r="G812" s="7" t="s">
        <v>183</v>
      </c>
      <c r="H812" s="54" t="s">
        <v>270</v>
      </c>
      <c r="I812" s="57">
        <v>44734</v>
      </c>
      <c r="J812" s="56" t="s">
        <v>272</v>
      </c>
      <c r="K812" s="58" t="s">
        <v>288</v>
      </c>
      <c r="L812" s="9">
        <v>20.7</v>
      </c>
      <c r="M812" s="2" t="s">
        <v>4436</v>
      </c>
      <c r="N812" s="2" t="s">
        <v>85</v>
      </c>
      <c r="O812" s="2" t="s">
        <v>4437</v>
      </c>
      <c r="P812" s="2" t="str">
        <f>VLOOKUP(I812,Period!A:B,2,FALSE)</f>
        <v>2022H1</v>
      </c>
      <c r="Q812" s="9">
        <f t="shared" si="138"/>
        <v>42.175000000000004</v>
      </c>
      <c r="R812" s="2">
        <f t="shared" si="140"/>
        <v>50</v>
      </c>
      <c r="S812" t="str">
        <f t="shared" si="141"/>
        <v>03 Cloudy (40%-90%)</v>
      </c>
      <c r="T812" t="str">
        <f t="shared" si="139"/>
        <v>44734S2A_MSIL1CCDM-MLB-GANGM4473403 Cloudy (40%-90%)</v>
      </c>
      <c r="U812">
        <f>IF(COUNTIF(T$2:T811,T812)&gt;=1,0,1)</f>
        <v>1</v>
      </c>
      <c r="V812" s="26" t="s">
        <v>2518</v>
      </c>
      <c r="W812" s="86">
        <f t="shared" si="142"/>
        <v>2022</v>
      </c>
      <c r="X812" s="86" t="str">
        <f t="shared" si="143"/>
        <v>06</v>
      </c>
      <c r="Y812" s="86">
        <f t="shared" si="144"/>
        <v>22</v>
      </c>
      <c r="Z812" s="86" t="str">
        <f t="shared" si="145"/>
        <v>22</v>
      </c>
      <c r="AA812" s="86" t="str">
        <f t="shared" si="146"/>
        <v>28</v>
      </c>
      <c r="AB812" s="86" t="str">
        <f t="shared" si="147"/>
        <v>15</v>
      </c>
      <c r="AC812" s="86" t="str">
        <f t="shared" si="148"/>
        <v>GAN_GM_2500X1253px_32m_S2A_MSIL1C_20220622_50CC</v>
      </c>
      <c r="AD812" s="41" t="s">
        <v>2519</v>
      </c>
    </row>
    <row r="813" spans="2:30" x14ac:dyDescent="0.25">
      <c r="B813" t="s">
        <v>3866</v>
      </c>
      <c r="C813" s="54" t="s">
        <v>3816</v>
      </c>
      <c r="D813" s="54" t="s">
        <v>269</v>
      </c>
      <c r="E813" s="56" t="b">
        <v>1</v>
      </c>
      <c r="F813" s="2" t="s">
        <v>3813</v>
      </c>
      <c r="G813" s="7" t="s">
        <v>183</v>
      </c>
      <c r="H813" s="54" t="s">
        <v>270</v>
      </c>
      <c r="I813" s="57">
        <v>44734</v>
      </c>
      <c r="J813" s="56" t="s">
        <v>271</v>
      </c>
      <c r="K813" s="45" t="s">
        <v>297</v>
      </c>
      <c r="L813" s="9">
        <v>54.4</v>
      </c>
      <c r="M813" s="2" t="s">
        <v>4436</v>
      </c>
      <c r="N813" s="2" t="s">
        <v>85</v>
      </c>
      <c r="O813" s="2" t="s">
        <v>4437</v>
      </c>
      <c r="P813" s="2" t="str">
        <f>VLOOKUP(I813,Period!A:B,2,FALSE)</f>
        <v>2022H1</v>
      </c>
      <c r="Q813" s="9">
        <f t="shared" si="138"/>
        <v>42.175000000000004</v>
      </c>
      <c r="R813" s="2">
        <f t="shared" si="140"/>
        <v>50</v>
      </c>
      <c r="S813" t="str">
        <f t="shared" si="141"/>
        <v>03 Cloudy (40%-90%)</v>
      </c>
      <c r="T813" t="str">
        <f t="shared" si="139"/>
        <v>44734S2A_MSIL1CCDM-MLB-GANGM4473403 Cloudy (40%-90%)</v>
      </c>
      <c r="U813">
        <f>IF(COUNTIF(T$2:T812,T813)&gt;=1,0,1)</f>
        <v>0</v>
      </c>
      <c r="V813" s="26" t="s">
        <v>2520</v>
      </c>
      <c r="W813" s="86">
        <f t="shared" si="142"/>
        <v>2022</v>
      </c>
      <c r="X813" s="86" t="str">
        <f t="shared" si="143"/>
        <v>06</v>
      </c>
      <c r="Y813" s="86">
        <f t="shared" si="144"/>
        <v>22</v>
      </c>
      <c r="Z813" s="86" t="str">
        <f t="shared" si="145"/>
        <v>22</v>
      </c>
      <c r="AA813" s="86" t="str">
        <f t="shared" si="146"/>
        <v>28</v>
      </c>
      <c r="AB813" s="86" t="str">
        <f t="shared" si="147"/>
        <v>11</v>
      </c>
      <c r="AC813" s="86" t="str">
        <f t="shared" si="148"/>
        <v>GAN_GM_2500X1253px_32m_S2A_MSIL1C_20220622_50CC</v>
      </c>
      <c r="AD813" s="41" t="s">
        <v>2521</v>
      </c>
    </row>
    <row r="814" spans="2:30" x14ac:dyDescent="0.25">
      <c r="B814" t="s">
        <v>3866</v>
      </c>
      <c r="C814" s="54" t="s">
        <v>3816</v>
      </c>
      <c r="D814" s="54" t="s">
        <v>269</v>
      </c>
      <c r="E814" s="56" t="b">
        <v>1</v>
      </c>
      <c r="F814" s="2" t="s">
        <v>3813</v>
      </c>
      <c r="G814" s="7" t="s">
        <v>183</v>
      </c>
      <c r="H814" s="54" t="s">
        <v>270</v>
      </c>
      <c r="I814" s="57">
        <v>44734</v>
      </c>
      <c r="J814" s="56" t="s">
        <v>273</v>
      </c>
      <c r="K814" s="2" t="s">
        <v>298</v>
      </c>
      <c r="L814" s="9">
        <v>67.2</v>
      </c>
      <c r="M814" s="2" t="s">
        <v>4436</v>
      </c>
      <c r="N814" s="2" t="s">
        <v>85</v>
      </c>
      <c r="O814" s="2" t="s">
        <v>4437</v>
      </c>
      <c r="P814" s="2" t="str">
        <f>VLOOKUP(I814,Period!A:B,2,FALSE)</f>
        <v>2022H1</v>
      </c>
      <c r="Q814" s="9">
        <f t="shared" si="138"/>
        <v>42.175000000000004</v>
      </c>
      <c r="R814" s="2">
        <f t="shared" si="140"/>
        <v>50</v>
      </c>
      <c r="S814" t="str">
        <f t="shared" si="141"/>
        <v>03 Cloudy (40%-90%)</v>
      </c>
      <c r="T814" t="str">
        <f t="shared" si="139"/>
        <v>44734S2A_MSIL1CCDM-MLB-GANGM4473403 Cloudy (40%-90%)</v>
      </c>
      <c r="U814">
        <f>IF(COUNTIF(T$2:T813,T814)&gt;=1,0,1)</f>
        <v>0</v>
      </c>
      <c r="V814" s="26" t="s">
        <v>2522</v>
      </c>
      <c r="W814" s="86">
        <f t="shared" si="142"/>
        <v>2022</v>
      </c>
      <c r="X814" s="86" t="str">
        <f t="shared" si="143"/>
        <v>06</v>
      </c>
      <c r="Y814" s="86">
        <f t="shared" si="144"/>
        <v>22</v>
      </c>
      <c r="Z814" s="86" t="str">
        <f t="shared" si="145"/>
        <v>22</v>
      </c>
      <c r="AA814" s="86" t="str">
        <f t="shared" si="146"/>
        <v>28</v>
      </c>
      <c r="AB814" s="86" t="str">
        <f t="shared" si="147"/>
        <v>02</v>
      </c>
      <c r="AC814" s="86" t="str">
        <f t="shared" si="148"/>
        <v>GAN_GM_2500X1253px_32m_S2A_MSIL1C_20220622_50CC</v>
      </c>
      <c r="AD814" s="41" t="s">
        <v>2523</v>
      </c>
    </row>
    <row r="815" spans="2:30" x14ac:dyDescent="0.25">
      <c r="B815" t="s">
        <v>3866</v>
      </c>
      <c r="C815" s="54" t="s">
        <v>3816</v>
      </c>
      <c r="D815" s="54" t="s">
        <v>269</v>
      </c>
      <c r="E815" s="56" t="b">
        <v>1</v>
      </c>
      <c r="F815" s="2" t="s">
        <v>3813</v>
      </c>
      <c r="G815" s="7" t="s">
        <v>183</v>
      </c>
      <c r="H815" s="54" t="s">
        <v>270</v>
      </c>
      <c r="I815" s="57">
        <v>44734</v>
      </c>
      <c r="J815" s="56" t="s">
        <v>274</v>
      </c>
      <c r="K815" s="2" t="s">
        <v>291</v>
      </c>
      <c r="L815" s="9">
        <v>26.4</v>
      </c>
      <c r="M815" s="2" t="s">
        <v>4436</v>
      </c>
      <c r="N815" s="2" t="s">
        <v>85</v>
      </c>
      <c r="O815" s="2" t="s">
        <v>4437</v>
      </c>
      <c r="P815" s="2" t="str">
        <f>VLOOKUP(I815,Period!A:B,2,FALSE)</f>
        <v>2022H1</v>
      </c>
      <c r="Q815" s="9">
        <f t="shared" si="138"/>
        <v>42.175000000000004</v>
      </c>
      <c r="R815" s="2">
        <f t="shared" si="140"/>
        <v>50</v>
      </c>
      <c r="S815" t="str">
        <f t="shared" si="141"/>
        <v>03 Cloudy (40%-90%)</v>
      </c>
      <c r="T815" t="str">
        <f t="shared" si="139"/>
        <v>44734S2A_MSIL1CCDM-MLB-GANGM4473403 Cloudy (40%-90%)</v>
      </c>
      <c r="U815">
        <f>IF(COUNTIF(T$2:T814,T815)&gt;=1,0,1)</f>
        <v>0</v>
      </c>
      <c r="V815" s="26" t="s">
        <v>2524</v>
      </c>
      <c r="W815" s="86">
        <f t="shared" si="142"/>
        <v>2022</v>
      </c>
      <c r="X815" s="86" t="str">
        <f t="shared" si="143"/>
        <v>06</v>
      </c>
      <c r="Y815" s="86">
        <f t="shared" si="144"/>
        <v>22</v>
      </c>
      <c r="Z815" s="86" t="str">
        <f t="shared" si="145"/>
        <v>22</v>
      </c>
      <c r="AA815" s="86" t="str">
        <f t="shared" si="146"/>
        <v>27</v>
      </c>
      <c r="AB815" s="86" t="str">
        <f t="shared" si="147"/>
        <v>57</v>
      </c>
      <c r="AC815" s="86" t="str">
        <f t="shared" si="148"/>
        <v>GAN_GM_2500X1253px_32m_S2A_MSIL1C_20220622_50CC</v>
      </c>
      <c r="AD815" s="41" t="s">
        <v>2525</v>
      </c>
    </row>
    <row r="816" spans="2:30" x14ac:dyDescent="0.25">
      <c r="B816" t="s">
        <v>3866</v>
      </c>
      <c r="C816" s="51" t="s">
        <v>3816</v>
      </c>
      <c r="D816" s="51" t="s">
        <v>269</v>
      </c>
      <c r="E816" s="42" t="b">
        <v>1</v>
      </c>
      <c r="F816" s="2" t="s">
        <v>3813</v>
      </c>
      <c r="G816" s="7" t="s">
        <v>183</v>
      </c>
      <c r="H816" s="51" t="s">
        <v>270</v>
      </c>
      <c r="I816" s="53">
        <v>44732</v>
      </c>
      <c r="J816" s="42" t="s">
        <v>272</v>
      </c>
      <c r="K816" s="59" t="s">
        <v>196</v>
      </c>
      <c r="L816" s="9">
        <v>0</v>
      </c>
      <c r="M816" s="2" t="s">
        <v>4436</v>
      </c>
      <c r="N816" s="2" t="s">
        <v>85</v>
      </c>
      <c r="O816" s="2" t="s">
        <v>4437</v>
      </c>
      <c r="P816" s="2" t="str">
        <f>VLOOKUP(I816,Period!A:B,2,FALSE)</f>
        <v>2022H1</v>
      </c>
      <c r="Q816" s="9">
        <f t="shared" si="138"/>
        <v>12.15</v>
      </c>
      <c r="R816" s="2">
        <f t="shared" si="140"/>
        <v>20</v>
      </c>
      <c r="S816" t="str">
        <f t="shared" si="141"/>
        <v>02 Sunny (10%-30%)</v>
      </c>
      <c r="T816" t="str">
        <f t="shared" si="139"/>
        <v>44732S2A_MSIL1CCDM-MLB-GANGM4473202 Sunny (10%-30%)</v>
      </c>
      <c r="U816">
        <f>IF(COUNTIF(T$2:T815,T816)&gt;=1,0,1)</f>
        <v>1</v>
      </c>
      <c r="V816" s="26" t="s">
        <v>2526</v>
      </c>
      <c r="W816" s="86">
        <f t="shared" si="142"/>
        <v>2022</v>
      </c>
      <c r="X816" s="86" t="str">
        <f t="shared" si="143"/>
        <v>06</v>
      </c>
      <c r="Y816" s="86">
        <f t="shared" si="144"/>
        <v>20</v>
      </c>
      <c r="Z816" s="86" t="str">
        <f t="shared" si="145"/>
        <v>22</v>
      </c>
      <c r="AA816" s="86" t="str">
        <f t="shared" si="146"/>
        <v>38</v>
      </c>
      <c r="AB816" s="86" t="str">
        <f t="shared" si="147"/>
        <v>19</v>
      </c>
      <c r="AC816" s="86" t="str">
        <f t="shared" si="148"/>
        <v>GAN_GM_2500X1253px_32m_S2A_MSIL1C_20220620_20CC</v>
      </c>
      <c r="AD816" s="41" t="s">
        <v>2527</v>
      </c>
    </row>
    <row r="817" spans="2:30" x14ac:dyDescent="0.25">
      <c r="B817" t="s">
        <v>3866</v>
      </c>
      <c r="C817" s="51" t="s">
        <v>3816</v>
      </c>
      <c r="D817" s="51" t="s">
        <v>269</v>
      </c>
      <c r="E817" s="42" t="b">
        <v>1</v>
      </c>
      <c r="F817" s="2" t="s">
        <v>3813</v>
      </c>
      <c r="G817" s="7" t="s">
        <v>183</v>
      </c>
      <c r="H817" s="51" t="s">
        <v>270</v>
      </c>
      <c r="I817" s="53">
        <v>44732</v>
      </c>
      <c r="J817" s="42" t="s">
        <v>271</v>
      </c>
      <c r="K817" s="2" t="s">
        <v>221</v>
      </c>
      <c r="L817" s="9">
        <v>0</v>
      </c>
      <c r="M817" s="2" t="s">
        <v>4436</v>
      </c>
      <c r="N817" s="2" t="s">
        <v>85</v>
      </c>
      <c r="O817" s="2" t="s">
        <v>4437</v>
      </c>
      <c r="P817" s="2" t="str">
        <f>VLOOKUP(I817,Period!A:B,2,FALSE)</f>
        <v>2022H1</v>
      </c>
      <c r="Q817" s="9">
        <f t="shared" si="138"/>
        <v>12.15</v>
      </c>
      <c r="R817" s="2">
        <f t="shared" si="140"/>
        <v>20</v>
      </c>
      <c r="S817" t="str">
        <f t="shared" si="141"/>
        <v>02 Sunny (10%-30%)</v>
      </c>
      <c r="T817" t="str">
        <f t="shared" si="139"/>
        <v>44732S2A_MSIL1CCDM-MLB-GANGM4473202 Sunny (10%-30%)</v>
      </c>
      <c r="U817">
        <f>IF(COUNTIF(T$2:T816,T817)&gt;=1,0,1)</f>
        <v>0</v>
      </c>
      <c r="V817" s="26" t="s">
        <v>2528</v>
      </c>
      <c r="W817" s="86">
        <f t="shared" si="142"/>
        <v>2022</v>
      </c>
      <c r="X817" s="86" t="str">
        <f t="shared" si="143"/>
        <v>06</v>
      </c>
      <c r="Y817" s="86">
        <f t="shared" si="144"/>
        <v>20</v>
      </c>
      <c r="Z817" s="86" t="str">
        <f t="shared" si="145"/>
        <v>22</v>
      </c>
      <c r="AA817" s="86" t="str">
        <f t="shared" si="146"/>
        <v>38</v>
      </c>
      <c r="AB817" s="86" t="str">
        <f t="shared" si="147"/>
        <v>15</v>
      </c>
      <c r="AC817" s="86" t="str">
        <f t="shared" si="148"/>
        <v>GAN_GM_2500X1253px_32m_S2A_MSIL1C_20220620_20CC</v>
      </c>
      <c r="AD817" s="41" t="s">
        <v>2529</v>
      </c>
    </row>
    <row r="818" spans="2:30" x14ac:dyDescent="0.25">
      <c r="B818" t="s">
        <v>3866</v>
      </c>
      <c r="C818" s="51" t="s">
        <v>3816</v>
      </c>
      <c r="D818" s="51" t="s">
        <v>269</v>
      </c>
      <c r="E818" s="42" t="b">
        <v>1</v>
      </c>
      <c r="F818" s="2" t="s">
        <v>3813</v>
      </c>
      <c r="G818" s="7" t="s">
        <v>183</v>
      </c>
      <c r="H818" s="51" t="s">
        <v>270</v>
      </c>
      <c r="I818" s="53">
        <v>44732</v>
      </c>
      <c r="J818" s="42" t="s">
        <v>273</v>
      </c>
      <c r="K818" s="2" t="s">
        <v>317</v>
      </c>
      <c r="L818" s="9">
        <v>31.1</v>
      </c>
      <c r="M818" s="2" t="s">
        <v>4436</v>
      </c>
      <c r="N818" s="2" t="s">
        <v>85</v>
      </c>
      <c r="O818" s="2" t="s">
        <v>4437</v>
      </c>
      <c r="P818" s="2" t="str">
        <f>VLOOKUP(I818,Period!A:B,2,FALSE)</f>
        <v>2022H1</v>
      </c>
      <c r="Q818" s="9">
        <f t="shared" si="138"/>
        <v>12.15</v>
      </c>
      <c r="R818" s="2">
        <f t="shared" si="140"/>
        <v>20</v>
      </c>
      <c r="S818" t="str">
        <f t="shared" si="141"/>
        <v>02 Sunny (10%-30%)</v>
      </c>
      <c r="T818" t="str">
        <f t="shared" si="139"/>
        <v>44732S2A_MSIL1CCDM-MLB-GANGM4473202 Sunny (10%-30%)</v>
      </c>
      <c r="U818">
        <f>IF(COUNTIF(T$2:T817,T818)&gt;=1,0,1)</f>
        <v>0</v>
      </c>
      <c r="V818" s="26" t="s">
        <v>2530</v>
      </c>
      <c r="W818" s="86">
        <f t="shared" si="142"/>
        <v>2022</v>
      </c>
      <c r="X818" s="86" t="str">
        <f t="shared" si="143"/>
        <v>06</v>
      </c>
      <c r="Y818" s="86">
        <f t="shared" si="144"/>
        <v>20</v>
      </c>
      <c r="Z818" s="86" t="str">
        <f t="shared" si="145"/>
        <v>22</v>
      </c>
      <c r="AA818" s="86" t="str">
        <f t="shared" si="146"/>
        <v>38</v>
      </c>
      <c r="AB818" s="86" t="str">
        <f t="shared" si="147"/>
        <v>05</v>
      </c>
      <c r="AC818" s="86" t="str">
        <f t="shared" si="148"/>
        <v>GAN_GM_2500X1253px_32m_S2A_MSIL1C_20220620_20CC</v>
      </c>
      <c r="AD818" s="41" t="s">
        <v>2531</v>
      </c>
    </row>
    <row r="819" spans="2:30" x14ac:dyDescent="0.25">
      <c r="B819" t="s">
        <v>3866</v>
      </c>
      <c r="C819" s="51" t="s">
        <v>3816</v>
      </c>
      <c r="D819" s="51" t="s">
        <v>269</v>
      </c>
      <c r="E819" s="42" t="b">
        <v>1</v>
      </c>
      <c r="F819" s="2" t="s">
        <v>3813</v>
      </c>
      <c r="G819" s="7" t="s">
        <v>183</v>
      </c>
      <c r="H819" s="51" t="s">
        <v>270</v>
      </c>
      <c r="I819" s="53">
        <v>44732</v>
      </c>
      <c r="J819" s="42" t="s">
        <v>274</v>
      </c>
      <c r="K819" s="2" t="s">
        <v>328</v>
      </c>
      <c r="L819" s="9">
        <v>17.5</v>
      </c>
      <c r="M819" s="2" t="s">
        <v>4436</v>
      </c>
      <c r="N819" s="2" t="s">
        <v>85</v>
      </c>
      <c r="O819" s="2" t="s">
        <v>4437</v>
      </c>
      <c r="P819" s="2" t="str">
        <f>VLOOKUP(I819,Period!A:B,2,FALSE)</f>
        <v>2022H1</v>
      </c>
      <c r="Q819" s="9">
        <f t="shared" si="138"/>
        <v>12.15</v>
      </c>
      <c r="R819" s="2">
        <f t="shared" si="140"/>
        <v>20</v>
      </c>
      <c r="S819" t="str">
        <f t="shared" si="141"/>
        <v>02 Sunny (10%-30%)</v>
      </c>
      <c r="T819" t="str">
        <f t="shared" si="139"/>
        <v>44732S2A_MSIL1CCDM-MLB-GANGM4473202 Sunny (10%-30%)</v>
      </c>
      <c r="U819">
        <f>IF(COUNTIF(T$2:T818,T819)&gt;=1,0,1)</f>
        <v>0</v>
      </c>
      <c r="V819" s="26" t="s">
        <v>2532</v>
      </c>
      <c r="W819" s="86">
        <f t="shared" si="142"/>
        <v>2022</v>
      </c>
      <c r="X819" s="86" t="str">
        <f t="shared" si="143"/>
        <v>06</v>
      </c>
      <c r="Y819" s="86">
        <f t="shared" si="144"/>
        <v>20</v>
      </c>
      <c r="Z819" s="86" t="str">
        <f t="shared" si="145"/>
        <v>22</v>
      </c>
      <c r="AA819" s="86" t="str">
        <f t="shared" si="146"/>
        <v>38</v>
      </c>
      <c r="AB819" s="86" t="str">
        <f t="shared" si="147"/>
        <v>00</v>
      </c>
      <c r="AC819" s="86" t="str">
        <f t="shared" si="148"/>
        <v>GAN_GM_2500X1253px_32m_S2A_MSIL1C_20220620_20CC</v>
      </c>
      <c r="AD819" s="41" t="s">
        <v>2533</v>
      </c>
    </row>
    <row r="820" spans="2:30" x14ac:dyDescent="0.25">
      <c r="B820" t="s">
        <v>3866</v>
      </c>
      <c r="C820" s="54" t="s">
        <v>3816</v>
      </c>
      <c r="D820" s="54" t="s">
        <v>269</v>
      </c>
      <c r="E820" s="56" t="b">
        <v>1</v>
      </c>
      <c r="F820" s="2" t="s">
        <v>3813</v>
      </c>
      <c r="G820" s="7" t="s">
        <v>183</v>
      </c>
      <c r="H820" s="54" t="s">
        <v>270</v>
      </c>
      <c r="I820" s="57">
        <v>44729</v>
      </c>
      <c r="J820" s="56" t="s">
        <v>272</v>
      </c>
      <c r="K820" s="58" t="s">
        <v>190</v>
      </c>
      <c r="L820" s="9">
        <v>99.1</v>
      </c>
      <c r="M820" s="2" t="s">
        <v>4436</v>
      </c>
      <c r="N820" s="2" t="s">
        <v>85</v>
      </c>
      <c r="O820" s="2" t="s">
        <v>4437</v>
      </c>
      <c r="P820" s="2" t="str">
        <f>VLOOKUP(I820,Period!A:B,2,FALSE)</f>
        <v>2022H1</v>
      </c>
      <c r="Q820" s="9">
        <f t="shared" si="138"/>
        <v>98.075000000000003</v>
      </c>
      <c r="R820" s="2">
        <f t="shared" si="140"/>
        <v>100</v>
      </c>
      <c r="S820" t="str">
        <f t="shared" si="141"/>
        <v>04 Overcast (100%)</v>
      </c>
      <c r="T820" t="str">
        <f t="shared" si="139"/>
        <v>44729S2A_MSIL1CCDM-MLB-GANGM4472904 Overcast (100%)</v>
      </c>
      <c r="U820">
        <f>IF(COUNTIF(T$2:T819,T820)&gt;=1,0,1)</f>
        <v>1</v>
      </c>
      <c r="V820" s="26" t="s">
        <v>2534</v>
      </c>
      <c r="W820" s="86">
        <f t="shared" si="142"/>
        <v>2022</v>
      </c>
      <c r="X820" s="86" t="str">
        <f t="shared" si="143"/>
        <v>06</v>
      </c>
      <c r="Y820" s="86">
        <f t="shared" si="144"/>
        <v>17</v>
      </c>
      <c r="Z820" s="86" t="str">
        <f t="shared" si="145"/>
        <v>22</v>
      </c>
      <c r="AA820" s="86" t="str">
        <f t="shared" si="146"/>
        <v>28</v>
      </c>
      <c r="AB820" s="86" t="str">
        <f t="shared" si="147"/>
        <v>22</v>
      </c>
      <c r="AC820" s="86" t="str">
        <f t="shared" si="148"/>
        <v>GAN_GM_2500X1253px_32m_S2A_MSIL1C_20220617_100CC</v>
      </c>
      <c r="AD820" s="41" t="s">
        <v>2535</v>
      </c>
    </row>
    <row r="821" spans="2:30" x14ac:dyDescent="0.25">
      <c r="B821" t="s">
        <v>3866</v>
      </c>
      <c r="C821" s="54" t="s">
        <v>3816</v>
      </c>
      <c r="D821" s="54" t="s">
        <v>269</v>
      </c>
      <c r="E821" s="56" t="b">
        <v>1</v>
      </c>
      <c r="F821" s="2" t="s">
        <v>3813</v>
      </c>
      <c r="G821" s="7" t="s">
        <v>183</v>
      </c>
      <c r="H821" s="54" t="s">
        <v>270</v>
      </c>
      <c r="I821" s="57">
        <v>44729</v>
      </c>
      <c r="J821" s="56" t="s">
        <v>271</v>
      </c>
      <c r="K821" s="45" t="s">
        <v>334</v>
      </c>
      <c r="L821" s="9">
        <v>93.4</v>
      </c>
      <c r="M821" s="2" t="s">
        <v>4436</v>
      </c>
      <c r="N821" s="2" t="s">
        <v>85</v>
      </c>
      <c r="O821" s="2" t="s">
        <v>4437</v>
      </c>
      <c r="P821" s="2" t="str">
        <f>VLOOKUP(I821,Period!A:B,2,FALSE)</f>
        <v>2022H1</v>
      </c>
      <c r="Q821" s="9">
        <f t="shared" si="138"/>
        <v>98.075000000000003</v>
      </c>
      <c r="R821" s="2">
        <f t="shared" si="140"/>
        <v>100</v>
      </c>
      <c r="S821" t="str">
        <f t="shared" si="141"/>
        <v>04 Overcast (100%)</v>
      </c>
      <c r="T821" t="str">
        <f t="shared" si="139"/>
        <v>44729S2A_MSIL1CCDM-MLB-GANGM4472904 Overcast (100%)</v>
      </c>
      <c r="U821">
        <f>IF(COUNTIF(T$2:T820,T821)&gt;=1,0,1)</f>
        <v>0</v>
      </c>
      <c r="V821" s="26" t="s">
        <v>2536</v>
      </c>
      <c r="W821" s="86">
        <f t="shared" si="142"/>
        <v>2022</v>
      </c>
      <c r="X821" s="86" t="str">
        <f t="shared" si="143"/>
        <v>06</v>
      </c>
      <c r="Y821" s="86">
        <f t="shared" si="144"/>
        <v>17</v>
      </c>
      <c r="Z821" s="86" t="str">
        <f t="shared" si="145"/>
        <v>22</v>
      </c>
      <c r="AA821" s="86" t="str">
        <f t="shared" si="146"/>
        <v>28</v>
      </c>
      <c r="AB821" s="86" t="str">
        <f t="shared" si="147"/>
        <v>18</v>
      </c>
      <c r="AC821" s="86" t="str">
        <f t="shared" si="148"/>
        <v>GAN_GM_2500X1253px_32m_S2A_MSIL1C_20220617_100CC</v>
      </c>
      <c r="AD821" s="41" t="s">
        <v>2537</v>
      </c>
    </row>
    <row r="822" spans="2:30" x14ac:dyDescent="0.25">
      <c r="B822" t="s">
        <v>3866</v>
      </c>
      <c r="C822" s="54" t="s">
        <v>3816</v>
      </c>
      <c r="D822" s="54" t="s">
        <v>269</v>
      </c>
      <c r="E822" s="56" t="b">
        <v>1</v>
      </c>
      <c r="F822" s="2" t="s">
        <v>3813</v>
      </c>
      <c r="G822" s="7" t="s">
        <v>183</v>
      </c>
      <c r="H822" s="54" t="s">
        <v>270</v>
      </c>
      <c r="I822" s="57">
        <v>44729</v>
      </c>
      <c r="J822" s="56" t="s">
        <v>273</v>
      </c>
      <c r="K822" s="2" t="s">
        <v>311</v>
      </c>
      <c r="L822" s="9">
        <v>100</v>
      </c>
      <c r="M822" s="2" t="s">
        <v>4436</v>
      </c>
      <c r="N822" s="2" t="s">
        <v>85</v>
      </c>
      <c r="O822" s="2" t="s">
        <v>4437</v>
      </c>
      <c r="P822" s="2" t="str">
        <f>VLOOKUP(I822,Period!A:B,2,FALSE)</f>
        <v>2022H1</v>
      </c>
      <c r="Q822" s="9">
        <f t="shared" si="138"/>
        <v>98.075000000000003</v>
      </c>
      <c r="R822" s="2">
        <f t="shared" si="140"/>
        <v>100</v>
      </c>
      <c r="S822" t="str">
        <f t="shared" si="141"/>
        <v>04 Overcast (100%)</v>
      </c>
      <c r="T822" t="str">
        <f t="shared" si="139"/>
        <v>44729S2A_MSIL1CCDM-MLB-GANGM4472904 Overcast (100%)</v>
      </c>
      <c r="U822">
        <f>IF(COUNTIF(T$2:T821,T822)&gt;=1,0,1)</f>
        <v>0</v>
      </c>
      <c r="V822" s="26" t="s">
        <v>2538</v>
      </c>
      <c r="W822" s="86">
        <f t="shared" si="142"/>
        <v>2022</v>
      </c>
      <c r="X822" s="86" t="str">
        <f t="shared" si="143"/>
        <v>06</v>
      </c>
      <c r="Y822" s="86">
        <f t="shared" si="144"/>
        <v>17</v>
      </c>
      <c r="Z822" s="86" t="str">
        <f t="shared" si="145"/>
        <v>22</v>
      </c>
      <c r="AA822" s="86" t="str">
        <f t="shared" si="146"/>
        <v>28</v>
      </c>
      <c r="AB822" s="86" t="str">
        <f t="shared" si="147"/>
        <v>09</v>
      </c>
      <c r="AC822" s="86" t="str">
        <f t="shared" si="148"/>
        <v>GAN_GM_2500X1253px_32m_S2A_MSIL1C_20220617_100CC</v>
      </c>
      <c r="AD822" s="41" t="s">
        <v>2539</v>
      </c>
    </row>
    <row r="823" spans="2:30" x14ac:dyDescent="0.25">
      <c r="B823" t="s">
        <v>3866</v>
      </c>
      <c r="C823" s="54" t="s">
        <v>3816</v>
      </c>
      <c r="D823" s="54" t="s">
        <v>269</v>
      </c>
      <c r="E823" s="56" t="b">
        <v>1</v>
      </c>
      <c r="F823" s="2" t="s">
        <v>3813</v>
      </c>
      <c r="G823" s="7" t="s">
        <v>183</v>
      </c>
      <c r="H823" s="54" t="s">
        <v>270</v>
      </c>
      <c r="I823" s="57">
        <v>44729</v>
      </c>
      <c r="J823" s="56" t="s">
        <v>274</v>
      </c>
      <c r="K823" s="2" t="s">
        <v>322</v>
      </c>
      <c r="L823" s="9">
        <v>99.8</v>
      </c>
      <c r="M823" s="2" t="s">
        <v>4436</v>
      </c>
      <c r="N823" s="2" t="s">
        <v>85</v>
      </c>
      <c r="O823" s="2" t="s">
        <v>4437</v>
      </c>
      <c r="P823" s="2" t="str">
        <f>VLOOKUP(I823,Period!A:B,2,FALSE)</f>
        <v>2022H1</v>
      </c>
      <c r="Q823" s="9">
        <f t="shared" si="138"/>
        <v>98.075000000000003</v>
      </c>
      <c r="R823" s="2">
        <f t="shared" si="140"/>
        <v>100</v>
      </c>
      <c r="S823" t="str">
        <f t="shared" si="141"/>
        <v>04 Overcast (100%)</v>
      </c>
      <c r="T823" t="str">
        <f t="shared" si="139"/>
        <v>44729S2A_MSIL1CCDM-MLB-GANGM4472904 Overcast (100%)</v>
      </c>
      <c r="U823">
        <f>IF(COUNTIF(T$2:T822,T823)&gt;=1,0,1)</f>
        <v>0</v>
      </c>
      <c r="V823" s="26" t="s">
        <v>2540</v>
      </c>
      <c r="W823" s="86">
        <f t="shared" si="142"/>
        <v>2022</v>
      </c>
      <c r="X823" s="86" t="str">
        <f t="shared" si="143"/>
        <v>06</v>
      </c>
      <c r="Y823" s="86">
        <f t="shared" si="144"/>
        <v>17</v>
      </c>
      <c r="Z823" s="86" t="str">
        <f t="shared" si="145"/>
        <v>22</v>
      </c>
      <c r="AA823" s="86" t="str">
        <f t="shared" si="146"/>
        <v>28</v>
      </c>
      <c r="AB823" s="86" t="str">
        <f t="shared" si="147"/>
        <v>04</v>
      </c>
      <c r="AC823" s="86" t="str">
        <f t="shared" si="148"/>
        <v>GAN_GM_2500X1253px_32m_S2A_MSIL1C_20220617_100CC</v>
      </c>
      <c r="AD823" s="41" t="s">
        <v>2541</v>
      </c>
    </row>
    <row r="824" spans="2:30" x14ac:dyDescent="0.25">
      <c r="B824" t="s">
        <v>3866</v>
      </c>
      <c r="C824" s="51" t="s">
        <v>3816</v>
      </c>
      <c r="D824" s="51" t="s">
        <v>269</v>
      </c>
      <c r="E824" s="42" t="b">
        <v>1</v>
      </c>
      <c r="F824" s="2" t="s">
        <v>3813</v>
      </c>
      <c r="G824" s="7" t="s">
        <v>183</v>
      </c>
      <c r="H824" s="51" t="s">
        <v>270</v>
      </c>
      <c r="I824" s="53">
        <v>44727</v>
      </c>
      <c r="J824" s="42" t="s">
        <v>272</v>
      </c>
      <c r="K824" s="59" t="s">
        <v>295</v>
      </c>
      <c r="L824" s="9">
        <v>61.1</v>
      </c>
      <c r="M824" s="2" t="s">
        <v>4436</v>
      </c>
      <c r="N824" s="2" t="s">
        <v>85</v>
      </c>
      <c r="O824" s="2" t="s">
        <v>4437</v>
      </c>
      <c r="P824" s="2" t="str">
        <f>VLOOKUP(I824,Period!A:B,2,FALSE)</f>
        <v>2022H1</v>
      </c>
      <c r="Q824" s="9">
        <f t="shared" si="138"/>
        <v>50.849999999999994</v>
      </c>
      <c r="R824" s="2">
        <f t="shared" si="140"/>
        <v>60</v>
      </c>
      <c r="S824" t="str">
        <f t="shared" si="141"/>
        <v>03 Cloudy (40%-90%)</v>
      </c>
      <c r="T824" t="str">
        <f t="shared" si="139"/>
        <v>44727S2A_MSIL1CCDM-MLB-GANGM4472703 Cloudy (40%-90%)</v>
      </c>
      <c r="U824">
        <f>IF(COUNTIF(T$2:T823,T824)&gt;=1,0,1)</f>
        <v>1</v>
      </c>
      <c r="V824" s="26" t="s">
        <v>2542</v>
      </c>
      <c r="W824" s="86">
        <f t="shared" si="142"/>
        <v>2022</v>
      </c>
      <c r="X824" s="86" t="str">
        <f t="shared" si="143"/>
        <v>06</v>
      </c>
      <c r="Y824" s="86">
        <f t="shared" si="144"/>
        <v>15</v>
      </c>
      <c r="Z824" s="86" t="str">
        <f t="shared" si="145"/>
        <v>22</v>
      </c>
      <c r="AA824" s="86" t="str">
        <f t="shared" si="146"/>
        <v>38</v>
      </c>
      <c r="AB824" s="86" t="str">
        <f t="shared" si="147"/>
        <v>11</v>
      </c>
      <c r="AC824" s="86" t="str">
        <f t="shared" si="148"/>
        <v>GAN_GM_2500X1253px_32m_S2A_MSIL1C_20220615_60CC</v>
      </c>
      <c r="AD824" s="41" t="s">
        <v>2543</v>
      </c>
    </row>
    <row r="825" spans="2:30" x14ac:dyDescent="0.25">
      <c r="B825" t="s">
        <v>3866</v>
      </c>
      <c r="C825" s="51" t="s">
        <v>3816</v>
      </c>
      <c r="D825" s="51" t="s">
        <v>269</v>
      </c>
      <c r="E825" s="42" t="b">
        <v>1</v>
      </c>
      <c r="F825" s="2" t="s">
        <v>3813</v>
      </c>
      <c r="G825" s="7" t="s">
        <v>183</v>
      </c>
      <c r="H825" s="51" t="s">
        <v>270</v>
      </c>
      <c r="I825" s="53">
        <v>44727</v>
      </c>
      <c r="J825" s="42" t="s">
        <v>271</v>
      </c>
      <c r="K825" s="2" t="s">
        <v>282</v>
      </c>
      <c r="L825" s="9">
        <v>69</v>
      </c>
      <c r="M825" s="2" t="s">
        <v>4436</v>
      </c>
      <c r="N825" s="2" t="s">
        <v>85</v>
      </c>
      <c r="O825" s="2" t="s">
        <v>4437</v>
      </c>
      <c r="P825" s="2" t="str">
        <f>VLOOKUP(I825,Period!A:B,2,FALSE)</f>
        <v>2022H1</v>
      </c>
      <c r="Q825" s="9">
        <f t="shared" si="138"/>
        <v>50.849999999999994</v>
      </c>
      <c r="R825" s="2">
        <f t="shared" si="140"/>
        <v>60</v>
      </c>
      <c r="S825" t="str">
        <f t="shared" si="141"/>
        <v>03 Cloudy (40%-90%)</v>
      </c>
      <c r="T825" t="str">
        <f t="shared" si="139"/>
        <v>44727S2A_MSIL1CCDM-MLB-GANGM4472703 Cloudy (40%-90%)</v>
      </c>
      <c r="U825">
        <f>IF(COUNTIF(T$2:T824,T825)&gt;=1,0,1)</f>
        <v>0</v>
      </c>
      <c r="V825" s="26" t="s">
        <v>2544</v>
      </c>
      <c r="W825" s="86">
        <f t="shared" si="142"/>
        <v>2022</v>
      </c>
      <c r="X825" s="86" t="str">
        <f t="shared" si="143"/>
        <v>06</v>
      </c>
      <c r="Y825" s="86">
        <f t="shared" si="144"/>
        <v>15</v>
      </c>
      <c r="Z825" s="86" t="str">
        <f t="shared" si="145"/>
        <v>22</v>
      </c>
      <c r="AA825" s="86" t="str">
        <f t="shared" si="146"/>
        <v>38</v>
      </c>
      <c r="AB825" s="86" t="str">
        <f t="shared" si="147"/>
        <v>07</v>
      </c>
      <c r="AC825" s="86" t="str">
        <f t="shared" si="148"/>
        <v>GAN_GM_2500X1253px_32m_S2A_MSIL1C_20220615_60CC</v>
      </c>
      <c r="AD825" s="41" t="s">
        <v>2545</v>
      </c>
    </row>
    <row r="826" spans="2:30" x14ac:dyDescent="0.25">
      <c r="B826" t="s">
        <v>3866</v>
      </c>
      <c r="C826" s="51" t="s">
        <v>3816</v>
      </c>
      <c r="D826" s="51" t="s">
        <v>269</v>
      </c>
      <c r="E826" s="42" t="b">
        <v>1</v>
      </c>
      <c r="F826" s="2" t="s">
        <v>3813</v>
      </c>
      <c r="G826" s="7" t="s">
        <v>183</v>
      </c>
      <c r="H826" s="51" t="s">
        <v>270</v>
      </c>
      <c r="I826" s="53">
        <v>44727</v>
      </c>
      <c r="J826" s="42" t="s">
        <v>273</v>
      </c>
      <c r="K826" s="2" t="s">
        <v>283</v>
      </c>
      <c r="L826" s="9">
        <v>33.299999999999997</v>
      </c>
      <c r="M826" s="2" t="s">
        <v>4436</v>
      </c>
      <c r="N826" s="2" t="s">
        <v>85</v>
      </c>
      <c r="O826" s="2" t="s">
        <v>4437</v>
      </c>
      <c r="P826" s="2" t="str">
        <f>VLOOKUP(I826,Period!A:B,2,FALSE)</f>
        <v>2022H1</v>
      </c>
      <c r="Q826" s="9">
        <f t="shared" si="138"/>
        <v>50.849999999999994</v>
      </c>
      <c r="R826" s="2">
        <f t="shared" si="140"/>
        <v>60</v>
      </c>
      <c r="S826" t="str">
        <f t="shared" si="141"/>
        <v>03 Cloudy (40%-90%)</v>
      </c>
      <c r="T826" t="str">
        <f t="shared" si="139"/>
        <v>44727S2A_MSIL1CCDM-MLB-GANGM4472703 Cloudy (40%-90%)</v>
      </c>
      <c r="U826">
        <f>IF(COUNTIF(T$2:T825,T826)&gt;=1,0,1)</f>
        <v>0</v>
      </c>
      <c r="V826" s="26" t="s">
        <v>2546</v>
      </c>
      <c r="W826" s="86">
        <f t="shared" si="142"/>
        <v>2022</v>
      </c>
      <c r="X826" s="86" t="str">
        <f t="shared" si="143"/>
        <v>06</v>
      </c>
      <c r="Y826" s="86">
        <f t="shared" si="144"/>
        <v>15</v>
      </c>
      <c r="Z826" s="86" t="str">
        <f t="shared" si="145"/>
        <v>22</v>
      </c>
      <c r="AA826" s="86" t="str">
        <f t="shared" si="146"/>
        <v>37</v>
      </c>
      <c r="AB826" s="86" t="str">
        <f t="shared" si="147"/>
        <v>56</v>
      </c>
      <c r="AC826" s="86" t="str">
        <f t="shared" si="148"/>
        <v>GAN_GM_2500X1253px_32m_S2A_MSIL1C_20220615_60CC</v>
      </c>
      <c r="AD826" s="41" t="s">
        <v>2547</v>
      </c>
    </row>
    <row r="827" spans="2:30" x14ac:dyDescent="0.25">
      <c r="B827" t="s">
        <v>3866</v>
      </c>
      <c r="C827" s="51" t="s">
        <v>3816</v>
      </c>
      <c r="D827" s="51" t="s">
        <v>269</v>
      </c>
      <c r="E827" s="42" t="b">
        <v>1</v>
      </c>
      <c r="F827" s="2" t="s">
        <v>3813</v>
      </c>
      <c r="G827" s="7" t="s">
        <v>183</v>
      </c>
      <c r="H827" s="51" t="s">
        <v>270</v>
      </c>
      <c r="I827" s="53">
        <v>44727</v>
      </c>
      <c r="J827" s="42" t="s">
        <v>274</v>
      </c>
      <c r="K827" s="2" t="s">
        <v>284</v>
      </c>
      <c r="L827" s="9">
        <v>40</v>
      </c>
      <c r="M827" s="2" t="s">
        <v>4436</v>
      </c>
      <c r="N827" s="2" t="s">
        <v>85</v>
      </c>
      <c r="O827" s="2" t="s">
        <v>4437</v>
      </c>
      <c r="P827" s="2" t="str">
        <f>VLOOKUP(I827,Period!A:B,2,FALSE)</f>
        <v>2022H1</v>
      </c>
      <c r="Q827" s="9">
        <f t="shared" si="138"/>
        <v>50.849999999999994</v>
      </c>
      <c r="R827" s="2">
        <f t="shared" si="140"/>
        <v>60</v>
      </c>
      <c r="S827" t="str">
        <f t="shared" si="141"/>
        <v>03 Cloudy (40%-90%)</v>
      </c>
      <c r="T827" t="str">
        <f t="shared" si="139"/>
        <v>44727S2A_MSIL1CCDM-MLB-GANGM4472703 Cloudy (40%-90%)</v>
      </c>
      <c r="U827">
        <f>IF(COUNTIF(T$2:T826,T827)&gt;=1,0,1)</f>
        <v>0</v>
      </c>
      <c r="V827" s="26" t="s">
        <v>2548</v>
      </c>
      <c r="W827" s="86">
        <f t="shared" si="142"/>
        <v>2022</v>
      </c>
      <c r="X827" s="86" t="str">
        <f t="shared" si="143"/>
        <v>06</v>
      </c>
      <c r="Y827" s="86">
        <f t="shared" si="144"/>
        <v>15</v>
      </c>
      <c r="Z827" s="86" t="str">
        <f t="shared" si="145"/>
        <v>22</v>
      </c>
      <c r="AA827" s="86" t="str">
        <f t="shared" si="146"/>
        <v>37</v>
      </c>
      <c r="AB827" s="86" t="str">
        <f t="shared" si="147"/>
        <v>52</v>
      </c>
      <c r="AC827" s="86" t="str">
        <f t="shared" si="148"/>
        <v>GAN_GM_2500X1253px_32m_S2A_MSIL1C_20220615_60CC</v>
      </c>
      <c r="AD827" s="41" t="s">
        <v>2549</v>
      </c>
    </row>
    <row r="828" spans="2:30" x14ac:dyDescent="0.25">
      <c r="B828" t="s">
        <v>3866</v>
      </c>
      <c r="C828" s="54" t="s">
        <v>3816</v>
      </c>
      <c r="D828" s="54" t="s">
        <v>269</v>
      </c>
      <c r="E828" s="56" t="b">
        <v>1</v>
      </c>
      <c r="F828" s="2" t="s">
        <v>3813</v>
      </c>
      <c r="G828" s="7" t="s">
        <v>183</v>
      </c>
      <c r="H828" s="54" t="s">
        <v>270</v>
      </c>
      <c r="I828" s="57">
        <v>44724</v>
      </c>
      <c r="J828" s="56" t="s">
        <v>272</v>
      </c>
      <c r="K828" s="58" t="s">
        <v>307</v>
      </c>
      <c r="L828" s="9">
        <v>83.4</v>
      </c>
      <c r="M828" s="2" t="s">
        <v>4436</v>
      </c>
      <c r="N828" s="2" t="s">
        <v>85</v>
      </c>
      <c r="O828" s="2" t="s">
        <v>4437</v>
      </c>
      <c r="P828" s="2" t="str">
        <f>VLOOKUP(I828,Period!A:B,2,FALSE)</f>
        <v>2022H1</v>
      </c>
      <c r="Q828" s="9">
        <f t="shared" si="138"/>
        <v>94.975000000000009</v>
      </c>
      <c r="R828" s="2">
        <f t="shared" si="140"/>
        <v>100</v>
      </c>
      <c r="S828" t="str">
        <f t="shared" si="141"/>
        <v>04 Overcast (100%)</v>
      </c>
      <c r="T828" t="str">
        <f t="shared" si="139"/>
        <v>44724S2A_MSIL1CCDM-MLB-GANGM4472404 Overcast (100%)</v>
      </c>
      <c r="U828">
        <f>IF(COUNTIF(T$2:T827,T828)&gt;=1,0,1)</f>
        <v>1</v>
      </c>
      <c r="V828" s="26" t="s">
        <v>2550</v>
      </c>
      <c r="W828" s="86">
        <f t="shared" si="142"/>
        <v>2022</v>
      </c>
      <c r="X828" s="86" t="str">
        <f t="shared" si="143"/>
        <v>06</v>
      </c>
      <c r="Y828" s="86">
        <f t="shared" si="144"/>
        <v>12</v>
      </c>
      <c r="Z828" s="86" t="str">
        <f t="shared" si="145"/>
        <v>22</v>
      </c>
      <c r="AA828" s="86" t="str">
        <f t="shared" si="146"/>
        <v>28</v>
      </c>
      <c r="AB828" s="86" t="str">
        <f t="shared" si="147"/>
        <v>13</v>
      </c>
      <c r="AC828" s="86" t="str">
        <f t="shared" si="148"/>
        <v>GAN_GM_2500X1253px_32m_S2A_MSIL1C_20220612_100CC</v>
      </c>
      <c r="AD828" s="41" t="s">
        <v>2551</v>
      </c>
    </row>
    <row r="829" spans="2:30" x14ac:dyDescent="0.25">
      <c r="B829" t="s">
        <v>3866</v>
      </c>
      <c r="C829" s="54" t="s">
        <v>3816</v>
      </c>
      <c r="D829" s="54" t="s">
        <v>269</v>
      </c>
      <c r="E829" s="56" t="b">
        <v>1</v>
      </c>
      <c r="F829" s="2" t="s">
        <v>3813</v>
      </c>
      <c r="G829" s="7" t="s">
        <v>183</v>
      </c>
      <c r="H829" s="54" t="s">
        <v>270</v>
      </c>
      <c r="I829" s="57">
        <v>44724</v>
      </c>
      <c r="J829" s="56" t="s">
        <v>271</v>
      </c>
      <c r="K829" s="2" t="s">
        <v>293</v>
      </c>
      <c r="L829" s="9">
        <v>97.9</v>
      </c>
      <c r="M829" s="2" t="s">
        <v>4436</v>
      </c>
      <c r="N829" s="2" t="s">
        <v>85</v>
      </c>
      <c r="O829" s="2" t="s">
        <v>4437</v>
      </c>
      <c r="P829" s="2" t="str">
        <f>VLOOKUP(I829,Period!A:B,2,FALSE)</f>
        <v>2022H1</v>
      </c>
      <c r="Q829" s="9">
        <f t="shared" si="138"/>
        <v>94.975000000000009</v>
      </c>
      <c r="R829" s="2">
        <f t="shared" si="140"/>
        <v>100</v>
      </c>
      <c r="S829" t="str">
        <f t="shared" si="141"/>
        <v>04 Overcast (100%)</v>
      </c>
      <c r="T829" t="str">
        <f t="shared" si="139"/>
        <v>44724S2A_MSIL1CCDM-MLB-GANGM4472404 Overcast (100%)</v>
      </c>
      <c r="U829">
        <f>IF(COUNTIF(T$2:T828,T829)&gt;=1,0,1)</f>
        <v>0</v>
      </c>
      <c r="V829" s="26" t="s">
        <v>2552</v>
      </c>
      <c r="W829" s="86">
        <f t="shared" si="142"/>
        <v>2022</v>
      </c>
      <c r="X829" s="86" t="str">
        <f t="shared" si="143"/>
        <v>06</v>
      </c>
      <c r="Y829" s="86">
        <f t="shared" si="144"/>
        <v>12</v>
      </c>
      <c r="Z829" s="86" t="str">
        <f t="shared" si="145"/>
        <v>22</v>
      </c>
      <c r="AA829" s="86" t="str">
        <f t="shared" si="146"/>
        <v>28</v>
      </c>
      <c r="AB829" s="86" t="str">
        <f t="shared" si="147"/>
        <v>10</v>
      </c>
      <c r="AC829" s="86" t="str">
        <f t="shared" si="148"/>
        <v>GAN_GM_2500X1253px_32m_S2A_MSIL1C_20220612_100CC</v>
      </c>
      <c r="AD829" s="41" t="s">
        <v>2553</v>
      </c>
    </row>
    <row r="830" spans="2:30" x14ac:dyDescent="0.25">
      <c r="B830" t="s">
        <v>3866</v>
      </c>
      <c r="C830" s="54" t="s">
        <v>3816</v>
      </c>
      <c r="D830" s="54" t="s">
        <v>269</v>
      </c>
      <c r="E830" s="56" t="b">
        <v>1</v>
      </c>
      <c r="F830" s="2" t="s">
        <v>3813</v>
      </c>
      <c r="G830" s="7" t="s">
        <v>183</v>
      </c>
      <c r="H830" s="54" t="s">
        <v>270</v>
      </c>
      <c r="I830" s="57">
        <v>44724</v>
      </c>
      <c r="J830" s="56" t="s">
        <v>273</v>
      </c>
      <c r="K830" s="2" t="s">
        <v>294</v>
      </c>
      <c r="L830" s="9">
        <v>99.4</v>
      </c>
      <c r="M830" s="2" t="s">
        <v>4436</v>
      </c>
      <c r="N830" s="2" t="s">
        <v>85</v>
      </c>
      <c r="O830" s="2" t="s">
        <v>4437</v>
      </c>
      <c r="P830" s="2" t="str">
        <f>VLOOKUP(I830,Period!A:B,2,FALSE)</f>
        <v>2022H1</v>
      </c>
      <c r="Q830" s="9">
        <f t="shared" si="138"/>
        <v>94.975000000000009</v>
      </c>
      <c r="R830" s="2">
        <f t="shared" si="140"/>
        <v>100</v>
      </c>
      <c r="S830" t="str">
        <f t="shared" si="141"/>
        <v>04 Overcast (100%)</v>
      </c>
      <c r="T830" t="str">
        <f t="shared" si="139"/>
        <v>44724S2A_MSIL1CCDM-MLB-GANGM4472404 Overcast (100%)</v>
      </c>
      <c r="U830">
        <f>IF(COUNTIF(T$2:T829,T830)&gt;=1,0,1)</f>
        <v>0</v>
      </c>
      <c r="V830" s="26" t="s">
        <v>2554</v>
      </c>
      <c r="W830" s="86">
        <f t="shared" si="142"/>
        <v>2022</v>
      </c>
      <c r="X830" s="86" t="str">
        <f t="shared" si="143"/>
        <v>06</v>
      </c>
      <c r="Y830" s="86">
        <f t="shared" si="144"/>
        <v>12</v>
      </c>
      <c r="Z830" s="86" t="str">
        <f t="shared" si="145"/>
        <v>22</v>
      </c>
      <c r="AA830" s="86" t="str">
        <f t="shared" si="146"/>
        <v>28</v>
      </c>
      <c r="AB830" s="86" t="str">
        <f t="shared" si="147"/>
        <v>01</v>
      </c>
      <c r="AC830" s="86" t="str">
        <f t="shared" si="148"/>
        <v>GAN_GM_2500X1253px_32m_S2A_MSIL1C_20220612_100CC</v>
      </c>
      <c r="AD830" s="41" t="s">
        <v>2555</v>
      </c>
    </row>
    <row r="831" spans="2:30" x14ac:dyDescent="0.25">
      <c r="B831" t="s">
        <v>3866</v>
      </c>
      <c r="C831" s="54" t="s">
        <v>3816</v>
      </c>
      <c r="D831" s="54" t="s">
        <v>269</v>
      </c>
      <c r="E831" s="56" t="b">
        <v>1</v>
      </c>
      <c r="F831" s="2" t="s">
        <v>3813</v>
      </c>
      <c r="G831" s="7" t="s">
        <v>183</v>
      </c>
      <c r="H831" s="54" t="s">
        <v>270</v>
      </c>
      <c r="I831" s="57">
        <v>44724</v>
      </c>
      <c r="J831" s="56" t="s">
        <v>274</v>
      </c>
      <c r="K831" s="2" t="s">
        <v>308</v>
      </c>
      <c r="L831" s="9">
        <v>99.2</v>
      </c>
      <c r="M831" s="2" t="s">
        <v>4436</v>
      </c>
      <c r="N831" s="2" t="s">
        <v>85</v>
      </c>
      <c r="O831" s="2" t="s">
        <v>4437</v>
      </c>
      <c r="P831" s="2" t="str">
        <f>VLOOKUP(I831,Period!A:B,2,FALSE)</f>
        <v>2022H1</v>
      </c>
      <c r="Q831" s="9">
        <f t="shared" si="138"/>
        <v>94.975000000000009</v>
      </c>
      <c r="R831" s="2">
        <f t="shared" si="140"/>
        <v>100</v>
      </c>
      <c r="S831" t="str">
        <f t="shared" si="141"/>
        <v>04 Overcast (100%)</v>
      </c>
      <c r="T831" t="str">
        <f t="shared" si="139"/>
        <v>44724S2A_MSIL1CCDM-MLB-GANGM4472404 Overcast (100%)</v>
      </c>
      <c r="U831">
        <f>IF(COUNTIF(T$2:T830,T831)&gt;=1,0,1)</f>
        <v>0</v>
      </c>
      <c r="V831" s="26" t="s">
        <v>2556</v>
      </c>
      <c r="W831" s="86">
        <f t="shared" si="142"/>
        <v>2022</v>
      </c>
      <c r="X831" s="86" t="str">
        <f t="shared" si="143"/>
        <v>06</v>
      </c>
      <c r="Y831" s="86">
        <f t="shared" si="144"/>
        <v>12</v>
      </c>
      <c r="Z831" s="86" t="str">
        <f t="shared" si="145"/>
        <v>22</v>
      </c>
      <c r="AA831" s="86" t="str">
        <f t="shared" si="146"/>
        <v>27</v>
      </c>
      <c r="AB831" s="86" t="str">
        <f t="shared" si="147"/>
        <v>55</v>
      </c>
      <c r="AC831" s="86" t="str">
        <f t="shared" si="148"/>
        <v>GAN_GM_2500X1253px_32m_S2A_MSIL1C_20220612_100CC</v>
      </c>
      <c r="AD831" s="41" t="s">
        <v>2557</v>
      </c>
    </row>
    <row r="832" spans="2:30" x14ac:dyDescent="0.25">
      <c r="B832" t="s">
        <v>3866</v>
      </c>
      <c r="C832" s="51" t="s">
        <v>3816</v>
      </c>
      <c r="D832" s="51" t="s">
        <v>269</v>
      </c>
      <c r="E832" s="42" t="b">
        <v>1</v>
      </c>
      <c r="F832" s="2" t="s">
        <v>3813</v>
      </c>
      <c r="G832" s="7" t="s">
        <v>183</v>
      </c>
      <c r="H832" s="51" t="s">
        <v>270</v>
      </c>
      <c r="I832" s="53">
        <v>44722</v>
      </c>
      <c r="J832" s="42" t="s">
        <v>272</v>
      </c>
      <c r="K832" s="59" t="s">
        <v>225</v>
      </c>
      <c r="L832" s="9">
        <v>56.6</v>
      </c>
      <c r="M832" s="2" t="s">
        <v>4436</v>
      </c>
      <c r="N832" s="2" t="s">
        <v>85</v>
      </c>
      <c r="O832" s="2" t="s">
        <v>4437</v>
      </c>
      <c r="P832" s="2" t="str">
        <f>VLOOKUP(I832,Period!A:B,2,FALSE)</f>
        <v>2022H1</v>
      </c>
      <c r="Q832" s="9">
        <f t="shared" si="138"/>
        <v>58.25</v>
      </c>
      <c r="R832" s="2">
        <f t="shared" si="140"/>
        <v>60</v>
      </c>
      <c r="S832" t="str">
        <f t="shared" si="141"/>
        <v>03 Cloudy (40%-90%)</v>
      </c>
      <c r="T832" t="str">
        <f t="shared" si="139"/>
        <v>44722S2A_MSIL1CCDM-MLB-GANGM4472203 Cloudy (40%-90%)</v>
      </c>
      <c r="U832">
        <f>IF(COUNTIF(T$2:T831,T832)&gt;=1,0,1)</f>
        <v>1</v>
      </c>
      <c r="V832" s="26" t="s">
        <v>2558</v>
      </c>
      <c r="W832" s="86">
        <f t="shared" si="142"/>
        <v>2022</v>
      </c>
      <c r="X832" s="86" t="str">
        <f t="shared" si="143"/>
        <v>06</v>
      </c>
      <c r="Y832" s="86">
        <f t="shared" si="144"/>
        <v>10</v>
      </c>
      <c r="Z832" s="86" t="str">
        <f t="shared" si="145"/>
        <v>22</v>
      </c>
      <c r="AA832" s="86" t="str">
        <f t="shared" si="146"/>
        <v>38</v>
      </c>
      <c r="AB832" s="86" t="str">
        <f t="shared" si="147"/>
        <v>16</v>
      </c>
      <c r="AC832" s="86" t="str">
        <f t="shared" si="148"/>
        <v>GAN_GM_2500X1253px_32m_S2A_MSIL1C_20220610_60CC</v>
      </c>
      <c r="AD832" s="41" t="s">
        <v>2559</v>
      </c>
    </row>
    <row r="833" spans="1:31" x14ac:dyDescent="0.25">
      <c r="B833" t="s">
        <v>3866</v>
      </c>
      <c r="C833" s="51" t="s">
        <v>3816</v>
      </c>
      <c r="D833" s="51" t="s">
        <v>269</v>
      </c>
      <c r="E833" s="42" t="b">
        <v>1</v>
      </c>
      <c r="F833" s="2" t="s">
        <v>3813</v>
      </c>
      <c r="G833" s="7" t="s">
        <v>183</v>
      </c>
      <c r="H833" s="51" t="s">
        <v>270</v>
      </c>
      <c r="I833" s="53">
        <v>44722</v>
      </c>
      <c r="J833" s="42" t="s">
        <v>271</v>
      </c>
      <c r="K833" s="2" t="s">
        <v>332</v>
      </c>
      <c r="L833" s="9">
        <v>86</v>
      </c>
      <c r="M833" s="2" t="s">
        <v>4436</v>
      </c>
      <c r="N833" s="2" t="s">
        <v>85</v>
      </c>
      <c r="O833" s="2" t="s">
        <v>4437</v>
      </c>
      <c r="P833" s="2" t="str">
        <f>VLOOKUP(I833,Period!A:B,2,FALSE)</f>
        <v>2022H1</v>
      </c>
      <c r="Q833" s="9">
        <f t="shared" si="138"/>
        <v>58.25</v>
      </c>
      <c r="R833" s="2">
        <f t="shared" si="140"/>
        <v>60</v>
      </c>
      <c r="S833" t="str">
        <f t="shared" si="141"/>
        <v>03 Cloudy (40%-90%)</v>
      </c>
      <c r="T833" t="str">
        <f t="shared" si="139"/>
        <v>44722S2A_MSIL1CCDM-MLB-GANGM4472203 Cloudy (40%-90%)</v>
      </c>
      <c r="U833">
        <f>IF(COUNTIF(T$2:T832,T833)&gt;=1,0,1)</f>
        <v>0</v>
      </c>
      <c r="V833" s="26" t="s">
        <v>2560</v>
      </c>
      <c r="W833" s="86">
        <f t="shared" si="142"/>
        <v>2022</v>
      </c>
      <c r="X833" s="86" t="str">
        <f t="shared" si="143"/>
        <v>06</v>
      </c>
      <c r="Y833" s="86">
        <f t="shared" si="144"/>
        <v>10</v>
      </c>
      <c r="Z833" s="86" t="str">
        <f t="shared" si="145"/>
        <v>22</v>
      </c>
      <c r="AA833" s="86" t="str">
        <f t="shared" si="146"/>
        <v>38</v>
      </c>
      <c r="AB833" s="86" t="str">
        <f t="shared" si="147"/>
        <v>13</v>
      </c>
      <c r="AC833" s="86" t="str">
        <f t="shared" si="148"/>
        <v>GAN_GM_2500X1253px_32m_S2A_MSIL1C_20220610_60CC</v>
      </c>
      <c r="AD833" s="41" t="s">
        <v>2561</v>
      </c>
    </row>
    <row r="834" spans="1:31" x14ac:dyDescent="0.25">
      <c r="B834" t="s">
        <v>3866</v>
      </c>
      <c r="C834" s="51" t="s">
        <v>3816</v>
      </c>
      <c r="D834" s="51" t="s">
        <v>269</v>
      </c>
      <c r="E834" s="42" t="b">
        <v>1</v>
      </c>
      <c r="F834" s="2" t="s">
        <v>3813</v>
      </c>
      <c r="G834" s="7" t="s">
        <v>183</v>
      </c>
      <c r="H834" s="51" t="s">
        <v>270</v>
      </c>
      <c r="I834" s="53">
        <v>44722</v>
      </c>
      <c r="J834" s="42" t="s">
        <v>273</v>
      </c>
      <c r="K834" s="2" t="s">
        <v>330</v>
      </c>
      <c r="L834" s="9">
        <v>30.6</v>
      </c>
      <c r="M834" s="2" t="s">
        <v>4436</v>
      </c>
      <c r="N834" s="2" t="s">
        <v>85</v>
      </c>
      <c r="O834" s="2" t="s">
        <v>4437</v>
      </c>
      <c r="P834" s="2" t="str">
        <f>VLOOKUP(I834,Period!A:B,2,FALSE)</f>
        <v>2022H1</v>
      </c>
      <c r="Q834" s="9">
        <f t="shared" ref="Q834:Q897" si="149">AVERAGEIFS(L:L,I:I,I834,H:H,H834,C:C,C834,B:B,B834)</f>
        <v>58.25</v>
      </c>
      <c r="R834" s="2">
        <f t="shared" si="140"/>
        <v>60</v>
      </c>
      <c r="S834" t="str">
        <f t="shared" si="141"/>
        <v>03 Cloudy (40%-90%)</v>
      </c>
      <c r="T834" t="str">
        <f t="shared" ref="T834:T897" si="150">CONCATENATE(I834,B834,C834,H834,I834,S834)</f>
        <v>44722S2A_MSIL1CCDM-MLB-GANGM4472203 Cloudy (40%-90%)</v>
      </c>
      <c r="U834">
        <f>IF(COUNTIF(T$2:T833,T834)&gt;=1,0,1)</f>
        <v>0</v>
      </c>
      <c r="V834" s="26" t="s">
        <v>2562</v>
      </c>
      <c r="W834" s="86">
        <f t="shared" si="142"/>
        <v>2022</v>
      </c>
      <c r="X834" s="86" t="str">
        <f t="shared" si="143"/>
        <v>06</v>
      </c>
      <c r="Y834" s="86">
        <f t="shared" si="144"/>
        <v>10</v>
      </c>
      <c r="Z834" s="86" t="str">
        <f t="shared" si="145"/>
        <v>22</v>
      </c>
      <c r="AA834" s="86" t="str">
        <f t="shared" si="146"/>
        <v>38</v>
      </c>
      <c r="AB834" s="86" t="str">
        <f t="shared" si="147"/>
        <v>02</v>
      </c>
      <c r="AC834" s="86" t="str">
        <f t="shared" si="148"/>
        <v>GAN_GM_2500X1253px_32m_S2A_MSIL1C_20220610_60CC</v>
      </c>
      <c r="AD834" s="41" t="s">
        <v>2563</v>
      </c>
    </row>
    <row r="835" spans="1:31" x14ac:dyDescent="0.25">
      <c r="B835" t="s">
        <v>3866</v>
      </c>
      <c r="C835" s="51" t="s">
        <v>3816</v>
      </c>
      <c r="D835" s="51" t="s">
        <v>269</v>
      </c>
      <c r="E835" s="42" t="b">
        <v>1</v>
      </c>
      <c r="F835" s="2" t="s">
        <v>3813</v>
      </c>
      <c r="G835" s="7" t="s">
        <v>183</v>
      </c>
      <c r="H835" s="51" t="s">
        <v>270</v>
      </c>
      <c r="I835" s="53">
        <v>44722</v>
      </c>
      <c r="J835" s="42" t="s">
        <v>274</v>
      </c>
      <c r="K835" s="2" t="s">
        <v>277</v>
      </c>
      <c r="L835" s="9">
        <v>59.8</v>
      </c>
      <c r="M835" s="2" t="s">
        <v>4436</v>
      </c>
      <c r="N835" s="2" t="s">
        <v>85</v>
      </c>
      <c r="O835" s="2" t="s">
        <v>4437</v>
      </c>
      <c r="P835" s="2" t="str">
        <f>VLOOKUP(I835,Period!A:B,2,FALSE)</f>
        <v>2022H1</v>
      </c>
      <c r="Q835" s="9">
        <f t="shared" si="149"/>
        <v>58.25</v>
      </c>
      <c r="R835" s="2">
        <f t="shared" ref="R835:R898" si="151">ROUNDUP(Q835/10,0)*10</f>
        <v>60</v>
      </c>
      <c r="S835" t="str">
        <f t="shared" ref="S835:S898" si="152">IF(R835=0,"01 Clear (0%)",IF(R835&lt;=30,"02 Sunny (10%-30%)",IF(R835&lt;=90,"03 Cloudy (40%-90%)","04 Overcast (100%)")))</f>
        <v>03 Cloudy (40%-90%)</v>
      </c>
      <c r="T835" t="str">
        <f t="shared" si="150"/>
        <v>44722S2A_MSIL1CCDM-MLB-GANGM4472203 Cloudy (40%-90%)</v>
      </c>
      <c r="U835">
        <f>IF(COUNTIF(T$2:T834,T835)&gt;=1,0,1)</f>
        <v>0</v>
      </c>
      <c r="V835" s="26" t="s">
        <v>2564</v>
      </c>
      <c r="W835" s="86">
        <f t="shared" ref="W835:W898" si="153">YEAR(I835)</f>
        <v>2022</v>
      </c>
      <c r="X835" s="86" t="str">
        <f t="shared" ref="X835:X898" si="154">IF(LEN(MONTH(I835))=1,CONCATENATE("0",MONTH(I835)),MONTH(I835))</f>
        <v>06</v>
      </c>
      <c r="Y835" s="86">
        <f t="shared" ref="Y835:Y898" si="155">IF(LEN(DAY(I835))=1,CONCATENATE("0",DAY(I835)),DAY(I835))</f>
        <v>10</v>
      </c>
      <c r="Z835" s="86" t="str">
        <f t="shared" ref="Z835:Z898" si="156">LEFT(K835,2)</f>
        <v>22</v>
      </c>
      <c r="AA835" s="86" t="str">
        <f t="shared" ref="AA835:AA898" si="157">MID(K835,4,2)</f>
        <v>37</v>
      </c>
      <c r="AB835" s="86" t="str">
        <f t="shared" ref="AB835:AB898" si="158">MID(K835,7,2)</f>
        <v>58</v>
      </c>
      <c r="AC835" s="86" t="str">
        <f t="shared" ref="AC835:AC898" si="159">CONCATENATE(RIGHT(C835,3),"_",H835,"_",M835,"_",O835,"_",B835,"_",W835,X835,Y835,"_",R835,"CC")</f>
        <v>GAN_GM_2500X1253px_32m_S2A_MSIL1C_20220610_60CC</v>
      </c>
      <c r="AD835" s="41" t="s">
        <v>2565</v>
      </c>
    </row>
    <row r="836" spans="1:31" x14ac:dyDescent="0.25">
      <c r="B836" t="s">
        <v>3866</v>
      </c>
      <c r="C836" s="54" t="s">
        <v>3816</v>
      </c>
      <c r="D836" s="54" t="s">
        <v>269</v>
      </c>
      <c r="E836" s="56" t="b">
        <v>1</v>
      </c>
      <c r="F836" s="2" t="s">
        <v>3813</v>
      </c>
      <c r="G836" s="7" t="s">
        <v>183</v>
      </c>
      <c r="H836" s="54" t="s">
        <v>270</v>
      </c>
      <c r="I836" s="57">
        <v>44719</v>
      </c>
      <c r="J836" s="56" t="s">
        <v>272</v>
      </c>
      <c r="K836" s="58" t="s">
        <v>222</v>
      </c>
      <c r="L836" s="9">
        <v>99.5</v>
      </c>
      <c r="M836" s="2" t="s">
        <v>4436</v>
      </c>
      <c r="N836" s="2" t="s">
        <v>85</v>
      </c>
      <c r="O836" s="2" t="s">
        <v>4437</v>
      </c>
      <c r="P836" s="2" t="str">
        <f>VLOOKUP(I836,Period!A:B,2,FALSE)</f>
        <v>2022H1</v>
      </c>
      <c r="Q836" s="9">
        <f t="shared" si="149"/>
        <v>93.125</v>
      </c>
      <c r="R836" s="2">
        <f t="shared" si="151"/>
        <v>100</v>
      </c>
      <c r="S836" t="str">
        <f t="shared" si="152"/>
        <v>04 Overcast (100%)</v>
      </c>
      <c r="T836" t="str">
        <f t="shared" si="150"/>
        <v>44719S2A_MSIL1CCDM-MLB-GANGM4471904 Overcast (100%)</v>
      </c>
      <c r="U836">
        <f>IF(COUNTIF(T$2:T835,T836)&gt;=1,0,1)</f>
        <v>1</v>
      </c>
      <c r="V836" s="26" t="s">
        <v>2566</v>
      </c>
      <c r="W836" s="86">
        <f t="shared" si="153"/>
        <v>2022</v>
      </c>
      <c r="X836" s="86" t="str">
        <f t="shared" si="154"/>
        <v>06</v>
      </c>
      <c r="Y836" s="86" t="str">
        <f t="shared" si="155"/>
        <v>07</v>
      </c>
      <c r="Z836" s="86" t="str">
        <f t="shared" si="156"/>
        <v>22</v>
      </c>
      <c r="AA836" s="86" t="str">
        <f t="shared" si="157"/>
        <v>28</v>
      </c>
      <c r="AB836" s="86" t="str">
        <f t="shared" si="158"/>
        <v>19</v>
      </c>
      <c r="AC836" s="86" t="str">
        <f t="shared" si="159"/>
        <v>GAN_GM_2500X1253px_32m_S2A_MSIL1C_20220607_100CC</v>
      </c>
      <c r="AD836" s="41" t="s">
        <v>2567</v>
      </c>
    </row>
    <row r="837" spans="1:31" x14ac:dyDescent="0.25">
      <c r="B837" t="s">
        <v>3866</v>
      </c>
      <c r="C837" s="54" t="s">
        <v>3816</v>
      </c>
      <c r="D837" s="54" t="s">
        <v>269</v>
      </c>
      <c r="E837" s="56" t="b">
        <v>1</v>
      </c>
      <c r="F837" s="2" t="s">
        <v>3813</v>
      </c>
      <c r="G837" s="7" t="s">
        <v>183</v>
      </c>
      <c r="H837" s="54" t="s">
        <v>270</v>
      </c>
      <c r="I837" s="57">
        <v>44719</v>
      </c>
      <c r="J837" s="56" t="s">
        <v>271</v>
      </c>
      <c r="K837" s="45" t="s">
        <v>288</v>
      </c>
      <c r="L837" s="9">
        <v>76.5</v>
      </c>
      <c r="M837" s="2" t="s">
        <v>4436</v>
      </c>
      <c r="N837" s="2" t="s">
        <v>85</v>
      </c>
      <c r="O837" s="2" t="s">
        <v>4437</v>
      </c>
      <c r="P837" s="2" t="str">
        <f>VLOOKUP(I837,Period!A:B,2,FALSE)</f>
        <v>2022H1</v>
      </c>
      <c r="Q837" s="9">
        <f t="shared" si="149"/>
        <v>93.125</v>
      </c>
      <c r="R837" s="2">
        <f t="shared" si="151"/>
        <v>100</v>
      </c>
      <c r="S837" t="str">
        <f t="shared" si="152"/>
        <v>04 Overcast (100%)</v>
      </c>
      <c r="T837" t="str">
        <f t="shared" si="150"/>
        <v>44719S2A_MSIL1CCDM-MLB-GANGM4471904 Overcast (100%)</v>
      </c>
      <c r="U837">
        <f>IF(COUNTIF(T$2:T836,T837)&gt;=1,0,1)</f>
        <v>0</v>
      </c>
      <c r="V837" s="26" t="s">
        <v>2568</v>
      </c>
      <c r="W837" s="86">
        <f t="shared" si="153"/>
        <v>2022</v>
      </c>
      <c r="X837" s="86" t="str">
        <f t="shared" si="154"/>
        <v>06</v>
      </c>
      <c r="Y837" s="86" t="str">
        <f t="shared" si="155"/>
        <v>07</v>
      </c>
      <c r="Z837" s="86" t="str">
        <f t="shared" si="156"/>
        <v>22</v>
      </c>
      <c r="AA837" s="86" t="str">
        <f t="shared" si="157"/>
        <v>28</v>
      </c>
      <c r="AB837" s="86" t="str">
        <f t="shared" si="158"/>
        <v>15</v>
      </c>
      <c r="AC837" s="86" t="str">
        <f t="shared" si="159"/>
        <v>GAN_GM_2500X1253px_32m_S2A_MSIL1C_20220607_100CC</v>
      </c>
      <c r="AD837" s="41" t="s">
        <v>2569</v>
      </c>
    </row>
    <row r="838" spans="1:31" x14ac:dyDescent="0.25">
      <c r="B838" t="s">
        <v>3866</v>
      </c>
      <c r="C838" s="54" t="s">
        <v>3816</v>
      </c>
      <c r="D838" s="54" t="s">
        <v>269</v>
      </c>
      <c r="E838" s="56" t="b">
        <v>1</v>
      </c>
      <c r="F838" s="2" t="s">
        <v>3813</v>
      </c>
      <c r="G838" s="7" t="s">
        <v>183</v>
      </c>
      <c r="H838" s="54" t="s">
        <v>270</v>
      </c>
      <c r="I838" s="57">
        <v>44719</v>
      </c>
      <c r="J838" s="56" t="s">
        <v>273</v>
      </c>
      <c r="K838" s="2" t="s">
        <v>315</v>
      </c>
      <c r="L838" s="9">
        <v>100</v>
      </c>
      <c r="M838" s="2" t="s">
        <v>4436</v>
      </c>
      <c r="N838" s="2" t="s">
        <v>85</v>
      </c>
      <c r="O838" s="2" t="s">
        <v>4437</v>
      </c>
      <c r="P838" s="2" t="str">
        <f>VLOOKUP(I838,Period!A:B,2,FALSE)</f>
        <v>2022H1</v>
      </c>
      <c r="Q838" s="9">
        <f t="shared" si="149"/>
        <v>93.125</v>
      </c>
      <c r="R838" s="2">
        <f t="shared" si="151"/>
        <v>100</v>
      </c>
      <c r="S838" t="str">
        <f t="shared" si="152"/>
        <v>04 Overcast (100%)</v>
      </c>
      <c r="T838" t="str">
        <f t="shared" si="150"/>
        <v>44719S2A_MSIL1CCDM-MLB-GANGM4471904 Overcast (100%)</v>
      </c>
      <c r="U838">
        <f>IF(COUNTIF(T$2:T837,T838)&gt;=1,0,1)</f>
        <v>0</v>
      </c>
      <c r="V838" s="26" t="s">
        <v>2570</v>
      </c>
      <c r="W838" s="86">
        <f t="shared" si="153"/>
        <v>2022</v>
      </c>
      <c r="X838" s="86" t="str">
        <f t="shared" si="154"/>
        <v>06</v>
      </c>
      <c r="Y838" s="86" t="str">
        <f t="shared" si="155"/>
        <v>07</v>
      </c>
      <c r="Z838" s="86" t="str">
        <f t="shared" si="156"/>
        <v>22</v>
      </c>
      <c r="AA838" s="86" t="str">
        <f t="shared" si="157"/>
        <v>28</v>
      </c>
      <c r="AB838" s="86" t="str">
        <f t="shared" si="158"/>
        <v>06</v>
      </c>
      <c r="AC838" s="86" t="str">
        <f t="shared" si="159"/>
        <v>GAN_GM_2500X1253px_32m_S2A_MSIL1C_20220607_100CC</v>
      </c>
      <c r="AD838" s="41" t="s">
        <v>2571</v>
      </c>
    </row>
    <row r="839" spans="1:31" x14ac:dyDescent="0.25">
      <c r="B839" t="s">
        <v>3866</v>
      </c>
      <c r="C839" s="54" t="s">
        <v>3816</v>
      </c>
      <c r="D839" s="54" t="s">
        <v>269</v>
      </c>
      <c r="E839" s="56" t="b">
        <v>1</v>
      </c>
      <c r="F839" s="2" t="s">
        <v>3813</v>
      </c>
      <c r="G839" s="7" t="s">
        <v>183</v>
      </c>
      <c r="H839" s="54" t="s">
        <v>270</v>
      </c>
      <c r="I839" s="57">
        <v>44719</v>
      </c>
      <c r="J839" s="56" t="s">
        <v>274</v>
      </c>
      <c r="K839" s="2" t="s">
        <v>294</v>
      </c>
      <c r="L839" s="9">
        <v>96.5</v>
      </c>
      <c r="M839" s="2" t="s">
        <v>4436</v>
      </c>
      <c r="N839" s="2" t="s">
        <v>85</v>
      </c>
      <c r="O839" s="2" t="s">
        <v>4437</v>
      </c>
      <c r="P839" s="2" t="str">
        <f>VLOOKUP(I839,Period!A:B,2,FALSE)</f>
        <v>2022H1</v>
      </c>
      <c r="Q839" s="9">
        <f t="shared" si="149"/>
        <v>93.125</v>
      </c>
      <c r="R839" s="2">
        <f t="shared" si="151"/>
        <v>100</v>
      </c>
      <c r="S839" t="str">
        <f t="shared" si="152"/>
        <v>04 Overcast (100%)</v>
      </c>
      <c r="T839" t="str">
        <f t="shared" si="150"/>
        <v>44719S2A_MSIL1CCDM-MLB-GANGM4471904 Overcast (100%)</v>
      </c>
      <c r="U839">
        <f>IF(COUNTIF(T$2:T838,T839)&gt;=1,0,1)</f>
        <v>0</v>
      </c>
      <c r="V839" s="26" t="s">
        <v>2572</v>
      </c>
      <c r="W839" s="86">
        <f t="shared" si="153"/>
        <v>2022</v>
      </c>
      <c r="X839" s="86" t="str">
        <f t="shared" si="154"/>
        <v>06</v>
      </c>
      <c r="Y839" s="86" t="str">
        <f t="shared" si="155"/>
        <v>07</v>
      </c>
      <c r="Z839" s="86" t="str">
        <f t="shared" si="156"/>
        <v>22</v>
      </c>
      <c r="AA839" s="86" t="str">
        <f t="shared" si="157"/>
        <v>28</v>
      </c>
      <c r="AB839" s="86" t="str">
        <f t="shared" si="158"/>
        <v>01</v>
      </c>
      <c r="AC839" s="86" t="str">
        <f t="shared" si="159"/>
        <v>GAN_GM_2500X1253px_32m_S2A_MSIL1C_20220607_100CC</v>
      </c>
      <c r="AD839" s="41" t="s">
        <v>2573</v>
      </c>
    </row>
    <row r="840" spans="1:31" x14ac:dyDescent="0.25">
      <c r="B840" t="s">
        <v>3866</v>
      </c>
      <c r="C840" s="51" t="s">
        <v>3816</v>
      </c>
      <c r="D840" s="51" t="s">
        <v>269</v>
      </c>
      <c r="E840" s="42" t="b">
        <v>1</v>
      </c>
      <c r="F840" s="2" t="s">
        <v>3813</v>
      </c>
      <c r="G840" s="7" t="s">
        <v>183</v>
      </c>
      <c r="H840" s="51" t="s">
        <v>270</v>
      </c>
      <c r="I840" s="53">
        <v>44717</v>
      </c>
      <c r="J840" s="42" t="s">
        <v>272</v>
      </c>
      <c r="K840" s="59" t="s">
        <v>276</v>
      </c>
      <c r="L840" s="9">
        <v>17.3</v>
      </c>
      <c r="M840" s="2" t="s">
        <v>4436</v>
      </c>
      <c r="N840" s="2" t="s">
        <v>85</v>
      </c>
      <c r="O840" s="2" t="s">
        <v>4437</v>
      </c>
      <c r="P840" s="2" t="str">
        <f>VLOOKUP(I840,Period!A:B,2,FALSE)</f>
        <v>2022H1</v>
      </c>
      <c r="Q840" s="9">
        <f t="shared" si="149"/>
        <v>18.074999999999999</v>
      </c>
      <c r="R840" s="2">
        <f t="shared" si="151"/>
        <v>20</v>
      </c>
      <c r="S840" t="str">
        <f t="shared" si="152"/>
        <v>02 Sunny (10%-30%)</v>
      </c>
      <c r="T840" t="str">
        <f t="shared" si="150"/>
        <v>44717S2A_MSIL1CCDM-MLB-GANGM4471702 Sunny (10%-30%)</v>
      </c>
      <c r="U840">
        <f>IF(COUNTIF(T$2:T839,T840)&gt;=1,0,1)</f>
        <v>1</v>
      </c>
      <c r="V840" s="26" t="s">
        <v>2574</v>
      </c>
      <c r="W840" s="86">
        <f t="shared" si="153"/>
        <v>2022</v>
      </c>
      <c r="X840" s="86" t="str">
        <f t="shared" si="154"/>
        <v>06</v>
      </c>
      <c r="Y840" s="86" t="str">
        <f t="shared" si="155"/>
        <v>05</v>
      </c>
      <c r="Z840" s="86" t="str">
        <f t="shared" si="156"/>
        <v>22</v>
      </c>
      <c r="AA840" s="86" t="str">
        <f t="shared" si="157"/>
        <v>38</v>
      </c>
      <c r="AB840" s="86" t="str">
        <f t="shared" si="158"/>
        <v>08</v>
      </c>
      <c r="AC840" s="86" t="str">
        <f t="shared" si="159"/>
        <v>GAN_GM_2500X1253px_32m_S2A_MSIL1C_20220605_20CC</v>
      </c>
      <c r="AD840" s="41" t="s">
        <v>2575</v>
      </c>
    </row>
    <row r="841" spans="1:31" x14ac:dyDescent="0.25">
      <c r="B841" t="s">
        <v>3866</v>
      </c>
      <c r="C841" s="51" t="s">
        <v>3816</v>
      </c>
      <c r="D841" s="51" t="s">
        <v>269</v>
      </c>
      <c r="E841" s="42" t="b">
        <v>1</v>
      </c>
      <c r="F841" s="2" t="s">
        <v>3813</v>
      </c>
      <c r="G841" s="7" t="s">
        <v>183</v>
      </c>
      <c r="H841" s="51" t="s">
        <v>270</v>
      </c>
      <c r="I841" s="53">
        <v>44717</v>
      </c>
      <c r="J841" s="42" t="s">
        <v>271</v>
      </c>
      <c r="K841" s="2" t="s">
        <v>299</v>
      </c>
      <c r="L841" s="9">
        <v>40.700000000000003</v>
      </c>
      <c r="M841" s="2" t="s">
        <v>4436</v>
      </c>
      <c r="N841" s="2" t="s">
        <v>85</v>
      </c>
      <c r="O841" s="2" t="s">
        <v>4437</v>
      </c>
      <c r="P841" s="2" t="str">
        <f>VLOOKUP(I841,Period!A:B,2,FALSE)</f>
        <v>2022H1</v>
      </c>
      <c r="Q841" s="9">
        <f t="shared" si="149"/>
        <v>18.074999999999999</v>
      </c>
      <c r="R841" s="2">
        <f t="shared" si="151"/>
        <v>20</v>
      </c>
      <c r="S841" t="str">
        <f t="shared" si="152"/>
        <v>02 Sunny (10%-30%)</v>
      </c>
      <c r="T841" t="str">
        <f t="shared" si="150"/>
        <v>44717S2A_MSIL1CCDM-MLB-GANGM4471702 Sunny (10%-30%)</v>
      </c>
      <c r="U841">
        <f>IF(COUNTIF(T$2:T840,T841)&gt;=1,0,1)</f>
        <v>0</v>
      </c>
      <c r="V841" s="26" t="s">
        <v>2576</v>
      </c>
      <c r="W841" s="86">
        <f t="shared" si="153"/>
        <v>2022</v>
      </c>
      <c r="X841" s="86" t="str">
        <f t="shared" si="154"/>
        <v>06</v>
      </c>
      <c r="Y841" s="86" t="str">
        <f t="shared" si="155"/>
        <v>05</v>
      </c>
      <c r="Z841" s="86" t="str">
        <f t="shared" si="156"/>
        <v>22</v>
      </c>
      <c r="AA841" s="86" t="str">
        <f t="shared" si="157"/>
        <v>38</v>
      </c>
      <c r="AB841" s="86" t="str">
        <f t="shared" si="158"/>
        <v>04</v>
      </c>
      <c r="AC841" s="86" t="str">
        <f t="shared" si="159"/>
        <v>GAN_GM_2500X1253px_32m_S2A_MSIL1C_20220605_20CC</v>
      </c>
      <c r="AD841" s="41" t="s">
        <v>2577</v>
      </c>
    </row>
    <row r="842" spans="1:31" x14ac:dyDescent="0.25">
      <c r="B842" t="s">
        <v>3866</v>
      </c>
      <c r="C842" s="51" t="s">
        <v>3816</v>
      </c>
      <c r="D842" s="51" t="s">
        <v>269</v>
      </c>
      <c r="E842" s="42" t="b">
        <v>1</v>
      </c>
      <c r="F842" s="2" t="s">
        <v>3813</v>
      </c>
      <c r="G842" s="7" t="s">
        <v>183</v>
      </c>
      <c r="H842" s="51" t="s">
        <v>270</v>
      </c>
      <c r="I842" s="53">
        <v>44717</v>
      </c>
      <c r="J842" s="42" t="s">
        <v>273</v>
      </c>
      <c r="K842" s="2" t="s">
        <v>296</v>
      </c>
      <c r="L842" s="9">
        <v>1.3</v>
      </c>
      <c r="M842" s="2" t="s">
        <v>4436</v>
      </c>
      <c r="N842" s="2" t="s">
        <v>85</v>
      </c>
      <c r="O842" s="2" t="s">
        <v>4437</v>
      </c>
      <c r="P842" s="2" t="str">
        <f>VLOOKUP(I842,Period!A:B,2,FALSE)</f>
        <v>2022H1</v>
      </c>
      <c r="Q842" s="9">
        <f t="shared" si="149"/>
        <v>18.074999999999999</v>
      </c>
      <c r="R842" s="2">
        <f t="shared" si="151"/>
        <v>20</v>
      </c>
      <c r="S842" t="str">
        <f t="shared" si="152"/>
        <v>02 Sunny (10%-30%)</v>
      </c>
      <c r="T842" t="str">
        <f t="shared" si="150"/>
        <v>44717S2A_MSIL1CCDM-MLB-GANGM4471702 Sunny (10%-30%)</v>
      </c>
      <c r="U842">
        <f>IF(COUNTIF(T$2:T841,T842)&gt;=1,0,1)</f>
        <v>0</v>
      </c>
      <c r="V842" s="26" t="s">
        <v>2578</v>
      </c>
      <c r="W842" s="86">
        <f t="shared" si="153"/>
        <v>2022</v>
      </c>
      <c r="X842" s="86" t="str">
        <f t="shared" si="154"/>
        <v>06</v>
      </c>
      <c r="Y842" s="86" t="str">
        <f t="shared" si="155"/>
        <v>05</v>
      </c>
      <c r="Z842" s="86" t="str">
        <f t="shared" si="156"/>
        <v>22</v>
      </c>
      <c r="AA842" s="86" t="str">
        <f t="shared" si="157"/>
        <v>37</v>
      </c>
      <c r="AB842" s="86" t="str">
        <f t="shared" si="158"/>
        <v>53</v>
      </c>
      <c r="AC842" s="86" t="str">
        <f t="shared" si="159"/>
        <v>GAN_GM_2500X1253px_32m_S2A_MSIL1C_20220605_20CC</v>
      </c>
      <c r="AD842" s="41" t="s">
        <v>2579</v>
      </c>
    </row>
    <row r="843" spans="1:31" x14ac:dyDescent="0.25">
      <c r="B843" t="s">
        <v>3866</v>
      </c>
      <c r="C843" s="51" t="s">
        <v>3816</v>
      </c>
      <c r="D843" s="51" t="s">
        <v>269</v>
      </c>
      <c r="E843" s="42" t="b">
        <v>1</v>
      </c>
      <c r="F843" s="2" t="s">
        <v>3813</v>
      </c>
      <c r="G843" s="7" t="s">
        <v>183</v>
      </c>
      <c r="H843" s="51" t="s">
        <v>270</v>
      </c>
      <c r="I843" s="53">
        <v>44717</v>
      </c>
      <c r="J843" s="42" t="s">
        <v>274</v>
      </c>
      <c r="K843" s="2" t="s">
        <v>309</v>
      </c>
      <c r="L843" s="9">
        <v>13</v>
      </c>
      <c r="M843" s="2" t="s">
        <v>4436</v>
      </c>
      <c r="N843" s="2" t="s">
        <v>85</v>
      </c>
      <c r="O843" s="2" t="s">
        <v>4437</v>
      </c>
      <c r="P843" s="2" t="str">
        <f>VLOOKUP(I843,Period!A:B,2,FALSE)</f>
        <v>2022H1</v>
      </c>
      <c r="Q843" s="9">
        <f t="shared" si="149"/>
        <v>18.074999999999999</v>
      </c>
      <c r="R843" s="2">
        <f t="shared" si="151"/>
        <v>20</v>
      </c>
      <c r="S843" t="str">
        <f t="shared" si="152"/>
        <v>02 Sunny (10%-30%)</v>
      </c>
      <c r="T843" t="str">
        <f t="shared" si="150"/>
        <v>44717S2A_MSIL1CCDM-MLB-GANGM4471702 Sunny (10%-30%)</v>
      </c>
      <c r="U843">
        <f>IF(COUNTIF(T$2:T842,T843)&gt;=1,0,1)</f>
        <v>0</v>
      </c>
      <c r="V843" s="26" t="s">
        <v>2580</v>
      </c>
      <c r="W843" s="86">
        <f t="shared" si="153"/>
        <v>2022</v>
      </c>
      <c r="X843" s="86" t="str">
        <f t="shared" si="154"/>
        <v>06</v>
      </c>
      <c r="Y843" s="86" t="str">
        <f t="shared" si="155"/>
        <v>05</v>
      </c>
      <c r="Z843" s="86" t="str">
        <f t="shared" si="156"/>
        <v>22</v>
      </c>
      <c r="AA843" s="86" t="str">
        <f t="shared" si="157"/>
        <v>37</v>
      </c>
      <c r="AB843" s="86" t="str">
        <f t="shared" si="158"/>
        <v>49</v>
      </c>
      <c r="AC843" s="86" t="str">
        <f t="shared" si="159"/>
        <v>GAN_GM_2500X1253px_32m_S2A_MSIL1C_20220605_20CC</v>
      </c>
      <c r="AD843" s="41" t="s">
        <v>2581</v>
      </c>
    </row>
    <row r="844" spans="1:31" x14ac:dyDescent="0.25">
      <c r="A844" s="63"/>
      <c r="B844" t="s">
        <v>3866</v>
      </c>
      <c r="C844" s="63" t="s">
        <v>3816</v>
      </c>
      <c r="D844" s="63" t="s">
        <v>269</v>
      </c>
      <c r="E844" s="64" t="b">
        <v>1</v>
      </c>
      <c r="F844" s="2" t="s">
        <v>3813</v>
      </c>
      <c r="G844" s="7" t="s">
        <v>183</v>
      </c>
      <c r="H844" s="63" t="s">
        <v>270</v>
      </c>
      <c r="I844" s="65">
        <v>44714</v>
      </c>
      <c r="J844" s="64" t="s">
        <v>272</v>
      </c>
      <c r="K844" s="64" t="s">
        <v>293</v>
      </c>
      <c r="L844" s="66">
        <v>55.6</v>
      </c>
      <c r="M844" s="2" t="s">
        <v>4436</v>
      </c>
      <c r="N844" s="2" t="s">
        <v>85</v>
      </c>
      <c r="O844" s="2" t="s">
        <v>4437</v>
      </c>
      <c r="P844" s="2" t="str">
        <f>VLOOKUP(I844,Period!A:B,2,FALSE)</f>
        <v>2022H1</v>
      </c>
      <c r="Q844" s="9">
        <f t="shared" si="149"/>
        <v>55.6</v>
      </c>
      <c r="R844" s="2">
        <f t="shared" si="151"/>
        <v>60</v>
      </c>
      <c r="S844" t="str">
        <f t="shared" si="152"/>
        <v>03 Cloudy (40%-90%)</v>
      </c>
      <c r="T844" t="str">
        <f t="shared" si="150"/>
        <v>44714S2A_MSIL1CCDM-MLB-GANGM4471403 Cloudy (40%-90%)</v>
      </c>
      <c r="U844">
        <f>IF(COUNTIF(T$2:T843,T844)&gt;=1,0,1)</f>
        <v>1</v>
      </c>
      <c r="V844" s="26" t="s">
        <v>2582</v>
      </c>
      <c r="W844" s="86">
        <f t="shared" si="153"/>
        <v>2022</v>
      </c>
      <c r="X844" s="86" t="str">
        <f t="shared" si="154"/>
        <v>06</v>
      </c>
      <c r="Y844" s="86" t="str">
        <f t="shared" si="155"/>
        <v>02</v>
      </c>
      <c r="Z844" s="86" t="str">
        <f t="shared" si="156"/>
        <v>22</v>
      </c>
      <c r="AA844" s="86" t="str">
        <f t="shared" si="157"/>
        <v>28</v>
      </c>
      <c r="AB844" s="86" t="str">
        <f t="shared" si="158"/>
        <v>10</v>
      </c>
      <c r="AC844" s="86" t="str">
        <f t="shared" si="159"/>
        <v>GAN_GM_2500X1253px_32m_S2A_MSIL1C_20220602_60CC</v>
      </c>
      <c r="AD844" s="41" t="s">
        <v>2583</v>
      </c>
      <c r="AE844" t="s">
        <v>341</v>
      </c>
    </row>
    <row r="845" spans="1:31" x14ac:dyDescent="0.25">
      <c r="B845" t="s">
        <v>3866</v>
      </c>
      <c r="C845" s="51" t="s">
        <v>3816</v>
      </c>
      <c r="D845" s="51" t="s">
        <v>269</v>
      </c>
      <c r="E845" s="42" t="b">
        <v>1</v>
      </c>
      <c r="F845" s="2" t="s">
        <v>3813</v>
      </c>
      <c r="G845" s="7" t="s">
        <v>183</v>
      </c>
      <c r="H845" s="51" t="s">
        <v>270</v>
      </c>
      <c r="I845" s="53">
        <v>44712</v>
      </c>
      <c r="J845" s="42" t="s">
        <v>272</v>
      </c>
      <c r="K845" s="59" t="s">
        <v>221</v>
      </c>
      <c r="L845" s="9">
        <v>96.8</v>
      </c>
      <c r="M845" s="2" t="s">
        <v>4436</v>
      </c>
      <c r="N845" s="2" t="s">
        <v>85</v>
      </c>
      <c r="O845" s="2" t="s">
        <v>4437</v>
      </c>
      <c r="P845" s="2" t="str">
        <f>VLOOKUP(I845,Period!A:B,2,FALSE)</f>
        <v>2022H1</v>
      </c>
      <c r="Q845" s="9">
        <f t="shared" si="149"/>
        <v>90.125</v>
      </c>
      <c r="R845" s="2">
        <f t="shared" si="151"/>
        <v>100</v>
      </c>
      <c r="S845" t="str">
        <f t="shared" si="152"/>
        <v>04 Overcast (100%)</v>
      </c>
      <c r="T845" t="str">
        <f t="shared" si="150"/>
        <v>44712S2A_MSIL1CCDM-MLB-GANGM4471204 Overcast (100%)</v>
      </c>
      <c r="U845">
        <f>IF(COUNTIF(T$2:T844,T845)&gt;=1,0,1)</f>
        <v>1</v>
      </c>
      <c r="V845" s="26" t="s">
        <v>2584</v>
      </c>
      <c r="W845" s="86">
        <f t="shared" si="153"/>
        <v>2022</v>
      </c>
      <c r="X845" s="86" t="str">
        <f t="shared" si="154"/>
        <v>05</v>
      </c>
      <c r="Y845" s="86">
        <f t="shared" si="155"/>
        <v>31</v>
      </c>
      <c r="Z845" s="86" t="str">
        <f t="shared" si="156"/>
        <v>22</v>
      </c>
      <c r="AA845" s="86" t="str">
        <f t="shared" si="157"/>
        <v>38</v>
      </c>
      <c r="AB845" s="86" t="str">
        <f t="shared" si="158"/>
        <v>15</v>
      </c>
      <c r="AC845" s="86" t="str">
        <f t="shared" si="159"/>
        <v>GAN_GM_2500X1253px_32m_S2A_MSIL1C_20220531_100CC</v>
      </c>
      <c r="AD845" s="41" t="s">
        <v>2585</v>
      </c>
    </row>
    <row r="846" spans="1:31" x14ac:dyDescent="0.25">
      <c r="B846" t="s">
        <v>3866</v>
      </c>
      <c r="C846" s="51" t="s">
        <v>3816</v>
      </c>
      <c r="D846" s="51" t="s">
        <v>269</v>
      </c>
      <c r="E846" s="42" t="b">
        <v>1</v>
      </c>
      <c r="F846" s="2" t="s">
        <v>3813</v>
      </c>
      <c r="G846" s="7" t="s">
        <v>183</v>
      </c>
      <c r="H846" s="51" t="s">
        <v>270</v>
      </c>
      <c r="I846" s="53">
        <v>44712</v>
      </c>
      <c r="J846" s="42" t="s">
        <v>271</v>
      </c>
      <c r="K846" s="2" t="s">
        <v>295</v>
      </c>
      <c r="L846" s="9">
        <v>92.8</v>
      </c>
      <c r="M846" s="2" t="s">
        <v>4436</v>
      </c>
      <c r="N846" s="2" t="s">
        <v>85</v>
      </c>
      <c r="O846" s="2" t="s">
        <v>4437</v>
      </c>
      <c r="P846" s="2" t="str">
        <f>VLOOKUP(I846,Period!A:B,2,FALSE)</f>
        <v>2022H1</v>
      </c>
      <c r="Q846" s="9">
        <f t="shared" si="149"/>
        <v>90.125</v>
      </c>
      <c r="R846" s="2">
        <f t="shared" si="151"/>
        <v>100</v>
      </c>
      <c r="S846" t="str">
        <f t="shared" si="152"/>
        <v>04 Overcast (100%)</v>
      </c>
      <c r="T846" t="str">
        <f t="shared" si="150"/>
        <v>44712S2A_MSIL1CCDM-MLB-GANGM4471204 Overcast (100%)</v>
      </c>
      <c r="U846">
        <f>IF(COUNTIF(T$2:T845,T846)&gt;=1,0,1)</f>
        <v>0</v>
      </c>
      <c r="V846" s="26" t="s">
        <v>2586</v>
      </c>
      <c r="W846" s="86">
        <f t="shared" si="153"/>
        <v>2022</v>
      </c>
      <c r="X846" s="86" t="str">
        <f t="shared" si="154"/>
        <v>05</v>
      </c>
      <c r="Y846" s="86">
        <f t="shared" si="155"/>
        <v>31</v>
      </c>
      <c r="Z846" s="86" t="str">
        <f t="shared" si="156"/>
        <v>22</v>
      </c>
      <c r="AA846" s="86" t="str">
        <f t="shared" si="157"/>
        <v>38</v>
      </c>
      <c r="AB846" s="86" t="str">
        <f t="shared" si="158"/>
        <v>11</v>
      </c>
      <c r="AC846" s="86" t="str">
        <f t="shared" si="159"/>
        <v>GAN_GM_2500X1253px_32m_S2A_MSIL1C_20220531_100CC</v>
      </c>
      <c r="AD846" s="41" t="s">
        <v>2587</v>
      </c>
    </row>
    <row r="847" spans="1:31" x14ac:dyDescent="0.25">
      <c r="B847" t="s">
        <v>3866</v>
      </c>
      <c r="C847" s="51" t="s">
        <v>3816</v>
      </c>
      <c r="D847" s="51" t="s">
        <v>269</v>
      </c>
      <c r="E847" s="42" t="b">
        <v>1</v>
      </c>
      <c r="F847" s="2" t="s">
        <v>3813</v>
      </c>
      <c r="G847" s="7" t="s">
        <v>183</v>
      </c>
      <c r="H847" s="51" t="s">
        <v>270</v>
      </c>
      <c r="I847" s="53">
        <v>44712</v>
      </c>
      <c r="J847" s="42" t="s">
        <v>273</v>
      </c>
      <c r="K847" s="2" t="s">
        <v>328</v>
      </c>
      <c r="L847" s="9">
        <v>86</v>
      </c>
      <c r="M847" s="2" t="s">
        <v>4436</v>
      </c>
      <c r="N847" s="2" t="s">
        <v>85</v>
      </c>
      <c r="O847" s="2" t="s">
        <v>4437</v>
      </c>
      <c r="P847" s="2" t="str">
        <f>VLOOKUP(I847,Period!A:B,2,FALSE)</f>
        <v>2022H1</v>
      </c>
      <c r="Q847" s="9">
        <f t="shared" si="149"/>
        <v>90.125</v>
      </c>
      <c r="R847" s="2">
        <f t="shared" si="151"/>
        <v>100</v>
      </c>
      <c r="S847" t="str">
        <f t="shared" si="152"/>
        <v>04 Overcast (100%)</v>
      </c>
      <c r="T847" t="str">
        <f t="shared" si="150"/>
        <v>44712S2A_MSIL1CCDM-MLB-GANGM4471204 Overcast (100%)</v>
      </c>
      <c r="U847">
        <f>IF(COUNTIF(T$2:T846,T847)&gt;=1,0,1)</f>
        <v>0</v>
      </c>
      <c r="V847" s="26" t="s">
        <v>2588</v>
      </c>
      <c r="W847" s="86">
        <f t="shared" si="153"/>
        <v>2022</v>
      </c>
      <c r="X847" s="86" t="str">
        <f t="shared" si="154"/>
        <v>05</v>
      </c>
      <c r="Y847" s="86">
        <f t="shared" si="155"/>
        <v>31</v>
      </c>
      <c r="Z847" s="86" t="str">
        <f t="shared" si="156"/>
        <v>22</v>
      </c>
      <c r="AA847" s="86" t="str">
        <f t="shared" si="157"/>
        <v>38</v>
      </c>
      <c r="AB847" s="86" t="str">
        <f t="shared" si="158"/>
        <v>00</v>
      </c>
      <c r="AC847" s="86" t="str">
        <f t="shared" si="159"/>
        <v>GAN_GM_2500X1253px_32m_S2A_MSIL1C_20220531_100CC</v>
      </c>
      <c r="AD847" s="41" t="s">
        <v>2589</v>
      </c>
    </row>
    <row r="848" spans="1:31" x14ac:dyDescent="0.25">
      <c r="B848" t="s">
        <v>3866</v>
      </c>
      <c r="C848" s="51" t="s">
        <v>3816</v>
      </c>
      <c r="D848" s="51" t="s">
        <v>269</v>
      </c>
      <c r="E848" s="42" t="b">
        <v>1</v>
      </c>
      <c r="F848" s="2" t="s">
        <v>3813</v>
      </c>
      <c r="G848" s="7" t="s">
        <v>183</v>
      </c>
      <c r="H848" s="51" t="s">
        <v>270</v>
      </c>
      <c r="I848" s="53">
        <v>44712</v>
      </c>
      <c r="J848" s="42" t="s">
        <v>274</v>
      </c>
      <c r="K848" s="2" t="s">
        <v>283</v>
      </c>
      <c r="L848" s="9">
        <v>84.9</v>
      </c>
      <c r="M848" s="2" t="s">
        <v>4436</v>
      </c>
      <c r="N848" s="2" t="s">
        <v>85</v>
      </c>
      <c r="O848" s="2" t="s">
        <v>4437</v>
      </c>
      <c r="P848" s="2" t="str">
        <f>VLOOKUP(I848,Period!A:B,2,FALSE)</f>
        <v>2022H1</v>
      </c>
      <c r="Q848" s="9">
        <f t="shared" si="149"/>
        <v>90.125</v>
      </c>
      <c r="R848" s="2">
        <f t="shared" si="151"/>
        <v>100</v>
      </c>
      <c r="S848" t="str">
        <f t="shared" si="152"/>
        <v>04 Overcast (100%)</v>
      </c>
      <c r="T848" t="str">
        <f t="shared" si="150"/>
        <v>44712S2A_MSIL1CCDM-MLB-GANGM4471204 Overcast (100%)</v>
      </c>
      <c r="U848">
        <f>IF(COUNTIF(T$2:T847,T848)&gt;=1,0,1)</f>
        <v>0</v>
      </c>
      <c r="V848" s="26" t="s">
        <v>2590</v>
      </c>
      <c r="W848" s="86">
        <f t="shared" si="153"/>
        <v>2022</v>
      </c>
      <c r="X848" s="86" t="str">
        <f t="shared" si="154"/>
        <v>05</v>
      </c>
      <c r="Y848" s="86">
        <f t="shared" si="155"/>
        <v>31</v>
      </c>
      <c r="Z848" s="86" t="str">
        <f t="shared" si="156"/>
        <v>22</v>
      </c>
      <c r="AA848" s="86" t="str">
        <f t="shared" si="157"/>
        <v>37</v>
      </c>
      <c r="AB848" s="86" t="str">
        <f t="shared" si="158"/>
        <v>56</v>
      </c>
      <c r="AC848" s="86" t="str">
        <f t="shared" si="159"/>
        <v>GAN_GM_2500X1253px_32m_S2A_MSIL1C_20220531_100CC</v>
      </c>
      <c r="AD848" s="41" t="s">
        <v>2591</v>
      </c>
    </row>
    <row r="849" spans="2:30" x14ac:dyDescent="0.25">
      <c r="B849" t="s">
        <v>3866</v>
      </c>
      <c r="C849" s="54" t="s">
        <v>3816</v>
      </c>
      <c r="D849" s="54" t="s">
        <v>269</v>
      </c>
      <c r="E849" s="56" t="b">
        <v>1</v>
      </c>
      <c r="F849" s="2" t="s">
        <v>3813</v>
      </c>
      <c r="G849" s="7" t="s">
        <v>183</v>
      </c>
      <c r="H849" s="54" t="s">
        <v>270</v>
      </c>
      <c r="I849" s="57">
        <v>44709</v>
      </c>
      <c r="J849" s="56" t="s">
        <v>272</v>
      </c>
      <c r="K849" s="58" t="s">
        <v>334</v>
      </c>
      <c r="L849" s="9">
        <v>35.700000000000003</v>
      </c>
      <c r="M849" s="2" t="s">
        <v>4436</v>
      </c>
      <c r="N849" s="2" t="s">
        <v>85</v>
      </c>
      <c r="O849" s="2" t="s">
        <v>4437</v>
      </c>
      <c r="P849" s="2" t="str">
        <f>VLOOKUP(I849,Period!A:B,2,FALSE)</f>
        <v>2022H1</v>
      </c>
      <c r="Q849" s="9">
        <f t="shared" si="149"/>
        <v>26.474999999999998</v>
      </c>
      <c r="R849" s="2">
        <f t="shared" si="151"/>
        <v>30</v>
      </c>
      <c r="S849" t="str">
        <f t="shared" si="152"/>
        <v>02 Sunny (10%-30%)</v>
      </c>
      <c r="T849" t="str">
        <f t="shared" si="150"/>
        <v>44709S2A_MSIL1CCDM-MLB-GANGM4470902 Sunny (10%-30%)</v>
      </c>
      <c r="U849">
        <f>IF(COUNTIF(T$2:T848,T849)&gt;=1,0,1)</f>
        <v>1</v>
      </c>
      <c r="V849" s="26" t="s">
        <v>2592</v>
      </c>
      <c r="W849" s="86">
        <f t="shared" si="153"/>
        <v>2022</v>
      </c>
      <c r="X849" s="86" t="str">
        <f t="shared" si="154"/>
        <v>05</v>
      </c>
      <c r="Y849" s="86">
        <f t="shared" si="155"/>
        <v>28</v>
      </c>
      <c r="Z849" s="86" t="str">
        <f t="shared" si="156"/>
        <v>22</v>
      </c>
      <c r="AA849" s="86" t="str">
        <f t="shared" si="157"/>
        <v>28</v>
      </c>
      <c r="AB849" s="86" t="str">
        <f t="shared" si="158"/>
        <v>18</v>
      </c>
      <c r="AC849" s="86" t="str">
        <f t="shared" si="159"/>
        <v>GAN_GM_2500X1253px_32m_S2A_MSIL1C_20220528_30CC</v>
      </c>
      <c r="AD849" s="41" t="s">
        <v>2593</v>
      </c>
    </row>
    <row r="850" spans="2:30" x14ac:dyDescent="0.25">
      <c r="B850" t="s">
        <v>3866</v>
      </c>
      <c r="C850" s="54" t="s">
        <v>3816</v>
      </c>
      <c r="D850" s="54" t="s">
        <v>269</v>
      </c>
      <c r="E850" s="56" t="b">
        <v>1</v>
      </c>
      <c r="F850" s="2" t="s">
        <v>3813</v>
      </c>
      <c r="G850" s="7" t="s">
        <v>183</v>
      </c>
      <c r="H850" s="54" t="s">
        <v>270</v>
      </c>
      <c r="I850" s="57">
        <v>44709</v>
      </c>
      <c r="J850" s="56" t="s">
        <v>271</v>
      </c>
      <c r="K850" s="45" t="s">
        <v>292</v>
      </c>
      <c r="L850" s="9">
        <v>4.9000000000000004</v>
      </c>
      <c r="M850" s="2" t="s">
        <v>4436</v>
      </c>
      <c r="N850" s="2" t="s">
        <v>85</v>
      </c>
      <c r="O850" s="2" t="s">
        <v>4437</v>
      </c>
      <c r="P850" s="2" t="str">
        <f>VLOOKUP(I850,Period!A:B,2,FALSE)</f>
        <v>2022H1</v>
      </c>
      <c r="Q850" s="9">
        <f t="shared" si="149"/>
        <v>26.474999999999998</v>
      </c>
      <c r="R850" s="2">
        <f t="shared" si="151"/>
        <v>30</v>
      </c>
      <c r="S850" t="str">
        <f t="shared" si="152"/>
        <v>02 Sunny (10%-30%)</v>
      </c>
      <c r="T850" t="str">
        <f t="shared" si="150"/>
        <v>44709S2A_MSIL1CCDM-MLB-GANGM4470902 Sunny (10%-30%)</v>
      </c>
      <c r="U850">
        <f>IF(COUNTIF(T$2:T849,T850)&gt;=1,0,1)</f>
        <v>0</v>
      </c>
      <c r="V850" s="26" t="s">
        <v>2594</v>
      </c>
      <c r="W850" s="86">
        <f t="shared" si="153"/>
        <v>2022</v>
      </c>
      <c r="X850" s="86" t="str">
        <f t="shared" si="154"/>
        <v>05</v>
      </c>
      <c r="Y850" s="86">
        <f t="shared" si="155"/>
        <v>28</v>
      </c>
      <c r="Z850" s="86" t="str">
        <f t="shared" si="156"/>
        <v>22</v>
      </c>
      <c r="AA850" s="86" t="str">
        <f t="shared" si="157"/>
        <v>28</v>
      </c>
      <c r="AB850" s="86" t="str">
        <f t="shared" si="158"/>
        <v>14</v>
      </c>
      <c r="AC850" s="86" t="str">
        <f t="shared" si="159"/>
        <v>GAN_GM_2500X1253px_32m_S2A_MSIL1C_20220528_30CC</v>
      </c>
      <c r="AD850" s="41" t="s">
        <v>2595</v>
      </c>
    </row>
    <row r="851" spans="2:30" x14ac:dyDescent="0.25">
      <c r="B851" t="s">
        <v>3866</v>
      </c>
      <c r="C851" s="54" t="s">
        <v>3816</v>
      </c>
      <c r="D851" s="54" t="s">
        <v>269</v>
      </c>
      <c r="E851" s="56" t="b">
        <v>1</v>
      </c>
      <c r="F851" s="2" t="s">
        <v>3813</v>
      </c>
      <c r="G851" s="7" t="s">
        <v>183</v>
      </c>
      <c r="H851" s="54" t="s">
        <v>270</v>
      </c>
      <c r="I851" s="57">
        <v>44709</v>
      </c>
      <c r="J851" s="56" t="s">
        <v>273</v>
      </c>
      <c r="K851" s="2" t="s">
        <v>315</v>
      </c>
      <c r="L851" s="9">
        <v>41.5</v>
      </c>
      <c r="M851" s="2" t="s">
        <v>4436</v>
      </c>
      <c r="N851" s="2" t="s">
        <v>85</v>
      </c>
      <c r="O851" s="2" t="s">
        <v>4437</v>
      </c>
      <c r="P851" s="2" t="str">
        <f>VLOOKUP(I851,Period!A:B,2,FALSE)</f>
        <v>2022H1</v>
      </c>
      <c r="Q851" s="9">
        <f t="shared" si="149"/>
        <v>26.474999999999998</v>
      </c>
      <c r="R851" s="2">
        <f t="shared" si="151"/>
        <v>30</v>
      </c>
      <c r="S851" t="str">
        <f t="shared" si="152"/>
        <v>02 Sunny (10%-30%)</v>
      </c>
      <c r="T851" t="str">
        <f t="shared" si="150"/>
        <v>44709S2A_MSIL1CCDM-MLB-GANGM4470902 Sunny (10%-30%)</v>
      </c>
      <c r="U851">
        <f>IF(COUNTIF(T$2:T850,T851)&gt;=1,0,1)</f>
        <v>0</v>
      </c>
      <c r="V851" s="26" t="s">
        <v>2596</v>
      </c>
      <c r="W851" s="86">
        <f t="shared" si="153"/>
        <v>2022</v>
      </c>
      <c r="X851" s="86" t="str">
        <f t="shared" si="154"/>
        <v>05</v>
      </c>
      <c r="Y851" s="86">
        <f t="shared" si="155"/>
        <v>28</v>
      </c>
      <c r="Z851" s="86" t="str">
        <f t="shared" si="156"/>
        <v>22</v>
      </c>
      <c r="AA851" s="86" t="str">
        <f t="shared" si="157"/>
        <v>28</v>
      </c>
      <c r="AB851" s="86" t="str">
        <f t="shared" si="158"/>
        <v>06</v>
      </c>
      <c r="AC851" s="86" t="str">
        <f t="shared" si="159"/>
        <v>GAN_GM_2500X1253px_32m_S2A_MSIL1C_20220528_30CC</v>
      </c>
      <c r="AD851" s="41" t="s">
        <v>2597</v>
      </c>
    </row>
    <row r="852" spans="2:30" x14ac:dyDescent="0.25">
      <c r="B852" t="s">
        <v>3866</v>
      </c>
      <c r="C852" s="54" t="s">
        <v>3816</v>
      </c>
      <c r="D852" s="54" t="s">
        <v>269</v>
      </c>
      <c r="E852" s="56" t="b">
        <v>1</v>
      </c>
      <c r="F852" s="2" t="s">
        <v>3813</v>
      </c>
      <c r="G852" s="7" t="s">
        <v>183</v>
      </c>
      <c r="H852" s="54" t="s">
        <v>270</v>
      </c>
      <c r="I852" s="57">
        <v>44709</v>
      </c>
      <c r="J852" s="56" t="s">
        <v>274</v>
      </c>
      <c r="K852" s="2" t="s">
        <v>312</v>
      </c>
      <c r="L852" s="9">
        <v>23.8</v>
      </c>
      <c r="M852" s="2" t="s">
        <v>4436</v>
      </c>
      <c r="N852" s="2" t="s">
        <v>85</v>
      </c>
      <c r="O852" s="2" t="s">
        <v>4437</v>
      </c>
      <c r="P852" s="2" t="str">
        <f>VLOOKUP(I852,Period!A:B,2,FALSE)</f>
        <v>2022H1</v>
      </c>
      <c r="Q852" s="9">
        <f t="shared" si="149"/>
        <v>26.474999999999998</v>
      </c>
      <c r="R852" s="2">
        <f t="shared" si="151"/>
        <v>30</v>
      </c>
      <c r="S852" t="str">
        <f t="shared" si="152"/>
        <v>02 Sunny (10%-30%)</v>
      </c>
      <c r="T852" t="str">
        <f t="shared" si="150"/>
        <v>44709S2A_MSIL1CCDM-MLB-GANGM4470902 Sunny (10%-30%)</v>
      </c>
      <c r="U852">
        <f>IF(COUNTIF(T$2:T851,T852)&gt;=1,0,1)</f>
        <v>0</v>
      </c>
      <c r="V852" s="26" t="s">
        <v>2598</v>
      </c>
      <c r="W852" s="86">
        <f t="shared" si="153"/>
        <v>2022</v>
      </c>
      <c r="X852" s="86" t="str">
        <f t="shared" si="154"/>
        <v>05</v>
      </c>
      <c r="Y852" s="86">
        <f t="shared" si="155"/>
        <v>28</v>
      </c>
      <c r="Z852" s="86" t="str">
        <f t="shared" si="156"/>
        <v>22</v>
      </c>
      <c r="AA852" s="86" t="str">
        <f t="shared" si="157"/>
        <v>28</v>
      </c>
      <c r="AB852" s="86" t="str">
        <f t="shared" si="158"/>
        <v>00</v>
      </c>
      <c r="AC852" s="86" t="str">
        <f t="shared" si="159"/>
        <v>GAN_GM_2500X1253px_32m_S2A_MSIL1C_20220528_30CC</v>
      </c>
      <c r="AD852" s="41" t="s">
        <v>2599</v>
      </c>
    </row>
    <row r="853" spans="2:30" x14ac:dyDescent="0.25">
      <c r="B853" t="s">
        <v>3866</v>
      </c>
      <c r="C853" s="51" t="s">
        <v>3816</v>
      </c>
      <c r="D853" s="51" t="s">
        <v>269</v>
      </c>
      <c r="E853" s="42" t="b">
        <v>1</v>
      </c>
      <c r="F853" s="2" t="s">
        <v>3813</v>
      </c>
      <c r="G853" s="7" t="s">
        <v>183</v>
      </c>
      <c r="H853" s="51" t="s">
        <v>270</v>
      </c>
      <c r="I853" s="53">
        <v>44707</v>
      </c>
      <c r="J853" s="42" t="s">
        <v>272</v>
      </c>
      <c r="K853" s="59" t="s">
        <v>282</v>
      </c>
      <c r="L853" s="9">
        <v>1</v>
      </c>
      <c r="M853" s="2" t="s">
        <v>4436</v>
      </c>
      <c r="N853" s="2" t="s">
        <v>85</v>
      </c>
      <c r="O853" s="2" t="s">
        <v>4437</v>
      </c>
      <c r="P853" s="2" t="str">
        <f>VLOOKUP(I853,Period!A:B,2,FALSE)</f>
        <v>2022H1</v>
      </c>
      <c r="Q853" s="9">
        <f t="shared" si="149"/>
        <v>5.1000000000000005</v>
      </c>
      <c r="R853" s="2">
        <f t="shared" si="151"/>
        <v>10</v>
      </c>
      <c r="S853" t="str">
        <f t="shared" si="152"/>
        <v>02 Sunny (10%-30%)</v>
      </c>
      <c r="T853" t="str">
        <f t="shared" si="150"/>
        <v>44707S2A_MSIL1CCDM-MLB-GANGM4470702 Sunny (10%-30%)</v>
      </c>
      <c r="U853">
        <f>IF(COUNTIF(T$2:T852,T853)&gt;=1,0,1)</f>
        <v>1</v>
      </c>
      <c r="V853" s="26" t="s">
        <v>2600</v>
      </c>
      <c r="W853" s="86">
        <f t="shared" si="153"/>
        <v>2022</v>
      </c>
      <c r="X853" s="86" t="str">
        <f t="shared" si="154"/>
        <v>05</v>
      </c>
      <c r="Y853" s="86">
        <f t="shared" si="155"/>
        <v>26</v>
      </c>
      <c r="Z853" s="86" t="str">
        <f t="shared" si="156"/>
        <v>22</v>
      </c>
      <c r="AA853" s="86" t="str">
        <f t="shared" si="157"/>
        <v>38</v>
      </c>
      <c r="AB853" s="86" t="str">
        <f t="shared" si="158"/>
        <v>07</v>
      </c>
      <c r="AC853" s="86" t="str">
        <f t="shared" si="159"/>
        <v>GAN_GM_2500X1253px_32m_S2A_MSIL1C_20220526_10CC</v>
      </c>
      <c r="AD853" s="41" t="s">
        <v>2601</v>
      </c>
    </row>
    <row r="854" spans="2:30" x14ac:dyDescent="0.25">
      <c r="B854" t="s">
        <v>3866</v>
      </c>
      <c r="C854" s="51" t="s">
        <v>3816</v>
      </c>
      <c r="D854" s="51" t="s">
        <v>269</v>
      </c>
      <c r="E854" s="42" t="b">
        <v>1</v>
      </c>
      <c r="F854" s="2" t="s">
        <v>3813</v>
      </c>
      <c r="G854" s="7" t="s">
        <v>183</v>
      </c>
      <c r="H854" s="51" t="s">
        <v>270</v>
      </c>
      <c r="I854" s="53">
        <v>44707</v>
      </c>
      <c r="J854" s="42" t="s">
        <v>271</v>
      </c>
      <c r="K854" s="2" t="s">
        <v>279</v>
      </c>
      <c r="L854" s="9">
        <v>0</v>
      </c>
      <c r="M854" s="2" t="s">
        <v>4436</v>
      </c>
      <c r="N854" s="2" t="s">
        <v>85</v>
      </c>
      <c r="O854" s="2" t="s">
        <v>4437</v>
      </c>
      <c r="P854" s="2" t="str">
        <f>VLOOKUP(I854,Period!A:B,2,FALSE)</f>
        <v>2022H1</v>
      </c>
      <c r="Q854" s="9">
        <f t="shared" si="149"/>
        <v>5.1000000000000005</v>
      </c>
      <c r="R854" s="2">
        <f t="shared" si="151"/>
        <v>10</v>
      </c>
      <c r="S854" t="str">
        <f t="shared" si="152"/>
        <v>02 Sunny (10%-30%)</v>
      </c>
      <c r="T854" t="str">
        <f t="shared" si="150"/>
        <v>44707S2A_MSIL1CCDM-MLB-GANGM4470702 Sunny (10%-30%)</v>
      </c>
      <c r="U854">
        <f>IF(COUNTIF(T$2:T853,T854)&gt;=1,0,1)</f>
        <v>0</v>
      </c>
      <c r="V854" s="26" t="s">
        <v>2602</v>
      </c>
      <c r="W854" s="86">
        <f t="shared" si="153"/>
        <v>2022</v>
      </c>
      <c r="X854" s="86" t="str">
        <f t="shared" si="154"/>
        <v>05</v>
      </c>
      <c r="Y854" s="86">
        <f t="shared" si="155"/>
        <v>26</v>
      </c>
      <c r="Z854" s="86" t="str">
        <f t="shared" si="156"/>
        <v>22</v>
      </c>
      <c r="AA854" s="86" t="str">
        <f t="shared" si="157"/>
        <v>38</v>
      </c>
      <c r="AB854" s="86" t="str">
        <f t="shared" si="158"/>
        <v>03</v>
      </c>
      <c r="AC854" s="86" t="str">
        <f t="shared" si="159"/>
        <v>GAN_GM_2500X1253px_32m_S2A_MSIL1C_20220526_10CC</v>
      </c>
      <c r="AD854" s="41" t="s">
        <v>2603</v>
      </c>
    </row>
    <row r="855" spans="2:30" x14ac:dyDescent="0.25">
      <c r="B855" t="s">
        <v>3866</v>
      </c>
      <c r="C855" s="51" t="s">
        <v>3816</v>
      </c>
      <c r="D855" s="51" t="s">
        <v>269</v>
      </c>
      <c r="E855" s="42" t="b">
        <v>1</v>
      </c>
      <c r="F855" s="2" t="s">
        <v>3813</v>
      </c>
      <c r="G855" s="7" t="s">
        <v>183</v>
      </c>
      <c r="H855" s="51" t="s">
        <v>270</v>
      </c>
      <c r="I855" s="53">
        <v>44707</v>
      </c>
      <c r="J855" s="42" t="s">
        <v>273</v>
      </c>
      <c r="K855" s="2" t="s">
        <v>296</v>
      </c>
      <c r="L855" s="9">
        <v>15.8</v>
      </c>
      <c r="M855" s="2" t="s">
        <v>4436</v>
      </c>
      <c r="N855" s="2" t="s">
        <v>85</v>
      </c>
      <c r="O855" s="2" t="s">
        <v>4437</v>
      </c>
      <c r="P855" s="2" t="str">
        <f>VLOOKUP(I855,Period!A:B,2,FALSE)</f>
        <v>2022H1</v>
      </c>
      <c r="Q855" s="9">
        <f t="shared" si="149"/>
        <v>5.1000000000000005</v>
      </c>
      <c r="R855" s="2">
        <f t="shared" si="151"/>
        <v>10</v>
      </c>
      <c r="S855" t="str">
        <f t="shared" si="152"/>
        <v>02 Sunny (10%-30%)</v>
      </c>
      <c r="T855" t="str">
        <f t="shared" si="150"/>
        <v>44707S2A_MSIL1CCDM-MLB-GANGM4470702 Sunny (10%-30%)</v>
      </c>
      <c r="U855">
        <f>IF(COUNTIF(T$2:T854,T855)&gt;=1,0,1)</f>
        <v>0</v>
      </c>
      <c r="V855" s="26" t="s">
        <v>2604</v>
      </c>
      <c r="W855" s="86">
        <f t="shared" si="153"/>
        <v>2022</v>
      </c>
      <c r="X855" s="86" t="str">
        <f t="shared" si="154"/>
        <v>05</v>
      </c>
      <c r="Y855" s="86">
        <f t="shared" si="155"/>
        <v>26</v>
      </c>
      <c r="Z855" s="86" t="str">
        <f t="shared" si="156"/>
        <v>22</v>
      </c>
      <c r="AA855" s="86" t="str">
        <f t="shared" si="157"/>
        <v>37</v>
      </c>
      <c r="AB855" s="86" t="str">
        <f t="shared" si="158"/>
        <v>53</v>
      </c>
      <c r="AC855" s="86" t="str">
        <f t="shared" si="159"/>
        <v>GAN_GM_2500X1253px_32m_S2A_MSIL1C_20220526_10CC</v>
      </c>
      <c r="AD855" s="41" t="s">
        <v>2605</v>
      </c>
    </row>
    <row r="856" spans="2:30" x14ac:dyDescent="0.25">
      <c r="B856" t="s">
        <v>3866</v>
      </c>
      <c r="C856" s="51" t="s">
        <v>3816</v>
      </c>
      <c r="D856" s="51" t="s">
        <v>269</v>
      </c>
      <c r="E856" s="42" t="b">
        <v>1</v>
      </c>
      <c r="F856" s="2" t="s">
        <v>3813</v>
      </c>
      <c r="G856" s="7" t="s">
        <v>183</v>
      </c>
      <c r="H856" s="51" t="s">
        <v>270</v>
      </c>
      <c r="I856" s="53">
        <v>44707</v>
      </c>
      <c r="J856" s="42" t="s">
        <v>274</v>
      </c>
      <c r="K856" s="2" t="s">
        <v>309</v>
      </c>
      <c r="L856" s="9">
        <v>3.6</v>
      </c>
      <c r="M856" s="2" t="s">
        <v>4436</v>
      </c>
      <c r="N856" s="2" t="s">
        <v>85</v>
      </c>
      <c r="O856" s="2" t="s">
        <v>4437</v>
      </c>
      <c r="P856" s="2" t="str">
        <f>VLOOKUP(I856,Period!A:B,2,FALSE)</f>
        <v>2022H1</v>
      </c>
      <c r="Q856" s="9">
        <f t="shared" si="149"/>
        <v>5.1000000000000005</v>
      </c>
      <c r="R856" s="2">
        <f t="shared" si="151"/>
        <v>10</v>
      </c>
      <c r="S856" t="str">
        <f t="shared" si="152"/>
        <v>02 Sunny (10%-30%)</v>
      </c>
      <c r="T856" t="str">
        <f t="shared" si="150"/>
        <v>44707S2A_MSIL1CCDM-MLB-GANGM4470702 Sunny (10%-30%)</v>
      </c>
      <c r="U856">
        <f>IF(COUNTIF(T$2:T855,T856)&gt;=1,0,1)</f>
        <v>0</v>
      </c>
      <c r="V856" s="26" t="s">
        <v>2606</v>
      </c>
      <c r="W856" s="86">
        <f t="shared" si="153"/>
        <v>2022</v>
      </c>
      <c r="X856" s="86" t="str">
        <f t="shared" si="154"/>
        <v>05</v>
      </c>
      <c r="Y856" s="86">
        <f t="shared" si="155"/>
        <v>26</v>
      </c>
      <c r="Z856" s="86" t="str">
        <f t="shared" si="156"/>
        <v>22</v>
      </c>
      <c r="AA856" s="86" t="str">
        <f t="shared" si="157"/>
        <v>37</v>
      </c>
      <c r="AB856" s="86" t="str">
        <f t="shared" si="158"/>
        <v>49</v>
      </c>
      <c r="AC856" s="86" t="str">
        <f t="shared" si="159"/>
        <v>GAN_GM_2500X1253px_32m_S2A_MSIL1C_20220526_10CC</v>
      </c>
      <c r="AD856" s="41" t="s">
        <v>2607</v>
      </c>
    </row>
    <row r="857" spans="2:30" x14ac:dyDescent="0.25">
      <c r="B857" t="s">
        <v>3866</v>
      </c>
      <c r="C857" s="54" t="s">
        <v>3816</v>
      </c>
      <c r="D857" s="54" t="s">
        <v>269</v>
      </c>
      <c r="E857" s="56" t="b">
        <v>1</v>
      </c>
      <c r="F857" s="2" t="s">
        <v>3813</v>
      </c>
      <c r="G857" s="7" t="s">
        <v>183</v>
      </c>
      <c r="H857" s="54" t="s">
        <v>270</v>
      </c>
      <c r="I857" s="57">
        <v>44704</v>
      </c>
      <c r="J857" s="56" t="s">
        <v>272</v>
      </c>
      <c r="K857" s="58" t="s">
        <v>297</v>
      </c>
      <c r="L857" s="9">
        <v>4.8</v>
      </c>
      <c r="M857" s="2" t="s">
        <v>4436</v>
      </c>
      <c r="N857" s="2" t="s">
        <v>85</v>
      </c>
      <c r="O857" s="2" t="s">
        <v>4437</v>
      </c>
      <c r="P857" s="2" t="str">
        <f>VLOOKUP(I857,Period!A:B,2,FALSE)</f>
        <v>2022H1</v>
      </c>
      <c r="Q857" s="9">
        <f t="shared" si="149"/>
        <v>20.099999999999998</v>
      </c>
      <c r="R857" s="2">
        <f t="shared" si="151"/>
        <v>30</v>
      </c>
      <c r="S857" t="str">
        <f t="shared" si="152"/>
        <v>02 Sunny (10%-30%)</v>
      </c>
      <c r="T857" t="str">
        <f t="shared" si="150"/>
        <v>44704S2A_MSIL1CCDM-MLB-GANGM4470402 Sunny (10%-30%)</v>
      </c>
      <c r="U857">
        <f>IF(COUNTIF(T$2:T856,T857)&gt;=1,0,1)</f>
        <v>1</v>
      </c>
      <c r="V857" s="26" t="s">
        <v>2608</v>
      </c>
      <c r="W857" s="86">
        <f t="shared" si="153"/>
        <v>2022</v>
      </c>
      <c r="X857" s="86" t="str">
        <f t="shared" si="154"/>
        <v>05</v>
      </c>
      <c r="Y857" s="86">
        <f t="shared" si="155"/>
        <v>23</v>
      </c>
      <c r="Z857" s="86" t="str">
        <f t="shared" si="156"/>
        <v>22</v>
      </c>
      <c r="AA857" s="86" t="str">
        <f t="shared" si="157"/>
        <v>28</v>
      </c>
      <c r="AB857" s="86" t="str">
        <f t="shared" si="158"/>
        <v>11</v>
      </c>
      <c r="AC857" s="86" t="str">
        <f t="shared" si="159"/>
        <v>GAN_GM_2500X1253px_32m_S2A_MSIL1C_20220523_30CC</v>
      </c>
      <c r="AD857" s="41" t="s">
        <v>2609</v>
      </c>
    </row>
    <row r="858" spans="2:30" x14ac:dyDescent="0.25">
      <c r="B858" t="s">
        <v>3866</v>
      </c>
      <c r="C858" s="54" t="s">
        <v>3816</v>
      </c>
      <c r="D858" s="54" t="s">
        <v>269</v>
      </c>
      <c r="E858" s="56" t="b">
        <v>1</v>
      </c>
      <c r="F858" s="2" t="s">
        <v>3813</v>
      </c>
      <c r="G858" s="7" t="s">
        <v>183</v>
      </c>
      <c r="H858" s="54" t="s">
        <v>270</v>
      </c>
      <c r="I858" s="57">
        <v>44704</v>
      </c>
      <c r="J858" s="56" t="s">
        <v>271</v>
      </c>
      <c r="K858" s="2" t="s">
        <v>301</v>
      </c>
      <c r="L858" s="9">
        <v>9.9</v>
      </c>
      <c r="M858" s="2" t="s">
        <v>4436</v>
      </c>
      <c r="N858" s="2" t="s">
        <v>85</v>
      </c>
      <c r="O858" s="2" t="s">
        <v>4437</v>
      </c>
      <c r="P858" s="2" t="str">
        <f>VLOOKUP(I858,Period!A:B,2,FALSE)</f>
        <v>2022H1</v>
      </c>
      <c r="Q858" s="9">
        <f t="shared" si="149"/>
        <v>20.099999999999998</v>
      </c>
      <c r="R858" s="2">
        <f t="shared" si="151"/>
        <v>30</v>
      </c>
      <c r="S858" t="str">
        <f t="shared" si="152"/>
        <v>02 Sunny (10%-30%)</v>
      </c>
      <c r="T858" t="str">
        <f t="shared" si="150"/>
        <v>44704S2A_MSIL1CCDM-MLB-GANGM4470402 Sunny (10%-30%)</v>
      </c>
      <c r="U858">
        <f>IF(COUNTIF(T$2:T857,T858)&gt;=1,0,1)</f>
        <v>0</v>
      </c>
      <c r="V858" s="26" t="s">
        <v>2610</v>
      </c>
      <c r="W858" s="86">
        <f t="shared" si="153"/>
        <v>2022</v>
      </c>
      <c r="X858" s="86" t="str">
        <f t="shared" si="154"/>
        <v>05</v>
      </c>
      <c r="Y858" s="86">
        <f t="shared" si="155"/>
        <v>23</v>
      </c>
      <c r="Z858" s="86" t="str">
        <f t="shared" si="156"/>
        <v>22</v>
      </c>
      <c r="AA858" s="86" t="str">
        <f t="shared" si="157"/>
        <v>28</v>
      </c>
      <c r="AB858" s="86" t="str">
        <f t="shared" si="158"/>
        <v>07</v>
      </c>
      <c r="AC858" s="86" t="str">
        <f t="shared" si="159"/>
        <v>GAN_GM_2500X1253px_32m_S2A_MSIL1C_20220523_30CC</v>
      </c>
      <c r="AD858" s="41" t="s">
        <v>2611</v>
      </c>
    </row>
    <row r="859" spans="2:30" x14ac:dyDescent="0.25">
      <c r="B859" t="s">
        <v>3866</v>
      </c>
      <c r="C859" s="54" t="s">
        <v>3816</v>
      </c>
      <c r="D859" s="54" t="s">
        <v>269</v>
      </c>
      <c r="E859" s="56" t="b">
        <v>1</v>
      </c>
      <c r="F859" s="2" t="s">
        <v>3813</v>
      </c>
      <c r="G859" s="7" t="s">
        <v>183</v>
      </c>
      <c r="H859" s="54" t="s">
        <v>270</v>
      </c>
      <c r="I859" s="57">
        <v>44704</v>
      </c>
      <c r="J859" s="56" t="s">
        <v>273</v>
      </c>
      <c r="K859" s="2" t="s">
        <v>302</v>
      </c>
      <c r="L859" s="9">
        <v>32.4</v>
      </c>
      <c r="M859" s="2" t="s">
        <v>4436</v>
      </c>
      <c r="N859" s="2" t="s">
        <v>85</v>
      </c>
      <c r="O859" s="2" t="s">
        <v>4437</v>
      </c>
      <c r="P859" s="2" t="str">
        <f>VLOOKUP(I859,Period!A:B,2,FALSE)</f>
        <v>2022H1</v>
      </c>
      <c r="Q859" s="9">
        <f t="shared" si="149"/>
        <v>20.099999999999998</v>
      </c>
      <c r="R859" s="2">
        <f t="shared" si="151"/>
        <v>30</v>
      </c>
      <c r="S859" t="str">
        <f t="shared" si="152"/>
        <v>02 Sunny (10%-30%)</v>
      </c>
      <c r="T859" t="str">
        <f t="shared" si="150"/>
        <v>44704S2A_MSIL1CCDM-MLB-GANGM4470402 Sunny (10%-30%)</v>
      </c>
      <c r="U859">
        <f>IF(COUNTIF(T$2:T858,T859)&gt;=1,0,1)</f>
        <v>0</v>
      </c>
      <c r="V859" s="26" t="s">
        <v>2612</v>
      </c>
      <c r="W859" s="86">
        <f t="shared" si="153"/>
        <v>2022</v>
      </c>
      <c r="X859" s="86" t="str">
        <f t="shared" si="154"/>
        <v>05</v>
      </c>
      <c r="Y859" s="86">
        <f t="shared" si="155"/>
        <v>23</v>
      </c>
      <c r="Z859" s="86" t="str">
        <f t="shared" si="156"/>
        <v>22</v>
      </c>
      <c r="AA859" s="86" t="str">
        <f t="shared" si="157"/>
        <v>27</v>
      </c>
      <c r="AB859" s="86" t="str">
        <f t="shared" si="158"/>
        <v>58</v>
      </c>
      <c r="AC859" s="86" t="str">
        <f t="shared" si="159"/>
        <v>GAN_GM_2500X1253px_32m_S2A_MSIL1C_20220523_30CC</v>
      </c>
      <c r="AD859" s="41" t="s">
        <v>2613</v>
      </c>
    </row>
    <row r="860" spans="2:30" x14ac:dyDescent="0.25">
      <c r="B860" t="s">
        <v>3866</v>
      </c>
      <c r="C860" s="54" t="s">
        <v>3816</v>
      </c>
      <c r="D860" s="54" t="s">
        <v>269</v>
      </c>
      <c r="E860" s="56" t="b">
        <v>1</v>
      </c>
      <c r="F860" s="2" t="s">
        <v>3813</v>
      </c>
      <c r="G860" s="7" t="s">
        <v>183</v>
      </c>
      <c r="H860" s="54" t="s">
        <v>270</v>
      </c>
      <c r="I860" s="57">
        <v>44704</v>
      </c>
      <c r="J860" s="56" t="s">
        <v>274</v>
      </c>
      <c r="K860" s="2" t="s">
        <v>303</v>
      </c>
      <c r="L860" s="9">
        <v>33.299999999999997</v>
      </c>
      <c r="M860" s="2" t="s">
        <v>4436</v>
      </c>
      <c r="N860" s="2" t="s">
        <v>85</v>
      </c>
      <c r="O860" s="2" t="s">
        <v>4437</v>
      </c>
      <c r="P860" s="2" t="str">
        <f>VLOOKUP(I860,Period!A:B,2,FALSE)</f>
        <v>2022H1</v>
      </c>
      <c r="Q860" s="9">
        <f t="shared" si="149"/>
        <v>20.099999999999998</v>
      </c>
      <c r="R860" s="2">
        <f t="shared" si="151"/>
        <v>30</v>
      </c>
      <c r="S860" t="str">
        <f t="shared" si="152"/>
        <v>02 Sunny (10%-30%)</v>
      </c>
      <c r="T860" t="str">
        <f t="shared" si="150"/>
        <v>44704S2A_MSIL1CCDM-MLB-GANGM4470402 Sunny (10%-30%)</v>
      </c>
      <c r="U860">
        <f>IF(COUNTIF(T$2:T859,T860)&gt;=1,0,1)</f>
        <v>0</v>
      </c>
      <c r="V860" s="26" t="s">
        <v>2614</v>
      </c>
      <c r="W860" s="86">
        <f t="shared" si="153"/>
        <v>2022</v>
      </c>
      <c r="X860" s="86" t="str">
        <f t="shared" si="154"/>
        <v>05</v>
      </c>
      <c r="Y860" s="86">
        <f t="shared" si="155"/>
        <v>23</v>
      </c>
      <c r="Z860" s="86" t="str">
        <f t="shared" si="156"/>
        <v>22</v>
      </c>
      <c r="AA860" s="86" t="str">
        <f t="shared" si="157"/>
        <v>27</v>
      </c>
      <c r="AB860" s="86" t="str">
        <f t="shared" si="158"/>
        <v>53</v>
      </c>
      <c r="AC860" s="86" t="str">
        <f t="shared" si="159"/>
        <v>GAN_GM_2500X1253px_32m_S2A_MSIL1C_20220523_30CC</v>
      </c>
      <c r="AD860" s="41" t="s">
        <v>2615</v>
      </c>
    </row>
    <row r="861" spans="2:30" x14ac:dyDescent="0.25">
      <c r="B861" t="s">
        <v>3866</v>
      </c>
      <c r="C861" s="51" t="s">
        <v>3816</v>
      </c>
      <c r="D861" s="51" t="s">
        <v>269</v>
      </c>
      <c r="E861" s="42" t="b">
        <v>1</v>
      </c>
      <c r="F861" s="2" t="s">
        <v>3813</v>
      </c>
      <c r="G861" s="7" t="s">
        <v>183</v>
      </c>
      <c r="H861" s="51" t="s">
        <v>270</v>
      </c>
      <c r="I861" s="53">
        <v>44702</v>
      </c>
      <c r="J861" s="42" t="s">
        <v>272</v>
      </c>
      <c r="K861" s="59" t="s">
        <v>285</v>
      </c>
      <c r="L861" s="9">
        <v>38.799999999999997</v>
      </c>
      <c r="M861" s="2" t="s">
        <v>4436</v>
      </c>
      <c r="N861" s="2" t="s">
        <v>85</v>
      </c>
      <c r="O861" s="2" t="s">
        <v>4437</v>
      </c>
      <c r="P861" s="2" t="str">
        <f>VLOOKUP(I861,Period!A:B,2,FALSE)</f>
        <v>2022H1</v>
      </c>
      <c r="Q861" s="9">
        <f t="shared" si="149"/>
        <v>60.15</v>
      </c>
      <c r="R861" s="2">
        <f t="shared" si="151"/>
        <v>70</v>
      </c>
      <c r="S861" t="str">
        <f t="shared" si="152"/>
        <v>03 Cloudy (40%-90%)</v>
      </c>
      <c r="T861" t="str">
        <f t="shared" si="150"/>
        <v>44702S2A_MSIL1CCDM-MLB-GANGM4470203 Cloudy (40%-90%)</v>
      </c>
      <c r="U861">
        <f>IF(COUNTIF(T$2:T860,T861)&gt;=1,0,1)</f>
        <v>1</v>
      </c>
      <c r="V861" s="26" t="s">
        <v>2616</v>
      </c>
      <c r="W861" s="86">
        <f t="shared" si="153"/>
        <v>2022</v>
      </c>
      <c r="X861" s="86" t="str">
        <f t="shared" si="154"/>
        <v>05</v>
      </c>
      <c r="Y861" s="86">
        <f t="shared" si="155"/>
        <v>21</v>
      </c>
      <c r="Z861" s="86" t="str">
        <f t="shared" si="156"/>
        <v>22</v>
      </c>
      <c r="AA861" s="86" t="str">
        <f t="shared" si="157"/>
        <v>38</v>
      </c>
      <c r="AB861" s="86" t="str">
        <f t="shared" si="158"/>
        <v>14</v>
      </c>
      <c r="AC861" s="86" t="str">
        <f t="shared" si="159"/>
        <v>GAN_GM_2500X1253px_32m_S2A_MSIL1C_20220521_70CC</v>
      </c>
      <c r="AD861" s="41" t="s">
        <v>2617</v>
      </c>
    </row>
    <row r="862" spans="2:30" x14ac:dyDescent="0.25">
      <c r="B862" t="s">
        <v>3866</v>
      </c>
      <c r="C862" s="51" t="s">
        <v>3816</v>
      </c>
      <c r="D862" s="51" t="s">
        <v>269</v>
      </c>
      <c r="E862" s="42" t="b">
        <v>1</v>
      </c>
      <c r="F862" s="2" t="s">
        <v>3813</v>
      </c>
      <c r="G862" s="7" t="s">
        <v>183</v>
      </c>
      <c r="H862" s="51" t="s">
        <v>270</v>
      </c>
      <c r="I862" s="53">
        <v>44702</v>
      </c>
      <c r="J862" s="42" t="s">
        <v>271</v>
      </c>
      <c r="K862" s="2" t="s">
        <v>281</v>
      </c>
      <c r="L862" s="9">
        <v>60.8</v>
      </c>
      <c r="M862" s="2" t="s">
        <v>4436</v>
      </c>
      <c r="N862" s="2" t="s">
        <v>85</v>
      </c>
      <c r="O862" s="2" t="s">
        <v>4437</v>
      </c>
      <c r="P862" s="2" t="str">
        <f>VLOOKUP(I862,Period!A:B,2,FALSE)</f>
        <v>2022H1</v>
      </c>
      <c r="Q862" s="9">
        <f t="shared" si="149"/>
        <v>60.15</v>
      </c>
      <c r="R862" s="2">
        <f t="shared" si="151"/>
        <v>70</v>
      </c>
      <c r="S862" t="str">
        <f t="shared" si="152"/>
        <v>03 Cloudy (40%-90%)</v>
      </c>
      <c r="T862" t="str">
        <f t="shared" si="150"/>
        <v>44702S2A_MSIL1CCDM-MLB-GANGM4470203 Cloudy (40%-90%)</v>
      </c>
      <c r="U862">
        <f>IF(COUNTIF(T$2:T861,T862)&gt;=1,0,1)</f>
        <v>0</v>
      </c>
      <c r="V862" s="26" t="s">
        <v>2618</v>
      </c>
      <c r="W862" s="86">
        <f t="shared" si="153"/>
        <v>2022</v>
      </c>
      <c r="X862" s="86" t="str">
        <f t="shared" si="154"/>
        <v>05</v>
      </c>
      <c r="Y862" s="86">
        <f t="shared" si="155"/>
        <v>21</v>
      </c>
      <c r="Z862" s="86" t="str">
        <f t="shared" si="156"/>
        <v>22</v>
      </c>
      <c r="AA862" s="86" t="str">
        <f t="shared" si="157"/>
        <v>38</v>
      </c>
      <c r="AB862" s="86" t="str">
        <f t="shared" si="158"/>
        <v>10</v>
      </c>
      <c r="AC862" s="86" t="str">
        <f t="shared" si="159"/>
        <v>GAN_GM_2500X1253px_32m_S2A_MSIL1C_20220521_70CC</v>
      </c>
      <c r="AD862" s="41" t="s">
        <v>2619</v>
      </c>
    </row>
    <row r="863" spans="2:30" x14ac:dyDescent="0.25">
      <c r="B863" t="s">
        <v>3866</v>
      </c>
      <c r="C863" s="51" t="s">
        <v>3816</v>
      </c>
      <c r="D863" s="51" t="s">
        <v>269</v>
      </c>
      <c r="E863" s="42" t="b">
        <v>1</v>
      </c>
      <c r="F863" s="2" t="s">
        <v>3813</v>
      </c>
      <c r="G863" s="7" t="s">
        <v>183</v>
      </c>
      <c r="H863" s="51" t="s">
        <v>270</v>
      </c>
      <c r="I863" s="53">
        <v>44702</v>
      </c>
      <c r="J863" s="42" t="s">
        <v>273</v>
      </c>
      <c r="K863" s="2" t="s">
        <v>331</v>
      </c>
      <c r="L863" s="9">
        <v>60.1</v>
      </c>
      <c r="M863" s="2" t="s">
        <v>4436</v>
      </c>
      <c r="N863" s="2" t="s">
        <v>85</v>
      </c>
      <c r="O863" s="2" t="s">
        <v>4437</v>
      </c>
      <c r="P863" s="2" t="str">
        <f>VLOOKUP(I863,Period!A:B,2,FALSE)</f>
        <v>2022H1</v>
      </c>
      <c r="Q863" s="9">
        <f t="shared" si="149"/>
        <v>60.15</v>
      </c>
      <c r="R863" s="2">
        <f t="shared" si="151"/>
        <v>70</v>
      </c>
      <c r="S863" t="str">
        <f t="shared" si="152"/>
        <v>03 Cloudy (40%-90%)</v>
      </c>
      <c r="T863" t="str">
        <f t="shared" si="150"/>
        <v>44702S2A_MSIL1CCDM-MLB-GANGM4470203 Cloudy (40%-90%)</v>
      </c>
      <c r="U863">
        <f>IF(COUNTIF(T$2:T862,T863)&gt;=1,0,1)</f>
        <v>0</v>
      </c>
      <c r="V863" s="26" t="s">
        <v>2620</v>
      </c>
      <c r="W863" s="86">
        <f t="shared" si="153"/>
        <v>2022</v>
      </c>
      <c r="X863" s="86" t="str">
        <f t="shared" si="154"/>
        <v>05</v>
      </c>
      <c r="Y863" s="86">
        <f t="shared" si="155"/>
        <v>21</v>
      </c>
      <c r="Z863" s="86" t="str">
        <f t="shared" si="156"/>
        <v>22</v>
      </c>
      <c r="AA863" s="86" t="str">
        <f t="shared" si="157"/>
        <v>37</v>
      </c>
      <c r="AB863" s="86" t="str">
        <f t="shared" si="158"/>
        <v>59</v>
      </c>
      <c r="AC863" s="86" t="str">
        <f t="shared" si="159"/>
        <v>GAN_GM_2500X1253px_32m_S2A_MSIL1C_20220521_70CC</v>
      </c>
      <c r="AD863" s="41" t="s">
        <v>2621</v>
      </c>
    </row>
    <row r="864" spans="2:30" x14ac:dyDescent="0.25">
      <c r="B864" t="s">
        <v>3866</v>
      </c>
      <c r="C864" s="51" t="s">
        <v>3816</v>
      </c>
      <c r="D864" s="51" t="s">
        <v>269</v>
      </c>
      <c r="E864" s="42" t="b">
        <v>1</v>
      </c>
      <c r="F864" s="2" t="s">
        <v>3813</v>
      </c>
      <c r="G864" s="7" t="s">
        <v>183</v>
      </c>
      <c r="H864" s="51" t="s">
        <v>270</v>
      </c>
      <c r="I864" s="53">
        <v>44702</v>
      </c>
      <c r="J864" s="42" t="s">
        <v>274</v>
      </c>
      <c r="K864" s="2" t="s">
        <v>305</v>
      </c>
      <c r="L864" s="9">
        <v>80.900000000000006</v>
      </c>
      <c r="M864" s="2" t="s">
        <v>4436</v>
      </c>
      <c r="N864" s="2" t="s">
        <v>85</v>
      </c>
      <c r="O864" s="2" t="s">
        <v>4437</v>
      </c>
      <c r="P864" s="2" t="str">
        <f>VLOOKUP(I864,Period!A:B,2,FALSE)</f>
        <v>2022H1</v>
      </c>
      <c r="Q864" s="9">
        <f t="shared" si="149"/>
        <v>60.15</v>
      </c>
      <c r="R864" s="2">
        <f t="shared" si="151"/>
        <v>70</v>
      </c>
      <c r="S864" t="str">
        <f t="shared" si="152"/>
        <v>03 Cloudy (40%-90%)</v>
      </c>
      <c r="T864" t="str">
        <f t="shared" si="150"/>
        <v>44702S2A_MSIL1CCDM-MLB-GANGM4470203 Cloudy (40%-90%)</v>
      </c>
      <c r="U864">
        <f>IF(COUNTIF(T$2:T863,T864)&gt;=1,0,1)</f>
        <v>0</v>
      </c>
      <c r="V864" s="26" t="s">
        <v>2622</v>
      </c>
      <c r="W864" s="86">
        <f t="shared" si="153"/>
        <v>2022</v>
      </c>
      <c r="X864" s="86" t="str">
        <f t="shared" si="154"/>
        <v>05</v>
      </c>
      <c r="Y864" s="86">
        <f t="shared" si="155"/>
        <v>21</v>
      </c>
      <c r="Z864" s="86" t="str">
        <f t="shared" si="156"/>
        <v>22</v>
      </c>
      <c r="AA864" s="86" t="str">
        <f t="shared" si="157"/>
        <v>37</v>
      </c>
      <c r="AB864" s="86" t="str">
        <f t="shared" si="158"/>
        <v>55</v>
      </c>
      <c r="AC864" s="86" t="str">
        <f t="shared" si="159"/>
        <v>GAN_GM_2500X1253px_32m_S2A_MSIL1C_20220521_70CC</v>
      </c>
      <c r="AD864" s="41" t="s">
        <v>2623</v>
      </c>
    </row>
    <row r="865" spans="2:30" x14ac:dyDescent="0.25">
      <c r="B865" t="s">
        <v>3866</v>
      </c>
      <c r="C865" s="54" t="s">
        <v>3816</v>
      </c>
      <c r="D865" s="54" t="s">
        <v>269</v>
      </c>
      <c r="E865" s="56" t="b">
        <v>1</v>
      </c>
      <c r="F865" s="2" t="s">
        <v>3813</v>
      </c>
      <c r="G865" s="7" t="s">
        <v>183</v>
      </c>
      <c r="H865" s="54" t="s">
        <v>270</v>
      </c>
      <c r="I865" s="57">
        <v>44699</v>
      </c>
      <c r="J865" s="56" t="s">
        <v>272</v>
      </c>
      <c r="K865" s="58" t="s">
        <v>335</v>
      </c>
      <c r="L865" s="9">
        <v>87.2</v>
      </c>
      <c r="M865" s="2" t="s">
        <v>4436</v>
      </c>
      <c r="N865" s="2" t="s">
        <v>85</v>
      </c>
      <c r="O865" s="2" t="s">
        <v>4437</v>
      </c>
      <c r="P865" s="2" t="str">
        <f>VLOOKUP(I865,Period!A:B,2,FALSE)</f>
        <v>2022H1</v>
      </c>
      <c r="Q865" s="9">
        <f t="shared" si="149"/>
        <v>86.675000000000011</v>
      </c>
      <c r="R865" s="2">
        <f t="shared" si="151"/>
        <v>90</v>
      </c>
      <c r="S865" t="str">
        <f t="shared" si="152"/>
        <v>03 Cloudy (40%-90%)</v>
      </c>
      <c r="T865" t="str">
        <f t="shared" si="150"/>
        <v>44699S2A_MSIL1CCDM-MLB-GANGM4469903 Cloudy (40%-90%)</v>
      </c>
      <c r="U865">
        <f>IF(COUNTIF(T$2:T864,T865)&gt;=1,0,1)</f>
        <v>1</v>
      </c>
      <c r="V865" s="26" t="s">
        <v>2624</v>
      </c>
      <c r="W865" s="86">
        <f t="shared" si="153"/>
        <v>2022</v>
      </c>
      <c r="X865" s="86" t="str">
        <f t="shared" si="154"/>
        <v>05</v>
      </c>
      <c r="Y865" s="86">
        <f t="shared" si="155"/>
        <v>18</v>
      </c>
      <c r="Z865" s="86" t="str">
        <f t="shared" si="156"/>
        <v>22</v>
      </c>
      <c r="AA865" s="86" t="str">
        <f t="shared" si="157"/>
        <v>28</v>
      </c>
      <c r="AB865" s="86" t="str">
        <f t="shared" si="158"/>
        <v>16</v>
      </c>
      <c r="AC865" s="86" t="str">
        <f t="shared" si="159"/>
        <v>GAN_GM_2500X1253px_32m_S2A_MSIL1C_20220518_90CC</v>
      </c>
      <c r="AD865" s="41" t="s">
        <v>2625</v>
      </c>
    </row>
    <row r="866" spans="2:30" x14ac:dyDescent="0.25">
      <c r="B866" t="s">
        <v>3866</v>
      </c>
      <c r="C866" s="54" t="s">
        <v>3816</v>
      </c>
      <c r="D866" s="54" t="s">
        <v>269</v>
      </c>
      <c r="E866" s="56" t="b">
        <v>1</v>
      </c>
      <c r="F866" s="2" t="s">
        <v>3813</v>
      </c>
      <c r="G866" s="7" t="s">
        <v>183</v>
      </c>
      <c r="H866" s="54" t="s">
        <v>270</v>
      </c>
      <c r="I866" s="57">
        <v>44699</v>
      </c>
      <c r="J866" s="56" t="s">
        <v>271</v>
      </c>
      <c r="K866" s="45" t="s">
        <v>307</v>
      </c>
      <c r="L866" s="9">
        <v>91.4</v>
      </c>
      <c r="M866" s="2" t="s">
        <v>4436</v>
      </c>
      <c r="N866" s="2" t="s">
        <v>85</v>
      </c>
      <c r="O866" s="2" t="s">
        <v>4437</v>
      </c>
      <c r="P866" s="2" t="str">
        <f>VLOOKUP(I866,Period!A:B,2,FALSE)</f>
        <v>2022H1</v>
      </c>
      <c r="Q866" s="9">
        <f t="shared" si="149"/>
        <v>86.675000000000011</v>
      </c>
      <c r="R866" s="2">
        <f t="shared" si="151"/>
        <v>90</v>
      </c>
      <c r="S866" t="str">
        <f t="shared" si="152"/>
        <v>03 Cloudy (40%-90%)</v>
      </c>
      <c r="T866" t="str">
        <f t="shared" si="150"/>
        <v>44699S2A_MSIL1CCDM-MLB-GANGM4469903 Cloudy (40%-90%)</v>
      </c>
      <c r="U866">
        <f>IF(COUNTIF(T$2:T865,T866)&gt;=1,0,1)</f>
        <v>0</v>
      </c>
      <c r="V866" s="26" t="s">
        <v>2626</v>
      </c>
      <c r="W866" s="86">
        <f t="shared" si="153"/>
        <v>2022</v>
      </c>
      <c r="X866" s="86" t="str">
        <f t="shared" si="154"/>
        <v>05</v>
      </c>
      <c r="Y866" s="86">
        <f t="shared" si="155"/>
        <v>18</v>
      </c>
      <c r="Z866" s="86" t="str">
        <f t="shared" si="156"/>
        <v>22</v>
      </c>
      <c r="AA866" s="86" t="str">
        <f t="shared" si="157"/>
        <v>28</v>
      </c>
      <c r="AB866" s="86" t="str">
        <f t="shared" si="158"/>
        <v>13</v>
      </c>
      <c r="AC866" s="86" t="str">
        <f t="shared" si="159"/>
        <v>GAN_GM_2500X1253px_32m_S2A_MSIL1C_20220518_90CC</v>
      </c>
      <c r="AD866" s="41" t="s">
        <v>2627</v>
      </c>
    </row>
    <row r="867" spans="2:30" x14ac:dyDescent="0.25">
      <c r="B867" t="s">
        <v>3866</v>
      </c>
      <c r="C867" s="54" t="s">
        <v>3816</v>
      </c>
      <c r="D867" s="54" t="s">
        <v>269</v>
      </c>
      <c r="E867" s="56" t="b">
        <v>1</v>
      </c>
      <c r="F867" s="2" t="s">
        <v>3813</v>
      </c>
      <c r="G867" s="7" t="s">
        <v>183</v>
      </c>
      <c r="H867" s="54" t="s">
        <v>270</v>
      </c>
      <c r="I867" s="57">
        <v>44699</v>
      </c>
      <c r="J867" s="56" t="s">
        <v>273</v>
      </c>
      <c r="K867" s="2" t="s">
        <v>322</v>
      </c>
      <c r="L867" s="9">
        <v>84.6</v>
      </c>
      <c r="M867" s="2" t="s">
        <v>4436</v>
      </c>
      <c r="N867" s="2" t="s">
        <v>85</v>
      </c>
      <c r="O867" s="2" t="s">
        <v>4437</v>
      </c>
      <c r="P867" s="2" t="str">
        <f>VLOOKUP(I867,Period!A:B,2,FALSE)</f>
        <v>2022H1</v>
      </c>
      <c r="Q867" s="9">
        <f t="shared" si="149"/>
        <v>86.675000000000011</v>
      </c>
      <c r="R867" s="2">
        <f t="shared" si="151"/>
        <v>90</v>
      </c>
      <c r="S867" t="str">
        <f t="shared" si="152"/>
        <v>03 Cloudy (40%-90%)</v>
      </c>
      <c r="T867" t="str">
        <f t="shared" si="150"/>
        <v>44699S2A_MSIL1CCDM-MLB-GANGM4469903 Cloudy (40%-90%)</v>
      </c>
      <c r="U867">
        <f>IF(COUNTIF(T$2:T866,T867)&gt;=1,0,1)</f>
        <v>0</v>
      </c>
      <c r="V867" s="26" t="s">
        <v>2628</v>
      </c>
      <c r="W867" s="86">
        <f t="shared" si="153"/>
        <v>2022</v>
      </c>
      <c r="X867" s="86" t="str">
        <f t="shared" si="154"/>
        <v>05</v>
      </c>
      <c r="Y867" s="86">
        <f t="shared" si="155"/>
        <v>18</v>
      </c>
      <c r="Z867" s="86" t="str">
        <f t="shared" si="156"/>
        <v>22</v>
      </c>
      <c r="AA867" s="86" t="str">
        <f t="shared" si="157"/>
        <v>28</v>
      </c>
      <c r="AB867" s="86" t="str">
        <f t="shared" si="158"/>
        <v>04</v>
      </c>
      <c r="AC867" s="86" t="str">
        <f t="shared" si="159"/>
        <v>GAN_GM_2500X1253px_32m_S2A_MSIL1C_20220518_90CC</v>
      </c>
      <c r="AD867" s="41" t="s">
        <v>2629</v>
      </c>
    </row>
    <row r="868" spans="2:30" x14ac:dyDescent="0.25">
      <c r="B868" t="s">
        <v>3866</v>
      </c>
      <c r="C868" s="54" t="s">
        <v>3816</v>
      </c>
      <c r="D868" s="54" t="s">
        <v>269</v>
      </c>
      <c r="E868" s="56" t="b">
        <v>1</v>
      </c>
      <c r="F868" s="2" t="s">
        <v>3813</v>
      </c>
      <c r="G868" s="7" t="s">
        <v>183</v>
      </c>
      <c r="H868" s="54" t="s">
        <v>270</v>
      </c>
      <c r="I868" s="57">
        <v>44699</v>
      </c>
      <c r="J868" s="56" t="s">
        <v>274</v>
      </c>
      <c r="K868" s="2" t="s">
        <v>302</v>
      </c>
      <c r="L868" s="9">
        <v>83.5</v>
      </c>
      <c r="M868" s="2" t="s">
        <v>4436</v>
      </c>
      <c r="N868" s="2" t="s">
        <v>85</v>
      </c>
      <c r="O868" s="2" t="s">
        <v>4437</v>
      </c>
      <c r="P868" s="2" t="str">
        <f>VLOOKUP(I868,Period!A:B,2,FALSE)</f>
        <v>2022H1</v>
      </c>
      <c r="Q868" s="9">
        <f t="shared" si="149"/>
        <v>86.675000000000011</v>
      </c>
      <c r="R868" s="2">
        <f t="shared" si="151"/>
        <v>90</v>
      </c>
      <c r="S868" t="str">
        <f t="shared" si="152"/>
        <v>03 Cloudy (40%-90%)</v>
      </c>
      <c r="T868" t="str">
        <f t="shared" si="150"/>
        <v>44699S2A_MSIL1CCDM-MLB-GANGM4469903 Cloudy (40%-90%)</v>
      </c>
      <c r="U868">
        <f>IF(COUNTIF(T$2:T867,T868)&gt;=1,0,1)</f>
        <v>0</v>
      </c>
      <c r="V868" s="26" t="s">
        <v>2630</v>
      </c>
      <c r="W868" s="86">
        <f t="shared" si="153"/>
        <v>2022</v>
      </c>
      <c r="X868" s="86" t="str">
        <f t="shared" si="154"/>
        <v>05</v>
      </c>
      <c r="Y868" s="86">
        <f t="shared" si="155"/>
        <v>18</v>
      </c>
      <c r="Z868" s="86" t="str">
        <f t="shared" si="156"/>
        <v>22</v>
      </c>
      <c r="AA868" s="86" t="str">
        <f t="shared" si="157"/>
        <v>27</v>
      </c>
      <c r="AB868" s="86" t="str">
        <f t="shared" si="158"/>
        <v>58</v>
      </c>
      <c r="AC868" s="86" t="str">
        <f t="shared" si="159"/>
        <v>GAN_GM_2500X1253px_32m_S2A_MSIL1C_20220518_90CC</v>
      </c>
      <c r="AD868" s="41" t="s">
        <v>2631</v>
      </c>
    </row>
    <row r="869" spans="2:30" x14ac:dyDescent="0.25">
      <c r="B869" t="s">
        <v>3866</v>
      </c>
      <c r="C869" s="51" t="s">
        <v>3816</v>
      </c>
      <c r="D869" s="51" t="s">
        <v>269</v>
      </c>
      <c r="E869" s="42" t="b">
        <v>1</v>
      </c>
      <c r="F869" s="2" t="s">
        <v>3813</v>
      </c>
      <c r="G869" s="7" t="s">
        <v>183</v>
      </c>
      <c r="H869" s="51" t="s">
        <v>270</v>
      </c>
      <c r="I869" s="53">
        <v>44697</v>
      </c>
      <c r="J869" s="42" t="s">
        <v>272</v>
      </c>
      <c r="K869" s="58" t="s">
        <v>304</v>
      </c>
      <c r="L869" s="9">
        <v>95.7</v>
      </c>
      <c r="M869" s="2" t="s">
        <v>4436</v>
      </c>
      <c r="N869" s="2" t="s">
        <v>85</v>
      </c>
      <c r="O869" s="2" t="s">
        <v>4437</v>
      </c>
      <c r="P869" s="2" t="str">
        <f>VLOOKUP(I869,Period!A:B,2,FALSE)</f>
        <v>2022H1</v>
      </c>
      <c r="Q869" s="9">
        <f t="shared" si="149"/>
        <v>97.3</v>
      </c>
      <c r="R869" s="2">
        <f t="shared" si="151"/>
        <v>100</v>
      </c>
      <c r="S869" t="str">
        <f t="shared" si="152"/>
        <v>04 Overcast (100%)</v>
      </c>
      <c r="T869" t="str">
        <f t="shared" si="150"/>
        <v>44697S2A_MSIL1CCDM-MLB-GANGM4469704 Overcast (100%)</v>
      </c>
      <c r="U869">
        <f>IF(COUNTIF(T$2:T868,T869)&gt;=1,0,1)</f>
        <v>1</v>
      </c>
      <c r="V869" s="26" t="s">
        <v>2632</v>
      </c>
      <c r="W869" s="86">
        <f t="shared" si="153"/>
        <v>2022</v>
      </c>
      <c r="X869" s="86" t="str">
        <f t="shared" si="154"/>
        <v>05</v>
      </c>
      <c r="Y869" s="86">
        <f t="shared" si="155"/>
        <v>16</v>
      </c>
      <c r="Z869" s="86" t="str">
        <f t="shared" si="156"/>
        <v>22</v>
      </c>
      <c r="AA869" s="86" t="str">
        <f t="shared" si="157"/>
        <v>38</v>
      </c>
      <c r="AB869" s="86" t="str">
        <f t="shared" si="158"/>
        <v>06</v>
      </c>
      <c r="AC869" s="86" t="str">
        <f t="shared" si="159"/>
        <v>GAN_GM_2500X1253px_32m_S2A_MSIL1C_20220516_100CC</v>
      </c>
      <c r="AD869" s="41" t="s">
        <v>2633</v>
      </c>
    </row>
    <row r="870" spans="2:30" x14ac:dyDescent="0.25">
      <c r="B870" t="s">
        <v>3866</v>
      </c>
      <c r="C870" s="51" t="s">
        <v>3816</v>
      </c>
      <c r="D870" s="51" t="s">
        <v>269</v>
      </c>
      <c r="E870" s="42" t="b">
        <v>1</v>
      </c>
      <c r="F870" s="2" t="s">
        <v>3813</v>
      </c>
      <c r="G870" s="7" t="s">
        <v>183</v>
      </c>
      <c r="H870" s="51" t="s">
        <v>270</v>
      </c>
      <c r="I870" s="53">
        <v>44697</v>
      </c>
      <c r="J870" s="42" t="s">
        <v>271</v>
      </c>
      <c r="K870" s="2" t="s">
        <v>279</v>
      </c>
      <c r="L870" s="9">
        <v>93.5</v>
      </c>
      <c r="M870" s="2" t="s">
        <v>4436</v>
      </c>
      <c r="N870" s="2" t="s">
        <v>85</v>
      </c>
      <c r="O870" s="2" t="s">
        <v>4437</v>
      </c>
      <c r="P870" s="2" t="str">
        <f>VLOOKUP(I870,Period!A:B,2,FALSE)</f>
        <v>2022H1</v>
      </c>
      <c r="Q870" s="9">
        <f t="shared" si="149"/>
        <v>97.3</v>
      </c>
      <c r="R870" s="2">
        <f t="shared" si="151"/>
        <v>100</v>
      </c>
      <c r="S870" t="str">
        <f t="shared" si="152"/>
        <v>04 Overcast (100%)</v>
      </c>
      <c r="T870" t="str">
        <f t="shared" si="150"/>
        <v>44697S2A_MSIL1CCDM-MLB-GANGM4469704 Overcast (100%)</v>
      </c>
      <c r="U870">
        <f>IF(COUNTIF(T$2:T869,T870)&gt;=1,0,1)</f>
        <v>0</v>
      </c>
      <c r="V870" s="26" t="s">
        <v>2634</v>
      </c>
      <c r="W870" s="86">
        <f t="shared" si="153"/>
        <v>2022</v>
      </c>
      <c r="X870" s="86" t="str">
        <f t="shared" si="154"/>
        <v>05</v>
      </c>
      <c r="Y870" s="86">
        <f t="shared" si="155"/>
        <v>16</v>
      </c>
      <c r="Z870" s="86" t="str">
        <f t="shared" si="156"/>
        <v>22</v>
      </c>
      <c r="AA870" s="86" t="str">
        <f t="shared" si="157"/>
        <v>38</v>
      </c>
      <c r="AB870" s="86" t="str">
        <f t="shared" si="158"/>
        <v>03</v>
      </c>
      <c r="AC870" s="86" t="str">
        <f t="shared" si="159"/>
        <v>GAN_GM_2500X1253px_32m_S2A_MSIL1C_20220516_100CC</v>
      </c>
      <c r="AD870" s="41" t="s">
        <v>2635</v>
      </c>
    </row>
    <row r="871" spans="2:30" x14ac:dyDescent="0.25">
      <c r="B871" t="s">
        <v>3866</v>
      </c>
      <c r="C871" s="51" t="s">
        <v>3816</v>
      </c>
      <c r="D871" s="51" t="s">
        <v>269</v>
      </c>
      <c r="E871" s="42" t="b">
        <v>1</v>
      </c>
      <c r="F871" s="2" t="s">
        <v>3813</v>
      </c>
      <c r="G871" s="7" t="s">
        <v>183</v>
      </c>
      <c r="H871" s="51" t="s">
        <v>270</v>
      </c>
      <c r="I871" s="53">
        <v>44697</v>
      </c>
      <c r="J871" s="42" t="s">
        <v>273</v>
      </c>
      <c r="K871" s="2" t="s">
        <v>284</v>
      </c>
      <c r="L871" s="9">
        <v>100</v>
      </c>
      <c r="M871" s="2" t="s">
        <v>4436</v>
      </c>
      <c r="N871" s="2" t="s">
        <v>85</v>
      </c>
      <c r="O871" s="2" t="s">
        <v>4437</v>
      </c>
      <c r="P871" s="2" t="str">
        <f>VLOOKUP(I871,Period!A:B,2,FALSE)</f>
        <v>2022H1</v>
      </c>
      <c r="Q871" s="9">
        <f t="shared" si="149"/>
        <v>97.3</v>
      </c>
      <c r="R871" s="2">
        <f t="shared" si="151"/>
        <v>100</v>
      </c>
      <c r="S871" t="str">
        <f t="shared" si="152"/>
        <v>04 Overcast (100%)</v>
      </c>
      <c r="T871" t="str">
        <f t="shared" si="150"/>
        <v>44697S2A_MSIL1CCDM-MLB-GANGM4469704 Overcast (100%)</v>
      </c>
      <c r="U871">
        <f>IF(COUNTIF(T$2:T870,T871)&gt;=1,0,1)</f>
        <v>0</v>
      </c>
      <c r="V871" s="26" t="s">
        <v>2636</v>
      </c>
      <c r="W871" s="86">
        <f t="shared" si="153"/>
        <v>2022</v>
      </c>
      <c r="X871" s="86" t="str">
        <f t="shared" si="154"/>
        <v>05</v>
      </c>
      <c r="Y871" s="86">
        <f t="shared" si="155"/>
        <v>16</v>
      </c>
      <c r="Z871" s="86" t="str">
        <f t="shared" si="156"/>
        <v>22</v>
      </c>
      <c r="AA871" s="86" t="str">
        <f t="shared" si="157"/>
        <v>37</v>
      </c>
      <c r="AB871" s="86" t="str">
        <f t="shared" si="158"/>
        <v>52</v>
      </c>
      <c r="AC871" s="86" t="str">
        <f t="shared" si="159"/>
        <v>GAN_GM_2500X1253px_32m_S2A_MSIL1C_20220516_100CC</v>
      </c>
      <c r="AD871" s="41" t="s">
        <v>2637</v>
      </c>
    </row>
    <row r="872" spans="2:30" x14ac:dyDescent="0.25">
      <c r="B872" t="s">
        <v>3866</v>
      </c>
      <c r="C872" s="51" t="s">
        <v>3816</v>
      </c>
      <c r="D872" s="51" t="s">
        <v>269</v>
      </c>
      <c r="E872" s="42" t="b">
        <v>1</v>
      </c>
      <c r="F872" s="2" t="s">
        <v>3813</v>
      </c>
      <c r="G872" s="7" t="s">
        <v>183</v>
      </c>
      <c r="H872" s="51" t="s">
        <v>270</v>
      </c>
      <c r="I872" s="53">
        <v>44697</v>
      </c>
      <c r="J872" s="42" t="s">
        <v>274</v>
      </c>
      <c r="K872" s="2" t="s">
        <v>314</v>
      </c>
      <c r="L872" s="9">
        <v>100</v>
      </c>
      <c r="M872" s="2" t="s">
        <v>4436</v>
      </c>
      <c r="N872" s="2" t="s">
        <v>85</v>
      </c>
      <c r="O872" s="2" t="s">
        <v>4437</v>
      </c>
      <c r="P872" s="2" t="str">
        <f>VLOOKUP(I872,Period!A:B,2,FALSE)</f>
        <v>2022H1</v>
      </c>
      <c r="Q872" s="9">
        <f t="shared" si="149"/>
        <v>97.3</v>
      </c>
      <c r="R872" s="2">
        <f t="shared" si="151"/>
        <v>100</v>
      </c>
      <c r="S872" t="str">
        <f t="shared" si="152"/>
        <v>04 Overcast (100%)</v>
      </c>
      <c r="T872" t="str">
        <f t="shared" si="150"/>
        <v>44697S2A_MSIL1CCDM-MLB-GANGM4469704 Overcast (100%)</v>
      </c>
      <c r="U872">
        <f>IF(COUNTIF(T$2:T871,T872)&gt;=1,0,1)</f>
        <v>0</v>
      </c>
      <c r="V872" s="26" t="s">
        <v>2638</v>
      </c>
      <c r="W872" s="86">
        <f t="shared" si="153"/>
        <v>2022</v>
      </c>
      <c r="X872" s="86" t="str">
        <f t="shared" si="154"/>
        <v>05</v>
      </c>
      <c r="Y872" s="86">
        <f t="shared" si="155"/>
        <v>16</v>
      </c>
      <c r="Z872" s="86" t="str">
        <f t="shared" si="156"/>
        <v>22</v>
      </c>
      <c r="AA872" s="86" t="str">
        <f t="shared" si="157"/>
        <v>37</v>
      </c>
      <c r="AB872" s="86" t="str">
        <f t="shared" si="158"/>
        <v>48</v>
      </c>
      <c r="AC872" s="86" t="str">
        <f t="shared" si="159"/>
        <v>GAN_GM_2500X1253px_32m_S2A_MSIL1C_20220516_100CC</v>
      </c>
      <c r="AD872" s="41" t="s">
        <v>2639</v>
      </c>
    </row>
    <row r="873" spans="2:30" x14ac:dyDescent="0.25">
      <c r="B873" t="s">
        <v>3866</v>
      </c>
      <c r="C873" s="54" t="s">
        <v>3816</v>
      </c>
      <c r="D873" s="54" t="s">
        <v>269</v>
      </c>
      <c r="E873" s="56" t="b">
        <v>1</v>
      </c>
      <c r="F873" s="2" t="s">
        <v>3813</v>
      </c>
      <c r="G873" s="7" t="s">
        <v>183</v>
      </c>
      <c r="H873" s="54" t="s">
        <v>270</v>
      </c>
      <c r="I873" s="57">
        <v>44694</v>
      </c>
      <c r="J873" s="56" t="s">
        <v>272</v>
      </c>
      <c r="K873" s="2" t="s">
        <v>311</v>
      </c>
      <c r="L873" s="9">
        <v>99.8</v>
      </c>
      <c r="M873" s="2" t="s">
        <v>4436</v>
      </c>
      <c r="N873" s="2" t="s">
        <v>85</v>
      </c>
      <c r="O873" s="2" t="s">
        <v>4437</v>
      </c>
      <c r="P873" s="2" t="str">
        <f>VLOOKUP(I873,Period!A:B,2,FALSE)</f>
        <v>2022H1</v>
      </c>
      <c r="Q873" s="9">
        <f t="shared" si="149"/>
        <v>99.124999999999986</v>
      </c>
      <c r="R873" s="2">
        <f t="shared" si="151"/>
        <v>100</v>
      </c>
      <c r="S873" t="str">
        <f t="shared" si="152"/>
        <v>04 Overcast (100%)</v>
      </c>
      <c r="T873" t="str">
        <f t="shared" si="150"/>
        <v>44694S2A_MSIL1CCDM-MLB-GANGM4469404 Overcast (100%)</v>
      </c>
      <c r="U873">
        <f>IF(COUNTIF(T$2:T872,T873)&gt;=1,0,1)</f>
        <v>1</v>
      </c>
      <c r="V873" s="26" t="s">
        <v>2640</v>
      </c>
      <c r="W873" s="86">
        <f t="shared" si="153"/>
        <v>2022</v>
      </c>
      <c r="X873" s="86" t="str">
        <f t="shared" si="154"/>
        <v>05</v>
      </c>
      <c r="Y873" s="86">
        <f t="shared" si="155"/>
        <v>13</v>
      </c>
      <c r="Z873" s="86" t="str">
        <f t="shared" si="156"/>
        <v>22</v>
      </c>
      <c r="AA873" s="86" t="str">
        <f t="shared" si="157"/>
        <v>28</v>
      </c>
      <c r="AB873" s="86" t="str">
        <f t="shared" si="158"/>
        <v>09</v>
      </c>
      <c r="AC873" s="86" t="str">
        <f t="shared" si="159"/>
        <v>GAN_GM_2500X1253px_32m_S2A_MSIL1C_20220513_100CC</v>
      </c>
      <c r="AD873" s="41" t="s">
        <v>2641</v>
      </c>
    </row>
    <row r="874" spans="2:30" x14ac:dyDescent="0.25">
      <c r="B874" t="s">
        <v>3866</v>
      </c>
      <c r="C874" s="54" t="s">
        <v>3816</v>
      </c>
      <c r="D874" s="54" t="s">
        <v>269</v>
      </c>
      <c r="E874" s="56" t="b">
        <v>1</v>
      </c>
      <c r="F874" s="2" t="s">
        <v>3813</v>
      </c>
      <c r="G874" s="7" t="s">
        <v>183</v>
      </c>
      <c r="H874" s="54" t="s">
        <v>270</v>
      </c>
      <c r="I874" s="57">
        <v>44694</v>
      </c>
      <c r="J874" s="56" t="s">
        <v>271</v>
      </c>
      <c r="K874" s="2" t="s">
        <v>319</v>
      </c>
      <c r="L874" s="9">
        <v>99.9</v>
      </c>
      <c r="M874" s="2" t="s">
        <v>4436</v>
      </c>
      <c r="N874" s="2" t="s">
        <v>85</v>
      </c>
      <c r="O874" s="2" t="s">
        <v>4437</v>
      </c>
      <c r="P874" s="2" t="str">
        <f>VLOOKUP(I874,Period!A:B,2,FALSE)</f>
        <v>2022H1</v>
      </c>
      <c r="Q874" s="9">
        <f t="shared" si="149"/>
        <v>99.124999999999986</v>
      </c>
      <c r="R874" s="2">
        <f t="shared" si="151"/>
        <v>100</v>
      </c>
      <c r="S874" t="str">
        <f t="shared" si="152"/>
        <v>04 Overcast (100%)</v>
      </c>
      <c r="T874" t="str">
        <f t="shared" si="150"/>
        <v>44694S2A_MSIL1CCDM-MLB-GANGM4469404 Overcast (100%)</v>
      </c>
      <c r="U874">
        <f>IF(COUNTIF(T$2:T873,T874)&gt;=1,0,1)</f>
        <v>0</v>
      </c>
      <c r="V874" s="26" t="s">
        <v>2642</v>
      </c>
      <c r="W874" s="86">
        <f t="shared" si="153"/>
        <v>2022</v>
      </c>
      <c r="X874" s="86" t="str">
        <f t="shared" si="154"/>
        <v>05</v>
      </c>
      <c r="Y874" s="86">
        <f t="shared" si="155"/>
        <v>13</v>
      </c>
      <c r="Z874" s="86" t="str">
        <f t="shared" si="156"/>
        <v>22</v>
      </c>
      <c r="AA874" s="86" t="str">
        <f t="shared" si="157"/>
        <v>28</v>
      </c>
      <c r="AB874" s="86" t="str">
        <f t="shared" si="158"/>
        <v>05</v>
      </c>
      <c r="AC874" s="86" t="str">
        <f t="shared" si="159"/>
        <v>GAN_GM_2500X1253px_32m_S2A_MSIL1C_20220513_100CC</v>
      </c>
      <c r="AD874" s="41" t="s">
        <v>2643</v>
      </c>
    </row>
    <row r="875" spans="2:30" x14ac:dyDescent="0.25">
      <c r="B875" t="s">
        <v>3866</v>
      </c>
      <c r="C875" s="54" t="s">
        <v>3816</v>
      </c>
      <c r="D875" s="54" t="s">
        <v>269</v>
      </c>
      <c r="E875" s="56" t="b">
        <v>1</v>
      </c>
      <c r="F875" s="2" t="s">
        <v>3813</v>
      </c>
      <c r="G875" s="7" t="s">
        <v>183</v>
      </c>
      <c r="H875" s="54" t="s">
        <v>270</v>
      </c>
      <c r="I875" s="57">
        <v>44694</v>
      </c>
      <c r="J875" s="56" t="s">
        <v>273</v>
      </c>
      <c r="K875" s="2" t="s">
        <v>287</v>
      </c>
      <c r="L875" s="9">
        <v>98.1</v>
      </c>
      <c r="M875" s="2" t="s">
        <v>4436</v>
      </c>
      <c r="N875" s="2" t="s">
        <v>85</v>
      </c>
      <c r="O875" s="2" t="s">
        <v>4437</v>
      </c>
      <c r="P875" s="2" t="str">
        <f>VLOOKUP(I875,Period!A:B,2,FALSE)</f>
        <v>2022H1</v>
      </c>
      <c r="Q875" s="9">
        <f t="shared" si="149"/>
        <v>99.124999999999986</v>
      </c>
      <c r="R875" s="2">
        <f t="shared" si="151"/>
        <v>100</v>
      </c>
      <c r="S875" t="str">
        <f t="shared" si="152"/>
        <v>04 Overcast (100%)</v>
      </c>
      <c r="T875" t="str">
        <f t="shared" si="150"/>
        <v>44694S2A_MSIL1CCDM-MLB-GANGM4469404 Overcast (100%)</v>
      </c>
      <c r="U875">
        <f>IF(COUNTIF(T$2:T874,T875)&gt;=1,0,1)</f>
        <v>0</v>
      </c>
      <c r="V875" s="26" t="s">
        <v>2644</v>
      </c>
      <c r="W875" s="86">
        <f t="shared" si="153"/>
        <v>2022</v>
      </c>
      <c r="X875" s="86" t="str">
        <f t="shared" si="154"/>
        <v>05</v>
      </c>
      <c r="Y875" s="86">
        <f t="shared" si="155"/>
        <v>13</v>
      </c>
      <c r="Z875" s="86" t="str">
        <f t="shared" si="156"/>
        <v>22</v>
      </c>
      <c r="AA875" s="86" t="str">
        <f t="shared" si="157"/>
        <v>27</v>
      </c>
      <c r="AB875" s="86" t="str">
        <f t="shared" si="158"/>
        <v>56</v>
      </c>
      <c r="AC875" s="86" t="str">
        <f t="shared" si="159"/>
        <v>GAN_GM_2500X1253px_32m_S2A_MSIL1C_20220513_100CC</v>
      </c>
      <c r="AD875" s="41" t="s">
        <v>2645</v>
      </c>
    </row>
    <row r="876" spans="2:30" x14ac:dyDescent="0.25">
      <c r="B876" t="s">
        <v>3866</v>
      </c>
      <c r="C876" s="54" t="s">
        <v>3816</v>
      </c>
      <c r="D876" s="54" t="s">
        <v>269</v>
      </c>
      <c r="E876" s="56" t="b">
        <v>1</v>
      </c>
      <c r="F876" s="2" t="s">
        <v>3813</v>
      </c>
      <c r="G876" s="7" t="s">
        <v>183</v>
      </c>
      <c r="H876" s="54" t="s">
        <v>270</v>
      </c>
      <c r="I876" s="57">
        <v>44694</v>
      </c>
      <c r="J876" s="56" t="s">
        <v>274</v>
      </c>
      <c r="K876" s="2" t="s">
        <v>320</v>
      </c>
      <c r="L876" s="9">
        <v>98.7</v>
      </c>
      <c r="M876" s="2" t="s">
        <v>4436</v>
      </c>
      <c r="N876" s="2" t="s">
        <v>85</v>
      </c>
      <c r="O876" s="2" t="s">
        <v>4437</v>
      </c>
      <c r="P876" s="2" t="str">
        <f>VLOOKUP(I876,Period!A:B,2,FALSE)</f>
        <v>2022H1</v>
      </c>
      <c r="Q876" s="9">
        <f t="shared" si="149"/>
        <v>99.124999999999986</v>
      </c>
      <c r="R876" s="2">
        <f t="shared" si="151"/>
        <v>100</v>
      </c>
      <c r="S876" t="str">
        <f t="shared" si="152"/>
        <v>04 Overcast (100%)</v>
      </c>
      <c r="T876" t="str">
        <f t="shared" si="150"/>
        <v>44694S2A_MSIL1CCDM-MLB-GANGM4469404 Overcast (100%)</v>
      </c>
      <c r="U876">
        <f>IF(COUNTIF(T$2:T875,T876)&gt;=1,0,1)</f>
        <v>0</v>
      </c>
      <c r="V876" s="26" t="s">
        <v>2646</v>
      </c>
      <c r="W876" s="86">
        <f t="shared" si="153"/>
        <v>2022</v>
      </c>
      <c r="X876" s="86" t="str">
        <f t="shared" si="154"/>
        <v>05</v>
      </c>
      <c r="Y876" s="86">
        <f t="shared" si="155"/>
        <v>13</v>
      </c>
      <c r="Z876" s="86" t="str">
        <f t="shared" si="156"/>
        <v>22</v>
      </c>
      <c r="AA876" s="86" t="str">
        <f t="shared" si="157"/>
        <v>27</v>
      </c>
      <c r="AB876" s="86" t="str">
        <f t="shared" si="158"/>
        <v>51</v>
      </c>
      <c r="AC876" s="86" t="str">
        <f t="shared" si="159"/>
        <v>GAN_GM_2500X1253px_32m_S2A_MSIL1C_20220513_100CC</v>
      </c>
      <c r="AD876" s="41" t="s">
        <v>2647</v>
      </c>
    </row>
    <row r="877" spans="2:30" x14ac:dyDescent="0.25">
      <c r="B877" t="s">
        <v>3866</v>
      </c>
      <c r="C877" s="51" t="s">
        <v>3816</v>
      </c>
      <c r="D877" s="51" t="s">
        <v>269</v>
      </c>
      <c r="E877" s="42" t="b">
        <v>1</v>
      </c>
      <c r="F877" s="2" t="s">
        <v>3813</v>
      </c>
      <c r="G877" s="7" t="s">
        <v>183</v>
      </c>
      <c r="H877" s="51" t="s">
        <v>270</v>
      </c>
      <c r="I877" s="53">
        <v>44692</v>
      </c>
      <c r="J877" s="42" t="s">
        <v>272</v>
      </c>
      <c r="K877" s="2" t="s">
        <v>281</v>
      </c>
      <c r="L877" s="9">
        <v>8.1</v>
      </c>
      <c r="M877" s="2" t="s">
        <v>4436</v>
      </c>
      <c r="N877" s="2" t="s">
        <v>85</v>
      </c>
      <c r="O877" s="2" t="s">
        <v>4437</v>
      </c>
      <c r="P877" s="2" t="str">
        <f>VLOOKUP(I877,Period!A:B,2,FALSE)</f>
        <v>2022H1</v>
      </c>
      <c r="Q877" s="9">
        <f t="shared" si="149"/>
        <v>16.3</v>
      </c>
      <c r="R877" s="2">
        <f t="shared" si="151"/>
        <v>20</v>
      </c>
      <c r="S877" t="str">
        <f t="shared" si="152"/>
        <v>02 Sunny (10%-30%)</v>
      </c>
      <c r="T877" t="str">
        <f t="shared" si="150"/>
        <v>44692S2A_MSIL1CCDM-MLB-GANGM4469202 Sunny (10%-30%)</v>
      </c>
      <c r="U877">
        <f>IF(COUNTIF(T$2:T876,T877)&gt;=1,0,1)</f>
        <v>1</v>
      </c>
      <c r="V877" s="26" t="s">
        <v>2648</v>
      </c>
      <c r="W877" s="86">
        <f t="shared" si="153"/>
        <v>2022</v>
      </c>
      <c r="X877" s="86" t="str">
        <f t="shared" si="154"/>
        <v>05</v>
      </c>
      <c r="Y877" s="86">
        <f t="shared" si="155"/>
        <v>11</v>
      </c>
      <c r="Z877" s="86" t="str">
        <f t="shared" si="156"/>
        <v>22</v>
      </c>
      <c r="AA877" s="86" t="str">
        <f t="shared" si="157"/>
        <v>38</v>
      </c>
      <c r="AB877" s="86" t="str">
        <f t="shared" si="158"/>
        <v>10</v>
      </c>
      <c r="AC877" s="86" t="str">
        <f t="shared" si="159"/>
        <v>GAN_GM_2500X1253px_32m_S2A_MSIL1C_20220511_20CC</v>
      </c>
      <c r="AD877" s="41" t="s">
        <v>2649</v>
      </c>
    </row>
    <row r="878" spans="2:30" x14ac:dyDescent="0.25">
      <c r="B878" t="s">
        <v>3866</v>
      </c>
      <c r="C878" s="51" t="s">
        <v>3816</v>
      </c>
      <c r="D878" s="51" t="s">
        <v>269</v>
      </c>
      <c r="E878" s="42" t="b">
        <v>1</v>
      </c>
      <c r="F878" s="2" t="s">
        <v>3813</v>
      </c>
      <c r="G878" s="7" t="s">
        <v>183</v>
      </c>
      <c r="H878" s="51" t="s">
        <v>270</v>
      </c>
      <c r="I878" s="53">
        <v>44692</v>
      </c>
      <c r="J878" s="42" t="s">
        <v>271</v>
      </c>
      <c r="K878" s="2" t="s">
        <v>282</v>
      </c>
      <c r="L878" s="9">
        <v>11.8</v>
      </c>
      <c r="M878" s="2" t="s">
        <v>4436</v>
      </c>
      <c r="N878" s="2" t="s">
        <v>85</v>
      </c>
      <c r="O878" s="2" t="s">
        <v>4437</v>
      </c>
      <c r="P878" s="2" t="str">
        <f>VLOOKUP(I878,Period!A:B,2,FALSE)</f>
        <v>2022H1</v>
      </c>
      <c r="Q878" s="9">
        <f t="shared" si="149"/>
        <v>16.3</v>
      </c>
      <c r="R878" s="2">
        <f t="shared" si="151"/>
        <v>20</v>
      </c>
      <c r="S878" t="str">
        <f t="shared" si="152"/>
        <v>02 Sunny (10%-30%)</v>
      </c>
      <c r="T878" t="str">
        <f t="shared" si="150"/>
        <v>44692S2A_MSIL1CCDM-MLB-GANGM4469202 Sunny (10%-30%)</v>
      </c>
      <c r="U878">
        <f>IF(COUNTIF(T$2:T877,T878)&gt;=1,0,1)</f>
        <v>0</v>
      </c>
      <c r="V878" s="26" t="s">
        <v>2650</v>
      </c>
      <c r="W878" s="86">
        <f t="shared" si="153"/>
        <v>2022</v>
      </c>
      <c r="X878" s="86" t="str">
        <f t="shared" si="154"/>
        <v>05</v>
      </c>
      <c r="Y878" s="86">
        <f t="shared" si="155"/>
        <v>11</v>
      </c>
      <c r="Z878" s="86" t="str">
        <f t="shared" si="156"/>
        <v>22</v>
      </c>
      <c r="AA878" s="86" t="str">
        <f t="shared" si="157"/>
        <v>38</v>
      </c>
      <c r="AB878" s="86" t="str">
        <f t="shared" si="158"/>
        <v>07</v>
      </c>
      <c r="AC878" s="86" t="str">
        <f t="shared" si="159"/>
        <v>GAN_GM_2500X1253px_32m_S2A_MSIL1C_20220511_20CC</v>
      </c>
      <c r="AD878" s="41" t="s">
        <v>2651</v>
      </c>
    </row>
    <row r="879" spans="2:30" x14ac:dyDescent="0.25">
      <c r="B879" t="s">
        <v>3866</v>
      </c>
      <c r="C879" s="51" t="s">
        <v>3816</v>
      </c>
      <c r="D879" s="51" t="s">
        <v>269</v>
      </c>
      <c r="E879" s="42" t="b">
        <v>1</v>
      </c>
      <c r="F879" s="2" t="s">
        <v>3813</v>
      </c>
      <c r="G879" s="7" t="s">
        <v>183</v>
      </c>
      <c r="H879" s="51" t="s">
        <v>270</v>
      </c>
      <c r="I879" s="53">
        <v>44692</v>
      </c>
      <c r="J879" s="42" t="s">
        <v>273</v>
      </c>
      <c r="K879" s="2" t="s">
        <v>283</v>
      </c>
      <c r="L879" s="9">
        <v>11.7</v>
      </c>
      <c r="M879" s="2" t="s">
        <v>4436</v>
      </c>
      <c r="N879" s="2" t="s">
        <v>85</v>
      </c>
      <c r="O879" s="2" t="s">
        <v>4437</v>
      </c>
      <c r="P879" s="2" t="str">
        <f>VLOOKUP(I879,Period!A:B,2,FALSE)</f>
        <v>2022H1</v>
      </c>
      <c r="Q879" s="9">
        <f t="shared" si="149"/>
        <v>16.3</v>
      </c>
      <c r="R879" s="2">
        <f t="shared" si="151"/>
        <v>20</v>
      </c>
      <c r="S879" t="str">
        <f t="shared" si="152"/>
        <v>02 Sunny (10%-30%)</v>
      </c>
      <c r="T879" t="str">
        <f t="shared" si="150"/>
        <v>44692S2A_MSIL1CCDM-MLB-GANGM4469202 Sunny (10%-30%)</v>
      </c>
      <c r="U879">
        <f>IF(COUNTIF(T$2:T878,T879)&gt;=1,0,1)</f>
        <v>0</v>
      </c>
      <c r="V879" s="26" t="s">
        <v>2652</v>
      </c>
      <c r="W879" s="86">
        <f t="shared" si="153"/>
        <v>2022</v>
      </c>
      <c r="X879" s="86" t="str">
        <f t="shared" si="154"/>
        <v>05</v>
      </c>
      <c r="Y879" s="86">
        <f t="shared" si="155"/>
        <v>11</v>
      </c>
      <c r="Z879" s="86" t="str">
        <f t="shared" si="156"/>
        <v>22</v>
      </c>
      <c r="AA879" s="86" t="str">
        <f t="shared" si="157"/>
        <v>37</v>
      </c>
      <c r="AB879" s="86" t="str">
        <f t="shared" si="158"/>
        <v>56</v>
      </c>
      <c r="AC879" s="86" t="str">
        <f t="shared" si="159"/>
        <v>GAN_GM_2500X1253px_32m_S2A_MSIL1C_20220511_20CC</v>
      </c>
      <c r="AD879" s="41" t="s">
        <v>2653</v>
      </c>
    </row>
    <row r="880" spans="2:30" x14ac:dyDescent="0.25">
      <c r="B880" t="s">
        <v>3866</v>
      </c>
      <c r="C880" s="51" t="s">
        <v>3816</v>
      </c>
      <c r="D880" s="51" t="s">
        <v>269</v>
      </c>
      <c r="E880" s="42" t="b">
        <v>1</v>
      </c>
      <c r="F880" s="2" t="s">
        <v>3813</v>
      </c>
      <c r="G880" s="7" t="s">
        <v>183</v>
      </c>
      <c r="H880" s="51" t="s">
        <v>270</v>
      </c>
      <c r="I880" s="53">
        <v>44692</v>
      </c>
      <c r="J880" s="42" t="s">
        <v>274</v>
      </c>
      <c r="K880" s="2" t="s">
        <v>284</v>
      </c>
      <c r="L880" s="9">
        <v>33.6</v>
      </c>
      <c r="M880" s="2" t="s">
        <v>4436</v>
      </c>
      <c r="N880" s="2" t="s">
        <v>85</v>
      </c>
      <c r="O880" s="2" t="s">
        <v>4437</v>
      </c>
      <c r="P880" s="2" t="str">
        <f>VLOOKUP(I880,Period!A:B,2,FALSE)</f>
        <v>2022H1</v>
      </c>
      <c r="Q880" s="9">
        <f t="shared" si="149"/>
        <v>16.3</v>
      </c>
      <c r="R880" s="2">
        <f t="shared" si="151"/>
        <v>20</v>
      </c>
      <c r="S880" t="str">
        <f t="shared" si="152"/>
        <v>02 Sunny (10%-30%)</v>
      </c>
      <c r="T880" t="str">
        <f t="shared" si="150"/>
        <v>44692S2A_MSIL1CCDM-MLB-GANGM4469202 Sunny (10%-30%)</v>
      </c>
      <c r="U880">
        <f>IF(COUNTIF(T$2:T879,T880)&gt;=1,0,1)</f>
        <v>0</v>
      </c>
      <c r="V880" s="26" t="s">
        <v>2654</v>
      </c>
      <c r="W880" s="86">
        <f t="shared" si="153"/>
        <v>2022</v>
      </c>
      <c r="X880" s="86" t="str">
        <f t="shared" si="154"/>
        <v>05</v>
      </c>
      <c r="Y880" s="86">
        <f t="shared" si="155"/>
        <v>11</v>
      </c>
      <c r="Z880" s="86" t="str">
        <f t="shared" si="156"/>
        <v>22</v>
      </c>
      <c r="AA880" s="86" t="str">
        <f t="shared" si="157"/>
        <v>37</v>
      </c>
      <c r="AB880" s="86" t="str">
        <f t="shared" si="158"/>
        <v>52</v>
      </c>
      <c r="AC880" s="86" t="str">
        <f t="shared" si="159"/>
        <v>GAN_GM_2500X1253px_32m_S2A_MSIL1C_20220511_20CC</v>
      </c>
      <c r="AD880" s="41" t="s">
        <v>2655</v>
      </c>
    </row>
    <row r="881" spans="2:30" x14ac:dyDescent="0.25">
      <c r="B881" t="s">
        <v>3866</v>
      </c>
      <c r="C881" s="54" t="s">
        <v>3816</v>
      </c>
      <c r="D881" s="54" t="s">
        <v>269</v>
      </c>
      <c r="E881" s="56" t="b">
        <v>1</v>
      </c>
      <c r="F881" s="2" t="s">
        <v>3813</v>
      </c>
      <c r="G881" s="7" t="s">
        <v>183</v>
      </c>
      <c r="H881" s="54" t="s">
        <v>270</v>
      </c>
      <c r="I881" s="57">
        <v>44689</v>
      </c>
      <c r="J881" s="56" t="s">
        <v>272</v>
      </c>
      <c r="K881" s="2" t="s">
        <v>288</v>
      </c>
      <c r="L881" s="9">
        <v>14.1</v>
      </c>
      <c r="M881" s="2" t="s">
        <v>4436</v>
      </c>
      <c r="N881" s="2" t="s">
        <v>85</v>
      </c>
      <c r="O881" s="2" t="s">
        <v>4437</v>
      </c>
      <c r="P881" s="2" t="str">
        <f>VLOOKUP(I881,Period!A:B,2,FALSE)</f>
        <v>2022H1</v>
      </c>
      <c r="Q881" s="9">
        <f t="shared" si="149"/>
        <v>17.724999999999998</v>
      </c>
      <c r="R881" s="2">
        <f t="shared" si="151"/>
        <v>20</v>
      </c>
      <c r="S881" t="str">
        <f t="shared" si="152"/>
        <v>02 Sunny (10%-30%)</v>
      </c>
      <c r="T881" t="str">
        <f t="shared" si="150"/>
        <v>44689S2A_MSIL1CCDM-MLB-GANGM4468902 Sunny (10%-30%)</v>
      </c>
      <c r="U881">
        <f>IF(COUNTIF(T$2:T880,T881)&gt;=1,0,1)</f>
        <v>1</v>
      </c>
      <c r="V881" s="26" t="s">
        <v>2656</v>
      </c>
      <c r="W881" s="86">
        <f t="shared" si="153"/>
        <v>2022</v>
      </c>
      <c r="X881" s="86" t="str">
        <f t="shared" si="154"/>
        <v>05</v>
      </c>
      <c r="Y881" s="86" t="str">
        <f t="shared" si="155"/>
        <v>08</v>
      </c>
      <c r="Z881" s="86" t="str">
        <f t="shared" si="156"/>
        <v>22</v>
      </c>
      <c r="AA881" s="86" t="str">
        <f t="shared" si="157"/>
        <v>28</v>
      </c>
      <c r="AB881" s="86" t="str">
        <f t="shared" si="158"/>
        <v>15</v>
      </c>
      <c r="AC881" s="86" t="str">
        <f t="shared" si="159"/>
        <v>GAN_GM_2500X1253px_32m_S2A_MSIL1C_20220508_20CC</v>
      </c>
      <c r="AD881" s="41" t="s">
        <v>2657</v>
      </c>
    </row>
    <row r="882" spans="2:30" x14ac:dyDescent="0.25">
      <c r="B882" t="s">
        <v>3866</v>
      </c>
      <c r="C882" s="54" t="s">
        <v>3816</v>
      </c>
      <c r="D882" s="54" t="s">
        <v>269</v>
      </c>
      <c r="E882" s="56" t="b">
        <v>1</v>
      </c>
      <c r="F882" s="2" t="s">
        <v>3813</v>
      </c>
      <c r="G882" s="7" t="s">
        <v>183</v>
      </c>
      <c r="H882" s="54" t="s">
        <v>270</v>
      </c>
      <c r="I882" s="57">
        <v>44689</v>
      </c>
      <c r="J882" s="56" t="s">
        <v>271</v>
      </c>
      <c r="K882" s="2" t="s">
        <v>297</v>
      </c>
      <c r="L882" s="9">
        <v>23.2</v>
      </c>
      <c r="M882" s="2" t="s">
        <v>4436</v>
      </c>
      <c r="N882" s="2" t="s">
        <v>85</v>
      </c>
      <c r="O882" s="2" t="s">
        <v>4437</v>
      </c>
      <c r="P882" s="2" t="str">
        <f>VLOOKUP(I882,Period!A:B,2,FALSE)</f>
        <v>2022H1</v>
      </c>
      <c r="Q882" s="9">
        <f t="shared" si="149"/>
        <v>17.724999999999998</v>
      </c>
      <c r="R882" s="2">
        <f t="shared" si="151"/>
        <v>20</v>
      </c>
      <c r="S882" t="str">
        <f t="shared" si="152"/>
        <v>02 Sunny (10%-30%)</v>
      </c>
      <c r="T882" t="str">
        <f t="shared" si="150"/>
        <v>44689S2A_MSIL1CCDM-MLB-GANGM4468902 Sunny (10%-30%)</v>
      </c>
      <c r="U882">
        <f>IF(COUNTIF(T$2:T881,T882)&gt;=1,0,1)</f>
        <v>0</v>
      </c>
      <c r="V882" s="26" t="s">
        <v>2658</v>
      </c>
      <c r="W882" s="86">
        <f t="shared" si="153"/>
        <v>2022</v>
      </c>
      <c r="X882" s="86" t="str">
        <f t="shared" si="154"/>
        <v>05</v>
      </c>
      <c r="Y882" s="86" t="str">
        <f t="shared" si="155"/>
        <v>08</v>
      </c>
      <c r="Z882" s="86" t="str">
        <f t="shared" si="156"/>
        <v>22</v>
      </c>
      <c r="AA882" s="86" t="str">
        <f t="shared" si="157"/>
        <v>28</v>
      </c>
      <c r="AB882" s="86" t="str">
        <f t="shared" si="158"/>
        <v>11</v>
      </c>
      <c r="AC882" s="86" t="str">
        <f t="shared" si="159"/>
        <v>GAN_GM_2500X1253px_32m_S2A_MSIL1C_20220508_20CC</v>
      </c>
      <c r="AD882" s="41" t="s">
        <v>2659</v>
      </c>
    </row>
    <row r="883" spans="2:30" x14ac:dyDescent="0.25">
      <c r="B883" t="s">
        <v>3866</v>
      </c>
      <c r="C883" s="54" t="s">
        <v>3816</v>
      </c>
      <c r="D883" s="54" t="s">
        <v>269</v>
      </c>
      <c r="E883" s="56" t="b">
        <v>1</v>
      </c>
      <c r="F883" s="2" t="s">
        <v>3813</v>
      </c>
      <c r="G883" s="7" t="s">
        <v>183</v>
      </c>
      <c r="H883" s="54" t="s">
        <v>270</v>
      </c>
      <c r="I883" s="57">
        <v>44689</v>
      </c>
      <c r="J883" s="56" t="s">
        <v>273</v>
      </c>
      <c r="K883" s="2" t="s">
        <v>298</v>
      </c>
      <c r="L883" s="9">
        <v>6.8</v>
      </c>
      <c r="M883" s="2" t="s">
        <v>4436</v>
      </c>
      <c r="N883" s="2" t="s">
        <v>85</v>
      </c>
      <c r="O883" s="2" t="s">
        <v>4437</v>
      </c>
      <c r="P883" s="2" t="str">
        <f>VLOOKUP(I883,Period!A:B,2,FALSE)</f>
        <v>2022H1</v>
      </c>
      <c r="Q883" s="9">
        <f t="shared" si="149"/>
        <v>17.724999999999998</v>
      </c>
      <c r="R883" s="2">
        <f t="shared" si="151"/>
        <v>20</v>
      </c>
      <c r="S883" t="str">
        <f t="shared" si="152"/>
        <v>02 Sunny (10%-30%)</v>
      </c>
      <c r="T883" t="str">
        <f t="shared" si="150"/>
        <v>44689S2A_MSIL1CCDM-MLB-GANGM4468902 Sunny (10%-30%)</v>
      </c>
      <c r="U883">
        <f>IF(COUNTIF(T$2:T882,T883)&gt;=1,0,1)</f>
        <v>0</v>
      </c>
      <c r="V883" s="26" t="s">
        <v>2660</v>
      </c>
      <c r="W883" s="86">
        <f t="shared" si="153"/>
        <v>2022</v>
      </c>
      <c r="X883" s="86" t="str">
        <f t="shared" si="154"/>
        <v>05</v>
      </c>
      <c r="Y883" s="86" t="str">
        <f t="shared" si="155"/>
        <v>08</v>
      </c>
      <c r="Z883" s="86" t="str">
        <f t="shared" si="156"/>
        <v>22</v>
      </c>
      <c r="AA883" s="86" t="str">
        <f t="shared" si="157"/>
        <v>28</v>
      </c>
      <c r="AB883" s="86" t="str">
        <f t="shared" si="158"/>
        <v>02</v>
      </c>
      <c r="AC883" s="86" t="str">
        <f t="shared" si="159"/>
        <v>GAN_GM_2500X1253px_32m_S2A_MSIL1C_20220508_20CC</v>
      </c>
      <c r="AD883" s="41" t="s">
        <v>2661</v>
      </c>
    </row>
    <row r="884" spans="2:30" x14ac:dyDescent="0.25">
      <c r="B884" t="s">
        <v>3866</v>
      </c>
      <c r="C884" s="54" t="s">
        <v>3816</v>
      </c>
      <c r="D884" s="54" t="s">
        <v>269</v>
      </c>
      <c r="E884" s="56" t="b">
        <v>1</v>
      </c>
      <c r="F884" s="2" t="s">
        <v>3813</v>
      </c>
      <c r="G884" s="7" t="s">
        <v>183</v>
      </c>
      <c r="H884" s="54" t="s">
        <v>270</v>
      </c>
      <c r="I884" s="57">
        <v>44689</v>
      </c>
      <c r="J884" s="56" t="s">
        <v>274</v>
      </c>
      <c r="K884" s="2" t="s">
        <v>291</v>
      </c>
      <c r="L884" s="9">
        <v>26.8</v>
      </c>
      <c r="M884" s="2" t="s">
        <v>4436</v>
      </c>
      <c r="N884" s="2" t="s">
        <v>85</v>
      </c>
      <c r="O884" s="2" t="s">
        <v>4437</v>
      </c>
      <c r="P884" s="2" t="str">
        <f>VLOOKUP(I884,Period!A:B,2,FALSE)</f>
        <v>2022H1</v>
      </c>
      <c r="Q884" s="9">
        <f t="shared" si="149"/>
        <v>17.724999999999998</v>
      </c>
      <c r="R884" s="2">
        <f t="shared" si="151"/>
        <v>20</v>
      </c>
      <c r="S884" t="str">
        <f t="shared" si="152"/>
        <v>02 Sunny (10%-30%)</v>
      </c>
      <c r="T884" t="str">
        <f t="shared" si="150"/>
        <v>44689S2A_MSIL1CCDM-MLB-GANGM4468902 Sunny (10%-30%)</v>
      </c>
      <c r="U884">
        <f>IF(COUNTIF(T$2:T883,T884)&gt;=1,0,1)</f>
        <v>0</v>
      </c>
      <c r="V884" s="26" t="s">
        <v>2662</v>
      </c>
      <c r="W884" s="86">
        <f t="shared" si="153"/>
        <v>2022</v>
      </c>
      <c r="X884" s="86" t="str">
        <f t="shared" si="154"/>
        <v>05</v>
      </c>
      <c r="Y884" s="86" t="str">
        <f t="shared" si="155"/>
        <v>08</v>
      </c>
      <c r="Z884" s="86" t="str">
        <f t="shared" si="156"/>
        <v>22</v>
      </c>
      <c r="AA884" s="86" t="str">
        <f t="shared" si="157"/>
        <v>27</v>
      </c>
      <c r="AB884" s="86" t="str">
        <f t="shared" si="158"/>
        <v>57</v>
      </c>
      <c r="AC884" s="86" t="str">
        <f t="shared" si="159"/>
        <v>GAN_GM_2500X1253px_32m_S2A_MSIL1C_20220508_20CC</v>
      </c>
      <c r="AD884" s="41" t="s">
        <v>2663</v>
      </c>
    </row>
    <row r="885" spans="2:30" x14ac:dyDescent="0.25">
      <c r="B885" t="s">
        <v>3866</v>
      </c>
      <c r="C885" s="51" t="s">
        <v>3816</v>
      </c>
      <c r="D885" s="51" t="s">
        <v>269</v>
      </c>
      <c r="E885" s="42" t="b">
        <v>1</v>
      </c>
      <c r="F885" s="2" t="s">
        <v>3813</v>
      </c>
      <c r="G885" s="7" t="s">
        <v>183</v>
      </c>
      <c r="H885" s="51" t="s">
        <v>270</v>
      </c>
      <c r="I885" s="53">
        <v>44687</v>
      </c>
      <c r="J885" s="42" t="s">
        <v>272</v>
      </c>
      <c r="K885" s="2" t="s">
        <v>279</v>
      </c>
      <c r="L885" s="9">
        <v>86.5</v>
      </c>
      <c r="M885" s="2" t="s">
        <v>4436</v>
      </c>
      <c r="N885" s="2" t="s">
        <v>85</v>
      </c>
      <c r="O885" s="2" t="s">
        <v>4437</v>
      </c>
      <c r="P885" s="2" t="str">
        <f>VLOOKUP(I885,Period!A:B,2,FALSE)</f>
        <v>2022H1</v>
      </c>
      <c r="Q885" s="9">
        <f t="shared" si="149"/>
        <v>65.25</v>
      </c>
      <c r="R885" s="2">
        <f t="shared" si="151"/>
        <v>70</v>
      </c>
      <c r="S885" t="str">
        <f t="shared" si="152"/>
        <v>03 Cloudy (40%-90%)</v>
      </c>
      <c r="T885" t="str">
        <f t="shared" si="150"/>
        <v>44687S2A_MSIL1CCDM-MLB-GANGM4468703 Cloudy (40%-90%)</v>
      </c>
      <c r="U885">
        <f>IF(COUNTIF(T$2:T884,T885)&gt;=1,0,1)</f>
        <v>1</v>
      </c>
      <c r="V885" s="26" t="s">
        <v>2664</v>
      </c>
      <c r="W885" s="86">
        <f t="shared" si="153"/>
        <v>2022</v>
      </c>
      <c r="X885" s="86" t="str">
        <f t="shared" si="154"/>
        <v>05</v>
      </c>
      <c r="Y885" s="86" t="str">
        <f t="shared" si="155"/>
        <v>06</v>
      </c>
      <c r="Z885" s="86" t="str">
        <f t="shared" si="156"/>
        <v>22</v>
      </c>
      <c r="AA885" s="86" t="str">
        <f t="shared" si="157"/>
        <v>38</v>
      </c>
      <c r="AB885" s="86" t="str">
        <f t="shared" si="158"/>
        <v>03</v>
      </c>
      <c r="AC885" s="86" t="str">
        <f t="shared" si="159"/>
        <v>GAN_GM_2500X1253px_32m_S2A_MSIL1C_20220506_70CC</v>
      </c>
      <c r="AD885" s="41" t="s">
        <v>2665</v>
      </c>
    </row>
    <row r="886" spans="2:30" x14ac:dyDescent="0.25">
      <c r="B886" t="s">
        <v>3866</v>
      </c>
      <c r="C886" s="51" t="s">
        <v>3816</v>
      </c>
      <c r="D886" s="51" t="s">
        <v>269</v>
      </c>
      <c r="E886" s="42" t="b">
        <v>1</v>
      </c>
      <c r="F886" s="2" t="s">
        <v>3813</v>
      </c>
      <c r="G886" s="7" t="s">
        <v>183</v>
      </c>
      <c r="H886" s="51" t="s">
        <v>270</v>
      </c>
      <c r="I886" s="53">
        <v>44687</v>
      </c>
      <c r="J886" s="42" t="s">
        <v>271</v>
      </c>
      <c r="K886" s="2" t="s">
        <v>331</v>
      </c>
      <c r="L886" s="9">
        <v>89</v>
      </c>
      <c r="M886" s="2" t="s">
        <v>4436</v>
      </c>
      <c r="N886" s="2" t="s">
        <v>85</v>
      </c>
      <c r="O886" s="2" t="s">
        <v>4437</v>
      </c>
      <c r="P886" s="2" t="str">
        <f>VLOOKUP(I886,Period!A:B,2,FALSE)</f>
        <v>2022H1</v>
      </c>
      <c r="Q886" s="9">
        <f t="shared" si="149"/>
        <v>65.25</v>
      </c>
      <c r="R886" s="2">
        <f t="shared" si="151"/>
        <v>70</v>
      </c>
      <c r="S886" t="str">
        <f t="shared" si="152"/>
        <v>03 Cloudy (40%-90%)</v>
      </c>
      <c r="T886" t="str">
        <f t="shared" si="150"/>
        <v>44687S2A_MSIL1CCDM-MLB-GANGM4468703 Cloudy (40%-90%)</v>
      </c>
      <c r="U886">
        <f>IF(COUNTIF(T$2:T885,T886)&gt;=1,0,1)</f>
        <v>0</v>
      </c>
      <c r="V886" s="26" t="s">
        <v>2666</v>
      </c>
      <c r="W886" s="86">
        <f t="shared" si="153"/>
        <v>2022</v>
      </c>
      <c r="X886" s="86" t="str">
        <f t="shared" si="154"/>
        <v>05</v>
      </c>
      <c r="Y886" s="86" t="str">
        <f t="shared" si="155"/>
        <v>06</v>
      </c>
      <c r="Z886" s="86" t="str">
        <f t="shared" si="156"/>
        <v>22</v>
      </c>
      <c r="AA886" s="86" t="str">
        <f t="shared" si="157"/>
        <v>37</v>
      </c>
      <c r="AB886" s="86" t="str">
        <f t="shared" si="158"/>
        <v>59</v>
      </c>
      <c r="AC886" s="86" t="str">
        <f t="shared" si="159"/>
        <v>GAN_GM_2500X1253px_32m_S2A_MSIL1C_20220506_70CC</v>
      </c>
      <c r="AD886" s="41" t="s">
        <v>2667</v>
      </c>
    </row>
    <row r="887" spans="2:30" x14ac:dyDescent="0.25">
      <c r="B887" t="s">
        <v>3866</v>
      </c>
      <c r="C887" s="51" t="s">
        <v>3816</v>
      </c>
      <c r="D887" s="51" t="s">
        <v>269</v>
      </c>
      <c r="E887" s="42" t="b">
        <v>1</v>
      </c>
      <c r="F887" s="2" t="s">
        <v>3813</v>
      </c>
      <c r="G887" s="7" t="s">
        <v>183</v>
      </c>
      <c r="H887" s="51" t="s">
        <v>270</v>
      </c>
      <c r="I887" s="53">
        <v>44687</v>
      </c>
      <c r="J887" s="42" t="s">
        <v>273</v>
      </c>
      <c r="K887" s="2" t="s">
        <v>309</v>
      </c>
      <c r="L887" s="9">
        <v>40</v>
      </c>
      <c r="M887" s="2" t="s">
        <v>4436</v>
      </c>
      <c r="N887" s="2" t="s">
        <v>85</v>
      </c>
      <c r="O887" s="2" t="s">
        <v>4437</v>
      </c>
      <c r="P887" s="2" t="str">
        <f>VLOOKUP(I887,Period!A:B,2,FALSE)</f>
        <v>2022H1</v>
      </c>
      <c r="Q887" s="9">
        <f t="shared" si="149"/>
        <v>65.25</v>
      </c>
      <c r="R887" s="2">
        <f t="shared" si="151"/>
        <v>70</v>
      </c>
      <c r="S887" t="str">
        <f t="shared" si="152"/>
        <v>03 Cloudy (40%-90%)</v>
      </c>
      <c r="T887" t="str">
        <f t="shared" si="150"/>
        <v>44687S2A_MSIL1CCDM-MLB-GANGM4468703 Cloudy (40%-90%)</v>
      </c>
      <c r="U887">
        <f>IF(COUNTIF(T$2:T886,T887)&gt;=1,0,1)</f>
        <v>0</v>
      </c>
      <c r="V887" s="26" t="s">
        <v>2668</v>
      </c>
      <c r="W887" s="86">
        <f t="shared" si="153"/>
        <v>2022</v>
      </c>
      <c r="X887" s="86" t="str">
        <f t="shared" si="154"/>
        <v>05</v>
      </c>
      <c r="Y887" s="86" t="str">
        <f t="shared" si="155"/>
        <v>06</v>
      </c>
      <c r="Z887" s="86" t="str">
        <f t="shared" si="156"/>
        <v>22</v>
      </c>
      <c r="AA887" s="86" t="str">
        <f t="shared" si="157"/>
        <v>37</v>
      </c>
      <c r="AB887" s="86" t="str">
        <f t="shared" si="158"/>
        <v>49</v>
      </c>
      <c r="AC887" s="86" t="str">
        <f t="shared" si="159"/>
        <v>GAN_GM_2500X1253px_32m_S2A_MSIL1C_20220506_70CC</v>
      </c>
      <c r="AD887" s="41" t="s">
        <v>2669</v>
      </c>
    </row>
    <row r="888" spans="2:30" x14ac:dyDescent="0.25">
      <c r="B888" t="s">
        <v>3866</v>
      </c>
      <c r="C888" s="51" t="s">
        <v>3816</v>
      </c>
      <c r="D888" s="51" t="s">
        <v>269</v>
      </c>
      <c r="E888" s="42" t="b">
        <v>1</v>
      </c>
      <c r="F888" s="2" t="s">
        <v>3813</v>
      </c>
      <c r="G888" s="7" t="s">
        <v>183</v>
      </c>
      <c r="H888" s="51" t="s">
        <v>270</v>
      </c>
      <c r="I888" s="53">
        <v>44687</v>
      </c>
      <c r="J888" s="42" t="s">
        <v>274</v>
      </c>
      <c r="K888" s="2" t="s">
        <v>329</v>
      </c>
      <c r="L888" s="9">
        <v>45.5</v>
      </c>
      <c r="M888" s="2" t="s">
        <v>4436</v>
      </c>
      <c r="N888" s="2" t="s">
        <v>85</v>
      </c>
      <c r="O888" s="2" t="s">
        <v>4437</v>
      </c>
      <c r="P888" s="2" t="str">
        <f>VLOOKUP(I888,Period!A:B,2,FALSE)</f>
        <v>2022H1</v>
      </c>
      <c r="Q888" s="9">
        <f t="shared" si="149"/>
        <v>65.25</v>
      </c>
      <c r="R888" s="2">
        <f t="shared" si="151"/>
        <v>70</v>
      </c>
      <c r="S888" t="str">
        <f t="shared" si="152"/>
        <v>03 Cloudy (40%-90%)</v>
      </c>
      <c r="T888" t="str">
        <f t="shared" si="150"/>
        <v>44687S2A_MSIL1CCDM-MLB-GANGM4468703 Cloudy (40%-90%)</v>
      </c>
      <c r="U888">
        <f>IF(COUNTIF(T$2:T887,T888)&gt;=1,0,1)</f>
        <v>0</v>
      </c>
      <c r="V888" s="26" t="s">
        <v>2670</v>
      </c>
      <c r="W888" s="86">
        <f t="shared" si="153"/>
        <v>2022</v>
      </c>
      <c r="X888" s="86" t="str">
        <f t="shared" si="154"/>
        <v>05</v>
      </c>
      <c r="Y888" s="86" t="str">
        <f t="shared" si="155"/>
        <v>06</v>
      </c>
      <c r="Z888" s="86" t="str">
        <f t="shared" si="156"/>
        <v>22</v>
      </c>
      <c r="AA888" s="86" t="str">
        <f t="shared" si="157"/>
        <v>37</v>
      </c>
      <c r="AB888" s="86" t="str">
        <f t="shared" si="158"/>
        <v>45</v>
      </c>
      <c r="AC888" s="86" t="str">
        <f t="shared" si="159"/>
        <v>GAN_GM_2500X1253px_32m_S2A_MSIL1C_20220506_70CC</v>
      </c>
      <c r="AD888" s="41" t="s">
        <v>2671</v>
      </c>
    </row>
    <row r="889" spans="2:30" x14ac:dyDescent="0.25">
      <c r="B889" t="s">
        <v>3866</v>
      </c>
      <c r="C889" s="54" t="s">
        <v>3816</v>
      </c>
      <c r="D889" s="54" t="s">
        <v>269</v>
      </c>
      <c r="E889" s="56" t="b">
        <v>1</v>
      </c>
      <c r="F889" s="2" t="s">
        <v>3813</v>
      </c>
      <c r="G889" s="7" t="s">
        <v>183</v>
      </c>
      <c r="H889" s="54" t="s">
        <v>270</v>
      </c>
      <c r="I889" s="57">
        <v>44684</v>
      </c>
      <c r="J889" s="56" t="s">
        <v>272</v>
      </c>
      <c r="K889" s="2" t="s">
        <v>304</v>
      </c>
      <c r="L889" s="9">
        <v>0.9</v>
      </c>
      <c r="M889" s="2" t="s">
        <v>4436</v>
      </c>
      <c r="N889" s="2" t="s">
        <v>85</v>
      </c>
      <c r="O889" s="2" t="s">
        <v>4437</v>
      </c>
      <c r="P889" s="2" t="str">
        <f>VLOOKUP(I889,Period!A:B,2,FALSE)</f>
        <v>2022H1</v>
      </c>
      <c r="Q889" s="9">
        <f t="shared" si="149"/>
        <v>11.25</v>
      </c>
      <c r="R889" s="2">
        <f t="shared" si="151"/>
        <v>20</v>
      </c>
      <c r="S889" t="str">
        <f t="shared" si="152"/>
        <v>02 Sunny (10%-30%)</v>
      </c>
      <c r="T889" t="str">
        <f t="shared" si="150"/>
        <v>44684S2A_MSIL1CCDM-MLB-GANGM4468402 Sunny (10%-30%)</v>
      </c>
      <c r="U889">
        <f>IF(COUNTIF(T$2:T888,T889)&gt;=1,0,1)</f>
        <v>1</v>
      </c>
      <c r="V889" s="26" t="s">
        <v>2672</v>
      </c>
      <c r="W889" s="86">
        <f t="shared" si="153"/>
        <v>2022</v>
      </c>
      <c r="X889" s="86" t="str">
        <f t="shared" si="154"/>
        <v>05</v>
      </c>
      <c r="Y889" s="86" t="str">
        <f t="shared" si="155"/>
        <v>03</v>
      </c>
      <c r="Z889" s="86" t="str">
        <f t="shared" si="156"/>
        <v>22</v>
      </c>
      <c r="AA889" s="86" t="str">
        <f t="shared" si="157"/>
        <v>38</v>
      </c>
      <c r="AB889" s="86" t="str">
        <f t="shared" si="158"/>
        <v>06</v>
      </c>
      <c r="AC889" s="86" t="str">
        <f t="shared" si="159"/>
        <v>GAN_GM_2500X1253px_32m_S2A_MSIL1C_20220503_20CC</v>
      </c>
      <c r="AD889" s="41" t="s">
        <v>2673</v>
      </c>
    </row>
    <row r="890" spans="2:30" x14ac:dyDescent="0.25">
      <c r="B890" t="s">
        <v>3866</v>
      </c>
      <c r="C890" s="54" t="s">
        <v>3816</v>
      </c>
      <c r="D890" s="54" t="s">
        <v>269</v>
      </c>
      <c r="E890" s="56" t="b">
        <v>1</v>
      </c>
      <c r="F890" s="2" t="s">
        <v>3813</v>
      </c>
      <c r="G890" s="7" t="s">
        <v>183</v>
      </c>
      <c r="H890" s="54" t="s">
        <v>270</v>
      </c>
      <c r="I890" s="57">
        <v>44684</v>
      </c>
      <c r="J890" s="56" t="s">
        <v>271</v>
      </c>
      <c r="K890" s="2" t="s">
        <v>279</v>
      </c>
      <c r="L890" s="9">
        <v>1.1000000000000001</v>
      </c>
      <c r="M890" s="2" t="s">
        <v>4436</v>
      </c>
      <c r="N890" s="2" t="s">
        <v>85</v>
      </c>
      <c r="O890" s="2" t="s">
        <v>4437</v>
      </c>
      <c r="P890" s="2" t="str">
        <f>VLOOKUP(I890,Period!A:B,2,FALSE)</f>
        <v>2022H1</v>
      </c>
      <c r="Q890" s="9">
        <f t="shared" si="149"/>
        <v>11.25</v>
      </c>
      <c r="R890" s="2">
        <f t="shared" si="151"/>
        <v>20</v>
      </c>
      <c r="S890" t="str">
        <f t="shared" si="152"/>
        <v>02 Sunny (10%-30%)</v>
      </c>
      <c r="T890" t="str">
        <f t="shared" si="150"/>
        <v>44684S2A_MSIL1CCDM-MLB-GANGM4468402 Sunny (10%-30%)</v>
      </c>
      <c r="U890">
        <f>IF(COUNTIF(T$2:T889,T890)&gt;=1,0,1)</f>
        <v>0</v>
      </c>
      <c r="V890" s="26" t="s">
        <v>2674</v>
      </c>
      <c r="W890" s="86">
        <f t="shared" si="153"/>
        <v>2022</v>
      </c>
      <c r="X890" s="86" t="str">
        <f t="shared" si="154"/>
        <v>05</v>
      </c>
      <c r="Y890" s="86" t="str">
        <f t="shared" si="155"/>
        <v>03</v>
      </c>
      <c r="Z890" s="86" t="str">
        <f t="shared" si="156"/>
        <v>22</v>
      </c>
      <c r="AA890" s="86" t="str">
        <f t="shared" si="157"/>
        <v>38</v>
      </c>
      <c r="AB890" s="86" t="str">
        <f t="shared" si="158"/>
        <v>03</v>
      </c>
      <c r="AC890" s="86" t="str">
        <f t="shared" si="159"/>
        <v>GAN_GM_2500X1253px_32m_S2A_MSIL1C_20220503_20CC</v>
      </c>
      <c r="AD890" s="41" t="s">
        <v>2675</v>
      </c>
    </row>
    <row r="891" spans="2:30" x14ac:dyDescent="0.25">
      <c r="B891" t="s">
        <v>3866</v>
      </c>
      <c r="C891" s="54" t="s">
        <v>3816</v>
      </c>
      <c r="D891" s="54" t="s">
        <v>269</v>
      </c>
      <c r="E891" s="56" t="b">
        <v>1</v>
      </c>
      <c r="F891" s="2" t="s">
        <v>3813</v>
      </c>
      <c r="G891" s="7" t="s">
        <v>183</v>
      </c>
      <c r="H891" s="54" t="s">
        <v>270</v>
      </c>
      <c r="I891" s="57">
        <v>44684</v>
      </c>
      <c r="J891" s="56" t="s">
        <v>273</v>
      </c>
      <c r="K891" s="2" t="s">
        <v>296</v>
      </c>
      <c r="L891" s="9">
        <v>35.700000000000003</v>
      </c>
      <c r="M891" s="2" t="s">
        <v>4436</v>
      </c>
      <c r="N891" s="2" t="s">
        <v>85</v>
      </c>
      <c r="O891" s="2" t="s">
        <v>4437</v>
      </c>
      <c r="P891" s="2" t="str">
        <f>VLOOKUP(I891,Period!A:B,2,FALSE)</f>
        <v>2022H1</v>
      </c>
      <c r="Q891" s="9">
        <f t="shared" si="149"/>
        <v>11.25</v>
      </c>
      <c r="R891" s="2">
        <f t="shared" si="151"/>
        <v>20</v>
      </c>
      <c r="S891" t="str">
        <f t="shared" si="152"/>
        <v>02 Sunny (10%-30%)</v>
      </c>
      <c r="T891" t="str">
        <f t="shared" si="150"/>
        <v>44684S2A_MSIL1CCDM-MLB-GANGM4468402 Sunny (10%-30%)</v>
      </c>
      <c r="U891">
        <f>IF(COUNTIF(T$2:T890,T891)&gt;=1,0,1)</f>
        <v>0</v>
      </c>
      <c r="V891" s="26" t="s">
        <v>2676</v>
      </c>
      <c r="W891" s="86">
        <f t="shared" si="153"/>
        <v>2022</v>
      </c>
      <c r="X891" s="86" t="str">
        <f t="shared" si="154"/>
        <v>05</v>
      </c>
      <c r="Y891" s="86" t="str">
        <f t="shared" si="155"/>
        <v>03</v>
      </c>
      <c r="Z891" s="86" t="str">
        <f t="shared" si="156"/>
        <v>22</v>
      </c>
      <c r="AA891" s="86" t="str">
        <f t="shared" si="157"/>
        <v>37</v>
      </c>
      <c r="AB891" s="86" t="str">
        <f t="shared" si="158"/>
        <v>53</v>
      </c>
      <c r="AC891" s="86" t="str">
        <f t="shared" si="159"/>
        <v>GAN_GM_2500X1253px_32m_S2A_MSIL1C_20220503_20CC</v>
      </c>
      <c r="AD891" s="41" t="s">
        <v>2677</v>
      </c>
    </row>
    <row r="892" spans="2:30" x14ac:dyDescent="0.25">
      <c r="B892" t="s">
        <v>3866</v>
      </c>
      <c r="C892" s="54" t="s">
        <v>3816</v>
      </c>
      <c r="D892" s="54" t="s">
        <v>269</v>
      </c>
      <c r="E892" s="56" t="b">
        <v>1</v>
      </c>
      <c r="F892" s="2" t="s">
        <v>3813</v>
      </c>
      <c r="G892" s="7" t="s">
        <v>183</v>
      </c>
      <c r="H892" s="54" t="s">
        <v>270</v>
      </c>
      <c r="I892" s="57">
        <v>44684</v>
      </c>
      <c r="J892" s="56" t="s">
        <v>274</v>
      </c>
      <c r="K892" s="2" t="s">
        <v>314</v>
      </c>
      <c r="L892" s="9">
        <v>7.3</v>
      </c>
      <c r="M892" s="2" t="s">
        <v>4436</v>
      </c>
      <c r="N892" s="2" t="s">
        <v>85</v>
      </c>
      <c r="O892" s="2" t="s">
        <v>4437</v>
      </c>
      <c r="P892" s="2" t="str">
        <f>VLOOKUP(I892,Period!A:B,2,FALSE)</f>
        <v>2022H1</v>
      </c>
      <c r="Q892" s="9">
        <f t="shared" si="149"/>
        <v>11.25</v>
      </c>
      <c r="R892" s="2">
        <f t="shared" si="151"/>
        <v>20</v>
      </c>
      <c r="S892" t="str">
        <f t="shared" si="152"/>
        <v>02 Sunny (10%-30%)</v>
      </c>
      <c r="T892" t="str">
        <f t="shared" si="150"/>
        <v>44684S2A_MSIL1CCDM-MLB-GANGM4468402 Sunny (10%-30%)</v>
      </c>
      <c r="U892">
        <f>IF(COUNTIF(T$2:T891,T892)&gt;=1,0,1)</f>
        <v>0</v>
      </c>
      <c r="V892" s="26" t="s">
        <v>2678</v>
      </c>
      <c r="W892" s="86">
        <f t="shared" si="153"/>
        <v>2022</v>
      </c>
      <c r="X892" s="86" t="str">
        <f t="shared" si="154"/>
        <v>05</v>
      </c>
      <c r="Y892" s="86" t="str">
        <f t="shared" si="155"/>
        <v>03</v>
      </c>
      <c r="Z892" s="86" t="str">
        <f t="shared" si="156"/>
        <v>22</v>
      </c>
      <c r="AA892" s="86" t="str">
        <f t="shared" si="157"/>
        <v>37</v>
      </c>
      <c r="AB892" s="86" t="str">
        <f t="shared" si="158"/>
        <v>48</v>
      </c>
      <c r="AC892" s="86" t="str">
        <f t="shared" si="159"/>
        <v>GAN_GM_2500X1253px_32m_S2A_MSIL1C_20220503_20CC</v>
      </c>
      <c r="AD892" s="41" t="s">
        <v>2679</v>
      </c>
    </row>
    <row r="893" spans="2:30" x14ac:dyDescent="0.25">
      <c r="B893" t="s">
        <v>3866</v>
      </c>
      <c r="C893" s="51" t="s">
        <v>3816</v>
      </c>
      <c r="D893" s="51" t="s">
        <v>269</v>
      </c>
      <c r="E893" s="42" t="b">
        <v>1</v>
      </c>
      <c r="F893" s="2" t="s">
        <v>3813</v>
      </c>
      <c r="G893" s="7" t="s">
        <v>183</v>
      </c>
      <c r="H893" s="51" t="s">
        <v>270</v>
      </c>
      <c r="I893" s="53">
        <v>44682</v>
      </c>
      <c r="J893" s="42" t="s">
        <v>272</v>
      </c>
      <c r="K893" s="2" t="s">
        <v>275</v>
      </c>
      <c r="L893" s="9">
        <v>41</v>
      </c>
      <c r="M893" s="2" t="s">
        <v>4436</v>
      </c>
      <c r="N893" s="2" t="s">
        <v>85</v>
      </c>
      <c r="O893" s="2" t="s">
        <v>4437</v>
      </c>
      <c r="P893" s="2" t="str">
        <f>VLOOKUP(I893,Period!A:B,2,FALSE)</f>
        <v>2022H1</v>
      </c>
      <c r="Q893" s="9">
        <f t="shared" si="149"/>
        <v>50.15</v>
      </c>
      <c r="R893" s="2">
        <f t="shared" si="151"/>
        <v>60</v>
      </c>
      <c r="S893" t="str">
        <f t="shared" si="152"/>
        <v>03 Cloudy (40%-90%)</v>
      </c>
      <c r="T893" t="str">
        <f t="shared" si="150"/>
        <v>44682S2A_MSIL1CCDM-MLB-GANGM4468203 Cloudy (40%-90%)</v>
      </c>
      <c r="U893">
        <f>IF(COUNTIF(T$2:T892,T893)&gt;=1,0,1)</f>
        <v>1</v>
      </c>
      <c r="V893" s="26" t="s">
        <v>2680</v>
      </c>
      <c r="W893" s="86">
        <f t="shared" si="153"/>
        <v>2022</v>
      </c>
      <c r="X893" s="86" t="str">
        <f t="shared" si="154"/>
        <v>05</v>
      </c>
      <c r="Y893" s="86" t="str">
        <f t="shared" si="155"/>
        <v>01</v>
      </c>
      <c r="Z893" s="86" t="str">
        <f t="shared" si="156"/>
        <v>22</v>
      </c>
      <c r="AA893" s="86" t="str">
        <f t="shared" si="157"/>
        <v>38</v>
      </c>
      <c r="AB893" s="86" t="str">
        <f t="shared" si="158"/>
        <v>12</v>
      </c>
      <c r="AC893" s="86" t="str">
        <f t="shared" si="159"/>
        <v>GAN_GM_2500X1253px_32m_S2A_MSIL1C_20220501_60CC</v>
      </c>
      <c r="AD893" s="41" t="s">
        <v>2681</v>
      </c>
    </row>
    <row r="894" spans="2:30" x14ac:dyDescent="0.25">
      <c r="B894" t="s">
        <v>3866</v>
      </c>
      <c r="C894" s="51" t="s">
        <v>3816</v>
      </c>
      <c r="D894" s="51" t="s">
        <v>269</v>
      </c>
      <c r="E894" s="42" t="b">
        <v>1</v>
      </c>
      <c r="F894" s="2" t="s">
        <v>3813</v>
      </c>
      <c r="G894" s="7" t="s">
        <v>183</v>
      </c>
      <c r="H894" s="51" t="s">
        <v>270</v>
      </c>
      <c r="I894" s="53">
        <v>44682</v>
      </c>
      <c r="J894" s="42" t="s">
        <v>271</v>
      </c>
      <c r="K894" s="2" t="s">
        <v>276</v>
      </c>
      <c r="L894" s="9">
        <v>70.599999999999994</v>
      </c>
      <c r="M894" s="2" t="s">
        <v>4436</v>
      </c>
      <c r="N894" s="2" t="s">
        <v>85</v>
      </c>
      <c r="O894" s="2" t="s">
        <v>4437</v>
      </c>
      <c r="P894" s="2" t="str">
        <f>VLOOKUP(I894,Period!A:B,2,FALSE)</f>
        <v>2022H1</v>
      </c>
      <c r="Q894" s="9">
        <f t="shared" si="149"/>
        <v>50.15</v>
      </c>
      <c r="R894" s="2">
        <f t="shared" si="151"/>
        <v>60</v>
      </c>
      <c r="S894" t="str">
        <f t="shared" si="152"/>
        <v>03 Cloudy (40%-90%)</v>
      </c>
      <c r="T894" t="str">
        <f t="shared" si="150"/>
        <v>44682S2A_MSIL1CCDM-MLB-GANGM4468203 Cloudy (40%-90%)</v>
      </c>
      <c r="U894">
        <f>IF(COUNTIF(T$2:T893,T894)&gt;=1,0,1)</f>
        <v>0</v>
      </c>
      <c r="V894" s="26" t="s">
        <v>2682</v>
      </c>
      <c r="W894" s="86">
        <f t="shared" si="153"/>
        <v>2022</v>
      </c>
      <c r="X894" s="86" t="str">
        <f t="shared" si="154"/>
        <v>05</v>
      </c>
      <c r="Y894" s="86" t="str">
        <f t="shared" si="155"/>
        <v>01</v>
      </c>
      <c r="Z894" s="86" t="str">
        <f t="shared" si="156"/>
        <v>22</v>
      </c>
      <c r="AA894" s="86" t="str">
        <f t="shared" si="157"/>
        <v>38</v>
      </c>
      <c r="AB894" s="86" t="str">
        <f t="shared" si="158"/>
        <v>08</v>
      </c>
      <c r="AC894" s="86" t="str">
        <f t="shared" si="159"/>
        <v>GAN_GM_2500X1253px_32m_S2A_MSIL1C_20220501_60CC</v>
      </c>
      <c r="AD894" s="41" t="s">
        <v>2683</v>
      </c>
    </row>
    <row r="895" spans="2:30" x14ac:dyDescent="0.25">
      <c r="B895" t="s">
        <v>3866</v>
      </c>
      <c r="C895" s="51" t="s">
        <v>3816</v>
      </c>
      <c r="D895" s="51" t="s">
        <v>269</v>
      </c>
      <c r="E895" s="42" t="b">
        <v>1</v>
      </c>
      <c r="F895" s="2" t="s">
        <v>3813</v>
      </c>
      <c r="G895" s="7" t="s">
        <v>183</v>
      </c>
      <c r="H895" s="51" t="s">
        <v>270</v>
      </c>
      <c r="I895" s="53">
        <v>44682</v>
      </c>
      <c r="J895" s="42" t="s">
        <v>273</v>
      </c>
      <c r="K895" s="2" t="s">
        <v>277</v>
      </c>
      <c r="L895" s="9">
        <v>29</v>
      </c>
      <c r="M895" s="2" t="s">
        <v>4436</v>
      </c>
      <c r="N895" s="2" t="s">
        <v>85</v>
      </c>
      <c r="O895" s="2" t="s">
        <v>4437</v>
      </c>
      <c r="P895" s="2" t="str">
        <f>VLOOKUP(I895,Period!A:B,2,FALSE)</f>
        <v>2022H1</v>
      </c>
      <c r="Q895" s="9">
        <f t="shared" si="149"/>
        <v>50.15</v>
      </c>
      <c r="R895" s="2">
        <f t="shared" si="151"/>
        <v>60</v>
      </c>
      <c r="S895" t="str">
        <f t="shared" si="152"/>
        <v>03 Cloudy (40%-90%)</v>
      </c>
      <c r="T895" t="str">
        <f t="shared" si="150"/>
        <v>44682S2A_MSIL1CCDM-MLB-GANGM4468203 Cloudy (40%-90%)</v>
      </c>
      <c r="U895">
        <f>IF(COUNTIF(T$2:T894,T895)&gt;=1,0,1)</f>
        <v>0</v>
      </c>
      <c r="V895" s="26" t="s">
        <v>2684</v>
      </c>
      <c r="W895" s="86">
        <f t="shared" si="153"/>
        <v>2022</v>
      </c>
      <c r="X895" s="86" t="str">
        <f t="shared" si="154"/>
        <v>05</v>
      </c>
      <c r="Y895" s="86" t="str">
        <f t="shared" si="155"/>
        <v>01</v>
      </c>
      <c r="Z895" s="86" t="str">
        <f t="shared" si="156"/>
        <v>22</v>
      </c>
      <c r="AA895" s="86" t="str">
        <f t="shared" si="157"/>
        <v>37</v>
      </c>
      <c r="AB895" s="86" t="str">
        <f t="shared" si="158"/>
        <v>58</v>
      </c>
      <c r="AC895" s="86" t="str">
        <f t="shared" si="159"/>
        <v>GAN_GM_2500X1253px_32m_S2A_MSIL1C_20220501_60CC</v>
      </c>
      <c r="AD895" s="41" t="s">
        <v>2685</v>
      </c>
    </row>
    <row r="896" spans="2:30" x14ac:dyDescent="0.25">
      <c r="B896" t="s">
        <v>3866</v>
      </c>
      <c r="C896" s="51" t="s">
        <v>3816</v>
      </c>
      <c r="D896" s="51" t="s">
        <v>269</v>
      </c>
      <c r="E896" s="42" t="b">
        <v>1</v>
      </c>
      <c r="F896" s="2" t="s">
        <v>3813</v>
      </c>
      <c r="G896" s="7" t="s">
        <v>183</v>
      </c>
      <c r="H896" s="51" t="s">
        <v>270</v>
      </c>
      <c r="I896" s="53">
        <v>44682</v>
      </c>
      <c r="J896" s="42" t="s">
        <v>274</v>
      </c>
      <c r="K896" s="2" t="s">
        <v>278</v>
      </c>
      <c r="L896" s="9">
        <v>60</v>
      </c>
      <c r="M896" s="2" t="s">
        <v>4436</v>
      </c>
      <c r="N896" s="2" t="s">
        <v>85</v>
      </c>
      <c r="O896" s="2" t="s">
        <v>4437</v>
      </c>
      <c r="P896" s="2" t="str">
        <f>VLOOKUP(I896,Period!A:B,2,FALSE)</f>
        <v>2022H1</v>
      </c>
      <c r="Q896" s="9">
        <f t="shared" si="149"/>
        <v>50.15</v>
      </c>
      <c r="R896" s="2">
        <f t="shared" si="151"/>
        <v>60</v>
      </c>
      <c r="S896" t="str">
        <f t="shared" si="152"/>
        <v>03 Cloudy (40%-90%)</v>
      </c>
      <c r="T896" t="str">
        <f t="shared" si="150"/>
        <v>44682S2A_MSIL1CCDM-MLB-GANGM4468203 Cloudy (40%-90%)</v>
      </c>
      <c r="U896">
        <f>IF(COUNTIF(T$2:T895,T896)&gt;=1,0,1)</f>
        <v>0</v>
      </c>
      <c r="V896" s="26" t="s">
        <v>2686</v>
      </c>
      <c r="W896" s="86">
        <f t="shared" si="153"/>
        <v>2022</v>
      </c>
      <c r="X896" s="86" t="str">
        <f t="shared" si="154"/>
        <v>05</v>
      </c>
      <c r="Y896" s="86" t="str">
        <f t="shared" si="155"/>
        <v>01</v>
      </c>
      <c r="Z896" s="86" t="str">
        <f t="shared" si="156"/>
        <v>22</v>
      </c>
      <c r="AA896" s="86" t="str">
        <f t="shared" si="157"/>
        <v>37</v>
      </c>
      <c r="AB896" s="86" t="str">
        <f t="shared" si="158"/>
        <v>54</v>
      </c>
      <c r="AC896" s="86" t="str">
        <f t="shared" si="159"/>
        <v>GAN_GM_2500X1253px_32m_S2A_MSIL1C_20220501_60CC</v>
      </c>
      <c r="AD896" s="41" t="s">
        <v>2687</v>
      </c>
    </row>
    <row r="897" spans="2:30" x14ac:dyDescent="0.25">
      <c r="B897" t="s">
        <v>3866</v>
      </c>
      <c r="C897" s="54" t="s">
        <v>3816</v>
      </c>
      <c r="D897" s="54" t="s">
        <v>269</v>
      </c>
      <c r="E897" s="56" t="b">
        <v>1</v>
      </c>
      <c r="F897" s="2" t="s">
        <v>3813</v>
      </c>
      <c r="G897" s="7" t="s">
        <v>183</v>
      </c>
      <c r="H897" s="54" t="s">
        <v>270</v>
      </c>
      <c r="I897" s="57">
        <v>44679</v>
      </c>
      <c r="J897" s="56" t="s">
        <v>272</v>
      </c>
      <c r="K897" s="2" t="s">
        <v>335</v>
      </c>
      <c r="L897" s="9">
        <v>0.1</v>
      </c>
      <c r="M897" s="2" t="s">
        <v>4436</v>
      </c>
      <c r="N897" s="2" t="s">
        <v>85</v>
      </c>
      <c r="O897" s="2" t="s">
        <v>4437</v>
      </c>
      <c r="P897" s="2" t="str">
        <f>VLOOKUP(I897,Period!A:B,2,FALSE)</f>
        <v>2022H1</v>
      </c>
      <c r="Q897" s="9">
        <f t="shared" si="149"/>
        <v>0.67500000000000004</v>
      </c>
      <c r="R897" s="2">
        <f t="shared" si="151"/>
        <v>10</v>
      </c>
      <c r="S897" t="str">
        <f t="shared" si="152"/>
        <v>02 Sunny (10%-30%)</v>
      </c>
      <c r="T897" t="str">
        <f t="shared" si="150"/>
        <v>44679S2A_MSIL1CCDM-MLB-GANGM4467902 Sunny (10%-30%)</v>
      </c>
      <c r="U897">
        <f>IF(COUNTIF(T$2:T896,T897)&gt;=1,0,1)</f>
        <v>1</v>
      </c>
      <c r="V897" s="26" t="s">
        <v>2688</v>
      </c>
      <c r="W897" s="86">
        <f t="shared" si="153"/>
        <v>2022</v>
      </c>
      <c r="X897" s="86" t="str">
        <f t="shared" si="154"/>
        <v>04</v>
      </c>
      <c r="Y897" s="86">
        <f t="shared" si="155"/>
        <v>28</v>
      </c>
      <c r="Z897" s="86" t="str">
        <f t="shared" si="156"/>
        <v>22</v>
      </c>
      <c r="AA897" s="86" t="str">
        <f t="shared" si="157"/>
        <v>28</v>
      </c>
      <c r="AB897" s="86" t="str">
        <f t="shared" si="158"/>
        <v>16</v>
      </c>
      <c r="AC897" s="86" t="str">
        <f t="shared" si="159"/>
        <v>GAN_GM_2500X1253px_32m_S2A_MSIL1C_20220428_10CC</v>
      </c>
      <c r="AD897" s="41" t="s">
        <v>2689</v>
      </c>
    </row>
    <row r="898" spans="2:30" x14ac:dyDescent="0.25">
      <c r="B898" t="s">
        <v>3866</v>
      </c>
      <c r="C898" s="54" t="s">
        <v>3816</v>
      </c>
      <c r="D898" s="54" t="s">
        <v>269</v>
      </c>
      <c r="E898" s="56" t="b">
        <v>1</v>
      </c>
      <c r="F898" s="2" t="s">
        <v>3813</v>
      </c>
      <c r="G898" s="7" t="s">
        <v>183</v>
      </c>
      <c r="H898" s="54" t="s">
        <v>270</v>
      </c>
      <c r="I898" s="57">
        <v>44679</v>
      </c>
      <c r="J898" s="56" t="s">
        <v>271</v>
      </c>
      <c r="K898" s="2" t="s">
        <v>289</v>
      </c>
      <c r="L898" s="9">
        <v>0.2</v>
      </c>
      <c r="M898" s="2" t="s">
        <v>4436</v>
      </c>
      <c r="N898" s="2" t="s">
        <v>85</v>
      </c>
      <c r="O898" s="2" t="s">
        <v>4437</v>
      </c>
      <c r="P898" s="2" t="str">
        <f>VLOOKUP(I898,Period!A:B,2,FALSE)</f>
        <v>2022H1</v>
      </c>
      <c r="Q898" s="9">
        <f t="shared" ref="Q898:Q961" si="160">AVERAGEIFS(L:L,I:I,I898,H:H,H898,C:C,C898,B:B,B898)</f>
        <v>0.67500000000000004</v>
      </c>
      <c r="R898" s="2">
        <f t="shared" si="151"/>
        <v>10</v>
      </c>
      <c r="S898" t="str">
        <f t="shared" si="152"/>
        <v>02 Sunny (10%-30%)</v>
      </c>
      <c r="T898" t="str">
        <f t="shared" ref="T898:T961" si="161">CONCATENATE(I898,B898,C898,H898,I898,S898)</f>
        <v>44679S2A_MSIL1CCDM-MLB-GANGM4467902 Sunny (10%-30%)</v>
      </c>
      <c r="U898">
        <f>IF(COUNTIF(T$2:T897,T898)&gt;=1,0,1)</f>
        <v>0</v>
      </c>
      <c r="V898" s="26" t="s">
        <v>2690</v>
      </c>
      <c r="W898" s="86">
        <f t="shared" si="153"/>
        <v>2022</v>
      </c>
      <c r="X898" s="86" t="str">
        <f t="shared" si="154"/>
        <v>04</v>
      </c>
      <c r="Y898" s="86">
        <f t="shared" si="155"/>
        <v>28</v>
      </c>
      <c r="Z898" s="86" t="str">
        <f t="shared" si="156"/>
        <v>22</v>
      </c>
      <c r="AA898" s="86" t="str">
        <f t="shared" si="157"/>
        <v>28</v>
      </c>
      <c r="AB898" s="86" t="str">
        <f t="shared" si="158"/>
        <v>12</v>
      </c>
      <c r="AC898" s="86" t="str">
        <f t="shared" si="159"/>
        <v>GAN_GM_2500X1253px_32m_S2A_MSIL1C_20220428_10CC</v>
      </c>
      <c r="AD898" s="41" t="s">
        <v>2691</v>
      </c>
    </row>
    <row r="899" spans="2:30" x14ac:dyDescent="0.25">
      <c r="B899" t="s">
        <v>3866</v>
      </c>
      <c r="C899" s="54" t="s">
        <v>3816</v>
      </c>
      <c r="D899" s="54" t="s">
        <v>269</v>
      </c>
      <c r="E899" s="56" t="b">
        <v>1</v>
      </c>
      <c r="F899" s="2" t="s">
        <v>3813</v>
      </c>
      <c r="G899" s="7" t="s">
        <v>183</v>
      </c>
      <c r="H899" s="54" t="s">
        <v>270</v>
      </c>
      <c r="I899" s="57">
        <v>44679</v>
      </c>
      <c r="J899" s="56" t="s">
        <v>273</v>
      </c>
      <c r="K899" s="2" t="s">
        <v>290</v>
      </c>
      <c r="L899" s="9">
        <v>0.3</v>
      </c>
      <c r="M899" s="2" t="s">
        <v>4436</v>
      </c>
      <c r="N899" s="2" t="s">
        <v>85</v>
      </c>
      <c r="O899" s="2" t="s">
        <v>4437</v>
      </c>
      <c r="P899" s="2" t="str">
        <f>VLOOKUP(I899,Period!A:B,2,FALSE)</f>
        <v>2022H1</v>
      </c>
      <c r="Q899" s="9">
        <f t="shared" si="160"/>
        <v>0.67500000000000004</v>
      </c>
      <c r="R899" s="2">
        <f t="shared" ref="R899:R962" si="162">ROUNDUP(Q899/10,0)*10</f>
        <v>10</v>
      </c>
      <c r="S899" t="str">
        <f t="shared" ref="S899:S962" si="163">IF(R899=0,"01 Clear (0%)",IF(R899&lt;=30,"02 Sunny (10%-30%)",IF(R899&lt;=90,"03 Cloudy (40%-90%)","04 Overcast (100%)")))</f>
        <v>02 Sunny (10%-30%)</v>
      </c>
      <c r="T899" t="str">
        <f t="shared" si="161"/>
        <v>44679S2A_MSIL1CCDM-MLB-GANGM4467902 Sunny (10%-30%)</v>
      </c>
      <c r="U899">
        <f>IF(COUNTIF(T$2:T898,T899)&gt;=1,0,1)</f>
        <v>0</v>
      </c>
      <c r="V899" s="26" t="s">
        <v>2692</v>
      </c>
      <c r="W899" s="86">
        <f t="shared" ref="W899:W962" si="164">YEAR(I899)</f>
        <v>2022</v>
      </c>
      <c r="X899" s="86" t="str">
        <f t="shared" ref="X899:X962" si="165">IF(LEN(MONTH(I899))=1,CONCATENATE("0",MONTH(I899)),MONTH(I899))</f>
        <v>04</v>
      </c>
      <c r="Y899" s="86">
        <f t="shared" ref="Y899:Y962" si="166">IF(LEN(DAY(I899))=1,CONCATENATE("0",DAY(I899)),DAY(I899))</f>
        <v>28</v>
      </c>
      <c r="Z899" s="86" t="str">
        <f t="shared" ref="Z899:Z962" si="167">LEFT(K899,2)</f>
        <v>22</v>
      </c>
      <c r="AA899" s="86" t="str">
        <f t="shared" ref="AA899:AA962" si="168">MID(K899,4,2)</f>
        <v>28</v>
      </c>
      <c r="AB899" s="86" t="str">
        <f t="shared" ref="AB899:AB962" si="169">MID(K899,7,2)</f>
        <v>03</v>
      </c>
      <c r="AC899" s="86" t="str">
        <f t="shared" ref="AC899:AC962" si="170">CONCATENATE(RIGHT(C899,3),"_",H899,"_",M899,"_",O899,"_",B899,"_",W899,X899,Y899,"_",R899,"CC")</f>
        <v>GAN_GM_2500X1253px_32m_S2A_MSIL1C_20220428_10CC</v>
      </c>
      <c r="AD899" s="41" t="s">
        <v>2693</v>
      </c>
    </row>
    <row r="900" spans="2:30" x14ac:dyDescent="0.25">
      <c r="B900" t="s">
        <v>3866</v>
      </c>
      <c r="C900" s="54" t="s">
        <v>3816</v>
      </c>
      <c r="D900" s="54" t="s">
        <v>269</v>
      </c>
      <c r="E900" s="56" t="b">
        <v>1</v>
      </c>
      <c r="F900" s="2" t="s">
        <v>3813</v>
      </c>
      <c r="G900" s="7" t="s">
        <v>183</v>
      </c>
      <c r="H900" s="54" t="s">
        <v>270</v>
      </c>
      <c r="I900" s="57">
        <v>44679</v>
      </c>
      <c r="J900" s="56" t="s">
        <v>274</v>
      </c>
      <c r="K900" s="2" t="s">
        <v>302</v>
      </c>
      <c r="L900" s="9">
        <v>2.1</v>
      </c>
      <c r="M900" s="2" t="s">
        <v>4436</v>
      </c>
      <c r="N900" s="2" t="s">
        <v>85</v>
      </c>
      <c r="O900" s="2" t="s">
        <v>4437</v>
      </c>
      <c r="P900" s="2" t="str">
        <f>VLOOKUP(I900,Period!A:B,2,FALSE)</f>
        <v>2022H1</v>
      </c>
      <c r="Q900" s="9">
        <f t="shared" si="160"/>
        <v>0.67500000000000004</v>
      </c>
      <c r="R900" s="2">
        <f t="shared" si="162"/>
        <v>10</v>
      </c>
      <c r="S900" t="str">
        <f t="shared" si="163"/>
        <v>02 Sunny (10%-30%)</v>
      </c>
      <c r="T900" t="str">
        <f t="shared" si="161"/>
        <v>44679S2A_MSIL1CCDM-MLB-GANGM4467902 Sunny (10%-30%)</v>
      </c>
      <c r="U900">
        <f>IF(COUNTIF(T$2:T899,T900)&gt;=1,0,1)</f>
        <v>0</v>
      </c>
      <c r="V900" s="26" t="s">
        <v>2694</v>
      </c>
      <c r="W900" s="86">
        <f t="shared" si="164"/>
        <v>2022</v>
      </c>
      <c r="X900" s="86" t="str">
        <f t="shared" si="165"/>
        <v>04</v>
      </c>
      <c r="Y900" s="86">
        <f t="shared" si="166"/>
        <v>28</v>
      </c>
      <c r="Z900" s="86" t="str">
        <f t="shared" si="167"/>
        <v>22</v>
      </c>
      <c r="AA900" s="86" t="str">
        <f t="shared" si="168"/>
        <v>27</v>
      </c>
      <c r="AB900" s="86" t="str">
        <f t="shared" si="169"/>
        <v>58</v>
      </c>
      <c r="AC900" s="86" t="str">
        <f t="shared" si="170"/>
        <v>GAN_GM_2500X1253px_32m_S2A_MSIL1C_20220428_10CC</v>
      </c>
      <c r="AD900" s="41" t="s">
        <v>2695</v>
      </c>
    </row>
    <row r="901" spans="2:30" x14ac:dyDescent="0.25">
      <c r="B901" t="s">
        <v>3866</v>
      </c>
      <c r="C901" s="51" t="s">
        <v>3816</v>
      </c>
      <c r="D901" s="51" t="s">
        <v>269</v>
      </c>
      <c r="E901" s="42" t="b">
        <v>1</v>
      </c>
      <c r="F901" s="2" t="s">
        <v>3813</v>
      </c>
      <c r="G901" s="7" t="s">
        <v>183</v>
      </c>
      <c r="H901" s="51" t="s">
        <v>270</v>
      </c>
      <c r="I901" s="53">
        <v>44677</v>
      </c>
      <c r="J901" s="42" t="s">
        <v>272</v>
      </c>
      <c r="K901" s="2" t="s">
        <v>328</v>
      </c>
      <c r="L901" s="9">
        <v>1.1000000000000001</v>
      </c>
      <c r="M901" s="2" t="s">
        <v>4436</v>
      </c>
      <c r="N901" s="2" t="s">
        <v>85</v>
      </c>
      <c r="O901" s="2" t="s">
        <v>4437</v>
      </c>
      <c r="P901" s="2" t="str">
        <f>VLOOKUP(I901,Period!A:B,2,FALSE)</f>
        <v>2022H1</v>
      </c>
      <c r="Q901" s="9">
        <f t="shared" si="160"/>
        <v>9.9499999999999993</v>
      </c>
      <c r="R901" s="2">
        <f t="shared" si="162"/>
        <v>10</v>
      </c>
      <c r="S901" t="str">
        <f t="shared" si="163"/>
        <v>02 Sunny (10%-30%)</v>
      </c>
      <c r="T901" t="str">
        <f t="shared" si="161"/>
        <v>44677S2A_MSIL1CCDM-MLB-GANGM4467702 Sunny (10%-30%)</v>
      </c>
      <c r="U901">
        <f>IF(COUNTIF(T$2:T900,T901)&gt;=1,0,1)</f>
        <v>1</v>
      </c>
      <c r="V901" s="26" t="s">
        <v>2696</v>
      </c>
      <c r="W901" s="86">
        <f t="shared" si="164"/>
        <v>2022</v>
      </c>
      <c r="X901" s="86" t="str">
        <f t="shared" si="165"/>
        <v>04</v>
      </c>
      <c r="Y901" s="86">
        <f t="shared" si="166"/>
        <v>26</v>
      </c>
      <c r="Z901" s="86" t="str">
        <f t="shared" si="167"/>
        <v>22</v>
      </c>
      <c r="AA901" s="86" t="str">
        <f t="shared" si="168"/>
        <v>38</v>
      </c>
      <c r="AB901" s="86" t="str">
        <f t="shared" si="169"/>
        <v>00</v>
      </c>
      <c r="AC901" s="86" t="str">
        <f t="shared" si="170"/>
        <v>GAN_GM_2500X1253px_32m_S2A_MSIL1C_20220426_10CC</v>
      </c>
      <c r="AD901" s="41" t="s">
        <v>2697</v>
      </c>
    </row>
    <row r="902" spans="2:30" x14ac:dyDescent="0.25">
      <c r="B902" t="s">
        <v>3866</v>
      </c>
      <c r="C902" s="51" t="s">
        <v>3816</v>
      </c>
      <c r="D902" s="51" t="s">
        <v>269</v>
      </c>
      <c r="E902" s="42" t="b">
        <v>1</v>
      </c>
      <c r="F902" s="2" t="s">
        <v>3813</v>
      </c>
      <c r="G902" s="7" t="s">
        <v>183</v>
      </c>
      <c r="H902" s="51" t="s">
        <v>270</v>
      </c>
      <c r="I902" s="53">
        <v>44677</v>
      </c>
      <c r="J902" s="42" t="s">
        <v>271</v>
      </c>
      <c r="K902" s="2" t="s">
        <v>283</v>
      </c>
      <c r="L902" s="9">
        <v>0</v>
      </c>
      <c r="M902" s="2" t="s">
        <v>4436</v>
      </c>
      <c r="N902" s="2" t="s">
        <v>85</v>
      </c>
      <c r="O902" s="2" t="s">
        <v>4437</v>
      </c>
      <c r="P902" s="2" t="str">
        <f>VLOOKUP(I902,Period!A:B,2,FALSE)</f>
        <v>2022H1</v>
      </c>
      <c r="Q902" s="9">
        <f t="shared" si="160"/>
        <v>9.9499999999999993</v>
      </c>
      <c r="R902" s="2">
        <f t="shared" si="162"/>
        <v>10</v>
      </c>
      <c r="S902" t="str">
        <f t="shared" si="163"/>
        <v>02 Sunny (10%-30%)</v>
      </c>
      <c r="T902" t="str">
        <f t="shared" si="161"/>
        <v>44677S2A_MSIL1CCDM-MLB-GANGM4467702 Sunny (10%-30%)</v>
      </c>
      <c r="U902">
        <f>IF(COUNTIF(T$2:T901,T902)&gt;=1,0,1)</f>
        <v>0</v>
      </c>
      <c r="V902" s="26" t="s">
        <v>2698</v>
      </c>
      <c r="W902" s="86">
        <f t="shared" si="164"/>
        <v>2022</v>
      </c>
      <c r="X902" s="86" t="str">
        <f t="shared" si="165"/>
        <v>04</v>
      </c>
      <c r="Y902" s="86">
        <f t="shared" si="166"/>
        <v>26</v>
      </c>
      <c r="Z902" s="86" t="str">
        <f t="shared" si="167"/>
        <v>22</v>
      </c>
      <c r="AA902" s="86" t="str">
        <f t="shared" si="168"/>
        <v>37</v>
      </c>
      <c r="AB902" s="86" t="str">
        <f t="shared" si="169"/>
        <v>56</v>
      </c>
      <c r="AC902" s="86" t="str">
        <f t="shared" si="170"/>
        <v>GAN_GM_2500X1253px_32m_S2A_MSIL1C_20220426_10CC</v>
      </c>
      <c r="AD902" s="41" t="s">
        <v>2699</v>
      </c>
    </row>
    <row r="903" spans="2:30" x14ac:dyDescent="0.25">
      <c r="B903" t="s">
        <v>3866</v>
      </c>
      <c r="C903" s="51" t="s">
        <v>3816</v>
      </c>
      <c r="D903" s="51" t="s">
        <v>269</v>
      </c>
      <c r="E903" s="42" t="b">
        <v>1</v>
      </c>
      <c r="F903" s="2" t="s">
        <v>3813</v>
      </c>
      <c r="G903" s="7" t="s">
        <v>183</v>
      </c>
      <c r="H903" s="51" t="s">
        <v>270</v>
      </c>
      <c r="I903" s="53">
        <v>44677</v>
      </c>
      <c r="J903" s="42" t="s">
        <v>273</v>
      </c>
      <c r="K903" s="2" t="s">
        <v>321</v>
      </c>
      <c r="L903" s="9">
        <v>36.299999999999997</v>
      </c>
      <c r="M903" s="2" t="s">
        <v>4436</v>
      </c>
      <c r="N903" s="2" t="s">
        <v>85</v>
      </c>
      <c r="O903" s="2" t="s">
        <v>4437</v>
      </c>
      <c r="P903" s="2" t="str">
        <f>VLOOKUP(I903,Period!A:B,2,FALSE)</f>
        <v>2022H1</v>
      </c>
      <c r="Q903" s="9">
        <f t="shared" si="160"/>
        <v>9.9499999999999993</v>
      </c>
      <c r="R903" s="2">
        <f t="shared" si="162"/>
        <v>10</v>
      </c>
      <c r="S903" t="str">
        <f t="shared" si="163"/>
        <v>02 Sunny (10%-30%)</v>
      </c>
      <c r="T903" t="str">
        <f t="shared" si="161"/>
        <v>44677S2A_MSIL1CCDM-MLB-GANGM4467702 Sunny (10%-30%)</v>
      </c>
      <c r="U903">
        <f>IF(COUNTIF(T$2:T902,T903)&gt;=1,0,1)</f>
        <v>0</v>
      </c>
      <c r="V903" s="26" t="s">
        <v>2700</v>
      </c>
      <c r="W903" s="86">
        <f t="shared" si="164"/>
        <v>2022</v>
      </c>
      <c r="X903" s="86" t="str">
        <f t="shared" si="165"/>
        <v>04</v>
      </c>
      <c r="Y903" s="86">
        <f t="shared" si="166"/>
        <v>26</v>
      </c>
      <c r="Z903" s="86" t="str">
        <f t="shared" si="167"/>
        <v>22</v>
      </c>
      <c r="AA903" s="86" t="str">
        <f t="shared" si="168"/>
        <v>37</v>
      </c>
      <c r="AB903" s="86" t="str">
        <f t="shared" si="169"/>
        <v>46</v>
      </c>
      <c r="AC903" s="86" t="str">
        <f t="shared" si="170"/>
        <v>GAN_GM_2500X1253px_32m_S2A_MSIL1C_20220426_10CC</v>
      </c>
      <c r="AD903" s="41" t="s">
        <v>2701</v>
      </c>
    </row>
    <row r="904" spans="2:30" x14ac:dyDescent="0.25">
      <c r="B904" t="s">
        <v>3866</v>
      </c>
      <c r="C904" s="51" t="s">
        <v>3816</v>
      </c>
      <c r="D904" s="51" t="s">
        <v>269</v>
      </c>
      <c r="E904" s="42" t="b">
        <v>1</v>
      </c>
      <c r="F904" s="2" t="s">
        <v>3813</v>
      </c>
      <c r="G904" s="7" t="s">
        <v>183</v>
      </c>
      <c r="H904" s="51" t="s">
        <v>270</v>
      </c>
      <c r="I904" s="53">
        <v>44677</v>
      </c>
      <c r="J904" s="42" t="s">
        <v>274</v>
      </c>
      <c r="K904" s="2" t="s">
        <v>336</v>
      </c>
      <c r="L904" s="9">
        <v>2.4</v>
      </c>
      <c r="M904" s="2" t="s">
        <v>4436</v>
      </c>
      <c r="N904" s="2" t="s">
        <v>85</v>
      </c>
      <c r="O904" s="2" t="s">
        <v>4437</v>
      </c>
      <c r="P904" s="2" t="str">
        <f>VLOOKUP(I904,Period!A:B,2,FALSE)</f>
        <v>2022H1</v>
      </c>
      <c r="Q904" s="9">
        <f t="shared" si="160"/>
        <v>9.9499999999999993</v>
      </c>
      <c r="R904" s="2">
        <f t="shared" si="162"/>
        <v>10</v>
      </c>
      <c r="S904" t="str">
        <f t="shared" si="163"/>
        <v>02 Sunny (10%-30%)</v>
      </c>
      <c r="T904" t="str">
        <f t="shared" si="161"/>
        <v>44677S2A_MSIL1CCDM-MLB-GANGM4467702 Sunny (10%-30%)</v>
      </c>
      <c r="U904">
        <f>IF(COUNTIF(T$2:T903,T904)&gt;=1,0,1)</f>
        <v>0</v>
      </c>
      <c r="V904" s="26" t="s">
        <v>2702</v>
      </c>
      <c r="W904" s="86">
        <f t="shared" si="164"/>
        <v>2022</v>
      </c>
      <c r="X904" s="86" t="str">
        <f t="shared" si="165"/>
        <v>04</v>
      </c>
      <c r="Y904" s="86">
        <f t="shared" si="166"/>
        <v>26</v>
      </c>
      <c r="Z904" s="86" t="str">
        <f t="shared" si="167"/>
        <v>22</v>
      </c>
      <c r="AA904" s="86" t="str">
        <f t="shared" si="168"/>
        <v>37</v>
      </c>
      <c r="AB904" s="86" t="str">
        <f t="shared" si="169"/>
        <v>42</v>
      </c>
      <c r="AC904" s="86" t="str">
        <f t="shared" si="170"/>
        <v>GAN_GM_2500X1253px_32m_S2A_MSIL1C_20220426_10CC</v>
      </c>
      <c r="AD904" s="41" t="s">
        <v>2703</v>
      </c>
    </row>
    <row r="905" spans="2:30" x14ac:dyDescent="0.25">
      <c r="B905" t="s">
        <v>3866</v>
      </c>
      <c r="C905" s="54" t="s">
        <v>3816</v>
      </c>
      <c r="D905" s="54" t="s">
        <v>269</v>
      </c>
      <c r="E905" s="56" t="b">
        <v>1</v>
      </c>
      <c r="F905" s="2" t="s">
        <v>3813</v>
      </c>
      <c r="G905" s="7" t="s">
        <v>183</v>
      </c>
      <c r="H905" s="54" t="s">
        <v>270</v>
      </c>
      <c r="I905" s="57">
        <v>44674</v>
      </c>
      <c r="J905" s="56" t="s">
        <v>272</v>
      </c>
      <c r="K905" s="2" t="s">
        <v>319</v>
      </c>
      <c r="L905" s="9">
        <v>62.3</v>
      </c>
      <c r="M905" s="2" t="s">
        <v>4436</v>
      </c>
      <c r="N905" s="2" t="s">
        <v>85</v>
      </c>
      <c r="O905" s="2" t="s">
        <v>4437</v>
      </c>
      <c r="P905" s="2" t="str">
        <f>VLOOKUP(I905,Period!A:B,2,FALSE)</f>
        <v>2022H1</v>
      </c>
      <c r="Q905" s="9">
        <f t="shared" si="160"/>
        <v>64.575000000000003</v>
      </c>
      <c r="R905" s="2">
        <f t="shared" si="162"/>
        <v>70</v>
      </c>
      <c r="S905" t="str">
        <f t="shared" si="163"/>
        <v>03 Cloudy (40%-90%)</v>
      </c>
      <c r="T905" t="str">
        <f t="shared" si="161"/>
        <v>44674S2A_MSIL1CCDM-MLB-GANGM4467403 Cloudy (40%-90%)</v>
      </c>
      <c r="U905">
        <f>IF(COUNTIF(T$2:T904,T905)&gt;=1,0,1)</f>
        <v>1</v>
      </c>
      <c r="V905" s="26" t="s">
        <v>2704</v>
      </c>
      <c r="W905" s="86">
        <f t="shared" si="164"/>
        <v>2022</v>
      </c>
      <c r="X905" s="86" t="str">
        <f t="shared" si="165"/>
        <v>04</v>
      </c>
      <c r="Y905" s="86">
        <f t="shared" si="166"/>
        <v>23</v>
      </c>
      <c r="Z905" s="86" t="str">
        <f t="shared" si="167"/>
        <v>22</v>
      </c>
      <c r="AA905" s="86" t="str">
        <f t="shared" si="168"/>
        <v>28</v>
      </c>
      <c r="AB905" s="86" t="str">
        <f t="shared" si="169"/>
        <v>05</v>
      </c>
      <c r="AC905" s="86" t="str">
        <f t="shared" si="170"/>
        <v>GAN_GM_2500X1253px_32m_S2A_MSIL1C_20220423_70CC</v>
      </c>
      <c r="AD905" s="41" t="s">
        <v>2705</v>
      </c>
    </row>
    <row r="906" spans="2:30" x14ac:dyDescent="0.25">
      <c r="B906" t="s">
        <v>3866</v>
      </c>
      <c r="C906" s="54" t="s">
        <v>3816</v>
      </c>
      <c r="D906" s="54" t="s">
        <v>269</v>
      </c>
      <c r="E906" s="56" t="b">
        <v>1</v>
      </c>
      <c r="F906" s="2" t="s">
        <v>3813</v>
      </c>
      <c r="G906" s="7" t="s">
        <v>183</v>
      </c>
      <c r="H906" s="54" t="s">
        <v>270</v>
      </c>
      <c r="I906" s="57">
        <v>44674</v>
      </c>
      <c r="J906" s="56" t="s">
        <v>271</v>
      </c>
      <c r="K906" s="2" t="s">
        <v>294</v>
      </c>
      <c r="L906" s="9">
        <v>69.400000000000006</v>
      </c>
      <c r="M906" s="2" t="s">
        <v>4436</v>
      </c>
      <c r="N906" s="2" t="s">
        <v>85</v>
      </c>
      <c r="O906" s="2" t="s">
        <v>4437</v>
      </c>
      <c r="P906" s="2" t="str">
        <f>VLOOKUP(I906,Period!A:B,2,FALSE)</f>
        <v>2022H1</v>
      </c>
      <c r="Q906" s="9">
        <f t="shared" si="160"/>
        <v>64.575000000000003</v>
      </c>
      <c r="R906" s="2">
        <f t="shared" si="162"/>
        <v>70</v>
      </c>
      <c r="S906" t="str">
        <f t="shared" si="163"/>
        <v>03 Cloudy (40%-90%)</v>
      </c>
      <c r="T906" t="str">
        <f t="shared" si="161"/>
        <v>44674S2A_MSIL1CCDM-MLB-GANGM4467403 Cloudy (40%-90%)</v>
      </c>
      <c r="U906">
        <f>IF(COUNTIF(T$2:T905,T906)&gt;=1,0,1)</f>
        <v>0</v>
      </c>
      <c r="V906" s="26" t="s">
        <v>2706</v>
      </c>
      <c r="W906" s="86">
        <f t="shared" si="164"/>
        <v>2022</v>
      </c>
      <c r="X906" s="86" t="str">
        <f t="shared" si="165"/>
        <v>04</v>
      </c>
      <c r="Y906" s="86">
        <f t="shared" si="166"/>
        <v>23</v>
      </c>
      <c r="Z906" s="86" t="str">
        <f t="shared" si="167"/>
        <v>22</v>
      </c>
      <c r="AA906" s="86" t="str">
        <f t="shared" si="168"/>
        <v>28</v>
      </c>
      <c r="AB906" s="86" t="str">
        <f t="shared" si="169"/>
        <v>01</v>
      </c>
      <c r="AC906" s="86" t="str">
        <f t="shared" si="170"/>
        <v>GAN_GM_2500X1253px_32m_S2A_MSIL1C_20220423_70CC</v>
      </c>
      <c r="AD906" s="41" t="s">
        <v>2707</v>
      </c>
    </row>
    <row r="907" spans="2:30" x14ac:dyDescent="0.25">
      <c r="B907" t="s">
        <v>3866</v>
      </c>
      <c r="C907" s="54" t="s">
        <v>3816</v>
      </c>
      <c r="D907" s="54" t="s">
        <v>269</v>
      </c>
      <c r="E907" s="56" t="b">
        <v>1</v>
      </c>
      <c r="F907" s="2" t="s">
        <v>3813</v>
      </c>
      <c r="G907" s="7" t="s">
        <v>183</v>
      </c>
      <c r="H907" s="54" t="s">
        <v>270</v>
      </c>
      <c r="I907" s="57">
        <v>44674</v>
      </c>
      <c r="J907" s="56" t="s">
        <v>273</v>
      </c>
      <c r="K907" s="2" t="s">
        <v>316</v>
      </c>
      <c r="L907" s="9">
        <v>49.3</v>
      </c>
      <c r="M907" s="2" t="s">
        <v>4436</v>
      </c>
      <c r="N907" s="2" t="s">
        <v>85</v>
      </c>
      <c r="O907" s="2" t="s">
        <v>4437</v>
      </c>
      <c r="P907" s="2" t="str">
        <f>VLOOKUP(I907,Period!A:B,2,FALSE)</f>
        <v>2022H1</v>
      </c>
      <c r="Q907" s="9">
        <f t="shared" si="160"/>
        <v>64.575000000000003</v>
      </c>
      <c r="R907" s="2">
        <f t="shared" si="162"/>
        <v>70</v>
      </c>
      <c r="S907" t="str">
        <f t="shared" si="163"/>
        <v>03 Cloudy (40%-90%)</v>
      </c>
      <c r="T907" t="str">
        <f t="shared" si="161"/>
        <v>44674S2A_MSIL1CCDM-MLB-GANGM4467403 Cloudy (40%-90%)</v>
      </c>
      <c r="U907">
        <f>IF(COUNTIF(T$2:T906,T907)&gt;=1,0,1)</f>
        <v>0</v>
      </c>
      <c r="V907" s="26" t="s">
        <v>2708</v>
      </c>
      <c r="W907" s="86">
        <f t="shared" si="164"/>
        <v>2022</v>
      </c>
      <c r="X907" s="86" t="str">
        <f t="shared" si="165"/>
        <v>04</v>
      </c>
      <c r="Y907" s="86">
        <f t="shared" si="166"/>
        <v>23</v>
      </c>
      <c r="Z907" s="86" t="str">
        <f t="shared" si="167"/>
        <v>22</v>
      </c>
      <c r="AA907" s="86" t="str">
        <f t="shared" si="168"/>
        <v>27</v>
      </c>
      <c r="AB907" s="86" t="str">
        <f t="shared" si="169"/>
        <v>52</v>
      </c>
      <c r="AC907" s="86" t="str">
        <f t="shared" si="170"/>
        <v>GAN_GM_2500X1253px_32m_S2A_MSIL1C_20220423_70CC</v>
      </c>
      <c r="AD907" s="41" t="s">
        <v>2709</v>
      </c>
    </row>
    <row r="908" spans="2:30" x14ac:dyDescent="0.25">
      <c r="B908" t="s">
        <v>3866</v>
      </c>
      <c r="C908" s="54" t="s">
        <v>3816</v>
      </c>
      <c r="D908" s="54" t="s">
        <v>269</v>
      </c>
      <c r="E908" s="56" t="b">
        <v>1</v>
      </c>
      <c r="F908" s="2" t="s">
        <v>3813</v>
      </c>
      <c r="G908" s="7" t="s">
        <v>183</v>
      </c>
      <c r="H908" s="54" t="s">
        <v>270</v>
      </c>
      <c r="I908" s="57">
        <v>44674</v>
      </c>
      <c r="J908" s="56" t="s">
        <v>274</v>
      </c>
      <c r="K908" s="2" t="s">
        <v>337</v>
      </c>
      <c r="L908" s="9">
        <v>77.3</v>
      </c>
      <c r="M908" s="2" t="s">
        <v>4436</v>
      </c>
      <c r="N908" s="2" t="s">
        <v>85</v>
      </c>
      <c r="O908" s="2" t="s">
        <v>4437</v>
      </c>
      <c r="P908" s="2" t="str">
        <f>VLOOKUP(I908,Period!A:B,2,FALSE)</f>
        <v>2022H1</v>
      </c>
      <c r="Q908" s="9">
        <f t="shared" si="160"/>
        <v>64.575000000000003</v>
      </c>
      <c r="R908" s="2">
        <f t="shared" si="162"/>
        <v>70</v>
      </c>
      <c r="S908" t="str">
        <f t="shared" si="163"/>
        <v>03 Cloudy (40%-90%)</v>
      </c>
      <c r="T908" t="str">
        <f t="shared" si="161"/>
        <v>44674S2A_MSIL1CCDM-MLB-GANGM4467403 Cloudy (40%-90%)</v>
      </c>
      <c r="U908">
        <f>IF(COUNTIF(T$2:T907,T908)&gt;=1,0,1)</f>
        <v>0</v>
      </c>
      <c r="V908" s="26" t="s">
        <v>2710</v>
      </c>
      <c r="W908" s="86">
        <f t="shared" si="164"/>
        <v>2022</v>
      </c>
      <c r="X908" s="86" t="str">
        <f t="shared" si="165"/>
        <v>04</v>
      </c>
      <c r="Y908" s="86">
        <f t="shared" si="166"/>
        <v>23</v>
      </c>
      <c r="Z908" s="86" t="str">
        <f t="shared" si="167"/>
        <v>22</v>
      </c>
      <c r="AA908" s="86" t="str">
        <f t="shared" si="168"/>
        <v>27</v>
      </c>
      <c r="AB908" s="86" t="str">
        <f t="shared" si="169"/>
        <v>47</v>
      </c>
      <c r="AC908" s="86" t="str">
        <f t="shared" si="170"/>
        <v>GAN_GM_2500X1253px_32m_S2A_MSIL1C_20220423_70CC</v>
      </c>
      <c r="AD908" s="41" t="s">
        <v>2711</v>
      </c>
    </row>
    <row r="909" spans="2:30" x14ac:dyDescent="0.25">
      <c r="B909" t="s">
        <v>3866</v>
      </c>
      <c r="C909" s="51" t="s">
        <v>3816</v>
      </c>
      <c r="D909" s="51" t="s">
        <v>269</v>
      </c>
      <c r="E909" s="42" t="b">
        <v>1</v>
      </c>
      <c r="F909" s="2" t="s">
        <v>3813</v>
      </c>
      <c r="G909" s="7" t="s">
        <v>183</v>
      </c>
      <c r="H909" s="51" t="s">
        <v>270</v>
      </c>
      <c r="I909" s="53">
        <v>44672</v>
      </c>
      <c r="J909" s="42" t="s">
        <v>272</v>
      </c>
      <c r="K909" s="2" t="s">
        <v>275</v>
      </c>
      <c r="L909" s="9">
        <v>33.9</v>
      </c>
      <c r="M909" s="2" t="s">
        <v>4436</v>
      </c>
      <c r="N909" s="2" t="s">
        <v>85</v>
      </c>
      <c r="O909" s="2" t="s">
        <v>4437</v>
      </c>
      <c r="P909" s="2" t="str">
        <f>VLOOKUP(I909,Period!A:B,2,FALSE)</f>
        <v>2022H1</v>
      </c>
      <c r="Q909" s="9">
        <f t="shared" si="160"/>
        <v>28.824999999999999</v>
      </c>
      <c r="R909" s="2">
        <f t="shared" si="162"/>
        <v>30</v>
      </c>
      <c r="S909" t="str">
        <f t="shared" si="163"/>
        <v>02 Sunny (10%-30%)</v>
      </c>
      <c r="T909" t="str">
        <f t="shared" si="161"/>
        <v>44672S2A_MSIL1CCDM-MLB-GANGM4467202 Sunny (10%-30%)</v>
      </c>
      <c r="U909">
        <f>IF(COUNTIF(T$2:T908,T909)&gt;=1,0,1)</f>
        <v>1</v>
      </c>
      <c r="V909" s="26" t="s">
        <v>2712</v>
      </c>
      <c r="W909" s="86">
        <f t="shared" si="164"/>
        <v>2022</v>
      </c>
      <c r="X909" s="86" t="str">
        <f t="shared" si="165"/>
        <v>04</v>
      </c>
      <c r="Y909" s="86">
        <f t="shared" si="166"/>
        <v>21</v>
      </c>
      <c r="Z909" s="86" t="str">
        <f t="shared" si="167"/>
        <v>22</v>
      </c>
      <c r="AA909" s="86" t="str">
        <f t="shared" si="168"/>
        <v>38</v>
      </c>
      <c r="AB909" s="86" t="str">
        <f t="shared" si="169"/>
        <v>12</v>
      </c>
      <c r="AC909" s="86" t="str">
        <f t="shared" si="170"/>
        <v>GAN_GM_2500X1253px_32m_S2A_MSIL1C_20220421_30CC</v>
      </c>
      <c r="AD909" s="41" t="s">
        <v>2713</v>
      </c>
    </row>
    <row r="910" spans="2:30" x14ac:dyDescent="0.25">
      <c r="B910" t="s">
        <v>3866</v>
      </c>
      <c r="C910" s="51" t="s">
        <v>3816</v>
      </c>
      <c r="D910" s="51" t="s">
        <v>269</v>
      </c>
      <c r="E910" s="42" t="b">
        <v>1</v>
      </c>
      <c r="F910" s="2" t="s">
        <v>3813</v>
      </c>
      <c r="G910" s="7" t="s">
        <v>183</v>
      </c>
      <c r="H910" s="51" t="s">
        <v>270</v>
      </c>
      <c r="I910" s="53">
        <v>44672</v>
      </c>
      <c r="J910" s="42" t="s">
        <v>271</v>
      </c>
      <c r="K910" s="2" t="s">
        <v>276</v>
      </c>
      <c r="L910" s="9">
        <v>16</v>
      </c>
      <c r="M910" s="2" t="s">
        <v>4436</v>
      </c>
      <c r="N910" s="2" t="s">
        <v>85</v>
      </c>
      <c r="O910" s="2" t="s">
        <v>4437</v>
      </c>
      <c r="P910" s="2" t="str">
        <f>VLOOKUP(I910,Period!A:B,2,FALSE)</f>
        <v>2022H1</v>
      </c>
      <c r="Q910" s="9">
        <f t="shared" si="160"/>
        <v>28.824999999999999</v>
      </c>
      <c r="R910" s="2">
        <f t="shared" si="162"/>
        <v>30</v>
      </c>
      <c r="S910" t="str">
        <f t="shared" si="163"/>
        <v>02 Sunny (10%-30%)</v>
      </c>
      <c r="T910" t="str">
        <f t="shared" si="161"/>
        <v>44672S2A_MSIL1CCDM-MLB-GANGM4467202 Sunny (10%-30%)</v>
      </c>
      <c r="U910">
        <f>IF(COUNTIF(T$2:T909,T910)&gt;=1,0,1)</f>
        <v>0</v>
      </c>
      <c r="V910" s="26" t="s">
        <v>2714</v>
      </c>
      <c r="W910" s="86">
        <f t="shared" si="164"/>
        <v>2022</v>
      </c>
      <c r="X910" s="86" t="str">
        <f t="shared" si="165"/>
        <v>04</v>
      </c>
      <c r="Y910" s="86">
        <f t="shared" si="166"/>
        <v>21</v>
      </c>
      <c r="Z910" s="86" t="str">
        <f t="shared" si="167"/>
        <v>22</v>
      </c>
      <c r="AA910" s="86" t="str">
        <f t="shared" si="168"/>
        <v>38</v>
      </c>
      <c r="AB910" s="86" t="str">
        <f t="shared" si="169"/>
        <v>08</v>
      </c>
      <c r="AC910" s="86" t="str">
        <f t="shared" si="170"/>
        <v>GAN_GM_2500X1253px_32m_S2A_MSIL1C_20220421_30CC</v>
      </c>
      <c r="AD910" s="41" t="s">
        <v>2715</v>
      </c>
    </row>
    <row r="911" spans="2:30" x14ac:dyDescent="0.25">
      <c r="B911" t="s">
        <v>3866</v>
      </c>
      <c r="C911" s="51" t="s">
        <v>3816</v>
      </c>
      <c r="D911" s="51" t="s">
        <v>269</v>
      </c>
      <c r="E911" s="42" t="b">
        <v>1</v>
      </c>
      <c r="F911" s="2" t="s">
        <v>3813</v>
      </c>
      <c r="G911" s="7" t="s">
        <v>183</v>
      </c>
      <c r="H911" s="51" t="s">
        <v>270</v>
      </c>
      <c r="I911" s="53">
        <v>44672</v>
      </c>
      <c r="J911" s="42" t="s">
        <v>273</v>
      </c>
      <c r="K911" s="2" t="s">
        <v>280</v>
      </c>
      <c r="L911" s="9">
        <v>19.2</v>
      </c>
      <c r="M911" s="2" t="s">
        <v>4436</v>
      </c>
      <c r="N911" s="2" t="s">
        <v>85</v>
      </c>
      <c r="O911" s="2" t="s">
        <v>4437</v>
      </c>
      <c r="P911" s="2" t="str">
        <f>VLOOKUP(I911,Period!A:B,2,FALSE)</f>
        <v>2022H1</v>
      </c>
      <c r="Q911" s="9">
        <f t="shared" si="160"/>
        <v>28.824999999999999</v>
      </c>
      <c r="R911" s="2">
        <f t="shared" si="162"/>
        <v>30</v>
      </c>
      <c r="S911" t="str">
        <f t="shared" si="163"/>
        <v>02 Sunny (10%-30%)</v>
      </c>
      <c r="T911" t="str">
        <f t="shared" si="161"/>
        <v>44672S2A_MSIL1CCDM-MLB-GANGM4467202 Sunny (10%-30%)</v>
      </c>
      <c r="U911">
        <f>IF(COUNTIF(T$2:T910,T911)&gt;=1,0,1)</f>
        <v>0</v>
      </c>
      <c r="V911" s="26" t="s">
        <v>2716</v>
      </c>
      <c r="W911" s="86">
        <f t="shared" si="164"/>
        <v>2022</v>
      </c>
      <c r="X911" s="86" t="str">
        <f t="shared" si="165"/>
        <v>04</v>
      </c>
      <c r="Y911" s="86">
        <f t="shared" si="166"/>
        <v>21</v>
      </c>
      <c r="Z911" s="86" t="str">
        <f t="shared" si="167"/>
        <v>22</v>
      </c>
      <c r="AA911" s="86" t="str">
        <f t="shared" si="168"/>
        <v>37</v>
      </c>
      <c r="AB911" s="86" t="str">
        <f t="shared" si="169"/>
        <v>57</v>
      </c>
      <c r="AC911" s="86" t="str">
        <f t="shared" si="170"/>
        <v>GAN_GM_2500X1253px_32m_S2A_MSIL1C_20220421_30CC</v>
      </c>
      <c r="AD911" s="41" t="s">
        <v>2717</v>
      </c>
    </row>
    <row r="912" spans="2:30" x14ac:dyDescent="0.25">
      <c r="B912" t="s">
        <v>3866</v>
      </c>
      <c r="C912" s="51" t="s">
        <v>3816</v>
      </c>
      <c r="D912" s="51" t="s">
        <v>269</v>
      </c>
      <c r="E912" s="42" t="b">
        <v>1</v>
      </c>
      <c r="F912" s="2" t="s">
        <v>3813</v>
      </c>
      <c r="G912" s="7" t="s">
        <v>183</v>
      </c>
      <c r="H912" s="51" t="s">
        <v>270</v>
      </c>
      <c r="I912" s="53">
        <v>44672</v>
      </c>
      <c r="J912" s="42" t="s">
        <v>274</v>
      </c>
      <c r="K912" s="2" t="s">
        <v>296</v>
      </c>
      <c r="L912" s="9">
        <v>46.2</v>
      </c>
      <c r="M912" s="2" t="s">
        <v>4436</v>
      </c>
      <c r="N912" s="2" t="s">
        <v>85</v>
      </c>
      <c r="O912" s="2" t="s">
        <v>4437</v>
      </c>
      <c r="P912" s="2" t="str">
        <f>VLOOKUP(I912,Period!A:B,2,FALSE)</f>
        <v>2022H1</v>
      </c>
      <c r="Q912" s="9">
        <f t="shared" si="160"/>
        <v>28.824999999999999</v>
      </c>
      <c r="R912" s="2">
        <f t="shared" si="162"/>
        <v>30</v>
      </c>
      <c r="S912" t="str">
        <f t="shared" si="163"/>
        <v>02 Sunny (10%-30%)</v>
      </c>
      <c r="T912" t="str">
        <f t="shared" si="161"/>
        <v>44672S2A_MSIL1CCDM-MLB-GANGM4467202 Sunny (10%-30%)</v>
      </c>
      <c r="U912">
        <f>IF(COUNTIF(T$2:T911,T912)&gt;=1,0,1)</f>
        <v>0</v>
      </c>
      <c r="V912" s="26" t="s">
        <v>2718</v>
      </c>
      <c r="W912" s="86">
        <f t="shared" si="164"/>
        <v>2022</v>
      </c>
      <c r="X912" s="86" t="str">
        <f t="shared" si="165"/>
        <v>04</v>
      </c>
      <c r="Y912" s="86">
        <f t="shared" si="166"/>
        <v>21</v>
      </c>
      <c r="Z912" s="86" t="str">
        <f t="shared" si="167"/>
        <v>22</v>
      </c>
      <c r="AA912" s="86" t="str">
        <f t="shared" si="168"/>
        <v>37</v>
      </c>
      <c r="AB912" s="86" t="str">
        <f t="shared" si="169"/>
        <v>53</v>
      </c>
      <c r="AC912" s="86" t="str">
        <f t="shared" si="170"/>
        <v>GAN_GM_2500X1253px_32m_S2A_MSIL1C_20220421_30CC</v>
      </c>
      <c r="AD912" s="41" t="s">
        <v>2719</v>
      </c>
    </row>
    <row r="913" spans="2:30" x14ac:dyDescent="0.25">
      <c r="B913" t="s">
        <v>3866</v>
      </c>
      <c r="C913" s="54" t="s">
        <v>3816</v>
      </c>
      <c r="D913" s="54" t="s">
        <v>269</v>
      </c>
      <c r="E913" s="56" t="b">
        <v>1</v>
      </c>
      <c r="F913" s="2" t="s">
        <v>3813</v>
      </c>
      <c r="G913" s="7" t="s">
        <v>183</v>
      </c>
      <c r="H913" s="54" t="s">
        <v>270</v>
      </c>
      <c r="I913" s="57">
        <v>44669</v>
      </c>
      <c r="J913" s="56" t="s">
        <v>272</v>
      </c>
      <c r="K913" s="2" t="s">
        <v>292</v>
      </c>
      <c r="L913" s="9">
        <v>61.3</v>
      </c>
      <c r="M913" s="2" t="s">
        <v>4436</v>
      </c>
      <c r="N913" s="2" t="s">
        <v>85</v>
      </c>
      <c r="O913" s="2" t="s">
        <v>4437</v>
      </c>
      <c r="P913" s="2" t="str">
        <f>VLOOKUP(I913,Period!A:B,2,FALSE)</f>
        <v>2022H1</v>
      </c>
      <c r="Q913" s="9">
        <f t="shared" si="160"/>
        <v>48.325000000000003</v>
      </c>
      <c r="R913" s="2">
        <f t="shared" si="162"/>
        <v>50</v>
      </c>
      <c r="S913" t="str">
        <f t="shared" si="163"/>
        <v>03 Cloudy (40%-90%)</v>
      </c>
      <c r="T913" t="str">
        <f t="shared" si="161"/>
        <v>44669S2A_MSIL1CCDM-MLB-GANGM4466903 Cloudy (40%-90%)</v>
      </c>
      <c r="U913">
        <f>IF(COUNTIF(T$2:T912,T913)&gt;=1,0,1)</f>
        <v>1</v>
      </c>
      <c r="V913" s="26" t="s">
        <v>2720</v>
      </c>
      <c r="W913" s="86">
        <f t="shared" si="164"/>
        <v>2022</v>
      </c>
      <c r="X913" s="86" t="str">
        <f t="shared" si="165"/>
        <v>04</v>
      </c>
      <c r="Y913" s="86">
        <f t="shared" si="166"/>
        <v>18</v>
      </c>
      <c r="Z913" s="86" t="str">
        <f t="shared" si="167"/>
        <v>22</v>
      </c>
      <c r="AA913" s="86" t="str">
        <f t="shared" si="168"/>
        <v>28</v>
      </c>
      <c r="AB913" s="86" t="str">
        <f t="shared" si="169"/>
        <v>14</v>
      </c>
      <c r="AC913" s="86" t="str">
        <f t="shared" si="170"/>
        <v>GAN_GM_2500X1253px_32m_S2A_MSIL1C_20220418_50CC</v>
      </c>
      <c r="AD913" s="41" t="s">
        <v>2721</v>
      </c>
    </row>
    <row r="914" spans="2:30" x14ac:dyDescent="0.25">
      <c r="B914" t="s">
        <v>3866</v>
      </c>
      <c r="C914" s="54" t="s">
        <v>3816</v>
      </c>
      <c r="D914" s="54" t="s">
        <v>269</v>
      </c>
      <c r="E914" s="56" t="b">
        <v>1</v>
      </c>
      <c r="F914" s="2" t="s">
        <v>3813</v>
      </c>
      <c r="G914" s="7" t="s">
        <v>183</v>
      </c>
      <c r="H914" s="54" t="s">
        <v>270</v>
      </c>
      <c r="I914" s="57">
        <v>44669</v>
      </c>
      <c r="J914" s="56" t="s">
        <v>271</v>
      </c>
      <c r="K914" s="2" t="s">
        <v>297</v>
      </c>
      <c r="L914" s="9">
        <v>54</v>
      </c>
      <c r="M914" s="2" t="s">
        <v>4436</v>
      </c>
      <c r="N914" s="2" t="s">
        <v>85</v>
      </c>
      <c r="O914" s="2" t="s">
        <v>4437</v>
      </c>
      <c r="P914" s="2" t="str">
        <f>VLOOKUP(I914,Period!A:B,2,FALSE)</f>
        <v>2022H1</v>
      </c>
      <c r="Q914" s="9">
        <f t="shared" si="160"/>
        <v>48.325000000000003</v>
      </c>
      <c r="R914" s="2">
        <f t="shared" si="162"/>
        <v>50</v>
      </c>
      <c r="S914" t="str">
        <f t="shared" si="163"/>
        <v>03 Cloudy (40%-90%)</v>
      </c>
      <c r="T914" t="str">
        <f t="shared" si="161"/>
        <v>44669S2A_MSIL1CCDM-MLB-GANGM4466903 Cloudy (40%-90%)</v>
      </c>
      <c r="U914">
        <f>IF(COUNTIF(T$2:T913,T914)&gt;=1,0,1)</f>
        <v>0</v>
      </c>
      <c r="V914" s="26" t="s">
        <v>2722</v>
      </c>
      <c r="W914" s="86">
        <f t="shared" si="164"/>
        <v>2022</v>
      </c>
      <c r="X914" s="86" t="str">
        <f t="shared" si="165"/>
        <v>04</v>
      </c>
      <c r="Y914" s="86">
        <f t="shared" si="166"/>
        <v>18</v>
      </c>
      <c r="Z914" s="86" t="str">
        <f t="shared" si="167"/>
        <v>22</v>
      </c>
      <c r="AA914" s="86" t="str">
        <f t="shared" si="168"/>
        <v>28</v>
      </c>
      <c r="AB914" s="86" t="str">
        <f t="shared" si="169"/>
        <v>11</v>
      </c>
      <c r="AC914" s="86" t="str">
        <f t="shared" si="170"/>
        <v>GAN_GM_2500X1253px_32m_S2A_MSIL1C_20220418_50CC</v>
      </c>
      <c r="AD914" s="41" t="s">
        <v>2723</v>
      </c>
    </row>
    <row r="915" spans="2:30" x14ac:dyDescent="0.25">
      <c r="B915" t="s">
        <v>3866</v>
      </c>
      <c r="C915" s="54" t="s">
        <v>3816</v>
      </c>
      <c r="D915" s="54" t="s">
        <v>269</v>
      </c>
      <c r="E915" s="56" t="b">
        <v>1</v>
      </c>
      <c r="F915" s="2" t="s">
        <v>3813</v>
      </c>
      <c r="G915" s="7" t="s">
        <v>183</v>
      </c>
      <c r="H915" s="54" t="s">
        <v>270</v>
      </c>
      <c r="I915" s="57">
        <v>44669</v>
      </c>
      <c r="J915" s="56" t="s">
        <v>273</v>
      </c>
      <c r="K915" s="2" t="s">
        <v>298</v>
      </c>
      <c r="L915" s="9">
        <v>53.7</v>
      </c>
      <c r="M915" s="2" t="s">
        <v>4436</v>
      </c>
      <c r="N915" s="2" t="s">
        <v>85</v>
      </c>
      <c r="O915" s="2" t="s">
        <v>4437</v>
      </c>
      <c r="P915" s="2" t="str">
        <f>VLOOKUP(I915,Period!A:B,2,FALSE)</f>
        <v>2022H1</v>
      </c>
      <c r="Q915" s="9">
        <f t="shared" si="160"/>
        <v>48.325000000000003</v>
      </c>
      <c r="R915" s="2">
        <f t="shared" si="162"/>
        <v>50</v>
      </c>
      <c r="S915" t="str">
        <f t="shared" si="163"/>
        <v>03 Cloudy (40%-90%)</v>
      </c>
      <c r="T915" t="str">
        <f t="shared" si="161"/>
        <v>44669S2A_MSIL1CCDM-MLB-GANGM4466903 Cloudy (40%-90%)</v>
      </c>
      <c r="U915">
        <f>IF(COUNTIF(T$2:T914,T915)&gt;=1,0,1)</f>
        <v>0</v>
      </c>
      <c r="V915" s="26" t="s">
        <v>2724</v>
      </c>
      <c r="W915" s="86">
        <f t="shared" si="164"/>
        <v>2022</v>
      </c>
      <c r="X915" s="86" t="str">
        <f t="shared" si="165"/>
        <v>04</v>
      </c>
      <c r="Y915" s="86">
        <f t="shared" si="166"/>
        <v>18</v>
      </c>
      <c r="Z915" s="86" t="str">
        <f t="shared" si="167"/>
        <v>22</v>
      </c>
      <c r="AA915" s="86" t="str">
        <f t="shared" si="168"/>
        <v>28</v>
      </c>
      <c r="AB915" s="86" t="str">
        <f t="shared" si="169"/>
        <v>02</v>
      </c>
      <c r="AC915" s="86" t="str">
        <f t="shared" si="170"/>
        <v>GAN_GM_2500X1253px_32m_S2A_MSIL1C_20220418_50CC</v>
      </c>
      <c r="AD915" s="41" t="s">
        <v>2725</v>
      </c>
    </row>
    <row r="916" spans="2:30" x14ac:dyDescent="0.25">
      <c r="B916" t="s">
        <v>3866</v>
      </c>
      <c r="C916" s="54" t="s">
        <v>3816</v>
      </c>
      <c r="D916" s="54" t="s">
        <v>269</v>
      </c>
      <c r="E916" s="56" t="b">
        <v>1</v>
      </c>
      <c r="F916" s="2" t="s">
        <v>3813</v>
      </c>
      <c r="G916" s="7" t="s">
        <v>183</v>
      </c>
      <c r="H916" s="54" t="s">
        <v>270</v>
      </c>
      <c r="I916" s="57">
        <v>44669</v>
      </c>
      <c r="J916" s="56" t="s">
        <v>274</v>
      </c>
      <c r="K916" s="2" t="s">
        <v>287</v>
      </c>
      <c r="L916" s="9">
        <v>24.3</v>
      </c>
      <c r="M916" s="2" t="s">
        <v>4436</v>
      </c>
      <c r="N916" s="2" t="s">
        <v>85</v>
      </c>
      <c r="O916" s="2" t="s">
        <v>4437</v>
      </c>
      <c r="P916" s="2" t="str">
        <f>VLOOKUP(I916,Period!A:B,2,FALSE)</f>
        <v>2022H1</v>
      </c>
      <c r="Q916" s="9">
        <f t="shared" si="160"/>
        <v>48.325000000000003</v>
      </c>
      <c r="R916" s="2">
        <f t="shared" si="162"/>
        <v>50</v>
      </c>
      <c r="S916" t="str">
        <f t="shared" si="163"/>
        <v>03 Cloudy (40%-90%)</v>
      </c>
      <c r="T916" t="str">
        <f t="shared" si="161"/>
        <v>44669S2A_MSIL1CCDM-MLB-GANGM4466903 Cloudy (40%-90%)</v>
      </c>
      <c r="U916">
        <f>IF(COUNTIF(T$2:T915,T916)&gt;=1,0,1)</f>
        <v>0</v>
      </c>
      <c r="V916" s="26" t="s">
        <v>2726</v>
      </c>
      <c r="W916" s="86">
        <f t="shared" si="164"/>
        <v>2022</v>
      </c>
      <c r="X916" s="86" t="str">
        <f t="shared" si="165"/>
        <v>04</v>
      </c>
      <c r="Y916" s="86">
        <f t="shared" si="166"/>
        <v>18</v>
      </c>
      <c r="Z916" s="86" t="str">
        <f t="shared" si="167"/>
        <v>22</v>
      </c>
      <c r="AA916" s="86" t="str">
        <f t="shared" si="168"/>
        <v>27</v>
      </c>
      <c r="AB916" s="86" t="str">
        <f t="shared" si="169"/>
        <v>56</v>
      </c>
      <c r="AC916" s="86" t="str">
        <f t="shared" si="170"/>
        <v>GAN_GM_2500X1253px_32m_S2A_MSIL1C_20220418_50CC</v>
      </c>
      <c r="AD916" s="41" t="s">
        <v>2727</v>
      </c>
    </row>
    <row r="917" spans="2:30" x14ac:dyDescent="0.25">
      <c r="B917" t="s">
        <v>3866</v>
      </c>
      <c r="C917" s="51" t="s">
        <v>3816</v>
      </c>
      <c r="D917" s="51" t="s">
        <v>269</v>
      </c>
      <c r="E917" s="42" t="b">
        <v>1</v>
      </c>
      <c r="F917" s="2" t="s">
        <v>3813</v>
      </c>
      <c r="G917" s="7" t="s">
        <v>183</v>
      </c>
      <c r="H917" s="51" t="s">
        <v>270</v>
      </c>
      <c r="I917" s="53">
        <v>44667</v>
      </c>
      <c r="J917" s="42" t="s">
        <v>272</v>
      </c>
      <c r="K917" s="2" t="s">
        <v>279</v>
      </c>
      <c r="L917" s="9">
        <v>90.7</v>
      </c>
      <c r="M917" s="2" t="s">
        <v>4436</v>
      </c>
      <c r="N917" s="2" t="s">
        <v>85</v>
      </c>
      <c r="O917" s="2" t="s">
        <v>4437</v>
      </c>
      <c r="P917" s="2" t="str">
        <f>VLOOKUP(I917,Period!A:B,2,FALSE)</f>
        <v>2022H1</v>
      </c>
      <c r="Q917" s="9">
        <f t="shared" si="160"/>
        <v>83.474999999999994</v>
      </c>
      <c r="R917" s="2">
        <f t="shared" si="162"/>
        <v>90</v>
      </c>
      <c r="S917" t="str">
        <f t="shared" si="163"/>
        <v>03 Cloudy (40%-90%)</v>
      </c>
      <c r="T917" t="str">
        <f t="shared" si="161"/>
        <v>44667S2A_MSIL1CCDM-MLB-GANGM4466703 Cloudy (40%-90%)</v>
      </c>
      <c r="U917">
        <f>IF(COUNTIF(T$2:T916,T917)&gt;=1,0,1)</f>
        <v>1</v>
      </c>
      <c r="V917" s="26" t="s">
        <v>2728</v>
      </c>
      <c r="W917" s="86">
        <f t="shared" si="164"/>
        <v>2022</v>
      </c>
      <c r="X917" s="86" t="str">
        <f t="shared" si="165"/>
        <v>04</v>
      </c>
      <c r="Y917" s="86">
        <f t="shared" si="166"/>
        <v>16</v>
      </c>
      <c r="Z917" s="86" t="str">
        <f t="shared" si="167"/>
        <v>22</v>
      </c>
      <c r="AA917" s="86" t="str">
        <f t="shared" si="168"/>
        <v>38</v>
      </c>
      <c r="AB917" s="86" t="str">
        <f t="shared" si="169"/>
        <v>03</v>
      </c>
      <c r="AC917" s="86" t="str">
        <f t="shared" si="170"/>
        <v>GAN_GM_2500X1253px_32m_S2A_MSIL1C_20220416_90CC</v>
      </c>
      <c r="AD917" s="41" t="s">
        <v>2729</v>
      </c>
    </row>
    <row r="918" spans="2:30" x14ac:dyDescent="0.25">
      <c r="B918" t="s">
        <v>3866</v>
      </c>
      <c r="C918" s="51" t="s">
        <v>3816</v>
      </c>
      <c r="D918" s="51" t="s">
        <v>269</v>
      </c>
      <c r="E918" s="42" t="b">
        <v>1</v>
      </c>
      <c r="F918" s="2" t="s">
        <v>3813</v>
      </c>
      <c r="G918" s="7" t="s">
        <v>183</v>
      </c>
      <c r="H918" s="51" t="s">
        <v>270</v>
      </c>
      <c r="I918" s="53">
        <v>44667</v>
      </c>
      <c r="J918" s="42" t="s">
        <v>271</v>
      </c>
      <c r="K918" s="2" t="s">
        <v>331</v>
      </c>
      <c r="L918" s="9">
        <v>83.7</v>
      </c>
      <c r="M918" s="2" t="s">
        <v>4436</v>
      </c>
      <c r="N918" s="2" t="s">
        <v>85</v>
      </c>
      <c r="O918" s="2" t="s">
        <v>4437</v>
      </c>
      <c r="P918" s="2" t="str">
        <f>VLOOKUP(I918,Period!A:B,2,FALSE)</f>
        <v>2022H1</v>
      </c>
      <c r="Q918" s="9">
        <f t="shared" si="160"/>
        <v>83.474999999999994</v>
      </c>
      <c r="R918" s="2">
        <f t="shared" si="162"/>
        <v>90</v>
      </c>
      <c r="S918" t="str">
        <f t="shared" si="163"/>
        <v>03 Cloudy (40%-90%)</v>
      </c>
      <c r="T918" t="str">
        <f t="shared" si="161"/>
        <v>44667S2A_MSIL1CCDM-MLB-GANGM4466703 Cloudy (40%-90%)</v>
      </c>
      <c r="U918">
        <f>IF(COUNTIF(T$2:T917,T918)&gt;=1,0,1)</f>
        <v>0</v>
      </c>
      <c r="V918" s="26" t="s">
        <v>2730</v>
      </c>
      <c r="W918" s="86">
        <f t="shared" si="164"/>
        <v>2022</v>
      </c>
      <c r="X918" s="86" t="str">
        <f t="shared" si="165"/>
        <v>04</v>
      </c>
      <c r="Y918" s="86">
        <f t="shared" si="166"/>
        <v>16</v>
      </c>
      <c r="Z918" s="86" t="str">
        <f t="shared" si="167"/>
        <v>22</v>
      </c>
      <c r="AA918" s="86" t="str">
        <f t="shared" si="168"/>
        <v>37</v>
      </c>
      <c r="AB918" s="86" t="str">
        <f t="shared" si="169"/>
        <v>59</v>
      </c>
      <c r="AC918" s="86" t="str">
        <f t="shared" si="170"/>
        <v>GAN_GM_2500X1253px_32m_S2A_MSIL1C_20220416_90CC</v>
      </c>
      <c r="AD918" s="41" t="s">
        <v>2731</v>
      </c>
    </row>
    <row r="919" spans="2:30" x14ac:dyDescent="0.25">
      <c r="B919" t="s">
        <v>3866</v>
      </c>
      <c r="C919" s="51" t="s">
        <v>3816</v>
      </c>
      <c r="D919" s="51" t="s">
        <v>269</v>
      </c>
      <c r="E919" s="42" t="b">
        <v>1</v>
      </c>
      <c r="F919" s="2" t="s">
        <v>3813</v>
      </c>
      <c r="G919" s="7" t="s">
        <v>183</v>
      </c>
      <c r="H919" s="51" t="s">
        <v>270</v>
      </c>
      <c r="I919" s="53">
        <v>44667</v>
      </c>
      <c r="J919" s="42" t="s">
        <v>273</v>
      </c>
      <c r="K919" s="2" t="s">
        <v>309</v>
      </c>
      <c r="L919" s="9">
        <v>96</v>
      </c>
      <c r="M919" s="2" t="s">
        <v>4436</v>
      </c>
      <c r="N919" s="2" t="s">
        <v>85</v>
      </c>
      <c r="O919" s="2" t="s">
        <v>4437</v>
      </c>
      <c r="P919" s="2" t="str">
        <f>VLOOKUP(I919,Period!A:B,2,FALSE)</f>
        <v>2022H1</v>
      </c>
      <c r="Q919" s="9">
        <f t="shared" si="160"/>
        <v>83.474999999999994</v>
      </c>
      <c r="R919" s="2">
        <f t="shared" si="162"/>
        <v>90</v>
      </c>
      <c r="S919" t="str">
        <f t="shared" si="163"/>
        <v>03 Cloudy (40%-90%)</v>
      </c>
      <c r="T919" t="str">
        <f t="shared" si="161"/>
        <v>44667S2A_MSIL1CCDM-MLB-GANGM4466703 Cloudy (40%-90%)</v>
      </c>
      <c r="U919">
        <f>IF(COUNTIF(T$2:T918,T919)&gt;=1,0,1)</f>
        <v>0</v>
      </c>
      <c r="V919" s="26" t="s">
        <v>2732</v>
      </c>
      <c r="W919" s="86">
        <f t="shared" si="164"/>
        <v>2022</v>
      </c>
      <c r="X919" s="86" t="str">
        <f t="shared" si="165"/>
        <v>04</v>
      </c>
      <c r="Y919" s="86">
        <f t="shared" si="166"/>
        <v>16</v>
      </c>
      <c r="Z919" s="86" t="str">
        <f t="shared" si="167"/>
        <v>22</v>
      </c>
      <c r="AA919" s="86" t="str">
        <f t="shared" si="168"/>
        <v>37</v>
      </c>
      <c r="AB919" s="86" t="str">
        <f t="shared" si="169"/>
        <v>49</v>
      </c>
      <c r="AC919" s="86" t="str">
        <f t="shared" si="170"/>
        <v>GAN_GM_2500X1253px_32m_S2A_MSIL1C_20220416_90CC</v>
      </c>
      <c r="AD919" s="41" t="s">
        <v>2733</v>
      </c>
    </row>
    <row r="920" spans="2:30" x14ac:dyDescent="0.25">
      <c r="B920" t="s">
        <v>3866</v>
      </c>
      <c r="C920" s="51" t="s">
        <v>3816</v>
      </c>
      <c r="D920" s="51" t="s">
        <v>269</v>
      </c>
      <c r="E920" s="42" t="b">
        <v>1</v>
      </c>
      <c r="F920" s="2" t="s">
        <v>3813</v>
      </c>
      <c r="G920" s="7" t="s">
        <v>183</v>
      </c>
      <c r="H920" s="51" t="s">
        <v>270</v>
      </c>
      <c r="I920" s="53">
        <v>44667</v>
      </c>
      <c r="J920" s="42" t="s">
        <v>274</v>
      </c>
      <c r="K920" s="2" t="s">
        <v>324</v>
      </c>
      <c r="L920" s="9">
        <v>63.5</v>
      </c>
      <c r="M920" s="2" t="s">
        <v>4436</v>
      </c>
      <c r="N920" s="2" t="s">
        <v>85</v>
      </c>
      <c r="O920" s="2" t="s">
        <v>4437</v>
      </c>
      <c r="P920" s="2" t="str">
        <f>VLOOKUP(I920,Period!A:B,2,FALSE)</f>
        <v>2022H1</v>
      </c>
      <c r="Q920" s="9">
        <f t="shared" si="160"/>
        <v>83.474999999999994</v>
      </c>
      <c r="R920" s="2">
        <f t="shared" si="162"/>
        <v>90</v>
      </c>
      <c r="S920" t="str">
        <f t="shared" si="163"/>
        <v>03 Cloudy (40%-90%)</v>
      </c>
      <c r="T920" t="str">
        <f t="shared" si="161"/>
        <v>44667S2A_MSIL1CCDM-MLB-GANGM4466703 Cloudy (40%-90%)</v>
      </c>
      <c r="U920">
        <f>IF(COUNTIF(T$2:T919,T920)&gt;=1,0,1)</f>
        <v>0</v>
      </c>
      <c r="V920" s="26" t="s">
        <v>2734</v>
      </c>
      <c r="W920" s="86">
        <f t="shared" si="164"/>
        <v>2022</v>
      </c>
      <c r="X920" s="86" t="str">
        <f t="shared" si="165"/>
        <v>04</v>
      </c>
      <c r="Y920" s="86">
        <f t="shared" si="166"/>
        <v>16</v>
      </c>
      <c r="Z920" s="86" t="str">
        <f t="shared" si="167"/>
        <v>22</v>
      </c>
      <c r="AA920" s="86" t="str">
        <f t="shared" si="168"/>
        <v>37</v>
      </c>
      <c r="AB920" s="86" t="str">
        <f t="shared" si="169"/>
        <v>44</v>
      </c>
      <c r="AC920" s="86" t="str">
        <f t="shared" si="170"/>
        <v>GAN_GM_2500X1253px_32m_S2A_MSIL1C_20220416_90CC</v>
      </c>
      <c r="AD920" s="41" t="s">
        <v>2735</v>
      </c>
    </row>
    <row r="921" spans="2:30" x14ac:dyDescent="0.25">
      <c r="B921" t="s">
        <v>3866</v>
      </c>
      <c r="C921" s="54" t="s">
        <v>3816</v>
      </c>
      <c r="D921" s="54" t="s">
        <v>269</v>
      </c>
      <c r="E921" s="56" t="b">
        <v>1</v>
      </c>
      <c r="F921" s="2" t="s">
        <v>3813</v>
      </c>
      <c r="G921" s="7" t="s">
        <v>183</v>
      </c>
      <c r="H921" s="54" t="s">
        <v>270</v>
      </c>
      <c r="I921" s="57">
        <v>44664</v>
      </c>
      <c r="J921" s="56" t="s">
        <v>272</v>
      </c>
      <c r="K921" s="2" t="s">
        <v>301</v>
      </c>
      <c r="L921" s="9">
        <v>0.4</v>
      </c>
      <c r="M921" s="2" t="s">
        <v>4436</v>
      </c>
      <c r="N921" s="2" t="s">
        <v>85</v>
      </c>
      <c r="O921" s="2" t="s">
        <v>4437</v>
      </c>
      <c r="P921" s="2" t="str">
        <f>VLOOKUP(I921,Period!A:B,2,FALSE)</f>
        <v>2022H1</v>
      </c>
      <c r="Q921" s="9">
        <f t="shared" si="160"/>
        <v>4.375</v>
      </c>
      <c r="R921" s="2">
        <f t="shared" si="162"/>
        <v>10</v>
      </c>
      <c r="S921" t="str">
        <f t="shared" si="163"/>
        <v>02 Sunny (10%-30%)</v>
      </c>
      <c r="T921" t="str">
        <f t="shared" si="161"/>
        <v>44664S2A_MSIL1CCDM-MLB-GANGM4466402 Sunny (10%-30%)</v>
      </c>
      <c r="U921">
        <f>IF(COUNTIF(T$2:T920,T921)&gt;=1,0,1)</f>
        <v>1</v>
      </c>
      <c r="V921" s="26" t="s">
        <v>2736</v>
      </c>
      <c r="W921" s="86">
        <f t="shared" si="164"/>
        <v>2022</v>
      </c>
      <c r="X921" s="86" t="str">
        <f t="shared" si="165"/>
        <v>04</v>
      </c>
      <c r="Y921" s="86">
        <f t="shared" si="166"/>
        <v>13</v>
      </c>
      <c r="Z921" s="86" t="str">
        <f t="shared" si="167"/>
        <v>22</v>
      </c>
      <c r="AA921" s="86" t="str">
        <f t="shared" si="168"/>
        <v>28</v>
      </c>
      <c r="AB921" s="86" t="str">
        <f t="shared" si="169"/>
        <v>07</v>
      </c>
      <c r="AC921" s="86" t="str">
        <f t="shared" si="170"/>
        <v>GAN_GM_2500X1253px_32m_S2A_MSIL1C_20220413_10CC</v>
      </c>
      <c r="AD921" s="41" t="s">
        <v>2737</v>
      </c>
    </row>
    <row r="922" spans="2:30" x14ac:dyDescent="0.25">
      <c r="B922" t="s">
        <v>3866</v>
      </c>
      <c r="C922" s="54" t="s">
        <v>3816</v>
      </c>
      <c r="D922" s="54" t="s">
        <v>269</v>
      </c>
      <c r="E922" s="56" t="b">
        <v>1</v>
      </c>
      <c r="F922" s="2" t="s">
        <v>3813</v>
      </c>
      <c r="G922" s="7" t="s">
        <v>183</v>
      </c>
      <c r="H922" s="54" t="s">
        <v>270</v>
      </c>
      <c r="I922" s="57">
        <v>44664</v>
      </c>
      <c r="J922" s="56" t="s">
        <v>271</v>
      </c>
      <c r="K922" s="2" t="s">
        <v>290</v>
      </c>
      <c r="L922" s="9">
        <v>0.1</v>
      </c>
      <c r="M922" s="2" t="s">
        <v>4436</v>
      </c>
      <c r="N922" s="2" t="s">
        <v>85</v>
      </c>
      <c r="O922" s="2" t="s">
        <v>4437</v>
      </c>
      <c r="P922" s="2" t="str">
        <f>VLOOKUP(I922,Period!A:B,2,FALSE)</f>
        <v>2022H1</v>
      </c>
      <c r="Q922" s="9">
        <f t="shared" si="160"/>
        <v>4.375</v>
      </c>
      <c r="R922" s="2">
        <f t="shared" si="162"/>
        <v>10</v>
      </c>
      <c r="S922" t="str">
        <f t="shared" si="163"/>
        <v>02 Sunny (10%-30%)</v>
      </c>
      <c r="T922" t="str">
        <f t="shared" si="161"/>
        <v>44664S2A_MSIL1CCDM-MLB-GANGM4466402 Sunny (10%-30%)</v>
      </c>
      <c r="U922">
        <f>IF(COUNTIF(T$2:T921,T922)&gt;=1,0,1)</f>
        <v>0</v>
      </c>
      <c r="V922" s="26" t="s">
        <v>2738</v>
      </c>
      <c r="W922" s="86">
        <f t="shared" si="164"/>
        <v>2022</v>
      </c>
      <c r="X922" s="86" t="str">
        <f t="shared" si="165"/>
        <v>04</v>
      </c>
      <c r="Y922" s="86">
        <f t="shared" si="166"/>
        <v>13</v>
      </c>
      <c r="Z922" s="86" t="str">
        <f t="shared" si="167"/>
        <v>22</v>
      </c>
      <c r="AA922" s="86" t="str">
        <f t="shared" si="168"/>
        <v>28</v>
      </c>
      <c r="AB922" s="86" t="str">
        <f t="shared" si="169"/>
        <v>03</v>
      </c>
      <c r="AC922" s="86" t="str">
        <f t="shared" si="170"/>
        <v>GAN_GM_2500X1253px_32m_S2A_MSIL1C_20220413_10CC</v>
      </c>
      <c r="AD922" s="41" t="s">
        <v>2739</v>
      </c>
    </row>
    <row r="923" spans="2:30" x14ac:dyDescent="0.25">
      <c r="B923" t="s">
        <v>3866</v>
      </c>
      <c r="C923" s="54" t="s">
        <v>3816</v>
      </c>
      <c r="D923" s="54" t="s">
        <v>269</v>
      </c>
      <c r="E923" s="56" t="b">
        <v>1</v>
      </c>
      <c r="F923" s="2" t="s">
        <v>3813</v>
      </c>
      <c r="G923" s="7" t="s">
        <v>183</v>
      </c>
      <c r="H923" s="54" t="s">
        <v>270</v>
      </c>
      <c r="I923" s="57">
        <v>44664</v>
      </c>
      <c r="J923" s="56" t="s">
        <v>273</v>
      </c>
      <c r="K923" s="2" t="s">
        <v>313</v>
      </c>
      <c r="L923" s="9">
        <v>12</v>
      </c>
      <c r="M923" s="2" t="s">
        <v>4436</v>
      </c>
      <c r="N923" s="2" t="s">
        <v>85</v>
      </c>
      <c r="O923" s="2" t="s">
        <v>4437</v>
      </c>
      <c r="P923" s="2" t="str">
        <f>VLOOKUP(I923,Period!A:B,2,FALSE)</f>
        <v>2022H1</v>
      </c>
      <c r="Q923" s="9">
        <f t="shared" si="160"/>
        <v>4.375</v>
      </c>
      <c r="R923" s="2">
        <f t="shared" si="162"/>
        <v>10</v>
      </c>
      <c r="S923" t="str">
        <f t="shared" si="163"/>
        <v>02 Sunny (10%-30%)</v>
      </c>
      <c r="T923" t="str">
        <f t="shared" si="161"/>
        <v>44664S2A_MSIL1CCDM-MLB-GANGM4466402 Sunny (10%-30%)</v>
      </c>
      <c r="U923">
        <f>IF(COUNTIF(T$2:T922,T923)&gt;=1,0,1)</f>
        <v>0</v>
      </c>
      <c r="V923" s="26" t="s">
        <v>2740</v>
      </c>
      <c r="W923" s="86">
        <f t="shared" si="164"/>
        <v>2022</v>
      </c>
      <c r="X923" s="86" t="str">
        <f t="shared" si="165"/>
        <v>04</v>
      </c>
      <c r="Y923" s="86">
        <f t="shared" si="166"/>
        <v>13</v>
      </c>
      <c r="Z923" s="86" t="str">
        <f t="shared" si="167"/>
        <v>22</v>
      </c>
      <c r="AA923" s="86" t="str">
        <f t="shared" si="168"/>
        <v>27</v>
      </c>
      <c r="AB923" s="86" t="str">
        <f t="shared" si="169"/>
        <v>54</v>
      </c>
      <c r="AC923" s="86" t="str">
        <f t="shared" si="170"/>
        <v>GAN_GM_2500X1253px_32m_S2A_MSIL1C_20220413_10CC</v>
      </c>
      <c r="AD923" s="41" t="s">
        <v>2741</v>
      </c>
    </row>
    <row r="924" spans="2:30" x14ac:dyDescent="0.25">
      <c r="B924" t="s">
        <v>3866</v>
      </c>
      <c r="C924" s="54" t="s">
        <v>3816</v>
      </c>
      <c r="D924" s="54" t="s">
        <v>269</v>
      </c>
      <c r="E924" s="56" t="b">
        <v>1</v>
      </c>
      <c r="F924" s="2" t="s">
        <v>3813</v>
      </c>
      <c r="G924" s="7" t="s">
        <v>183</v>
      </c>
      <c r="H924" s="54" t="s">
        <v>270</v>
      </c>
      <c r="I924" s="57">
        <v>44664</v>
      </c>
      <c r="J924" s="56" t="s">
        <v>274</v>
      </c>
      <c r="K924" s="2" t="s">
        <v>323</v>
      </c>
      <c r="L924" s="9">
        <v>5</v>
      </c>
      <c r="M924" s="2" t="s">
        <v>4436</v>
      </c>
      <c r="N924" s="2" t="s">
        <v>85</v>
      </c>
      <c r="O924" s="2" t="s">
        <v>4437</v>
      </c>
      <c r="P924" s="2" t="str">
        <f>VLOOKUP(I924,Period!A:B,2,FALSE)</f>
        <v>2022H1</v>
      </c>
      <c r="Q924" s="9">
        <f t="shared" si="160"/>
        <v>4.375</v>
      </c>
      <c r="R924" s="2">
        <f t="shared" si="162"/>
        <v>10</v>
      </c>
      <c r="S924" t="str">
        <f t="shared" si="163"/>
        <v>02 Sunny (10%-30%)</v>
      </c>
      <c r="T924" t="str">
        <f t="shared" si="161"/>
        <v>44664S2A_MSIL1CCDM-MLB-GANGM4466402 Sunny (10%-30%)</v>
      </c>
      <c r="U924">
        <f>IF(COUNTIF(T$2:T923,T924)&gt;=1,0,1)</f>
        <v>0</v>
      </c>
      <c r="V924" s="26" t="s">
        <v>2742</v>
      </c>
      <c r="W924" s="86">
        <f t="shared" si="164"/>
        <v>2022</v>
      </c>
      <c r="X924" s="86" t="str">
        <f t="shared" si="165"/>
        <v>04</v>
      </c>
      <c r="Y924" s="86">
        <f t="shared" si="166"/>
        <v>13</v>
      </c>
      <c r="Z924" s="86" t="str">
        <f t="shared" si="167"/>
        <v>22</v>
      </c>
      <c r="AA924" s="86" t="str">
        <f t="shared" si="168"/>
        <v>27</v>
      </c>
      <c r="AB924" s="86" t="str">
        <f t="shared" si="169"/>
        <v>49</v>
      </c>
      <c r="AC924" s="86" t="str">
        <f t="shared" si="170"/>
        <v>GAN_GM_2500X1253px_32m_S2A_MSIL1C_20220413_10CC</v>
      </c>
      <c r="AD924" s="41" t="s">
        <v>2743</v>
      </c>
    </row>
    <row r="925" spans="2:30" x14ac:dyDescent="0.25">
      <c r="B925" t="s">
        <v>3866</v>
      </c>
      <c r="C925" s="51" t="s">
        <v>3816</v>
      </c>
      <c r="D925" s="51" t="s">
        <v>269</v>
      </c>
      <c r="E925" s="42" t="b">
        <v>1</v>
      </c>
      <c r="F925" s="2" t="s">
        <v>3813</v>
      </c>
      <c r="G925" s="7" t="s">
        <v>183</v>
      </c>
      <c r="H925" s="51" t="s">
        <v>270</v>
      </c>
      <c r="I925" s="53">
        <v>44662</v>
      </c>
      <c r="J925" s="42" t="s">
        <v>272</v>
      </c>
      <c r="K925" s="2" t="s">
        <v>310</v>
      </c>
      <c r="L925" s="9">
        <v>99.1</v>
      </c>
      <c r="M925" s="2" t="s">
        <v>4436</v>
      </c>
      <c r="N925" s="2" t="s">
        <v>85</v>
      </c>
      <c r="O925" s="2" t="s">
        <v>4437</v>
      </c>
      <c r="P925" s="2" t="str">
        <f>VLOOKUP(I925,Period!A:B,2,FALSE)</f>
        <v>2022H1</v>
      </c>
      <c r="Q925" s="9">
        <f t="shared" si="160"/>
        <v>91.525000000000006</v>
      </c>
      <c r="R925" s="2">
        <f t="shared" si="162"/>
        <v>100</v>
      </c>
      <c r="S925" t="str">
        <f t="shared" si="163"/>
        <v>04 Overcast (100%)</v>
      </c>
      <c r="T925" t="str">
        <f t="shared" si="161"/>
        <v>44662S2A_MSIL1CCDM-MLB-GANGM4466204 Overcast (100%)</v>
      </c>
      <c r="U925">
        <f>IF(COUNTIF(T$2:T924,T925)&gt;=1,0,1)</f>
        <v>1</v>
      </c>
      <c r="V925" s="26" t="s">
        <v>2744</v>
      </c>
      <c r="W925" s="86">
        <f t="shared" si="164"/>
        <v>2022</v>
      </c>
      <c r="X925" s="86" t="str">
        <f t="shared" si="165"/>
        <v>04</v>
      </c>
      <c r="Y925" s="86">
        <f t="shared" si="166"/>
        <v>11</v>
      </c>
      <c r="Z925" s="86" t="str">
        <f t="shared" si="167"/>
        <v>22</v>
      </c>
      <c r="AA925" s="86" t="str">
        <f t="shared" si="168"/>
        <v>38</v>
      </c>
      <c r="AB925" s="86" t="str">
        <f t="shared" si="169"/>
        <v>09</v>
      </c>
      <c r="AC925" s="86" t="str">
        <f t="shared" si="170"/>
        <v>GAN_GM_2500X1253px_32m_S2A_MSIL1C_20220411_100CC</v>
      </c>
      <c r="AD925" s="41" t="s">
        <v>2745</v>
      </c>
    </row>
    <row r="926" spans="2:30" x14ac:dyDescent="0.25">
      <c r="B926" t="s">
        <v>3866</v>
      </c>
      <c r="C926" s="51" t="s">
        <v>3816</v>
      </c>
      <c r="D926" s="51" t="s">
        <v>269</v>
      </c>
      <c r="E926" s="42" t="b">
        <v>1</v>
      </c>
      <c r="F926" s="2" t="s">
        <v>3813</v>
      </c>
      <c r="G926" s="7" t="s">
        <v>183</v>
      </c>
      <c r="H926" s="51" t="s">
        <v>270</v>
      </c>
      <c r="I926" s="53">
        <v>44662</v>
      </c>
      <c r="J926" s="42" t="s">
        <v>271</v>
      </c>
      <c r="K926" s="2" t="s">
        <v>317</v>
      </c>
      <c r="L926" s="9">
        <v>87.6</v>
      </c>
      <c r="M926" s="2" t="s">
        <v>4436</v>
      </c>
      <c r="N926" s="2" t="s">
        <v>85</v>
      </c>
      <c r="O926" s="2" t="s">
        <v>4437</v>
      </c>
      <c r="P926" s="2" t="str">
        <f>VLOOKUP(I926,Period!A:B,2,FALSE)</f>
        <v>2022H1</v>
      </c>
      <c r="Q926" s="9">
        <f t="shared" si="160"/>
        <v>91.525000000000006</v>
      </c>
      <c r="R926" s="2">
        <f t="shared" si="162"/>
        <v>100</v>
      </c>
      <c r="S926" t="str">
        <f t="shared" si="163"/>
        <v>04 Overcast (100%)</v>
      </c>
      <c r="T926" t="str">
        <f t="shared" si="161"/>
        <v>44662S2A_MSIL1CCDM-MLB-GANGM4466204 Overcast (100%)</v>
      </c>
      <c r="U926">
        <f>IF(COUNTIF(T$2:T925,T926)&gt;=1,0,1)</f>
        <v>0</v>
      </c>
      <c r="V926" s="26" t="s">
        <v>2746</v>
      </c>
      <c r="W926" s="86">
        <f t="shared" si="164"/>
        <v>2022</v>
      </c>
      <c r="X926" s="86" t="str">
        <f t="shared" si="165"/>
        <v>04</v>
      </c>
      <c r="Y926" s="86">
        <f t="shared" si="166"/>
        <v>11</v>
      </c>
      <c r="Z926" s="86" t="str">
        <f t="shared" si="167"/>
        <v>22</v>
      </c>
      <c r="AA926" s="86" t="str">
        <f t="shared" si="168"/>
        <v>38</v>
      </c>
      <c r="AB926" s="86" t="str">
        <f t="shared" si="169"/>
        <v>05</v>
      </c>
      <c r="AC926" s="86" t="str">
        <f t="shared" si="170"/>
        <v>GAN_GM_2500X1253px_32m_S2A_MSIL1C_20220411_100CC</v>
      </c>
      <c r="AD926" s="41" t="s">
        <v>2747</v>
      </c>
    </row>
    <row r="927" spans="2:30" x14ac:dyDescent="0.25">
      <c r="B927" t="s">
        <v>3866</v>
      </c>
      <c r="C927" s="51" t="s">
        <v>3816</v>
      </c>
      <c r="D927" s="51" t="s">
        <v>269</v>
      </c>
      <c r="E927" s="42" t="b">
        <v>1</v>
      </c>
      <c r="F927" s="2" t="s">
        <v>3813</v>
      </c>
      <c r="G927" s="7" t="s">
        <v>183</v>
      </c>
      <c r="H927" s="51" t="s">
        <v>270</v>
      </c>
      <c r="I927" s="53">
        <v>44662</v>
      </c>
      <c r="J927" s="42" t="s">
        <v>273</v>
      </c>
      <c r="K927" s="2" t="s">
        <v>305</v>
      </c>
      <c r="L927" s="9">
        <v>92</v>
      </c>
      <c r="M927" s="2" t="s">
        <v>4436</v>
      </c>
      <c r="N927" s="2" t="s">
        <v>85</v>
      </c>
      <c r="O927" s="2" t="s">
        <v>4437</v>
      </c>
      <c r="P927" s="2" t="str">
        <f>VLOOKUP(I927,Period!A:B,2,FALSE)</f>
        <v>2022H1</v>
      </c>
      <c r="Q927" s="9">
        <f t="shared" si="160"/>
        <v>91.525000000000006</v>
      </c>
      <c r="R927" s="2">
        <f t="shared" si="162"/>
        <v>100</v>
      </c>
      <c r="S927" t="str">
        <f t="shared" si="163"/>
        <v>04 Overcast (100%)</v>
      </c>
      <c r="T927" t="str">
        <f t="shared" si="161"/>
        <v>44662S2A_MSIL1CCDM-MLB-GANGM4466204 Overcast (100%)</v>
      </c>
      <c r="U927">
        <f>IF(COUNTIF(T$2:T926,T927)&gt;=1,0,1)</f>
        <v>0</v>
      </c>
      <c r="V927" s="26" t="s">
        <v>2748</v>
      </c>
      <c r="W927" s="86">
        <f t="shared" si="164"/>
        <v>2022</v>
      </c>
      <c r="X927" s="86" t="str">
        <f t="shared" si="165"/>
        <v>04</v>
      </c>
      <c r="Y927" s="86">
        <f t="shared" si="166"/>
        <v>11</v>
      </c>
      <c r="Z927" s="86" t="str">
        <f t="shared" si="167"/>
        <v>22</v>
      </c>
      <c r="AA927" s="86" t="str">
        <f t="shared" si="168"/>
        <v>37</v>
      </c>
      <c r="AB927" s="86" t="str">
        <f t="shared" si="169"/>
        <v>55</v>
      </c>
      <c r="AC927" s="86" t="str">
        <f t="shared" si="170"/>
        <v>GAN_GM_2500X1253px_32m_S2A_MSIL1C_20220411_100CC</v>
      </c>
      <c r="AD927" s="41" t="s">
        <v>2749</v>
      </c>
    </row>
    <row r="928" spans="2:30" x14ac:dyDescent="0.25">
      <c r="B928" t="s">
        <v>3866</v>
      </c>
      <c r="C928" s="51" t="s">
        <v>3816</v>
      </c>
      <c r="D928" s="51" t="s">
        <v>269</v>
      </c>
      <c r="E928" s="42" t="b">
        <v>1</v>
      </c>
      <c r="F928" s="2" t="s">
        <v>3813</v>
      </c>
      <c r="G928" s="7" t="s">
        <v>183</v>
      </c>
      <c r="H928" s="51" t="s">
        <v>270</v>
      </c>
      <c r="I928" s="53">
        <v>44662</v>
      </c>
      <c r="J928" s="42" t="s">
        <v>274</v>
      </c>
      <c r="K928" s="2" t="s">
        <v>306</v>
      </c>
      <c r="L928" s="9">
        <v>87.4</v>
      </c>
      <c r="M928" s="2" t="s">
        <v>4436</v>
      </c>
      <c r="N928" s="2" t="s">
        <v>85</v>
      </c>
      <c r="O928" s="2" t="s">
        <v>4437</v>
      </c>
      <c r="P928" s="2" t="str">
        <f>VLOOKUP(I928,Period!A:B,2,FALSE)</f>
        <v>2022H1</v>
      </c>
      <c r="Q928" s="9">
        <f t="shared" si="160"/>
        <v>91.525000000000006</v>
      </c>
      <c r="R928" s="2">
        <f t="shared" si="162"/>
        <v>100</v>
      </c>
      <c r="S928" t="str">
        <f t="shared" si="163"/>
        <v>04 Overcast (100%)</v>
      </c>
      <c r="T928" t="str">
        <f t="shared" si="161"/>
        <v>44662S2A_MSIL1CCDM-MLB-GANGM4466204 Overcast (100%)</v>
      </c>
      <c r="U928">
        <f>IF(COUNTIF(T$2:T927,T928)&gt;=1,0,1)</f>
        <v>0</v>
      </c>
      <c r="V928" s="26" t="s">
        <v>2750</v>
      </c>
      <c r="W928" s="86">
        <f t="shared" si="164"/>
        <v>2022</v>
      </c>
      <c r="X928" s="86" t="str">
        <f t="shared" si="165"/>
        <v>04</v>
      </c>
      <c r="Y928" s="86">
        <f t="shared" si="166"/>
        <v>11</v>
      </c>
      <c r="Z928" s="86" t="str">
        <f t="shared" si="167"/>
        <v>22</v>
      </c>
      <c r="AA928" s="86" t="str">
        <f t="shared" si="168"/>
        <v>37</v>
      </c>
      <c r="AB928" s="86" t="str">
        <f t="shared" si="169"/>
        <v>51</v>
      </c>
      <c r="AC928" s="86" t="str">
        <f t="shared" si="170"/>
        <v>GAN_GM_2500X1253px_32m_S2A_MSIL1C_20220411_100CC</v>
      </c>
      <c r="AD928" s="41" t="s">
        <v>2751</v>
      </c>
    </row>
    <row r="929" spans="2:30" x14ac:dyDescent="0.25">
      <c r="B929" t="s">
        <v>3866</v>
      </c>
      <c r="C929" s="54" t="s">
        <v>3816</v>
      </c>
      <c r="D929" s="54" t="s">
        <v>269</v>
      </c>
      <c r="E929" s="56" t="b">
        <v>1</v>
      </c>
      <c r="F929" s="2" t="s">
        <v>3813</v>
      </c>
      <c r="G929" s="7" t="s">
        <v>183</v>
      </c>
      <c r="H929" s="54" t="s">
        <v>270</v>
      </c>
      <c r="I929" s="57">
        <v>44659</v>
      </c>
      <c r="J929" s="56" t="s">
        <v>272</v>
      </c>
      <c r="K929" s="2" t="s">
        <v>289</v>
      </c>
      <c r="L929" s="9">
        <v>0</v>
      </c>
      <c r="M929" s="2" t="s">
        <v>4436</v>
      </c>
      <c r="N929" s="2" t="s">
        <v>85</v>
      </c>
      <c r="O929" s="2" t="s">
        <v>4437</v>
      </c>
      <c r="P929" s="2" t="str">
        <f>VLOOKUP(I929,Period!A:B,2,FALSE)</f>
        <v>2022H1</v>
      </c>
      <c r="Q929" s="9">
        <f t="shared" si="160"/>
        <v>3.1</v>
      </c>
      <c r="R929" s="2">
        <f t="shared" si="162"/>
        <v>10</v>
      </c>
      <c r="S929" t="str">
        <f t="shared" si="163"/>
        <v>02 Sunny (10%-30%)</v>
      </c>
      <c r="T929" t="str">
        <f t="shared" si="161"/>
        <v>44659S2A_MSIL1CCDM-MLB-GANGM4465902 Sunny (10%-30%)</v>
      </c>
      <c r="U929">
        <f>IF(COUNTIF(T$2:T928,T929)&gt;=1,0,1)</f>
        <v>1</v>
      </c>
      <c r="V929" s="26" t="s">
        <v>2752</v>
      </c>
      <c r="W929" s="86">
        <f t="shared" si="164"/>
        <v>2022</v>
      </c>
      <c r="X929" s="86" t="str">
        <f t="shared" si="165"/>
        <v>04</v>
      </c>
      <c r="Y929" s="86" t="str">
        <f t="shared" si="166"/>
        <v>08</v>
      </c>
      <c r="Z929" s="86" t="str">
        <f t="shared" si="167"/>
        <v>22</v>
      </c>
      <c r="AA929" s="86" t="str">
        <f t="shared" si="168"/>
        <v>28</v>
      </c>
      <c r="AB929" s="86" t="str">
        <f t="shared" si="169"/>
        <v>12</v>
      </c>
      <c r="AC929" s="86" t="str">
        <f t="shared" si="170"/>
        <v>GAN_GM_2500X1253px_32m_S2A_MSIL1C_20220408_10CC</v>
      </c>
      <c r="AD929" s="41" t="s">
        <v>2753</v>
      </c>
    </row>
    <row r="930" spans="2:30" x14ac:dyDescent="0.25">
      <c r="B930" t="s">
        <v>3866</v>
      </c>
      <c r="C930" s="54" t="s">
        <v>3816</v>
      </c>
      <c r="D930" s="54" t="s">
        <v>269</v>
      </c>
      <c r="E930" s="56" t="b">
        <v>1</v>
      </c>
      <c r="F930" s="2" t="s">
        <v>3813</v>
      </c>
      <c r="G930" s="7" t="s">
        <v>183</v>
      </c>
      <c r="H930" s="54" t="s">
        <v>270</v>
      </c>
      <c r="I930" s="57">
        <v>44659</v>
      </c>
      <c r="J930" s="56" t="s">
        <v>271</v>
      </c>
      <c r="K930" s="2" t="s">
        <v>325</v>
      </c>
      <c r="L930" s="9">
        <v>0</v>
      </c>
      <c r="M930" s="2" t="s">
        <v>4436</v>
      </c>
      <c r="N930" s="2" t="s">
        <v>85</v>
      </c>
      <c r="O930" s="2" t="s">
        <v>4437</v>
      </c>
      <c r="P930" s="2" t="str">
        <f>VLOOKUP(I930,Period!A:B,2,FALSE)</f>
        <v>2022H1</v>
      </c>
      <c r="Q930" s="9">
        <f t="shared" si="160"/>
        <v>3.1</v>
      </c>
      <c r="R930" s="2">
        <f t="shared" si="162"/>
        <v>10</v>
      </c>
      <c r="S930" t="str">
        <f t="shared" si="163"/>
        <v>02 Sunny (10%-30%)</v>
      </c>
      <c r="T930" t="str">
        <f t="shared" si="161"/>
        <v>44659S2A_MSIL1CCDM-MLB-GANGM4465902 Sunny (10%-30%)</v>
      </c>
      <c r="U930">
        <f>IF(COUNTIF(T$2:T929,T930)&gt;=1,0,1)</f>
        <v>0</v>
      </c>
      <c r="V930" s="26" t="s">
        <v>2754</v>
      </c>
      <c r="W930" s="86">
        <f t="shared" si="164"/>
        <v>2022</v>
      </c>
      <c r="X930" s="86" t="str">
        <f t="shared" si="165"/>
        <v>04</v>
      </c>
      <c r="Y930" s="86" t="str">
        <f t="shared" si="166"/>
        <v>08</v>
      </c>
      <c r="Z930" s="86" t="str">
        <f t="shared" si="167"/>
        <v>22</v>
      </c>
      <c r="AA930" s="86" t="str">
        <f t="shared" si="168"/>
        <v>28</v>
      </c>
      <c r="AB930" s="86" t="str">
        <f t="shared" si="169"/>
        <v>08</v>
      </c>
      <c r="AC930" s="86" t="str">
        <f t="shared" si="170"/>
        <v>GAN_GM_2500X1253px_32m_S2A_MSIL1C_20220408_10CC</v>
      </c>
      <c r="AD930" s="41" t="s">
        <v>2755</v>
      </c>
    </row>
    <row r="931" spans="2:30" x14ac:dyDescent="0.25">
      <c r="B931" t="s">
        <v>3866</v>
      </c>
      <c r="C931" s="54" t="s">
        <v>3816</v>
      </c>
      <c r="D931" s="54" t="s">
        <v>269</v>
      </c>
      <c r="E931" s="56" t="b">
        <v>1</v>
      </c>
      <c r="F931" s="2" t="s">
        <v>3813</v>
      </c>
      <c r="G931" s="7" t="s">
        <v>183</v>
      </c>
      <c r="H931" s="54" t="s">
        <v>270</v>
      </c>
      <c r="I931" s="57">
        <v>44659</v>
      </c>
      <c r="J931" s="56" t="s">
        <v>273</v>
      </c>
      <c r="K931" s="2" t="s">
        <v>326</v>
      </c>
      <c r="L931" s="9">
        <v>5</v>
      </c>
      <c r="M931" s="2" t="s">
        <v>4436</v>
      </c>
      <c r="N931" s="2" t="s">
        <v>85</v>
      </c>
      <c r="O931" s="2" t="s">
        <v>4437</v>
      </c>
      <c r="P931" s="2" t="str">
        <f>VLOOKUP(I931,Period!A:B,2,FALSE)</f>
        <v>2022H1</v>
      </c>
      <c r="Q931" s="9">
        <f t="shared" si="160"/>
        <v>3.1</v>
      </c>
      <c r="R931" s="2">
        <f t="shared" si="162"/>
        <v>10</v>
      </c>
      <c r="S931" t="str">
        <f t="shared" si="163"/>
        <v>02 Sunny (10%-30%)</v>
      </c>
      <c r="T931" t="str">
        <f t="shared" si="161"/>
        <v>44659S2A_MSIL1CCDM-MLB-GANGM4465902 Sunny (10%-30%)</v>
      </c>
      <c r="U931">
        <f>IF(COUNTIF(T$2:T930,T931)&gt;=1,0,1)</f>
        <v>0</v>
      </c>
      <c r="V931" s="26" t="s">
        <v>2756</v>
      </c>
      <c r="W931" s="86">
        <f t="shared" si="164"/>
        <v>2022</v>
      </c>
      <c r="X931" s="86" t="str">
        <f t="shared" si="165"/>
        <v>04</v>
      </c>
      <c r="Y931" s="86" t="str">
        <f t="shared" si="166"/>
        <v>08</v>
      </c>
      <c r="Z931" s="86" t="str">
        <f t="shared" si="167"/>
        <v>22</v>
      </c>
      <c r="AA931" s="86" t="str">
        <f t="shared" si="168"/>
        <v>27</v>
      </c>
      <c r="AB931" s="86" t="str">
        <f t="shared" si="169"/>
        <v>59</v>
      </c>
      <c r="AC931" s="86" t="str">
        <f t="shared" si="170"/>
        <v>GAN_GM_2500X1253px_32m_S2A_MSIL1C_20220408_10CC</v>
      </c>
      <c r="AD931" s="41" t="s">
        <v>2757</v>
      </c>
    </row>
    <row r="932" spans="2:30" x14ac:dyDescent="0.25">
      <c r="B932" t="s">
        <v>3866</v>
      </c>
      <c r="C932" s="54" t="s">
        <v>3816</v>
      </c>
      <c r="D932" s="54" t="s">
        <v>269</v>
      </c>
      <c r="E932" s="56" t="b">
        <v>1</v>
      </c>
      <c r="F932" s="2" t="s">
        <v>3813</v>
      </c>
      <c r="G932" s="7" t="s">
        <v>183</v>
      </c>
      <c r="H932" s="54" t="s">
        <v>270</v>
      </c>
      <c r="I932" s="57">
        <v>44659</v>
      </c>
      <c r="J932" s="56" t="s">
        <v>274</v>
      </c>
      <c r="K932" s="2" t="s">
        <v>313</v>
      </c>
      <c r="L932" s="9">
        <v>7.4</v>
      </c>
      <c r="M932" s="2" t="s">
        <v>4436</v>
      </c>
      <c r="N932" s="2" t="s">
        <v>85</v>
      </c>
      <c r="O932" s="2" t="s">
        <v>4437</v>
      </c>
      <c r="P932" s="2" t="str">
        <f>VLOOKUP(I932,Period!A:B,2,FALSE)</f>
        <v>2022H1</v>
      </c>
      <c r="Q932" s="9">
        <f t="shared" si="160"/>
        <v>3.1</v>
      </c>
      <c r="R932" s="2">
        <f t="shared" si="162"/>
        <v>10</v>
      </c>
      <c r="S932" t="str">
        <f t="shared" si="163"/>
        <v>02 Sunny (10%-30%)</v>
      </c>
      <c r="T932" t="str">
        <f t="shared" si="161"/>
        <v>44659S2A_MSIL1CCDM-MLB-GANGM4465902 Sunny (10%-30%)</v>
      </c>
      <c r="U932">
        <f>IF(COUNTIF(T$2:T931,T932)&gt;=1,0,1)</f>
        <v>0</v>
      </c>
      <c r="V932" s="26" t="s">
        <v>2758</v>
      </c>
      <c r="W932" s="86">
        <f t="shared" si="164"/>
        <v>2022</v>
      </c>
      <c r="X932" s="86" t="str">
        <f t="shared" si="165"/>
        <v>04</v>
      </c>
      <c r="Y932" s="86" t="str">
        <f t="shared" si="166"/>
        <v>08</v>
      </c>
      <c r="Z932" s="86" t="str">
        <f t="shared" si="167"/>
        <v>22</v>
      </c>
      <c r="AA932" s="86" t="str">
        <f t="shared" si="168"/>
        <v>27</v>
      </c>
      <c r="AB932" s="86" t="str">
        <f t="shared" si="169"/>
        <v>54</v>
      </c>
      <c r="AC932" s="86" t="str">
        <f t="shared" si="170"/>
        <v>GAN_GM_2500X1253px_32m_S2A_MSIL1C_20220408_10CC</v>
      </c>
      <c r="AD932" s="41" t="s">
        <v>2759</v>
      </c>
    </row>
    <row r="933" spans="2:30" x14ac:dyDescent="0.25">
      <c r="B933" t="s">
        <v>3866</v>
      </c>
      <c r="C933" s="51" t="s">
        <v>3816</v>
      </c>
      <c r="D933" s="51" t="s">
        <v>269</v>
      </c>
      <c r="E933" s="42" t="b">
        <v>1</v>
      </c>
      <c r="F933" s="2" t="s">
        <v>3813</v>
      </c>
      <c r="G933" s="7" t="s">
        <v>183</v>
      </c>
      <c r="H933" s="51" t="s">
        <v>270</v>
      </c>
      <c r="I933" s="53">
        <v>44657</v>
      </c>
      <c r="J933" s="42" t="s">
        <v>272</v>
      </c>
      <c r="K933" s="2" t="s">
        <v>299</v>
      </c>
      <c r="L933" s="9">
        <v>0.5</v>
      </c>
      <c r="M933" s="2" t="s">
        <v>4436</v>
      </c>
      <c r="N933" s="2" t="s">
        <v>85</v>
      </c>
      <c r="O933" s="2" t="s">
        <v>4437</v>
      </c>
      <c r="P933" s="2" t="str">
        <f>VLOOKUP(I933,Period!A:B,2,FALSE)</f>
        <v>2022H1</v>
      </c>
      <c r="Q933" s="9">
        <f t="shared" si="160"/>
        <v>1.375</v>
      </c>
      <c r="R933" s="2">
        <f t="shared" si="162"/>
        <v>10</v>
      </c>
      <c r="S933" t="str">
        <f t="shared" si="163"/>
        <v>02 Sunny (10%-30%)</v>
      </c>
      <c r="T933" t="str">
        <f t="shared" si="161"/>
        <v>44657S2A_MSIL1CCDM-MLB-GANGM4465702 Sunny (10%-30%)</v>
      </c>
      <c r="U933">
        <f>IF(COUNTIF(T$2:T932,T933)&gt;=1,0,1)</f>
        <v>1</v>
      </c>
      <c r="V933" s="26" t="s">
        <v>2760</v>
      </c>
      <c r="W933" s="86">
        <f t="shared" si="164"/>
        <v>2022</v>
      </c>
      <c r="X933" s="86" t="str">
        <f t="shared" si="165"/>
        <v>04</v>
      </c>
      <c r="Y933" s="86" t="str">
        <f t="shared" si="166"/>
        <v>06</v>
      </c>
      <c r="Z933" s="86" t="str">
        <f t="shared" si="167"/>
        <v>22</v>
      </c>
      <c r="AA933" s="86" t="str">
        <f t="shared" si="168"/>
        <v>38</v>
      </c>
      <c r="AB933" s="86" t="str">
        <f t="shared" si="169"/>
        <v>04</v>
      </c>
      <c r="AC933" s="86" t="str">
        <f t="shared" si="170"/>
        <v>GAN_GM_2500X1253px_32m_S2A_MSIL1C_20220406_10CC</v>
      </c>
      <c r="AD933" s="41" t="s">
        <v>2761</v>
      </c>
    </row>
    <row r="934" spans="2:30" x14ac:dyDescent="0.25">
      <c r="B934" t="s">
        <v>3866</v>
      </c>
      <c r="C934" s="51" t="s">
        <v>3816</v>
      </c>
      <c r="D934" s="51" t="s">
        <v>269</v>
      </c>
      <c r="E934" s="42" t="b">
        <v>1</v>
      </c>
      <c r="F934" s="2" t="s">
        <v>3813</v>
      </c>
      <c r="G934" s="7" t="s">
        <v>183</v>
      </c>
      <c r="H934" s="51" t="s">
        <v>270</v>
      </c>
      <c r="I934" s="53">
        <v>44657</v>
      </c>
      <c r="J934" s="42" t="s">
        <v>271</v>
      </c>
      <c r="K934" s="2" t="s">
        <v>328</v>
      </c>
      <c r="L934" s="9">
        <v>4.9000000000000004</v>
      </c>
      <c r="M934" s="2" t="s">
        <v>4436</v>
      </c>
      <c r="N934" s="2" t="s">
        <v>85</v>
      </c>
      <c r="O934" s="2" t="s">
        <v>4437</v>
      </c>
      <c r="P934" s="2" t="str">
        <f>VLOOKUP(I934,Period!A:B,2,FALSE)</f>
        <v>2022H1</v>
      </c>
      <c r="Q934" s="9">
        <f t="shared" si="160"/>
        <v>1.375</v>
      </c>
      <c r="R934" s="2">
        <f t="shared" si="162"/>
        <v>10</v>
      </c>
      <c r="S934" t="str">
        <f t="shared" si="163"/>
        <v>02 Sunny (10%-30%)</v>
      </c>
      <c r="T934" t="str">
        <f t="shared" si="161"/>
        <v>44657S2A_MSIL1CCDM-MLB-GANGM4465702 Sunny (10%-30%)</v>
      </c>
      <c r="U934">
        <f>IF(COUNTIF(T$2:T933,T934)&gt;=1,0,1)</f>
        <v>0</v>
      </c>
      <c r="V934" s="26" t="s">
        <v>2762</v>
      </c>
      <c r="W934" s="86">
        <f t="shared" si="164"/>
        <v>2022</v>
      </c>
      <c r="X934" s="86" t="str">
        <f t="shared" si="165"/>
        <v>04</v>
      </c>
      <c r="Y934" s="86" t="str">
        <f t="shared" si="166"/>
        <v>06</v>
      </c>
      <c r="Z934" s="86" t="str">
        <f t="shared" si="167"/>
        <v>22</v>
      </c>
      <c r="AA934" s="86" t="str">
        <f t="shared" si="168"/>
        <v>38</v>
      </c>
      <c r="AB934" s="86" t="str">
        <f t="shared" si="169"/>
        <v>00</v>
      </c>
      <c r="AC934" s="86" t="str">
        <f t="shared" si="170"/>
        <v>GAN_GM_2500X1253px_32m_S2A_MSIL1C_20220406_10CC</v>
      </c>
      <c r="AD934" s="41" t="s">
        <v>2763</v>
      </c>
    </row>
    <row r="935" spans="2:30" x14ac:dyDescent="0.25">
      <c r="B935" t="s">
        <v>3866</v>
      </c>
      <c r="C935" s="51" t="s">
        <v>3816</v>
      </c>
      <c r="D935" s="51" t="s">
        <v>269</v>
      </c>
      <c r="E935" s="42" t="b">
        <v>1</v>
      </c>
      <c r="F935" s="2" t="s">
        <v>3813</v>
      </c>
      <c r="G935" s="7" t="s">
        <v>183</v>
      </c>
      <c r="H935" s="51" t="s">
        <v>270</v>
      </c>
      <c r="I935" s="53">
        <v>44657</v>
      </c>
      <c r="J935" s="42" t="s">
        <v>273</v>
      </c>
      <c r="K935" s="2" t="s">
        <v>300</v>
      </c>
      <c r="L935" s="9">
        <v>0.1</v>
      </c>
      <c r="M935" s="2" t="s">
        <v>4436</v>
      </c>
      <c r="N935" s="2" t="s">
        <v>85</v>
      </c>
      <c r="O935" s="2" t="s">
        <v>4437</v>
      </c>
      <c r="P935" s="2" t="str">
        <f>VLOOKUP(I935,Period!A:B,2,FALSE)</f>
        <v>2022H1</v>
      </c>
      <c r="Q935" s="9">
        <f t="shared" si="160"/>
        <v>1.375</v>
      </c>
      <c r="R935" s="2">
        <f t="shared" si="162"/>
        <v>10</v>
      </c>
      <c r="S935" t="str">
        <f t="shared" si="163"/>
        <v>02 Sunny (10%-30%)</v>
      </c>
      <c r="T935" t="str">
        <f t="shared" si="161"/>
        <v>44657S2A_MSIL1CCDM-MLB-GANGM4465702 Sunny (10%-30%)</v>
      </c>
      <c r="U935">
        <f>IF(COUNTIF(T$2:T934,T935)&gt;=1,0,1)</f>
        <v>0</v>
      </c>
      <c r="V935" s="26" t="s">
        <v>2764</v>
      </c>
      <c r="W935" s="86">
        <f t="shared" si="164"/>
        <v>2022</v>
      </c>
      <c r="X935" s="86" t="str">
        <f t="shared" si="165"/>
        <v>04</v>
      </c>
      <c r="Y935" s="86" t="str">
        <f t="shared" si="166"/>
        <v>06</v>
      </c>
      <c r="Z935" s="86" t="str">
        <f t="shared" si="167"/>
        <v>22</v>
      </c>
      <c r="AA935" s="86" t="str">
        <f t="shared" si="168"/>
        <v>37</v>
      </c>
      <c r="AB935" s="86" t="str">
        <f t="shared" si="169"/>
        <v>50</v>
      </c>
      <c r="AC935" s="86" t="str">
        <f t="shared" si="170"/>
        <v>GAN_GM_2500X1253px_32m_S2A_MSIL1C_20220406_10CC</v>
      </c>
      <c r="AD935" s="41" t="s">
        <v>2765</v>
      </c>
    </row>
    <row r="936" spans="2:30" x14ac:dyDescent="0.25">
      <c r="B936" t="s">
        <v>3866</v>
      </c>
      <c r="C936" s="51" t="s">
        <v>3816</v>
      </c>
      <c r="D936" s="51" t="s">
        <v>269</v>
      </c>
      <c r="E936" s="42" t="b">
        <v>1</v>
      </c>
      <c r="F936" s="2" t="s">
        <v>3813</v>
      </c>
      <c r="G936" s="7" t="s">
        <v>183</v>
      </c>
      <c r="H936" s="51" t="s">
        <v>270</v>
      </c>
      <c r="I936" s="53">
        <v>44657</v>
      </c>
      <c r="J936" s="42" t="s">
        <v>274</v>
      </c>
      <c r="K936" s="2" t="s">
        <v>329</v>
      </c>
      <c r="L936" s="9">
        <v>0</v>
      </c>
      <c r="M936" s="2" t="s">
        <v>4436</v>
      </c>
      <c r="N936" s="2" t="s">
        <v>85</v>
      </c>
      <c r="O936" s="2" t="s">
        <v>4437</v>
      </c>
      <c r="P936" s="2" t="str">
        <f>VLOOKUP(I936,Period!A:B,2,FALSE)</f>
        <v>2022H1</v>
      </c>
      <c r="Q936" s="9">
        <f t="shared" si="160"/>
        <v>1.375</v>
      </c>
      <c r="R936" s="2">
        <f t="shared" si="162"/>
        <v>10</v>
      </c>
      <c r="S936" t="str">
        <f t="shared" si="163"/>
        <v>02 Sunny (10%-30%)</v>
      </c>
      <c r="T936" t="str">
        <f t="shared" si="161"/>
        <v>44657S2A_MSIL1CCDM-MLB-GANGM4465702 Sunny (10%-30%)</v>
      </c>
      <c r="U936">
        <f>IF(COUNTIF(T$2:T935,T936)&gt;=1,0,1)</f>
        <v>0</v>
      </c>
      <c r="V936" s="26" t="s">
        <v>2766</v>
      </c>
      <c r="W936" s="86">
        <f t="shared" si="164"/>
        <v>2022</v>
      </c>
      <c r="X936" s="86" t="str">
        <f t="shared" si="165"/>
        <v>04</v>
      </c>
      <c r="Y936" s="86" t="str">
        <f t="shared" si="166"/>
        <v>06</v>
      </c>
      <c r="Z936" s="86" t="str">
        <f t="shared" si="167"/>
        <v>22</v>
      </c>
      <c r="AA936" s="86" t="str">
        <f t="shared" si="168"/>
        <v>37</v>
      </c>
      <c r="AB936" s="86" t="str">
        <f t="shared" si="169"/>
        <v>45</v>
      </c>
      <c r="AC936" s="86" t="str">
        <f t="shared" si="170"/>
        <v>GAN_GM_2500X1253px_32m_S2A_MSIL1C_20220406_10CC</v>
      </c>
      <c r="AD936" s="41" t="s">
        <v>2767</v>
      </c>
    </row>
    <row r="937" spans="2:30" x14ac:dyDescent="0.25">
      <c r="B937" t="s">
        <v>3866</v>
      </c>
      <c r="C937" s="54" t="s">
        <v>3816</v>
      </c>
      <c r="D937" s="54" t="s">
        <v>269</v>
      </c>
      <c r="E937" s="56" t="b">
        <v>1</v>
      </c>
      <c r="F937" s="2" t="s">
        <v>3813</v>
      </c>
      <c r="G937" s="7" t="s">
        <v>183</v>
      </c>
      <c r="H937" s="54" t="s">
        <v>270</v>
      </c>
      <c r="I937" s="57">
        <v>44654</v>
      </c>
      <c r="J937" s="56" t="s">
        <v>272</v>
      </c>
      <c r="K937" s="2" t="s">
        <v>301</v>
      </c>
      <c r="L937" s="9">
        <v>1.2</v>
      </c>
      <c r="M937" s="2" t="s">
        <v>4436</v>
      </c>
      <c r="N937" s="2" t="s">
        <v>85</v>
      </c>
      <c r="O937" s="2" t="s">
        <v>4437</v>
      </c>
      <c r="P937" s="2" t="str">
        <f>VLOOKUP(I937,Period!A:B,2,FALSE)</f>
        <v>2022H1</v>
      </c>
      <c r="Q937" s="9">
        <f t="shared" si="160"/>
        <v>1.7750000000000001</v>
      </c>
      <c r="R937" s="2">
        <f t="shared" si="162"/>
        <v>10</v>
      </c>
      <c r="S937" t="str">
        <f t="shared" si="163"/>
        <v>02 Sunny (10%-30%)</v>
      </c>
      <c r="T937" t="str">
        <f t="shared" si="161"/>
        <v>44654S2A_MSIL1CCDM-MLB-GANGM4465402 Sunny (10%-30%)</v>
      </c>
      <c r="U937">
        <f>IF(COUNTIF(T$2:T936,T937)&gt;=1,0,1)</f>
        <v>1</v>
      </c>
      <c r="V937" s="26" t="s">
        <v>2768</v>
      </c>
      <c r="W937" s="86">
        <f t="shared" si="164"/>
        <v>2022</v>
      </c>
      <c r="X937" s="86" t="str">
        <f t="shared" si="165"/>
        <v>04</v>
      </c>
      <c r="Y937" s="86" t="str">
        <f t="shared" si="166"/>
        <v>03</v>
      </c>
      <c r="Z937" s="86" t="str">
        <f t="shared" si="167"/>
        <v>22</v>
      </c>
      <c r="AA937" s="86" t="str">
        <f t="shared" si="168"/>
        <v>28</v>
      </c>
      <c r="AB937" s="86" t="str">
        <f t="shared" si="169"/>
        <v>07</v>
      </c>
      <c r="AC937" s="86" t="str">
        <f t="shared" si="170"/>
        <v>GAN_GM_2500X1253px_32m_S2A_MSIL1C_20220403_10CC</v>
      </c>
      <c r="AD937" s="41" t="s">
        <v>2769</v>
      </c>
    </row>
    <row r="938" spans="2:30" x14ac:dyDescent="0.25">
      <c r="B938" t="s">
        <v>3866</v>
      </c>
      <c r="C938" s="54" t="s">
        <v>3816</v>
      </c>
      <c r="D938" s="54" t="s">
        <v>269</v>
      </c>
      <c r="E938" s="56" t="b">
        <v>1</v>
      </c>
      <c r="F938" s="2" t="s">
        <v>3813</v>
      </c>
      <c r="G938" s="7" t="s">
        <v>183</v>
      </c>
      <c r="H938" s="54" t="s">
        <v>270</v>
      </c>
      <c r="I938" s="57">
        <v>44654</v>
      </c>
      <c r="J938" s="56" t="s">
        <v>271</v>
      </c>
      <c r="K938" s="2" t="s">
        <v>322</v>
      </c>
      <c r="L938" s="9">
        <v>4.2</v>
      </c>
      <c r="M938" s="2" t="s">
        <v>4436</v>
      </c>
      <c r="N938" s="2" t="s">
        <v>85</v>
      </c>
      <c r="O938" s="2" t="s">
        <v>4437</v>
      </c>
      <c r="P938" s="2" t="str">
        <f>VLOOKUP(I938,Period!A:B,2,FALSE)</f>
        <v>2022H1</v>
      </c>
      <c r="Q938" s="9">
        <f t="shared" si="160"/>
        <v>1.7750000000000001</v>
      </c>
      <c r="R938" s="2">
        <f t="shared" si="162"/>
        <v>10</v>
      </c>
      <c r="S938" t="str">
        <f t="shared" si="163"/>
        <v>02 Sunny (10%-30%)</v>
      </c>
      <c r="T938" t="str">
        <f t="shared" si="161"/>
        <v>44654S2A_MSIL1CCDM-MLB-GANGM4465402 Sunny (10%-30%)</v>
      </c>
      <c r="U938">
        <f>IF(COUNTIF(T$2:T937,T938)&gt;=1,0,1)</f>
        <v>0</v>
      </c>
      <c r="V938" s="26" t="s">
        <v>2770</v>
      </c>
      <c r="W938" s="86">
        <f t="shared" si="164"/>
        <v>2022</v>
      </c>
      <c r="X938" s="86" t="str">
        <f t="shared" si="165"/>
        <v>04</v>
      </c>
      <c r="Y938" s="86" t="str">
        <f t="shared" si="166"/>
        <v>03</v>
      </c>
      <c r="Z938" s="86" t="str">
        <f t="shared" si="167"/>
        <v>22</v>
      </c>
      <c r="AA938" s="86" t="str">
        <f t="shared" si="168"/>
        <v>28</v>
      </c>
      <c r="AB938" s="86" t="str">
        <f t="shared" si="169"/>
        <v>04</v>
      </c>
      <c r="AC938" s="86" t="str">
        <f t="shared" si="170"/>
        <v>GAN_GM_2500X1253px_32m_S2A_MSIL1C_20220403_10CC</v>
      </c>
      <c r="AD938" s="41" t="s">
        <v>2771</v>
      </c>
    </row>
    <row r="939" spans="2:30" x14ac:dyDescent="0.25">
      <c r="B939" t="s">
        <v>3866</v>
      </c>
      <c r="C939" s="54" t="s">
        <v>3816</v>
      </c>
      <c r="D939" s="54" t="s">
        <v>269</v>
      </c>
      <c r="E939" s="56" t="b">
        <v>1</v>
      </c>
      <c r="F939" s="2" t="s">
        <v>3813</v>
      </c>
      <c r="G939" s="7" t="s">
        <v>183</v>
      </c>
      <c r="H939" s="54" t="s">
        <v>270</v>
      </c>
      <c r="I939" s="57">
        <v>44654</v>
      </c>
      <c r="J939" s="56" t="s">
        <v>273</v>
      </c>
      <c r="K939" s="2" t="s">
        <v>308</v>
      </c>
      <c r="L939" s="9">
        <v>0</v>
      </c>
      <c r="M939" s="2" t="s">
        <v>4436</v>
      </c>
      <c r="N939" s="2" t="s">
        <v>85</v>
      </c>
      <c r="O939" s="2" t="s">
        <v>4437</v>
      </c>
      <c r="P939" s="2" t="str">
        <f>VLOOKUP(I939,Period!A:B,2,FALSE)</f>
        <v>2022H1</v>
      </c>
      <c r="Q939" s="9">
        <f t="shared" si="160"/>
        <v>1.7750000000000001</v>
      </c>
      <c r="R939" s="2">
        <f t="shared" si="162"/>
        <v>10</v>
      </c>
      <c r="S939" t="str">
        <f t="shared" si="163"/>
        <v>02 Sunny (10%-30%)</v>
      </c>
      <c r="T939" t="str">
        <f t="shared" si="161"/>
        <v>44654S2A_MSIL1CCDM-MLB-GANGM4465402 Sunny (10%-30%)</v>
      </c>
      <c r="U939">
        <f>IF(COUNTIF(T$2:T938,T939)&gt;=1,0,1)</f>
        <v>0</v>
      </c>
      <c r="V939" s="26" t="s">
        <v>2772</v>
      </c>
      <c r="W939" s="86">
        <f t="shared" si="164"/>
        <v>2022</v>
      </c>
      <c r="X939" s="86" t="str">
        <f t="shared" si="165"/>
        <v>04</v>
      </c>
      <c r="Y939" s="86" t="str">
        <f t="shared" si="166"/>
        <v>03</v>
      </c>
      <c r="Z939" s="86" t="str">
        <f t="shared" si="167"/>
        <v>22</v>
      </c>
      <c r="AA939" s="86" t="str">
        <f t="shared" si="168"/>
        <v>27</v>
      </c>
      <c r="AB939" s="86" t="str">
        <f t="shared" si="169"/>
        <v>55</v>
      </c>
      <c r="AC939" s="86" t="str">
        <f t="shared" si="170"/>
        <v>GAN_GM_2500X1253px_32m_S2A_MSIL1C_20220403_10CC</v>
      </c>
      <c r="AD939" s="41" t="s">
        <v>2773</v>
      </c>
    </row>
    <row r="940" spans="2:30" x14ac:dyDescent="0.25">
      <c r="B940" t="s">
        <v>3866</v>
      </c>
      <c r="C940" s="54" t="s">
        <v>3816</v>
      </c>
      <c r="D940" s="54" t="s">
        <v>269</v>
      </c>
      <c r="E940" s="56" t="b">
        <v>1</v>
      </c>
      <c r="F940" s="2" t="s">
        <v>3813</v>
      </c>
      <c r="G940" s="7" t="s">
        <v>183</v>
      </c>
      <c r="H940" s="54" t="s">
        <v>270</v>
      </c>
      <c r="I940" s="57">
        <v>44654</v>
      </c>
      <c r="J940" s="56" t="s">
        <v>274</v>
      </c>
      <c r="K940" s="2" t="s">
        <v>323</v>
      </c>
      <c r="L940" s="9">
        <v>1.7</v>
      </c>
      <c r="M940" s="2" t="s">
        <v>4436</v>
      </c>
      <c r="N940" s="2" t="s">
        <v>85</v>
      </c>
      <c r="O940" s="2" t="s">
        <v>4437</v>
      </c>
      <c r="P940" s="2" t="str">
        <f>VLOOKUP(I940,Period!A:B,2,FALSE)</f>
        <v>2022H1</v>
      </c>
      <c r="Q940" s="9">
        <f t="shared" si="160"/>
        <v>1.7750000000000001</v>
      </c>
      <c r="R940" s="2">
        <f t="shared" si="162"/>
        <v>10</v>
      </c>
      <c r="S940" t="str">
        <f t="shared" si="163"/>
        <v>02 Sunny (10%-30%)</v>
      </c>
      <c r="T940" t="str">
        <f t="shared" si="161"/>
        <v>44654S2A_MSIL1CCDM-MLB-GANGM4465402 Sunny (10%-30%)</v>
      </c>
      <c r="U940">
        <f>IF(COUNTIF(T$2:T939,T940)&gt;=1,0,1)</f>
        <v>0</v>
      </c>
      <c r="V940" s="26" t="s">
        <v>2774</v>
      </c>
      <c r="W940" s="86">
        <f t="shared" si="164"/>
        <v>2022</v>
      </c>
      <c r="X940" s="86" t="str">
        <f t="shared" si="165"/>
        <v>04</v>
      </c>
      <c r="Y940" s="86" t="str">
        <f t="shared" si="166"/>
        <v>03</v>
      </c>
      <c r="Z940" s="86" t="str">
        <f t="shared" si="167"/>
        <v>22</v>
      </c>
      <c r="AA940" s="86" t="str">
        <f t="shared" si="168"/>
        <v>27</v>
      </c>
      <c r="AB940" s="86" t="str">
        <f t="shared" si="169"/>
        <v>49</v>
      </c>
      <c r="AC940" s="86" t="str">
        <f t="shared" si="170"/>
        <v>GAN_GM_2500X1253px_32m_S2A_MSIL1C_20220403_10CC</v>
      </c>
      <c r="AD940" s="41" t="s">
        <v>2775</v>
      </c>
    </row>
    <row r="941" spans="2:30" x14ac:dyDescent="0.25">
      <c r="B941" t="s">
        <v>3866</v>
      </c>
      <c r="C941" s="51" t="s">
        <v>3816</v>
      </c>
      <c r="D941" s="51" t="s">
        <v>269</v>
      </c>
      <c r="E941" s="42" t="b">
        <v>1</v>
      </c>
      <c r="F941" s="2" t="s">
        <v>3813</v>
      </c>
      <c r="G941" s="7" t="s">
        <v>183</v>
      </c>
      <c r="H941" s="51" t="s">
        <v>270</v>
      </c>
      <c r="I941" s="53">
        <v>44652</v>
      </c>
      <c r="J941" s="42" t="s">
        <v>272</v>
      </c>
      <c r="K941" s="2" t="s">
        <v>310</v>
      </c>
      <c r="L941" s="9">
        <v>19</v>
      </c>
      <c r="M941" s="2" t="s">
        <v>4436</v>
      </c>
      <c r="N941" s="2" t="s">
        <v>85</v>
      </c>
      <c r="O941" s="2" t="s">
        <v>4437</v>
      </c>
      <c r="P941" s="2" t="str">
        <f>VLOOKUP(I941,Period!A:B,2,FALSE)</f>
        <v>2022H1</v>
      </c>
      <c r="Q941" s="9">
        <f t="shared" si="160"/>
        <v>43.924999999999997</v>
      </c>
      <c r="R941" s="2">
        <f t="shared" si="162"/>
        <v>50</v>
      </c>
      <c r="S941" t="str">
        <f t="shared" si="163"/>
        <v>03 Cloudy (40%-90%)</v>
      </c>
      <c r="T941" t="str">
        <f t="shared" si="161"/>
        <v>44652S2A_MSIL1CCDM-MLB-GANGM4465203 Cloudy (40%-90%)</v>
      </c>
      <c r="U941">
        <f>IF(COUNTIF(T$2:T940,T941)&gt;=1,0,1)</f>
        <v>1</v>
      </c>
      <c r="V941" s="26" t="s">
        <v>2776</v>
      </c>
      <c r="W941" s="86">
        <f t="shared" si="164"/>
        <v>2022</v>
      </c>
      <c r="X941" s="86" t="str">
        <f t="shared" si="165"/>
        <v>04</v>
      </c>
      <c r="Y941" s="86" t="str">
        <f t="shared" si="166"/>
        <v>01</v>
      </c>
      <c r="Z941" s="86" t="str">
        <f t="shared" si="167"/>
        <v>22</v>
      </c>
      <c r="AA941" s="86" t="str">
        <f t="shared" si="168"/>
        <v>38</v>
      </c>
      <c r="AB941" s="86" t="str">
        <f t="shared" si="169"/>
        <v>09</v>
      </c>
      <c r="AC941" s="86" t="str">
        <f t="shared" si="170"/>
        <v>GAN_GM_2500X1253px_32m_S2A_MSIL1C_20220401_50CC</v>
      </c>
      <c r="AD941" s="41" t="s">
        <v>2777</v>
      </c>
    </row>
    <row r="942" spans="2:30" x14ac:dyDescent="0.25">
      <c r="B942" t="s">
        <v>3866</v>
      </c>
      <c r="C942" s="51" t="s">
        <v>3816</v>
      </c>
      <c r="D942" s="51" t="s">
        <v>269</v>
      </c>
      <c r="E942" s="42" t="b">
        <v>1</v>
      </c>
      <c r="F942" s="2" t="s">
        <v>3813</v>
      </c>
      <c r="G942" s="7" t="s">
        <v>183</v>
      </c>
      <c r="H942" s="51" t="s">
        <v>270</v>
      </c>
      <c r="I942" s="53">
        <v>44652</v>
      </c>
      <c r="J942" s="42" t="s">
        <v>271</v>
      </c>
      <c r="K942" s="2" t="s">
        <v>317</v>
      </c>
      <c r="L942" s="9">
        <v>34.9</v>
      </c>
      <c r="M942" s="2" t="s">
        <v>4436</v>
      </c>
      <c r="N942" s="2" t="s">
        <v>85</v>
      </c>
      <c r="O942" s="2" t="s">
        <v>4437</v>
      </c>
      <c r="P942" s="2" t="str">
        <f>VLOOKUP(I942,Period!A:B,2,FALSE)</f>
        <v>2022H1</v>
      </c>
      <c r="Q942" s="9">
        <f t="shared" si="160"/>
        <v>43.924999999999997</v>
      </c>
      <c r="R942" s="2">
        <f t="shared" si="162"/>
        <v>50</v>
      </c>
      <c r="S942" t="str">
        <f t="shared" si="163"/>
        <v>03 Cloudy (40%-90%)</v>
      </c>
      <c r="T942" t="str">
        <f t="shared" si="161"/>
        <v>44652S2A_MSIL1CCDM-MLB-GANGM4465203 Cloudy (40%-90%)</v>
      </c>
      <c r="U942">
        <f>IF(COUNTIF(T$2:T941,T942)&gt;=1,0,1)</f>
        <v>0</v>
      </c>
      <c r="V942" s="26" t="s">
        <v>2778</v>
      </c>
      <c r="W942" s="86">
        <f t="shared" si="164"/>
        <v>2022</v>
      </c>
      <c r="X942" s="86" t="str">
        <f t="shared" si="165"/>
        <v>04</v>
      </c>
      <c r="Y942" s="86" t="str">
        <f t="shared" si="166"/>
        <v>01</v>
      </c>
      <c r="Z942" s="86" t="str">
        <f t="shared" si="167"/>
        <v>22</v>
      </c>
      <c r="AA942" s="86" t="str">
        <f t="shared" si="168"/>
        <v>38</v>
      </c>
      <c r="AB942" s="86" t="str">
        <f t="shared" si="169"/>
        <v>05</v>
      </c>
      <c r="AC942" s="86" t="str">
        <f t="shared" si="170"/>
        <v>GAN_GM_2500X1253px_32m_S2A_MSIL1C_20220401_50CC</v>
      </c>
      <c r="AD942" s="41" t="s">
        <v>2779</v>
      </c>
    </row>
    <row r="943" spans="2:30" x14ac:dyDescent="0.25">
      <c r="B943" t="s">
        <v>3866</v>
      </c>
      <c r="C943" s="51" t="s">
        <v>3816</v>
      </c>
      <c r="D943" s="51" t="s">
        <v>269</v>
      </c>
      <c r="E943" s="42" t="b">
        <v>1</v>
      </c>
      <c r="F943" s="2" t="s">
        <v>3813</v>
      </c>
      <c r="G943" s="7" t="s">
        <v>183</v>
      </c>
      <c r="H943" s="51" t="s">
        <v>270</v>
      </c>
      <c r="I943" s="53">
        <v>44652</v>
      </c>
      <c r="J943" s="42" t="s">
        <v>273</v>
      </c>
      <c r="K943" s="2" t="s">
        <v>305</v>
      </c>
      <c r="L943" s="9">
        <v>63</v>
      </c>
      <c r="M943" s="2" t="s">
        <v>4436</v>
      </c>
      <c r="N943" s="2" t="s">
        <v>85</v>
      </c>
      <c r="O943" s="2" t="s">
        <v>4437</v>
      </c>
      <c r="P943" s="2" t="str">
        <f>VLOOKUP(I943,Period!A:B,2,FALSE)</f>
        <v>2022H1</v>
      </c>
      <c r="Q943" s="9">
        <f t="shared" si="160"/>
        <v>43.924999999999997</v>
      </c>
      <c r="R943" s="2">
        <f t="shared" si="162"/>
        <v>50</v>
      </c>
      <c r="S943" t="str">
        <f t="shared" si="163"/>
        <v>03 Cloudy (40%-90%)</v>
      </c>
      <c r="T943" t="str">
        <f t="shared" si="161"/>
        <v>44652S2A_MSIL1CCDM-MLB-GANGM4465203 Cloudy (40%-90%)</v>
      </c>
      <c r="U943">
        <f>IF(COUNTIF(T$2:T942,T943)&gt;=1,0,1)</f>
        <v>0</v>
      </c>
      <c r="V943" s="26" t="s">
        <v>2780</v>
      </c>
      <c r="W943" s="86">
        <f t="shared" si="164"/>
        <v>2022</v>
      </c>
      <c r="X943" s="86" t="str">
        <f t="shared" si="165"/>
        <v>04</v>
      </c>
      <c r="Y943" s="86" t="str">
        <f t="shared" si="166"/>
        <v>01</v>
      </c>
      <c r="Z943" s="86" t="str">
        <f t="shared" si="167"/>
        <v>22</v>
      </c>
      <c r="AA943" s="86" t="str">
        <f t="shared" si="168"/>
        <v>37</v>
      </c>
      <c r="AB943" s="86" t="str">
        <f t="shared" si="169"/>
        <v>55</v>
      </c>
      <c r="AC943" s="86" t="str">
        <f t="shared" si="170"/>
        <v>GAN_GM_2500X1253px_32m_S2A_MSIL1C_20220401_50CC</v>
      </c>
      <c r="AD943" s="41" t="s">
        <v>2781</v>
      </c>
    </row>
    <row r="944" spans="2:30" x14ac:dyDescent="0.25">
      <c r="B944" t="s">
        <v>3866</v>
      </c>
      <c r="C944" s="51" t="s">
        <v>3816</v>
      </c>
      <c r="D944" s="51" t="s">
        <v>269</v>
      </c>
      <c r="E944" s="42" t="b">
        <v>1</v>
      </c>
      <c r="F944" s="2" t="s">
        <v>3813</v>
      </c>
      <c r="G944" s="7" t="s">
        <v>183</v>
      </c>
      <c r="H944" s="51" t="s">
        <v>270</v>
      </c>
      <c r="I944" s="53">
        <v>44652</v>
      </c>
      <c r="J944" s="42" t="s">
        <v>274</v>
      </c>
      <c r="K944" s="2" t="s">
        <v>300</v>
      </c>
      <c r="L944" s="9">
        <v>58.8</v>
      </c>
      <c r="M944" s="2" t="s">
        <v>4436</v>
      </c>
      <c r="N944" s="2" t="s">
        <v>85</v>
      </c>
      <c r="O944" s="2" t="s">
        <v>4437</v>
      </c>
      <c r="P944" s="2" t="str">
        <f>VLOOKUP(I944,Period!A:B,2,FALSE)</f>
        <v>2022H1</v>
      </c>
      <c r="Q944" s="9">
        <f t="shared" si="160"/>
        <v>43.924999999999997</v>
      </c>
      <c r="R944" s="2">
        <f t="shared" si="162"/>
        <v>50</v>
      </c>
      <c r="S944" t="str">
        <f t="shared" si="163"/>
        <v>03 Cloudy (40%-90%)</v>
      </c>
      <c r="T944" t="str">
        <f t="shared" si="161"/>
        <v>44652S2A_MSIL1CCDM-MLB-GANGM4465203 Cloudy (40%-90%)</v>
      </c>
      <c r="U944">
        <f>IF(COUNTIF(T$2:T943,T944)&gt;=1,0,1)</f>
        <v>0</v>
      </c>
      <c r="V944" s="26" t="s">
        <v>2782</v>
      </c>
      <c r="W944" s="86">
        <f t="shared" si="164"/>
        <v>2022</v>
      </c>
      <c r="X944" s="86" t="str">
        <f t="shared" si="165"/>
        <v>04</v>
      </c>
      <c r="Y944" s="86" t="str">
        <f t="shared" si="166"/>
        <v>01</v>
      </c>
      <c r="Z944" s="86" t="str">
        <f t="shared" si="167"/>
        <v>22</v>
      </c>
      <c r="AA944" s="86" t="str">
        <f t="shared" si="168"/>
        <v>37</v>
      </c>
      <c r="AB944" s="86" t="str">
        <f t="shared" si="169"/>
        <v>50</v>
      </c>
      <c r="AC944" s="86" t="str">
        <f t="shared" si="170"/>
        <v>GAN_GM_2500X1253px_32m_S2A_MSIL1C_20220401_50CC</v>
      </c>
      <c r="AD944" s="41" t="s">
        <v>2783</v>
      </c>
    </row>
    <row r="945" spans="2:30" x14ac:dyDescent="0.25">
      <c r="B945" t="s">
        <v>3866</v>
      </c>
      <c r="C945" s="54" t="s">
        <v>3816</v>
      </c>
      <c r="D945" s="54" t="s">
        <v>269</v>
      </c>
      <c r="E945" s="56" t="b">
        <v>1</v>
      </c>
      <c r="F945" s="2" t="s">
        <v>3813</v>
      </c>
      <c r="G945" s="7" t="s">
        <v>183</v>
      </c>
      <c r="H945" s="54" t="s">
        <v>270</v>
      </c>
      <c r="I945" s="57">
        <v>44649</v>
      </c>
      <c r="J945" s="56" t="s">
        <v>272</v>
      </c>
      <c r="K945" s="2" t="s">
        <v>307</v>
      </c>
      <c r="L945" s="9">
        <v>12.7</v>
      </c>
      <c r="M945" s="2" t="s">
        <v>4436</v>
      </c>
      <c r="N945" s="2" t="s">
        <v>85</v>
      </c>
      <c r="O945" s="2" t="s">
        <v>4437</v>
      </c>
      <c r="P945" s="2" t="str">
        <f>VLOOKUP(I945,Period!A:B,2,FALSE)</f>
        <v>2022H1</v>
      </c>
      <c r="Q945" s="9">
        <f t="shared" si="160"/>
        <v>44.575000000000003</v>
      </c>
      <c r="R945" s="2">
        <f t="shared" si="162"/>
        <v>50</v>
      </c>
      <c r="S945" t="str">
        <f t="shared" si="163"/>
        <v>03 Cloudy (40%-90%)</v>
      </c>
      <c r="T945" t="str">
        <f t="shared" si="161"/>
        <v>44649S2A_MSIL1CCDM-MLB-GANGM4464903 Cloudy (40%-90%)</v>
      </c>
      <c r="U945">
        <f>IF(COUNTIF(T$2:T944,T945)&gt;=1,0,1)</f>
        <v>1</v>
      </c>
      <c r="V945" s="26" t="s">
        <v>2784</v>
      </c>
      <c r="W945" s="86">
        <f t="shared" si="164"/>
        <v>2022</v>
      </c>
      <c r="X945" s="86" t="str">
        <f t="shared" si="165"/>
        <v>03</v>
      </c>
      <c r="Y945" s="86">
        <f t="shared" si="166"/>
        <v>29</v>
      </c>
      <c r="Z945" s="86" t="str">
        <f t="shared" si="167"/>
        <v>22</v>
      </c>
      <c r="AA945" s="86" t="str">
        <f t="shared" si="168"/>
        <v>28</v>
      </c>
      <c r="AB945" s="86" t="str">
        <f t="shared" si="169"/>
        <v>13</v>
      </c>
      <c r="AC945" s="86" t="str">
        <f t="shared" si="170"/>
        <v>GAN_GM_2500X1253px_32m_S2A_MSIL1C_20220329_50CC</v>
      </c>
      <c r="AD945" s="41" t="s">
        <v>2785</v>
      </c>
    </row>
    <row r="946" spans="2:30" x14ac:dyDescent="0.25">
      <c r="B946" t="s">
        <v>3866</v>
      </c>
      <c r="C946" s="54" t="s">
        <v>3816</v>
      </c>
      <c r="D946" s="54" t="s">
        <v>269</v>
      </c>
      <c r="E946" s="56" t="b">
        <v>1</v>
      </c>
      <c r="F946" s="2" t="s">
        <v>3813</v>
      </c>
      <c r="G946" s="7" t="s">
        <v>183</v>
      </c>
      <c r="H946" s="54" t="s">
        <v>270</v>
      </c>
      <c r="I946" s="57">
        <v>44649</v>
      </c>
      <c r="J946" s="56" t="s">
        <v>271</v>
      </c>
      <c r="K946" s="2" t="s">
        <v>311</v>
      </c>
      <c r="L946" s="9">
        <v>31.3</v>
      </c>
      <c r="M946" s="2" t="s">
        <v>4436</v>
      </c>
      <c r="N946" s="2" t="s">
        <v>85</v>
      </c>
      <c r="O946" s="2" t="s">
        <v>4437</v>
      </c>
      <c r="P946" s="2" t="str">
        <f>VLOOKUP(I946,Period!A:B,2,FALSE)</f>
        <v>2022H1</v>
      </c>
      <c r="Q946" s="9">
        <f t="shared" si="160"/>
        <v>44.575000000000003</v>
      </c>
      <c r="R946" s="2">
        <f t="shared" si="162"/>
        <v>50</v>
      </c>
      <c r="S946" t="str">
        <f t="shared" si="163"/>
        <v>03 Cloudy (40%-90%)</v>
      </c>
      <c r="T946" t="str">
        <f t="shared" si="161"/>
        <v>44649S2A_MSIL1CCDM-MLB-GANGM4464903 Cloudy (40%-90%)</v>
      </c>
      <c r="U946">
        <f>IF(COUNTIF(T$2:T945,T946)&gt;=1,0,1)</f>
        <v>0</v>
      </c>
      <c r="V946" s="26" t="s">
        <v>2786</v>
      </c>
      <c r="W946" s="86">
        <f t="shared" si="164"/>
        <v>2022</v>
      </c>
      <c r="X946" s="86" t="str">
        <f t="shared" si="165"/>
        <v>03</v>
      </c>
      <c r="Y946" s="86">
        <f t="shared" si="166"/>
        <v>29</v>
      </c>
      <c r="Z946" s="86" t="str">
        <f t="shared" si="167"/>
        <v>22</v>
      </c>
      <c r="AA946" s="86" t="str">
        <f t="shared" si="168"/>
        <v>28</v>
      </c>
      <c r="AB946" s="86" t="str">
        <f t="shared" si="169"/>
        <v>09</v>
      </c>
      <c r="AC946" s="86" t="str">
        <f t="shared" si="170"/>
        <v>GAN_GM_2500X1253px_32m_S2A_MSIL1C_20220329_50CC</v>
      </c>
      <c r="AD946" s="41" t="s">
        <v>2787</v>
      </c>
    </row>
    <row r="947" spans="2:30" x14ac:dyDescent="0.25">
      <c r="B947" t="s">
        <v>3866</v>
      </c>
      <c r="C947" s="54" t="s">
        <v>3816</v>
      </c>
      <c r="D947" s="54" t="s">
        <v>269</v>
      </c>
      <c r="E947" s="56" t="b">
        <v>1</v>
      </c>
      <c r="F947" s="2" t="s">
        <v>3813</v>
      </c>
      <c r="G947" s="7" t="s">
        <v>183</v>
      </c>
      <c r="H947" s="54" t="s">
        <v>270</v>
      </c>
      <c r="I947" s="57">
        <v>44649</v>
      </c>
      <c r="J947" s="56" t="s">
        <v>273</v>
      </c>
      <c r="K947" s="2" t="s">
        <v>312</v>
      </c>
      <c r="L947" s="9">
        <v>57.1</v>
      </c>
      <c r="M947" s="2" t="s">
        <v>4436</v>
      </c>
      <c r="N947" s="2" t="s">
        <v>85</v>
      </c>
      <c r="O947" s="2" t="s">
        <v>4437</v>
      </c>
      <c r="P947" s="2" t="str">
        <f>VLOOKUP(I947,Period!A:B,2,FALSE)</f>
        <v>2022H1</v>
      </c>
      <c r="Q947" s="9">
        <f t="shared" si="160"/>
        <v>44.575000000000003</v>
      </c>
      <c r="R947" s="2">
        <f t="shared" si="162"/>
        <v>50</v>
      </c>
      <c r="S947" t="str">
        <f t="shared" si="163"/>
        <v>03 Cloudy (40%-90%)</v>
      </c>
      <c r="T947" t="str">
        <f t="shared" si="161"/>
        <v>44649S2A_MSIL1CCDM-MLB-GANGM4464903 Cloudy (40%-90%)</v>
      </c>
      <c r="U947">
        <f>IF(COUNTIF(T$2:T946,T947)&gt;=1,0,1)</f>
        <v>0</v>
      </c>
      <c r="V947" s="26" t="s">
        <v>2788</v>
      </c>
      <c r="W947" s="86">
        <f t="shared" si="164"/>
        <v>2022</v>
      </c>
      <c r="X947" s="86" t="str">
        <f t="shared" si="165"/>
        <v>03</v>
      </c>
      <c r="Y947" s="86">
        <f t="shared" si="166"/>
        <v>29</v>
      </c>
      <c r="Z947" s="86" t="str">
        <f t="shared" si="167"/>
        <v>22</v>
      </c>
      <c r="AA947" s="86" t="str">
        <f t="shared" si="168"/>
        <v>28</v>
      </c>
      <c r="AB947" s="86" t="str">
        <f t="shared" si="169"/>
        <v>00</v>
      </c>
      <c r="AC947" s="86" t="str">
        <f t="shared" si="170"/>
        <v>GAN_GM_2500X1253px_32m_S2A_MSIL1C_20220329_50CC</v>
      </c>
      <c r="AD947" s="41" t="s">
        <v>2789</v>
      </c>
    </row>
    <row r="948" spans="2:30" x14ac:dyDescent="0.25">
      <c r="B948" t="s">
        <v>3866</v>
      </c>
      <c r="C948" s="54" t="s">
        <v>3816</v>
      </c>
      <c r="D948" s="54" t="s">
        <v>269</v>
      </c>
      <c r="E948" s="56" t="b">
        <v>1</v>
      </c>
      <c r="F948" s="2" t="s">
        <v>3813</v>
      </c>
      <c r="G948" s="7" t="s">
        <v>183</v>
      </c>
      <c r="H948" s="54" t="s">
        <v>270</v>
      </c>
      <c r="I948" s="57">
        <v>44649</v>
      </c>
      <c r="J948" s="56" t="s">
        <v>274</v>
      </c>
      <c r="K948" s="2" t="s">
        <v>308</v>
      </c>
      <c r="L948" s="9">
        <v>77.2</v>
      </c>
      <c r="M948" s="2" t="s">
        <v>4436</v>
      </c>
      <c r="N948" s="2" t="s">
        <v>85</v>
      </c>
      <c r="O948" s="2" t="s">
        <v>4437</v>
      </c>
      <c r="P948" s="2" t="str">
        <f>VLOOKUP(I948,Period!A:B,2,FALSE)</f>
        <v>2022H1</v>
      </c>
      <c r="Q948" s="9">
        <f t="shared" si="160"/>
        <v>44.575000000000003</v>
      </c>
      <c r="R948" s="2">
        <f t="shared" si="162"/>
        <v>50</v>
      </c>
      <c r="S948" t="str">
        <f t="shared" si="163"/>
        <v>03 Cloudy (40%-90%)</v>
      </c>
      <c r="T948" t="str">
        <f t="shared" si="161"/>
        <v>44649S2A_MSIL1CCDM-MLB-GANGM4464903 Cloudy (40%-90%)</v>
      </c>
      <c r="U948">
        <f>IF(COUNTIF(T$2:T947,T948)&gt;=1,0,1)</f>
        <v>0</v>
      </c>
      <c r="V948" s="26" t="s">
        <v>2790</v>
      </c>
      <c r="W948" s="86">
        <f t="shared" si="164"/>
        <v>2022</v>
      </c>
      <c r="X948" s="86" t="str">
        <f t="shared" si="165"/>
        <v>03</v>
      </c>
      <c r="Y948" s="86">
        <f t="shared" si="166"/>
        <v>29</v>
      </c>
      <c r="Z948" s="86" t="str">
        <f t="shared" si="167"/>
        <v>22</v>
      </c>
      <c r="AA948" s="86" t="str">
        <f t="shared" si="168"/>
        <v>27</v>
      </c>
      <c r="AB948" s="86" t="str">
        <f t="shared" si="169"/>
        <v>55</v>
      </c>
      <c r="AC948" s="86" t="str">
        <f t="shared" si="170"/>
        <v>GAN_GM_2500X1253px_32m_S2A_MSIL1C_20220329_50CC</v>
      </c>
      <c r="AD948" s="41" t="s">
        <v>2791</v>
      </c>
    </row>
    <row r="949" spans="2:30" x14ac:dyDescent="0.25">
      <c r="B949" t="s">
        <v>3866</v>
      </c>
      <c r="C949" s="51" t="s">
        <v>3816</v>
      </c>
      <c r="D949" s="51" t="s">
        <v>269</v>
      </c>
      <c r="E949" s="42" t="b">
        <v>1</v>
      </c>
      <c r="F949" s="2" t="s">
        <v>3813</v>
      </c>
      <c r="G949" s="7" t="s">
        <v>183</v>
      </c>
      <c r="H949" s="51" t="s">
        <v>270</v>
      </c>
      <c r="I949" s="53">
        <v>44647</v>
      </c>
      <c r="J949" s="42" t="s">
        <v>272</v>
      </c>
      <c r="K949" s="2" t="s">
        <v>299</v>
      </c>
      <c r="L949" s="9">
        <v>7.7</v>
      </c>
      <c r="M949" s="2" t="s">
        <v>4436</v>
      </c>
      <c r="N949" s="2" t="s">
        <v>85</v>
      </c>
      <c r="O949" s="2" t="s">
        <v>4437</v>
      </c>
      <c r="P949" s="2" t="str">
        <f>VLOOKUP(I949,Period!A:B,2,FALSE)</f>
        <v>2022H1</v>
      </c>
      <c r="Q949" s="9">
        <f t="shared" si="160"/>
        <v>2.95</v>
      </c>
      <c r="R949" s="2">
        <f t="shared" si="162"/>
        <v>10</v>
      </c>
      <c r="S949" t="str">
        <f t="shared" si="163"/>
        <v>02 Sunny (10%-30%)</v>
      </c>
      <c r="T949" t="str">
        <f t="shared" si="161"/>
        <v>44647S2A_MSIL1CCDM-MLB-GANGM4464702 Sunny (10%-30%)</v>
      </c>
      <c r="U949">
        <f>IF(COUNTIF(T$2:T948,T949)&gt;=1,0,1)</f>
        <v>1</v>
      </c>
      <c r="V949" s="26" t="s">
        <v>2792</v>
      </c>
      <c r="W949" s="86">
        <f t="shared" si="164"/>
        <v>2022</v>
      </c>
      <c r="X949" s="86" t="str">
        <f t="shared" si="165"/>
        <v>03</v>
      </c>
      <c r="Y949" s="86">
        <f t="shared" si="166"/>
        <v>27</v>
      </c>
      <c r="Z949" s="86" t="str">
        <f t="shared" si="167"/>
        <v>22</v>
      </c>
      <c r="AA949" s="86" t="str">
        <f t="shared" si="168"/>
        <v>38</v>
      </c>
      <c r="AB949" s="86" t="str">
        <f t="shared" si="169"/>
        <v>04</v>
      </c>
      <c r="AC949" s="86" t="str">
        <f t="shared" si="170"/>
        <v>GAN_GM_2500X1253px_32m_S2A_MSIL1C_20220327_10CC</v>
      </c>
      <c r="AD949" s="41" t="s">
        <v>2793</v>
      </c>
    </row>
    <row r="950" spans="2:30" x14ac:dyDescent="0.25">
      <c r="B950" t="s">
        <v>3866</v>
      </c>
      <c r="C950" s="51" t="s">
        <v>3816</v>
      </c>
      <c r="D950" s="51" t="s">
        <v>269</v>
      </c>
      <c r="E950" s="42" t="b">
        <v>1</v>
      </c>
      <c r="F950" s="2" t="s">
        <v>3813</v>
      </c>
      <c r="G950" s="7" t="s">
        <v>183</v>
      </c>
      <c r="H950" s="51" t="s">
        <v>270</v>
      </c>
      <c r="I950" s="53">
        <v>44647</v>
      </c>
      <c r="J950" s="42" t="s">
        <v>271</v>
      </c>
      <c r="K950" s="2" t="s">
        <v>328</v>
      </c>
      <c r="L950" s="9">
        <v>0.1</v>
      </c>
      <c r="M950" s="2" t="s">
        <v>4436</v>
      </c>
      <c r="N950" s="2" t="s">
        <v>85</v>
      </c>
      <c r="O950" s="2" t="s">
        <v>4437</v>
      </c>
      <c r="P950" s="2" t="str">
        <f>VLOOKUP(I950,Period!A:B,2,FALSE)</f>
        <v>2022H1</v>
      </c>
      <c r="Q950" s="9">
        <f t="shared" si="160"/>
        <v>2.95</v>
      </c>
      <c r="R950" s="2">
        <f t="shared" si="162"/>
        <v>10</v>
      </c>
      <c r="S950" t="str">
        <f t="shared" si="163"/>
        <v>02 Sunny (10%-30%)</v>
      </c>
      <c r="T950" t="str">
        <f t="shared" si="161"/>
        <v>44647S2A_MSIL1CCDM-MLB-GANGM4464702 Sunny (10%-30%)</v>
      </c>
      <c r="U950">
        <f>IF(COUNTIF(T$2:T949,T950)&gt;=1,0,1)</f>
        <v>0</v>
      </c>
      <c r="V950" s="26" t="s">
        <v>2794</v>
      </c>
      <c r="W950" s="86">
        <f t="shared" si="164"/>
        <v>2022</v>
      </c>
      <c r="X950" s="86" t="str">
        <f t="shared" si="165"/>
        <v>03</v>
      </c>
      <c r="Y950" s="86">
        <f t="shared" si="166"/>
        <v>27</v>
      </c>
      <c r="Z950" s="86" t="str">
        <f t="shared" si="167"/>
        <v>22</v>
      </c>
      <c r="AA950" s="86" t="str">
        <f t="shared" si="168"/>
        <v>38</v>
      </c>
      <c r="AB950" s="86" t="str">
        <f t="shared" si="169"/>
        <v>00</v>
      </c>
      <c r="AC950" s="86" t="str">
        <f t="shared" si="170"/>
        <v>GAN_GM_2500X1253px_32m_S2A_MSIL1C_20220327_10CC</v>
      </c>
      <c r="AD950" s="41" t="s">
        <v>2795</v>
      </c>
    </row>
    <row r="951" spans="2:30" x14ac:dyDescent="0.25">
      <c r="B951" t="s">
        <v>3866</v>
      </c>
      <c r="C951" s="51" t="s">
        <v>3816</v>
      </c>
      <c r="D951" s="51" t="s">
        <v>269</v>
      </c>
      <c r="E951" s="42" t="b">
        <v>1</v>
      </c>
      <c r="F951" s="2" t="s">
        <v>3813</v>
      </c>
      <c r="G951" s="7" t="s">
        <v>183</v>
      </c>
      <c r="H951" s="51" t="s">
        <v>270</v>
      </c>
      <c r="I951" s="53">
        <v>44647</v>
      </c>
      <c r="J951" s="42" t="s">
        <v>273</v>
      </c>
      <c r="K951" s="2" t="s">
        <v>300</v>
      </c>
      <c r="L951" s="9">
        <v>0.7</v>
      </c>
      <c r="M951" s="2" t="s">
        <v>4436</v>
      </c>
      <c r="N951" s="2" t="s">
        <v>85</v>
      </c>
      <c r="O951" s="2" t="s">
        <v>4437</v>
      </c>
      <c r="P951" s="2" t="str">
        <f>VLOOKUP(I951,Period!A:B,2,FALSE)</f>
        <v>2022H1</v>
      </c>
      <c r="Q951" s="9">
        <f t="shared" si="160"/>
        <v>2.95</v>
      </c>
      <c r="R951" s="2">
        <f t="shared" si="162"/>
        <v>10</v>
      </c>
      <c r="S951" t="str">
        <f t="shared" si="163"/>
        <v>02 Sunny (10%-30%)</v>
      </c>
      <c r="T951" t="str">
        <f t="shared" si="161"/>
        <v>44647S2A_MSIL1CCDM-MLB-GANGM4464702 Sunny (10%-30%)</v>
      </c>
      <c r="U951">
        <f>IF(COUNTIF(T$2:T950,T951)&gt;=1,0,1)</f>
        <v>0</v>
      </c>
      <c r="V951" s="26" t="s">
        <v>2796</v>
      </c>
      <c r="W951" s="86">
        <f t="shared" si="164"/>
        <v>2022</v>
      </c>
      <c r="X951" s="86" t="str">
        <f t="shared" si="165"/>
        <v>03</v>
      </c>
      <c r="Y951" s="86">
        <f t="shared" si="166"/>
        <v>27</v>
      </c>
      <c r="Z951" s="86" t="str">
        <f t="shared" si="167"/>
        <v>22</v>
      </c>
      <c r="AA951" s="86" t="str">
        <f t="shared" si="168"/>
        <v>37</v>
      </c>
      <c r="AB951" s="86" t="str">
        <f t="shared" si="169"/>
        <v>50</v>
      </c>
      <c r="AC951" s="86" t="str">
        <f t="shared" si="170"/>
        <v>GAN_GM_2500X1253px_32m_S2A_MSIL1C_20220327_10CC</v>
      </c>
      <c r="AD951" s="41" t="s">
        <v>2797</v>
      </c>
    </row>
    <row r="952" spans="2:30" x14ac:dyDescent="0.25">
      <c r="B952" t="s">
        <v>3866</v>
      </c>
      <c r="C952" s="51" t="s">
        <v>3816</v>
      </c>
      <c r="D952" s="51" t="s">
        <v>269</v>
      </c>
      <c r="E952" s="42" t="b">
        <v>1</v>
      </c>
      <c r="F952" s="2" t="s">
        <v>3813</v>
      </c>
      <c r="G952" s="7" t="s">
        <v>183</v>
      </c>
      <c r="H952" s="51" t="s">
        <v>270</v>
      </c>
      <c r="I952" s="53">
        <v>44647</v>
      </c>
      <c r="J952" s="42" t="s">
        <v>274</v>
      </c>
      <c r="K952" s="2" t="s">
        <v>321</v>
      </c>
      <c r="L952" s="9">
        <v>3.3</v>
      </c>
      <c r="M952" s="2" t="s">
        <v>4436</v>
      </c>
      <c r="N952" s="2" t="s">
        <v>85</v>
      </c>
      <c r="O952" s="2" t="s">
        <v>4437</v>
      </c>
      <c r="P952" s="2" t="str">
        <f>VLOOKUP(I952,Period!A:B,2,FALSE)</f>
        <v>2022H1</v>
      </c>
      <c r="Q952" s="9">
        <f t="shared" si="160"/>
        <v>2.95</v>
      </c>
      <c r="R952" s="2">
        <f t="shared" si="162"/>
        <v>10</v>
      </c>
      <c r="S952" t="str">
        <f t="shared" si="163"/>
        <v>02 Sunny (10%-30%)</v>
      </c>
      <c r="T952" t="str">
        <f t="shared" si="161"/>
        <v>44647S2A_MSIL1CCDM-MLB-GANGM4464702 Sunny (10%-30%)</v>
      </c>
      <c r="U952">
        <f>IF(COUNTIF(T$2:T951,T952)&gt;=1,0,1)</f>
        <v>0</v>
      </c>
      <c r="V952" s="26" t="s">
        <v>2798</v>
      </c>
      <c r="W952" s="86">
        <f t="shared" si="164"/>
        <v>2022</v>
      </c>
      <c r="X952" s="86" t="str">
        <f t="shared" si="165"/>
        <v>03</v>
      </c>
      <c r="Y952" s="86">
        <f t="shared" si="166"/>
        <v>27</v>
      </c>
      <c r="Z952" s="86" t="str">
        <f t="shared" si="167"/>
        <v>22</v>
      </c>
      <c r="AA952" s="86" t="str">
        <f t="shared" si="168"/>
        <v>37</v>
      </c>
      <c r="AB952" s="86" t="str">
        <f t="shared" si="169"/>
        <v>46</v>
      </c>
      <c r="AC952" s="86" t="str">
        <f t="shared" si="170"/>
        <v>GAN_GM_2500X1253px_32m_S2A_MSIL1C_20220327_10CC</v>
      </c>
      <c r="AD952" s="41" t="s">
        <v>2799</v>
      </c>
    </row>
    <row r="953" spans="2:30" x14ac:dyDescent="0.25">
      <c r="B953" t="s">
        <v>3866</v>
      </c>
      <c r="C953" s="54" t="s">
        <v>3816</v>
      </c>
      <c r="D953" s="54" t="s">
        <v>269</v>
      </c>
      <c r="E953" s="56" t="b">
        <v>1</v>
      </c>
      <c r="F953" s="2" t="s">
        <v>3813</v>
      </c>
      <c r="G953" s="7" t="s">
        <v>183</v>
      </c>
      <c r="H953" s="54" t="s">
        <v>270</v>
      </c>
      <c r="I953" s="57">
        <v>44644</v>
      </c>
      <c r="J953" s="56" t="s">
        <v>272</v>
      </c>
      <c r="K953" s="2" t="s">
        <v>325</v>
      </c>
      <c r="L953" s="9">
        <v>9</v>
      </c>
      <c r="M953" s="2" t="s">
        <v>4436</v>
      </c>
      <c r="N953" s="2" t="s">
        <v>85</v>
      </c>
      <c r="O953" s="2" t="s">
        <v>4437</v>
      </c>
      <c r="P953" s="2" t="str">
        <f>VLOOKUP(I953,Period!A:B,2,FALSE)</f>
        <v>2022H1</v>
      </c>
      <c r="Q953" s="9">
        <f t="shared" si="160"/>
        <v>22.1</v>
      </c>
      <c r="R953" s="2">
        <f t="shared" si="162"/>
        <v>30</v>
      </c>
      <c r="S953" t="str">
        <f t="shared" si="163"/>
        <v>02 Sunny (10%-30%)</v>
      </c>
      <c r="T953" t="str">
        <f t="shared" si="161"/>
        <v>44644S2A_MSIL1CCDM-MLB-GANGM4464402 Sunny (10%-30%)</v>
      </c>
      <c r="U953">
        <f>IF(COUNTIF(T$2:T952,T953)&gt;=1,0,1)</f>
        <v>1</v>
      </c>
      <c r="V953" s="26" t="s">
        <v>2800</v>
      </c>
      <c r="W953" s="86">
        <f t="shared" si="164"/>
        <v>2022</v>
      </c>
      <c r="X953" s="86" t="str">
        <f t="shared" si="165"/>
        <v>03</v>
      </c>
      <c r="Y953" s="86">
        <f t="shared" si="166"/>
        <v>24</v>
      </c>
      <c r="Z953" s="86" t="str">
        <f t="shared" si="167"/>
        <v>22</v>
      </c>
      <c r="AA953" s="86" t="str">
        <f t="shared" si="168"/>
        <v>28</v>
      </c>
      <c r="AB953" s="86" t="str">
        <f t="shared" si="169"/>
        <v>08</v>
      </c>
      <c r="AC953" s="86" t="str">
        <f t="shared" si="170"/>
        <v>GAN_GM_2500X1253px_32m_S2A_MSIL1C_20220324_30CC</v>
      </c>
      <c r="AD953" s="41" t="s">
        <v>2801</v>
      </c>
    </row>
    <row r="954" spans="2:30" x14ac:dyDescent="0.25">
      <c r="B954" t="s">
        <v>3866</v>
      </c>
      <c r="C954" s="54" t="s">
        <v>3816</v>
      </c>
      <c r="D954" s="54" t="s">
        <v>269</v>
      </c>
      <c r="E954" s="56" t="b">
        <v>1</v>
      </c>
      <c r="F954" s="2" t="s">
        <v>3813</v>
      </c>
      <c r="G954" s="7" t="s">
        <v>183</v>
      </c>
      <c r="H954" s="54" t="s">
        <v>270</v>
      </c>
      <c r="I954" s="57">
        <v>44644</v>
      </c>
      <c r="J954" s="56" t="s">
        <v>271</v>
      </c>
      <c r="K954" s="2" t="s">
        <v>322</v>
      </c>
      <c r="L954" s="9">
        <v>36.700000000000003</v>
      </c>
      <c r="M954" s="2" t="s">
        <v>4436</v>
      </c>
      <c r="N954" s="2" t="s">
        <v>85</v>
      </c>
      <c r="O954" s="2" t="s">
        <v>4437</v>
      </c>
      <c r="P954" s="2" t="str">
        <f>VLOOKUP(I954,Period!A:B,2,FALSE)</f>
        <v>2022H1</v>
      </c>
      <c r="Q954" s="9">
        <f t="shared" si="160"/>
        <v>22.1</v>
      </c>
      <c r="R954" s="2">
        <f t="shared" si="162"/>
        <v>30</v>
      </c>
      <c r="S954" t="str">
        <f t="shared" si="163"/>
        <v>02 Sunny (10%-30%)</v>
      </c>
      <c r="T954" t="str">
        <f t="shared" si="161"/>
        <v>44644S2A_MSIL1CCDM-MLB-GANGM4464402 Sunny (10%-30%)</v>
      </c>
      <c r="U954">
        <f>IF(COUNTIF(T$2:T953,T954)&gt;=1,0,1)</f>
        <v>0</v>
      </c>
      <c r="V954" s="26" t="s">
        <v>2802</v>
      </c>
      <c r="W954" s="86">
        <f t="shared" si="164"/>
        <v>2022</v>
      </c>
      <c r="X954" s="86" t="str">
        <f t="shared" si="165"/>
        <v>03</v>
      </c>
      <c r="Y954" s="86">
        <f t="shared" si="166"/>
        <v>24</v>
      </c>
      <c r="Z954" s="86" t="str">
        <f t="shared" si="167"/>
        <v>22</v>
      </c>
      <c r="AA954" s="86" t="str">
        <f t="shared" si="168"/>
        <v>28</v>
      </c>
      <c r="AB954" s="86" t="str">
        <f t="shared" si="169"/>
        <v>04</v>
      </c>
      <c r="AC954" s="86" t="str">
        <f t="shared" si="170"/>
        <v>GAN_GM_2500X1253px_32m_S2A_MSIL1C_20220324_30CC</v>
      </c>
      <c r="AD954" s="41" t="s">
        <v>2803</v>
      </c>
    </row>
    <row r="955" spans="2:30" x14ac:dyDescent="0.25">
      <c r="B955" t="s">
        <v>3866</v>
      </c>
      <c r="C955" s="54" t="s">
        <v>3816</v>
      </c>
      <c r="D955" s="54" t="s">
        <v>269</v>
      </c>
      <c r="E955" s="56" t="b">
        <v>1</v>
      </c>
      <c r="F955" s="2" t="s">
        <v>3813</v>
      </c>
      <c r="G955" s="7" t="s">
        <v>183</v>
      </c>
      <c r="H955" s="54" t="s">
        <v>270</v>
      </c>
      <c r="I955" s="57">
        <v>44644</v>
      </c>
      <c r="J955" s="56" t="s">
        <v>273</v>
      </c>
      <c r="K955" s="2" t="s">
        <v>308</v>
      </c>
      <c r="L955" s="9">
        <v>0</v>
      </c>
      <c r="M955" s="2" t="s">
        <v>4436</v>
      </c>
      <c r="N955" s="2" t="s">
        <v>85</v>
      </c>
      <c r="O955" s="2" t="s">
        <v>4437</v>
      </c>
      <c r="P955" s="2" t="str">
        <f>VLOOKUP(I955,Period!A:B,2,FALSE)</f>
        <v>2022H1</v>
      </c>
      <c r="Q955" s="9">
        <f t="shared" si="160"/>
        <v>22.1</v>
      </c>
      <c r="R955" s="2">
        <f t="shared" si="162"/>
        <v>30</v>
      </c>
      <c r="S955" t="str">
        <f t="shared" si="163"/>
        <v>02 Sunny (10%-30%)</v>
      </c>
      <c r="T955" t="str">
        <f t="shared" si="161"/>
        <v>44644S2A_MSIL1CCDM-MLB-GANGM4464402 Sunny (10%-30%)</v>
      </c>
      <c r="U955">
        <f>IF(COUNTIF(T$2:T954,T955)&gt;=1,0,1)</f>
        <v>0</v>
      </c>
      <c r="V955" s="26" t="s">
        <v>2804</v>
      </c>
      <c r="W955" s="86">
        <f t="shared" si="164"/>
        <v>2022</v>
      </c>
      <c r="X955" s="86" t="str">
        <f t="shared" si="165"/>
        <v>03</v>
      </c>
      <c r="Y955" s="86">
        <f t="shared" si="166"/>
        <v>24</v>
      </c>
      <c r="Z955" s="86" t="str">
        <f t="shared" si="167"/>
        <v>22</v>
      </c>
      <c r="AA955" s="86" t="str">
        <f t="shared" si="168"/>
        <v>27</v>
      </c>
      <c r="AB955" s="86" t="str">
        <f t="shared" si="169"/>
        <v>55</v>
      </c>
      <c r="AC955" s="86" t="str">
        <f t="shared" si="170"/>
        <v>GAN_GM_2500X1253px_32m_S2A_MSIL1C_20220324_30CC</v>
      </c>
      <c r="AD955" s="41" t="s">
        <v>2805</v>
      </c>
    </row>
    <row r="956" spans="2:30" x14ac:dyDescent="0.25">
      <c r="B956" t="s">
        <v>3866</v>
      </c>
      <c r="C956" s="54" t="s">
        <v>3816</v>
      </c>
      <c r="D956" s="54" t="s">
        <v>269</v>
      </c>
      <c r="E956" s="56" t="b">
        <v>1</v>
      </c>
      <c r="F956" s="2" t="s">
        <v>3813</v>
      </c>
      <c r="G956" s="7" t="s">
        <v>183</v>
      </c>
      <c r="H956" s="54" t="s">
        <v>270</v>
      </c>
      <c r="I956" s="57">
        <v>44644</v>
      </c>
      <c r="J956" s="56" t="s">
        <v>274</v>
      </c>
      <c r="K956" s="2" t="s">
        <v>327</v>
      </c>
      <c r="L956" s="9">
        <v>42.7</v>
      </c>
      <c r="M956" s="2" t="s">
        <v>4436</v>
      </c>
      <c r="N956" s="2" t="s">
        <v>85</v>
      </c>
      <c r="O956" s="2" t="s">
        <v>4437</v>
      </c>
      <c r="P956" s="2" t="str">
        <f>VLOOKUP(I956,Period!A:B,2,FALSE)</f>
        <v>2022H1</v>
      </c>
      <c r="Q956" s="9">
        <f t="shared" si="160"/>
        <v>22.1</v>
      </c>
      <c r="R956" s="2">
        <f t="shared" si="162"/>
        <v>30</v>
      </c>
      <c r="S956" t="str">
        <f t="shared" si="163"/>
        <v>02 Sunny (10%-30%)</v>
      </c>
      <c r="T956" t="str">
        <f t="shared" si="161"/>
        <v>44644S2A_MSIL1CCDM-MLB-GANGM4464402 Sunny (10%-30%)</v>
      </c>
      <c r="U956">
        <f>IF(COUNTIF(T$2:T955,T956)&gt;=1,0,1)</f>
        <v>0</v>
      </c>
      <c r="V956" s="26" t="s">
        <v>2806</v>
      </c>
      <c r="W956" s="86">
        <f t="shared" si="164"/>
        <v>2022</v>
      </c>
      <c r="X956" s="86" t="str">
        <f t="shared" si="165"/>
        <v>03</v>
      </c>
      <c r="Y956" s="86">
        <f t="shared" si="166"/>
        <v>24</v>
      </c>
      <c r="Z956" s="86" t="str">
        <f t="shared" si="167"/>
        <v>22</v>
      </c>
      <c r="AA956" s="86" t="str">
        <f t="shared" si="168"/>
        <v>27</v>
      </c>
      <c r="AB956" s="86" t="str">
        <f t="shared" si="169"/>
        <v>50</v>
      </c>
      <c r="AC956" s="86" t="str">
        <f t="shared" si="170"/>
        <v>GAN_GM_2500X1253px_32m_S2A_MSIL1C_20220324_30CC</v>
      </c>
      <c r="AD956" s="41" t="s">
        <v>2807</v>
      </c>
    </row>
    <row r="957" spans="2:30" x14ac:dyDescent="0.25">
      <c r="B957" t="s">
        <v>3866</v>
      </c>
      <c r="C957" s="51" t="s">
        <v>3816</v>
      </c>
      <c r="D957" s="51" t="s">
        <v>269</v>
      </c>
      <c r="E957" s="42" t="b">
        <v>1</v>
      </c>
      <c r="F957" s="2" t="s">
        <v>3813</v>
      </c>
      <c r="G957" s="7" t="s">
        <v>183</v>
      </c>
      <c r="H957" s="51" t="s">
        <v>270</v>
      </c>
      <c r="I957" s="53">
        <v>44642</v>
      </c>
      <c r="J957" s="42" t="s">
        <v>272</v>
      </c>
      <c r="K957" s="2" t="s">
        <v>281</v>
      </c>
      <c r="L957" s="9">
        <v>46.2</v>
      </c>
      <c r="M957" s="2" t="s">
        <v>4436</v>
      </c>
      <c r="N957" s="2" t="s">
        <v>85</v>
      </c>
      <c r="O957" s="2" t="s">
        <v>4437</v>
      </c>
      <c r="P957" s="2" t="str">
        <f>VLOOKUP(I957,Period!A:B,2,FALSE)</f>
        <v>2022H1</v>
      </c>
      <c r="Q957" s="9">
        <f t="shared" si="160"/>
        <v>60.924999999999997</v>
      </c>
      <c r="R957" s="2">
        <f t="shared" si="162"/>
        <v>70</v>
      </c>
      <c r="S957" t="str">
        <f t="shared" si="163"/>
        <v>03 Cloudy (40%-90%)</v>
      </c>
      <c r="T957" t="str">
        <f t="shared" si="161"/>
        <v>44642S2A_MSIL1CCDM-MLB-GANGM4464203 Cloudy (40%-90%)</v>
      </c>
      <c r="U957">
        <f>IF(COUNTIF(T$2:T956,T957)&gt;=1,0,1)</f>
        <v>1</v>
      </c>
      <c r="V957" s="26" t="s">
        <v>2808</v>
      </c>
      <c r="W957" s="86">
        <f t="shared" si="164"/>
        <v>2022</v>
      </c>
      <c r="X957" s="86" t="str">
        <f t="shared" si="165"/>
        <v>03</v>
      </c>
      <c r="Y957" s="86">
        <f t="shared" si="166"/>
        <v>22</v>
      </c>
      <c r="Z957" s="86" t="str">
        <f t="shared" si="167"/>
        <v>22</v>
      </c>
      <c r="AA957" s="86" t="str">
        <f t="shared" si="168"/>
        <v>38</v>
      </c>
      <c r="AB957" s="86" t="str">
        <f t="shared" si="169"/>
        <v>10</v>
      </c>
      <c r="AC957" s="86" t="str">
        <f t="shared" si="170"/>
        <v>GAN_GM_2500X1253px_32m_S2A_MSIL1C_20220322_70CC</v>
      </c>
      <c r="AD957" s="41" t="s">
        <v>2809</v>
      </c>
    </row>
    <row r="958" spans="2:30" x14ac:dyDescent="0.25">
      <c r="B958" t="s">
        <v>3866</v>
      </c>
      <c r="C958" s="51" t="s">
        <v>3816</v>
      </c>
      <c r="D958" s="51" t="s">
        <v>269</v>
      </c>
      <c r="E958" s="42" t="b">
        <v>1</v>
      </c>
      <c r="F958" s="2" t="s">
        <v>3813</v>
      </c>
      <c r="G958" s="7" t="s">
        <v>183</v>
      </c>
      <c r="H958" s="51" t="s">
        <v>270</v>
      </c>
      <c r="I958" s="53">
        <v>44642</v>
      </c>
      <c r="J958" s="42" t="s">
        <v>271</v>
      </c>
      <c r="K958" s="2" t="s">
        <v>304</v>
      </c>
      <c r="L958" s="9">
        <v>73.5</v>
      </c>
      <c r="M958" s="2" t="s">
        <v>4436</v>
      </c>
      <c r="N958" s="2" t="s">
        <v>85</v>
      </c>
      <c r="O958" s="2" t="s">
        <v>4437</v>
      </c>
      <c r="P958" s="2" t="str">
        <f>VLOOKUP(I958,Period!A:B,2,FALSE)</f>
        <v>2022H1</v>
      </c>
      <c r="Q958" s="9">
        <f t="shared" si="160"/>
        <v>60.924999999999997</v>
      </c>
      <c r="R958" s="2">
        <f t="shared" si="162"/>
        <v>70</v>
      </c>
      <c r="S958" t="str">
        <f t="shared" si="163"/>
        <v>03 Cloudy (40%-90%)</v>
      </c>
      <c r="T958" t="str">
        <f t="shared" si="161"/>
        <v>44642S2A_MSIL1CCDM-MLB-GANGM4464203 Cloudy (40%-90%)</v>
      </c>
      <c r="U958">
        <f>IF(COUNTIF(T$2:T957,T958)&gt;=1,0,1)</f>
        <v>0</v>
      </c>
      <c r="V958" s="26" t="s">
        <v>2810</v>
      </c>
      <c r="W958" s="86">
        <f t="shared" si="164"/>
        <v>2022</v>
      </c>
      <c r="X958" s="86" t="str">
        <f t="shared" si="165"/>
        <v>03</v>
      </c>
      <c r="Y958" s="86">
        <f t="shared" si="166"/>
        <v>22</v>
      </c>
      <c r="Z958" s="86" t="str">
        <f t="shared" si="167"/>
        <v>22</v>
      </c>
      <c r="AA958" s="86" t="str">
        <f t="shared" si="168"/>
        <v>38</v>
      </c>
      <c r="AB958" s="86" t="str">
        <f t="shared" si="169"/>
        <v>06</v>
      </c>
      <c r="AC958" s="86" t="str">
        <f t="shared" si="170"/>
        <v>GAN_GM_2500X1253px_32m_S2A_MSIL1C_20220322_70CC</v>
      </c>
      <c r="AD958" s="41" t="s">
        <v>2811</v>
      </c>
    </row>
    <row r="959" spans="2:30" x14ac:dyDescent="0.25">
      <c r="B959" t="s">
        <v>3866</v>
      </c>
      <c r="C959" s="51" t="s">
        <v>3816</v>
      </c>
      <c r="D959" s="51" t="s">
        <v>269</v>
      </c>
      <c r="E959" s="42" t="b">
        <v>1</v>
      </c>
      <c r="F959" s="2" t="s">
        <v>3813</v>
      </c>
      <c r="G959" s="7" t="s">
        <v>183</v>
      </c>
      <c r="H959" s="51" t="s">
        <v>270</v>
      </c>
      <c r="I959" s="53">
        <v>44642</v>
      </c>
      <c r="J959" s="42" t="s">
        <v>273</v>
      </c>
      <c r="K959" s="2" t="s">
        <v>283</v>
      </c>
      <c r="L959" s="9">
        <v>28.2</v>
      </c>
      <c r="M959" s="2" t="s">
        <v>4436</v>
      </c>
      <c r="N959" s="2" t="s">
        <v>85</v>
      </c>
      <c r="O959" s="2" t="s">
        <v>4437</v>
      </c>
      <c r="P959" s="2" t="str">
        <f>VLOOKUP(I959,Period!A:B,2,FALSE)</f>
        <v>2022H1</v>
      </c>
      <c r="Q959" s="9">
        <f t="shared" si="160"/>
        <v>60.924999999999997</v>
      </c>
      <c r="R959" s="2">
        <f t="shared" si="162"/>
        <v>70</v>
      </c>
      <c r="S959" t="str">
        <f t="shared" si="163"/>
        <v>03 Cloudy (40%-90%)</v>
      </c>
      <c r="T959" t="str">
        <f t="shared" si="161"/>
        <v>44642S2A_MSIL1CCDM-MLB-GANGM4464203 Cloudy (40%-90%)</v>
      </c>
      <c r="U959">
        <f>IF(COUNTIF(T$2:T958,T959)&gt;=1,0,1)</f>
        <v>0</v>
      </c>
      <c r="V959" s="26" t="s">
        <v>2812</v>
      </c>
      <c r="W959" s="86">
        <f t="shared" si="164"/>
        <v>2022</v>
      </c>
      <c r="X959" s="86" t="str">
        <f t="shared" si="165"/>
        <v>03</v>
      </c>
      <c r="Y959" s="86">
        <f t="shared" si="166"/>
        <v>22</v>
      </c>
      <c r="Z959" s="86" t="str">
        <f t="shared" si="167"/>
        <v>22</v>
      </c>
      <c r="AA959" s="86" t="str">
        <f t="shared" si="168"/>
        <v>37</v>
      </c>
      <c r="AB959" s="86" t="str">
        <f t="shared" si="169"/>
        <v>56</v>
      </c>
      <c r="AC959" s="86" t="str">
        <f t="shared" si="170"/>
        <v>GAN_GM_2500X1253px_32m_S2A_MSIL1C_20220322_70CC</v>
      </c>
      <c r="AD959" s="41" t="s">
        <v>2813</v>
      </c>
    </row>
    <row r="960" spans="2:30" x14ac:dyDescent="0.25">
      <c r="B960" t="s">
        <v>3866</v>
      </c>
      <c r="C960" s="51" t="s">
        <v>3816</v>
      </c>
      <c r="D960" s="51" t="s">
        <v>269</v>
      </c>
      <c r="E960" s="42" t="b">
        <v>1</v>
      </c>
      <c r="F960" s="2" t="s">
        <v>3813</v>
      </c>
      <c r="G960" s="7" t="s">
        <v>183</v>
      </c>
      <c r="H960" s="51" t="s">
        <v>270</v>
      </c>
      <c r="I960" s="53">
        <v>44642</v>
      </c>
      <c r="J960" s="42" t="s">
        <v>274</v>
      </c>
      <c r="K960" s="2" t="s">
        <v>284</v>
      </c>
      <c r="L960" s="9">
        <v>95.8</v>
      </c>
      <c r="M960" s="2" t="s">
        <v>4436</v>
      </c>
      <c r="N960" s="2" t="s">
        <v>85</v>
      </c>
      <c r="O960" s="2" t="s">
        <v>4437</v>
      </c>
      <c r="P960" s="2" t="str">
        <f>VLOOKUP(I960,Period!A:B,2,FALSE)</f>
        <v>2022H1</v>
      </c>
      <c r="Q960" s="9">
        <f t="shared" si="160"/>
        <v>60.924999999999997</v>
      </c>
      <c r="R960" s="2">
        <f t="shared" si="162"/>
        <v>70</v>
      </c>
      <c r="S960" t="str">
        <f t="shared" si="163"/>
        <v>03 Cloudy (40%-90%)</v>
      </c>
      <c r="T960" t="str">
        <f t="shared" si="161"/>
        <v>44642S2A_MSIL1CCDM-MLB-GANGM4464203 Cloudy (40%-90%)</v>
      </c>
      <c r="U960">
        <f>IF(COUNTIF(T$2:T959,T960)&gt;=1,0,1)</f>
        <v>0</v>
      </c>
      <c r="V960" s="26" t="s">
        <v>2814</v>
      </c>
      <c r="W960" s="86">
        <f t="shared" si="164"/>
        <v>2022</v>
      </c>
      <c r="X960" s="86" t="str">
        <f t="shared" si="165"/>
        <v>03</v>
      </c>
      <c r="Y960" s="86">
        <f t="shared" si="166"/>
        <v>22</v>
      </c>
      <c r="Z960" s="86" t="str">
        <f t="shared" si="167"/>
        <v>22</v>
      </c>
      <c r="AA960" s="86" t="str">
        <f t="shared" si="168"/>
        <v>37</v>
      </c>
      <c r="AB960" s="86" t="str">
        <f t="shared" si="169"/>
        <v>52</v>
      </c>
      <c r="AC960" s="86" t="str">
        <f t="shared" si="170"/>
        <v>GAN_GM_2500X1253px_32m_S2A_MSIL1C_20220322_70CC</v>
      </c>
      <c r="AD960" s="41" t="s">
        <v>2815</v>
      </c>
    </row>
    <row r="961" spans="2:30" x14ac:dyDescent="0.25">
      <c r="B961" t="s">
        <v>3866</v>
      </c>
      <c r="C961" s="54" t="s">
        <v>3816</v>
      </c>
      <c r="D961" s="54" t="s">
        <v>269</v>
      </c>
      <c r="E961" s="56" t="b">
        <v>1</v>
      </c>
      <c r="F961" s="2" t="s">
        <v>3813</v>
      </c>
      <c r="G961" s="7" t="s">
        <v>183</v>
      </c>
      <c r="H961" s="54" t="s">
        <v>270</v>
      </c>
      <c r="I961" s="57">
        <v>44639</v>
      </c>
      <c r="J961" s="56" t="s">
        <v>272</v>
      </c>
      <c r="K961" s="2" t="s">
        <v>292</v>
      </c>
      <c r="L961" s="9">
        <v>94.9</v>
      </c>
      <c r="M961" s="2" t="s">
        <v>4436</v>
      </c>
      <c r="N961" s="2" t="s">
        <v>85</v>
      </c>
      <c r="O961" s="2" t="s">
        <v>4437</v>
      </c>
      <c r="P961" s="2" t="str">
        <f>VLOOKUP(I961,Period!A:B,2,FALSE)</f>
        <v>2022H1</v>
      </c>
      <c r="Q961" s="9">
        <f t="shared" si="160"/>
        <v>96.724999999999994</v>
      </c>
      <c r="R961" s="2">
        <f t="shared" si="162"/>
        <v>100</v>
      </c>
      <c r="S961" t="str">
        <f t="shared" si="163"/>
        <v>04 Overcast (100%)</v>
      </c>
      <c r="T961" t="str">
        <f t="shared" si="161"/>
        <v>44639S2A_MSIL1CCDM-MLB-GANGM4463904 Overcast (100%)</v>
      </c>
      <c r="U961">
        <f>IF(COUNTIF(T$2:T960,T961)&gt;=1,0,1)</f>
        <v>1</v>
      </c>
      <c r="V961" s="26" t="s">
        <v>2816</v>
      </c>
      <c r="W961" s="86">
        <f t="shared" si="164"/>
        <v>2022</v>
      </c>
      <c r="X961" s="86" t="str">
        <f t="shared" si="165"/>
        <v>03</v>
      </c>
      <c r="Y961" s="86">
        <f t="shared" si="166"/>
        <v>19</v>
      </c>
      <c r="Z961" s="86" t="str">
        <f t="shared" si="167"/>
        <v>22</v>
      </c>
      <c r="AA961" s="86" t="str">
        <f t="shared" si="168"/>
        <v>28</v>
      </c>
      <c r="AB961" s="86" t="str">
        <f t="shared" si="169"/>
        <v>14</v>
      </c>
      <c r="AC961" s="86" t="str">
        <f t="shared" si="170"/>
        <v>GAN_GM_2500X1253px_32m_S2A_MSIL1C_20220319_100CC</v>
      </c>
      <c r="AD961" s="41" t="s">
        <v>2817</v>
      </c>
    </row>
    <row r="962" spans="2:30" x14ac:dyDescent="0.25">
      <c r="B962" t="s">
        <v>3866</v>
      </c>
      <c r="C962" s="54" t="s">
        <v>3816</v>
      </c>
      <c r="D962" s="54" t="s">
        <v>269</v>
      </c>
      <c r="E962" s="56" t="b">
        <v>1</v>
      </c>
      <c r="F962" s="2" t="s">
        <v>3813</v>
      </c>
      <c r="G962" s="7" t="s">
        <v>183</v>
      </c>
      <c r="H962" s="54" t="s">
        <v>270</v>
      </c>
      <c r="I962" s="57">
        <v>44639</v>
      </c>
      <c r="J962" s="56" t="s">
        <v>271</v>
      </c>
      <c r="K962" s="2" t="s">
        <v>293</v>
      </c>
      <c r="L962" s="9">
        <v>92.5</v>
      </c>
      <c r="M962" s="2" t="s">
        <v>4436</v>
      </c>
      <c r="N962" s="2" t="s">
        <v>85</v>
      </c>
      <c r="O962" s="2" t="s">
        <v>4437</v>
      </c>
      <c r="P962" s="2" t="str">
        <f>VLOOKUP(I962,Period!A:B,2,FALSE)</f>
        <v>2022H1</v>
      </c>
      <c r="Q962" s="9">
        <f t="shared" ref="Q962:Q1025" si="171">AVERAGEIFS(L:L,I:I,I962,H:H,H962,C:C,C962,B:B,B962)</f>
        <v>96.724999999999994</v>
      </c>
      <c r="R962" s="2">
        <f t="shared" si="162"/>
        <v>100</v>
      </c>
      <c r="S962" t="str">
        <f t="shared" si="163"/>
        <v>04 Overcast (100%)</v>
      </c>
      <c r="T962" t="str">
        <f t="shared" ref="T962:T1025" si="172">CONCATENATE(I962,B962,C962,H962,I962,S962)</f>
        <v>44639S2A_MSIL1CCDM-MLB-GANGM4463904 Overcast (100%)</v>
      </c>
      <c r="U962">
        <f>IF(COUNTIF(T$2:T961,T962)&gt;=1,0,1)</f>
        <v>0</v>
      </c>
      <c r="V962" s="26" t="s">
        <v>2818</v>
      </c>
      <c r="W962" s="86">
        <f t="shared" si="164"/>
        <v>2022</v>
      </c>
      <c r="X962" s="86" t="str">
        <f t="shared" si="165"/>
        <v>03</v>
      </c>
      <c r="Y962" s="86">
        <f t="shared" si="166"/>
        <v>19</v>
      </c>
      <c r="Z962" s="86" t="str">
        <f t="shared" si="167"/>
        <v>22</v>
      </c>
      <c r="AA962" s="86" t="str">
        <f t="shared" si="168"/>
        <v>28</v>
      </c>
      <c r="AB962" s="86" t="str">
        <f t="shared" si="169"/>
        <v>10</v>
      </c>
      <c r="AC962" s="86" t="str">
        <f t="shared" si="170"/>
        <v>GAN_GM_2500X1253px_32m_S2A_MSIL1C_20220319_100CC</v>
      </c>
      <c r="AD962" s="41" t="s">
        <v>2819</v>
      </c>
    </row>
    <row r="963" spans="2:30" x14ac:dyDescent="0.25">
      <c r="B963" t="s">
        <v>3866</v>
      </c>
      <c r="C963" s="54" t="s">
        <v>3816</v>
      </c>
      <c r="D963" s="54" t="s">
        <v>269</v>
      </c>
      <c r="E963" s="56" t="b">
        <v>1</v>
      </c>
      <c r="F963" s="2" t="s">
        <v>3813</v>
      </c>
      <c r="G963" s="7" t="s">
        <v>183</v>
      </c>
      <c r="H963" s="54" t="s">
        <v>270</v>
      </c>
      <c r="I963" s="57">
        <v>44639</v>
      </c>
      <c r="J963" s="56" t="s">
        <v>273</v>
      </c>
      <c r="K963" s="2" t="s">
        <v>294</v>
      </c>
      <c r="L963" s="9">
        <v>100</v>
      </c>
      <c r="M963" s="2" t="s">
        <v>4436</v>
      </c>
      <c r="N963" s="2" t="s">
        <v>85</v>
      </c>
      <c r="O963" s="2" t="s">
        <v>4437</v>
      </c>
      <c r="P963" s="2" t="str">
        <f>VLOOKUP(I963,Period!A:B,2,FALSE)</f>
        <v>2022H1</v>
      </c>
      <c r="Q963" s="9">
        <f t="shared" si="171"/>
        <v>96.724999999999994</v>
      </c>
      <c r="R963" s="2">
        <f t="shared" ref="R963:R1026" si="173">ROUNDUP(Q963/10,0)*10</f>
        <v>100</v>
      </c>
      <c r="S963" t="str">
        <f t="shared" ref="S963:S1026" si="174">IF(R963=0,"01 Clear (0%)",IF(R963&lt;=30,"02 Sunny (10%-30%)",IF(R963&lt;=90,"03 Cloudy (40%-90%)","04 Overcast (100%)")))</f>
        <v>04 Overcast (100%)</v>
      </c>
      <c r="T963" t="str">
        <f t="shared" si="172"/>
        <v>44639S2A_MSIL1CCDM-MLB-GANGM4463904 Overcast (100%)</v>
      </c>
      <c r="U963">
        <f>IF(COUNTIF(T$2:T962,T963)&gt;=1,0,1)</f>
        <v>0</v>
      </c>
      <c r="V963" s="26" t="s">
        <v>2820</v>
      </c>
      <c r="W963" s="86">
        <f t="shared" ref="W963:W1026" si="175">YEAR(I963)</f>
        <v>2022</v>
      </c>
      <c r="X963" s="86" t="str">
        <f t="shared" ref="X963:X1026" si="176">IF(LEN(MONTH(I963))=1,CONCATENATE("0",MONTH(I963)),MONTH(I963))</f>
        <v>03</v>
      </c>
      <c r="Y963" s="86">
        <f t="shared" ref="Y963:Y1026" si="177">IF(LEN(DAY(I963))=1,CONCATENATE("0",DAY(I963)),DAY(I963))</f>
        <v>19</v>
      </c>
      <c r="Z963" s="86" t="str">
        <f t="shared" ref="Z963:Z1026" si="178">LEFT(K963,2)</f>
        <v>22</v>
      </c>
      <c r="AA963" s="86" t="str">
        <f t="shared" ref="AA963:AA1026" si="179">MID(K963,4,2)</f>
        <v>28</v>
      </c>
      <c r="AB963" s="86" t="str">
        <f t="shared" ref="AB963:AB1026" si="180">MID(K963,7,2)</f>
        <v>01</v>
      </c>
      <c r="AC963" s="86" t="str">
        <f t="shared" ref="AC963:AC1026" si="181">CONCATENATE(RIGHT(C963,3),"_",H963,"_",M963,"_",O963,"_",B963,"_",W963,X963,Y963,"_",R963,"CC")</f>
        <v>GAN_GM_2500X1253px_32m_S2A_MSIL1C_20220319_100CC</v>
      </c>
      <c r="AD963" s="41" t="s">
        <v>2821</v>
      </c>
    </row>
    <row r="964" spans="2:30" x14ac:dyDescent="0.25">
      <c r="B964" t="s">
        <v>3866</v>
      </c>
      <c r="C964" s="54" t="s">
        <v>3816</v>
      </c>
      <c r="D964" s="54" t="s">
        <v>269</v>
      </c>
      <c r="E964" s="56" t="b">
        <v>1</v>
      </c>
      <c r="F964" s="2" t="s">
        <v>3813</v>
      </c>
      <c r="G964" s="7" t="s">
        <v>183</v>
      </c>
      <c r="H964" s="54" t="s">
        <v>270</v>
      </c>
      <c r="I964" s="57">
        <v>44639</v>
      </c>
      <c r="J964" s="56" t="s">
        <v>274</v>
      </c>
      <c r="K964" s="2" t="s">
        <v>287</v>
      </c>
      <c r="L964" s="9">
        <v>99.5</v>
      </c>
      <c r="M964" s="2" t="s">
        <v>4436</v>
      </c>
      <c r="N964" s="2" t="s">
        <v>85</v>
      </c>
      <c r="O964" s="2" t="s">
        <v>4437</v>
      </c>
      <c r="P964" s="2" t="str">
        <f>VLOOKUP(I964,Period!A:B,2,FALSE)</f>
        <v>2022H1</v>
      </c>
      <c r="Q964" s="9">
        <f t="shared" si="171"/>
        <v>96.724999999999994</v>
      </c>
      <c r="R964" s="2">
        <f t="shared" si="173"/>
        <v>100</v>
      </c>
      <c r="S964" t="str">
        <f t="shared" si="174"/>
        <v>04 Overcast (100%)</v>
      </c>
      <c r="T964" t="str">
        <f t="shared" si="172"/>
        <v>44639S2A_MSIL1CCDM-MLB-GANGM4463904 Overcast (100%)</v>
      </c>
      <c r="U964">
        <f>IF(COUNTIF(T$2:T963,T964)&gt;=1,0,1)</f>
        <v>0</v>
      </c>
      <c r="V964" s="26" t="s">
        <v>2822</v>
      </c>
      <c r="W964" s="86">
        <f t="shared" si="175"/>
        <v>2022</v>
      </c>
      <c r="X964" s="86" t="str">
        <f t="shared" si="176"/>
        <v>03</v>
      </c>
      <c r="Y964" s="86">
        <f t="shared" si="177"/>
        <v>19</v>
      </c>
      <c r="Z964" s="86" t="str">
        <f t="shared" si="178"/>
        <v>22</v>
      </c>
      <c r="AA964" s="86" t="str">
        <f t="shared" si="179"/>
        <v>27</v>
      </c>
      <c r="AB964" s="86" t="str">
        <f t="shared" si="180"/>
        <v>56</v>
      </c>
      <c r="AC964" s="86" t="str">
        <f t="shared" si="181"/>
        <v>GAN_GM_2500X1253px_32m_S2A_MSIL1C_20220319_100CC</v>
      </c>
      <c r="AD964" s="41" t="s">
        <v>2823</v>
      </c>
    </row>
    <row r="965" spans="2:30" x14ac:dyDescent="0.25">
      <c r="B965" t="s">
        <v>3866</v>
      </c>
      <c r="C965" s="51" t="s">
        <v>3816</v>
      </c>
      <c r="D965" s="51" t="s">
        <v>269</v>
      </c>
      <c r="E965" s="42" t="b">
        <v>1</v>
      </c>
      <c r="F965" s="2" t="s">
        <v>3813</v>
      </c>
      <c r="G965" s="7" t="s">
        <v>183</v>
      </c>
      <c r="H965" s="51" t="s">
        <v>270</v>
      </c>
      <c r="I965" s="53">
        <v>44637</v>
      </c>
      <c r="J965" s="42" t="s">
        <v>272</v>
      </c>
      <c r="K965" s="2" t="s">
        <v>317</v>
      </c>
      <c r="L965" s="9">
        <v>26.8</v>
      </c>
      <c r="M965" s="2" t="s">
        <v>4436</v>
      </c>
      <c r="N965" s="2" t="s">
        <v>85</v>
      </c>
      <c r="O965" s="2" t="s">
        <v>4437</v>
      </c>
      <c r="P965" s="2" t="str">
        <f>VLOOKUP(I965,Period!A:B,2,FALSE)</f>
        <v>2022H1</v>
      </c>
      <c r="Q965" s="9">
        <f t="shared" si="171"/>
        <v>24.4</v>
      </c>
      <c r="R965" s="2">
        <f t="shared" si="173"/>
        <v>30</v>
      </c>
      <c r="S965" t="str">
        <f t="shared" si="174"/>
        <v>02 Sunny (10%-30%)</v>
      </c>
      <c r="T965" t="str">
        <f t="shared" si="172"/>
        <v>44637S2A_MSIL1CCDM-MLB-GANGM4463702 Sunny (10%-30%)</v>
      </c>
      <c r="U965">
        <f>IF(COUNTIF(T$2:T964,T965)&gt;=1,0,1)</f>
        <v>1</v>
      </c>
      <c r="V965" s="26" t="s">
        <v>2824</v>
      </c>
      <c r="W965" s="86">
        <f t="shared" si="175"/>
        <v>2022</v>
      </c>
      <c r="X965" s="86" t="str">
        <f t="shared" si="176"/>
        <v>03</v>
      </c>
      <c r="Y965" s="86">
        <f t="shared" si="177"/>
        <v>17</v>
      </c>
      <c r="Z965" s="86" t="str">
        <f t="shared" si="178"/>
        <v>22</v>
      </c>
      <c r="AA965" s="86" t="str">
        <f t="shared" si="179"/>
        <v>38</v>
      </c>
      <c r="AB965" s="86" t="str">
        <f t="shared" si="180"/>
        <v>05</v>
      </c>
      <c r="AC965" s="86" t="str">
        <f t="shared" si="181"/>
        <v>GAN_GM_2500X1253px_32m_S2A_MSIL1C_20220317_30CC</v>
      </c>
      <c r="AD965" s="41" t="s">
        <v>2825</v>
      </c>
    </row>
    <row r="966" spans="2:30" x14ac:dyDescent="0.25">
      <c r="B966" t="s">
        <v>3866</v>
      </c>
      <c r="C966" s="51" t="s">
        <v>3816</v>
      </c>
      <c r="D966" s="51" t="s">
        <v>269</v>
      </c>
      <c r="E966" s="42" t="b">
        <v>1</v>
      </c>
      <c r="F966" s="2" t="s">
        <v>3813</v>
      </c>
      <c r="G966" s="7" t="s">
        <v>183</v>
      </c>
      <c r="H966" s="51" t="s">
        <v>270</v>
      </c>
      <c r="I966" s="53">
        <v>44637</v>
      </c>
      <c r="J966" s="42" t="s">
        <v>271</v>
      </c>
      <c r="K966" s="2" t="s">
        <v>286</v>
      </c>
      <c r="L966" s="9">
        <v>14.2</v>
      </c>
      <c r="M966" s="2" t="s">
        <v>4436</v>
      </c>
      <c r="N966" s="2" t="s">
        <v>85</v>
      </c>
      <c r="O966" s="2" t="s">
        <v>4437</v>
      </c>
      <c r="P966" s="2" t="str">
        <f>VLOOKUP(I966,Period!A:B,2,FALSE)</f>
        <v>2022H1</v>
      </c>
      <c r="Q966" s="9">
        <f t="shared" si="171"/>
        <v>24.4</v>
      </c>
      <c r="R966" s="2">
        <f t="shared" si="173"/>
        <v>30</v>
      </c>
      <c r="S966" t="str">
        <f t="shared" si="174"/>
        <v>02 Sunny (10%-30%)</v>
      </c>
      <c r="T966" t="str">
        <f t="shared" si="172"/>
        <v>44637S2A_MSIL1CCDM-MLB-GANGM4463702 Sunny (10%-30%)</v>
      </c>
      <c r="U966">
        <f>IF(COUNTIF(T$2:T965,T966)&gt;=1,0,1)</f>
        <v>0</v>
      </c>
      <c r="V966" s="26" t="s">
        <v>2826</v>
      </c>
      <c r="W966" s="86">
        <f t="shared" si="175"/>
        <v>2022</v>
      </c>
      <c r="X966" s="86" t="str">
        <f t="shared" si="176"/>
        <v>03</v>
      </c>
      <c r="Y966" s="86">
        <f t="shared" si="177"/>
        <v>17</v>
      </c>
      <c r="Z966" s="86" t="str">
        <f t="shared" si="178"/>
        <v>22</v>
      </c>
      <c r="AA966" s="86" t="str">
        <f t="shared" si="179"/>
        <v>38</v>
      </c>
      <c r="AB966" s="86" t="str">
        <f t="shared" si="180"/>
        <v>01</v>
      </c>
      <c r="AC966" s="86" t="str">
        <f t="shared" si="181"/>
        <v>GAN_GM_2500X1253px_32m_S2A_MSIL1C_20220317_30CC</v>
      </c>
      <c r="AD966" s="41" t="s">
        <v>2827</v>
      </c>
    </row>
    <row r="967" spans="2:30" x14ac:dyDescent="0.25">
      <c r="B967" t="s">
        <v>3866</v>
      </c>
      <c r="C967" s="51" t="s">
        <v>3816</v>
      </c>
      <c r="D967" s="51" t="s">
        <v>269</v>
      </c>
      <c r="E967" s="42" t="b">
        <v>1</v>
      </c>
      <c r="F967" s="2" t="s">
        <v>3813</v>
      </c>
      <c r="G967" s="7" t="s">
        <v>183</v>
      </c>
      <c r="H967" s="51" t="s">
        <v>270</v>
      </c>
      <c r="I967" s="53">
        <v>44637</v>
      </c>
      <c r="J967" s="42" t="s">
        <v>273</v>
      </c>
      <c r="K967" s="2" t="s">
        <v>306</v>
      </c>
      <c r="L967" s="9">
        <v>34.799999999999997</v>
      </c>
      <c r="M967" s="2" t="s">
        <v>4436</v>
      </c>
      <c r="N967" s="2" t="s">
        <v>85</v>
      </c>
      <c r="O967" s="2" t="s">
        <v>4437</v>
      </c>
      <c r="P967" s="2" t="str">
        <f>VLOOKUP(I967,Period!A:B,2,FALSE)</f>
        <v>2022H1</v>
      </c>
      <c r="Q967" s="9">
        <f t="shared" si="171"/>
        <v>24.4</v>
      </c>
      <c r="R967" s="2">
        <f t="shared" si="173"/>
        <v>30</v>
      </c>
      <c r="S967" t="str">
        <f t="shared" si="174"/>
        <v>02 Sunny (10%-30%)</v>
      </c>
      <c r="T967" t="str">
        <f t="shared" si="172"/>
        <v>44637S2A_MSIL1CCDM-MLB-GANGM4463702 Sunny (10%-30%)</v>
      </c>
      <c r="U967">
        <f>IF(COUNTIF(T$2:T966,T967)&gt;=1,0,1)</f>
        <v>0</v>
      </c>
      <c r="V967" s="26" t="s">
        <v>2828</v>
      </c>
      <c r="W967" s="86">
        <f t="shared" si="175"/>
        <v>2022</v>
      </c>
      <c r="X967" s="86" t="str">
        <f t="shared" si="176"/>
        <v>03</v>
      </c>
      <c r="Y967" s="86">
        <f t="shared" si="177"/>
        <v>17</v>
      </c>
      <c r="Z967" s="86" t="str">
        <f t="shared" si="178"/>
        <v>22</v>
      </c>
      <c r="AA967" s="86" t="str">
        <f t="shared" si="179"/>
        <v>37</v>
      </c>
      <c r="AB967" s="86" t="str">
        <f t="shared" si="180"/>
        <v>51</v>
      </c>
      <c r="AC967" s="86" t="str">
        <f t="shared" si="181"/>
        <v>GAN_GM_2500X1253px_32m_S2A_MSIL1C_20220317_30CC</v>
      </c>
      <c r="AD967" s="41" t="s">
        <v>2829</v>
      </c>
    </row>
    <row r="968" spans="2:30" x14ac:dyDescent="0.25">
      <c r="B968" t="s">
        <v>3866</v>
      </c>
      <c r="C968" s="51" t="s">
        <v>3816</v>
      </c>
      <c r="D968" s="51" t="s">
        <v>269</v>
      </c>
      <c r="E968" s="42" t="b">
        <v>1</v>
      </c>
      <c r="F968" s="2" t="s">
        <v>3813</v>
      </c>
      <c r="G968" s="7" t="s">
        <v>183</v>
      </c>
      <c r="H968" s="51" t="s">
        <v>270</v>
      </c>
      <c r="I968" s="53">
        <v>44637</v>
      </c>
      <c r="J968" s="42" t="s">
        <v>274</v>
      </c>
      <c r="K968" s="2" t="s">
        <v>318</v>
      </c>
      <c r="L968" s="9">
        <v>21.8</v>
      </c>
      <c r="M968" s="2" t="s">
        <v>4436</v>
      </c>
      <c r="N968" s="2" t="s">
        <v>85</v>
      </c>
      <c r="O968" s="2" t="s">
        <v>4437</v>
      </c>
      <c r="P968" s="2" t="str">
        <f>VLOOKUP(I968,Period!A:B,2,FALSE)</f>
        <v>2022H1</v>
      </c>
      <c r="Q968" s="9">
        <f t="shared" si="171"/>
        <v>24.4</v>
      </c>
      <c r="R968" s="2">
        <f t="shared" si="173"/>
        <v>30</v>
      </c>
      <c r="S968" t="str">
        <f t="shared" si="174"/>
        <v>02 Sunny (10%-30%)</v>
      </c>
      <c r="T968" t="str">
        <f t="shared" si="172"/>
        <v>44637S2A_MSIL1CCDM-MLB-GANGM4463702 Sunny (10%-30%)</v>
      </c>
      <c r="U968">
        <f>IF(COUNTIF(T$2:T967,T968)&gt;=1,0,1)</f>
        <v>0</v>
      </c>
      <c r="V968" s="26" t="s">
        <v>2830</v>
      </c>
      <c r="W968" s="86">
        <f t="shared" si="175"/>
        <v>2022</v>
      </c>
      <c r="X968" s="86" t="str">
        <f t="shared" si="176"/>
        <v>03</v>
      </c>
      <c r="Y968" s="86">
        <f t="shared" si="177"/>
        <v>17</v>
      </c>
      <c r="Z968" s="86" t="str">
        <f t="shared" si="178"/>
        <v>22</v>
      </c>
      <c r="AA968" s="86" t="str">
        <f t="shared" si="179"/>
        <v>37</v>
      </c>
      <c r="AB968" s="86" t="str">
        <f t="shared" si="180"/>
        <v>47</v>
      </c>
      <c r="AC968" s="86" t="str">
        <f t="shared" si="181"/>
        <v>GAN_GM_2500X1253px_32m_S2A_MSIL1C_20220317_30CC</v>
      </c>
      <c r="AD968" s="41" t="s">
        <v>2831</v>
      </c>
    </row>
    <row r="969" spans="2:30" x14ac:dyDescent="0.25">
      <c r="B969" t="s">
        <v>3866</v>
      </c>
      <c r="C969" s="54" t="s">
        <v>3816</v>
      </c>
      <c r="D969" s="54" t="s">
        <v>269</v>
      </c>
      <c r="E969" s="56" t="b">
        <v>1</v>
      </c>
      <c r="F969" s="2" t="s">
        <v>3813</v>
      </c>
      <c r="G969" s="7" t="s">
        <v>183</v>
      </c>
      <c r="H969" s="54" t="s">
        <v>270</v>
      </c>
      <c r="I969" s="57">
        <v>44634</v>
      </c>
      <c r="J969" s="56" t="s">
        <v>272</v>
      </c>
      <c r="K969" s="2" t="s">
        <v>325</v>
      </c>
      <c r="L969" s="9">
        <v>21.2</v>
      </c>
      <c r="M969" s="2" t="s">
        <v>4436</v>
      </c>
      <c r="N969" s="2" t="s">
        <v>85</v>
      </c>
      <c r="O969" s="2" t="s">
        <v>4437</v>
      </c>
      <c r="P969" s="2" t="str">
        <f>VLOOKUP(I969,Period!A:B,2,FALSE)</f>
        <v>2022H1</v>
      </c>
      <c r="Q969" s="9">
        <f t="shared" si="171"/>
        <v>20.224999999999998</v>
      </c>
      <c r="R969" s="2">
        <f t="shared" si="173"/>
        <v>30</v>
      </c>
      <c r="S969" t="str">
        <f t="shared" si="174"/>
        <v>02 Sunny (10%-30%)</v>
      </c>
      <c r="T969" t="str">
        <f t="shared" si="172"/>
        <v>44634S2A_MSIL1CCDM-MLB-GANGM4463402 Sunny (10%-30%)</v>
      </c>
      <c r="U969">
        <f>IF(COUNTIF(T$2:T968,T969)&gt;=1,0,1)</f>
        <v>1</v>
      </c>
      <c r="V969" s="26" t="s">
        <v>2832</v>
      </c>
      <c r="W969" s="86">
        <f t="shared" si="175"/>
        <v>2022</v>
      </c>
      <c r="X969" s="86" t="str">
        <f t="shared" si="176"/>
        <v>03</v>
      </c>
      <c r="Y969" s="86">
        <f t="shared" si="177"/>
        <v>14</v>
      </c>
      <c r="Z969" s="86" t="str">
        <f t="shared" si="178"/>
        <v>22</v>
      </c>
      <c r="AA969" s="86" t="str">
        <f t="shared" si="179"/>
        <v>28</v>
      </c>
      <c r="AB969" s="86" t="str">
        <f t="shared" si="180"/>
        <v>08</v>
      </c>
      <c r="AC969" s="86" t="str">
        <f t="shared" si="181"/>
        <v>GAN_GM_2500X1253px_32m_S2A_MSIL1C_20220314_30CC</v>
      </c>
      <c r="AD969" s="41" t="s">
        <v>2833</v>
      </c>
    </row>
    <row r="970" spans="2:30" x14ac:dyDescent="0.25">
      <c r="B970" t="s">
        <v>3866</v>
      </c>
      <c r="C970" s="54" t="s">
        <v>3816</v>
      </c>
      <c r="D970" s="54" t="s">
        <v>269</v>
      </c>
      <c r="E970" s="56" t="b">
        <v>1</v>
      </c>
      <c r="F970" s="2" t="s">
        <v>3813</v>
      </c>
      <c r="G970" s="7" t="s">
        <v>183</v>
      </c>
      <c r="H970" s="54" t="s">
        <v>270</v>
      </c>
      <c r="I970" s="57">
        <v>44634</v>
      </c>
      <c r="J970" s="56" t="s">
        <v>271</v>
      </c>
      <c r="K970" s="2" t="s">
        <v>319</v>
      </c>
      <c r="L970" s="9">
        <v>58.4</v>
      </c>
      <c r="M970" s="2" t="s">
        <v>4436</v>
      </c>
      <c r="N970" s="2" t="s">
        <v>85</v>
      </c>
      <c r="O970" s="2" t="s">
        <v>4437</v>
      </c>
      <c r="P970" s="2" t="str">
        <f>VLOOKUP(I970,Period!A:B,2,FALSE)</f>
        <v>2022H1</v>
      </c>
      <c r="Q970" s="9">
        <f t="shared" si="171"/>
        <v>20.224999999999998</v>
      </c>
      <c r="R970" s="2">
        <f t="shared" si="173"/>
        <v>30</v>
      </c>
      <c r="S970" t="str">
        <f t="shared" si="174"/>
        <v>02 Sunny (10%-30%)</v>
      </c>
      <c r="T970" t="str">
        <f t="shared" si="172"/>
        <v>44634S2A_MSIL1CCDM-MLB-GANGM4463402 Sunny (10%-30%)</v>
      </c>
      <c r="U970">
        <f>IF(COUNTIF(T$2:T969,T970)&gt;=1,0,1)</f>
        <v>0</v>
      </c>
      <c r="V970" s="26" t="s">
        <v>2834</v>
      </c>
      <c r="W970" s="86">
        <f t="shared" si="175"/>
        <v>2022</v>
      </c>
      <c r="X970" s="86" t="str">
        <f t="shared" si="176"/>
        <v>03</v>
      </c>
      <c r="Y970" s="86">
        <f t="shared" si="177"/>
        <v>14</v>
      </c>
      <c r="Z970" s="86" t="str">
        <f t="shared" si="178"/>
        <v>22</v>
      </c>
      <c r="AA970" s="86" t="str">
        <f t="shared" si="179"/>
        <v>28</v>
      </c>
      <c r="AB970" s="86" t="str">
        <f t="shared" si="180"/>
        <v>05</v>
      </c>
      <c r="AC970" s="86" t="str">
        <f t="shared" si="181"/>
        <v>GAN_GM_2500X1253px_32m_S2A_MSIL1C_20220314_30CC</v>
      </c>
      <c r="AD970" s="41" t="s">
        <v>2835</v>
      </c>
    </row>
    <row r="971" spans="2:30" x14ac:dyDescent="0.25">
      <c r="B971" t="s">
        <v>3866</v>
      </c>
      <c r="C971" s="54" t="s">
        <v>3816</v>
      </c>
      <c r="D971" s="54" t="s">
        <v>269</v>
      </c>
      <c r="E971" s="56" t="b">
        <v>1</v>
      </c>
      <c r="F971" s="2" t="s">
        <v>3813</v>
      </c>
      <c r="G971" s="7" t="s">
        <v>183</v>
      </c>
      <c r="H971" s="54" t="s">
        <v>270</v>
      </c>
      <c r="I971" s="57">
        <v>44634</v>
      </c>
      <c r="J971" s="56" t="s">
        <v>273</v>
      </c>
      <c r="K971" s="2" t="s">
        <v>287</v>
      </c>
      <c r="L971" s="9">
        <v>0</v>
      </c>
      <c r="M971" s="2" t="s">
        <v>4436</v>
      </c>
      <c r="N971" s="2" t="s">
        <v>85</v>
      </c>
      <c r="O971" s="2" t="s">
        <v>4437</v>
      </c>
      <c r="P971" s="2" t="str">
        <f>VLOOKUP(I971,Period!A:B,2,FALSE)</f>
        <v>2022H1</v>
      </c>
      <c r="Q971" s="9">
        <f t="shared" si="171"/>
        <v>20.224999999999998</v>
      </c>
      <c r="R971" s="2">
        <f t="shared" si="173"/>
        <v>30</v>
      </c>
      <c r="S971" t="str">
        <f t="shared" si="174"/>
        <v>02 Sunny (10%-30%)</v>
      </c>
      <c r="T971" t="str">
        <f t="shared" si="172"/>
        <v>44634S2A_MSIL1CCDM-MLB-GANGM4463402 Sunny (10%-30%)</v>
      </c>
      <c r="U971">
        <f>IF(COUNTIF(T$2:T970,T971)&gt;=1,0,1)</f>
        <v>0</v>
      </c>
      <c r="V971" s="26" t="s">
        <v>2836</v>
      </c>
      <c r="W971" s="86">
        <f t="shared" si="175"/>
        <v>2022</v>
      </c>
      <c r="X971" s="86" t="str">
        <f t="shared" si="176"/>
        <v>03</v>
      </c>
      <c r="Y971" s="86">
        <f t="shared" si="177"/>
        <v>14</v>
      </c>
      <c r="Z971" s="86" t="str">
        <f t="shared" si="178"/>
        <v>22</v>
      </c>
      <c r="AA971" s="86" t="str">
        <f t="shared" si="179"/>
        <v>27</v>
      </c>
      <c r="AB971" s="86" t="str">
        <f t="shared" si="180"/>
        <v>56</v>
      </c>
      <c r="AC971" s="86" t="str">
        <f t="shared" si="181"/>
        <v>GAN_GM_2500X1253px_32m_S2A_MSIL1C_20220314_30CC</v>
      </c>
      <c r="AD971" s="41" t="s">
        <v>2837</v>
      </c>
    </row>
    <row r="972" spans="2:30" x14ac:dyDescent="0.25">
      <c r="B972" t="s">
        <v>3866</v>
      </c>
      <c r="C972" s="54" t="s">
        <v>3816</v>
      </c>
      <c r="D972" s="54" t="s">
        <v>269</v>
      </c>
      <c r="E972" s="56" t="b">
        <v>1</v>
      </c>
      <c r="F972" s="2" t="s">
        <v>3813</v>
      </c>
      <c r="G972" s="7" t="s">
        <v>183</v>
      </c>
      <c r="H972" s="54" t="s">
        <v>270</v>
      </c>
      <c r="I972" s="57">
        <v>44634</v>
      </c>
      <c r="J972" s="56" t="s">
        <v>274</v>
      </c>
      <c r="K972" s="2" t="s">
        <v>327</v>
      </c>
      <c r="L972" s="9">
        <v>1.3</v>
      </c>
      <c r="M972" s="2" t="s">
        <v>4436</v>
      </c>
      <c r="N972" s="2" t="s">
        <v>85</v>
      </c>
      <c r="O972" s="2" t="s">
        <v>4437</v>
      </c>
      <c r="P972" s="2" t="str">
        <f>VLOOKUP(I972,Period!A:B,2,FALSE)</f>
        <v>2022H1</v>
      </c>
      <c r="Q972" s="9">
        <f t="shared" si="171"/>
        <v>20.224999999999998</v>
      </c>
      <c r="R972" s="2">
        <f t="shared" si="173"/>
        <v>30</v>
      </c>
      <c r="S972" t="str">
        <f t="shared" si="174"/>
        <v>02 Sunny (10%-30%)</v>
      </c>
      <c r="T972" t="str">
        <f t="shared" si="172"/>
        <v>44634S2A_MSIL1CCDM-MLB-GANGM4463402 Sunny (10%-30%)</v>
      </c>
      <c r="U972">
        <f>IF(COUNTIF(T$2:T971,T972)&gt;=1,0,1)</f>
        <v>0</v>
      </c>
      <c r="V972" s="26" t="s">
        <v>2838</v>
      </c>
      <c r="W972" s="86">
        <f t="shared" si="175"/>
        <v>2022</v>
      </c>
      <c r="X972" s="86" t="str">
        <f t="shared" si="176"/>
        <v>03</v>
      </c>
      <c r="Y972" s="86">
        <f t="shared" si="177"/>
        <v>14</v>
      </c>
      <c r="Z972" s="86" t="str">
        <f t="shared" si="178"/>
        <v>22</v>
      </c>
      <c r="AA972" s="86" t="str">
        <f t="shared" si="179"/>
        <v>27</v>
      </c>
      <c r="AB972" s="86" t="str">
        <f t="shared" si="180"/>
        <v>50</v>
      </c>
      <c r="AC972" s="86" t="str">
        <f t="shared" si="181"/>
        <v>GAN_GM_2500X1253px_32m_S2A_MSIL1C_20220314_30CC</v>
      </c>
      <c r="AD972" s="41" t="s">
        <v>2839</v>
      </c>
    </row>
    <row r="973" spans="2:30" x14ac:dyDescent="0.25">
      <c r="B973" t="s">
        <v>3866</v>
      </c>
      <c r="C973" s="51" t="s">
        <v>3816</v>
      </c>
      <c r="D973" s="51" t="s">
        <v>269</v>
      </c>
      <c r="E973" s="42" t="b">
        <v>1</v>
      </c>
      <c r="F973" s="2" t="s">
        <v>3813</v>
      </c>
      <c r="G973" s="7" t="s">
        <v>183</v>
      </c>
      <c r="H973" s="51" t="s">
        <v>270</v>
      </c>
      <c r="I973" s="53">
        <v>44632</v>
      </c>
      <c r="J973" s="42" t="s">
        <v>272</v>
      </c>
      <c r="K973" s="2" t="s">
        <v>295</v>
      </c>
      <c r="L973" s="9">
        <v>3.4</v>
      </c>
      <c r="M973" s="2" t="s">
        <v>4436</v>
      </c>
      <c r="N973" s="2" t="s">
        <v>85</v>
      </c>
      <c r="O973" s="2" t="s">
        <v>4437</v>
      </c>
      <c r="P973" s="2" t="str">
        <f>VLOOKUP(I973,Period!A:B,2,FALSE)</f>
        <v>2022H1</v>
      </c>
      <c r="Q973" s="9">
        <f t="shared" si="171"/>
        <v>4.2</v>
      </c>
      <c r="R973" s="2">
        <f t="shared" si="173"/>
        <v>10</v>
      </c>
      <c r="S973" t="str">
        <f t="shared" si="174"/>
        <v>02 Sunny (10%-30%)</v>
      </c>
      <c r="T973" t="str">
        <f t="shared" si="172"/>
        <v>44632S2A_MSIL1CCDM-MLB-GANGM4463202 Sunny (10%-30%)</v>
      </c>
      <c r="U973">
        <f>IF(COUNTIF(T$2:T972,T973)&gt;=1,0,1)</f>
        <v>1</v>
      </c>
      <c r="V973" s="26" t="s">
        <v>2840</v>
      </c>
      <c r="W973" s="86">
        <f t="shared" si="175"/>
        <v>2022</v>
      </c>
      <c r="X973" s="86" t="str">
        <f t="shared" si="176"/>
        <v>03</v>
      </c>
      <c r="Y973" s="86">
        <f t="shared" si="177"/>
        <v>12</v>
      </c>
      <c r="Z973" s="86" t="str">
        <f t="shared" si="178"/>
        <v>22</v>
      </c>
      <c r="AA973" s="86" t="str">
        <f t="shared" si="179"/>
        <v>38</v>
      </c>
      <c r="AB973" s="86" t="str">
        <f t="shared" si="180"/>
        <v>11</v>
      </c>
      <c r="AC973" s="86" t="str">
        <f t="shared" si="181"/>
        <v>GAN_GM_2500X1253px_32m_S2A_MSIL1C_20220312_10CC</v>
      </c>
      <c r="AD973" s="41" t="s">
        <v>2841</v>
      </c>
    </row>
    <row r="974" spans="2:30" x14ac:dyDescent="0.25">
      <c r="B974" t="s">
        <v>3866</v>
      </c>
      <c r="C974" s="51" t="s">
        <v>3816</v>
      </c>
      <c r="D974" s="51" t="s">
        <v>269</v>
      </c>
      <c r="E974" s="42" t="b">
        <v>1</v>
      </c>
      <c r="F974" s="2" t="s">
        <v>3813</v>
      </c>
      <c r="G974" s="7" t="s">
        <v>183</v>
      </c>
      <c r="H974" s="51" t="s">
        <v>270</v>
      </c>
      <c r="I974" s="53">
        <v>44632</v>
      </c>
      <c r="J974" s="42" t="s">
        <v>271</v>
      </c>
      <c r="K974" s="2" t="s">
        <v>282</v>
      </c>
      <c r="L974" s="9">
        <v>13.1</v>
      </c>
      <c r="M974" s="2" t="s">
        <v>4436</v>
      </c>
      <c r="N974" s="2" t="s">
        <v>85</v>
      </c>
      <c r="O974" s="2" t="s">
        <v>4437</v>
      </c>
      <c r="P974" s="2" t="str">
        <f>VLOOKUP(I974,Period!A:B,2,FALSE)</f>
        <v>2022H1</v>
      </c>
      <c r="Q974" s="9">
        <f t="shared" si="171"/>
        <v>4.2</v>
      </c>
      <c r="R974" s="2">
        <f t="shared" si="173"/>
        <v>10</v>
      </c>
      <c r="S974" t="str">
        <f t="shared" si="174"/>
        <v>02 Sunny (10%-30%)</v>
      </c>
      <c r="T974" t="str">
        <f t="shared" si="172"/>
        <v>44632S2A_MSIL1CCDM-MLB-GANGM4463202 Sunny (10%-30%)</v>
      </c>
      <c r="U974">
        <f>IF(COUNTIF(T$2:T973,T974)&gt;=1,0,1)</f>
        <v>0</v>
      </c>
      <c r="V974" s="26" t="s">
        <v>2842</v>
      </c>
      <c r="W974" s="86">
        <f t="shared" si="175"/>
        <v>2022</v>
      </c>
      <c r="X974" s="86" t="str">
        <f t="shared" si="176"/>
        <v>03</v>
      </c>
      <c r="Y974" s="86">
        <f t="shared" si="177"/>
        <v>12</v>
      </c>
      <c r="Z974" s="86" t="str">
        <f t="shared" si="178"/>
        <v>22</v>
      </c>
      <c r="AA974" s="86" t="str">
        <f t="shared" si="179"/>
        <v>38</v>
      </c>
      <c r="AB974" s="86" t="str">
        <f t="shared" si="180"/>
        <v>07</v>
      </c>
      <c r="AC974" s="86" t="str">
        <f t="shared" si="181"/>
        <v>GAN_GM_2500X1253px_32m_S2A_MSIL1C_20220312_10CC</v>
      </c>
      <c r="AD974" s="41" t="s">
        <v>2843</v>
      </c>
    </row>
    <row r="975" spans="2:30" x14ac:dyDescent="0.25">
      <c r="B975" t="s">
        <v>3866</v>
      </c>
      <c r="C975" s="51" t="s">
        <v>3816</v>
      </c>
      <c r="D975" s="51" t="s">
        <v>269</v>
      </c>
      <c r="E975" s="42" t="b">
        <v>1</v>
      </c>
      <c r="F975" s="2" t="s">
        <v>3813</v>
      </c>
      <c r="G975" s="7" t="s">
        <v>183</v>
      </c>
      <c r="H975" s="51" t="s">
        <v>270</v>
      </c>
      <c r="I975" s="53">
        <v>44632</v>
      </c>
      <c r="J975" s="42" t="s">
        <v>273</v>
      </c>
      <c r="K975" s="2" t="s">
        <v>280</v>
      </c>
      <c r="L975" s="9">
        <v>0</v>
      </c>
      <c r="M975" s="2" t="s">
        <v>4436</v>
      </c>
      <c r="N975" s="2" t="s">
        <v>85</v>
      </c>
      <c r="O975" s="2" t="s">
        <v>4437</v>
      </c>
      <c r="P975" s="2" t="str">
        <f>VLOOKUP(I975,Period!A:B,2,FALSE)</f>
        <v>2022H1</v>
      </c>
      <c r="Q975" s="9">
        <f t="shared" si="171"/>
        <v>4.2</v>
      </c>
      <c r="R975" s="2">
        <f t="shared" si="173"/>
        <v>10</v>
      </c>
      <c r="S975" t="str">
        <f t="shared" si="174"/>
        <v>02 Sunny (10%-30%)</v>
      </c>
      <c r="T975" t="str">
        <f t="shared" si="172"/>
        <v>44632S2A_MSIL1CCDM-MLB-GANGM4463202 Sunny (10%-30%)</v>
      </c>
      <c r="U975">
        <f>IF(COUNTIF(T$2:T974,T975)&gt;=1,0,1)</f>
        <v>0</v>
      </c>
      <c r="V975" s="26" t="s">
        <v>2844</v>
      </c>
      <c r="W975" s="86">
        <f t="shared" si="175"/>
        <v>2022</v>
      </c>
      <c r="X975" s="86" t="str">
        <f t="shared" si="176"/>
        <v>03</v>
      </c>
      <c r="Y975" s="86">
        <f t="shared" si="177"/>
        <v>12</v>
      </c>
      <c r="Z975" s="86" t="str">
        <f t="shared" si="178"/>
        <v>22</v>
      </c>
      <c r="AA975" s="86" t="str">
        <f t="shared" si="179"/>
        <v>37</v>
      </c>
      <c r="AB975" s="86" t="str">
        <f t="shared" si="180"/>
        <v>57</v>
      </c>
      <c r="AC975" s="86" t="str">
        <f t="shared" si="181"/>
        <v>GAN_GM_2500X1253px_32m_S2A_MSIL1C_20220312_10CC</v>
      </c>
      <c r="AD975" s="41" t="s">
        <v>2845</v>
      </c>
    </row>
    <row r="976" spans="2:30" x14ac:dyDescent="0.25">
      <c r="B976" t="s">
        <v>3866</v>
      </c>
      <c r="C976" s="51" t="s">
        <v>3816</v>
      </c>
      <c r="D976" s="51" t="s">
        <v>269</v>
      </c>
      <c r="E976" s="42" t="b">
        <v>1</v>
      </c>
      <c r="F976" s="2" t="s">
        <v>3813</v>
      </c>
      <c r="G976" s="7" t="s">
        <v>183</v>
      </c>
      <c r="H976" s="51" t="s">
        <v>270</v>
      </c>
      <c r="I976" s="53">
        <v>44632</v>
      </c>
      <c r="J976" s="42" t="s">
        <v>274</v>
      </c>
      <c r="K976" s="2" t="s">
        <v>296</v>
      </c>
      <c r="L976" s="9">
        <v>0.3</v>
      </c>
      <c r="M976" s="2" t="s">
        <v>4436</v>
      </c>
      <c r="N976" s="2" t="s">
        <v>85</v>
      </c>
      <c r="O976" s="2" t="s">
        <v>4437</v>
      </c>
      <c r="P976" s="2" t="str">
        <f>VLOOKUP(I976,Period!A:B,2,FALSE)</f>
        <v>2022H1</v>
      </c>
      <c r="Q976" s="9">
        <f t="shared" si="171"/>
        <v>4.2</v>
      </c>
      <c r="R976" s="2">
        <f t="shared" si="173"/>
        <v>10</v>
      </c>
      <c r="S976" t="str">
        <f t="shared" si="174"/>
        <v>02 Sunny (10%-30%)</v>
      </c>
      <c r="T976" t="str">
        <f t="shared" si="172"/>
        <v>44632S2A_MSIL1CCDM-MLB-GANGM4463202 Sunny (10%-30%)</v>
      </c>
      <c r="U976">
        <f>IF(COUNTIF(T$2:T975,T976)&gt;=1,0,1)</f>
        <v>0</v>
      </c>
      <c r="V976" s="26" t="s">
        <v>2846</v>
      </c>
      <c r="W976" s="86">
        <f t="shared" si="175"/>
        <v>2022</v>
      </c>
      <c r="X976" s="86" t="str">
        <f t="shared" si="176"/>
        <v>03</v>
      </c>
      <c r="Y976" s="86">
        <f t="shared" si="177"/>
        <v>12</v>
      </c>
      <c r="Z976" s="86" t="str">
        <f t="shared" si="178"/>
        <v>22</v>
      </c>
      <c r="AA976" s="86" t="str">
        <f t="shared" si="179"/>
        <v>37</v>
      </c>
      <c r="AB976" s="86" t="str">
        <f t="shared" si="180"/>
        <v>53</v>
      </c>
      <c r="AC976" s="86" t="str">
        <f t="shared" si="181"/>
        <v>GAN_GM_2500X1253px_32m_S2A_MSIL1C_20220312_10CC</v>
      </c>
      <c r="AD976" s="41" t="s">
        <v>2847</v>
      </c>
    </row>
    <row r="977" spans="2:30" x14ac:dyDescent="0.25">
      <c r="B977" t="s">
        <v>3866</v>
      </c>
      <c r="C977" s="54" t="s">
        <v>3816</v>
      </c>
      <c r="D977" s="54" t="s">
        <v>269</v>
      </c>
      <c r="E977" s="56" t="b">
        <v>1</v>
      </c>
      <c r="F977" s="2" t="s">
        <v>3813</v>
      </c>
      <c r="G977" s="7" t="s">
        <v>183</v>
      </c>
      <c r="H977" s="54" t="s">
        <v>270</v>
      </c>
      <c r="I977" s="57">
        <v>44629</v>
      </c>
      <c r="J977" s="56" t="s">
        <v>272</v>
      </c>
      <c r="K977" s="2" t="s">
        <v>292</v>
      </c>
      <c r="L977" s="9">
        <v>1.1000000000000001</v>
      </c>
      <c r="M977" s="2" t="s">
        <v>4436</v>
      </c>
      <c r="N977" s="2" t="s">
        <v>85</v>
      </c>
      <c r="O977" s="2" t="s">
        <v>4437</v>
      </c>
      <c r="P977" s="2" t="str">
        <f>VLOOKUP(I977,Period!A:B,2,FALSE)</f>
        <v>2022H1</v>
      </c>
      <c r="Q977" s="9">
        <f t="shared" si="171"/>
        <v>4.2249999999999996</v>
      </c>
      <c r="R977" s="2">
        <f t="shared" si="173"/>
        <v>10</v>
      </c>
      <c r="S977" t="str">
        <f t="shared" si="174"/>
        <v>02 Sunny (10%-30%)</v>
      </c>
      <c r="T977" t="str">
        <f t="shared" si="172"/>
        <v>44629S2A_MSIL1CCDM-MLB-GANGM4462902 Sunny (10%-30%)</v>
      </c>
      <c r="U977">
        <f>IF(COUNTIF(T$2:T976,T977)&gt;=1,0,1)</f>
        <v>1</v>
      </c>
      <c r="V977" s="26" t="s">
        <v>2848</v>
      </c>
      <c r="W977" s="86">
        <f t="shared" si="175"/>
        <v>2022</v>
      </c>
      <c r="X977" s="86" t="str">
        <f t="shared" si="176"/>
        <v>03</v>
      </c>
      <c r="Y977" s="86" t="str">
        <f t="shared" si="177"/>
        <v>09</v>
      </c>
      <c r="Z977" s="86" t="str">
        <f t="shared" si="178"/>
        <v>22</v>
      </c>
      <c r="AA977" s="86" t="str">
        <f t="shared" si="179"/>
        <v>28</v>
      </c>
      <c r="AB977" s="86" t="str">
        <f t="shared" si="180"/>
        <v>14</v>
      </c>
      <c r="AC977" s="86" t="str">
        <f t="shared" si="181"/>
        <v>GAN_GM_2500X1253px_32m_S2A_MSIL1C_20220309_10CC</v>
      </c>
      <c r="AD977" s="41" t="s">
        <v>2849</v>
      </c>
    </row>
    <row r="978" spans="2:30" x14ac:dyDescent="0.25">
      <c r="B978" t="s">
        <v>3866</v>
      </c>
      <c r="C978" s="54" t="s">
        <v>3816</v>
      </c>
      <c r="D978" s="54" t="s">
        <v>269</v>
      </c>
      <c r="E978" s="56" t="b">
        <v>1</v>
      </c>
      <c r="F978" s="2" t="s">
        <v>3813</v>
      </c>
      <c r="G978" s="7" t="s">
        <v>183</v>
      </c>
      <c r="H978" s="54" t="s">
        <v>270</v>
      </c>
      <c r="I978" s="57">
        <v>44629</v>
      </c>
      <c r="J978" s="56" t="s">
        <v>271</v>
      </c>
      <c r="K978" s="2" t="s">
        <v>297</v>
      </c>
      <c r="L978" s="9">
        <v>13.5</v>
      </c>
      <c r="M978" s="2" t="s">
        <v>4436</v>
      </c>
      <c r="N978" s="2" t="s">
        <v>85</v>
      </c>
      <c r="O978" s="2" t="s">
        <v>4437</v>
      </c>
      <c r="P978" s="2" t="str">
        <f>VLOOKUP(I978,Period!A:B,2,FALSE)</f>
        <v>2022H1</v>
      </c>
      <c r="Q978" s="9">
        <f t="shared" si="171"/>
        <v>4.2249999999999996</v>
      </c>
      <c r="R978" s="2">
        <f t="shared" si="173"/>
        <v>10</v>
      </c>
      <c r="S978" t="str">
        <f t="shared" si="174"/>
        <v>02 Sunny (10%-30%)</v>
      </c>
      <c r="T978" t="str">
        <f t="shared" si="172"/>
        <v>44629S2A_MSIL1CCDM-MLB-GANGM4462902 Sunny (10%-30%)</v>
      </c>
      <c r="U978">
        <f>IF(COUNTIF(T$2:T977,T978)&gt;=1,0,1)</f>
        <v>0</v>
      </c>
      <c r="V978" s="26" t="s">
        <v>2850</v>
      </c>
      <c r="W978" s="86">
        <f t="shared" si="175"/>
        <v>2022</v>
      </c>
      <c r="X978" s="86" t="str">
        <f t="shared" si="176"/>
        <v>03</v>
      </c>
      <c r="Y978" s="86" t="str">
        <f t="shared" si="177"/>
        <v>09</v>
      </c>
      <c r="Z978" s="86" t="str">
        <f t="shared" si="178"/>
        <v>22</v>
      </c>
      <c r="AA978" s="86" t="str">
        <f t="shared" si="179"/>
        <v>28</v>
      </c>
      <c r="AB978" s="86" t="str">
        <f t="shared" si="180"/>
        <v>11</v>
      </c>
      <c r="AC978" s="86" t="str">
        <f t="shared" si="181"/>
        <v>GAN_GM_2500X1253px_32m_S2A_MSIL1C_20220309_10CC</v>
      </c>
      <c r="AD978" s="41" t="s">
        <v>2851</v>
      </c>
    </row>
    <row r="979" spans="2:30" x14ac:dyDescent="0.25">
      <c r="B979" t="s">
        <v>3866</v>
      </c>
      <c r="C979" s="54" t="s">
        <v>3816</v>
      </c>
      <c r="D979" s="54" t="s">
        <v>269</v>
      </c>
      <c r="E979" s="56" t="b">
        <v>1</v>
      </c>
      <c r="F979" s="2" t="s">
        <v>3813</v>
      </c>
      <c r="G979" s="7" t="s">
        <v>183</v>
      </c>
      <c r="H979" s="54" t="s">
        <v>270</v>
      </c>
      <c r="I979" s="57">
        <v>44629</v>
      </c>
      <c r="J979" s="56" t="s">
        <v>273</v>
      </c>
      <c r="K979" s="2" t="s">
        <v>298</v>
      </c>
      <c r="L979" s="9">
        <v>0</v>
      </c>
      <c r="M979" s="2" t="s">
        <v>4436</v>
      </c>
      <c r="N979" s="2" t="s">
        <v>85</v>
      </c>
      <c r="O979" s="2" t="s">
        <v>4437</v>
      </c>
      <c r="P979" s="2" t="str">
        <f>VLOOKUP(I979,Period!A:B,2,FALSE)</f>
        <v>2022H1</v>
      </c>
      <c r="Q979" s="9">
        <f t="shared" si="171"/>
        <v>4.2249999999999996</v>
      </c>
      <c r="R979" s="2">
        <f t="shared" si="173"/>
        <v>10</v>
      </c>
      <c r="S979" t="str">
        <f t="shared" si="174"/>
        <v>02 Sunny (10%-30%)</v>
      </c>
      <c r="T979" t="str">
        <f t="shared" si="172"/>
        <v>44629S2A_MSIL1CCDM-MLB-GANGM4462902 Sunny (10%-30%)</v>
      </c>
      <c r="U979">
        <f>IF(COUNTIF(T$2:T978,T979)&gt;=1,0,1)</f>
        <v>0</v>
      </c>
      <c r="V979" s="26" t="s">
        <v>2852</v>
      </c>
      <c r="W979" s="86">
        <f t="shared" si="175"/>
        <v>2022</v>
      </c>
      <c r="X979" s="86" t="str">
        <f t="shared" si="176"/>
        <v>03</v>
      </c>
      <c r="Y979" s="86" t="str">
        <f t="shared" si="177"/>
        <v>09</v>
      </c>
      <c r="Z979" s="86" t="str">
        <f t="shared" si="178"/>
        <v>22</v>
      </c>
      <c r="AA979" s="86" t="str">
        <f t="shared" si="179"/>
        <v>28</v>
      </c>
      <c r="AB979" s="86" t="str">
        <f t="shared" si="180"/>
        <v>02</v>
      </c>
      <c r="AC979" s="86" t="str">
        <f t="shared" si="181"/>
        <v>GAN_GM_2500X1253px_32m_S2A_MSIL1C_20220309_10CC</v>
      </c>
      <c r="AD979" s="41" t="s">
        <v>2853</v>
      </c>
    </row>
    <row r="980" spans="2:30" x14ac:dyDescent="0.25">
      <c r="B980" t="s">
        <v>3866</v>
      </c>
      <c r="C980" s="54" t="s">
        <v>3816</v>
      </c>
      <c r="D980" s="54" t="s">
        <v>269</v>
      </c>
      <c r="E980" s="56" t="b">
        <v>1</v>
      </c>
      <c r="F980" s="2" t="s">
        <v>3813</v>
      </c>
      <c r="G980" s="7" t="s">
        <v>183</v>
      </c>
      <c r="H980" s="54" t="s">
        <v>270</v>
      </c>
      <c r="I980" s="57">
        <v>44629</v>
      </c>
      <c r="J980" s="56" t="s">
        <v>274</v>
      </c>
      <c r="K980" s="2" t="s">
        <v>287</v>
      </c>
      <c r="L980" s="9">
        <v>2.2999999999999998</v>
      </c>
      <c r="M980" s="2" t="s">
        <v>4436</v>
      </c>
      <c r="N980" s="2" t="s">
        <v>85</v>
      </c>
      <c r="O980" s="2" t="s">
        <v>4437</v>
      </c>
      <c r="P980" s="2" t="str">
        <f>VLOOKUP(I980,Period!A:B,2,FALSE)</f>
        <v>2022H1</v>
      </c>
      <c r="Q980" s="9">
        <f t="shared" si="171"/>
        <v>4.2249999999999996</v>
      </c>
      <c r="R980" s="2">
        <f t="shared" si="173"/>
        <v>10</v>
      </c>
      <c r="S980" t="str">
        <f t="shared" si="174"/>
        <v>02 Sunny (10%-30%)</v>
      </c>
      <c r="T980" t="str">
        <f t="shared" si="172"/>
        <v>44629S2A_MSIL1CCDM-MLB-GANGM4462902 Sunny (10%-30%)</v>
      </c>
      <c r="U980">
        <f>IF(COUNTIF(T$2:T979,T980)&gt;=1,0,1)</f>
        <v>0</v>
      </c>
      <c r="V980" s="26" t="s">
        <v>2854</v>
      </c>
      <c r="W980" s="86">
        <f t="shared" si="175"/>
        <v>2022</v>
      </c>
      <c r="X980" s="86" t="str">
        <f t="shared" si="176"/>
        <v>03</v>
      </c>
      <c r="Y980" s="86" t="str">
        <f t="shared" si="177"/>
        <v>09</v>
      </c>
      <c r="Z980" s="86" t="str">
        <f t="shared" si="178"/>
        <v>22</v>
      </c>
      <c r="AA980" s="86" t="str">
        <f t="shared" si="179"/>
        <v>27</v>
      </c>
      <c r="AB980" s="86" t="str">
        <f t="shared" si="180"/>
        <v>56</v>
      </c>
      <c r="AC980" s="86" t="str">
        <f t="shared" si="181"/>
        <v>GAN_GM_2500X1253px_32m_S2A_MSIL1C_20220309_10CC</v>
      </c>
      <c r="AD980" s="41" t="s">
        <v>2855</v>
      </c>
    </row>
    <row r="981" spans="2:30" x14ac:dyDescent="0.25">
      <c r="B981" t="s">
        <v>3866</v>
      </c>
      <c r="C981" s="51" t="s">
        <v>3816</v>
      </c>
      <c r="D981" s="51" t="s">
        <v>269</v>
      </c>
      <c r="E981" s="42" t="b">
        <v>1</v>
      </c>
      <c r="F981" s="2" t="s">
        <v>3813</v>
      </c>
      <c r="G981" s="7" t="s">
        <v>183</v>
      </c>
      <c r="H981" s="51" t="s">
        <v>270</v>
      </c>
      <c r="I981" s="53">
        <v>44627</v>
      </c>
      <c r="J981" s="42" t="s">
        <v>272</v>
      </c>
      <c r="K981" s="2" t="s">
        <v>317</v>
      </c>
      <c r="L981" s="9">
        <v>37.1</v>
      </c>
      <c r="M981" s="2" t="s">
        <v>4436</v>
      </c>
      <c r="N981" s="2" t="s">
        <v>85</v>
      </c>
      <c r="O981" s="2" t="s">
        <v>4437</v>
      </c>
      <c r="P981" s="2" t="str">
        <f>VLOOKUP(I981,Period!A:B,2,FALSE)</f>
        <v>2022H1</v>
      </c>
      <c r="Q981" s="9">
        <f t="shared" si="171"/>
        <v>20.174999999999997</v>
      </c>
      <c r="R981" s="2">
        <f t="shared" si="173"/>
        <v>30</v>
      </c>
      <c r="S981" t="str">
        <f t="shared" si="174"/>
        <v>02 Sunny (10%-30%)</v>
      </c>
      <c r="T981" t="str">
        <f t="shared" si="172"/>
        <v>44627S2A_MSIL1CCDM-MLB-GANGM4462702 Sunny (10%-30%)</v>
      </c>
      <c r="U981">
        <f>IF(COUNTIF(T$2:T980,T981)&gt;=1,0,1)</f>
        <v>1</v>
      </c>
      <c r="V981" s="26" t="s">
        <v>2856</v>
      </c>
      <c r="W981" s="86">
        <f t="shared" si="175"/>
        <v>2022</v>
      </c>
      <c r="X981" s="86" t="str">
        <f t="shared" si="176"/>
        <v>03</v>
      </c>
      <c r="Y981" s="86" t="str">
        <f t="shared" si="177"/>
        <v>07</v>
      </c>
      <c r="Z981" s="86" t="str">
        <f t="shared" si="178"/>
        <v>22</v>
      </c>
      <c r="AA981" s="86" t="str">
        <f t="shared" si="179"/>
        <v>38</v>
      </c>
      <c r="AB981" s="86" t="str">
        <f t="shared" si="180"/>
        <v>05</v>
      </c>
      <c r="AC981" s="86" t="str">
        <f t="shared" si="181"/>
        <v>GAN_GM_2500X1253px_32m_S2A_MSIL1C_20220307_30CC</v>
      </c>
      <c r="AD981" s="41" t="s">
        <v>2857</v>
      </c>
    </row>
    <row r="982" spans="2:30" x14ac:dyDescent="0.25">
      <c r="B982" t="s">
        <v>3866</v>
      </c>
      <c r="C982" s="51" t="s">
        <v>3816</v>
      </c>
      <c r="D982" s="51" t="s">
        <v>269</v>
      </c>
      <c r="E982" s="42" t="b">
        <v>1</v>
      </c>
      <c r="F982" s="2" t="s">
        <v>3813</v>
      </c>
      <c r="G982" s="7" t="s">
        <v>183</v>
      </c>
      <c r="H982" s="51" t="s">
        <v>270</v>
      </c>
      <c r="I982" s="53">
        <v>44627</v>
      </c>
      <c r="J982" s="42" t="s">
        <v>271</v>
      </c>
      <c r="K982" s="2" t="s">
        <v>286</v>
      </c>
      <c r="L982" s="9">
        <v>23.7</v>
      </c>
      <c r="M982" s="2" t="s">
        <v>4436</v>
      </c>
      <c r="N982" s="2" t="s">
        <v>85</v>
      </c>
      <c r="O982" s="2" t="s">
        <v>4437</v>
      </c>
      <c r="P982" s="2" t="str">
        <f>VLOOKUP(I982,Period!A:B,2,FALSE)</f>
        <v>2022H1</v>
      </c>
      <c r="Q982" s="9">
        <f t="shared" si="171"/>
        <v>20.174999999999997</v>
      </c>
      <c r="R982" s="2">
        <f t="shared" si="173"/>
        <v>30</v>
      </c>
      <c r="S982" t="str">
        <f t="shared" si="174"/>
        <v>02 Sunny (10%-30%)</v>
      </c>
      <c r="T982" t="str">
        <f t="shared" si="172"/>
        <v>44627S2A_MSIL1CCDM-MLB-GANGM4462702 Sunny (10%-30%)</v>
      </c>
      <c r="U982">
        <f>IF(COUNTIF(T$2:T981,T982)&gt;=1,0,1)</f>
        <v>0</v>
      </c>
      <c r="V982" s="26" t="s">
        <v>2858</v>
      </c>
      <c r="W982" s="86">
        <f t="shared" si="175"/>
        <v>2022</v>
      </c>
      <c r="X982" s="86" t="str">
        <f t="shared" si="176"/>
        <v>03</v>
      </c>
      <c r="Y982" s="86" t="str">
        <f t="shared" si="177"/>
        <v>07</v>
      </c>
      <c r="Z982" s="86" t="str">
        <f t="shared" si="178"/>
        <v>22</v>
      </c>
      <c r="AA982" s="86" t="str">
        <f t="shared" si="179"/>
        <v>38</v>
      </c>
      <c r="AB982" s="86" t="str">
        <f t="shared" si="180"/>
        <v>01</v>
      </c>
      <c r="AC982" s="86" t="str">
        <f t="shared" si="181"/>
        <v>GAN_GM_2500X1253px_32m_S2A_MSIL1C_20220307_30CC</v>
      </c>
      <c r="AD982" s="41" t="s">
        <v>2859</v>
      </c>
    </row>
    <row r="983" spans="2:30" x14ac:dyDescent="0.25">
      <c r="B983" t="s">
        <v>3866</v>
      </c>
      <c r="C983" s="51" t="s">
        <v>3816</v>
      </c>
      <c r="D983" s="51" t="s">
        <v>269</v>
      </c>
      <c r="E983" s="42" t="b">
        <v>1</v>
      </c>
      <c r="F983" s="2" t="s">
        <v>3813</v>
      </c>
      <c r="G983" s="7" t="s">
        <v>183</v>
      </c>
      <c r="H983" s="51" t="s">
        <v>270</v>
      </c>
      <c r="I983" s="53">
        <v>44627</v>
      </c>
      <c r="J983" s="42" t="s">
        <v>273</v>
      </c>
      <c r="K983" s="2" t="s">
        <v>300</v>
      </c>
      <c r="L983" s="9">
        <v>7.1</v>
      </c>
      <c r="M983" s="2" t="s">
        <v>4436</v>
      </c>
      <c r="N983" s="2" t="s">
        <v>85</v>
      </c>
      <c r="O983" s="2" t="s">
        <v>4437</v>
      </c>
      <c r="P983" s="2" t="str">
        <f>VLOOKUP(I983,Period!A:B,2,FALSE)</f>
        <v>2022H1</v>
      </c>
      <c r="Q983" s="9">
        <f t="shared" si="171"/>
        <v>20.174999999999997</v>
      </c>
      <c r="R983" s="2">
        <f t="shared" si="173"/>
        <v>30</v>
      </c>
      <c r="S983" t="str">
        <f t="shared" si="174"/>
        <v>02 Sunny (10%-30%)</v>
      </c>
      <c r="T983" t="str">
        <f t="shared" si="172"/>
        <v>44627S2A_MSIL1CCDM-MLB-GANGM4462702 Sunny (10%-30%)</v>
      </c>
      <c r="U983">
        <f>IF(COUNTIF(T$2:T982,T983)&gt;=1,0,1)</f>
        <v>0</v>
      </c>
      <c r="V983" s="26" t="s">
        <v>2860</v>
      </c>
      <c r="W983" s="86">
        <f t="shared" si="175"/>
        <v>2022</v>
      </c>
      <c r="X983" s="86" t="str">
        <f t="shared" si="176"/>
        <v>03</v>
      </c>
      <c r="Y983" s="86" t="str">
        <f t="shared" si="177"/>
        <v>07</v>
      </c>
      <c r="Z983" s="86" t="str">
        <f t="shared" si="178"/>
        <v>22</v>
      </c>
      <c r="AA983" s="86" t="str">
        <f t="shared" si="179"/>
        <v>37</v>
      </c>
      <c r="AB983" s="86" t="str">
        <f t="shared" si="180"/>
        <v>50</v>
      </c>
      <c r="AC983" s="86" t="str">
        <f t="shared" si="181"/>
        <v>GAN_GM_2500X1253px_32m_S2A_MSIL1C_20220307_30CC</v>
      </c>
      <c r="AD983" s="41" t="s">
        <v>2861</v>
      </c>
    </row>
    <row r="984" spans="2:30" x14ac:dyDescent="0.25">
      <c r="B984" t="s">
        <v>3866</v>
      </c>
      <c r="C984" s="51" t="s">
        <v>3816</v>
      </c>
      <c r="D984" s="51" t="s">
        <v>269</v>
      </c>
      <c r="E984" s="42" t="b">
        <v>1</v>
      </c>
      <c r="F984" s="2" t="s">
        <v>3813</v>
      </c>
      <c r="G984" s="7" t="s">
        <v>183</v>
      </c>
      <c r="H984" s="51" t="s">
        <v>270</v>
      </c>
      <c r="I984" s="53">
        <v>44627</v>
      </c>
      <c r="J984" s="42" t="s">
        <v>274</v>
      </c>
      <c r="K984" s="2" t="s">
        <v>321</v>
      </c>
      <c r="L984" s="9">
        <v>12.8</v>
      </c>
      <c r="M984" s="2" t="s">
        <v>4436</v>
      </c>
      <c r="N984" s="2" t="s">
        <v>85</v>
      </c>
      <c r="O984" s="2" t="s">
        <v>4437</v>
      </c>
      <c r="P984" s="2" t="str">
        <f>VLOOKUP(I984,Period!A:B,2,FALSE)</f>
        <v>2022H1</v>
      </c>
      <c r="Q984" s="9">
        <f t="shared" si="171"/>
        <v>20.174999999999997</v>
      </c>
      <c r="R984" s="2">
        <f t="shared" si="173"/>
        <v>30</v>
      </c>
      <c r="S984" t="str">
        <f t="shared" si="174"/>
        <v>02 Sunny (10%-30%)</v>
      </c>
      <c r="T984" t="str">
        <f t="shared" si="172"/>
        <v>44627S2A_MSIL1CCDM-MLB-GANGM4462702 Sunny (10%-30%)</v>
      </c>
      <c r="U984">
        <f>IF(COUNTIF(T$2:T983,T984)&gt;=1,0,1)</f>
        <v>0</v>
      </c>
      <c r="V984" s="26" t="s">
        <v>2862</v>
      </c>
      <c r="W984" s="86">
        <f t="shared" si="175"/>
        <v>2022</v>
      </c>
      <c r="X984" s="86" t="str">
        <f t="shared" si="176"/>
        <v>03</v>
      </c>
      <c r="Y984" s="86" t="str">
        <f t="shared" si="177"/>
        <v>07</v>
      </c>
      <c r="Z984" s="86" t="str">
        <f t="shared" si="178"/>
        <v>22</v>
      </c>
      <c r="AA984" s="86" t="str">
        <f t="shared" si="179"/>
        <v>37</v>
      </c>
      <c r="AB984" s="86" t="str">
        <f t="shared" si="180"/>
        <v>46</v>
      </c>
      <c r="AC984" s="86" t="str">
        <f t="shared" si="181"/>
        <v>GAN_GM_2500X1253px_32m_S2A_MSIL1C_20220307_30CC</v>
      </c>
      <c r="AD984" s="41" t="s">
        <v>2863</v>
      </c>
    </row>
    <row r="985" spans="2:30" x14ac:dyDescent="0.25">
      <c r="B985" t="s">
        <v>3866</v>
      </c>
      <c r="C985" s="54" t="s">
        <v>3816</v>
      </c>
      <c r="D985" s="54" t="s">
        <v>269</v>
      </c>
      <c r="E985" s="56" t="b">
        <v>1</v>
      </c>
      <c r="F985" s="2" t="s">
        <v>3813</v>
      </c>
      <c r="G985" s="7" t="s">
        <v>183</v>
      </c>
      <c r="H985" s="54" t="s">
        <v>270</v>
      </c>
      <c r="I985" s="57">
        <v>44624</v>
      </c>
      <c r="J985" s="56" t="s">
        <v>272</v>
      </c>
      <c r="K985" s="2" t="s">
        <v>325</v>
      </c>
      <c r="L985" s="9">
        <v>50</v>
      </c>
      <c r="M985" s="2" t="s">
        <v>4436</v>
      </c>
      <c r="N985" s="2" t="s">
        <v>85</v>
      </c>
      <c r="O985" s="2" t="s">
        <v>4437</v>
      </c>
      <c r="P985" s="2" t="str">
        <f>VLOOKUP(I985,Period!A:B,2,FALSE)</f>
        <v>2022H1</v>
      </c>
      <c r="Q985" s="9">
        <f t="shared" si="171"/>
        <v>50.974999999999994</v>
      </c>
      <c r="R985" s="2">
        <f t="shared" si="173"/>
        <v>60</v>
      </c>
      <c r="S985" t="str">
        <f t="shared" si="174"/>
        <v>03 Cloudy (40%-90%)</v>
      </c>
      <c r="T985" t="str">
        <f t="shared" si="172"/>
        <v>44624S2A_MSIL1CCDM-MLB-GANGM4462403 Cloudy (40%-90%)</v>
      </c>
      <c r="U985">
        <f>IF(COUNTIF(T$2:T984,T985)&gt;=1,0,1)</f>
        <v>1</v>
      </c>
      <c r="V985" s="26" t="s">
        <v>2864</v>
      </c>
      <c r="W985" s="86">
        <f t="shared" si="175"/>
        <v>2022</v>
      </c>
      <c r="X985" s="86" t="str">
        <f t="shared" si="176"/>
        <v>03</v>
      </c>
      <c r="Y985" s="86" t="str">
        <f t="shared" si="177"/>
        <v>04</v>
      </c>
      <c r="Z985" s="86" t="str">
        <f t="shared" si="178"/>
        <v>22</v>
      </c>
      <c r="AA985" s="86" t="str">
        <f t="shared" si="179"/>
        <v>28</v>
      </c>
      <c r="AB985" s="86" t="str">
        <f t="shared" si="180"/>
        <v>08</v>
      </c>
      <c r="AC985" s="86" t="str">
        <f t="shared" si="181"/>
        <v>GAN_GM_2500X1253px_32m_S2A_MSIL1C_20220304_60CC</v>
      </c>
      <c r="AD985" s="41" t="s">
        <v>2865</v>
      </c>
    </row>
    <row r="986" spans="2:30" x14ac:dyDescent="0.25">
      <c r="B986" t="s">
        <v>3866</v>
      </c>
      <c r="C986" s="54" t="s">
        <v>3816</v>
      </c>
      <c r="D986" s="54" t="s">
        <v>269</v>
      </c>
      <c r="E986" s="56" t="b">
        <v>1</v>
      </c>
      <c r="F986" s="2" t="s">
        <v>3813</v>
      </c>
      <c r="G986" s="7" t="s">
        <v>183</v>
      </c>
      <c r="H986" s="54" t="s">
        <v>270</v>
      </c>
      <c r="I986" s="57">
        <v>44624</v>
      </c>
      <c r="J986" s="56" t="s">
        <v>271</v>
      </c>
      <c r="K986" s="2" t="s">
        <v>322</v>
      </c>
      <c r="L986" s="9">
        <v>51.6</v>
      </c>
      <c r="M986" s="2" t="s">
        <v>4436</v>
      </c>
      <c r="N986" s="2" t="s">
        <v>85</v>
      </c>
      <c r="O986" s="2" t="s">
        <v>4437</v>
      </c>
      <c r="P986" s="2" t="str">
        <f>VLOOKUP(I986,Period!A:B,2,FALSE)</f>
        <v>2022H1</v>
      </c>
      <c r="Q986" s="9">
        <f t="shared" si="171"/>
        <v>50.974999999999994</v>
      </c>
      <c r="R986" s="2">
        <f t="shared" si="173"/>
        <v>60</v>
      </c>
      <c r="S986" t="str">
        <f t="shared" si="174"/>
        <v>03 Cloudy (40%-90%)</v>
      </c>
      <c r="T986" t="str">
        <f t="shared" si="172"/>
        <v>44624S2A_MSIL1CCDM-MLB-GANGM4462403 Cloudy (40%-90%)</v>
      </c>
      <c r="U986">
        <f>IF(COUNTIF(T$2:T985,T986)&gt;=1,0,1)</f>
        <v>0</v>
      </c>
      <c r="V986" s="26" t="s">
        <v>2866</v>
      </c>
      <c r="W986" s="86">
        <f t="shared" si="175"/>
        <v>2022</v>
      </c>
      <c r="X986" s="86" t="str">
        <f t="shared" si="176"/>
        <v>03</v>
      </c>
      <c r="Y986" s="86" t="str">
        <f t="shared" si="177"/>
        <v>04</v>
      </c>
      <c r="Z986" s="86" t="str">
        <f t="shared" si="178"/>
        <v>22</v>
      </c>
      <c r="AA986" s="86" t="str">
        <f t="shared" si="179"/>
        <v>28</v>
      </c>
      <c r="AB986" s="86" t="str">
        <f t="shared" si="180"/>
        <v>04</v>
      </c>
      <c r="AC986" s="86" t="str">
        <f t="shared" si="181"/>
        <v>GAN_GM_2500X1253px_32m_S2A_MSIL1C_20220304_60CC</v>
      </c>
      <c r="AD986" s="41" t="s">
        <v>2867</v>
      </c>
    </row>
    <row r="987" spans="2:30" x14ac:dyDescent="0.25">
      <c r="B987" t="s">
        <v>3866</v>
      </c>
      <c r="C987" s="54" t="s">
        <v>3816</v>
      </c>
      <c r="D987" s="54" t="s">
        <v>269</v>
      </c>
      <c r="E987" s="56" t="b">
        <v>1</v>
      </c>
      <c r="F987" s="2" t="s">
        <v>3813</v>
      </c>
      <c r="G987" s="7" t="s">
        <v>183</v>
      </c>
      <c r="H987" s="54" t="s">
        <v>270</v>
      </c>
      <c r="I987" s="57">
        <v>44624</v>
      </c>
      <c r="J987" s="56" t="s">
        <v>273</v>
      </c>
      <c r="K987" s="2" t="s">
        <v>308</v>
      </c>
      <c r="L987" s="9">
        <v>43.3</v>
      </c>
      <c r="M987" s="2" t="s">
        <v>4436</v>
      </c>
      <c r="N987" s="2" t="s">
        <v>85</v>
      </c>
      <c r="O987" s="2" t="s">
        <v>4437</v>
      </c>
      <c r="P987" s="2" t="str">
        <f>VLOOKUP(I987,Period!A:B,2,FALSE)</f>
        <v>2022H1</v>
      </c>
      <c r="Q987" s="9">
        <f t="shared" si="171"/>
        <v>50.974999999999994</v>
      </c>
      <c r="R987" s="2">
        <f t="shared" si="173"/>
        <v>60</v>
      </c>
      <c r="S987" t="str">
        <f t="shared" si="174"/>
        <v>03 Cloudy (40%-90%)</v>
      </c>
      <c r="T987" t="str">
        <f t="shared" si="172"/>
        <v>44624S2A_MSIL1CCDM-MLB-GANGM4462403 Cloudy (40%-90%)</v>
      </c>
      <c r="U987">
        <f>IF(COUNTIF(T$2:T986,T987)&gt;=1,0,1)</f>
        <v>0</v>
      </c>
      <c r="V987" s="26" t="s">
        <v>2868</v>
      </c>
      <c r="W987" s="86">
        <f t="shared" si="175"/>
        <v>2022</v>
      </c>
      <c r="X987" s="86" t="str">
        <f t="shared" si="176"/>
        <v>03</v>
      </c>
      <c r="Y987" s="86" t="str">
        <f t="shared" si="177"/>
        <v>04</v>
      </c>
      <c r="Z987" s="86" t="str">
        <f t="shared" si="178"/>
        <v>22</v>
      </c>
      <c r="AA987" s="86" t="str">
        <f t="shared" si="179"/>
        <v>27</v>
      </c>
      <c r="AB987" s="86" t="str">
        <f t="shared" si="180"/>
        <v>55</v>
      </c>
      <c r="AC987" s="86" t="str">
        <f t="shared" si="181"/>
        <v>GAN_GM_2500X1253px_32m_S2A_MSIL1C_20220304_60CC</v>
      </c>
      <c r="AD987" s="41" t="s">
        <v>2869</v>
      </c>
    </row>
    <row r="988" spans="2:30" x14ac:dyDescent="0.25">
      <c r="B988" t="s">
        <v>3866</v>
      </c>
      <c r="C988" s="54" t="s">
        <v>3816</v>
      </c>
      <c r="D988" s="54" t="s">
        <v>269</v>
      </c>
      <c r="E988" s="56" t="b">
        <v>1</v>
      </c>
      <c r="F988" s="2" t="s">
        <v>3813</v>
      </c>
      <c r="G988" s="7" t="s">
        <v>183</v>
      </c>
      <c r="H988" s="54" t="s">
        <v>270</v>
      </c>
      <c r="I988" s="57">
        <v>44624</v>
      </c>
      <c r="J988" s="56" t="s">
        <v>274</v>
      </c>
      <c r="K988" s="2" t="s">
        <v>327</v>
      </c>
      <c r="L988" s="9">
        <v>59</v>
      </c>
      <c r="M988" s="2" t="s">
        <v>4436</v>
      </c>
      <c r="N988" s="2" t="s">
        <v>85</v>
      </c>
      <c r="O988" s="2" t="s">
        <v>4437</v>
      </c>
      <c r="P988" s="2" t="str">
        <f>VLOOKUP(I988,Period!A:B,2,FALSE)</f>
        <v>2022H1</v>
      </c>
      <c r="Q988" s="9">
        <f t="shared" si="171"/>
        <v>50.974999999999994</v>
      </c>
      <c r="R988" s="2">
        <f t="shared" si="173"/>
        <v>60</v>
      </c>
      <c r="S988" t="str">
        <f t="shared" si="174"/>
        <v>03 Cloudy (40%-90%)</v>
      </c>
      <c r="T988" t="str">
        <f t="shared" si="172"/>
        <v>44624S2A_MSIL1CCDM-MLB-GANGM4462403 Cloudy (40%-90%)</v>
      </c>
      <c r="U988">
        <f>IF(COUNTIF(T$2:T987,T988)&gt;=1,0,1)</f>
        <v>0</v>
      </c>
      <c r="V988" s="26" t="s">
        <v>2870</v>
      </c>
      <c r="W988" s="86">
        <f t="shared" si="175"/>
        <v>2022</v>
      </c>
      <c r="X988" s="86" t="str">
        <f t="shared" si="176"/>
        <v>03</v>
      </c>
      <c r="Y988" s="86" t="str">
        <f t="shared" si="177"/>
        <v>04</v>
      </c>
      <c r="Z988" s="86" t="str">
        <f t="shared" si="178"/>
        <v>22</v>
      </c>
      <c r="AA988" s="86" t="str">
        <f t="shared" si="179"/>
        <v>27</v>
      </c>
      <c r="AB988" s="86" t="str">
        <f t="shared" si="180"/>
        <v>50</v>
      </c>
      <c r="AC988" s="86" t="str">
        <f t="shared" si="181"/>
        <v>GAN_GM_2500X1253px_32m_S2A_MSIL1C_20220304_60CC</v>
      </c>
      <c r="AD988" s="41" t="s">
        <v>2871</v>
      </c>
    </row>
    <row r="989" spans="2:30" x14ac:dyDescent="0.25">
      <c r="B989" t="s">
        <v>3866</v>
      </c>
      <c r="C989" s="51" t="s">
        <v>3816</v>
      </c>
      <c r="D989" s="51" t="s">
        <v>269</v>
      </c>
      <c r="E989" s="42" t="b">
        <v>1</v>
      </c>
      <c r="F989" s="2" t="s">
        <v>3813</v>
      </c>
      <c r="G989" s="7" t="s">
        <v>183</v>
      </c>
      <c r="H989" s="51" t="s">
        <v>270</v>
      </c>
      <c r="I989" s="53">
        <v>44622</v>
      </c>
      <c r="J989" s="42" t="s">
        <v>272</v>
      </c>
      <c r="K989" s="2" t="s">
        <v>295</v>
      </c>
      <c r="L989" s="9">
        <v>68.400000000000006</v>
      </c>
      <c r="M989" s="2" t="s">
        <v>4436</v>
      </c>
      <c r="N989" s="2" t="s">
        <v>85</v>
      </c>
      <c r="O989" s="2" t="s">
        <v>4437</v>
      </c>
      <c r="P989" s="2" t="str">
        <f>VLOOKUP(I989,Period!A:B,2,FALSE)</f>
        <v>2022H1</v>
      </c>
      <c r="Q989" s="9">
        <f t="shared" si="171"/>
        <v>69.599999999999994</v>
      </c>
      <c r="R989" s="2">
        <f t="shared" si="173"/>
        <v>70</v>
      </c>
      <c r="S989" t="str">
        <f t="shared" si="174"/>
        <v>03 Cloudy (40%-90%)</v>
      </c>
      <c r="T989" t="str">
        <f t="shared" si="172"/>
        <v>44622S2A_MSIL1CCDM-MLB-GANGM4462203 Cloudy (40%-90%)</v>
      </c>
      <c r="U989">
        <f>IF(COUNTIF(T$2:T988,T989)&gt;=1,0,1)</f>
        <v>1</v>
      </c>
      <c r="V989" s="26" t="s">
        <v>2872</v>
      </c>
      <c r="W989" s="86">
        <f t="shared" si="175"/>
        <v>2022</v>
      </c>
      <c r="X989" s="86" t="str">
        <f t="shared" si="176"/>
        <v>03</v>
      </c>
      <c r="Y989" s="86" t="str">
        <f t="shared" si="177"/>
        <v>02</v>
      </c>
      <c r="Z989" s="86" t="str">
        <f t="shared" si="178"/>
        <v>22</v>
      </c>
      <c r="AA989" s="86" t="str">
        <f t="shared" si="179"/>
        <v>38</v>
      </c>
      <c r="AB989" s="86" t="str">
        <f t="shared" si="180"/>
        <v>11</v>
      </c>
      <c r="AC989" s="86" t="str">
        <f t="shared" si="181"/>
        <v>GAN_GM_2500X1253px_32m_S2A_MSIL1C_20220302_70CC</v>
      </c>
      <c r="AD989" s="41" t="s">
        <v>2873</v>
      </c>
    </row>
    <row r="990" spans="2:30" x14ac:dyDescent="0.25">
      <c r="B990" t="s">
        <v>3866</v>
      </c>
      <c r="C990" s="51" t="s">
        <v>3816</v>
      </c>
      <c r="D990" s="51" t="s">
        <v>269</v>
      </c>
      <c r="E990" s="42" t="b">
        <v>1</v>
      </c>
      <c r="F990" s="2" t="s">
        <v>3813</v>
      </c>
      <c r="G990" s="7" t="s">
        <v>183</v>
      </c>
      <c r="H990" s="51" t="s">
        <v>270</v>
      </c>
      <c r="I990" s="53">
        <v>44622</v>
      </c>
      <c r="J990" s="42" t="s">
        <v>271</v>
      </c>
      <c r="K990" s="2" t="s">
        <v>282</v>
      </c>
      <c r="L990" s="9">
        <v>31.6</v>
      </c>
      <c r="M990" s="2" t="s">
        <v>4436</v>
      </c>
      <c r="N990" s="2" t="s">
        <v>85</v>
      </c>
      <c r="O990" s="2" t="s">
        <v>4437</v>
      </c>
      <c r="P990" s="2" t="str">
        <f>VLOOKUP(I990,Period!A:B,2,FALSE)</f>
        <v>2022H1</v>
      </c>
      <c r="Q990" s="9">
        <f t="shared" si="171"/>
        <v>69.599999999999994</v>
      </c>
      <c r="R990" s="2">
        <f t="shared" si="173"/>
        <v>70</v>
      </c>
      <c r="S990" t="str">
        <f t="shared" si="174"/>
        <v>03 Cloudy (40%-90%)</v>
      </c>
      <c r="T990" t="str">
        <f t="shared" si="172"/>
        <v>44622S2A_MSIL1CCDM-MLB-GANGM4462203 Cloudy (40%-90%)</v>
      </c>
      <c r="U990">
        <f>IF(COUNTIF(T$2:T989,T990)&gt;=1,0,1)</f>
        <v>0</v>
      </c>
      <c r="V990" s="26" t="s">
        <v>2874</v>
      </c>
      <c r="W990" s="86">
        <f t="shared" si="175"/>
        <v>2022</v>
      </c>
      <c r="X990" s="86" t="str">
        <f t="shared" si="176"/>
        <v>03</v>
      </c>
      <c r="Y990" s="86" t="str">
        <f t="shared" si="177"/>
        <v>02</v>
      </c>
      <c r="Z990" s="86" t="str">
        <f t="shared" si="178"/>
        <v>22</v>
      </c>
      <c r="AA990" s="86" t="str">
        <f t="shared" si="179"/>
        <v>38</v>
      </c>
      <c r="AB990" s="86" t="str">
        <f t="shared" si="180"/>
        <v>07</v>
      </c>
      <c r="AC990" s="86" t="str">
        <f t="shared" si="181"/>
        <v>GAN_GM_2500X1253px_32m_S2A_MSIL1C_20220302_70CC</v>
      </c>
      <c r="AD990" s="41" t="s">
        <v>2875</v>
      </c>
    </row>
    <row r="991" spans="2:30" x14ac:dyDescent="0.25">
      <c r="B991" t="s">
        <v>3866</v>
      </c>
      <c r="C991" s="51" t="s">
        <v>3816</v>
      </c>
      <c r="D991" s="51" t="s">
        <v>269</v>
      </c>
      <c r="E991" s="42" t="b">
        <v>1</v>
      </c>
      <c r="F991" s="2" t="s">
        <v>3813</v>
      </c>
      <c r="G991" s="7" t="s">
        <v>183</v>
      </c>
      <c r="H991" s="51" t="s">
        <v>270</v>
      </c>
      <c r="I991" s="53">
        <v>44622</v>
      </c>
      <c r="J991" s="42" t="s">
        <v>273</v>
      </c>
      <c r="K991" s="2" t="s">
        <v>283</v>
      </c>
      <c r="L991" s="9">
        <v>99</v>
      </c>
      <c r="M991" s="2" t="s">
        <v>4436</v>
      </c>
      <c r="N991" s="2" t="s">
        <v>85</v>
      </c>
      <c r="O991" s="2" t="s">
        <v>4437</v>
      </c>
      <c r="P991" s="2" t="str">
        <f>VLOOKUP(I991,Period!A:B,2,FALSE)</f>
        <v>2022H1</v>
      </c>
      <c r="Q991" s="9">
        <f t="shared" si="171"/>
        <v>69.599999999999994</v>
      </c>
      <c r="R991" s="2">
        <f t="shared" si="173"/>
        <v>70</v>
      </c>
      <c r="S991" t="str">
        <f t="shared" si="174"/>
        <v>03 Cloudy (40%-90%)</v>
      </c>
      <c r="T991" t="str">
        <f t="shared" si="172"/>
        <v>44622S2A_MSIL1CCDM-MLB-GANGM4462203 Cloudy (40%-90%)</v>
      </c>
      <c r="U991">
        <f>IF(COUNTIF(T$2:T990,T991)&gt;=1,0,1)</f>
        <v>0</v>
      </c>
      <c r="V991" s="26" t="s">
        <v>2876</v>
      </c>
      <c r="W991" s="86">
        <f t="shared" si="175"/>
        <v>2022</v>
      </c>
      <c r="X991" s="86" t="str">
        <f t="shared" si="176"/>
        <v>03</v>
      </c>
      <c r="Y991" s="86" t="str">
        <f t="shared" si="177"/>
        <v>02</v>
      </c>
      <c r="Z991" s="86" t="str">
        <f t="shared" si="178"/>
        <v>22</v>
      </c>
      <c r="AA991" s="86" t="str">
        <f t="shared" si="179"/>
        <v>37</v>
      </c>
      <c r="AB991" s="86" t="str">
        <f t="shared" si="180"/>
        <v>56</v>
      </c>
      <c r="AC991" s="86" t="str">
        <f t="shared" si="181"/>
        <v>GAN_GM_2500X1253px_32m_S2A_MSIL1C_20220302_70CC</v>
      </c>
      <c r="AD991" s="41" t="s">
        <v>2877</v>
      </c>
    </row>
    <row r="992" spans="2:30" x14ac:dyDescent="0.25">
      <c r="B992" t="s">
        <v>3866</v>
      </c>
      <c r="C992" s="51" t="s">
        <v>3816</v>
      </c>
      <c r="D992" s="51" t="s">
        <v>269</v>
      </c>
      <c r="E992" s="42" t="b">
        <v>1</v>
      </c>
      <c r="F992" s="2" t="s">
        <v>3813</v>
      </c>
      <c r="G992" s="7" t="s">
        <v>183</v>
      </c>
      <c r="H992" s="51" t="s">
        <v>270</v>
      </c>
      <c r="I992" s="53">
        <v>44622</v>
      </c>
      <c r="J992" s="42" t="s">
        <v>274</v>
      </c>
      <c r="K992" s="2" t="s">
        <v>284</v>
      </c>
      <c r="L992" s="9">
        <v>79.400000000000006</v>
      </c>
      <c r="M992" s="2" t="s">
        <v>4436</v>
      </c>
      <c r="N992" s="2" t="s">
        <v>85</v>
      </c>
      <c r="O992" s="2" t="s">
        <v>4437</v>
      </c>
      <c r="P992" s="2" t="str">
        <f>VLOOKUP(I992,Period!A:B,2,FALSE)</f>
        <v>2022H1</v>
      </c>
      <c r="Q992" s="9">
        <f t="shared" si="171"/>
        <v>69.599999999999994</v>
      </c>
      <c r="R992" s="2">
        <f t="shared" si="173"/>
        <v>70</v>
      </c>
      <c r="S992" t="str">
        <f t="shared" si="174"/>
        <v>03 Cloudy (40%-90%)</v>
      </c>
      <c r="T992" t="str">
        <f t="shared" si="172"/>
        <v>44622S2A_MSIL1CCDM-MLB-GANGM4462203 Cloudy (40%-90%)</v>
      </c>
      <c r="U992">
        <f>IF(COUNTIF(T$2:T991,T992)&gt;=1,0,1)</f>
        <v>0</v>
      </c>
      <c r="V992" s="26" t="s">
        <v>2878</v>
      </c>
      <c r="W992" s="86">
        <f t="shared" si="175"/>
        <v>2022</v>
      </c>
      <c r="X992" s="86" t="str">
        <f t="shared" si="176"/>
        <v>03</v>
      </c>
      <c r="Y992" s="86" t="str">
        <f t="shared" si="177"/>
        <v>02</v>
      </c>
      <c r="Z992" s="86" t="str">
        <f t="shared" si="178"/>
        <v>22</v>
      </c>
      <c r="AA992" s="86" t="str">
        <f t="shared" si="179"/>
        <v>37</v>
      </c>
      <c r="AB992" s="86" t="str">
        <f t="shared" si="180"/>
        <v>52</v>
      </c>
      <c r="AC992" s="86" t="str">
        <f t="shared" si="181"/>
        <v>GAN_GM_2500X1253px_32m_S2A_MSIL1C_20220302_70CC</v>
      </c>
      <c r="AD992" s="41" t="s">
        <v>2879</v>
      </c>
    </row>
    <row r="993" spans="2:30" x14ac:dyDescent="0.25">
      <c r="B993" t="s">
        <v>3866</v>
      </c>
      <c r="C993" s="54" t="s">
        <v>3816</v>
      </c>
      <c r="D993" s="54" t="s">
        <v>269</v>
      </c>
      <c r="E993" s="56" t="b">
        <v>1</v>
      </c>
      <c r="F993" s="2" t="s">
        <v>3813</v>
      </c>
      <c r="G993" s="7" t="s">
        <v>183</v>
      </c>
      <c r="H993" s="54" t="s">
        <v>270</v>
      </c>
      <c r="I993" s="57">
        <v>44619</v>
      </c>
      <c r="J993" s="56" t="s">
        <v>272</v>
      </c>
      <c r="K993" s="2" t="s">
        <v>292</v>
      </c>
      <c r="L993" s="9">
        <v>81.2</v>
      </c>
      <c r="M993" s="2" t="s">
        <v>4436</v>
      </c>
      <c r="N993" s="2" t="s">
        <v>85</v>
      </c>
      <c r="O993" s="2" t="s">
        <v>4437</v>
      </c>
      <c r="P993" s="2" t="str">
        <f>VLOOKUP(I993,Period!A:B,2,FALSE)</f>
        <v>2022H1</v>
      </c>
      <c r="Q993" s="9">
        <f t="shared" si="171"/>
        <v>85.375</v>
      </c>
      <c r="R993" s="2">
        <f t="shared" si="173"/>
        <v>90</v>
      </c>
      <c r="S993" t="str">
        <f t="shared" si="174"/>
        <v>03 Cloudy (40%-90%)</v>
      </c>
      <c r="T993" t="str">
        <f t="shared" si="172"/>
        <v>44619S2A_MSIL1CCDM-MLB-GANGM4461903 Cloudy (40%-90%)</v>
      </c>
      <c r="U993">
        <f>IF(COUNTIF(T$2:T992,T993)&gt;=1,0,1)</f>
        <v>1</v>
      </c>
      <c r="V993" s="26" t="s">
        <v>2880</v>
      </c>
      <c r="W993" s="86">
        <f t="shared" si="175"/>
        <v>2022</v>
      </c>
      <c r="X993" s="86" t="str">
        <f t="shared" si="176"/>
        <v>02</v>
      </c>
      <c r="Y993" s="86">
        <f t="shared" si="177"/>
        <v>27</v>
      </c>
      <c r="Z993" s="86" t="str">
        <f t="shared" si="178"/>
        <v>22</v>
      </c>
      <c r="AA993" s="86" t="str">
        <f t="shared" si="179"/>
        <v>28</v>
      </c>
      <c r="AB993" s="86" t="str">
        <f t="shared" si="180"/>
        <v>14</v>
      </c>
      <c r="AC993" s="86" t="str">
        <f t="shared" si="181"/>
        <v>GAN_GM_2500X1253px_32m_S2A_MSIL1C_20220227_90CC</v>
      </c>
      <c r="AD993" s="41" t="s">
        <v>2881</v>
      </c>
    </row>
    <row r="994" spans="2:30" x14ac:dyDescent="0.25">
      <c r="B994" t="s">
        <v>3866</v>
      </c>
      <c r="C994" s="54" t="s">
        <v>3816</v>
      </c>
      <c r="D994" s="54" t="s">
        <v>269</v>
      </c>
      <c r="E994" s="56" t="b">
        <v>1</v>
      </c>
      <c r="F994" s="2" t="s">
        <v>3813</v>
      </c>
      <c r="G994" s="7" t="s">
        <v>183</v>
      </c>
      <c r="H994" s="54" t="s">
        <v>270</v>
      </c>
      <c r="I994" s="57">
        <v>44619</v>
      </c>
      <c r="J994" s="56" t="s">
        <v>271</v>
      </c>
      <c r="K994" s="2" t="s">
        <v>293</v>
      </c>
      <c r="L994" s="9">
        <v>63.3</v>
      </c>
      <c r="M994" s="2" t="s">
        <v>4436</v>
      </c>
      <c r="N994" s="2" t="s">
        <v>85</v>
      </c>
      <c r="O994" s="2" t="s">
        <v>4437</v>
      </c>
      <c r="P994" s="2" t="str">
        <f>VLOOKUP(I994,Period!A:B,2,FALSE)</f>
        <v>2022H1</v>
      </c>
      <c r="Q994" s="9">
        <f t="shared" si="171"/>
        <v>85.375</v>
      </c>
      <c r="R994" s="2">
        <f t="shared" si="173"/>
        <v>90</v>
      </c>
      <c r="S994" t="str">
        <f t="shared" si="174"/>
        <v>03 Cloudy (40%-90%)</v>
      </c>
      <c r="T994" t="str">
        <f t="shared" si="172"/>
        <v>44619S2A_MSIL1CCDM-MLB-GANGM4461903 Cloudy (40%-90%)</v>
      </c>
      <c r="U994">
        <f>IF(COUNTIF(T$2:T993,T994)&gt;=1,0,1)</f>
        <v>0</v>
      </c>
      <c r="V994" s="26" t="s">
        <v>2882</v>
      </c>
      <c r="W994" s="86">
        <f t="shared" si="175"/>
        <v>2022</v>
      </c>
      <c r="X994" s="86" t="str">
        <f t="shared" si="176"/>
        <v>02</v>
      </c>
      <c r="Y994" s="86">
        <f t="shared" si="177"/>
        <v>27</v>
      </c>
      <c r="Z994" s="86" t="str">
        <f t="shared" si="178"/>
        <v>22</v>
      </c>
      <c r="AA994" s="86" t="str">
        <f t="shared" si="179"/>
        <v>28</v>
      </c>
      <c r="AB994" s="86" t="str">
        <f t="shared" si="180"/>
        <v>10</v>
      </c>
      <c r="AC994" s="86" t="str">
        <f t="shared" si="181"/>
        <v>GAN_GM_2500X1253px_32m_S2A_MSIL1C_20220227_90CC</v>
      </c>
      <c r="AD994" s="41" t="s">
        <v>2883</v>
      </c>
    </row>
    <row r="995" spans="2:30" x14ac:dyDescent="0.25">
      <c r="B995" t="s">
        <v>3866</v>
      </c>
      <c r="C995" s="54" t="s">
        <v>3816</v>
      </c>
      <c r="D995" s="54" t="s">
        <v>269</v>
      </c>
      <c r="E995" s="56" t="b">
        <v>1</v>
      </c>
      <c r="F995" s="2" t="s">
        <v>3813</v>
      </c>
      <c r="G995" s="7" t="s">
        <v>183</v>
      </c>
      <c r="H995" s="54" t="s">
        <v>270</v>
      </c>
      <c r="I995" s="57">
        <v>44619</v>
      </c>
      <c r="J995" s="56" t="s">
        <v>273</v>
      </c>
      <c r="K995" s="2" t="s">
        <v>294</v>
      </c>
      <c r="L995" s="9">
        <v>100</v>
      </c>
      <c r="M995" s="2" t="s">
        <v>4436</v>
      </c>
      <c r="N995" s="2" t="s">
        <v>85</v>
      </c>
      <c r="O995" s="2" t="s">
        <v>4437</v>
      </c>
      <c r="P995" s="2" t="str">
        <f>VLOOKUP(I995,Period!A:B,2,FALSE)</f>
        <v>2022H1</v>
      </c>
      <c r="Q995" s="9">
        <f t="shared" si="171"/>
        <v>85.375</v>
      </c>
      <c r="R995" s="2">
        <f t="shared" si="173"/>
        <v>90</v>
      </c>
      <c r="S995" t="str">
        <f t="shared" si="174"/>
        <v>03 Cloudy (40%-90%)</v>
      </c>
      <c r="T995" t="str">
        <f t="shared" si="172"/>
        <v>44619S2A_MSIL1CCDM-MLB-GANGM4461903 Cloudy (40%-90%)</v>
      </c>
      <c r="U995">
        <f>IF(COUNTIF(T$2:T994,T995)&gt;=1,0,1)</f>
        <v>0</v>
      </c>
      <c r="V995" s="26" t="s">
        <v>2884</v>
      </c>
      <c r="W995" s="86">
        <f t="shared" si="175"/>
        <v>2022</v>
      </c>
      <c r="X995" s="86" t="str">
        <f t="shared" si="176"/>
        <v>02</v>
      </c>
      <c r="Y995" s="86">
        <f t="shared" si="177"/>
        <v>27</v>
      </c>
      <c r="Z995" s="86" t="str">
        <f t="shared" si="178"/>
        <v>22</v>
      </c>
      <c r="AA995" s="86" t="str">
        <f t="shared" si="179"/>
        <v>28</v>
      </c>
      <c r="AB995" s="86" t="str">
        <f t="shared" si="180"/>
        <v>01</v>
      </c>
      <c r="AC995" s="86" t="str">
        <f t="shared" si="181"/>
        <v>GAN_GM_2500X1253px_32m_S2A_MSIL1C_20220227_90CC</v>
      </c>
      <c r="AD995" s="41" t="s">
        <v>2885</v>
      </c>
    </row>
    <row r="996" spans="2:30" x14ac:dyDescent="0.25">
      <c r="B996" t="s">
        <v>3866</v>
      </c>
      <c r="C996" s="54" t="s">
        <v>3816</v>
      </c>
      <c r="D996" s="54" t="s">
        <v>269</v>
      </c>
      <c r="E996" s="56" t="b">
        <v>1</v>
      </c>
      <c r="F996" s="2" t="s">
        <v>3813</v>
      </c>
      <c r="G996" s="7" t="s">
        <v>183</v>
      </c>
      <c r="H996" s="54" t="s">
        <v>270</v>
      </c>
      <c r="I996" s="57">
        <v>44619</v>
      </c>
      <c r="J996" s="56" t="s">
        <v>274</v>
      </c>
      <c r="K996" s="2" t="s">
        <v>287</v>
      </c>
      <c r="L996" s="9">
        <v>97</v>
      </c>
      <c r="M996" s="2" t="s">
        <v>4436</v>
      </c>
      <c r="N996" s="2" t="s">
        <v>85</v>
      </c>
      <c r="O996" s="2" t="s">
        <v>4437</v>
      </c>
      <c r="P996" s="2" t="str">
        <f>VLOOKUP(I996,Period!A:B,2,FALSE)</f>
        <v>2022H1</v>
      </c>
      <c r="Q996" s="9">
        <f t="shared" si="171"/>
        <v>85.375</v>
      </c>
      <c r="R996" s="2">
        <f t="shared" si="173"/>
        <v>90</v>
      </c>
      <c r="S996" t="str">
        <f t="shared" si="174"/>
        <v>03 Cloudy (40%-90%)</v>
      </c>
      <c r="T996" t="str">
        <f t="shared" si="172"/>
        <v>44619S2A_MSIL1CCDM-MLB-GANGM4461903 Cloudy (40%-90%)</v>
      </c>
      <c r="U996">
        <f>IF(COUNTIF(T$2:T995,T996)&gt;=1,0,1)</f>
        <v>0</v>
      </c>
      <c r="V996" s="26" t="s">
        <v>2886</v>
      </c>
      <c r="W996" s="86">
        <f t="shared" si="175"/>
        <v>2022</v>
      </c>
      <c r="X996" s="86" t="str">
        <f t="shared" si="176"/>
        <v>02</v>
      </c>
      <c r="Y996" s="86">
        <f t="shared" si="177"/>
        <v>27</v>
      </c>
      <c r="Z996" s="86" t="str">
        <f t="shared" si="178"/>
        <v>22</v>
      </c>
      <c r="AA996" s="86" t="str">
        <f t="shared" si="179"/>
        <v>27</v>
      </c>
      <c r="AB996" s="86" t="str">
        <f t="shared" si="180"/>
        <v>56</v>
      </c>
      <c r="AC996" s="86" t="str">
        <f t="shared" si="181"/>
        <v>GAN_GM_2500X1253px_32m_S2A_MSIL1C_20220227_90CC</v>
      </c>
      <c r="AD996" s="41" t="s">
        <v>2887</v>
      </c>
    </row>
    <row r="997" spans="2:30" x14ac:dyDescent="0.25">
      <c r="B997" t="s">
        <v>3866</v>
      </c>
      <c r="C997" s="51" t="s">
        <v>3816</v>
      </c>
      <c r="D997" s="51" t="s">
        <v>269</v>
      </c>
      <c r="E997" s="42" t="b">
        <v>1</v>
      </c>
      <c r="F997" s="2" t="s">
        <v>3813</v>
      </c>
      <c r="G997" s="7" t="s">
        <v>183</v>
      </c>
      <c r="H997" s="51" t="s">
        <v>270</v>
      </c>
      <c r="I997" s="53">
        <v>44617</v>
      </c>
      <c r="J997" s="42" t="s">
        <v>272</v>
      </c>
      <c r="K997" s="2" t="s">
        <v>279</v>
      </c>
      <c r="L997" s="9">
        <v>34.5</v>
      </c>
      <c r="M997" s="2" t="s">
        <v>4436</v>
      </c>
      <c r="N997" s="2" t="s">
        <v>85</v>
      </c>
      <c r="O997" s="2" t="s">
        <v>4437</v>
      </c>
      <c r="P997" s="2" t="str">
        <f>VLOOKUP(I997,Period!A:B,2,FALSE)</f>
        <v>2022H1</v>
      </c>
      <c r="Q997" s="9">
        <f t="shared" si="171"/>
        <v>18.599999999999998</v>
      </c>
      <c r="R997" s="2">
        <f t="shared" si="173"/>
        <v>20</v>
      </c>
      <c r="S997" t="str">
        <f t="shared" si="174"/>
        <v>02 Sunny (10%-30%)</v>
      </c>
      <c r="T997" t="str">
        <f t="shared" si="172"/>
        <v>44617S2A_MSIL1CCDM-MLB-GANGM4461702 Sunny (10%-30%)</v>
      </c>
      <c r="U997">
        <f>IF(COUNTIF(T$2:T996,T997)&gt;=1,0,1)</f>
        <v>1</v>
      </c>
      <c r="V997" s="26" t="s">
        <v>2888</v>
      </c>
      <c r="W997" s="86">
        <f t="shared" si="175"/>
        <v>2022</v>
      </c>
      <c r="X997" s="86" t="str">
        <f t="shared" si="176"/>
        <v>02</v>
      </c>
      <c r="Y997" s="86">
        <f t="shared" si="177"/>
        <v>25</v>
      </c>
      <c r="Z997" s="86" t="str">
        <f t="shared" si="178"/>
        <v>22</v>
      </c>
      <c r="AA997" s="86" t="str">
        <f t="shared" si="179"/>
        <v>38</v>
      </c>
      <c r="AB997" s="86" t="str">
        <f t="shared" si="180"/>
        <v>03</v>
      </c>
      <c r="AC997" s="86" t="str">
        <f t="shared" si="181"/>
        <v>GAN_GM_2500X1253px_32m_S2A_MSIL1C_20220225_20CC</v>
      </c>
      <c r="AD997" s="41" t="s">
        <v>2889</v>
      </c>
    </row>
    <row r="998" spans="2:30" x14ac:dyDescent="0.25">
      <c r="B998" t="s">
        <v>3866</v>
      </c>
      <c r="C998" s="51" t="s">
        <v>3816</v>
      </c>
      <c r="D998" s="51" t="s">
        <v>269</v>
      </c>
      <c r="E998" s="42" t="b">
        <v>1</v>
      </c>
      <c r="F998" s="2" t="s">
        <v>3813</v>
      </c>
      <c r="G998" s="7" t="s">
        <v>183</v>
      </c>
      <c r="H998" s="51" t="s">
        <v>270</v>
      </c>
      <c r="I998" s="53">
        <v>44617</v>
      </c>
      <c r="J998" s="42" t="s">
        <v>271</v>
      </c>
      <c r="K998" s="2" t="s">
        <v>331</v>
      </c>
      <c r="L998" s="9">
        <v>29.3</v>
      </c>
      <c r="M998" s="2" t="s">
        <v>4436</v>
      </c>
      <c r="N998" s="2" t="s">
        <v>85</v>
      </c>
      <c r="O998" s="2" t="s">
        <v>4437</v>
      </c>
      <c r="P998" s="2" t="str">
        <f>VLOOKUP(I998,Period!A:B,2,FALSE)</f>
        <v>2022H1</v>
      </c>
      <c r="Q998" s="9">
        <f t="shared" si="171"/>
        <v>18.599999999999998</v>
      </c>
      <c r="R998" s="2">
        <f t="shared" si="173"/>
        <v>20</v>
      </c>
      <c r="S998" t="str">
        <f t="shared" si="174"/>
        <v>02 Sunny (10%-30%)</v>
      </c>
      <c r="T998" t="str">
        <f t="shared" si="172"/>
        <v>44617S2A_MSIL1CCDM-MLB-GANGM4461702 Sunny (10%-30%)</v>
      </c>
      <c r="U998">
        <f>IF(COUNTIF(T$2:T997,T998)&gt;=1,0,1)</f>
        <v>0</v>
      </c>
      <c r="V998" s="26" t="s">
        <v>2890</v>
      </c>
      <c r="W998" s="86">
        <f t="shared" si="175"/>
        <v>2022</v>
      </c>
      <c r="X998" s="86" t="str">
        <f t="shared" si="176"/>
        <v>02</v>
      </c>
      <c r="Y998" s="86">
        <f t="shared" si="177"/>
        <v>25</v>
      </c>
      <c r="Z998" s="86" t="str">
        <f t="shared" si="178"/>
        <v>22</v>
      </c>
      <c r="AA998" s="86" t="str">
        <f t="shared" si="179"/>
        <v>37</v>
      </c>
      <c r="AB998" s="86" t="str">
        <f t="shared" si="180"/>
        <v>59</v>
      </c>
      <c r="AC998" s="86" t="str">
        <f t="shared" si="181"/>
        <v>GAN_GM_2500X1253px_32m_S2A_MSIL1C_20220225_20CC</v>
      </c>
      <c r="AD998" s="41" t="s">
        <v>2891</v>
      </c>
    </row>
    <row r="999" spans="2:30" x14ac:dyDescent="0.25">
      <c r="B999" t="s">
        <v>3866</v>
      </c>
      <c r="C999" s="51" t="s">
        <v>3816</v>
      </c>
      <c r="D999" s="51" t="s">
        <v>269</v>
      </c>
      <c r="E999" s="42" t="b">
        <v>1</v>
      </c>
      <c r="F999" s="2" t="s">
        <v>3813</v>
      </c>
      <c r="G999" s="7" t="s">
        <v>183</v>
      </c>
      <c r="H999" s="51" t="s">
        <v>270</v>
      </c>
      <c r="I999" s="53">
        <v>44617</v>
      </c>
      <c r="J999" s="42" t="s">
        <v>273</v>
      </c>
      <c r="K999" s="2" t="s">
        <v>314</v>
      </c>
      <c r="L999" s="9">
        <v>7.5</v>
      </c>
      <c r="M999" s="2" t="s">
        <v>4436</v>
      </c>
      <c r="N999" s="2" t="s">
        <v>85</v>
      </c>
      <c r="O999" s="2" t="s">
        <v>4437</v>
      </c>
      <c r="P999" s="2" t="str">
        <f>VLOOKUP(I999,Period!A:B,2,FALSE)</f>
        <v>2022H1</v>
      </c>
      <c r="Q999" s="9">
        <f t="shared" si="171"/>
        <v>18.599999999999998</v>
      </c>
      <c r="R999" s="2">
        <f t="shared" si="173"/>
        <v>20</v>
      </c>
      <c r="S999" t="str">
        <f t="shared" si="174"/>
        <v>02 Sunny (10%-30%)</v>
      </c>
      <c r="T999" t="str">
        <f t="shared" si="172"/>
        <v>44617S2A_MSIL1CCDM-MLB-GANGM4461702 Sunny (10%-30%)</v>
      </c>
      <c r="U999">
        <f>IF(COUNTIF(T$2:T998,T999)&gt;=1,0,1)</f>
        <v>0</v>
      </c>
      <c r="V999" s="26" t="s">
        <v>2892</v>
      </c>
      <c r="W999" s="86">
        <f t="shared" si="175"/>
        <v>2022</v>
      </c>
      <c r="X999" s="86" t="str">
        <f t="shared" si="176"/>
        <v>02</v>
      </c>
      <c r="Y999" s="86">
        <f t="shared" si="177"/>
        <v>25</v>
      </c>
      <c r="Z999" s="86" t="str">
        <f t="shared" si="178"/>
        <v>22</v>
      </c>
      <c r="AA999" s="86" t="str">
        <f t="shared" si="179"/>
        <v>37</v>
      </c>
      <c r="AB999" s="86" t="str">
        <f t="shared" si="180"/>
        <v>48</v>
      </c>
      <c r="AC999" s="86" t="str">
        <f t="shared" si="181"/>
        <v>GAN_GM_2500X1253px_32m_S2A_MSIL1C_20220225_20CC</v>
      </c>
      <c r="AD999" s="41" t="s">
        <v>2893</v>
      </c>
    </row>
    <row r="1000" spans="2:30" x14ac:dyDescent="0.25">
      <c r="B1000" t="s">
        <v>3866</v>
      </c>
      <c r="C1000" s="51" t="s">
        <v>3816</v>
      </c>
      <c r="D1000" s="51" t="s">
        <v>269</v>
      </c>
      <c r="E1000" s="42" t="b">
        <v>1</v>
      </c>
      <c r="F1000" s="2" t="s">
        <v>3813</v>
      </c>
      <c r="G1000" s="7" t="s">
        <v>183</v>
      </c>
      <c r="H1000" s="51" t="s">
        <v>270</v>
      </c>
      <c r="I1000" s="53">
        <v>44617</v>
      </c>
      <c r="J1000" s="42" t="s">
        <v>274</v>
      </c>
      <c r="K1000" s="2" t="s">
        <v>324</v>
      </c>
      <c r="L1000" s="9">
        <v>3.1</v>
      </c>
      <c r="M1000" s="2" t="s">
        <v>4436</v>
      </c>
      <c r="N1000" s="2" t="s">
        <v>85</v>
      </c>
      <c r="O1000" s="2" t="s">
        <v>4437</v>
      </c>
      <c r="P1000" s="2" t="str">
        <f>VLOOKUP(I1000,Period!A:B,2,FALSE)</f>
        <v>2022H1</v>
      </c>
      <c r="Q1000" s="9">
        <f t="shared" si="171"/>
        <v>18.599999999999998</v>
      </c>
      <c r="R1000" s="2">
        <f t="shared" si="173"/>
        <v>20</v>
      </c>
      <c r="S1000" t="str">
        <f t="shared" si="174"/>
        <v>02 Sunny (10%-30%)</v>
      </c>
      <c r="T1000" t="str">
        <f t="shared" si="172"/>
        <v>44617S2A_MSIL1CCDM-MLB-GANGM4461702 Sunny (10%-30%)</v>
      </c>
      <c r="U1000">
        <f>IF(COUNTIF(T$2:T999,T1000)&gt;=1,0,1)</f>
        <v>0</v>
      </c>
      <c r="V1000" s="26" t="s">
        <v>2894</v>
      </c>
      <c r="W1000" s="86">
        <f t="shared" si="175"/>
        <v>2022</v>
      </c>
      <c r="X1000" s="86" t="str">
        <f t="shared" si="176"/>
        <v>02</v>
      </c>
      <c r="Y1000" s="86">
        <f t="shared" si="177"/>
        <v>25</v>
      </c>
      <c r="Z1000" s="86" t="str">
        <f t="shared" si="178"/>
        <v>22</v>
      </c>
      <c r="AA1000" s="86" t="str">
        <f t="shared" si="179"/>
        <v>37</v>
      </c>
      <c r="AB1000" s="86" t="str">
        <f t="shared" si="180"/>
        <v>44</v>
      </c>
      <c r="AC1000" s="86" t="str">
        <f t="shared" si="181"/>
        <v>GAN_GM_2500X1253px_32m_S2A_MSIL1C_20220225_20CC</v>
      </c>
      <c r="AD1000" s="41" t="s">
        <v>2895</v>
      </c>
    </row>
    <row r="1001" spans="2:30" x14ac:dyDescent="0.25">
      <c r="B1001" t="s">
        <v>3866</v>
      </c>
      <c r="C1001" s="54" t="s">
        <v>3816</v>
      </c>
      <c r="D1001" s="54" t="s">
        <v>269</v>
      </c>
      <c r="E1001" s="56" t="b">
        <v>1</v>
      </c>
      <c r="F1001" s="2" t="s">
        <v>3813</v>
      </c>
      <c r="G1001" s="7" t="s">
        <v>183</v>
      </c>
      <c r="H1001" s="54" t="s">
        <v>270</v>
      </c>
      <c r="I1001" s="57">
        <v>44614</v>
      </c>
      <c r="J1001" s="56" t="s">
        <v>272</v>
      </c>
      <c r="K1001" s="2" t="s">
        <v>319</v>
      </c>
      <c r="L1001" s="9">
        <v>25.6</v>
      </c>
      <c r="M1001" s="2" t="s">
        <v>4436</v>
      </c>
      <c r="N1001" s="2" t="s">
        <v>85</v>
      </c>
      <c r="O1001" s="2" t="s">
        <v>4437</v>
      </c>
      <c r="P1001" s="2" t="str">
        <f>VLOOKUP(I1001,Period!A:B,2,FALSE)</f>
        <v>2022H1</v>
      </c>
      <c r="Q1001" s="9">
        <f t="shared" si="171"/>
        <v>37.774999999999999</v>
      </c>
      <c r="R1001" s="2">
        <f t="shared" si="173"/>
        <v>40</v>
      </c>
      <c r="S1001" t="str">
        <f t="shared" si="174"/>
        <v>03 Cloudy (40%-90%)</v>
      </c>
      <c r="T1001" t="str">
        <f t="shared" si="172"/>
        <v>44614S2A_MSIL1CCDM-MLB-GANGM4461403 Cloudy (40%-90%)</v>
      </c>
      <c r="U1001">
        <f>IF(COUNTIF(T$2:T1000,T1001)&gt;=1,0,1)</f>
        <v>1</v>
      </c>
      <c r="V1001" s="26" t="s">
        <v>2896</v>
      </c>
      <c r="W1001" s="86">
        <f t="shared" si="175"/>
        <v>2022</v>
      </c>
      <c r="X1001" s="86" t="str">
        <f t="shared" si="176"/>
        <v>02</v>
      </c>
      <c r="Y1001" s="86">
        <f t="shared" si="177"/>
        <v>22</v>
      </c>
      <c r="Z1001" s="86" t="str">
        <f t="shared" si="178"/>
        <v>22</v>
      </c>
      <c r="AA1001" s="86" t="str">
        <f t="shared" si="179"/>
        <v>28</v>
      </c>
      <c r="AB1001" s="86" t="str">
        <f t="shared" si="180"/>
        <v>05</v>
      </c>
      <c r="AC1001" s="86" t="str">
        <f t="shared" si="181"/>
        <v>GAN_GM_2500X1253px_32m_S2A_MSIL1C_20220222_40CC</v>
      </c>
      <c r="AD1001" s="41" t="s">
        <v>2897</v>
      </c>
    </row>
    <row r="1002" spans="2:30" x14ac:dyDescent="0.25">
      <c r="B1002" t="s">
        <v>3866</v>
      </c>
      <c r="C1002" s="54" t="s">
        <v>3816</v>
      </c>
      <c r="D1002" s="54" t="s">
        <v>269</v>
      </c>
      <c r="E1002" s="56" t="b">
        <v>1</v>
      </c>
      <c r="F1002" s="2" t="s">
        <v>3813</v>
      </c>
      <c r="G1002" s="7" t="s">
        <v>183</v>
      </c>
      <c r="H1002" s="54" t="s">
        <v>270</v>
      </c>
      <c r="I1002" s="57">
        <v>44614</v>
      </c>
      <c r="J1002" s="56" t="s">
        <v>271</v>
      </c>
      <c r="K1002" s="2" t="s">
        <v>298</v>
      </c>
      <c r="L1002" s="9">
        <v>67.599999999999994</v>
      </c>
      <c r="M1002" s="2" t="s">
        <v>4436</v>
      </c>
      <c r="N1002" s="2" t="s">
        <v>85</v>
      </c>
      <c r="O1002" s="2" t="s">
        <v>4437</v>
      </c>
      <c r="P1002" s="2" t="str">
        <f>VLOOKUP(I1002,Period!A:B,2,FALSE)</f>
        <v>2022H1</v>
      </c>
      <c r="Q1002" s="9">
        <f t="shared" si="171"/>
        <v>37.774999999999999</v>
      </c>
      <c r="R1002" s="2">
        <f t="shared" si="173"/>
        <v>40</v>
      </c>
      <c r="S1002" t="str">
        <f t="shared" si="174"/>
        <v>03 Cloudy (40%-90%)</v>
      </c>
      <c r="T1002" t="str">
        <f t="shared" si="172"/>
        <v>44614S2A_MSIL1CCDM-MLB-GANGM4461403 Cloudy (40%-90%)</v>
      </c>
      <c r="U1002">
        <f>IF(COUNTIF(T$2:T1001,T1002)&gt;=1,0,1)</f>
        <v>0</v>
      </c>
      <c r="V1002" s="26" t="s">
        <v>2898</v>
      </c>
      <c r="W1002" s="86">
        <f t="shared" si="175"/>
        <v>2022</v>
      </c>
      <c r="X1002" s="86" t="str">
        <f t="shared" si="176"/>
        <v>02</v>
      </c>
      <c r="Y1002" s="86">
        <f t="shared" si="177"/>
        <v>22</v>
      </c>
      <c r="Z1002" s="86" t="str">
        <f t="shared" si="178"/>
        <v>22</v>
      </c>
      <c r="AA1002" s="86" t="str">
        <f t="shared" si="179"/>
        <v>28</v>
      </c>
      <c r="AB1002" s="86" t="str">
        <f t="shared" si="180"/>
        <v>02</v>
      </c>
      <c r="AC1002" s="86" t="str">
        <f t="shared" si="181"/>
        <v>GAN_GM_2500X1253px_32m_S2A_MSIL1C_20220222_40CC</v>
      </c>
      <c r="AD1002" s="41" t="s">
        <v>2899</v>
      </c>
    </row>
    <row r="1003" spans="2:30" x14ac:dyDescent="0.25">
      <c r="B1003" t="s">
        <v>3866</v>
      </c>
      <c r="C1003" s="54" t="s">
        <v>3816</v>
      </c>
      <c r="D1003" s="54" t="s">
        <v>269</v>
      </c>
      <c r="E1003" s="56" t="b">
        <v>1</v>
      </c>
      <c r="F1003" s="2" t="s">
        <v>3813</v>
      </c>
      <c r="G1003" s="7" t="s">
        <v>183</v>
      </c>
      <c r="H1003" s="54" t="s">
        <v>270</v>
      </c>
      <c r="I1003" s="57">
        <v>44614</v>
      </c>
      <c r="J1003" s="56" t="s">
        <v>273</v>
      </c>
      <c r="K1003" s="2" t="s">
        <v>303</v>
      </c>
      <c r="L1003" s="9">
        <v>13</v>
      </c>
      <c r="M1003" s="2" t="s">
        <v>4436</v>
      </c>
      <c r="N1003" s="2" t="s">
        <v>85</v>
      </c>
      <c r="O1003" s="2" t="s">
        <v>4437</v>
      </c>
      <c r="P1003" s="2" t="str">
        <f>VLOOKUP(I1003,Period!A:B,2,FALSE)</f>
        <v>2022H1</v>
      </c>
      <c r="Q1003" s="9">
        <f t="shared" si="171"/>
        <v>37.774999999999999</v>
      </c>
      <c r="R1003" s="2">
        <f t="shared" si="173"/>
        <v>40</v>
      </c>
      <c r="S1003" t="str">
        <f t="shared" si="174"/>
        <v>03 Cloudy (40%-90%)</v>
      </c>
      <c r="T1003" t="str">
        <f t="shared" si="172"/>
        <v>44614S2A_MSIL1CCDM-MLB-GANGM4461403 Cloudy (40%-90%)</v>
      </c>
      <c r="U1003">
        <f>IF(COUNTIF(T$2:T1002,T1003)&gt;=1,0,1)</f>
        <v>0</v>
      </c>
      <c r="V1003" s="26" t="s">
        <v>2900</v>
      </c>
      <c r="W1003" s="86">
        <f t="shared" si="175"/>
        <v>2022</v>
      </c>
      <c r="X1003" s="86" t="str">
        <f t="shared" si="176"/>
        <v>02</v>
      </c>
      <c r="Y1003" s="86">
        <f t="shared" si="177"/>
        <v>22</v>
      </c>
      <c r="Z1003" s="86" t="str">
        <f t="shared" si="178"/>
        <v>22</v>
      </c>
      <c r="AA1003" s="86" t="str">
        <f t="shared" si="179"/>
        <v>27</v>
      </c>
      <c r="AB1003" s="86" t="str">
        <f t="shared" si="180"/>
        <v>53</v>
      </c>
      <c r="AC1003" s="86" t="str">
        <f t="shared" si="181"/>
        <v>GAN_GM_2500X1253px_32m_S2A_MSIL1C_20220222_40CC</v>
      </c>
      <c r="AD1003" s="41" t="s">
        <v>2901</v>
      </c>
    </row>
    <row r="1004" spans="2:30" x14ac:dyDescent="0.25">
      <c r="B1004" t="s">
        <v>3866</v>
      </c>
      <c r="C1004" s="54" t="s">
        <v>3816</v>
      </c>
      <c r="D1004" s="54" t="s">
        <v>269</v>
      </c>
      <c r="E1004" s="56" t="b">
        <v>1</v>
      </c>
      <c r="F1004" s="2" t="s">
        <v>3813</v>
      </c>
      <c r="G1004" s="7" t="s">
        <v>183</v>
      </c>
      <c r="H1004" s="54" t="s">
        <v>270</v>
      </c>
      <c r="I1004" s="57">
        <v>44614</v>
      </c>
      <c r="J1004" s="56" t="s">
        <v>274</v>
      </c>
      <c r="K1004" s="2" t="s">
        <v>337</v>
      </c>
      <c r="L1004" s="9">
        <v>44.9</v>
      </c>
      <c r="M1004" s="2" t="s">
        <v>4436</v>
      </c>
      <c r="N1004" s="2" t="s">
        <v>85</v>
      </c>
      <c r="O1004" s="2" t="s">
        <v>4437</v>
      </c>
      <c r="P1004" s="2" t="str">
        <f>VLOOKUP(I1004,Period!A:B,2,FALSE)</f>
        <v>2022H1</v>
      </c>
      <c r="Q1004" s="9">
        <f t="shared" si="171"/>
        <v>37.774999999999999</v>
      </c>
      <c r="R1004" s="2">
        <f t="shared" si="173"/>
        <v>40</v>
      </c>
      <c r="S1004" t="str">
        <f t="shared" si="174"/>
        <v>03 Cloudy (40%-90%)</v>
      </c>
      <c r="T1004" t="str">
        <f t="shared" si="172"/>
        <v>44614S2A_MSIL1CCDM-MLB-GANGM4461403 Cloudy (40%-90%)</v>
      </c>
      <c r="U1004">
        <f>IF(COUNTIF(T$2:T1003,T1004)&gt;=1,0,1)</f>
        <v>0</v>
      </c>
      <c r="V1004" s="26" t="s">
        <v>2902</v>
      </c>
      <c r="W1004" s="86">
        <f t="shared" si="175"/>
        <v>2022</v>
      </c>
      <c r="X1004" s="86" t="str">
        <f t="shared" si="176"/>
        <v>02</v>
      </c>
      <c r="Y1004" s="86">
        <f t="shared" si="177"/>
        <v>22</v>
      </c>
      <c r="Z1004" s="86" t="str">
        <f t="shared" si="178"/>
        <v>22</v>
      </c>
      <c r="AA1004" s="86" t="str">
        <f t="shared" si="179"/>
        <v>27</v>
      </c>
      <c r="AB1004" s="86" t="str">
        <f t="shared" si="180"/>
        <v>47</v>
      </c>
      <c r="AC1004" s="86" t="str">
        <f t="shared" si="181"/>
        <v>GAN_GM_2500X1253px_32m_S2A_MSIL1C_20220222_40CC</v>
      </c>
      <c r="AD1004" s="41" t="s">
        <v>2903</v>
      </c>
    </row>
    <row r="1005" spans="2:30" x14ac:dyDescent="0.25">
      <c r="B1005" t="s">
        <v>3866</v>
      </c>
      <c r="C1005" s="51" t="s">
        <v>3816</v>
      </c>
      <c r="D1005" s="51" t="s">
        <v>269</v>
      </c>
      <c r="E1005" s="42" t="b">
        <v>1</v>
      </c>
      <c r="F1005" s="2" t="s">
        <v>3813</v>
      </c>
      <c r="G1005" s="7" t="s">
        <v>183</v>
      </c>
      <c r="H1005" s="51" t="s">
        <v>270</v>
      </c>
      <c r="I1005" s="53">
        <v>44612</v>
      </c>
      <c r="J1005" s="42" t="s">
        <v>272</v>
      </c>
      <c r="K1005" s="2" t="s">
        <v>310</v>
      </c>
      <c r="L1005" s="9">
        <v>4.9000000000000004</v>
      </c>
      <c r="M1005" s="2" t="s">
        <v>4436</v>
      </c>
      <c r="N1005" s="2" t="s">
        <v>85</v>
      </c>
      <c r="O1005" s="2" t="s">
        <v>4437</v>
      </c>
      <c r="P1005" s="2" t="str">
        <f>VLOOKUP(I1005,Period!A:B,2,FALSE)</f>
        <v>2022H1</v>
      </c>
      <c r="Q1005" s="9">
        <f t="shared" si="171"/>
        <v>9.5250000000000004</v>
      </c>
      <c r="R1005" s="2">
        <f t="shared" si="173"/>
        <v>10</v>
      </c>
      <c r="S1005" t="str">
        <f t="shared" si="174"/>
        <v>02 Sunny (10%-30%)</v>
      </c>
      <c r="T1005" t="str">
        <f t="shared" si="172"/>
        <v>44612S2A_MSIL1CCDM-MLB-GANGM4461202 Sunny (10%-30%)</v>
      </c>
      <c r="U1005">
        <f>IF(COUNTIF(T$2:T1004,T1005)&gt;=1,0,1)</f>
        <v>1</v>
      </c>
      <c r="V1005" s="26" t="s">
        <v>2904</v>
      </c>
      <c r="W1005" s="86">
        <f t="shared" si="175"/>
        <v>2022</v>
      </c>
      <c r="X1005" s="86" t="str">
        <f t="shared" si="176"/>
        <v>02</v>
      </c>
      <c r="Y1005" s="86">
        <f t="shared" si="177"/>
        <v>20</v>
      </c>
      <c r="Z1005" s="86" t="str">
        <f t="shared" si="178"/>
        <v>22</v>
      </c>
      <c r="AA1005" s="86" t="str">
        <f t="shared" si="179"/>
        <v>38</v>
      </c>
      <c r="AB1005" s="86" t="str">
        <f t="shared" si="180"/>
        <v>09</v>
      </c>
      <c r="AC1005" s="86" t="str">
        <f t="shared" si="181"/>
        <v>GAN_GM_2500X1253px_32m_S2A_MSIL1C_20220220_10CC</v>
      </c>
      <c r="AD1005" s="41" t="s">
        <v>2905</v>
      </c>
    </row>
    <row r="1006" spans="2:30" x14ac:dyDescent="0.25">
      <c r="B1006" t="s">
        <v>3866</v>
      </c>
      <c r="C1006" s="51" t="s">
        <v>3816</v>
      </c>
      <c r="D1006" s="51" t="s">
        <v>269</v>
      </c>
      <c r="E1006" s="42" t="b">
        <v>1</v>
      </c>
      <c r="F1006" s="2" t="s">
        <v>3813</v>
      </c>
      <c r="G1006" s="7" t="s">
        <v>183</v>
      </c>
      <c r="H1006" s="51" t="s">
        <v>270</v>
      </c>
      <c r="I1006" s="53">
        <v>44612</v>
      </c>
      <c r="J1006" s="42" t="s">
        <v>271</v>
      </c>
      <c r="K1006" s="2" t="s">
        <v>317</v>
      </c>
      <c r="L1006" s="9">
        <v>8.3000000000000007</v>
      </c>
      <c r="M1006" s="2" t="s">
        <v>4436</v>
      </c>
      <c r="N1006" s="2" t="s">
        <v>85</v>
      </c>
      <c r="O1006" s="2" t="s">
        <v>4437</v>
      </c>
      <c r="P1006" s="2" t="str">
        <f>VLOOKUP(I1006,Period!A:B,2,FALSE)</f>
        <v>2022H1</v>
      </c>
      <c r="Q1006" s="9">
        <f t="shared" si="171"/>
        <v>9.5250000000000004</v>
      </c>
      <c r="R1006" s="2">
        <f t="shared" si="173"/>
        <v>10</v>
      </c>
      <c r="S1006" t="str">
        <f t="shared" si="174"/>
        <v>02 Sunny (10%-30%)</v>
      </c>
      <c r="T1006" t="str">
        <f t="shared" si="172"/>
        <v>44612S2A_MSIL1CCDM-MLB-GANGM4461202 Sunny (10%-30%)</v>
      </c>
      <c r="U1006">
        <f>IF(COUNTIF(T$2:T1005,T1006)&gt;=1,0,1)</f>
        <v>0</v>
      </c>
      <c r="V1006" s="26" t="s">
        <v>2906</v>
      </c>
      <c r="W1006" s="86">
        <f t="shared" si="175"/>
        <v>2022</v>
      </c>
      <c r="X1006" s="86" t="str">
        <f t="shared" si="176"/>
        <v>02</v>
      </c>
      <c r="Y1006" s="86">
        <f t="shared" si="177"/>
        <v>20</v>
      </c>
      <c r="Z1006" s="86" t="str">
        <f t="shared" si="178"/>
        <v>22</v>
      </c>
      <c r="AA1006" s="86" t="str">
        <f t="shared" si="179"/>
        <v>38</v>
      </c>
      <c r="AB1006" s="86" t="str">
        <f t="shared" si="180"/>
        <v>05</v>
      </c>
      <c r="AC1006" s="86" t="str">
        <f t="shared" si="181"/>
        <v>GAN_GM_2500X1253px_32m_S2A_MSIL1C_20220220_10CC</v>
      </c>
      <c r="AD1006" s="41" t="s">
        <v>2907</v>
      </c>
    </row>
    <row r="1007" spans="2:30" x14ac:dyDescent="0.25">
      <c r="B1007" t="s">
        <v>3866</v>
      </c>
      <c r="C1007" s="51" t="s">
        <v>3816</v>
      </c>
      <c r="D1007" s="51" t="s">
        <v>269</v>
      </c>
      <c r="E1007" s="42" t="b">
        <v>1</v>
      </c>
      <c r="F1007" s="2" t="s">
        <v>3813</v>
      </c>
      <c r="G1007" s="7" t="s">
        <v>183</v>
      </c>
      <c r="H1007" s="51" t="s">
        <v>270</v>
      </c>
      <c r="I1007" s="53">
        <v>44612</v>
      </c>
      <c r="J1007" s="42" t="s">
        <v>273</v>
      </c>
      <c r="K1007" s="2" t="s">
        <v>305</v>
      </c>
      <c r="L1007" s="9">
        <v>6.3</v>
      </c>
      <c r="M1007" s="2" t="s">
        <v>4436</v>
      </c>
      <c r="N1007" s="2" t="s">
        <v>85</v>
      </c>
      <c r="O1007" s="2" t="s">
        <v>4437</v>
      </c>
      <c r="P1007" s="2" t="str">
        <f>VLOOKUP(I1007,Period!A:B,2,FALSE)</f>
        <v>2022H1</v>
      </c>
      <c r="Q1007" s="9">
        <f t="shared" si="171"/>
        <v>9.5250000000000004</v>
      </c>
      <c r="R1007" s="2">
        <f t="shared" si="173"/>
        <v>10</v>
      </c>
      <c r="S1007" t="str">
        <f t="shared" si="174"/>
        <v>02 Sunny (10%-30%)</v>
      </c>
      <c r="T1007" t="str">
        <f t="shared" si="172"/>
        <v>44612S2A_MSIL1CCDM-MLB-GANGM4461202 Sunny (10%-30%)</v>
      </c>
      <c r="U1007">
        <f>IF(COUNTIF(T$2:T1006,T1007)&gt;=1,0,1)</f>
        <v>0</v>
      </c>
      <c r="V1007" s="26" t="s">
        <v>2908</v>
      </c>
      <c r="W1007" s="86">
        <f t="shared" si="175"/>
        <v>2022</v>
      </c>
      <c r="X1007" s="86" t="str">
        <f t="shared" si="176"/>
        <v>02</v>
      </c>
      <c r="Y1007" s="86">
        <f t="shared" si="177"/>
        <v>20</v>
      </c>
      <c r="Z1007" s="86" t="str">
        <f t="shared" si="178"/>
        <v>22</v>
      </c>
      <c r="AA1007" s="86" t="str">
        <f t="shared" si="179"/>
        <v>37</v>
      </c>
      <c r="AB1007" s="86" t="str">
        <f t="shared" si="180"/>
        <v>55</v>
      </c>
      <c r="AC1007" s="86" t="str">
        <f t="shared" si="181"/>
        <v>GAN_GM_2500X1253px_32m_S2A_MSIL1C_20220220_10CC</v>
      </c>
      <c r="AD1007" s="41" t="s">
        <v>2909</v>
      </c>
    </row>
    <row r="1008" spans="2:30" x14ac:dyDescent="0.25">
      <c r="B1008" t="s">
        <v>3866</v>
      </c>
      <c r="C1008" s="51" t="s">
        <v>3816</v>
      </c>
      <c r="D1008" s="51" t="s">
        <v>269</v>
      </c>
      <c r="E1008" s="42" t="b">
        <v>1</v>
      </c>
      <c r="F1008" s="2" t="s">
        <v>3813</v>
      </c>
      <c r="G1008" s="7" t="s">
        <v>183</v>
      </c>
      <c r="H1008" s="51" t="s">
        <v>270</v>
      </c>
      <c r="I1008" s="53">
        <v>44612</v>
      </c>
      <c r="J1008" s="42" t="s">
        <v>274</v>
      </c>
      <c r="K1008" s="2" t="s">
        <v>300</v>
      </c>
      <c r="L1008" s="9">
        <v>18.600000000000001</v>
      </c>
      <c r="M1008" s="2" t="s">
        <v>4436</v>
      </c>
      <c r="N1008" s="2" t="s">
        <v>85</v>
      </c>
      <c r="O1008" s="2" t="s">
        <v>4437</v>
      </c>
      <c r="P1008" s="2" t="str">
        <f>VLOOKUP(I1008,Period!A:B,2,FALSE)</f>
        <v>2022H1</v>
      </c>
      <c r="Q1008" s="9">
        <f t="shared" si="171"/>
        <v>9.5250000000000004</v>
      </c>
      <c r="R1008" s="2">
        <f t="shared" si="173"/>
        <v>10</v>
      </c>
      <c r="S1008" t="str">
        <f t="shared" si="174"/>
        <v>02 Sunny (10%-30%)</v>
      </c>
      <c r="T1008" t="str">
        <f t="shared" si="172"/>
        <v>44612S2A_MSIL1CCDM-MLB-GANGM4461202 Sunny (10%-30%)</v>
      </c>
      <c r="U1008">
        <f>IF(COUNTIF(T$2:T1007,T1008)&gt;=1,0,1)</f>
        <v>0</v>
      </c>
      <c r="V1008" s="26" t="s">
        <v>2910</v>
      </c>
      <c r="W1008" s="86">
        <f t="shared" si="175"/>
        <v>2022</v>
      </c>
      <c r="X1008" s="86" t="str">
        <f t="shared" si="176"/>
        <v>02</v>
      </c>
      <c r="Y1008" s="86">
        <f t="shared" si="177"/>
        <v>20</v>
      </c>
      <c r="Z1008" s="86" t="str">
        <f t="shared" si="178"/>
        <v>22</v>
      </c>
      <c r="AA1008" s="86" t="str">
        <f t="shared" si="179"/>
        <v>37</v>
      </c>
      <c r="AB1008" s="86" t="str">
        <f t="shared" si="180"/>
        <v>50</v>
      </c>
      <c r="AC1008" s="86" t="str">
        <f t="shared" si="181"/>
        <v>GAN_GM_2500X1253px_32m_S2A_MSIL1C_20220220_10CC</v>
      </c>
      <c r="AD1008" s="41" t="s">
        <v>2911</v>
      </c>
    </row>
    <row r="1009" spans="2:30" x14ac:dyDescent="0.25">
      <c r="B1009" t="s">
        <v>3866</v>
      </c>
      <c r="C1009" s="54" t="s">
        <v>3816</v>
      </c>
      <c r="D1009" s="54" t="s">
        <v>269</v>
      </c>
      <c r="E1009" s="56" t="b">
        <v>1</v>
      </c>
      <c r="F1009" s="2" t="s">
        <v>3813</v>
      </c>
      <c r="G1009" s="7" t="s">
        <v>183</v>
      </c>
      <c r="H1009" s="54" t="s">
        <v>270</v>
      </c>
      <c r="I1009" s="57">
        <v>44609</v>
      </c>
      <c r="J1009" s="56" t="s">
        <v>272</v>
      </c>
      <c r="K1009" s="2" t="s">
        <v>289</v>
      </c>
      <c r="L1009" s="9">
        <v>63.2</v>
      </c>
      <c r="M1009" s="2" t="s">
        <v>4436</v>
      </c>
      <c r="N1009" s="2" t="s">
        <v>85</v>
      </c>
      <c r="O1009" s="2" t="s">
        <v>4437</v>
      </c>
      <c r="P1009" s="2" t="str">
        <f>VLOOKUP(I1009,Period!A:B,2,FALSE)</f>
        <v>2022H1</v>
      </c>
      <c r="Q1009" s="9">
        <f t="shared" si="171"/>
        <v>37.375000000000007</v>
      </c>
      <c r="R1009" s="2">
        <f t="shared" si="173"/>
        <v>40</v>
      </c>
      <c r="S1009" t="str">
        <f t="shared" si="174"/>
        <v>03 Cloudy (40%-90%)</v>
      </c>
      <c r="T1009" t="str">
        <f t="shared" si="172"/>
        <v>44609S2A_MSIL1CCDM-MLB-GANGM4460903 Cloudy (40%-90%)</v>
      </c>
      <c r="U1009">
        <f>IF(COUNTIF(T$2:T1008,T1009)&gt;=1,0,1)</f>
        <v>1</v>
      </c>
      <c r="V1009" s="26" t="s">
        <v>2912</v>
      </c>
      <c r="W1009" s="86">
        <f t="shared" si="175"/>
        <v>2022</v>
      </c>
      <c r="X1009" s="86" t="str">
        <f t="shared" si="176"/>
        <v>02</v>
      </c>
      <c r="Y1009" s="86">
        <f t="shared" si="177"/>
        <v>17</v>
      </c>
      <c r="Z1009" s="86" t="str">
        <f t="shared" si="178"/>
        <v>22</v>
      </c>
      <c r="AA1009" s="86" t="str">
        <f t="shared" si="179"/>
        <v>28</v>
      </c>
      <c r="AB1009" s="86" t="str">
        <f t="shared" si="180"/>
        <v>12</v>
      </c>
      <c r="AC1009" s="86" t="str">
        <f t="shared" si="181"/>
        <v>GAN_GM_2500X1253px_32m_S2A_MSIL1C_20220217_40CC</v>
      </c>
      <c r="AD1009" s="41" t="s">
        <v>2913</v>
      </c>
    </row>
    <row r="1010" spans="2:30" x14ac:dyDescent="0.25">
      <c r="B1010" t="s">
        <v>3866</v>
      </c>
      <c r="C1010" s="54" t="s">
        <v>3816</v>
      </c>
      <c r="D1010" s="54" t="s">
        <v>269</v>
      </c>
      <c r="E1010" s="56" t="b">
        <v>1</v>
      </c>
      <c r="F1010" s="2" t="s">
        <v>3813</v>
      </c>
      <c r="G1010" s="7" t="s">
        <v>183</v>
      </c>
      <c r="H1010" s="54" t="s">
        <v>270</v>
      </c>
      <c r="I1010" s="57">
        <v>44609</v>
      </c>
      <c r="J1010" s="56" t="s">
        <v>271</v>
      </c>
      <c r="K1010" s="2" t="s">
        <v>325</v>
      </c>
      <c r="L1010" s="9">
        <v>7.2</v>
      </c>
      <c r="M1010" s="2" t="s">
        <v>4436</v>
      </c>
      <c r="N1010" s="2" t="s">
        <v>85</v>
      </c>
      <c r="O1010" s="2" t="s">
        <v>4437</v>
      </c>
      <c r="P1010" s="2" t="str">
        <f>VLOOKUP(I1010,Period!A:B,2,FALSE)</f>
        <v>2022H1</v>
      </c>
      <c r="Q1010" s="9">
        <f t="shared" si="171"/>
        <v>37.375000000000007</v>
      </c>
      <c r="R1010" s="2">
        <f t="shared" si="173"/>
        <v>40</v>
      </c>
      <c r="S1010" t="str">
        <f t="shared" si="174"/>
        <v>03 Cloudy (40%-90%)</v>
      </c>
      <c r="T1010" t="str">
        <f t="shared" si="172"/>
        <v>44609S2A_MSIL1CCDM-MLB-GANGM4460903 Cloudy (40%-90%)</v>
      </c>
      <c r="U1010">
        <f>IF(COUNTIF(T$2:T1009,T1010)&gt;=1,0,1)</f>
        <v>0</v>
      </c>
      <c r="V1010" s="26" t="s">
        <v>2914</v>
      </c>
      <c r="W1010" s="86">
        <f t="shared" si="175"/>
        <v>2022</v>
      </c>
      <c r="X1010" s="86" t="str">
        <f t="shared" si="176"/>
        <v>02</v>
      </c>
      <c r="Y1010" s="86">
        <f t="shared" si="177"/>
        <v>17</v>
      </c>
      <c r="Z1010" s="86" t="str">
        <f t="shared" si="178"/>
        <v>22</v>
      </c>
      <c r="AA1010" s="86" t="str">
        <f t="shared" si="179"/>
        <v>28</v>
      </c>
      <c r="AB1010" s="86" t="str">
        <f t="shared" si="180"/>
        <v>08</v>
      </c>
      <c r="AC1010" s="86" t="str">
        <f t="shared" si="181"/>
        <v>GAN_GM_2500X1253px_32m_S2A_MSIL1C_20220217_40CC</v>
      </c>
      <c r="AD1010" s="41" t="s">
        <v>2915</v>
      </c>
    </row>
    <row r="1011" spans="2:30" x14ac:dyDescent="0.25">
      <c r="B1011" t="s">
        <v>3866</v>
      </c>
      <c r="C1011" s="54" t="s">
        <v>3816</v>
      </c>
      <c r="D1011" s="54" t="s">
        <v>269</v>
      </c>
      <c r="E1011" s="56" t="b">
        <v>1</v>
      </c>
      <c r="F1011" s="2" t="s">
        <v>3813</v>
      </c>
      <c r="G1011" s="7" t="s">
        <v>183</v>
      </c>
      <c r="H1011" s="54" t="s">
        <v>270</v>
      </c>
      <c r="I1011" s="57">
        <v>44609</v>
      </c>
      <c r="J1011" s="56" t="s">
        <v>273</v>
      </c>
      <c r="K1011" s="2" t="s">
        <v>326</v>
      </c>
      <c r="L1011" s="9">
        <v>70.2</v>
      </c>
      <c r="M1011" s="2" t="s">
        <v>4436</v>
      </c>
      <c r="N1011" s="2" t="s">
        <v>85</v>
      </c>
      <c r="O1011" s="2" t="s">
        <v>4437</v>
      </c>
      <c r="P1011" s="2" t="str">
        <f>VLOOKUP(I1011,Period!A:B,2,FALSE)</f>
        <v>2022H1</v>
      </c>
      <c r="Q1011" s="9">
        <f t="shared" si="171"/>
        <v>37.375000000000007</v>
      </c>
      <c r="R1011" s="2">
        <f t="shared" si="173"/>
        <v>40</v>
      </c>
      <c r="S1011" t="str">
        <f t="shared" si="174"/>
        <v>03 Cloudy (40%-90%)</v>
      </c>
      <c r="T1011" t="str">
        <f t="shared" si="172"/>
        <v>44609S2A_MSIL1CCDM-MLB-GANGM4460903 Cloudy (40%-90%)</v>
      </c>
      <c r="U1011">
        <f>IF(COUNTIF(T$2:T1010,T1011)&gt;=1,0,1)</f>
        <v>0</v>
      </c>
      <c r="V1011" s="26" t="s">
        <v>2916</v>
      </c>
      <c r="W1011" s="86">
        <f t="shared" si="175"/>
        <v>2022</v>
      </c>
      <c r="X1011" s="86" t="str">
        <f t="shared" si="176"/>
        <v>02</v>
      </c>
      <c r="Y1011" s="86">
        <f t="shared" si="177"/>
        <v>17</v>
      </c>
      <c r="Z1011" s="86" t="str">
        <f t="shared" si="178"/>
        <v>22</v>
      </c>
      <c r="AA1011" s="86" t="str">
        <f t="shared" si="179"/>
        <v>27</v>
      </c>
      <c r="AB1011" s="86" t="str">
        <f t="shared" si="180"/>
        <v>59</v>
      </c>
      <c r="AC1011" s="86" t="str">
        <f t="shared" si="181"/>
        <v>GAN_GM_2500X1253px_32m_S2A_MSIL1C_20220217_40CC</v>
      </c>
      <c r="AD1011" s="41" t="s">
        <v>2917</v>
      </c>
    </row>
    <row r="1012" spans="2:30" x14ac:dyDescent="0.25">
      <c r="B1012" t="s">
        <v>3866</v>
      </c>
      <c r="C1012" s="54" t="s">
        <v>3816</v>
      </c>
      <c r="D1012" s="54" t="s">
        <v>269</v>
      </c>
      <c r="E1012" s="56" t="b">
        <v>1</v>
      </c>
      <c r="F1012" s="2" t="s">
        <v>3813</v>
      </c>
      <c r="G1012" s="7" t="s">
        <v>183</v>
      </c>
      <c r="H1012" s="54" t="s">
        <v>270</v>
      </c>
      <c r="I1012" s="57">
        <v>44609</v>
      </c>
      <c r="J1012" s="56" t="s">
        <v>274</v>
      </c>
      <c r="K1012" s="2" t="s">
        <v>313</v>
      </c>
      <c r="L1012" s="9">
        <v>8.9</v>
      </c>
      <c r="M1012" s="2" t="s">
        <v>4436</v>
      </c>
      <c r="N1012" s="2" t="s">
        <v>85</v>
      </c>
      <c r="O1012" s="2" t="s">
        <v>4437</v>
      </c>
      <c r="P1012" s="2" t="str">
        <f>VLOOKUP(I1012,Period!A:B,2,FALSE)</f>
        <v>2022H1</v>
      </c>
      <c r="Q1012" s="9">
        <f t="shared" si="171"/>
        <v>37.375000000000007</v>
      </c>
      <c r="R1012" s="2">
        <f t="shared" si="173"/>
        <v>40</v>
      </c>
      <c r="S1012" t="str">
        <f t="shared" si="174"/>
        <v>03 Cloudy (40%-90%)</v>
      </c>
      <c r="T1012" t="str">
        <f t="shared" si="172"/>
        <v>44609S2A_MSIL1CCDM-MLB-GANGM4460903 Cloudy (40%-90%)</v>
      </c>
      <c r="U1012">
        <f>IF(COUNTIF(T$2:T1011,T1012)&gt;=1,0,1)</f>
        <v>0</v>
      </c>
      <c r="V1012" s="26" t="s">
        <v>2918</v>
      </c>
      <c r="W1012" s="86">
        <f t="shared" si="175"/>
        <v>2022</v>
      </c>
      <c r="X1012" s="86" t="str">
        <f t="shared" si="176"/>
        <v>02</v>
      </c>
      <c r="Y1012" s="86">
        <f t="shared" si="177"/>
        <v>17</v>
      </c>
      <c r="Z1012" s="86" t="str">
        <f t="shared" si="178"/>
        <v>22</v>
      </c>
      <c r="AA1012" s="86" t="str">
        <f t="shared" si="179"/>
        <v>27</v>
      </c>
      <c r="AB1012" s="86" t="str">
        <f t="shared" si="180"/>
        <v>54</v>
      </c>
      <c r="AC1012" s="86" t="str">
        <f t="shared" si="181"/>
        <v>GAN_GM_2500X1253px_32m_S2A_MSIL1C_20220217_40CC</v>
      </c>
      <c r="AD1012" s="41" t="s">
        <v>2919</v>
      </c>
    </row>
    <row r="1013" spans="2:30" x14ac:dyDescent="0.25">
      <c r="B1013" t="s">
        <v>3866</v>
      </c>
      <c r="C1013" s="51" t="s">
        <v>3816</v>
      </c>
      <c r="D1013" s="51" t="s">
        <v>269</v>
      </c>
      <c r="E1013" s="42" t="b">
        <v>1</v>
      </c>
      <c r="F1013" s="2" t="s">
        <v>3813</v>
      </c>
      <c r="G1013" s="7" t="s">
        <v>183</v>
      </c>
      <c r="H1013" s="51" t="s">
        <v>270</v>
      </c>
      <c r="I1013" s="53">
        <v>44607</v>
      </c>
      <c r="J1013" s="42" t="s">
        <v>272</v>
      </c>
      <c r="K1013" s="2" t="s">
        <v>286</v>
      </c>
      <c r="L1013" s="9">
        <v>45.1</v>
      </c>
      <c r="M1013" s="2" t="s">
        <v>4436</v>
      </c>
      <c r="N1013" s="2" t="s">
        <v>85</v>
      </c>
      <c r="O1013" s="2" t="s">
        <v>4437</v>
      </c>
      <c r="P1013" s="2" t="str">
        <f>VLOOKUP(I1013,Period!A:B,2,FALSE)</f>
        <v>2022H1</v>
      </c>
      <c r="Q1013" s="9">
        <f t="shared" si="171"/>
        <v>30.6</v>
      </c>
      <c r="R1013" s="2">
        <f t="shared" si="173"/>
        <v>40</v>
      </c>
      <c r="S1013" t="str">
        <f t="shared" si="174"/>
        <v>03 Cloudy (40%-90%)</v>
      </c>
      <c r="T1013" t="str">
        <f t="shared" si="172"/>
        <v>44607S2A_MSIL1CCDM-MLB-GANGM4460703 Cloudy (40%-90%)</v>
      </c>
      <c r="U1013">
        <f>IF(COUNTIF(T$2:T1012,T1013)&gt;=1,0,1)</f>
        <v>1</v>
      </c>
      <c r="V1013" s="26" t="s">
        <v>2920</v>
      </c>
      <c r="W1013" s="86">
        <f t="shared" si="175"/>
        <v>2022</v>
      </c>
      <c r="X1013" s="86" t="str">
        <f t="shared" si="176"/>
        <v>02</v>
      </c>
      <c r="Y1013" s="86">
        <f t="shared" si="177"/>
        <v>15</v>
      </c>
      <c r="Z1013" s="86" t="str">
        <f t="shared" si="178"/>
        <v>22</v>
      </c>
      <c r="AA1013" s="86" t="str">
        <f t="shared" si="179"/>
        <v>38</v>
      </c>
      <c r="AB1013" s="86" t="str">
        <f t="shared" si="180"/>
        <v>01</v>
      </c>
      <c r="AC1013" s="86" t="str">
        <f t="shared" si="181"/>
        <v>GAN_GM_2500X1253px_32m_S2A_MSIL1C_20220215_40CC</v>
      </c>
      <c r="AD1013" s="41" t="s">
        <v>2921</v>
      </c>
    </row>
    <row r="1014" spans="2:30" x14ac:dyDescent="0.25">
      <c r="B1014" t="s">
        <v>3866</v>
      </c>
      <c r="C1014" s="51" t="s">
        <v>3816</v>
      </c>
      <c r="D1014" s="51" t="s">
        <v>269</v>
      </c>
      <c r="E1014" s="42" t="b">
        <v>1</v>
      </c>
      <c r="F1014" s="2" t="s">
        <v>3813</v>
      </c>
      <c r="G1014" s="7" t="s">
        <v>183</v>
      </c>
      <c r="H1014" s="51" t="s">
        <v>270</v>
      </c>
      <c r="I1014" s="53">
        <v>44607</v>
      </c>
      <c r="J1014" s="42" t="s">
        <v>271</v>
      </c>
      <c r="K1014" s="2" t="s">
        <v>280</v>
      </c>
      <c r="L1014" s="9">
        <v>34</v>
      </c>
      <c r="M1014" s="2" t="s">
        <v>4436</v>
      </c>
      <c r="N1014" s="2" t="s">
        <v>85</v>
      </c>
      <c r="O1014" s="2" t="s">
        <v>4437</v>
      </c>
      <c r="P1014" s="2" t="str">
        <f>VLOOKUP(I1014,Period!A:B,2,FALSE)</f>
        <v>2022H1</v>
      </c>
      <c r="Q1014" s="9">
        <f t="shared" si="171"/>
        <v>30.6</v>
      </c>
      <c r="R1014" s="2">
        <f t="shared" si="173"/>
        <v>40</v>
      </c>
      <c r="S1014" t="str">
        <f t="shared" si="174"/>
        <v>03 Cloudy (40%-90%)</v>
      </c>
      <c r="T1014" t="str">
        <f t="shared" si="172"/>
        <v>44607S2A_MSIL1CCDM-MLB-GANGM4460703 Cloudy (40%-90%)</v>
      </c>
      <c r="U1014">
        <f>IF(COUNTIF(T$2:T1013,T1014)&gt;=1,0,1)</f>
        <v>0</v>
      </c>
      <c r="V1014" s="26" t="s">
        <v>2922</v>
      </c>
      <c r="W1014" s="86">
        <f t="shared" si="175"/>
        <v>2022</v>
      </c>
      <c r="X1014" s="86" t="str">
        <f t="shared" si="176"/>
        <v>02</v>
      </c>
      <c r="Y1014" s="86">
        <f t="shared" si="177"/>
        <v>15</v>
      </c>
      <c r="Z1014" s="86" t="str">
        <f t="shared" si="178"/>
        <v>22</v>
      </c>
      <c r="AA1014" s="86" t="str">
        <f t="shared" si="179"/>
        <v>37</v>
      </c>
      <c r="AB1014" s="86" t="str">
        <f t="shared" si="180"/>
        <v>57</v>
      </c>
      <c r="AC1014" s="86" t="str">
        <f t="shared" si="181"/>
        <v>GAN_GM_2500X1253px_32m_S2A_MSIL1C_20220215_40CC</v>
      </c>
      <c r="AD1014" s="41" t="s">
        <v>2923</v>
      </c>
    </row>
    <row r="1015" spans="2:30" x14ac:dyDescent="0.25">
      <c r="B1015" t="s">
        <v>3866</v>
      </c>
      <c r="C1015" s="51" t="s">
        <v>3816</v>
      </c>
      <c r="D1015" s="51" t="s">
        <v>269</v>
      </c>
      <c r="E1015" s="42" t="b">
        <v>1</v>
      </c>
      <c r="F1015" s="2" t="s">
        <v>3813</v>
      </c>
      <c r="G1015" s="7" t="s">
        <v>183</v>
      </c>
      <c r="H1015" s="51" t="s">
        <v>270</v>
      </c>
      <c r="I1015" s="53">
        <v>44607</v>
      </c>
      <c r="J1015" s="42" t="s">
        <v>273</v>
      </c>
      <c r="K1015" s="2" t="s">
        <v>321</v>
      </c>
      <c r="L1015" s="9">
        <v>19.899999999999999</v>
      </c>
      <c r="M1015" s="2" t="s">
        <v>4436</v>
      </c>
      <c r="N1015" s="2" t="s">
        <v>85</v>
      </c>
      <c r="O1015" s="2" t="s">
        <v>4437</v>
      </c>
      <c r="P1015" s="2" t="str">
        <f>VLOOKUP(I1015,Period!A:B,2,FALSE)</f>
        <v>2022H1</v>
      </c>
      <c r="Q1015" s="9">
        <f t="shared" si="171"/>
        <v>30.6</v>
      </c>
      <c r="R1015" s="2">
        <f t="shared" si="173"/>
        <v>40</v>
      </c>
      <c r="S1015" t="str">
        <f t="shared" si="174"/>
        <v>03 Cloudy (40%-90%)</v>
      </c>
      <c r="T1015" t="str">
        <f t="shared" si="172"/>
        <v>44607S2A_MSIL1CCDM-MLB-GANGM4460703 Cloudy (40%-90%)</v>
      </c>
      <c r="U1015">
        <f>IF(COUNTIF(T$2:T1014,T1015)&gt;=1,0,1)</f>
        <v>0</v>
      </c>
      <c r="V1015" s="26" t="s">
        <v>2924</v>
      </c>
      <c r="W1015" s="86">
        <f t="shared" si="175"/>
        <v>2022</v>
      </c>
      <c r="X1015" s="86" t="str">
        <f t="shared" si="176"/>
        <v>02</v>
      </c>
      <c r="Y1015" s="86">
        <f t="shared" si="177"/>
        <v>15</v>
      </c>
      <c r="Z1015" s="86" t="str">
        <f t="shared" si="178"/>
        <v>22</v>
      </c>
      <c r="AA1015" s="86" t="str">
        <f t="shared" si="179"/>
        <v>37</v>
      </c>
      <c r="AB1015" s="86" t="str">
        <f t="shared" si="180"/>
        <v>46</v>
      </c>
      <c r="AC1015" s="86" t="str">
        <f t="shared" si="181"/>
        <v>GAN_GM_2500X1253px_32m_S2A_MSIL1C_20220215_40CC</v>
      </c>
      <c r="AD1015" s="41" t="s">
        <v>2925</v>
      </c>
    </row>
    <row r="1016" spans="2:30" x14ac:dyDescent="0.25">
      <c r="B1016" t="s">
        <v>3866</v>
      </c>
      <c r="C1016" s="51" t="s">
        <v>3816</v>
      </c>
      <c r="D1016" s="51" t="s">
        <v>269</v>
      </c>
      <c r="E1016" s="42" t="b">
        <v>1</v>
      </c>
      <c r="F1016" s="2" t="s">
        <v>3813</v>
      </c>
      <c r="G1016" s="7" t="s">
        <v>183</v>
      </c>
      <c r="H1016" s="51" t="s">
        <v>270</v>
      </c>
      <c r="I1016" s="53">
        <v>44607</v>
      </c>
      <c r="J1016" s="42" t="s">
        <v>274</v>
      </c>
      <c r="K1016" s="2" t="s">
        <v>336</v>
      </c>
      <c r="L1016" s="9">
        <v>23.4</v>
      </c>
      <c r="M1016" s="2" t="s">
        <v>4436</v>
      </c>
      <c r="N1016" s="2" t="s">
        <v>85</v>
      </c>
      <c r="O1016" s="2" t="s">
        <v>4437</v>
      </c>
      <c r="P1016" s="2" t="str">
        <f>VLOOKUP(I1016,Period!A:B,2,FALSE)</f>
        <v>2022H1</v>
      </c>
      <c r="Q1016" s="9">
        <f t="shared" si="171"/>
        <v>30.6</v>
      </c>
      <c r="R1016" s="2">
        <f t="shared" si="173"/>
        <v>40</v>
      </c>
      <c r="S1016" t="str">
        <f t="shared" si="174"/>
        <v>03 Cloudy (40%-90%)</v>
      </c>
      <c r="T1016" t="str">
        <f t="shared" si="172"/>
        <v>44607S2A_MSIL1CCDM-MLB-GANGM4460703 Cloudy (40%-90%)</v>
      </c>
      <c r="U1016">
        <f>IF(COUNTIF(T$2:T1015,T1016)&gt;=1,0,1)</f>
        <v>0</v>
      </c>
      <c r="V1016" s="26" t="s">
        <v>2926</v>
      </c>
      <c r="W1016" s="86">
        <f t="shared" si="175"/>
        <v>2022</v>
      </c>
      <c r="X1016" s="86" t="str">
        <f t="shared" si="176"/>
        <v>02</v>
      </c>
      <c r="Y1016" s="86">
        <f t="shared" si="177"/>
        <v>15</v>
      </c>
      <c r="Z1016" s="86" t="str">
        <f t="shared" si="178"/>
        <v>22</v>
      </c>
      <c r="AA1016" s="86" t="str">
        <f t="shared" si="179"/>
        <v>37</v>
      </c>
      <c r="AB1016" s="86" t="str">
        <f t="shared" si="180"/>
        <v>42</v>
      </c>
      <c r="AC1016" s="86" t="str">
        <f t="shared" si="181"/>
        <v>GAN_GM_2500X1253px_32m_S2A_MSIL1C_20220215_40CC</v>
      </c>
      <c r="AD1016" s="41" t="s">
        <v>2927</v>
      </c>
    </row>
    <row r="1017" spans="2:30" x14ac:dyDescent="0.25">
      <c r="B1017" t="s">
        <v>3866</v>
      </c>
      <c r="C1017" s="54" t="s">
        <v>3816</v>
      </c>
      <c r="D1017" s="54" t="s">
        <v>269</v>
      </c>
      <c r="E1017" s="56" t="b">
        <v>1</v>
      </c>
      <c r="F1017" s="2" t="s">
        <v>3813</v>
      </c>
      <c r="G1017" s="7" t="s">
        <v>183</v>
      </c>
      <c r="H1017" s="54" t="s">
        <v>270</v>
      </c>
      <c r="I1017" s="57">
        <v>44604</v>
      </c>
      <c r="J1017" s="56" t="s">
        <v>272</v>
      </c>
      <c r="K1017" s="2" t="s">
        <v>322</v>
      </c>
      <c r="L1017" s="9">
        <v>98.4</v>
      </c>
      <c r="M1017" s="2" t="s">
        <v>4436</v>
      </c>
      <c r="N1017" s="2" t="s">
        <v>85</v>
      </c>
      <c r="O1017" s="2" t="s">
        <v>4437</v>
      </c>
      <c r="P1017" s="2" t="str">
        <f>VLOOKUP(I1017,Period!A:B,2,FALSE)</f>
        <v>2022H1</v>
      </c>
      <c r="Q1017" s="9">
        <f t="shared" si="171"/>
        <v>98.325000000000003</v>
      </c>
      <c r="R1017" s="2">
        <f t="shared" si="173"/>
        <v>100</v>
      </c>
      <c r="S1017" t="str">
        <f t="shared" si="174"/>
        <v>04 Overcast (100%)</v>
      </c>
      <c r="T1017" t="str">
        <f t="shared" si="172"/>
        <v>44604S2A_MSIL1CCDM-MLB-GANGM4460404 Overcast (100%)</v>
      </c>
      <c r="U1017">
        <f>IF(COUNTIF(T$2:T1016,T1017)&gt;=1,0,1)</f>
        <v>1</v>
      </c>
      <c r="V1017" s="26" t="s">
        <v>2928</v>
      </c>
      <c r="W1017" s="86">
        <f t="shared" si="175"/>
        <v>2022</v>
      </c>
      <c r="X1017" s="86" t="str">
        <f t="shared" si="176"/>
        <v>02</v>
      </c>
      <c r="Y1017" s="86">
        <f t="shared" si="177"/>
        <v>12</v>
      </c>
      <c r="Z1017" s="86" t="str">
        <f t="shared" si="178"/>
        <v>22</v>
      </c>
      <c r="AA1017" s="86" t="str">
        <f t="shared" si="179"/>
        <v>28</v>
      </c>
      <c r="AB1017" s="86" t="str">
        <f t="shared" si="180"/>
        <v>04</v>
      </c>
      <c r="AC1017" s="86" t="str">
        <f t="shared" si="181"/>
        <v>GAN_GM_2500X1253px_32m_S2A_MSIL1C_20220212_100CC</v>
      </c>
      <c r="AD1017" s="41" t="s">
        <v>2929</v>
      </c>
    </row>
    <row r="1018" spans="2:30" x14ac:dyDescent="0.25">
      <c r="B1018" t="s">
        <v>3866</v>
      </c>
      <c r="C1018" s="54" t="s">
        <v>3816</v>
      </c>
      <c r="D1018" s="54" t="s">
        <v>269</v>
      </c>
      <c r="E1018" s="56" t="b">
        <v>1</v>
      </c>
      <c r="F1018" s="2" t="s">
        <v>3813</v>
      </c>
      <c r="G1018" s="7" t="s">
        <v>183</v>
      </c>
      <c r="H1018" s="54" t="s">
        <v>270</v>
      </c>
      <c r="I1018" s="57">
        <v>44604</v>
      </c>
      <c r="J1018" s="56" t="s">
        <v>271</v>
      </c>
      <c r="K1018" s="2" t="s">
        <v>294</v>
      </c>
      <c r="L1018" s="9">
        <v>96.2</v>
      </c>
      <c r="M1018" s="2" t="s">
        <v>4436</v>
      </c>
      <c r="N1018" s="2" t="s">
        <v>85</v>
      </c>
      <c r="O1018" s="2" t="s">
        <v>4437</v>
      </c>
      <c r="P1018" s="2" t="str">
        <f>VLOOKUP(I1018,Period!A:B,2,FALSE)</f>
        <v>2022H1</v>
      </c>
      <c r="Q1018" s="9">
        <f t="shared" si="171"/>
        <v>98.325000000000003</v>
      </c>
      <c r="R1018" s="2">
        <f t="shared" si="173"/>
        <v>100</v>
      </c>
      <c r="S1018" t="str">
        <f t="shared" si="174"/>
        <v>04 Overcast (100%)</v>
      </c>
      <c r="T1018" t="str">
        <f t="shared" si="172"/>
        <v>44604S2A_MSIL1CCDM-MLB-GANGM4460404 Overcast (100%)</v>
      </c>
      <c r="U1018">
        <f>IF(COUNTIF(T$2:T1017,T1018)&gt;=1,0,1)</f>
        <v>0</v>
      </c>
      <c r="V1018" s="26" t="s">
        <v>2930</v>
      </c>
      <c r="W1018" s="86">
        <f t="shared" si="175"/>
        <v>2022</v>
      </c>
      <c r="X1018" s="86" t="str">
        <f t="shared" si="176"/>
        <v>02</v>
      </c>
      <c r="Y1018" s="86">
        <f t="shared" si="177"/>
        <v>12</v>
      </c>
      <c r="Z1018" s="86" t="str">
        <f t="shared" si="178"/>
        <v>22</v>
      </c>
      <c r="AA1018" s="86" t="str">
        <f t="shared" si="179"/>
        <v>28</v>
      </c>
      <c r="AB1018" s="86" t="str">
        <f t="shared" si="180"/>
        <v>01</v>
      </c>
      <c r="AC1018" s="86" t="str">
        <f t="shared" si="181"/>
        <v>GAN_GM_2500X1253px_32m_S2A_MSIL1C_20220212_100CC</v>
      </c>
      <c r="AD1018" s="41" t="s">
        <v>2931</v>
      </c>
    </row>
    <row r="1019" spans="2:30" x14ac:dyDescent="0.25">
      <c r="B1019" t="s">
        <v>3866</v>
      </c>
      <c r="C1019" s="54" t="s">
        <v>3816</v>
      </c>
      <c r="D1019" s="54" t="s">
        <v>269</v>
      </c>
      <c r="E1019" s="56" t="b">
        <v>1</v>
      </c>
      <c r="F1019" s="2" t="s">
        <v>3813</v>
      </c>
      <c r="G1019" s="7" t="s">
        <v>183</v>
      </c>
      <c r="H1019" s="54" t="s">
        <v>270</v>
      </c>
      <c r="I1019" s="57">
        <v>44604</v>
      </c>
      <c r="J1019" s="56" t="s">
        <v>273</v>
      </c>
      <c r="K1019" s="2" t="s">
        <v>316</v>
      </c>
      <c r="L1019" s="9">
        <v>99.2</v>
      </c>
      <c r="M1019" s="2" t="s">
        <v>4436</v>
      </c>
      <c r="N1019" s="2" t="s">
        <v>85</v>
      </c>
      <c r="O1019" s="2" t="s">
        <v>4437</v>
      </c>
      <c r="P1019" s="2" t="str">
        <f>VLOOKUP(I1019,Period!A:B,2,FALSE)</f>
        <v>2022H1</v>
      </c>
      <c r="Q1019" s="9">
        <f t="shared" si="171"/>
        <v>98.325000000000003</v>
      </c>
      <c r="R1019" s="2">
        <f t="shared" si="173"/>
        <v>100</v>
      </c>
      <c r="S1019" t="str">
        <f t="shared" si="174"/>
        <v>04 Overcast (100%)</v>
      </c>
      <c r="T1019" t="str">
        <f t="shared" si="172"/>
        <v>44604S2A_MSIL1CCDM-MLB-GANGM4460404 Overcast (100%)</v>
      </c>
      <c r="U1019">
        <f>IF(COUNTIF(T$2:T1018,T1019)&gt;=1,0,1)</f>
        <v>0</v>
      </c>
      <c r="V1019" s="26" t="s">
        <v>2932</v>
      </c>
      <c r="W1019" s="86">
        <f t="shared" si="175"/>
        <v>2022</v>
      </c>
      <c r="X1019" s="86" t="str">
        <f t="shared" si="176"/>
        <v>02</v>
      </c>
      <c r="Y1019" s="86">
        <f t="shared" si="177"/>
        <v>12</v>
      </c>
      <c r="Z1019" s="86" t="str">
        <f t="shared" si="178"/>
        <v>22</v>
      </c>
      <c r="AA1019" s="86" t="str">
        <f t="shared" si="179"/>
        <v>27</v>
      </c>
      <c r="AB1019" s="86" t="str">
        <f t="shared" si="180"/>
        <v>52</v>
      </c>
      <c r="AC1019" s="86" t="str">
        <f t="shared" si="181"/>
        <v>GAN_GM_2500X1253px_32m_S2A_MSIL1C_20220212_100CC</v>
      </c>
      <c r="AD1019" s="41" t="s">
        <v>2933</v>
      </c>
    </row>
    <row r="1020" spans="2:30" x14ac:dyDescent="0.25">
      <c r="B1020" t="s">
        <v>3866</v>
      </c>
      <c r="C1020" s="54" t="s">
        <v>3816</v>
      </c>
      <c r="D1020" s="54" t="s">
        <v>269</v>
      </c>
      <c r="E1020" s="56" t="b">
        <v>1</v>
      </c>
      <c r="F1020" s="2" t="s">
        <v>3813</v>
      </c>
      <c r="G1020" s="7" t="s">
        <v>183</v>
      </c>
      <c r="H1020" s="54" t="s">
        <v>270</v>
      </c>
      <c r="I1020" s="57">
        <v>44604</v>
      </c>
      <c r="J1020" s="56" t="s">
        <v>274</v>
      </c>
      <c r="K1020" s="2" t="s">
        <v>338</v>
      </c>
      <c r="L1020" s="9">
        <v>99.5</v>
      </c>
      <c r="M1020" s="2" t="s">
        <v>4436</v>
      </c>
      <c r="N1020" s="2" t="s">
        <v>85</v>
      </c>
      <c r="O1020" s="2" t="s">
        <v>4437</v>
      </c>
      <c r="P1020" s="2" t="str">
        <f>VLOOKUP(I1020,Period!A:B,2,FALSE)</f>
        <v>2022H1</v>
      </c>
      <c r="Q1020" s="9">
        <f t="shared" si="171"/>
        <v>98.325000000000003</v>
      </c>
      <c r="R1020" s="2">
        <f t="shared" si="173"/>
        <v>100</v>
      </c>
      <c r="S1020" t="str">
        <f t="shared" si="174"/>
        <v>04 Overcast (100%)</v>
      </c>
      <c r="T1020" t="str">
        <f t="shared" si="172"/>
        <v>44604S2A_MSIL1CCDM-MLB-GANGM4460404 Overcast (100%)</v>
      </c>
      <c r="U1020">
        <f>IF(COUNTIF(T$2:T1019,T1020)&gt;=1,0,1)</f>
        <v>0</v>
      </c>
      <c r="V1020" s="26" t="s">
        <v>2934</v>
      </c>
      <c r="W1020" s="86">
        <f t="shared" si="175"/>
        <v>2022</v>
      </c>
      <c r="X1020" s="86" t="str">
        <f t="shared" si="176"/>
        <v>02</v>
      </c>
      <c r="Y1020" s="86">
        <f t="shared" si="177"/>
        <v>12</v>
      </c>
      <c r="Z1020" s="86" t="str">
        <f t="shared" si="178"/>
        <v>22</v>
      </c>
      <c r="AA1020" s="86" t="str">
        <f t="shared" si="179"/>
        <v>27</v>
      </c>
      <c r="AB1020" s="86" t="str">
        <f t="shared" si="180"/>
        <v>46</v>
      </c>
      <c r="AC1020" s="86" t="str">
        <f t="shared" si="181"/>
        <v>GAN_GM_2500X1253px_32m_S2A_MSIL1C_20220212_100CC</v>
      </c>
      <c r="AD1020" s="41" t="s">
        <v>2935</v>
      </c>
    </row>
    <row r="1021" spans="2:30" x14ac:dyDescent="0.25">
      <c r="B1021" t="s">
        <v>3866</v>
      </c>
      <c r="C1021" s="51" t="s">
        <v>3816</v>
      </c>
      <c r="D1021" s="51" t="s">
        <v>269</v>
      </c>
      <c r="E1021" s="42" t="b">
        <v>1</v>
      </c>
      <c r="F1021" s="2" t="s">
        <v>3813</v>
      </c>
      <c r="G1021" s="7" t="s">
        <v>183</v>
      </c>
      <c r="H1021" s="51" t="s">
        <v>270</v>
      </c>
      <c r="I1021" s="53">
        <v>44602</v>
      </c>
      <c r="J1021" s="42" t="s">
        <v>272</v>
      </c>
      <c r="K1021" s="2" t="s">
        <v>304</v>
      </c>
      <c r="L1021" s="9">
        <v>90.1</v>
      </c>
      <c r="M1021" s="2" t="s">
        <v>4436</v>
      </c>
      <c r="N1021" s="2" t="s">
        <v>85</v>
      </c>
      <c r="O1021" s="2" t="s">
        <v>4437</v>
      </c>
      <c r="P1021" s="2" t="str">
        <f>VLOOKUP(I1021,Period!A:B,2,FALSE)</f>
        <v>2022H1</v>
      </c>
      <c r="Q1021" s="9">
        <f t="shared" si="171"/>
        <v>80.125</v>
      </c>
      <c r="R1021" s="2">
        <f t="shared" si="173"/>
        <v>90</v>
      </c>
      <c r="S1021" t="str">
        <f t="shared" si="174"/>
        <v>03 Cloudy (40%-90%)</v>
      </c>
      <c r="T1021" t="str">
        <f t="shared" si="172"/>
        <v>44602S2A_MSIL1CCDM-MLB-GANGM4460203 Cloudy (40%-90%)</v>
      </c>
      <c r="U1021">
        <f>IF(COUNTIF(T$2:T1020,T1021)&gt;=1,0,1)</f>
        <v>1</v>
      </c>
      <c r="V1021" s="26" t="s">
        <v>2936</v>
      </c>
      <c r="W1021" s="86">
        <f t="shared" si="175"/>
        <v>2022</v>
      </c>
      <c r="X1021" s="86" t="str">
        <f t="shared" si="176"/>
        <v>02</v>
      </c>
      <c r="Y1021" s="86">
        <f t="shared" si="177"/>
        <v>10</v>
      </c>
      <c r="Z1021" s="86" t="str">
        <f t="shared" si="178"/>
        <v>22</v>
      </c>
      <c r="AA1021" s="86" t="str">
        <f t="shared" si="179"/>
        <v>38</v>
      </c>
      <c r="AB1021" s="86" t="str">
        <f t="shared" si="180"/>
        <v>06</v>
      </c>
      <c r="AC1021" s="86" t="str">
        <f t="shared" si="181"/>
        <v>GAN_GM_2500X1253px_32m_S2A_MSIL1C_20220210_90CC</v>
      </c>
      <c r="AD1021" s="41" t="s">
        <v>2937</v>
      </c>
    </row>
    <row r="1022" spans="2:30" x14ac:dyDescent="0.25">
      <c r="B1022" t="s">
        <v>3866</v>
      </c>
      <c r="C1022" s="51" t="s">
        <v>3816</v>
      </c>
      <c r="D1022" s="51" t="s">
        <v>269</v>
      </c>
      <c r="E1022" s="42" t="b">
        <v>1</v>
      </c>
      <c r="F1022" s="2" t="s">
        <v>3813</v>
      </c>
      <c r="G1022" s="7" t="s">
        <v>183</v>
      </c>
      <c r="H1022" s="51" t="s">
        <v>270</v>
      </c>
      <c r="I1022" s="53">
        <v>44602</v>
      </c>
      <c r="J1022" s="42" t="s">
        <v>271</v>
      </c>
      <c r="K1022" s="2" t="s">
        <v>330</v>
      </c>
      <c r="L1022" s="9">
        <v>53.4</v>
      </c>
      <c r="M1022" s="2" t="s">
        <v>4436</v>
      </c>
      <c r="N1022" s="2" t="s">
        <v>85</v>
      </c>
      <c r="O1022" s="2" t="s">
        <v>4437</v>
      </c>
      <c r="P1022" s="2" t="str">
        <f>VLOOKUP(I1022,Period!A:B,2,FALSE)</f>
        <v>2022H1</v>
      </c>
      <c r="Q1022" s="9">
        <f t="shared" si="171"/>
        <v>80.125</v>
      </c>
      <c r="R1022" s="2">
        <f t="shared" si="173"/>
        <v>90</v>
      </c>
      <c r="S1022" t="str">
        <f t="shared" si="174"/>
        <v>03 Cloudy (40%-90%)</v>
      </c>
      <c r="T1022" t="str">
        <f t="shared" si="172"/>
        <v>44602S2A_MSIL1CCDM-MLB-GANGM4460203 Cloudy (40%-90%)</v>
      </c>
      <c r="U1022">
        <f>IF(COUNTIF(T$2:T1021,T1022)&gt;=1,0,1)</f>
        <v>0</v>
      </c>
      <c r="V1022" s="26" t="s">
        <v>2938</v>
      </c>
      <c r="W1022" s="86">
        <f t="shared" si="175"/>
        <v>2022</v>
      </c>
      <c r="X1022" s="86" t="str">
        <f t="shared" si="176"/>
        <v>02</v>
      </c>
      <c r="Y1022" s="86">
        <f t="shared" si="177"/>
        <v>10</v>
      </c>
      <c r="Z1022" s="86" t="str">
        <f t="shared" si="178"/>
        <v>22</v>
      </c>
      <c r="AA1022" s="86" t="str">
        <f t="shared" si="179"/>
        <v>38</v>
      </c>
      <c r="AB1022" s="86" t="str">
        <f t="shared" si="180"/>
        <v>02</v>
      </c>
      <c r="AC1022" s="86" t="str">
        <f t="shared" si="181"/>
        <v>GAN_GM_2500X1253px_32m_S2A_MSIL1C_20220210_90CC</v>
      </c>
      <c r="AD1022" s="41" t="s">
        <v>2939</v>
      </c>
    </row>
    <row r="1023" spans="2:30" x14ac:dyDescent="0.25">
      <c r="B1023" t="s">
        <v>3866</v>
      </c>
      <c r="C1023" s="51" t="s">
        <v>3816</v>
      </c>
      <c r="D1023" s="51" t="s">
        <v>269</v>
      </c>
      <c r="E1023" s="42" t="b">
        <v>1</v>
      </c>
      <c r="F1023" s="2" t="s">
        <v>3813</v>
      </c>
      <c r="G1023" s="7" t="s">
        <v>183</v>
      </c>
      <c r="H1023" s="51" t="s">
        <v>270</v>
      </c>
      <c r="I1023" s="53">
        <v>44602</v>
      </c>
      <c r="J1023" s="42" t="s">
        <v>273</v>
      </c>
      <c r="K1023" s="2" t="s">
        <v>284</v>
      </c>
      <c r="L1023" s="9">
        <v>99.5</v>
      </c>
      <c r="M1023" s="2" t="s">
        <v>4436</v>
      </c>
      <c r="N1023" s="2" t="s">
        <v>85</v>
      </c>
      <c r="O1023" s="2" t="s">
        <v>4437</v>
      </c>
      <c r="P1023" s="2" t="str">
        <f>VLOOKUP(I1023,Period!A:B,2,FALSE)</f>
        <v>2022H1</v>
      </c>
      <c r="Q1023" s="9">
        <f t="shared" si="171"/>
        <v>80.125</v>
      </c>
      <c r="R1023" s="2">
        <f t="shared" si="173"/>
        <v>90</v>
      </c>
      <c r="S1023" t="str">
        <f t="shared" si="174"/>
        <v>03 Cloudy (40%-90%)</v>
      </c>
      <c r="T1023" t="str">
        <f t="shared" si="172"/>
        <v>44602S2A_MSIL1CCDM-MLB-GANGM4460203 Cloudy (40%-90%)</v>
      </c>
      <c r="U1023">
        <f>IF(COUNTIF(T$2:T1022,T1023)&gt;=1,0,1)</f>
        <v>0</v>
      </c>
      <c r="V1023" s="26" t="s">
        <v>2940</v>
      </c>
      <c r="W1023" s="86">
        <f t="shared" si="175"/>
        <v>2022</v>
      </c>
      <c r="X1023" s="86" t="str">
        <f t="shared" si="176"/>
        <v>02</v>
      </c>
      <c r="Y1023" s="86">
        <f t="shared" si="177"/>
        <v>10</v>
      </c>
      <c r="Z1023" s="86" t="str">
        <f t="shared" si="178"/>
        <v>22</v>
      </c>
      <c r="AA1023" s="86" t="str">
        <f t="shared" si="179"/>
        <v>37</v>
      </c>
      <c r="AB1023" s="86" t="str">
        <f t="shared" si="180"/>
        <v>52</v>
      </c>
      <c r="AC1023" s="86" t="str">
        <f t="shared" si="181"/>
        <v>GAN_GM_2500X1253px_32m_S2A_MSIL1C_20220210_90CC</v>
      </c>
      <c r="AD1023" s="41" t="s">
        <v>2941</v>
      </c>
    </row>
    <row r="1024" spans="2:30" x14ac:dyDescent="0.25">
      <c r="B1024" t="s">
        <v>3866</v>
      </c>
      <c r="C1024" s="51" t="s">
        <v>3816</v>
      </c>
      <c r="D1024" s="51" t="s">
        <v>269</v>
      </c>
      <c r="E1024" s="42" t="b">
        <v>1</v>
      </c>
      <c r="F1024" s="2" t="s">
        <v>3813</v>
      </c>
      <c r="G1024" s="7" t="s">
        <v>183</v>
      </c>
      <c r="H1024" s="51" t="s">
        <v>270</v>
      </c>
      <c r="I1024" s="53">
        <v>44602</v>
      </c>
      <c r="J1024" s="42" t="s">
        <v>274</v>
      </c>
      <c r="K1024" s="2" t="s">
        <v>318</v>
      </c>
      <c r="L1024" s="9">
        <v>77.5</v>
      </c>
      <c r="M1024" s="2" t="s">
        <v>4436</v>
      </c>
      <c r="N1024" s="2" t="s">
        <v>85</v>
      </c>
      <c r="O1024" s="2" t="s">
        <v>4437</v>
      </c>
      <c r="P1024" s="2" t="str">
        <f>VLOOKUP(I1024,Period!A:B,2,FALSE)</f>
        <v>2022H1</v>
      </c>
      <c r="Q1024" s="9">
        <f t="shared" si="171"/>
        <v>80.125</v>
      </c>
      <c r="R1024" s="2">
        <f t="shared" si="173"/>
        <v>90</v>
      </c>
      <c r="S1024" t="str">
        <f t="shared" si="174"/>
        <v>03 Cloudy (40%-90%)</v>
      </c>
      <c r="T1024" t="str">
        <f t="shared" si="172"/>
        <v>44602S2A_MSIL1CCDM-MLB-GANGM4460203 Cloudy (40%-90%)</v>
      </c>
      <c r="U1024">
        <f>IF(COUNTIF(T$2:T1023,T1024)&gt;=1,0,1)</f>
        <v>0</v>
      </c>
      <c r="V1024" s="26" t="s">
        <v>2942</v>
      </c>
      <c r="W1024" s="86">
        <f t="shared" si="175"/>
        <v>2022</v>
      </c>
      <c r="X1024" s="86" t="str">
        <f t="shared" si="176"/>
        <v>02</v>
      </c>
      <c r="Y1024" s="86">
        <f t="shared" si="177"/>
        <v>10</v>
      </c>
      <c r="Z1024" s="86" t="str">
        <f t="shared" si="178"/>
        <v>22</v>
      </c>
      <c r="AA1024" s="86" t="str">
        <f t="shared" si="179"/>
        <v>37</v>
      </c>
      <c r="AB1024" s="86" t="str">
        <f t="shared" si="180"/>
        <v>47</v>
      </c>
      <c r="AC1024" s="86" t="str">
        <f t="shared" si="181"/>
        <v>GAN_GM_2500X1253px_32m_S2A_MSIL1C_20220210_90CC</v>
      </c>
      <c r="AD1024" s="41" t="s">
        <v>2943</v>
      </c>
    </row>
    <row r="1025" spans="2:30" x14ac:dyDescent="0.25">
      <c r="B1025" t="s">
        <v>3866</v>
      </c>
      <c r="C1025" s="54" t="s">
        <v>3816</v>
      </c>
      <c r="D1025" s="54" t="s">
        <v>269</v>
      </c>
      <c r="E1025" s="56" t="b">
        <v>1</v>
      </c>
      <c r="F1025" s="2" t="s">
        <v>3813</v>
      </c>
      <c r="G1025" s="7" t="s">
        <v>183</v>
      </c>
      <c r="H1025" s="54" t="s">
        <v>270</v>
      </c>
      <c r="I1025" s="57">
        <v>44599</v>
      </c>
      <c r="J1025" s="56" t="s">
        <v>272</v>
      </c>
      <c r="K1025" s="2" t="s">
        <v>293</v>
      </c>
      <c r="L1025" s="9">
        <v>0</v>
      </c>
      <c r="M1025" s="2" t="s">
        <v>4436</v>
      </c>
      <c r="N1025" s="2" t="s">
        <v>85</v>
      </c>
      <c r="O1025" s="2" t="s">
        <v>4437</v>
      </c>
      <c r="P1025" s="2" t="str">
        <f>VLOOKUP(I1025,Period!A:B,2,FALSE)</f>
        <v>2022H1</v>
      </c>
      <c r="Q1025" s="9">
        <f t="shared" si="171"/>
        <v>2.2749999999999999</v>
      </c>
      <c r="R1025" s="2">
        <f t="shared" si="173"/>
        <v>10</v>
      </c>
      <c r="S1025" t="str">
        <f t="shared" si="174"/>
        <v>02 Sunny (10%-30%)</v>
      </c>
      <c r="T1025" t="str">
        <f t="shared" si="172"/>
        <v>44599S2A_MSIL1CCDM-MLB-GANGM4459902 Sunny (10%-30%)</v>
      </c>
      <c r="U1025">
        <f>IF(COUNTIF(T$2:T1024,T1025)&gt;=1,0,1)</f>
        <v>1</v>
      </c>
      <c r="V1025" s="26" t="s">
        <v>2944</v>
      </c>
      <c r="W1025" s="86">
        <f t="shared" si="175"/>
        <v>2022</v>
      </c>
      <c r="X1025" s="86" t="str">
        <f t="shared" si="176"/>
        <v>02</v>
      </c>
      <c r="Y1025" s="86" t="str">
        <f t="shared" si="177"/>
        <v>07</v>
      </c>
      <c r="Z1025" s="86" t="str">
        <f t="shared" si="178"/>
        <v>22</v>
      </c>
      <c r="AA1025" s="86" t="str">
        <f t="shared" si="179"/>
        <v>28</v>
      </c>
      <c r="AB1025" s="86" t="str">
        <f t="shared" si="180"/>
        <v>10</v>
      </c>
      <c r="AC1025" s="86" t="str">
        <f t="shared" si="181"/>
        <v>GAN_GM_2500X1253px_32m_S2A_MSIL1C_20220207_10CC</v>
      </c>
      <c r="AD1025" s="41" t="s">
        <v>2945</v>
      </c>
    </row>
    <row r="1026" spans="2:30" x14ac:dyDescent="0.25">
      <c r="B1026" t="s">
        <v>3866</v>
      </c>
      <c r="C1026" s="54" t="s">
        <v>3816</v>
      </c>
      <c r="D1026" s="54" t="s">
        <v>269</v>
      </c>
      <c r="E1026" s="56" t="b">
        <v>1</v>
      </c>
      <c r="F1026" s="2" t="s">
        <v>3813</v>
      </c>
      <c r="G1026" s="7" t="s">
        <v>183</v>
      </c>
      <c r="H1026" s="54" t="s">
        <v>270</v>
      </c>
      <c r="I1026" s="57">
        <v>44599</v>
      </c>
      <c r="J1026" s="56" t="s">
        <v>271</v>
      </c>
      <c r="K1026" s="2" t="s">
        <v>315</v>
      </c>
      <c r="L1026" s="9">
        <v>2.2000000000000002</v>
      </c>
      <c r="M1026" s="2" t="s">
        <v>4436</v>
      </c>
      <c r="N1026" s="2" t="s">
        <v>85</v>
      </c>
      <c r="O1026" s="2" t="s">
        <v>4437</v>
      </c>
      <c r="P1026" s="2" t="str">
        <f>VLOOKUP(I1026,Period!A:B,2,FALSE)</f>
        <v>2022H1</v>
      </c>
      <c r="Q1026" s="9">
        <f t="shared" ref="Q1026:Q1089" si="182">AVERAGEIFS(L:L,I:I,I1026,H:H,H1026,C:C,C1026,B:B,B1026)</f>
        <v>2.2749999999999999</v>
      </c>
      <c r="R1026" s="2">
        <f t="shared" si="173"/>
        <v>10</v>
      </c>
      <c r="S1026" t="str">
        <f t="shared" si="174"/>
        <v>02 Sunny (10%-30%)</v>
      </c>
      <c r="T1026" t="str">
        <f t="shared" ref="T1026:T1089" si="183">CONCATENATE(I1026,B1026,C1026,H1026,I1026,S1026)</f>
        <v>44599S2A_MSIL1CCDM-MLB-GANGM4459902 Sunny (10%-30%)</v>
      </c>
      <c r="U1026">
        <f>IF(COUNTIF(T$2:T1025,T1026)&gt;=1,0,1)</f>
        <v>0</v>
      </c>
      <c r="V1026" s="26" t="s">
        <v>2946</v>
      </c>
      <c r="W1026" s="86">
        <f t="shared" si="175"/>
        <v>2022</v>
      </c>
      <c r="X1026" s="86" t="str">
        <f t="shared" si="176"/>
        <v>02</v>
      </c>
      <c r="Y1026" s="86" t="str">
        <f t="shared" si="177"/>
        <v>07</v>
      </c>
      <c r="Z1026" s="86" t="str">
        <f t="shared" si="178"/>
        <v>22</v>
      </c>
      <c r="AA1026" s="86" t="str">
        <f t="shared" si="179"/>
        <v>28</v>
      </c>
      <c r="AB1026" s="86" t="str">
        <f t="shared" si="180"/>
        <v>06</v>
      </c>
      <c r="AC1026" s="86" t="str">
        <f t="shared" si="181"/>
        <v>GAN_GM_2500X1253px_32m_S2A_MSIL1C_20220207_10CC</v>
      </c>
      <c r="AD1026" s="41" t="s">
        <v>2947</v>
      </c>
    </row>
    <row r="1027" spans="2:30" x14ac:dyDescent="0.25">
      <c r="B1027" t="s">
        <v>3866</v>
      </c>
      <c r="C1027" s="54" t="s">
        <v>3816</v>
      </c>
      <c r="D1027" s="54" t="s">
        <v>269</v>
      </c>
      <c r="E1027" s="56" t="b">
        <v>1</v>
      </c>
      <c r="F1027" s="2" t="s">
        <v>3813</v>
      </c>
      <c r="G1027" s="7" t="s">
        <v>183</v>
      </c>
      <c r="H1027" s="54" t="s">
        <v>270</v>
      </c>
      <c r="I1027" s="57">
        <v>44599</v>
      </c>
      <c r="J1027" s="56" t="s">
        <v>273</v>
      </c>
      <c r="K1027" s="2" t="s">
        <v>291</v>
      </c>
      <c r="L1027" s="9">
        <v>3.4</v>
      </c>
      <c r="M1027" s="2" t="s">
        <v>4436</v>
      </c>
      <c r="N1027" s="2" t="s">
        <v>85</v>
      </c>
      <c r="O1027" s="2" t="s">
        <v>4437</v>
      </c>
      <c r="P1027" s="2" t="str">
        <f>VLOOKUP(I1027,Period!A:B,2,FALSE)</f>
        <v>2022H1</v>
      </c>
      <c r="Q1027" s="9">
        <f t="shared" si="182"/>
        <v>2.2749999999999999</v>
      </c>
      <c r="R1027" s="2">
        <f t="shared" ref="R1027:R1090" si="184">ROUNDUP(Q1027/10,0)*10</f>
        <v>10</v>
      </c>
      <c r="S1027" t="str">
        <f t="shared" ref="S1027:S1090" si="185">IF(R1027=0,"01 Clear (0%)",IF(R1027&lt;=30,"02 Sunny (10%-30%)",IF(R1027&lt;=90,"03 Cloudy (40%-90%)","04 Overcast (100%)")))</f>
        <v>02 Sunny (10%-30%)</v>
      </c>
      <c r="T1027" t="str">
        <f t="shared" si="183"/>
        <v>44599S2A_MSIL1CCDM-MLB-GANGM4459902 Sunny (10%-30%)</v>
      </c>
      <c r="U1027">
        <f>IF(COUNTIF(T$2:T1026,T1027)&gt;=1,0,1)</f>
        <v>0</v>
      </c>
      <c r="V1027" s="26" t="s">
        <v>2948</v>
      </c>
      <c r="W1027" s="86">
        <f t="shared" ref="W1027:W1090" si="186">YEAR(I1027)</f>
        <v>2022</v>
      </c>
      <c r="X1027" s="86" t="str">
        <f t="shared" ref="X1027:X1090" si="187">IF(LEN(MONTH(I1027))=1,CONCATENATE("0",MONTH(I1027)),MONTH(I1027))</f>
        <v>02</v>
      </c>
      <c r="Y1027" s="86" t="str">
        <f t="shared" ref="Y1027:Y1090" si="188">IF(LEN(DAY(I1027))=1,CONCATENATE("0",DAY(I1027)),DAY(I1027))</f>
        <v>07</v>
      </c>
      <c r="Z1027" s="86" t="str">
        <f t="shared" ref="Z1027:Z1090" si="189">LEFT(K1027,2)</f>
        <v>22</v>
      </c>
      <c r="AA1027" s="86" t="str">
        <f t="shared" ref="AA1027:AA1090" si="190">MID(K1027,4,2)</f>
        <v>27</v>
      </c>
      <c r="AB1027" s="86" t="str">
        <f t="shared" ref="AB1027:AB1090" si="191">MID(K1027,7,2)</f>
        <v>57</v>
      </c>
      <c r="AC1027" s="86" t="str">
        <f t="shared" ref="AC1027:AC1090" si="192">CONCATENATE(RIGHT(C1027,3),"_",H1027,"_",M1027,"_",O1027,"_",B1027,"_",W1027,X1027,Y1027,"_",R1027,"CC")</f>
        <v>GAN_GM_2500X1253px_32m_S2A_MSIL1C_20220207_10CC</v>
      </c>
      <c r="AD1027" s="41" t="s">
        <v>2949</v>
      </c>
    </row>
    <row r="1028" spans="2:30" x14ac:dyDescent="0.25">
      <c r="B1028" t="s">
        <v>3866</v>
      </c>
      <c r="C1028" s="54" t="s">
        <v>3816</v>
      </c>
      <c r="D1028" s="54" t="s">
        <v>269</v>
      </c>
      <c r="E1028" s="56" t="b">
        <v>1</v>
      </c>
      <c r="F1028" s="2" t="s">
        <v>3813</v>
      </c>
      <c r="G1028" s="7" t="s">
        <v>183</v>
      </c>
      <c r="H1028" s="54" t="s">
        <v>270</v>
      </c>
      <c r="I1028" s="57">
        <v>44599</v>
      </c>
      <c r="J1028" s="56" t="s">
        <v>274</v>
      </c>
      <c r="K1028" s="2" t="s">
        <v>316</v>
      </c>
      <c r="L1028" s="9">
        <v>3.5</v>
      </c>
      <c r="M1028" s="2" t="s">
        <v>4436</v>
      </c>
      <c r="N1028" s="2" t="s">
        <v>85</v>
      </c>
      <c r="O1028" s="2" t="s">
        <v>4437</v>
      </c>
      <c r="P1028" s="2" t="str">
        <f>VLOOKUP(I1028,Period!A:B,2,FALSE)</f>
        <v>2022H1</v>
      </c>
      <c r="Q1028" s="9">
        <f t="shared" si="182"/>
        <v>2.2749999999999999</v>
      </c>
      <c r="R1028" s="2">
        <f t="shared" si="184"/>
        <v>10</v>
      </c>
      <c r="S1028" t="str">
        <f t="shared" si="185"/>
        <v>02 Sunny (10%-30%)</v>
      </c>
      <c r="T1028" t="str">
        <f t="shared" si="183"/>
        <v>44599S2A_MSIL1CCDM-MLB-GANGM4459902 Sunny (10%-30%)</v>
      </c>
      <c r="U1028">
        <f>IF(COUNTIF(T$2:T1027,T1028)&gt;=1,0,1)</f>
        <v>0</v>
      </c>
      <c r="V1028" s="26" t="s">
        <v>2950</v>
      </c>
      <c r="W1028" s="86">
        <f t="shared" si="186"/>
        <v>2022</v>
      </c>
      <c r="X1028" s="86" t="str">
        <f t="shared" si="187"/>
        <v>02</v>
      </c>
      <c r="Y1028" s="86" t="str">
        <f t="shared" si="188"/>
        <v>07</v>
      </c>
      <c r="Z1028" s="86" t="str">
        <f t="shared" si="189"/>
        <v>22</v>
      </c>
      <c r="AA1028" s="86" t="str">
        <f t="shared" si="190"/>
        <v>27</v>
      </c>
      <c r="AB1028" s="86" t="str">
        <f t="shared" si="191"/>
        <v>52</v>
      </c>
      <c r="AC1028" s="86" t="str">
        <f t="shared" si="192"/>
        <v>GAN_GM_2500X1253px_32m_S2A_MSIL1C_20220207_10CC</v>
      </c>
      <c r="AD1028" s="41" t="s">
        <v>2951</v>
      </c>
    </row>
    <row r="1029" spans="2:30" x14ac:dyDescent="0.25">
      <c r="B1029" t="s">
        <v>3866</v>
      </c>
      <c r="C1029" s="51" t="s">
        <v>3816</v>
      </c>
      <c r="D1029" s="51" t="s">
        <v>269</v>
      </c>
      <c r="E1029" s="42" t="b">
        <v>1</v>
      </c>
      <c r="F1029" s="2" t="s">
        <v>3813</v>
      </c>
      <c r="G1029" s="7" t="s">
        <v>183</v>
      </c>
      <c r="H1029" s="51" t="s">
        <v>270</v>
      </c>
      <c r="I1029" s="53">
        <v>44597</v>
      </c>
      <c r="J1029" s="42" t="s">
        <v>272</v>
      </c>
      <c r="K1029" s="2" t="s">
        <v>286</v>
      </c>
      <c r="L1029" s="9">
        <v>57.8</v>
      </c>
      <c r="M1029" s="2" t="s">
        <v>4436</v>
      </c>
      <c r="N1029" s="2" t="s">
        <v>85</v>
      </c>
      <c r="O1029" s="2" t="s">
        <v>4437</v>
      </c>
      <c r="P1029" s="2" t="str">
        <f>VLOOKUP(I1029,Period!A:B,2,FALSE)</f>
        <v>2022H1</v>
      </c>
      <c r="Q1029" s="9">
        <f t="shared" si="182"/>
        <v>88.575000000000003</v>
      </c>
      <c r="R1029" s="2">
        <f t="shared" si="184"/>
        <v>90</v>
      </c>
      <c r="S1029" t="str">
        <f t="shared" si="185"/>
        <v>03 Cloudy (40%-90%)</v>
      </c>
      <c r="T1029" t="str">
        <f t="shared" si="183"/>
        <v>44597S2A_MSIL1CCDM-MLB-GANGM4459703 Cloudy (40%-90%)</v>
      </c>
      <c r="U1029">
        <f>IF(COUNTIF(T$2:T1028,T1029)&gt;=1,0,1)</f>
        <v>1</v>
      </c>
      <c r="V1029" s="26" t="s">
        <v>2952</v>
      </c>
      <c r="W1029" s="86">
        <f t="shared" si="186"/>
        <v>2022</v>
      </c>
      <c r="X1029" s="86" t="str">
        <f t="shared" si="187"/>
        <v>02</v>
      </c>
      <c r="Y1029" s="86" t="str">
        <f t="shared" si="188"/>
        <v>05</v>
      </c>
      <c r="Z1029" s="86" t="str">
        <f t="shared" si="189"/>
        <v>22</v>
      </c>
      <c r="AA1029" s="86" t="str">
        <f t="shared" si="190"/>
        <v>38</v>
      </c>
      <c r="AB1029" s="86" t="str">
        <f t="shared" si="191"/>
        <v>01</v>
      </c>
      <c r="AC1029" s="86" t="str">
        <f t="shared" si="192"/>
        <v>GAN_GM_2500X1253px_32m_S2A_MSIL1C_20220205_90CC</v>
      </c>
      <c r="AD1029" s="41" t="s">
        <v>2953</v>
      </c>
    </row>
    <row r="1030" spans="2:30" x14ac:dyDescent="0.25">
      <c r="B1030" t="s">
        <v>3866</v>
      </c>
      <c r="C1030" s="51" t="s">
        <v>3816</v>
      </c>
      <c r="D1030" s="51" t="s">
        <v>269</v>
      </c>
      <c r="E1030" s="42" t="b">
        <v>1</v>
      </c>
      <c r="F1030" s="2" t="s">
        <v>3813</v>
      </c>
      <c r="G1030" s="7" t="s">
        <v>183</v>
      </c>
      <c r="H1030" s="51" t="s">
        <v>270</v>
      </c>
      <c r="I1030" s="53">
        <v>44597</v>
      </c>
      <c r="J1030" s="42" t="s">
        <v>271</v>
      </c>
      <c r="K1030" s="2" t="s">
        <v>280</v>
      </c>
      <c r="L1030" s="9">
        <v>100</v>
      </c>
      <c r="M1030" s="2" t="s">
        <v>4436</v>
      </c>
      <c r="N1030" s="2" t="s">
        <v>85</v>
      </c>
      <c r="O1030" s="2" t="s">
        <v>4437</v>
      </c>
      <c r="P1030" s="2" t="str">
        <f>VLOOKUP(I1030,Period!A:B,2,FALSE)</f>
        <v>2022H1</v>
      </c>
      <c r="Q1030" s="9">
        <f t="shared" si="182"/>
        <v>88.575000000000003</v>
      </c>
      <c r="R1030" s="2">
        <f t="shared" si="184"/>
        <v>90</v>
      </c>
      <c r="S1030" t="str">
        <f t="shared" si="185"/>
        <v>03 Cloudy (40%-90%)</v>
      </c>
      <c r="T1030" t="str">
        <f t="shared" si="183"/>
        <v>44597S2A_MSIL1CCDM-MLB-GANGM4459703 Cloudy (40%-90%)</v>
      </c>
      <c r="U1030">
        <f>IF(COUNTIF(T$2:T1029,T1030)&gt;=1,0,1)</f>
        <v>0</v>
      </c>
      <c r="V1030" s="26" t="s">
        <v>2954</v>
      </c>
      <c r="W1030" s="86">
        <f t="shared" si="186"/>
        <v>2022</v>
      </c>
      <c r="X1030" s="86" t="str">
        <f t="shared" si="187"/>
        <v>02</v>
      </c>
      <c r="Y1030" s="86" t="str">
        <f t="shared" si="188"/>
        <v>05</v>
      </c>
      <c r="Z1030" s="86" t="str">
        <f t="shared" si="189"/>
        <v>22</v>
      </c>
      <c r="AA1030" s="86" t="str">
        <f t="shared" si="190"/>
        <v>37</v>
      </c>
      <c r="AB1030" s="86" t="str">
        <f t="shared" si="191"/>
        <v>57</v>
      </c>
      <c r="AC1030" s="86" t="str">
        <f t="shared" si="192"/>
        <v>GAN_GM_2500X1253px_32m_S2A_MSIL1C_20220205_90CC</v>
      </c>
      <c r="AD1030" s="41" t="s">
        <v>2955</v>
      </c>
    </row>
    <row r="1031" spans="2:30" x14ac:dyDescent="0.25">
      <c r="B1031" t="s">
        <v>3866</v>
      </c>
      <c r="C1031" s="51" t="s">
        <v>3816</v>
      </c>
      <c r="D1031" s="51" t="s">
        <v>269</v>
      </c>
      <c r="E1031" s="42" t="b">
        <v>1</v>
      </c>
      <c r="F1031" s="2" t="s">
        <v>3813</v>
      </c>
      <c r="G1031" s="7" t="s">
        <v>183</v>
      </c>
      <c r="H1031" s="51" t="s">
        <v>270</v>
      </c>
      <c r="I1031" s="53">
        <v>44597</v>
      </c>
      <c r="J1031" s="42" t="s">
        <v>273</v>
      </c>
      <c r="K1031" s="2" t="s">
        <v>318</v>
      </c>
      <c r="L1031" s="9">
        <v>96.5</v>
      </c>
      <c r="M1031" s="2" t="s">
        <v>4436</v>
      </c>
      <c r="N1031" s="2" t="s">
        <v>85</v>
      </c>
      <c r="O1031" s="2" t="s">
        <v>4437</v>
      </c>
      <c r="P1031" s="2" t="str">
        <f>VLOOKUP(I1031,Period!A:B,2,FALSE)</f>
        <v>2022H1</v>
      </c>
      <c r="Q1031" s="9">
        <f t="shared" si="182"/>
        <v>88.575000000000003</v>
      </c>
      <c r="R1031" s="2">
        <f t="shared" si="184"/>
        <v>90</v>
      </c>
      <c r="S1031" t="str">
        <f t="shared" si="185"/>
        <v>03 Cloudy (40%-90%)</v>
      </c>
      <c r="T1031" t="str">
        <f t="shared" si="183"/>
        <v>44597S2A_MSIL1CCDM-MLB-GANGM4459703 Cloudy (40%-90%)</v>
      </c>
      <c r="U1031">
        <f>IF(COUNTIF(T$2:T1030,T1031)&gt;=1,0,1)</f>
        <v>0</v>
      </c>
      <c r="V1031" s="26" t="s">
        <v>2956</v>
      </c>
      <c r="W1031" s="86">
        <f t="shared" si="186"/>
        <v>2022</v>
      </c>
      <c r="X1031" s="86" t="str">
        <f t="shared" si="187"/>
        <v>02</v>
      </c>
      <c r="Y1031" s="86" t="str">
        <f t="shared" si="188"/>
        <v>05</v>
      </c>
      <c r="Z1031" s="86" t="str">
        <f t="shared" si="189"/>
        <v>22</v>
      </c>
      <c r="AA1031" s="86" t="str">
        <f t="shared" si="190"/>
        <v>37</v>
      </c>
      <c r="AB1031" s="86" t="str">
        <f t="shared" si="191"/>
        <v>47</v>
      </c>
      <c r="AC1031" s="86" t="str">
        <f t="shared" si="192"/>
        <v>GAN_GM_2500X1253px_32m_S2A_MSIL1C_20220205_90CC</v>
      </c>
      <c r="AD1031" s="41" t="s">
        <v>2957</v>
      </c>
    </row>
    <row r="1032" spans="2:30" x14ac:dyDescent="0.25">
      <c r="B1032" t="s">
        <v>3866</v>
      </c>
      <c r="C1032" s="51" t="s">
        <v>3816</v>
      </c>
      <c r="D1032" s="51" t="s">
        <v>269</v>
      </c>
      <c r="E1032" s="42" t="b">
        <v>1</v>
      </c>
      <c r="F1032" s="2" t="s">
        <v>3813</v>
      </c>
      <c r="G1032" s="7" t="s">
        <v>183</v>
      </c>
      <c r="H1032" s="51" t="s">
        <v>270</v>
      </c>
      <c r="I1032" s="53">
        <v>44597</v>
      </c>
      <c r="J1032" s="42" t="s">
        <v>274</v>
      </c>
      <c r="K1032" s="2" t="s">
        <v>339</v>
      </c>
      <c r="L1032" s="9">
        <v>100</v>
      </c>
      <c r="M1032" s="2" t="s">
        <v>4436</v>
      </c>
      <c r="N1032" s="2" t="s">
        <v>85</v>
      </c>
      <c r="O1032" s="2" t="s">
        <v>4437</v>
      </c>
      <c r="P1032" s="2" t="str">
        <f>VLOOKUP(I1032,Period!A:B,2,FALSE)</f>
        <v>2022H1</v>
      </c>
      <c r="Q1032" s="9">
        <f t="shared" si="182"/>
        <v>88.575000000000003</v>
      </c>
      <c r="R1032" s="2">
        <f t="shared" si="184"/>
        <v>90</v>
      </c>
      <c r="S1032" t="str">
        <f t="shared" si="185"/>
        <v>03 Cloudy (40%-90%)</v>
      </c>
      <c r="T1032" t="str">
        <f t="shared" si="183"/>
        <v>44597S2A_MSIL1CCDM-MLB-GANGM4459703 Cloudy (40%-90%)</v>
      </c>
      <c r="U1032">
        <f>IF(COUNTIF(T$2:T1031,T1032)&gt;=1,0,1)</f>
        <v>0</v>
      </c>
      <c r="V1032" s="26" t="s">
        <v>2958</v>
      </c>
      <c r="W1032" s="86">
        <f t="shared" si="186"/>
        <v>2022</v>
      </c>
      <c r="X1032" s="86" t="str">
        <f t="shared" si="187"/>
        <v>02</v>
      </c>
      <c r="Y1032" s="86" t="str">
        <f t="shared" si="188"/>
        <v>05</v>
      </c>
      <c r="Z1032" s="86" t="str">
        <f t="shared" si="189"/>
        <v>22</v>
      </c>
      <c r="AA1032" s="86" t="str">
        <f t="shared" si="190"/>
        <v>37</v>
      </c>
      <c r="AB1032" s="86" t="str">
        <f t="shared" si="191"/>
        <v>43</v>
      </c>
      <c r="AC1032" s="86" t="str">
        <f t="shared" si="192"/>
        <v>GAN_GM_2500X1253px_32m_S2A_MSIL1C_20220205_90CC</v>
      </c>
      <c r="AD1032" s="41" t="s">
        <v>2959</v>
      </c>
    </row>
    <row r="1033" spans="2:30" x14ac:dyDescent="0.25">
      <c r="B1033" t="s">
        <v>3866</v>
      </c>
      <c r="C1033" s="54" t="s">
        <v>3816</v>
      </c>
      <c r="D1033" s="54" t="s">
        <v>269</v>
      </c>
      <c r="E1033" s="56" t="b">
        <v>1</v>
      </c>
      <c r="F1033" s="2" t="s">
        <v>3813</v>
      </c>
      <c r="G1033" s="7" t="s">
        <v>183</v>
      </c>
      <c r="H1033" s="54" t="s">
        <v>270</v>
      </c>
      <c r="I1033" s="57">
        <v>44594</v>
      </c>
      <c r="J1033" s="56" t="s">
        <v>272</v>
      </c>
      <c r="K1033" s="2" t="s">
        <v>319</v>
      </c>
      <c r="L1033" s="9">
        <v>97.1</v>
      </c>
      <c r="M1033" s="2" t="s">
        <v>4436</v>
      </c>
      <c r="N1033" s="2" t="s">
        <v>85</v>
      </c>
      <c r="O1033" s="2" t="s">
        <v>4437</v>
      </c>
      <c r="P1033" s="2" t="str">
        <f>VLOOKUP(I1033,Period!A:B,2,FALSE)</f>
        <v>2022H1</v>
      </c>
      <c r="Q1033" s="9">
        <f t="shared" si="182"/>
        <v>96.724999999999994</v>
      </c>
      <c r="R1033" s="2">
        <f t="shared" si="184"/>
        <v>100</v>
      </c>
      <c r="S1033" t="str">
        <f t="shared" si="185"/>
        <v>04 Overcast (100%)</v>
      </c>
      <c r="T1033" t="str">
        <f t="shared" si="183"/>
        <v>44594S2A_MSIL1CCDM-MLB-GANGM4459404 Overcast (100%)</v>
      </c>
      <c r="U1033">
        <f>IF(COUNTIF(T$2:T1032,T1033)&gt;=1,0,1)</f>
        <v>1</v>
      </c>
      <c r="V1033" s="26" t="s">
        <v>2960</v>
      </c>
      <c r="W1033" s="86">
        <f t="shared" si="186"/>
        <v>2022</v>
      </c>
      <c r="X1033" s="86" t="str">
        <f t="shared" si="187"/>
        <v>02</v>
      </c>
      <c r="Y1033" s="86" t="str">
        <f t="shared" si="188"/>
        <v>02</v>
      </c>
      <c r="Z1033" s="86" t="str">
        <f t="shared" si="189"/>
        <v>22</v>
      </c>
      <c r="AA1033" s="86" t="str">
        <f t="shared" si="190"/>
        <v>28</v>
      </c>
      <c r="AB1033" s="86" t="str">
        <f t="shared" si="191"/>
        <v>05</v>
      </c>
      <c r="AC1033" s="86" t="str">
        <f t="shared" si="192"/>
        <v>GAN_GM_2500X1253px_32m_S2A_MSIL1C_20220202_100CC</v>
      </c>
      <c r="AD1033" s="41" t="s">
        <v>2961</v>
      </c>
    </row>
    <row r="1034" spans="2:30" x14ac:dyDescent="0.25">
      <c r="B1034" t="s">
        <v>3866</v>
      </c>
      <c r="C1034" s="54" t="s">
        <v>3816</v>
      </c>
      <c r="D1034" s="54" t="s">
        <v>269</v>
      </c>
      <c r="E1034" s="56" t="b">
        <v>1</v>
      </c>
      <c r="F1034" s="2" t="s">
        <v>3813</v>
      </c>
      <c r="G1034" s="7" t="s">
        <v>183</v>
      </c>
      <c r="H1034" s="54" t="s">
        <v>270</v>
      </c>
      <c r="I1034" s="57">
        <v>44594</v>
      </c>
      <c r="J1034" s="56" t="s">
        <v>271</v>
      </c>
      <c r="K1034" s="2" t="s">
        <v>294</v>
      </c>
      <c r="L1034" s="9">
        <v>93.1</v>
      </c>
      <c r="M1034" s="2" t="s">
        <v>4436</v>
      </c>
      <c r="N1034" s="2" t="s">
        <v>85</v>
      </c>
      <c r="O1034" s="2" t="s">
        <v>4437</v>
      </c>
      <c r="P1034" s="2" t="str">
        <f>VLOOKUP(I1034,Period!A:B,2,FALSE)</f>
        <v>2022H1</v>
      </c>
      <c r="Q1034" s="9">
        <f t="shared" si="182"/>
        <v>96.724999999999994</v>
      </c>
      <c r="R1034" s="2">
        <f t="shared" si="184"/>
        <v>100</v>
      </c>
      <c r="S1034" t="str">
        <f t="shared" si="185"/>
        <v>04 Overcast (100%)</v>
      </c>
      <c r="T1034" t="str">
        <f t="shared" si="183"/>
        <v>44594S2A_MSIL1CCDM-MLB-GANGM4459404 Overcast (100%)</v>
      </c>
      <c r="U1034">
        <f>IF(COUNTIF(T$2:T1033,T1034)&gt;=1,0,1)</f>
        <v>0</v>
      </c>
      <c r="V1034" s="26" t="s">
        <v>2962</v>
      </c>
      <c r="W1034" s="86">
        <f t="shared" si="186"/>
        <v>2022</v>
      </c>
      <c r="X1034" s="86" t="str">
        <f t="shared" si="187"/>
        <v>02</v>
      </c>
      <c r="Y1034" s="86" t="str">
        <f t="shared" si="188"/>
        <v>02</v>
      </c>
      <c r="Z1034" s="86" t="str">
        <f t="shared" si="189"/>
        <v>22</v>
      </c>
      <c r="AA1034" s="86" t="str">
        <f t="shared" si="190"/>
        <v>28</v>
      </c>
      <c r="AB1034" s="86" t="str">
        <f t="shared" si="191"/>
        <v>01</v>
      </c>
      <c r="AC1034" s="86" t="str">
        <f t="shared" si="192"/>
        <v>GAN_GM_2500X1253px_32m_S2A_MSIL1C_20220202_100CC</v>
      </c>
      <c r="AD1034" s="41" t="s">
        <v>2963</v>
      </c>
    </row>
    <row r="1035" spans="2:30" x14ac:dyDescent="0.25">
      <c r="B1035" t="s">
        <v>3866</v>
      </c>
      <c r="C1035" s="54" t="s">
        <v>3816</v>
      </c>
      <c r="D1035" s="54" t="s">
        <v>269</v>
      </c>
      <c r="E1035" s="56" t="b">
        <v>1</v>
      </c>
      <c r="F1035" s="2" t="s">
        <v>3813</v>
      </c>
      <c r="G1035" s="7" t="s">
        <v>183</v>
      </c>
      <c r="H1035" s="54" t="s">
        <v>270</v>
      </c>
      <c r="I1035" s="57">
        <v>44594</v>
      </c>
      <c r="J1035" s="56" t="s">
        <v>273</v>
      </c>
      <c r="K1035" s="2" t="s">
        <v>316</v>
      </c>
      <c r="L1035" s="9">
        <v>100</v>
      </c>
      <c r="M1035" s="2" t="s">
        <v>4436</v>
      </c>
      <c r="N1035" s="2" t="s">
        <v>85</v>
      </c>
      <c r="O1035" s="2" t="s">
        <v>4437</v>
      </c>
      <c r="P1035" s="2" t="str">
        <f>VLOOKUP(I1035,Period!A:B,2,FALSE)</f>
        <v>2022H1</v>
      </c>
      <c r="Q1035" s="9">
        <f t="shared" si="182"/>
        <v>96.724999999999994</v>
      </c>
      <c r="R1035" s="2">
        <f t="shared" si="184"/>
        <v>100</v>
      </c>
      <c r="S1035" t="str">
        <f t="shared" si="185"/>
        <v>04 Overcast (100%)</v>
      </c>
      <c r="T1035" t="str">
        <f t="shared" si="183"/>
        <v>44594S2A_MSIL1CCDM-MLB-GANGM4459404 Overcast (100%)</v>
      </c>
      <c r="U1035">
        <f>IF(COUNTIF(T$2:T1034,T1035)&gt;=1,0,1)</f>
        <v>0</v>
      </c>
      <c r="V1035" s="26" t="s">
        <v>2964</v>
      </c>
      <c r="W1035" s="86">
        <f t="shared" si="186"/>
        <v>2022</v>
      </c>
      <c r="X1035" s="86" t="str">
        <f t="shared" si="187"/>
        <v>02</v>
      </c>
      <c r="Y1035" s="86" t="str">
        <f t="shared" si="188"/>
        <v>02</v>
      </c>
      <c r="Z1035" s="86" t="str">
        <f t="shared" si="189"/>
        <v>22</v>
      </c>
      <c r="AA1035" s="86" t="str">
        <f t="shared" si="190"/>
        <v>27</v>
      </c>
      <c r="AB1035" s="86" t="str">
        <f t="shared" si="191"/>
        <v>52</v>
      </c>
      <c r="AC1035" s="86" t="str">
        <f t="shared" si="192"/>
        <v>GAN_GM_2500X1253px_32m_S2A_MSIL1C_20220202_100CC</v>
      </c>
      <c r="AD1035" s="41" t="s">
        <v>2965</v>
      </c>
    </row>
    <row r="1036" spans="2:30" x14ac:dyDescent="0.25">
      <c r="B1036" t="s">
        <v>3866</v>
      </c>
      <c r="C1036" s="54" t="s">
        <v>3816</v>
      </c>
      <c r="D1036" s="54" t="s">
        <v>269</v>
      </c>
      <c r="E1036" s="56" t="b">
        <v>1</v>
      </c>
      <c r="F1036" s="2" t="s">
        <v>3813</v>
      </c>
      <c r="G1036" s="7" t="s">
        <v>183</v>
      </c>
      <c r="H1036" s="54" t="s">
        <v>270</v>
      </c>
      <c r="I1036" s="57">
        <v>44594</v>
      </c>
      <c r="J1036" s="56" t="s">
        <v>274</v>
      </c>
      <c r="K1036" s="2" t="s">
        <v>337</v>
      </c>
      <c r="L1036" s="9">
        <v>96.7</v>
      </c>
      <c r="M1036" s="2" t="s">
        <v>4436</v>
      </c>
      <c r="N1036" s="2" t="s">
        <v>85</v>
      </c>
      <c r="O1036" s="2" t="s">
        <v>4437</v>
      </c>
      <c r="P1036" s="2" t="str">
        <f>VLOOKUP(I1036,Period!A:B,2,FALSE)</f>
        <v>2022H1</v>
      </c>
      <c r="Q1036" s="9">
        <f t="shared" si="182"/>
        <v>96.724999999999994</v>
      </c>
      <c r="R1036" s="2">
        <f t="shared" si="184"/>
        <v>100</v>
      </c>
      <c r="S1036" t="str">
        <f t="shared" si="185"/>
        <v>04 Overcast (100%)</v>
      </c>
      <c r="T1036" t="str">
        <f t="shared" si="183"/>
        <v>44594S2A_MSIL1CCDM-MLB-GANGM4459404 Overcast (100%)</v>
      </c>
      <c r="U1036">
        <f>IF(COUNTIF(T$2:T1035,T1036)&gt;=1,0,1)</f>
        <v>0</v>
      </c>
      <c r="V1036" s="26" t="s">
        <v>2966</v>
      </c>
      <c r="W1036" s="86">
        <f t="shared" si="186"/>
        <v>2022</v>
      </c>
      <c r="X1036" s="86" t="str">
        <f t="shared" si="187"/>
        <v>02</v>
      </c>
      <c r="Y1036" s="86" t="str">
        <f t="shared" si="188"/>
        <v>02</v>
      </c>
      <c r="Z1036" s="86" t="str">
        <f t="shared" si="189"/>
        <v>22</v>
      </c>
      <c r="AA1036" s="86" t="str">
        <f t="shared" si="190"/>
        <v>27</v>
      </c>
      <c r="AB1036" s="86" t="str">
        <f t="shared" si="191"/>
        <v>47</v>
      </c>
      <c r="AC1036" s="86" t="str">
        <f t="shared" si="192"/>
        <v>GAN_GM_2500X1253px_32m_S2A_MSIL1C_20220202_100CC</v>
      </c>
      <c r="AD1036" s="41" t="s">
        <v>2967</v>
      </c>
    </row>
    <row r="1037" spans="2:30" x14ac:dyDescent="0.25">
      <c r="B1037" t="s">
        <v>3866</v>
      </c>
      <c r="C1037" s="51" t="s">
        <v>3816</v>
      </c>
      <c r="D1037" s="51" t="s">
        <v>269</v>
      </c>
      <c r="E1037" s="42" t="b">
        <v>1</v>
      </c>
      <c r="F1037" s="2" t="s">
        <v>3813</v>
      </c>
      <c r="G1037" s="7" t="s">
        <v>183</v>
      </c>
      <c r="H1037" s="51" t="s">
        <v>270</v>
      </c>
      <c r="I1037" s="53">
        <v>44592</v>
      </c>
      <c r="J1037" s="42" t="s">
        <v>272</v>
      </c>
      <c r="K1037" s="2" t="s">
        <v>282</v>
      </c>
      <c r="L1037" s="9">
        <v>96.5</v>
      </c>
      <c r="M1037" s="2" t="s">
        <v>4436</v>
      </c>
      <c r="N1037" s="2" t="s">
        <v>85</v>
      </c>
      <c r="O1037" s="2" t="s">
        <v>4437</v>
      </c>
      <c r="P1037" s="2" t="str">
        <f>VLOOKUP(I1037,Period!A:B,2,FALSE)</f>
        <v>2022H1</v>
      </c>
      <c r="Q1037" s="9">
        <f t="shared" si="182"/>
        <v>96.15</v>
      </c>
      <c r="R1037" s="2">
        <f t="shared" si="184"/>
        <v>100</v>
      </c>
      <c r="S1037" t="str">
        <f t="shared" si="185"/>
        <v>04 Overcast (100%)</v>
      </c>
      <c r="T1037" t="str">
        <f t="shared" si="183"/>
        <v>44592S2A_MSIL1CCDM-MLB-GANGM4459204 Overcast (100%)</v>
      </c>
      <c r="U1037">
        <f>IF(COUNTIF(T$2:T1036,T1037)&gt;=1,0,1)</f>
        <v>1</v>
      </c>
      <c r="V1037" s="26" t="s">
        <v>2968</v>
      </c>
      <c r="W1037" s="86">
        <f t="shared" si="186"/>
        <v>2022</v>
      </c>
      <c r="X1037" s="86" t="str">
        <f t="shared" si="187"/>
        <v>01</v>
      </c>
      <c r="Y1037" s="86">
        <f t="shared" si="188"/>
        <v>31</v>
      </c>
      <c r="Z1037" s="86" t="str">
        <f t="shared" si="189"/>
        <v>22</v>
      </c>
      <c r="AA1037" s="86" t="str">
        <f t="shared" si="190"/>
        <v>38</v>
      </c>
      <c r="AB1037" s="86" t="str">
        <f t="shared" si="191"/>
        <v>07</v>
      </c>
      <c r="AC1037" s="86" t="str">
        <f t="shared" si="192"/>
        <v>GAN_GM_2500X1253px_32m_S2A_MSIL1C_20220131_100CC</v>
      </c>
      <c r="AD1037" s="41" t="s">
        <v>2969</v>
      </c>
    </row>
    <row r="1038" spans="2:30" x14ac:dyDescent="0.25">
      <c r="B1038" t="s">
        <v>3866</v>
      </c>
      <c r="C1038" s="51" t="s">
        <v>3816</v>
      </c>
      <c r="D1038" s="51" t="s">
        <v>269</v>
      </c>
      <c r="E1038" s="42" t="b">
        <v>1</v>
      </c>
      <c r="F1038" s="2" t="s">
        <v>3813</v>
      </c>
      <c r="G1038" s="7" t="s">
        <v>183</v>
      </c>
      <c r="H1038" s="51" t="s">
        <v>270</v>
      </c>
      <c r="I1038" s="53">
        <v>44592</v>
      </c>
      <c r="J1038" s="42" t="s">
        <v>271</v>
      </c>
      <c r="K1038" s="2" t="s">
        <v>279</v>
      </c>
      <c r="L1038" s="9">
        <v>94.6</v>
      </c>
      <c r="M1038" s="2" t="s">
        <v>4436</v>
      </c>
      <c r="N1038" s="2" t="s">
        <v>85</v>
      </c>
      <c r="O1038" s="2" t="s">
        <v>4437</v>
      </c>
      <c r="P1038" s="2" t="str">
        <f>VLOOKUP(I1038,Period!A:B,2,FALSE)</f>
        <v>2022H1</v>
      </c>
      <c r="Q1038" s="9">
        <f t="shared" si="182"/>
        <v>96.15</v>
      </c>
      <c r="R1038" s="2">
        <f t="shared" si="184"/>
        <v>100</v>
      </c>
      <c r="S1038" t="str">
        <f t="shared" si="185"/>
        <v>04 Overcast (100%)</v>
      </c>
      <c r="T1038" t="str">
        <f t="shared" si="183"/>
        <v>44592S2A_MSIL1CCDM-MLB-GANGM4459204 Overcast (100%)</v>
      </c>
      <c r="U1038">
        <f>IF(COUNTIF(T$2:T1037,T1038)&gt;=1,0,1)</f>
        <v>0</v>
      </c>
      <c r="V1038" s="26" t="s">
        <v>2970</v>
      </c>
      <c r="W1038" s="86">
        <f t="shared" si="186"/>
        <v>2022</v>
      </c>
      <c r="X1038" s="86" t="str">
        <f t="shared" si="187"/>
        <v>01</v>
      </c>
      <c r="Y1038" s="86">
        <f t="shared" si="188"/>
        <v>31</v>
      </c>
      <c r="Z1038" s="86" t="str">
        <f t="shared" si="189"/>
        <v>22</v>
      </c>
      <c r="AA1038" s="86" t="str">
        <f t="shared" si="190"/>
        <v>38</v>
      </c>
      <c r="AB1038" s="86" t="str">
        <f t="shared" si="191"/>
        <v>03</v>
      </c>
      <c r="AC1038" s="86" t="str">
        <f t="shared" si="192"/>
        <v>GAN_GM_2500X1253px_32m_S2A_MSIL1C_20220131_100CC</v>
      </c>
      <c r="AD1038" s="41" t="s">
        <v>2971</v>
      </c>
    </row>
    <row r="1039" spans="2:30" x14ac:dyDescent="0.25">
      <c r="B1039" t="s">
        <v>3866</v>
      </c>
      <c r="C1039" s="51" t="s">
        <v>3816</v>
      </c>
      <c r="D1039" s="51" t="s">
        <v>269</v>
      </c>
      <c r="E1039" s="42" t="b">
        <v>1</v>
      </c>
      <c r="F1039" s="2" t="s">
        <v>3813</v>
      </c>
      <c r="G1039" s="7" t="s">
        <v>183</v>
      </c>
      <c r="H1039" s="51" t="s">
        <v>270</v>
      </c>
      <c r="I1039" s="53">
        <v>44592</v>
      </c>
      <c r="J1039" s="42" t="s">
        <v>273</v>
      </c>
      <c r="K1039" s="2" t="s">
        <v>296</v>
      </c>
      <c r="L1039" s="9">
        <v>94.5</v>
      </c>
      <c r="M1039" s="2" t="s">
        <v>4436</v>
      </c>
      <c r="N1039" s="2" t="s">
        <v>85</v>
      </c>
      <c r="O1039" s="2" t="s">
        <v>4437</v>
      </c>
      <c r="P1039" s="2" t="str">
        <f>VLOOKUP(I1039,Period!A:B,2,FALSE)</f>
        <v>2022H1</v>
      </c>
      <c r="Q1039" s="9">
        <f t="shared" si="182"/>
        <v>96.15</v>
      </c>
      <c r="R1039" s="2">
        <f t="shared" si="184"/>
        <v>100</v>
      </c>
      <c r="S1039" t="str">
        <f t="shared" si="185"/>
        <v>04 Overcast (100%)</v>
      </c>
      <c r="T1039" t="str">
        <f t="shared" si="183"/>
        <v>44592S2A_MSIL1CCDM-MLB-GANGM4459204 Overcast (100%)</v>
      </c>
      <c r="U1039">
        <f>IF(COUNTIF(T$2:T1038,T1039)&gt;=1,0,1)</f>
        <v>0</v>
      </c>
      <c r="V1039" s="26" t="s">
        <v>2972</v>
      </c>
      <c r="W1039" s="86">
        <f t="shared" si="186"/>
        <v>2022</v>
      </c>
      <c r="X1039" s="86" t="str">
        <f t="shared" si="187"/>
        <v>01</v>
      </c>
      <c r="Y1039" s="86">
        <f t="shared" si="188"/>
        <v>31</v>
      </c>
      <c r="Z1039" s="86" t="str">
        <f t="shared" si="189"/>
        <v>22</v>
      </c>
      <c r="AA1039" s="86" t="str">
        <f t="shared" si="190"/>
        <v>37</v>
      </c>
      <c r="AB1039" s="86" t="str">
        <f t="shared" si="191"/>
        <v>53</v>
      </c>
      <c r="AC1039" s="86" t="str">
        <f t="shared" si="192"/>
        <v>GAN_GM_2500X1253px_32m_S2A_MSIL1C_20220131_100CC</v>
      </c>
      <c r="AD1039" s="41" t="s">
        <v>2973</v>
      </c>
    </row>
    <row r="1040" spans="2:30" x14ac:dyDescent="0.25">
      <c r="B1040" t="s">
        <v>3866</v>
      </c>
      <c r="C1040" s="51" t="s">
        <v>3816</v>
      </c>
      <c r="D1040" s="51" t="s">
        <v>269</v>
      </c>
      <c r="E1040" s="42" t="b">
        <v>1</v>
      </c>
      <c r="F1040" s="2" t="s">
        <v>3813</v>
      </c>
      <c r="G1040" s="7" t="s">
        <v>183</v>
      </c>
      <c r="H1040" s="51" t="s">
        <v>270</v>
      </c>
      <c r="I1040" s="53">
        <v>44592</v>
      </c>
      <c r="J1040" s="42" t="s">
        <v>274</v>
      </c>
      <c r="K1040" s="2" t="s">
        <v>309</v>
      </c>
      <c r="L1040" s="9">
        <v>99</v>
      </c>
      <c r="M1040" s="2" t="s">
        <v>4436</v>
      </c>
      <c r="N1040" s="2" t="s">
        <v>85</v>
      </c>
      <c r="O1040" s="2" t="s">
        <v>4437</v>
      </c>
      <c r="P1040" s="2" t="str">
        <f>VLOOKUP(I1040,Period!A:B,2,FALSE)</f>
        <v>2022H1</v>
      </c>
      <c r="Q1040" s="9">
        <f t="shared" si="182"/>
        <v>96.15</v>
      </c>
      <c r="R1040" s="2">
        <f t="shared" si="184"/>
        <v>100</v>
      </c>
      <c r="S1040" t="str">
        <f t="shared" si="185"/>
        <v>04 Overcast (100%)</v>
      </c>
      <c r="T1040" t="str">
        <f t="shared" si="183"/>
        <v>44592S2A_MSIL1CCDM-MLB-GANGM4459204 Overcast (100%)</v>
      </c>
      <c r="U1040">
        <f>IF(COUNTIF(T$2:T1039,T1040)&gt;=1,0,1)</f>
        <v>0</v>
      </c>
      <c r="V1040" s="26" t="s">
        <v>2974</v>
      </c>
      <c r="W1040" s="86">
        <f t="shared" si="186"/>
        <v>2022</v>
      </c>
      <c r="X1040" s="86" t="str">
        <f t="shared" si="187"/>
        <v>01</v>
      </c>
      <c r="Y1040" s="86">
        <f t="shared" si="188"/>
        <v>31</v>
      </c>
      <c r="Z1040" s="86" t="str">
        <f t="shared" si="189"/>
        <v>22</v>
      </c>
      <c r="AA1040" s="86" t="str">
        <f t="shared" si="190"/>
        <v>37</v>
      </c>
      <c r="AB1040" s="86" t="str">
        <f t="shared" si="191"/>
        <v>49</v>
      </c>
      <c r="AC1040" s="86" t="str">
        <f t="shared" si="192"/>
        <v>GAN_GM_2500X1253px_32m_S2A_MSIL1C_20220131_100CC</v>
      </c>
      <c r="AD1040" s="41" t="s">
        <v>2975</v>
      </c>
    </row>
    <row r="1041" spans="2:30" x14ac:dyDescent="0.25">
      <c r="B1041" t="s">
        <v>3866</v>
      </c>
      <c r="C1041" s="54" t="s">
        <v>3816</v>
      </c>
      <c r="D1041" s="54" t="s">
        <v>269</v>
      </c>
      <c r="E1041" s="56" t="b">
        <v>1</v>
      </c>
      <c r="F1041" s="2" t="s">
        <v>3813</v>
      </c>
      <c r="G1041" s="7" t="s">
        <v>183</v>
      </c>
      <c r="H1041" s="54" t="s">
        <v>270</v>
      </c>
      <c r="I1041" s="57">
        <v>44589</v>
      </c>
      <c r="J1041" s="56" t="s">
        <v>272</v>
      </c>
      <c r="K1041" s="2" t="s">
        <v>297</v>
      </c>
      <c r="L1041" s="9">
        <v>18.5</v>
      </c>
      <c r="M1041" s="2" t="s">
        <v>4436</v>
      </c>
      <c r="N1041" s="2" t="s">
        <v>85</v>
      </c>
      <c r="O1041" s="2" t="s">
        <v>4437</v>
      </c>
      <c r="P1041" s="2" t="str">
        <f>VLOOKUP(I1041,Period!A:B,2,FALSE)</f>
        <v>2022H1</v>
      </c>
      <c r="Q1041" s="9">
        <f t="shared" si="182"/>
        <v>14.4</v>
      </c>
      <c r="R1041" s="2">
        <f t="shared" si="184"/>
        <v>20</v>
      </c>
      <c r="S1041" t="str">
        <f t="shared" si="185"/>
        <v>02 Sunny (10%-30%)</v>
      </c>
      <c r="T1041" t="str">
        <f t="shared" si="183"/>
        <v>44589S2A_MSIL1CCDM-MLB-GANGM4458902 Sunny (10%-30%)</v>
      </c>
      <c r="U1041">
        <f>IF(COUNTIF(T$2:T1040,T1041)&gt;=1,0,1)</f>
        <v>1</v>
      </c>
      <c r="V1041" s="26" t="s">
        <v>2976</v>
      </c>
      <c r="W1041" s="86">
        <f t="shared" si="186"/>
        <v>2022</v>
      </c>
      <c r="X1041" s="86" t="str">
        <f t="shared" si="187"/>
        <v>01</v>
      </c>
      <c r="Y1041" s="86">
        <f t="shared" si="188"/>
        <v>28</v>
      </c>
      <c r="Z1041" s="86" t="str">
        <f t="shared" si="189"/>
        <v>22</v>
      </c>
      <c r="AA1041" s="86" t="str">
        <f t="shared" si="190"/>
        <v>28</v>
      </c>
      <c r="AB1041" s="86" t="str">
        <f t="shared" si="191"/>
        <v>11</v>
      </c>
      <c r="AC1041" s="86" t="str">
        <f t="shared" si="192"/>
        <v>GAN_GM_2500X1253px_32m_S2A_MSIL1C_20220128_20CC</v>
      </c>
      <c r="AD1041" s="41" t="s">
        <v>2977</v>
      </c>
    </row>
    <row r="1042" spans="2:30" x14ac:dyDescent="0.25">
      <c r="B1042" t="s">
        <v>3866</v>
      </c>
      <c r="C1042" s="54" t="s">
        <v>3816</v>
      </c>
      <c r="D1042" s="54" t="s">
        <v>269</v>
      </c>
      <c r="E1042" s="56" t="b">
        <v>1</v>
      </c>
      <c r="F1042" s="2" t="s">
        <v>3813</v>
      </c>
      <c r="G1042" s="7" t="s">
        <v>183</v>
      </c>
      <c r="H1042" s="54" t="s">
        <v>270</v>
      </c>
      <c r="I1042" s="57">
        <v>44589</v>
      </c>
      <c r="J1042" s="56" t="s">
        <v>271</v>
      </c>
      <c r="K1042" s="2" t="s">
        <v>301</v>
      </c>
      <c r="L1042" s="9">
        <v>32.200000000000003</v>
      </c>
      <c r="M1042" s="2" t="s">
        <v>4436</v>
      </c>
      <c r="N1042" s="2" t="s">
        <v>85</v>
      </c>
      <c r="O1042" s="2" t="s">
        <v>4437</v>
      </c>
      <c r="P1042" s="2" t="str">
        <f>VLOOKUP(I1042,Period!A:B,2,FALSE)</f>
        <v>2022H1</v>
      </c>
      <c r="Q1042" s="9">
        <f t="shared" si="182"/>
        <v>14.4</v>
      </c>
      <c r="R1042" s="2">
        <f t="shared" si="184"/>
        <v>20</v>
      </c>
      <c r="S1042" t="str">
        <f t="shared" si="185"/>
        <v>02 Sunny (10%-30%)</v>
      </c>
      <c r="T1042" t="str">
        <f t="shared" si="183"/>
        <v>44589S2A_MSIL1CCDM-MLB-GANGM4458902 Sunny (10%-30%)</v>
      </c>
      <c r="U1042">
        <f>IF(COUNTIF(T$2:T1041,T1042)&gt;=1,0,1)</f>
        <v>0</v>
      </c>
      <c r="V1042" s="26" t="s">
        <v>2978</v>
      </c>
      <c r="W1042" s="86">
        <f t="shared" si="186"/>
        <v>2022</v>
      </c>
      <c r="X1042" s="86" t="str">
        <f t="shared" si="187"/>
        <v>01</v>
      </c>
      <c r="Y1042" s="86">
        <f t="shared" si="188"/>
        <v>28</v>
      </c>
      <c r="Z1042" s="86" t="str">
        <f t="shared" si="189"/>
        <v>22</v>
      </c>
      <c r="AA1042" s="86" t="str">
        <f t="shared" si="190"/>
        <v>28</v>
      </c>
      <c r="AB1042" s="86" t="str">
        <f t="shared" si="191"/>
        <v>07</v>
      </c>
      <c r="AC1042" s="86" t="str">
        <f t="shared" si="192"/>
        <v>GAN_GM_2500X1253px_32m_S2A_MSIL1C_20220128_20CC</v>
      </c>
      <c r="AD1042" s="41" t="s">
        <v>2979</v>
      </c>
    </row>
    <row r="1043" spans="2:30" x14ac:dyDescent="0.25">
      <c r="B1043" t="s">
        <v>3866</v>
      </c>
      <c r="C1043" s="54" t="s">
        <v>3816</v>
      </c>
      <c r="D1043" s="54" t="s">
        <v>269</v>
      </c>
      <c r="E1043" s="56" t="b">
        <v>1</v>
      </c>
      <c r="F1043" s="2" t="s">
        <v>3813</v>
      </c>
      <c r="G1043" s="7" t="s">
        <v>183</v>
      </c>
      <c r="H1043" s="54" t="s">
        <v>270</v>
      </c>
      <c r="I1043" s="57">
        <v>44589</v>
      </c>
      <c r="J1043" s="56" t="s">
        <v>273</v>
      </c>
      <c r="K1043" s="2" t="s">
        <v>302</v>
      </c>
      <c r="L1043" s="9">
        <v>0.6</v>
      </c>
      <c r="M1043" s="2" t="s">
        <v>4436</v>
      </c>
      <c r="N1043" s="2" t="s">
        <v>85</v>
      </c>
      <c r="O1043" s="2" t="s">
        <v>4437</v>
      </c>
      <c r="P1043" s="2" t="str">
        <f>VLOOKUP(I1043,Period!A:B,2,FALSE)</f>
        <v>2022H1</v>
      </c>
      <c r="Q1043" s="9">
        <f t="shared" si="182"/>
        <v>14.4</v>
      </c>
      <c r="R1043" s="2">
        <f t="shared" si="184"/>
        <v>20</v>
      </c>
      <c r="S1043" t="str">
        <f t="shared" si="185"/>
        <v>02 Sunny (10%-30%)</v>
      </c>
      <c r="T1043" t="str">
        <f t="shared" si="183"/>
        <v>44589S2A_MSIL1CCDM-MLB-GANGM4458902 Sunny (10%-30%)</v>
      </c>
      <c r="U1043">
        <f>IF(COUNTIF(T$2:T1042,T1043)&gt;=1,0,1)</f>
        <v>0</v>
      </c>
      <c r="V1043" s="26" t="s">
        <v>2980</v>
      </c>
      <c r="W1043" s="86">
        <f t="shared" si="186"/>
        <v>2022</v>
      </c>
      <c r="X1043" s="86" t="str">
        <f t="shared" si="187"/>
        <v>01</v>
      </c>
      <c r="Y1043" s="86">
        <f t="shared" si="188"/>
        <v>28</v>
      </c>
      <c r="Z1043" s="86" t="str">
        <f t="shared" si="189"/>
        <v>22</v>
      </c>
      <c r="AA1043" s="86" t="str">
        <f t="shared" si="190"/>
        <v>27</v>
      </c>
      <c r="AB1043" s="86" t="str">
        <f t="shared" si="191"/>
        <v>58</v>
      </c>
      <c r="AC1043" s="86" t="str">
        <f t="shared" si="192"/>
        <v>GAN_GM_2500X1253px_32m_S2A_MSIL1C_20220128_20CC</v>
      </c>
      <c r="AD1043" s="41" t="s">
        <v>2981</v>
      </c>
    </row>
    <row r="1044" spans="2:30" x14ac:dyDescent="0.25">
      <c r="B1044" t="s">
        <v>3866</v>
      </c>
      <c r="C1044" s="54" t="s">
        <v>3816</v>
      </c>
      <c r="D1044" s="54" t="s">
        <v>269</v>
      </c>
      <c r="E1044" s="56" t="b">
        <v>1</v>
      </c>
      <c r="F1044" s="2" t="s">
        <v>3813</v>
      </c>
      <c r="G1044" s="7" t="s">
        <v>183</v>
      </c>
      <c r="H1044" s="54" t="s">
        <v>270</v>
      </c>
      <c r="I1044" s="57">
        <v>44589</v>
      </c>
      <c r="J1044" s="56" t="s">
        <v>274</v>
      </c>
      <c r="K1044" s="2" t="s">
        <v>303</v>
      </c>
      <c r="L1044" s="9">
        <v>6.3</v>
      </c>
      <c r="M1044" s="2" t="s">
        <v>4436</v>
      </c>
      <c r="N1044" s="2" t="s">
        <v>85</v>
      </c>
      <c r="O1044" s="2" t="s">
        <v>4437</v>
      </c>
      <c r="P1044" s="2" t="str">
        <f>VLOOKUP(I1044,Period!A:B,2,FALSE)</f>
        <v>2022H1</v>
      </c>
      <c r="Q1044" s="9">
        <f t="shared" si="182"/>
        <v>14.4</v>
      </c>
      <c r="R1044" s="2">
        <f t="shared" si="184"/>
        <v>20</v>
      </c>
      <c r="S1044" t="str">
        <f t="shared" si="185"/>
        <v>02 Sunny (10%-30%)</v>
      </c>
      <c r="T1044" t="str">
        <f t="shared" si="183"/>
        <v>44589S2A_MSIL1CCDM-MLB-GANGM4458902 Sunny (10%-30%)</v>
      </c>
      <c r="U1044">
        <f>IF(COUNTIF(T$2:T1043,T1044)&gt;=1,0,1)</f>
        <v>0</v>
      </c>
      <c r="V1044" s="26" t="s">
        <v>2982</v>
      </c>
      <c r="W1044" s="86">
        <f t="shared" si="186"/>
        <v>2022</v>
      </c>
      <c r="X1044" s="86" t="str">
        <f t="shared" si="187"/>
        <v>01</v>
      </c>
      <c r="Y1044" s="86">
        <f t="shared" si="188"/>
        <v>28</v>
      </c>
      <c r="Z1044" s="86" t="str">
        <f t="shared" si="189"/>
        <v>22</v>
      </c>
      <c r="AA1044" s="86" t="str">
        <f t="shared" si="190"/>
        <v>27</v>
      </c>
      <c r="AB1044" s="86" t="str">
        <f t="shared" si="191"/>
        <v>53</v>
      </c>
      <c r="AC1044" s="86" t="str">
        <f t="shared" si="192"/>
        <v>GAN_GM_2500X1253px_32m_S2A_MSIL1C_20220128_20CC</v>
      </c>
      <c r="AD1044" s="41" t="s">
        <v>2983</v>
      </c>
    </row>
    <row r="1045" spans="2:30" x14ac:dyDescent="0.25">
      <c r="B1045" t="s">
        <v>3866</v>
      </c>
      <c r="C1045" s="51" t="s">
        <v>3816</v>
      </c>
      <c r="D1045" s="51" t="s">
        <v>269</v>
      </c>
      <c r="E1045" s="42" t="b">
        <v>1</v>
      </c>
      <c r="F1045" s="2" t="s">
        <v>3813</v>
      </c>
      <c r="G1045" s="7" t="s">
        <v>183</v>
      </c>
      <c r="H1045" s="51" t="s">
        <v>270</v>
      </c>
      <c r="I1045" s="53">
        <v>44587</v>
      </c>
      <c r="J1045" s="42" t="s">
        <v>272</v>
      </c>
      <c r="K1045" s="2" t="s">
        <v>286</v>
      </c>
      <c r="L1045" s="9">
        <v>1.3</v>
      </c>
      <c r="M1045" s="2" t="s">
        <v>4436</v>
      </c>
      <c r="N1045" s="2" t="s">
        <v>85</v>
      </c>
      <c r="O1045" s="2" t="s">
        <v>4437</v>
      </c>
      <c r="P1045" s="2" t="str">
        <f>VLOOKUP(I1045,Period!A:B,2,FALSE)</f>
        <v>2022H1</v>
      </c>
      <c r="Q1045" s="9">
        <f t="shared" si="182"/>
        <v>4.9000000000000004</v>
      </c>
      <c r="R1045" s="2">
        <f t="shared" si="184"/>
        <v>10</v>
      </c>
      <c r="S1045" t="str">
        <f t="shared" si="185"/>
        <v>02 Sunny (10%-30%)</v>
      </c>
      <c r="T1045" t="str">
        <f t="shared" si="183"/>
        <v>44587S2A_MSIL1CCDM-MLB-GANGM4458702 Sunny (10%-30%)</v>
      </c>
      <c r="U1045">
        <f>IF(COUNTIF(T$2:T1044,T1045)&gt;=1,0,1)</f>
        <v>1</v>
      </c>
      <c r="V1045" s="26" t="s">
        <v>2984</v>
      </c>
      <c r="W1045" s="86">
        <f t="shared" si="186"/>
        <v>2022</v>
      </c>
      <c r="X1045" s="86" t="str">
        <f t="shared" si="187"/>
        <v>01</v>
      </c>
      <c r="Y1045" s="86">
        <f t="shared" si="188"/>
        <v>26</v>
      </c>
      <c r="Z1045" s="86" t="str">
        <f t="shared" si="189"/>
        <v>22</v>
      </c>
      <c r="AA1045" s="86" t="str">
        <f t="shared" si="190"/>
        <v>38</v>
      </c>
      <c r="AB1045" s="86" t="str">
        <f t="shared" si="191"/>
        <v>01</v>
      </c>
      <c r="AC1045" s="86" t="str">
        <f t="shared" si="192"/>
        <v>GAN_GM_2500X1253px_32m_S2A_MSIL1C_20220126_10CC</v>
      </c>
      <c r="AD1045" s="41" t="s">
        <v>2985</v>
      </c>
    </row>
    <row r="1046" spans="2:30" x14ac:dyDescent="0.25">
      <c r="B1046" t="s">
        <v>3866</v>
      </c>
      <c r="C1046" s="51" t="s">
        <v>3816</v>
      </c>
      <c r="D1046" s="51" t="s">
        <v>269</v>
      </c>
      <c r="E1046" s="42" t="b">
        <v>1</v>
      </c>
      <c r="F1046" s="2" t="s">
        <v>3813</v>
      </c>
      <c r="G1046" s="7" t="s">
        <v>183</v>
      </c>
      <c r="H1046" s="51" t="s">
        <v>270</v>
      </c>
      <c r="I1046" s="53">
        <v>44587</v>
      </c>
      <c r="J1046" s="42" t="s">
        <v>271</v>
      </c>
      <c r="K1046" s="2" t="s">
        <v>280</v>
      </c>
      <c r="L1046" s="9">
        <v>14.6</v>
      </c>
      <c r="M1046" s="2" t="s">
        <v>4436</v>
      </c>
      <c r="N1046" s="2" t="s">
        <v>85</v>
      </c>
      <c r="O1046" s="2" t="s">
        <v>4437</v>
      </c>
      <c r="P1046" s="2" t="str">
        <f>VLOOKUP(I1046,Period!A:B,2,FALSE)</f>
        <v>2022H1</v>
      </c>
      <c r="Q1046" s="9">
        <f t="shared" si="182"/>
        <v>4.9000000000000004</v>
      </c>
      <c r="R1046" s="2">
        <f t="shared" si="184"/>
        <v>10</v>
      </c>
      <c r="S1046" t="str">
        <f t="shared" si="185"/>
        <v>02 Sunny (10%-30%)</v>
      </c>
      <c r="T1046" t="str">
        <f t="shared" si="183"/>
        <v>44587S2A_MSIL1CCDM-MLB-GANGM4458702 Sunny (10%-30%)</v>
      </c>
      <c r="U1046">
        <f>IF(COUNTIF(T$2:T1045,T1046)&gt;=1,0,1)</f>
        <v>0</v>
      </c>
      <c r="V1046" s="26" t="s">
        <v>2986</v>
      </c>
      <c r="W1046" s="86">
        <f t="shared" si="186"/>
        <v>2022</v>
      </c>
      <c r="X1046" s="86" t="str">
        <f t="shared" si="187"/>
        <v>01</v>
      </c>
      <c r="Y1046" s="86">
        <f t="shared" si="188"/>
        <v>26</v>
      </c>
      <c r="Z1046" s="86" t="str">
        <f t="shared" si="189"/>
        <v>22</v>
      </c>
      <c r="AA1046" s="86" t="str">
        <f t="shared" si="190"/>
        <v>37</v>
      </c>
      <c r="AB1046" s="86" t="str">
        <f t="shared" si="191"/>
        <v>57</v>
      </c>
      <c r="AC1046" s="86" t="str">
        <f t="shared" si="192"/>
        <v>GAN_GM_2500X1253px_32m_S2A_MSIL1C_20220126_10CC</v>
      </c>
      <c r="AD1046" s="41" t="s">
        <v>2987</v>
      </c>
    </row>
    <row r="1047" spans="2:30" x14ac:dyDescent="0.25">
      <c r="B1047" t="s">
        <v>3866</v>
      </c>
      <c r="C1047" s="51" t="s">
        <v>3816</v>
      </c>
      <c r="D1047" s="51" t="s">
        <v>269</v>
      </c>
      <c r="E1047" s="42" t="b">
        <v>1</v>
      </c>
      <c r="F1047" s="2" t="s">
        <v>3813</v>
      </c>
      <c r="G1047" s="7" t="s">
        <v>183</v>
      </c>
      <c r="H1047" s="51" t="s">
        <v>270</v>
      </c>
      <c r="I1047" s="53">
        <v>44587</v>
      </c>
      <c r="J1047" s="42" t="s">
        <v>273</v>
      </c>
      <c r="K1047" s="2" t="s">
        <v>318</v>
      </c>
      <c r="L1047" s="9">
        <v>0.6</v>
      </c>
      <c r="M1047" s="2" t="s">
        <v>4436</v>
      </c>
      <c r="N1047" s="2" t="s">
        <v>85</v>
      </c>
      <c r="O1047" s="2" t="s">
        <v>4437</v>
      </c>
      <c r="P1047" s="2" t="str">
        <f>VLOOKUP(I1047,Period!A:B,2,FALSE)</f>
        <v>2022H1</v>
      </c>
      <c r="Q1047" s="9">
        <f t="shared" si="182"/>
        <v>4.9000000000000004</v>
      </c>
      <c r="R1047" s="2">
        <f t="shared" si="184"/>
        <v>10</v>
      </c>
      <c r="S1047" t="str">
        <f t="shared" si="185"/>
        <v>02 Sunny (10%-30%)</v>
      </c>
      <c r="T1047" t="str">
        <f t="shared" si="183"/>
        <v>44587S2A_MSIL1CCDM-MLB-GANGM4458702 Sunny (10%-30%)</v>
      </c>
      <c r="U1047">
        <f>IF(COUNTIF(T$2:T1046,T1047)&gt;=1,0,1)</f>
        <v>0</v>
      </c>
      <c r="V1047" s="26" t="s">
        <v>2988</v>
      </c>
      <c r="W1047" s="86">
        <f t="shared" si="186"/>
        <v>2022</v>
      </c>
      <c r="X1047" s="86" t="str">
        <f t="shared" si="187"/>
        <v>01</v>
      </c>
      <c r="Y1047" s="86">
        <f t="shared" si="188"/>
        <v>26</v>
      </c>
      <c r="Z1047" s="86" t="str">
        <f t="shared" si="189"/>
        <v>22</v>
      </c>
      <c r="AA1047" s="86" t="str">
        <f t="shared" si="190"/>
        <v>37</v>
      </c>
      <c r="AB1047" s="86" t="str">
        <f t="shared" si="191"/>
        <v>47</v>
      </c>
      <c r="AC1047" s="86" t="str">
        <f t="shared" si="192"/>
        <v>GAN_GM_2500X1253px_32m_S2A_MSIL1C_20220126_10CC</v>
      </c>
      <c r="AD1047" s="41" t="s">
        <v>2989</v>
      </c>
    </row>
    <row r="1048" spans="2:30" x14ac:dyDescent="0.25">
      <c r="B1048" t="s">
        <v>3866</v>
      </c>
      <c r="C1048" s="51" t="s">
        <v>3816</v>
      </c>
      <c r="D1048" s="51" t="s">
        <v>269</v>
      </c>
      <c r="E1048" s="42" t="b">
        <v>1</v>
      </c>
      <c r="F1048" s="2" t="s">
        <v>3813</v>
      </c>
      <c r="G1048" s="7" t="s">
        <v>183</v>
      </c>
      <c r="H1048" s="51" t="s">
        <v>270</v>
      </c>
      <c r="I1048" s="53">
        <v>44587</v>
      </c>
      <c r="J1048" s="42" t="s">
        <v>274</v>
      </c>
      <c r="K1048" s="2" t="s">
        <v>336</v>
      </c>
      <c r="L1048" s="9">
        <v>3.1</v>
      </c>
      <c r="M1048" s="2" t="s">
        <v>4436</v>
      </c>
      <c r="N1048" s="2" t="s">
        <v>85</v>
      </c>
      <c r="O1048" s="2" t="s">
        <v>4437</v>
      </c>
      <c r="P1048" s="2" t="str">
        <f>VLOOKUP(I1048,Period!A:B,2,FALSE)</f>
        <v>2022H1</v>
      </c>
      <c r="Q1048" s="9">
        <f t="shared" si="182"/>
        <v>4.9000000000000004</v>
      </c>
      <c r="R1048" s="2">
        <f t="shared" si="184"/>
        <v>10</v>
      </c>
      <c r="S1048" t="str">
        <f t="shared" si="185"/>
        <v>02 Sunny (10%-30%)</v>
      </c>
      <c r="T1048" t="str">
        <f t="shared" si="183"/>
        <v>44587S2A_MSIL1CCDM-MLB-GANGM4458702 Sunny (10%-30%)</v>
      </c>
      <c r="U1048">
        <f>IF(COUNTIF(T$2:T1047,T1048)&gt;=1,0,1)</f>
        <v>0</v>
      </c>
      <c r="V1048" s="26" t="s">
        <v>2990</v>
      </c>
      <c r="W1048" s="86">
        <f t="shared" si="186"/>
        <v>2022</v>
      </c>
      <c r="X1048" s="86" t="str">
        <f t="shared" si="187"/>
        <v>01</v>
      </c>
      <c r="Y1048" s="86">
        <f t="shared" si="188"/>
        <v>26</v>
      </c>
      <c r="Z1048" s="86" t="str">
        <f t="shared" si="189"/>
        <v>22</v>
      </c>
      <c r="AA1048" s="86" t="str">
        <f t="shared" si="190"/>
        <v>37</v>
      </c>
      <c r="AB1048" s="86" t="str">
        <f t="shared" si="191"/>
        <v>42</v>
      </c>
      <c r="AC1048" s="86" t="str">
        <f t="shared" si="192"/>
        <v>GAN_GM_2500X1253px_32m_S2A_MSIL1C_20220126_10CC</v>
      </c>
      <c r="AD1048" s="41" t="s">
        <v>2991</v>
      </c>
    </row>
    <row r="1049" spans="2:30" x14ac:dyDescent="0.25">
      <c r="B1049" t="s">
        <v>3866</v>
      </c>
      <c r="C1049" s="54" t="s">
        <v>3816</v>
      </c>
      <c r="D1049" s="54" t="s">
        <v>269</v>
      </c>
      <c r="E1049" s="56" t="b">
        <v>1</v>
      </c>
      <c r="F1049" s="2" t="s">
        <v>3813</v>
      </c>
      <c r="G1049" s="7" t="s">
        <v>183</v>
      </c>
      <c r="H1049" s="54" t="s">
        <v>270</v>
      </c>
      <c r="I1049" s="57">
        <v>44584</v>
      </c>
      <c r="J1049" s="56" t="s">
        <v>272</v>
      </c>
      <c r="K1049" s="2" t="s">
        <v>319</v>
      </c>
      <c r="L1049" s="9">
        <v>60.2</v>
      </c>
      <c r="M1049" s="2" t="s">
        <v>4436</v>
      </c>
      <c r="N1049" s="2" t="s">
        <v>85</v>
      </c>
      <c r="O1049" s="2" t="s">
        <v>4437</v>
      </c>
      <c r="P1049" s="2" t="str">
        <f>VLOOKUP(I1049,Period!A:B,2,FALSE)</f>
        <v>2022H1</v>
      </c>
      <c r="Q1049" s="9">
        <f t="shared" si="182"/>
        <v>63.95</v>
      </c>
      <c r="R1049" s="2">
        <f t="shared" si="184"/>
        <v>70</v>
      </c>
      <c r="S1049" t="str">
        <f t="shared" si="185"/>
        <v>03 Cloudy (40%-90%)</v>
      </c>
      <c r="T1049" t="str">
        <f t="shared" si="183"/>
        <v>44584S2A_MSIL1CCDM-MLB-GANGM4458403 Cloudy (40%-90%)</v>
      </c>
      <c r="U1049">
        <f>IF(COUNTIF(T$2:T1048,T1049)&gt;=1,0,1)</f>
        <v>1</v>
      </c>
      <c r="V1049" s="26" t="s">
        <v>2992</v>
      </c>
      <c r="W1049" s="86">
        <f t="shared" si="186"/>
        <v>2022</v>
      </c>
      <c r="X1049" s="86" t="str">
        <f t="shared" si="187"/>
        <v>01</v>
      </c>
      <c r="Y1049" s="86">
        <f t="shared" si="188"/>
        <v>23</v>
      </c>
      <c r="Z1049" s="86" t="str">
        <f t="shared" si="189"/>
        <v>22</v>
      </c>
      <c r="AA1049" s="86" t="str">
        <f t="shared" si="190"/>
        <v>28</v>
      </c>
      <c r="AB1049" s="86" t="str">
        <f t="shared" si="191"/>
        <v>05</v>
      </c>
      <c r="AC1049" s="86" t="str">
        <f t="shared" si="192"/>
        <v>GAN_GM_2500X1253px_32m_S2A_MSIL1C_20220123_70CC</v>
      </c>
      <c r="AD1049" s="41" t="s">
        <v>2993</v>
      </c>
    </row>
    <row r="1050" spans="2:30" x14ac:dyDescent="0.25">
      <c r="B1050" t="s">
        <v>3866</v>
      </c>
      <c r="C1050" s="54" t="s">
        <v>3816</v>
      </c>
      <c r="D1050" s="54" t="s">
        <v>269</v>
      </c>
      <c r="E1050" s="56" t="b">
        <v>1</v>
      </c>
      <c r="F1050" s="2" t="s">
        <v>3813</v>
      </c>
      <c r="G1050" s="7" t="s">
        <v>183</v>
      </c>
      <c r="H1050" s="54" t="s">
        <v>270</v>
      </c>
      <c r="I1050" s="57">
        <v>44584</v>
      </c>
      <c r="J1050" s="56" t="s">
        <v>271</v>
      </c>
      <c r="K1050" s="2" t="s">
        <v>298</v>
      </c>
      <c r="L1050" s="9">
        <v>59.4</v>
      </c>
      <c r="M1050" s="2" t="s">
        <v>4436</v>
      </c>
      <c r="N1050" s="2" t="s">
        <v>85</v>
      </c>
      <c r="O1050" s="2" t="s">
        <v>4437</v>
      </c>
      <c r="P1050" s="2" t="str">
        <f>VLOOKUP(I1050,Period!A:B,2,FALSE)</f>
        <v>2022H1</v>
      </c>
      <c r="Q1050" s="9">
        <f t="shared" si="182"/>
        <v>63.95</v>
      </c>
      <c r="R1050" s="2">
        <f t="shared" si="184"/>
        <v>70</v>
      </c>
      <c r="S1050" t="str">
        <f t="shared" si="185"/>
        <v>03 Cloudy (40%-90%)</v>
      </c>
      <c r="T1050" t="str">
        <f t="shared" si="183"/>
        <v>44584S2A_MSIL1CCDM-MLB-GANGM4458403 Cloudy (40%-90%)</v>
      </c>
      <c r="U1050">
        <f>IF(COUNTIF(T$2:T1049,T1050)&gt;=1,0,1)</f>
        <v>0</v>
      </c>
      <c r="V1050" s="26" t="s">
        <v>2994</v>
      </c>
      <c r="W1050" s="86">
        <f t="shared" si="186"/>
        <v>2022</v>
      </c>
      <c r="X1050" s="86" t="str">
        <f t="shared" si="187"/>
        <v>01</v>
      </c>
      <c r="Y1050" s="86">
        <f t="shared" si="188"/>
        <v>23</v>
      </c>
      <c r="Z1050" s="86" t="str">
        <f t="shared" si="189"/>
        <v>22</v>
      </c>
      <c r="AA1050" s="86" t="str">
        <f t="shared" si="190"/>
        <v>28</v>
      </c>
      <c r="AB1050" s="86" t="str">
        <f t="shared" si="191"/>
        <v>02</v>
      </c>
      <c r="AC1050" s="86" t="str">
        <f t="shared" si="192"/>
        <v>GAN_GM_2500X1253px_32m_S2A_MSIL1C_20220123_70CC</v>
      </c>
      <c r="AD1050" s="41" t="s">
        <v>2995</v>
      </c>
    </row>
    <row r="1051" spans="2:30" x14ac:dyDescent="0.25">
      <c r="B1051" t="s">
        <v>3866</v>
      </c>
      <c r="C1051" s="54" t="s">
        <v>3816</v>
      </c>
      <c r="D1051" s="54" t="s">
        <v>269</v>
      </c>
      <c r="E1051" s="56" t="b">
        <v>1</v>
      </c>
      <c r="F1051" s="2" t="s">
        <v>3813</v>
      </c>
      <c r="G1051" s="7" t="s">
        <v>183</v>
      </c>
      <c r="H1051" s="54" t="s">
        <v>270</v>
      </c>
      <c r="I1051" s="57">
        <v>44584</v>
      </c>
      <c r="J1051" s="56" t="s">
        <v>273</v>
      </c>
      <c r="K1051" s="2" t="s">
        <v>303</v>
      </c>
      <c r="L1051" s="9">
        <v>75.5</v>
      </c>
      <c r="M1051" s="2" t="s">
        <v>4436</v>
      </c>
      <c r="N1051" s="2" t="s">
        <v>85</v>
      </c>
      <c r="O1051" s="2" t="s">
        <v>4437</v>
      </c>
      <c r="P1051" s="2" t="str">
        <f>VLOOKUP(I1051,Period!A:B,2,FALSE)</f>
        <v>2022H1</v>
      </c>
      <c r="Q1051" s="9">
        <f t="shared" si="182"/>
        <v>63.95</v>
      </c>
      <c r="R1051" s="2">
        <f t="shared" si="184"/>
        <v>70</v>
      </c>
      <c r="S1051" t="str">
        <f t="shared" si="185"/>
        <v>03 Cloudy (40%-90%)</v>
      </c>
      <c r="T1051" t="str">
        <f t="shared" si="183"/>
        <v>44584S2A_MSIL1CCDM-MLB-GANGM4458403 Cloudy (40%-90%)</v>
      </c>
      <c r="U1051">
        <f>IF(COUNTIF(T$2:T1050,T1051)&gt;=1,0,1)</f>
        <v>0</v>
      </c>
      <c r="V1051" s="26" t="s">
        <v>2996</v>
      </c>
      <c r="W1051" s="86">
        <f t="shared" si="186"/>
        <v>2022</v>
      </c>
      <c r="X1051" s="86" t="str">
        <f t="shared" si="187"/>
        <v>01</v>
      </c>
      <c r="Y1051" s="86">
        <f t="shared" si="188"/>
        <v>23</v>
      </c>
      <c r="Z1051" s="86" t="str">
        <f t="shared" si="189"/>
        <v>22</v>
      </c>
      <c r="AA1051" s="86" t="str">
        <f t="shared" si="190"/>
        <v>27</v>
      </c>
      <c r="AB1051" s="86" t="str">
        <f t="shared" si="191"/>
        <v>53</v>
      </c>
      <c r="AC1051" s="86" t="str">
        <f t="shared" si="192"/>
        <v>GAN_GM_2500X1253px_32m_S2A_MSIL1C_20220123_70CC</v>
      </c>
      <c r="AD1051" s="41" t="s">
        <v>2997</v>
      </c>
    </row>
    <row r="1052" spans="2:30" x14ac:dyDescent="0.25">
      <c r="B1052" t="s">
        <v>3866</v>
      </c>
      <c r="C1052" s="54" t="s">
        <v>3816</v>
      </c>
      <c r="D1052" s="54" t="s">
        <v>269</v>
      </c>
      <c r="E1052" s="56" t="b">
        <v>1</v>
      </c>
      <c r="F1052" s="2" t="s">
        <v>3813</v>
      </c>
      <c r="G1052" s="7" t="s">
        <v>183</v>
      </c>
      <c r="H1052" s="54" t="s">
        <v>270</v>
      </c>
      <c r="I1052" s="57">
        <v>44584</v>
      </c>
      <c r="J1052" s="56" t="s">
        <v>274</v>
      </c>
      <c r="K1052" s="2" t="s">
        <v>337</v>
      </c>
      <c r="L1052" s="9">
        <v>60.7</v>
      </c>
      <c r="M1052" s="2" t="s">
        <v>4436</v>
      </c>
      <c r="N1052" s="2" t="s">
        <v>85</v>
      </c>
      <c r="O1052" s="2" t="s">
        <v>4437</v>
      </c>
      <c r="P1052" s="2" t="str">
        <f>VLOOKUP(I1052,Period!A:B,2,FALSE)</f>
        <v>2022H1</v>
      </c>
      <c r="Q1052" s="9">
        <f t="shared" si="182"/>
        <v>63.95</v>
      </c>
      <c r="R1052" s="2">
        <f t="shared" si="184"/>
        <v>70</v>
      </c>
      <c r="S1052" t="str">
        <f t="shared" si="185"/>
        <v>03 Cloudy (40%-90%)</v>
      </c>
      <c r="T1052" t="str">
        <f t="shared" si="183"/>
        <v>44584S2A_MSIL1CCDM-MLB-GANGM4458403 Cloudy (40%-90%)</v>
      </c>
      <c r="U1052">
        <f>IF(COUNTIF(T$2:T1051,T1052)&gt;=1,0,1)</f>
        <v>0</v>
      </c>
      <c r="V1052" s="26" t="s">
        <v>2998</v>
      </c>
      <c r="W1052" s="86">
        <f t="shared" si="186"/>
        <v>2022</v>
      </c>
      <c r="X1052" s="86" t="str">
        <f t="shared" si="187"/>
        <v>01</v>
      </c>
      <c r="Y1052" s="86">
        <f t="shared" si="188"/>
        <v>23</v>
      </c>
      <c r="Z1052" s="86" t="str">
        <f t="shared" si="189"/>
        <v>22</v>
      </c>
      <c r="AA1052" s="86" t="str">
        <f t="shared" si="190"/>
        <v>27</v>
      </c>
      <c r="AB1052" s="86" t="str">
        <f t="shared" si="191"/>
        <v>47</v>
      </c>
      <c r="AC1052" s="86" t="str">
        <f t="shared" si="192"/>
        <v>GAN_GM_2500X1253px_32m_S2A_MSIL1C_20220123_70CC</v>
      </c>
      <c r="AD1052" s="41" t="s">
        <v>2999</v>
      </c>
    </row>
    <row r="1053" spans="2:30" x14ac:dyDescent="0.25">
      <c r="B1053" t="s">
        <v>3866</v>
      </c>
      <c r="C1053" s="51" t="s">
        <v>3816</v>
      </c>
      <c r="D1053" s="51" t="s">
        <v>269</v>
      </c>
      <c r="E1053" s="42" t="b">
        <v>1</v>
      </c>
      <c r="F1053" s="2" t="s">
        <v>3813</v>
      </c>
      <c r="G1053" s="7" t="s">
        <v>183</v>
      </c>
      <c r="H1053" s="51" t="s">
        <v>270</v>
      </c>
      <c r="I1053" s="53">
        <v>44582</v>
      </c>
      <c r="J1053" s="42" t="s">
        <v>272</v>
      </c>
      <c r="K1053" s="2" t="s">
        <v>282</v>
      </c>
      <c r="L1053" s="9">
        <v>1.6</v>
      </c>
      <c r="M1053" s="2" t="s">
        <v>4436</v>
      </c>
      <c r="N1053" s="2" t="s">
        <v>85</v>
      </c>
      <c r="O1053" s="2" t="s">
        <v>4437</v>
      </c>
      <c r="P1053" s="2" t="str">
        <f>VLOOKUP(I1053,Period!A:B,2,FALSE)</f>
        <v>2022H1</v>
      </c>
      <c r="Q1053" s="9">
        <f t="shared" si="182"/>
        <v>1.85</v>
      </c>
      <c r="R1053" s="2">
        <f t="shared" si="184"/>
        <v>10</v>
      </c>
      <c r="S1053" t="str">
        <f t="shared" si="185"/>
        <v>02 Sunny (10%-30%)</v>
      </c>
      <c r="T1053" t="str">
        <f t="shared" si="183"/>
        <v>44582S2A_MSIL1CCDM-MLB-GANGM4458202 Sunny (10%-30%)</v>
      </c>
      <c r="U1053">
        <f>IF(COUNTIF(T$2:T1052,T1053)&gt;=1,0,1)</f>
        <v>1</v>
      </c>
      <c r="V1053" s="26" t="s">
        <v>3000</v>
      </c>
      <c r="W1053" s="86">
        <f t="shared" si="186"/>
        <v>2022</v>
      </c>
      <c r="X1053" s="86" t="str">
        <f t="shared" si="187"/>
        <v>01</v>
      </c>
      <c r="Y1053" s="86">
        <f t="shared" si="188"/>
        <v>21</v>
      </c>
      <c r="Z1053" s="86" t="str">
        <f t="shared" si="189"/>
        <v>22</v>
      </c>
      <c r="AA1053" s="86" t="str">
        <f t="shared" si="190"/>
        <v>38</v>
      </c>
      <c r="AB1053" s="86" t="str">
        <f t="shared" si="191"/>
        <v>07</v>
      </c>
      <c r="AC1053" s="86" t="str">
        <f t="shared" si="192"/>
        <v>GAN_GM_2500X1253px_32m_S2A_MSIL1C_20220121_10CC</v>
      </c>
      <c r="AD1053" s="41" t="s">
        <v>3001</v>
      </c>
    </row>
    <row r="1054" spans="2:30" x14ac:dyDescent="0.25">
      <c r="B1054" t="s">
        <v>3866</v>
      </c>
      <c r="C1054" s="51" t="s">
        <v>3816</v>
      </c>
      <c r="D1054" s="51" t="s">
        <v>269</v>
      </c>
      <c r="E1054" s="42" t="b">
        <v>1</v>
      </c>
      <c r="F1054" s="2" t="s">
        <v>3813</v>
      </c>
      <c r="G1054" s="7" t="s">
        <v>183</v>
      </c>
      <c r="H1054" s="51" t="s">
        <v>270</v>
      </c>
      <c r="I1054" s="53">
        <v>44582</v>
      </c>
      <c r="J1054" s="42" t="s">
        <v>271</v>
      </c>
      <c r="K1054" s="2" t="s">
        <v>279</v>
      </c>
      <c r="L1054" s="9">
        <v>0</v>
      </c>
      <c r="M1054" s="2" t="s">
        <v>4436</v>
      </c>
      <c r="N1054" s="2" t="s">
        <v>85</v>
      </c>
      <c r="O1054" s="2" t="s">
        <v>4437</v>
      </c>
      <c r="P1054" s="2" t="str">
        <f>VLOOKUP(I1054,Period!A:B,2,FALSE)</f>
        <v>2022H1</v>
      </c>
      <c r="Q1054" s="9">
        <f t="shared" si="182"/>
        <v>1.85</v>
      </c>
      <c r="R1054" s="2">
        <f t="shared" si="184"/>
        <v>10</v>
      </c>
      <c r="S1054" t="str">
        <f t="shared" si="185"/>
        <v>02 Sunny (10%-30%)</v>
      </c>
      <c r="T1054" t="str">
        <f t="shared" si="183"/>
        <v>44582S2A_MSIL1CCDM-MLB-GANGM4458202 Sunny (10%-30%)</v>
      </c>
      <c r="U1054">
        <f>IF(COUNTIF(T$2:T1053,T1054)&gt;=1,0,1)</f>
        <v>0</v>
      </c>
      <c r="V1054" s="26" t="s">
        <v>3002</v>
      </c>
      <c r="W1054" s="86">
        <f t="shared" si="186"/>
        <v>2022</v>
      </c>
      <c r="X1054" s="86" t="str">
        <f t="shared" si="187"/>
        <v>01</v>
      </c>
      <c r="Y1054" s="86">
        <f t="shared" si="188"/>
        <v>21</v>
      </c>
      <c r="Z1054" s="86" t="str">
        <f t="shared" si="189"/>
        <v>22</v>
      </c>
      <c r="AA1054" s="86" t="str">
        <f t="shared" si="190"/>
        <v>38</v>
      </c>
      <c r="AB1054" s="86" t="str">
        <f t="shared" si="191"/>
        <v>03</v>
      </c>
      <c r="AC1054" s="86" t="str">
        <f t="shared" si="192"/>
        <v>GAN_GM_2500X1253px_32m_S2A_MSIL1C_20220121_10CC</v>
      </c>
      <c r="AD1054" s="41" t="s">
        <v>3003</v>
      </c>
    </row>
    <row r="1055" spans="2:30" x14ac:dyDescent="0.25">
      <c r="B1055" t="s">
        <v>3866</v>
      </c>
      <c r="C1055" s="51" t="s">
        <v>3816</v>
      </c>
      <c r="D1055" s="51" t="s">
        <v>269</v>
      </c>
      <c r="E1055" s="42" t="b">
        <v>1</v>
      </c>
      <c r="F1055" s="2" t="s">
        <v>3813</v>
      </c>
      <c r="G1055" s="7" t="s">
        <v>183</v>
      </c>
      <c r="H1055" s="51" t="s">
        <v>270</v>
      </c>
      <c r="I1055" s="53">
        <v>44582</v>
      </c>
      <c r="J1055" s="42" t="s">
        <v>273</v>
      </c>
      <c r="K1055" s="2" t="s">
        <v>296</v>
      </c>
      <c r="L1055" s="9">
        <v>5.8</v>
      </c>
      <c r="M1055" s="2" t="s">
        <v>4436</v>
      </c>
      <c r="N1055" s="2" t="s">
        <v>85</v>
      </c>
      <c r="O1055" s="2" t="s">
        <v>4437</v>
      </c>
      <c r="P1055" s="2" t="str">
        <f>VLOOKUP(I1055,Period!A:B,2,FALSE)</f>
        <v>2022H1</v>
      </c>
      <c r="Q1055" s="9">
        <f t="shared" si="182"/>
        <v>1.85</v>
      </c>
      <c r="R1055" s="2">
        <f t="shared" si="184"/>
        <v>10</v>
      </c>
      <c r="S1055" t="str">
        <f t="shared" si="185"/>
        <v>02 Sunny (10%-30%)</v>
      </c>
      <c r="T1055" t="str">
        <f t="shared" si="183"/>
        <v>44582S2A_MSIL1CCDM-MLB-GANGM4458202 Sunny (10%-30%)</v>
      </c>
      <c r="U1055">
        <f>IF(COUNTIF(T$2:T1054,T1055)&gt;=1,0,1)</f>
        <v>0</v>
      </c>
      <c r="V1055" s="26" t="s">
        <v>3004</v>
      </c>
      <c r="W1055" s="86">
        <f t="shared" si="186"/>
        <v>2022</v>
      </c>
      <c r="X1055" s="86" t="str">
        <f t="shared" si="187"/>
        <v>01</v>
      </c>
      <c r="Y1055" s="86">
        <f t="shared" si="188"/>
        <v>21</v>
      </c>
      <c r="Z1055" s="86" t="str">
        <f t="shared" si="189"/>
        <v>22</v>
      </c>
      <c r="AA1055" s="86" t="str">
        <f t="shared" si="190"/>
        <v>37</v>
      </c>
      <c r="AB1055" s="86" t="str">
        <f t="shared" si="191"/>
        <v>53</v>
      </c>
      <c r="AC1055" s="86" t="str">
        <f t="shared" si="192"/>
        <v>GAN_GM_2500X1253px_32m_S2A_MSIL1C_20220121_10CC</v>
      </c>
      <c r="AD1055" s="41" t="s">
        <v>3005</v>
      </c>
    </row>
    <row r="1056" spans="2:30" x14ac:dyDescent="0.25">
      <c r="B1056" t="s">
        <v>3866</v>
      </c>
      <c r="C1056" s="51" t="s">
        <v>3816</v>
      </c>
      <c r="D1056" s="51" t="s">
        <v>269</v>
      </c>
      <c r="E1056" s="42" t="b">
        <v>1</v>
      </c>
      <c r="F1056" s="2" t="s">
        <v>3813</v>
      </c>
      <c r="G1056" s="7" t="s">
        <v>183</v>
      </c>
      <c r="H1056" s="51" t="s">
        <v>270</v>
      </c>
      <c r="I1056" s="53">
        <v>44582</v>
      </c>
      <c r="J1056" s="42" t="s">
        <v>274</v>
      </c>
      <c r="K1056" s="2" t="s">
        <v>314</v>
      </c>
      <c r="L1056" s="9">
        <v>0</v>
      </c>
      <c r="M1056" s="2" t="s">
        <v>4436</v>
      </c>
      <c r="N1056" s="2" t="s">
        <v>85</v>
      </c>
      <c r="O1056" s="2" t="s">
        <v>4437</v>
      </c>
      <c r="P1056" s="2" t="str">
        <f>VLOOKUP(I1056,Period!A:B,2,FALSE)</f>
        <v>2022H1</v>
      </c>
      <c r="Q1056" s="9">
        <f t="shared" si="182"/>
        <v>1.85</v>
      </c>
      <c r="R1056" s="2">
        <f t="shared" si="184"/>
        <v>10</v>
      </c>
      <c r="S1056" t="str">
        <f t="shared" si="185"/>
        <v>02 Sunny (10%-30%)</v>
      </c>
      <c r="T1056" t="str">
        <f t="shared" si="183"/>
        <v>44582S2A_MSIL1CCDM-MLB-GANGM4458202 Sunny (10%-30%)</v>
      </c>
      <c r="U1056">
        <f>IF(COUNTIF(T$2:T1055,T1056)&gt;=1,0,1)</f>
        <v>0</v>
      </c>
      <c r="V1056" s="26" t="s">
        <v>3006</v>
      </c>
      <c r="W1056" s="86">
        <f t="shared" si="186"/>
        <v>2022</v>
      </c>
      <c r="X1056" s="86" t="str">
        <f t="shared" si="187"/>
        <v>01</v>
      </c>
      <c r="Y1056" s="86">
        <f t="shared" si="188"/>
        <v>21</v>
      </c>
      <c r="Z1056" s="86" t="str">
        <f t="shared" si="189"/>
        <v>22</v>
      </c>
      <c r="AA1056" s="86" t="str">
        <f t="shared" si="190"/>
        <v>37</v>
      </c>
      <c r="AB1056" s="86" t="str">
        <f t="shared" si="191"/>
        <v>48</v>
      </c>
      <c r="AC1056" s="86" t="str">
        <f t="shared" si="192"/>
        <v>GAN_GM_2500X1253px_32m_S2A_MSIL1C_20220121_10CC</v>
      </c>
      <c r="AD1056" s="41" t="s">
        <v>3007</v>
      </c>
    </row>
    <row r="1057" spans="2:30" x14ac:dyDescent="0.25">
      <c r="B1057" t="s">
        <v>3866</v>
      </c>
      <c r="C1057" s="51" t="s">
        <v>3816</v>
      </c>
      <c r="D1057" s="51" t="s">
        <v>269</v>
      </c>
      <c r="E1057" s="42" t="b">
        <v>1</v>
      </c>
      <c r="F1057" s="2" t="s">
        <v>3813</v>
      </c>
      <c r="G1057" s="7" t="s">
        <v>183</v>
      </c>
      <c r="H1057" s="51" t="s">
        <v>270</v>
      </c>
      <c r="I1057" s="53">
        <v>44577</v>
      </c>
      <c r="J1057" s="42" t="s">
        <v>272</v>
      </c>
      <c r="K1057" s="2" t="s">
        <v>279</v>
      </c>
      <c r="L1057" s="9">
        <v>71.2</v>
      </c>
      <c r="M1057" s="2" t="s">
        <v>4436</v>
      </c>
      <c r="N1057" s="2" t="s">
        <v>85</v>
      </c>
      <c r="O1057" s="2" t="s">
        <v>4437</v>
      </c>
      <c r="P1057" s="2" t="str">
        <f>VLOOKUP(I1057,Period!A:B,2,FALSE)</f>
        <v>2022H1</v>
      </c>
      <c r="Q1057" s="9">
        <f t="shared" si="182"/>
        <v>58.425000000000004</v>
      </c>
      <c r="R1057" s="2">
        <f t="shared" si="184"/>
        <v>60</v>
      </c>
      <c r="S1057" t="str">
        <f t="shared" si="185"/>
        <v>03 Cloudy (40%-90%)</v>
      </c>
      <c r="T1057" t="str">
        <f t="shared" si="183"/>
        <v>44577S2A_MSIL1CCDM-MLB-GANGM4457703 Cloudy (40%-90%)</v>
      </c>
      <c r="U1057">
        <f>IF(COUNTIF(T$2:T1056,T1057)&gt;=1,0,1)</f>
        <v>1</v>
      </c>
      <c r="V1057" s="26" t="s">
        <v>3008</v>
      </c>
      <c r="W1057" s="86">
        <f t="shared" si="186"/>
        <v>2022</v>
      </c>
      <c r="X1057" s="86" t="str">
        <f t="shared" si="187"/>
        <v>01</v>
      </c>
      <c r="Y1057" s="86">
        <f t="shared" si="188"/>
        <v>16</v>
      </c>
      <c r="Z1057" s="86" t="str">
        <f t="shared" si="189"/>
        <v>22</v>
      </c>
      <c r="AA1057" s="86" t="str">
        <f t="shared" si="190"/>
        <v>38</v>
      </c>
      <c r="AB1057" s="86" t="str">
        <f t="shared" si="191"/>
        <v>03</v>
      </c>
      <c r="AC1057" s="86" t="str">
        <f t="shared" si="192"/>
        <v>GAN_GM_2500X1253px_32m_S2A_MSIL1C_20220116_60CC</v>
      </c>
      <c r="AD1057" s="41" t="s">
        <v>3009</v>
      </c>
    </row>
    <row r="1058" spans="2:30" x14ac:dyDescent="0.25">
      <c r="B1058" t="s">
        <v>3866</v>
      </c>
      <c r="C1058" s="51" t="s">
        <v>3816</v>
      </c>
      <c r="D1058" s="51" t="s">
        <v>269</v>
      </c>
      <c r="E1058" s="42" t="b">
        <v>1</v>
      </c>
      <c r="F1058" s="2" t="s">
        <v>3813</v>
      </c>
      <c r="G1058" s="7" t="s">
        <v>183</v>
      </c>
      <c r="H1058" s="51" t="s">
        <v>270</v>
      </c>
      <c r="I1058" s="53">
        <v>44577</v>
      </c>
      <c r="J1058" s="42" t="s">
        <v>271</v>
      </c>
      <c r="K1058" s="2" t="s">
        <v>331</v>
      </c>
      <c r="L1058" s="9">
        <v>59.1</v>
      </c>
      <c r="M1058" s="2" t="s">
        <v>4436</v>
      </c>
      <c r="N1058" s="2" t="s">
        <v>85</v>
      </c>
      <c r="O1058" s="2" t="s">
        <v>4437</v>
      </c>
      <c r="P1058" s="2" t="str">
        <f>VLOOKUP(I1058,Period!A:B,2,FALSE)</f>
        <v>2022H1</v>
      </c>
      <c r="Q1058" s="9">
        <f t="shared" si="182"/>
        <v>58.425000000000004</v>
      </c>
      <c r="R1058" s="2">
        <f t="shared" si="184"/>
        <v>60</v>
      </c>
      <c r="S1058" t="str">
        <f t="shared" si="185"/>
        <v>03 Cloudy (40%-90%)</v>
      </c>
      <c r="T1058" t="str">
        <f t="shared" si="183"/>
        <v>44577S2A_MSIL1CCDM-MLB-GANGM4457703 Cloudy (40%-90%)</v>
      </c>
      <c r="U1058">
        <f>IF(COUNTIF(T$2:T1057,T1058)&gt;=1,0,1)</f>
        <v>0</v>
      </c>
      <c r="V1058" s="26" t="s">
        <v>3010</v>
      </c>
      <c r="W1058" s="86">
        <f t="shared" si="186"/>
        <v>2022</v>
      </c>
      <c r="X1058" s="86" t="str">
        <f t="shared" si="187"/>
        <v>01</v>
      </c>
      <c r="Y1058" s="86">
        <f t="shared" si="188"/>
        <v>16</v>
      </c>
      <c r="Z1058" s="86" t="str">
        <f t="shared" si="189"/>
        <v>22</v>
      </c>
      <c r="AA1058" s="86" t="str">
        <f t="shared" si="190"/>
        <v>37</v>
      </c>
      <c r="AB1058" s="86" t="str">
        <f t="shared" si="191"/>
        <v>59</v>
      </c>
      <c r="AC1058" s="86" t="str">
        <f t="shared" si="192"/>
        <v>GAN_GM_2500X1253px_32m_S2A_MSIL1C_20220116_60CC</v>
      </c>
      <c r="AD1058" s="41" t="s">
        <v>3011</v>
      </c>
    </row>
    <row r="1059" spans="2:30" x14ac:dyDescent="0.25">
      <c r="B1059" t="s">
        <v>3866</v>
      </c>
      <c r="C1059" s="51" t="s">
        <v>3816</v>
      </c>
      <c r="D1059" s="51" t="s">
        <v>269</v>
      </c>
      <c r="E1059" s="42" t="b">
        <v>1</v>
      </c>
      <c r="F1059" s="2" t="s">
        <v>3813</v>
      </c>
      <c r="G1059" s="7" t="s">
        <v>183</v>
      </c>
      <c r="H1059" s="51" t="s">
        <v>270</v>
      </c>
      <c r="I1059" s="53">
        <v>44577</v>
      </c>
      <c r="J1059" s="42" t="s">
        <v>273</v>
      </c>
      <c r="K1059" s="2" t="s">
        <v>314</v>
      </c>
      <c r="L1059" s="9">
        <v>71.400000000000006</v>
      </c>
      <c r="M1059" s="2" t="s">
        <v>4436</v>
      </c>
      <c r="N1059" s="2" t="s">
        <v>85</v>
      </c>
      <c r="O1059" s="2" t="s">
        <v>4437</v>
      </c>
      <c r="P1059" s="2" t="str">
        <f>VLOOKUP(I1059,Period!A:B,2,FALSE)</f>
        <v>2022H1</v>
      </c>
      <c r="Q1059" s="9">
        <f t="shared" si="182"/>
        <v>58.425000000000004</v>
      </c>
      <c r="R1059" s="2">
        <f t="shared" si="184"/>
        <v>60</v>
      </c>
      <c r="S1059" t="str">
        <f t="shared" si="185"/>
        <v>03 Cloudy (40%-90%)</v>
      </c>
      <c r="T1059" t="str">
        <f t="shared" si="183"/>
        <v>44577S2A_MSIL1CCDM-MLB-GANGM4457703 Cloudy (40%-90%)</v>
      </c>
      <c r="U1059">
        <f>IF(COUNTIF(T$2:T1058,T1059)&gt;=1,0,1)</f>
        <v>0</v>
      </c>
      <c r="V1059" s="26" t="s">
        <v>3012</v>
      </c>
      <c r="W1059" s="86">
        <f t="shared" si="186"/>
        <v>2022</v>
      </c>
      <c r="X1059" s="86" t="str">
        <f t="shared" si="187"/>
        <v>01</v>
      </c>
      <c r="Y1059" s="86">
        <f t="shared" si="188"/>
        <v>16</v>
      </c>
      <c r="Z1059" s="86" t="str">
        <f t="shared" si="189"/>
        <v>22</v>
      </c>
      <c r="AA1059" s="86" t="str">
        <f t="shared" si="190"/>
        <v>37</v>
      </c>
      <c r="AB1059" s="86" t="str">
        <f t="shared" si="191"/>
        <v>48</v>
      </c>
      <c r="AC1059" s="86" t="str">
        <f t="shared" si="192"/>
        <v>GAN_GM_2500X1253px_32m_S2A_MSIL1C_20220116_60CC</v>
      </c>
      <c r="AD1059" s="41" t="s">
        <v>3013</v>
      </c>
    </row>
    <row r="1060" spans="2:30" x14ac:dyDescent="0.25">
      <c r="B1060" t="s">
        <v>3866</v>
      </c>
      <c r="C1060" s="51" t="s">
        <v>3816</v>
      </c>
      <c r="D1060" s="51" t="s">
        <v>269</v>
      </c>
      <c r="E1060" s="42" t="b">
        <v>1</v>
      </c>
      <c r="F1060" s="2" t="s">
        <v>3813</v>
      </c>
      <c r="G1060" s="7" t="s">
        <v>183</v>
      </c>
      <c r="H1060" s="51" t="s">
        <v>270</v>
      </c>
      <c r="I1060" s="53">
        <v>44577</v>
      </c>
      <c r="J1060" s="42" t="s">
        <v>274</v>
      </c>
      <c r="K1060" s="2" t="s">
        <v>324</v>
      </c>
      <c r="L1060" s="9">
        <v>32</v>
      </c>
      <c r="M1060" s="2" t="s">
        <v>4436</v>
      </c>
      <c r="N1060" s="2" t="s">
        <v>85</v>
      </c>
      <c r="O1060" s="2" t="s">
        <v>4437</v>
      </c>
      <c r="P1060" s="2" t="str">
        <f>VLOOKUP(I1060,Period!A:B,2,FALSE)</f>
        <v>2022H1</v>
      </c>
      <c r="Q1060" s="9">
        <f t="shared" si="182"/>
        <v>58.425000000000004</v>
      </c>
      <c r="R1060" s="2">
        <f t="shared" si="184"/>
        <v>60</v>
      </c>
      <c r="S1060" t="str">
        <f t="shared" si="185"/>
        <v>03 Cloudy (40%-90%)</v>
      </c>
      <c r="T1060" t="str">
        <f t="shared" si="183"/>
        <v>44577S2A_MSIL1CCDM-MLB-GANGM4457703 Cloudy (40%-90%)</v>
      </c>
      <c r="U1060">
        <f>IF(COUNTIF(T$2:T1059,T1060)&gt;=1,0,1)</f>
        <v>0</v>
      </c>
      <c r="V1060" s="26" t="s">
        <v>3014</v>
      </c>
      <c r="W1060" s="86">
        <f t="shared" si="186"/>
        <v>2022</v>
      </c>
      <c r="X1060" s="86" t="str">
        <f t="shared" si="187"/>
        <v>01</v>
      </c>
      <c r="Y1060" s="86">
        <f t="shared" si="188"/>
        <v>16</v>
      </c>
      <c r="Z1060" s="86" t="str">
        <f t="shared" si="189"/>
        <v>22</v>
      </c>
      <c r="AA1060" s="86" t="str">
        <f t="shared" si="190"/>
        <v>37</v>
      </c>
      <c r="AB1060" s="86" t="str">
        <f t="shared" si="191"/>
        <v>44</v>
      </c>
      <c r="AC1060" s="86" t="str">
        <f t="shared" si="192"/>
        <v>GAN_GM_2500X1253px_32m_S2A_MSIL1C_20220116_60CC</v>
      </c>
      <c r="AD1060" s="41" t="s">
        <v>3015</v>
      </c>
    </row>
    <row r="1061" spans="2:30" x14ac:dyDescent="0.25">
      <c r="B1061" t="s">
        <v>3866</v>
      </c>
      <c r="C1061" s="54" t="s">
        <v>3816</v>
      </c>
      <c r="D1061" s="54" t="s">
        <v>269</v>
      </c>
      <c r="E1061" s="56" t="b">
        <v>1</v>
      </c>
      <c r="F1061" s="2" t="s">
        <v>3813</v>
      </c>
      <c r="G1061" s="7" t="s">
        <v>183</v>
      </c>
      <c r="H1061" s="54" t="s">
        <v>270</v>
      </c>
      <c r="I1061" s="57">
        <v>44574</v>
      </c>
      <c r="J1061" s="56" t="s">
        <v>272</v>
      </c>
      <c r="K1061" s="2" t="s">
        <v>315</v>
      </c>
      <c r="L1061" s="9">
        <v>3.9</v>
      </c>
      <c r="M1061" s="2" t="s">
        <v>4436</v>
      </c>
      <c r="N1061" s="2" t="s">
        <v>85</v>
      </c>
      <c r="O1061" s="2" t="s">
        <v>4437</v>
      </c>
      <c r="P1061" s="2" t="str">
        <f>VLOOKUP(I1061,Period!A:B,2,FALSE)</f>
        <v>2022H1</v>
      </c>
      <c r="Q1061" s="9">
        <f t="shared" si="182"/>
        <v>3.4750000000000001</v>
      </c>
      <c r="R1061" s="2">
        <f t="shared" si="184"/>
        <v>10</v>
      </c>
      <c r="S1061" t="str">
        <f t="shared" si="185"/>
        <v>02 Sunny (10%-30%)</v>
      </c>
      <c r="T1061" t="str">
        <f t="shared" si="183"/>
        <v>44574S2A_MSIL1CCDM-MLB-GANGM4457402 Sunny (10%-30%)</v>
      </c>
      <c r="U1061">
        <f>IF(COUNTIF(T$2:T1060,T1061)&gt;=1,0,1)</f>
        <v>1</v>
      </c>
      <c r="V1061" s="26" t="s">
        <v>3016</v>
      </c>
      <c r="W1061" s="86">
        <f t="shared" si="186"/>
        <v>2022</v>
      </c>
      <c r="X1061" s="86" t="str">
        <f t="shared" si="187"/>
        <v>01</v>
      </c>
      <c r="Y1061" s="86">
        <f t="shared" si="188"/>
        <v>13</v>
      </c>
      <c r="Z1061" s="86" t="str">
        <f t="shared" si="189"/>
        <v>22</v>
      </c>
      <c r="AA1061" s="86" t="str">
        <f t="shared" si="190"/>
        <v>28</v>
      </c>
      <c r="AB1061" s="86" t="str">
        <f t="shared" si="191"/>
        <v>06</v>
      </c>
      <c r="AC1061" s="86" t="str">
        <f t="shared" si="192"/>
        <v>GAN_GM_2500X1253px_32m_S2A_MSIL1C_20220113_10CC</v>
      </c>
      <c r="AD1061" s="41" t="s">
        <v>3017</v>
      </c>
    </row>
    <row r="1062" spans="2:30" x14ac:dyDescent="0.25">
      <c r="B1062" t="s">
        <v>3866</v>
      </c>
      <c r="C1062" s="54" t="s">
        <v>3816</v>
      </c>
      <c r="D1062" s="54" t="s">
        <v>269</v>
      </c>
      <c r="E1062" s="56" t="b">
        <v>1</v>
      </c>
      <c r="F1062" s="2" t="s">
        <v>3813</v>
      </c>
      <c r="G1062" s="7" t="s">
        <v>183</v>
      </c>
      <c r="H1062" s="54" t="s">
        <v>270</v>
      </c>
      <c r="I1062" s="57">
        <v>44574</v>
      </c>
      <c r="J1062" s="56" t="s">
        <v>271</v>
      </c>
      <c r="K1062" s="2" t="s">
        <v>290</v>
      </c>
      <c r="L1062" s="9">
        <v>0.6</v>
      </c>
      <c r="M1062" s="2" t="s">
        <v>4436</v>
      </c>
      <c r="N1062" s="2" t="s">
        <v>85</v>
      </c>
      <c r="O1062" s="2" t="s">
        <v>4437</v>
      </c>
      <c r="P1062" s="2" t="str">
        <f>VLOOKUP(I1062,Period!A:B,2,FALSE)</f>
        <v>2022H1</v>
      </c>
      <c r="Q1062" s="9">
        <f t="shared" si="182"/>
        <v>3.4750000000000001</v>
      </c>
      <c r="R1062" s="2">
        <f t="shared" si="184"/>
        <v>10</v>
      </c>
      <c r="S1062" t="str">
        <f t="shared" si="185"/>
        <v>02 Sunny (10%-30%)</v>
      </c>
      <c r="T1062" t="str">
        <f t="shared" si="183"/>
        <v>44574S2A_MSIL1CCDM-MLB-GANGM4457402 Sunny (10%-30%)</v>
      </c>
      <c r="U1062">
        <f>IF(COUNTIF(T$2:T1061,T1062)&gt;=1,0,1)</f>
        <v>0</v>
      </c>
      <c r="V1062" s="26" t="s">
        <v>3018</v>
      </c>
      <c r="W1062" s="86">
        <f t="shared" si="186"/>
        <v>2022</v>
      </c>
      <c r="X1062" s="86" t="str">
        <f t="shared" si="187"/>
        <v>01</v>
      </c>
      <c r="Y1062" s="86">
        <f t="shared" si="188"/>
        <v>13</v>
      </c>
      <c r="Z1062" s="86" t="str">
        <f t="shared" si="189"/>
        <v>22</v>
      </c>
      <c r="AA1062" s="86" t="str">
        <f t="shared" si="190"/>
        <v>28</v>
      </c>
      <c r="AB1062" s="86" t="str">
        <f t="shared" si="191"/>
        <v>03</v>
      </c>
      <c r="AC1062" s="86" t="str">
        <f t="shared" si="192"/>
        <v>GAN_GM_2500X1253px_32m_S2A_MSIL1C_20220113_10CC</v>
      </c>
      <c r="AD1062" s="41" t="s">
        <v>3019</v>
      </c>
    </row>
    <row r="1063" spans="2:30" x14ac:dyDescent="0.25">
      <c r="B1063" t="s">
        <v>3866</v>
      </c>
      <c r="C1063" s="54" t="s">
        <v>3816</v>
      </c>
      <c r="D1063" s="54" t="s">
        <v>269</v>
      </c>
      <c r="E1063" s="56" t="b">
        <v>1</v>
      </c>
      <c r="F1063" s="2" t="s">
        <v>3813</v>
      </c>
      <c r="G1063" s="7" t="s">
        <v>183</v>
      </c>
      <c r="H1063" s="54" t="s">
        <v>270</v>
      </c>
      <c r="I1063" s="57">
        <v>44574</v>
      </c>
      <c r="J1063" s="56" t="s">
        <v>273</v>
      </c>
      <c r="K1063" s="2" t="s">
        <v>313</v>
      </c>
      <c r="L1063" s="9">
        <v>0</v>
      </c>
      <c r="M1063" s="2" t="s">
        <v>4436</v>
      </c>
      <c r="N1063" s="2" t="s">
        <v>85</v>
      </c>
      <c r="O1063" s="2" t="s">
        <v>4437</v>
      </c>
      <c r="P1063" s="2" t="str">
        <f>VLOOKUP(I1063,Period!A:B,2,FALSE)</f>
        <v>2022H1</v>
      </c>
      <c r="Q1063" s="9">
        <f t="shared" si="182"/>
        <v>3.4750000000000001</v>
      </c>
      <c r="R1063" s="2">
        <f t="shared" si="184"/>
        <v>10</v>
      </c>
      <c r="S1063" t="str">
        <f t="shared" si="185"/>
        <v>02 Sunny (10%-30%)</v>
      </c>
      <c r="T1063" t="str">
        <f t="shared" si="183"/>
        <v>44574S2A_MSIL1CCDM-MLB-GANGM4457402 Sunny (10%-30%)</v>
      </c>
      <c r="U1063">
        <f>IF(COUNTIF(T$2:T1062,T1063)&gt;=1,0,1)</f>
        <v>0</v>
      </c>
      <c r="V1063" s="26" t="s">
        <v>3020</v>
      </c>
      <c r="W1063" s="86">
        <f t="shared" si="186"/>
        <v>2022</v>
      </c>
      <c r="X1063" s="86" t="str">
        <f t="shared" si="187"/>
        <v>01</v>
      </c>
      <c r="Y1063" s="86">
        <f t="shared" si="188"/>
        <v>13</v>
      </c>
      <c r="Z1063" s="86" t="str">
        <f t="shared" si="189"/>
        <v>22</v>
      </c>
      <c r="AA1063" s="86" t="str">
        <f t="shared" si="190"/>
        <v>27</v>
      </c>
      <c r="AB1063" s="86" t="str">
        <f t="shared" si="191"/>
        <v>54</v>
      </c>
      <c r="AC1063" s="86" t="str">
        <f t="shared" si="192"/>
        <v>GAN_GM_2500X1253px_32m_S2A_MSIL1C_20220113_10CC</v>
      </c>
      <c r="AD1063" s="41" t="s">
        <v>3021</v>
      </c>
    </row>
    <row r="1064" spans="2:30" x14ac:dyDescent="0.25">
      <c r="B1064" t="s">
        <v>3866</v>
      </c>
      <c r="C1064" s="54" t="s">
        <v>3816</v>
      </c>
      <c r="D1064" s="54" t="s">
        <v>269</v>
      </c>
      <c r="E1064" s="56" t="b">
        <v>1</v>
      </c>
      <c r="F1064" s="2" t="s">
        <v>3813</v>
      </c>
      <c r="G1064" s="7" t="s">
        <v>183</v>
      </c>
      <c r="H1064" s="54" t="s">
        <v>270</v>
      </c>
      <c r="I1064" s="57">
        <v>44574</v>
      </c>
      <c r="J1064" s="56" t="s">
        <v>274</v>
      </c>
      <c r="K1064" s="2" t="s">
        <v>340</v>
      </c>
      <c r="L1064" s="9">
        <v>9.4</v>
      </c>
      <c r="M1064" s="2" t="s">
        <v>4436</v>
      </c>
      <c r="N1064" s="2" t="s">
        <v>85</v>
      </c>
      <c r="O1064" s="2" t="s">
        <v>4437</v>
      </c>
      <c r="P1064" s="2" t="str">
        <f>VLOOKUP(I1064,Period!A:B,2,FALSE)</f>
        <v>2022H1</v>
      </c>
      <c r="Q1064" s="9">
        <f t="shared" si="182"/>
        <v>3.4750000000000001</v>
      </c>
      <c r="R1064" s="2">
        <f t="shared" si="184"/>
        <v>10</v>
      </c>
      <c r="S1064" t="str">
        <f t="shared" si="185"/>
        <v>02 Sunny (10%-30%)</v>
      </c>
      <c r="T1064" t="str">
        <f t="shared" si="183"/>
        <v>44574S2A_MSIL1CCDM-MLB-GANGM4457402 Sunny (10%-30%)</v>
      </c>
      <c r="U1064">
        <f>IF(COUNTIF(T$2:T1063,T1064)&gt;=1,0,1)</f>
        <v>0</v>
      </c>
      <c r="V1064" s="26" t="s">
        <v>3022</v>
      </c>
      <c r="W1064" s="86">
        <f t="shared" si="186"/>
        <v>2022</v>
      </c>
      <c r="X1064" s="86" t="str">
        <f t="shared" si="187"/>
        <v>01</v>
      </c>
      <c r="Y1064" s="86">
        <f t="shared" si="188"/>
        <v>13</v>
      </c>
      <c r="Z1064" s="86" t="str">
        <f t="shared" si="189"/>
        <v>22</v>
      </c>
      <c r="AA1064" s="86" t="str">
        <f t="shared" si="190"/>
        <v>27</v>
      </c>
      <c r="AB1064" s="86" t="str">
        <f t="shared" si="191"/>
        <v>48</v>
      </c>
      <c r="AC1064" s="86" t="str">
        <f t="shared" si="192"/>
        <v>GAN_GM_2500X1253px_32m_S2A_MSIL1C_20220113_10CC</v>
      </c>
      <c r="AD1064" s="41" t="s">
        <v>3023</v>
      </c>
    </row>
    <row r="1065" spans="2:30" x14ac:dyDescent="0.25">
      <c r="B1065" t="s">
        <v>3866</v>
      </c>
      <c r="C1065" s="51" t="s">
        <v>3816</v>
      </c>
      <c r="D1065" s="51" t="s">
        <v>269</v>
      </c>
      <c r="E1065" s="42" t="b">
        <v>1</v>
      </c>
      <c r="F1065" s="2" t="s">
        <v>3813</v>
      </c>
      <c r="G1065" s="7" t="s">
        <v>183</v>
      </c>
      <c r="H1065" s="51" t="s">
        <v>270</v>
      </c>
      <c r="I1065" s="53">
        <v>44572</v>
      </c>
      <c r="J1065" s="42" t="s">
        <v>272</v>
      </c>
      <c r="K1065" s="2" t="s">
        <v>276</v>
      </c>
      <c r="L1065" s="9">
        <v>25.2</v>
      </c>
      <c r="M1065" s="2" t="s">
        <v>4436</v>
      </c>
      <c r="N1065" s="2" t="s">
        <v>85</v>
      </c>
      <c r="O1065" s="2" t="s">
        <v>4437</v>
      </c>
      <c r="P1065" s="2" t="str">
        <f>VLOOKUP(I1065,Period!A:B,2,FALSE)</f>
        <v>2022H1</v>
      </c>
      <c r="Q1065" s="9">
        <f t="shared" si="182"/>
        <v>37.174999999999997</v>
      </c>
      <c r="R1065" s="2">
        <f t="shared" si="184"/>
        <v>40</v>
      </c>
      <c r="S1065" t="str">
        <f t="shared" si="185"/>
        <v>03 Cloudy (40%-90%)</v>
      </c>
      <c r="T1065" t="str">
        <f t="shared" si="183"/>
        <v>44572S2A_MSIL1CCDM-MLB-GANGM4457203 Cloudy (40%-90%)</v>
      </c>
      <c r="U1065">
        <f>IF(COUNTIF(T$2:T1064,T1065)&gt;=1,0,1)</f>
        <v>1</v>
      </c>
      <c r="V1065" s="26" t="s">
        <v>3024</v>
      </c>
      <c r="W1065" s="86">
        <f t="shared" si="186"/>
        <v>2022</v>
      </c>
      <c r="X1065" s="86" t="str">
        <f t="shared" si="187"/>
        <v>01</v>
      </c>
      <c r="Y1065" s="86">
        <f t="shared" si="188"/>
        <v>11</v>
      </c>
      <c r="Z1065" s="86" t="str">
        <f t="shared" si="189"/>
        <v>22</v>
      </c>
      <c r="AA1065" s="86" t="str">
        <f t="shared" si="190"/>
        <v>38</v>
      </c>
      <c r="AB1065" s="86" t="str">
        <f t="shared" si="191"/>
        <v>08</v>
      </c>
      <c r="AC1065" s="86" t="str">
        <f t="shared" si="192"/>
        <v>GAN_GM_2500X1253px_32m_S2A_MSIL1C_20220111_40CC</v>
      </c>
      <c r="AD1065" s="41" t="s">
        <v>3025</v>
      </c>
    </row>
    <row r="1066" spans="2:30" x14ac:dyDescent="0.25">
      <c r="B1066" t="s">
        <v>3866</v>
      </c>
      <c r="C1066" s="51" t="s">
        <v>3816</v>
      </c>
      <c r="D1066" s="51" t="s">
        <v>269</v>
      </c>
      <c r="E1066" s="42" t="b">
        <v>1</v>
      </c>
      <c r="F1066" s="2" t="s">
        <v>3813</v>
      </c>
      <c r="G1066" s="7" t="s">
        <v>183</v>
      </c>
      <c r="H1066" s="51" t="s">
        <v>270</v>
      </c>
      <c r="I1066" s="53">
        <v>44572</v>
      </c>
      <c r="J1066" s="42" t="s">
        <v>271</v>
      </c>
      <c r="K1066" s="2" t="s">
        <v>299</v>
      </c>
      <c r="L1066" s="9">
        <v>34.6</v>
      </c>
      <c r="M1066" s="2" t="s">
        <v>4436</v>
      </c>
      <c r="N1066" s="2" t="s">
        <v>85</v>
      </c>
      <c r="O1066" s="2" t="s">
        <v>4437</v>
      </c>
      <c r="P1066" s="2" t="str">
        <f>VLOOKUP(I1066,Period!A:B,2,FALSE)</f>
        <v>2022H1</v>
      </c>
      <c r="Q1066" s="9">
        <f t="shared" si="182"/>
        <v>37.174999999999997</v>
      </c>
      <c r="R1066" s="2">
        <f t="shared" si="184"/>
        <v>40</v>
      </c>
      <c r="S1066" t="str">
        <f t="shared" si="185"/>
        <v>03 Cloudy (40%-90%)</v>
      </c>
      <c r="T1066" t="str">
        <f t="shared" si="183"/>
        <v>44572S2A_MSIL1CCDM-MLB-GANGM4457203 Cloudy (40%-90%)</v>
      </c>
      <c r="U1066">
        <f>IF(COUNTIF(T$2:T1065,T1066)&gt;=1,0,1)</f>
        <v>0</v>
      </c>
      <c r="V1066" s="26" t="s">
        <v>3026</v>
      </c>
      <c r="W1066" s="86">
        <f t="shared" si="186"/>
        <v>2022</v>
      </c>
      <c r="X1066" s="86" t="str">
        <f t="shared" si="187"/>
        <v>01</v>
      </c>
      <c r="Y1066" s="86">
        <f t="shared" si="188"/>
        <v>11</v>
      </c>
      <c r="Z1066" s="86" t="str">
        <f t="shared" si="189"/>
        <v>22</v>
      </c>
      <c r="AA1066" s="86" t="str">
        <f t="shared" si="190"/>
        <v>38</v>
      </c>
      <c r="AB1066" s="86" t="str">
        <f t="shared" si="191"/>
        <v>04</v>
      </c>
      <c r="AC1066" s="86" t="str">
        <f t="shared" si="192"/>
        <v>GAN_GM_2500X1253px_32m_S2A_MSIL1C_20220111_40CC</v>
      </c>
      <c r="AD1066" s="41" t="s">
        <v>3027</v>
      </c>
    </row>
    <row r="1067" spans="2:30" x14ac:dyDescent="0.25">
      <c r="B1067" t="s">
        <v>3866</v>
      </c>
      <c r="C1067" s="51" t="s">
        <v>3816</v>
      </c>
      <c r="D1067" s="51" t="s">
        <v>269</v>
      </c>
      <c r="E1067" s="42" t="b">
        <v>1</v>
      </c>
      <c r="F1067" s="2" t="s">
        <v>3813</v>
      </c>
      <c r="G1067" s="7" t="s">
        <v>183</v>
      </c>
      <c r="H1067" s="51" t="s">
        <v>270</v>
      </c>
      <c r="I1067" s="53">
        <v>44572</v>
      </c>
      <c r="J1067" s="42" t="s">
        <v>273</v>
      </c>
      <c r="K1067" s="2" t="s">
        <v>278</v>
      </c>
      <c r="L1067" s="9">
        <v>24.2</v>
      </c>
      <c r="M1067" s="2" t="s">
        <v>4436</v>
      </c>
      <c r="N1067" s="2" t="s">
        <v>85</v>
      </c>
      <c r="O1067" s="2" t="s">
        <v>4437</v>
      </c>
      <c r="P1067" s="2" t="str">
        <f>VLOOKUP(I1067,Period!A:B,2,FALSE)</f>
        <v>2022H1</v>
      </c>
      <c r="Q1067" s="9">
        <f t="shared" si="182"/>
        <v>37.174999999999997</v>
      </c>
      <c r="R1067" s="2">
        <f t="shared" si="184"/>
        <v>40</v>
      </c>
      <c r="S1067" t="str">
        <f t="shared" si="185"/>
        <v>03 Cloudy (40%-90%)</v>
      </c>
      <c r="T1067" t="str">
        <f t="shared" si="183"/>
        <v>44572S2A_MSIL1CCDM-MLB-GANGM4457203 Cloudy (40%-90%)</v>
      </c>
      <c r="U1067">
        <f>IF(COUNTIF(T$2:T1066,T1067)&gt;=1,0,1)</f>
        <v>0</v>
      </c>
      <c r="V1067" s="26" t="s">
        <v>3028</v>
      </c>
      <c r="W1067" s="86">
        <f t="shared" si="186"/>
        <v>2022</v>
      </c>
      <c r="X1067" s="86" t="str">
        <f t="shared" si="187"/>
        <v>01</v>
      </c>
      <c r="Y1067" s="86">
        <f t="shared" si="188"/>
        <v>11</v>
      </c>
      <c r="Z1067" s="86" t="str">
        <f t="shared" si="189"/>
        <v>22</v>
      </c>
      <c r="AA1067" s="86" t="str">
        <f t="shared" si="190"/>
        <v>37</v>
      </c>
      <c r="AB1067" s="86" t="str">
        <f t="shared" si="191"/>
        <v>54</v>
      </c>
      <c r="AC1067" s="86" t="str">
        <f t="shared" si="192"/>
        <v>GAN_GM_2500X1253px_32m_S2A_MSIL1C_20220111_40CC</v>
      </c>
      <c r="AD1067" s="41" t="s">
        <v>3029</v>
      </c>
    </row>
    <row r="1068" spans="2:30" x14ac:dyDescent="0.25">
      <c r="B1068" t="s">
        <v>3866</v>
      </c>
      <c r="C1068" s="51" t="s">
        <v>3816</v>
      </c>
      <c r="D1068" s="51" t="s">
        <v>269</v>
      </c>
      <c r="E1068" s="42" t="b">
        <v>1</v>
      </c>
      <c r="F1068" s="2" t="s">
        <v>3813</v>
      </c>
      <c r="G1068" s="7" t="s">
        <v>183</v>
      </c>
      <c r="H1068" s="51" t="s">
        <v>270</v>
      </c>
      <c r="I1068" s="53">
        <v>44572</v>
      </c>
      <c r="J1068" s="42" t="s">
        <v>274</v>
      </c>
      <c r="K1068" s="2" t="s">
        <v>300</v>
      </c>
      <c r="L1068" s="9">
        <v>64.7</v>
      </c>
      <c r="M1068" s="2" t="s">
        <v>4436</v>
      </c>
      <c r="N1068" s="2" t="s">
        <v>85</v>
      </c>
      <c r="O1068" s="2" t="s">
        <v>4437</v>
      </c>
      <c r="P1068" s="2" t="str">
        <f>VLOOKUP(I1068,Period!A:B,2,FALSE)</f>
        <v>2022H1</v>
      </c>
      <c r="Q1068" s="9">
        <f t="shared" si="182"/>
        <v>37.174999999999997</v>
      </c>
      <c r="R1068" s="2">
        <f t="shared" si="184"/>
        <v>40</v>
      </c>
      <c r="S1068" t="str">
        <f t="shared" si="185"/>
        <v>03 Cloudy (40%-90%)</v>
      </c>
      <c r="T1068" t="str">
        <f t="shared" si="183"/>
        <v>44572S2A_MSIL1CCDM-MLB-GANGM4457203 Cloudy (40%-90%)</v>
      </c>
      <c r="U1068">
        <f>IF(COUNTIF(T$2:T1067,T1068)&gt;=1,0,1)</f>
        <v>0</v>
      </c>
      <c r="V1068" s="26" t="s">
        <v>3030</v>
      </c>
      <c r="W1068" s="86">
        <f t="shared" si="186"/>
        <v>2022</v>
      </c>
      <c r="X1068" s="86" t="str">
        <f t="shared" si="187"/>
        <v>01</v>
      </c>
      <c r="Y1068" s="86">
        <f t="shared" si="188"/>
        <v>11</v>
      </c>
      <c r="Z1068" s="86" t="str">
        <f t="shared" si="189"/>
        <v>22</v>
      </c>
      <c r="AA1068" s="86" t="str">
        <f t="shared" si="190"/>
        <v>37</v>
      </c>
      <c r="AB1068" s="86" t="str">
        <f t="shared" si="191"/>
        <v>50</v>
      </c>
      <c r="AC1068" s="86" t="str">
        <f t="shared" si="192"/>
        <v>GAN_GM_2500X1253px_32m_S2A_MSIL1C_20220111_40CC</v>
      </c>
      <c r="AD1068" s="41" t="s">
        <v>3031</v>
      </c>
    </row>
    <row r="1069" spans="2:30" x14ac:dyDescent="0.25">
      <c r="B1069" t="s">
        <v>3866</v>
      </c>
      <c r="C1069" s="54" t="s">
        <v>3816</v>
      </c>
      <c r="D1069" s="54" t="s">
        <v>269</v>
      </c>
      <c r="E1069" s="56" t="b">
        <v>1</v>
      </c>
      <c r="F1069" s="2" t="s">
        <v>3813</v>
      </c>
      <c r="G1069" s="7" t="s">
        <v>183</v>
      </c>
      <c r="H1069" s="54" t="s">
        <v>270</v>
      </c>
      <c r="I1069" s="57">
        <v>44569</v>
      </c>
      <c r="J1069" s="56" t="s">
        <v>272</v>
      </c>
      <c r="K1069" s="2" t="s">
        <v>289</v>
      </c>
      <c r="L1069" s="9">
        <v>100</v>
      </c>
      <c r="M1069" s="2" t="s">
        <v>4436</v>
      </c>
      <c r="N1069" s="2" t="s">
        <v>85</v>
      </c>
      <c r="O1069" s="2" t="s">
        <v>4437</v>
      </c>
      <c r="P1069" s="2" t="str">
        <f>VLOOKUP(I1069,Period!A:B,2,FALSE)</f>
        <v>2022H1</v>
      </c>
      <c r="Q1069" s="9">
        <f t="shared" si="182"/>
        <v>99.275000000000006</v>
      </c>
      <c r="R1069" s="2">
        <f t="shared" si="184"/>
        <v>100</v>
      </c>
      <c r="S1069" t="str">
        <f t="shared" si="185"/>
        <v>04 Overcast (100%)</v>
      </c>
      <c r="T1069" t="str">
        <f t="shared" si="183"/>
        <v>44569S2A_MSIL1CCDM-MLB-GANGM4456904 Overcast (100%)</v>
      </c>
      <c r="U1069">
        <f>IF(COUNTIF(T$2:T1068,T1069)&gt;=1,0,1)</f>
        <v>1</v>
      </c>
      <c r="V1069" s="26" t="s">
        <v>3032</v>
      </c>
      <c r="W1069" s="86">
        <f t="shared" si="186"/>
        <v>2022</v>
      </c>
      <c r="X1069" s="86" t="str">
        <f t="shared" si="187"/>
        <v>01</v>
      </c>
      <c r="Y1069" s="86" t="str">
        <f t="shared" si="188"/>
        <v>08</v>
      </c>
      <c r="Z1069" s="86" t="str">
        <f t="shared" si="189"/>
        <v>22</v>
      </c>
      <c r="AA1069" s="86" t="str">
        <f t="shared" si="190"/>
        <v>28</v>
      </c>
      <c r="AB1069" s="86" t="str">
        <f t="shared" si="191"/>
        <v>12</v>
      </c>
      <c r="AC1069" s="86" t="str">
        <f t="shared" si="192"/>
        <v>GAN_GM_2500X1253px_32m_S2A_MSIL1C_20220108_100CC</v>
      </c>
      <c r="AD1069" s="41" t="s">
        <v>3033</v>
      </c>
    </row>
    <row r="1070" spans="2:30" x14ac:dyDescent="0.25">
      <c r="B1070" t="s">
        <v>3866</v>
      </c>
      <c r="C1070" s="54" t="s">
        <v>3816</v>
      </c>
      <c r="D1070" s="54" t="s">
        <v>269</v>
      </c>
      <c r="E1070" s="56" t="b">
        <v>1</v>
      </c>
      <c r="F1070" s="2" t="s">
        <v>3813</v>
      </c>
      <c r="G1070" s="7" t="s">
        <v>183</v>
      </c>
      <c r="H1070" s="54" t="s">
        <v>270</v>
      </c>
      <c r="I1070" s="57">
        <v>44569</v>
      </c>
      <c r="J1070" s="56" t="s">
        <v>271</v>
      </c>
      <c r="K1070" s="2" t="s">
        <v>325</v>
      </c>
      <c r="L1070" s="9">
        <v>99.7</v>
      </c>
      <c r="M1070" s="2" t="s">
        <v>4436</v>
      </c>
      <c r="N1070" s="2" t="s">
        <v>85</v>
      </c>
      <c r="O1070" s="2" t="s">
        <v>4437</v>
      </c>
      <c r="P1070" s="2" t="str">
        <f>VLOOKUP(I1070,Period!A:B,2,FALSE)</f>
        <v>2022H1</v>
      </c>
      <c r="Q1070" s="9">
        <f t="shared" si="182"/>
        <v>99.275000000000006</v>
      </c>
      <c r="R1070" s="2">
        <f t="shared" si="184"/>
        <v>100</v>
      </c>
      <c r="S1070" t="str">
        <f t="shared" si="185"/>
        <v>04 Overcast (100%)</v>
      </c>
      <c r="T1070" t="str">
        <f t="shared" si="183"/>
        <v>44569S2A_MSIL1CCDM-MLB-GANGM4456904 Overcast (100%)</v>
      </c>
      <c r="U1070">
        <f>IF(COUNTIF(T$2:T1069,T1070)&gt;=1,0,1)</f>
        <v>0</v>
      </c>
      <c r="V1070" s="26" t="s">
        <v>3034</v>
      </c>
      <c r="W1070" s="86">
        <f t="shared" si="186"/>
        <v>2022</v>
      </c>
      <c r="X1070" s="86" t="str">
        <f t="shared" si="187"/>
        <v>01</v>
      </c>
      <c r="Y1070" s="86" t="str">
        <f t="shared" si="188"/>
        <v>08</v>
      </c>
      <c r="Z1070" s="86" t="str">
        <f t="shared" si="189"/>
        <v>22</v>
      </c>
      <c r="AA1070" s="86" t="str">
        <f t="shared" si="190"/>
        <v>28</v>
      </c>
      <c r="AB1070" s="86" t="str">
        <f t="shared" si="191"/>
        <v>08</v>
      </c>
      <c r="AC1070" s="86" t="str">
        <f t="shared" si="192"/>
        <v>GAN_GM_2500X1253px_32m_S2A_MSIL1C_20220108_100CC</v>
      </c>
      <c r="AD1070" s="41" t="s">
        <v>3035</v>
      </c>
    </row>
    <row r="1071" spans="2:30" x14ac:dyDescent="0.25">
      <c r="B1071" t="s">
        <v>3866</v>
      </c>
      <c r="C1071" s="54" t="s">
        <v>3816</v>
      </c>
      <c r="D1071" s="54" t="s">
        <v>269</v>
      </c>
      <c r="E1071" s="56" t="b">
        <v>1</v>
      </c>
      <c r="F1071" s="2" t="s">
        <v>3813</v>
      </c>
      <c r="G1071" s="7" t="s">
        <v>183</v>
      </c>
      <c r="H1071" s="54" t="s">
        <v>270</v>
      </c>
      <c r="I1071" s="57">
        <v>44569</v>
      </c>
      <c r="J1071" s="56" t="s">
        <v>273</v>
      </c>
      <c r="K1071" s="2" t="s">
        <v>326</v>
      </c>
      <c r="L1071" s="9">
        <v>99.3</v>
      </c>
      <c r="M1071" s="2" t="s">
        <v>4436</v>
      </c>
      <c r="N1071" s="2" t="s">
        <v>85</v>
      </c>
      <c r="O1071" s="2" t="s">
        <v>4437</v>
      </c>
      <c r="P1071" s="2" t="str">
        <f>VLOOKUP(I1071,Period!A:B,2,FALSE)</f>
        <v>2022H1</v>
      </c>
      <c r="Q1071" s="9">
        <f t="shared" si="182"/>
        <v>99.275000000000006</v>
      </c>
      <c r="R1071" s="2">
        <f t="shared" si="184"/>
        <v>100</v>
      </c>
      <c r="S1071" t="str">
        <f t="shared" si="185"/>
        <v>04 Overcast (100%)</v>
      </c>
      <c r="T1071" t="str">
        <f t="shared" si="183"/>
        <v>44569S2A_MSIL1CCDM-MLB-GANGM4456904 Overcast (100%)</v>
      </c>
      <c r="U1071">
        <f>IF(COUNTIF(T$2:T1070,T1071)&gt;=1,0,1)</f>
        <v>0</v>
      </c>
      <c r="V1071" s="26" t="s">
        <v>3036</v>
      </c>
      <c r="W1071" s="86">
        <f t="shared" si="186"/>
        <v>2022</v>
      </c>
      <c r="X1071" s="86" t="str">
        <f t="shared" si="187"/>
        <v>01</v>
      </c>
      <c r="Y1071" s="86" t="str">
        <f t="shared" si="188"/>
        <v>08</v>
      </c>
      <c r="Z1071" s="86" t="str">
        <f t="shared" si="189"/>
        <v>22</v>
      </c>
      <c r="AA1071" s="86" t="str">
        <f t="shared" si="190"/>
        <v>27</v>
      </c>
      <c r="AB1071" s="86" t="str">
        <f t="shared" si="191"/>
        <v>59</v>
      </c>
      <c r="AC1071" s="86" t="str">
        <f t="shared" si="192"/>
        <v>GAN_GM_2500X1253px_32m_S2A_MSIL1C_20220108_100CC</v>
      </c>
      <c r="AD1071" s="41" t="s">
        <v>3037</v>
      </c>
    </row>
    <row r="1072" spans="2:30" x14ac:dyDescent="0.25">
      <c r="B1072" t="s">
        <v>3866</v>
      </c>
      <c r="C1072" s="54" t="s">
        <v>3816</v>
      </c>
      <c r="D1072" s="54" t="s">
        <v>269</v>
      </c>
      <c r="E1072" s="56" t="b">
        <v>1</v>
      </c>
      <c r="F1072" s="2" t="s">
        <v>3813</v>
      </c>
      <c r="G1072" s="7" t="s">
        <v>183</v>
      </c>
      <c r="H1072" s="54" t="s">
        <v>270</v>
      </c>
      <c r="I1072" s="57">
        <v>44569</v>
      </c>
      <c r="J1072" s="56" t="s">
        <v>274</v>
      </c>
      <c r="K1072" s="2" t="s">
        <v>313</v>
      </c>
      <c r="L1072" s="9">
        <v>98.1</v>
      </c>
      <c r="M1072" s="2" t="s">
        <v>4436</v>
      </c>
      <c r="N1072" s="2" t="s">
        <v>85</v>
      </c>
      <c r="O1072" s="2" t="s">
        <v>4437</v>
      </c>
      <c r="P1072" s="2" t="str">
        <f>VLOOKUP(I1072,Period!A:B,2,FALSE)</f>
        <v>2022H1</v>
      </c>
      <c r="Q1072" s="9">
        <f t="shared" si="182"/>
        <v>99.275000000000006</v>
      </c>
      <c r="R1072" s="2">
        <f t="shared" si="184"/>
        <v>100</v>
      </c>
      <c r="S1072" t="str">
        <f t="shared" si="185"/>
        <v>04 Overcast (100%)</v>
      </c>
      <c r="T1072" t="str">
        <f t="shared" si="183"/>
        <v>44569S2A_MSIL1CCDM-MLB-GANGM4456904 Overcast (100%)</v>
      </c>
      <c r="U1072">
        <f>IF(COUNTIF(T$2:T1071,T1072)&gt;=1,0,1)</f>
        <v>0</v>
      </c>
      <c r="V1072" s="26" t="s">
        <v>3038</v>
      </c>
      <c r="W1072" s="86">
        <f t="shared" si="186"/>
        <v>2022</v>
      </c>
      <c r="X1072" s="86" t="str">
        <f t="shared" si="187"/>
        <v>01</v>
      </c>
      <c r="Y1072" s="86" t="str">
        <f t="shared" si="188"/>
        <v>08</v>
      </c>
      <c r="Z1072" s="86" t="str">
        <f t="shared" si="189"/>
        <v>22</v>
      </c>
      <c r="AA1072" s="86" t="str">
        <f t="shared" si="190"/>
        <v>27</v>
      </c>
      <c r="AB1072" s="86" t="str">
        <f t="shared" si="191"/>
        <v>54</v>
      </c>
      <c r="AC1072" s="86" t="str">
        <f t="shared" si="192"/>
        <v>GAN_GM_2500X1253px_32m_S2A_MSIL1C_20220108_100CC</v>
      </c>
      <c r="AD1072" s="41" t="s">
        <v>3039</v>
      </c>
    </row>
    <row r="1073" spans="2:30" x14ac:dyDescent="0.25">
      <c r="B1073" t="s">
        <v>3866</v>
      </c>
      <c r="C1073" s="51" t="s">
        <v>3816</v>
      </c>
      <c r="D1073" s="51" t="s">
        <v>269</v>
      </c>
      <c r="E1073" s="42" t="b">
        <v>1</v>
      </c>
      <c r="F1073" s="2" t="s">
        <v>3813</v>
      </c>
      <c r="G1073" s="7" t="s">
        <v>183</v>
      </c>
      <c r="H1073" s="51" t="s">
        <v>270</v>
      </c>
      <c r="I1073" s="53">
        <v>44567</v>
      </c>
      <c r="J1073" s="42" t="s">
        <v>272</v>
      </c>
      <c r="K1073" s="2" t="s">
        <v>279</v>
      </c>
      <c r="L1073" s="9">
        <v>6</v>
      </c>
      <c r="M1073" s="2" t="s">
        <v>4436</v>
      </c>
      <c r="N1073" s="2" t="s">
        <v>85</v>
      </c>
      <c r="O1073" s="2" t="s">
        <v>4437</v>
      </c>
      <c r="P1073" s="2" t="str">
        <f>VLOOKUP(I1073,Period!A:B,2,FALSE)</f>
        <v>2022H1</v>
      </c>
      <c r="Q1073" s="9">
        <f t="shared" si="182"/>
        <v>15.9</v>
      </c>
      <c r="R1073" s="2">
        <f t="shared" si="184"/>
        <v>20</v>
      </c>
      <c r="S1073" t="str">
        <f t="shared" si="185"/>
        <v>02 Sunny (10%-30%)</v>
      </c>
      <c r="T1073" t="str">
        <f t="shared" si="183"/>
        <v>44567S2A_MSIL1CCDM-MLB-GANGM4456702 Sunny (10%-30%)</v>
      </c>
      <c r="U1073">
        <f>IF(COUNTIF(T$2:T1072,T1073)&gt;=1,0,1)</f>
        <v>1</v>
      </c>
      <c r="V1073" s="26" t="s">
        <v>3040</v>
      </c>
      <c r="W1073" s="86">
        <f t="shared" si="186"/>
        <v>2022</v>
      </c>
      <c r="X1073" s="86" t="str">
        <f t="shared" si="187"/>
        <v>01</v>
      </c>
      <c r="Y1073" s="86" t="str">
        <f t="shared" si="188"/>
        <v>06</v>
      </c>
      <c r="Z1073" s="86" t="str">
        <f t="shared" si="189"/>
        <v>22</v>
      </c>
      <c r="AA1073" s="86" t="str">
        <f t="shared" si="190"/>
        <v>38</v>
      </c>
      <c r="AB1073" s="86" t="str">
        <f t="shared" si="191"/>
        <v>03</v>
      </c>
      <c r="AC1073" s="86" t="str">
        <f t="shared" si="192"/>
        <v>GAN_GM_2500X1253px_32m_S2A_MSIL1C_20220106_20CC</v>
      </c>
      <c r="AD1073" s="41" t="s">
        <v>3041</v>
      </c>
    </row>
    <row r="1074" spans="2:30" x14ac:dyDescent="0.25">
      <c r="B1074" t="s">
        <v>3866</v>
      </c>
      <c r="C1074" s="51" t="s">
        <v>3816</v>
      </c>
      <c r="D1074" s="51" t="s">
        <v>269</v>
      </c>
      <c r="E1074" s="42" t="b">
        <v>1</v>
      </c>
      <c r="F1074" s="2" t="s">
        <v>3813</v>
      </c>
      <c r="G1074" s="7" t="s">
        <v>183</v>
      </c>
      <c r="H1074" s="51" t="s">
        <v>270</v>
      </c>
      <c r="I1074" s="53">
        <v>44567</v>
      </c>
      <c r="J1074" s="42" t="s">
        <v>271</v>
      </c>
      <c r="K1074" s="2" t="s">
        <v>331</v>
      </c>
      <c r="L1074" s="9">
        <v>2.4</v>
      </c>
      <c r="M1074" s="2" t="s">
        <v>4436</v>
      </c>
      <c r="N1074" s="2" t="s">
        <v>85</v>
      </c>
      <c r="O1074" s="2" t="s">
        <v>4437</v>
      </c>
      <c r="P1074" s="2" t="str">
        <f>VLOOKUP(I1074,Period!A:B,2,FALSE)</f>
        <v>2022H1</v>
      </c>
      <c r="Q1074" s="9">
        <f t="shared" si="182"/>
        <v>15.9</v>
      </c>
      <c r="R1074" s="2">
        <f t="shared" si="184"/>
        <v>20</v>
      </c>
      <c r="S1074" t="str">
        <f t="shared" si="185"/>
        <v>02 Sunny (10%-30%)</v>
      </c>
      <c r="T1074" t="str">
        <f t="shared" si="183"/>
        <v>44567S2A_MSIL1CCDM-MLB-GANGM4456702 Sunny (10%-30%)</v>
      </c>
      <c r="U1074">
        <f>IF(COUNTIF(T$2:T1073,T1074)&gt;=1,0,1)</f>
        <v>0</v>
      </c>
      <c r="V1074" s="26" t="s">
        <v>3042</v>
      </c>
      <c r="W1074" s="86">
        <f t="shared" si="186"/>
        <v>2022</v>
      </c>
      <c r="X1074" s="86" t="str">
        <f t="shared" si="187"/>
        <v>01</v>
      </c>
      <c r="Y1074" s="86" t="str">
        <f t="shared" si="188"/>
        <v>06</v>
      </c>
      <c r="Z1074" s="86" t="str">
        <f t="shared" si="189"/>
        <v>22</v>
      </c>
      <c r="AA1074" s="86" t="str">
        <f t="shared" si="190"/>
        <v>37</v>
      </c>
      <c r="AB1074" s="86" t="str">
        <f t="shared" si="191"/>
        <v>59</v>
      </c>
      <c r="AC1074" s="86" t="str">
        <f t="shared" si="192"/>
        <v>GAN_GM_2500X1253px_32m_S2A_MSIL1C_20220106_20CC</v>
      </c>
      <c r="AD1074" s="41" t="s">
        <v>3043</v>
      </c>
    </row>
    <row r="1075" spans="2:30" x14ac:dyDescent="0.25">
      <c r="B1075" t="s">
        <v>3866</v>
      </c>
      <c r="C1075" s="51" t="s">
        <v>3816</v>
      </c>
      <c r="D1075" s="51" t="s">
        <v>269</v>
      </c>
      <c r="E1075" s="42" t="b">
        <v>1</v>
      </c>
      <c r="F1075" s="2" t="s">
        <v>3813</v>
      </c>
      <c r="G1075" s="7" t="s">
        <v>183</v>
      </c>
      <c r="H1075" s="51" t="s">
        <v>270</v>
      </c>
      <c r="I1075" s="53">
        <v>44567</v>
      </c>
      <c r="J1075" s="42" t="s">
        <v>273</v>
      </c>
      <c r="K1075" s="2" t="s">
        <v>309</v>
      </c>
      <c r="L1075" s="9">
        <v>4.2</v>
      </c>
      <c r="M1075" s="2" t="s">
        <v>4436</v>
      </c>
      <c r="N1075" s="2" t="s">
        <v>85</v>
      </c>
      <c r="O1075" s="2" t="s">
        <v>4437</v>
      </c>
      <c r="P1075" s="2" t="str">
        <f>VLOOKUP(I1075,Period!A:B,2,FALSE)</f>
        <v>2022H1</v>
      </c>
      <c r="Q1075" s="9">
        <f t="shared" si="182"/>
        <v>15.9</v>
      </c>
      <c r="R1075" s="2">
        <f t="shared" si="184"/>
        <v>20</v>
      </c>
      <c r="S1075" t="str">
        <f t="shared" si="185"/>
        <v>02 Sunny (10%-30%)</v>
      </c>
      <c r="T1075" t="str">
        <f t="shared" si="183"/>
        <v>44567S2A_MSIL1CCDM-MLB-GANGM4456702 Sunny (10%-30%)</v>
      </c>
      <c r="U1075">
        <f>IF(COUNTIF(T$2:T1074,T1075)&gt;=1,0,1)</f>
        <v>0</v>
      </c>
      <c r="V1075" s="26" t="s">
        <v>3044</v>
      </c>
      <c r="W1075" s="86">
        <f t="shared" si="186"/>
        <v>2022</v>
      </c>
      <c r="X1075" s="86" t="str">
        <f t="shared" si="187"/>
        <v>01</v>
      </c>
      <c r="Y1075" s="86" t="str">
        <f t="shared" si="188"/>
        <v>06</v>
      </c>
      <c r="Z1075" s="86" t="str">
        <f t="shared" si="189"/>
        <v>22</v>
      </c>
      <c r="AA1075" s="86" t="str">
        <f t="shared" si="190"/>
        <v>37</v>
      </c>
      <c r="AB1075" s="86" t="str">
        <f t="shared" si="191"/>
        <v>49</v>
      </c>
      <c r="AC1075" s="86" t="str">
        <f t="shared" si="192"/>
        <v>GAN_GM_2500X1253px_32m_S2A_MSIL1C_20220106_20CC</v>
      </c>
      <c r="AD1075" s="41" t="s">
        <v>3045</v>
      </c>
    </row>
    <row r="1076" spans="2:30" x14ac:dyDescent="0.25">
      <c r="B1076" t="s">
        <v>3866</v>
      </c>
      <c r="C1076" s="51" t="s">
        <v>3816</v>
      </c>
      <c r="D1076" s="51" t="s">
        <v>269</v>
      </c>
      <c r="E1076" s="42" t="b">
        <v>1</v>
      </c>
      <c r="F1076" s="2" t="s">
        <v>3813</v>
      </c>
      <c r="G1076" s="7" t="s">
        <v>183</v>
      </c>
      <c r="H1076" s="51" t="s">
        <v>270</v>
      </c>
      <c r="I1076" s="53">
        <v>44567</v>
      </c>
      <c r="J1076" s="42" t="s">
        <v>274</v>
      </c>
      <c r="K1076" s="2" t="s">
        <v>329</v>
      </c>
      <c r="L1076" s="9">
        <v>51</v>
      </c>
      <c r="M1076" s="2" t="s">
        <v>4436</v>
      </c>
      <c r="N1076" s="2" t="s">
        <v>85</v>
      </c>
      <c r="O1076" s="2" t="s">
        <v>4437</v>
      </c>
      <c r="P1076" s="2" t="str">
        <f>VLOOKUP(I1076,Period!A:B,2,FALSE)</f>
        <v>2022H1</v>
      </c>
      <c r="Q1076" s="9">
        <f t="shared" si="182"/>
        <v>15.9</v>
      </c>
      <c r="R1076" s="2">
        <f t="shared" si="184"/>
        <v>20</v>
      </c>
      <c r="S1076" t="str">
        <f t="shared" si="185"/>
        <v>02 Sunny (10%-30%)</v>
      </c>
      <c r="T1076" t="str">
        <f t="shared" si="183"/>
        <v>44567S2A_MSIL1CCDM-MLB-GANGM4456702 Sunny (10%-30%)</v>
      </c>
      <c r="U1076">
        <f>IF(COUNTIF(T$2:T1075,T1076)&gt;=1,0,1)</f>
        <v>0</v>
      </c>
      <c r="V1076" s="26" t="s">
        <v>3046</v>
      </c>
      <c r="W1076" s="86">
        <f t="shared" si="186"/>
        <v>2022</v>
      </c>
      <c r="X1076" s="86" t="str">
        <f t="shared" si="187"/>
        <v>01</v>
      </c>
      <c r="Y1076" s="86" t="str">
        <f t="shared" si="188"/>
        <v>06</v>
      </c>
      <c r="Z1076" s="86" t="str">
        <f t="shared" si="189"/>
        <v>22</v>
      </c>
      <c r="AA1076" s="86" t="str">
        <f t="shared" si="190"/>
        <v>37</v>
      </c>
      <c r="AB1076" s="86" t="str">
        <f t="shared" si="191"/>
        <v>45</v>
      </c>
      <c r="AC1076" s="86" t="str">
        <f t="shared" si="192"/>
        <v>GAN_GM_2500X1253px_32m_S2A_MSIL1C_20220106_20CC</v>
      </c>
      <c r="AD1076" s="41" t="s">
        <v>3047</v>
      </c>
    </row>
    <row r="1077" spans="2:30" x14ac:dyDescent="0.25">
      <c r="B1077" t="s">
        <v>3866</v>
      </c>
      <c r="C1077" s="54" t="s">
        <v>3816</v>
      </c>
      <c r="D1077" s="54" t="s">
        <v>269</v>
      </c>
      <c r="E1077" s="56" t="b">
        <v>1</v>
      </c>
      <c r="F1077" s="2" t="s">
        <v>3813</v>
      </c>
      <c r="G1077" s="7" t="s">
        <v>183</v>
      </c>
      <c r="H1077" s="54" t="s">
        <v>270</v>
      </c>
      <c r="I1077" s="57">
        <v>44564</v>
      </c>
      <c r="J1077" s="56" t="s">
        <v>272</v>
      </c>
      <c r="K1077" s="2" t="s">
        <v>315</v>
      </c>
      <c r="L1077" s="9">
        <v>99.7</v>
      </c>
      <c r="M1077" s="2" t="s">
        <v>4436</v>
      </c>
      <c r="N1077" s="2" t="s">
        <v>85</v>
      </c>
      <c r="O1077" s="2" t="s">
        <v>4437</v>
      </c>
      <c r="P1077" s="2" t="str">
        <f>VLOOKUP(I1077,Period!A:B,2,FALSE)</f>
        <v>2022H1</v>
      </c>
      <c r="Q1077" s="9">
        <f t="shared" si="182"/>
        <v>91.425000000000011</v>
      </c>
      <c r="R1077" s="2">
        <f t="shared" si="184"/>
        <v>100</v>
      </c>
      <c r="S1077" t="str">
        <f t="shared" si="185"/>
        <v>04 Overcast (100%)</v>
      </c>
      <c r="T1077" t="str">
        <f t="shared" si="183"/>
        <v>44564S2A_MSIL1CCDM-MLB-GANGM4456404 Overcast (100%)</v>
      </c>
      <c r="U1077">
        <f>IF(COUNTIF(T$2:T1076,T1077)&gt;=1,0,1)</f>
        <v>1</v>
      </c>
      <c r="V1077" s="26" t="s">
        <v>3048</v>
      </c>
      <c r="W1077" s="86">
        <f t="shared" si="186"/>
        <v>2022</v>
      </c>
      <c r="X1077" s="86" t="str">
        <f t="shared" si="187"/>
        <v>01</v>
      </c>
      <c r="Y1077" s="86" t="str">
        <f t="shared" si="188"/>
        <v>03</v>
      </c>
      <c r="Z1077" s="86" t="str">
        <f t="shared" si="189"/>
        <v>22</v>
      </c>
      <c r="AA1077" s="86" t="str">
        <f t="shared" si="190"/>
        <v>28</v>
      </c>
      <c r="AB1077" s="86" t="str">
        <f t="shared" si="191"/>
        <v>06</v>
      </c>
      <c r="AC1077" s="86" t="str">
        <f t="shared" si="192"/>
        <v>GAN_GM_2500X1253px_32m_S2A_MSIL1C_20220103_100CC</v>
      </c>
      <c r="AD1077" s="41" t="s">
        <v>3049</v>
      </c>
    </row>
    <row r="1078" spans="2:30" x14ac:dyDescent="0.25">
      <c r="B1078" t="s">
        <v>3866</v>
      </c>
      <c r="C1078" s="54" t="s">
        <v>3816</v>
      </c>
      <c r="D1078" s="54" t="s">
        <v>269</v>
      </c>
      <c r="E1078" s="56" t="b">
        <v>1</v>
      </c>
      <c r="F1078" s="2" t="s">
        <v>3813</v>
      </c>
      <c r="G1078" s="7" t="s">
        <v>183</v>
      </c>
      <c r="H1078" s="54" t="s">
        <v>270</v>
      </c>
      <c r="I1078" s="57">
        <v>44564</v>
      </c>
      <c r="J1078" s="56" t="s">
        <v>271</v>
      </c>
      <c r="K1078" s="2" t="s">
        <v>290</v>
      </c>
      <c r="L1078" s="9">
        <v>71.400000000000006</v>
      </c>
      <c r="M1078" s="2" t="s">
        <v>4436</v>
      </c>
      <c r="N1078" s="2" t="s">
        <v>85</v>
      </c>
      <c r="O1078" s="2" t="s">
        <v>4437</v>
      </c>
      <c r="P1078" s="2" t="str">
        <f>VLOOKUP(I1078,Period!A:B,2,FALSE)</f>
        <v>2022H1</v>
      </c>
      <c r="Q1078" s="9">
        <f t="shared" si="182"/>
        <v>91.425000000000011</v>
      </c>
      <c r="R1078" s="2">
        <f t="shared" si="184"/>
        <v>100</v>
      </c>
      <c r="S1078" t="str">
        <f t="shared" si="185"/>
        <v>04 Overcast (100%)</v>
      </c>
      <c r="T1078" t="str">
        <f t="shared" si="183"/>
        <v>44564S2A_MSIL1CCDM-MLB-GANGM4456404 Overcast (100%)</v>
      </c>
      <c r="U1078">
        <f>IF(COUNTIF(T$2:T1077,T1078)&gt;=1,0,1)</f>
        <v>0</v>
      </c>
      <c r="V1078" s="26" t="s">
        <v>3050</v>
      </c>
      <c r="W1078" s="86">
        <f t="shared" si="186"/>
        <v>2022</v>
      </c>
      <c r="X1078" s="86" t="str">
        <f t="shared" si="187"/>
        <v>01</v>
      </c>
      <c r="Y1078" s="86" t="str">
        <f t="shared" si="188"/>
        <v>03</v>
      </c>
      <c r="Z1078" s="86" t="str">
        <f t="shared" si="189"/>
        <v>22</v>
      </c>
      <c r="AA1078" s="86" t="str">
        <f t="shared" si="190"/>
        <v>28</v>
      </c>
      <c r="AB1078" s="86" t="str">
        <f t="shared" si="191"/>
        <v>03</v>
      </c>
      <c r="AC1078" s="86" t="str">
        <f t="shared" si="192"/>
        <v>GAN_GM_2500X1253px_32m_S2A_MSIL1C_20220103_100CC</v>
      </c>
      <c r="AD1078" s="41" t="s">
        <v>3051</v>
      </c>
    </row>
    <row r="1079" spans="2:30" x14ac:dyDescent="0.25">
      <c r="B1079" t="s">
        <v>3866</v>
      </c>
      <c r="C1079" s="54" t="s">
        <v>3816</v>
      </c>
      <c r="D1079" s="54" t="s">
        <v>269</v>
      </c>
      <c r="E1079" s="56" t="b">
        <v>1</v>
      </c>
      <c r="F1079" s="2" t="s">
        <v>3813</v>
      </c>
      <c r="G1079" s="7" t="s">
        <v>183</v>
      </c>
      <c r="H1079" s="54" t="s">
        <v>270</v>
      </c>
      <c r="I1079" s="57">
        <v>44564</v>
      </c>
      <c r="J1079" s="56" t="s">
        <v>273</v>
      </c>
      <c r="K1079" s="2" t="s">
        <v>313</v>
      </c>
      <c r="L1079" s="9">
        <v>100</v>
      </c>
      <c r="M1079" s="2" t="s">
        <v>4436</v>
      </c>
      <c r="N1079" s="2" t="s">
        <v>85</v>
      </c>
      <c r="O1079" s="2" t="s">
        <v>4437</v>
      </c>
      <c r="P1079" s="2" t="str">
        <f>VLOOKUP(I1079,Period!A:B,2,FALSE)</f>
        <v>2022H1</v>
      </c>
      <c r="Q1079" s="9">
        <f t="shared" si="182"/>
        <v>91.425000000000011</v>
      </c>
      <c r="R1079" s="2">
        <f t="shared" si="184"/>
        <v>100</v>
      </c>
      <c r="S1079" t="str">
        <f t="shared" si="185"/>
        <v>04 Overcast (100%)</v>
      </c>
      <c r="T1079" t="str">
        <f t="shared" si="183"/>
        <v>44564S2A_MSIL1CCDM-MLB-GANGM4456404 Overcast (100%)</v>
      </c>
      <c r="U1079">
        <f>IF(COUNTIF(T$2:T1078,T1079)&gt;=1,0,1)</f>
        <v>0</v>
      </c>
      <c r="V1079" s="26" t="s">
        <v>3052</v>
      </c>
      <c r="W1079" s="86">
        <f t="shared" si="186"/>
        <v>2022</v>
      </c>
      <c r="X1079" s="86" t="str">
        <f t="shared" si="187"/>
        <v>01</v>
      </c>
      <c r="Y1079" s="86" t="str">
        <f t="shared" si="188"/>
        <v>03</v>
      </c>
      <c r="Z1079" s="86" t="str">
        <f t="shared" si="189"/>
        <v>22</v>
      </c>
      <c r="AA1079" s="86" t="str">
        <f t="shared" si="190"/>
        <v>27</v>
      </c>
      <c r="AB1079" s="86" t="str">
        <f t="shared" si="191"/>
        <v>54</v>
      </c>
      <c r="AC1079" s="86" t="str">
        <f t="shared" si="192"/>
        <v>GAN_GM_2500X1253px_32m_S2A_MSIL1C_20220103_100CC</v>
      </c>
      <c r="AD1079" s="41" t="s">
        <v>3053</v>
      </c>
    </row>
    <row r="1080" spans="2:30" x14ac:dyDescent="0.25">
      <c r="B1080" t="s">
        <v>3866</v>
      </c>
      <c r="C1080" s="54" t="s">
        <v>3816</v>
      </c>
      <c r="D1080" s="54" t="s">
        <v>269</v>
      </c>
      <c r="E1080" s="56" t="b">
        <v>1</v>
      </c>
      <c r="F1080" s="2" t="s">
        <v>3813</v>
      </c>
      <c r="G1080" s="7" t="s">
        <v>183</v>
      </c>
      <c r="H1080" s="54" t="s">
        <v>270</v>
      </c>
      <c r="I1080" s="57">
        <v>44564</v>
      </c>
      <c r="J1080" s="56" t="s">
        <v>274</v>
      </c>
      <c r="K1080" s="2" t="s">
        <v>323</v>
      </c>
      <c r="L1080" s="9">
        <v>94.6</v>
      </c>
      <c r="M1080" s="2" t="s">
        <v>4436</v>
      </c>
      <c r="N1080" s="2" t="s">
        <v>85</v>
      </c>
      <c r="O1080" s="2" t="s">
        <v>4437</v>
      </c>
      <c r="P1080" s="2" t="str">
        <f>VLOOKUP(I1080,Period!A:B,2,FALSE)</f>
        <v>2022H1</v>
      </c>
      <c r="Q1080" s="9">
        <f t="shared" si="182"/>
        <v>91.425000000000011</v>
      </c>
      <c r="R1080" s="2">
        <f t="shared" si="184"/>
        <v>100</v>
      </c>
      <c r="S1080" t="str">
        <f t="shared" si="185"/>
        <v>04 Overcast (100%)</v>
      </c>
      <c r="T1080" t="str">
        <f t="shared" si="183"/>
        <v>44564S2A_MSIL1CCDM-MLB-GANGM4456404 Overcast (100%)</v>
      </c>
      <c r="U1080">
        <f>IF(COUNTIF(T$2:T1079,T1080)&gt;=1,0,1)</f>
        <v>0</v>
      </c>
      <c r="V1080" s="26" t="s">
        <v>3054</v>
      </c>
      <c r="W1080" s="86">
        <f t="shared" si="186"/>
        <v>2022</v>
      </c>
      <c r="X1080" s="86" t="str">
        <f t="shared" si="187"/>
        <v>01</v>
      </c>
      <c r="Y1080" s="86" t="str">
        <f t="shared" si="188"/>
        <v>03</v>
      </c>
      <c r="Z1080" s="86" t="str">
        <f t="shared" si="189"/>
        <v>22</v>
      </c>
      <c r="AA1080" s="86" t="str">
        <f t="shared" si="190"/>
        <v>27</v>
      </c>
      <c r="AB1080" s="86" t="str">
        <f t="shared" si="191"/>
        <v>49</v>
      </c>
      <c r="AC1080" s="86" t="str">
        <f t="shared" si="192"/>
        <v>GAN_GM_2500X1253px_32m_S2A_MSIL1C_20220103_100CC</v>
      </c>
      <c r="AD1080" s="41" t="s">
        <v>3055</v>
      </c>
    </row>
    <row r="1081" spans="2:30" x14ac:dyDescent="0.25">
      <c r="B1081" t="s">
        <v>3866</v>
      </c>
      <c r="C1081" s="51" t="s">
        <v>3816</v>
      </c>
      <c r="D1081" s="51" t="s">
        <v>269</v>
      </c>
      <c r="E1081" s="42" t="b">
        <v>1</v>
      </c>
      <c r="F1081" s="2" t="s">
        <v>3813</v>
      </c>
      <c r="G1081" s="7" t="s">
        <v>183</v>
      </c>
      <c r="H1081" s="51" t="s">
        <v>270</v>
      </c>
      <c r="I1081" s="53">
        <v>44562</v>
      </c>
      <c r="J1081" s="42" t="s">
        <v>272</v>
      </c>
      <c r="K1081" s="2" t="s">
        <v>310</v>
      </c>
      <c r="L1081" s="9">
        <v>95.2</v>
      </c>
      <c r="M1081" s="2" t="s">
        <v>4436</v>
      </c>
      <c r="N1081" s="2" t="s">
        <v>85</v>
      </c>
      <c r="O1081" s="2" t="s">
        <v>4437</v>
      </c>
      <c r="P1081" s="2" t="str">
        <f>VLOOKUP(I1081,Period!A:B,2,FALSE)</f>
        <v>2022H1</v>
      </c>
      <c r="Q1081" s="9">
        <f t="shared" si="182"/>
        <v>89.55</v>
      </c>
      <c r="R1081" s="2">
        <f t="shared" si="184"/>
        <v>90</v>
      </c>
      <c r="S1081" t="str">
        <f t="shared" si="185"/>
        <v>03 Cloudy (40%-90%)</v>
      </c>
      <c r="T1081" t="str">
        <f t="shared" si="183"/>
        <v>44562S2A_MSIL1CCDM-MLB-GANGM4456203 Cloudy (40%-90%)</v>
      </c>
      <c r="U1081">
        <f>IF(COUNTIF(T$2:T1080,T1081)&gt;=1,0,1)</f>
        <v>1</v>
      </c>
      <c r="V1081" s="26" t="s">
        <v>3056</v>
      </c>
      <c r="W1081" s="86">
        <f t="shared" si="186"/>
        <v>2022</v>
      </c>
      <c r="X1081" s="86" t="str">
        <f t="shared" si="187"/>
        <v>01</v>
      </c>
      <c r="Y1081" s="86" t="str">
        <f t="shared" si="188"/>
        <v>01</v>
      </c>
      <c r="Z1081" s="86" t="str">
        <f t="shared" si="189"/>
        <v>22</v>
      </c>
      <c r="AA1081" s="86" t="str">
        <f t="shared" si="190"/>
        <v>38</v>
      </c>
      <c r="AB1081" s="86" t="str">
        <f t="shared" si="191"/>
        <v>09</v>
      </c>
      <c r="AC1081" s="86" t="str">
        <f t="shared" si="192"/>
        <v>GAN_GM_2500X1253px_32m_S2A_MSIL1C_20220101_90CC</v>
      </c>
      <c r="AD1081" s="41" t="s">
        <v>3057</v>
      </c>
    </row>
    <row r="1082" spans="2:30" x14ac:dyDescent="0.25">
      <c r="B1082" t="s">
        <v>3866</v>
      </c>
      <c r="C1082" s="51" t="s">
        <v>3816</v>
      </c>
      <c r="D1082" s="51" t="s">
        <v>269</v>
      </c>
      <c r="E1082" s="42" t="b">
        <v>1</v>
      </c>
      <c r="F1082" s="2" t="s">
        <v>3813</v>
      </c>
      <c r="G1082" s="7" t="s">
        <v>183</v>
      </c>
      <c r="H1082" s="51" t="s">
        <v>270</v>
      </c>
      <c r="I1082" s="53">
        <v>44562</v>
      </c>
      <c r="J1082" s="42" t="s">
        <v>271</v>
      </c>
      <c r="K1082" s="2" t="s">
        <v>317</v>
      </c>
      <c r="L1082" s="9">
        <v>90.6</v>
      </c>
      <c r="M1082" s="2" t="s">
        <v>4436</v>
      </c>
      <c r="N1082" s="2" t="s">
        <v>85</v>
      </c>
      <c r="O1082" s="2" t="s">
        <v>4437</v>
      </c>
      <c r="P1082" s="2" t="str">
        <f>VLOOKUP(I1082,Period!A:B,2,FALSE)</f>
        <v>2022H1</v>
      </c>
      <c r="Q1082" s="9">
        <f t="shared" si="182"/>
        <v>89.55</v>
      </c>
      <c r="R1082" s="2">
        <f t="shared" si="184"/>
        <v>90</v>
      </c>
      <c r="S1082" t="str">
        <f t="shared" si="185"/>
        <v>03 Cloudy (40%-90%)</v>
      </c>
      <c r="T1082" t="str">
        <f t="shared" si="183"/>
        <v>44562S2A_MSIL1CCDM-MLB-GANGM4456203 Cloudy (40%-90%)</v>
      </c>
      <c r="U1082">
        <f>IF(COUNTIF(T$2:T1081,T1082)&gt;=1,0,1)</f>
        <v>0</v>
      </c>
      <c r="V1082" s="26" t="s">
        <v>3058</v>
      </c>
      <c r="W1082" s="86">
        <f t="shared" si="186"/>
        <v>2022</v>
      </c>
      <c r="X1082" s="86" t="str">
        <f t="shared" si="187"/>
        <v>01</v>
      </c>
      <c r="Y1082" s="86" t="str">
        <f t="shared" si="188"/>
        <v>01</v>
      </c>
      <c r="Z1082" s="86" t="str">
        <f t="shared" si="189"/>
        <v>22</v>
      </c>
      <c r="AA1082" s="86" t="str">
        <f t="shared" si="190"/>
        <v>38</v>
      </c>
      <c r="AB1082" s="86" t="str">
        <f t="shared" si="191"/>
        <v>05</v>
      </c>
      <c r="AC1082" s="86" t="str">
        <f t="shared" si="192"/>
        <v>GAN_GM_2500X1253px_32m_S2A_MSIL1C_20220101_90CC</v>
      </c>
      <c r="AD1082" s="41" t="s">
        <v>3059</v>
      </c>
    </row>
    <row r="1083" spans="2:30" x14ac:dyDescent="0.25">
      <c r="B1083" t="s">
        <v>3866</v>
      </c>
      <c r="C1083" s="51" t="s">
        <v>3816</v>
      </c>
      <c r="D1083" s="51" t="s">
        <v>269</v>
      </c>
      <c r="E1083" s="42" t="b">
        <v>1</v>
      </c>
      <c r="F1083" s="2" t="s">
        <v>3813</v>
      </c>
      <c r="G1083" s="7" t="s">
        <v>183</v>
      </c>
      <c r="H1083" s="51" t="s">
        <v>270</v>
      </c>
      <c r="I1083" s="53">
        <v>44562</v>
      </c>
      <c r="J1083" s="42" t="s">
        <v>273</v>
      </c>
      <c r="K1083" s="2" t="s">
        <v>278</v>
      </c>
      <c r="L1083" s="9">
        <v>99.2</v>
      </c>
      <c r="M1083" s="2" t="s">
        <v>4436</v>
      </c>
      <c r="N1083" s="2" t="s">
        <v>85</v>
      </c>
      <c r="O1083" s="2" t="s">
        <v>4437</v>
      </c>
      <c r="P1083" s="2" t="str">
        <f>VLOOKUP(I1083,Period!A:B,2,FALSE)</f>
        <v>2022H1</v>
      </c>
      <c r="Q1083" s="9">
        <f t="shared" si="182"/>
        <v>89.55</v>
      </c>
      <c r="R1083" s="2">
        <f t="shared" si="184"/>
        <v>90</v>
      </c>
      <c r="S1083" t="str">
        <f t="shared" si="185"/>
        <v>03 Cloudy (40%-90%)</v>
      </c>
      <c r="T1083" t="str">
        <f t="shared" si="183"/>
        <v>44562S2A_MSIL1CCDM-MLB-GANGM4456203 Cloudy (40%-90%)</v>
      </c>
      <c r="U1083">
        <f>IF(COUNTIF(T$2:T1082,T1083)&gt;=1,0,1)</f>
        <v>0</v>
      </c>
      <c r="V1083" s="26" t="s">
        <v>3060</v>
      </c>
      <c r="W1083" s="86">
        <f t="shared" si="186"/>
        <v>2022</v>
      </c>
      <c r="X1083" s="86" t="str">
        <f t="shared" si="187"/>
        <v>01</v>
      </c>
      <c r="Y1083" s="86" t="str">
        <f t="shared" si="188"/>
        <v>01</v>
      </c>
      <c r="Z1083" s="86" t="str">
        <f t="shared" si="189"/>
        <v>22</v>
      </c>
      <c r="AA1083" s="86" t="str">
        <f t="shared" si="190"/>
        <v>37</v>
      </c>
      <c r="AB1083" s="86" t="str">
        <f t="shared" si="191"/>
        <v>54</v>
      </c>
      <c r="AC1083" s="86" t="str">
        <f t="shared" si="192"/>
        <v>GAN_GM_2500X1253px_32m_S2A_MSIL1C_20220101_90CC</v>
      </c>
      <c r="AD1083" s="41" t="s">
        <v>3061</v>
      </c>
    </row>
    <row r="1084" spans="2:30" x14ac:dyDescent="0.25">
      <c r="B1084" t="s">
        <v>3866</v>
      </c>
      <c r="C1084" s="51" t="s">
        <v>3816</v>
      </c>
      <c r="D1084" s="51" t="s">
        <v>269</v>
      </c>
      <c r="E1084" s="42" t="b">
        <v>1</v>
      </c>
      <c r="F1084" s="2" t="s">
        <v>3813</v>
      </c>
      <c r="G1084" s="7" t="s">
        <v>183</v>
      </c>
      <c r="H1084" s="51" t="s">
        <v>270</v>
      </c>
      <c r="I1084" s="53">
        <v>44562</v>
      </c>
      <c r="J1084" s="42" t="s">
        <v>274</v>
      </c>
      <c r="K1084" s="2" t="s">
        <v>300</v>
      </c>
      <c r="L1084" s="9">
        <v>73.2</v>
      </c>
      <c r="M1084" s="2" t="s">
        <v>4436</v>
      </c>
      <c r="N1084" s="2" t="s">
        <v>85</v>
      </c>
      <c r="O1084" s="2" t="s">
        <v>4437</v>
      </c>
      <c r="P1084" s="2" t="str">
        <f>VLOOKUP(I1084,Period!A:B,2,FALSE)</f>
        <v>2022H1</v>
      </c>
      <c r="Q1084" s="9">
        <f t="shared" si="182"/>
        <v>89.55</v>
      </c>
      <c r="R1084" s="2">
        <f t="shared" si="184"/>
        <v>90</v>
      </c>
      <c r="S1084" t="str">
        <f t="shared" si="185"/>
        <v>03 Cloudy (40%-90%)</v>
      </c>
      <c r="T1084" t="str">
        <f t="shared" si="183"/>
        <v>44562S2A_MSIL1CCDM-MLB-GANGM4456203 Cloudy (40%-90%)</v>
      </c>
      <c r="U1084">
        <f>IF(COUNTIF(T$2:T1083,T1084)&gt;=1,0,1)</f>
        <v>0</v>
      </c>
      <c r="V1084" s="26" t="s">
        <v>3062</v>
      </c>
      <c r="W1084" s="86">
        <f t="shared" si="186"/>
        <v>2022</v>
      </c>
      <c r="X1084" s="86" t="str">
        <f t="shared" si="187"/>
        <v>01</v>
      </c>
      <c r="Y1084" s="86" t="str">
        <f t="shared" si="188"/>
        <v>01</v>
      </c>
      <c r="Z1084" s="86" t="str">
        <f t="shared" si="189"/>
        <v>22</v>
      </c>
      <c r="AA1084" s="86" t="str">
        <f t="shared" si="190"/>
        <v>37</v>
      </c>
      <c r="AB1084" s="86" t="str">
        <f t="shared" si="191"/>
        <v>50</v>
      </c>
      <c r="AC1084" s="86" t="str">
        <f t="shared" si="192"/>
        <v>GAN_GM_2500X1253px_32m_S2A_MSIL1C_20220101_90CC</v>
      </c>
      <c r="AD1084" s="41" t="s">
        <v>3063</v>
      </c>
    </row>
    <row r="1085" spans="2:30" x14ac:dyDescent="0.25">
      <c r="B1085" t="s">
        <v>3866</v>
      </c>
      <c r="C1085" t="s">
        <v>3817</v>
      </c>
      <c r="D1085" s="7" t="s">
        <v>251</v>
      </c>
      <c r="E1085" s="2" t="b">
        <v>1</v>
      </c>
      <c r="F1085" s="2" t="s">
        <v>3813</v>
      </c>
      <c r="G1085" s="7" t="s">
        <v>12</v>
      </c>
      <c r="H1085" t="s">
        <v>73</v>
      </c>
      <c r="I1085" s="50">
        <v>45104</v>
      </c>
      <c r="J1085" s="2" t="s">
        <v>56</v>
      </c>
      <c r="K1085" s="2" t="s">
        <v>57</v>
      </c>
      <c r="L1085" s="9">
        <v>14.8</v>
      </c>
      <c r="M1085" t="s">
        <v>3869</v>
      </c>
      <c r="N1085" s="2" t="s">
        <v>85</v>
      </c>
      <c r="O1085" s="2" t="s">
        <v>3868</v>
      </c>
      <c r="P1085" s="2" t="str">
        <f>VLOOKUP(I1085,Period!A:B,2,FALSE)</f>
        <v>2023H1</v>
      </c>
      <c r="Q1085" s="9">
        <f t="shared" si="182"/>
        <v>11.600000000000001</v>
      </c>
      <c r="R1085" s="2">
        <f t="shared" si="184"/>
        <v>20</v>
      </c>
      <c r="S1085" t="str">
        <f t="shared" si="185"/>
        <v>02 Sunny (10%-30%)</v>
      </c>
      <c r="T1085" t="str">
        <f t="shared" si="183"/>
        <v>45104S2A_MSIL1CCDM-MLB-CLSHG4510402 Sunny (10%-30%)</v>
      </c>
      <c r="U1085">
        <f>IF(COUNTIF(T$2:T1084,T1085)&gt;=1,0,1)</f>
        <v>1</v>
      </c>
      <c r="V1085" s="26" t="s">
        <v>462</v>
      </c>
      <c r="W1085" s="86">
        <f t="shared" si="186"/>
        <v>2023</v>
      </c>
      <c r="X1085" s="86" t="str">
        <f t="shared" si="187"/>
        <v>06</v>
      </c>
      <c r="Y1085" s="86">
        <f t="shared" si="188"/>
        <v>27</v>
      </c>
      <c r="Z1085" s="86" t="str">
        <f t="shared" si="189"/>
        <v>22</v>
      </c>
      <c r="AA1085" s="86" t="str">
        <f t="shared" si="190"/>
        <v>26</v>
      </c>
      <c r="AB1085" s="86" t="str">
        <f t="shared" si="191"/>
        <v>22</v>
      </c>
      <c r="AC1085" s="86" t="str">
        <f t="shared" si="192"/>
        <v>CLS_HG_2500X1254px_16m_S2A_MSIL1C_20230627_20CC</v>
      </c>
      <c r="AD1085" s="41" t="s">
        <v>606</v>
      </c>
    </row>
    <row r="1086" spans="2:30" x14ac:dyDescent="0.25">
      <c r="B1086" t="s">
        <v>3866</v>
      </c>
      <c r="C1086" t="s">
        <v>3817</v>
      </c>
      <c r="D1086" s="7" t="s">
        <v>251</v>
      </c>
      <c r="E1086" s="2" t="b">
        <v>1</v>
      </c>
      <c r="F1086" s="2" t="s">
        <v>3813</v>
      </c>
      <c r="G1086" s="7" t="s">
        <v>12</v>
      </c>
      <c r="H1086" t="s">
        <v>73</v>
      </c>
      <c r="I1086" s="50">
        <v>45104</v>
      </c>
      <c r="J1086" s="2" t="s">
        <v>50</v>
      </c>
      <c r="K1086" s="2" t="s">
        <v>58</v>
      </c>
      <c r="L1086" s="9">
        <v>8.4</v>
      </c>
      <c r="M1086" t="s">
        <v>3869</v>
      </c>
      <c r="N1086" s="2" t="s">
        <v>85</v>
      </c>
      <c r="O1086" s="2" t="s">
        <v>3868</v>
      </c>
      <c r="P1086" s="2" t="str">
        <f>VLOOKUP(I1086,Period!A:B,2,FALSE)</f>
        <v>2023H1</v>
      </c>
      <c r="Q1086" s="9">
        <f t="shared" si="182"/>
        <v>11.600000000000001</v>
      </c>
      <c r="R1086" s="2">
        <f t="shared" si="184"/>
        <v>20</v>
      </c>
      <c r="S1086" t="str">
        <f t="shared" si="185"/>
        <v>02 Sunny (10%-30%)</v>
      </c>
      <c r="T1086" t="str">
        <f t="shared" si="183"/>
        <v>45104S2A_MSIL1CCDM-MLB-CLSHG4510402 Sunny (10%-30%)</v>
      </c>
      <c r="U1086">
        <f>IF(COUNTIF(T$2:T1085,T1086)&gt;=1,0,1)</f>
        <v>0</v>
      </c>
      <c r="V1086" s="26" t="s">
        <v>464</v>
      </c>
      <c r="W1086" s="86">
        <f t="shared" si="186"/>
        <v>2023</v>
      </c>
      <c r="X1086" s="86" t="str">
        <f t="shared" si="187"/>
        <v>06</v>
      </c>
      <c r="Y1086" s="86">
        <f t="shared" si="188"/>
        <v>27</v>
      </c>
      <c r="Z1086" s="86" t="str">
        <f t="shared" si="189"/>
        <v>22</v>
      </c>
      <c r="AA1086" s="86" t="str">
        <f t="shared" si="190"/>
        <v>26</v>
      </c>
      <c r="AB1086" s="86" t="str">
        <f t="shared" si="191"/>
        <v>18</v>
      </c>
      <c r="AC1086" s="86" t="str">
        <f t="shared" si="192"/>
        <v>CLS_HG_2500X1254px_16m_S2A_MSIL1C_20230627_20CC</v>
      </c>
      <c r="AD1086" s="41" t="s">
        <v>607</v>
      </c>
    </row>
    <row r="1087" spans="2:30" x14ac:dyDescent="0.25">
      <c r="B1087" t="s">
        <v>3866</v>
      </c>
      <c r="C1087" t="s">
        <v>3817</v>
      </c>
      <c r="D1087" s="7" t="s">
        <v>251</v>
      </c>
      <c r="E1087" s="2" t="b">
        <v>1</v>
      </c>
      <c r="F1087" s="2" t="s">
        <v>3813</v>
      </c>
      <c r="G1087" s="7" t="s">
        <v>12</v>
      </c>
      <c r="H1087" t="s">
        <v>73</v>
      </c>
      <c r="I1087" s="50">
        <v>45099</v>
      </c>
      <c r="J1087" s="2" t="s">
        <v>56</v>
      </c>
      <c r="K1087" s="2" t="s">
        <v>65</v>
      </c>
      <c r="L1087" s="9">
        <v>45.2</v>
      </c>
      <c r="M1087" t="s">
        <v>3869</v>
      </c>
      <c r="N1087" s="2" t="s">
        <v>85</v>
      </c>
      <c r="O1087" s="2" t="s">
        <v>3868</v>
      </c>
      <c r="P1087" s="2" t="str">
        <f>VLOOKUP(I1087,Period!A:B,2,FALSE)</f>
        <v>2023H1</v>
      </c>
      <c r="Q1087" s="9">
        <f t="shared" si="182"/>
        <v>63.7</v>
      </c>
      <c r="R1087" s="2">
        <f t="shared" si="184"/>
        <v>70</v>
      </c>
      <c r="S1087" t="str">
        <f t="shared" si="185"/>
        <v>03 Cloudy (40%-90%)</v>
      </c>
      <c r="T1087" t="str">
        <f t="shared" si="183"/>
        <v>45099S2A_MSIL1CCDM-MLB-CLSHG4509903 Cloudy (40%-90%)</v>
      </c>
      <c r="U1087">
        <f>IF(COUNTIF(T$2:T1086,T1087)&gt;=1,0,1)</f>
        <v>1</v>
      </c>
      <c r="V1087" s="26" t="s">
        <v>466</v>
      </c>
      <c r="W1087" s="86">
        <f t="shared" si="186"/>
        <v>2023</v>
      </c>
      <c r="X1087" s="86" t="str">
        <f t="shared" si="187"/>
        <v>06</v>
      </c>
      <c r="Y1087" s="86">
        <f t="shared" si="188"/>
        <v>22</v>
      </c>
      <c r="Z1087" s="86" t="str">
        <f t="shared" si="189"/>
        <v>22</v>
      </c>
      <c r="AA1087" s="86" t="str">
        <f t="shared" si="190"/>
        <v>26</v>
      </c>
      <c r="AB1087" s="86" t="str">
        <f t="shared" si="191"/>
        <v>20</v>
      </c>
      <c r="AC1087" s="86" t="str">
        <f t="shared" si="192"/>
        <v>CLS_HG_2500X1254px_16m_S2A_MSIL1C_20230622_70CC</v>
      </c>
      <c r="AD1087" s="41" t="s">
        <v>608</v>
      </c>
    </row>
    <row r="1088" spans="2:30" x14ac:dyDescent="0.25">
      <c r="B1088" t="s">
        <v>3866</v>
      </c>
      <c r="C1088" t="s">
        <v>3817</v>
      </c>
      <c r="D1088" s="7" t="s">
        <v>251</v>
      </c>
      <c r="E1088" s="2" t="b">
        <v>1</v>
      </c>
      <c r="F1088" s="2" t="s">
        <v>3813</v>
      </c>
      <c r="G1088" s="7" t="s">
        <v>12</v>
      </c>
      <c r="H1088" t="s">
        <v>73</v>
      </c>
      <c r="I1088" s="50">
        <v>45099</v>
      </c>
      <c r="J1088" s="2" t="s">
        <v>50</v>
      </c>
      <c r="K1088" s="2" t="s">
        <v>68</v>
      </c>
      <c r="L1088" s="9">
        <v>82.2</v>
      </c>
      <c r="M1088" t="s">
        <v>3869</v>
      </c>
      <c r="N1088" s="2" t="s">
        <v>85</v>
      </c>
      <c r="O1088" s="2" t="s">
        <v>3868</v>
      </c>
      <c r="P1088" s="2" t="str">
        <f>VLOOKUP(I1088,Period!A:B,2,FALSE)</f>
        <v>2023H1</v>
      </c>
      <c r="Q1088" s="9">
        <f t="shared" si="182"/>
        <v>63.7</v>
      </c>
      <c r="R1088" s="2">
        <f t="shared" si="184"/>
        <v>70</v>
      </c>
      <c r="S1088" t="str">
        <f t="shared" si="185"/>
        <v>03 Cloudy (40%-90%)</v>
      </c>
      <c r="T1088" t="str">
        <f t="shared" si="183"/>
        <v>45099S2A_MSIL1CCDM-MLB-CLSHG4509903 Cloudy (40%-90%)</v>
      </c>
      <c r="U1088">
        <f>IF(COUNTIF(T$2:T1087,T1088)&gt;=1,0,1)</f>
        <v>0</v>
      </c>
      <c r="V1088" s="26" t="s">
        <v>468</v>
      </c>
      <c r="W1088" s="86">
        <f t="shared" si="186"/>
        <v>2023</v>
      </c>
      <c r="X1088" s="86" t="str">
        <f t="shared" si="187"/>
        <v>06</v>
      </c>
      <c r="Y1088" s="86">
        <f t="shared" si="188"/>
        <v>22</v>
      </c>
      <c r="Z1088" s="86" t="str">
        <f t="shared" si="189"/>
        <v>22</v>
      </c>
      <c r="AA1088" s="86" t="str">
        <f t="shared" si="190"/>
        <v>26</v>
      </c>
      <c r="AB1088" s="86" t="str">
        <f t="shared" si="191"/>
        <v>17</v>
      </c>
      <c r="AC1088" s="86" t="str">
        <f t="shared" si="192"/>
        <v>CLS_HG_2500X1254px_16m_S2A_MSIL1C_20230622_70CC</v>
      </c>
      <c r="AD1088" s="41" t="s">
        <v>609</v>
      </c>
    </row>
    <row r="1089" spans="2:30" x14ac:dyDescent="0.25">
      <c r="B1089" t="s">
        <v>3866</v>
      </c>
      <c r="C1089" t="s">
        <v>3817</v>
      </c>
      <c r="D1089" s="7" t="s">
        <v>251</v>
      </c>
      <c r="E1089" s="2" t="b">
        <v>1</v>
      </c>
      <c r="F1089" s="2" t="s">
        <v>3813</v>
      </c>
      <c r="G1089" s="7" t="s">
        <v>12</v>
      </c>
      <c r="H1089" t="s">
        <v>73</v>
      </c>
      <c r="I1089" s="50">
        <v>45094</v>
      </c>
      <c r="J1089" s="2" t="s">
        <v>56</v>
      </c>
      <c r="K1089" s="2" t="s">
        <v>57</v>
      </c>
      <c r="L1089" s="9">
        <v>10.5</v>
      </c>
      <c r="M1089" t="s">
        <v>3869</v>
      </c>
      <c r="N1089" s="2" t="s">
        <v>85</v>
      </c>
      <c r="O1089" s="2" t="s">
        <v>3868</v>
      </c>
      <c r="P1089" s="2" t="str">
        <f>VLOOKUP(I1089,Period!A:B,2,FALSE)</f>
        <v>2023H1</v>
      </c>
      <c r="Q1089" s="9">
        <f t="shared" si="182"/>
        <v>45.3</v>
      </c>
      <c r="R1089" s="2">
        <f t="shared" si="184"/>
        <v>50</v>
      </c>
      <c r="S1089" t="str">
        <f t="shared" si="185"/>
        <v>03 Cloudy (40%-90%)</v>
      </c>
      <c r="T1089" t="str">
        <f t="shared" si="183"/>
        <v>45094S2A_MSIL1CCDM-MLB-CLSHG4509403 Cloudy (40%-90%)</v>
      </c>
      <c r="U1089">
        <f>IF(COUNTIF(T$2:T1088,T1089)&gt;=1,0,1)</f>
        <v>1</v>
      </c>
      <c r="V1089" s="26" t="s">
        <v>470</v>
      </c>
      <c r="W1089" s="86">
        <f t="shared" si="186"/>
        <v>2023</v>
      </c>
      <c r="X1089" s="86" t="str">
        <f t="shared" si="187"/>
        <v>06</v>
      </c>
      <c r="Y1089" s="86">
        <f t="shared" si="188"/>
        <v>17</v>
      </c>
      <c r="Z1089" s="86" t="str">
        <f t="shared" si="189"/>
        <v>22</v>
      </c>
      <c r="AA1089" s="86" t="str">
        <f t="shared" si="190"/>
        <v>26</v>
      </c>
      <c r="AB1089" s="86" t="str">
        <f t="shared" si="191"/>
        <v>22</v>
      </c>
      <c r="AC1089" s="86" t="str">
        <f t="shared" si="192"/>
        <v>CLS_HG_2500X1254px_16m_S2A_MSIL1C_20230617_50CC</v>
      </c>
      <c r="AD1089" s="41" t="s">
        <v>610</v>
      </c>
    </row>
    <row r="1090" spans="2:30" x14ac:dyDescent="0.25">
      <c r="B1090" t="s">
        <v>3866</v>
      </c>
      <c r="C1090" t="s">
        <v>3817</v>
      </c>
      <c r="D1090" s="7" t="s">
        <v>251</v>
      </c>
      <c r="E1090" s="2" t="b">
        <v>1</v>
      </c>
      <c r="F1090" s="2" t="s">
        <v>3813</v>
      </c>
      <c r="G1090" s="7" t="s">
        <v>12</v>
      </c>
      <c r="H1090" t="s">
        <v>73</v>
      </c>
      <c r="I1090" s="50">
        <v>45094</v>
      </c>
      <c r="J1090" s="2" t="s">
        <v>50</v>
      </c>
      <c r="K1090" s="2" t="s">
        <v>58</v>
      </c>
      <c r="L1090" s="9">
        <v>80.099999999999994</v>
      </c>
      <c r="M1090" t="s">
        <v>3869</v>
      </c>
      <c r="N1090" s="2" t="s">
        <v>85</v>
      </c>
      <c r="O1090" s="2" t="s">
        <v>3868</v>
      </c>
      <c r="P1090" s="2" t="str">
        <f>VLOOKUP(I1090,Period!A:B,2,FALSE)</f>
        <v>2023H1</v>
      </c>
      <c r="Q1090" s="9">
        <f t="shared" ref="Q1090:Q1153" si="193">AVERAGEIFS(L:L,I:I,I1090,H:H,H1090,C:C,C1090,B:B,B1090)</f>
        <v>45.3</v>
      </c>
      <c r="R1090" s="2">
        <f t="shared" si="184"/>
        <v>50</v>
      </c>
      <c r="S1090" t="str">
        <f t="shared" si="185"/>
        <v>03 Cloudy (40%-90%)</v>
      </c>
      <c r="T1090" t="str">
        <f t="shared" ref="T1090:T1153" si="194">CONCATENATE(I1090,B1090,C1090,H1090,I1090,S1090)</f>
        <v>45094S2A_MSIL1CCDM-MLB-CLSHG4509403 Cloudy (40%-90%)</v>
      </c>
      <c r="U1090">
        <f>IF(COUNTIF(T$2:T1089,T1090)&gt;=1,0,1)</f>
        <v>0</v>
      </c>
      <c r="V1090" s="26" t="s">
        <v>472</v>
      </c>
      <c r="W1090" s="86">
        <f t="shared" si="186"/>
        <v>2023</v>
      </c>
      <c r="X1090" s="86" t="str">
        <f t="shared" si="187"/>
        <v>06</v>
      </c>
      <c r="Y1090" s="86">
        <f t="shared" si="188"/>
        <v>17</v>
      </c>
      <c r="Z1090" s="86" t="str">
        <f t="shared" si="189"/>
        <v>22</v>
      </c>
      <c r="AA1090" s="86" t="str">
        <f t="shared" si="190"/>
        <v>26</v>
      </c>
      <c r="AB1090" s="86" t="str">
        <f t="shared" si="191"/>
        <v>18</v>
      </c>
      <c r="AC1090" s="86" t="str">
        <f t="shared" si="192"/>
        <v>CLS_HG_2500X1254px_16m_S2A_MSIL1C_20230617_50CC</v>
      </c>
      <c r="AD1090" s="41" t="s">
        <v>611</v>
      </c>
    </row>
    <row r="1091" spans="2:30" x14ac:dyDescent="0.25">
      <c r="B1091" t="s">
        <v>3866</v>
      </c>
      <c r="C1091" t="s">
        <v>3817</v>
      </c>
      <c r="D1091" s="7" t="s">
        <v>251</v>
      </c>
      <c r="E1091" s="2" t="b">
        <v>1</v>
      </c>
      <c r="F1091" s="2" t="s">
        <v>3813</v>
      </c>
      <c r="G1091" s="7" t="s">
        <v>12</v>
      </c>
      <c r="H1091" t="s">
        <v>73</v>
      </c>
      <c r="I1091" s="50">
        <v>45089</v>
      </c>
      <c r="J1091" s="2" t="s">
        <v>56</v>
      </c>
      <c r="K1091" s="2" t="s">
        <v>66</v>
      </c>
      <c r="L1091" s="9">
        <v>13.6</v>
      </c>
      <c r="M1091" t="s">
        <v>3869</v>
      </c>
      <c r="N1091" s="2" t="s">
        <v>85</v>
      </c>
      <c r="O1091" s="2" t="s">
        <v>3868</v>
      </c>
      <c r="P1091" s="2" t="str">
        <f>VLOOKUP(I1091,Period!A:B,2,FALSE)</f>
        <v>2023H1</v>
      </c>
      <c r="Q1091" s="9">
        <f t="shared" si="193"/>
        <v>6.8</v>
      </c>
      <c r="R1091" s="2">
        <f t="shared" ref="R1091:R1154" si="195">ROUNDUP(Q1091/10,0)*10</f>
        <v>10</v>
      </c>
      <c r="S1091" t="str">
        <f t="shared" ref="S1091:S1154" si="196">IF(R1091=0,"01 Clear (0%)",IF(R1091&lt;=30,"02 Sunny (10%-30%)",IF(R1091&lt;=90,"03 Cloudy (40%-90%)","04 Overcast (100%)")))</f>
        <v>02 Sunny (10%-30%)</v>
      </c>
      <c r="T1091" t="str">
        <f t="shared" si="194"/>
        <v>45089S2A_MSIL1CCDM-MLB-CLSHG4508902 Sunny (10%-30%)</v>
      </c>
      <c r="U1091">
        <f>IF(COUNTIF(T$2:T1090,T1091)&gt;=1,0,1)</f>
        <v>1</v>
      </c>
      <c r="V1091" s="26" t="s">
        <v>474</v>
      </c>
      <c r="W1091" s="86">
        <f t="shared" ref="W1091:W1154" si="197">YEAR(I1091)</f>
        <v>2023</v>
      </c>
      <c r="X1091" s="86" t="str">
        <f t="shared" ref="X1091:X1154" si="198">IF(LEN(MONTH(I1091))=1,CONCATENATE("0",MONTH(I1091)),MONTH(I1091))</f>
        <v>06</v>
      </c>
      <c r="Y1091" s="86">
        <f t="shared" ref="Y1091:Y1154" si="199">IF(LEN(DAY(I1091))=1,CONCATENATE("0",DAY(I1091)),DAY(I1091))</f>
        <v>12</v>
      </c>
      <c r="Z1091" s="86" t="str">
        <f t="shared" ref="Z1091:Z1154" si="200">LEFT(K1091,2)</f>
        <v>22</v>
      </c>
      <c r="AA1091" s="86" t="str">
        <f t="shared" ref="AA1091:AA1154" si="201">MID(K1091,4,2)</f>
        <v>26</v>
      </c>
      <c r="AB1091" s="86" t="str">
        <f t="shared" ref="AB1091:AB1154" si="202">MID(K1091,7,2)</f>
        <v>21</v>
      </c>
      <c r="AC1091" s="86" t="str">
        <f t="shared" ref="AC1091:AC1154" si="203">CONCATENATE(RIGHT(C1091,3),"_",H1091,"_",M1091,"_",O1091,"_",B1091,"_",W1091,X1091,Y1091,"_",R1091,"CC")</f>
        <v>CLS_HG_2500X1254px_16m_S2A_MSIL1C_20230612_10CC</v>
      </c>
      <c r="AD1091" s="41" t="s">
        <v>612</v>
      </c>
    </row>
    <row r="1092" spans="2:30" x14ac:dyDescent="0.25">
      <c r="B1092" t="s">
        <v>3866</v>
      </c>
      <c r="C1092" t="s">
        <v>3817</v>
      </c>
      <c r="D1092" s="7" t="s">
        <v>251</v>
      </c>
      <c r="E1092" s="2" t="b">
        <v>1</v>
      </c>
      <c r="F1092" s="2" t="s">
        <v>3813</v>
      </c>
      <c r="G1092" s="7" t="s">
        <v>12</v>
      </c>
      <c r="H1092" t="s">
        <v>73</v>
      </c>
      <c r="I1092" s="50">
        <v>45089</v>
      </c>
      <c r="J1092" s="2" t="s">
        <v>50</v>
      </c>
      <c r="K1092" s="2" t="s">
        <v>58</v>
      </c>
      <c r="L1092" s="9">
        <v>0</v>
      </c>
      <c r="M1092" t="s">
        <v>3869</v>
      </c>
      <c r="N1092" s="2" t="s">
        <v>85</v>
      </c>
      <c r="O1092" s="2" t="s">
        <v>3868</v>
      </c>
      <c r="P1092" s="2" t="str">
        <f>VLOOKUP(I1092,Period!A:B,2,FALSE)</f>
        <v>2023H1</v>
      </c>
      <c r="Q1092" s="9">
        <f t="shared" si="193"/>
        <v>6.8</v>
      </c>
      <c r="R1092" s="2">
        <f t="shared" si="195"/>
        <v>10</v>
      </c>
      <c r="S1092" t="str">
        <f t="shared" si="196"/>
        <v>02 Sunny (10%-30%)</v>
      </c>
      <c r="T1092" t="str">
        <f t="shared" si="194"/>
        <v>45089S2A_MSIL1CCDM-MLB-CLSHG4508902 Sunny (10%-30%)</v>
      </c>
      <c r="U1092">
        <f>IF(COUNTIF(T$2:T1091,T1092)&gt;=1,0,1)</f>
        <v>0</v>
      </c>
      <c r="V1092" s="26" t="s">
        <v>476</v>
      </c>
      <c r="W1092" s="86">
        <f t="shared" si="197"/>
        <v>2023</v>
      </c>
      <c r="X1092" s="86" t="str">
        <f t="shared" si="198"/>
        <v>06</v>
      </c>
      <c r="Y1092" s="86">
        <f t="shared" si="199"/>
        <v>12</v>
      </c>
      <c r="Z1092" s="86" t="str">
        <f t="shared" si="200"/>
        <v>22</v>
      </c>
      <c r="AA1092" s="86" t="str">
        <f t="shared" si="201"/>
        <v>26</v>
      </c>
      <c r="AB1092" s="86" t="str">
        <f t="shared" si="202"/>
        <v>18</v>
      </c>
      <c r="AC1092" s="86" t="str">
        <f t="shared" si="203"/>
        <v>CLS_HG_2500X1254px_16m_S2A_MSIL1C_20230612_10CC</v>
      </c>
      <c r="AD1092" s="41" t="s">
        <v>613</v>
      </c>
    </row>
    <row r="1093" spans="2:30" x14ac:dyDescent="0.25">
      <c r="B1093" t="s">
        <v>3866</v>
      </c>
      <c r="C1093" t="s">
        <v>3817</v>
      </c>
      <c r="D1093" s="7" t="s">
        <v>251</v>
      </c>
      <c r="E1093" s="2" t="b">
        <v>1</v>
      </c>
      <c r="F1093" s="2" t="s">
        <v>3813</v>
      </c>
      <c r="G1093" s="7" t="s">
        <v>12</v>
      </c>
      <c r="H1093" t="s">
        <v>73</v>
      </c>
      <c r="I1093" s="50">
        <v>45084</v>
      </c>
      <c r="J1093" s="2" t="s">
        <v>56</v>
      </c>
      <c r="K1093" s="2" t="s">
        <v>57</v>
      </c>
      <c r="L1093" s="9">
        <v>0</v>
      </c>
      <c r="M1093" t="s">
        <v>3869</v>
      </c>
      <c r="N1093" s="2" t="s">
        <v>85</v>
      </c>
      <c r="O1093" s="2" t="s">
        <v>3868</v>
      </c>
      <c r="P1093" s="2" t="str">
        <f>VLOOKUP(I1093,Period!A:B,2,FALSE)</f>
        <v>2023H1</v>
      </c>
      <c r="Q1093" s="9">
        <f t="shared" si="193"/>
        <v>4</v>
      </c>
      <c r="R1093" s="2">
        <f t="shared" si="195"/>
        <v>10</v>
      </c>
      <c r="S1093" t="str">
        <f t="shared" si="196"/>
        <v>02 Sunny (10%-30%)</v>
      </c>
      <c r="T1093" t="str">
        <f t="shared" si="194"/>
        <v>45084S2A_MSIL1CCDM-MLB-CLSHG4508402 Sunny (10%-30%)</v>
      </c>
      <c r="U1093">
        <f>IF(COUNTIF(T$2:T1092,T1093)&gt;=1,0,1)</f>
        <v>1</v>
      </c>
      <c r="V1093" s="26" t="s">
        <v>478</v>
      </c>
      <c r="W1093" s="86">
        <f t="shared" si="197"/>
        <v>2023</v>
      </c>
      <c r="X1093" s="86" t="str">
        <f t="shared" si="198"/>
        <v>06</v>
      </c>
      <c r="Y1093" s="86" t="str">
        <f t="shared" si="199"/>
        <v>07</v>
      </c>
      <c r="Z1093" s="86" t="str">
        <f t="shared" si="200"/>
        <v>22</v>
      </c>
      <c r="AA1093" s="86" t="str">
        <f t="shared" si="201"/>
        <v>26</v>
      </c>
      <c r="AB1093" s="86" t="str">
        <f t="shared" si="202"/>
        <v>22</v>
      </c>
      <c r="AC1093" s="86" t="str">
        <f t="shared" si="203"/>
        <v>CLS_HG_2500X1254px_16m_S2A_MSIL1C_20230607_10CC</v>
      </c>
      <c r="AD1093" s="41" t="s">
        <v>614</v>
      </c>
    </row>
    <row r="1094" spans="2:30" x14ac:dyDescent="0.25">
      <c r="B1094" t="s">
        <v>3866</v>
      </c>
      <c r="C1094" t="s">
        <v>3817</v>
      </c>
      <c r="D1094" s="7" t="s">
        <v>251</v>
      </c>
      <c r="E1094" s="2" t="b">
        <v>1</v>
      </c>
      <c r="F1094" s="2" t="s">
        <v>3813</v>
      </c>
      <c r="G1094" s="7" t="s">
        <v>12</v>
      </c>
      <c r="H1094" t="s">
        <v>73</v>
      </c>
      <c r="I1094" s="50">
        <v>45084</v>
      </c>
      <c r="J1094" s="2" t="s">
        <v>50</v>
      </c>
      <c r="K1094" s="2" t="s">
        <v>58</v>
      </c>
      <c r="L1094" s="9">
        <v>8</v>
      </c>
      <c r="M1094" t="s">
        <v>3869</v>
      </c>
      <c r="N1094" s="2" t="s">
        <v>85</v>
      </c>
      <c r="O1094" s="2" t="s">
        <v>3868</v>
      </c>
      <c r="P1094" s="2" t="str">
        <f>VLOOKUP(I1094,Period!A:B,2,FALSE)</f>
        <v>2023H1</v>
      </c>
      <c r="Q1094" s="9">
        <f t="shared" si="193"/>
        <v>4</v>
      </c>
      <c r="R1094" s="2">
        <f t="shared" si="195"/>
        <v>10</v>
      </c>
      <c r="S1094" t="str">
        <f t="shared" si="196"/>
        <v>02 Sunny (10%-30%)</v>
      </c>
      <c r="T1094" t="str">
        <f t="shared" si="194"/>
        <v>45084S2A_MSIL1CCDM-MLB-CLSHG4508402 Sunny (10%-30%)</v>
      </c>
      <c r="U1094">
        <f>IF(COUNTIF(T$2:T1093,T1094)&gt;=1,0,1)</f>
        <v>0</v>
      </c>
      <c r="V1094" s="26" t="s">
        <v>480</v>
      </c>
      <c r="W1094" s="86">
        <f t="shared" si="197"/>
        <v>2023</v>
      </c>
      <c r="X1094" s="86" t="str">
        <f t="shared" si="198"/>
        <v>06</v>
      </c>
      <c r="Y1094" s="86" t="str">
        <f t="shared" si="199"/>
        <v>07</v>
      </c>
      <c r="Z1094" s="86" t="str">
        <f t="shared" si="200"/>
        <v>22</v>
      </c>
      <c r="AA1094" s="86" t="str">
        <f t="shared" si="201"/>
        <v>26</v>
      </c>
      <c r="AB1094" s="86" t="str">
        <f t="shared" si="202"/>
        <v>18</v>
      </c>
      <c r="AC1094" s="86" t="str">
        <f t="shared" si="203"/>
        <v>CLS_HG_2500X1254px_16m_S2A_MSIL1C_20230607_10CC</v>
      </c>
      <c r="AD1094" s="41" t="s">
        <v>615</v>
      </c>
    </row>
    <row r="1095" spans="2:30" x14ac:dyDescent="0.25">
      <c r="B1095" t="s">
        <v>3866</v>
      </c>
      <c r="C1095" t="s">
        <v>3817</v>
      </c>
      <c r="D1095" s="7" t="s">
        <v>251</v>
      </c>
      <c r="E1095" s="2" t="b">
        <v>1</v>
      </c>
      <c r="F1095" s="2" t="s">
        <v>3813</v>
      </c>
      <c r="G1095" s="7" t="s">
        <v>12</v>
      </c>
      <c r="H1095" t="s">
        <v>73</v>
      </c>
      <c r="I1095" s="50">
        <v>45079</v>
      </c>
      <c r="J1095" s="2" t="s">
        <v>56</v>
      </c>
      <c r="K1095" s="2" t="s">
        <v>66</v>
      </c>
      <c r="L1095" s="9">
        <v>8.1999999999999993</v>
      </c>
      <c r="M1095" t="s">
        <v>3869</v>
      </c>
      <c r="N1095" s="2" t="s">
        <v>85</v>
      </c>
      <c r="O1095" s="2" t="s">
        <v>3868</v>
      </c>
      <c r="P1095" s="2" t="str">
        <f>VLOOKUP(I1095,Period!A:B,2,FALSE)</f>
        <v>2023H1</v>
      </c>
      <c r="Q1095" s="9">
        <f t="shared" si="193"/>
        <v>4.8499999999999996</v>
      </c>
      <c r="R1095" s="2">
        <f t="shared" si="195"/>
        <v>10</v>
      </c>
      <c r="S1095" t="str">
        <f t="shared" si="196"/>
        <v>02 Sunny (10%-30%)</v>
      </c>
      <c r="T1095" t="str">
        <f t="shared" si="194"/>
        <v>45079S2A_MSIL1CCDM-MLB-CLSHG4507902 Sunny (10%-30%)</v>
      </c>
      <c r="U1095">
        <f>IF(COUNTIF(T$2:T1094,T1095)&gt;=1,0,1)</f>
        <v>1</v>
      </c>
      <c r="V1095" s="26" t="s">
        <v>482</v>
      </c>
      <c r="W1095" s="86">
        <f t="shared" si="197"/>
        <v>2023</v>
      </c>
      <c r="X1095" s="86" t="str">
        <f t="shared" si="198"/>
        <v>06</v>
      </c>
      <c r="Y1095" s="86" t="str">
        <f t="shared" si="199"/>
        <v>02</v>
      </c>
      <c r="Z1095" s="86" t="str">
        <f t="shared" si="200"/>
        <v>22</v>
      </c>
      <c r="AA1095" s="86" t="str">
        <f t="shared" si="201"/>
        <v>26</v>
      </c>
      <c r="AB1095" s="86" t="str">
        <f t="shared" si="202"/>
        <v>21</v>
      </c>
      <c r="AC1095" s="86" t="str">
        <f t="shared" si="203"/>
        <v>CLS_HG_2500X1254px_16m_S2A_MSIL1C_20230602_10CC</v>
      </c>
      <c r="AD1095" s="41" t="s">
        <v>616</v>
      </c>
    </row>
    <row r="1096" spans="2:30" x14ac:dyDescent="0.25">
      <c r="B1096" t="s">
        <v>3866</v>
      </c>
      <c r="C1096" t="s">
        <v>3817</v>
      </c>
      <c r="D1096" s="7" t="s">
        <v>251</v>
      </c>
      <c r="E1096" s="2" t="b">
        <v>1</v>
      </c>
      <c r="F1096" s="2" t="s">
        <v>3813</v>
      </c>
      <c r="G1096" s="7" t="s">
        <v>12</v>
      </c>
      <c r="H1096" t="s">
        <v>73</v>
      </c>
      <c r="I1096" s="50">
        <v>45079</v>
      </c>
      <c r="J1096" s="2" t="s">
        <v>50</v>
      </c>
      <c r="K1096" s="2" t="s">
        <v>68</v>
      </c>
      <c r="L1096" s="9">
        <v>1.5</v>
      </c>
      <c r="M1096" t="s">
        <v>3869</v>
      </c>
      <c r="N1096" s="2" t="s">
        <v>85</v>
      </c>
      <c r="O1096" s="2" t="s">
        <v>3868</v>
      </c>
      <c r="P1096" s="2" t="str">
        <f>VLOOKUP(I1096,Period!A:B,2,FALSE)</f>
        <v>2023H1</v>
      </c>
      <c r="Q1096" s="9">
        <f t="shared" si="193"/>
        <v>4.8499999999999996</v>
      </c>
      <c r="R1096" s="2">
        <f t="shared" si="195"/>
        <v>10</v>
      </c>
      <c r="S1096" t="str">
        <f t="shared" si="196"/>
        <v>02 Sunny (10%-30%)</v>
      </c>
      <c r="T1096" t="str">
        <f t="shared" si="194"/>
        <v>45079S2A_MSIL1CCDM-MLB-CLSHG4507902 Sunny (10%-30%)</v>
      </c>
      <c r="U1096">
        <f>IF(COUNTIF(T$2:T1095,T1096)&gt;=1,0,1)</f>
        <v>0</v>
      </c>
      <c r="V1096" s="26" t="s">
        <v>484</v>
      </c>
      <c r="W1096" s="86">
        <f t="shared" si="197"/>
        <v>2023</v>
      </c>
      <c r="X1096" s="86" t="str">
        <f t="shared" si="198"/>
        <v>06</v>
      </c>
      <c r="Y1096" s="86" t="str">
        <f t="shared" si="199"/>
        <v>02</v>
      </c>
      <c r="Z1096" s="86" t="str">
        <f t="shared" si="200"/>
        <v>22</v>
      </c>
      <c r="AA1096" s="86" t="str">
        <f t="shared" si="201"/>
        <v>26</v>
      </c>
      <c r="AB1096" s="86" t="str">
        <f t="shared" si="202"/>
        <v>17</v>
      </c>
      <c r="AC1096" s="86" t="str">
        <f t="shared" si="203"/>
        <v>CLS_HG_2500X1254px_16m_S2A_MSIL1C_20230602_10CC</v>
      </c>
      <c r="AD1096" s="41" t="s">
        <v>617</v>
      </c>
    </row>
    <row r="1097" spans="2:30" x14ac:dyDescent="0.25">
      <c r="B1097" t="s">
        <v>3866</v>
      </c>
      <c r="C1097" t="s">
        <v>3817</v>
      </c>
      <c r="D1097" s="7" t="s">
        <v>251</v>
      </c>
      <c r="E1097" s="2" t="b">
        <v>1</v>
      </c>
      <c r="F1097" s="2" t="s">
        <v>3813</v>
      </c>
      <c r="G1097" s="7" t="s">
        <v>12</v>
      </c>
      <c r="H1097" t="s">
        <v>73</v>
      </c>
      <c r="I1097" s="50">
        <v>45074</v>
      </c>
      <c r="J1097" s="2" t="s">
        <v>56</v>
      </c>
      <c r="K1097" s="2" t="s">
        <v>66</v>
      </c>
      <c r="L1097" s="9">
        <v>57.1</v>
      </c>
      <c r="M1097" t="s">
        <v>3869</v>
      </c>
      <c r="N1097" s="2" t="s">
        <v>85</v>
      </c>
      <c r="O1097" s="2" t="s">
        <v>3868</v>
      </c>
      <c r="P1097" s="2" t="str">
        <f>VLOOKUP(I1097,Period!A:B,2,FALSE)</f>
        <v>2023H1</v>
      </c>
      <c r="Q1097" s="9">
        <f t="shared" si="193"/>
        <v>78.55</v>
      </c>
      <c r="R1097" s="2">
        <f t="shared" si="195"/>
        <v>80</v>
      </c>
      <c r="S1097" t="str">
        <f t="shared" si="196"/>
        <v>03 Cloudy (40%-90%)</v>
      </c>
      <c r="T1097" t="str">
        <f t="shared" si="194"/>
        <v>45074S2A_MSIL1CCDM-MLB-CLSHG4507403 Cloudy (40%-90%)</v>
      </c>
      <c r="U1097">
        <f>IF(COUNTIF(T$2:T1096,T1097)&gt;=1,0,1)</f>
        <v>1</v>
      </c>
      <c r="V1097" s="26" t="s">
        <v>486</v>
      </c>
      <c r="W1097" s="86">
        <f t="shared" si="197"/>
        <v>2023</v>
      </c>
      <c r="X1097" s="86" t="str">
        <f t="shared" si="198"/>
        <v>05</v>
      </c>
      <c r="Y1097" s="86">
        <f t="shared" si="199"/>
        <v>28</v>
      </c>
      <c r="Z1097" s="86" t="str">
        <f t="shared" si="200"/>
        <v>22</v>
      </c>
      <c r="AA1097" s="86" t="str">
        <f t="shared" si="201"/>
        <v>26</v>
      </c>
      <c r="AB1097" s="86" t="str">
        <f t="shared" si="202"/>
        <v>21</v>
      </c>
      <c r="AC1097" s="86" t="str">
        <f t="shared" si="203"/>
        <v>CLS_HG_2500X1254px_16m_S2A_MSIL1C_20230528_80CC</v>
      </c>
      <c r="AD1097" s="41" t="s">
        <v>618</v>
      </c>
    </row>
    <row r="1098" spans="2:30" x14ac:dyDescent="0.25">
      <c r="B1098" t="s">
        <v>3866</v>
      </c>
      <c r="C1098" t="s">
        <v>3817</v>
      </c>
      <c r="D1098" s="7" t="s">
        <v>251</v>
      </c>
      <c r="E1098" s="2" t="b">
        <v>1</v>
      </c>
      <c r="F1098" s="2" t="s">
        <v>3813</v>
      </c>
      <c r="G1098" s="7" t="s">
        <v>12</v>
      </c>
      <c r="H1098" t="s">
        <v>73</v>
      </c>
      <c r="I1098" s="50">
        <v>45074</v>
      </c>
      <c r="J1098" s="2" t="s">
        <v>50</v>
      </c>
      <c r="K1098" s="2" t="s">
        <v>58</v>
      </c>
      <c r="L1098" s="9">
        <v>100</v>
      </c>
      <c r="M1098" t="s">
        <v>3869</v>
      </c>
      <c r="N1098" s="2" t="s">
        <v>85</v>
      </c>
      <c r="O1098" s="2" t="s">
        <v>3868</v>
      </c>
      <c r="P1098" s="2" t="str">
        <f>VLOOKUP(I1098,Period!A:B,2,FALSE)</f>
        <v>2023H1</v>
      </c>
      <c r="Q1098" s="9">
        <f t="shared" si="193"/>
        <v>78.55</v>
      </c>
      <c r="R1098" s="2">
        <f t="shared" si="195"/>
        <v>80</v>
      </c>
      <c r="S1098" t="str">
        <f t="shared" si="196"/>
        <v>03 Cloudy (40%-90%)</v>
      </c>
      <c r="T1098" t="str">
        <f t="shared" si="194"/>
        <v>45074S2A_MSIL1CCDM-MLB-CLSHG4507403 Cloudy (40%-90%)</v>
      </c>
      <c r="U1098">
        <f>IF(COUNTIF(T$2:T1097,T1098)&gt;=1,0,1)</f>
        <v>0</v>
      </c>
      <c r="V1098" s="26" t="s">
        <v>488</v>
      </c>
      <c r="W1098" s="86">
        <f t="shared" si="197"/>
        <v>2023</v>
      </c>
      <c r="X1098" s="86" t="str">
        <f t="shared" si="198"/>
        <v>05</v>
      </c>
      <c r="Y1098" s="86">
        <f t="shared" si="199"/>
        <v>28</v>
      </c>
      <c r="Z1098" s="86" t="str">
        <f t="shared" si="200"/>
        <v>22</v>
      </c>
      <c r="AA1098" s="86" t="str">
        <f t="shared" si="201"/>
        <v>26</v>
      </c>
      <c r="AB1098" s="86" t="str">
        <f t="shared" si="202"/>
        <v>18</v>
      </c>
      <c r="AC1098" s="86" t="str">
        <f t="shared" si="203"/>
        <v>CLS_HG_2500X1254px_16m_S2A_MSIL1C_20230528_80CC</v>
      </c>
      <c r="AD1098" s="41" t="s">
        <v>619</v>
      </c>
    </row>
    <row r="1099" spans="2:30" x14ac:dyDescent="0.25">
      <c r="B1099" t="s">
        <v>3866</v>
      </c>
      <c r="C1099" t="s">
        <v>3817</v>
      </c>
      <c r="D1099" s="7" t="s">
        <v>251</v>
      </c>
      <c r="E1099" s="2" t="b">
        <v>1</v>
      </c>
      <c r="F1099" s="2" t="s">
        <v>3813</v>
      </c>
      <c r="G1099" s="7" t="s">
        <v>12</v>
      </c>
      <c r="H1099" t="s">
        <v>73</v>
      </c>
      <c r="I1099" s="50">
        <v>45069</v>
      </c>
      <c r="J1099" s="2" t="s">
        <v>56</v>
      </c>
      <c r="K1099" s="2" t="s">
        <v>65</v>
      </c>
      <c r="L1099" s="9">
        <v>29.6</v>
      </c>
      <c r="M1099" t="s">
        <v>3869</v>
      </c>
      <c r="N1099" s="2" t="s">
        <v>85</v>
      </c>
      <c r="O1099" s="2" t="s">
        <v>3868</v>
      </c>
      <c r="P1099" s="2" t="str">
        <f>VLOOKUP(I1099,Period!A:B,2,FALSE)</f>
        <v>2023H1</v>
      </c>
      <c r="Q1099" s="9">
        <f t="shared" si="193"/>
        <v>16.95</v>
      </c>
      <c r="R1099" s="2">
        <f t="shared" si="195"/>
        <v>20</v>
      </c>
      <c r="S1099" t="str">
        <f t="shared" si="196"/>
        <v>02 Sunny (10%-30%)</v>
      </c>
      <c r="T1099" t="str">
        <f t="shared" si="194"/>
        <v>45069S2A_MSIL1CCDM-MLB-CLSHG4506902 Sunny (10%-30%)</v>
      </c>
      <c r="U1099">
        <f>IF(COUNTIF(T$2:T1098,T1099)&gt;=1,0,1)</f>
        <v>1</v>
      </c>
      <c r="V1099" s="26" t="s">
        <v>490</v>
      </c>
      <c r="W1099" s="86">
        <f t="shared" si="197"/>
        <v>2023</v>
      </c>
      <c r="X1099" s="86" t="str">
        <f t="shared" si="198"/>
        <v>05</v>
      </c>
      <c r="Y1099" s="86">
        <f t="shared" si="199"/>
        <v>23</v>
      </c>
      <c r="Z1099" s="86" t="str">
        <f t="shared" si="200"/>
        <v>22</v>
      </c>
      <c r="AA1099" s="86" t="str">
        <f t="shared" si="201"/>
        <v>26</v>
      </c>
      <c r="AB1099" s="86" t="str">
        <f t="shared" si="202"/>
        <v>20</v>
      </c>
      <c r="AC1099" s="86" t="str">
        <f t="shared" si="203"/>
        <v>CLS_HG_2500X1254px_16m_S2A_MSIL1C_20230523_20CC</v>
      </c>
      <c r="AD1099" s="41" t="s">
        <v>620</v>
      </c>
    </row>
    <row r="1100" spans="2:30" x14ac:dyDescent="0.25">
      <c r="B1100" t="s">
        <v>3866</v>
      </c>
      <c r="C1100" t="s">
        <v>3817</v>
      </c>
      <c r="D1100" s="7" t="s">
        <v>251</v>
      </c>
      <c r="E1100" s="2" t="b">
        <v>1</v>
      </c>
      <c r="F1100" s="2" t="s">
        <v>3813</v>
      </c>
      <c r="G1100" s="7" t="s">
        <v>12</v>
      </c>
      <c r="H1100" t="s">
        <v>73</v>
      </c>
      <c r="I1100" s="50">
        <v>45069</v>
      </c>
      <c r="J1100" s="2" t="s">
        <v>50</v>
      </c>
      <c r="K1100" s="2" t="s">
        <v>68</v>
      </c>
      <c r="L1100" s="9">
        <v>4.3</v>
      </c>
      <c r="M1100" t="s">
        <v>3869</v>
      </c>
      <c r="N1100" s="2" t="s">
        <v>85</v>
      </c>
      <c r="O1100" s="2" t="s">
        <v>3868</v>
      </c>
      <c r="P1100" s="2" t="str">
        <f>VLOOKUP(I1100,Period!A:B,2,FALSE)</f>
        <v>2023H1</v>
      </c>
      <c r="Q1100" s="9">
        <f t="shared" si="193"/>
        <v>16.95</v>
      </c>
      <c r="R1100" s="2">
        <f t="shared" si="195"/>
        <v>20</v>
      </c>
      <c r="S1100" t="str">
        <f t="shared" si="196"/>
        <v>02 Sunny (10%-30%)</v>
      </c>
      <c r="T1100" t="str">
        <f t="shared" si="194"/>
        <v>45069S2A_MSIL1CCDM-MLB-CLSHG4506902 Sunny (10%-30%)</v>
      </c>
      <c r="U1100">
        <f>IF(COUNTIF(T$2:T1099,T1100)&gt;=1,0,1)</f>
        <v>0</v>
      </c>
      <c r="V1100" s="26" t="s">
        <v>492</v>
      </c>
      <c r="W1100" s="86">
        <f t="shared" si="197"/>
        <v>2023</v>
      </c>
      <c r="X1100" s="86" t="str">
        <f t="shared" si="198"/>
        <v>05</v>
      </c>
      <c r="Y1100" s="86">
        <f t="shared" si="199"/>
        <v>23</v>
      </c>
      <c r="Z1100" s="86" t="str">
        <f t="shared" si="200"/>
        <v>22</v>
      </c>
      <c r="AA1100" s="86" t="str">
        <f t="shared" si="201"/>
        <v>26</v>
      </c>
      <c r="AB1100" s="86" t="str">
        <f t="shared" si="202"/>
        <v>17</v>
      </c>
      <c r="AC1100" s="86" t="str">
        <f t="shared" si="203"/>
        <v>CLS_HG_2500X1254px_16m_S2A_MSIL1C_20230523_20CC</v>
      </c>
      <c r="AD1100" s="41" t="s">
        <v>621</v>
      </c>
    </row>
    <row r="1101" spans="2:30" x14ac:dyDescent="0.25">
      <c r="B1101" t="s">
        <v>3866</v>
      </c>
      <c r="C1101" t="s">
        <v>3817</v>
      </c>
      <c r="D1101" s="7" t="s">
        <v>251</v>
      </c>
      <c r="E1101" s="2" t="b">
        <v>1</v>
      </c>
      <c r="F1101" s="2" t="s">
        <v>3813</v>
      </c>
      <c r="G1101" s="7" t="s">
        <v>12</v>
      </c>
      <c r="H1101" t="s">
        <v>73</v>
      </c>
      <c r="I1101" s="50">
        <v>45064</v>
      </c>
      <c r="J1101" s="2" t="s">
        <v>56</v>
      </c>
      <c r="K1101" s="2" t="s">
        <v>57</v>
      </c>
      <c r="L1101" s="9">
        <v>34.9</v>
      </c>
      <c r="M1101" t="s">
        <v>3869</v>
      </c>
      <c r="N1101" s="2" t="s">
        <v>85</v>
      </c>
      <c r="O1101" s="2" t="s">
        <v>3868</v>
      </c>
      <c r="P1101" s="2" t="str">
        <f>VLOOKUP(I1101,Period!A:B,2,FALSE)</f>
        <v>2023H1</v>
      </c>
      <c r="Q1101" s="9">
        <f t="shared" si="193"/>
        <v>31.75</v>
      </c>
      <c r="R1101" s="2">
        <f t="shared" si="195"/>
        <v>40</v>
      </c>
      <c r="S1101" t="str">
        <f t="shared" si="196"/>
        <v>03 Cloudy (40%-90%)</v>
      </c>
      <c r="T1101" t="str">
        <f t="shared" si="194"/>
        <v>45064S2A_MSIL1CCDM-MLB-CLSHG4506403 Cloudy (40%-90%)</v>
      </c>
      <c r="U1101">
        <f>IF(COUNTIF(T$2:T1100,T1101)&gt;=1,0,1)</f>
        <v>1</v>
      </c>
      <c r="V1101" s="26" t="s">
        <v>494</v>
      </c>
      <c r="W1101" s="86">
        <f t="shared" si="197"/>
        <v>2023</v>
      </c>
      <c r="X1101" s="86" t="str">
        <f t="shared" si="198"/>
        <v>05</v>
      </c>
      <c r="Y1101" s="86">
        <f t="shared" si="199"/>
        <v>18</v>
      </c>
      <c r="Z1101" s="86" t="str">
        <f t="shared" si="200"/>
        <v>22</v>
      </c>
      <c r="AA1101" s="86" t="str">
        <f t="shared" si="201"/>
        <v>26</v>
      </c>
      <c r="AB1101" s="86" t="str">
        <f t="shared" si="202"/>
        <v>22</v>
      </c>
      <c r="AC1101" s="86" t="str">
        <f t="shared" si="203"/>
        <v>CLS_HG_2500X1254px_16m_S2A_MSIL1C_20230518_40CC</v>
      </c>
      <c r="AD1101" s="41" t="s">
        <v>622</v>
      </c>
    </row>
    <row r="1102" spans="2:30" x14ac:dyDescent="0.25">
      <c r="B1102" t="s">
        <v>3866</v>
      </c>
      <c r="C1102" t="s">
        <v>3817</v>
      </c>
      <c r="D1102" s="7" t="s">
        <v>251</v>
      </c>
      <c r="E1102" s="2" t="b">
        <v>1</v>
      </c>
      <c r="F1102" s="2" t="s">
        <v>3813</v>
      </c>
      <c r="G1102" s="7" t="s">
        <v>12</v>
      </c>
      <c r="H1102" t="s">
        <v>73</v>
      </c>
      <c r="I1102" s="50">
        <v>45064</v>
      </c>
      <c r="J1102" s="2" t="s">
        <v>50</v>
      </c>
      <c r="K1102" s="2" t="s">
        <v>58</v>
      </c>
      <c r="L1102" s="9">
        <v>28.6</v>
      </c>
      <c r="M1102" t="s">
        <v>3869</v>
      </c>
      <c r="N1102" s="2" t="s">
        <v>85</v>
      </c>
      <c r="O1102" s="2" t="s">
        <v>3868</v>
      </c>
      <c r="P1102" s="2" t="str">
        <f>VLOOKUP(I1102,Period!A:B,2,FALSE)</f>
        <v>2023H1</v>
      </c>
      <c r="Q1102" s="9">
        <f t="shared" si="193"/>
        <v>31.75</v>
      </c>
      <c r="R1102" s="2">
        <f t="shared" si="195"/>
        <v>40</v>
      </c>
      <c r="S1102" t="str">
        <f t="shared" si="196"/>
        <v>03 Cloudy (40%-90%)</v>
      </c>
      <c r="T1102" t="str">
        <f t="shared" si="194"/>
        <v>45064S2A_MSIL1CCDM-MLB-CLSHG4506403 Cloudy (40%-90%)</v>
      </c>
      <c r="U1102">
        <f>IF(COUNTIF(T$2:T1101,T1102)&gt;=1,0,1)</f>
        <v>0</v>
      </c>
      <c r="V1102" s="26" t="s">
        <v>496</v>
      </c>
      <c r="W1102" s="86">
        <f t="shared" si="197"/>
        <v>2023</v>
      </c>
      <c r="X1102" s="86" t="str">
        <f t="shared" si="198"/>
        <v>05</v>
      </c>
      <c r="Y1102" s="86">
        <f t="shared" si="199"/>
        <v>18</v>
      </c>
      <c r="Z1102" s="86" t="str">
        <f t="shared" si="200"/>
        <v>22</v>
      </c>
      <c r="AA1102" s="86" t="str">
        <f t="shared" si="201"/>
        <v>26</v>
      </c>
      <c r="AB1102" s="86" t="str">
        <f t="shared" si="202"/>
        <v>18</v>
      </c>
      <c r="AC1102" s="86" t="str">
        <f t="shared" si="203"/>
        <v>CLS_HG_2500X1254px_16m_S2A_MSIL1C_20230518_40CC</v>
      </c>
      <c r="AD1102" s="41" t="s">
        <v>623</v>
      </c>
    </row>
    <row r="1103" spans="2:30" x14ac:dyDescent="0.25">
      <c r="B1103" t="s">
        <v>3866</v>
      </c>
      <c r="C1103" t="s">
        <v>3817</v>
      </c>
      <c r="D1103" s="7" t="s">
        <v>251</v>
      </c>
      <c r="E1103" s="2" t="b">
        <v>1</v>
      </c>
      <c r="F1103" s="2" t="s">
        <v>3813</v>
      </c>
      <c r="G1103" s="7" t="s">
        <v>12</v>
      </c>
      <c r="H1103" t="s">
        <v>73</v>
      </c>
      <c r="I1103" s="50">
        <v>45059</v>
      </c>
      <c r="J1103" s="2" t="s">
        <v>56</v>
      </c>
      <c r="K1103" s="2" t="s">
        <v>68</v>
      </c>
      <c r="L1103" s="9">
        <v>8.6</v>
      </c>
      <c r="M1103" t="s">
        <v>3869</v>
      </c>
      <c r="N1103" s="2" t="s">
        <v>85</v>
      </c>
      <c r="O1103" s="2" t="s">
        <v>3868</v>
      </c>
      <c r="P1103" s="2" t="str">
        <f>VLOOKUP(I1103,Period!A:B,2,FALSE)</f>
        <v>2023H1</v>
      </c>
      <c r="Q1103" s="9">
        <f t="shared" si="193"/>
        <v>6.85</v>
      </c>
      <c r="R1103" s="2">
        <f t="shared" si="195"/>
        <v>10</v>
      </c>
      <c r="S1103" t="str">
        <f t="shared" si="196"/>
        <v>02 Sunny (10%-30%)</v>
      </c>
      <c r="T1103" t="str">
        <f t="shared" si="194"/>
        <v>45059S2A_MSIL1CCDM-MLB-CLSHG4505902 Sunny (10%-30%)</v>
      </c>
      <c r="U1103">
        <f>IF(COUNTIF(T$2:T1102,T1103)&gt;=1,0,1)</f>
        <v>1</v>
      </c>
      <c r="V1103" s="26" t="s">
        <v>498</v>
      </c>
      <c r="W1103" s="86">
        <f t="shared" si="197"/>
        <v>2023</v>
      </c>
      <c r="X1103" s="86" t="str">
        <f t="shared" si="198"/>
        <v>05</v>
      </c>
      <c r="Y1103" s="86">
        <f t="shared" si="199"/>
        <v>13</v>
      </c>
      <c r="Z1103" s="86" t="str">
        <f t="shared" si="200"/>
        <v>22</v>
      </c>
      <c r="AA1103" s="86" t="str">
        <f t="shared" si="201"/>
        <v>26</v>
      </c>
      <c r="AB1103" s="86" t="str">
        <f t="shared" si="202"/>
        <v>17</v>
      </c>
      <c r="AC1103" s="86" t="str">
        <f t="shared" si="203"/>
        <v>CLS_HG_2500X1254px_16m_S2A_MSIL1C_20230513_10CC</v>
      </c>
      <c r="AD1103" s="41" t="s">
        <v>624</v>
      </c>
    </row>
    <row r="1104" spans="2:30" x14ac:dyDescent="0.25">
      <c r="B1104" t="s">
        <v>3866</v>
      </c>
      <c r="C1104" t="s">
        <v>3817</v>
      </c>
      <c r="D1104" s="7" t="s">
        <v>251</v>
      </c>
      <c r="E1104" s="2" t="b">
        <v>1</v>
      </c>
      <c r="F1104" s="2" t="s">
        <v>3813</v>
      </c>
      <c r="G1104" s="7" t="s">
        <v>12</v>
      </c>
      <c r="H1104" t="s">
        <v>73</v>
      </c>
      <c r="I1104" s="50">
        <v>45059</v>
      </c>
      <c r="J1104" s="2" t="s">
        <v>50</v>
      </c>
      <c r="K1104" s="2" t="s">
        <v>80</v>
      </c>
      <c r="L1104" s="9">
        <v>5.0999999999999996</v>
      </c>
      <c r="M1104" t="s">
        <v>3869</v>
      </c>
      <c r="N1104" s="2" t="s">
        <v>85</v>
      </c>
      <c r="O1104" s="2" t="s">
        <v>3868</v>
      </c>
      <c r="P1104" s="2" t="str">
        <f>VLOOKUP(I1104,Period!A:B,2,FALSE)</f>
        <v>2023H1</v>
      </c>
      <c r="Q1104" s="9">
        <f t="shared" si="193"/>
        <v>6.85</v>
      </c>
      <c r="R1104" s="2">
        <f t="shared" si="195"/>
        <v>10</v>
      </c>
      <c r="S1104" t="str">
        <f t="shared" si="196"/>
        <v>02 Sunny (10%-30%)</v>
      </c>
      <c r="T1104" t="str">
        <f t="shared" si="194"/>
        <v>45059S2A_MSIL1CCDM-MLB-CLSHG4505902 Sunny (10%-30%)</v>
      </c>
      <c r="U1104">
        <f>IF(COUNTIF(T$2:T1103,T1104)&gt;=1,0,1)</f>
        <v>0</v>
      </c>
      <c r="V1104" s="26" t="s">
        <v>625</v>
      </c>
      <c r="W1104" s="86">
        <f t="shared" si="197"/>
        <v>2023</v>
      </c>
      <c r="X1104" s="86" t="str">
        <f t="shared" si="198"/>
        <v>05</v>
      </c>
      <c r="Y1104" s="86">
        <f t="shared" si="199"/>
        <v>13</v>
      </c>
      <c r="Z1104" s="86" t="str">
        <f t="shared" si="200"/>
        <v>22</v>
      </c>
      <c r="AA1104" s="86" t="str">
        <f t="shared" si="201"/>
        <v>26</v>
      </c>
      <c r="AB1104" s="86" t="str">
        <f t="shared" si="202"/>
        <v>13</v>
      </c>
      <c r="AC1104" s="86" t="str">
        <f t="shared" si="203"/>
        <v>CLS_HG_2500X1254px_16m_S2A_MSIL1C_20230513_10CC</v>
      </c>
      <c r="AD1104" s="41" t="s">
        <v>626</v>
      </c>
    </row>
    <row r="1105" spans="2:30" x14ac:dyDescent="0.25">
      <c r="B1105" t="s">
        <v>3866</v>
      </c>
      <c r="C1105" t="s">
        <v>3817</v>
      </c>
      <c r="D1105" s="7" t="s">
        <v>251</v>
      </c>
      <c r="E1105" s="2" t="b">
        <v>1</v>
      </c>
      <c r="F1105" s="2" t="s">
        <v>3813</v>
      </c>
      <c r="G1105" s="7" t="s">
        <v>12</v>
      </c>
      <c r="H1105" t="s">
        <v>73</v>
      </c>
      <c r="I1105" s="50">
        <v>45054</v>
      </c>
      <c r="J1105" s="2" t="s">
        <v>56</v>
      </c>
      <c r="K1105" s="2" t="s">
        <v>65</v>
      </c>
      <c r="L1105" s="9">
        <v>100</v>
      </c>
      <c r="M1105" t="s">
        <v>3869</v>
      </c>
      <c r="N1105" s="2" t="s">
        <v>85</v>
      </c>
      <c r="O1105" s="2" t="s">
        <v>3868</v>
      </c>
      <c r="P1105" s="2" t="str">
        <f>VLOOKUP(I1105,Period!A:B,2,FALSE)</f>
        <v>2023H1</v>
      </c>
      <c r="Q1105" s="9">
        <f t="shared" si="193"/>
        <v>100</v>
      </c>
      <c r="R1105" s="2">
        <f t="shared" si="195"/>
        <v>100</v>
      </c>
      <c r="S1105" t="str">
        <f t="shared" si="196"/>
        <v>04 Overcast (100%)</v>
      </c>
      <c r="T1105" t="str">
        <f t="shared" si="194"/>
        <v>45054S2A_MSIL1CCDM-MLB-CLSHG4505404 Overcast (100%)</v>
      </c>
      <c r="U1105">
        <f>IF(COUNTIF(T$2:T1104,T1105)&gt;=1,0,1)</f>
        <v>1</v>
      </c>
      <c r="V1105" s="26" t="s">
        <v>502</v>
      </c>
      <c r="W1105" s="86">
        <f t="shared" si="197"/>
        <v>2023</v>
      </c>
      <c r="X1105" s="86" t="str">
        <f t="shared" si="198"/>
        <v>05</v>
      </c>
      <c r="Y1105" s="86" t="str">
        <f t="shared" si="199"/>
        <v>08</v>
      </c>
      <c r="Z1105" s="86" t="str">
        <f t="shared" si="200"/>
        <v>22</v>
      </c>
      <c r="AA1105" s="86" t="str">
        <f t="shared" si="201"/>
        <v>26</v>
      </c>
      <c r="AB1105" s="86" t="str">
        <f t="shared" si="202"/>
        <v>20</v>
      </c>
      <c r="AC1105" s="86" t="str">
        <f t="shared" si="203"/>
        <v>CLS_HG_2500X1254px_16m_S2A_MSIL1C_20230508_100CC</v>
      </c>
      <c r="AD1105" s="41" t="s">
        <v>627</v>
      </c>
    </row>
    <row r="1106" spans="2:30" x14ac:dyDescent="0.25">
      <c r="B1106" t="s">
        <v>3866</v>
      </c>
      <c r="C1106" t="s">
        <v>3817</v>
      </c>
      <c r="D1106" s="7" t="s">
        <v>251</v>
      </c>
      <c r="E1106" s="2" t="b">
        <v>1</v>
      </c>
      <c r="F1106" s="2" t="s">
        <v>3813</v>
      </c>
      <c r="G1106" s="7" t="s">
        <v>12</v>
      </c>
      <c r="H1106" t="s">
        <v>73</v>
      </c>
      <c r="I1106" s="50">
        <v>45054</v>
      </c>
      <c r="J1106" s="2" t="s">
        <v>50</v>
      </c>
      <c r="K1106" s="2" t="s">
        <v>63</v>
      </c>
      <c r="L1106" s="9">
        <v>100</v>
      </c>
      <c r="M1106" t="s">
        <v>3869</v>
      </c>
      <c r="N1106" s="2" t="s">
        <v>85</v>
      </c>
      <c r="O1106" s="2" t="s">
        <v>3868</v>
      </c>
      <c r="P1106" s="2" t="str">
        <f>VLOOKUP(I1106,Period!A:B,2,FALSE)</f>
        <v>2023H1</v>
      </c>
      <c r="Q1106" s="9">
        <f t="shared" si="193"/>
        <v>100</v>
      </c>
      <c r="R1106" s="2">
        <f t="shared" si="195"/>
        <v>100</v>
      </c>
      <c r="S1106" t="str">
        <f t="shared" si="196"/>
        <v>04 Overcast (100%)</v>
      </c>
      <c r="T1106" t="str">
        <f t="shared" si="194"/>
        <v>45054S2A_MSIL1CCDM-MLB-CLSHG4505404 Overcast (100%)</v>
      </c>
      <c r="U1106">
        <f>IF(COUNTIF(T$2:T1105,T1106)&gt;=1,0,1)</f>
        <v>0</v>
      </c>
      <c r="V1106" s="26" t="s">
        <v>504</v>
      </c>
      <c r="W1106" s="86">
        <f t="shared" si="197"/>
        <v>2023</v>
      </c>
      <c r="X1106" s="86" t="str">
        <f t="shared" si="198"/>
        <v>05</v>
      </c>
      <c r="Y1106" s="86" t="str">
        <f t="shared" si="199"/>
        <v>08</v>
      </c>
      <c r="Z1106" s="86" t="str">
        <f t="shared" si="200"/>
        <v>22</v>
      </c>
      <c r="AA1106" s="86" t="str">
        <f t="shared" si="201"/>
        <v>26</v>
      </c>
      <c r="AB1106" s="86" t="str">
        <f t="shared" si="202"/>
        <v>16</v>
      </c>
      <c r="AC1106" s="86" t="str">
        <f t="shared" si="203"/>
        <v>CLS_HG_2500X1254px_16m_S2A_MSIL1C_20230508_100CC</v>
      </c>
      <c r="AD1106" s="41" t="s">
        <v>628</v>
      </c>
    </row>
    <row r="1107" spans="2:30" x14ac:dyDescent="0.25">
      <c r="B1107" t="s">
        <v>3866</v>
      </c>
      <c r="C1107" t="s">
        <v>3817</v>
      </c>
      <c r="D1107" s="7" t="s">
        <v>251</v>
      </c>
      <c r="E1107" s="2" t="b">
        <v>1</v>
      </c>
      <c r="F1107" s="2" t="s">
        <v>3813</v>
      </c>
      <c r="G1107" s="7" t="s">
        <v>12</v>
      </c>
      <c r="H1107" t="s">
        <v>73</v>
      </c>
      <c r="I1107" s="50">
        <v>45049</v>
      </c>
      <c r="J1107" s="2" t="s">
        <v>56</v>
      </c>
      <c r="K1107" s="2" t="s">
        <v>68</v>
      </c>
      <c r="L1107" s="9">
        <v>100</v>
      </c>
      <c r="M1107" t="s">
        <v>3869</v>
      </c>
      <c r="N1107" s="2" t="s">
        <v>85</v>
      </c>
      <c r="O1107" s="2" t="s">
        <v>3868</v>
      </c>
      <c r="P1107" s="2" t="str">
        <f>VLOOKUP(I1107,Period!A:B,2,FALSE)</f>
        <v>2023H1</v>
      </c>
      <c r="Q1107" s="9">
        <f t="shared" si="193"/>
        <v>100</v>
      </c>
      <c r="R1107" s="2">
        <f t="shared" si="195"/>
        <v>100</v>
      </c>
      <c r="S1107" t="str">
        <f t="shared" si="196"/>
        <v>04 Overcast (100%)</v>
      </c>
      <c r="T1107" t="str">
        <f t="shared" si="194"/>
        <v>45049S2A_MSIL1CCDM-MLB-CLSHG4504904 Overcast (100%)</v>
      </c>
      <c r="U1107">
        <f>IF(COUNTIF(T$2:T1106,T1107)&gt;=1,0,1)</f>
        <v>1</v>
      </c>
      <c r="V1107" s="26" t="s">
        <v>506</v>
      </c>
      <c r="W1107" s="86">
        <f t="shared" si="197"/>
        <v>2023</v>
      </c>
      <c r="X1107" s="86" t="str">
        <f t="shared" si="198"/>
        <v>05</v>
      </c>
      <c r="Y1107" s="86" t="str">
        <f t="shared" si="199"/>
        <v>03</v>
      </c>
      <c r="Z1107" s="86" t="str">
        <f t="shared" si="200"/>
        <v>22</v>
      </c>
      <c r="AA1107" s="86" t="str">
        <f t="shared" si="201"/>
        <v>26</v>
      </c>
      <c r="AB1107" s="86" t="str">
        <f t="shared" si="202"/>
        <v>17</v>
      </c>
      <c r="AC1107" s="86" t="str">
        <f t="shared" si="203"/>
        <v>CLS_HG_2500X1254px_16m_S2A_MSIL1C_20230503_100CC</v>
      </c>
      <c r="AD1107" s="41" t="s">
        <v>629</v>
      </c>
    </row>
    <row r="1108" spans="2:30" x14ac:dyDescent="0.25">
      <c r="B1108" t="s">
        <v>3866</v>
      </c>
      <c r="C1108" t="s">
        <v>3817</v>
      </c>
      <c r="D1108" s="7" t="s">
        <v>251</v>
      </c>
      <c r="E1108" s="2" t="b">
        <v>1</v>
      </c>
      <c r="F1108" s="2" t="s">
        <v>3813</v>
      </c>
      <c r="G1108" s="7" t="s">
        <v>12</v>
      </c>
      <c r="H1108" t="s">
        <v>73</v>
      </c>
      <c r="I1108" s="50">
        <v>45049</v>
      </c>
      <c r="J1108" s="2" t="s">
        <v>50</v>
      </c>
      <c r="K1108" s="2" t="s">
        <v>67</v>
      </c>
      <c r="L1108" s="9">
        <v>100</v>
      </c>
      <c r="M1108" t="s">
        <v>3869</v>
      </c>
      <c r="N1108" s="2" t="s">
        <v>85</v>
      </c>
      <c r="O1108" s="2" t="s">
        <v>3868</v>
      </c>
      <c r="P1108" s="2" t="str">
        <f>VLOOKUP(I1108,Period!A:B,2,FALSE)</f>
        <v>2023H1</v>
      </c>
      <c r="Q1108" s="9">
        <f t="shared" si="193"/>
        <v>100</v>
      </c>
      <c r="R1108" s="2">
        <f t="shared" si="195"/>
        <v>100</v>
      </c>
      <c r="S1108" t="str">
        <f t="shared" si="196"/>
        <v>04 Overcast (100%)</v>
      </c>
      <c r="T1108" t="str">
        <f t="shared" si="194"/>
        <v>45049S2A_MSIL1CCDM-MLB-CLSHG4504904 Overcast (100%)</v>
      </c>
      <c r="U1108">
        <f>IF(COUNTIF(T$2:T1107,T1108)&gt;=1,0,1)</f>
        <v>0</v>
      </c>
      <c r="V1108" s="26" t="s">
        <v>508</v>
      </c>
      <c r="W1108" s="86">
        <f t="shared" si="197"/>
        <v>2023</v>
      </c>
      <c r="X1108" s="86" t="str">
        <f t="shared" si="198"/>
        <v>05</v>
      </c>
      <c r="Y1108" s="86" t="str">
        <f t="shared" si="199"/>
        <v>03</v>
      </c>
      <c r="Z1108" s="86" t="str">
        <f t="shared" si="200"/>
        <v>22</v>
      </c>
      <c r="AA1108" s="86" t="str">
        <f t="shared" si="201"/>
        <v>26</v>
      </c>
      <c r="AB1108" s="86" t="str">
        <f t="shared" si="202"/>
        <v>14</v>
      </c>
      <c r="AC1108" s="86" t="str">
        <f t="shared" si="203"/>
        <v>CLS_HG_2500X1254px_16m_S2A_MSIL1C_20230503_100CC</v>
      </c>
      <c r="AD1108" s="41" t="s">
        <v>630</v>
      </c>
    </row>
    <row r="1109" spans="2:30" x14ac:dyDescent="0.25">
      <c r="B1109" t="s">
        <v>3866</v>
      </c>
      <c r="C1109" t="s">
        <v>3817</v>
      </c>
      <c r="D1109" s="7" t="s">
        <v>251</v>
      </c>
      <c r="E1109" s="2" t="b">
        <v>1</v>
      </c>
      <c r="F1109" s="2" t="s">
        <v>3813</v>
      </c>
      <c r="G1109" s="7" t="s">
        <v>12</v>
      </c>
      <c r="H1109" t="s">
        <v>73</v>
      </c>
      <c r="I1109" s="50">
        <v>45044</v>
      </c>
      <c r="J1109" s="2" t="s">
        <v>56</v>
      </c>
      <c r="K1109" s="2" t="s">
        <v>60</v>
      </c>
      <c r="L1109" s="9">
        <v>100</v>
      </c>
      <c r="M1109" t="s">
        <v>3869</v>
      </c>
      <c r="N1109" s="2" t="s">
        <v>85</v>
      </c>
      <c r="O1109" s="2" t="s">
        <v>3868</v>
      </c>
      <c r="P1109" s="2" t="str">
        <f>VLOOKUP(I1109,Period!A:B,2,FALSE)</f>
        <v>2023H1</v>
      </c>
      <c r="Q1109" s="9">
        <f t="shared" si="193"/>
        <v>99.9</v>
      </c>
      <c r="R1109" s="2">
        <f t="shared" si="195"/>
        <v>100</v>
      </c>
      <c r="S1109" t="str">
        <f t="shared" si="196"/>
        <v>04 Overcast (100%)</v>
      </c>
      <c r="T1109" t="str">
        <f t="shared" si="194"/>
        <v>45044S2A_MSIL1CCDM-MLB-CLSHG4504404 Overcast (100%)</v>
      </c>
      <c r="U1109">
        <f>IF(COUNTIF(T$2:T1108,T1109)&gt;=1,0,1)</f>
        <v>1</v>
      </c>
      <c r="V1109" s="26" t="s">
        <v>510</v>
      </c>
      <c r="W1109" s="86">
        <f t="shared" si="197"/>
        <v>2023</v>
      </c>
      <c r="X1109" s="86" t="str">
        <f t="shared" si="198"/>
        <v>04</v>
      </c>
      <c r="Y1109" s="86">
        <f t="shared" si="199"/>
        <v>28</v>
      </c>
      <c r="Z1109" s="86" t="str">
        <f t="shared" si="200"/>
        <v>22</v>
      </c>
      <c r="AA1109" s="86" t="str">
        <f t="shared" si="201"/>
        <v>26</v>
      </c>
      <c r="AB1109" s="86" t="str">
        <f t="shared" si="202"/>
        <v>19</v>
      </c>
      <c r="AC1109" s="86" t="str">
        <f t="shared" si="203"/>
        <v>CLS_HG_2500X1254px_16m_S2A_MSIL1C_20230428_100CC</v>
      </c>
      <c r="AD1109" s="41" t="s">
        <v>631</v>
      </c>
    </row>
    <row r="1110" spans="2:30" x14ac:dyDescent="0.25">
      <c r="B1110" t="s">
        <v>3866</v>
      </c>
      <c r="C1110" t="s">
        <v>3817</v>
      </c>
      <c r="D1110" s="7" t="s">
        <v>251</v>
      </c>
      <c r="E1110" s="2" t="b">
        <v>1</v>
      </c>
      <c r="F1110" s="2" t="s">
        <v>3813</v>
      </c>
      <c r="G1110" s="7" t="s">
        <v>12</v>
      </c>
      <c r="H1110" t="s">
        <v>73</v>
      </c>
      <c r="I1110" s="50">
        <v>45044</v>
      </c>
      <c r="J1110" s="2" t="s">
        <v>50</v>
      </c>
      <c r="K1110" s="2" t="s">
        <v>59</v>
      </c>
      <c r="L1110" s="9">
        <v>99.8</v>
      </c>
      <c r="M1110" t="s">
        <v>3869</v>
      </c>
      <c r="N1110" s="2" t="s">
        <v>85</v>
      </c>
      <c r="O1110" s="2" t="s">
        <v>3868</v>
      </c>
      <c r="P1110" s="2" t="str">
        <f>VLOOKUP(I1110,Period!A:B,2,FALSE)</f>
        <v>2023H1</v>
      </c>
      <c r="Q1110" s="9">
        <f t="shared" si="193"/>
        <v>99.9</v>
      </c>
      <c r="R1110" s="2">
        <f t="shared" si="195"/>
        <v>100</v>
      </c>
      <c r="S1110" t="str">
        <f t="shared" si="196"/>
        <v>04 Overcast (100%)</v>
      </c>
      <c r="T1110" t="str">
        <f t="shared" si="194"/>
        <v>45044S2A_MSIL1CCDM-MLB-CLSHG4504404 Overcast (100%)</v>
      </c>
      <c r="U1110">
        <f>IF(COUNTIF(T$2:T1109,T1110)&gt;=1,0,1)</f>
        <v>0</v>
      </c>
      <c r="V1110" s="26" t="s">
        <v>512</v>
      </c>
      <c r="W1110" s="86">
        <f t="shared" si="197"/>
        <v>2023</v>
      </c>
      <c r="X1110" s="86" t="str">
        <f t="shared" si="198"/>
        <v>04</v>
      </c>
      <c r="Y1110" s="86">
        <f t="shared" si="199"/>
        <v>28</v>
      </c>
      <c r="Z1110" s="86" t="str">
        <f t="shared" si="200"/>
        <v>22</v>
      </c>
      <c r="AA1110" s="86" t="str">
        <f t="shared" si="201"/>
        <v>26</v>
      </c>
      <c r="AB1110" s="86" t="str">
        <f t="shared" si="202"/>
        <v>15</v>
      </c>
      <c r="AC1110" s="86" t="str">
        <f t="shared" si="203"/>
        <v>CLS_HG_2500X1254px_16m_S2A_MSIL1C_20230428_100CC</v>
      </c>
      <c r="AD1110" s="41" t="s">
        <v>632</v>
      </c>
    </row>
    <row r="1111" spans="2:30" x14ac:dyDescent="0.25">
      <c r="B1111" t="s">
        <v>3866</v>
      </c>
      <c r="C1111" t="s">
        <v>3817</v>
      </c>
      <c r="D1111" s="7" t="s">
        <v>251</v>
      </c>
      <c r="E1111" s="2" t="b">
        <v>1</v>
      </c>
      <c r="F1111" s="2" t="s">
        <v>3813</v>
      </c>
      <c r="G1111" s="7" t="s">
        <v>12</v>
      </c>
      <c r="H1111" t="s">
        <v>73</v>
      </c>
      <c r="I1111" s="50">
        <v>45039</v>
      </c>
      <c r="J1111" s="2" t="s">
        <v>56</v>
      </c>
      <c r="K1111" s="2" t="s">
        <v>63</v>
      </c>
      <c r="L1111" s="9">
        <v>13</v>
      </c>
      <c r="M1111" t="s">
        <v>3869</v>
      </c>
      <c r="N1111" s="2" t="s">
        <v>85</v>
      </c>
      <c r="O1111" s="2" t="s">
        <v>3868</v>
      </c>
      <c r="P1111" s="2" t="str">
        <f>VLOOKUP(I1111,Period!A:B,2,FALSE)</f>
        <v>2023H1</v>
      </c>
      <c r="Q1111" s="9">
        <f t="shared" si="193"/>
        <v>10</v>
      </c>
      <c r="R1111" s="2">
        <f t="shared" si="195"/>
        <v>10</v>
      </c>
      <c r="S1111" t="str">
        <f t="shared" si="196"/>
        <v>02 Sunny (10%-30%)</v>
      </c>
      <c r="T1111" t="str">
        <f t="shared" si="194"/>
        <v>45039S2A_MSIL1CCDM-MLB-CLSHG4503902 Sunny (10%-30%)</v>
      </c>
      <c r="U1111">
        <f>IF(COUNTIF(T$2:T1110,T1111)&gt;=1,0,1)</f>
        <v>1</v>
      </c>
      <c r="V1111" s="26" t="s">
        <v>514</v>
      </c>
      <c r="W1111" s="86">
        <f t="shared" si="197"/>
        <v>2023</v>
      </c>
      <c r="X1111" s="86" t="str">
        <f t="shared" si="198"/>
        <v>04</v>
      </c>
      <c r="Y1111" s="86">
        <f t="shared" si="199"/>
        <v>23</v>
      </c>
      <c r="Z1111" s="86" t="str">
        <f t="shared" si="200"/>
        <v>22</v>
      </c>
      <c r="AA1111" s="86" t="str">
        <f t="shared" si="201"/>
        <v>26</v>
      </c>
      <c r="AB1111" s="86" t="str">
        <f t="shared" si="202"/>
        <v>16</v>
      </c>
      <c r="AC1111" s="86" t="str">
        <f t="shared" si="203"/>
        <v>CLS_HG_2500X1254px_16m_S2A_MSIL1C_20230423_10CC</v>
      </c>
      <c r="AD1111" s="41" t="s">
        <v>633</v>
      </c>
    </row>
    <row r="1112" spans="2:30" x14ac:dyDescent="0.25">
      <c r="B1112" t="s">
        <v>3866</v>
      </c>
      <c r="C1112" t="s">
        <v>3817</v>
      </c>
      <c r="D1112" s="7" t="s">
        <v>251</v>
      </c>
      <c r="E1112" s="2" t="b">
        <v>1</v>
      </c>
      <c r="F1112" s="2" t="s">
        <v>3813</v>
      </c>
      <c r="G1112" s="7" t="s">
        <v>12</v>
      </c>
      <c r="H1112" t="s">
        <v>73</v>
      </c>
      <c r="I1112" s="50">
        <v>45039</v>
      </c>
      <c r="J1112" s="2" t="s">
        <v>50</v>
      </c>
      <c r="K1112" s="2" t="s">
        <v>80</v>
      </c>
      <c r="L1112" s="9">
        <v>7</v>
      </c>
      <c r="M1112" t="s">
        <v>3869</v>
      </c>
      <c r="N1112" s="2" t="s">
        <v>85</v>
      </c>
      <c r="O1112" s="2" t="s">
        <v>3868</v>
      </c>
      <c r="P1112" s="2" t="str">
        <f>VLOOKUP(I1112,Period!A:B,2,FALSE)</f>
        <v>2023H1</v>
      </c>
      <c r="Q1112" s="9">
        <f t="shared" si="193"/>
        <v>10</v>
      </c>
      <c r="R1112" s="2">
        <f t="shared" si="195"/>
        <v>10</v>
      </c>
      <c r="S1112" t="str">
        <f t="shared" si="196"/>
        <v>02 Sunny (10%-30%)</v>
      </c>
      <c r="T1112" t="str">
        <f t="shared" si="194"/>
        <v>45039S2A_MSIL1CCDM-MLB-CLSHG4503902 Sunny (10%-30%)</v>
      </c>
      <c r="U1112">
        <f>IF(COUNTIF(T$2:T1111,T1112)&gt;=1,0,1)</f>
        <v>0</v>
      </c>
      <c r="V1112" s="26" t="s">
        <v>516</v>
      </c>
      <c r="W1112" s="86">
        <f t="shared" si="197"/>
        <v>2023</v>
      </c>
      <c r="X1112" s="86" t="str">
        <f t="shared" si="198"/>
        <v>04</v>
      </c>
      <c r="Y1112" s="86">
        <f t="shared" si="199"/>
        <v>23</v>
      </c>
      <c r="Z1112" s="86" t="str">
        <f t="shared" si="200"/>
        <v>22</v>
      </c>
      <c r="AA1112" s="86" t="str">
        <f t="shared" si="201"/>
        <v>26</v>
      </c>
      <c r="AB1112" s="86" t="str">
        <f t="shared" si="202"/>
        <v>13</v>
      </c>
      <c r="AC1112" s="86" t="str">
        <f t="shared" si="203"/>
        <v>CLS_HG_2500X1254px_16m_S2A_MSIL1C_20230423_10CC</v>
      </c>
      <c r="AD1112" s="41" t="s">
        <v>634</v>
      </c>
    </row>
    <row r="1113" spans="2:30" x14ac:dyDescent="0.25">
      <c r="B1113" t="s">
        <v>3866</v>
      </c>
      <c r="C1113" t="s">
        <v>3817</v>
      </c>
      <c r="D1113" s="7" t="s">
        <v>251</v>
      </c>
      <c r="E1113" s="2" t="b">
        <v>1</v>
      </c>
      <c r="F1113" s="2" t="s">
        <v>3813</v>
      </c>
      <c r="G1113" s="7" t="s">
        <v>12</v>
      </c>
      <c r="H1113" t="s">
        <v>73</v>
      </c>
      <c r="I1113" s="50">
        <v>45034</v>
      </c>
      <c r="J1113" s="2" t="s">
        <v>56</v>
      </c>
      <c r="K1113" s="2" t="s">
        <v>60</v>
      </c>
      <c r="L1113" s="9">
        <v>31</v>
      </c>
      <c r="M1113" t="s">
        <v>3869</v>
      </c>
      <c r="N1113" s="2" t="s">
        <v>85</v>
      </c>
      <c r="O1113" s="2" t="s">
        <v>3868</v>
      </c>
      <c r="P1113" s="2" t="str">
        <f>VLOOKUP(I1113,Period!A:B,2,FALSE)</f>
        <v>2023H1</v>
      </c>
      <c r="Q1113" s="9">
        <f t="shared" si="193"/>
        <v>29.25</v>
      </c>
      <c r="R1113" s="2">
        <f t="shared" si="195"/>
        <v>30</v>
      </c>
      <c r="S1113" t="str">
        <f t="shared" si="196"/>
        <v>02 Sunny (10%-30%)</v>
      </c>
      <c r="T1113" t="str">
        <f t="shared" si="194"/>
        <v>45034S2A_MSIL1CCDM-MLB-CLSHG4503402 Sunny (10%-30%)</v>
      </c>
      <c r="U1113">
        <f>IF(COUNTIF(T$2:T1112,T1113)&gt;=1,0,1)</f>
        <v>1</v>
      </c>
      <c r="V1113" s="26" t="s">
        <v>518</v>
      </c>
      <c r="W1113" s="86">
        <f t="shared" si="197"/>
        <v>2023</v>
      </c>
      <c r="X1113" s="86" t="str">
        <f t="shared" si="198"/>
        <v>04</v>
      </c>
      <c r="Y1113" s="86">
        <f t="shared" si="199"/>
        <v>18</v>
      </c>
      <c r="Z1113" s="86" t="str">
        <f t="shared" si="200"/>
        <v>22</v>
      </c>
      <c r="AA1113" s="86" t="str">
        <f t="shared" si="201"/>
        <v>26</v>
      </c>
      <c r="AB1113" s="86" t="str">
        <f t="shared" si="202"/>
        <v>19</v>
      </c>
      <c r="AC1113" s="86" t="str">
        <f t="shared" si="203"/>
        <v>CLS_HG_2500X1254px_16m_S2A_MSIL1C_20230418_30CC</v>
      </c>
      <c r="AD1113" s="41" t="s">
        <v>635</v>
      </c>
    </row>
    <row r="1114" spans="2:30" x14ac:dyDescent="0.25">
      <c r="B1114" t="s">
        <v>3866</v>
      </c>
      <c r="C1114" t="s">
        <v>3817</v>
      </c>
      <c r="D1114" s="7" t="s">
        <v>251</v>
      </c>
      <c r="E1114" s="2" t="b">
        <v>1</v>
      </c>
      <c r="F1114" s="2" t="s">
        <v>3813</v>
      </c>
      <c r="G1114" s="7" t="s">
        <v>12</v>
      </c>
      <c r="H1114" t="s">
        <v>73</v>
      </c>
      <c r="I1114" s="50">
        <v>45034</v>
      </c>
      <c r="J1114" s="2" t="s">
        <v>50</v>
      </c>
      <c r="K1114" s="2" t="s">
        <v>59</v>
      </c>
      <c r="L1114" s="9">
        <v>27.5</v>
      </c>
      <c r="M1114" t="s">
        <v>3869</v>
      </c>
      <c r="N1114" s="2" t="s">
        <v>85</v>
      </c>
      <c r="O1114" s="2" t="s">
        <v>3868</v>
      </c>
      <c r="P1114" s="2" t="str">
        <f>VLOOKUP(I1114,Period!A:B,2,FALSE)</f>
        <v>2023H1</v>
      </c>
      <c r="Q1114" s="9">
        <f t="shared" si="193"/>
        <v>29.25</v>
      </c>
      <c r="R1114" s="2">
        <f t="shared" si="195"/>
        <v>30</v>
      </c>
      <c r="S1114" t="str">
        <f t="shared" si="196"/>
        <v>02 Sunny (10%-30%)</v>
      </c>
      <c r="T1114" t="str">
        <f t="shared" si="194"/>
        <v>45034S2A_MSIL1CCDM-MLB-CLSHG4503402 Sunny (10%-30%)</v>
      </c>
      <c r="U1114">
        <f>IF(COUNTIF(T$2:T1113,T1114)&gt;=1,0,1)</f>
        <v>0</v>
      </c>
      <c r="V1114" s="26" t="s">
        <v>520</v>
      </c>
      <c r="W1114" s="86">
        <f t="shared" si="197"/>
        <v>2023</v>
      </c>
      <c r="X1114" s="86" t="str">
        <f t="shared" si="198"/>
        <v>04</v>
      </c>
      <c r="Y1114" s="86">
        <f t="shared" si="199"/>
        <v>18</v>
      </c>
      <c r="Z1114" s="86" t="str">
        <f t="shared" si="200"/>
        <v>22</v>
      </c>
      <c r="AA1114" s="86" t="str">
        <f t="shared" si="201"/>
        <v>26</v>
      </c>
      <c r="AB1114" s="86" t="str">
        <f t="shared" si="202"/>
        <v>15</v>
      </c>
      <c r="AC1114" s="86" t="str">
        <f t="shared" si="203"/>
        <v>CLS_HG_2500X1254px_16m_S2A_MSIL1C_20230418_30CC</v>
      </c>
      <c r="AD1114" s="41" t="s">
        <v>636</v>
      </c>
    </row>
    <row r="1115" spans="2:30" x14ac:dyDescent="0.25">
      <c r="B1115" t="s">
        <v>3866</v>
      </c>
      <c r="C1115" t="s">
        <v>3817</v>
      </c>
      <c r="D1115" s="7" t="s">
        <v>251</v>
      </c>
      <c r="E1115" s="2" t="b">
        <v>1</v>
      </c>
      <c r="F1115" s="2" t="s">
        <v>3813</v>
      </c>
      <c r="G1115" s="7" t="s">
        <v>12</v>
      </c>
      <c r="H1115" t="s">
        <v>73</v>
      </c>
      <c r="I1115" s="50">
        <v>45029</v>
      </c>
      <c r="J1115" s="2" t="s">
        <v>56</v>
      </c>
      <c r="K1115" s="2" t="s">
        <v>68</v>
      </c>
      <c r="L1115" s="9">
        <v>6.8</v>
      </c>
      <c r="M1115" t="s">
        <v>3869</v>
      </c>
      <c r="N1115" s="2" t="s">
        <v>85</v>
      </c>
      <c r="O1115" s="2" t="s">
        <v>3868</v>
      </c>
      <c r="P1115" s="2" t="str">
        <f>VLOOKUP(I1115,Period!A:B,2,FALSE)</f>
        <v>2023H1</v>
      </c>
      <c r="Q1115" s="9">
        <f t="shared" si="193"/>
        <v>23.599999999999998</v>
      </c>
      <c r="R1115" s="2">
        <f t="shared" si="195"/>
        <v>30</v>
      </c>
      <c r="S1115" t="str">
        <f t="shared" si="196"/>
        <v>02 Sunny (10%-30%)</v>
      </c>
      <c r="T1115" t="str">
        <f t="shared" si="194"/>
        <v>45029S2A_MSIL1CCDM-MLB-CLSHG4502902 Sunny (10%-30%)</v>
      </c>
      <c r="U1115">
        <f>IF(COUNTIF(T$2:T1114,T1115)&gt;=1,0,1)</f>
        <v>1</v>
      </c>
      <c r="V1115" s="26" t="s">
        <v>522</v>
      </c>
      <c r="W1115" s="86">
        <f t="shared" si="197"/>
        <v>2023</v>
      </c>
      <c r="X1115" s="86" t="str">
        <f t="shared" si="198"/>
        <v>04</v>
      </c>
      <c r="Y1115" s="86">
        <f t="shared" si="199"/>
        <v>13</v>
      </c>
      <c r="Z1115" s="86" t="str">
        <f t="shared" si="200"/>
        <v>22</v>
      </c>
      <c r="AA1115" s="86" t="str">
        <f t="shared" si="201"/>
        <v>26</v>
      </c>
      <c r="AB1115" s="86" t="str">
        <f t="shared" si="202"/>
        <v>17</v>
      </c>
      <c r="AC1115" s="86" t="str">
        <f t="shared" si="203"/>
        <v>CLS_HG_2500X1254px_16m_S2A_MSIL1C_20230413_30CC</v>
      </c>
      <c r="AD1115" s="41" t="s">
        <v>637</v>
      </c>
    </row>
    <row r="1116" spans="2:30" x14ac:dyDescent="0.25">
      <c r="B1116" t="s">
        <v>3866</v>
      </c>
      <c r="C1116" t="s">
        <v>3817</v>
      </c>
      <c r="D1116" s="7" t="s">
        <v>251</v>
      </c>
      <c r="E1116" s="2" t="b">
        <v>1</v>
      </c>
      <c r="F1116" s="2" t="s">
        <v>3813</v>
      </c>
      <c r="G1116" s="7" t="s">
        <v>12</v>
      </c>
      <c r="H1116" t="s">
        <v>73</v>
      </c>
      <c r="I1116" s="50">
        <v>45029</v>
      </c>
      <c r="J1116" s="2" t="s">
        <v>50</v>
      </c>
      <c r="K1116" s="2" t="s">
        <v>67</v>
      </c>
      <c r="L1116" s="9">
        <v>40.4</v>
      </c>
      <c r="M1116" t="s">
        <v>3869</v>
      </c>
      <c r="N1116" s="2" t="s">
        <v>85</v>
      </c>
      <c r="O1116" s="2" t="s">
        <v>3868</v>
      </c>
      <c r="P1116" s="2" t="str">
        <f>VLOOKUP(I1116,Period!A:B,2,FALSE)</f>
        <v>2023H1</v>
      </c>
      <c r="Q1116" s="9">
        <f t="shared" si="193"/>
        <v>23.599999999999998</v>
      </c>
      <c r="R1116" s="2">
        <f t="shared" si="195"/>
        <v>30</v>
      </c>
      <c r="S1116" t="str">
        <f t="shared" si="196"/>
        <v>02 Sunny (10%-30%)</v>
      </c>
      <c r="T1116" t="str">
        <f t="shared" si="194"/>
        <v>45029S2A_MSIL1CCDM-MLB-CLSHG4502902 Sunny (10%-30%)</v>
      </c>
      <c r="U1116">
        <f>IF(COUNTIF(T$2:T1115,T1116)&gt;=1,0,1)</f>
        <v>0</v>
      </c>
      <c r="V1116" s="26" t="s">
        <v>524</v>
      </c>
      <c r="W1116" s="86">
        <f t="shared" si="197"/>
        <v>2023</v>
      </c>
      <c r="X1116" s="86" t="str">
        <f t="shared" si="198"/>
        <v>04</v>
      </c>
      <c r="Y1116" s="86">
        <f t="shared" si="199"/>
        <v>13</v>
      </c>
      <c r="Z1116" s="86" t="str">
        <f t="shared" si="200"/>
        <v>22</v>
      </c>
      <c r="AA1116" s="86" t="str">
        <f t="shared" si="201"/>
        <v>26</v>
      </c>
      <c r="AB1116" s="86" t="str">
        <f t="shared" si="202"/>
        <v>14</v>
      </c>
      <c r="AC1116" s="86" t="str">
        <f t="shared" si="203"/>
        <v>CLS_HG_2500X1254px_16m_S2A_MSIL1C_20230413_30CC</v>
      </c>
      <c r="AD1116" s="41" t="s">
        <v>638</v>
      </c>
    </row>
    <row r="1117" spans="2:30" x14ac:dyDescent="0.25">
      <c r="B1117" t="s">
        <v>3866</v>
      </c>
      <c r="C1117" t="s">
        <v>3817</v>
      </c>
      <c r="D1117" s="7" t="s">
        <v>251</v>
      </c>
      <c r="E1117" s="2" t="b">
        <v>1</v>
      </c>
      <c r="F1117" s="2" t="s">
        <v>3813</v>
      </c>
      <c r="G1117" s="7" t="s">
        <v>12</v>
      </c>
      <c r="H1117" t="s">
        <v>73</v>
      </c>
      <c r="I1117" s="50">
        <v>45024</v>
      </c>
      <c r="J1117" s="2" t="s">
        <v>56</v>
      </c>
      <c r="K1117" s="2" t="s">
        <v>60</v>
      </c>
      <c r="L1117" s="9">
        <v>94</v>
      </c>
      <c r="M1117" t="s">
        <v>3869</v>
      </c>
      <c r="N1117" s="2" t="s">
        <v>85</v>
      </c>
      <c r="O1117" s="2" t="s">
        <v>3868</v>
      </c>
      <c r="P1117" s="2" t="str">
        <f>VLOOKUP(I1117,Period!A:B,2,FALSE)</f>
        <v>2023H1</v>
      </c>
      <c r="Q1117" s="9">
        <f t="shared" si="193"/>
        <v>76.95</v>
      </c>
      <c r="R1117" s="2">
        <f t="shared" si="195"/>
        <v>80</v>
      </c>
      <c r="S1117" t="str">
        <f t="shared" si="196"/>
        <v>03 Cloudy (40%-90%)</v>
      </c>
      <c r="T1117" t="str">
        <f t="shared" si="194"/>
        <v>45024S2A_MSIL1CCDM-MLB-CLSHG4502403 Cloudy (40%-90%)</v>
      </c>
      <c r="U1117">
        <f>IF(COUNTIF(T$2:T1116,T1117)&gt;=1,0,1)</f>
        <v>1</v>
      </c>
      <c r="V1117" s="26" t="s">
        <v>526</v>
      </c>
      <c r="W1117" s="86">
        <f t="shared" si="197"/>
        <v>2023</v>
      </c>
      <c r="X1117" s="86" t="str">
        <f t="shared" si="198"/>
        <v>04</v>
      </c>
      <c r="Y1117" s="86" t="str">
        <f t="shared" si="199"/>
        <v>08</v>
      </c>
      <c r="Z1117" s="86" t="str">
        <f t="shared" si="200"/>
        <v>22</v>
      </c>
      <c r="AA1117" s="86" t="str">
        <f t="shared" si="201"/>
        <v>26</v>
      </c>
      <c r="AB1117" s="86" t="str">
        <f t="shared" si="202"/>
        <v>19</v>
      </c>
      <c r="AC1117" s="86" t="str">
        <f t="shared" si="203"/>
        <v>CLS_HG_2500X1254px_16m_S2A_MSIL1C_20230408_80CC</v>
      </c>
      <c r="AD1117" s="41" t="s">
        <v>639</v>
      </c>
    </row>
    <row r="1118" spans="2:30" x14ac:dyDescent="0.25">
      <c r="B1118" t="s">
        <v>3866</v>
      </c>
      <c r="C1118" t="s">
        <v>3817</v>
      </c>
      <c r="D1118" s="7" t="s">
        <v>251</v>
      </c>
      <c r="E1118" s="2" t="b">
        <v>1</v>
      </c>
      <c r="F1118" s="2" t="s">
        <v>3813</v>
      </c>
      <c r="G1118" s="7" t="s">
        <v>12</v>
      </c>
      <c r="H1118" t="s">
        <v>73</v>
      </c>
      <c r="I1118" s="50">
        <v>45024</v>
      </c>
      <c r="J1118" s="2" t="s">
        <v>50</v>
      </c>
      <c r="K1118" s="2" t="s">
        <v>63</v>
      </c>
      <c r="L1118" s="9">
        <v>59.9</v>
      </c>
      <c r="M1118" t="s">
        <v>3869</v>
      </c>
      <c r="N1118" s="2" t="s">
        <v>85</v>
      </c>
      <c r="O1118" s="2" t="s">
        <v>3868</v>
      </c>
      <c r="P1118" s="2" t="str">
        <f>VLOOKUP(I1118,Period!A:B,2,FALSE)</f>
        <v>2023H1</v>
      </c>
      <c r="Q1118" s="9">
        <f t="shared" si="193"/>
        <v>76.95</v>
      </c>
      <c r="R1118" s="2">
        <f t="shared" si="195"/>
        <v>80</v>
      </c>
      <c r="S1118" t="str">
        <f t="shared" si="196"/>
        <v>03 Cloudy (40%-90%)</v>
      </c>
      <c r="T1118" t="str">
        <f t="shared" si="194"/>
        <v>45024S2A_MSIL1CCDM-MLB-CLSHG4502403 Cloudy (40%-90%)</v>
      </c>
      <c r="U1118">
        <f>IF(COUNTIF(T$2:T1117,T1118)&gt;=1,0,1)</f>
        <v>0</v>
      </c>
      <c r="V1118" s="26" t="s">
        <v>528</v>
      </c>
      <c r="W1118" s="86">
        <f t="shared" si="197"/>
        <v>2023</v>
      </c>
      <c r="X1118" s="86" t="str">
        <f t="shared" si="198"/>
        <v>04</v>
      </c>
      <c r="Y1118" s="86" t="str">
        <f t="shared" si="199"/>
        <v>08</v>
      </c>
      <c r="Z1118" s="86" t="str">
        <f t="shared" si="200"/>
        <v>22</v>
      </c>
      <c r="AA1118" s="86" t="str">
        <f t="shared" si="201"/>
        <v>26</v>
      </c>
      <c r="AB1118" s="86" t="str">
        <f t="shared" si="202"/>
        <v>16</v>
      </c>
      <c r="AC1118" s="86" t="str">
        <f t="shared" si="203"/>
        <v>CLS_HG_2500X1254px_16m_S2A_MSIL1C_20230408_80CC</v>
      </c>
      <c r="AD1118" s="41" t="s">
        <v>640</v>
      </c>
    </row>
    <row r="1119" spans="2:30" x14ac:dyDescent="0.25">
      <c r="B1119" t="s">
        <v>3866</v>
      </c>
      <c r="C1119" t="s">
        <v>3817</v>
      </c>
      <c r="D1119" s="7" t="s">
        <v>251</v>
      </c>
      <c r="E1119" s="2" t="b">
        <v>1</v>
      </c>
      <c r="F1119" s="2" t="s">
        <v>3813</v>
      </c>
      <c r="G1119" s="7" t="s">
        <v>12</v>
      </c>
      <c r="H1119" t="s">
        <v>73</v>
      </c>
      <c r="I1119" s="50">
        <v>45019</v>
      </c>
      <c r="J1119" s="2" t="s">
        <v>56</v>
      </c>
      <c r="K1119" s="2" t="s">
        <v>63</v>
      </c>
      <c r="L1119" s="9">
        <v>6.2</v>
      </c>
      <c r="M1119" t="s">
        <v>3869</v>
      </c>
      <c r="N1119" s="2" t="s">
        <v>85</v>
      </c>
      <c r="O1119" s="2" t="s">
        <v>3868</v>
      </c>
      <c r="P1119" s="2" t="str">
        <f>VLOOKUP(I1119,Period!A:B,2,FALSE)</f>
        <v>2023H1</v>
      </c>
      <c r="Q1119" s="9">
        <f t="shared" si="193"/>
        <v>3.1</v>
      </c>
      <c r="R1119" s="2">
        <f t="shared" si="195"/>
        <v>10</v>
      </c>
      <c r="S1119" t="str">
        <f t="shared" si="196"/>
        <v>02 Sunny (10%-30%)</v>
      </c>
      <c r="T1119" t="str">
        <f t="shared" si="194"/>
        <v>45019S2A_MSIL1CCDM-MLB-CLSHG4501902 Sunny (10%-30%)</v>
      </c>
      <c r="U1119">
        <f>IF(COUNTIF(T$2:T1118,T1119)&gt;=1,0,1)</f>
        <v>1</v>
      </c>
      <c r="V1119" s="26" t="s">
        <v>530</v>
      </c>
      <c r="W1119" s="86">
        <f t="shared" si="197"/>
        <v>2023</v>
      </c>
      <c r="X1119" s="86" t="str">
        <f t="shared" si="198"/>
        <v>04</v>
      </c>
      <c r="Y1119" s="86" t="str">
        <f t="shared" si="199"/>
        <v>03</v>
      </c>
      <c r="Z1119" s="86" t="str">
        <f t="shared" si="200"/>
        <v>22</v>
      </c>
      <c r="AA1119" s="86" t="str">
        <f t="shared" si="201"/>
        <v>26</v>
      </c>
      <c r="AB1119" s="86" t="str">
        <f t="shared" si="202"/>
        <v>16</v>
      </c>
      <c r="AC1119" s="86" t="str">
        <f t="shared" si="203"/>
        <v>CLS_HG_2500X1254px_16m_S2A_MSIL1C_20230403_10CC</v>
      </c>
      <c r="AD1119" s="41" t="s">
        <v>641</v>
      </c>
    </row>
    <row r="1120" spans="2:30" x14ac:dyDescent="0.25">
      <c r="B1120" t="s">
        <v>3866</v>
      </c>
      <c r="C1120" t="s">
        <v>3817</v>
      </c>
      <c r="D1120" s="7" t="s">
        <v>251</v>
      </c>
      <c r="E1120" s="2" t="b">
        <v>1</v>
      </c>
      <c r="F1120" s="2" t="s">
        <v>3813</v>
      </c>
      <c r="G1120" s="7" t="s">
        <v>12</v>
      </c>
      <c r="H1120" t="s">
        <v>73</v>
      </c>
      <c r="I1120" s="50">
        <v>45019</v>
      </c>
      <c r="J1120" s="2" t="s">
        <v>50</v>
      </c>
      <c r="K1120" s="2" t="s">
        <v>80</v>
      </c>
      <c r="L1120" s="9">
        <v>0</v>
      </c>
      <c r="M1120" t="s">
        <v>3869</v>
      </c>
      <c r="N1120" s="2" t="s">
        <v>85</v>
      </c>
      <c r="O1120" s="2" t="s">
        <v>3868</v>
      </c>
      <c r="P1120" s="2" t="str">
        <f>VLOOKUP(I1120,Period!A:B,2,FALSE)</f>
        <v>2023H1</v>
      </c>
      <c r="Q1120" s="9">
        <f t="shared" si="193"/>
        <v>3.1</v>
      </c>
      <c r="R1120" s="2">
        <f t="shared" si="195"/>
        <v>10</v>
      </c>
      <c r="S1120" t="str">
        <f t="shared" si="196"/>
        <v>02 Sunny (10%-30%)</v>
      </c>
      <c r="T1120" t="str">
        <f t="shared" si="194"/>
        <v>45019S2A_MSIL1CCDM-MLB-CLSHG4501902 Sunny (10%-30%)</v>
      </c>
      <c r="U1120">
        <f>IF(COUNTIF(T$2:T1119,T1120)&gt;=1,0,1)</f>
        <v>0</v>
      </c>
      <c r="V1120" s="26" t="s">
        <v>532</v>
      </c>
      <c r="W1120" s="86">
        <f t="shared" si="197"/>
        <v>2023</v>
      </c>
      <c r="X1120" s="86" t="str">
        <f t="shared" si="198"/>
        <v>04</v>
      </c>
      <c r="Y1120" s="86" t="str">
        <f t="shared" si="199"/>
        <v>03</v>
      </c>
      <c r="Z1120" s="86" t="str">
        <f t="shared" si="200"/>
        <v>22</v>
      </c>
      <c r="AA1120" s="86" t="str">
        <f t="shared" si="201"/>
        <v>26</v>
      </c>
      <c r="AB1120" s="86" t="str">
        <f t="shared" si="202"/>
        <v>13</v>
      </c>
      <c r="AC1120" s="86" t="str">
        <f t="shared" si="203"/>
        <v>CLS_HG_2500X1254px_16m_S2A_MSIL1C_20230403_10CC</v>
      </c>
      <c r="AD1120" s="41" t="s">
        <v>642</v>
      </c>
    </row>
    <row r="1121" spans="2:30" x14ac:dyDescent="0.25">
      <c r="B1121" t="s">
        <v>3866</v>
      </c>
      <c r="C1121" t="s">
        <v>3817</v>
      </c>
      <c r="D1121" s="7" t="s">
        <v>251</v>
      </c>
      <c r="E1121" s="2" t="b">
        <v>1</v>
      </c>
      <c r="F1121" s="2" t="s">
        <v>3813</v>
      </c>
      <c r="G1121" s="7" t="s">
        <v>12</v>
      </c>
      <c r="H1121" t="s">
        <v>73</v>
      </c>
      <c r="I1121" s="50">
        <v>45014</v>
      </c>
      <c r="J1121" s="2" t="s">
        <v>56</v>
      </c>
      <c r="K1121" s="2" t="s">
        <v>65</v>
      </c>
      <c r="L1121" s="9">
        <v>42.3</v>
      </c>
      <c r="M1121" t="s">
        <v>3869</v>
      </c>
      <c r="N1121" s="2" t="s">
        <v>85</v>
      </c>
      <c r="O1121" s="2" t="s">
        <v>3868</v>
      </c>
      <c r="P1121" s="2" t="str">
        <f>VLOOKUP(I1121,Period!A:B,2,FALSE)</f>
        <v>2023H1</v>
      </c>
      <c r="Q1121" s="9">
        <f t="shared" si="193"/>
        <v>27.95</v>
      </c>
      <c r="R1121" s="2">
        <f t="shared" si="195"/>
        <v>30</v>
      </c>
      <c r="S1121" t="str">
        <f t="shared" si="196"/>
        <v>02 Sunny (10%-30%)</v>
      </c>
      <c r="T1121" t="str">
        <f t="shared" si="194"/>
        <v>45014S2A_MSIL1CCDM-MLB-CLSHG4501402 Sunny (10%-30%)</v>
      </c>
      <c r="U1121">
        <f>IF(COUNTIF(T$2:T1120,T1121)&gt;=1,0,1)</f>
        <v>1</v>
      </c>
      <c r="V1121" s="26" t="s">
        <v>534</v>
      </c>
      <c r="W1121" s="86">
        <f t="shared" si="197"/>
        <v>2023</v>
      </c>
      <c r="X1121" s="86" t="str">
        <f t="shared" si="198"/>
        <v>03</v>
      </c>
      <c r="Y1121" s="86">
        <f t="shared" si="199"/>
        <v>29</v>
      </c>
      <c r="Z1121" s="86" t="str">
        <f t="shared" si="200"/>
        <v>22</v>
      </c>
      <c r="AA1121" s="86" t="str">
        <f t="shared" si="201"/>
        <v>26</v>
      </c>
      <c r="AB1121" s="86" t="str">
        <f t="shared" si="202"/>
        <v>20</v>
      </c>
      <c r="AC1121" s="86" t="str">
        <f t="shared" si="203"/>
        <v>CLS_HG_2500X1254px_16m_S2A_MSIL1C_20230329_30CC</v>
      </c>
      <c r="AD1121" s="41" t="s">
        <v>643</v>
      </c>
    </row>
    <row r="1122" spans="2:30" x14ac:dyDescent="0.25">
      <c r="B1122" t="s">
        <v>3866</v>
      </c>
      <c r="C1122" t="s">
        <v>3817</v>
      </c>
      <c r="D1122" s="7" t="s">
        <v>251</v>
      </c>
      <c r="E1122" s="2" t="b">
        <v>1</v>
      </c>
      <c r="F1122" s="2" t="s">
        <v>3813</v>
      </c>
      <c r="G1122" s="7" t="s">
        <v>12</v>
      </c>
      <c r="H1122" t="s">
        <v>73</v>
      </c>
      <c r="I1122" s="50">
        <v>45014</v>
      </c>
      <c r="J1122" s="2" t="s">
        <v>50</v>
      </c>
      <c r="K1122" s="2" t="s">
        <v>68</v>
      </c>
      <c r="L1122" s="9">
        <v>13.6</v>
      </c>
      <c r="M1122" t="s">
        <v>3869</v>
      </c>
      <c r="N1122" s="2" t="s">
        <v>85</v>
      </c>
      <c r="O1122" s="2" t="s">
        <v>3868</v>
      </c>
      <c r="P1122" s="2" t="str">
        <f>VLOOKUP(I1122,Period!A:B,2,FALSE)</f>
        <v>2023H1</v>
      </c>
      <c r="Q1122" s="9">
        <f t="shared" si="193"/>
        <v>27.95</v>
      </c>
      <c r="R1122" s="2">
        <f t="shared" si="195"/>
        <v>30</v>
      </c>
      <c r="S1122" t="str">
        <f t="shared" si="196"/>
        <v>02 Sunny (10%-30%)</v>
      </c>
      <c r="T1122" t="str">
        <f t="shared" si="194"/>
        <v>45014S2A_MSIL1CCDM-MLB-CLSHG4501402 Sunny (10%-30%)</v>
      </c>
      <c r="U1122">
        <f>IF(COUNTIF(T$2:T1121,T1122)&gt;=1,0,1)</f>
        <v>0</v>
      </c>
      <c r="V1122" s="26" t="s">
        <v>536</v>
      </c>
      <c r="W1122" s="86">
        <f t="shared" si="197"/>
        <v>2023</v>
      </c>
      <c r="X1122" s="86" t="str">
        <f t="shared" si="198"/>
        <v>03</v>
      </c>
      <c r="Y1122" s="86">
        <f t="shared" si="199"/>
        <v>29</v>
      </c>
      <c r="Z1122" s="86" t="str">
        <f t="shared" si="200"/>
        <v>22</v>
      </c>
      <c r="AA1122" s="86" t="str">
        <f t="shared" si="201"/>
        <v>26</v>
      </c>
      <c r="AB1122" s="86" t="str">
        <f t="shared" si="202"/>
        <v>17</v>
      </c>
      <c r="AC1122" s="86" t="str">
        <f t="shared" si="203"/>
        <v>CLS_HG_2500X1254px_16m_S2A_MSIL1C_20230329_30CC</v>
      </c>
      <c r="AD1122" s="41" t="s">
        <v>644</v>
      </c>
    </row>
    <row r="1123" spans="2:30" x14ac:dyDescent="0.25">
      <c r="B1123" t="s">
        <v>3866</v>
      </c>
      <c r="C1123" t="s">
        <v>3817</v>
      </c>
      <c r="D1123" s="7" t="s">
        <v>251</v>
      </c>
      <c r="E1123" s="2" t="b">
        <v>1</v>
      </c>
      <c r="F1123" s="2" t="s">
        <v>3813</v>
      </c>
      <c r="G1123" s="7" t="s">
        <v>12</v>
      </c>
      <c r="H1123" t="s">
        <v>73</v>
      </c>
      <c r="I1123" s="50">
        <v>45009</v>
      </c>
      <c r="J1123" s="2" t="s">
        <v>56</v>
      </c>
      <c r="K1123" s="2" t="s">
        <v>59</v>
      </c>
      <c r="L1123" s="9">
        <v>23.1</v>
      </c>
      <c r="M1123" t="s">
        <v>3869</v>
      </c>
      <c r="N1123" s="2" t="s">
        <v>85</v>
      </c>
      <c r="O1123" s="2" t="s">
        <v>3868</v>
      </c>
      <c r="P1123" s="2" t="str">
        <f>VLOOKUP(I1123,Period!A:B,2,FALSE)</f>
        <v>2023H1</v>
      </c>
      <c r="Q1123" s="9">
        <f t="shared" si="193"/>
        <v>13.5</v>
      </c>
      <c r="R1123" s="2">
        <f t="shared" si="195"/>
        <v>20</v>
      </c>
      <c r="S1123" t="str">
        <f t="shared" si="196"/>
        <v>02 Sunny (10%-30%)</v>
      </c>
      <c r="T1123" t="str">
        <f t="shared" si="194"/>
        <v>45009S2A_MSIL1CCDM-MLB-CLSHG4500902 Sunny (10%-30%)</v>
      </c>
      <c r="U1123">
        <f>IF(COUNTIF(T$2:T1122,T1123)&gt;=1,0,1)</f>
        <v>1</v>
      </c>
      <c r="V1123" s="26" t="s">
        <v>538</v>
      </c>
      <c r="W1123" s="86">
        <f t="shared" si="197"/>
        <v>2023</v>
      </c>
      <c r="X1123" s="86" t="str">
        <f t="shared" si="198"/>
        <v>03</v>
      </c>
      <c r="Y1123" s="86">
        <f t="shared" si="199"/>
        <v>24</v>
      </c>
      <c r="Z1123" s="86" t="str">
        <f t="shared" si="200"/>
        <v>22</v>
      </c>
      <c r="AA1123" s="86" t="str">
        <f t="shared" si="201"/>
        <v>26</v>
      </c>
      <c r="AB1123" s="86" t="str">
        <f t="shared" si="202"/>
        <v>15</v>
      </c>
      <c r="AC1123" s="86" t="str">
        <f t="shared" si="203"/>
        <v>CLS_HG_2500X1254px_16m_S2A_MSIL1C_20230324_20CC</v>
      </c>
      <c r="AD1123" s="41" t="s">
        <v>645</v>
      </c>
    </row>
    <row r="1124" spans="2:30" x14ac:dyDescent="0.25">
      <c r="B1124" t="s">
        <v>3866</v>
      </c>
      <c r="C1124" t="s">
        <v>3817</v>
      </c>
      <c r="D1124" s="7" t="s">
        <v>251</v>
      </c>
      <c r="E1124" s="2" t="b">
        <v>1</v>
      </c>
      <c r="F1124" s="2" t="s">
        <v>3813</v>
      </c>
      <c r="G1124" s="7" t="s">
        <v>12</v>
      </c>
      <c r="H1124" t="s">
        <v>73</v>
      </c>
      <c r="I1124" s="50">
        <v>45009</v>
      </c>
      <c r="J1124" s="2" t="s">
        <v>50</v>
      </c>
      <c r="K1124" s="2" t="s">
        <v>62</v>
      </c>
      <c r="L1124" s="9">
        <v>3.9</v>
      </c>
      <c r="M1124" t="s">
        <v>3869</v>
      </c>
      <c r="N1124" s="2" t="s">
        <v>85</v>
      </c>
      <c r="O1124" s="2" t="s">
        <v>3868</v>
      </c>
      <c r="P1124" s="2" t="str">
        <f>VLOOKUP(I1124,Period!A:B,2,FALSE)</f>
        <v>2023H1</v>
      </c>
      <c r="Q1124" s="9">
        <f t="shared" si="193"/>
        <v>13.5</v>
      </c>
      <c r="R1124" s="2">
        <f t="shared" si="195"/>
        <v>20</v>
      </c>
      <c r="S1124" t="str">
        <f t="shared" si="196"/>
        <v>02 Sunny (10%-30%)</v>
      </c>
      <c r="T1124" t="str">
        <f t="shared" si="194"/>
        <v>45009S2A_MSIL1CCDM-MLB-CLSHG4500902 Sunny (10%-30%)</v>
      </c>
      <c r="U1124">
        <f>IF(COUNTIF(T$2:T1123,T1124)&gt;=1,0,1)</f>
        <v>0</v>
      </c>
      <c r="V1124" s="26" t="s">
        <v>540</v>
      </c>
      <c r="W1124" s="86">
        <f t="shared" si="197"/>
        <v>2023</v>
      </c>
      <c r="X1124" s="86" t="str">
        <f t="shared" si="198"/>
        <v>03</v>
      </c>
      <c r="Y1124" s="86">
        <f t="shared" si="199"/>
        <v>24</v>
      </c>
      <c r="Z1124" s="86" t="str">
        <f t="shared" si="200"/>
        <v>22</v>
      </c>
      <c r="AA1124" s="86" t="str">
        <f t="shared" si="201"/>
        <v>26</v>
      </c>
      <c r="AB1124" s="86" t="str">
        <f t="shared" si="202"/>
        <v>12</v>
      </c>
      <c r="AC1124" s="86" t="str">
        <f t="shared" si="203"/>
        <v>CLS_HG_2500X1254px_16m_S2A_MSIL1C_20230324_20CC</v>
      </c>
      <c r="AD1124" s="41" t="s">
        <v>646</v>
      </c>
    </row>
    <row r="1125" spans="2:30" x14ac:dyDescent="0.25">
      <c r="B1125" t="s">
        <v>3866</v>
      </c>
      <c r="C1125" t="s">
        <v>3817</v>
      </c>
      <c r="D1125" s="7" t="s">
        <v>251</v>
      </c>
      <c r="E1125" s="2" t="b">
        <v>1</v>
      </c>
      <c r="F1125" s="2" t="s">
        <v>3813</v>
      </c>
      <c r="G1125" s="7" t="s">
        <v>12</v>
      </c>
      <c r="H1125" t="s">
        <v>73</v>
      </c>
      <c r="I1125" s="50">
        <v>45004</v>
      </c>
      <c r="J1125" s="2" t="s">
        <v>56</v>
      </c>
      <c r="K1125" s="2" t="s">
        <v>65</v>
      </c>
      <c r="L1125" s="9">
        <v>4.9000000000000004</v>
      </c>
      <c r="M1125" t="s">
        <v>3869</v>
      </c>
      <c r="N1125" s="2" t="s">
        <v>85</v>
      </c>
      <c r="O1125" s="2" t="s">
        <v>3868</v>
      </c>
      <c r="P1125" s="2" t="str">
        <f>VLOOKUP(I1125,Period!A:B,2,FALSE)</f>
        <v>2023H1</v>
      </c>
      <c r="Q1125" s="9">
        <f t="shared" si="193"/>
        <v>3</v>
      </c>
      <c r="R1125" s="2">
        <f t="shared" si="195"/>
        <v>10</v>
      </c>
      <c r="S1125" t="str">
        <f t="shared" si="196"/>
        <v>02 Sunny (10%-30%)</v>
      </c>
      <c r="T1125" t="str">
        <f t="shared" si="194"/>
        <v>45004S2A_MSIL1CCDM-MLB-CLSHG4500402 Sunny (10%-30%)</v>
      </c>
      <c r="U1125">
        <f>IF(COUNTIF(T$2:T1124,T1125)&gt;=1,0,1)</f>
        <v>1</v>
      </c>
      <c r="V1125" s="26" t="s">
        <v>542</v>
      </c>
      <c r="W1125" s="86">
        <f t="shared" si="197"/>
        <v>2023</v>
      </c>
      <c r="X1125" s="86" t="str">
        <f t="shared" si="198"/>
        <v>03</v>
      </c>
      <c r="Y1125" s="86">
        <f t="shared" si="199"/>
        <v>19</v>
      </c>
      <c r="Z1125" s="86" t="str">
        <f t="shared" si="200"/>
        <v>22</v>
      </c>
      <c r="AA1125" s="86" t="str">
        <f t="shared" si="201"/>
        <v>26</v>
      </c>
      <c r="AB1125" s="86" t="str">
        <f t="shared" si="202"/>
        <v>20</v>
      </c>
      <c r="AC1125" s="86" t="str">
        <f t="shared" si="203"/>
        <v>CLS_HG_2500X1254px_16m_S2A_MSIL1C_20230319_10CC</v>
      </c>
      <c r="AD1125" s="41" t="s">
        <v>647</v>
      </c>
    </row>
    <row r="1126" spans="2:30" x14ac:dyDescent="0.25">
      <c r="B1126" t="s">
        <v>3866</v>
      </c>
      <c r="C1126" t="s">
        <v>3817</v>
      </c>
      <c r="D1126" s="7" t="s">
        <v>251</v>
      </c>
      <c r="E1126" s="2" t="b">
        <v>1</v>
      </c>
      <c r="F1126" s="2" t="s">
        <v>3813</v>
      </c>
      <c r="G1126" s="7" t="s">
        <v>12</v>
      </c>
      <c r="H1126" t="s">
        <v>73</v>
      </c>
      <c r="I1126" s="50">
        <v>45004</v>
      </c>
      <c r="J1126" s="2" t="s">
        <v>50</v>
      </c>
      <c r="K1126" s="2" t="s">
        <v>68</v>
      </c>
      <c r="L1126" s="9">
        <v>1.1000000000000001</v>
      </c>
      <c r="M1126" t="s">
        <v>3869</v>
      </c>
      <c r="N1126" s="2" t="s">
        <v>85</v>
      </c>
      <c r="O1126" s="2" t="s">
        <v>3868</v>
      </c>
      <c r="P1126" s="2" t="str">
        <f>VLOOKUP(I1126,Period!A:B,2,FALSE)</f>
        <v>2023H1</v>
      </c>
      <c r="Q1126" s="9">
        <f t="shared" si="193"/>
        <v>3</v>
      </c>
      <c r="R1126" s="2">
        <f t="shared" si="195"/>
        <v>10</v>
      </c>
      <c r="S1126" t="str">
        <f t="shared" si="196"/>
        <v>02 Sunny (10%-30%)</v>
      </c>
      <c r="T1126" t="str">
        <f t="shared" si="194"/>
        <v>45004S2A_MSIL1CCDM-MLB-CLSHG4500402 Sunny (10%-30%)</v>
      </c>
      <c r="U1126">
        <f>IF(COUNTIF(T$2:T1125,T1126)&gt;=1,0,1)</f>
        <v>0</v>
      </c>
      <c r="V1126" s="26" t="s">
        <v>544</v>
      </c>
      <c r="W1126" s="86">
        <f t="shared" si="197"/>
        <v>2023</v>
      </c>
      <c r="X1126" s="86" t="str">
        <f t="shared" si="198"/>
        <v>03</v>
      </c>
      <c r="Y1126" s="86">
        <f t="shared" si="199"/>
        <v>19</v>
      </c>
      <c r="Z1126" s="86" t="str">
        <f t="shared" si="200"/>
        <v>22</v>
      </c>
      <c r="AA1126" s="86" t="str">
        <f t="shared" si="201"/>
        <v>26</v>
      </c>
      <c r="AB1126" s="86" t="str">
        <f t="shared" si="202"/>
        <v>17</v>
      </c>
      <c r="AC1126" s="86" t="str">
        <f t="shared" si="203"/>
        <v>CLS_HG_2500X1254px_16m_S2A_MSIL1C_20230319_10CC</v>
      </c>
      <c r="AD1126" s="41" t="s">
        <v>648</v>
      </c>
    </row>
    <row r="1127" spans="2:30" x14ac:dyDescent="0.25">
      <c r="B1127" t="s">
        <v>3866</v>
      </c>
      <c r="C1127" t="s">
        <v>3817</v>
      </c>
      <c r="D1127" s="7" t="s">
        <v>251</v>
      </c>
      <c r="E1127" s="2" t="b">
        <v>1</v>
      </c>
      <c r="F1127" s="2" t="s">
        <v>3813</v>
      </c>
      <c r="G1127" s="7" t="s">
        <v>12</v>
      </c>
      <c r="H1127" t="s">
        <v>73</v>
      </c>
      <c r="I1127" s="50">
        <v>44999</v>
      </c>
      <c r="J1127" s="2" t="s">
        <v>56</v>
      </c>
      <c r="K1127" s="2" t="s">
        <v>67</v>
      </c>
      <c r="L1127" s="9">
        <v>25.1</v>
      </c>
      <c r="M1127" t="s">
        <v>3869</v>
      </c>
      <c r="N1127" s="2" t="s">
        <v>85</v>
      </c>
      <c r="O1127" s="2" t="s">
        <v>3868</v>
      </c>
      <c r="P1127" s="2" t="str">
        <f>VLOOKUP(I1127,Period!A:B,2,FALSE)</f>
        <v>2023H1</v>
      </c>
      <c r="Q1127" s="9">
        <f t="shared" si="193"/>
        <v>13.8</v>
      </c>
      <c r="R1127" s="2">
        <f t="shared" si="195"/>
        <v>20</v>
      </c>
      <c r="S1127" t="str">
        <f t="shared" si="196"/>
        <v>02 Sunny (10%-30%)</v>
      </c>
      <c r="T1127" t="str">
        <f t="shared" si="194"/>
        <v>44999S2A_MSIL1CCDM-MLB-CLSHG4499902 Sunny (10%-30%)</v>
      </c>
      <c r="U1127">
        <f>IF(COUNTIF(T$2:T1126,T1127)&gt;=1,0,1)</f>
        <v>1</v>
      </c>
      <c r="V1127" s="26" t="s">
        <v>546</v>
      </c>
      <c r="W1127" s="86">
        <f t="shared" si="197"/>
        <v>2023</v>
      </c>
      <c r="X1127" s="86" t="str">
        <f t="shared" si="198"/>
        <v>03</v>
      </c>
      <c r="Y1127" s="86">
        <f t="shared" si="199"/>
        <v>14</v>
      </c>
      <c r="Z1127" s="86" t="str">
        <f t="shared" si="200"/>
        <v>22</v>
      </c>
      <c r="AA1127" s="86" t="str">
        <f t="shared" si="201"/>
        <v>26</v>
      </c>
      <c r="AB1127" s="86" t="str">
        <f t="shared" si="202"/>
        <v>14</v>
      </c>
      <c r="AC1127" s="86" t="str">
        <f t="shared" si="203"/>
        <v>CLS_HG_2500X1254px_16m_S2A_MSIL1C_20230314_20CC</v>
      </c>
      <c r="AD1127" s="41" t="s">
        <v>649</v>
      </c>
    </row>
    <row r="1128" spans="2:30" x14ac:dyDescent="0.25">
      <c r="B1128" t="s">
        <v>3866</v>
      </c>
      <c r="C1128" t="s">
        <v>3817</v>
      </c>
      <c r="D1128" s="7" t="s">
        <v>251</v>
      </c>
      <c r="E1128" s="2" t="b">
        <v>1</v>
      </c>
      <c r="F1128" s="2" t="s">
        <v>3813</v>
      </c>
      <c r="G1128" s="7" t="s">
        <v>12</v>
      </c>
      <c r="H1128" t="s">
        <v>73</v>
      </c>
      <c r="I1128" s="50">
        <v>44999</v>
      </c>
      <c r="J1128" s="2" t="s">
        <v>50</v>
      </c>
      <c r="K1128" s="2" t="s">
        <v>81</v>
      </c>
      <c r="L1128" s="9">
        <v>2.5</v>
      </c>
      <c r="M1128" t="s">
        <v>3869</v>
      </c>
      <c r="N1128" s="2" t="s">
        <v>85</v>
      </c>
      <c r="O1128" s="2" t="s">
        <v>3868</v>
      </c>
      <c r="P1128" s="2" t="str">
        <f>VLOOKUP(I1128,Period!A:B,2,FALSE)</f>
        <v>2023H1</v>
      </c>
      <c r="Q1128" s="9">
        <f t="shared" si="193"/>
        <v>13.8</v>
      </c>
      <c r="R1128" s="2">
        <f t="shared" si="195"/>
        <v>20</v>
      </c>
      <c r="S1128" t="str">
        <f t="shared" si="196"/>
        <v>02 Sunny (10%-30%)</v>
      </c>
      <c r="T1128" t="str">
        <f t="shared" si="194"/>
        <v>44999S2A_MSIL1CCDM-MLB-CLSHG4499902 Sunny (10%-30%)</v>
      </c>
      <c r="U1128">
        <f>IF(COUNTIF(T$2:T1127,T1128)&gt;=1,0,1)</f>
        <v>0</v>
      </c>
      <c r="V1128" s="26" t="s">
        <v>548</v>
      </c>
      <c r="W1128" s="86">
        <f t="shared" si="197"/>
        <v>2023</v>
      </c>
      <c r="X1128" s="86" t="str">
        <f t="shared" si="198"/>
        <v>03</v>
      </c>
      <c r="Y1128" s="86">
        <f t="shared" si="199"/>
        <v>14</v>
      </c>
      <c r="Z1128" s="86" t="str">
        <f t="shared" si="200"/>
        <v>22</v>
      </c>
      <c r="AA1128" s="86" t="str">
        <f t="shared" si="201"/>
        <v>26</v>
      </c>
      <c r="AB1128" s="86" t="str">
        <f t="shared" si="202"/>
        <v>11</v>
      </c>
      <c r="AC1128" s="86" t="str">
        <f t="shared" si="203"/>
        <v>CLS_HG_2500X1254px_16m_S2A_MSIL1C_20230314_20CC</v>
      </c>
      <c r="AD1128" s="41" t="s">
        <v>650</v>
      </c>
    </row>
    <row r="1129" spans="2:30" x14ac:dyDescent="0.25">
      <c r="B1129" t="s">
        <v>3866</v>
      </c>
      <c r="C1129" t="s">
        <v>3817</v>
      </c>
      <c r="D1129" s="7" t="s">
        <v>251</v>
      </c>
      <c r="E1129" s="2" t="b">
        <v>1</v>
      </c>
      <c r="F1129" s="2" t="s">
        <v>3813</v>
      </c>
      <c r="G1129" s="7" t="s">
        <v>12</v>
      </c>
      <c r="H1129" t="s">
        <v>73</v>
      </c>
      <c r="I1129" s="50">
        <v>44994</v>
      </c>
      <c r="J1129" s="2" t="s">
        <v>56</v>
      </c>
      <c r="K1129" s="2" t="s">
        <v>66</v>
      </c>
      <c r="L1129" s="9">
        <v>65.3</v>
      </c>
      <c r="M1129" t="s">
        <v>3869</v>
      </c>
      <c r="N1129" s="2" t="s">
        <v>85</v>
      </c>
      <c r="O1129" s="2" t="s">
        <v>3868</v>
      </c>
      <c r="P1129" s="2" t="str">
        <f>VLOOKUP(I1129,Period!A:B,2,FALSE)</f>
        <v>2023H1</v>
      </c>
      <c r="Q1129" s="9">
        <f t="shared" si="193"/>
        <v>82.1</v>
      </c>
      <c r="R1129" s="2">
        <f t="shared" si="195"/>
        <v>90</v>
      </c>
      <c r="S1129" t="str">
        <f t="shared" si="196"/>
        <v>03 Cloudy (40%-90%)</v>
      </c>
      <c r="T1129" t="str">
        <f t="shared" si="194"/>
        <v>44994S2A_MSIL1CCDM-MLB-CLSHG4499403 Cloudy (40%-90%)</v>
      </c>
      <c r="U1129">
        <f>IF(COUNTIF(T$2:T1128,T1129)&gt;=1,0,1)</f>
        <v>1</v>
      </c>
      <c r="V1129" s="26" t="s">
        <v>550</v>
      </c>
      <c r="W1129" s="86">
        <f t="shared" si="197"/>
        <v>2023</v>
      </c>
      <c r="X1129" s="86" t="str">
        <f t="shared" si="198"/>
        <v>03</v>
      </c>
      <c r="Y1129" s="86" t="str">
        <f t="shared" si="199"/>
        <v>09</v>
      </c>
      <c r="Z1129" s="86" t="str">
        <f t="shared" si="200"/>
        <v>22</v>
      </c>
      <c r="AA1129" s="86" t="str">
        <f t="shared" si="201"/>
        <v>26</v>
      </c>
      <c r="AB1129" s="86" t="str">
        <f t="shared" si="202"/>
        <v>21</v>
      </c>
      <c r="AC1129" s="86" t="str">
        <f t="shared" si="203"/>
        <v>CLS_HG_2500X1254px_16m_S2A_MSIL1C_20230309_90CC</v>
      </c>
      <c r="AD1129" s="41" t="s">
        <v>651</v>
      </c>
    </row>
    <row r="1130" spans="2:30" x14ac:dyDescent="0.25">
      <c r="B1130" t="s">
        <v>3866</v>
      </c>
      <c r="C1130" t="s">
        <v>3817</v>
      </c>
      <c r="D1130" s="7" t="s">
        <v>251</v>
      </c>
      <c r="E1130" s="2" t="b">
        <v>1</v>
      </c>
      <c r="F1130" s="2" t="s">
        <v>3813</v>
      </c>
      <c r="G1130" s="7" t="s">
        <v>12</v>
      </c>
      <c r="H1130" t="s">
        <v>73</v>
      </c>
      <c r="I1130" s="50">
        <v>44994</v>
      </c>
      <c r="J1130" s="2" t="s">
        <v>50</v>
      </c>
      <c r="K1130" s="2" t="s">
        <v>58</v>
      </c>
      <c r="L1130" s="9">
        <v>98.9</v>
      </c>
      <c r="M1130" t="s">
        <v>3869</v>
      </c>
      <c r="N1130" s="2" t="s">
        <v>85</v>
      </c>
      <c r="O1130" s="2" t="s">
        <v>3868</v>
      </c>
      <c r="P1130" s="2" t="str">
        <f>VLOOKUP(I1130,Period!A:B,2,FALSE)</f>
        <v>2023H1</v>
      </c>
      <c r="Q1130" s="9">
        <f t="shared" si="193"/>
        <v>82.1</v>
      </c>
      <c r="R1130" s="2">
        <f t="shared" si="195"/>
        <v>90</v>
      </c>
      <c r="S1130" t="str">
        <f t="shared" si="196"/>
        <v>03 Cloudy (40%-90%)</v>
      </c>
      <c r="T1130" t="str">
        <f t="shared" si="194"/>
        <v>44994S2A_MSIL1CCDM-MLB-CLSHG4499403 Cloudy (40%-90%)</v>
      </c>
      <c r="U1130">
        <f>IF(COUNTIF(T$2:T1129,T1130)&gt;=1,0,1)</f>
        <v>0</v>
      </c>
      <c r="V1130" s="26" t="s">
        <v>552</v>
      </c>
      <c r="W1130" s="86">
        <f t="shared" si="197"/>
        <v>2023</v>
      </c>
      <c r="X1130" s="86" t="str">
        <f t="shared" si="198"/>
        <v>03</v>
      </c>
      <c r="Y1130" s="86" t="str">
        <f t="shared" si="199"/>
        <v>09</v>
      </c>
      <c r="Z1130" s="86" t="str">
        <f t="shared" si="200"/>
        <v>22</v>
      </c>
      <c r="AA1130" s="86" t="str">
        <f t="shared" si="201"/>
        <v>26</v>
      </c>
      <c r="AB1130" s="86" t="str">
        <f t="shared" si="202"/>
        <v>18</v>
      </c>
      <c r="AC1130" s="86" t="str">
        <f t="shared" si="203"/>
        <v>CLS_HG_2500X1254px_16m_S2A_MSIL1C_20230309_90CC</v>
      </c>
      <c r="AD1130" s="41" t="s">
        <v>652</v>
      </c>
    </row>
    <row r="1131" spans="2:30" x14ac:dyDescent="0.25">
      <c r="B1131" t="s">
        <v>3866</v>
      </c>
      <c r="C1131" t="s">
        <v>3817</v>
      </c>
      <c r="D1131" s="7" t="s">
        <v>251</v>
      </c>
      <c r="E1131" s="2" t="b">
        <v>1</v>
      </c>
      <c r="F1131" s="2" t="s">
        <v>3813</v>
      </c>
      <c r="G1131" s="7" t="s">
        <v>12</v>
      </c>
      <c r="H1131" t="s">
        <v>73</v>
      </c>
      <c r="I1131" s="50">
        <v>44989</v>
      </c>
      <c r="J1131" s="2" t="s">
        <v>56</v>
      </c>
      <c r="K1131" s="2" t="s">
        <v>67</v>
      </c>
      <c r="L1131" s="9">
        <v>20.8</v>
      </c>
      <c r="M1131" t="s">
        <v>3869</v>
      </c>
      <c r="N1131" s="2" t="s">
        <v>85</v>
      </c>
      <c r="O1131" s="2" t="s">
        <v>3868</v>
      </c>
      <c r="P1131" s="2" t="str">
        <f>VLOOKUP(I1131,Period!A:B,2,FALSE)</f>
        <v>2023H1</v>
      </c>
      <c r="Q1131" s="9">
        <f t="shared" si="193"/>
        <v>33.700000000000003</v>
      </c>
      <c r="R1131" s="2">
        <f t="shared" si="195"/>
        <v>40</v>
      </c>
      <c r="S1131" t="str">
        <f t="shared" si="196"/>
        <v>03 Cloudy (40%-90%)</v>
      </c>
      <c r="T1131" t="str">
        <f t="shared" si="194"/>
        <v>44989S2A_MSIL1CCDM-MLB-CLSHG4498903 Cloudy (40%-90%)</v>
      </c>
      <c r="U1131">
        <f>IF(COUNTIF(T$2:T1130,T1131)&gt;=1,0,1)</f>
        <v>1</v>
      </c>
      <c r="V1131" s="26" t="s">
        <v>554</v>
      </c>
      <c r="W1131" s="86">
        <f t="shared" si="197"/>
        <v>2023</v>
      </c>
      <c r="X1131" s="86" t="str">
        <f t="shared" si="198"/>
        <v>03</v>
      </c>
      <c r="Y1131" s="86" t="str">
        <f t="shared" si="199"/>
        <v>04</v>
      </c>
      <c r="Z1131" s="86" t="str">
        <f t="shared" si="200"/>
        <v>22</v>
      </c>
      <c r="AA1131" s="86" t="str">
        <f t="shared" si="201"/>
        <v>26</v>
      </c>
      <c r="AB1131" s="86" t="str">
        <f t="shared" si="202"/>
        <v>14</v>
      </c>
      <c r="AC1131" s="86" t="str">
        <f t="shared" si="203"/>
        <v>CLS_HG_2500X1254px_16m_S2A_MSIL1C_20230304_40CC</v>
      </c>
      <c r="AD1131" s="41" t="s">
        <v>653</v>
      </c>
    </row>
    <row r="1132" spans="2:30" x14ac:dyDescent="0.25">
      <c r="B1132" t="s">
        <v>3866</v>
      </c>
      <c r="C1132" t="s">
        <v>3817</v>
      </c>
      <c r="D1132" s="7" t="s">
        <v>251</v>
      </c>
      <c r="E1132" s="2" t="b">
        <v>1</v>
      </c>
      <c r="F1132" s="2" t="s">
        <v>3813</v>
      </c>
      <c r="G1132" s="7" t="s">
        <v>12</v>
      </c>
      <c r="H1132" t="s">
        <v>73</v>
      </c>
      <c r="I1132" s="50">
        <v>44989</v>
      </c>
      <c r="J1132" s="2" t="s">
        <v>50</v>
      </c>
      <c r="K1132" s="2" t="s">
        <v>64</v>
      </c>
      <c r="L1132" s="9">
        <v>46.6</v>
      </c>
      <c r="M1132" t="s">
        <v>3869</v>
      </c>
      <c r="N1132" s="2" t="s">
        <v>85</v>
      </c>
      <c r="O1132" s="2" t="s">
        <v>3868</v>
      </c>
      <c r="P1132" s="2" t="str">
        <f>VLOOKUP(I1132,Period!A:B,2,FALSE)</f>
        <v>2023H1</v>
      </c>
      <c r="Q1132" s="9">
        <f t="shared" si="193"/>
        <v>33.700000000000003</v>
      </c>
      <c r="R1132" s="2">
        <f t="shared" si="195"/>
        <v>40</v>
      </c>
      <c r="S1132" t="str">
        <f t="shared" si="196"/>
        <v>03 Cloudy (40%-90%)</v>
      </c>
      <c r="T1132" t="str">
        <f t="shared" si="194"/>
        <v>44989S2A_MSIL1CCDM-MLB-CLSHG4498903 Cloudy (40%-90%)</v>
      </c>
      <c r="U1132">
        <f>IF(COUNTIF(T$2:T1131,T1132)&gt;=1,0,1)</f>
        <v>0</v>
      </c>
      <c r="V1132" s="26" t="s">
        <v>556</v>
      </c>
      <c r="W1132" s="86">
        <f t="shared" si="197"/>
        <v>2023</v>
      </c>
      <c r="X1132" s="86" t="str">
        <f t="shared" si="198"/>
        <v>03</v>
      </c>
      <c r="Y1132" s="86" t="str">
        <f t="shared" si="199"/>
        <v>04</v>
      </c>
      <c r="Z1132" s="86" t="str">
        <f t="shared" si="200"/>
        <v>22</v>
      </c>
      <c r="AA1132" s="86" t="str">
        <f t="shared" si="201"/>
        <v>26</v>
      </c>
      <c r="AB1132" s="86" t="str">
        <f t="shared" si="202"/>
        <v>10</v>
      </c>
      <c r="AC1132" s="86" t="str">
        <f t="shared" si="203"/>
        <v>CLS_HG_2500X1254px_16m_S2A_MSIL1C_20230304_40CC</v>
      </c>
      <c r="AD1132" s="41" t="s">
        <v>654</v>
      </c>
    </row>
    <row r="1133" spans="2:30" x14ac:dyDescent="0.25">
      <c r="B1133" t="s">
        <v>3866</v>
      </c>
      <c r="C1133" t="s">
        <v>3817</v>
      </c>
      <c r="D1133" s="7" t="s">
        <v>251</v>
      </c>
      <c r="E1133" s="2" t="b">
        <v>1</v>
      </c>
      <c r="F1133" s="2" t="s">
        <v>3813</v>
      </c>
      <c r="G1133" s="7" t="s">
        <v>12</v>
      </c>
      <c r="H1133" t="s">
        <v>73</v>
      </c>
      <c r="I1133" s="50">
        <v>44984</v>
      </c>
      <c r="J1133" s="2" t="s">
        <v>56</v>
      </c>
      <c r="K1133" s="2" t="s">
        <v>58</v>
      </c>
      <c r="L1133" s="9">
        <v>12.6</v>
      </c>
      <c r="M1133" t="s">
        <v>3869</v>
      </c>
      <c r="N1133" s="2" t="s">
        <v>85</v>
      </c>
      <c r="O1133" s="2" t="s">
        <v>3868</v>
      </c>
      <c r="P1133" s="2" t="str">
        <f>VLOOKUP(I1133,Period!A:B,2,FALSE)</f>
        <v>2023H1</v>
      </c>
      <c r="Q1133" s="9">
        <f t="shared" si="193"/>
        <v>17.399999999999999</v>
      </c>
      <c r="R1133" s="2">
        <f t="shared" si="195"/>
        <v>20</v>
      </c>
      <c r="S1133" t="str">
        <f t="shared" si="196"/>
        <v>02 Sunny (10%-30%)</v>
      </c>
      <c r="T1133" t="str">
        <f t="shared" si="194"/>
        <v>44984S2A_MSIL1CCDM-MLB-CLSHG4498402 Sunny (10%-30%)</v>
      </c>
      <c r="U1133">
        <f>IF(COUNTIF(T$2:T1132,T1133)&gt;=1,0,1)</f>
        <v>1</v>
      </c>
      <c r="V1133" s="26" t="s">
        <v>558</v>
      </c>
      <c r="W1133" s="86">
        <f t="shared" si="197"/>
        <v>2023</v>
      </c>
      <c r="X1133" s="86" t="str">
        <f t="shared" si="198"/>
        <v>02</v>
      </c>
      <c r="Y1133" s="86">
        <f t="shared" si="199"/>
        <v>27</v>
      </c>
      <c r="Z1133" s="86" t="str">
        <f t="shared" si="200"/>
        <v>22</v>
      </c>
      <c r="AA1133" s="86" t="str">
        <f t="shared" si="201"/>
        <v>26</v>
      </c>
      <c r="AB1133" s="86" t="str">
        <f t="shared" si="202"/>
        <v>18</v>
      </c>
      <c r="AC1133" s="86" t="str">
        <f t="shared" si="203"/>
        <v>CLS_HG_2500X1254px_16m_S2A_MSIL1C_20230227_20CC</v>
      </c>
      <c r="AD1133" s="41" t="s">
        <v>655</v>
      </c>
    </row>
    <row r="1134" spans="2:30" x14ac:dyDescent="0.25">
      <c r="B1134" t="s">
        <v>3866</v>
      </c>
      <c r="C1134" t="s">
        <v>3817</v>
      </c>
      <c r="D1134" s="7" t="s">
        <v>251</v>
      </c>
      <c r="E1134" s="2" t="b">
        <v>1</v>
      </c>
      <c r="F1134" s="2" t="s">
        <v>3813</v>
      </c>
      <c r="G1134" s="7" t="s">
        <v>12</v>
      </c>
      <c r="H1134" t="s">
        <v>73</v>
      </c>
      <c r="I1134" s="50">
        <v>44984</v>
      </c>
      <c r="J1134" s="2" t="s">
        <v>50</v>
      </c>
      <c r="K1134" s="2" t="s">
        <v>67</v>
      </c>
      <c r="L1134" s="9">
        <v>22.2</v>
      </c>
      <c r="M1134" t="s">
        <v>3869</v>
      </c>
      <c r="N1134" s="2" t="s">
        <v>85</v>
      </c>
      <c r="O1134" s="2" t="s">
        <v>3868</v>
      </c>
      <c r="P1134" s="2" t="str">
        <f>VLOOKUP(I1134,Period!A:B,2,FALSE)</f>
        <v>2023H1</v>
      </c>
      <c r="Q1134" s="9">
        <f t="shared" si="193"/>
        <v>17.399999999999999</v>
      </c>
      <c r="R1134" s="2">
        <f t="shared" si="195"/>
        <v>20</v>
      </c>
      <c r="S1134" t="str">
        <f t="shared" si="196"/>
        <v>02 Sunny (10%-30%)</v>
      </c>
      <c r="T1134" t="str">
        <f t="shared" si="194"/>
        <v>44984S2A_MSIL1CCDM-MLB-CLSHG4498402 Sunny (10%-30%)</v>
      </c>
      <c r="U1134">
        <f>IF(COUNTIF(T$2:T1133,T1134)&gt;=1,0,1)</f>
        <v>0</v>
      </c>
      <c r="V1134" s="26" t="s">
        <v>560</v>
      </c>
      <c r="W1134" s="86">
        <f t="shared" si="197"/>
        <v>2023</v>
      </c>
      <c r="X1134" s="86" t="str">
        <f t="shared" si="198"/>
        <v>02</v>
      </c>
      <c r="Y1134" s="86">
        <f t="shared" si="199"/>
        <v>27</v>
      </c>
      <c r="Z1134" s="86" t="str">
        <f t="shared" si="200"/>
        <v>22</v>
      </c>
      <c r="AA1134" s="86" t="str">
        <f t="shared" si="201"/>
        <v>26</v>
      </c>
      <c r="AB1134" s="86" t="str">
        <f t="shared" si="202"/>
        <v>14</v>
      </c>
      <c r="AC1134" s="86" t="str">
        <f t="shared" si="203"/>
        <v>CLS_HG_2500X1254px_16m_S2A_MSIL1C_20230227_20CC</v>
      </c>
      <c r="AD1134" s="41" t="s">
        <v>656</v>
      </c>
    </row>
    <row r="1135" spans="2:30" x14ac:dyDescent="0.25">
      <c r="B1135" t="s">
        <v>3866</v>
      </c>
      <c r="C1135" t="s">
        <v>3817</v>
      </c>
      <c r="D1135" s="7" t="s">
        <v>251</v>
      </c>
      <c r="E1135" s="2" t="b">
        <v>1</v>
      </c>
      <c r="F1135" s="2" t="s">
        <v>3813</v>
      </c>
      <c r="G1135" s="7" t="s">
        <v>12</v>
      </c>
      <c r="H1135" t="s">
        <v>73</v>
      </c>
      <c r="I1135" s="50">
        <v>44979</v>
      </c>
      <c r="J1135" s="2" t="s">
        <v>56</v>
      </c>
      <c r="K1135" s="2" t="s">
        <v>67</v>
      </c>
      <c r="L1135" s="9">
        <v>57.8</v>
      </c>
      <c r="M1135" t="s">
        <v>3869</v>
      </c>
      <c r="N1135" s="2" t="s">
        <v>85</v>
      </c>
      <c r="O1135" s="2" t="s">
        <v>3868</v>
      </c>
      <c r="P1135" s="2" t="str">
        <f>VLOOKUP(I1135,Period!A:B,2,FALSE)</f>
        <v>2023H1</v>
      </c>
      <c r="Q1135" s="9">
        <f t="shared" si="193"/>
        <v>45.15</v>
      </c>
      <c r="R1135" s="2">
        <f t="shared" si="195"/>
        <v>50</v>
      </c>
      <c r="S1135" t="str">
        <f t="shared" si="196"/>
        <v>03 Cloudy (40%-90%)</v>
      </c>
      <c r="T1135" t="str">
        <f t="shared" si="194"/>
        <v>44979S2A_MSIL1CCDM-MLB-CLSHG4497903 Cloudy (40%-90%)</v>
      </c>
      <c r="U1135">
        <f>IF(COUNTIF(T$2:T1134,T1135)&gt;=1,0,1)</f>
        <v>1</v>
      </c>
      <c r="V1135" s="26" t="s">
        <v>562</v>
      </c>
      <c r="W1135" s="86">
        <f t="shared" si="197"/>
        <v>2023</v>
      </c>
      <c r="X1135" s="86" t="str">
        <f t="shared" si="198"/>
        <v>02</v>
      </c>
      <c r="Y1135" s="86">
        <f t="shared" si="199"/>
        <v>22</v>
      </c>
      <c r="Z1135" s="86" t="str">
        <f t="shared" si="200"/>
        <v>22</v>
      </c>
      <c r="AA1135" s="86" t="str">
        <f t="shared" si="201"/>
        <v>26</v>
      </c>
      <c r="AB1135" s="86" t="str">
        <f t="shared" si="202"/>
        <v>14</v>
      </c>
      <c r="AC1135" s="86" t="str">
        <f t="shared" si="203"/>
        <v>CLS_HG_2500X1254px_16m_S2A_MSIL1C_20230222_50CC</v>
      </c>
      <c r="AD1135" s="41" t="s">
        <v>657</v>
      </c>
    </row>
    <row r="1136" spans="2:30" x14ac:dyDescent="0.25">
      <c r="B1136" t="s">
        <v>3866</v>
      </c>
      <c r="C1136" t="s">
        <v>3817</v>
      </c>
      <c r="D1136" s="7" t="s">
        <v>251</v>
      </c>
      <c r="E1136" s="2" t="b">
        <v>1</v>
      </c>
      <c r="F1136" s="2" t="s">
        <v>3813</v>
      </c>
      <c r="G1136" s="7" t="s">
        <v>12</v>
      </c>
      <c r="H1136" t="s">
        <v>73</v>
      </c>
      <c r="I1136" s="50">
        <v>44979</v>
      </c>
      <c r="J1136" s="2" t="s">
        <v>50</v>
      </c>
      <c r="K1136" s="2" t="s">
        <v>81</v>
      </c>
      <c r="L1136" s="9">
        <v>32.5</v>
      </c>
      <c r="M1136" t="s">
        <v>3869</v>
      </c>
      <c r="N1136" s="2" t="s">
        <v>85</v>
      </c>
      <c r="O1136" s="2" t="s">
        <v>3868</v>
      </c>
      <c r="P1136" s="2" t="str">
        <f>VLOOKUP(I1136,Period!A:B,2,FALSE)</f>
        <v>2023H1</v>
      </c>
      <c r="Q1136" s="9">
        <f t="shared" si="193"/>
        <v>45.15</v>
      </c>
      <c r="R1136" s="2">
        <f t="shared" si="195"/>
        <v>50</v>
      </c>
      <c r="S1136" t="str">
        <f t="shared" si="196"/>
        <v>03 Cloudy (40%-90%)</v>
      </c>
      <c r="T1136" t="str">
        <f t="shared" si="194"/>
        <v>44979S2A_MSIL1CCDM-MLB-CLSHG4497903 Cloudy (40%-90%)</v>
      </c>
      <c r="U1136">
        <f>IF(COUNTIF(T$2:T1135,T1136)&gt;=1,0,1)</f>
        <v>0</v>
      </c>
      <c r="V1136" s="26" t="s">
        <v>564</v>
      </c>
      <c r="W1136" s="86">
        <f t="shared" si="197"/>
        <v>2023</v>
      </c>
      <c r="X1136" s="86" t="str">
        <f t="shared" si="198"/>
        <v>02</v>
      </c>
      <c r="Y1136" s="86">
        <f t="shared" si="199"/>
        <v>22</v>
      </c>
      <c r="Z1136" s="86" t="str">
        <f t="shared" si="200"/>
        <v>22</v>
      </c>
      <c r="AA1136" s="86" t="str">
        <f t="shared" si="201"/>
        <v>26</v>
      </c>
      <c r="AB1136" s="86" t="str">
        <f t="shared" si="202"/>
        <v>11</v>
      </c>
      <c r="AC1136" s="86" t="str">
        <f t="shared" si="203"/>
        <v>CLS_HG_2500X1254px_16m_S2A_MSIL1C_20230222_50CC</v>
      </c>
      <c r="AD1136" s="41" t="s">
        <v>658</v>
      </c>
    </row>
    <row r="1137" spans="2:30" x14ac:dyDescent="0.25">
      <c r="B1137" t="s">
        <v>3866</v>
      </c>
      <c r="C1137" t="s">
        <v>3817</v>
      </c>
      <c r="D1137" s="7" t="s">
        <v>251</v>
      </c>
      <c r="E1137" s="2" t="b">
        <v>1</v>
      </c>
      <c r="F1137" s="2" t="s">
        <v>3813</v>
      </c>
      <c r="G1137" s="7" t="s">
        <v>12</v>
      </c>
      <c r="H1137" t="s">
        <v>73</v>
      </c>
      <c r="I1137" s="50">
        <v>44974</v>
      </c>
      <c r="J1137" s="2" t="s">
        <v>56</v>
      </c>
      <c r="K1137" s="2" t="s">
        <v>59</v>
      </c>
      <c r="L1137" s="9">
        <v>43.4</v>
      </c>
      <c r="M1137" t="s">
        <v>3869</v>
      </c>
      <c r="N1137" s="2" t="s">
        <v>85</v>
      </c>
      <c r="O1137" s="2" t="s">
        <v>3868</v>
      </c>
      <c r="P1137" s="2" t="str">
        <f>VLOOKUP(I1137,Period!A:B,2,FALSE)</f>
        <v>2023H1</v>
      </c>
      <c r="Q1137" s="9">
        <f t="shared" si="193"/>
        <v>33.299999999999997</v>
      </c>
      <c r="R1137" s="2">
        <f t="shared" si="195"/>
        <v>40</v>
      </c>
      <c r="S1137" t="str">
        <f t="shared" si="196"/>
        <v>03 Cloudy (40%-90%)</v>
      </c>
      <c r="T1137" t="str">
        <f t="shared" si="194"/>
        <v>44974S2A_MSIL1CCDM-MLB-CLSHG4497403 Cloudy (40%-90%)</v>
      </c>
      <c r="U1137">
        <f>IF(COUNTIF(T$2:T1136,T1137)&gt;=1,0,1)</f>
        <v>1</v>
      </c>
      <c r="V1137" s="26" t="s">
        <v>566</v>
      </c>
      <c r="W1137" s="86">
        <f t="shared" si="197"/>
        <v>2023</v>
      </c>
      <c r="X1137" s="86" t="str">
        <f t="shared" si="198"/>
        <v>02</v>
      </c>
      <c r="Y1137" s="86">
        <f t="shared" si="199"/>
        <v>17</v>
      </c>
      <c r="Z1137" s="86" t="str">
        <f t="shared" si="200"/>
        <v>22</v>
      </c>
      <c r="AA1137" s="86" t="str">
        <f t="shared" si="201"/>
        <v>26</v>
      </c>
      <c r="AB1137" s="86" t="str">
        <f t="shared" si="202"/>
        <v>15</v>
      </c>
      <c r="AC1137" s="86" t="str">
        <f t="shared" si="203"/>
        <v>CLS_HG_2500X1254px_16m_S2A_MSIL1C_20230217_40CC</v>
      </c>
      <c r="AD1137" s="41" t="s">
        <v>659</v>
      </c>
    </row>
    <row r="1138" spans="2:30" x14ac:dyDescent="0.25">
      <c r="B1138" t="s">
        <v>3866</v>
      </c>
      <c r="C1138" t="s">
        <v>3817</v>
      </c>
      <c r="D1138" s="7" t="s">
        <v>251</v>
      </c>
      <c r="E1138" s="2" t="b">
        <v>1</v>
      </c>
      <c r="F1138" s="2" t="s">
        <v>3813</v>
      </c>
      <c r="G1138" s="7" t="s">
        <v>12</v>
      </c>
      <c r="H1138" t="s">
        <v>73</v>
      </c>
      <c r="I1138" s="50">
        <v>44974</v>
      </c>
      <c r="J1138" s="2" t="s">
        <v>50</v>
      </c>
      <c r="K1138" s="2" t="s">
        <v>62</v>
      </c>
      <c r="L1138" s="9">
        <v>23.2</v>
      </c>
      <c r="M1138" t="s">
        <v>3869</v>
      </c>
      <c r="N1138" s="2" t="s">
        <v>85</v>
      </c>
      <c r="O1138" s="2" t="s">
        <v>3868</v>
      </c>
      <c r="P1138" s="2" t="str">
        <f>VLOOKUP(I1138,Period!A:B,2,FALSE)</f>
        <v>2023H1</v>
      </c>
      <c r="Q1138" s="9">
        <f t="shared" si="193"/>
        <v>33.299999999999997</v>
      </c>
      <c r="R1138" s="2">
        <f t="shared" si="195"/>
        <v>40</v>
      </c>
      <c r="S1138" t="str">
        <f t="shared" si="196"/>
        <v>03 Cloudy (40%-90%)</v>
      </c>
      <c r="T1138" t="str">
        <f t="shared" si="194"/>
        <v>44974S2A_MSIL1CCDM-MLB-CLSHG4497403 Cloudy (40%-90%)</v>
      </c>
      <c r="U1138">
        <f>IF(COUNTIF(T$2:T1137,T1138)&gt;=1,0,1)</f>
        <v>0</v>
      </c>
      <c r="V1138" s="26" t="s">
        <v>568</v>
      </c>
      <c r="W1138" s="86">
        <f t="shared" si="197"/>
        <v>2023</v>
      </c>
      <c r="X1138" s="86" t="str">
        <f t="shared" si="198"/>
        <v>02</v>
      </c>
      <c r="Y1138" s="86">
        <f t="shared" si="199"/>
        <v>17</v>
      </c>
      <c r="Z1138" s="86" t="str">
        <f t="shared" si="200"/>
        <v>22</v>
      </c>
      <c r="AA1138" s="86" t="str">
        <f t="shared" si="201"/>
        <v>26</v>
      </c>
      <c r="AB1138" s="86" t="str">
        <f t="shared" si="202"/>
        <v>12</v>
      </c>
      <c r="AC1138" s="86" t="str">
        <f t="shared" si="203"/>
        <v>CLS_HG_2500X1254px_16m_S2A_MSIL1C_20230217_40CC</v>
      </c>
      <c r="AD1138" s="41" t="s">
        <v>660</v>
      </c>
    </row>
    <row r="1139" spans="2:30" x14ac:dyDescent="0.25">
      <c r="B1139" t="s">
        <v>3866</v>
      </c>
      <c r="C1139" t="s">
        <v>3817</v>
      </c>
      <c r="D1139" s="7" t="s">
        <v>251</v>
      </c>
      <c r="E1139" s="2" t="b">
        <v>1</v>
      </c>
      <c r="F1139" s="2" t="s">
        <v>3813</v>
      </c>
      <c r="G1139" s="7" t="s">
        <v>12</v>
      </c>
      <c r="H1139" t="s">
        <v>73</v>
      </c>
      <c r="I1139" s="50">
        <v>44969</v>
      </c>
      <c r="J1139" s="2" t="s">
        <v>56</v>
      </c>
      <c r="K1139" s="2" t="s">
        <v>59</v>
      </c>
      <c r="L1139" s="9">
        <v>99.8</v>
      </c>
      <c r="M1139" t="s">
        <v>3869</v>
      </c>
      <c r="N1139" s="2" t="s">
        <v>85</v>
      </c>
      <c r="O1139" s="2" t="s">
        <v>3868</v>
      </c>
      <c r="P1139" s="2" t="str">
        <f>VLOOKUP(I1139,Period!A:B,2,FALSE)</f>
        <v>2023H1</v>
      </c>
      <c r="Q1139" s="9">
        <f t="shared" si="193"/>
        <v>98.449999999999989</v>
      </c>
      <c r="R1139" s="2">
        <f t="shared" si="195"/>
        <v>100</v>
      </c>
      <c r="S1139" t="str">
        <f t="shared" si="196"/>
        <v>04 Overcast (100%)</v>
      </c>
      <c r="T1139" t="str">
        <f t="shared" si="194"/>
        <v>44969S2A_MSIL1CCDM-MLB-CLSHG4496904 Overcast (100%)</v>
      </c>
      <c r="U1139">
        <f>IF(COUNTIF(T$2:T1138,T1139)&gt;=1,0,1)</f>
        <v>1</v>
      </c>
      <c r="V1139" s="26" t="s">
        <v>570</v>
      </c>
      <c r="W1139" s="86">
        <f t="shared" si="197"/>
        <v>2023</v>
      </c>
      <c r="X1139" s="86" t="str">
        <f t="shared" si="198"/>
        <v>02</v>
      </c>
      <c r="Y1139" s="86">
        <f t="shared" si="199"/>
        <v>12</v>
      </c>
      <c r="Z1139" s="86" t="str">
        <f t="shared" si="200"/>
        <v>22</v>
      </c>
      <c r="AA1139" s="86" t="str">
        <f t="shared" si="201"/>
        <v>26</v>
      </c>
      <c r="AB1139" s="86" t="str">
        <f t="shared" si="202"/>
        <v>15</v>
      </c>
      <c r="AC1139" s="86" t="str">
        <f t="shared" si="203"/>
        <v>CLS_HG_2500X1254px_16m_S2A_MSIL1C_20230212_100CC</v>
      </c>
      <c r="AD1139" s="41" t="s">
        <v>661</v>
      </c>
    </row>
    <row r="1140" spans="2:30" x14ac:dyDescent="0.25">
      <c r="B1140" t="s">
        <v>3866</v>
      </c>
      <c r="C1140" t="s">
        <v>3817</v>
      </c>
      <c r="D1140" s="7" t="s">
        <v>251</v>
      </c>
      <c r="E1140" s="2" t="b">
        <v>1</v>
      </c>
      <c r="F1140" s="2" t="s">
        <v>3813</v>
      </c>
      <c r="G1140" s="7" t="s">
        <v>12</v>
      </c>
      <c r="H1140" t="s">
        <v>73</v>
      </c>
      <c r="I1140" s="50">
        <v>44969</v>
      </c>
      <c r="J1140" s="2" t="s">
        <v>50</v>
      </c>
      <c r="K1140" s="2" t="s">
        <v>62</v>
      </c>
      <c r="L1140" s="9">
        <v>97.1</v>
      </c>
      <c r="M1140" t="s">
        <v>3869</v>
      </c>
      <c r="N1140" s="2" t="s">
        <v>85</v>
      </c>
      <c r="O1140" s="2" t="s">
        <v>3868</v>
      </c>
      <c r="P1140" s="2" t="str">
        <f>VLOOKUP(I1140,Period!A:B,2,FALSE)</f>
        <v>2023H1</v>
      </c>
      <c r="Q1140" s="9">
        <f t="shared" si="193"/>
        <v>98.449999999999989</v>
      </c>
      <c r="R1140" s="2">
        <f t="shared" si="195"/>
        <v>100</v>
      </c>
      <c r="S1140" t="str">
        <f t="shared" si="196"/>
        <v>04 Overcast (100%)</v>
      </c>
      <c r="T1140" t="str">
        <f t="shared" si="194"/>
        <v>44969S2A_MSIL1CCDM-MLB-CLSHG4496904 Overcast (100%)</v>
      </c>
      <c r="U1140">
        <f>IF(COUNTIF(T$2:T1139,T1140)&gt;=1,0,1)</f>
        <v>0</v>
      </c>
      <c r="V1140" s="26" t="s">
        <v>572</v>
      </c>
      <c r="W1140" s="86">
        <f t="shared" si="197"/>
        <v>2023</v>
      </c>
      <c r="X1140" s="86" t="str">
        <f t="shared" si="198"/>
        <v>02</v>
      </c>
      <c r="Y1140" s="86">
        <f t="shared" si="199"/>
        <v>12</v>
      </c>
      <c r="Z1140" s="86" t="str">
        <f t="shared" si="200"/>
        <v>22</v>
      </c>
      <c r="AA1140" s="86" t="str">
        <f t="shared" si="201"/>
        <v>26</v>
      </c>
      <c r="AB1140" s="86" t="str">
        <f t="shared" si="202"/>
        <v>12</v>
      </c>
      <c r="AC1140" s="86" t="str">
        <f t="shared" si="203"/>
        <v>CLS_HG_2500X1254px_16m_S2A_MSIL1C_20230212_100CC</v>
      </c>
      <c r="AD1140" s="41" t="s">
        <v>662</v>
      </c>
    </row>
    <row r="1141" spans="2:30" x14ac:dyDescent="0.25">
      <c r="B1141" t="s">
        <v>3866</v>
      </c>
      <c r="C1141" t="s">
        <v>3817</v>
      </c>
      <c r="D1141" s="7" t="s">
        <v>251</v>
      </c>
      <c r="E1141" s="2" t="b">
        <v>1</v>
      </c>
      <c r="F1141" s="2" t="s">
        <v>3813</v>
      </c>
      <c r="G1141" s="7" t="s">
        <v>12</v>
      </c>
      <c r="H1141" t="s">
        <v>73</v>
      </c>
      <c r="I1141" s="50">
        <v>44964</v>
      </c>
      <c r="J1141" s="2" t="s">
        <v>56</v>
      </c>
      <c r="K1141" s="2" t="s">
        <v>59</v>
      </c>
      <c r="L1141" s="9">
        <v>8.4</v>
      </c>
      <c r="M1141" t="s">
        <v>3869</v>
      </c>
      <c r="N1141" s="2" t="s">
        <v>85</v>
      </c>
      <c r="O1141" s="2" t="s">
        <v>3868</v>
      </c>
      <c r="P1141" s="2" t="str">
        <f>VLOOKUP(I1141,Period!A:B,2,FALSE)</f>
        <v>2023H1</v>
      </c>
      <c r="Q1141" s="9">
        <f t="shared" si="193"/>
        <v>20.849999999999998</v>
      </c>
      <c r="R1141" s="2">
        <f t="shared" si="195"/>
        <v>30</v>
      </c>
      <c r="S1141" t="str">
        <f t="shared" si="196"/>
        <v>02 Sunny (10%-30%)</v>
      </c>
      <c r="T1141" t="str">
        <f t="shared" si="194"/>
        <v>44964S2A_MSIL1CCDM-MLB-CLSHG4496402 Sunny (10%-30%)</v>
      </c>
      <c r="U1141">
        <f>IF(COUNTIF(T$2:T1140,T1141)&gt;=1,0,1)</f>
        <v>1</v>
      </c>
      <c r="V1141" s="26" t="s">
        <v>574</v>
      </c>
      <c r="W1141" s="86">
        <f t="shared" si="197"/>
        <v>2023</v>
      </c>
      <c r="X1141" s="86" t="str">
        <f t="shared" si="198"/>
        <v>02</v>
      </c>
      <c r="Y1141" s="86" t="str">
        <f t="shared" si="199"/>
        <v>07</v>
      </c>
      <c r="Z1141" s="86" t="str">
        <f t="shared" si="200"/>
        <v>22</v>
      </c>
      <c r="AA1141" s="86" t="str">
        <f t="shared" si="201"/>
        <v>26</v>
      </c>
      <c r="AB1141" s="86" t="str">
        <f t="shared" si="202"/>
        <v>15</v>
      </c>
      <c r="AC1141" s="86" t="str">
        <f t="shared" si="203"/>
        <v>CLS_HG_2500X1254px_16m_S2A_MSIL1C_20230207_30CC</v>
      </c>
      <c r="AD1141" s="41" t="s">
        <v>663</v>
      </c>
    </row>
    <row r="1142" spans="2:30" x14ac:dyDescent="0.25">
      <c r="B1142" t="s">
        <v>3866</v>
      </c>
      <c r="C1142" t="s">
        <v>3817</v>
      </c>
      <c r="D1142" s="7" t="s">
        <v>251</v>
      </c>
      <c r="E1142" s="2" t="b">
        <v>1</v>
      </c>
      <c r="F1142" s="2" t="s">
        <v>3813</v>
      </c>
      <c r="G1142" s="7" t="s">
        <v>12</v>
      </c>
      <c r="H1142" t="s">
        <v>73</v>
      </c>
      <c r="I1142" s="50">
        <v>44964</v>
      </c>
      <c r="J1142" s="2" t="s">
        <v>50</v>
      </c>
      <c r="K1142" s="2" t="s">
        <v>62</v>
      </c>
      <c r="L1142" s="9">
        <v>33.299999999999997</v>
      </c>
      <c r="M1142" t="s">
        <v>3869</v>
      </c>
      <c r="N1142" s="2" t="s">
        <v>85</v>
      </c>
      <c r="O1142" s="2" t="s">
        <v>3868</v>
      </c>
      <c r="P1142" s="2" t="str">
        <f>VLOOKUP(I1142,Period!A:B,2,FALSE)</f>
        <v>2023H1</v>
      </c>
      <c r="Q1142" s="9">
        <f t="shared" si="193"/>
        <v>20.849999999999998</v>
      </c>
      <c r="R1142" s="2">
        <f t="shared" si="195"/>
        <v>30</v>
      </c>
      <c r="S1142" t="str">
        <f t="shared" si="196"/>
        <v>02 Sunny (10%-30%)</v>
      </c>
      <c r="T1142" t="str">
        <f t="shared" si="194"/>
        <v>44964S2A_MSIL1CCDM-MLB-CLSHG4496402 Sunny (10%-30%)</v>
      </c>
      <c r="U1142">
        <f>IF(COUNTIF(T$2:T1141,T1142)&gt;=1,0,1)</f>
        <v>0</v>
      </c>
      <c r="V1142" s="26" t="s">
        <v>576</v>
      </c>
      <c r="W1142" s="86">
        <f t="shared" si="197"/>
        <v>2023</v>
      </c>
      <c r="X1142" s="86" t="str">
        <f t="shared" si="198"/>
        <v>02</v>
      </c>
      <c r="Y1142" s="86" t="str">
        <f t="shared" si="199"/>
        <v>07</v>
      </c>
      <c r="Z1142" s="86" t="str">
        <f t="shared" si="200"/>
        <v>22</v>
      </c>
      <c r="AA1142" s="86" t="str">
        <f t="shared" si="201"/>
        <v>26</v>
      </c>
      <c r="AB1142" s="86" t="str">
        <f t="shared" si="202"/>
        <v>12</v>
      </c>
      <c r="AC1142" s="86" t="str">
        <f t="shared" si="203"/>
        <v>CLS_HG_2500X1254px_16m_S2A_MSIL1C_20230207_30CC</v>
      </c>
      <c r="AD1142" s="41" t="s">
        <v>664</v>
      </c>
    </row>
    <row r="1143" spans="2:30" x14ac:dyDescent="0.25">
      <c r="B1143" t="s">
        <v>3866</v>
      </c>
      <c r="C1143" t="s">
        <v>3817</v>
      </c>
      <c r="D1143" s="7" t="s">
        <v>251</v>
      </c>
      <c r="E1143" s="2" t="b">
        <v>1</v>
      </c>
      <c r="F1143" s="2" t="s">
        <v>3813</v>
      </c>
      <c r="G1143" s="7" t="s">
        <v>12</v>
      </c>
      <c r="H1143" t="s">
        <v>73</v>
      </c>
      <c r="I1143" s="50">
        <v>44959</v>
      </c>
      <c r="J1143" s="2" t="s">
        <v>56</v>
      </c>
      <c r="K1143" s="2" t="s">
        <v>63</v>
      </c>
      <c r="L1143" s="9">
        <v>83.5</v>
      </c>
      <c r="M1143" t="s">
        <v>3869</v>
      </c>
      <c r="N1143" s="2" t="s">
        <v>85</v>
      </c>
      <c r="O1143" s="2" t="s">
        <v>3868</v>
      </c>
      <c r="P1143" s="2" t="str">
        <f>VLOOKUP(I1143,Period!A:B,2,FALSE)</f>
        <v>2023H1</v>
      </c>
      <c r="Q1143" s="9">
        <f t="shared" si="193"/>
        <v>89.7</v>
      </c>
      <c r="R1143" s="2">
        <f t="shared" si="195"/>
        <v>90</v>
      </c>
      <c r="S1143" t="str">
        <f t="shared" si="196"/>
        <v>03 Cloudy (40%-90%)</v>
      </c>
      <c r="T1143" t="str">
        <f t="shared" si="194"/>
        <v>44959S2A_MSIL1CCDM-MLB-CLSHG4495903 Cloudy (40%-90%)</v>
      </c>
      <c r="U1143">
        <f>IF(COUNTIF(T$2:T1142,T1143)&gt;=1,0,1)</f>
        <v>1</v>
      </c>
      <c r="V1143" s="26" t="s">
        <v>578</v>
      </c>
      <c r="W1143" s="86">
        <f t="shared" si="197"/>
        <v>2023</v>
      </c>
      <c r="X1143" s="86" t="str">
        <f t="shared" si="198"/>
        <v>02</v>
      </c>
      <c r="Y1143" s="86" t="str">
        <f t="shared" si="199"/>
        <v>02</v>
      </c>
      <c r="Z1143" s="86" t="str">
        <f t="shared" si="200"/>
        <v>22</v>
      </c>
      <c r="AA1143" s="86" t="str">
        <f t="shared" si="201"/>
        <v>26</v>
      </c>
      <c r="AB1143" s="86" t="str">
        <f t="shared" si="202"/>
        <v>16</v>
      </c>
      <c r="AC1143" s="86" t="str">
        <f t="shared" si="203"/>
        <v>CLS_HG_2500X1254px_16m_S2A_MSIL1C_20230202_90CC</v>
      </c>
      <c r="AD1143" s="41" t="s">
        <v>665</v>
      </c>
    </row>
    <row r="1144" spans="2:30" x14ac:dyDescent="0.25">
      <c r="B1144" t="s">
        <v>3866</v>
      </c>
      <c r="C1144" t="s">
        <v>3817</v>
      </c>
      <c r="D1144" s="7" t="s">
        <v>251</v>
      </c>
      <c r="E1144" s="2" t="b">
        <v>1</v>
      </c>
      <c r="F1144" s="2" t="s">
        <v>3813</v>
      </c>
      <c r="G1144" s="7" t="s">
        <v>12</v>
      </c>
      <c r="H1144" t="s">
        <v>73</v>
      </c>
      <c r="I1144" s="50">
        <v>44959</v>
      </c>
      <c r="J1144" s="2" t="s">
        <v>50</v>
      </c>
      <c r="K1144" s="2" t="s">
        <v>62</v>
      </c>
      <c r="L1144" s="9">
        <v>95.9</v>
      </c>
      <c r="M1144" t="s">
        <v>3869</v>
      </c>
      <c r="N1144" s="2" t="s">
        <v>85</v>
      </c>
      <c r="O1144" s="2" t="s">
        <v>3868</v>
      </c>
      <c r="P1144" s="2" t="str">
        <f>VLOOKUP(I1144,Period!A:B,2,FALSE)</f>
        <v>2023H1</v>
      </c>
      <c r="Q1144" s="9">
        <f t="shared" si="193"/>
        <v>89.7</v>
      </c>
      <c r="R1144" s="2">
        <f t="shared" si="195"/>
        <v>90</v>
      </c>
      <c r="S1144" t="str">
        <f t="shared" si="196"/>
        <v>03 Cloudy (40%-90%)</v>
      </c>
      <c r="T1144" t="str">
        <f t="shared" si="194"/>
        <v>44959S2A_MSIL1CCDM-MLB-CLSHG4495903 Cloudy (40%-90%)</v>
      </c>
      <c r="U1144">
        <f>IF(COUNTIF(T$2:T1143,T1144)&gt;=1,0,1)</f>
        <v>0</v>
      </c>
      <c r="V1144" s="26" t="s">
        <v>580</v>
      </c>
      <c r="W1144" s="86">
        <f t="shared" si="197"/>
        <v>2023</v>
      </c>
      <c r="X1144" s="86" t="str">
        <f t="shared" si="198"/>
        <v>02</v>
      </c>
      <c r="Y1144" s="86" t="str">
        <f t="shared" si="199"/>
        <v>02</v>
      </c>
      <c r="Z1144" s="86" t="str">
        <f t="shared" si="200"/>
        <v>22</v>
      </c>
      <c r="AA1144" s="86" t="str">
        <f t="shared" si="201"/>
        <v>26</v>
      </c>
      <c r="AB1144" s="86" t="str">
        <f t="shared" si="202"/>
        <v>12</v>
      </c>
      <c r="AC1144" s="86" t="str">
        <f t="shared" si="203"/>
        <v>CLS_HG_2500X1254px_16m_S2A_MSIL1C_20230202_90CC</v>
      </c>
      <c r="AD1144" s="41" t="s">
        <v>666</v>
      </c>
    </row>
    <row r="1145" spans="2:30" x14ac:dyDescent="0.25">
      <c r="B1145" t="s">
        <v>3866</v>
      </c>
      <c r="C1145" t="s">
        <v>3817</v>
      </c>
      <c r="D1145" s="7" t="s">
        <v>251</v>
      </c>
      <c r="E1145" s="2" t="b">
        <v>1</v>
      </c>
      <c r="F1145" s="2" t="s">
        <v>3813</v>
      </c>
      <c r="G1145" s="7" t="s">
        <v>12</v>
      </c>
      <c r="H1145" t="s">
        <v>73</v>
      </c>
      <c r="I1145" s="50">
        <v>44954</v>
      </c>
      <c r="J1145" s="2" t="s">
        <v>56</v>
      </c>
      <c r="K1145" s="2" t="s">
        <v>59</v>
      </c>
      <c r="L1145" s="9">
        <v>98.9</v>
      </c>
      <c r="M1145" t="s">
        <v>3869</v>
      </c>
      <c r="N1145" s="2" t="s">
        <v>85</v>
      </c>
      <c r="O1145" s="2" t="s">
        <v>3868</v>
      </c>
      <c r="P1145" s="2" t="str">
        <f>VLOOKUP(I1145,Period!A:B,2,FALSE)</f>
        <v>2023H1</v>
      </c>
      <c r="Q1145" s="9">
        <f t="shared" si="193"/>
        <v>99.45</v>
      </c>
      <c r="R1145" s="2">
        <f t="shared" si="195"/>
        <v>100</v>
      </c>
      <c r="S1145" t="str">
        <f t="shared" si="196"/>
        <v>04 Overcast (100%)</v>
      </c>
      <c r="T1145" t="str">
        <f t="shared" si="194"/>
        <v>44954S2A_MSIL1CCDM-MLB-CLSHG4495404 Overcast (100%)</v>
      </c>
      <c r="U1145">
        <f>IF(COUNTIF(T$2:T1144,T1145)&gt;=1,0,1)</f>
        <v>1</v>
      </c>
      <c r="V1145" s="26" t="s">
        <v>582</v>
      </c>
      <c r="W1145" s="86">
        <f t="shared" si="197"/>
        <v>2023</v>
      </c>
      <c r="X1145" s="86" t="str">
        <f t="shared" si="198"/>
        <v>01</v>
      </c>
      <c r="Y1145" s="86">
        <f t="shared" si="199"/>
        <v>28</v>
      </c>
      <c r="Z1145" s="86" t="str">
        <f t="shared" si="200"/>
        <v>22</v>
      </c>
      <c r="AA1145" s="86" t="str">
        <f t="shared" si="201"/>
        <v>26</v>
      </c>
      <c r="AB1145" s="86" t="str">
        <f t="shared" si="202"/>
        <v>15</v>
      </c>
      <c r="AC1145" s="86" t="str">
        <f t="shared" si="203"/>
        <v>CLS_HG_2500X1254px_16m_S2A_MSIL1C_20230128_100CC</v>
      </c>
      <c r="AD1145" s="41" t="s">
        <v>667</v>
      </c>
    </row>
    <row r="1146" spans="2:30" x14ac:dyDescent="0.25">
      <c r="B1146" t="s">
        <v>3866</v>
      </c>
      <c r="C1146" t="s">
        <v>3817</v>
      </c>
      <c r="D1146" s="7" t="s">
        <v>251</v>
      </c>
      <c r="E1146" s="2" t="b">
        <v>1</v>
      </c>
      <c r="F1146" s="2" t="s">
        <v>3813</v>
      </c>
      <c r="G1146" s="7" t="s">
        <v>12</v>
      </c>
      <c r="H1146" t="s">
        <v>73</v>
      </c>
      <c r="I1146" s="50">
        <v>44954</v>
      </c>
      <c r="J1146" s="2" t="s">
        <v>50</v>
      </c>
      <c r="K1146" s="2" t="s">
        <v>81</v>
      </c>
      <c r="L1146" s="9">
        <v>100</v>
      </c>
      <c r="M1146" t="s">
        <v>3869</v>
      </c>
      <c r="N1146" s="2" t="s">
        <v>85</v>
      </c>
      <c r="O1146" s="2" t="s">
        <v>3868</v>
      </c>
      <c r="P1146" s="2" t="str">
        <f>VLOOKUP(I1146,Period!A:B,2,FALSE)</f>
        <v>2023H1</v>
      </c>
      <c r="Q1146" s="9">
        <f t="shared" si="193"/>
        <v>99.45</v>
      </c>
      <c r="R1146" s="2">
        <f t="shared" si="195"/>
        <v>100</v>
      </c>
      <c r="S1146" t="str">
        <f t="shared" si="196"/>
        <v>04 Overcast (100%)</v>
      </c>
      <c r="T1146" t="str">
        <f t="shared" si="194"/>
        <v>44954S2A_MSIL1CCDM-MLB-CLSHG4495404 Overcast (100%)</v>
      </c>
      <c r="U1146">
        <f>IF(COUNTIF(T$2:T1145,T1146)&gt;=1,0,1)</f>
        <v>0</v>
      </c>
      <c r="V1146" s="26" t="s">
        <v>584</v>
      </c>
      <c r="W1146" s="86">
        <f t="shared" si="197"/>
        <v>2023</v>
      </c>
      <c r="X1146" s="86" t="str">
        <f t="shared" si="198"/>
        <v>01</v>
      </c>
      <c r="Y1146" s="86">
        <f t="shared" si="199"/>
        <v>28</v>
      </c>
      <c r="Z1146" s="86" t="str">
        <f t="shared" si="200"/>
        <v>22</v>
      </c>
      <c r="AA1146" s="86" t="str">
        <f t="shared" si="201"/>
        <v>26</v>
      </c>
      <c r="AB1146" s="86" t="str">
        <f t="shared" si="202"/>
        <v>11</v>
      </c>
      <c r="AC1146" s="86" t="str">
        <f t="shared" si="203"/>
        <v>CLS_HG_2500X1254px_16m_S2A_MSIL1C_20230128_100CC</v>
      </c>
      <c r="AD1146" s="41" t="s">
        <v>668</v>
      </c>
    </row>
    <row r="1147" spans="2:30" x14ac:dyDescent="0.25">
      <c r="B1147" t="s">
        <v>3866</v>
      </c>
      <c r="C1147" t="s">
        <v>3817</v>
      </c>
      <c r="D1147" s="7" t="s">
        <v>251</v>
      </c>
      <c r="E1147" s="2" t="b">
        <v>1</v>
      </c>
      <c r="F1147" s="2" t="s">
        <v>3813</v>
      </c>
      <c r="G1147" s="7" t="s">
        <v>12</v>
      </c>
      <c r="H1147" t="s">
        <v>73</v>
      </c>
      <c r="I1147" s="50">
        <v>44949</v>
      </c>
      <c r="J1147" s="2" t="s">
        <v>56</v>
      </c>
      <c r="K1147" s="2" t="s">
        <v>80</v>
      </c>
      <c r="L1147" s="9">
        <v>64.5</v>
      </c>
      <c r="M1147" t="s">
        <v>3869</v>
      </c>
      <c r="N1147" s="2" t="s">
        <v>85</v>
      </c>
      <c r="O1147" s="2" t="s">
        <v>3868</v>
      </c>
      <c r="P1147" s="2" t="str">
        <f>VLOOKUP(I1147,Period!A:B,2,FALSE)</f>
        <v>2023H1</v>
      </c>
      <c r="Q1147" s="9">
        <f t="shared" si="193"/>
        <v>77.349999999999994</v>
      </c>
      <c r="R1147" s="2">
        <f t="shared" si="195"/>
        <v>80</v>
      </c>
      <c r="S1147" t="str">
        <f t="shared" si="196"/>
        <v>03 Cloudy (40%-90%)</v>
      </c>
      <c r="T1147" t="str">
        <f t="shared" si="194"/>
        <v>44949S2A_MSIL1CCDM-MLB-CLSHG4494903 Cloudy (40%-90%)</v>
      </c>
      <c r="U1147">
        <f>IF(COUNTIF(T$2:T1146,T1147)&gt;=1,0,1)</f>
        <v>1</v>
      </c>
      <c r="V1147" s="26" t="s">
        <v>586</v>
      </c>
      <c r="W1147" s="86">
        <f t="shared" si="197"/>
        <v>2023</v>
      </c>
      <c r="X1147" s="86" t="str">
        <f t="shared" si="198"/>
        <v>01</v>
      </c>
      <c r="Y1147" s="86">
        <f t="shared" si="199"/>
        <v>23</v>
      </c>
      <c r="Z1147" s="86" t="str">
        <f t="shared" si="200"/>
        <v>22</v>
      </c>
      <c r="AA1147" s="86" t="str">
        <f t="shared" si="201"/>
        <v>26</v>
      </c>
      <c r="AB1147" s="86" t="str">
        <f t="shared" si="202"/>
        <v>13</v>
      </c>
      <c r="AC1147" s="86" t="str">
        <f t="shared" si="203"/>
        <v>CLS_HG_2500X1254px_16m_S2A_MSIL1C_20230123_80CC</v>
      </c>
      <c r="AD1147" s="41" t="s">
        <v>669</v>
      </c>
    </row>
    <row r="1148" spans="2:30" x14ac:dyDescent="0.25">
      <c r="B1148" t="s">
        <v>3866</v>
      </c>
      <c r="C1148" t="s">
        <v>3817</v>
      </c>
      <c r="D1148" s="7" t="s">
        <v>251</v>
      </c>
      <c r="E1148" s="2" t="b">
        <v>1</v>
      </c>
      <c r="F1148" s="2" t="s">
        <v>3813</v>
      </c>
      <c r="G1148" s="7" t="s">
        <v>12</v>
      </c>
      <c r="H1148" t="s">
        <v>73</v>
      </c>
      <c r="I1148" s="50">
        <v>44949</v>
      </c>
      <c r="J1148" s="2" t="s">
        <v>50</v>
      </c>
      <c r="K1148" s="2" t="s">
        <v>64</v>
      </c>
      <c r="L1148" s="9">
        <v>90.2</v>
      </c>
      <c r="M1148" t="s">
        <v>3869</v>
      </c>
      <c r="N1148" s="2" t="s">
        <v>85</v>
      </c>
      <c r="O1148" s="2" t="s">
        <v>3868</v>
      </c>
      <c r="P1148" s="2" t="str">
        <f>VLOOKUP(I1148,Period!A:B,2,FALSE)</f>
        <v>2023H1</v>
      </c>
      <c r="Q1148" s="9">
        <f t="shared" si="193"/>
        <v>77.349999999999994</v>
      </c>
      <c r="R1148" s="2">
        <f t="shared" si="195"/>
        <v>80</v>
      </c>
      <c r="S1148" t="str">
        <f t="shared" si="196"/>
        <v>03 Cloudy (40%-90%)</v>
      </c>
      <c r="T1148" t="str">
        <f t="shared" si="194"/>
        <v>44949S2A_MSIL1CCDM-MLB-CLSHG4494903 Cloudy (40%-90%)</v>
      </c>
      <c r="U1148">
        <f>IF(COUNTIF(T$2:T1147,T1148)&gt;=1,0,1)</f>
        <v>0</v>
      </c>
      <c r="V1148" s="26" t="s">
        <v>588</v>
      </c>
      <c r="W1148" s="86">
        <f t="shared" si="197"/>
        <v>2023</v>
      </c>
      <c r="X1148" s="86" t="str">
        <f t="shared" si="198"/>
        <v>01</v>
      </c>
      <c r="Y1148" s="86">
        <f t="shared" si="199"/>
        <v>23</v>
      </c>
      <c r="Z1148" s="86" t="str">
        <f t="shared" si="200"/>
        <v>22</v>
      </c>
      <c r="AA1148" s="86" t="str">
        <f t="shared" si="201"/>
        <v>26</v>
      </c>
      <c r="AB1148" s="86" t="str">
        <f t="shared" si="202"/>
        <v>10</v>
      </c>
      <c r="AC1148" s="86" t="str">
        <f t="shared" si="203"/>
        <v>CLS_HG_2500X1254px_16m_S2A_MSIL1C_20230123_80CC</v>
      </c>
      <c r="AD1148" s="41" t="s">
        <v>670</v>
      </c>
    </row>
    <row r="1149" spans="2:30" x14ac:dyDescent="0.25">
      <c r="B1149" t="s">
        <v>3866</v>
      </c>
      <c r="C1149" t="s">
        <v>3817</v>
      </c>
      <c r="D1149" s="7" t="s">
        <v>251</v>
      </c>
      <c r="E1149" s="2" t="b">
        <v>1</v>
      </c>
      <c r="F1149" s="2" t="s">
        <v>3813</v>
      </c>
      <c r="G1149" s="7" t="s">
        <v>12</v>
      </c>
      <c r="H1149" t="s">
        <v>73</v>
      </c>
      <c r="I1149" s="50">
        <v>44944</v>
      </c>
      <c r="J1149" s="2" t="s">
        <v>56</v>
      </c>
      <c r="K1149" s="2" t="s">
        <v>67</v>
      </c>
      <c r="L1149" s="9">
        <v>3.6</v>
      </c>
      <c r="M1149" t="s">
        <v>3869</v>
      </c>
      <c r="N1149" s="2" t="s">
        <v>85</v>
      </c>
      <c r="O1149" s="2" t="s">
        <v>3868</v>
      </c>
      <c r="P1149" s="2" t="str">
        <f>VLOOKUP(I1149,Period!A:B,2,FALSE)</f>
        <v>2023H1</v>
      </c>
      <c r="Q1149" s="9">
        <f t="shared" si="193"/>
        <v>21.2</v>
      </c>
      <c r="R1149" s="2">
        <f t="shared" si="195"/>
        <v>30</v>
      </c>
      <c r="S1149" t="str">
        <f t="shared" si="196"/>
        <v>02 Sunny (10%-30%)</v>
      </c>
      <c r="T1149" t="str">
        <f t="shared" si="194"/>
        <v>44944S2A_MSIL1CCDM-MLB-CLSHG4494402 Sunny (10%-30%)</v>
      </c>
      <c r="U1149">
        <f>IF(COUNTIF(T$2:T1148,T1149)&gt;=1,0,1)</f>
        <v>1</v>
      </c>
      <c r="V1149" s="26" t="s">
        <v>590</v>
      </c>
      <c r="W1149" s="86">
        <f t="shared" si="197"/>
        <v>2023</v>
      </c>
      <c r="X1149" s="86" t="str">
        <f t="shared" si="198"/>
        <v>01</v>
      </c>
      <c r="Y1149" s="86">
        <f t="shared" si="199"/>
        <v>18</v>
      </c>
      <c r="Z1149" s="86" t="str">
        <f t="shared" si="200"/>
        <v>22</v>
      </c>
      <c r="AA1149" s="86" t="str">
        <f t="shared" si="201"/>
        <v>26</v>
      </c>
      <c r="AB1149" s="86" t="str">
        <f t="shared" si="202"/>
        <v>14</v>
      </c>
      <c r="AC1149" s="86" t="str">
        <f t="shared" si="203"/>
        <v>CLS_HG_2500X1254px_16m_S2A_MSIL1C_20230118_30CC</v>
      </c>
      <c r="AD1149" s="41" t="s">
        <v>671</v>
      </c>
    </row>
    <row r="1150" spans="2:30" x14ac:dyDescent="0.25">
      <c r="B1150" t="s">
        <v>3866</v>
      </c>
      <c r="C1150" t="s">
        <v>3817</v>
      </c>
      <c r="D1150" s="7" t="s">
        <v>251</v>
      </c>
      <c r="E1150" s="2" t="b">
        <v>1</v>
      </c>
      <c r="F1150" s="2" t="s">
        <v>3813</v>
      </c>
      <c r="G1150" s="7" t="s">
        <v>12</v>
      </c>
      <c r="H1150" t="s">
        <v>73</v>
      </c>
      <c r="I1150" s="50">
        <v>44944</v>
      </c>
      <c r="J1150" s="2" t="s">
        <v>50</v>
      </c>
      <c r="K1150" s="2" t="s">
        <v>81</v>
      </c>
      <c r="L1150" s="9">
        <v>38.799999999999997</v>
      </c>
      <c r="M1150" t="s">
        <v>3869</v>
      </c>
      <c r="N1150" s="2" t="s">
        <v>85</v>
      </c>
      <c r="O1150" s="2" t="s">
        <v>3868</v>
      </c>
      <c r="P1150" s="2" t="str">
        <f>VLOOKUP(I1150,Period!A:B,2,FALSE)</f>
        <v>2023H1</v>
      </c>
      <c r="Q1150" s="9">
        <f t="shared" si="193"/>
        <v>21.2</v>
      </c>
      <c r="R1150" s="2">
        <f t="shared" si="195"/>
        <v>30</v>
      </c>
      <c r="S1150" t="str">
        <f t="shared" si="196"/>
        <v>02 Sunny (10%-30%)</v>
      </c>
      <c r="T1150" t="str">
        <f t="shared" si="194"/>
        <v>44944S2A_MSIL1CCDM-MLB-CLSHG4494402 Sunny (10%-30%)</v>
      </c>
      <c r="U1150">
        <f>IF(COUNTIF(T$2:T1149,T1150)&gt;=1,0,1)</f>
        <v>0</v>
      </c>
      <c r="V1150" s="26" t="s">
        <v>592</v>
      </c>
      <c r="W1150" s="86">
        <f t="shared" si="197"/>
        <v>2023</v>
      </c>
      <c r="X1150" s="86" t="str">
        <f t="shared" si="198"/>
        <v>01</v>
      </c>
      <c r="Y1150" s="86">
        <f t="shared" si="199"/>
        <v>18</v>
      </c>
      <c r="Z1150" s="86" t="str">
        <f t="shared" si="200"/>
        <v>22</v>
      </c>
      <c r="AA1150" s="86" t="str">
        <f t="shared" si="201"/>
        <v>26</v>
      </c>
      <c r="AB1150" s="86" t="str">
        <f t="shared" si="202"/>
        <v>11</v>
      </c>
      <c r="AC1150" s="86" t="str">
        <f t="shared" si="203"/>
        <v>CLS_HG_2500X1254px_16m_S2A_MSIL1C_20230118_30CC</v>
      </c>
      <c r="AD1150" s="41" t="s">
        <v>672</v>
      </c>
    </row>
    <row r="1151" spans="2:30" x14ac:dyDescent="0.25">
      <c r="B1151" t="s">
        <v>3866</v>
      </c>
      <c r="C1151" t="s">
        <v>3817</v>
      </c>
      <c r="D1151" s="7" t="s">
        <v>251</v>
      </c>
      <c r="E1151" s="2" t="b">
        <v>1</v>
      </c>
      <c r="F1151" s="2" t="s">
        <v>3813</v>
      </c>
      <c r="G1151" s="7" t="s">
        <v>12</v>
      </c>
      <c r="H1151" t="s">
        <v>73</v>
      </c>
      <c r="I1151" s="50">
        <v>44939</v>
      </c>
      <c r="J1151" s="2" t="s">
        <v>56</v>
      </c>
      <c r="K1151" s="2" t="s">
        <v>67</v>
      </c>
      <c r="L1151" s="9">
        <v>20.6</v>
      </c>
      <c r="M1151" t="s">
        <v>3869</v>
      </c>
      <c r="N1151" s="2" t="s">
        <v>85</v>
      </c>
      <c r="O1151" s="2" t="s">
        <v>3868</v>
      </c>
      <c r="P1151" s="2" t="str">
        <f>VLOOKUP(I1151,Period!A:B,2,FALSE)</f>
        <v>2023H1</v>
      </c>
      <c r="Q1151" s="9">
        <f t="shared" si="193"/>
        <v>46.25</v>
      </c>
      <c r="R1151" s="2">
        <f t="shared" si="195"/>
        <v>50</v>
      </c>
      <c r="S1151" t="str">
        <f t="shared" si="196"/>
        <v>03 Cloudy (40%-90%)</v>
      </c>
      <c r="T1151" t="str">
        <f t="shared" si="194"/>
        <v>44939S2A_MSIL1CCDM-MLB-CLSHG4493903 Cloudy (40%-90%)</v>
      </c>
      <c r="U1151">
        <f>IF(COUNTIF(T$2:T1150,T1151)&gt;=1,0,1)</f>
        <v>1</v>
      </c>
      <c r="V1151" s="26" t="s">
        <v>594</v>
      </c>
      <c r="W1151" s="86">
        <f t="shared" si="197"/>
        <v>2023</v>
      </c>
      <c r="X1151" s="86" t="str">
        <f t="shared" si="198"/>
        <v>01</v>
      </c>
      <c r="Y1151" s="86">
        <f t="shared" si="199"/>
        <v>13</v>
      </c>
      <c r="Z1151" s="86" t="str">
        <f t="shared" si="200"/>
        <v>22</v>
      </c>
      <c r="AA1151" s="86" t="str">
        <f t="shared" si="201"/>
        <v>26</v>
      </c>
      <c r="AB1151" s="86" t="str">
        <f t="shared" si="202"/>
        <v>14</v>
      </c>
      <c r="AC1151" s="86" t="str">
        <f t="shared" si="203"/>
        <v>CLS_HG_2500X1254px_16m_S2A_MSIL1C_20230113_50CC</v>
      </c>
      <c r="AD1151" s="41" t="s">
        <v>673</v>
      </c>
    </row>
    <row r="1152" spans="2:30" x14ac:dyDescent="0.25">
      <c r="B1152" t="s">
        <v>3866</v>
      </c>
      <c r="C1152" t="s">
        <v>3817</v>
      </c>
      <c r="D1152" s="7" t="s">
        <v>251</v>
      </c>
      <c r="E1152" s="2" t="b">
        <v>1</v>
      </c>
      <c r="F1152" s="2" t="s">
        <v>3813</v>
      </c>
      <c r="G1152" s="7" t="s">
        <v>12</v>
      </c>
      <c r="H1152" t="s">
        <v>73</v>
      </c>
      <c r="I1152" s="50">
        <v>44939</v>
      </c>
      <c r="J1152" s="2" t="s">
        <v>50</v>
      </c>
      <c r="K1152" s="2" t="s">
        <v>81</v>
      </c>
      <c r="L1152" s="9">
        <v>71.900000000000006</v>
      </c>
      <c r="M1152" t="s">
        <v>3869</v>
      </c>
      <c r="N1152" s="2" t="s">
        <v>85</v>
      </c>
      <c r="O1152" s="2" t="s">
        <v>3868</v>
      </c>
      <c r="P1152" s="2" t="str">
        <f>VLOOKUP(I1152,Period!A:B,2,FALSE)</f>
        <v>2023H1</v>
      </c>
      <c r="Q1152" s="9">
        <f t="shared" si="193"/>
        <v>46.25</v>
      </c>
      <c r="R1152" s="2">
        <f t="shared" si="195"/>
        <v>50</v>
      </c>
      <c r="S1152" t="str">
        <f t="shared" si="196"/>
        <v>03 Cloudy (40%-90%)</v>
      </c>
      <c r="T1152" t="str">
        <f t="shared" si="194"/>
        <v>44939S2A_MSIL1CCDM-MLB-CLSHG4493903 Cloudy (40%-90%)</v>
      </c>
      <c r="U1152">
        <f>IF(COUNTIF(T$2:T1151,T1152)&gt;=1,0,1)</f>
        <v>0</v>
      </c>
      <c r="V1152" s="26" t="s">
        <v>596</v>
      </c>
      <c r="W1152" s="86">
        <f t="shared" si="197"/>
        <v>2023</v>
      </c>
      <c r="X1152" s="86" t="str">
        <f t="shared" si="198"/>
        <v>01</v>
      </c>
      <c r="Y1152" s="86">
        <f t="shared" si="199"/>
        <v>13</v>
      </c>
      <c r="Z1152" s="86" t="str">
        <f t="shared" si="200"/>
        <v>22</v>
      </c>
      <c r="AA1152" s="86" t="str">
        <f t="shared" si="201"/>
        <v>26</v>
      </c>
      <c r="AB1152" s="86" t="str">
        <f t="shared" si="202"/>
        <v>11</v>
      </c>
      <c r="AC1152" s="86" t="str">
        <f t="shared" si="203"/>
        <v>CLS_HG_2500X1254px_16m_S2A_MSIL1C_20230113_50CC</v>
      </c>
      <c r="AD1152" s="41" t="s">
        <v>674</v>
      </c>
    </row>
    <row r="1153" spans="2:30" x14ac:dyDescent="0.25">
      <c r="B1153" t="s">
        <v>3866</v>
      </c>
      <c r="C1153" t="s">
        <v>3817</v>
      </c>
      <c r="D1153" s="7" t="s">
        <v>251</v>
      </c>
      <c r="E1153" s="2" t="b">
        <v>1</v>
      </c>
      <c r="F1153" s="2" t="s">
        <v>3813</v>
      </c>
      <c r="G1153" s="7" t="s">
        <v>12</v>
      </c>
      <c r="H1153" t="s">
        <v>73</v>
      </c>
      <c r="I1153" s="50">
        <v>44934</v>
      </c>
      <c r="J1153" s="2" t="s">
        <v>56</v>
      </c>
      <c r="K1153" s="2" t="s">
        <v>67</v>
      </c>
      <c r="L1153" s="9">
        <v>90.3</v>
      </c>
      <c r="M1153" t="s">
        <v>3869</v>
      </c>
      <c r="N1153" s="2" t="s">
        <v>85</v>
      </c>
      <c r="O1153" s="2" t="s">
        <v>3868</v>
      </c>
      <c r="P1153" s="2" t="str">
        <f>VLOOKUP(I1153,Period!A:B,2,FALSE)</f>
        <v>2023H1</v>
      </c>
      <c r="Q1153" s="9">
        <f t="shared" si="193"/>
        <v>84.35</v>
      </c>
      <c r="R1153" s="2">
        <f t="shared" si="195"/>
        <v>90</v>
      </c>
      <c r="S1153" t="str">
        <f t="shared" si="196"/>
        <v>03 Cloudy (40%-90%)</v>
      </c>
      <c r="T1153" t="str">
        <f t="shared" si="194"/>
        <v>44934S2A_MSIL1CCDM-MLB-CLSHG4493403 Cloudy (40%-90%)</v>
      </c>
      <c r="U1153">
        <f>IF(COUNTIF(T$2:T1152,T1153)&gt;=1,0,1)</f>
        <v>1</v>
      </c>
      <c r="V1153" s="26" t="s">
        <v>598</v>
      </c>
      <c r="W1153" s="86">
        <f t="shared" si="197"/>
        <v>2023</v>
      </c>
      <c r="X1153" s="86" t="str">
        <f t="shared" si="198"/>
        <v>01</v>
      </c>
      <c r="Y1153" s="86" t="str">
        <f t="shared" si="199"/>
        <v>08</v>
      </c>
      <c r="Z1153" s="86" t="str">
        <f t="shared" si="200"/>
        <v>22</v>
      </c>
      <c r="AA1153" s="86" t="str">
        <f t="shared" si="201"/>
        <v>26</v>
      </c>
      <c r="AB1153" s="86" t="str">
        <f t="shared" si="202"/>
        <v>14</v>
      </c>
      <c r="AC1153" s="86" t="str">
        <f t="shared" si="203"/>
        <v>CLS_HG_2500X1254px_16m_S2A_MSIL1C_20230108_90CC</v>
      </c>
      <c r="AD1153" s="41" t="s">
        <v>675</v>
      </c>
    </row>
    <row r="1154" spans="2:30" x14ac:dyDescent="0.25">
      <c r="B1154" t="s">
        <v>3866</v>
      </c>
      <c r="C1154" t="s">
        <v>3817</v>
      </c>
      <c r="D1154" s="7" t="s">
        <v>251</v>
      </c>
      <c r="E1154" s="2" t="b">
        <v>1</v>
      </c>
      <c r="F1154" s="2" t="s">
        <v>3813</v>
      </c>
      <c r="G1154" s="7" t="s">
        <v>12</v>
      </c>
      <c r="H1154" t="s">
        <v>73</v>
      </c>
      <c r="I1154" s="50">
        <v>44934</v>
      </c>
      <c r="J1154" s="2" t="s">
        <v>50</v>
      </c>
      <c r="K1154" s="2" t="s">
        <v>81</v>
      </c>
      <c r="L1154" s="9">
        <v>78.400000000000006</v>
      </c>
      <c r="M1154" t="s">
        <v>3869</v>
      </c>
      <c r="N1154" s="2" t="s">
        <v>85</v>
      </c>
      <c r="O1154" s="2" t="s">
        <v>3868</v>
      </c>
      <c r="P1154" s="2" t="str">
        <f>VLOOKUP(I1154,Period!A:B,2,FALSE)</f>
        <v>2023H1</v>
      </c>
      <c r="Q1154" s="9">
        <f t="shared" ref="Q1154:Q1217" si="204">AVERAGEIFS(L:L,I:I,I1154,H:H,H1154,C:C,C1154,B:B,B1154)</f>
        <v>84.35</v>
      </c>
      <c r="R1154" s="2">
        <f t="shared" si="195"/>
        <v>90</v>
      </c>
      <c r="S1154" t="str">
        <f t="shared" si="196"/>
        <v>03 Cloudy (40%-90%)</v>
      </c>
      <c r="T1154" t="str">
        <f t="shared" ref="T1154:T1217" si="205">CONCATENATE(I1154,B1154,C1154,H1154,I1154,S1154)</f>
        <v>44934S2A_MSIL1CCDM-MLB-CLSHG4493403 Cloudy (40%-90%)</v>
      </c>
      <c r="U1154">
        <f>IF(COUNTIF(T$2:T1153,T1154)&gt;=1,0,1)</f>
        <v>0</v>
      </c>
      <c r="V1154" s="26" t="s">
        <v>600</v>
      </c>
      <c r="W1154" s="86">
        <f t="shared" si="197"/>
        <v>2023</v>
      </c>
      <c r="X1154" s="86" t="str">
        <f t="shared" si="198"/>
        <v>01</v>
      </c>
      <c r="Y1154" s="86" t="str">
        <f t="shared" si="199"/>
        <v>08</v>
      </c>
      <c r="Z1154" s="86" t="str">
        <f t="shared" si="200"/>
        <v>22</v>
      </c>
      <c r="AA1154" s="86" t="str">
        <f t="shared" si="201"/>
        <v>26</v>
      </c>
      <c r="AB1154" s="86" t="str">
        <f t="shared" si="202"/>
        <v>11</v>
      </c>
      <c r="AC1154" s="86" t="str">
        <f t="shared" si="203"/>
        <v>CLS_HG_2500X1254px_16m_S2A_MSIL1C_20230108_90CC</v>
      </c>
      <c r="AD1154" s="41" t="s">
        <v>676</v>
      </c>
    </row>
    <row r="1155" spans="2:30" x14ac:dyDescent="0.25">
      <c r="B1155" t="s">
        <v>3866</v>
      </c>
      <c r="C1155" t="s">
        <v>3817</v>
      </c>
      <c r="D1155" s="7" t="s">
        <v>251</v>
      </c>
      <c r="E1155" s="2" t="b">
        <v>1</v>
      </c>
      <c r="F1155" s="2" t="s">
        <v>3813</v>
      </c>
      <c r="G1155" s="7" t="s">
        <v>12</v>
      </c>
      <c r="H1155" t="s">
        <v>73</v>
      </c>
      <c r="I1155" s="50">
        <v>44929</v>
      </c>
      <c r="J1155" s="2" t="s">
        <v>56</v>
      </c>
      <c r="K1155" s="2" t="s">
        <v>63</v>
      </c>
      <c r="L1155" s="9">
        <v>99.9</v>
      </c>
      <c r="M1155" t="s">
        <v>3869</v>
      </c>
      <c r="N1155" s="2" t="s">
        <v>85</v>
      </c>
      <c r="O1155" s="2" t="s">
        <v>3868</v>
      </c>
      <c r="P1155" s="2" t="str">
        <f>VLOOKUP(I1155,Period!A:B,2,FALSE)</f>
        <v>2023H1</v>
      </c>
      <c r="Q1155" s="9">
        <f t="shared" si="204"/>
        <v>99.95</v>
      </c>
      <c r="R1155" s="2">
        <f t="shared" ref="R1155:R1218" si="206">ROUNDUP(Q1155/10,0)*10</f>
        <v>100</v>
      </c>
      <c r="S1155" t="str">
        <f t="shared" ref="S1155:S1218" si="207">IF(R1155=0,"01 Clear (0%)",IF(R1155&lt;=30,"02 Sunny (10%-30%)",IF(R1155&lt;=90,"03 Cloudy (40%-90%)","04 Overcast (100%)")))</f>
        <v>04 Overcast (100%)</v>
      </c>
      <c r="T1155" t="str">
        <f t="shared" si="205"/>
        <v>44929S2A_MSIL1CCDM-MLB-CLSHG4492904 Overcast (100%)</v>
      </c>
      <c r="U1155">
        <f>IF(COUNTIF(T$2:T1154,T1155)&gt;=1,0,1)</f>
        <v>1</v>
      </c>
      <c r="V1155" s="26" t="s">
        <v>602</v>
      </c>
      <c r="W1155" s="86">
        <f t="shared" ref="W1155:W1218" si="208">YEAR(I1155)</f>
        <v>2023</v>
      </c>
      <c r="X1155" s="86" t="str">
        <f t="shared" ref="X1155:X1218" si="209">IF(LEN(MONTH(I1155))=1,CONCATENATE("0",MONTH(I1155)),MONTH(I1155))</f>
        <v>01</v>
      </c>
      <c r="Y1155" s="86" t="str">
        <f t="shared" ref="Y1155:Y1218" si="210">IF(LEN(DAY(I1155))=1,CONCATENATE("0",DAY(I1155)),DAY(I1155))</f>
        <v>03</v>
      </c>
      <c r="Z1155" s="86" t="str">
        <f t="shared" ref="Z1155:Z1218" si="211">LEFT(K1155,2)</f>
        <v>22</v>
      </c>
      <c r="AA1155" s="86" t="str">
        <f t="shared" ref="AA1155:AA1218" si="212">MID(K1155,4,2)</f>
        <v>26</v>
      </c>
      <c r="AB1155" s="86" t="str">
        <f t="shared" ref="AB1155:AB1218" si="213">MID(K1155,7,2)</f>
        <v>16</v>
      </c>
      <c r="AC1155" s="86" t="str">
        <f t="shared" ref="AC1155:AC1218" si="214">CONCATENATE(RIGHT(C1155,3),"_",H1155,"_",M1155,"_",O1155,"_",B1155,"_",W1155,X1155,Y1155,"_",R1155,"CC")</f>
        <v>CLS_HG_2500X1254px_16m_S2A_MSIL1C_20230103_100CC</v>
      </c>
      <c r="AD1155" s="41" t="s">
        <v>677</v>
      </c>
    </row>
    <row r="1156" spans="2:30" x14ac:dyDescent="0.25">
      <c r="B1156" t="s">
        <v>3866</v>
      </c>
      <c r="C1156" t="s">
        <v>3817</v>
      </c>
      <c r="D1156" s="7" t="s">
        <v>251</v>
      </c>
      <c r="E1156" s="2" t="b">
        <v>1</v>
      </c>
      <c r="F1156" s="2" t="s">
        <v>3813</v>
      </c>
      <c r="G1156" s="7" t="s">
        <v>12</v>
      </c>
      <c r="H1156" t="s">
        <v>73</v>
      </c>
      <c r="I1156" s="50">
        <v>44929</v>
      </c>
      <c r="J1156" s="2" t="s">
        <v>50</v>
      </c>
      <c r="K1156" s="2" t="s">
        <v>80</v>
      </c>
      <c r="L1156" s="9">
        <v>100</v>
      </c>
      <c r="M1156" t="s">
        <v>3869</v>
      </c>
      <c r="N1156" s="2" t="s">
        <v>85</v>
      </c>
      <c r="O1156" s="2" t="s">
        <v>3868</v>
      </c>
      <c r="P1156" s="2" t="str">
        <f>VLOOKUP(I1156,Period!A:B,2,FALSE)</f>
        <v>2023H1</v>
      </c>
      <c r="Q1156" s="9">
        <f t="shared" si="204"/>
        <v>99.95</v>
      </c>
      <c r="R1156" s="2">
        <f t="shared" si="206"/>
        <v>100</v>
      </c>
      <c r="S1156" t="str">
        <f t="shared" si="207"/>
        <v>04 Overcast (100%)</v>
      </c>
      <c r="T1156" t="str">
        <f t="shared" si="205"/>
        <v>44929S2A_MSIL1CCDM-MLB-CLSHG4492904 Overcast (100%)</v>
      </c>
      <c r="U1156">
        <f>IF(COUNTIF(T$2:T1155,T1156)&gt;=1,0,1)</f>
        <v>0</v>
      </c>
      <c r="V1156" s="26" t="s">
        <v>604</v>
      </c>
      <c r="W1156" s="86">
        <f t="shared" si="208"/>
        <v>2023</v>
      </c>
      <c r="X1156" s="86" t="str">
        <f t="shared" si="209"/>
        <v>01</v>
      </c>
      <c r="Y1156" s="86" t="str">
        <f t="shared" si="210"/>
        <v>03</v>
      </c>
      <c r="Z1156" s="86" t="str">
        <f t="shared" si="211"/>
        <v>22</v>
      </c>
      <c r="AA1156" s="86" t="str">
        <f t="shared" si="212"/>
        <v>26</v>
      </c>
      <c r="AB1156" s="86" t="str">
        <f t="shared" si="213"/>
        <v>13</v>
      </c>
      <c r="AC1156" s="86" t="str">
        <f t="shared" si="214"/>
        <v>CLS_HG_2500X1254px_16m_S2A_MSIL1C_20230103_100CC</v>
      </c>
      <c r="AD1156" s="41" t="s">
        <v>678</v>
      </c>
    </row>
    <row r="1157" spans="2:30" x14ac:dyDescent="0.25">
      <c r="B1157" t="s">
        <v>3866</v>
      </c>
      <c r="C1157" t="s">
        <v>3817</v>
      </c>
      <c r="D1157" s="7" t="s">
        <v>251</v>
      </c>
      <c r="E1157" s="2" t="b">
        <v>1</v>
      </c>
      <c r="F1157" s="2" t="s">
        <v>3813</v>
      </c>
      <c r="G1157" s="7" t="s">
        <v>12</v>
      </c>
      <c r="H1157" t="s">
        <v>73</v>
      </c>
      <c r="I1157" s="50">
        <v>44924</v>
      </c>
      <c r="J1157" s="2" t="s">
        <v>56</v>
      </c>
      <c r="K1157" s="2" t="s">
        <v>228</v>
      </c>
      <c r="L1157" s="9">
        <v>16.8</v>
      </c>
      <c r="M1157" t="s">
        <v>3869</v>
      </c>
      <c r="N1157" s="2" t="s">
        <v>85</v>
      </c>
      <c r="O1157" s="2" t="s">
        <v>3868</v>
      </c>
      <c r="P1157" s="2" t="str">
        <f>VLOOKUP(I1157,Period!A:B,2,FALSE)</f>
        <v>2022H2</v>
      </c>
      <c r="Q1157" s="9">
        <f t="shared" si="204"/>
        <v>9.35</v>
      </c>
      <c r="R1157" s="2">
        <f t="shared" si="206"/>
        <v>10</v>
      </c>
      <c r="S1157" t="str">
        <f t="shared" si="207"/>
        <v>02 Sunny (10%-30%)</v>
      </c>
      <c r="T1157" t="str">
        <f t="shared" si="205"/>
        <v>44924S2A_MSIL1CCDM-MLB-CLSHG4492402 Sunny (10%-30%)</v>
      </c>
      <c r="U1157">
        <f>IF(COUNTIF(T$2:T1156,T1157)&gt;=1,0,1)</f>
        <v>1</v>
      </c>
      <c r="V1157" s="26" t="s">
        <v>896</v>
      </c>
      <c r="W1157" s="86">
        <f t="shared" si="208"/>
        <v>2022</v>
      </c>
      <c r="X1157" s="86">
        <f t="shared" si="209"/>
        <v>12</v>
      </c>
      <c r="Y1157" s="86">
        <f t="shared" si="210"/>
        <v>29</v>
      </c>
      <c r="Z1157" s="86" t="str">
        <f t="shared" si="211"/>
        <v>22</v>
      </c>
      <c r="AA1157" s="86" t="str">
        <f t="shared" si="212"/>
        <v>26</v>
      </c>
      <c r="AB1157" s="86" t="str">
        <f t="shared" si="213"/>
        <v>16</v>
      </c>
      <c r="AC1157" s="86" t="str">
        <f t="shared" si="214"/>
        <v>CLS_HG_2500X1254px_16m_S2A_MSIL1C_20221229_10CC</v>
      </c>
      <c r="AD1157" s="41" t="s">
        <v>897</v>
      </c>
    </row>
    <row r="1158" spans="2:30" x14ac:dyDescent="0.25">
      <c r="B1158" t="s">
        <v>3866</v>
      </c>
      <c r="C1158" t="s">
        <v>3817</v>
      </c>
      <c r="D1158" s="7" t="s">
        <v>251</v>
      </c>
      <c r="E1158" s="2" t="b">
        <v>1</v>
      </c>
      <c r="F1158" s="2" t="s">
        <v>3813</v>
      </c>
      <c r="G1158" s="7" t="s">
        <v>12</v>
      </c>
      <c r="H1158" t="s">
        <v>73</v>
      </c>
      <c r="I1158" s="50">
        <v>44924</v>
      </c>
      <c r="J1158" s="2" t="s">
        <v>50</v>
      </c>
      <c r="K1158" s="2" t="s">
        <v>229</v>
      </c>
      <c r="L1158" s="9">
        <v>1.9</v>
      </c>
      <c r="M1158" t="s">
        <v>3869</v>
      </c>
      <c r="N1158" s="2" t="s">
        <v>85</v>
      </c>
      <c r="O1158" s="2" t="s">
        <v>3868</v>
      </c>
      <c r="P1158" s="2" t="str">
        <f>VLOOKUP(I1158,Period!A:B,2,FALSE)</f>
        <v>2022H2</v>
      </c>
      <c r="Q1158" s="9">
        <f t="shared" si="204"/>
        <v>9.35</v>
      </c>
      <c r="R1158" s="2">
        <f t="shared" si="206"/>
        <v>10</v>
      </c>
      <c r="S1158" t="str">
        <f t="shared" si="207"/>
        <v>02 Sunny (10%-30%)</v>
      </c>
      <c r="T1158" t="str">
        <f t="shared" si="205"/>
        <v>44924S2A_MSIL1CCDM-MLB-CLSHG4492402 Sunny (10%-30%)</v>
      </c>
      <c r="U1158">
        <f>IF(COUNTIF(T$2:T1157,T1158)&gt;=1,0,1)</f>
        <v>0</v>
      </c>
      <c r="V1158" s="26" t="s">
        <v>898</v>
      </c>
      <c r="W1158" s="86">
        <f t="shared" si="208"/>
        <v>2022</v>
      </c>
      <c r="X1158" s="86">
        <f t="shared" si="209"/>
        <v>12</v>
      </c>
      <c r="Y1158" s="86">
        <f t="shared" si="210"/>
        <v>29</v>
      </c>
      <c r="Z1158" s="86" t="str">
        <f t="shared" si="211"/>
        <v>22</v>
      </c>
      <c r="AA1158" s="86" t="str">
        <f t="shared" si="212"/>
        <v>26</v>
      </c>
      <c r="AB1158" s="86" t="str">
        <f t="shared" si="213"/>
        <v>13</v>
      </c>
      <c r="AC1158" s="86" t="str">
        <f t="shared" si="214"/>
        <v>CLS_HG_2500X1254px_16m_S2A_MSIL1C_20221229_10CC</v>
      </c>
      <c r="AD1158" s="41" t="s">
        <v>899</v>
      </c>
    </row>
    <row r="1159" spans="2:30" x14ac:dyDescent="0.25">
      <c r="B1159" t="s">
        <v>3866</v>
      </c>
      <c r="C1159" t="s">
        <v>3817</v>
      </c>
      <c r="D1159" s="7" t="s">
        <v>251</v>
      </c>
      <c r="E1159" s="2" t="b">
        <v>1</v>
      </c>
      <c r="F1159" s="2" t="s">
        <v>3813</v>
      </c>
      <c r="G1159" s="7" t="s">
        <v>12</v>
      </c>
      <c r="H1159" t="s">
        <v>73</v>
      </c>
      <c r="I1159" s="50">
        <v>44919</v>
      </c>
      <c r="J1159" s="2" t="s">
        <v>56</v>
      </c>
      <c r="K1159" s="2" t="s">
        <v>230</v>
      </c>
      <c r="L1159" s="9">
        <v>97</v>
      </c>
      <c r="M1159" t="s">
        <v>3869</v>
      </c>
      <c r="N1159" s="2" t="s">
        <v>85</v>
      </c>
      <c r="O1159" s="2" t="s">
        <v>3868</v>
      </c>
      <c r="P1159" s="2" t="str">
        <f>VLOOKUP(I1159,Period!A:B,2,FALSE)</f>
        <v>2022H2</v>
      </c>
      <c r="Q1159" s="9">
        <f t="shared" si="204"/>
        <v>93.15</v>
      </c>
      <c r="R1159" s="2">
        <f t="shared" si="206"/>
        <v>100</v>
      </c>
      <c r="S1159" t="str">
        <f t="shared" si="207"/>
        <v>04 Overcast (100%)</v>
      </c>
      <c r="T1159" t="str">
        <f t="shared" si="205"/>
        <v>44919S2A_MSIL1CCDM-MLB-CLSHG4491904 Overcast (100%)</v>
      </c>
      <c r="U1159">
        <f>IF(COUNTIF(T$2:T1158,T1159)&gt;=1,0,1)</f>
        <v>1</v>
      </c>
      <c r="V1159" s="26" t="s">
        <v>900</v>
      </c>
      <c r="W1159" s="86">
        <f t="shared" si="208"/>
        <v>2022</v>
      </c>
      <c r="X1159" s="86">
        <f t="shared" si="209"/>
        <v>12</v>
      </c>
      <c r="Y1159" s="86">
        <f t="shared" si="210"/>
        <v>24</v>
      </c>
      <c r="Z1159" s="86" t="str">
        <f t="shared" si="211"/>
        <v>22</v>
      </c>
      <c r="AA1159" s="86" t="str">
        <f t="shared" si="212"/>
        <v>26</v>
      </c>
      <c r="AB1159" s="86" t="str">
        <f t="shared" si="213"/>
        <v>15</v>
      </c>
      <c r="AC1159" s="86" t="str">
        <f t="shared" si="214"/>
        <v>CLS_HG_2500X1254px_16m_S2A_MSIL1C_20221224_100CC</v>
      </c>
      <c r="AD1159" s="41" t="s">
        <v>901</v>
      </c>
    </row>
    <row r="1160" spans="2:30" x14ac:dyDescent="0.25">
      <c r="B1160" t="s">
        <v>3866</v>
      </c>
      <c r="C1160" t="s">
        <v>3817</v>
      </c>
      <c r="D1160" s="7" t="s">
        <v>251</v>
      </c>
      <c r="E1160" s="2" t="b">
        <v>1</v>
      </c>
      <c r="F1160" s="2" t="s">
        <v>3813</v>
      </c>
      <c r="G1160" s="7" t="s">
        <v>12</v>
      </c>
      <c r="H1160" t="s">
        <v>73</v>
      </c>
      <c r="I1160" s="50">
        <v>44919</v>
      </c>
      <c r="J1160" s="2" t="s">
        <v>50</v>
      </c>
      <c r="K1160" s="2" t="s">
        <v>231</v>
      </c>
      <c r="L1160" s="9">
        <v>89.3</v>
      </c>
      <c r="M1160" t="s">
        <v>3869</v>
      </c>
      <c r="N1160" s="2" t="s">
        <v>85</v>
      </c>
      <c r="O1160" s="2" t="s">
        <v>3868</v>
      </c>
      <c r="P1160" s="2" t="str">
        <f>VLOOKUP(I1160,Period!A:B,2,FALSE)</f>
        <v>2022H2</v>
      </c>
      <c r="Q1160" s="9">
        <f t="shared" si="204"/>
        <v>93.15</v>
      </c>
      <c r="R1160" s="2">
        <f t="shared" si="206"/>
        <v>100</v>
      </c>
      <c r="S1160" t="str">
        <f t="shared" si="207"/>
        <v>04 Overcast (100%)</v>
      </c>
      <c r="T1160" t="str">
        <f t="shared" si="205"/>
        <v>44919S2A_MSIL1CCDM-MLB-CLSHG4491904 Overcast (100%)</v>
      </c>
      <c r="U1160">
        <f>IF(COUNTIF(T$2:T1159,T1160)&gt;=1,0,1)</f>
        <v>0</v>
      </c>
      <c r="V1160" s="26" t="s">
        <v>902</v>
      </c>
      <c r="W1160" s="86">
        <f t="shared" si="208"/>
        <v>2022</v>
      </c>
      <c r="X1160" s="86">
        <f t="shared" si="209"/>
        <v>12</v>
      </c>
      <c r="Y1160" s="86">
        <f t="shared" si="210"/>
        <v>24</v>
      </c>
      <c r="Z1160" s="86" t="str">
        <f t="shared" si="211"/>
        <v>22</v>
      </c>
      <c r="AA1160" s="86" t="str">
        <f t="shared" si="212"/>
        <v>26</v>
      </c>
      <c r="AB1160" s="86" t="str">
        <f t="shared" si="213"/>
        <v>12</v>
      </c>
      <c r="AC1160" s="86" t="str">
        <f t="shared" si="214"/>
        <v>CLS_HG_2500X1254px_16m_S2A_MSIL1C_20221224_100CC</v>
      </c>
      <c r="AD1160" s="41" t="s">
        <v>903</v>
      </c>
    </row>
    <row r="1161" spans="2:30" x14ac:dyDescent="0.25">
      <c r="B1161" t="s">
        <v>3866</v>
      </c>
      <c r="C1161" t="s">
        <v>3817</v>
      </c>
      <c r="D1161" s="7" t="s">
        <v>251</v>
      </c>
      <c r="E1161" s="2" t="b">
        <v>1</v>
      </c>
      <c r="F1161" s="2" t="s">
        <v>3813</v>
      </c>
      <c r="G1161" s="7" t="s">
        <v>12</v>
      </c>
      <c r="H1161" t="s">
        <v>73</v>
      </c>
      <c r="I1161" s="50">
        <v>44914</v>
      </c>
      <c r="J1161" s="2" t="s">
        <v>56</v>
      </c>
      <c r="K1161" s="2" t="s">
        <v>228</v>
      </c>
      <c r="L1161" s="9">
        <v>11.5</v>
      </c>
      <c r="M1161" t="s">
        <v>3869</v>
      </c>
      <c r="N1161" s="2" t="s">
        <v>85</v>
      </c>
      <c r="O1161" s="2" t="s">
        <v>3868</v>
      </c>
      <c r="P1161" s="2" t="str">
        <f>VLOOKUP(I1161,Period!A:B,2,FALSE)</f>
        <v>2022H2</v>
      </c>
      <c r="Q1161" s="9">
        <f t="shared" si="204"/>
        <v>18.05</v>
      </c>
      <c r="R1161" s="2">
        <f t="shared" si="206"/>
        <v>20</v>
      </c>
      <c r="S1161" t="str">
        <f t="shared" si="207"/>
        <v>02 Sunny (10%-30%)</v>
      </c>
      <c r="T1161" t="str">
        <f t="shared" si="205"/>
        <v>44914S2A_MSIL1CCDM-MLB-CLSHG4491402 Sunny (10%-30%)</v>
      </c>
      <c r="U1161">
        <f>IF(COUNTIF(T$2:T1160,T1161)&gt;=1,0,1)</f>
        <v>1</v>
      </c>
      <c r="V1161" s="26" t="s">
        <v>904</v>
      </c>
      <c r="W1161" s="86">
        <f t="shared" si="208"/>
        <v>2022</v>
      </c>
      <c r="X1161" s="86">
        <f t="shared" si="209"/>
        <v>12</v>
      </c>
      <c r="Y1161" s="86">
        <f t="shared" si="210"/>
        <v>19</v>
      </c>
      <c r="Z1161" s="86" t="str">
        <f t="shared" si="211"/>
        <v>22</v>
      </c>
      <c r="AA1161" s="86" t="str">
        <f t="shared" si="212"/>
        <v>26</v>
      </c>
      <c r="AB1161" s="86" t="str">
        <f t="shared" si="213"/>
        <v>16</v>
      </c>
      <c r="AC1161" s="86" t="str">
        <f t="shared" si="214"/>
        <v>CLS_HG_2500X1254px_16m_S2A_MSIL1C_20221219_20CC</v>
      </c>
      <c r="AD1161" s="41" t="s">
        <v>905</v>
      </c>
    </row>
    <row r="1162" spans="2:30" x14ac:dyDescent="0.25">
      <c r="B1162" t="s">
        <v>3866</v>
      </c>
      <c r="C1162" t="s">
        <v>3817</v>
      </c>
      <c r="D1162" s="7" t="s">
        <v>251</v>
      </c>
      <c r="E1162" s="2" t="b">
        <v>1</v>
      </c>
      <c r="F1162" s="2" t="s">
        <v>3813</v>
      </c>
      <c r="G1162" s="7" t="s">
        <v>12</v>
      </c>
      <c r="H1162" t="s">
        <v>73</v>
      </c>
      <c r="I1162" s="50">
        <v>44914</v>
      </c>
      <c r="J1162" s="2" t="s">
        <v>50</v>
      </c>
      <c r="K1162" s="2" t="s">
        <v>229</v>
      </c>
      <c r="L1162" s="9">
        <v>24.6</v>
      </c>
      <c r="M1162" t="s">
        <v>3869</v>
      </c>
      <c r="N1162" s="2" t="s">
        <v>85</v>
      </c>
      <c r="O1162" s="2" t="s">
        <v>3868</v>
      </c>
      <c r="P1162" s="2" t="str">
        <f>VLOOKUP(I1162,Period!A:B,2,FALSE)</f>
        <v>2022H2</v>
      </c>
      <c r="Q1162" s="9">
        <f t="shared" si="204"/>
        <v>18.05</v>
      </c>
      <c r="R1162" s="2">
        <f t="shared" si="206"/>
        <v>20</v>
      </c>
      <c r="S1162" t="str">
        <f t="shared" si="207"/>
        <v>02 Sunny (10%-30%)</v>
      </c>
      <c r="T1162" t="str">
        <f t="shared" si="205"/>
        <v>44914S2A_MSIL1CCDM-MLB-CLSHG4491402 Sunny (10%-30%)</v>
      </c>
      <c r="U1162">
        <f>IF(COUNTIF(T$2:T1161,T1162)&gt;=1,0,1)</f>
        <v>0</v>
      </c>
      <c r="V1162" s="26" t="s">
        <v>906</v>
      </c>
      <c r="W1162" s="86">
        <f t="shared" si="208"/>
        <v>2022</v>
      </c>
      <c r="X1162" s="86">
        <f t="shared" si="209"/>
        <v>12</v>
      </c>
      <c r="Y1162" s="86">
        <f t="shared" si="210"/>
        <v>19</v>
      </c>
      <c r="Z1162" s="86" t="str">
        <f t="shared" si="211"/>
        <v>22</v>
      </c>
      <c r="AA1162" s="86" t="str">
        <f t="shared" si="212"/>
        <v>26</v>
      </c>
      <c r="AB1162" s="86" t="str">
        <f t="shared" si="213"/>
        <v>13</v>
      </c>
      <c r="AC1162" s="86" t="str">
        <f t="shared" si="214"/>
        <v>CLS_HG_2500X1254px_16m_S2A_MSIL1C_20221219_20CC</v>
      </c>
      <c r="AD1162" s="41" t="s">
        <v>907</v>
      </c>
    </row>
    <row r="1163" spans="2:30" x14ac:dyDescent="0.25">
      <c r="B1163" t="s">
        <v>3866</v>
      </c>
      <c r="C1163" t="s">
        <v>3817</v>
      </c>
      <c r="D1163" s="7" t="s">
        <v>251</v>
      </c>
      <c r="E1163" s="2" t="b">
        <v>1</v>
      </c>
      <c r="F1163" s="2" t="s">
        <v>3813</v>
      </c>
      <c r="G1163" s="7" t="s">
        <v>12</v>
      </c>
      <c r="H1163" t="s">
        <v>73</v>
      </c>
      <c r="I1163" s="50">
        <v>44909</v>
      </c>
      <c r="J1163" s="2" t="s">
        <v>56</v>
      </c>
      <c r="K1163" s="2" t="s">
        <v>232</v>
      </c>
      <c r="L1163" s="9">
        <v>45.9</v>
      </c>
      <c r="M1163" t="s">
        <v>3869</v>
      </c>
      <c r="N1163" s="2" t="s">
        <v>85</v>
      </c>
      <c r="O1163" s="2" t="s">
        <v>3868</v>
      </c>
      <c r="P1163" s="2" t="str">
        <f>VLOOKUP(I1163,Period!A:B,2,FALSE)</f>
        <v>2022H2</v>
      </c>
      <c r="Q1163" s="9">
        <f t="shared" si="204"/>
        <v>62.349999999999994</v>
      </c>
      <c r="R1163" s="2">
        <f t="shared" si="206"/>
        <v>70</v>
      </c>
      <c r="S1163" t="str">
        <f t="shared" si="207"/>
        <v>03 Cloudy (40%-90%)</v>
      </c>
      <c r="T1163" t="str">
        <f t="shared" si="205"/>
        <v>44909S2A_MSIL1CCDM-MLB-CLSHG4490903 Cloudy (40%-90%)</v>
      </c>
      <c r="U1163">
        <f>IF(COUNTIF(T$2:T1162,T1163)&gt;=1,0,1)</f>
        <v>1</v>
      </c>
      <c r="V1163" s="26" t="s">
        <v>908</v>
      </c>
      <c r="W1163" s="86">
        <f t="shared" si="208"/>
        <v>2022</v>
      </c>
      <c r="X1163" s="86">
        <f t="shared" si="209"/>
        <v>12</v>
      </c>
      <c r="Y1163" s="86">
        <f t="shared" si="210"/>
        <v>14</v>
      </c>
      <c r="Z1163" s="86" t="str">
        <f t="shared" si="211"/>
        <v>22</v>
      </c>
      <c r="AA1163" s="86" t="str">
        <f t="shared" si="212"/>
        <v>26</v>
      </c>
      <c r="AB1163" s="86" t="str">
        <f t="shared" si="213"/>
        <v>17</v>
      </c>
      <c r="AC1163" s="86" t="str">
        <f t="shared" si="214"/>
        <v>CLS_HG_2500X1254px_16m_S2A_MSIL1C_20221214_70CC</v>
      </c>
      <c r="AD1163" s="41" t="s">
        <v>909</v>
      </c>
    </row>
    <row r="1164" spans="2:30" x14ac:dyDescent="0.25">
      <c r="B1164" t="s">
        <v>3866</v>
      </c>
      <c r="C1164" t="s">
        <v>3817</v>
      </c>
      <c r="D1164" s="7" t="s">
        <v>251</v>
      </c>
      <c r="E1164" s="2" t="b">
        <v>1</v>
      </c>
      <c r="F1164" s="2" t="s">
        <v>3813</v>
      </c>
      <c r="G1164" s="7" t="s">
        <v>12</v>
      </c>
      <c r="H1164" t="s">
        <v>73</v>
      </c>
      <c r="I1164" s="50">
        <v>44909</v>
      </c>
      <c r="J1164" s="2" t="s">
        <v>50</v>
      </c>
      <c r="K1164" s="2" t="s">
        <v>229</v>
      </c>
      <c r="L1164" s="9">
        <v>78.8</v>
      </c>
      <c r="M1164" t="s">
        <v>3869</v>
      </c>
      <c r="N1164" s="2" t="s">
        <v>85</v>
      </c>
      <c r="O1164" s="2" t="s">
        <v>3868</v>
      </c>
      <c r="P1164" s="2" t="str">
        <f>VLOOKUP(I1164,Period!A:B,2,FALSE)</f>
        <v>2022H2</v>
      </c>
      <c r="Q1164" s="9">
        <f t="shared" si="204"/>
        <v>62.349999999999994</v>
      </c>
      <c r="R1164" s="2">
        <f t="shared" si="206"/>
        <v>70</v>
      </c>
      <c r="S1164" t="str">
        <f t="shared" si="207"/>
        <v>03 Cloudy (40%-90%)</v>
      </c>
      <c r="T1164" t="str">
        <f t="shared" si="205"/>
        <v>44909S2A_MSIL1CCDM-MLB-CLSHG4490903 Cloudy (40%-90%)</v>
      </c>
      <c r="U1164">
        <f>IF(COUNTIF(T$2:T1163,T1164)&gt;=1,0,1)</f>
        <v>0</v>
      </c>
      <c r="V1164" s="26" t="s">
        <v>910</v>
      </c>
      <c r="W1164" s="86">
        <f t="shared" si="208"/>
        <v>2022</v>
      </c>
      <c r="X1164" s="86">
        <f t="shared" si="209"/>
        <v>12</v>
      </c>
      <c r="Y1164" s="86">
        <f t="shared" si="210"/>
        <v>14</v>
      </c>
      <c r="Z1164" s="86" t="str">
        <f t="shared" si="211"/>
        <v>22</v>
      </c>
      <c r="AA1164" s="86" t="str">
        <f t="shared" si="212"/>
        <v>26</v>
      </c>
      <c r="AB1164" s="86" t="str">
        <f t="shared" si="213"/>
        <v>13</v>
      </c>
      <c r="AC1164" s="86" t="str">
        <f t="shared" si="214"/>
        <v>CLS_HG_2500X1254px_16m_S2A_MSIL1C_20221214_70CC</v>
      </c>
      <c r="AD1164" s="41" t="s">
        <v>911</v>
      </c>
    </row>
    <row r="1165" spans="2:30" x14ac:dyDescent="0.25">
      <c r="B1165" t="s">
        <v>3866</v>
      </c>
      <c r="C1165" t="s">
        <v>3817</v>
      </c>
      <c r="D1165" s="7" t="s">
        <v>251</v>
      </c>
      <c r="E1165" s="2" t="b">
        <v>1</v>
      </c>
      <c r="F1165" s="2" t="s">
        <v>3813</v>
      </c>
      <c r="G1165" s="7" t="s">
        <v>12</v>
      </c>
      <c r="H1165" t="s">
        <v>73</v>
      </c>
      <c r="I1165" s="50">
        <v>44904</v>
      </c>
      <c r="J1165" s="2" t="s">
        <v>56</v>
      </c>
      <c r="K1165" s="2" t="s">
        <v>229</v>
      </c>
      <c r="L1165" s="9">
        <v>89.8</v>
      </c>
      <c r="M1165" t="s">
        <v>3869</v>
      </c>
      <c r="N1165" s="2" t="s">
        <v>85</v>
      </c>
      <c r="O1165" s="2" t="s">
        <v>3868</v>
      </c>
      <c r="P1165" s="2" t="str">
        <f>VLOOKUP(I1165,Period!A:B,2,FALSE)</f>
        <v>2022H2</v>
      </c>
      <c r="Q1165" s="9">
        <f t="shared" si="204"/>
        <v>90.55</v>
      </c>
      <c r="R1165" s="2">
        <f t="shared" si="206"/>
        <v>100</v>
      </c>
      <c r="S1165" t="str">
        <f t="shared" si="207"/>
        <v>04 Overcast (100%)</v>
      </c>
      <c r="T1165" t="str">
        <f t="shared" si="205"/>
        <v>44904S2A_MSIL1CCDM-MLB-CLSHG4490404 Overcast (100%)</v>
      </c>
      <c r="U1165">
        <f>IF(COUNTIF(T$2:T1164,T1165)&gt;=1,0,1)</f>
        <v>1</v>
      </c>
      <c r="V1165" s="26" t="s">
        <v>912</v>
      </c>
      <c r="W1165" s="86">
        <f t="shared" si="208"/>
        <v>2022</v>
      </c>
      <c r="X1165" s="86">
        <f t="shared" si="209"/>
        <v>12</v>
      </c>
      <c r="Y1165" s="86" t="str">
        <f t="shared" si="210"/>
        <v>09</v>
      </c>
      <c r="Z1165" s="86" t="str">
        <f t="shared" si="211"/>
        <v>22</v>
      </c>
      <c r="AA1165" s="86" t="str">
        <f t="shared" si="212"/>
        <v>26</v>
      </c>
      <c r="AB1165" s="86" t="str">
        <f t="shared" si="213"/>
        <v>13</v>
      </c>
      <c r="AC1165" s="86" t="str">
        <f t="shared" si="214"/>
        <v>CLS_HG_2500X1254px_16m_S2A_MSIL1C_20221209_100CC</v>
      </c>
      <c r="AD1165" s="41" t="s">
        <v>913</v>
      </c>
    </row>
    <row r="1166" spans="2:30" x14ac:dyDescent="0.25">
      <c r="B1166" t="s">
        <v>3866</v>
      </c>
      <c r="C1166" t="s">
        <v>3817</v>
      </c>
      <c r="D1166" s="7" t="s">
        <v>251</v>
      </c>
      <c r="E1166" s="2" t="b">
        <v>1</v>
      </c>
      <c r="F1166" s="2" t="s">
        <v>3813</v>
      </c>
      <c r="G1166" s="7" t="s">
        <v>12</v>
      </c>
      <c r="H1166" t="s">
        <v>73</v>
      </c>
      <c r="I1166" s="50">
        <v>44904</v>
      </c>
      <c r="J1166" s="2" t="s">
        <v>50</v>
      </c>
      <c r="K1166" s="2" t="s">
        <v>233</v>
      </c>
      <c r="L1166" s="9">
        <v>91.3</v>
      </c>
      <c r="M1166" t="s">
        <v>3869</v>
      </c>
      <c r="N1166" s="2" t="s">
        <v>85</v>
      </c>
      <c r="O1166" s="2" t="s">
        <v>3868</v>
      </c>
      <c r="P1166" s="2" t="str">
        <f>VLOOKUP(I1166,Period!A:B,2,FALSE)</f>
        <v>2022H2</v>
      </c>
      <c r="Q1166" s="9">
        <f t="shared" si="204"/>
        <v>90.55</v>
      </c>
      <c r="R1166" s="2">
        <f t="shared" si="206"/>
        <v>100</v>
      </c>
      <c r="S1166" t="str">
        <f t="shared" si="207"/>
        <v>04 Overcast (100%)</v>
      </c>
      <c r="T1166" t="str">
        <f t="shared" si="205"/>
        <v>44904S2A_MSIL1CCDM-MLB-CLSHG4490404 Overcast (100%)</v>
      </c>
      <c r="U1166">
        <f>IF(COUNTIF(T$2:T1165,T1166)&gt;=1,0,1)</f>
        <v>0</v>
      </c>
      <c r="V1166" s="26" t="s">
        <v>914</v>
      </c>
      <c r="W1166" s="86">
        <f t="shared" si="208"/>
        <v>2022</v>
      </c>
      <c r="X1166" s="86">
        <f t="shared" si="209"/>
        <v>12</v>
      </c>
      <c r="Y1166" s="86" t="str">
        <f t="shared" si="210"/>
        <v>09</v>
      </c>
      <c r="Z1166" s="86" t="str">
        <f t="shared" si="211"/>
        <v>22</v>
      </c>
      <c r="AA1166" s="86" t="str">
        <f t="shared" si="212"/>
        <v>26</v>
      </c>
      <c r="AB1166" s="86" t="str">
        <f t="shared" si="213"/>
        <v>10</v>
      </c>
      <c r="AC1166" s="86" t="str">
        <f t="shared" si="214"/>
        <v>CLS_HG_2500X1254px_16m_S2A_MSIL1C_20221209_100CC</v>
      </c>
      <c r="AD1166" s="41" t="s">
        <v>915</v>
      </c>
    </row>
    <row r="1167" spans="2:30" x14ac:dyDescent="0.25">
      <c r="B1167" t="s">
        <v>3866</v>
      </c>
      <c r="C1167" t="s">
        <v>3817</v>
      </c>
      <c r="D1167" s="7" t="s">
        <v>251</v>
      </c>
      <c r="E1167" s="2" t="b">
        <v>1</v>
      </c>
      <c r="F1167" s="2" t="s">
        <v>3813</v>
      </c>
      <c r="G1167" s="7" t="s">
        <v>12</v>
      </c>
      <c r="H1167" t="s">
        <v>73</v>
      </c>
      <c r="I1167" s="50">
        <v>44899</v>
      </c>
      <c r="J1167" s="2" t="s">
        <v>56</v>
      </c>
      <c r="K1167" s="2" t="s">
        <v>232</v>
      </c>
      <c r="L1167" s="9">
        <v>93</v>
      </c>
      <c r="M1167" t="s">
        <v>3869</v>
      </c>
      <c r="N1167" s="2" t="s">
        <v>85</v>
      </c>
      <c r="O1167" s="2" t="s">
        <v>3868</v>
      </c>
      <c r="P1167" s="2" t="str">
        <f>VLOOKUP(I1167,Period!A:B,2,FALSE)</f>
        <v>2022H2</v>
      </c>
      <c r="Q1167" s="9">
        <f t="shared" si="204"/>
        <v>75.55</v>
      </c>
      <c r="R1167" s="2">
        <f t="shared" si="206"/>
        <v>80</v>
      </c>
      <c r="S1167" t="str">
        <f t="shared" si="207"/>
        <v>03 Cloudy (40%-90%)</v>
      </c>
      <c r="T1167" t="str">
        <f t="shared" si="205"/>
        <v>44899S2A_MSIL1CCDM-MLB-CLSHG4489903 Cloudy (40%-90%)</v>
      </c>
      <c r="U1167">
        <f>IF(COUNTIF(T$2:T1166,T1167)&gt;=1,0,1)</f>
        <v>1</v>
      </c>
      <c r="V1167" s="26" t="s">
        <v>916</v>
      </c>
      <c r="W1167" s="86">
        <f t="shared" si="208"/>
        <v>2022</v>
      </c>
      <c r="X1167" s="86">
        <f t="shared" si="209"/>
        <v>12</v>
      </c>
      <c r="Y1167" s="86" t="str">
        <f t="shared" si="210"/>
        <v>04</v>
      </c>
      <c r="Z1167" s="86" t="str">
        <f t="shared" si="211"/>
        <v>22</v>
      </c>
      <c r="AA1167" s="86" t="str">
        <f t="shared" si="212"/>
        <v>26</v>
      </c>
      <c r="AB1167" s="86" t="str">
        <f t="shared" si="213"/>
        <v>17</v>
      </c>
      <c r="AC1167" s="86" t="str">
        <f t="shared" si="214"/>
        <v>CLS_HG_2500X1254px_16m_S2A_MSIL1C_20221204_80CC</v>
      </c>
      <c r="AD1167" s="41" t="s">
        <v>917</v>
      </c>
    </row>
    <row r="1168" spans="2:30" x14ac:dyDescent="0.25">
      <c r="B1168" t="s">
        <v>3866</v>
      </c>
      <c r="C1168" t="s">
        <v>3817</v>
      </c>
      <c r="D1168" s="7" t="s">
        <v>251</v>
      </c>
      <c r="E1168" s="2" t="b">
        <v>1</v>
      </c>
      <c r="F1168" s="2" t="s">
        <v>3813</v>
      </c>
      <c r="G1168" s="7" t="s">
        <v>12</v>
      </c>
      <c r="H1168" t="s">
        <v>73</v>
      </c>
      <c r="I1168" s="50">
        <v>44899</v>
      </c>
      <c r="J1168" s="2" t="s">
        <v>50</v>
      </c>
      <c r="K1168" s="2" t="s">
        <v>234</v>
      </c>
      <c r="L1168" s="9">
        <v>58.1</v>
      </c>
      <c r="M1168" t="s">
        <v>3869</v>
      </c>
      <c r="N1168" s="2" t="s">
        <v>85</v>
      </c>
      <c r="O1168" s="2" t="s">
        <v>3868</v>
      </c>
      <c r="P1168" s="2" t="str">
        <f>VLOOKUP(I1168,Period!A:B,2,FALSE)</f>
        <v>2022H2</v>
      </c>
      <c r="Q1168" s="9">
        <f t="shared" si="204"/>
        <v>75.55</v>
      </c>
      <c r="R1168" s="2">
        <f t="shared" si="206"/>
        <v>80</v>
      </c>
      <c r="S1168" t="str">
        <f t="shared" si="207"/>
        <v>03 Cloudy (40%-90%)</v>
      </c>
      <c r="T1168" t="str">
        <f t="shared" si="205"/>
        <v>44899S2A_MSIL1CCDM-MLB-CLSHG4489903 Cloudy (40%-90%)</v>
      </c>
      <c r="U1168">
        <f>IF(COUNTIF(T$2:T1167,T1168)&gt;=1,0,1)</f>
        <v>0</v>
      </c>
      <c r="V1168" s="26" t="s">
        <v>918</v>
      </c>
      <c r="W1168" s="86">
        <f t="shared" si="208"/>
        <v>2022</v>
      </c>
      <c r="X1168" s="86">
        <f t="shared" si="209"/>
        <v>12</v>
      </c>
      <c r="Y1168" s="86" t="str">
        <f t="shared" si="210"/>
        <v>04</v>
      </c>
      <c r="Z1168" s="86" t="str">
        <f t="shared" si="211"/>
        <v>22</v>
      </c>
      <c r="AA1168" s="86" t="str">
        <f t="shared" si="212"/>
        <v>26</v>
      </c>
      <c r="AB1168" s="86" t="str">
        <f t="shared" si="213"/>
        <v>14</v>
      </c>
      <c r="AC1168" s="86" t="str">
        <f t="shared" si="214"/>
        <v>CLS_HG_2500X1254px_16m_S2A_MSIL1C_20221204_80CC</v>
      </c>
      <c r="AD1168" s="41" t="s">
        <v>919</v>
      </c>
    </row>
    <row r="1169" spans="2:30" x14ac:dyDescent="0.25">
      <c r="B1169" t="s">
        <v>3866</v>
      </c>
      <c r="C1169" t="s">
        <v>3817</v>
      </c>
      <c r="D1169" s="7" t="s">
        <v>251</v>
      </c>
      <c r="E1169" s="2" t="b">
        <v>1</v>
      </c>
      <c r="F1169" s="2" t="s">
        <v>3813</v>
      </c>
      <c r="G1169" s="7" t="s">
        <v>12</v>
      </c>
      <c r="H1169" t="s">
        <v>73</v>
      </c>
      <c r="I1169" s="50">
        <v>44894</v>
      </c>
      <c r="J1169" s="2" t="s">
        <v>56</v>
      </c>
      <c r="K1169" s="2" t="s">
        <v>230</v>
      </c>
      <c r="L1169" s="9">
        <v>67.900000000000006</v>
      </c>
      <c r="M1169" t="s">
        <v>3869</v>
      </c>
      <c r="N1169" s="2" t="s">
        <v>85</v>
      </c>
      <c r="O1169" s="2" t="s">
        <v>3868</v>
      </c>
      <c r="P1169" s="2" t="str">
        <f>VLOOKUP(I1169,Period!A:B,2,FALSE)</f>
        <v>2022H2</v>
      </c>
      <c r="Q1169" s="9">
        <f t="shared" si="204"/>
        <v>64.800000000000011</v>
      </c>
      <c r="R1169" s="2">
        <f t="shared" si="206"/>
        <v>70</v>
      </c>
      <c r="S1169" t="str">
        <f t="shared" si="207"/>
        <v>03 Cloudy (40%-90%)</v>
      </c>
      <c r="T1169" t="str">
        <f t="shared" si="205"/>
        <v>44894S2A_MSIL1CCDM-MLB-CLSHG4489403 Cloudy (40%-90%)</v>
      </c>
      <c r="U1169">
        <f>IF(COUNTIF(T$2:T1168,T1169)&gt;=1,0,1)</f>
        <v>1</v>
      </c>
      <c r="V1169" s="26" t="s">
        <v>920</v>
      </c>
      <c r="W1169" s="86">
        <f t="shared" si="208"/>
        <v>2022</v>
      </c>
      <c r="X1169" s="86">
        <f t="shared" si="209"/>
        <v>11</v>
      </c>
      <c r="Y1169" s="86">
        <f t="shared" si="210"/>
        <v>29</v>
      </c>
      <c r="Z1169" s="86" t="str">
        <f t="shared" si="211"/>
        <v>22</v>
      </c>
      <c r="AA1169" s="86" t="str">
        <f t="shared" si="212"/>
        <v>26</v>
      </c>
      <c r="AB1169" s="86" t="str">
        <f t="shared" si="213"/>
        <v>15</v>
      </c>
      <c r="AC1169" s="86" t="str">
        <f t="shared" si="214"/>
        <v>CLS_HG_2500X1254px_16m_S2A_MSIL1C_20221129_70CC</v>
      </c>
      <c r="AD1169" s="41" t="s">
        <v>921</v>
      </c>
    </row>
    <row r="1170" spans="2:30" x14ac:dyDescent="0.25">
      <c r="B1170" t="s">
        <v>3866</v>
      </c>
      <c r="C1170" t="s">
        <v>3817</v>
      </c>
      <c r="D1170" s="7" t="s">
        <v>251</v>
      </c>
      <c r="E1170" s="2" t="b">
        <v>1</v>
      </c>
      <c r="F1170" s="2" t="s">
        <v>3813</v>
      </c>
      <c r="G1170" s="7" t="s">
        <v>12</v>
      </c>
      <c r="H1170" t="s">
        <v>73</v>
      </c>
      <c r="I1170" s="50">
        <v>44894</v>
      </c>
      <c r="J1170" s="2" t="s">
        <v>50</v>
      </c>
      <c r="K1170" s="2" t="s">
        <v>231</v>
      </c>
      <c r="L1170" s="9">
        <v>61.7</v>
      </c>
      <c r="M1170" t="s">
        <v>3869</v>
      </c>
      <c r="N1170" s="2" t="s">
        <v>85</v>
      </c>
      <c r="O1170" s="2" t="s">
        <v>3868</v>
      </c>
      <c r="P1170" s="2" t="str">
        <f>VLOOKUP(I1170,Period!A:B,2,FALSE)</f>
        <v>2022H2</v>
      </c>
      <c r="Q1170" s="9">
        <f t="shared" si="204"/>
        <v>64.800000000000011</v>
      </c>
      <c r="R1170" s="2">
        <f t="shared" si="206"/>
        <v>70</v>
      </c>
      <c r="S1170" t="str">
        <f t="shared" si="207"/>
        <v>03 Cloudy (40%-90%)</v>
      </c>
      <c r="T1170" t="str">
        <f t="shared" si="205"/>
        <v>44894S2A_MSIL1CCDM-MLB-CLSHG4489403 Cloudy (40%-90%)</v>
      </c>
      <c r="U1170">
        <f>IF(COUNTIF(T$2:T1169,T1170)&gt;=1,0,1)</f>
        <v>0</v>
      </c>
      <c r="V1170" s="26" t="s">
        <v>922</v>
      </c>
      <c r="W1170" s="86">
        <f t="shared" si="208"/>
        <v>2022</v>
      </c>
      <c r="X1170" s="86">
        <f t="shared" si="209"/>
        <v>11</v>
      </c>
      <c r="Y1170" s="86">
        <f t="shared" si="210"/>
        <v>29</v>
      </c>
      <c r="Z1170" s="86" t="str">
        <f t="shared" si="211"/>
        <v>22</v>
      </c>
      <c r="AA1170" s="86" t="str">
        <f t="shared" si="212"/>
        <v>26</v>
      </c>
      <c r="AB1170" s="86" t="str">
        <f t="shared" si="213"/>
        <v>12</v>
      </c>
      <c r="AC1170" s="86" t="str">
        <f t="shared" si="214"/>
        <v>CLS_HG_2500X1254px_16m_S2A_MSIL1C_20221129_70CC</v>
      </c>
      <c r="AD1170" s="41" t="s">
        <v>923</v>
      </c>
    </row>
    <row r="1171" spans="2:30" x14ac:dyDescent="0.25">
      <c r="B1171" t="s">
        <v>3866</v>
      </c>
      <c r="C1171" t="s">
        <v>3817</v>
      </c>
      <c r="D1171" s="7" t="s">
        <v>251</v>
      </c>
      <c r="E1171" s="2" t="b">
        <v>1</v>
      </c>
      <c r="F1171" s="2" t="s">
        <v>3813</v>
      </c>
      <c r="G1171" s="7" t="s">
        <v>12</v>
      </c>
      <c r="H1171" t="s">
        <v>73</v>
      </c>
      <c r="I1171" s="50">
        <v>44889</v>
      </c>
      <c r="J1171" s="2" t="s">
        <v>56</v>
      </c>
      <c r="K1171" s="2" t="s">
        <v>228</v>
      </c>
      <c r="L1171" s="9">
        <v>23.3</v>
      </c>
      <c r="M1171" t="s">
        <v>3869</v>
      </c>
      <c r="N1171" s="2" t="s">
        <v>85</v>
      </c>
      <c r="O1171" s="2" t="s">
        <v>3868</v>
      </c>
      <c r="P1171" s="2" t="str">
        <f>VLOOKUP(I1171,Period!A:B,2,FALSE)</f>
        <v>2022H2</v>
      </c>
      <c r="Q1171" s="9">
        <f t="shared" si="204"/>
        <v>22.950000000000003</v>
      </c>
      <c r="R1171" s="2">
        <f t="shared" si="206"/>
        <v>30</v>
      </c>
      <c r="S1171" t="str">
        <f t="shared" si="207"/>
        <v>02 Sunny (10%-30%)</v>
      </c>
      <c r="T1171" t="str">
        <f t="shared" si="205"/>
        <v>44889S2A_MSIL1CCDM-MLB-CLSHG4488902 Sunny (10%-30%)</v>
      </c>
      <c r="U1171">
        <f>IF(COUNTIF(T$2:T1170,T1171)&gt;=1,0,1)</f>
        <v>1</v>
      </c>
      <c r="V1171" s="26" t="s">
        <v>924</v>
      </c>
      <c r="W1171" s="86">
        <f t="shared" si="208"/>
        <v>2022</v>
      </c>
      <c r="X1171" s="86">
        <f t="shared" si="209"/>
        <v>11</v>
      </c>
      <c r="Y1171" s="86">
        <f t="shared" si="210"/>
        <v>24</v>
      </c>
      <c r="Z1171" s="86" t="str">
        <f t="shared" si="211"/>
        <v>22</v>
      </c>
      <c r="AA1171" s="86" t="str">
        <f t="shared" si="212"/>
        <v>26</v>
      </c>
      <c r="AB1171" s="86" t="str">
        <f t="shared" si="213"/>
        <v>16</v>
      </c>
      <c r="AC1171" s="86" t="str">
        <f t="shared" si="214"/>
        <v>CLS_HG_2500X1254px_16m_S2A_MSIL1C_20221124_30CC</v>
      </c>
      <c r="AD1171" s="41" t="s">
        <v>925</v>
      </c>
    </row>
    <row r="1172" spans="2:30" x14ac:dyDescent="0.25">
      <c r="B1172" t="s">
        <v>3866</v>
      </c>
      <c r="C1172" t="s">
        <v>3817</v>
      </c>
      <c r="D1172" s="7" t="s">
        <v>251</v>
      </c>
      <c r="E1172" s="2" t="b">
        <v>1</v>
      </c>
      <c r="F1172" s="2" t="s">
        <v>3813</v>
      </c>
      <c r="G1172" s="7" t="s">
        <v>12</v>
      </c>
      <c r="H1172" t="s">
        <v>73</v>
      </c>
      <c r="I1172" s="50">
        <v>44889</v>
      </c>
      <c r="J1172" s="2" t="s">
        <v>50</v>
      </c>
      <c r="K1172" s="2" t="s">
        <v>229</v>
      </c>
      <c r="L1172" s="9">
        <v>22.6</v>
      </c>
      <c r="M1172" t="s">
        <v>3869</v>
      </c>
      <c r="N1172" s="2" t="s">
        <v>85</v>
      </c>
      <c r="O1172" s="2" t="s">
        <v>3868</v>
      </c>
      <c r="P1172" s="2" t="str">
        <f>VLOOKUP(I1172,Period!A:B,2,FALSE)</f>
        <v>2022H2</v>
      </c>
      <c r="Q1172" s="9">
        <f t="shared" si="204"/>
        <v>22.950000000000003</v>
      </c>
      <c r="R1172" s="2">
        <f t="shared" si="206"/>
        <v>30</v>
      </c>
      <c r="S1172" t="str">
        <f t="shared" si="207"/>
        <v>02 Sunny (10%-30%)</v>
      </c>
      <c r="T1172" t="str">
        <f t="shared" si="205"/>
        <v>44889S2A_MSIL1CCDM-MLB-CLSHG4488902 Sunny (10%-30%)</v>
      </c>
      <c r="U1172">
        <f>IF(COUNTIF(T$2:T1171,T1172)&gt;=1,0,1)</f>
        <v>0</v>
      </c>
      <c r="V1172" s="26" t="s">
        <v>926</v>
      </c>
      <c r="W1172" s="86">
        <f t="shared" si="208"/>
        <v>2022</v>
      </c>
      <c r="X1172" s="86">
        <f t="shared" si="209"/>
        <v>11</v>
      </c>
      <c r="Y1172" s="86">
        <f t="shared" si="210"/>
        <v>24</v>
      </c>
      <c r="Z1172" s="86" t="str">
        <f t="shared" si="211"/>
        <v>22</v>
      </c>
      <c r="AA1172" s="86" t="str">
        <f t="shared" si="212"/>
        <v>26</v>
      </c>
      <c r="AB1172" s="86" t="str">
        <f t="shared" si="213"/>
        <v>13</v>
      </c>
      <c r="AC1172" s="86" t="str">
        <f t="shared" si="214"/>
        <v>CLS_HG_2500X1254px_16m_S2A_MSIL1C_20221124_30CC</v>
      </c>
      <c r="AD1172" s="41" t="s">
        <v>927</v>
      </c>
    </row>
    <row r="1173" spans="2:30" x14ac:dyDescent="0.25">
      <c r="B1173" t="s">
        <v>3866</v>
      </c>
      <c r="C1173" t="s">
        <v>3817</v>
      </c>
      <c r="D1173" s="7" t="s">
        <v>251</v>
      </c>
      <c r="E1173" s="2" t="b">
        <v>1</v>
      </c>
      <c r="F1173" s="2" t="s">
        <v>3813</v>
      </c>
      <c r="G1173" s="7" t="s">
        <v>12</v>
      </c>
      <c r="H1173" t="s">
        <v>73</v>
      </c>
      <c r="I1173" s="50">
        <v>44884</v>
      </c>
      <c r="J1173" s="2" t="s">
        <v>56</v>
      </c>
      <c r="K1173" s="2" t="s">
        <v>232</v>
      </c>
      <c r="L1173" s="9">
        <v>44.4</v>
      </c>
      <c r="M1173" t="s">
        <v>3869</v>
      </c>
      <c r="N1173" s="2" t="s">
        <v>85</v>
      </c>
      <c r="O1173" s="2" t="s">
        <v>3868</v>
      </c>
      <c r="P1173" s="2" t="str">
        <f>VLOOKUP(I1173,Period!A:B,2,FALSE)</f>
        <v>2022H2</v>
      </c>
      <c r="Q1173" s="9">
        <f t="shared" si="204"/>
        <v>32.5</v>
      </c>
      <c r="R1173" s="2">
        <f t="shared" si="206"/>
        <v>40</v>
      </c>
      <c r="S1173" t="str">
        <f t="shared" si="207"/>
        <v>03 Cloudy (40%-90%)</v>
      </c>
      <c r="T1173" t="str">
        <f t="shared" si="205"/>
        <v>44884S2A_MSIL1CCDM-MLB-CLSHG4488403 Cloudy (40%-90%)</v>
      </c>
      <c r="U1173">
        <f>IF(COUNTIF(T$2:T1172,T1173)&gt;=1,0,1)</f>
        <v>1</v>
      </c>
      <c r="V1173" s="26" t="s">
        <v>928</v>
      </c>
      <c r="W1173" s="86">
        <f t="shared" si="208"/>
        <v>2022</v>
      </c>
      <c r="X1173" s="86">
        <f t="shared" si="209"/>
        <v>11</v>
      </c>
      <c r="Y1173" s="86">
        <f t="shared" si="210"/>
        <v>19</v>
      </c>
      <c r="Z1173" s="86" t="str">
        <f t="shared" si="211"/>
        <v>22</v>
      </c>
      <c r="AA1173" s="86" t="str">
        <f t="shared" si="212"/>
        <v>26</v>
      </c>
      <c r="AB1173" s="86" t="str">
        <f t="shared" si="213"/>
        <v>17</v>
      </c>
      <c r="AC1173" s="86" t="str">
        <f t="shared" si="214"/>
        <v>CLS_HG_2500X1254px_16m_S2A_MSIL1C_20221119_40CC</v>
      </c>
      <c r="AD1173" s="41" t="s">
        <v>929</v>
      </c>
    </row>
    <row r="1174" spans="2:30" x14ac:dyDescent="0.25">
      <c r="B1174" t="s">
        <v>3866</v>
      </c>
      <c r="C1174" t="s">
        <v>3817</v>
      </c>
      <c r="D1174" s="7" t="s">
        <v>251</v>
      </c>
      <c r="E1174" s="2" t="b">
        <v>1</v>
      </c>
      <c r="F1174" s="2" t="s">
        <v>3813</v>
      </c>
      <c r="G1174" s="7" t="s">
        <v>12</v>
      </c>
      <c r="H1174" t="s">
        <v>73</v>
      </c>
      <c r="I1174" s="50">
        <v>44884</v>
      </c>
      <c r="J1174" s="2" t="s">
        <v>50</v>
      </c>
      <c r="K1174" s="2" t="s">
        <v>229</v>
      </c>
      <c r="L1174" s="9">
        <v>20.6</v>
      </c>
      <c r="M1174" t="s">
        <v>3869</v>
      </c>
      <c r="N1174" s="2" t="s">
        <v>85</v>
      </c>
      <c r="O1174" s="2" t="s">
        <v>3868</v>
      </c>
      <c r="P1174" s="2" t="str">
        <f>VLOOKUP(I1174,Period!A:B,2,FALSE)</f>
        <v>2022H2</v>
      </c>
      <c r="Q1174" s="9">
        <f t="shared" si="204"/>
        <v>32.5</v>
      </c>
      <c r="R1174" s="2">
        <f t="shared" si="206"/>
        <v>40</v>
      </c>
      <c r="S1174" t="str">
        <f t="shared" si="207"/>
        <v>03 Cloudy (40%-90%)</v>
      </c>
      <c r="T1174" t="str">
        <f t="shared" si="205"/>
        <v>44884S2A_MSIL1CCDM-MLB-CLSHG4488403 Cloudy (40%-90%)</v>
      </c>
      <c r="U1174">
        <f>IF(COUNTIF(T$2:T1173,T1174)&gt;=1,0,1)</f>
        <v>0</v>
      </c>
      <c r="V1174" s="26" t="s">
        <v>930</v>
      </c>
      <c r="W1174" s="86">
        <f t="shared" si="208"/>
        <v>2022</v>
      </c>
      <c r="X1174" s="86">
        <f t="shared" si="209"/>
        <v>11</v>
      </c>
      <c r="Y1174" s="86">
        <f t="shared" si="210"/>
        <v>19</v>
      </c>
      <c r="Z1174" s="86" t="str">
        <f t="shared" si="211"/>
        <v>22</v>
      </c>
      <c r="AA1174" s="86" t="str">
        <f t="shared" si="212"/>
        <v>26</v>
      </c>
      <c r="AB1174" s="86" t="str">
        <f t="shared" si="213"/>
        <v>13</v>
      </c>
      <c r="AC1174" s="86" t="str">
        <f t="shared" si="214"/>
        <v>CLS_HG_2500X1254px_16m_S2A_MSIL1C_20221119_40CC</v>
      </c>
      <c r="AD1174" s="41" t="s">
        <v>931</v>
      </c>
    </row>
    <row r="1175" spans="2:30" x14ac:dyDescent="0.25">
      <c r="B1175" t="s">
        <v>3866</v>
      </c>
      <c r="C1175" t="s">
        <v>3817</v>
      </c>
      <c r="D1175" s="7" t="s">
        <v>251</v>
      </c>
      <c r="E1175" s="2" t="b">
        <v>1</v>
      </c>
      <c r="F1175" s="2" t="s">
        <v>3813</v>
      </c>
      <c r="G1175" s="7" t="s">
        <v>12</v>
      </c>
      <c r="H1175" t="s">
        <v>73</v>
      </c>
      <c r="I1175" s="50">
        <v>44879</v>
      </c>
      <c r="J1175" s="2" t="s">
        <v>56</v>
      </c>
      <c r="K1175" s="2" t="s">
        <v>235</v>
      </c>
      <c r="L1175" s="9">
        <v>38.6</v>
      </c>
      <c r="M1175" t="s">
        <v>3869</v>
      </c>
      <c r="N1175" s="2" t="s">
        <v>85</v>
      </c>
      <c r="O1175" s="2" t="s">
        <v>3868</v>
      </c>
      <c r="P1175" s="2" t="str">
        <f>VLOOKUP(I1175,Period!A:B,2,FALSE)</f>
        <v>2022H2</v>
      </c>
      <c r="Q1175" s="9">
        <f t="shared" si="204"/>
        <v>66.45</v>
      </c>
      <c r="R1175" s="2">
        <f t="shared" si="206"/>
        <v>70</v>
      </c>
      <c r="S1175" t="str">
        <f t="shared" si="207"/>
        <v>03 Cloudy (40%-90%)</v>
      </c>
      <c r="T1175" t="str">
        <f t="shared" si="205"/>
        <v>44879S2A_MSIL1CCDM-MLB-CLSHG4487903 Cloudy (40%-90%)</v>
      </c>
      <c r="U1175">
        <f>IF(COUNTIF(T$2:T1174,T1175)&gt;=1,0,1)</f>
        <v>1</v>
      </c>
      <c r="V1175" s="26" t="s">
        <v>932</v>
      </c>
      <c r="W1175" s="86">
        <f t="shared" si="208"/>
        <v>2022</v>
      </c>
      <c r="X1175" s="86">
        <f t="shared" si="209"/>
        <v>11</v>
      </c>
      <c r="Y1175" s="86">
        <f t="shared" si="210"/>
        <v>14</v>
      </c>
      <c r="Z1175" s="86" t="str">
        <f t="shared" si="211"/>
        <v>22</v>
      </c>
      <c r="AA1175" s="86" t="str">
        <f t="shared" si="212"/>
        <v>26</v>
      </c>
      <c r="AB1175" s="86" t="str">
        <f t="shared" si="213"/>
        <v>20</v>
      </c>
      <c r="AC1175" s="86" t="str">
        <f t="shared" si="214"/>
        <v>CLS_HG_2500X1254px_16m_S2A_MSIL1C_20221114_70CC</v>
      </c>
      <c r="AD1175" s="41" t="s">
        <v>933</v>
      </c>
    </row>
    <row r="1176" spans="2:30" x14ac:dyDescent="0.25">
      <c r="B1176" t="s">
        <v>3866</v>
      </c>
      <c r="C1176" t="s">
        <v>3817</v>
      </c>
      <c r="D1176" s="7" t="s">
        <v>251</v>
      </c>
      <c r="E1176" s="2" t="b">
        <v>1</v>
      </c>
      <c r="F1176" s="2" t="s">
        <v>3813</v>
      </c>
      <c r="G1176" s="7" t="s">
        <v>12</v>
      </c>
      <c r="H1176" t="s">
        <v>73</v>
      </c>
      <c r="I1176" s="50">
        <v>44879</v>
      </c>
      <c r="J1176" s="2" t="s">
        <v>50</v>
      </c>
      <c r="K1176" s="2" t="s">
        <v>228</v>
      </c>
      <c r="L1176" s="9">
        <v>94.3</v>
      </c>
      <c r="M1176" t="s">
        <v>3869</v>
      </c>
      <c r="N1176" s="2" t="s">
        <v>85</v>
      </c>
      <c r="O1176" s="2" t="s">
        <v>3868</v>
      </c>
      <c r="P1176" s="2" t="str">
        <f>VLOOKUP(I1176,Period!A:B,2,FALSE)</f>
        <v>2022H2</v>
      </c>
      <c r="Q1176" s="9">
        <f t="shared" si="204"/>
        <v>66.45</v>
      </c>
      <c r="R1176" s="2">
        <f t="shared" si="206"/>
        <v>70</v>
      </c>
      <c r="S1176" t="str">
        <f t="shared" si="207"/>
        <v>03 Cloudy (40%-90%)</v>
      </c>
      <c r="T1176" t="str">
        <f t="shared" si="205"/>
        <v>44879S2A_MSIL1CCDM-MLB-CLSHG4487903 Cloudy (40%-90%)</v>
      </c>
      <c r="U1176">
        <f>IF(COUNTIF(T$2:T1175,T1176)&gt;=1,0,1)</f>
        <v>0</v>
      </c>
      <c r="V1176" s="26" t="s">
        <v>934</v>
      </c>
      <c r="W1176" s="86">
        <f t="shared" si="208"/>
        <v>2022</v>
      </c>
      <c r="X1176" s="86">
        <f t="shared" si="209"/>
        <v>11</v>
      </c>
      <c r="Y1176" s="86">
        <f t="shared" si="210"/>
        <v>14</v>
      </c>
      <c r="Z1176" s="86" t="str">
        <f t="shared" si="211"/>
        <v>22</v>
      </c>
      <c r="AA1176" s="86" t="str">
        <f t="shared" si="212"/>
        <v>26</v>
      </c>
      <c r="AB1176" s="86" t="str">
        <f t="shared" si="213"/>
        <v>16</v>
      </c>
      <c r="AC1176" s="86" t="str">
        <f t="shared" si="214"/>
        <v>CLS_HG_2500X1254px_16m_S2A_MSIL1C_20221114_70CC</v>
      </c>
      <c r="AD1176" s="41" t="s">
        <v>935</v>
      </c>
    </row>
    <row r="1177" spans="2:30" x14ac:dyDescent="0.25">
      <c r="B1177" t="s">
        <v>3866</v>
      </c>
      <c r="C1177" t="s">
        <v>3817</v>
      </c>
      <c r="D1177" s="7" t="s">
        <v>251</v>
      </c>
      <c r="E1177" s="2" t="b">
        <v>1</v>
      </c>
      <c r="F1177" s="2" t="s">
        <v>3813</v>
      </c>
      <c r="G1177" s="7" t="s">
        <v>12</v>
      </c>
      <c r="H1177" t="s">
        <v>73</v>
      </c>
      <c r="I1177" s="50">
        <v>44874</v>
      </c>
      <c r="J1177" s="2" t="s">
        <v>56</v>
      </c>
      <c r="K1177" s="2" t="s">
        <v>228</v>
      </c>
      <c r="L1177" s="9">
        <v>65.2</v>
      </c>
      <c r="M1177" t="s">
        <v>3869</v>
      </c>
      <c r="N1177" s="2" t="s">
        <v>85</v>
      </c>
      <c r="O1177" s="2" t="s">
        <v>3868</v>
      </c>
      <c r="P1177" s="2" t="str">
        <f>VLOOKUP(I1177,Period!A:B,2,FALSE)</f>
        <v>2022H2</v>
      </c>
      <c r="Q1177" s="9">
        <f t="shared" si="204"/>
        <v>78.800000000000011</v>
      </c>
      <c r="R1177" s="2">
        <f t="shared" si="206"/>
        <v>80</v>
      </c>
      <c r="S1177" t="str">
        <f t="shared" si="207"/>
        <v>03 Cloudy (40%-90%)</v>
      </c>
      <c r="T1177" t="str">
        <f t="shared" si="205"/>
        <v>44874S2A_MSIL1CCDM-MLB-CLSHG4487403 Cloudy (40%-90%)</v>
      </c>
      <c r="U1177">
        <f>IF(COUNTIF(T$2:T1176,T1177)&gt;=1,0,1)</f>
        <v>1</v>
      </c>
      <c r="V1177" s="26" t="s">
        <v>936</v>
      </c>
      <c r="W1177" s="86">
        <f t="shared" si="208"/>
        <v>2022</v>
      </c>
      <c r="X1177" s="86">
        <f t="shared" si="209"/>
        <v>11</v>
      </c>
      <c r="Y1177" s="86" t="str">
        <f t="shared" si="210"/>
        <v>09</v>
      </c>
      <c r="Z1177" s="86" t="str">
        <f t="shared" si="211"/>
        <v>22</v>
      </c>
      <c r="AA1177" s="86" t="str">
        <f t="shared" si="212"/>
        <v>26</v>
      </c>
      <c r="AB1177" s="86" t="str">
        <f t="shared" si="213"/>
        <v>16</v>
      </c>
      <c r="AC1177" s="86" t="str">
        <f t="shared" si="214"/>
        <v>CLS_HG_2500X1254px_16m_S2A_MSIL1C_20221109_80CC</v>
      </c>
      <c r="AD1177" s="41" t="s">
        <v>937</v>
      </c>
    </row>
    <row r="1178" spans="2:30" x14ac:dyDescent="0.25">
      <c r="B1178" t="s">
        <v>3866</v>
      </c>
      <c r="C1178" t="s">
        <v>3817</v>
      </c>
      <c r="D1178" s="7" t="s">
        <v>251</v>
      </c>
      <c r="E1178" s="2" t="b">
        <v>1</v>
      </c>
      <c r="F1178" s="2" t="s">
        <v>3813</v>
      </c>
      <c r="G1178" s="7" t="s">
        <v>12</v>
      </c>
      <c r="H1178" t="s">
        <v>73</v>
      </c>
      <c r="I1178" s="50">
        <v>44874</v>
      </c>
      <c r="J1178" s="2" t="s">
        <v>50</v>
      </c>
      <c r="K1178" s="2" t="s">
        <v>229</v>
      </c>
      <c r="L1178" s="9">
        <v>92.4</v>
      </c>
      <c r="M1178" t="s">
        <v>3869</v>
      </c>
      <c r="N1178" s="2" t="s">
        <v>85</v>
      </c>
      <c r="O1178" s="2" t="s">
        <v>3868</v>
      </c>
      <c r="P1178" s="2" t="str">
        <f>VLOOKUP(I1178,Period!A:B,2,FALSE)</f>
        <v>2022H2</v>
      </c>
      <c r="Q1178" s="9">
        <f t="shared" si="204"/>
        <v>78.800000000000011</v>
      </c>
      <c r="R1178" s="2">
        <f t="shared" si="206"/>
        <v>80</v>
      </c>
      <c r="S1178" t="str">
        <f t="shared" si="207"/>
        <v>03 Cloudy (40%-90%)</v>
      </c>
      <c r="T1178" t="str">
        <f t="shared" si="205"/>
        <v>44874S2A_MSIL1CCDM-MLB-CLSHG4487403 Cloudy (40%-90%)</v>
      </c>
      <c r="U1178">
        <f>IF(COUNTIF(T$2:T1177,T1178)&gt;=1,0,1)</f>
        <v>0</v>
      </c>
      <c r="V1178" s="26" t="s">
        <v>938</v>
      </c>
      <c r="W1178" s="86">
        <f t="shared" si="208"/>
        <v>2022</v>
      </c>
      <c r="X1178" s="86">
        <f t="shared" si="209"/>
        <v>11</v>
      </c>
      <c r="Y1178" s="86" t="str">
        <f t="shared" si="210"/>
        <v>09</v>
      </c>
      <c r="Z1178" s="86" t="str">
        <f t="shared" si="211"/>
        <v>22</v>
      </c>
      <c r="AA1178" s="86" t="str">
        <f t="shared" si="212"/>
        <v>26</v>
      </c>
      <c r="AB1178" s="86" t="str">
        <f t="shared" si="213"/>
        <v>13</v>
      </c>
      <c r="AC1178" s="86" t="str">
        <f t="shared" si="214"/>
        <v>CLS_HG_2500X1254px_16m_S2A_MSIL1C_20221109_80CC</v>
      </c>
      <c r="AD1178" s="41" t="s">
        <v>939</v>
      </c>
    </row>
    <row r="1179" spans="2:30" x14ac:dyDescent="0.25">
      <c r="B1179" t="s">
        <v>3866</v>
      </c>
      <c r="C1179" t="s">
        <v>3817</v>
      </c>
      <c r="D1179" s="7" t="s">
        <v>251</v>
      </c>
      <c r="E1179" s="2" t="b">
        <v>1</v>
      </c>
      <c r="F1179" s="2" t="s">
        <v>3813</v>
      </c>
      <c r="G1179" s="7" t="s">
        <v>12</v>
      </c>
      <c r="H1179" t="s">
        <v>73</v>
      </c>
      <c r="I1179" s="50">
        <v>44869</v>
      </c>
      <c r="J1179" s="2" t="s">
        <v>56</v>
      </c>
      <c r="K1179" s="2" t="s">
        <v>236</v>
      </c>
      <c r="L1179" s="9">
        <v>11.4</v>
      </c>
      <c r="M1179" t="s">
        <v>3869</v>
      </c>
      <c r="N1179" s="2" t="s">
        <v>85</v>
      </c>
      <c r="O1179" s="2" t="s">
        <v>3868</v>
      </c>
      <c r="P1179" s="2" t="str">
        <f>VLOOKUP(I1179,Period!A:B,2,FALSE)</f>
        <v>2022H2</v>
      </c>
      <c r="Q1179" s="9">
        <f t="shared" si="204"/>
        <v>12.2</v>
      </c>
      <c r="R1179" s="2">
        <f t="shared" si="206"/>
        <v>20</v>
      </c>
      <c r="S1179" t="str">
        <f t="shared" si="207"/>
        <v>02 Sunny (10%-30%)</v>
      </c>
      <c r="T1179" t="str">
        <f t="shared" si="205"/>
        <v>44869S2A_MSIL1CCDM-MLB-CLSHG4486902 Sunny (10%-30%)</v>
      </c>
      <c r="U1179">
        <f>IF(COUNTIF(T$2:T1178,T1179)&gt;=1,0,1)</f>
        <v>1</v>
      </c>
      <c r="V1179" s="26" t="s">
        <v>940</v>
      </c>
      <c r="W1179" s="86">
        <f t="shared" si="208"/>
        <v>2022</v>
      </c>
      <c r="X1179" s="86">
        <f t="shared" si="209"/>
        <v>11</v>
      </c>
      <c r="Y1179" s="86" t="str">
        <f t="shared" si="210"/>
        <v>04</v>
      </c>
      <c r="Z1179" s="86" t="str">
        <f t="shared" si="211"/>
        <v>22</v>
      </c>
      <c r="AA1179" s="86" t="str">
        <f t="shared" si="212"/>
        <v>26</v>
      </c>
      <c r="AB1179" s="86" t="str">
        <f t="shared" si="213"/>
        <v>21</v>
      </c>
      <c r="AC1179" s="86" t="str">
        <f t="shared" si="214"/>
        <v>CLS_HG_2500X1254px_16m_S2A_MSIL1C_20221104_20CC</v>
      </c>
      <c r="AD1179" s="41" t="s">
        <v>941</v>
      </c>
    </row>
    <row r="1180" spans="2:30" x14ac:dyDescent="0.25">
      <c r="B1180" t="s">
        <v>3866</v>
      </c>
      <c r="C1180" t="s">
        <v>3817</v>
      </c>
      <c r="D1180" s="7" t="s">
        <v>251</v>
      </c>
      <c r="E1180" s="2" t="b">
        <v>1</v>
      </c>
      <c r="F1180" s="2" t="s">
        <v>3813</v>
      </c>
      <c r="G1180" s="7" t="s">
        <v>12</v>
      </c>
      <c r="H1180" t="s">
        <v>73</v>
      </c>
      <c r="I1180" s="50">
        <v>44869</v>
      </c>
      <c r="J1180" s="2" t="s">
        <v>50</v>
      </c>
      <c r="K1180" s="2" t="s">
        <v>237</v>
      </c>
      <c r="L1180" s="9">
        <v>13</v>
      </c>
      <c r="M1180" t="s">
        <v>3869</v>
      </c>
      <c r="N1180" s="2" t="s">
        <v>85</v>
      </c>
      <c r="O1180" s="2" t="s">
        <v>3868</v>
      </c>
      <c r="P1180" s="2" t="str">
        <f>VLOOKUP(I1180,Period!A:B,2,FALSE)</f>
        <v>2022H2</v>
      </c>
      <c r="Q1180" s="9">
        <f t="shared" si="204"/>
        <v>12.2</v>
      </c>
      <c r="R1180" s="2">
        <f t="shared" si="206"/>
        <v>20</v>
      </c>
      <c r="S1180" t="str">
        <f t="shared" si="207"/>
        <v>02 Sunny (10%-30%)</v>
      </c>
      <c r="T1180" t="str">
        <f t="shared" si="205"/>
        <v>44869S2A_MSIL1CCDM-MLB-CLSHG4486902 Sunny (10%-30%)</v>
      </c>
      <c r="U1180">
        <f>IF(COUNTIF(T$2:T1179,T1180)&gt;=1,0,1)</f>
        <v>0</v>
      </c>
      <c r="V1180" s="26" t="s">
        <v>942</v>
      </c>
      <c r="W1180" s="86">
        <f t="shared" si="208"/>
        <v>2022</v>
      </c>
      <c r="X1180" s="86">
        <f t="shared" si="209"/>
        <v>11</v>
      </c>
      <c r="Y1180" s="86" t="str">
        <f t="shared" si="210"/>
        <v>04</v>
      </c>
      <c r="Z1180" s="86" t="str">
        <f t="shared" si="211"/>
        <v>22</v>
      </c>
      <c r="AA1180" s="86" t="str">
        <f t="shared" si="212"/>
        <v>26</v>
      </c>
      <c r="AB1180" s="86" t="str">
        <f t="shared" si="213"/>
        <v>18</v>
      </c>
      <c r="AC1180" s="86" t="str">
        <f t="shared" si="214"/>
        <v>CLS_HG_2500X1254px_16m_S2A_MSIL1C_20221104_20CC</v>
      </c>
      <c r="AD1180" s="41" t="s">
        <v>943</v>
      </c>
    </row>
    <row r="1181" spans="2:30" x14ac:dyDescent="0.25">
      <c r="B1181" t="s">
        <v>3866</v>
      </c>
      <c r="C1181" t="s">
        <v>3817</v>
      </c>
      <c r="D1181" s="7" t="s">
        <v>251</v>
      </c>
      <c r="E1181" s="2" t="b">
        <v>1</v>
      </c>
      <c r="F1181" s="2" t="s">
        <v>3813</v>
      </c>
      <c r="G1181" s="7" t="s">
        <v>12</v>
      </c>
      <c r="H1181" t="s">
        <v>73</v>
      </c>
      <c r="I1181" s="50">
        <v>44864</v>
      </c>
      <c r="J1181" s="2" t="s">
        <v>56</v>
      </c>
      <c r="K1181" s="2" t="s">
        <v>230</v>
      </c>
      <c r="L1181" s="9">
        <v>99.3</v>
      </c>
      <c r="M1181" t="s">
        <v>3869</v>
      </c>
      <c r="N1181" s="2" t="s">
        <v>85</v>
      </c>
      <c r="O1181" s="2" t="s">
        <v>3868</v>
      </c>
      <c r="P1181" s="2" t="str">
        <f>VLOOKUP(I1181,Period!A:B,2,FALSE)</f>
        <v>2022H2</v>
      </c>
      <c r="Q1181" s="9">
        <f t="shared" si="204"/>
        <v>99.65</v>
      </c>
      <c r="R1181" s="2">
        <f t="shared" si="206"/>
        <v>100</v>
      </c>
      <c r="S1181" t="str">
        <f t="shared" si="207"/>
        <v>04 Overcast (100%)</v>
      </c>
      <c r="T1181" t="str">
        <f t="shared" si="205"/>
        <v>44864S2A_MSIL1CCDM-MLB-CLSHG4486404 Overcast (100%)</v>
      </c>
      <c r="U1181">
        <f>IF(COUNTIF(T$2:T1180,T1181)&gt;=1,0,1)</f>
        <v>1</v>
      </c>
      <c r="V1181" s="26" t="s">
        <v>944</v>
      </c>
      <c r="W1181" s="86">
        <f t="shared" si="208"/>
        <v>2022</v>
      </c>
      <c r="X1181" s="86">
        <f t="shared" si="209"/>
        <v>10</v>
      </c>
      <c r="Y1181" s="86">
        <f t="shared" si="210"/>
        <v>30</v>
      </c>
      <c r="Z1181" s="86" t="str">
        <f t="shared" si="211"/>
        <v>22</v>
      </c>
      <c r="AA1181" s="86" t="str">
        <f t="shared" si="212"/>
        <v>26</v>
      </c>
      <c r="AB1181" s="86" t="str">
        <f t="shared" si="213"/>
        <v>15</v>
      </c>
      <c r="AC1181" s="86" t="str">
        <f t="shared" si="214"/>
        <v>CLS_HG_2500X1254px_16m_S2A_MSIL1C_20221030_100CC</v>
      </c>
      <c r="AD1181" s="41" t="s">
        <v>945</v>
      </c>
    </row>
    <row r="1182" spans="2:30" x14ac:dyDescent="0.25">
      <c r="B1182" t="s">
        <v>3866</v>
      </c>
      <c r="C1182" t="s">
        <v>3817</v>
      </c>
      <c r="D1182" s="7" t="s">
        <v>251</v>
      </c>
      <c r="E1182" s="2" t="b">
        <v>1</v>
      </c>
      <c r="F1182" s="2" t="s">
        <v>3813</v>
      </c>
      <c r="G1182" s="7" t="s">
        <v>12</v>
      </c>
      <c r="H1182" t="s">
        <v>73</v>
      </c>
      <c r="I1182" s="50">
        <v>44864</v>
      </c>
      <c r="J1182" s="2" t="s">
        <v>50</v>
      </c>
      <c r="K1182" s="2" t="s">
        <v>231</v>
      </c>
      <c r="L1182" s="9">
        <v>100</v>
      </c>
      <c r="M1182" t="s">
        <v>3869</v>
      </c>
      <c r="N1182" s="2" t="s">
        <v>85</v>
      </c>
      <c r="O1182" s="2" t="s">
        <v>3868</v>
      </c>
      <c r="P1182" s="2" t="str">
        <f>VLOOKUP(I1182,Period!A:B,2,FALSE)</f>
        <v>2022H2</v>
      </c>
      <c r="Q1182" s="9">
        <f t="shared" si="204"/>
        <v>99.65</v>
      </c>
      <c r="R1182" s="2">
        <f t="shared" si="206"/>
        <v>100</v>
      </c>
      <c r="S1182" t="str">
        <f t="shared" si="207"/>
        <v>04 Overcast (100%)</v>
      </c>
      <c r="T1182" t="str">
        <f t="shared" si="205"/>
        <v>44864S2A_MSIL1CCDM-MLB-CLSHG4486404 Overcast (100%)</v>
      </c>
      <c r="U1182">
        <f>IF(COUNTIF(T$2:T1181,T1182)&gt;=1,0,1)</f>
        <v>0</v>
      </c>
      <c r="V1182" s="26" t="s">
        <v>946</v>
      </c>
      <c r="W1182" s="86">
        <f t="shared" si="208"/>
        <v>2022</v>
      </c>
      <c r="X1182" s="86">
        <f t="shared" si="209"/>
        <v>10</v>
      </c>
      <c r="Y1182" s="86">
        <f t="shared" si="210"/>
        <v>30</v>
      </c>
      <c r="Z1182" s="86" t="str">
        <f t="shared" si="211"/>
        <v>22</v>
      </c>
      <c r="AA1182" s="86" t="str">
        <f t="shared" si="212"/>
        <v>26</v>
      </c>
      <c r="AB1182" s="86" t="str">
        <f t="shared" si="213"/>
        <v>12</v>
      </c>
      <c r="AC1182" s="86" t="str">
        <f t="shared" si="214"/>
        <v>CLS_HG_2500X1254px_16m_S2A_MSIL1C_20221030_100CC</v>
      </c>
      <c r="AD1182" s="41" t="s">
        <v>947</v>
      </c>
    </row>
    <row r="1183" spans="2:30" x14ac:dyDescent="0.25">
      <c r="B1183" t="s">
        <v>3866</v>
      </c>
      <c r="C1183" t="s">
        <v>3817</v>
      </c>
      <c r="D1183" s="7" t="s">
        <v>251</v>
      </c>
      <c r="E1183" s="2" t="b">
        <v>1</v>
      </c>
      <c r="F1183" s="2" t="s">
        <v>3813</v>
      </c>
      <c r="G1183" s="7" t="s">
        <v>12</v>
      </c>
      <c r="H1183" t="s">
        <v>73</v>
      </c>
      <c r="I1183" s="50">
        <v>44859</v>
      </c>
      <c r="J1183" s="2" t="s">
        <v>56</v>
      </c>
      <c r="K1183" s="2" t="s">
        <v>235</v>
      </c>
      <c r="L1183" s="9">
        <v>13.9</v>
      </c>
      <c r="M1183" t="s">
        <v>3869</v>
      </c>
      <c r="N1183" s="2" t="s">
        <v>85</v>
      </c>
      <c r="O1183" s="2" t="s">
        <v>3868</v>
      </c>
      <c r="P1183" s="2" t="str">
        <f>VLOOKUP(I1183,Period!A:B,2,FALSE)</f>
        <v>2022H2</v>
      </c>
      <c r="Q1183" s="9">
        <f t="shared" si="204"/>
        <v>16.649999999999999</v>
      </c>
      <c r="R1183" s="2">
        <f t="shared" si="206"/>
        <v>20</v>
      </c>
      <c r="S1183" t="str">
        <f t="shared" si="207"/>
        <v>02 Sunny (10%-30%)</v>
      </c>
      <c r="T1183" t="str">
        <f t="shared" si="205"/>
        <v>44859S2A_MSIL1CCDM-MLB-CLSHG4485902 Sunny (10%-30%)</v>
      </c>
      <c r="U1183">
        <f>IF(COUNTIF(T$2:T1182,T1183)&gt;=1,0,1)</f>
        <v>1</v>
      </c>
      <c r="V1183" s="26" t="s">
        <v>948</v>
      </c>
      <c r="W1183" s="86">
        <f t="shared" si="208"/>
        <v>2022</v>
      </c>
      <c r="X1183" s="86">
        <f t="shared" si="209"/>
        <v>10</v>
      </c>
      <c r="Y1183" s="86">
        <f t="shared" si="210"/>
        <v>25</v>
      </c>
      <c r="Z1183" s="86" t="str">
        <f t="shared" si="211"/>
        <v>22</v>
      </c>
      <c r="AA1183" s="86" t="str">
        <f t="shared" si="212"/>
        <v>26</v>
      </c>
      <c r="AB1183" s="86" t="str">
        <f t="shared" si="213"/>
        <v>20</v>
      </c>
      <c r="AC1183" s="86" t="str">
        <f t="shared" si="214"/>
        <v>CLS_HG_2500X1254px_16m_S2A_MSIL1C_20221025_20CC</v>
      </c>
      <c r="AD1183" s="41" t="s">
        <v>949</v>
      </c>
    </row>
    <row r="1184" spans="2:30" x14ac:dyDescent="0.25">
      <c r="B1184" t="s">
        <v>3866</v>
      </c>
      <c r="C1184" t="s">
        <v>3817</v>
      </c>
      <c r="D1184" s="7" t="s">
        <v>251</v>
      </c>
      <c r="E1184" s="2" t="b">
        <v>1</v>
      </c>
      <c r="F1184" s="2" t="s">
        <v>3813</v>
      </c>
      <c r="G1184" s="7" t="s">
        <v>12</v>
      </c>
      <c r="H1184" t="s">
        <v>73</v>
      </c>
      <c r="I1184" s="50">
        <v>44859</v>
      </c>
      <c r="J1184" s="2" t="s">
        <v>50</v>
      </c>
      <c r="K1184" s="2" t="s">
        <v>232</v>
      </c>
      <c r="L1184" s="9">
        <v>19.399999999999999</v>
      </c>
      <c r="M1184" t="s">
        <v>3869</v>
      </c>
      <c r="N1184" s="2" t="s">
        <v>85</v>
      </c>
      <c r="O1184" s="2" t="s">
        <v>3868</v>
      </c>
      <c r="P1184" s="2" t="str">
        <f>VLOOKUP(I1184,Period!A:B,2,FALSE)</f>
        <v>2022H2</v>
      </c>
      <c r="Q1184" s="9">
        <f t="shared" si="204"/>
        <v>16.649999999999999</v>
      </c>
      <c r="R1184" s="2">
        <f t="shared" si="206"/>
        <v>20</v>
      </c>
      <c r="S1184" t="str">
        <f t="shared" si="207"/>
        <v>02 Sunny (10%-30%)</v>
      </c>
      <c r="T1184" t="str">
        <f t="shared" si="205"/>
        <v>44859S2A_MSIL1CCDM-MLB-CLSHG4485902 Sunny (10%-30%)</v>
      </c>
      <c r="U1184">
        <f>IF(COUNTIF(T$2:T1183,T1184)&gt;=1,0,1)</f>
        <v>0</v>
      </c>
      <c r="V1184" s="26" t="s">
        <v>950</v>
      </c>
      <c r="W1184" s="86">
        <f t="shared" si="208"/>
        <v>2022</v>
      </c>
      <c r="X1184" s="86">
        <f t="shared" si="209"/>
        <v>10</v>
      </c>
      <c r="Y1184" s="86">
        <f t="shared" si="210"/>
        <v>25</v>
      </c>
      <c r="Z1184" s="86" t="str">
        <f t="shared" si="211"/>
        <v>22</v>
      </c>
      <c r="AA1184" s="86" t="str">
        <f t="shared" si="212"/>
        <v>26</v>
      </c>
      <c r="AB1184" s="86" t="str">
        <f t="shared" si="213"/>
        <v>17</v>
      </c>
      <c r="AC1184" s="86" t="str">
        <f t="shared" si="214"/>
        <v>CLS_HG_2500X1254px_16m_S2A_MSIL1C_20221025_20CC</v>
      </c>
      <c r="AD1184" s="41" t="s">
        <v>951</v>
      </c>
    </row>
    <row r="1185" spans="2:30" x14ac:dyDescent="0.25">
      <c r="B1185" t="s">
        <v>3866</v>
      </c>
      <c r="C1185" t="s">
        <v>3817</v>
      </c>
      <c r="D1185" s="7" t="s">
        <v>251</v>
      </c>
      <c r="E1185" s="2" t="b">
        <v>1</v>
      </c>
      <c r="F1185" s="2" t="s">
        <v>3813</v>
      </c>
      <c r="G1185" s="7" t="s">
        <v>12</v>
      </c>
      <c r="H1185" t="s">
        <v>73</v>
      </c>
      <c r="I1185" s="50">
        <v>44854</v>
      </c>
      <c r="J1185" s="2" t="s">
        <v>56</v>
      </c>
      <c r="K1185" s="2" t="s">
        <v>228</v>
      </c>
      <c r="L1185" s="9">
        <v>67.2</v>
      </c>
      <c r="M1185" t="s">
        <v>3869</v>
      </c>
      <c r="N1185" s="2" t="s">
        <v>85</v>
      </c>
      <c r="O1185" s="2" t="s">
        <v>3868</v>
      </c>
      <c r="P1185" s="2" t="str">
        <f>VLOOKUP(I1185,Period!A:B,2,FALSE)</f>
        <v>2022H2</v>
      </c>
      <c r="Q1185" s="9">
        <f t="shared" si="204"/>
        <v>56.75</v>
      </c>
      <c r="R1185" s="2">
        <f t="shared" si="206"/>
        <v>60</v>
      </c>
      <c r="S1185" t="str">
        <f t="shared" si="207"/>
        <v>03 Cloudy (40%-90%)</v>
      </c>
      <c r="T1185" t="str">
        <f t="shared" si="205"/>
        <v>44854S2A_MSIL1CCDM-MLB-CLSHG4485403 Cloudy (40%-90%)</v>
      </c>
      <c r="U1185">
        <f>IF(COUNTIF(T$2:T1184,T1185)&gt;=1,0,1)</f>
        <v>1</v>
      </c>
      <c r="V1185" s="26" t="s">
        <v>952</v>
      </c>
      <c r="W1185" s="86">
        <f t="shared" si="208"/>
        <v>2022</v>
      </c>
      <c r="X1185" s="86">
        <f t="shared" si="209"/>
        <v>10</v>
      </c>
      <c r="Y1185" s="86">
        <f t="shared" si="210"/>
        <v>20</v>
      </c>
      <c r="Z1185" s="86" t="str">
        <f t="shared" si="211"/>
        <v>22</v>
      </c>
      <c r="AA1185" s="86" t="str">
        <f t="shared" si="212"/>
        <v>26</v>
      </c>
      <c r="AB1185" s="86" t="str">
        <f t="shared" si="213"/>
        <v>16</v>
      </c>
      <c r="AC1185" s="86" t="str">
        <f t="shared" si="214"/>
        <v>CLS_HG_2500X1254px_16m_S2A_MSIL1C_20221020_60CC</v>
      </c>
      <c r="AD1185" s="41" t="s">
        <v>953</v>
      </c>
    </row>
    <row r="1186" spans="2:30" x14ac:dyDescent="0.25">
      <c r="B1186" t="s">
        <v>3866</v>
      </c>
      <c r="C1186" t="s">
        <v>3817</v>
      </c>
      <c r="D1186" s="7" t="s">
        <v>251</v>
      </c>
      <c r="E1186" s="2" t="b">
        <v>1</v>
      </c>
      <c r="F1186" s="2" t="s">
        <v>3813</v>
      </c>
      <c r="G1186" s="7" t="s">
        <v>12</v>
      </c>
      <c r="H1186" t="s">
        <v>73</v>
      </c>
      <c r="I1186" s="50">
        <v>44854</v>
      </c>
      <c r="J1186" s="2" t="s">
        <v>50</v>
      </c>
      <c r="K1186" s="2" t="s">
        <v>229</v>
      </c>
      <c r="L1186" s="9">
        <v>46.3</v>
      </c>
      <c r="M1186" t="s">
        <v>3869</v>
      </c>
      <c r="N1186" s="2" t="s">
        <v>85</v>
      </c>
      <c r="O1186" s="2" t="s">
        <v>3868</v>
      </c>
      <c r="P1186" s="2" t="str">
        <f>VLOOKUP(I1186,Period!A:B,2,FALSE)</f>
        <v>2022H2</v>
      </c>
      <c r="Q1186" s="9">
        <f t="shared" si="204"/>
        <v>56.75</v>
      </c>
      <c r="R1186" s="2">
        <f t="shared" si="206"/>
        <v>60</v>
      </c>
      <c r="S1186" t="str">
        <f t="shared" si="207"/>
        <v>03 Cloudy (40%-90%)</v>
      </c>
      <c r="T1186" t="str">
        <f t="shared" si="205"/>
        <v>44854S2A_MSIL1CCDM-MLB-CLSHG4485403 Cloudy (40%-90%)</v>
      </c>
      <c r="U1186">
        <f>IF(COUNTIF(T$2:T1185,T1186)&gt;=1,0,1)</f>
        <v>0</v>
      </c>
      <c r="V1186" s="26" t="s">
        <v>954</v>
      </c>
      <c r="W1186" s="86">
        <f t="shared" si="208"/>
        <v>2022</v>
      </c>
      <c r="X1186" s="86">
        <f t="shared" si="209"/>
        <v>10</v>
      </c>
      <c r="Y1186" s="86">
        <f t="shared" si="210"/>
        <v>20</v>
      </c>
      <c r="Z1186" s="86" t="str">
        <f t="shared" si="211"/>
        <v>22</v>
      </c>
      <c r="AA1186" s="86" t="str">
        <f t="shared" si="212"/>
        <v>26</v>
      </c>
      <c r="AB1186" s="86" t="str">
        <f t="shared" si="213"/>
        <v>13</v>
      </c>
      <c r="AC1186" s="86" t="str">
        <f t="shared" si="214"/>
        <v>CLS_HG_2500X1254px_16m_S2A_MSIL1C_20221020_60CC</v>
      </c>
      <c r="AD1186" s="41" t="s">
        <v>955</v>
      </c>
    </row>
    <row r="1187" spans="2:30" x14ac:dyDescent="0.25">
      <c r="B1187" t="s">
        <v>3866</v>
      </c>
      <c r="C1187" t="s">
        <v>3817</v>
      </c>
      <c r="D1187" s="7" t="s">
        <v>251</v>
      </c>
      <c r="E1187" s="2" t="b">
        <v>1</v>
      </c>
      <c r="F1187" s="2" t="s">
        <v>3813</v>
      </c>
      <c r="G1187" s="7" t="s">
        <v>12</v>
      </c>
      <c r="H1187" t="s">
        <v>73</v>
      </c>
      <c r="I1187" s="50">
        <v>44849</v>
      </c>
      <c r="J1187" s="2" t="s">
        <v>56</v>
      </c>
      <c r="K1187" s="2" t="s">
        <v>236</v>
      </c>
      <c r="L1187" s="9">
        <v>25.6</v>
      </c>
      <c r="M1187" t="s">
        <v>3869</v>
      </c>
      <c r="N1187" s="2" t="s">
        <v>85</v>
      </c>
      <c r="O1187" s="2" t="s">
        <v>3868</v>
      </c>
      <c r="P1187" s="2" t="str">
        <f>VLOOKUP(I1187,Period!A:B,2,FALSE)</f>
        <v>2022H2</v>
      </c>
      <c r="Q1187" s="9">
        <f t="shared" si="204"/>
        <v>18.5</v>
      </c>
      <c r="R1187" s="2">
        <f t="shared" si="206"/>
        <v>20</v>
      </c>
      <c r="S1187" t="str">
        <f t="shared" si="207"/>
        <v>02 Sunny (10%-30%)</v>
      </c>
      <c r="T1187" t="str">
        <f t="shared" si="205"/>
        <v>44849S2A_MSIL1CCDM-MLB-CLSHG4484902 Sunny (10%-30%)</v>
      </c>
      <c r="U1187">
        <f>IF(COUNTIF(T$2:T1186,T1187)&gt;=1,0,1)</f>
        <v>1</v>
      </c>
      <c r="V1187" s="26" t="s">
        <v>956</v>
      </c>
      <c r="W1187" s="86">
        <f t="shared" si="208"/>
        <v>2022</v>
      </c>
      <c r="X1187" s="86">
        <f t="shared" si="209"/>
        <v>10</v>
      </c>
      <c r="Y1187" s="86">
        <f t="shared" si="210"/>
        <v>15</v>
      </c>
      <c r="Z1187" s="86" t="str">
        <f t="shared" si="211"/>
        <v>22</v>
      </c>
      <c r="AA1187" s="86" t="str">
        <f t="shared" si="212"/>
        <v>26</v>
      </c>
      <c r="AB1187" s="86" t="str">
        <f t="shared" si="213"/>
        <v>21</v>
      </c>
      <c r="AC1187" s="86" t="str">
        <f t="shared" si="214"/>
        <v>CLS_HG_2500X1254px_16m_S2A_MSIL1C_20221015_20CC</v>
      </c>
      <c r="AD1187" s="41" t="s">
        <v>957</v>
      </c>
    </row>
    <row r="1188" spans="2:30" x14ac:dyDescent="0.25">
      <c r="B1188" t="s">
        <v>3866</v>
      </c>
      <c r="C1188" t="s">
        <v>3817</v>
      </c>
      <c r="D1188" s="7" t="s">
        <v>251</v>
      </c>
      <c r="E1188" s="2" t="b">
        <v>1</v>
      </c>
      <c r="F1188" s="2" t="s">
        <v>3813</v>
      </c>
      <c r="G1188" s="7" t="s">
        <v>12</v>
      </c>
      <c r="H1188" t="s">
        <v>73</v>
      </c>
      <c r="I1188" s="50">
        <v>44849</v>
      </c>
      <c r="J1188" s="2" t="s">
        <v>50</v>
      </c>
      <c r="K1188" s="2" t="s">
        <v>232</v>
      </c>
      <c r="L1188" s="9">
        <v>11.4</v>
      </c>
      <c r="M1188" t="s">
        <v>3869</v>
      </c>
      <c r="N1188" s="2" t="s">
        <v>85</v>
      </c>
      <c r="O1188" s="2" t="s">
        <v>3868</v>
      </c>
      <c r="P1188" s="2" t="str">
        <f>VLOOKUP(I1188,Period!A:B,2,FALSE)</f>
        <v>2022H2</v>
      </c>
      <c r="Q1188" s="9">
        <f t="shared" si="204"/>
        <v>18.5</v>
      </c>
      <c r="R1188" s="2">
        <f t="shared" si="206"/>
        <v>20</v>
      </c>
      <c r="S1188" t="str">
        <f t="shared" si="207"/>
        <v>02 Sunny (10%-30%)</v>
      </c>
      <c r="T1188" t="str">
        <f t="shared" si="205"/>
        <v>44849S2A_MSIL1CCDM-MLB-CLSHG4484902 Sunny (10%-30%)</v>
      </c>
      <c r="U1188">
        <f>IF(COUNTIF(T$2:T1187,T1188)&gt;=1,0,1)</f>
        <v>0</v>
      </c>
      <c r="V1188" s="26" t="s">
        <v>958</v>
      </c>
      <c r="W1188" s="86">
        <f t="shared" si="208"/>
        <v>2022</v>
      </c>
      <c r="X1188" s="86">
        <f t="shared" si="209"/>
        <v>10</v>
      </c>
      <c r="Y1188" s="86">
        <f t="shared" si="210"/>
        <v>15</v>
      </c>
      <c r="Z1188" s="86" t="str">
        <f t="shared" si="211"/>
        <v>22</v>
      </c>
      <c r="AA1188" s="86" t="str">
        <f t="shared" si="212"/>
        <v>26</v>
      </c>
      <c r="AB1188" s="86" t="str">
        <f t="shared" si="213"/>
        <v>17</v>
      </c>
      <c r="AC1188" s="86" t="str">
        <f t="shared" si="214"/>
        <v>CLS_HG_2500X1254px_16m_S2A_MSIL1C_20221015_20CC</v>
      </c>
      <c r="AD1188" s="41" t="s">
        <v>959</v>
      </c>
    </row>
    <row r="1189" spans="2:30" x14ac:dyDescent="0.25">
      <c r="B1189" t="s">
        <v>3866</v>
      </c>
      <c r="C1189" t="s">
        <v>3817</v>
      </c>
      <c r="D1189" s="7" t="s">
        <v>251</v>
      </c>
      <c r="E1189" s="2" t="b">
        <v>1</v>
      </c>
      <c r="F1189" s="2" t="s">
        <v>3813</v>
      </c>
      <c r="G1189" s="7" t="s">
        <v>12</v>
      </c>
      <c r="H1189" t="s">
        <v>73</v>
      </c>
      <c r="I1189" s="50">
        <v>44844</v>
      </c>
      <c r="J1189" s="2" t="s">
        <v>56</v>
      </c>
      <c r="K1189" s="2" t="s">
        <v>230</v>
      </c>
      <c r="L1189" s="9">
        <v>11.7</v>
      </c>
      <c r="M1189" t="s">
        <v>3869</v>
      </c>
      <c r="N1189" s="2" t="s">
        <v>85</v>
      </c>
      <c r="O1189" s="2" t="s">
        <v>3868</v>
      </c>
      <c r="P1189" s="2" t="str">
        <f>VLOOKUP(I1189,Period!A:B,2,FALSE)</f>
        <v>2022H2</v>
      </c>
      <c r="Q1189" s="9">
        <f t="shared" si="204"/>
        <v>10.95</v>
      </c>
      <c r="R1189" s="2">
        <f t="shared" si="206"/>
        <v>20</v>
      </c>
      <c r="S1189" t="str">
        <f t="shared" si="207"/>
        <v>02 Sunny (10%-30%)</v>
      </c>
      <c r="T1189" t="str">
        <f t="shared" si="205"/>
        <v>44844S2A_MSIL1CCDM-MLB-CLSHG4484402 Sunny (10%-30%)</v>
      </c>
      <c r="U1189">
        <f>IF(COUNTIF(T$2:T1188,T1189)&gt;=1,0,1)</f>
        <v>1</v>
      </c>
      <c r="V1189" s="26" t="s">
        <v>960</v>
      </c>
      <c r="W1189" s="86">
        <f t="shared" si="208"/>
        <v>2022</v>
      </c>
      <c r="X1189" s="86">
        <f t="shared" si="209"/>
        <v>10</v>
      </c>
      <c r="Y1189" s="86">
        <f t="shared" si="210"/>
        <v>10</v>
      </c>
      <c r="Z1189" s="86" t="str">
        <f t="shared" si="211"/>
        <v>22</v>
      </c>
      <c r="AA1189" s="86" t="str">
        <f t="shared" si="212"/>
        <v>26</v>
      </c>
      <c r="AB1189" s="86" t="str">
        <f t="shared" si="213"/>
        <v>15</v>
      </c>
      <c r="AC1189" s="86" t="str">
        <f t="shared" si="214"/>
        <v>CLS_HG_2500X1254px_16m_S2A_MSIL1C_20221010_20CC</v>
      </c>
      <c r="AD1189" s="41" t="s">
        <v>961</v>
      </c>
    </row>
    <row r="1190" spans="2:30" x14ac:dyDescent="0.25">
      <c r="B1190" t="s">
        <v>3866</v>
      </c>
      <c r="C1190" t="s">
        <v>3817</v>
      </c>
      <c r="D1190" s="7" t="s">
        <v>251</v>
      </c>
      <c r="E1190" s="2" t="b">
        <v>1</v>
      </c>
      <c r="F1190" s="2" t="s">
        <v>3813</v>
      </c>
      <c r="G1190" s="7" t="s">
        <v>12</v>
      </c>
      <c r="H1190" t="s">
        <v>73</v>
      </c>
      <c r="I1190" s="50">
        <v>44844</v>
      </c>
      <c r="J1190" s="2" t="s">
        <v>50</v>
      </c>
      <c r="K1190" s="2" t="s">
        <v>231</v>
      </c>
      <c r="L1190" s="9">
        <v>10.199999999999999</v>
      </c>
      <c r="M1190" t="s">
        <v>3869</v>
      </c>
      <c r="N1190" s="2" t="s">
        <v>85</v>
      </c>
      <c r="O1190" s="2" t="s">
        <v>3868</v>
      </c>
      <c r="P1190" s="2" t="str">
        <f>VLOOKUP(I1190,Period!A:B,2,FALSE)</f>
        <v>2022H2</v>
      </c>
      <c r="Q1190" s="9">
        <f t="shared" si="204"/>
        <v>10.95</v>
      </c>
      <c r="R1190" s="2">
        <f t="shared" si="206"/>
        <v>20</v>
      </c>
      <c r="S1190" t="str">
        <f t="shared" si="207"/>
        <v>02 Sunny (10%-30%)</v>
      </c>
      <c r="T1190" t="str">
        <f t="shared" si="205"/>
        <v>44844S2A_MSIL1CCDM-MLB-CLSHG4484402 Sunny (10%-30%)</v>
      </c>
      <c r="U1190">
        <f>IF(COUNTIF(T$2:T1189,T1190)&gt;=1,0,1)</f>
        <v>0</v>
      </c>
      <c r="V1190" s="26" t="s">
        <v>962</v>
      </c>
      <c r="W1190" s="86">
        <f t="shared" si="208"/>
        <v>2022</v>
      </c>
      <c r="X1190" s="86">
        <f t="shared" si="209"/>
        <v>10</v>
      </c>
      <c r="Y1190" s="86">
        <f t="shared" si="210"/>
        <v>10</v>
      </c>
      <c r="Z1190" s="86" t="str">
        <f t="shared" si="211"/>
        <v>22</v>
      </c>
      <c r="AA1190" s="86" t="str">
        <f t="shared" si="212"/>
        <v>26</v>
      </c>
      <c r="AB1190" s="86" t="str">
        <f t="shared" si="213"/>
        <v>12</v>
      </c>
      <c r="AC1190" s="86" t="str">
        <f t="shared" si="214"/>
        <v>CLS_HG_2500X1254px_16m_S2A_MSIL1C_20221010_20CC</v>
      </c>
      <c r="AD1190" s="41" t="s">
        <v>963</v>
      </c>
    </row>
    <row r="1191" spans="2:30" x14ac:dyDescent="0.25">
      <c r="B1191" t="s">
        <v>3866</v>
      </c>
      <c r="C1191" t="s">
        <v>3817</v>
      </c>
      <c r="D1191" s="7" t="s">
        <v>251</v>
      </c>
      <c r="E1191" s="2" t="b">
        <v>1</v>
      </c>
      <c r="F1191" s="2" t="s">
        <v>3813</v>
      </c>
      <c r="G1191" s="7" t="s">
        <v>12</v>
      </c>
      <c r="H1191" t="s">
        <v>73</v>
      </c>
      <c r="I1191" s="50">
        <v>44839</v>
      </c>
      <c r="J1191" s="2" t="s">
        <v>56</v>
      </c>
      <c r="K1191" s="2" t="s">
        <v>238</v>
      </c>
      <c r="L1191" s="9">
        <v>85.1</v>
      </c>
      <c r="M1191" t="s">
        <v>3869</v>
      </c>
      <c r="N1191" s="2" t="s">
        <v>85</v>
      </c>
      <c r="O1191" s="2" t="s">
        <v>3868</v>
      </c>
      <c r="P1191" s="2" t="str">
        <f>VLOOKUP(I1191,Period!A:B,2,FALSE)</f>
        <v>2022H2</v>
      </c>
      <c r="Q1191" s="9">
        <f t="shared" si="204"/>
        <v>70.199999999999989</v>
      </c>
      <c r="R1191" s="2">
        <f t="shared" si="206"/>
        <v>80</v>
      </c>
      <c r="S1191" t="str">
        <f t="shared" si="207"/>
        <v>03 Cloudy (40%-90%)</v>
      </c>
      <c r="T1191" t="str">
        <f t="shared" si="205"/>
        <v>44839S2A_MSIL1CCDM-MLB-CLSHG4483903 Cloudy (40%-90%)</v>
      </c>
      <c r="U1191">
        <f>IF(COUNTIF(T$2:T1190,T1191)&gt;=1,0,1)</f>
        <v>1</v>
      </c>
      <c r="V1191" s="26" t="s">
        <v>964</v>
      </c>
      <c r="W1191" s="86">
        <f t="shared" si="208"/>
        <v>2022</v>
      </c>
      <c r="X1191" s="86">
        <f t="shared" si="209"/>
        <v>10</v>
      </c>
      <c r="Y1191" s="86" t="str">
        <f t="shared" si="210"/>
        <v>05</v>
      </c>
      <c r="Z1191" s="86" t="str">
        <f t="shared" si="211"/>
        <v>22</v>
      </c>
      <c r="AA1191" s="86" t="str">
        <f t="shared" si="212"/>
        <v>26</v>
      </c>
      <c r="AB1191" s="86" t="str">
        <f t="shared" si="213"/>
        <v>24</v>
      </c>
      <c r="AC1191" s="86" t="str">
        <f t="shared" si="214"/>
        <v>CLS_HG_2500X1254px_16m_S2A_MSIL1C_20221005_80CC</v>
      </c>
      <c r="AD1191" s="41" t="s">
        <v>965</v>
      </c>
    </row>
    <row r="1192" spans="2:30" x14ac:dyDescent="0.25">
      <c r="B1192" t="s">
        <v>3866</v>
      </c>
      <c r="C1192" t="s">
        <v>3817</v>
      </c>
      <c r="D1192" s="7" t="s">
        <v>251</v>
      </c>
      <c r="E1192" s="2" t="b">
        <v>1</v>
      </c>
      <c r="F1192" s="2" t="s">
        <v>3813</v>
      </c>
      <c r="G1192" s="7" t="s">
        <v>12</v>
      </c>
      <c r="H1192" t="s">
        <v>73</v>
      </c>
      <c r="I1192" s="50">
        <v>44839</v>
      </c>
      <c r="J1192" s="2" t="s">
        <v>50</v>
      </c>
      <c r="K1192" s="2" t="s">
        <v>235</v>
      </c>
      <c r="L1192" s="9">
        <v>55.3</v>
      </c>
      <c r="M1192" t="s">
        <v>3869</v>
      </c>
      <c r="N1192" s="2" t="s">
        <v>85</v>
      </c>
      <c r="O1192" s="2" t="s">
        <v>3868</v>
      </c>
      <c r="P1192" s="2" t="str">
        <f>VLOOKUP(I1192,Period!A:B,2,FALSE)</f>
        <v>2022H2</v>
      </c>
      <c r="Q1192" s="9">
        <f t="shared" si="204"/>
        <v>70.199999999999989</v>
      </c>
      <c r="R1192" s="2">
        <f t="shared" si="206"/>
        <v>80</v>
      </c>
      <c r="S1192" t="str">
        <f t="shared" si="207"/>
        <v>03 Cloudy (40%-90%)</v>
      </c>
      <c r="T1192" t="str">
        <f t="shared" si="205"/>
        <v>44839S2A_MSIL1CCDM-MLB-CLSHG4483903 Cloudy (40%-90%)</v>
      </c>
      <c r="U1192">
        <f>IF(COUNTIF(T$2:T1191,T1192)&gt;=1,0,1)</f>
        <v>0</v>
      </c>
      <c r="V1192" s="26" t="s">
        <v>966</v>
      </c>
      <c r="W1192" s="86">
        <f t="shared" si="208"/>
        <v>2022</v>
      </c>
      <c r="X1192" s="86">
        <f t="shared" si="209"/>
        <v>10</v>
      </c>
      <c r="Y1192" s="86" t="str">
        <f t="shared" si="210"/>
        <v>05</v>
      </c>
      <c r="Z1192" s="86" t="str">
        <f t="shared" si="211"/>
        <v>22</v>
      </c>
      <c r="AA1192" s="86" t="str">
        <f t="shared" si="212"/>
        <v>26</v>
      </c>
      <c r="AB1192" s="86" t="str">
        <f t="shared" si="213"/>
        <v>20</v>
      </c>
      <c r="AC1192" s="86" t="str">
        <f t="shared" si="214"/>
        <v>CLS_HG_2500X1254px_16m_S2A_MSIL1C_20221005_80CC</v>
      </c>
      <c r="AD1192" s="41" t="s">
        <v>967</v>
      </c>
    </row>
    <row r="1193" spans="2:30" x14ac:dyDescent="0.25">
      <c r="B1193" t="s">
        <v>3866</v>
      </c>
      <c r="C1193" s="54" t="s">
        <v>3817</v>
      </c>
      <c r="D1193" s="55" t="s">
        <v>251</v>
      </c>
      <c r="E1193" s="56" t="b">
        <v>1</v>
      </c>
      <c r="F1193" s="2" t="s">
        <v>3813</v>
      </c>
      <c r="G1193" s="7" t="s">
        <v>12</v>
      </c>
      <c r="H1193" s="54" t="s">
        <v>73</v>
      </c>
      <c r="I1193" s="57">
        <v>44834</v>
      </c>
      <c r="J1193" s="56" t="s">
        <v>56</v>
      </c>
      <c r="K1193" s="2" t="s">
        <v>228</v>
      </c>
      <c r="L1193" s="9">
        <v>100</v>
      </c>
      <c r="M1193" t="s">
        <v>3869</v>
      </c>
      <c r="N1193" s="2" t="s">
        <v>85</v>
      </c>
      <c r="O1193" s="2" t="s">
        <v>3868</v>
      </c>
      <c r="P1193" s="2" t="str">
        <f>VLOOKUP(I1193,Period!A:B,2,FALSE)</f>
        <v>2022H2</v>
      </c>
      <c r="Q1193" s="9">
        <f t="shared" si="204"/>
        <v>100</v>
      </c>
      <c r="R1193" s="2">
        <f t="shared" si="206"/>
        <v>100</v>
      </c>
      <c r="S1193" t="str">
        <f t="shared" si="207"/>
        <v>04 Overcast (100%)</v>
      </c>
      <c r="T1193" t="str">
        <f t="shared" si="205"/>
        <v>44834S2A_MSIL1CCDM-MLB-CLSHG4483404 Overcast (100%)</v>
      </c>
      <c r="U1193">
        <f>IF(COUNTIF(T$2:T1192,T1193)&gt;=1,0,1)</f>
        <v>1</v>
      </c>
      <c r="V1193" s="26" t="s">
        <v>968</v>
      </c>
      <c r="W1193" s="86">
        <f t="shared" si="208"/>
        <v>2022</v>
      </c>
      <c r="X1193" s="86" t="str">
        <f t="shared" si="209"/>
        <v>09</v>
      </c>
      <c r="Y1193" s="86">
        <f t="shared" si="210"/>
        <v>30</v>
      </c>
      <c r="Z1193" s="86" t="str">
        <f t="shared" si="211"/>
        <v>22</v>
      </c>
      <c r="AA1193" s="86" t="str">
        <f t="shared" si="212"/>
        <v>26</v>
      </c>
      <c r="AB1193" s="86" t="str">
        <f t="shared" si="213"/>
        <v>16</v>
      </c>
      <c r="AC1193" s="86" t="str">
        <f t="shared" si="214"/>
        <v>CLS_HG_2500X1254px_16m_S2A_MSIL1C_20220930_100CC</v>
      </c>
      <c r="AD1193" s="41" t="s">
        <v>969</v>
      </c>
    </row>
    <row r="1194" spans="2:30" x14ac:dyDescent="0.25">
      <c r="B1194" t="s">
        <v>3866</v>
      </c>
      <c r="C1194" s="54" t="s">
        <v>3817</v>
      </c>
      <c r="D1194" s="55" t="s">
        <v>251</v>
      </c>
      <c r="E1194" s="56" t="b">
        <v>1</v>
      </c>
      <c r="F1194" s="2" t="s">
        <v>3813</v>
      </c>
      <c r="G1194" s="7" t="s">
        <v>12</v>
      </c>
      <c r="H1194" s="54" t="s">
        <v>73</v>
      </c>
      <c r="I1194" s="57">
        <v>44834</v>
      </c>
      <c r="J1194" s="56" t="s">
        <v>50</v>
      </c>
      <c r="K1194" s="2" t="s">
        <v>229</v>
      </c>
      <c r="L1194" s="9">
        <v>100</v>
      </c>
      <c r="M1194" t="s">
        <v>3869</v>
      </c>
      <c r="N1194" s="2" t="s">
        <v>85</v>
      </c>
      <c r="O1194" s="2" t="s">
        <v>3868</v>
      </c>
      <c r="P1194" s="2" t="str">
        <f>VLOOKUP(I1194,Period!A:B,2,FALSE)</f>
        <v>2022H2</v>
      </c>
      <c r="Q1194" s="9">
        <f t="shared" si="204"/>
        <v>100</v>
      </c>
      <c r="R1194" s="2">
        <f t="shared" si="206"/>
        <v>100</v>
      </c>
      <c r="S1194" t="str">
        <f t="shared" si="207"/>
        <v>04 Overcast (100%)</v>
      </c>
      <c r="T1194" t="str">
        <f t="shared" si="205"/>
        <v>44834S2A_MSIL1CCDM-MLB-CLSHG4483404 Overcast (100%)</v>
      </c>
      <c r="U1194">
        <f>IF(COUNTIF(T$2:T1193,T1194)&gt;=1,0,1)</f>
        <v>0</v>
      </c>
      <c r="V1194" s="26" t="s">
        <v>970</v>
      </c>
      <c r="W1194" s="86">
        <f t="shared" si="208"/>
        <v>2022</v>
      </c>
      <c r="X1194" s="86" t="str">
        <f t="shared" si="209"/>
        <v>09</v>
      </c>
      <c r="Y1194" s="86">
        <f t="shared" si="210"/>
        <v>30</v>
      </c>
      <c r="Z1194" s="86" t="str">
        <f t="shared" si="211"/>
        <v>22</v>
      </c>
      <c r="AA1194" s="86" t="str">
        <f t="shared" si="212"/>
        <v>26</v>
      </c>
      <c r="AB1194" s="86" t="str">
        <f t="shared" si="213"/>
        <v>13</v>
      </c>
      <c r="AC1194" s="86" t="str">
        <f t="shared" si="214"/>
        <v>CLS_HG_2500X1254px_16m_S2A_MSIL1C_20220930_100CC</v>
      </c>
      <c r="AD1194" s="41" t="s">
        <v>971</v>
      </c>
    </row>
    <row r="1195" spans="2:30" x14ac:dyDescent="0.25">
      <c r="B1195" t="s">
        <v>3866</v>
      </c>
      <c r="C1195" s="54" t="s">
        <v>3817</v>
      </c>
      <c r="D1195" s="55" t="s">
        <v>251</v>
      </c>
      <c r="E1195" s="56" t="b">
        <v>1</v>
      </c>
      <c r="F1195" s="2" t="s">
        <v>3813</v>
      </c>
      <c r="G1195" s="7" t="s">
        <v>12</v>
      </c>
      <c r="H1195" s="54" t="s">
        <v>73</v>
      </c>
      <c r="I1195" s="57">
        <v>44829</v>
      </c>
      <c r="J1195" s="56" t="s">
        <v>56</v>
      </c>
      <c r="K1195" s="2" t="s">
        <v>238</v>
      </c>
      <c r="L1195" s="9">
        <v>85</v>
      </c>
      <c r="M1195" t="s">
        <v>3869</v>
      </c>
      <c r="N1195" s="2" t="s">
        <v>85</v>
      </c>
      <c r="O1195" s="2" t="s">
        <v>3868</v>
      </c>
      <c r="P1195" s="2" t="str">
        <f>VLOOKUP(I1195,Period!A:B,2,FALSE)</f>
        <v>2022H2</v>
      </c>
      <c r="Q1195" s="9">
        <f t="shared" si="204"/>
        <v>85.1</v>
      </c>
      <c r="R1195" s="2">
        <f t="shared" si="206"/>
        <v>90</v>
      </c>
      <c r="S1195" t="str">
        <f t="shared" si="207"/>
        <v>03 Cloudy (40%-90%)</v>
      </c>
      <c r="T1195" t="str">
        <f t="shared" si="205"/>
        <v>44829S2A_MSIL1CCDM-MLB-CLSHG4482903 Cloudy (40%-90%)</v>
      </c>
      <c r="U1195">
        <f>IF(COUNTIF(T$2:T1194,T1195)&gt;=1,0,1)</f>
        <v>1</v>
      </c>
      <c r="V1195" s="26" t="s">
        <v>972</v>
      </c>
      <c r="W1195" s="86">
        <f t="shared" si="208"/>
        <v>2022</v>
      </c>
      <c r="X1195" s="86" t="str">
        <f t="shared" si="209"/>
        <v>09</v>
      </c>
      <c r="Y1195" s="86">
        <f t="shared" si="210"/>
        <v>25</v>
      </c>
      <c r="Z1195" s="86" t="str">
        <f t="shared" si="211"/>
        <v>22</v>
      </c>
      <c r="AA1195" s="86" t="str">
        <f t="shared" si="212"/>
        <v>26</v>
      </c>
      <c r="AB1195" s="86" t="str">
        <f t="shared" si="213"/>
        <v>24</v>
      </c>
      <c r="AC1195" s="86" t="str">
        <f t="shared" si="214"/>
        <v>CLS_HG_2500X1254px_16m_S2A_MSIL1C_20220925_90CC</v>
      </c>
      <c r="AD1195" s="41" t="s">
        <v>973</v>
      </c>
    </row>
    <row r="1196" spans="2:30" x14ac:dyDescent="0.25">
      <c r="B1196" t="s">
        <v>3866</v>
      </c>
      <c r="C1196" s="54" t="s">
        <v>3817</v>
      </c>
      <c r="D1196" s="55" t="s">
        <v>251</v>
      </c>
      <c r="E1196" s="56" t="b">
        <v>1</v>
      </c>
      <c r="F1196" s="2" t="s">
        <v>3813</v>
      </c>
      <c r="G1196" s="7" t="s">
        <v>12</v>
      </c>
      <c r="H1196" s="54" t="s">
        <v>73</v>
      </c>
      <c r="I1196" s="57">
        <v>44829</v>
      </c>
      <c r="J1196" s="56" t="s">
        <v>50</v>
      </c>
      <c r="K1196" s="2" t="s">
        <v>239</v>
      </c>
      <c r="L1196" s="9">
        <v>85.2</v>
      </c>
      <c r="M1196" t="s">
        <v>3869</v>
      </c>
      <c r="N1196" s="2" t="s">
        <v>85</v>
      </c>
      <c r="O1196" s="2" t="s">
        <v>3868</v>
      </c>
      <c r="P1196" s="2" t="str">
        <f>VLOOKUP(I1196,Period!A:B,2,FALSE)</f>
        <v>2022H2</v>
      </c>
      <c r="Q1196" s="9">
        <f t="shared" si="204"/>
        <v>85.1</v>
      </c>
      <c r="R1196" s="2">
        <f t="shared" si="206"/>
        <v>90</v>
      </c>
      <c r="S1196" t="str">
        <f t="shared" si="207"/>
        <v>03 Cloudy (40%-90%)</v>
      </c>
      <c r="T1196" t="str">
        <f t="shared" si="205"/>
        <v>44829S2A_MSIL1CCDM-MLB-CLSHG4482903 Cloudy (40%-90%)</v>
      </c>
      <c r="U1196">
        <f>IF(COUNTIF(T$2:T1195,T1196)&gt;=1,0,1)</f>
        <v>0</v>
      </c>
      <c r="V1196" s="26" t="s">
        <v>974</v>
      </c>
      <c r="W1196" s="86">
        <f t="shared" si="208"/>
        <v>2022</v>
      </c>
      <c r="X1196" s="86" t="str">
        <f t="shared" si="209"/>
        <v>09</v>
      </c>
      <c r="Y1196" s="86">
        <f t="shared" si="210"/>
        <v>25</v>
      </c>
      <c r="Z1196" s="86" t="str">
        <f t="shared" si="211"/>
        <v>22</v>
      </c>
      <c r="AA1196" s="86" t="str">
        <f t="shared" si="212"/>
        <v>26</v>
      </c>
      <c r="AB1196" s="86" t="str">
        <f t="shared" si="213"/>
        <v>25</v>
      </c>
      <c r="AC1196" s="86" t="str">
        <f t="shared" si="214"/>
        <v>CLS_HG_2500X1254px_16m_S2A_MSIL1C_20220925_90CC</v>
      </c>
      <c r="AD1196" s="41" t="s">
        <v>975</v>
      </c>
    </row>
    <row r="1197" spans="2:30" x14ac:dyDescent="0.25">
      <c r="B1197" t="s">
        <v>3866</v>
      </c>
      <c r="C1197" s="54" t="s">
        <v>3817</v>
      </c>
      <c r="D1197" s="55" t="s">
        <v>251</v>
      </c>
      <c r="E1197" s="56" t="b">
        <v>1</v>
      </c>
      <c r="F1197" s="2" t="s">
        <v>3813</v>
      </c>
      <c r="G1197" s="7" t="s">
        <v>12</v>
      </c>
      <c r="H1197" s="54" t="s">
        <v>73</v>
      </c>
      <c r="I1197" s="57">
        <v>44824</v>
      </c>
      <c r="J1197" s="56" t="s">
        <v>56</v>
      </c>
      <c r="K1197" s="2" t="s">
        <v>237</v>
      </c>
      <c r="L1197" s="9">
        <v>34.4</v>
      </c>
      <c r="M1197" t="s">
        <v>3869</v>
      </c>
      <c r="N1197" s="2" t="s">
        <v>85</v>
      </c>
      <c r="O1197" s="2" t="s">
        <v>3868</v>
      </c>
      <c r="P1197" s="2" t="str">
        <f>VLOOKUP(I1197,Period!A:B,2,FALSE)</f>
        <v>2022H2</v>
      </c>
      <c r="Q1197" s="9">
        <f t="shared" si="204"/>
        <v>34.15</v>
      </c>
      <c r="R1197" s="2">
        <f t="shared" si="206"/>
        <v>40</v>
      </c>
      <c r="S1197" t="str">
        <f t="shared" si="207"/>
        <v>03 Cloudy (40%-90%)</v>
      </c>
      <c r="T1197" t="str">
        <f t="shared" si="205"/>
        <v>44824S2A_MSIL1CCDM-MLB-CLSHG4482403 Cloudy (40%-90%)</v>
      </c>
      <c r="U1197">
        <f>IF(COUNTIF(T$2:T1196,T1197)&gt;=1,0,1)</f>
        <v>1</v>
      </c>
      <c r="V1197" s="26" t="s">
        <v>976</v>
      </c>
      <c r="W1197" s="86">
        <f t="shared" si="208"/>
        <v>2022</v>
      </c>
      <c r="X1197" s="86" t="str">
        <f t="shared" si="209"/>
        <v>09</v>
      </c>
      <c r="Y1197" s="86">
        <f t="shared" si="210"/>
        <v>20</v>
      </c>
      <c r="Z1197" s="86" t="str">
        <f t="shared" si="211"/>
        <v>22</v>
      </c>
      <c r="AA1197" s="86" t="str">
        <f t="shared" si="212"/>
        <v>26</v>
      </c>
      <c r="AB1197" s="86" t="str">
        <f t="shared" si="213"/>
        <v>18</v>
      </c>
      <c r="AC1197" s="86" t="str">
        <f t="shared" si="214"/>
        <v>CLS_HG_2500X1254px_16m_S2A_MSIL1C_20220920_40CC</v>
      </c>
      <c r="AD1197" s="41" t="s">
        <v>977</v>
      </c>
    </row>
    <row r="1198" spans="2:30" x14ac:dyDescent="0.25">
      <c r="B1198" t="s">
        <v>3866</v>
      </c>
      <c r="C1198" s="54" t="s">
        <v>3817</v>
      </c>
      <c r="D1198" s="55" t="s">
        <v>251</v>
      </c>
      <c r="E1198" s="56" t="b">
        <v>1</v>
      </c>
      <c r="F1198" s="2" t="s">
        <v>3813</v>
      </c>
      <c r="G1198" s="7" t="s">
        <v>12</v>
      </c>
      <c r="H1198" s="54" t="s">
        <v>73</v>
      </c>
      <c r="I1198" s="57">
        <v>44824</v>
      </c>
      <c r="J1198" s="56" t="s">
        <v>50</v>
      </c>
      <c r="K1198" s="2" t="s">
        <v>235</v>
      </c>
      <c r="L1198" s="9">
        <v>33.9</v>
      </c>
      <c r="M1198" t="s">
        <v>3869</v>
      </c>
      <c r="N1198" s="2" t="s">
        <v>85</v>
      </c>
      <c r="O1198" s="2" t="s">
        <v>3868</v>
      </c>
      <c r="P1198" s="2" t="str">
        <f>VLOOKUP(I1198,Period!A:B,2,FALSE)</f>
        <v>2022H2</v>
      </c>
      <c r="Q1198" s="9">
        <f t="shared" si="204"/>
        <v>34.15</v>
      </c>
      <c r="R1198" s="2">
        <f t="shared" si="206"/>
        <v>40</v>
      </c>
      <c r="S1198" t="str">
        <f t="shared" si="207"/>
        <v>03 Cloudy (40%-90%)</v>
      </c>
      <c r="T1198" t="str">
        <f t="shared" si="205"/>
        <v>44824S2A_MSIL1CCDM-MLB-CLSHG4482403 Cloudy (40%-90%)</v>
      </c>
      <c r="U1198">
        <f>IF(COUNTIF(T$2:T1197,T1198)&gt;=1,0,1)</f>
        <v>0</v>
      </c>
      <c r="V1198" s="26" t="s">
        <v>978</v>
      </c>
      <c r="W1198" s="86">
        <f t="shared" si="208"/>
        <v>2022</v>
      </c>
      <c r="X1198" s="86" t="str">
        <f t="shared" si="209"/>
        <v>09</v>
      </c>
      <c r="Y1198" s="86">
        <f t="shared" si="210"/>
        <v>20</v>
      </c>
      <c r="Z1198" s="86" t="str">
        <f t="shared" si="211"/>
        <v>22</v>
      </c>
      <c r="AA1198" s="86" t="str">
        <f t="shared" si="212"/>
        <v>26</v>
      </c>
      <c r="AB1198" s="86" t="str">
        <f t="shared" si="213"/>
        <v>20</v>
      </c>
      <c r="AC1198" s="86" t="str">
        <f t="shared" si="214"/>
        <v>CLS_HG_2500X1254px_16m_S2A_MSIL1C_20220920_40CC</v>
      </c>
      <c r="AD1198" s="41" t="s">
        <v>979</v>
      </c>
    </row>
    <row r="1199" spans="2:30" x14ac:dyDescent="0.25">
      <c r="B1199" t="s">
        <v>3866</v>
      </c>
      <c r="C1199" s="54" t="s">
        <v>3817</v>
      </c>
      <c r="D1199" s="55" t="s">
        <v>251</v>
      </c>
      <c r="E1199" s="56" t="b">
        <v>1</v>
      </c>
      <c r="F1199" s="2" t="s">
        <v>3813</v>
      </c>
      <c r="G1199" s="7" t="s">
        <v>12</v>
      </c>
      <c r="H1199" s="54" t="s">
        <v>73</v>
      </c>
      <c r="I1199" s="57">
        <v>44819</v>
      </c>
      <c r="J1199" s="56" t="s">
        <v>56</v>
      </c>
      <c r="K1199" s="2" t="s">
        <v>240</v>
      </c>
      <c r="L1199" s="9">
        <v>73.400000000000006</v>
      </c>
      <c r="M1199" t="s">
        <v>3869</v>
      </c>
      <c r="N1199" s="2" t="s">
        <v>85</v>
      </c>
      <c r="O1199" s="2" t="s">
        <v>3868</v>
      </c>
      <c r="P1199" s="2" t="str">
        <f>VLOOKUP(I1199,Period!A:B,2,FALSE)</f>
        <v>2022H2</v>
      </c>
      <c r="Q1199" s="9">
        <f t="shared" si="204"/>
        <v>67.599999999999994</v>
      </c>
      <c r="R1199" s="2">
        <f t="shared" si="206"/>
        <v>70</v>
      </c>
      <c r="S1199" t="str">
        <f t="shared" si="207"/>
        <v>03 Cloudy (40%-90%)</v>
      </c>
      <c r="T1199" t="str">
        <f t="shared" si="205"/>
        <v>44819S2A_MSIL1CCDM-MLB-CLSHG4481903 Cloudy (40%-90%)</v>
      </c>
      <c r="U1199">
        <f>IF(COUNTIF(T$2:T1198,T1199)&gt;=1,0,1)</f>
        <v>1</v>
      </c>
      <c r="V1199" s="26" t="s">
        <v>980</v>
      </c>
      <c r="W1199" s="86">
        <f t="shared" si="208"/>
        <v>2022</v>
      </c>
      <c r="X1199" s="86" t="str">
        <f t="shared" si="209"/>
        <v>09</v>
      </c>
      <c r="Y1199" s="86">
        <f t="shared" si="210"/>
        <v>15</v>
      </c>
      <c r="Z1199" s="86" t="str">
        <f t="shared" si="211"/>
        <v>22</v>
      </c>
      <c r="AA1199" s="86" t="str">
        <f t="shared" si="212"/>
        <v>26</v>
      </c>
      <c r="AB1199" s="86" t="str">
        <f t="shared" si="213"/>
        <v>26</v>
      </c>
      <c r="AC1199" s="86" t="str">
        <f t="shared" si="214"/>
        <v>CLS_HG_2500X1254px_16m_S2A_MSIL1C_20220915_70CC</v>
      </c>
      <c r="AD1199" s="41" t="s">
        <v>981</v>
      </c>
    </row>
    <row r="1200" spans="2:30" x14ac:dyDescent="0.25">
      <c r="B1200" t="s">
        <v>3866</v>
      </c>
      <c r="C1200" s="54" t="s">
        <v>3817</v>
      </c>
      <c r="D1200" s="55" t="s">
        <v>251</v>
      </c>
      <c r="E1200" s="56" t="b">
        <v>1</v>
      </c>
      <c r="F1200" s="2" t="s">
        <v>3813</v>
      </c>
      <c r="G1200" s="7" t="s">
        <v>12</v>
      </c>
      <c r="H1200" s="54" t="s">
        <v>73</v>
      </c>
      <c r="I1200" s="57">
        <v>44819</v>
      </c>
      <c r="J1200" s="56" t="s">
        <v>50</v>
      </c>
      <c r="K1200" s="2" t="s">
        <v>241</v>
      </c>
      <c r="L1200" s="9">
        <v>61.8</v>
      </c>
      <c r="M1200" t="s">
        <v>3869</v>
      </c>
      <c r="N1200" s="2" t="s">
        <v>85</v>
      </c>
      <c r="O1200" s="2" t="s">
        <v>3868</v>
      </c>
      <c r="P1200" s="2" t="str">
        <f>VLOOKUP(I1200,Period!A:B,2,FALSE)</f>
        <v>2022H2</v>
      </c>
      <c r="Q1200" s="9">
        <f t="shared" si="204"/>
        <v>67.599999999999994</v>
      </c>
      <c r="R1200" s="2">
        <f t="shared" si="206"/>
        <v>70</v>
      </c>
      <c r="S1200" t="str">
        <f t="shared" si="207"/>
        <v>03 Cloudy (40%-90%)</v>
      </c>
      <c r="T1200" t="str">
        <f t="shared" si="205"/>
        <v>44819S2A_MSIL1CCDM-MLB-CLSHG4481903 Cloudy (40%-90%)</v>
      </c>
      <c r="U1200">
        <f>IF(COUNTIF(T$2:T1199,T1200)&gt;=1,0,1)</f>
        <v>0</v>
      </c>
      <c r="V1200" s="26" t="s">
        <v>982</v>
      </c>
      <c r="W1200" s="86">
        <f t="shared" si="208"/>
        <v>2022</v>
      </c>
      <c r="X1200" s="86" t="str">
        <f t="shared" si="209"/>
        <v>09</v>
      </c>
      <c r="Y1200" s="86">
        <f t="shared" si="210"/>
        <v>15</v>
      </c>
      <c r="Z1200" s="86" t="str">
        <f t="shared" si="211"/>
        <v>22</v>
      </c>
      <c r="AA1200" s="86" t="str">
        <f t="shared" si="212"/>
        <v>26</v>
      </c>
      <c r="AB1200" s="86" t="str">
        <f t="shared" si="213"/>
        <v>23</v>
      </c>
      <c r="AC1200" s="86" t="str">
        <f t="shared" si="214"/>
        <v>CLS_HG_2500X1254px_16m_S2A_MSIL1C_20220915_70CC</v>
      </c>
      <c r="AD1200" s="41" t="s">
        <v>983</v>
      </c>
    </row>
    <row r="1201" spans="2:30" x14ac:dyDescent="0.25">
      <c r="B1201" t="s">
        <v>3866</v>
      </c>
      <c r="C1201" s="54" t="s">
        <v>3817</v>
      </c>
      <c r="D1201" s="55" t="s">
        <v>251</v>
      </c>
      <c r="E1201" s="56" t="b">
        <v>1</v>
      </c>
      <c r="F1201" s="2" t="s">
        <v>3813</v>
      </c>
      <c r="G1201" s="7" t="s">
        <v>12</v>
      </c>
      <c r="H1201" s="54" t="s">
        <v>73</v>
      </c>
      <c r="I1201" s="57">
        <v>44814</v>
      </c>
      <c r="J1201" s="56" t="s">
        <v>56</v>
      </c>
      <c r="K1201" s="2" t="s">
        <v>242</v>
      </c>
      <c r="L1201" s="9">
        <v>43.8</v>
      </c>
      <c r="M1201" t="s">
        <v>3869</v>
      </c>
      <c r="N1201" s="2" t="s">
        <v>85</v>
      </c>
      <c r="O1201" s="2" t="s">
        <v>3868</v>
      </c>
      <c r="P1201" s="2" t="str">
        <f>VLOOKUP(I1201,Period!A:B,2,FALSE)</f>
        <v>2022H2</v>
      </c>
      <c r="Q1201" s="9">
        <f t="shared" si="204"/>
        <v>54.6</v>
      </c>
      <c r="R1201" s="2">
        <f t="shared" si="206"/>
        <v>60</v>
      </c>
      <c r="S1201" t="str">
        <f t="shared" si="207"/>
        <v>03 Cloudy (40%-90%)</v>
      </c>
      <c r="T1201" t="str">
        <f t="shared" si="205"/>
        <v>44814S2A_MSIL1CCDM-MLB-CLSHG4481403 Cloudy (40%-90%)</v>
      </c>
      <c r="U1201">
        <f>IF(COUNTIF(T$2:T1200,T1201)&gt;=1,0,1)</f>
        <v>1</v>
      </c>
      <c r="V1201" s="26" t="s">
        <v>984</v>
      </c>
      <c r="W1201" s="86">
        <f t="shared" si="208"/>
        <v>2022</v>
      </c>
      <c r="X1201" s="86" t="str">
        <f t="shared" si="209"/>
        <v>09</v>
      </c>
      <c r="Y1201" s="86">
        <f t="shared" si="210"/>
        <v>10</v>
      </c>
      <c r="Z1201" s="86" t="str">
        <f t="shared" si="211"/>
        <v>22</v>
      </c>
      <c r="AA1201" s="86" t="str">
        <f t="shared" si="212"/>
        <v>26</v>
      </c>
      <c r="AB1201" s="86" t="str">
        <f t="shared" si="213"/>
        <v>19</v>
      </c>
      <c r="AC1201" s="86" t="str">
        <f t="shared" si="214"/>
        <v>CLS_HG_2500X1254px_16m_S2A_MSIL1C_20220910_60CC</v>
      </c>
      <c r="AD1201" s="41" t="s">
        <v>985</v>
      </c>
    </row>
    <row r="1202" spans="2:30" x14ac:dyDescent="0.25">
      <c r="B1202" t="s">
        <v>3866</v>
      </c>
      <c r="C1202" s="54" t="s">
        <v>3817</v>
      </c>
      <c r="D1202" s="55" t="s">
        <v>251</v>
      </c>
      <c r="E1202" s="56" t="b">
        <v>1</v>
      </c>
      <c r="F1202" s="2" t="s">
        <v>3813</v>
      </c>
      <c r="G1202" s="7" t="s">
        <v>12</v>
      </c>
      <c r="H1202" s="54" t="s">
        <v>73</v>
      </c>
      <c r="I1202" s="57">
        <v>44814</v>
      </c>
      <c r="J1202" s="56" t="s">
        <v>50</v>
      </c>
      <c r="K1202" s="2" t="s">
        <v>228</v>
      </c>
      <c r="L1202" s="9">
        <v>65.400000000000006</v>
      </c>
      <c r="M1202" t="s">
        <v>3869</v>
      </c>
      <c r="N1202" s="2" t="s">
        <v>85</v>
      </c>
      <c r="O1202" s="2" t="s">
        <v>3868</v>
      </c>
      <c r="P1202" s="2" t="str">
        <f>VLOOKUP(I1202,Period!A:B,2,FALSE)</f>
        <v>2022H2</v>
      </c>
      <c r="Q1202" s="9">
        <f t="shared" si="204"/>
        <v>54.6</v>
      </c>
      <c r="R1202" s="2">
        <f t="shared" si="206"/>
        <v>60</v>
      </c>
      <c r="S1202" t="str">
        <f t="shared" si="207"/>
        <v>03 Cloudy (40%-90%)</v>
      </c>
      <c r="T1202" t="str">
        <f t="shared" si="205"/>
        <v>44814S2A_MSIL1CCDM-MLB-CLSHG4481403 Cloudy (40%-90%)</v>
      </c>
      <c r="U1202">
        <f>IF(COUNTIF(T$2:T1201,T1202)&gt;=1,0,1)</f>
        <v>0</v>
      </c>
      <c r="V1202" s="26" t="s">
        <v>986</v>
      </c>
      <c r="W1202" s="86">
        <f t="shared" si="208"/>
        <v>2022</v>
      </c>
      <c r="X1202" s="86" t="str">
        <f t="shared" si="209"/>
        <v>09</v>
      </c>
      <c r="Y1202" s="86">
        <f t="shared" si="210"/>
        <v>10</v>
      </c>
      <c r="Z1202" s="86" t="str">
        <f t="shared" si="211"/>
        <v>22</v>
      </c>
      <c r="AA1202" s="86" t="str">
        <f t="shared" si="212"/>
        <v>26</v>
      </c>
      <c r="AB1202" s="86" t="str">
        <f t="shared" si="213"/>
        <v>16</v>
      </c>
      <c r="AC1202" s="86" t="str">
        <f t="shared" si="214"/>
        <v>CLS_HG_2500X1254px_16m_S2A_MSIL1C_20220910_60CC</v>
      </c>
      <c r="AD1202" s="41" t="s">
        <v>987</v>
      </c>
    </row>
    <row r="1203" spans="2:30" x14ac:dyDescent="0.25">
      <c r="B1203" t="s">
        <v>3866</v>
      </c>
      <c r="C1203" s="54" t="s">
        <v>3817</v>
      </c>
      <c r="D1203" s="55" t="s">
        <v>251</v>
      </c>
      <c r="E1203" s="56" t="b">
        <v>1</v>
      </c>
      <c r="F1203" s="2" t="s">
        <v>3813</v>
      </c>
      <c r="G1203" s="7" t="s">
        <v>12</v>
      </c>
      <c r="H1203" s="54" t="s">
        <v>73</v>
      </c>
      <c r="I1203" s="57">
        <v>44809</v>
      </c>
      <c r="J1203" s="56" t="s">
        <v>56</v>
      </c>
      <c r="K1203" s="2" t="s">
        <v>243</v>
      </c>
      <c r="L1203" s="9">
        <v>0.2</v>
      </c>
      <c r="M1203" t="s">
        <v>3869</v>
      </c>
      <c r="N1203" s="2" t="s">
        <v>85</v>
      </c>
      <c r="O1203" s="2" t="s">
        <v>3868</v>
      </c>
      <c r="P1203" s="2" t="str">
        <f>VLOOKUP(I1203,Period!A:B,2,FALSE)</f>
        <v>2022H2</v>
      </c>
      <c r="Q1203" s="9">
        <f t="shared" si="204"/>
        <v>1.05</v>
      </c>
      <c r="R1203" s="2">
        <f t="shared" si="206"/>
        <v>10</v>
      </c>
      <c r="S1203" t="str">
        <f t="shared" si="207"/>
        <v>02 Sunny (10%-30%)</v>
      </c>
      <c r="T1203" t="str">
        <f t="shared" si="205"/>
        <v>44809S2A_MSIL1CCDM-MLB-CLSHG4480902 Sunny (10%-30%)</v>
      </c>
      <c r="U1203">
        <f>IF(COUNTIF(T$2:T1202,T1203)&gt;=1,0,1)</f>
        <v>1</v>
      </c>
      <c r="V1203" s="26" t="s">
        <v>988</v>
      </c>
      <c r="W1203" s="86">
        <f t="shared" si="208"/>
        <v>2022</v>
      </c>
      <c r="X1203" s="86" t="str">
        <f t="shared" si="209"/>
        <v>09</v>
      </c>
      <c r="Y1203" s="86" t="str">
        <f t="shared" si="210"/>
        <v>05</v>
      </c>
      <c r="Z1203" s="86" t="str">
        <f t="shared" si="211"/>
        <v>22</v>
      </c>
      <c r="AA1203" s="86" t="str">
        <f t="shared" si="212"/>
        <v>26</v>
      </c>
      <c r="AB1203" s="86" t="str">
        <f t="shared" si="213"/>
        <v>29</v>
      </c>
      <c r="AC1203" s="86" t="str">
        <f t="shared" si="214"/>
        <v>CLS_HG_2500X1254px_16m_S2A_MSIL1C_20220905_10CC</v>
      </c>
      <c r="AD1203" s="41" t="s">
        <v>989</v>
      </c>
    </row>
    <row r="1204" spans="2:30" x14ac:dyDescent="0.25">
      <c r="B1204" t="s">
        <v>3866</v>
      </c>
      <c r="C1204" s="54" t="s">
        <v>3817</v>
      </c>
      <c r="D1204" s="55" t="s">
        <v>251</v>
      </c>
      <c r="E1204" s="56" t="b">
        <v>1</v>
      </c>
      <c r="F1204" s="2" t="s">
        <v>3813</v>
      </c>
      <c r="G1204" s="7" t="s">
        <v>12</v>
      </c>
      <c r="H1204" s="54" t="s">
        <v>73</v>
      </c>
      <c r="I1204" s="57">
        <v>44809</v>
      </c>
      <c r="J1204" s="56" t="s">
        <v>50</v>
      </c>
      <c r="K1204" s="2" t="s">
        <v>239</v>
      </c>
      <c r="L1204" s="9">
        <v>1.9</v>
      </c>
      <c r="M1204" t="s">
        <v>3869</v>
      </c>
      <c r="N1204" s="2" t="s">
        <v>85</v>
      </c>
      <c r="O1204" s="2" t="s">
        <v>3868</v>
      </c>
      <c r="P1204" s="2" t="str">
        <f>VLOOKUP(I1204,Period!A:B,2,FALSE)</f>
        <v>2022H2</v>
      </c>
      <c r="Q1204" s="9">
        <f t="shared" si="204"/>
        <v>1.05</v>
      </c>
      <c r="R1204" s="2">
        <f t="shared" si="206"/>
        <v>10</v>
      </c>
      <c r="S1204" t="str">
        <f t="shared" si="207"/>
        <v>02 Sunny (10%-30%)</v>
      </c>
      <c r="T1204" t="str">
        <f t="shared" si="205"/>
        <v>44809S2A_MSIL1CCDM-MLB-CLSHG4480902 Sunny (10%-30%)</v>
      </c>
      <c r="U1204">
        <f>IF(COUNTIF(T$2:T1203,T1204)&gt;=1,0,1)</f>
        <v>0</v>
      </c>
      <c r="V1204" s="26" t="s">
        <v>990</v>
      </c>
      <c r="W1204" s="86">
        <f t="shared" si="208"/>
        <v>2022</v>
      </c>
      <c r="X1204" s="86" t="str">
        <f t="shared" si="209"/>
        <v>09</v>
      </c>
      <c r="Y1204" s="86" t="str">
        <f t="shared" si="210"/>
        <v>05</v>
      </c>
      <c r="Z1204" s="86" t="str">
        <f t="shared" si="211"/>
        <v>22</v>
      </c>
      <c r="AA1204" s="86" t="str">
        <f t="shared" si="212"/>
        <v>26</v>
      </c>
      <c r="AB1204" s="86" t="str">
        <f t="shared" si="213"/>
        <v>25</v>
      </c>
      <c r="AC1204" s="86" t="str">
        <f t="shared" si="214"/>
        <v>CLS_HG_2500X1254px_16m_S2A_MSIL1C_20220905_10CC</v>
      </c>
      <c r="AD1204" s="41" t="s">
        <v>991</v>
      </c>
    </row>
    <row r="1205" spans="2:30" x14ac:dyDescent="0.25">
      <c r="B1205" t="s">
        <v>3866</v>
      </c>
      <c r="C1205" t="s">
        <v>3817</v>
      </c>
      <c r="D1205" s="7" t="s">
        <v>251</v>
      </c>
      <c r="E1205" s="2" t="b">
        <v>1</v>
      </c>
      <c r="F1205" s="2" t="s">
        <v>3813</v>
      </c>
      <c r="G1205" s="7" t="s">
        <v>12</v>
      </c>
      <c r="H1205" t="s">
        <v>73</v>
      </c>
      <c r="I1205" s="50">
        <v>44804</v>
      </c>
      <c r="J1205" s="2" t="s">
        <v>56</v>
      </c>
      <c r="K1205" s="2" t="s">
        <v>237</v>
      </c>
      <c r="L1205" s="9">
        <v>44.6</v>
      </c>
      <c r="M1205" t="s">
        <v>3869</v>
      </c>
      <c r="N1205" s="2" t="s">
        <v>85</v>
      </c>
      <c r="O1205" s="2" t="s">
        <v>3868</v>
      </c>
      <c r="P1205" s="2" t="str">
        <f>VLOOKUP(I1205,Period!A:B,2,FALSE)</f>
        <v>2022H2</v>
      </c>
      <c r="Q1205" s="9">
        <f t="shared" si="204"/>
        <v>40.200000000000003</v>
      </c>
      <c r="R1205" s="2">
        <f t="shared" si="206"/>
        <v>50</v>
      </c>
      <c r="S1205" t="str">
        <f t="shared" si="207"/>
        <v>03 Cloudy (40%-90%)</v>
      </c>
      <c r="T1205" t="str">
        <f t="shared" si="205"/>
        <v>44804S2A_MSIL1CCDM-MLB-CLSHG4480403 Cloudy (40%-90%)</v>
      </c>
      <c r="U1205">
        <f>IF(COUNTIF(T$2:T1204,T1205)&gt;=1,0,1)</f>
        <v>1</v>
      </c>
      <c r="V1205" s="26" t="s">
        <v>992</v>
      </c>
      <c r="W1205" s="86">
        <f t="shared" si="208"/>
        <v>2022</v>
      </c>
      <c r="X1205" s="86" t="str">
        <f t="shared" si="209"/>
        <v>08</v>
      </c>
      <c r="Y1205" s="86">
        <f t="shared" si="210"/>
        <v>31</v>
      </c>
      <c r="Z1205" s="86" t="str">
        <f t="shared" si="211"/>
        <v>22</v>
      </c>
      <c r="AA1205" s="86" t="str">
        <f t="shared" si="212"/>
        <v>26</v>
      </c>
      <c r="AB1205" s="86" t="str">
        <f t="shared" si="213"/>
        <v>18</v>
      </c>
      <c r="AC1205" s="86" t="str">
        <f t="shared" si="214"/>
        <v>CLS_HG_2500X1254px_16m_S2A_MSIL1C_20220831_50CC</v>
      </c>
      <c r="AD1205" s="41" t="s">
        <v>993</v>
      </c>
    </row>
    <row r="1206" spans="2:30" x14ac:dyDescent="0.25">
      <c r="B1206" t="s">
        <v>3866</v>
      </c>
      <c r="C1206" t="s">
        <v>3817</v>
      </c>
      <c r="D1206" s="7" t="s">
        <v>251</v>
      </c>
      <c r="E1206" s="2" t="b">
        <v>1</v>
      </c>
      <c r="F1206" s="2" t="s">
        <v>3813</v>
      </c>
      <c r="G1206" s="7" t="s">
        <v>12</v>
      </c>
      <c r="H1206" t="s">
        <v>73</v>
      </c>
      <c r="I1206" s="50">
        <v>44804</v>
      </c>
      <c r="J1206" s="2" t="s">
        <v>50</v>
      </c>
      <c r="K1206" s="2" t="s">
        <v>230</v>
      </c>
      <c r="L1206" s="9">
        <v>35.799999999999997</v>
      </c>
      <c r="M1206" t="s">
        <v>3869</v>
      </c>
      <c r="N1206" s="2" t="s">
        <v>85</v>
      </c>
      <c r="O1206" s="2" t="s">
        <v>3868</v>
      </c>
      <c r="P1206" s="2" t="str">
        <f>VLOOKUP(I1206,Period!A:B,2,FALSE)</f>
        <v>2022H2</v>
      </c>
      <c r="Q1206" s="9">
        <f t="shared" si="204"/>
        <v>40.200000000000003</v>
      </c>
      <c r="R1206" s="2">
        <f t="shared" si="206"/>
        <v>50</v>
      </c>
      <c r="S1206" t="str">
        <f t="shared" si="207"/>
        <v>03 Cloudy (40%-90%)</v>
      </c>
      <c r="T1206" t="str">
        <f t="shared" si="205"/>
        <v>44804S2A_MSIL1CCDM-MLB-CLSHG4480403 Cloudy (40%-90%)</v>
      </c>
      <c r="U1206">
        <f>IF(COUNTIF(T$2:T1205,T1206)&gt;=1,0,1)</f>
        <v>0</v>
      </c>
      <c r="V1206" s="26" t="s">
        <v>994</v>
      </c>
      <c r="W1206" s="86">
        <f t="shared" si="208"/>
        <v>2022</v>
      </c>
      <c r="X1206" s="86" t="str">
        <f t="shared" si="209"/>
        <v>08</v>
      </c>
      <c r="Y1206" s="86">
        <f t="shared" si="210"/>
        <v>31</v>
      </c>
      <c r="Z1206" s="86" t="str">
        <f t="shared" si="211"/>
        <v>22</v>
      </c>
      <c r="AA1206" s="86" t="str">
        <f t="shared" si="212"/>
        <v>26</v>
      </c>
      <c r="AB1206" s="86" t="str">
        <f t="shared" si="213"/>
        <v>15</v>
      </c>
      <c r="AC1206" s="86" t="str">
        <f t="shared" si="214"/>
        <v>CLS_HG_2500X1254px_16m_S2A_MSIL1C_20220831_50CC</v>
      </c>
      <c r="AD1206" s="41" t="s">
        <v>995</v>
      </c>
    </row>
    <row r="1207" spans="2:30" x14ac:dyDescent="0.25">
      <c r="B1207" t="s">
        <v>3866</v>
      </c>
      <c r="C1207" t="s">
        <v>3817</v>
      </c>
      <c r="D1207" s="7" t="s">
        <v>251</v>
      </c>
      <c r="E1207" s="2" t="b">
        <v>1</v>
      </c>
      <c r="F1207" s="2" t="s">
        <v>3813</v>
      </c>
      <c r="G1207" s="7" t="s">
        <v>12</v>
      </c>
      <c r="H1207" t="s">
        <v>73</v>
      </c>
      <c r="I1207" s="50">
        <v>44799</v>
      </c>
      <c r="J1207" s="2" t="s">
        <v>56</v>
      </c>
      <c r="K1207" s="2" t="s">
        <v>243</v>
      </c>
      <c r="L1207" s="9">
        <v>17.399999999999999</v>
      </c>
      <c r="M1207" t="s">
        <v>3869</v>
      </c>
      <c r="N1207" s="2" t="s">
        <v>85</v>
      </c>
      <c r="O1207" s="2" t="s">
        <v>3868</v>
      </c>
      <c r="P1207" s="2" t="str">
        <f>VLOOKUP(I1207,Period!A:B,2,FALSE)</f>
        <v>2022H2</v>
      </c>
      <c r="Q1207" s="9">
        <f t="shared" si="204"/>
        <v>19.600000000000001</v>
      </c>
      <c r="R1207" s="2">
        <f t="shared" si="206"/>
        <v>20</v>
      </c>
      <c r="S1207" t="str">
        <f t="shared" si="207"/>
        <v>02 Sunny (10%-30%)</v>
      </c>
      <c r="T1207" t="str">
        <f t="shared" si="205"/>
        <v>44799S2A_MSIL1CCDM-MLB-CLSHG4479902 Sunny (10%-30%)</v>
      </c>
      <c r="U1207">
        <f>IF(COUNTIF(T$2:T1206,T1207)&gt;=1,0,1)</f>
        <v>1</v>
      </c>
      <c r="V1207" s="26" t="s">
        <v>996</v>
      </c>
      <c r="W1207" s="86">
        <f t="shared" si="208"/>
        <v>2022</v>
      </c>
      <c r="X1207" s="86" t="str">
        <f t="shared" si="209"/>
        <v>08</v>
      </c>
      <c r="Y1207" s="86">
        <f t="shared" si="210"/>
        <v>26</v>
      </c>
      <c r="Z1207" s="86" t="str">
        <f t="shared" si="211"/>
        <v>22</v>
      </c>
      <c r="AA1207" s="86" t="str">
        <f t="shared" si="212"/>
        <v>26</v>
      </c>
      <c r="AB1207" s="86" t="str">
        <f t="shared" si="213"/>
        <v>29</v>
      </c>
      <c r="AC1207" s="86" t="str">
        <f t="shared" si="214"/>
        <v>CLS_HG_2500X1254px_16m_S2A_MSIL1C_20220826_20CC</v>
      </c>
      <c r="AD1207" s="41" t="s">
        <v>997</v>
      </c>
    </row>
    <row r="1208" spans="2:30" x14ac:dyDescent="0.25">
      <c r="B1208" t="s">
        <v>3866</v>
      </c>
      <c r="C1208" t="s">
        <v>3817</v>
      </c>
      <c r="D1208" s="7" t="s">
        <v>251</v>
      </c>
      <c r="E1208" s="2" t="b">
        <v>1</v>
      </c>
      <c r="F1208" s="2" t="s">
        <v>3813</v>
      </c>
      <c r="G1208" s="7" t="s">
        <v>12</v>
      </c>
      <c r="H1208" t="s">
        <v>73</v>
      </c>
      <c r="I1208" s="50">
        <v>44799</v>
      </c>
      <c r="J1208" s="2" t="s">
        <v>50</v>
      </c>
      <c r="K1208" s="2" t="s">
        <v>240</v>
      </c>
      <c r="L1208" s="9">
        <v>21.8</v>
      </c>
      <c r="M1208" t="s">
        <v>3869</v>
      </c>
      <c r="N1208" s="2" t="s">
        <v>85</v>
      </c>
      <c r="O1208" s="2" t="s">
        <v>3868</v>
      </c>
      <c r="P1208" s="2" t="str">
        <f>VLOOKUP(I1208,Period!A:B,2,FALSE)</f>
        <v>2022H2</v>
      </c>
      <c r="Q1208" s="9">
        <f t="shared" si="204"/>
        <v>19.600000000000001</v>
      </c>
      <c r="R1208" s="2">
        <f t="shared" si="206"/>
        <v>20</v>
      </c>
      <c r="S1208" t="str">
        <f t="shared" si="207"/>
        <v>02 Sunny (10%-30%)</v>
      </c>
      <c r="T1208" t="str">
        <f t="shared" si="205"/>
        <v>44799S2A_MSIL1CCDM-MLB-CLSHG4479902 Sunny (10%-30%)</v>
      </c>
      <c r="U1208">
        <f>IF(COUNTIF(T$2:T1207,T1208)&gt;=1,0,1)</f>
        <v>0</v>
      </c>
      <c r="V1208" s="26" t="s">
        <v>998</v>
      </c>
      <c r="W1208" s="86">
        <f t="shared" si="208"/>
        <v>2022</v>
      </c>
      <c r="X1208" s="86" t="str">
        <f t="shared" si="209"/>
        <v>08</v>
      </c>
      <c r="Y1208" s="86">
        <f t="shared" si="210"/>
        <v>26</v>
      </c>
      <c r="Z1208" s="86" t="str">
        <f t="shared" si="211"/>
        <v>22</v>
      </c>
      <c r="AA1208" s="86" t="str">
        <f t="shared" si="212"/>
        <v>26</v>
      </c>
      <c r="AB1208" s="86" t="str">
        <f t="shared" si="213"/>
        <v>26</v>
      </c>
      <c r="AC1208" s="86" t="str">
        <f t="shared" si="214"/>
        <v>CLS_HG_2500X1254px_16m_S2A_MSIL1C_20220826_20CC</v>
      </c>
      <c r="AD1208" s="41" t="s">
        <v>999</v>
      </c>
    </row>
    <row r="1209" spans="2:30" x14ac:dyDescent="0.25">
      <c r="B1209" t="s">
        <v>3866</v>
      </c>
      <c r="C1209" t="s">
        <v>3817</v>
      </c>
      <c r="D1209" s="7" t="s">
        <v>251</v>
      </c>
      <c r="E1209" s="2" t="b">
        <v>1</v>
      </c>
      <c r="F1209" s="2" t="s">
        <v>3813</v>
      </c>
      <c r="G1209" s="7" t="s">
        <v>12</v>
      </c>
      <c r="H1209" t="s">
        <v>73</v>
      </c>
      <c r="I1209" s="50">
        <v>44794</v>
      </c>
      <c r="J1209" s="2" t="s">
        <v>56</v>
      </c>
      <c r="K1209" s="2" t="s">
        <v>237</v>
      </c>
      <c r="L1209" s="9">
        <v>53.3</v>
      </c>
      <c r="M1209" t="s">
        <v>3869</v>
      </c>
      <c r="N1209" s="2" t="s">
        <v>85</v>
      </c>
      <c r="O1209" s="2" t="s">
        <v>3868</v>
      </c>
      <c r="P1209" s="2" t="str">
        <f>VLOOKUP(I1209,Period!A:B,2,FALSE)</f>
        <v>2022H2</v>
      </c>
      <c r="Q1209" s="9">
        <f t="shared" si="204"/>
        <v>50.75</v>
      </c>
      <c r="R1209" s="2">
        <f t="shared" si="206"/>
        <v>60</v>
      </c>
      <c r="S1209" t="str">
        <f t="shared" si="207"/>
        <v>03 Cloudy (40%-90%)</v>
      </c>
      <c r="T1209" t="str">
        <f t="shared" si="205"/>
        <v>44794S2A_MSIL1CCDM-MLB-CLSHG4479403 Cloudy (40%-90%)</v>
      </c>
      <c r="U1209">
        <f>IF(COUNTIF(T$2:T1208,T1209)&gt;=1,0,1)</f>
        <v>1</v>
      </c>
      <c r="V1209" s="26" t="s">
        <v>1000</v>
      </c>
      <c r="W1209" s="86">
        <f t="shared" si="208"/>
        <v>2022</v>
      </c>
      <c r="X1209" s="86" t="str">
        <f t="shared" si="209"/>
        <v>08</v>
      </c>
      <c r="Y1209" s="86">
        <f t="shared" si="210"/>
        <v>21</v>
      </c>
      <c r="Z1209" s="86" t="str">
        <f t="shared" si="211"/>
        <v>22</v>
      </c>
      <c r="AA1209" s="86" t="str">
        <f t="shared" si="212"/>
        <v>26</v>
      </c>
      <c r="AB1209" s="86" t="str">
        <f t="shared" si="213"/>
        <v>18</v>
      </c>
      <c r="AC1209" s="86" t="str">
        <f t="shared" si="214"/>
        <v>CLS_HG_2500X1254px_16m_S2A_MSIL1C_20220821_60CC</v>
      </c>
      <c r="AD1209" s="41" t="s">
        <v>1001</v>
      </c>
    </row>
    <row r="1210" spans="2:30" x14ac:dyDescent="0.25">
      <c r="B1210" t="s">
        <v>3866</v>
      </c>
      <c r="C1210" t="s">
        <v>3817</v>
      </c>
      <c r="D1210" s="7" t="s">
        <v>251</v>
      </c>
      <c r="E1210" s="2" t="b">
        <v>1</v>
      </c>
      <c r="F1210" s="2" t="s">
        <v>3813</v>
      </c>
      <c r="G1210" s="7" t="s">
        <v>12</v>
      </c>
      <c r="H1210" t="s">
        <v>73</v>
      </c>
      <c r="I1210" s="50">
        <v>44794</v>
      </c>
      <c r="J1210" s="2" t="s">
        <v>50</v>
      </c>
      <c r="K1210" s="2" t="s">
        <v>230</v>
      </c>
      <c r="L1210" s="9">
        <v>48.2</v>
      </c>
      <c r="M1210" t="s">
        <v>3869</v>
      </c>
      <c r="N1210" s="2" t="s">
        <v>85</v>
      </c>
      <c r="O1210" s="2" t="s">
        <v>3868</v>
      </c>
      <c r="P1210" s="2" t="str">
        <f>VLOOKUP(I1210,Period!A:B,2,FALSE)</f>
        <v>2022H2</v>
      </c>
      <c r="Q1210" s="9">
        <f t="shared" si="204"/>
        <v>50.75</v>
      </c>
      <c r="R1210" s="2">
        <f t="shared" si="206"/>
        <v>60</v>
      </c>
      <c r="S1210" t="str">
        <f t="shared" si="207"/>
        <v>03 Cloudy (40%-90%)</v>
      </c>
      <c r="T1210" t="str">
        <f t="shared" si="205"/>
        <v>44794S2A_MSIL1CCDM-MLB-CLSHG4479403 Cloudy (40%-90%)</v>
      </c>
      <c r="U1210">
        <f>IF(COUNTIF(T$2:T1209,T1210)&gt;=1,0,1)</f>
        <v>0</v>
      </c>
      <c r="V1210" s="26" t="s">
        <v>1002</v>
      </c>
      <c r="W1210" s="86">
        <f t="shared" si="208"/>
        <v>2022</v>
      </c>
      <c r="X1210" s="86" t="str">
        <f t="shared" si="209"/>
        <v>08</v>
      </c>
      <c r="Y1210" s="86">
        <f t="shared" si="210"/>
        <v>21</v>
      </c>
      <c r="Z1210" s="86" t="str">
        <f t="shared" si="211"/>
        <v>22</v>
      </c>
      <c r="AA1210" s="86" t="str">
        <f t="shared" si="212"/>
        <v>26</v>
      </c>
      <c r="AB1210" s="86" t="str">
        <f t="shared" si="213"/>
        <v>15</v>
      </c>
      <c r="AC1210" s="86" t="str">
        <f t="shared" si="214"/>
        <v>CLS_HG_2500X1254px_16m_S2A_MSIL1C_20220821_60CC</v>
      </c>
      <c r="AD1210" s="41" t="s">
        <v>1003</v>
      </c>
    </row>
    <row r="1211" spans="2:30" x14ac:dyDescent="0.25">
      <c r="B1211" t="s">
        <v>3866</v>
      </c>
      <c r="C1211" t="s">
        <v>3817</v>
      </c>
      <c r="D1211" s="7" t="s">
        <v>251</v>
      </c>
      <c r="E1211" s="2" t="b">
        <v>1</v>
      </c>
      <c r="F1211" s="2" t="s">
        <v>3813</v>
      </c>
      <c r="G1211" s="7" t="s">
        <v>12</v>
      </c>
      <c r="H1211" t="s">
        <v>73</v>
      </c>
      <c r="I1211" s="50">
        <v>44789</v>
      </c>
      <c r="J1211" s="2" t="s">
        <v>56</v>
      </c>
      <c r="K1211" s="2" t="s">
        <v>243</v>
      </c>
      <c r="L1211" s="9">
        <v>100</v>
      </c>
      <c r="M1211" t="s">
        <v>3869</v>
      </c>
      <c r="N1211" s="2" t="s">
        <v>85</v>
      </c>
      <c r="O1211" s="2" t="s">
        <v>3868</v>
      </c>
      <c r="P1211" s="2" t="str">
        <f>VLOOKUP(I1211,Period!A:B,2,FALSE)</f>
        <v>2022H2</v>
      </c>
      <c r="Q1211" s="9">
        <f t="shared" si="204"/>
        <v>100</v>
      </c>
      <c r="R1211" s="2">
        <f t="shared" si="206"/>
        <v>100</v>
      </c>
      <c r="S1211" t="str">
        <f t="shared" si="207"/>
        <v>04 Overcast (100%)</v>
      </c>
      <c r="T1211" t="str">
        <f t="shared" si="205"/>
        <v>44789S2A_MSIL1CCDM-MLB-CLSHG4478904 Overcast (100%)</v>
      </c>
      <c r="U1211">
        <f>IF(COUNTIF(T$2:T1210,T1211)&gt;=1,0,1)</f>
        <v>1</v>
      </c>
      <c r="V1211" s="26" t="s">
        <v>1004</v>
      </c>
      <c r="W1211" s="86">
        <f t="shared" si="208"/>
        <v>2022</v>
      </c>
      <c r="X1211" s="86" t="str">
        <f t="shared" si="209"/>
        <v>08</v>
      </c>
      <c r="Y1211" s="86">
        <f t="shared" si="210"/>
        <v>16</v>
      </c>
      <c r="Z1211" s="86" t="str">
        <f t="shared" si="211"/>
        <v>22</v>
      </c>
      <c r="AA1211" s="86" t="str">
        <f t="shared" si="212"/>
        <v>26</v>
      </c>
      <c r="AB1211" s="86" t="str">
        <f t="shared" si="213"/>
        <v>29</v>
      </c>
      <c r="AC1211" s="86" t="str">
        <f t="shared" si="214"/>
        <v>CLS_HG_2500X1254px_16m_S2A_MSIL1C_20220816_100CC</v>
      </c>
      <c r="AD1211" s="41" t="s">
        <v>1005</v>
      </c>
    </row>
    <row r="1212" spans="2:30" x14ac:dyDescent="0.25">
      <c r="B1212" t="s">
        <v>3866</v>
      </c>
      <c r="C1212" t="s">
        <v>3817</v>
      </c>
      <c r="D1212" s="7" t="s">
        <v>251</v>
      </c>
      <c r="E1212" s="2" t="b">
        <v>1</v>
      </c>
      <c r="F1212" s="2" t="s">
        <v>3813</v>
      </c>
      <c r="G1212" s="7" t="s">
        <v>12</v>
      </c>
      <c r="H1212" t="s">
        <v>73</v>
      </c>
      <c r="I1212" s="50">
        <v>44789</v>
      </c>
      <c r="J1212" s="2" t="s">
        <v>50</v>
      </c>
      <c r="K1212" s="2" t="s">
        <v>240</v>
      </c>
      <c r="L1212" s="9">
        <v>100</v>
      </c>
      <c r="M1212" t="s">
        <v>3869</v>
      </c>
      <c r="N1212" s="2" t="s">
        <v>85</v>
      </c>
      <c r="O1212" s="2" t="s">
        <v>3868</v>
      </c>
      <c r="P1212" s="2" t="str">
        <f>VLOOKUP(I1212,Period!A:B,2,FALSE)</f>
        <v>2022H2</v>
      </c>
      <c r="Q1212" s="9">
        <f t="shared" si="204"/>
        <v>100</v>
      </c>
      <c r="R1212" s="2">
        <f t="shared" si="206"/>
        <v>100</v>
      </c>
      <c r="S1212" t="str">
        <f t="shared" si="207"/>
        <v>04 Overcast (100%)</v>
      </c>
      <c r="T1212" t="str">
        <f t="shared" si="205"/>
        <v>44789S2A_MSIL1CCDM-MLB-CLSHG4478904 Overcast (100%)</v>
      </c>
      <c r="U1212">
        <f>IF(COUNTIF(T$2:T1211,T1212)&gt;=1,0,1)</f>
        <v>0</v>
      </c>
      <c r="V1212" s="26" t="s">
        <v>1006</v>
      </c>
      <c r="W1212" s="86">
        <f t="shared" si="208"/>
        <v>2022</v>
      </c>
      <c r="X1212" s="86" t="str">
        <f t="shared" si="209"/>
        <v>08</v>
      </c>
      <c r="Y1212" s="86">
        <f t="shared" si="210"/>
        <v>16</v>
      </c>
      <c r="Z1212" s="86" t="str">
        <f t="shared" si="211"/>
        <v>22</v>
      </c>
      <c r="AA1212" s="86" t="str">
        <f t="shared" si="212"/>
        <v>26</v>
      </c>
      <c r="AB1212" s="86" t="str">
        <f t="shared" si="213"/>
        <v>26</v>
      </c>
      <c r="AC1212" s="86" t="str">
        <f t="shared" si="214"/>
        <v>CLS_HG_2500X1254px_16m_S2A_MSIL1C_20220816_100CC</v>
      </c>
      <c r="AD1212" s="41" t="s">
        <v>1007</v>
      </c>
    </row>
    <row r="1213" spans="2:30" x14ac:dyDescent="0.25">
      <c r="B1213" t="s">
        <v>3866</v>
      </c>
      <c r="C1213" t="s">
        <v>3817</v>
      </c>
      <c r="D1213" s="7" t="s">
        <v>251</v>
      </c>
      <c r="E1213" s="2" t="b">
        <v>1</v>
      </c>
      <c r="F1213" s="2" t="s">
        <v>3813</v>
      </c>
      <c r="G1213" s="7" t="s">
        <v>12</v>
      </c>
      <c r="H1213" t="s">
        <v>73</v>
      </c>
      <c r="I1213" s="50">
        <v>44784</v>
      </c>
      <c r="J1213" s="2" t="s">
        <v>56</v>
      </c>
      <c r="K1213" s="2" t="s">
        <v>235</v>
      </c>
      <c r="L1213" s="9">
        <v>1.3</v>
      </c>
      <c r="M1213" t="s">
        <v>3869</v>
      </c>
      <c r="N1213" s="2" t="s">
        <v>85</v>
      </c>
      <c r="O1213" s="2" t="s">
        <v>3868</v>
      </c>
      <c r="P1213" s="2" t="str">
        <f>VLOOKUP(I1213,Period!A:B,2,FALSE)</f>
        <v>2022H2</v>
      </c>
      <c r="Q1213" s="9">
        <f t="shared" si="204"/>
        <v>0.65</v>
      </c>
      <c r="R1213" s="2">
        <f t="shared" si="206"/>
        <v>10</v>
      </c>
      <c r="S1213" t="str">
        <f t="shared" si="207"/>
        <v>02 Sunny (10%-30%)</v>
      </c>
      <c r="T1213" t="str">
        <f t="shared" si="205"/>
        <v>44784S2A_MSIL1CCDM-MLB-CLSHG4478402 Sunny (10%-30%)</v>
      </c>
      <c r="U1213">
        <f>IF(COUNTIF(T$2:T1212,T1213)&gt;=1,0,1)</f>
        <v>1</v>
      </c>
      <c r="V1213" s="26" t="s">
        <v>1008</v>
      </c>
      <c r="W1213" s="86">
        <f t="shared" si="208"/>
        <v>2022</v>
      </c>
      <c r="X1213" s="86" t="str">
        <f t="shared" si="209"/>
        <v>08</v>
      </c>
      <c r="Y1213" s="86">
        <f t="shared" si="210"/>
        <v>11</v>
      </c>
      <c r="Z1213" s="86" t="str">
        <f t="shared" si="211"/>
        <v>22</v>
      </c>
      <c r="AA1213" s="86" t="str">
        <f t="shared" si="212"/>
        <v>26</v>
      </c>
      <c r="AB1213" s="86" t="str">
        <f t="shared" si="213"/>
        <v>20</v>
      </c>
      <c r="AC1213" s="86" t="str">
        <f t="shared" si="214"/>
        <v>CLS_HG_2500X1254px_16m_S2A_MSIL1C_20220811_10CC</v>
      </c>
      <c r="AD1213" s="41" t="s">
        <v>1009</v>
      </c>
    </row>
    <row r="1214" spans="2:30" x14ac:dyDescent="0.25">
      <c r="B1214" t="s">
        <v>3866</v>
      </c>
      <c r="C1214" t="s">
        <v>3817</v>
      </c>
      <c r="D1214" s="7" t="s">
        <v>251</v>
      </c>
      <c r="E1214" s="2" t="b">
        <v>1</v>
      </c>
      <c r="F1214" s="2" t="s">
        <v>3813</v>
      </c>
      <c r="G1214" s="7" t="s">
        <v>12</v>
      </c>
      <c r="H1214" t="s">
        <v>73</v>
      </c>
      <c r="I1214" s="50">
        <v>44784</v>
      </c>
      <c r="J1214" s="2" t="s">
        <v>50</v>
      </c>
      <c r="K1214" s="2" t="s">
        <v>232</v>
      </c>
      <c r="L1214" s="9">
        <v>0</v>
      </c>
      <c r="M1214" t="s">
        <v>3869</v>
      </c>
      <c r="N1214" s="2" t="s">
        <v>85</v>
      </c>
      <c r="O1214" s="2" t="s">
        <v>3868</v>
      </c>
      <c r="P1214" s="2" t="str">
        <f>VLOOKUP(I1214,Period!A:B,2,FALSE)</f>
        <v>2022H2</v>
      </c>
      <c r="Q1214" s="9">
        <f t="shared" si="204"/>
        <v>0.65</v>
      </c>
      <c r="R1214" s="2">
        <f t="shared" si="206"/>
        <v>10</v>
      </c>
      <c r="S1214" t="str">
        <f t="shared" si="207"/>
        <v>02 Sunny (10%-30%)</v>
      </c>
      <c r="T1214" t="str">
        <f t="shared" si="205"/>
        <v>44784S2A_MSIL1CCDM-MLB-CLSHG4478402 Sunny (10%-30%)</v>
      </c>
      <c r="U1214">
        <f>IF(COUNTIF(T$2:T1213,T1214)&gt;=1,0,1)</f>
        <v>0</v>
      </c>
      <c r="V1214" s="26" t="s">
        <v>1010</v>
      </c>
      <c r="W1214" s="86">
        <f t="shared" si="208"/>
        <v>2022</v>
      </c>
      <c r="X1214" s="86" t="str">
        <f t="shared" si="209"/>
        <v>08</v>
      </c>
      <c r="Y1214" s="86">
        <f t="shared" si="210"/>
        <v>11</v>
      </c>
      <c r="Z1214" s="86" t="str">
        <f t="shared" si="211"/>
        <v>22</v>
      </c>
      <c r="AA1214" s="86" t="str">
        <f t="shared" si="212"/>
        <v>26</v>
      </c>
      <c r="AB1214" s="86" t="str">
        <f t="shared" si="213"/>
        <v>17</v>
      </c>
      <c r="AC1214" s="86" t="str">
        <f t="shared" si="214"/>
        <v>CLS_HG_2500X1254px_16m_S2A_MSIL1C_20220811_10CC</v>
      </c>
      <c r="AD1214" s="41" t="s">
        <v>1011</v>
      </c>
    </row>
    <row r="1215" spans="2:30" x14ac:dyDescent="0.25">
      <c r="B1215" t="s">
        <v>3866</v>
      </c>
      <c r="C1215" t="s">
        <v>3817</v>
      </c>
      <c r="D1215" s="7" t="s">
        <v>251</v>
      </c>
      <c r="E1215" s="2" t="b">
        <v>1</v>
      </c>
      <c r="F1215" s="2" t="s">
        <v>3813</v>
      </c>
      <c r="G1215" s="7" t="s">
        <v>12</v>
      </c>
      <c r="H1215" t="s">
        <v>73</v>
      </c>
      <c r="I1215" s="50">
        <v>44779</v>
      </c>
      <c r="J1215" s="2" t="s">
        <v>56</v>
      </c>
      <c r="K1215" s="2" t="s">
        <v>244</v>
      </c>
      <c r="L1215" s="9">
        <v>100</v>
      </c>
      <c r="M1215" t="s">
        <v>3869</v>
      </c>
      <c r="N1215" s="2" t="s">
        <v>85</v>
      </c>
      <c r="O1215" s="2" t="s">
        <v>3868</v>
      </c>
      <c r="P1215" s="2" t="str">
        <f>VLOOKUP(I1215,Period!A:B,2,FALSE)</f>
        <v>2022H2</v>
      </c>
      <c r="Q1215" s="9">
        <f t="shared" si="204"/>
        <v>100</v>
      </c>
      <c r="R1215" s="2">
        <f t="shared" si="206"/>
        <v>100</v>
      </c>
      <c r="S1215" t="str">
        <f t="shared" si="207"/>
        <v>04 Overcast (100%)</v>
      </c>
      <c r="T1215" t="str">
        <f t="shared" si="205"/>
        <v>44779S2A_MSIL1CCDM-MLB-CLSHG4477904 Overcast (100%)</v>
      </c>
      <c r="U1215">
        <f>IF(COUNTIF(T$2:T1214,T1215)&gt;=1,0,1)</f>
        <v>1</v>
      </c>
      <c r="V1215" s="26" t="s">
        <v>1012</v>
      </c>
      <c r="W1215" s="86">
        <f t="shared" si="208"/>
        <v>2022</v>
      </c>
      <c r="X1215" s="86" t="str">
        <f t="shared" si="209"/>
        <v>08</v>
      </c>
      <c r="Y1215" s="86" t="str">
        <f t="shared" si="210"/>
        <v>06</v>
      </c>
      <c r="Z1215" s="86" t="str">
        <f t="shared" si="211"/>
        <v>22</v>
      </c>
      <c r="AA1215" s="86" t="str">
        <f t="shared" si="212"/>
        <v>26</v>
      </c>
      <c r="AB1215" s="86" t="str">
        <f t="shared" si="213"/>
        <v>28</v>
      </c>
      <c r="AC1215" s="86" t="str">
        <f t="shared" si="214"/>
        <v>CLS_HG_2500X1254px_16m_S2A_MSIL1C_20220806_100CC</v>
      </c>
      <c r="AD1215" s="41" t="s">
        <v>1013</v>
      </c>
    </row>
    <row r="1216" spans="2:30" x14ac:dyDescent="0.25">
      <c r="B1216" t="s">
        <v>3866</v>
      </c>
      <c r="C1216" t="s">
        <v>3817</v>
      </c>
      <c r="D1216" s="7" t="s">
        <v>251</v>
      </c>
      <c r="E1216" s="2" t="b">
        <v>1</v>
      </c>
      <c r="F1216" s="2" t="s">
        <v>3813</v>
      </c>
      <c r="G1216" s="7" t="s">
        <v>12</v>
      </c>
      <c r="H1216" t="s">
        <v>73</v>
      </c>
      <c r="I1216" s="50">
        <v>44779</v>
      </c>
      <c r="J1216" s="2" t="s">
        <v>50</v>
      </c>
      <c r="K1216" s="2" t="s">
        <v>239</v>
      </c>
      <c r="L1216" s="9">
        <v>100</v>
      </c>
      <c r="M1216" t="s">
        <v>3869</v>
      </c>
      <c r="N1216" s="2" t="s">
        <v>85</v>
      </c>
      <c r="O1216" s="2" t="s">
        <v>3868</v>
      </c>
      <c r="P1216" s="2" t="str">
        <f>VLOOKUP(I1216,Period!A:B,2,FALSE)</f>
        <v>2022H2</v>
      </c>
      <c r="Q1216" s="9">
        <f t="shared" si="204"/>
        <v>100</v>
      </c>
      <c r="R1216" s="2">
        <f t="shared" si="206"/>
        <v>100</v>
      </c>
      <c r="S1216" t="str">
        <f t="shared" si="207"/>
        <v>04 Overcast (100%)</v>
      </c>
      <c r="T1216" t="str">
        <f t="shared" si="205"/>
        <v>44779S2A_MSIL1CCDM-MLB-CLSHG4477904 Overcast (100%)</v>
      </c>
      <c r="U1216">
        <f>IF(COUNTIF(T$2:T1215,T1216)&gt;=1,0,1)</f>
        <v>0</v>
      </c>
      <c r="V1216" s="26" t="s">
        <v>1014</v>
      </c>
      <c r="W1216" s="86">
        <f t="shared" si="208"/>
        <v>2022</v>
      </c>
      <c r="X1216" s="86" t="str">
        <f t="shared" si="209"/>
        <v>08</v>
      </c>
      <c r="Y1216" s="86" t="str">
        <f t="shared" si="210"/>
        <v>06</v>
      </c>
      <c r="Z1216" s="86" t="str">
        <f t="shared" si="211"/>
        <v>22</v>
      </c>
      <c r="AA1216" s="86" t="str">
        <f t="shared" si="212"/>
        <v>26</v>
      </c>
      <c r="AB1216" s="86" t="str">
        <f t="shared" si="213"/>
        <v>25</v>
      </c>
      <c r="AC1216" s="86" t="str">
        <f t="shared" si="214"/>
        <v>CLS_HG_2500X1254px_16m_S2A_MSIL1C_20220806_100CC</v>
      </c>
      <c r="AD1216" s="41" t="s">
        <v>1015</v>
      </c>
    </row>
    <row r="1217" spans="2:30" x14ac:dyDescent="0.25">
      <c r="B1217" t="s">
        <v>3866</v>
      </c>
      <c r="C1217" t="s">
        <v>3817</v>
      </c>
      <c r="D1217" s="7" t="s">
        <v>251</v>
      </c>
      <c r="E1217" s="2" t="b">
        <v>1</v>
      </c>
      <c r="F1217" s="2" t="s">
        <v>3813</v>
      </c>
      <c r="G1217" s="7" t="s">
        <v>12</v>
      </c>
      <c r="H1217" t="s">
        <v>73</v>
      </c>
      <c r="I1217" s="50">
        <v>44774</v>
      </c>
      <c r="J1217" s="2" t="s">
        <v>56</v>
      </c>
      <c r="K1217" s="2" t="s">
        <v>245</v>
      </c>
      <c r="L1217" s="9">
        <v>100</v>
      </c>
      <c r="M1217" t="s">
        <v>3869</v>
      </c>
      <c r="N1217" s="2" t="s">
        <v>85</v>
      </c>
      <c r="O1217" s="2" t="s">
        <v>3868</v>
      </c>
      <c r="P1217" s="2" t="str">
        <f>VLOOKUP(I1217,Period!A:B,2,FALSE)</f>
        <v>2022H2</v>
      </c>
      <c r="Q1217" s="9">
        <f t="shared" si="204"/>
        <v>100</v>
      </c>
      <c r="R1217" s="2">
        <f t="shared" si="206"/>
        <v>100</v>
      </c>
      <c r="S1217" t="str">
        <f t="shared" si="207"/>
        <v>04 Overcast (100%)</v>
      </c>
      <c r="T1217" t="str">
        <f t="shared" si="205"/>
        <v>44774S2A_MSIL1CCDM-MLB-CLSHG4477404 Overcast (100%)</v>
      </c>
      <c r="U1217">
        <f>IF(COUNTIF(T$2:T1216,T1217)&gt;=1,0,1)</f>
        <v>1</v>
      </c>
      <c r="V1217" s="26" t="s">
        <v>1016</v>
      </c>
      <c r="W1217" s="86">
        <f t="shared" si="208"/>
        <v>2022</v>
      </c>
      <c r="X1217" s="86" t="str">
        <f t="shared" si="209"/>
        <v>08</v>
      </c>
      <c r="Y1217" s="86" t="str">
        <f t="shared" si="210"/>
        <v>01</v>
      </c>
      <c r="Z1217" s="86" t="str">
        <f t="shared" si="211"/>
        <v>22</v>
      </c>
      <c r="AA1217" s="86" t="str">
        <f t="shared" si="212"/>
        <v>26</v>
      </c>
      <c r="AB1217" s="86" t="str">
        <f t="shared" si="213"/>
        <v>22</v>
      </c>
      <c r="AC1217" s="86" t="str">
        <f t="shared" si="214"/>
        <v>CLS_HG_2500X1254px_16m_S2A_MSIL1C_20220801_100CC</v>
      </c>
      <c r="AD1217" s="41" t="s">
        <v>1017</v>
      </c>
    </row>
    <row r="1218" spans="2:30" x14ac:dyDescent="0.25">
      <c r="B1218" t="s">
        <v>3866</v>
      </c>
      <c r="C1218" t="s">
        <v>3817</v>
      </c>
      <c r="D1218" s="7" t="s">
        <v>251</v>
      </c>
      <c r="E1218" s="2" t="b">
        <v>1</v>
      </c>
      <c r="F1218" s="2" t="s">
        <v>3813</v>
      </c>
      <c r="G1218" s="7" t="s">
        <v>12</v>
      </c>
      <c r="H1218" t="s">
        <v>73</v>
      </c>
      <c r="I1218" s="50">
        <v>44774</v>
      </c>
      <c r="J1218" s="2" t="s">
        <v>50</v>
      </c>
      <c r="K1218" s="2" t="s">
        <v>237</v>
      </c>
      <c r="L1218" s="9">
        <v>100</v>
      </c>
      <c r="M1218" t="s">
        <v>3869</v>
      </c>
      <c r="N1218" s="2" t="s">
        <v>85</v>
      </c>
      <c r="O1218" s="2" t="s">
        <v>3868</v>
      </c>
      <c r="P1218" s="2" t="str">
        <f>VLOOKUP(I1218,Period!A:B,2,FALSE)</f>
        <v>2022H2</v>
      </c>
      <c r="Q1218" s="9">
        <f t="shared" ref="Q1218:Q1281" si="215">AVERAGEIFS(L:L,I:I,I1218,H:H,H1218,C:C,C1218,B:B,B1218)</f>
        <v>100</v>
      </c>
      <c r="R1218" s="2">
        <f t="shared" si="206"/>
        <v>100</v>
      </c>
      <c r="S1218" t="str">
        <f t="shared" si="207"/>
        <v>04 Overcast (100%)</v>
      </c>
      <c r="T1218" t="str">
        <f t="shared" ref="T1218:T1230" si="216">CONCATENATE(I1218,B1218,C1218,H1218,I1218,S1218)</f>
        <v>44774S2A_MSIL1CCDM-MLB-CLSHG4477404 Overcast (100%)</v>
      </c>
      <c r="U1218">
        <f>IF(COUNTIF(T$2:T1217,T1218)&gt;=1,0,1)</f>
        <v>0</v>
      </c>
      <c r="V1218" s="26" t="s">
        <v>1018</v>
      </c>
      <c r="W1218" s="86">
        <f t="shared" si="208"/>
        <v>2022</v>
      </c>
      <c r="X1218" s="86" t="str">
        <f t="shared" si="209"/>
        <v>08</v>
      </c>
      <c r="Y1218" s="86" t="str">
        <f t="shared" si="210"/>
        <v>01</v>
      </c>
      <c r="Z1218" s="86" t="str">
        <f t="shared" si="211"/>
        <v>22</v>
      </c>
      <c r="AA1218" s="86" t="str">
        <f t="shared" si="212"/>
        <v>26</v>
      </c>
      <c r="AB1218" s="86" t="str">
        <f t="shared" si="213"/>
        <v>18</v>
      </c>
      <c r="AC1218" s="86" t="str">
        <f t="shared" si="214"/>
        <v>CLS_HG_2500X1254px_16m_S2A_MSIL1C_20220801_100CC</v>
      </c>
      <c r="AD1218" s="41" t="s">
        <v>1019</v>
      </c>
    </row>
    <row r="1219" spans="2:30" x14ac:dyDescent="0.25">
      <c r="B1219" t="s">
        <v>3866</v>
      </c>
      <c r="C1219" s="51" t="s">
        <v>3817</v>
      </c>
      <c r="D1219" s="52" t="s">
        <v>251</v>
      </c>
      <c r="E1219" s="42" t="b">
        <v>1</v>
      </c>
      <c r="F1219" s="2" t="s">
        <v>3813</v>
      </c>
      <c r="G1219" s="7" t="s">
        <v>12</v>
      </c>
      <c r="H1219" s="51" t="s">
        <v>73</v>
      </c>
      <c r="I1219" s="53">
        <v>44769</v>
      </c>
      <c r="J1219" s="42" t="s">
        <v>56</v>
      </c>
      <c r="K1219" s="2" t="s">
        <v>240</v>
      </c>
      <c r="L1219" s="9">
        <v>28.3</v>
      </c>
      <c r="M1219" t="s">
        <v>3869</v>
      </c>
      <c r="N1219" s="2" t="s">
        <v>85</v>
      </c>
      <c r="O1219" s="2" t="s">
        <v>3868</v>
      </c>
      <c r="P1219" s="2" t="str">
        <f>VLOOKUP(I1219,Period!A:B,2,FALSE)</f>
        <v>2022H2</v>
      </c>
      <c r="Q1219" s="9">
        <f t="shared" si="215"/>
        <v>42.65</v>
      </c>
      <c r="R1219" s="2">
        <f t="shared" ref="R1219:R1282" si="217">ROUNDUP(Q1219/10,0)*10</f>
        <v>50</v>
      </c>
      <c r="S1219" t="str">
        <f t="shared" ref="S1219:S1282" si="218">IF(R1219=0,"01 Clear (0%)",IF(R1219&lt;=30,"02 Sunny (10%-30%)",IF(R1219&lt;=90,"03 Cloudy (40%-90%)","04 Overcast (100%)")))</f>
        <v>03 Cloudy (40%-90%)</v>
      </c>
      <c r="T1219" t="str">
        <f t="shared" si="216"/>
        <v>44769S2A_MSIL1CCDM-MLB-CLSHG4476903 Cloudy (40%-90%)</v>
      </c>
      <c r="U1219">
        <f>IF(COUNTIF(T$2:T1218,T1219)&gt;=1,0,1)</f>
        <v>1</v>
      </c>
      <c r="V1219" s="26" t="s">
        <v>1020</v>
      </c>
      <c r="W1219" s="86">
        <f t="shared" ref="W1219:W1282" si="219">YEAR(I1219)</f>
        <v>2022</v>
      </c>
      <c r="X1219" s="86" t="str">
        <f t="shared" ref="X1219:X1282" si="220">IF(LEN(MONTH(I1219))=1,CONCATENATE("0",MONTH(I1219)),MONTH(I1219))</f>
        <v>07</v>
      </c>
      <c r="Y1219" s="86">
        <f t="shared" ref="Y1219:Y1282" si="221">IF(LEN(DAY(I1219))=1,CONCATENATE("0",DAY(I1219)),DAY(I1219))</f>
        <v>27</v>
      </c>
      <c r="Z1219" s="86" t="str">
        <f t="shared" ref="Z1219:Z1282" si="222">LEFT(K1219,2)</f>
        <v>22</v>
      </c>
      <c r="AA1219" s="86" t="str">
        <f t="shared" ref="AA1219:AA1282" si="223">MID(K1219,4,2)</f>
        <v>26</v>
      </c>
      <c r="AB1219" s="86" t="str">
        <f t="shared" ref="AB1219:AB1282" si="224">MID(K1219,7,2)</f>
        <v>26</v>
      </c>
      <c r="AC1219" s="86" t="str">
        <f t="shared" ref="AC1219:AC1282" si="225">CONCATENATE(RIGHT(C1219,3),"_",H1219,"_",M1219,"_",O1219,"_",B1219,"_",W1219,X1219,Y1219,"_",R1219,"CC")</f>
        <v>CLS_HG_2500X1254px_16m_S2A_MSIL1C_20220727_50CC</v>
      </c>
      <c r="AD1219" s="41" t="s">
        <v>1021</v>
      </c>
    </row>
    <row r="1220" spans="2:30" x14ac:dyDescent="0.25">
      <c r="B1220" t="s">
        <v>3866</v>
      </c>
      <c r="C1220" s="51" t="s">
        <v>3817</v>
      </c>
      <c r="D1220" s="52" t="s">
        <v>251</v>
      </c>
      <c r="E1220" s="42" t="b">
        <v>1</v>
      </c>
      <c r="F1220" s="2" t="s">
        <v>3813</v>
      </c>
      <c r="G1220" s="7" t="s">
        <v>12</v>
      </c>
      <c r="H1220" s="51" t="s">
        <v>73</v>
      </c>
      <c r="I1220" s="53">
        <v>44769</v>
      </c>
      <c r="J1220" s="42" t="s">
        <v>50</v>
      </c>
      <c r="K1220" s="2" t="s">
        <v>241</v>
      </c>
      <c r="L1220" s="9">
        <v>57</v>
      </c>
      <c r="M1220" t="s">
        <v>3869</v>
      </c>
      <c r="N1220" s="2" t="s">
        <v>85</v>
      </c>
      <c r="O1220" s="2" t="s">
        <v>3868</v>
      </c>
      <c r="P1220" s="2" t="str">
        <f>VLOOKUP(I1220,Period!A:B,2,FALSE)</f>
        <v>2022H2</v>
      </c>
      <c r="Q1220" s="9">
        <f t="shared" si="215"/>
        <v>42.65</v>
      </c>
      <c r="R1220" s="2">
        <f t="shared" si="217"/>
        <v>50</v>
      </c>
      <c r="S1220" t="str">
        <f t="shared" si="218"/>
        <v>03 Cloudy (40%-90%)</v>
      </c>
      <c r="T1220" t="str">
        <f t="shared" si="216"/>
        <v>44769S2A_MSIL1CCDM-MLB-CLSHG4476903 Cloudy (40%-90%)</v>
      </c>
      <c r="U1220">
        <f>IF(COUNTIF(T$2:T1219,T1220)&gt;=1,0,1)</f>
        <v>0</v>
      </c>
      <c r="V1220" s="26" t="s">
        <v>1022</v>
      </c>
      <c r="W1220" s="86">
        <f t="shared" si="219"/>
        <v>2022</v>
      </c>
      <c r="X1220" s="86" t="str">
        <f t="shared" si="220"/>
        <v>07</v>
      </c>
      <c r="Y1220" s="86">
        <f t="shared" si="221"/>
        <v>27</v>
      </c>
      <c r="Z1220" s="86" t="str">
        <f t="shared" si="222"/>
        <v>22</v>
      </c>
      <c r="AA1220" s="86" t="str">
        <f t="shared" si="223"/>
        <v>26</v>
      </c>
      <c r="AB1220" s="86" t="str">
        <f t="shared" si="224"/>
        <v>23</v>
      </c>
      <c r="AC1220" s="86" t="str">
        <f t="shared" si="225"/>
        <v>CLS_HG_2500X1254px_16m_S2A_MSIL1C_20220727_50CC</v>
      </c>
      <c r="AD1220" s="41" t="s">
        <v>1023</v>
      </c>
    </row>
    <row r="1221" spans="2:30" x14ac:dyDescent="0.25">
      <c r="B1221" t="s">
        <v>3866</v>
      </c>
      <c r="C1221" s="51" t="s">
        <v>3817</v>
      </c>
      <c r="D1221" s="52" t="s">
        <v>251</v>
      </c>
      <c r="E1221" s="42" t="b">
        <v>1</v>
      </c>
      <c r="F1221" s="2" t="s">
        <v>3813</v>
      </c>
      <c r="G1221" s="7" t="s">
        <v>12</v>
      </c>
      <c r="H1221" s="51" t="s">
        <v>73</v>
      </c>
      <c r="I1221" s="53">
        <v>44764</v>
      </c>
      <c r="J1221" s="42" t="s">
        <v>56</v>
      </c>
      <c r="K1221" s="2" t="s">
        <v>245</v>
      </c>
      <c r="L1221" s="9">
        <v>67.400000000000006</v>
      </c>
      <c r="M1221" t="s">
        <v>3869</v>
      </c>
      <c r="N1221" s="2" t="s">
        <v>85</v>
      </c>
      <c r="O1221" s="2" t="s">
        <v>3868</v>
      </c>
      <c r="P1221" s="2" t="str">
        <f>VLOOKUP(I1221,Period!A:B,2,FALSE)</f>
        <v>2022H2</v>
      </c>
      <c r="Q1221" s="9">
        <f t="shared" si="215"/>
        <v>75.45</v>
      </c>
      <c r="R1221" s="2">
        <f t="shared" si="217"/>
        <v>80</v>
      </c>
      <c r="S1221" t="str">
        <f t="shared" si="218"/>
        <v>03 Cloudy (40%-90%)</v>
      </c>
      <c r="T1221" t="str">
        <f t="shared" si="216"/>
        <v>44764S2A_MSIL1CCDM-MLB-CLSHG4476403 Cloudy (40%-90%)</v>
      </c>
      <c r="U1221">
        <f>IF(COUNTIF(T$2:T1220,T1221)&gt;=1,0,1)</f>
        <v>1</v>
      </c>
      <c r="V1221" s="26" t="s">
        <v>1024</v>
      </c>
      <c r="W1221" s="86">
        <f t="shared" si="219"/>
        <v>2022</v>
      </c>
      <c r="X1221" s="86" t="str">
        <f t="shared" si="220"/>
        <v>07</v>
      </c>
      <c r="Y1221" s="86">
        <f t="shared" si="221"/>
        <v>22</v>
      </c>
      <c r="Z1221" s="86" t="str">
        <f t="shared" si="222"/>
        <v>22</v>
      </c>
      <c r="AA1221" s="86" t="str">
        <f t="shared" si="223"/>
        <v>26</v>
      </c>
      <c r="AB1221" s="86" t="str">
        <f t="shared" si="224"/>
        <v>22</v>
      </c>
      <c r="AC1221" s="86" t="str">
        <f t="shared" si="225"/>
        <v>CLS_HG_2500X1254px_16m_S2A_MSIL1C_20220722_80CC</v>
      </c>
      <c r="AD1221" s="41" t="s">
        <v>1025</v>
      </c>
    </row>
    <row r="1222" spans="2:30" x14ac:dyDescent="0.25">
      <c r="B1222" t="s">
        <v>3866</v>
      </c>
      <c r="C1222" s="51" t="s">
        <v>3817</v>
      </c>
      <c r="D1222" s="52" t="s">
        <v>251</v>
      </c>
      <c r="E1222" s="42" t="b">
        <v>1</v>
      </c>
      <c r="F1222" s="2" t="s">
        <v>3813</v>
      </c>
      <c r="G1222" s="7" t="s">
        <v>12</v>
      </c>
      <c r="H1222" s="51" t="s">
        <v>73</v>
      </c>
      <c r="I1222" s="53">
        <v>44764</v>
      </c>
      <c r="J1222" s="42" t="s">
        <v>50</v>
      </c>
      <c r="K1222" s="2" t="s">
        <v>242</v>
      </c>
      <c r="L1222" s="9">
        <v>83.5</v>
      </c>
      <c r="M1222" t="s">
        <v>3869</v>
      </c>
      <c r="N1222" s="2" t="s">
        <v>85</v>
      </c>
      <c r="O1222" s="2" t="s">
        <v>3868</v>
      </c>
      <c r="P1222" s="2" t="str">
        <f>VLOOKUP(I1222,Period!A:B,2,FALSE)</f>
        <v>2022H2</v>
      </c>
      <c r="Q1222" s="9">
        <f t="shared" si="215"/>
        <v>75.45</v>
      </c>
      <c r="R1222" s="2">
        <f t="shared" si="217"/>
        <v>80</v>
      </c>
      <c r="S1222" t="str">
        <f t="shared" si="218"/>
        <v>03 Cloudy (40%-90%)</v>
      </c>
      <c r="T1222" t="str">
        <f t="shared" si="216"/>
        <v>44764S2A_MSIL1CCDM-MLB-CLSHG4476403 Cloudy (40%-90%)</v>
      </c>
      <c r="U1222">
        <f>IF(COUNTIF(T$2:T1221,T1222)&gt;=1,0,1)</f>
        <v>0</v>
      </c>
      <c r="V1222" s="26" t="s">
        <v>1026</v>
      </c>
      <c r="W1222" s="86">
        <f t="shared" si="219"/>
        <v>2022</v>
      </c>
      <c r="X1222" s="86" t="str">
        <f t="shared" si="220"/>
        <v>07</v>
      </c>
      <c r="Y1222" s="86">
        <f t="shared" si="221"/>
        <v>22</v>
      </c>
      <c r="Z1222" s="86" t="str">
        <f t="shared" si="222"/>
        <v>22</v>
      </c>
      <c r="AA1222" s="86" t="str">
        <f t="shared" si="223"/>
        <v>26</v>
      </c>
      <c r="AB1222" s="86" t="str">
        <f t="shared" si="224"/>
        <v>19</v>
      </c>
      <c r="AC1222" s="86" t="str">
        <f t="shared" si="225"/>
        <v>CLS_HG_2500X1254px_16m_S2A_MSIL1C_20220722_80CC</v>
      </c>
      <c r="AD1222" s="41" t="s">
        <v>1027</v>
      </c>
    </row>
    <row r="1223" spans="2:30" x14ac:dyDescent="0.25">
      <c r="B1223" t="s">
        <v>3866</v>
      </c>
      <c r="C1223" s="51" t="s">
        <v>3817</v>
      </c>
      <c r="D1223" s="52" t="s">
        <v>251</v>
      </c>
      <c r="E1223" s="42" t="b">
        <v>1</v>
      </c>
      <c r="F1223" s="2" t="s">
        <v>3813</v>
      </c>
      <c r="G1223" s="7" t="s">
        <v>12</v>
      </c>
      <c r="H1223" s="51" t="s">
        <v>73</v>
      </c>
      <c r="I1223" s="53">
        <v>44759</v>
      </c>
      <c r="J1223" s="42" t="s">
        <v>56</v>
      </c>
      <c r="K1223" s="2" t="s">
        <v>243</v>
      </c>
      <c r="L1223" s="9">
        <v>99.3</v>
      </c>
      <c r="M1223" t="s">
        <v>3869</v>
      </c>
      <c r="N1223" s="2" t="s">
        <v>85</v>
      </c>
      <c r="O1223" s="2" t="s">
        <v>3868</v>
      </c>
      <c r="P1223" s="2" t="str">
        <f>VLOOKUP(I1223,Period!A:B,2,FALSE)</f>
        <v>2022H2</v>
      </c>
      <c r="Q1223" s="9">
        <f t="shared" si="215"/>
        <v>98.4</v>
      </c>
      <c r="R1223" s="2">
        <f t="shared" si="217"/>
        <v>100</v>
      </c>
      <c r="S1223" t="str">
        <f t="shared" si="218"/>
        <v>04 Overcast (100%)</v>
      </c>
      <c r="T1223" t="str">
        <f t="shared" si="216"/>
        <v>44759S2A_MSIL1CCDM-MLB-CLSHG4475904 Overcast (100%)</v>
      </c>
      <c r="U1223">
        <f>IF(COUNTIF(T$2:T1222,T1223)&gt;=1,0,1)</f>
        <v>1</v>
      </c>
      <c r="V1223" s="26" t="s">
        <v>1028</v>
      </c>
      <c r="W1223" s="86">
        <f t="shared" si="219"/>
        <v>2022</v>
      </c>
      <c r="X1223" s="86" t="str">
        <f t="shared" si="220"/>
        <v>07</v>
      </c>
      <c r="Y1223" s="86">
        <f t="shared" si="221"/>
        <v>17</v>
      </c>
      <c r="Z1223" s="86" t="str">
        <f t="shared" si="222"/>
        <v>22</v>
      </c>
      <c r="AA1223" s="86" t="str">
        <f t="shared" si="223"/>
        <v>26</v>
      </c>
      <c r="AB1223" s="86" t="str">
        <f t="shared" si="224"/>
        <v>29</v>
      </c>
      <c r="AC1223" s="86" t="str">
        <f t="shared" si="225"/>
        <v>CLS_HG_2500X1254px_16m_S2A_MSIL1C_20220717_100CC</v>
      </c>
      <c r="AD1223" s="41" t="s">
        <v>1029</v>
      </c>
    </row>
    <row r="1224" spans="2:30" x14ac:dyDescent="0.25">
      <c r="B1224" t="s">
        <v>3866</v>
      </c>
      <c r="C1224" s="51" t="s">
        <v>3817</v>
      </c>
      <c r="D1224" s="52" t="s">
        <v>251</v>
      </c>
      <c r="E1224" s="42" t="b">
        <v>1</v>
      </c>
      <c r="F1224" s="2" t="s">
        <v>3813</v>
      </c>
      <c r="G1224" s="7" t="s">
        <v>12</v>
      </c>
      <c r="H1224" s="51" t="s">
        <v>73</v>
      </c>
      <c r="I1224" s="53">
        <v>44759</v>
      </c>
      <c r="J1224" s="42" t="s">
        <v>50</v>
      </c>
      <c r="K1224" s="2" t="s">
        <v>240</v>
      </c>
      <c r="L1224" s="9">
        <v>97.5</v>
      </c>
      <c r="M1224" t="s">
        <v>3869</v>
      </c>
      <c r="N1224" s="2" t="s">
        <v>85</v>
      </c>
      <c r="O1224" s="2" t="s">
        <v>3868</v>
      </c>
      <c r="P1224" s="2" t="str">
        <f>VLOOKUP(I1224,Period!A:B,2,FALSE)</f>
        <v>2022H2</v>
      </c>
      <c r="Q1224" s="9">
        <f t="shared" si="215"/>
        <v>98.4</v>
      </c>
      <c r="R1224" s="2">
        <f t="shared" si="217"/>
        <v>100</v>
      </c>
      <c r="S1224" t="str">
        <f t="shared" si="218"/>
        <v>04 Overcast (100%)</v>
      </c>
      <c r="T1224" t="str">
        <f t="shared" si="216"/>
        <v>44759S2A_MSIL1CCDM-MLB-CLSHG4475904 Overcast (100%)</v>
      </c>
      <c r="U1224">
        <f>IF(COUNTIF(T$2:T1223,T1224)&gt;=1,0,1)</f>
        <v>0</v>
      </c>
      <c r="V1224" s="26" t="s">
        <v>1030</v>
      </c>
      <c r="W1224" s="86">
        <f t="shared" si="219"/>
        <v>2022</v>
      </c>
      <c r="X1224" s="86" t="str">
        <f t="shared" si="220"/>
        <v>07</v>
      </c>
      <c r="Y1224" s="86">
        <f t="shared" si="221"/>
        <v>17</v>
      </c>
      <c r="Z1224" s="86" t="str">
        <f t="shared" si="222"/>
        <v>22</v>
      </c>
      <c r="AA1224" s="86" t="str">
        <f t="shared" si="223"/>
        <v>26</v>
      </c>
      <c r="AB1224" s="86" t="str">
        <f t="shared" si="224"/>
        <v>26</v>
      </c>
      <c r="AC1224" s="86" t="str">
        <f t="shared" si="225"/>
        <v>CLS_HG_2500X1254px_16m_S2A_MSIL1C_20220717_100CC</v>
      </c>
      <c r="AD1224" s="41" t="s">
        <v>1031</v>
      </c>
    </row>
    <row r="1225" spans="2:30" x14ac:dyDescent="0.25">
      <c r="B1225" t="s">
        <v>3866</v>
      </c>
      <c r="C1225" s="51" t="s">
        <v>3817</v>
      </c>
      <c r="D1225" s="52" t="s">
        <v>251</v>
      </c>
      <c r="E1225" s="42" t="b">
        <v>1</v>
      </c>
      <c r="F1225" s="2" t="s">
        <v>3813</v>
      </c>
      <c r="G1225" s="7" t="s">
        <v>12</v>
      </c>
      <c r="H1225" s="51" t="s">
        <v>73</v>
      </c>
      <c r="I1225" s="53">
        <v>44754</v>
      </c>
      <c r="J1225" s="42" t="s">
        <v>56</v>
      </c>
      <c r="K1225" s="2" t="s">
        <v>236</v>
      </c>
      <c r="L1225" s="9">
        <v>99.7</v>
      </c>
      <c r="M1225" t="s">
        <v>3869</v>
      </c>
      <c r="N1225" s="2" t="s">
        <v>85</v>
      </c>
      <c r="O1225" s="2" t="s">
        <v>3868</v>
      </c>
      <c r="P1225" s="2" t="str">
        <f>VLOOKUP(I1225,Period!A:B,2,FALSE)</f>
        <v>2022H2</v>
      </c>
      <c r="Q1225" s="9">
        <f t="shared" si="215"/>
        <v>87.9</v>
      </c>
      <c r="R1225" s="2">
        <f t="shared" si="217"/>
        <v>90</v>
      </c>
      <c r="S1225" t="str">
        <f t="shared" si="218"/>
        <v>03 Cloudy (40%-90%)</v>
      </c>
      <c r="T1225" t="str">
        <f t="shared" si="216"/>
        <v>44754S2A_MSIL1CCDM-MLB-CLSHG4475403 Cloudy (40%-90%)</v>
      </c>
      <c r="U1225">
        <f>IF(COUNTIF(T$2:T1224,T1225)&gt;=1,0,1)</f>
        <v>1</v>
      </c>
      <c r="V1225" s="26" t="s">
        <v>1032</v>
      </c>
      <c r="W1225" s="86">
        <f t="shared" si="219"/>
        <v>2022</v>
      </c>
      <c r="X1225" s="86" t="str">
        <f t="shared" si="220"/>
        <v>07</v>
      </c>
      <c r="Y1225" s="86">
        <f t="shared" si="221"/>
        <v>12</v>
      </c>
      <c r="Z1225" s="86" t="str">
        <f t="shared" si="222"/>
        <v>22</v>
      </c>
      <c r="AA1225" s="86" t="str">
        <f t="shared" si="223"/>
        <v>26</v>
      </c>
      <c r="AB1225" s="86" t="str">
        <f t="shared" si="224"/>
        <v>21</v>
      </c>
      <c r="AC1225" s="86" t="str">
        <f t="shared" si="225"/>
        <v>CLS_HG_2500X1254px_16m_S2A_MSIL1C_20220712_90CC</v>
      </c>
      <c r="AD1225" s="41" t="s">
        <v>1033</v>
      </c>
    </row>
    <row r="1226" spans="2:30" x14ac:dyDescent="0.25">
      <c r="B1226" t="s">
        <v>3866</v>
      </c>
      <c r="C1226" s="51" t="s">
        <v>3817</v>
      </c>
      <c r="D1226" s="52" t="s">
        <v>251</v>
      </c>
      <c r="E1226" s="42" t="b">
        <v>1</v>
      </c>
      <c r="F1226" s="2" t="s">
        <v>3813</v>
      </c>
      <c r="G1226" s="7" t="s">
        <v>12</v>
      </c>
      <c r="H1226" s="51" t="s">
        <v>73</v>
      </c>
      <c r="I1226" s="53">
        <v>44754</v>
      </c>
      <c r="J1226" s="42" t="s">
        <v>50</v>
      </c>
      <c r="K1226" s="2" t="s">
        <v>237</v>
      </c>
      <c r="L1226" s="9">
        <v>76.099999999999994</v>
      </c>
      <c r="M1226" t="s">
        <v>3869</v>
      </c>
      <c r="N1226" s="2" t="s">
        <v>85</v>
      </c>
      <c r="O1226" s="2" t="s">
        <v>3868</v>
      </c>
      <c r="P1226" s="2" t="str">
        <f>VLOOKUP(I1226,Period!A:B,2,FALSE)</f>
        <v>2022H2</v>
      </c>
      <c r="Q1226" s="9">
        <f t="shared" si="215"/>
        <v>87.9</v>
      </c>
      <c r="R1226" s="2">
        <f t="shared" si="217"/>
        <v>90</v>
      </c>
      <c r="S1226" t="str">
        <f t="shared" si="218"/>
        <v>03 Cloudy (40%-90%)</v>
      </c>
      <c r="T1226" t="str">
        <f t="shared" si="216"/>
        <v>44754S2A_MSIL1CCDM-MLB-CLSHG4475403 Cloudy (40%-90%)</v>
      </c>
      <c r="U1226">
        <f>IF(COUNTIF(T$2:T1225,T1226)&gt;=1,0,1)</f>
        <v>0</v>
      </c>
      <c r="V1226" s="26" t="s">
        <v>1034</v>
      </c>
      <c r="W1226" s="86">
        <f t="shared" si="219"/>
        <v>2022</v>
      </c>
      <c r="X1226" s="86" t="str">
        <f t="shared" si="220"/>
        <v>07</v>
      </c>
      <c r="Y1226" s="86">
        <f t="shared" si="221"/>
        <v>12</v>
      </c>
      <c r="Z1226" s="86" t="str">
        <f t="shared" si="222"/>
        <v>22</v>
      </c>
      <c r="AA1226" s="86" t="str">
        <f t="shared" si="223"/>
        <v>26</v>
      </c>
      <c r="AB1226" s="86" t="str">
        <f t="shared" si="224"/>
        <v>18</v>
      </c>
      <c r="AC1226" s="86" t="str">
        <f t="shared" si="225"/>
        <v>CLS_HG_2500X1254px_16m_S2A_MSIL1C_20220712_90CC</v>
      </c>
      <c r="AD1226" s="41" t="s">
        <v>1035</v>
      </c>
    </row>
    <row r="1227" spans="2:30" x14ac:dyDescent="0.25">
      <c r="B1227" t="s">
        <v>3866</v>
      </c>
      <c r="C1227" s="51" t="s">
        <v>3817</v>
      </c>
      <c r="D1227" s="52" t="s">
        <v>251</v>
      </c>
      <c r="E1227" s="42" t="b">
        <v>1</v>
      </c>
      <c r="F1227" s="2" t="s">
        <v>3813</v>
      </c>
      <c r="G1227" s="7" t="s">
        <v>12</v>
      </c>
      <c r="H1227" s="51" t="s">
        <v>73</v>
      </c>
      <c r="I1227" s="53">
        <v>44749</v>
      </c>
      <c r="J1227" s="42" t="s">
        <v>56</v>
      </c>
      <c r="K1227" s="2" t="s">
        <v>246</v>
      </c>
      <c r="L1227" s="9">
        <v>84</v>
      </c>
      <c r="M1227" t="s">
        <v>3869</v>
      </c>
      <c r="N1227" s="2" t="s">
        <v>85</v>
      </c>
      <c r="O1227" s="2" t="s">
        <v>3868</v>
      </c>
      <c r="P1227" s="2" t="str">
        <f>VLOOKUP(I1227,Period!A:B,2,FALSE)</f>
        <v>2022H2</v>
      </c>
      <c r="Q1227" s="9">
        <f t="shared" si="215"/>
        <v>91.9</v>
      </c>
      <c r="R1227" s="2">
        <f t="shared" si="217"/>
        <v>100</v>
      </c>
      <c r="S1227" t="str">
        <f t="shared" si="218"/>
        <v>04 Overcast (100%)</v>
      </c>
      <c r="T1227" t="str">
        <f t="shared" si="216"/>
        <v>44749S2A_MSIL1CCDM-MLB-CLSHG4474904 Overcast (100%)</v>
      </c>
      <c r="U1227">
        <f>IF(COUNTIF(T$2:T1226,T1227)&gt;=1,0,1)</f>
        <v>1</v>
      </c>
      <c r="V1227" s="26" t="s">
        <v>1036</v>
      </c>
      <c r="W1227" s="86">
        <f t="shared" si="219"/>
        <v>2022</v>
      </c>
      <c r="X1227" s="86" t="str">
        <f t="shared" si="220"/>
        <v>07</v>
      </c>
      <c r="Y1227" s="86" t="str">
        <f t="shared" si="221"/>
        <v>07</v>
      </c>
      <c r="Z1227" s="86" t="str">
        <f t="shared" si="222"/>
        <v>22</v>
      </c>
      <c r="AA1227" s="86" t="str">
        <f t="shared" si="223"/>
        <v>26</v>
      </c>
      <c r="AB1227" s="86" t="str">
        <f t="shared" si="224"/>
        <v>30</v>
      </c>
      <c r="AC1227" s="86" t="str">
        <f t="shared" si="225"/>
        <v>CLS_HG_2500X1254px_16m_S2A_MSIL1C_20220707_100CC</v>
      </c>
      <c r="AD1227" s="41" t="s">
        <v>1037</v>
      </c>
    </row>
    <row r="1228" spans="2:30" x14ac:dyDescent="0.25">
      <c r="B1228" t="s">
        <v>3866</v>
      </c>
      <c r="C1228" s="51" t="s">
        <v>3817</v>
      </c>
      <c r="D1228" s="52" t="s">
        <v>251</v>
      </c>
      <c r="E1228" s="42" t="b">
        <v>1</v>
      </c>
      <c r="F1228" s="2" t="s">
        <v>3813</v>
      </c>
      <c r="G1228" s="7" t="s">
        <v>12</v>
      </c>
      <c r="H1228" s="51" t="s">
        <v>73</v>
      </c>
      <c r="I1228" s="53">
        <v>44749</v>
      </c>
      <c r="J1228" s="42" t="s">
        <v>50</v>
      </c>
      <c r="K1228" s="2" t="s">
        <v>247</v>
      </c>
      <c r="L1228" s="9">
        <v>99.8</v>
      </c>
      <c r="M1228" t="s">
        <v>3869</v>
      </c>
      <c r="N1228" s="2" t="s">
        <v>85</v>
      </c>
      <c r="O1228" s="2" t="s">
        <v>3868</v>
      </c>
      <c r="P1228" s="2" t="str">
        <f>VLOOKUP(I1228,Period!A:B,2,FALSE)</f>
        <v>2022H2</v>
      </c>
      <c r="Q1228" s="9">
        <f t="shared" si="215"/>
        <v>91.9</v>
      </c>
      <c r="R1228" s="2">
        <f t="shared" si="217"/>
        <v>100</v>
      </c>
      <c r="S1228" t="str">
        <f t="shared" si="218"/>
        <v>04 Overcast (100%)</v>
      </c>
      <c r="T1228" t="str">
        <f t="shared" si="216"/>
        <v>44749S2A_MSIL1CCDM-MLB-CLSHG4474904 Overcast (100%)</v>
      </c>
      <c r="U1228">
        <f>IF(COUNTIF(T$2:T1227,T1228)&gt;=1,0,1)</f>
        <v>0</v>
      </c>
      <c r="V1228" s="26" t="s">
        <v>1038</v>
      </c>
      <c r="W1228" s="86">
        <f t="shared" si="219"/>
        <v>2022</v>
      </c>
      <c r="X1228" s="86" t="str">
        <f t="shared" si="220"/>
        <v>07</v>
      </c>
      <c r="Y1228" s="86" t="str">
        <f t="shared" si="221"/>
        <v>07</v>
      </c>
      <c r="Z1228" s="86" t="str">
        <f t="shared" si="222"/>
        <v>22</v>
      </c>
      <c r="AA1228" s="86" t="str">
        <f t="shared" si="223"/>
        <v>26</v>
      </c>
      <c r="AB1228" s="86" t="str">
        <f t="shared" si="224"/>
        <v>27</v>
      </c>
      <c r="AC1228" s="86" t="str">
        <f t="shared" si="225"/>
        <v>CLS_HG_2500X1254px_16m_S2A_MSIL1C_20220707_100CC</v>
      </c>
      <c r="AD1228" s="41" t="s">
        <v>1039</v>
      </c>
    </row>
    <row r="1229" spans="2:30" x14ac:dyDescent="0.25">
      <c r="B1229" t="s">
        <v>3866</v>
      </c>
      <c r="C1229" s="51" t="s">
        <v>3817</v>
      </c>
      <c r="D1229" s="52" t="s">
        <v>251</v>
      </c>
      <c r="E1229" s="42" t="b">
        <v>1</v>
      </c>
      <c r="F1229" s="2" t="s">
        <v>3813</v>
      </c>
      <c r="G1229" s="7" t="s">
        <v>12</v>
      </c>
      <c r="H1229" s="51" t="s">
        <v>73</v>
      </c>
      <c r="I1229" s="53">
        <v>44744</v>
      </c>
      <c r="J1229" s="42" t="s">
        <v>56</v>
      </c>
      <c r="K1229" s="2" t="s">
        <v>245</v>
      </c>
      <c r="L1229" s="9">
        <v>6.3</v>
      </c>
      <c r="M1229" t="s">
        <v>3869</v>
      </c>
      <c r="N1229" s="2" t="s">
        <v>85</v>
      </c>
      <c r="O1229" s="2" t="s">
        <v>3868</v>
      </c>
      <c r="P1229" s="2" t="str">
        <f>VLOOKUP(I1229,Period!A:B,2,FALSE)</f>
        <v>2022H2</v>
      </c>
      <c r="Q1229" s="9">
        <f t="shared" si="215"/>
        <v>6.1999999999999993</v>
      </c>
      <c r="R1229" s="2">
        <f t="shared" si="217"/>
        <v>10</v>
      </c>
      <c r="S1229" t="str">
        <f t="shared" si="218"/>
        <v>02 Sunny (10%-30%)</v>
      </c>
      <c r="T1229" t="str">
        <f t="shared" si="216"/>
        <v>44744S2A_MSIL1CCDM-MLB-CLSHG4474402 Sunny (10%-30%)</v>
      </c>
      <c r="U1229">
        <f>IF(COUNTIF(T$2:T1228,T1229)&gt;=1,0,1)</f>
        <v>1</v>
      </c>
      <c r="V1229" s="26" t="s">
        <v>1040</v>
      </c>
      <c r="W1229" s="86">
        <f t="shared" si="219"/>
        <v>2022</v>
      </c>
      <c r="X1229" s="86" t="str">
        <f t="shared" si="220"/>
        <v>07</v>
      </c>
      <c r="Y1229" s="86" t="str">
        <f t="shared" si="221"/>
        <v>02</v>
      </c>
      <c r="Z1229" s="86" t="str">
        <f t="shared" si="222"/>
        <v>22</v>
      </c>
      <c r="AA1229" s="86" t="str">
        <f t="shared" si="223"/>
        <v>26</v>
      </c>
      <c r="AB1229" s="86" t="str">
        <f t="shared" si="224"/>
        <v>22</v>
      </c>
      <c r="AC1229" s="86" t="str">
        <f t="shared" si="225"/>
        <v>CLS_HG_2500X1254px_16m_S2A_MSIL1C_20220702_10CC</v>
      </c>
      <c r="AD1229" s="41" t="s">
        <v>1041</v>
      </c>
    </row>
    <row r="1230" spans="2:30" x14ac:dyDescent="0.25">
      <c r="B1230" t="s">
        <v>3866</v>
      </c>
      <c r="C1230" s="51" t="s">
        <v>3817</v>
      </c>
      <c r="D1230" s="52" t="s">
        <v>251</v>
      </c>
      <c r="E1230" s="42" t="b">
        <v>1</v>
      </c>
      <c r="F1230" s="2" t="s">
        <v>3813</v>
      </c>
      <c r="G1230" s="7" t="s">
        <v>12</v>
      </c>
      <c r="H1230" s="51" t="s">
        <v>73</v>
      </c>
      <c r="I1230" s="53">
        <v>44744</v>
      </c>
      <c r="J1230" s="42" t="s">
        <v>50</v>
      </c>
      <c r="K1230" s="2" t="s">
        <v>242</v>
      </c>
      <c r="L1230" s="9">
        <v>6.1</v>
      </c>
      <c r="M1230" t="s">
        <v>3869</v>
      </c>
      <c r="N1230" s="2" t="s">
        <v>85</v>
      </c>
      <c r="O1230" s="2" t="s">
        <v>3868</v>
      </c>
      <c r="P1230" s="2" t="str">
        <f>VLOOKUP(I1230,Period!A:B,2,FALSE)</f>
        <v>2022H2</v>
      </c>
      <c r="Q1230" s="9">
        <f t="shared" si="215"/>
        <v>6.1999999999999993</v>
      </c>
      <c r="R1230" s="2">
        <f t="shared" si="217"/>
        <v>10</v>
      </c>
      <c r="S1230" t="str">
        <f t="shared" si="218"/>
        <v>02 Sunny (10%-30%)</v>
      </c>
      <c r="T1230" t="str">
        <f t="shared" si="216"/>
        <v>44744S2A_MSIL1CCDM-MLB-CLSHG4474402 Sunny (10%-30%)</v>
      </c>
      <c r="U1230">
        <f>IF(COUNTIF(T$2:T1229,T1230)&gt;=1,0,1)</f>
        <v>0</v>
      </c>
      <c r="V1230" s="26" t="s">
        <v>1042</v>
      </c>
      <c r="W1230" s="86">
        <f t="shared" si="219"/>
        <v>2022</v>
      </c>
      <c r="X1230" s="86" t="str">
        <f t="shared" si="220"/>
        <v>07</v>
      </c>
      <c r="Y1230" s="86" t="str">
        <f t="shared" si="221"/>
        <v>02</v>
      </c>
      <c r="Z1230" s="86" t="str">
        <f t="shared" si="222"/>
        <v>22</v>
      </c>
      <c r="AA1230" s="86" t="str">
        <f t="shared" si="223"/>
        <v>26</v>
      </c>
      <c r="AB1230" s="86" t="str">
        <f t="shared" si="224"/>
        <v>19</v>
      </c>
      <c r="AC1230" s="86" t="str">
        <f t="shared" si="225"/>
        <v>CLS_HG_2500X1254px_16m_S2A_MSIL1C_20220702_10CC</v>
      </c>
      <c r="AD1230" s="41" t="s">
        <v>1043</v>
      </c>
    </row>
    <row r="1231" spans="2:30" x14ac:dyDescent="0.25">
      <c r="B1231" t="s">
        <v>3866</v>
      </c>
      <c r="C1231" s="54" t="s">
        <v>3817</v>
      </c>
      <c r="D1231" s="55" t="s">
        <v>251</v>
      </c>
      <c r="E1231" s="56" t="b">
        <v>1</v>
      </c>
      <c r="F1231" s="2" t="s">
        <v>3813</v>
      </c>
      <c r="G1231" s="7" t="s">
        <v>12</v>
      </c>
      <c r="H1231" s="54" t="s">
        <v>73</v>
      </c>
      <c r="I1231" s="57">
        <v>44739</v>
      </c>
      <c r="J1231" s="56" t="s">
        <v>50</v>
      </c>
      <c r="K1231" s="2" t="s">
        <v>246</v>
      </c>
      <c r="L1231" s="9">
        <v>98.7</v>
      </c>
      <c r="M1231" t="s">
        <v>3869</v>
      </c>
      <c r="N1231" s="2" t="s">
        <v>85</v>
      </c>
      <c r="O1231" s="2" t="s">
        <v>3868</v>
      </c>
      <c r="P1231" s="2" t="str">
        <f>VLOOKUP(I1231,Period!A:B,2,FALSE)</f>
        <v>2022H1</v>
      </c>
      <c r="Q1231" s="9">
        <f t="shared" si="215"/>
        <v>99.300000000000011</v>
      </c>
      <c r="R1231" s="2">
        <f t="shared" si="217"/>
        <v>100</v>
      </c>
      <c r="S1231" t="str">
        <f t="shared" si="218"/>
        <v>04 Overcast (100%)</v>
      </c>
      <c r="T1231" t="str">
        <f>CONCATENATE(I1231,B1231,C1231,H1231,I1231,S1231)</f>
        <v>44739S2A_MSIL1CCDM-MLB-CLSHG4473904 Overcast (100%)</v>
      </c>
      <c r="U1231">
        <f>IF(COUNTIF(T$2:T1230,T1231)&gt;=1,0,1)</f>
        <v>1</v>
      </c>
      <c r="V1231" s="26" t="s">
        <v>1044</v>
      </c>
      <c r="W1231" s="86">
        <f t="shared" si="219"/>
        <v>2022</v>
      </c>
      <c r="X1231" s="86" t="str">
        <f t="shared" si="220"/>
        <v>06</v>
      </c>
      <c r="Y1231" s="86">
        <f t="shared" si="221"/>
        <v>27</v>
      </c>
      <c r="Z1231" s="86" t="str">
        <f t="shared" si="222"/>
        <v>22</v>
      </c>
      <c r="AA1231" s="86" t="str">
        <f t="shared" si="223"/>
        <v>26</v>
      </c>
      <c r="AB1231" s="86" t="str">
        <f t="shared" si="224"/>
        <v>30</v>
      </c>
      <c r="AC1231" s="86" t="str">
        <f t="shared" si="225"/>
        <v>CLS_HG_2500X1254px_16m_S2A_MSIL1C_20220627_100CC</v>
      </c>
      <c r="AD1231" s="41" t="s">
        <v>1045</v>
      </c>
    </row>
    <row r="1232" spans="2:30" x14ac:dyDescent="0.25">
      <c r="B1232" t="s">
        <v>3866</v>
      </c>
      <c r="C1232" s="54" t="s">
        <v>3817</v>
      </c>
      <c r="D1232" s="55" t="s">
        <v>251</v>
      </c>
      <c r="E1232" s="56" t="b">
        <v>1</v>
      </c>
      <c r="F1232" s="2" t="s">
        <v>3813</v>
      </c>
      <c r="G1232" s="7" t="s">
        <v>12</v>
      </c>
      <c r="H1232" s="54" t="s">
        <v>73</v>
      </c>
      <c r="I1232" s="57">
        <v>44739</v>
      </c>
      <c r="J1232" s="56" t="s">
        <v>56</v>
      </c>
      <c r="K1232" s="2" t="s">
        <v>240</v>
      </c>
      <c r="L1232" s="9">
        <v>99.9</v>
      </c>
      <c r="M1232" t="s">
        <v>3869</v>
      </c>
      <c r="N1232" s="2" t="s">
        <v>85</v>
      </c>
      <c r="O1232" s="2" t="s">
        <v>3868</v>
      </c>
      <c r="P1232" s="2" t="str">
        <f>VLOOKUP(I1232,Period!A:B,2,FALSE)</f>
        <v>2022H1</v>
      </c>
      <c r="Q1232" s="9">
        <f t="shared" si="215"/>
        <v>99.300000000000011</v>
      </c>
      <c r="R1232" s="2">
        <f t="shared" si="217"/>
        <v>100</v>
      </c>
      <c r="S1232" t="str">
        <f t="shared" si="218"/>
        <v>04 Overcast (100%)</v>
      </c>
      <c r="T1232" t="str">
        <f t="shared" ref="T1232:T1295" si="226">CONCATENATE(I1232,B1232,C1232,H1232,I1232,S1232)</f>
        <v>44739S2A_MSIL1CCDM-MLB-CLSHG4473904 Overcast (100%)</v>
      </c>
      <c r="U1232">
        <f>IF(COUNTIF(T$2:T1231,T1232)&gt;=1,0,1)</f>
        <v>0</v>
      </c>
      <c r="V1232" s="26" t="s">
        <v>1046</v>
      </c>
      <c r="W1232" s="86">
        <f t="shared" si="219"/>
        <v>2022</v>
      </c>
      <c r="X1232" s="86" t="str">
        <f t="shared" si="220"/>
        <v>06</v>
      </c>
      <c r="Y1232" s="86">
        <f t="shared" si="221"/>
        <v>27</v>
      </c>
      <c r="Z1232" s="86" t="str">
        <f t="shared" si="222"/>
        <v>22</v>
      </c>
      <c r="AA1232" s="86" t="str">
        <f t="shared" si="223"/>
        <v>26</v>
      </c>
      <c r="AB1232" s="86" t="str">
        <f t="shared" si="224"/>
        <v>26</v>
      </c>
      <c r="AC1232" s="86" t="str">
        <f t="shared" si="225"/>
        <v>CLS_HG_2500X1254px_16m_S2A_MSIL1C_20220627_100CC</v>
      </c>
      <c r="AD1232" s="41" t="s">
        <v>1047</v>
      </c>
    </row>
    <row r="1233" spans="2:30" x14ac:dyDescent="0.25">
      <c r="B1233" t="s">
        <v>3866</v>
      </c>
      <c r="C1233" s="54" t="s">
        <v>3817</v>
      </c>
      <c r="D1233" s="55" t="s">
        <v>251</v>
      </c>
      <c r="E1233" s="56" t="b">
        <v>1</v>
      </c>
      <c r="F1233" s="2" t="s">
        <v>3813</v>
      </c>
      <c r="G1233" s="7" t="s">
        <v>12</v>
      </c>
      <c r="H1233" s="54" t="s">
        <v>73</v>
      </c>
      <c r="I1233" s="57">
        <v>44734</v>
      </c>
      <c r="J1233" s="56" t="s">
        <v>50</v>
      </c>
      <c r="K1233" s="2" t="s">
        <v>245</v>
      </c>
      <c r="L1233" s="9">
        <v>8.6999999999999993</v>
      </c>
      <c r="M1233" t="s">
        <v>3869</v>
      </c>
      <c r="N1233" s="2" t="s">
        <v>85</v>
      </c>
      <c r="O1233" s="2" t="s">
        <v>3868</v>
      </c>
      <c r="P1233" s="2" t="str">
        <f>VLOOKUP(I1233,Period!A:B,2,FALSE)</f>
        <v>2022H1</v>
      </c>
      <c r="Q1233" s="9">
        <f t="shared" si="215"/>
        <v>5.1499999999999995</v>
      </c>
      <c r="R1233" s="2">
        <f t="shared" si="217"/>
        <v>10</v>
      </c>
      <c r="S1233" t="str">
        <f t="shared" si="218"/>
        <v>02 Sunny (10%-30%)</v>
      </c>
      <c r="T1233" t="str">
        <f t="shared" si="226"/>
        <v>44734S2A_MSIL1CCDM-MLB-CLSHG4473402 Sunny (10%-30%)</v>
      </c>
      <c r="U1233">
        <f>IF(COUNTIF(T$2:T1232,T1233)&gt;=1,0,1)</f>
        <v>1</v>
      </c>
      <c r="V1233" s="26" t="s">
        <v>1048</v>
      </c>
      <c r="W1233" s="86">
        <f t="shared" si="219"/>
        <v>2022</v>
      </c>
      <c r="X1233" s="86" t="str">
        <f t="shared" si="220"/>
        <v>06</v>
      </c>
      <c r="Y1233" s="86">
        <f t="shared" si="221"/>
        <v>22</v>
      </c>
      <c r="Z1233" s="86" t="str">
        <f t="shared" si="222"/>
        <v>22</v>
      </c>
      <c r="AA1233" s="86" t="str">
        <f t="shared" si="223"/>
        <v>26</v>
      </c>
      <c r="AB1233" s="86" t="str">
        <f t="shared" si="224"/>
        <v>22</v>
      </c>
      <c r="AC1233" s="86" t="str">
        <f t="shared" si="225"/>
        <v>CLS_HG_2500X1254px_16m_S2A_MSIL1C_20220622_10CC</v>
      </c>
      <c r="AD1233" s="41" t="s">
        <v>1049</v>
      </c>
    </row>
    <row r="1234" spans="2:30" x14ac:dyDescent="0.25">
      <c r="B1234" t="s">
        <v>3866</v>
      </c>
      <c r="C1234" s="54" t="s">
        <v>3817</v>
      </c>
      <c r="D1234" s="55" t="s">
        <v>251</v>
      </c>
      <c r="E1234" s="56" t="b">
        <v>1</v>
      </c>
      <c r="F1234" s="2" t="s">
        <v>3813</v>
      </c>
      <c r="G1234" s="7" t="s">
        <v>12</v>
      </c>
      <c r="H1234" s="54" t="s">
        <v>73</v>
      </c>
      <c r="I1234" s="57">
        <v>44734</v>
      </c>
      <c r="J1234" s="56" t="s">
        <v>56</v>
      </c>
      <c r="K1234" s="2" t="s">
        <v>237</v>
      </c>
      <c r="L1234" s="9">
        <v>1.6</v>
      </c>
      <c r="M1234" t="s">
        <v>3869</v>
      </c>
      <c r="N1234" s="2" t="s">
        <v>85</v>
      </c>
      <c r="O1234" s="2" t="s">
        <v>3868</v>
      </c>
      <c r="P1234" s="2" t="str">
        <f>VLOOKUP(I1234,Period!A:B,2,FALSE)</f>
        <v>2022H1</v>
      </c>
      <c r="Q1234" s="9">
        <f t="shared" si="215"/>
        <v>5.1499999999999995</v>
      </c>
      <c r="R1234" s="2">
        <f t="shared" si="217"/>
        <v>10</v>
      </c>
      <c r="S1234" t="str">
        <f t="shared" si="218"/>
        <v>02 Sunny (10%-30%)</v>
      </c>
      <c r="T1234" t="str">
        <f t="shared" si="226"/>
        <v>44734S2A_MSIL1CCDM-MLB-CLSHG4473402 Sunny (10%-30%)</v>
      </c>
      <c r="U1234">
        <f>IF(COUNTIF(T$2:T1233,T1234)&gt;=1,0,1)</f>
        <v>0</v>
      </c>
      <c r="V1234" s="26" t="s">
        <v>1050</v>
      </c>
      <c r="W1234" s="86">
        <f t="shared" si="219"/>
        <v>2022</v>
      </c>
      <c r="X1234" s="86" t="str">
        <f t="shared" si="220"/>
        <v>06</v>
      </c>
      <c r="Y1234" s="86">
        <f t="shared" si="221"/>
        <v>22</v>
      </c>
      <c r="Z1234" s="86" t="str">
        <f t="shared" si="222"/>
        <v>22</v>
      </c>
      <c r="AA1234" s="86" t="str">
        <f t="shared" si="223"/>
        <v>26</v>
      </c>
      <c r="AB1234" s="86" t="str">
        <f t="shared" si="224"/>
        <v>18</v>
      </c>
      <c r="AC1234" s="86" t="str">
        <f t="shared" si="225"/>
        <v>CLS_HG_2500X1254px_16m_S2A_MSIL1C_20220622_10CC</v>
      </c>
      <c r="AD1234" s="41" t="s">
        <v>1051</v>
      </c>
    </row>
    <row r="1235" spans="2:30" x14ac:dyDescent="0.25">
      <c r="B1235" t="s">
        <v>3866</v>
      </c>
      <c r="C1235" s="54" t="s">
        <v>3817</v>
      </c>
      <c r="D1235" s="55" t="s">
        <v>251</v>
      </c>
      <c r="E1235" s="56" t="b">
        <v>1</v>
      </c>
      <c r="F1235" s="2" t="s">
        <v>3813</v>
      </c>
      <c r="G1235" s="7" t="s">
        <v>12</v>
      </c>
      <c r="H1235" s="54" t="s">
        <v>73</v>
      </c>
      <c r="I1235" s="57">
        <v>44729</v>
      </c>
      <c r="J1235" s="56" t="s">
        <v>50</v>
      </c>
      <c r="K1235" s="2" t="s">
        <v>244</v>
      </c>
      <c r="L1235" s="9">
        <v>100</v>
      </c>
      <c r="M1235" t="s">
        <v>3869</v>
      </c>
      <c r="N1235" s="2" t="s">
        <v>85</v>
      </c>
      <c r="O1235" s="2" t="s">
        <v>3868</v>
      </c>
      <c r="P1235" s="2" t="str">
        <f>VLOOKUP(I1235,Period!A:B,2,FALSE)</f>
        <v>2022H1</v>
      </c>
      <c r="Q1235" s="9">
        <f t="shared" si="215"/>
        <v>100</v>
      </c>
      <c r="R1235" s="2">
        <f t="shared" si="217"/>
        <v>100</v>
      </c>
      <c r="S1235" t="str">
        <f t="shared" si="218"/>
        <v>04 Overcast (100%)</v>
      </c>
      <c r="T1235" t="str">
        <f t="shared" si="226"/>
        <v>44729S2A_MSIL1CCDM-MLB-CLSHG4472904 Overcast (100%)</v>
      </c>
      <c r="U1235">
        <f>IF(COUNTIF(T$2:T1234,T1235)&gt;=1,0,1)</f>
        <v>1</v>
      </c>
      <c r="V1235" s="26" t="s">
        <v>1052</v>
      </c>
      <c r="W1235" s="86">
        <f t="shared" si="219"/>
        <v>2022</v>
      </c>
      <c r="X1235" s="86" t="str">
        <f t="shared" si="220"/>
        <v>06</v>
      </c>
      <c r="Y1235" s="86">
        <f t="shared" si="221"/>
        <v>17</v>
      </c>
      <c r="Z1235" s="86" t="str">
        <f t="shared" si="222"/>
        <v>22</v>
      </c>
      <c r="AA1235" s="86" t="str">
        <f t="shared" si="223"/>
        <v>26</v>
      </c>
      <c r="AB1235" s="86" t="str">
        <f t="shared" si="224"/>
        <v>28</v>
      </c>
      <c r="AC1235" s="86" t="str">
        <f t="shared" si="225"/>
        <v>CLS_HG_2500X1254px_16m_S2A_MSIL1C_20220617_100CC</v>
      </c>
      <c r="AD1235" s="41" t="s">
        <v>1053</v>
      </c>
    </row>
    <row r="1236" spans="2:30" x14ac:dyDescent="0.25">
      <c r="B1236" t="s">
        <v>3866</v>
      </c>
      <c r="C1236" s="54" t="s">
        <v>3817</v>
      </c>
      <c r="D1236" s="55" t="s">
        <v>251</v>
      </c>
      <c r="E1236" s="56" t="b">
        <v>1</v>
      </c>
      <c r="F1236" s="2" t="s">
        <v>3813</v>
      </c>
      <c r="G1236" s="7" t="s">
        <v>12</v>
      </c>
      <c r="H1236" s="54" t="s">
        <v>73</v>
      </c>
      <c r="I1236" s="57">
        <v>44729</v>
      </c>
      <c r="J1236" s="56" t="s">
        <v>56</v>
      </c>
      <c r="K1236" s="2" t="s">
        <v>239</v>
      </c>
      <c r="L1236" s="9">
        <v>100</v>
      </c>
      <c r="M1236" t="s">
        <v>3869</v>
      </c>
      <c r="N1236" s="2" t="s">
        <v>85</v>
      </c>
      <c r="O1236" s="2" t="s">
        <v>3868</v>
      </c>
      <c r="P1236" s="2" t="str">
        <f>VLOOKUP(I1236,Period!A:B,2,FALSE)</f>
        <v>2022H1</v>
      </c>
      <c r="Q1236" s="9">
        <f t="shared" si="215"/>
        <v>100</v>
      </c>
      <c r="R1236" s="2">
        <f t="shared" si="217"/>
        <v>100</v>
      </c>
      <c r="S1236" t="str">
        <f t="shared" si="218"/>
        <v>04 Overcast (100%)</v>
      </c>
      <c r="T1236" t="str">
        <f t="shared" si="226"/>
        <v>44729S2A_MSIL1CCDM-MLB-CLSHG4472904 Overcast (100%)</v>
      </c>
      <c r="U1236">
        <f>IF(COUNTIF(T$2:T1235,T1236)&gt;=1,0,1)</f>
        <v>0</v>
      </c>
      <c r="V1236" s="26" t="s">
        <v>1054</v>
      </c>
      <c r="W1236" s="86">
        <f t="shared" si="219"/>
        <v>2022</v>
      </c>
      <c r="X1236" s="86" t="str">
        <f t="shared" si="220"/>
        <v>06</v>
      </c>
      <c r="Y1236" s="86">
        <f t="shared" si="221"/>
        <v>17</v>
      </c>
      <c r="Z1236" s="86" t="str">
        <f t="shared" si="222"/>
        <v>22</v>
      </c>
      <c r="AA1236" s="86" t="str">
        <f t="shared" si="223"/>
        <v>26</v>
      </c>
      <c r="AB1236" s="86" t="str">
        <f t="shared" si="224"/>
        <v>25</v>
      </c>
      <c r="AC1236" s="86" t="str">
        <f t="shared" si="225"/>
        <v>CLS_HG_2500X1254px_16m_S2A_MSIL1C_20220617_100CC</v>
      </c>
      <c r="AD1236" s="41" t="s">
        <v>1055</v>
      </c>
    </row>
    <row r="1237" spans="2:30" x14ac:dyDescent="0.25">
      <c r="B1237" t="s">
        <v>3866</v>
      </c>
      <c r="C1237" s="54" t="s">
        <v>3817</v>
      </c>
      <c r="D1237" s="55" t="s">
        <v>251</v>
      </c>
      <c r="E1237" s="56" t="b">
        <v>1</v>
      </c>
      <c r="F1237" s="2" t="s">
        <v>3813</v>
      </c>
      <c r="G1237" s="7" t="s">
        <v>12</v>
      </c>
      <c r="H1237" s="54" t="s">
        <v>73</v>
      </c>
      <c r="I1237" s="57">
        <v>44724</v>
      </c>
      <c r="J1237" s="56" t="s">
        <v>50</v>
      </c>
      <c r="K1237" s="2" t="s">
        <v>235</v>
      </c>
      <c r="L1237" s="9">
        <v>47.5</v>
      </c>
      <c r="M1237" t="s">
        <v>3869</v>
      </c>
      <c r="N1237" s="2" t="s">
        <v>85</v>
      </c>
      <c r="O1237" s="2" t="s">
        <v>3868</v>
      </c>
      <c r="P1237" s="2" t="str">
        <f>VLOOKUP(I1237,Period!A:B,2,FALSE)</f>
        <v>2022H1</v>
      </c>
      <c r="Q1237" s="9">
        <f t="shared" si="215"/>
        <v>31.85</v>
      </c>
      <c r="R1237" s="2">
        <f t="shared" si="217"/>
        <v>40</v>
      </c>
      <c r="S1237" t="str">
        <f t="shared" si="218"/>
        <v>03 Cloudy (40%-90%)</v>
      </c>
      <c r="T1237" t="str">
        <f t="shared" si="226"/>
        <v>44724S2A_MSIL1CCDM-MLB-CLSHG4472403 Cloudy (40%-90%)</v>
      </c>
      <c r="U1237">
        <f>IF(COUNTIF(T$2:T1236,T1237)&gt;=1,0,1)</f>
        <v>1</v>
      </c>
      <c r="V1237" s="26" t="s">
        <v>1056</v>
      </c>
      <c r="W1237" s="86">
        <f t="shared" si="219"/>
        <v>2022</v>
      </c>
      <c r="X1237" s="86" t="str">
        <f t="shared" si="220"/>
        <v>06</v>
      </c>
      <c r="Y1237" s="86">
        <f t="shared" si="221"/>
        <v>12</v>
      </c>
      <c r="Z1237" s="86" t="str">
        <f t="shared" si="222"/>
        <v>22</v>
      </c>
      <c r="AA1237" s="86" t="str">
        <f t="shared" si="223"/>
        <v>26</v>
      </c>
      <c r="AB1237" s="86" t="str">
        <f t="shared" si="224"/>
        <v>20</v>
      </c>
      <c r="AC1237" s="86" t="str">
        <f t="shared" si="225"/>
        <v>CLS_HG_2500X1254px_16m_S2A_MSIL1C_20220612_40CC</v>
      </c>
      <c r="AD1237" s="41" t="s">
        <v>1057</v>
      </c>
    </row>
    <row r="1238" spans="2:30" x14ac:dyDescent="0.25">
      <c r="B1238" t="s">
        <v>3866</v>
      </c>
      <c r="C1238" s="54" t="s">
        <v>3817</v>
      </c>
      <c r="D1238" s="55" t="s">
        <v>251</v>
      </c>
      <c r="E1238" s="56" t="b">
        <v>1</v>
      </c>
      <c r="F1238" s="2" t="s">
        <v>3813</v>
      </c>
      <c r="G1238" s="7" t="s">
        <v>12</v>
      </c>
      <c r="H1238" s="54" t="s">
        <v>73</v>
      </c>
      <c r="I1238" s="57">
        <v>44724</v>
      </c>
      <c r="J1238" s="56" t="s">
        <v>56</v>
      </c>
      <c r="K1238" s="2" t="s">
        <v>232</v>
      </c>
      <c r="L1238" s="9">
        <v>16.2</v>
      </c>
      <c r="M1238" t="s">
        <v>3869</v>
      </c>
      <c r="N1238" s="2" t="s">
        <v>85</v>
      </c>
      <c r="O1238" s="2" t="s">
        <v>3868</v>
      </c>
      <c r="P1238" s="2" t="str">
        <f>VLOOKUP(I1238,Period!A:B,2,FALSE)</f>
        <v>2022H1</v>
      </c>
      <c r="Q1238" s="9">
        <f t="shared" si="215"/>
        <v>31.85</v>
      </c>
      <c r="R1238" s="2">
        <f t="shared" si="217"/>
        <v>40</v>
      </c>
      <c r="S1238" t="str">
        <f t="shared" si="218"/>
        <v>03 Cloudy (40%-90%)</v>
      </c>
      <c r="T1238" t="str">
        <f t="shared" si="226"/>
        <v>44724S2A_MSIL1CCDM-MLB-CLSHG4472403 Cloudy (40%-90%)</v>
      </c>
      <c r="U1238">
        <f>IF(COUNTIF(T$2:T1237,T1238)&gt;=1,0,1)</f>
        <v>0</v>
      </c>
      <c r="V1238" s="26" t="s">
        <v>1058</v>
      </c>
      <c r="W1238" s="86">
        <f t="shared" si="219"/>
        <v>2022</v>
      </c>
      <c r="X1238" s="86" t="str">
        <f t="shared" si="220"/>
        <v>06</v>
      </c>
      <c r="Y1238" s="86">
        <f t="shared" si="221"/>
        <v>12</v>
      </c>
      <c r="Z1238" s="86" t="str">
        <f t="shared" si="222"/>
        <v>22</v>
      </c>
      <c r="AA1238" s="86" t="str">
        <f t="shared" si="223"/>
        <v>26</v>
      </c>
      <c r="AB1238" s="86" t="str">
        <f t="shared" si="224"/>
        <v>17</v>
      </c>
      <c r="AC1238" s="86" t="str">
        <f t="shared" si="225"/>
        <v>CLS_HG_2500X1254px_16m_S2A_MSIL1C_20220612_40CC</v>
      </c>
      <c r="AD1238" s="41" t="s">
        <v>1059</v>
      </c>
    </row>
    <row r="1239" spans="2:30" x14ac:dyDescent="0.25">
      <c r="B1239" t="s">
        <v>3866</v>
      </c>
      <c r="C1239" s="54" t="s">
        <v>3817</v>
      </c>
      <c r="D1239" s="55" t="s">
        <v>251</v>
      </c>
      <c r="E1239" s="56" t="b">
        <v>1</v>
      </c>
      <c r="F1239" s="2" t="s">
        <v>3813</v>
      </c>
      <c r="G1239" s="7" t="s">
        <v>12</v>
      </c>
      <c r="H1239" s="54" t="s">
        <v>73</v>
      </c>
      <c r="I1239" s="57">
        <v>44719</v>
      </c>
      <c r="J1239" s="56" t="s">
        <v>50</v>
      </c>
      <c r="K1239" s="2" t="s">
        <v>239</v>
      </c>
      <c r="L1239" s="9">
        <v>3.8</v>
      </c>
      <c r="M1239" t="s">
        <v>3869</v>
      </c>
      <c r="N1239" s="2" t="s">
        <v>85</v>
      </c>
      <c r="O1239" s="2" t="s">
        <v>3868</v>
      </c>
      <c r="P1239" s="2" t="str">
        <f>VLOOKUP(I1239,Period!A:B,2,FALSE)</f>
        <v>2022H1</v>
      </c>
      <c r="Q1239" s="9">
        <f t="shared" si="215"/>
        <v>6.9499999999999993</v>
      </c>
      <c r="R1239" s="2">
        <f t="shared" si="217"/>
        <v>10</v>
      </c>
      <c r="S1239" t="str">
        <f t="shared" si="218"/>
        <v>02 Sunny (10%-30%)</v>
      </c>
      <c r="T1239" t="str">
        <f t="shared" si="226"/>
        <v>44719S2A_MSIL1CCDM-MLB-CLSHG4471902 Sunny (10%-30%)</v>
      </c>
      <c r="U1239">
        <f>IF(COUNTIF(T$2:T1238,T1239)&gt;=1,0,1)</f>
        <v>1</v>
      </c>
      <c r="V1239" s="26" t="s">
        <v>1060</v>
      </c>
      <c r="W1239" s="86">
        <f t="shared" si="219"/>
        <v>2022</v>
      </c>
      <c r="X1239" s="86" t="str">
        <f t="shared" si="220"/>
        <v>06</v>
      </c>
      <c r="Y1239" s="86" t="str">
        <f t="shared" si="221"/>
        <v>07</v>
      </c>
      <c r="Z1239" s="86" t="str">
        <f t="shared" si="222"/>
        <v>22</v>
      </c>
      <c r="AA1239" s="86" t="str">
        <f t="shared" si="223"/>
        <v>26</v>
      </c>
      <c r="AB1239" s="86" t="str">
        <f t="shared" si="224"/>
        <v>25</v>
      </c>
      <c r="AC1239" s="86" t="str">
        <f t="shared" si="225"/>
        <v>CLS_HG_2500X1254px_16m_S2A_MSIL1C_20220607_10CC</v>
      </c>
      <c r="AD1239" s="41" t="s">
        <v>1061</v>
      </c>
    </row>
    <row r="1240" spans="2:30" x14ac:dyDescent="0.25">
      <c r="B1240" t="s">
        <v>3866</v>
      </c>
      <c r="C1240" s="54" t="s">
        <v>3817</v>
      </c>
      <c r="D1240" s="55" t="s">
        <v>251</v>
      </c>
      <c r="E1240" s="56" t="b">
        <v>1</v>
      </c>
      <c r="F1240" s="2" t="s">
        <v>3813</v>
      </c>
      <c r="G1240" s="7" t="s">
        <v>12</v>
      </c>
      <c r="H1240" s="54" t="s">
        <v>73</v>
      </c>
      <c r="I1240" s="57">
        <v>44719</v>
      </c>
      <c r="J1240" s="56" t="s">
        <v>56</v>
      </c>
      <c r="K1240" s="2" t="s">
        <v>245</v>
      </c>
      <c r="L1240" s="9">
        <v>10.1</v>
      </c>
      <c r="M1240" t="s">
        <v>3869</v>
      </c>
      <c r="N1240" s="2" t="s">
        <v>85</v>
      </c>
      <c r="O1240" s="2" t="s">
        <v>3868</v>
      </c>
      <c r="P1240" s="2" t="str">
        <f>VLOOKUP(I1240,Period!A:B,2,FALSE)</f>
        <v>2022H1</v>
      </c>
      <c r="Q1240" s="9">
        <f t="shared" si="215"/>
        <v>6.9499999999999993</v>
      </c>
      <c r="R1240" s="2">
        <f t="shared" si="217"/>
        <v>10</v>
      </c>
      <c r="S1240" t="str">
        <f t="shared" si="218"/>
        <v>02 Sunny (10%-30%)</v>
      </c>
      <c r="T1240" t="str">
        <f t="shared" si="226"/>
        <v>44719S2A_MSIL1CCDM-MLB-CLSHG4471902 Sunny (10%-30%)</v>
      </c>
      <c r="U1240">
        <f>IF(COUNTIF(T$2:T1239,T1240)&gt;=1,0,1)</f>
        <v>0</v>
      </c>
      <c r="V1240" s="26" t="s">
        <v>1062</v>
      </c>
      <c r="W1240" s="86">
        <f t="shared" si="219"/>
        <v>2022</v>
      </c>
      <c r="X1240" s="86" t="str">
        <f t="shared" si="220"/>
        <v>06</v>
      </c>
      <c r="Y1240" s="86" t="str">
        <f t="shared" si="221"/>
        <v>07</v>
      </c>
      <c r="Z1240" s="86" t="str">
        <f t="shared" si="222"/>
        <v>22</v>
      </c>
      <c r="AA1240" s="86" t="str">
        <f t="shared" si="223"/>
        <v>26</v>
      </c>
      <c r="AB1240" s="86" t="str">
        <f t="shared" si="224"/>
        <v>22</v>
      </c>
      <c r="AC1240" s="86" t="str">
        <f t="shared" si="225"/>
        <v>CLS_HG_2500X1254px_16m_S2A_MSIL1C_20220607_10CC</v>
      </c>
      <c r="AD1240" s="41" t="s">
        <v>1063</v>
      </c>
    </row>
    <row r="1241" spans="2:30" x14ac:dyDescent="0.25">
      <c r="B1241" t="s">
        <v>3866</v>
      </c>
      <c r="C1241" s="54" t="s">
        <v>3817</v>
      </c>
      <c r="D1241" s="55" t="s">
        <v>251</v>
      </c>
      <c r="E1241" s="56" t="b">
        <v>1</v>
      </c>
      <c r="F1241" s="2" t="s">
        <v>3813</v>
      </c>
      <c r="G1241" s="7" t="s">
        <v>12</v>
      </c>
      <c r="H1241" s="54" t="s">
        <v>73</v>
      </c>
      <c r="I1241" s="57">
        <v>44714</v>
      </c>
      <c r="J1241" s="56" t="s">
        <v>50</v>
      </c>
      <c r="K1241" s="2" t="s">
        <v>232</v>
      </c>
      <c r="L1241" s="9">
        <v>21.9</v>
      </c>
      <c r="M1241" t="s">
        <v>3869</v>
      </c>
      <c r="N1241" s="2" t="s">
        <v>85</v>
      </c>
      <c r="O1241" s="2" t="s">
        <v>3868</v>
      </c>
      <c r="P1241" s="2" t="str">
        <f>VLOOKUP(I1241,Period!A:B,2,FALSE)</f>
        <v>2022H1</v>
      </c>
      <c r="Q1241" s="9">
        <f t="shared" si="215"/>
        <v>20.049999999999997</v>
      </c>
      <c r="R1241" s="2">
        <f t="shared" si="217"/>
        <v>30</v>
      </c>
      <c r="S1241" t="str">
        <f t="shared" si="218"/>
        <v>02 Sunny (10%-30%)</v>
      </c>
      <c r="T1241" t="str">
        <f t="shared" si="226"/>
        <v>44714S2A_MSIL1CCDM-MLB-CLSHG4471402 Sunny (10%-30%)</v>
      </c>
      <c r="U1241">
        <f>IF(COUNTIF(T$2:T1240,T1241)&gt;=1,0,1)</f>
        <v>1</v>
      </c>
      <c r="V1241" s="26" t="s">
        <v>1064</v>
      </c>
      <c r="W1241" s="86">
        <f t="shared" si="219"/>
        <v>2022</v>
      </c>
      <c r="X1241" s="86" t="str">
        <f t="shared" si="220"/>
        <v>06</v>
      </c>
      <c r="Y1241" s="86" t="str">
        <f t="shared" si="221"/>
        <v>02</v>
      </c>
      <c r="Z1241" s="86" t="str">
        <f t="shared" si="222"/>
        <v>22</v>
      </c>
      <c r="AA1241" s="86" t="str">
        <f t="shared" si="223"/>
        <v>26</v>
      </c>
      <c r="AB1241" s="86" t="str">
        <f t="shared" si="224"/>
        <v>17</v>
      </c>
      <c r="AC1241" s="86" t="str">
        <f t="shared" si="225"/>
        <v>CLS_HG_2500X1254px_16m_S2A_MSIL1C_20220602_30CC</v>
      </c>
      <c r="AD1241" s="41" t="s">
        <v>1065</v>
      </c>
    </row>
    <row r="1242" spans="2:30" x14ac:dyDescent="0.25">
      <c r="B1242" t="s">
        <v>3866</v>
      </c>
      <c r="C1242" s="54" t="s">
        <v>3817</v>
      </c>
      <c r="D1242" s="55" t="s">
        <v>251</v>
      </c>
      <c r="E1242" s="56" t="b">
        <v>1</v>
      </c>
      <c r="F1242" s="2" t="s">
        <v>3813</v>
      </c>
      <c r="G1242" s="7" t="s">
        <v>12</v>
      </c>
      <c r="H1242" s="54" t="s">
        <v>73</v>
      </c>
      <c r="I1242" s="57">
        <v>44714</v>
      </c>
      <c r="J1242" s="56" t="s">
        <v>50</v>
      </c>
      <c r="K1242" s="2" t="s">
        <v>229</v>
      </c>
      <c r="L1242" s="9">
        <v>18.2</v>
      </c>
      <c r="M1242" t="s">
        <v>3869</v>
      </c>
      <c r="N1242" s="2" t="s">
        <v>85</v>
      </c>
      <c r="O1242" s="2" t="s">
        <v>3868</v>
      </c>
      <c r="P1242" s="2" t="str">
        <f>VLOOKUP(I1242,Period!A:B,2,FALSE)</f>
        <v>2022H1</v>
      </c>
      <c r="Q1242" s="9">
        <f t="shared" si="215"/>
        <v>20.049999999999997</v>
      </c>
      <c r="R1242" s="2">
        <f t="shared" si="217"/>
        <v>30</v>
      </c>
      <c r="S1242" t="str">
        <f t="shared" si="218"/>
        <v>02 Sunny (10%-30%)</v>
      </c>
      <c r="T1242" t="str">
        <f t="shared" si="226"/>
        <v>44714S2A_MSIL1CCDM-MLB-CLSHG4471402 Sunny (10%-30%)</v>
      </c>
      <c r="U1242">
        <f>IF(COUNTIF(T$2:T1241,T1242)&gt;=1,0,1)</f>
        <v>0</v>
      </c>
      <c r="V1242" s="26" t="s">
        <v>1066</v>
      </c>
      <c r="W1242" s="86">
        <f t="shared" si="219"/>
        <v>2022</v>
      </c>
      <c r="X1242" s="86" t="str">
        <f t="shared" si="220"/>
        <v>06</v>
      </c>
      <c r="Y1242" s="86" t="str">
        <f t="shared" si="221"/>
        <v>02</v>
      </c>
      <c r="Z1242" s="86" t="str">
        <f t="shared" si="222"/>
        <v>22</v>
      </c>
      <c r="AA1242" s="86" t="str">
        <f t="shared" si="223"/>
        <v>26</v>
      </c>
      <c r="AB1242" s="86" t="str">
        <f t="shared" si="224"/>
        <v>13</v>
      </c>
      <c r="AC1242" s="86" t="str">
        <f t="shared" si="225"/>
        <v>CLS_HG_2500X1254px_16m_S2A_MSIL1C_20220602_30CC</v>
      </c>
      <c r="AD1242" s="41" t="s">
        <v>1067</v>
      </c>
    </row>
    <row r="1243" spans="2:30" x14ac:dyDescent="0.25">
      <c r="B1243" t="s">
        <v>3866</v>
      </c>
      <c r="C1243" s="51" t="s">
        <v>3817</v>
      </c>
      <c r="D1243" s="52" t="s">
        <v>251</v>
      </c>
      <c r="E1243" s="42" t="b">
        <v>1</v>
      </c>
      <c r="F1243" s="2" t="s">
        <v>3813</v>
      </c>
      <c r="G1243" s="7" t="s">
        <v>12</v>
      </c>
      <c r="H1243" s="51" t="s">
        <v>73</v>
      </c>
      <c r="I1243" s="53">
        <v>44709</v>
      </c>
      <c r="J1243" s="42" t="s">
        <v>56</v>
      </c>
      <c r="K1243" s="2" t="s">
        <v>239</v>
      </c>
      <c r="L1243" s="9">
        <v>100</v>
      </c>
      <c r="M1243" t="s">
        <v>3869</v>
      </c>
      <c r="N1243" s="2" t="s">
        <v>85</v>
      </c>
      <c r="O1243" s="2" t="s">
        <v>3868</v>
      </c>
      <c r="P1243" s="2" t="str">
        <f>VLOOKUP(I1243,Period!A:B,2,FALSE)</f>
        <v>2022H1</v>
      </c>
      <c r="Q1243" s="9">
        <f t="shared" si="215"/>
        <v>99.9</v>
      </c>
      <c r="R1243" s="2">
        <f t="shared" si="217"/>
        <v>100</v>
      </c>
      <c r="S1243" t="str">
        <f t="shared" si="218"/>
        <v>04 Overcast (100%)</v>
      </c>
      <c r="T1243" t="str">
        <f t="shared" si="226"/>
        <v>44709S2A_MSIL1CCDM-MLB-CLSHG4470904 Overcast (100%)</v>
      </c>
      <c r="U1243">
        <f>IF(COUNTIF(T$2:T1242,T1243)&gt;=1,0,1)</f>
        <v>1</v>
      </c>
      <c r="V1243" s="26" t="s">
        <v>1068</v>
      </c>
      <c r="W1243" s="86">
        <f t="shared" si="219"/>
        <v>2022</v>
      </c>
      <c r="X1243" s="86" t="str">
        <f t="shared" si="220"/>
        <v>05</v>
      </c>
      <c r="Y1243" s="86">
        <f t="shared" si="221"/>
        <v>28</v>
      </c>
      <c r="Z1243" s="86" t="str">
        <f t="shared" si="222"/>
        <v>22</v>
      </c>
      <c r="AA1243" s="86" t="str">
        <f t="shared" si="223"/>
        <v>26</v>
      </c>
      <c r="AB1243" s="86" t="str">
        <f t="shared" si="224"/>
        <v>25</v>
      </c>
      <c r="AC1243" s="86" t="str">
        <f t="shared" si="225"/>
        <v>CLS_HG_2500X1254px_16m_S2A_MSIL1C_20220528_100CC</v>
      </c>
      <c r="AD1243" s="41" t="s">
        <v>1069</v>
      </c>
    </row>
    <row r="1244" spans="2:30" x14ac:dyDescent="0.25">
      <c r="B1244" t="s">
        <v>3866</v>
      </c>
      <c r="C1244" s="51" t="s">
        <v>3817</v>
      </c>
      <c r="D1244" s="52" t="s">
        <v>251</v>
      </c>
      <c r="E1244" s="42" t="b">
        <v>1</v>
      </c>
      <c r="F1244" s="2" t="s">
        <v>3813</v>
      </c>
      <c r="G1244" s="7" t="s">
        <v>12</v>
      </c>
      <c r="H1244" s="51" t="s">
        <v>73</v>
      </c>
      <c r="I1244" s="53">
        <v>44709</v>
      </c>
      <c r="J1244" s="42" t="s">
        <v>50</v>
      </c>
      <c r="K1244" s="2" t="s">
        <v>236</v>
      </c>
      <c r="L1244" s="9">
        <v>99.8</v>
      </c>
      <c r="M1244" t="s">
        <v>3869</v>
      </c>
      <c r="N1244" s="2" t="s">
        <v>85</v>
      </c>
      <c r="O1244" s="2" t="s">
        <v>3868</v>
      </c>
      <c r="P1244" s="2" t="str">
        <f>VLOOKUP(I1244,Period!A:B,2,FALSE)</f>
        <v>2022H1</v>
      </c>
      <c r="Q1244" s="9">
        <f t="shared" si="215"/>
        <v>99.9</v>
      </c>
      <c r="R1244" s="2">
        <f t="shared" si="217"/>
        <v>100</v>
      </c>
      <c r="S1244" t="str">
        <f t="shared" si="218"/>
        <v>04 Overcast (100%)</v>
      </c>
      <c r="T1244" t="str">
        <f t="shared" si="226"/>
        <v>44709S2A_MSIL1CCDM-MLB-CLSHG4470904 Overcast (100%)</v>
      </c>
      <c r="U1244">
        <f>IF(COUNTIF(T$2:T1243,T1244)&gt;=1,0,1)</f>
        <v>0</v>
      </c>
      <c r="V1244" s="26" t="s">
        <v>1070</v>
      </c>
      <c r="W1244" s="86">
        <f t="shared" si="219"/>
        <v>2022</v>
      </c>
      <c r="X1244" s="86" t="str">
        <f t="shared" si="220"/>
        <v>05</v>
      </c>
      <c r="Y1244" s="86">
        <f t="shared" si="221"/>
        <v>28</v>
      </c>
      <c r="Z1244" s="86" t="str">
        <f t="shared" si="222"/>
        <v>22</v>
      </c>
      <c r="AA1244" s="86" t="str">
        <f t="shared" si="223"/>
        <v>26</v>
      </c>
      <c r="AB1244" s="86" t="str">
        <f t="shared" si="224"/>
        <v>21</v>
      </c>
      <c r="AC1244" s="86" t="str">
        <f t="shared" si="225"/>
        <v>CLS_HG_2500X1254px_16m_S2A_MSIL1C_20220528_100CC</v>
      </c>
      <c r="AD1244" s="41" t="s">
        <v>1071</v>
      </c>
    </row>
    <row r="1245" spans="2:30" x14ac:dyDescent="0.25">
      <c r="B1245" t="s">
        <v>3866</v>
      </c>
      <c r="C1245" s="51" t="s">
        <v>3817</v>
      </c>
      <c r="D1245" s="52" t="s">
        <v>251</v>
      </c>
      <c r="E1245" s="42" t="b">
        <v>1</v>
      </c>
      <c r="F1245" s="2" t="s">
        <v>3813</v>
      </c>
      <c r="G1245" s="7" t="s">
        <v>12</v>
      </c>
      <c r="H1245" s="51" t="s">
        <v>73</v>
      </c>
      <c r="I1245" s="53">
        <v>44704</v>
      </c>
      <c r="J1245" s="42" t="s">
        <v>56</v>
      </c>
      <c r="K1245" s="2" t="s">
        <v>232</v>
      </c>
      <c r="L1245" s="9">
        <v>12.6</v>
      </c>
      <c r="M1245" t="s">
        <v>3869</v>
      </c>
      <c r="N1245" s="2" t="s">
        <v>85</v>
      </c>
      <c r="O1245" s="2" t="s">
        <v>3868</v>
      </c>
      <c r="P1245" s="2" t="str">
        <f>VLOOKUP(I1245,Period!A:B,2,FALSE)</f>
        <v>2022H1</v>
      </c>
      <c r="Q1245" s="9">
        <f t="shared" si="215"/>
        <v>9.6</v>
      </c>
      <c r="R1245" s="2">
        <f t="shared" si="217"/>
        <v>10</v>
      </c>
      <c r="S1245" t="str">
        <f t="shared" si="218"/>
        <v>02 Sunny (10%-30%)</v>
      </c>
      <c r="T1245" t="str">
        <f t="shared" si="226"/>
        <v>44704S2A_MSIL1CCDM-MLB-CLSHG4470402 Sunny (10%-30%)</v>
      </c>
      <c r="U1245">
        <f>IF(COUNTIF(T$2:T1244,T1245)&gt;=1,0,1)</f>
        <v>1</v>
      </c>
      <c r="V1245" s="26" t="s">
        <v>1072</v>
      </c>
      <c r="W1245" s="86">
        <f t="shared" si="219"/>
        <v>2022</v>
      </c>
      <c r="X1245" s="86" t="str">
        <f t="shared" si="220"/>
        <v>05</v>
      </c>
      <c r="Y1245" s="86">
        <f t="shared" si="221"/>
        <v>23</v>
      </c>
      <c r="Z1245" s="86" t="str">
        <f t="shared" si="222"/>
        <v>22</v>
      </c>
      <c r="AA1245" s="86" t="str">
        <f t="shared" si="223"/>
        <v>26</v>
      </c>
      <c r="AB1245" s="86" t="str">
        <f t="shared" si="224"/>
        <v>17</v>
      </c>
      <c r="AC1245" s="86" t="str">
        <f t="shared" si="225"/>
        <v>CLS_HG_2500X1254px_16m_S2A_MSIL1C_20220523_10CC</v>
      </c>
      <c r="AD1245" s="41" t="s">
        <v>1073</v>
      </c>
    </row>
    <row r="1246" spans="2:30" x14ac:dyDescent="0.25">
      <c r="B1246" t="s">
        <v>3866</v>
      </c>
      <c r="C1246" s="51" t="s">
        <v>3817</v>
      </c>
      <c r="D1246" s="52" t="s">
        <v>251</v>
      </c>
      <c r="E1246" s="42" t="b">
        <v>1</v>
      </c>
      <c r="F1246" s="2" t="s">
        <v>3813</v>
      </c>
      <c r="G1246" s="7" t="s">
        <v>12</v>
      </c>
      <c r="H1246" s="51" t="s">
        <v>73</v>
      </c>
      <c r="I1246" s="53">
        <v>44704</v>
      </c>
      <c r="J1246" s="42" t="s">
        <v>50</v>
      </c>
      <c r="K1246" s="2" t="s">
        <v>234</v>
      </c>
      <c r="L1246" s="9">
        <v>6.6</v>
      </c>
      <c r="M1246" t="s">
        <v>3869</v>
      </c>
      <c r="N1246" s="2" t="s">
        <v>85</v>
      </c>
      <c r="O1246" s="2" t="s">
        <v>3868</v>
      </c>
      <c r="P1246" s="2" t="str">
        <f>VLOOKUP(I1246,Period!A:B,2,FALSE)</f>
        <v>2022H1</v>
      </c>
      <c r="Q1246" s="9">
        <f t="shared" si="215"/>
        <v>9.6</v>
      </c>
      <c r="R1246" s="2">
        <f t="shared" si="217"/>
        <v>10</v>
      </c>
      <c r="S1246" t="str">
        <f t="shared" si="218"/>
        <v>02 Sunny (10%-30%)</v>
      </c>
      <c r="T1246" t="str">
        <f t="shared" si="226"/>
        <v>44704S2A_MSIL1CCDM-MLB-CLSHG4470402 Sunny (10%-30%)</v>
      </c>
      <c r="U1246">
        <f>IF(COUNTIF(T$2:T1245,T1246)&gt;=1,0,1)</f>
        <v>0</v>
      </c>
      <c r="V1246" s="26" t="s">
        <v>1074</v>
      </c>
      <c r="W1246" s="86">
        <f t="shared" si="219"/>
        <v>2022</v>
      </c>
      <c r="X1246" s="86" t="str">
        <f t="shared" si="220"/>
        <v>05</v>
      </c>
      <c r="Y1246" s="86">
        <f t="shared" si="221"/>
        <v>23</v>
      </c>
      <c r="Z1246" s="86" t="str">
        <f t="shared" si="222"/>
        <v>22</v>
      </c>
      <c r="AA1246" s="86" t="str">
        <f t="shared" si="223"/>
        <v>26</v>
      </c>
      <c r="AB1246" s="86" t="str">
        <f t="shared" si="224"/>
        <v>14</v>
      </c>
      <c r="AC1246" s="86" t="str">
        <f t="shared" si="225"/>
        <v>CLS_HG_2500X1254px_16m_S2A_MSIL1C_20220523_10CC</v>
      </c>
      <c r="AD1246" s="41" t="s">
        <v>1075</v>
      </c>
    </row>
    <row r="1247" spans="2:30" x14ac:dyDescent="0.25">
      <c r="B1247" t="s">
        <v>3866</v>
      </c>
      <c r="C1247" s="51" t="s">
        <v>3817</v>
      </c>
      <c r="D1247" s="52" t="s">
        <v>251</v>
      </c>
      <c r="E1247" s="42" t="b">
        <v>1</v>
      </c>
      <c r="F1247" s="2" t="s">
        <v>3813</v>
      </c>
      <c r="G1247" s="7" t="s">
        <v>12</v>
      </c>
      <c r="H1247" s="51" t="s">
        <v>73</v>
      </c>
      <c r="I1247" s="53">
        <v>44699</v>
      </c>
      <c r="J1247" s="42" t="s">
        <v>56</v>
      </c>
      <c r="K1247" s="2" t="s">
        <v>241</v>
      </c>
      <c r="L1247" s="9">
        <v>100</v>
      </c>
      <c r="M1247" t="s">
        <v>3869</v>
      </c>
      <c r="N1247" s="2" t="s">
        <v>85</v>
      </c>
      <c r="O1247" s="2" t="s">
        <v>3868</v>
      </c>
      <c r="P1247" s="2" t="str">
        <f>VLOOKUP(I1247,Period!A:B,2,FALSE)</f>
        <v>2022H1</v>
      </c>
      <c r="Q1247" s="9">
        <f t="shared" si="215"/>
        <v>100</v>
      </c>
      <c r="R1247" s="2">
        <f t="shared" si="217"/>
        <v>100</v>
      </c>
      <c r="S1247" t="str">
        <f t="shared" si="218"/>
        <v>04 Overcast (100%)</v>
      </c>
      <c r="T1247" t="str">
        <f t="shared" si="226"/>
        <v>44699S2A_MSIL1CCDM-MLB-CLSHG4469904 Overcast (100%)</v>
      </c>
      <c r="U1247">
        <f>IF(COUNTIF(T$2:T1246,T1247)&gt;=1,0,1)</f>
        <v>1</v>
      </c>
      <c r="V1247" s="26" t="s">
        <v>1076</v>
      </c>
      <c r="W1247" s="86">
        <f t="shared" si="219"/>
        <v>2022</v>
      </c>
      <c r="X1247" s="86" t="str">
        <f t="shared" si="220"/>
        <v>05</v>
      </c>
      <c r="Y1247" s="86">
        <f t="shared" si="221"/>
        <v>18</v>
      </c>
      <c r="Z1247" s="86" t="str">
        <f t="shared" si="222"/>
        <v>22</v>
      </c>
      <c r="AA1247" s="86" t="str">
        <f t="shared" si="223"/>
        <v>26</v>
      </c>
      <c r="AB1247" s="86" t="str">
        <f t="shared" si="224"/>
        <v>23</v>
      </c>
      <c r="AC1247" s="86" t="str">
        <f t="shared" si="225"/>
        <v>CLS_HG_2500X1254px_16m_S2A_MSIL1C_20220518_100CC</v>
      </c>
      <c r="AD1247" s="41" t="s">
        <v>1077</v>
      </c>
    </row>
    <row r="1248" spans="2:30" x14ac:dyDescent="0.25">
      <c r="B1248" t="s">
        <v>3866</v>
      </c>
      <c r="C1248" s="51" t="s">
        <v>3817</v>
      </c>
      <c r="D1248" s="52" t="s">
        <v>251</v>
      </c>
      <c r="E1248" s="42" t="b">
        <v>1</v>
      </c>
      <c r="F1248" s="2" t="s">
        <v>3813</v>
      </c>
      <c r="G1248" s="7" t="s">
        <v>12</v>
      </c>
      <c r="H1248" s="51" t="s">
        <v>73</v>
      </c>
      <c r="I1248" s="53">
        <v>44699</v>
      </c>
      <c r="J1248" s="42" t="s">
        <v>50</v>
      </c>
      <c r="K1248" s="2" t="s">
        <v>236</v>
      </c>
      <c r="L1248" s="9">
        <v>100</v>
      </c>
      <c r="M1248" t="s">
        <v>3869</v>
      </c>
      <c r="N1248" s="2" t="s">
        <v>85</v>
      </c>
      <c r="O1248" s="2" t="s">
        <v>3868</v>
      </c>
      <c r="P1248" s="2" t="str">
        <f>VLOOKUP(I1248,Period!A:B,2,FALSE)</f>
        <v>2022H1</v>
      </c>
      <c r="Q1248" s="9">
        <f t="shared" si="215"/>
        <v>100</v>
      </c>
      <c r="R1248" s="2">
        <f t="shared" si="217"/>
        <v>100</v>
      </c>
      <c r="S1248" t="str">
        <f t="shared" si="218"/>
        <v>04 Overcast (100%)</v>
      </c>
      <c r="T1248" t="str">
        <f t="shared" si="226"/>
        <v>44699S2A_MSIL1CCDM-MLB-CLSHG4469904 Overcast (100%)</v>
      </c>
      <c r="U1248">
        <f>IF(COUNTIF(T$2:T1247,T1248)&gt;=1,0,1)</f>
        <v>0</v>
      </c>
      <c r="V1248" s="26" t="s">
        <v>1078</v>
      </c>
      <c r="W1248" s="86">
        <f t="shared" si="219"/>
        <v>2022</v>
      </c>
      <c r="X1248" s="86" t="str">
        <f t="shared" si="220"/>
        <v>05</v>
      </c>
      <c r="Y1248" s="86">
        <f t="shared" si="221"/>
        <v>18</v>
      </c>
      <c r="Z1248" s="86" t="str">
        <f t="shared" si="222"/>
        <v>22</v>
      </c>
      <c r="AA1248" s="86" t="str">
        <f t="shared" si="223"/>
        <v>26</v>
      </c>
      <c r="AB1248" s="86" t="str">
        <f t="shared" si="224"/>
        <v>21</v>
      </c>
      <c r="AC1248" s="86" t="str">
        <f t="shared" si="225"/>
        <v>CLS_HG_2500X1254px_16m_S2A_MSIL1C_20220518_100CC</v>
      </c>
      <c r="AD1248" s="41" t="s">
        <v>1079</v>
      </c>
    </row>
    <row r="1249" spans="2:30" x14ac:dyDescent="0.25">
      <c r="B1249" t="s">
        <v>3866</v>
      </c>
      <c r="C1249" s="51" t="s">
        <v>3817</v>
      </c>
      <c r="D1249" s="52" t="s">
        <v>251</v>
      </c>
      <c r="E1249" s="42" t="b">
        <v>1</v>
      </c>
      <c r="F1249" s="2" t="s">
        <v>3813</v>
      </c>
      <c r="G1249" s="7" t="s">
        <v>12</v>
      </c>
      <c r="H1249" s="51" t="s">
        <v>73</v>
      </c>
      <c r="I1249" s="53">
        <v>44694</v>
      </c>
      <c r="J1249" s="42" t="s">
        <v>56</v>
      </c>
      <c r="K1249" s="2" t="s">
        <v>230</v>
      </c>
      <c r="L1249" s="9">
        <v>99.9</v>
      </c>
      <c r="M1249" t="s">
        <v>3869</v>
      </c>
      <c r="N1249" s="2" t="s">
        <v>85</v>
      </c>
      <c r="O1249" s="2" t="s">
        <v>3868</v>
      </c>
      <c r="P1249" s="2" t="str">
        <f>VLOOKUP(I1249,Period!A:B,2,FALSE)</f>
        <v>2022H1</v>
      </c>
      <c r="Q1249" s="9">
        <f t="shared" si="215"/>
        <v>99.9</v>
      </c>
      <c r="R1249" s="2">
        <f t="shared" si="217"/>
        <v>100</v>
      </c>
      <c r="S1249" t="str">
        <f t="shared" si="218"/>
        <v>04 Overcast (100%)</v>
      </c>
      <c r="T1249" t="str">
        <f t="shared" si="226"/>
        <v>44694S2A_MSIL1CCDM-MLB-CLSHG4469404 Overcast (100%)</v>
      </c>
      <c r="U1249">
        <f>IF(COUNTIF(T$2:T1248,T1249)&gt;=1,0,1)</f>
        <v>1</v>
      </c>
      <c r="V1249" s="26" t="s">
        <v>1080</v>
      </c>
      <c r="W1249" s="86">
        <f t="shared" si="219"/>
        <v>2022</v>
      </c>
      <c r="X1249" s="86" t="str">
        <f t="shared" si="220"/>
        <v>05</v>
      </c>
      <c r="Y1249" s="86">
        <f t="shared" si="221"/>
        <v>13</v>
      </c>
      <c r="Z1249" s="86" t="str">
        <f t="shared" si="222"/>
        <v>22</v>
      </c>
      <c r="AA1249" s="86" t="str">
        <f t="shared" si="223"/>
        <v>26</v>
      </c>
      <c r="AB1249" s="86" t="str">
        <f t="shared" si="224"/>
        <v>15</v>
      </c>
      <c r="AC1249" s="86" t="str">
        <f t="shared" si="225"/>
        <v>CLS_HG_2500X1254px_16m_S2A_MSIL1C_20220513_100CC</v>
      </c>
      <c r="AD1249" s="41" t="s">
        <v>1081</v>
      </c>
    </row>
    <row r="1250" spans="2:30" x14ac:dyDescent="0.25">
      <c r="B1250" t="s">
        <v>3866</v>
      </c>
      <c r="C1250" s="51" t="s">
        <v>3817</v>
      </c>
      <c r="D1250" s="52" t="s">
        <v>251</v>
      </c>
      <c r="E1250" s="42" t="b">
        <v>1</v>
      </c>
      <c r="F1250" s="2" t="s">
        <v>3813</v>
      </c>
      <c r="G1250" s="7" t="s">
        <v>12</v>
      </c>
      <c r="H1250" s="51" t="s">
        <v>73</v>
      </c>
      <c r="I1250" s="53">
        <v>44694</v>
      </c>
      <c r="J1250" s="42" t="s">
        <v>50</v>
      </c>
      <c r="K1250" s="2" t="s">
        <v>231</v>
      </c>
      <c r="L1250" s="9">
        <v>99.9</v>
      </c>
      <c r="M1250" t="s">
        <v>3869</v>
      </c>
      <c r="N1250" s="2" t="s">
        <v>85</v>
      </c>
      <c r="O1250" s="2" t="s">
        <v>3868</v>
      </c>
      <c r="P1250" s="2" t="str">
        <f>VLOOKUP(I1250,Period!A:B,2,FALSE)</f>
        <v>2022H1</v>
      </c>
      <c r="Q1250" s="9">
        <f t="shared" si="215"/>
        <v>99.9</v>
      </c>
      <c r="R1250" s="2">
        <f t="shared" si="217"/>
        <v>100</v>
      </c>
      <c r="S1250" t="str">
        <f t="shared" si="218"/>
        <v>04 Overcast (100%)</v>
      </c>
      <c r="T1250" t="str">
        <f t="shared" si="226"/>
        <v>44694S2A_MSIL1CCDM-MLB-CLSHG4469404 Overcast (100%)</v>
      </c>
      <c r="U1250">
        <f>IF(COUNTIF(T$2:T1249,T1250)&gt;=1,0,1)</f>
        <v>0</v>
      </c>
      <c r="V1250" s="26" t="s">
        <v>1082</v>
      </c>
      <c r="W1250" s="86">
        <f t="shared" si="219"/>
        <v>2022</v>
      </c>
      <c r="X1250" s="86" t="str">
        <f t="shared" si="220"/>
        <v>05</v>
      </c>
      <c r="Y1250" s="86">
        <f t="shared" si="221"/>
        <v>13</v>
      </c>
      <c r="Z1250" s="86" t="str">
        <f t="shared" si="222"/>
        <v>22</v>
      </c>
      <c r="AA1250" s="86" t="str">
        <f t="shared" si="223"/>
        <v>26</v>
      </c>
      <c r="AB1250" s="86" t="str">
        <f t="shared" si="224"/>
        <v>12</v>
      </c>
      <c r="AC1250" s="86" t="str">
        <f t="shared" si="225"/>
        <v>CLS_HG_2500X1254px_16m_S2A_MSIL1C_20220513_100CC</v>
      </c>
      <c r="AD1250" s="41" t="s">
        <v>1083</v>
      </c>
    </row>
    <row r="1251" spans="2:30" x14ac:dyDescent="0.25">
      <c r="B1251" t="s">
        <v>3866</v>
      </c>
      <c r="C1251" s="51" t="s">
        <v>3817</v>
      </c>
      <c r="D1251" s="52" t="s">
        <v>251</v>
      </c>
      <c r="E1251" s="42" t="b">
        <v>1</v>
      </c>
      <c r="F1251" s="2" t="s">
        <v>3813</v>
      </c>
      <c r="G1251" s="7" t="s">
        <v>12</v>
      </c>
      <c r="H1251" s="51" t="s">
        <v>73</v>
      </c>
      <c r="I1251" s="53">
        <v>44689</v>
      </c>
      <c r="J1251" s="42" t="s">
        <v>56</v>
      </c>
      <c r="K1251" s="2" t="s">
        <v>236</v>
      </c>
      <c r="L1251" s="9">
        <v>97.1</v>
      </c>
      <c r="M1251" t="s">
        <v>3869</v>
      </c>
      <c r="N1251" s="2" t="s">
        <v>85</v>
      </c>
      <c r="O1251" s="2" t="s">
        <v>3868</v>
      </c>
      <c r="P1251" s="2" t="str">
        <f>VLOOKUP(I1251,Period!A:B,2,FALSE)</f>
        <v>2022H1</v>
      </c>
      <c r="Q1251" s="9">
        <f t="shared" si="215"/>
        <v>86.699999999999989</v>
      </c>
      <c r="R1251" s="2">
        <f t="shared" si="217"/>
        <v>90</v>
      </c>
      <c r="S1251" t="str">
        <f t="shared" si="218"/>
        <v>03 Cloudy (40%-90%)</v>
      </c>
      <c r="T1251" t="str">
        <f t="shared" si="226"/>
        <v>44689S2A_MSIL1CCDM-MLB-CLSHG4468903 Cloudy (40%-90%)</v>
      </c>
      <c r="U1251">
        <f>IF(COUNTIF(T$2:T1250,T1251)&gt;=1,0,1)</f>
        <v>1</v>
      </c>
      <c r="V1251" s="26" t="s">
        <v>1084</v>
      </c>
      <c r="W1251" s="86">
        <f t="shared" si="219"/>
        <v>2022</v>
      </c>
      <c r="X1251" s="86" t="str">
        <f t="shared" si="220"/>
        <v>05</v>
      </c>
      <c r="Y1251" s="86" t="str">
        <f t="shared" si="221"/>
        <v>08</v>
      </c>
      <c r="Z1251" s="86" t="str">
        <f t="shared" si="222"/>
        <v>22</v>
      </c>
      <c r="AA1251" s="86" t="str">
        <f t="shared" si="223"/>
        <v>26</v>
      </c>
      <c r="AB1251" s="86" t="str">
        <f t="shared" si="224"/>
        <v>21</v>
      </c>
      <c r="AC1251" s="86" t="str">
        <f t="shared" si="225"/>
        <v>CLS_HG_2500X1254px_16m_S2A_MSIL1C_20220508_90CC</v>
      </c>
      <c r="AD1251" s="41" t="s">
        <v>1085</v>
      </c>
    </row>
    <row r="1252" spans="2:30" x14ac:dyDescent="0.25">
      <c r="B1252" t="s">
        <v>3866</v>
      </c>
      <c r="C1252" s="51" t="s">
        <v>3817</v>
      </c>
      <c r="D1252" s="52" t="s">
        <v>251</v>
      </c>
      <c r="E1252" s="42" t="b">
        <v>1</v>
      </c>
      <c r="F1252" s="2" t="s">
        <v>3813</v>
      </c>
      <c r="G1252" s="7" t="s">
        <v>12</v>
      </c>
      <c r="H1252" s="51" t="s">
        <v>73</v>
      </c>
      <c r="I1252" s="53">
        <v>44689</v>
      </c>
      <c r="J1252" s="42" t="s">
        <v>50</v>
      </c>
      <c r="K1252" s="2" t="s">
        <v>237</v>
      </c>
      <c r="L1252" s="9">
        <v>76.3</v>
      </c>
      <c r="M1252" t="s">
        <v>3869</v>
      </c>
      <c r="N1252" s="2" t="s">
        <v>85</v>
      </c>
      <c r="O1252" s="2" t="s">
        <v>3868</v>
      </c>
      <c r="P1252" s="2" t="str">
        <f>VLOOKUP(I1252,Period!A:B,2,FALSE)</f>
        <v>2022H1</v>
      </c>
      <c r="Q1252" s="9">
        <f t="shared" si="215"/>
        <v>86.699999999999989</v>
      </c>
      <c r="R1252" s="2">
        <f t="shared" si="217"/>
        <v>90</v>
      </c>
      <c r="S1252" t="str">
        <f t="shared" si="218"/>
        <v>03 Cloudy (40%-90%)</v>
      </c>
      <c r="T1252" t="str">
        <f t="shared" si="226"/>
        <v>44689S2A_MSIL1CCDM-MLB-CLSHG4468903 Cloudy (40%-90%)</v>
      </c>
      <c r="U1252">
        <f>IF(COUNTIF(T$2:T1251,T1252)&gt;=1,0,1)</f>
        <v>0</v>
      </c>
      <c r="V1252" s="26" t="s">
        <v>1086</v>
      </c>
      <c r="W1252" s="86">
        <f t="shared" si="219"/>
        <v>2022</v>
      </c>
      <c r="X1252" s="86" t="str">
        <f t="shared" si="220"/>
        <v>05</v>
      </c>
      <c r="Y1252" s="86" t="str">
        <f t="shared" si="221"/>
        <v>08</v>
      </c>
      <c r="Z1252" s="86" t="str">
        <f t="shared" si="222"/>
        <v>22</v>
      </c>
      <c r="AA1252" s="86" t="str">
        <f t="shared" si="223"/>
        <v>26</v>
      </c>
      <c r="AB1252" s="86" t="str">
        <f t="shared" si="224"/>
        <v>18</v>
      </c>
      <c r="AC1252" s="86" t="str">
        <f t="shared" si="225"/>
        <v>CLS_HG_2500X1254px_16m_S2A_MSIL1C_20220508_90CC</v>
      </c>
      <c r="AD1252" s="41" t="s">
        <v>1087</v>
      </c>
    </row>
    <row r="1253" spans="2:30" x14ac:dyDescent="0.25">
      <c r="B1253" t="s">
        <v>3866</v>
      </c>
      <c r="C1253" s="51" t="s">
        <v>3817</v>
      </c>
      <c r="D1253" s="52" t="s">
        <v>251</v>
      </c>
      <c r="E1253" s="42" t="b">
        <v>1</v>
      </c>
      <c r="F1253" s="2" t="s">
        <v>3813</v>
      </c>
      <c r="G1253" s="7" t="s">
        <v>12</v>
      </c>
      <c r="H1253" s="51" t="s">
        <v>73</v>
      </c>
      <c r="I1253" s="53">
        <v>44684</v>
      </c>
      <c r="J1253" s="42" t="s">
        <v>56</v>
      </c>
      <c r="K1253" s="2" t="s">
        <v>231</v>
      </c>
      <c r="L1253" s="9">
        <v>84.2</v>
      </c>
      <c r="M1253" t="s">
        <v>3869</v>
      </c>
      <c r="N1253" s="2" t="s">
        <v>85</v>
      </c>
      <c r="O1253" s="2" t="s">
        <v>3868</v>
      </c>
      <c r="P1253" s="2" t="str">
        <f>VLOOKUP(I1253,Period!A:B,2,FALSE)</f>
        <v>2022H1</v>
      </c>
      <c r="Q1253" s="9">
        <f t="shared" si="215"/>
        <v>82</v>
      </c>
      <c r="R1253" s="2">
        <f t="shared" si="217"/>
        <v>90</v>
      </c>
      <c r="S1253" t="str">
        <f t="shared" si="218"/>
        <v>03 Cloudy (40%-90%)</v>
      </c>
      <c r="T1253" t="str">
        <f t="shared" si="226"/>
        <v>44684S2A_MSIL1CCDM-MLB-CLSHG4468403 Cloudy (40%-90%)</v>
      </c>
      <c r="U1253">
        <f>IF(COUNTIF(T$2:T1252,T1253)&gt;=1,0,1)</f>
        <v>1</v>
      </c>
      <c r="V1253" s="26" t="s">
        <v>1088</v>
      </c>
      <c r="W1253" s="86">
        <f t="shared" si="219"/>
        <v>2022</v>
      </c>
      <c r="X1253" s="86" t="str">
        <f t="shared" si="220"/>
        <v>05</v>
      </c>
      <c r="Y1253" s="86" t="str">
        <f t="shared" si="221"/>
        <v>03</v>
      </c>
      <c r="Z1253" s="86" t="str">
        <f t="shared" si="222"/>
        <v>22</v>
      </c>
      <c r="AA1253" s="86" t="str">
        <f t="shared" si="223"/>
        <v>26</v>
      </c>
      <c r="AB1253" s="86" t="str">
        <f t="shared" si="224"/>
        <v>12</v>
      </c>
      <c r="AC1253" s="86" t="str">
        <f t="shared" si="225"/>
        <v>CLS_HG_2500X1254px_16m_S2A_MSIL1C_20220503_90CC</v>
      </c>
      <c r="AD1253" s="41" t="s">
        <v>1089</v>
      </c>
    </row>
    <row r="1254" spans="2:30" x14ac:dyDescent="0.25">
      <c r="B1254" t="s">
        <v>3866</v>
      </c>
      <c r="C1254" s="51" t="s">
        <v>3817</v>
      </c>
      <c r="D1254" s="52" t="s">
        <v>251</v>
      </c>
      <c r="E1254" s="42" t="b">
        <v>1</v>
      </c>
      <c r="F1254" s="2" t="s">
        <v>3813</v>
      </c>
      <c r="G1254" s="7" t="s">
        <v>12</v>
      </c>
      <c r="H1254" s="51" t="s">
        <v>73</v>
      </c>
      <c r="I1254" s="53">
        <v>44684</v>
      </c>
      <c r="J1254" s="42" t="s">
        <v>50</v>
      </c>
      <c r="K1254" s="2" t="s">
        <v>248</v>
      </c>
      <c r="L1254" s="9">
        <v>79.8</v>
      </c>
      <c r="M1254" t="s">
        <v>3869</v>
      </c>
      <c r="N1254" s="2" t="s">
        <v>85</v>
      </c>
      <c r="O1254" s="2" t="s">
        <v>3868</v>
      </c>
      <c r="P1254" s="2" t="str">
        <f>VLOOKUP(I1254,Period!A:B,2,FALSE)</f>
        <v>2022H1</v>
      </c>
      <c r="Q1254" s="9">
        <f t="shared" si="215"/>
        <v>82</v>
      </c>
      <c r="R1254" s="2">
        <f t="shared" si="217"/>
        <v>90</v>
      </c>
      <c r="S1254" t="str">
        <f t="shared" si="218"/>
        <v>03 Cloudy (40%-90%)</v>
      </c>
      <c r="T1254" t="str">
        <f t="shared" si="226"/>
        <v>44684S2A_MSIL1CCDM-MLB-CLSHG4468403 Cloudy (40%-90%)</v>
      </c>
      <c r="U1254">
        <f>IF(COUNTIF(T$2:T1253,T1254)&gt;=1,0,1)</f>
        <v>0</v>
      </c>
      <c r="V1254" s="26" t="s">
        <v>1090</v>
      </c>
      <c r="W1254" s="86">
        <f t="shared" si="219"/>
        <v>2022</v>
      </c>
      <c r="X1254" s="86" t="str">
        <f t="shared" si="220"/>
        <v>05</v>
      </c>
      <c r="Y1254" s="86" t="str">
        <f t="shared" si="221"/>
        <v>03</v>
      </c>
      <c r="Z1254" s="86" t="str">
        <f t="shared" si="222"/>
        <v>22</v>
      </c>
      <c r="AA1254" s="86" t="str">
        <f t="shared" si="223"/>
        <v>26</v>
      </c>
      <c r="AB1254" s="86" t="str">
        <f t="shared" si="224"/>
        <v>09</v>
      </c>
      <c r="AC1254" s="86" t="str">
        <f t="shared" si="225"/>
        <v>CLS_HG_2500X1254px_16m_S2A_MSIL1C_20220503_90CC</v>
      </c>
      <c r="AD1254" s="41" t="s">
        <v>1091</v>
      </c>
    </row>
    <row r="1255" spans="2:30" x14ac:dyDescent="0.25">
      <c r="B1255" t="s">
        <v>3866</v>
      </c>
      <c r="C1255" s="54" t="s">
        <v>3817</v>
      </c>
      <c r="D1255" s="55" t="s">
        <v>251</v>
      </c>
      <c r="E1255" s="56" t="b">
        <v>1</v>
      </c>
      <c r="F1255" s="2" t="s">
        <v>3813</v>
      </c>
      <c r="G1255" s="7" t="s">
        <v>12</v>
      </c>
      <c r="H1255" s="54" t="s">
        <v>73</v>
      </c>
      <c r="I1255" s="57">
        <v>44679</v>
      </c>
      <c r="J1255" s="56" t="s">
        <v>50</v>
      </c>
      <c r="K1255" s="2" t="s">
        <v>245</v>
      </c>
      <c r="L1255" s="9">
        <v>15.5</v>
      </c>
      <c r="M1255" t="s">
        <v>3869</v>
      </c>
      <c r="N1255" s="2" t="s">
        <v>85</v>
      </c>
      <c r="O1255" s="2" t="s">
        <v>3868</v>
      </c>
      <c r="P1255" s="2" t="str">
        <f>VLOOKUP(I1255,Period!A:B,2,FALSE)</f>
        <v>2022H1</v>
      </c>
      <c r="Q1255" s="9">
        <f t="shared" si="215"/>
        <v>17.25</v>
      </c>
      <c r="R1255" s="2">
        <f t="shared" si="217"/>
        <v>20</v>
      </c>
      <c r="S1255" t="str">
        <f t="shared" si="218"/>
        <v>02 Sunny (10%-30%)</v>
      </c>
      <c r="T1255" t="str">
        <f t="shared" si="226"/>
        <v>44679S2A_MSIL1CCDM-MLB-CLSHG4467902 Sunny (10%-30%)</v>
      </c>
      <c r="U1255">
        <f>IF(COUNTIF(T$2:T1254,T1255)&gt;=1,0,1)</f>
        <v>1</v>
      </c>
      <c r="V1255" s="26" t="s">
        <v>1092</v>
      </c>
      <c r="W1255" s="86">
        <f t="shared" si="219"/>
        <v>2022</v>
      </c>
      <c r="X1255" s="86" t="str">
        <f t="shared" si="220"/>
        <v>04</v>
      </c>
      <c r="Y1255" s="86">
        <f t="shared" si="221"/>
        <v>28</v>
      </c>
      <c r="Z1255" s="86" t="str">
        <f t="shared" si="222"/>
        <v>22</v>
      </c>
      <c r="AA1255" s="86" t="str">
        <f t="shared" si="223"/>
        <v>26</v>
      </c>
      <c r="AB1255" s="86" t="str">
        <f t="shared" si="224"/>
        <v>22</v>
      </c>
      <c r="AC1255" s="86" t="str">
        <f t="shared" si="225"/>
        <v>CLS_HG_2500X1254px_16m_S2A_MSIL1C_20220428_20CC</v>
      </c>
      <c r="AD1255" s="41" t="s">
        <v>1093</v>
      </c>
    </row>
    <row r="1256" spans="2:30" x14ac:dyDescent="0.25">
      <c r="B1256" t="s">
        <v>3866</v>
      </c>
      <c r="C1256" s="54" t="s">
        <v>3817</v>
      </c>
      <c r="D1256" s="55" t="s">
        <v>251</v>
      </c>
      <c r="E1256" s="56" t="b">
        <v>1</v>
      </c>
      <c r="F1256" s="2" t="s">
        <v>3813</v>
      </c>
      <c r="G1256" s="7" t="s">
        <v>12</v>
      </c>
      <c r="H1256" s="54" t="s">
        <v>73</v>
      </c>
      <c r="I1256" s="57">
        <v>44679</v>
      </c>
      <c r="J1256" s="56" t="s">
        <v>56</v>
      </c>
      <c r="K1256" s="2" t="s">
        <v>242</v>
      </c>
      <c r="L1256" s="9">
        <v>19</v>
      </c>
      <c r="M1256" t="s">
        <v>3869</v>
      </c>
      <c r="N1256" s="2" t="s">
        <v>85</v>
      </c>
      <c r="O1256" s="2" t="s">
        <v>3868</v>
      </c>
      <c r="P1256" s="2" t="str">
        <f>VLOOKUP(I1256,Period!A:B,2,FALSE)</f>
        <v>2022H1</v>
      </c>
      <c r="Q1256" s="9">
        <f t="shared" si="215"/>
        <v>17.25</v>
      </c>
      <c r="R1256" s="2">
        <f t="shared" si="217"/>
        <v>20</v>
      </c>
      <c r="S1256" t="str">
        <f t="shared" si="218"/>
        <v>02 Sunny (10%-30%)</v>
      </c>
      <c r="T1256" t="str">
        <f t="shared" si="226"/>
        <v>44679S2A_MSIL1CCDM-MLB-CLSHG4467902 Sunny (10%-30%)</v>
      </c>
      <c r="U1256">
        <f>IF(COUNTIF(T$2:T1255,T1256)&gt;=1,0,1)</f>
        <v>0</v>
      </c>
      <c r="V1256" s="26" t="s">
        <v>1094</v>
      </c>
      <c r="W1256" s="86">
        <f t="shared" si="219"/>
        <v>2022</v>
      </c>
      <c r="X1256" s="86" t="str">
        <f t="shared" si="220"/>
        <v>04</v>
      </c>
      <c r="Y1256" s="86">
        <f t="shared" si="221"/>
        <v>28</v>
      </c>
      <c r="Z1256" s="86" t="str">
        <f t="shared" si="222"/>
        <v>22</v>
      </c>
      <c r="AA1256" s="86" t="str">
        <f t="shared" si="223"/>
        <v>26</v>
      </c>
      <c r="AB1256" s="86" t="str">
        <f t="shared" si="224"/>
        <v>19</v>
      </c>
      <c r="AC1256" s="86" t="str">
        <f t="shared" si="225"/>
        <v>CLS_HG_2500X1254px_16m_S2A_MSIL1C_20220428_20CC</v>
      </c>
      <c r="AD1256" s="41" t="s">
        <v>1095</v>
      </c>
    </row>
    <row r="1257" spans="2:30" x14ac:dyDescent="0.25">
      <c r="B1257" t="s">
        <v>3866</v>
      </c>
      <c r="C1257" s="54" t="s">
        <v>3817</v>
      </c>
      <c r="D1257" s="55" t="s">
        <v>251</v>
      </c>
      <c r="E1257" s="56" t="b">
        <v>1</v>
      </c>
      <c r="F1257" s="2" t="s">
        <v>3813</v>
      </c>
      <c r="G1257" s="7" t="s">
        <v>12</v>
      </c>
      <c r="H1257" s="54" t="s">
        <v>73</v>
      </c>
      <c r="I1257" s="57">
        <v>44674</v>
      </c>
      <c r="J1257" s="56" t="s">
        <v>50</v>
      </c>
      <c r="K1257" s="2" t="s">
        <v>249</v>
      </c>
      <c r="L1257" s="9">
        <v>19.899999999999999</v>
      </c>
      <c r="M1257" t="s">
        <v>3869</v>
      </c>
      <c r="N1257" s="2" t="s">
        <v>85</v>
      </c>
      <c r="O1257" s="2" t="s">
        <v>3868</v>
      </c>
      <c r="P1257" s="2" t="str">
        <f>VLOOKUP(I1257,Period!A:B,2,FALSE)</f>
        <v>2022H1</v>
      </c>
      <c r="Q1257" s="9">
        <f t="shared" si="215"/>
        <v>15.5</v>
      </c>
      <c r="R1257" s="2">
        <f t="shared" si="217"/>
        <v>20</v>
      </c>
      <c r="S1257" t="str">
        <f t="shared" si="218"/>
        <v>02 Sunny (10%-30%)</v>
      </c>
      <c r="T1257" t="str">
        <f t="shared" si="226"/>
        <v>44674S2A_MSIL1CCDM-MLB-CLSHG4467402 Sunny (10%-30%)</v>
      </c>
      <c r="U1257">
        <f>IF(COUNTIF(T$2:T1256,T1257)&gt;=1,0,1)</f>
        <v>1</v>
      </c>
      <c r="V1257" s="26" t="s">
        <v>1096</v>
      </c>
      <c r="W1257" s="86">
        <f t="shared" si="219"/>
        <v>2022</v>
      </c>
      <c r="X1257" s="86" t="str">
        <f t="shared" si="220"/>
        <v>04</v>
      </c>
      <c r="Y1257" s="86">
        <f t="shared" si="221"/>
        <v>23</v>
      </c>
      <c r="Z1257" s="86" t="str">
        <f t="shared" si="222"/>
        <v>22</v>
      </c>
      <c r="AA1257" s="86" t="str">
        <f t="shared" si="223"/>
        <v>26</v>
      </c>
      <c r="AB1257" s="86" t="str">
        <f t="shared" si="224"/>
        <v>11</v>
      </c>
      <c r="AC1257" s="86" t="str">
        <f t="shared" si="225"/>
        <v>CLS_HG_2500X1254px_16m_S2A_MSIL1C_20220423_20CC</v>
      </c>
      <c r="AD1257" s="41" t="s">
        <v>1097</v>
      </c>
    </row>
    <row r="1258" spans="2:30" x14ac:dyDescent="0.25">
      <c r="B1258" t="s">
        <v>3866</v>
      </c>
      <c r="C1258" s="54" t="s">
        <v>3817</v>
      </c>
      <c r="D1258" s="55" t="s">
        <v>251</v>
      </c>
      <c r="E1258" s="56" t="b">
        <v>1</v>
      </c>
      <c r="F1258" s="2" t="s">
        <v>3813</v>
      </c>
      <c r="G1258" s="7" t="s">
        <v>12</v>
      </c>
      <c r="H1258" s="54" t="s">
        <v>73</v>
      </c>
      <c r="I1258" s="57">
        <v>44674</v>
      </c>
      <c r="J1258" s="56" t="s">
        <v>56</v>
      </c>
      <c r="K1258" s="2" t="s">
        <v>250</v>
      </c>
      <c r="L1258" s="9">
        <v>11.1</v>
      </c>
      <c r="M1258" t="s">
        <v>3869</v>
      </c>
      <c r="N1258" s="2" t="s">
        <v>85</v>
      </c>
      <c r="O1258" s="2" t="s">
        <v>3868</v>
      </c>
      <c r="P1258" s="2" t="str">
        <f>VLOOKUP(I1258,Period!A:B,2,FALSE)</f>
        <v>2022H1</v>
      </c>
      <c r="Q1258" s="9">
        <f t="shared" si="215"/>
        <v>15.5</v>
      </c>
      <c r="R1258" s="2">
        <f t="shared" si="217"/>
        <v>20</v>
      </c>
      <c r="S1258" t="str">
        <f t="shared" si="218"/>
        <v>02 Sunny (10%-30%)</v>
      </c>
      <c r="T1258" t="str">
        <f t="shared" si="226"/>
        <v>44674S2A_MSIL1CCDM-MLB-CLSHG4467402 Sunny (10%-30%)</v>
      </c>
      <c r="U1258">
        <f>IF(COUNTIF(T$2:T1257,T1258)&gt;=1,0,1)</f>
        <v>0</v>
      </c>
      <c r="V1258" s="26" t="s">
        <v>1098</v>
      </c>
      <c r="W1258" s="86">
        <f t="shared" si="219"/>
        <v>2022</v>
      </c>
      <c r="X1258" s="86" t="str">
        <f t="shared" si="220"/>
        <v>04</v>
      </c>
      <c r="Y1258" s="86">
        <f t="shared" si="221"/>
        <v>23</v>
      </c>
      <c r="Z1258" s="86" t="str">
        <f t="shared" si="222"/>
        <v>22</v>
      </c>
      <c r="AA1258" s="86" t="str">
        <f t="shared" si="223"/>
        <v>26</v>
      </c>
      <c r="AB1258" s="86" t="str">
        <f t="shared" si="224"/>
        <v>08</v>
      </c>
      <c r="AC1258" s="86" t="str">
        <f t="shared" si="225"/>
        <v>CLS_HG_2500X1254px_16m_S2A_MSIL1C_20220423_20CC</v>
      </c>
      <c r="AD1258" s="41" t="s">
        <v>1099</v>
      </c>
    </row>
    <row r="1259" spans="2:30" x14ac:dyDescent="0.25">
      <c r="B1259" t="s">
        <v>3866</v>
      </c>
      <c r="C1259" s="54" t="s">
        <v>3817</v>
      </c>
      <c r="D1259" s="55" t="s">
        <v>251</v>
      </c>
      <c r="E1259" s="56" t="b">
        <v>1</v>
      </c>
      <c r="F1259" s="2" t="s">
        <v>3813</v>
      </c>
      <c r="G1259" s="7" t="s">
        <v>12</v>
      </c>
      <c r="H1259" s="54" t="s">
        <v>73</v>
      </c>
      <c r="I1259" s="57">
        <v>44669</v>
      </c>
      <c r="J1259" s="56" t="s">
        <v>50</v>
      </c>
      <c r="K1259" s="2" t="s">
        <v>236</v>
      </c>
      <c r="L1259" s="9">
        <v>51.9</v>
      </c>
      <c r="M1259" t="s">
        <v>3869</v>
      </c>
      <c r="N1259" s="2" t="s">
        <v>85</v>
      </c>
      <c r="O1259" s="2" t="s">
        <v>3868</v>
      </c>
      <c r="P1259" s="2" t="str">
        <f>VLOOKUP(I1259,Period!A:B,2,FALSE)</f>
        <v>2022H1</v>
      </c>
      <c r="Q1259" s="9">
        <f t="shared" si="215"/>
        <v>61.150000000000006</v>
      </c>
      <c r="R1259" s="2">
        <f t="shared" si="217"/>
        <v>70</v>
      </c>
      <c r="S1259" t="str">
        <f t="shared" si="218"/>
        <v>03 Cloudy (40%-90%)</v>
      </c>
      <c r="T1259" t="str">
        <f t="shared" si="226"/>
        <v>44669S2A_MSIL1CCDM-MLB-CLSHG4466903 Cloudy (40%-90%)</v>
      </c>
      <c r="U1259">
        <f>IF(COUNTIF(T$2:T1258,T1259)&gt;=1,0,1)</f>
        <v>1</v>
      </c>
      <c r="V1259" s="26" t="s">
        <v>1100</v>
      </c>
      <c r="W1259" s="86">
        <f t="shared" si="219"/>
        <v>2022</v>
      </c>
      <c r="X1259" s="86" t="str">
        <f t="shared" si="220"/>
        <v>04</v>
      </c>
      <c r="Y1259" s="86">
        <f t="shared" si="221"/>
        <v>18</v>
      </c>
      <c r="Z1259" s="86" t="str">
        <f t="shared" si="222"/>
        <v>22</v>
      </c>
      <c r="AA1259" s="86" t="str">
        <f t="shared" si="223"/>
        <v>26</v>
      </c>
      <c r="AB1259" s="86" t="str">
        <f t="shared" si="224"/>
        <v>21</v>
      </c>
      <c r="AC1259" s="86" t="str">
        <f t="shared" si="225"/>
        <v>CLS_HG_2500X1254px_16m_S2A_MSIL1C_20220418_70CC</v>
      </c>
      <c r="AD1259" s="41" t="s">
        <v>1101</v>
      </c>
    </row>
    <row r="1260" spans="2:30" x14ac:dyDescent="0.25">
      <c r="B1260" t="s">
        <v>3866</v>
      </c>
      <c r="C1260" s="54" t="s">
        <v>3817</v>
      </c>
      <c r="D1260" s="55" t="s">
        <v>251</v>
      </c>
      <c r="E1260" s="56" t="b">
        <v>1</v>
      </c>
      <c r="F1260" s="2" t="s">
        <v>3813</v>
      </c>
      <c r="G1260" s="7" t="s">
        <v>12</v>
      </c>
      <c r="H1260" s="54" t="s">
        <v>73</v>
      </c>
      <c r="I1260" s="57">
        <v>44669</v>
      </c>
      <c r="J1260" s="56" t="s">
        <v>56</v>
      </c>
      <c r="K1260" s="2" t="s">
        <v>237</v>
      </c>
      <c r="L1260" s="9">
        <v>70.400000000000006</v>
      </c>
      <c r="M1260" t="s">
        <v>3869</v>
      </c>
      <c r="N1260" s="2" t="s">
        <v>85</v>
      </c>
      <c r="O1260" s="2" t="s">
        <v>3868</v>
      </c>
      <c r="P1260" s="2" t="str">
        <f>VLOOKUP(I1260,Period!A:B,2,FALSE)</f>
        <v>2022H1</v>
      </c>
      <c r="Q1260" s="9">
        <f t="shared" si="215"/>
        <v>61.150000000000006</v>
      </c>
      <c r="R1260" s="2">
        <f t="shared" si="217"/>
        <v>70</v>
      </c>
      <c r="S1260" t="str">
        <f t="shared" si="218"/>
        <v>03 Cloudy (40%-90%)</v>
      </c>
      <c r="T1260" t="str">
        <f t="shared" si="226"/>
        <v>44669S2A_MSIL1CCDM-MLB-CLSHG4466903 Cloudy (40%-90%)</v>
      </c>
      <c r="U1260">
        <f>IF(COUNTIF(T$2:T1259,T1260)&gt;=1,0,1)</f>
        <v>0</v>
      </c>
      <c r="V1260" s="26" t="s">
        <v>1102</v>
      </c>
      <c r="W1260" s="86">
        <f t="shared" si="219"/>
        <v>2022</v>
      </c>
      <c r="X1260" s="86" t="str">
        <f t="shared" si="220"/>
        <v>04</v>
      </c>
      <c r="Y1260" s="86">
        <f t="shared" si="221"/>
        <v>18</v>
      </c>
      <c r="Z1260" s="86" t="str">
        <f t="shared" si="222"/>
        <v>22</v>
      </c>
      <c r="AA1260" s="86" t="str">
        <f t="shared" si="223"/>
        <v>26</v>
      </c>
      <c r="AB1260" s="86" t="str">
        <f t="shared" si="224"/>
        <v>18</v>
      </c>
      <c r="AC1260" s="86" t="str">
        <f t="shared" si="225"/>
        <v>CLS_HG_2500X1254px_16m_S2A_MSIL1C_20220418_70CC</v>
      </c>
      <c r="AD1260" s="41" t="s">
        <v>1103</v>
      </c>
    </row>
    <row r="1261" spans="2:30" x14ac:dyDescent="0.25">
      <c r="B1261" t="s">
        <v>3866</v>
      </c>
      <c r="C1261" s="54" t="s">
        <v>3817</v>
      </c>
      <c r="D1261" s="55" t="s">
        <v>251</v>
      </c>
      <c r="E1261" s="56" t="b">
        <v>1</v>
      </c>
      <c r="F1261" s="2" t="s">
        <v>3813</v>
      </c>
      <c r="G1261" s="7" t="s">
        <v>12</v>
      </c>
      <c r="H1261" s="54" t="s">
        <v>73</v>
      </c>
      <c r="I1261" s="57">
        <v>44664</v>
      </c>
      <c r="J1261" s="56" t="s">
        <v>50</v>
      </c>
      <c r="K1261" s="2" t="s">
        <v>229</v>
      </c>
      <c r="L1261" s="9">
        <v>0.7</v>
      </c>
      <c r="M1261" t="s">
        <v>3869</v>
      </c>
      <c r="N1261" s="2" t="s">
        <v>85</v>
      </c>
      <c r="O1261" s="2" t="s">
        <v>3868</v>
      </c>
      <c r="P1261" s="2" t="str">
        <f>VLOOKUP(I1261,Period!A:B,2,FALSE)</f>
        <v>2022H1</v>
      </c>
      <c r="Q1261" s="9">
        <f t="shared" si="215"/>
        <v>0.39999999999999997</v>
      </c>
      <c r="R1261" s="2">
        <f t="shared" si="217"/>
        <v>10</v>
      </c>
      <c r="S1261" t="str">
        <f t="shared" si="218"/>
        <v>02 Sunny (10%-30%)</v>
      </c>
      <c r="T1261" t="str">
        <f t="shared" si="226"/>
        <v>44664S2A_MSIL1CCDM-MLB-CLSHG4466402 Sunny (10%-30%)</v>
      </c>
      <c r="U1261">
        <f>IF(COUNTIF(T$2:T1260,T1261)&gt;=1,0,1)</f>
        <v>1</v>
      </c>
      <c r="V1261" s="26" t="s">
        <v>1104</v>
      </c>
      <c r="W1261" s="86">
        <f t="shared" si="219"/>
        <v>2022</v>
      </c>
      <c r="X1261" s="86" t="str">
        <f t="shared" si="220"/>
        <v>04</v>
      </c>
      <c r="Y1261" s="86">
        <f t="shared" si="221"/>
        <v>13</v>
      </c>
      <c r="Z1261" s="86" t="str">
        <f t="shared" si="222"/>
        <v>22</v>
      </c>
      <c r="AA1261" s="86" t="str">
        <f t="shared" si="223"/>
        <v>26</v>
      </c>
      <c r="AB1261" s="86" t="str">
        <f t="shared" si="224"/>
        <v>13</v>
      </c>
      <c r="AC1261" s="86" t="str">
        <f t="shared" si="225"/>
        <v>CLS_HG_2500X1254px_16m_S2A_MSIL1C_20220413_10CC</v>
      </c>
      <c r="AD1261" s="41" t="s">
        <v>1105</v>
      </c>
    </row>
    <row r="1262" spans="2:30" x14ac:dyDescent="0.25">
      <c r="B1262" t="s">
        <v>3866</v>
      </c>
      <c r="C1262" s="54" t="s">
        <v>3817</v>
      </c>
      <c r="D1262" s="55" t="s">
        <v>251</v>
      </c>
      <c r="E1262" s="56" t="b">
        <v>1</v>
      </c>
      <c r="F1262" s="2" t="s">
        <v>3813</v>
      </c>
      <c r="G1262" s="7" t="s">
        <v>12</v>
      </c>
      <c r="H1262" s="54" t="s">
        <v>73</v>
      </c>
      <c r="I1262" s="57">
        <v>44664</v>
      </c>
      <c r="J1262" s="56" t="s">
        <v>56</v>
      </c>
      <c r="K1262" s="2" t="s">
        <v>233</v>
      </c>
      <c r="L1262" s="9">
        <v>0.1</v>
      </c>
      <c r="M1262" t="s">
        <v>3869</v>
      </c>
      <c r="N1262" s="2" t="s">
        <v>85</v>
      </c>
      <c r="O1262" s="2" t="s">
        <v>3868</v>
      </c>
      <c r="P1262" s="2" t="str">
        <f>VLOOKUP(I1262,Period!A:B,2,FALSE)</f>
        <v>2022H1</v>
      </c>
      <c r="Q1262" s="9">
        <f t="shared" si="215"/>
        <v>0.39999999999999997</v>
      </c>
      <c r="R1262" s="2">
        <f t="shared" si="217"/>
        <v>10</v>
      </c>
      <c r="S1262" t="str">
        <f t="shared" si="218"/>
        <v>02 Sunny (10%-30%)</v>
      </c>
      <c r="T1262" t="str">
        <f t="shared" si="226"/>
        <v>44664S2A_MSIL1CCDM-MLB-CLSHG4466402 Sunny (10%-30%)</v>
      </c>
      <c r="U1262">
        <f>IF(COUNTIF(T$2:T1261,T1262)&gt;=1,0,1)</f>
        <v>0</v>
      </c>
      <c r="V1262" s="26" t="s">
        <v>1106</v>
      </c>
      <c r="W1262" s="86">
        <f t="shared" si="219"/>
        <v>2022</v>
      </c>
      <c r="X1262" s="86" t="str">
        <f t="shared" si="220"/>
        <v>04</v>
      </c>
      <c r="Y1262" s="86">
        <f t="shared" si="221"/>
        <v>13</v>
      </c>
      <c r="Z1262" s="86" t="str">
        <f t="shared" si="222"/>
        <v>22</v>
      </c>
      <c r="AA1262" s="86" t="str">
        <f t="shared" si="223"/>
        <v>26</v>
      </c>
      <c r="AB1262" s="86" t="str">
        <f t="shared" si="224"/>
        <v>10</v>
      </c>
      <c r="AC1262" s="86" t="str">
        <f t="shared" si="225"/>
        <v>CLS_HG_2500X1254px_16m_S2A_MSIL1C_20220413_10CC</v>
      </c>
      <c r="AD1262" s="41" t="s">
        <v>1107</v>
      </c>
    </row>
    <row r="1263" spans="2:30" x14ac:dyDescent="0.25">
      <c r="B1263" t="s">
        <v>3866</v>
      </c>
      <c r="C1263" s="54" t="s">
        <v>3817</v>
      </c>
      <c r="D1263" s="55" t="s">
        <v>251</v>
      </c>
      <c r="E1263" s="56" t="b">
        <v>1</v>
      </c>
      <c r="F1263" s="2" t="s">
        <v>3813</v>
      </c>
      <c r="G1263" s="7" t="s">
        <v>12</v>
      </c>
      <c r="H1263" s="54" t="s">
        <v>73</v>
      </c>
      <c r="I1263" s="57">
        <v>44659</v>
      </c>
      <c r="J1263" s="56" t="s">
        <v>50</v>
      </c>
      <c r="K1263" s="2" t="s">
        <v>237</v>
      </c>
      <c r="L1263" s="9">
        <v>8.4</v>
      </c>
      <c r="M1263" t="s">
        <v>3869</v>
      </c>
      <c r="N1263" s="2" t="s">
        <v>85</v>
      </c>
      <c r="O1263" s="2" t="s">
        <v>3868</v>
      </c>
      <c r="P1263" s="2" t="str">
        <f>VLOOKUP(I1263,Period!A:B,2,FALSE)</f>
        <v>2022H1</v>
      </c>
      <c r="Q1263" s="9">
        <f t="shared" si="215"/>
        <v>7.8000000000000007</v>
      </c>
      <c r="R1263" s="2">
        <f t="shared" si="217"/>
        <v>10</v>
      </c>
      <c r="S1263" t="str">
        <f t="shared" si="218"/>
        <v>02 Sunny (10%-30%)</v>
      </c>
      <c r="T1263" t="str">
        <f t="shared" si="226"/>
        <v>44659S2A_MSIL1CCDM-MLB-CLSHG4465902 Sunny (10%-30%)</v>
      </c>
      <c r="U1263">
        <f>IF(COUNTIF(T$2:T1262,T1263)&gt;=1,0,1)</f>
        <v>1</v>
      </c>
      <c r="V1263" s="26" t="s">
        <v>1108</v>
      </c>
      <c r="W1263" s="86">
        <f t="shared" si="219"/>
        <v>2022</v>
      </c>
      <c r="X1263" s="86" t="str">
        <f t="shared" si="220"/>
        <v>04</v>
      </c>
      <c r="Y1263" s="86" t="str">
        <f t="shared" si="221"/>
        <v>08</v>
      </c>
      <c r="Z1263" s="86" t="str">
        <f t="shared" si="222"/>
        <v>22</v>
      </c>
      <c r="AA1263" s="86" t="str">
        <f t="shared" si="223"/>
        <v>26</v>
      </c>
      <c r="AB1263" s="86" t="str">
        <f t="shared" si="224"/>
        <v>18</v>
      </c>
      <c r="AC1263" s="86" t="str">
        <f t="shared" si="225"/>
        <v>CLS_HG_2500X1254px_16m_S2A_MSIL1C_20220408_10CC</v>
      </c>
      <c r="AD1263" s="41" t="s">
        <v>1109</v>
      </c>
    </row>
    <row r="1264" spans="2:30" x14ac:dyDescent="0.25">
      <c r="B1264" t="s">
        <v>3866</v>
      </c>
      <c r="C1264" s="54" t="s">
        <v>3817</v>
      </c>
      <c r="D1264" s="55" t="s">
        <v>251</v>
      </c>
      <c r="E1264" s="56" t="b">
        <v>1</v>
      </c>
      <c r="F1264" s="2" t="s">
        <v>3813</v>
      </c>
      <c r="G1264" s="7" t="s">
        <v>12</v>
      </c>
      <c r="H1264" s="54" t="s">
        <v>73</v>
      </c>
      <c r="I1264" s="57">
        <v>44659</v>
      </c>
      <c r="J1264" s="56" t="s">
        <v>56</v>
      </c>
      <c r="K1264" s="2" t="s">
        <v>230</v>
      </c>
      <c r="L1264" s="9">
        <v>7.2</v>
      </c>
      <c r="M1264" t="s">
        <v>3869</v>
      </c>
      <c r="N1264" s="2" t="s">
        <v>85</v>
      </c>
      <c r="O1264" s="2" t="s">
        <v>3868</v>
      </c>
      <c r="P1264" s="2" t="str">
        <f>VLOOKUP(I1264,Period!A:B,2,FALSE)</f>
        <v>2022H1</v>
      </c>
      <c r="Q1264" s="9">
        <f t="shared" si="215"/>
        <v>7.8000000000000007</v>
      </c>
      <c r="R1264" s="2">
        <f t="shared" si="217"/>
        <v>10</v>
      </c>
      <c r="S1264" t="str">
        <f t="shared" si="218"/>
        <v>02 Sunny (10%-30%)</v>
      </c>
      <c r="T1264" t="str">
        <f t="shared" si="226"/>
        <v>44659S2A_MSIL1CCDM-MLB-CLSHG4465902 Sunny (10%-30%)</v>
      </c>
      <c r="U1264">
        <f>IF(COUNTIF(T$2:T1263,T1264)&gt;=1,0,1)</f>
        <v>0</v>
      </c>
      <c r="V1264" s="26" t="s">
        <v>1110</v>
      </c>
      <c r="W1264" s="86">
        <f t="shared" si="219"/>
        <v>2022</v>
      </c>
      <c r="X1264" s="86" t="str">
        <f t="shared" si="220"/>
        <v>04</v>
      </c>
      <c r="Y1264" s="86" t="str">
        <f t="shared" si="221"/>
        <v>08</v>
      </c>
      <c r="Z1264" s="86" t="str">
        <f t="shared" si="222"/>
        <v>22</v>
      </c>
      <c r="AA1264" s="86" t="str">
        <f t="shared" si="223"/>
        <v>26</v>
      </c>
      <c r="AB1264" s="86" t="str">
        <f t="shared" si="224"/>
        <v>15</v>
      </c>
      <c r="AC1264" s="86" t="str">
        <f t="shared" si="225"/>
        <v>CLS_HG_2500X1254px_16m_S2A_MSIL1C_20220408_10CC</v>
      </c>
      <c r="AD1264" s="41" t="s">
        <v>1111</v>
      </c>
    </row>
    <row r="1265" spans="2:30" x14ac:dyDescent="0.25">
      <c r="B1265" t="s">
        <v>3866</v>
      </c>
      <c r="C1265" s="54" t="s">
        <v>3817</v>
      </c>
      <c r="D1265" s="55" t="s">
        <v>251</v>
      </c>
      <c r="E1265" s="56" t="b">
        <v>1</v>
      </c>
      <c r="F1265" s="2" t="s">
        <v>3813</v>
      </c>
      <c r="G1265" s="7" t="s">
        <v>12</v>
      </c>
      <c r="H1265" s="54" t="s">
        <v>73</v>
      </c>
      <c r="I1265" s="57">
        <v>44654</v>
      </c>
      <c r="J1265" s="56" t="s">
        <v>50</v>
      </c>
      <c r="K1265" s="2" t="s">
        <v>234</v>
      </c>
      <c r="L1265" s="9">
        <v>8.9</v>
      </c>
      <c r="M1265" t="s">
        <v>3869</v>
      </c>
      <c r="N1265" s="2" t="s">
        <v>85</v>
      </c>
      <c r="O1265" s="2" t="s">
        <v>3868</v>
      </c>
      <c r="P1265" s="2" t="str">
        <f>VLOOKUP(I1265,Period!A:B,2,FALSE)</f>
        <v>2022H1</v>
      </c>
      <c r="Q1265" s="9">
        <f t="shared" si="215"/>
        <v>7.25</v>
      </c>
      <c r="R1265" s="2">
        <f t="shared" si="217"/>
        <v>10</v>
      </c>
      <c r="S1265" t="str">
        <f t="shared" si="218"/>
        <v>02 Sunny (10%-30%)</v>
      </c>
      <c r="T1265" t="str">
        <f t="shared" si="226"/>
        <v>44654S2A_MSIL1CCDM-MLB-CLSHG4465402 Sunny (10%-30%)</v>
      </c>
      <c r="U1265">
        <f>IF(COUNTIF(T$2:T1264,T1265)&gt;=1,0,1)</f>
        <v>1</v>
      </c>
      <c r="V1265" s="26" t="s">
        <v>1112</v>
      </c>
      <c r="W1265" s="86">
        <f t="shared" si="219"/>
        <v>2022</v>
      </c>
      <c r="X1265" s="86" t="str">
        <f t="shared" si="220"/>
        <v>04</v>
      </c>
      <c r="Y1265" s="86" t="str">
        <f t="shared" si="221"/>
        <v>03</v>
      </c>
      <c r="Z1265" s="86" t="str">
        <f t="shared" si="222"/>
        <v>22</v>
      </c>
      <c r="AA1265" s="86" t="str">
        <f t="shared" si="223"/>
        <v>26</v>
      </c>
      <c r="AB1265" s="86" t="str">
        <f t="shared" si="224"/>
        <v>14</v>
      </c>
      <c r="AC1265" s="86" t="str">
        <f t="shared" si="225"/>
        <v>CLS_HG_2500X1254px_16m_S2A_MSIL1C_20220403_10CC</v>
      </c>
      <c r="AD1265" s="41" t="s">
        <v>1113</v>
      </c>
    </row>
    <row r="1266" spans="2:30" x14ac:dyDescent="0.25">
      <c r="B1266" t="s">
        <v>3866</v>
      </c>
      <c r="C1266" s="54" t="s">
        <v>3817</v>
      </c>
      <c r="D1266" s="55" t="s">
        <v>251</v>
      </c>
      <c r="E1266" s="56" t="b">
        <v>1</v>
      </c>
      <c r="F1266" s="2" t="s">
        <v>3813</v>
      </c>
      <c r="G1266" s="7" t="s">
        <v>12</v>
      </c>
      <c r="H1266" s="54" t="s">
        <v>73</v>
      </c>
      <c r="I1266" s="57">
        <v>44654</v>
      </c>
      <c r="J1266" s="56" t="s">
        <v>50</v>
      </c>
      <c r="K1266" s="2" t="s">
        <v>233</v>
      </c>
      <c r="L1266" s="9">
        <v>5.6</v>
      </c>
      <c r="M1266" t="s">
        <v>3869</v>
      </c>
      <c r="N1266" s="2" t="s">
        <v>85</v>
      </c>
      <c r="O1266" s="2" t="s">
        <v>3868</v>
      </c>
      <c r="P1266" s="2" t="str">
        <f>VLOOKUP(I1266,Period!A:B,2,FALSE)</f>
        <v>2022H1</v>
      </c>
      <c r="Q1266" s="9">
        <f t="shared" si="215"/>
        <v>7.25</v>
      </c>
      <c r="R1266" s="2">
        <f t="shared" si="217"/>
        <v>10</v>
      </c>
      <c r="S1266" t="str">
        <f t="shared" si="218"/>
        <v>02 Sunny (10%-30%)</v>
      </c>
      <c r="T1266" t="str">
        <f t="shared" si="226"/>
        <v>44654S2A_MSIL1CCDM-MLB-CLSHG4465402 Sunny (10%-30%)</v>
      </c>
      <c r="U1266">
        <f>IF(COUNTIF(T$2:T1265,T1266)&gt;=1,0,1)</f>
        <v>0</v>
      </c>
      <c r="V1266" s="26" t="s">
        <v>1114</v>
      </c>
      <c r="W1266" s="86">
        <f t="shared" si="219"/>
        <v>2022</v>
      </c>
      <c r="X1266" s="86" t="str">
        <f t="shared" si="220"/>
        <v>04</v>
      </c>
      <c r="Y1266" s="86" t="str">
        <f t="shared" si="221"/>
        <v>03</v>
      </c>
      <c r="Z1266" s="86" t="str">
        <f t="shared" si="222"/>
        <v>22</v>
      </c>
      <c r="AA1266" s="86" t="str">
        <f t="shared" si="223"/>
        <v>26</v>
      </c>
      <c r="AB1266" s="86" t="str">
        <f t="shared" si="224"/>
        <v>10</v>
      </c>
      <c r="AC1266" s="86" t="str">
        <f t="shared" si="225"/>
        <v>CLS_HG_2500X1254px_16m_S2A_MSIL1C_20220403_10CC</v>
      </c>
      <c r="AD1266" s="41" t="s">
        <v>1115</v>
      </c>
    </row>
    <row r="1267" spans="2:30" x14ac:dyDescent="0.25">
      <c r="B1267" t="s">
        <v>3866</v>
      </c>
      <c r="C1267" s="51" t="s">
        <v>3817</v>
      </c>
      <c r="D1267" s="52" t="s">
        <v>251</v>
      </c>
      <c r="E1267" s="42" t="b">
        <v>1</v>
      </c>
      <c r="F1267" s="2" t="s">
        <v>3813</v>
      </c>
      <c r="G1267" s="7" t="s">
        <v>12</v>
      </c>
      <c r="H1267" s="51" t="s">
        <v>73</v>
      </c>
      <c r="I1267" s="53">
        <v>44649</v>
      </c>
      <c r="J1267" s="42" t="s">
        <v>56</v>
      </c>
      <c r="K1267" s="2" t="s">
        <v>242</v>
      </c>
      <c r="L1267" s="9">
        <v>8.5</v>
      </c>
      <c r="M1267" t="s">
        <v>3869</v>
      </c>
      <c r="N1267" s="2" t="s">
        <v>85</v>
      </c>
      <c r="O1267" s="2" t="s">
        <v>3868</v>
      </c>
      <c r="P1267" s="2" t="str">
        <f>VLOOKUP(I1267,Period!A:B,2,FALSE)</f>
        <v>2022H1</v>
      </c>
      <c r="Q1267" s="9">
        <f t="shared" si="215"/>
        <v>7.15</v>
      </c>
      <c r="R1267" s="2">
        <f t="shared" si="217"/>
        <v>10</v>
      </c>
      <c r="S1267" t="str">
        <f t="shared" si="218"/>
        <v>02 Sunny (10%-30%)</v>
      </c>
      <c r="T1267" t="str">
        <f t="shared" si="226"/>
        <v>44649S2A_MSIL1CCDM-MLB-CLSHG4464902 Sunny (10%-30%)</v>
      </c>
      <c r="U1267">
        <f>IF(COUNTIF(T$2:T1266,T1267)&gt;=1,0,1)</f>
        <v>1</v>
      </c>
      <c r="V1267" s="26" t="s">
        <v>1116</v>
      </c>
      <c r="W1267" s="86">
        <f t="shared" si="219"/>
        <v>2022</v>
      </c>
      <c r="X1267" s="86" t="str">
        <f t="shared" si="220"/>
        <v>03</v>
      </c>
      <c r="Y1267" s="86">
        <f t="shared" si="221"/>
        <v>29</v>
      </c>
      <c r="Z1267" s="86" t="str">
        <f t="shared" si="222"/>
        <v>22</v>
      </c>
      <c r="AA1267" s="86" t="str">
        <f t="shared" si="223"/>
        <v>26</v>
      </c>
      <c r="AB1267" s="86" t="str">
        <f t="shared" si="224"/>
        <v>19</v>
      </c>
      <c r="AC1267" s="86" t="str">
        <f t="shared" si="225"/>
        <v>CLS_HG_2500X1254px_16m_S2A_MSIL1C_20220329_10CC</v>
      </c>
      <c r="AD1267" s="41" t="s">
        <v>1117</v>
      </c>
    </row>
    <row r="1268" spans="2:30" x14ac:dyDescent="0.25">
      <c r="B1268" t="s">
        <v>3866</v>
      </c>
      <c r="C1268" s="51" t="s">
        <v>3817</v>
      </c>
      <c r="D1268" s="52" t="s">
        <v>251</v>
      </c>
      <c r="E1268" s="42" t="b">
        <v>1</v>
      </c>
      <c r="F1268" s="2" t="s">
        <v>3813</v>
      </c>
      <c r="G1268" s="7" t="s">
        <v>12</v>
      </c>
      <c r="H1268" s="51" t="s">
        <v>73</v>
      </c>
      <c r="I1268" s="53">
        <v>44649</v>
      </c>
      <c r="J1268" s="42" t="s">
        <v>50</v>
      </c>
      <c r="K1268" s="2" t="s">
        <v>228</v>
      </c>
      <c r="L1268" s="9">
        <v>5.8</v>
      </c>
      <c r="M1268" t="s">
        <v>3869</v>
      </c>
      <c r="N1268" s="2" t="s">
        <v>85</v>
      </c>
      <c r="O1268" s="2" t="s">
        <v>3868</v>
      </c>
      <c r="P1268" s="2" t="str">
        <f>VLOOKUP(I1268,Period!A:B,2,FALSE)</f>
        <v>2022H1</v>
      </c>
      <c r="Q1268" s="9">
        <f t="shared" si="215"/>
        <v>7.15</v>
      </c>
      <c r="R1268" s="2">
        <f t="shared" si="217"/>
        <v>10</v>
      </c>
      <c r="S1268" t="str">
        <f t="shared" si="218"/>
        <v>02 Sunny (10%-30%)</v>
      </c>
      <c r="T1268" t="str">
        <f t="shared" si="226"/>
        <v>44649S2A_MSIL1CCDM-MLB-CLSHG4464902 Sunny (10%-30%)</v>
      </c>
      <c r="U1268">
        <f>IF(COUNTIF(T$2:T1267,T1268)&gt;=1,0,1)</f>
        <v>0</v>
      </c>
      <c r="V1268" s="26" t="s">
        <v>1118</v>
      </c>
      <c r="W1268" s="86">
        <f t="shared" si="219"/>
        <v>2022</v>
      </c>
      <c r="X1268" s="86" t="str">
        <f t="shared" si="220"/>
        <v>03</v>
      </c>
      <c r="Y1268" s="86">
        <f t="shared" si="221"/>
        <v>29</v>
      </c>
      <c r="Z1268" s="86" t="str">
        <f t="shared" si="222"/>
        <v>22</v>
      </c>
      <c r="AA1268" s="86" t="str">
        <f t="shared" si="223"/>
        <v>26</v>
      </c>
      <c r="AB1268" s="86" t="str">
        <f t="shared" si="224"/>
        <v>16</v>
      </c>
      <c r="AC1268" s="86" t="str">
        <f t="shared" si="225"/>
        <v>CLS_HG_2500X1254px_16m_S2A_MSIL1C_20220329_10CC</v>
      </c>
      <c r="AD1268" s="41" t="s">
        <v>1119</v>
      </c>
    </row>
    <row r="1269" spans="2:30" x14ac:dyDescent="0.25">
      <c r="B1269" t="s">
        <v>3866</v>
      </c>
      <c r="C1269" s="51" t="s">
        <v>3817</v>
      </c>
      <c r="D1269" s="52" t="s">
        <v>251</v>
      </c>
      <c r="E1269" s="42" t="b">
        <v>1</v>
      </c>
      <c r="F1269" s="2" t="s">
        <v>3813</v>
      </c>
      <c r="G1269" s="7" t="s">
        <v>12</v>
      </c>
      <c r="H1269" s="51" t="s">
        <v>73</v>
      </c>
      <c r="I1269" s="53">
        <v>44644</v>
      </c>
      <c r="J1269" s="42" t="s">
        <v>56</v>
      </c>
      <c r="K1269" s="2" t="s">
        <v>234</v>
      </c>
      <c r="L1269" s="9">
        <v>83.8</v>
      </c>
      <c r="M1269" t="s">
        <v>3869</v>
      </c>
      <c r="N1269" s="2" t="s">
        <v>85</v>
      </c>
      <c r="O1269" s="2" t="s">
        <v>3868</v>
      </c>
      <c r="P1269" s="2" t="str">
        <f>VLOOKUP(I1269,Period!A:B,2,FALSE)</f>
        <v>2022H1</v>
      </c>
      <c r="Q1269" s="9">
        <f t="shared" si="215"/>
        <v>90.4</v>
      </c>
      <c r="R1269" s="2">
        <f t="shared" si="217"/>
        <v>100</v>
      </c>
      <c r="S1269" t="str">
        <f t="shared" si="218"/>
        <v>04 Overcast (100%)</v>
      </c>
      <c r="T1269" t="str">
        <f t="shared" si="226"/>
        <v>44644S2A_MSIL1CCDM-MLB-CLSHG4464404 Overcast (100%)</v>
      </c>
      <c r="U1269">
        <f>IF(COUNTIF(T$2:T1268,T1269)&gt;=1,0,1)</f>
        <v>1</v>
      </c>
      <c r="V1269" s="26" t="s">
        <v>1120</v>
      </c>
      <c r="W1269" s="86">
        <f t="shared" si="219"/>
        <v>2022</v>
      </c>
      <c r="X1269" s="86" t="str">
        <f t="shared" si="220"/>
        <v>03</v>
      </c>
      <c r="Y1269" s="86">
        <f t="shared" si="221"/>
        <v>24</v>
      </c>
      <c r="Z1269" s="86" t="str">
        <f t="shared" si="222"/>
        <v>22</v>
      </c>
      <c r="AA1269" s="86" t="str">
        <f t="shared" si="223"/>
        <v>26</v>
      </c>
      <c r="AB1269" s="86" t="str">
        <f t="shared" si="224"/>
        <v>14</v>
      </c>
      <c r="AC1269" s="86" t="str">
        <f t="shared" si="225"/>
        <v>CLS_HG_2500X1254px_16m_S2A_MSIL1C_20220324_100CC</v>
      </c>
      <c r="AD1269" s="41" t="s">
        <v>1121</v>
      </c>
    </row>
    <row r="1270" spans="2:30" x14ac:dyDescent="0.25">
      <c r="B1270" t="s">
        <v>3866</v>
      </c>
      <c r="C1270" s="51" t="s">
        <v>3817</v>
      </c>
      <c r="D1270" s="52" t="s">
        <v>251</v>
      </c>
      <c r="E1270" s="42" t="b">
        <v>1</v>
      </c>
      <c r="F1270" s="2" t="s">
        <v>3813</v>
      </c>
      <c r="G1270" s="7" t="s">
        <v>12</v>
      </c>
      <c r="H1270" s="51" t="s">
        <v>73</v>
      </c>
      <c r="I1270" s="53">
        <v>44644</v>
      </c>
      <c r="J1270" s="42" t="s">
        <v>50</v>
      </c>
      <c r="K1270" s="2" t="s">
        <v>249</v>
      </c>
      <c r="L1270" s="9">
        <v>97</v>
      </c>
      <c r="M1270" t="s">
        <v>3869</v>
      </c>
      <c r="N1270" s="2" t="s">
        <v>85</v>
      </c>
      <c r="O1270" s="2" t="s">
        <v>3868</v>
      </c>
      <c r="P1270" s="2" t="str">
        <f>VLOOKUP(I1270,Period!A:B,2,FALSE)</f>
        <v>2022H1</v>
      </c>
      <c r="Q1270" s="9">
        <f t="shared" si="215"/>
        <v>90.4</v>
      </c>
      <c r="R1270" s="2">
        <f t="shared" si="217"/>
        <v>100</v>
      </c>
      <c r="S1270" t="str">
        <f t="shared" si="218"/>
        <v>04 Overcast (100%)</v>
      </c>
      <c r="T1270" t="str">
        <f t="shared" si="226"/>
        <v>44644S2A_MSIL1CCDM-MLB-CLSHG4464404 Overcast (100%)</v>
      </c>
      <c r="U1270">
        <f>IF(COUNTIF(T$2:T1269,T1270)&gt;=1,0,1)</f>
        <v>0</v>
      </c>
      <c r="V1270" s="26" t="s">
        <v>1122</v>
      </c>
      <c r="W1270" s="86">
        <f t="shared" si="219"/>
        <v>2022</v>
      </c>
      <c r="X1270" s="86" t="str">
        <f t="shared" si="220"/>
        <v>03</v>
      </c>
      <c r="Y1270" s="86">
        <f t="shared" si="221"/>
        <v>24</v>
      </c>
      <c r="Z1270" s="86" t="str">
        <f t="shared" si="222"/>
        <v>22</v>
      </c>
      <c r="AA1270" s="86" t="str">
        <f t="shared" si="223"/>
        <v>26</v>
      </c>
      <c r="AB1270" s="86" t="str">
        <f t="shared" si="224"/>
        <v>11</v>
      </c>
      <c r="AC1270" s="86" t="str">
        <f t="shared" si="225"/>
        <v>CLS_HG_2500X1254px_16m_S2A_MSIL1C_20220324_100CC</v>
      </c>
      <c r="AD1270" s="41" t="s">
        <v>1123</v>
      </c>
    </row>
    <row r="1271" spans="2:30" x14ac:dyDescent="0.25">
      <c r="B1271" t="s">
        <v>3866</v>
      </c>
      <c r="C1271" s="51" t="s">
        <v>3817</v>
      </c>
      <c r="D1271" s="52" t="s">
        <v>251</v>
      </c>
      <c r="E1271" s="42" t="b">
        <v>1</v>
      </c>
      <c r="F1271" s="2" t="s">
        <v>3813</v>
      </c>
      <c r="G1271" s="7" t="s">
        <v>12</v>
      </c>
      <c r="H1271" s="51" t="s">
        <v>73</v>
      </c>
      <c r="I1271" s="53">
        <v>44639</v>
      </c>
      <c r="J1271" s="42" t="s">
        <v>56</v>
      </c>
      <c r="K1271" s="2" t="s">
        <v>235</v>
      </c>
      <c r="L1271" s="9">
        <v>83.3</v>
      </c>
      <c r="M1271" t="s">
        <v>3869</v>
      </c>
      <c r="N1271" s="2" t="s">
        <v>85</v>
      </c>
      <c r="O1271" s="2" t="s">
        <v>3868</v>
      </c>
      <c r="P1271" s="2" t="str">
        <f>VLOOKUP(I1271,Period!A:B,2,FALSE)</f>
        <v>2022H1</v>
      </c>
      <c r="Q1271" s="9">
        <f t="shared" si="215"/>
        <v>91.65</v>
      </c>
      <c r="R1271" s="2">
        <f t="shared" si="217"/>
        <v>100</v>
      </c>
      <c r="S1271" t="str">
        <f t="shared" si="218"/>
        <v>04 Overcast (100%)</v>
      </c>
      <c r="T1271" t="str">
        <f t="shared" si="226"/>
        <v>44639S2A_MSIL1CCDM-MLB-CLSHG4463904 Overcast (100%)</v>
      </c>
      <c r="U1271">
        <f>IF(COUNTIF(T$2:T1270,T1271)&gt;=1,0,1)</f>
        <v>1</v>
      </c>
      <c r="V1271" s="26" t="s">
        <v>1124</v>
      </c>
      <c r="W1271" s="86">
        <f t="shared" si="219"/>
        <v>2022</v>
      </c>
      <c r="X1271" s="86" t="str">
        <f t="shared" si="220"/>
        <v>03</v>
      </c>
      <c r="Y1271" s="86">
        <f t="shared" si="221"/>
        <v>19</v>
      </c>
      <c r="Z1271" s="86" t="str">
        <f t="shared" si="222"/>
        <v>22</v>
      </c>
      <c r="AA1271" s="86" t="str">
        <f t="shared" si="223"/>
        <v>26</v>
      </c>
      <c r="AB1271" s="86" t="str">
        <f t="shared" si="224"/>
        <v>20</v>
      </c>
      <c r="AC1271" s="86" t="str">
        <f t="shared" si="225"/>
        <v>CLS_HG_2500X1254px_16m_S2A_MSIL1C_20220319_100CC</v>
      </c>
      <c r="AD1271" s="41" t="s">
        <v>1125</v>
      </c>
    </row>
    <row r="1272" spans="2:30" x14ac:dyDescent="0.25">
      <c r="B1272" t="s">
        <v>3866</v>
      </c>
      <c r="C1272" s="51" t="s">
        <v>3817</v>
      </c>
      <c r="D1272" s="52" t="s">
        <v>251</v>
      </c>
      <c r="E1272" s="42" t="b">
        <v>1</v>
      </c>
      <c r="F1272" s="2" t="s">
        <v>3813</v>
      </c>
      <c r="G1272" s="7" t="s">
        <v>12</v>
      </c>
      <c r="H1272" s="51" t="s">
        <v>73</v>
      </c>
      <c r="I1272" s="53">
        <v>44639</v>
      </c>
      <c r="J1272" s="42" t="s">
        <v>50</v>
      </c>
      <c r="K1272" s="2" t="s">
        <v>232</v>
      </c>
      <c r="L1272" s="9">
        <v>100</v>
      </c>
      <c r="M1272" t="s">
        <v>3869</v>
      </c>
      <c r="N1272" s="2" t="s">
        <v>85</v>
      </c>
      <c r="O1272" s="2" t="s">
        <v>3868</v>
      </c>
      <c r="P1272" s="2" t="str">
        <f>VLOOKUP(I1272,Period!A:B,2,FALSE)</f>
        <v>2022H1</v>
      </c>
      <c r="Q1272" s="9">
        <f t="shared" si="215"/>
        <v>91.65</v>
      </c>
      <c r="R1272" s="2">
        <f t="shared" si="217"/>
        <v>100</v>
      </c>
      <c r="S1272" t="str">
        <f t="shared" si="218"/>
        <v>04 Overcast (100%)</v>
      </c>
      <c r="T1272" t="str">
        <f t="shared" si="226"/>
        <v>44639S2A_MSIL1CCDM-MLB-CLSHG4463904 Overcast (100%)</v>
      </c>
      <c r="U1272">
        <f>IF(COUNTIF(T$2:T1271,T1272)&gt;=1,0,1)</f>
        <v>0</v>
      </c>
      <c r="V1272" s="26" t="s">
        <v>1126</v>
      </c>
      <c r="W1272" s="86">
        <f t="shared" si="219"/>
        <v>2022</v>
      </c>
      <c r="X1272" s="86" t="str">
        <f t="shared" si="220"/>
        <v>03</v>
      </c>
      <c r="Y1272" s="86">
        <f t="shared" si="221"/>
        <v>19</v>
      </c>
      <c r="Z1272" s="86" t="str">
        <f t="shared" si="222"/>
        <v>22</v>
      </c>
      <c r="AA1272" s="86" t="str">
        <f t="shared" si="223"/>
        <v>26</v>
      </c>
      <c r="AB1272" s="86" t="str">
        <f t="shared" si="224"/>
        <v>17</v>
      </c>
      <c r="AC1272" s="86" t="str">
        <f t="shared" si="225"/>
        <v>CLS_HG_2500X1254px_16m_S2A_MSIL1C_20220319_100CC</v>
      </c>
      <c r="AD1272" s="41" t="s">
        <v>1127</v>
      </c>
    </row>
    <row r="1273" spans="2:30" x14ac:dyDescent="0.25">
      <c r="B1273" t="s">
        <v>3866</v>
      </c>
      <c r="C1273" s="51" t="s">
        <v>3817</v>
      </c>
      <c r="D1273" s="52" t="s">
        <v>251</v>
      </c>
      <c r="E1273" s="42" t="b">
        <v>1</v>
      </c>
      <c r="F1273" s="2" t="s">
        <v>3813</v>
      </c>
      <c r="G1273" s="7" t="s">
        <v>12</v>
      </c>
      <c r="H1273" s="51" t="s">
        <v>73</v>
      </c>
      <c r="I1273" s="53">
        <v>44634</v>
      </c>
      <c r="J1273" s="42" t="s">
        <v>56</v>
      </c>
      <c r="K1273" s="2" t="s">
        <v>230</v>
      </c>
      <c r="L1273" s="9">
        <v>17.8</v>
      </c>
      <c r="M1273" t="s">
        <v>3869</v>
      </c>
      <c r="N1273" s="2" t="s">
        <v>85</v>
      </c>
      <c r="O1273" s="2" t="s">
        <v>3868</v>
      </c>
      <c r="P1273" s="2" t="str">
        <f>VLOOKUP(I1273,Period!A:B,2,FALSE)</f>
        <v>2022H1</v>
      </c>
      <c r="Q1273" s="9">
        <f t="shared" si="215"/>
        <v>9.5</v>
      </c>
      <c r="R1273" s="2">
        <f t="shared" si="217"/>
        <v>10</v>
      </c>
      <c r="S1273" t="str">
        <f t="shared" si="218"/>
        <v>02 Sunny (10%-30%)</v>
      </c>
      <c r="T1273" t="str">
        <f t="shared" si="226"/>
        <v>44634S2A_MSIL1CCDM-MLB-CLSHG4463402 Sunny (10%-30%)</v>
      </c>
      <c r="U1273">
        <f>IF(COUNTIF(T$2:T1272,T1273)&gt;=1,0,1)</f>
        <v>1</v>
      </c>
      <c r="V1273" s="26" t="s">
        <v>1128</v>
      </c>
      <c r="W1273" s="86">
        <f t="shared" si="219"/>
        <v>2022</v>
      </c>
      <c r="X1273" s="86" t="str">
        <f t="shared" si="220"/>
        <v>03</v>
      </c>
      <c r="Y1273" s="86">
        <f t="shared" si="221"/>
        <v>14</v>
      </c>
      <c r="Z1273" s="86" t="str">
        <f t="shared" si="222"/>
        <v>22</v>
      </c>
      <c r="AA1273" s="86" t="str">
        <f t="shared" si="223"/>
        <v>26</v>
      </c>
      <c r="AB1273" s="86" t="str">
        <f t="shared" si="224"/>
        <v>15</v>
      </c>
      <c r="AC1273" s="86" t="str">
        <f t="shared" si="225"/>
        <v>CLS_HG_2500X1254px_16m_S2A_MSIL1C_20220314_10CC</v>
      </c>
      <c r="AD1273" s="41" t="s">
        <v>1129</v>
      </c>
    </row>
    <row r="1274" spans="2:30" x14ac:dyDescent="0.25">
      <c r="B1274" t="s">
        <v>3866</v>
      </c>
      <c r="C1274" s="51" t="s">
        <v>3817</v>
      </c>
      <c r="D1274" s="52" t="s">
        <v>251</v>
      </c>
      <c r="E1274" s="42" t="b">
        <v>1</v>
      </c>
      <c r="F1274" s="2" t="s">
        <v>3813</v>
      </c>
      <c r="G1274" s="7" t="s">
        <v>12</v>
      </c>
      <c r="H1274" s="51" t="s">
        <v>73</v>
      </c>
      <c r="I1274" s="53">
        <v>44634</v>
      </c>
      <c r="J1274" s="42" t="s">
        <v>50</v>
      </c>
      <c r="K1274" s="2" t="s">
        <v>231</v>
      </c>
      <c r="L1274" s="9">
        <v>1.2</v>
      </c>
      <c r="M1274" t="s">
        <v>3869</v>
      </c>
      <c r="N1274" s="2" t="s">
        <v>85</v>
      </c>
      <c r="O1274" s="2" t="s">
        <v>3868</v>
      </c>
      <c r="P1274" s="2" t="str">
        <f>VLOOKUP(I1274,Period!A:B,2,FALSE)</f>
        <v>2022H1</v>
      </c>
      <c r="Q1274" s="9">
        <f t="shared" si="215"/>
        <v>9.5</v>
      </c>
      <c r="R1274" s="2">
        <f t="shared" si="217"/>
        <v>10</v>
      </c>
      <c r="S1274" t="str">
        <f t="shared" si="218"/>
        <v>02 Sunny (10%-30%)</v>
      </c>
      <c r="T1274" t="str">
        <f t="shared" si="226"/>
        <v>44634S2A_MSIL1CCDM-MLB-CLSHG4463402 Sunny (10%-30%)</v>
      </c>
      <c r="U1274">
        <f>IF(COUNTIF(T$2:T1273,T1274)&gt;=1,0,1)</f>
        <v>0</v>
      </c>
      <c r="V1274" s="26" t="s">
        <v>1130</v>
      </c>
      <c r="W1274" s="86">
        <f t="shared" si="219"/>
        <v>2022</v>
      </c>
      <c r="X1274" s="86" t="str">
        <f t="shared" si="220"/>
        <v>03</v>
      </c>
      <c r="Y1274" s="86">
        <f t="shared" si="221"/>
        <v>14</v>
      </c>
      <c r="Z1274" s="86" t="str">
        <f t="shared" si="222"/>
        <v>22</v>
      </c>
      <c r="AA1274" s="86" t="str">
        <f t="shared" si="223"/>
        <v>26</v>
      </c>
      <c r="AB1274" s="86" t="str">
        <f t="shared" si="224"/>
        <v>12</v>
      </c>
      <c r="AC1274" s="86" t="str">
        <f t="shared" si="225"/>
        <v>CLS_HG_2500X1254px_16m_S2A_MSIL1C_20220314_10CC</v>
      </c>
      <c r="AD1274" s="41" t="s">
        <v>1131</v>
      </c>
    </row>
    <row r="1275" spans="2:30" x14ac:dyDescent="0.25">
      <c r="B1275" t="s">
        <v>3866</v>
      </c>
      <c r="C1275" s="51" t="s">
        <v>3817</v>
      </c>
      <c r="D1275" s="52" t="s">
        <v>251</v>
      </c>
      <c r="E1275" s="42" t="b">
        <v>1</v>
      </c>
      <c r="F1275" s="2" t="s">
        <v>3813</v>
      </c>
      <c r="G1275" s="7" t="s">
        <v>12</v>
      </c>
      <c r="H1275" s="51" t="s">
        <v>73</v>
      </c>
      <c r="I1275" s="53">
        <v>44629</v>
      </c>
      <c r="J1275" s="42" t="s">
        <v>56</v>
      </c>
      <c r="K1275" s="2" t="s">
        <v>236</v>
      </c>
      <c r="L1275" s="9">
        <v>23.4</v>
      </c>
      <c r="M1275" t="s">
        <v>3869</v>
      </c>
      <c r="N1275" s="2" t="s">
        <v>85</v>
      </c>
      <c r="O1275" s="2" t="s">
        <v>3868</v>
      </c>
      <c r="P1275" s="2" t="str">
        <f>VLOOKUP(I1275,Period!A:B,2,FALSE)</f>
        <v>2022H1</v>
      </c>
      <c r="Q1275" s="9">
        <f t="shared" si="215"/>
        <v>31.25</v>
      </c>
      <c r="R1275" s="2">
        <f t="shared" si="217"/>
        <v>40</v>
      </c>
      <c r="S1275" t="str">
        <f t="shared" si="218"/>
        <v>03 Cloudy (40%-90%)</v>
      </c>
      <c r="T1275" t="str">
        <f t="shared" si="226"/>
        <v>44629S2A_MSIL1CCDM-MLB-CLSHG4462903 Cloudy (40%-90%)</v>
      </c>
      <c r="U1275">
        <f>IF(COUNTIF(T$2:T1274,T1275)&gt;=1,0,1)</f>
        <v>1</v>
      </c>
      <c r="V1275" s="26" t="s">
        <v>1132</v>
      </c>
      <c r="W1275" s="86">
        <f t="shared" si="219"/>
        <v>2022</v>
      </c>
      <c r="X1275" s="86" t="str">
        <f t="shared" si="220"/>
        <v>03</v>
      </c>
      <c r="Y1275" s="86" t="str">
        <f t="shared" si="221"/>
        <v>09</v>
      </c>
      <c r="Z1275" s="86" t="str">
        <f t="shared" si="222"/>
        <v>22</v>
      </c>
      <c r="AA1275" s="86" t="str">
        <f t="shared" si="223"/>
        <v>26</v>
      </c>
      <c r="AB1275" s="86" t="str">
        <f t="shared" si="224"/>
        <v>21</v>
      </c>
      <c r="AC1275" s="86" t="str">
        <f t="shared" si="225"/>
        <v>CLS_HG_2500X1254px_16m_S2A_MSIL1C_20220309_40CC</v>
      </c>
      <c r="AD1275" s="41" t="s">
        <v>1133</v>
      </c>
    </row>
    <row r="1276" spans="2:30" x14ac:dyDescent="0.25">
      <c r="B1276" t="s">
        <v>3866</v>
      </c>
      <c r="C1276" s="51" t="s">
        <v>3817</v>
      </c>
      <c r="D1276" s="52" t="s">
        <v>251</v>
      </c>
      <c r="E1276" s="42" t="b">
        <v>1</v>
      </c>
      <c r="F1276" s="2" t="s">
        <v>3813</v>
      </c>
      <c r="G1276" s="7" t="s">
        <v>12</v>
      </c>
      <c r="H1276" s="51" t="s">
        <v>73</v>
      </c>
      <c r="I1276" s="53">
        <v>44629</v>
      </c>
      <c r="J1276" s="42" t="s">
        <v>50</v>
      </c>
      <c r="K1276" s="2" t="s">
        <v>237</v>
      </c>
      <c r="L1276" s="9">
        <v>39.1</v>
      </c>
      <c r="M1276" t="s">
        <v>3869</v>
      </c>
      <c r="N1276" s="2" t="s">
        <v>85</v>
      </c>
      <c r="O1276" s="2" t="s">
        <v>3868</v>
      </c>
      <c r="P1276" s="2" t="str">
        <f>VLOOKUP(I1276,Period!A:B,2,FALSE)</f>
        <v>2022H1</v>
      </c>
      <c r="Q1276" s="9">
        <f t="shared" si="215"/>
        <v>31.25</v>
      </c>
      <c r="R1276" s="2">
        <f t="shared" si="217"/>
        <v>40</v>
      </c>
      <c r="S1276" t="str">
        <f t="shared" si="218"/>
        <v>03 Cloudy (40%-90%)</v>
      </c>
      <c r="T1276" t="str">
        <f t="shared" si="226"/>
        <v>44629S2A_MSIL1CCDM-MLB-CLSHG4462903 Cloudy (40%-90%)</v>
      </c>
      <c r="U1276">
        <f>IF(COUNTIF(T$2:T1275,T1276)&gt;=1,0,1)</f>
        <v>0</v>
      </c>
      <c r="V1276" s="26" t="s">
        <v>1134</v>
      </c>
      <c r="W1276" s="86">
        <f t="shared" si="219"/>
        <v>2022</v>
      </c>
      <c r="X1276" s="86" t="str">
        <f t="shared" si="220"/>
        <v>03</v>
      </c>
      <c r="Y1276" s="86" t="str">
        <f t="shared" si="221"/>
        <v>09</v>
      </c>
      <c r="Z1276" s="86" t="str">
        <f t="shared" si="222"/>
        <v>22</v>
      </c>
      <c r="AA1276" s="86" t="str">
        <f t="shared" si="223"/>
        <v>26</v>
      </c>
      <c r="AB1276" s="86" t="str">
        <f t="shared" si="224"/>
        <v>18</v>
      </c>
      <c r="AC1276" s="86" t="str">
        <f t="shared" si="225"/>
        <v>CLS_HG_2500X1254px_16m_S2A_MSIL1C_20220309_40CC</v>
      </c>
      <c r="AD1276" s="41" t="s">
        <v>1135</v>
      </c>
    </row>
    <row r="1277" spans="2:30" x14ac:dyDescent="0.25">
      <c r="B1277" t="s">
        <v>3866</v>
      </c>
      <c r="C1277" s="51" t="s">
        <v>3817</v>
      </c>
      <c r="D1277" s="52" t="s">
        <v>251</v>
      </c>
      <c r="E1277" s="42" t="b">
        <v>1</v>
      </c>
      <c r="F1277" s="2" t="s">
        <v>3813</v>
      </c>
      <c r="G1277" s="7" t="s">
        <v>12</v>
      </c>
      <c r="H1277" s="51" t="s">
        <v>73</v>
      </c>
      <c r="I1277" s="53">
        <v>44624</v>
      </c>
      <c r="J1277" s="42" t="s">
        <v>56</v>
      </c>
      <c r="K1277" s="2" t="s">
        <v>234</v>
      </c>
      <c r="L1277" s="9">
        <v>57.6</v>
      </c>
      <c r="M1277" t="s">
        <v>3869</v>
      </c>
      <c r="N1277" s="2" t="s">
        <v>85</v>
      </c>
      <c r="O1277" s="2" t="s">
        <v>3868</v>
      </c>
      <c r="P1277" s="2" t="str">
        <f>VLOOKUP(I1277,Period!A:B,2,FALSE)</f>
        <v>2022H1</v>
      </c>
      <c r="Q1277" s="9">
        <f t="shared" si="215"/>
        <v>47.95</v>
      </c>
      <c r="R1277" s="2">
        <f t="shared" si="217"/>
        <v>50</v>
      </c>
      <c r="S1277" t="str">
        <f t="shared" si="218"/>
        <v>03 Cloudy (40%-90%)</v>
      </c>
      <c r="T1277" t="str">
        <f t="shared" si="226"/>
        <v>44624S2A_MSIL1CCDM-MLB-CLSHG4462403 Cloudy (40%-90%)</v>
      </c>
      <c r="U1277">
        <f>IF(COUNTIF(T$2:T1276,T1277)&gt;=1,0,1)</f>
        <v>1</v>
      </c>
      <c r="V1277" s="26" t="s">
        <v>1136</v>
      </c>
      <c r="W1277" s="86">
        <f t="shared" si="219"/>
        <v>2022</v>
      </c>
      <c r="X1277" s="86" t="str">
        <f t="shared" si="220"/>
        <v>03</v>
      </c>
      <c r="Y1277" s="86" t="str">
        <f t="shared" si="221"/>
        <v>04</v>
      </c>
      <c r="Z1277" s="86" t="str">
        <f t="shared" si="222"/>
        <v>22</v>
      </c>
      <c r="AA1277" s="86" t="str">
        <f t="shared" si="223"/>
        <v>26</v>
      </c>
      <c r="AB1277" s="86" t="str">
        <f t="shared" si="224"/>
        <v>14</v>
      </c>
      <c r="AC1277" s="86" t="str">
        <f t="shared" si="225"/>
        <v>CLS_HG_2500X1254px_16m_S2A_MSIL1C_20220304_50CC</v>
      </c>
      <c r="AD1277" s="41" t="s">
        <v>1137</v>
      </c>
    </row>
    <row r="1278" spans="2:30" x14ac:dyDescent="0.25">
      <c r="B1278" t="s">
        <v>3866</v>
      </c>
      <c r="C1278" s="51" t="s">
        <v>3817</v>
      </c>
      <c r="D1278" s="52" t="s">
        <v>251</v>
      </c>
      <c r="E1278" s="42" t="b">
        <v>1</v>
      </c>
      <c r="F1278" s="2" t="s">
        <v>3813</v>
      </c>
      <c r="G1278" s="7" t="s">
        <v>12</v>
      </c>
      <c r="H1278" s="51" t="s">
        <v>73</v>
      </c>
      <c r="I1278" s="53">
        <v>44624</v>
      </c>
      <c r="J1278" s="42" t="s">
        <v>50</v>
      </c>
      <c r="K1278" s="2" t="s">
        <v>249</v>
      </c>
      <c r="L1278" s="9">
        <v>38.299999999999997</v>
      </c>
      <c r="M1278" t="s">
        <v>3869</v>
      </c>
      <c r="N1278" s="2" t="s">
        <v>85</v>
      </c>
      <c r="O1278" s="2" t="s">
        <v>3868</v>
      </c>
      <c r="P1278" s="2" t="str">
        <f>VLOOKUP(I1278,Period!A:B,2,FALSE)</f>
        <v>2022H1</v>
      </c>
      <c r="Q1278" s="9">
        <f t="shared" si="215"/>
        <v>47.95</v>
      </c>
      <c r="R1278" s="2">
        <f t="shared" si="217"/>
        <v>50</v>
      </c>
      <c r="S1278" t="str">
        <f t="shared" si="218"/>
        <v>03 Cloudy (40%-90%)</v>
      </c>
      <c r="T1278" t="str">
        <f t="shared" si="226"/>
        <v>44624S2A_MSIL1CCDM-MLB-CLSHG4462403 Cloudy (40%-90%)</v>
      </c>
      <c r="U1278">
        <f>IF(COUNTIF(T$2:T1277,T1278)&gt;=1,0,1)</f>
        <v>0</v>
      </c>
      <c r="V1278" s="26" t="s">
        <v>1138</v>
      </c>
      <c r="W1278" s="86">
        <f t="shared" si="219"/>
        <v>2022</v>
      </c>
      <c r="X1278" s="86" t="str">
        <f t="shared" si="220"/>
        <v>03</v>
      </c>
      <c r="Y1278" s="86" t="str">
        <f t="shared" si="221"/>
        <v>04</v>
      </c>
      <c r="Z1278" s="86" t="str">
        <f t="shared" si="222"/>
        <v>22</v>
      </c>
      <c r="AA1278" s="86" t="str">
        <f t="shared" si="223"/>
        <v>26</v>
      </c>
      <c r="AB1278" s="86" t="str">
        <f t="shared" si="224"/>
        <v>11</v>
      </c>
      <c r="AC1278" s="86" t="str">
        <f t="shared" si="225"/>
        <v>CLS_HG_2500X1254px_16m_S2A_MSIL1C_20220304_50CC</v>
      </c>
      <c r="AD1278" s="41" t="s">
        <v>1139</v>
      </c>
    </row>
    <row r="1279" spans="2:30" x14ac:dyDescent="0.25">
      <c r="B1279" t="s">
        <v>3866</v>
      </c>
      <c r="C1279" s="54" t="s">
        <v>3817</v>
      </c>
      <c r="D1279" s="55" t="s">
        <v>251</v>
      </c>
      <c r="E1279" s="56" t="b">
        <v>1</v>
      </c>
      <c r="F1279" s="2" t="s">
        <v>3813</v>
      </c>
      <c r="G1279" s="7" t="s">
        <v>12</v>
      </c>
      <c r="H1279" s="54" t="s">
        <v>73</v>
      </c>
      <c r="I1279" s="57">
        <v>44619</v>
      </c>
      <c r="J1279" s="56" t="s">
        <v>50</v>
      </c>
      <c r="K1279" s="2" t="s">
        <v>235</v>
      </c>
      <c r="L1279" s="9">
        <v>55.8</v>
      </c>
      <c r="M1279" t="s">
        <v>3869</v>
      </c>
      <c r="N1279" s="2" t="s">
        <v>85</v>
      </c>
      <c r="O1279" s="2" t="s">
        <v>3868</v>
      </c>
      <c r="P1279" s="2" t="str">
        <f>VLOOKUP(I1279,Period!A:B,2,FALSE)</f>
        <v>2022H1</v>
      </c>
      <c r="Q1279" s="9">
        <f t="shared" si="215"/>
        <v>38.9</v>
      </c>
      <c r="R1279" s="2">
        <f t="shared" si="217"/>
        <v>40</v>
      </c>
      <c r="S1279" t="str">
        <f t="shared" si="218"/>
        <v>03 Cloudy (40%-90%)</v>
      </c>
      <c r="T1279" t="str">
        <f t="shared" si="226"/>
        <v>44619S2A_MSIL1CCDM-MLB-CLSHG4461903 Cloudy (40%-90%)</v>
      </c>
      <c r="U1279">
        <f>IF(COUNTIF(T$2:T1278,T1279)&gt;=1,0,1)</f>
        <v>1</v>
      </c>
      <c r="V1279" s="26" t="s">
        <v>1140</v>
      </c>
      <c r="W1279" s="86">
        <f t="shared" si="219"/>
        <v>2022</v>
      </c>
      <c r="X1279" s="86" t="str">
        <f t="shared" si="220"/>
        <v>02</v>
      </c>
      <c r="Y1279" s="86">
        <f t="shared" si="221"/>
        <v>27</v>
      </c>
      <c r="Z1279" s="86" t="str">
        <f t="shared" si="222"/>
        <v>22</v>
      </c>
      <c r="AA1279" s="86" t="str">
        <f t="shared" si="223"/>
        <v>26</v>
      </c>
      <c r="AB1279" s="86" t="str">
        <f t="shared" si="224"/>
        <v>20</v>
      </c>
      <c r="AC1279" s="86" t="str">
        <f t="shared" si="225"/>
        <v>CLS_HG_2500X1254px_16m_S2A_MSIL1C_20220227_40CC</v>
      </c>
      <c r="AD1279" s="41" t="s">
        <v>1141</v>
      </c>
    </row>
    <row r="1280" spans="2:30" x14ac:dyDescent="0.25">
      <c r="B1280" t="s">
        <v>3866</v>
      </c>
      <c r="C1280" s="54" t="s">
        <v>3817</v>
      </c>
      <c r="D1280" s="55" t="s">
        <v>251</v>
      </c>
      <c r="E1280" s="56" t="b">
        <v>1</v>
      </c>
      <c r="F1280" s="2" t="s">
        <v>3813</v>
      </c>
      <c r="G1280" s="7" t="s">
        <v>12</v>
      </c>
      <c r="H1280" s="54" t="s">
        <v>73</v>
      </c>
      <c r="I1280" s="57">
        <v>44619</v>
      </c>
      <c r="J1280" s="56" t="s">
        <v>56</v>
      </c>
      <c r="K1280" s="2" t="s">
        <v>232</v>
      </c>
      <c r="L1280" s="9">
        <v>22</v>
      </c>
      <c r="M1280" t="s">
        <v>3869</v>
      </c>
      <c r="N1280" s="2" t="s">
        <v>85</v>
      </c>
      <c r="O1280" s="2" t="s">
        <v>3868</v>
      </c>
      <c r="P1280" s="2" t="str">
        <f>VLOOKUP(I1280,Period!A:B,2,FALSE)</f>
        <v>2022H1</v>
      </c>
      <c r="Q1280" s="9">
        <f t="shared" si="215"/>
        <v>38.9</v>
      </c>
      <c r="R1280" s="2">
        <f t="shared" si="217"/>
        <v>40</v>
      </c>
      <c r="S1280" t="str">
        <f t="shared" si="218"/>
        <v>03 Cloudy (40%-90%)</v>
      </c>
      <c r="T1280" t="str">
        <f t="shared" si="226"/>
        <v>44619S2A_MSIL1CCDM-MLB-CLSHG4461903 Cloudy (40%-90%)</v>
      </c>
      <c r="U1280">
        <f>IF(COUNTIF(T$2:T1279,T1280)&gt;=1,0,1)</f>
        <v>0</v>
      </c>
      <c r="V1280" s="26" t="s">
        <v>1142</v>
      </c>
      <c r="W1280" s="86">
        <f t="shared" si="219"/>
        <v>2022</v>
      </c>
      <c r="X1280" s="86" t="str">
        <f t="shared" si="220"/>
        <v>02</v>
      </c>
      <c r="Y1280" s="86">
        <f t="shared" si="221"/>
        <v>27</v>
      </c>
      <c r="Z1280" s="86" t="str">
        <f t="shared" si="222"/>
        <v>22</v>
      </c>
      <c r="AA1280" s="86" t="str">
        <f t="shared" si="223"/>
        <v>26</v>
      </c>
      <c r="AB1280" s="86" t="str">
        <f t="shared" si="224"/>
        <v>17</v>
      </c>
      <c r="AC1280" s="86" t="str">
        <f t="shared" si="225"/>
        <v>CLS_HG_2500X1254px_16m_S2A_MSIL1C_20220227_40CC</v>
      </c>
      <c r="AD1280" s="41" t="s">
        <v>1143</v>
      </c>
    </row>
    <row r="1281" spans="2:30" x14ac:dyDescent="0.25">
      <c r="B1281" t="s">
        <v>3866</v>
      </c>
      <c r="C1281" s="54" t="s">
        <v>3817</v>
      </c>
      <c r="D1281" s="55" t="s">
        <v>251</v>
      </c>
      <c r="E1281" s="56" t="b">
        <v>1</v>
      </c>
      <c r="F1281" s="2" t="s">
        <v>3813</v>
      </c>
      <c r="G1281" s="7" t="s">
        <v>12</v>
      </c>
      <c r="H1281" s="54" t="s">
        <v>73</v>
      </c>
      <c r="I1281" s="57">
        <v>44614</v>
      </c>
      <c r="J1281" s="56" t="s">
        <v>50</v>
      </c>
      <c r="K1281" s="2" t="s">
        <v>231</v>
      </c>
      <c r="L1281" s="9">
        <v>5.2</v>
      </c>
      <c r="M1281" t="s">
        <v>3869</v>
      </c>
      <c r="N1281" s="2" t="s">
        <v>85</v>
      </c>
      <c r="O1281" s="2" t="s">
        <v>3868</v>
      </c>
      <c r="P1281" s="2" t="str">
        <f>VLOOKUP(I1281,Period!A:B,2,FALSE)</f>
        <v>2022H1</v>
      </c>
      <c r="Q1281" s="9">
        <f t="shared" si="215"/>
        <v>3.1500000000000004</v>
      </c>
      <c r="R1281" s="2">
        <f t="shared" si="217"/>
        <v>10</v>
      </c>
      <c r="S1281" t="str">
        <f t="shared" si="218"/>
        <v>02 Sunny (10%-30%)</v>
      </c>
      <c r="T1281" t="str">
        <f t="shared" si="226"/>
        <v>44614S2A_MSIL1CCDM-MLB-CLSHG4461402 Sunny (10%-30%)</v>
      </c>
      <c r="U1281">
        <f>IF(COUNTIF(T$2:T1280,T1281)&gt;=1,0,1)</f>
        <v>1</v>
      </c>
      <c r="V1281" s="26" t="s">
        <v>1144</v>
      </c>
      <c r="W1281" s="86">
        <f t="shared" si="219"/>
        <v>2022</v>
      </c>
      <c r="X1281" s="86" t="str">
        <f t="shared" si="220"/>
        <v>02</v>
      </c>
      <c r="Y1281" s="86">
        <f t="shared" si="221"/>
        <v>22</v>
      </c>
      <c r="Z1281" s="86" t="str">
        <f t="shared" si="222"/>
        <v>22</v>
      </c>
      <c r="AA1281" s="86" t="str">
        <f t="shared" si="223"/>
        <v>26</v>
      </c>
      <c r="AB1281" s="86" t="str">
        <f t="shared" si="224"/>
        <v>12</v>
      </c>
      <c r="AC1281" s="86" t="str">
        <f t="shared" si="225"/>
        <v>CLS_HG_2500X1254px_16m_S2A_MSIL1C_20220222_10CC</v>
      </c>
      <c r="AD1281" s="41" t="s">
        <v>1145</v>
      </c>
    </row>
    <row r="1282" spans="2:30" x14ac:dyDescent="0.25">
      <c r="B1282" t="s">
        <v>3866</v>
      </c>
      <c r="C1282" s="54" t="s">
        <v>3817</v>
      </c>
      <c r="D1282" s="55" t="s">
        <v>251</v>
      </c>
      <c r="E1282" s="56" t="b">
        <v>1</v>
      </c>
      <c r="F1282" s="2" t="s">
        <v>3813</v>
      </c>
      <c r="G1282" s="7" t="s">
        <v>12</v>
      </c>
      <c r="H1282" s="54" t="s">
        <v>73</v>
      </c>
      <c r="I1282" s="57">
        <v>44614</v>
      </c>
      <c r="J1282" s="56" t="s">
        <v>56</v>
      </c>
      <c r="K1282" s="2" t="s">
        <v>248</v>
      </c>
      <c r="L1282" s="9">
        <v>1.1000000000000001</v>
      </c>
      <c r="M1282" t="s">
        <v>3869</v>
      </c>
      <c r="N1282" s="2" t="s">
        <v>85</v>
      </c>
      <c r="O1282" s="2" t="s">
        <v>3868</v>
      </c>
      <c r="P1282" s="2" t="str">
        <f>VLOOKUP(I1282,Period!A:B,2,FALSE)</f>
        <v>2022H1</v>
      </c>
      <c r="Q1282" s="9">
        <f t="shared" ref="Q1282:Q1345" si="227">AVERAGEIFS(L:L,I:I,I1282,H:H,H1282,C:C,C1282,B:B,B1282)</f>
        <v>3.1500000000000004</v>
      </c>
      <c r="R1282" s="2">
        <f t="shared" si="217"/>
        <v>10</v>
      </c>
      <c r="S1282" t="str">
        <f t="shared" si="218"/>
        <v>02 Sunny (10%-30%)</v>
      </c>
      <c r="T1282" t="str">
        <f t="shared" si="226"/>
        <v>44614S2A_MSIL1CCDM-MLB-CLSHG4461402 Sunny (10%-30%)</v>
      </c>
      <c r="U1282">
        <f>IF(COUNTIF(T$2:T1281,T1282)&gt;=1,0,1)</f>
        <v>0</v>
      </c>
      <c r="V1282" s="26" t="s">
        <v>1146</v>
      </c>
      <c r="W1282" s="86">
        <f t="shared" si="219"/>
        <v>2022</v>
      </c>
      <c r="X1282" s="86" t="str">
        <f t="shared" si="220"/>
        <v>02</v>
      </c>
      <c r="Y1282" s="86">
        <f t="shared" si="221"/>
        <v>22</v>
      </c>
      <c r="Z1282" s="86" t="str">
        <f t="shared" si="222"/>
        <v>22</v>
      </c>
      <c r="AA1282" s="86" t="str">
        <f t="shared" si="223"/>
        <v>26</v>
      </c>
      <c r="AB1282" s="86" t="str">
        <f t="shared" si="224"/>
        <v>09</v>
      </c>
      <c r="AC1282" s="86" t="str">
        <f t="shared" si="225"/>
        <v>CLS_HG_2500X1254px_16m_S2A_MSIL1C_20220222_10CC</v>
      </c>
      <c r="AD1282" s="41" t="s">
        <v>1147</v>
      </c>
    </row>
    <row r="1283" spans="2:30" x14ac:dyDescent="0.25">
      <c r="B1283" t="s">
        <v>3866</v>
      </c>
      <c r="C1283" s="54" t="s">
        <v>3817</v>
      </c>
      <c r="D1283" s="55" t="s">
        <v>251</v>
      </c>
      <c r="E1283" s="56" t="b">
        <v>1</v>
      </c>
      <c r="F1283" s="2" t="s">
        <v>3813</v>
      </c>
      <c r="G1283" s="7" t="s">
        <v>12</v>
      </c>
      <c r="H1283" s="54" t="s">
        <v>73</v>
      </c>
      <c r="I1283" s="57">
        <v>44609</v>
      </c>
      <c r="J1283" s="56" t="s">
        <v>50</v>
      </c>
      <c r="K1283" s="2" t="s">
        <v>237</v>
      </c>
      <c r="L1283" s="9">
        <v>12</v>
      </c>
      <c r="M1283" t="s">
        <v>3869</v>
      </c>
      <c r="N1283" s="2" t="s">
        <v>85</v>
      </c>
      <c r="O1283" s="2" t="s">
        <v>3868</v>
      </c>
      <c r="P1283" s="2" t="str">
        <f>VLOOKUP(I1283,Period!A:B,2,FALSE)</f>
        <v>2022H1</v>
      </c>
      <c r="Q1283" s="9">
        <f t="shared" si="227"/>
        <v>11.3</v>
      </c>
      <c r="R1283" s="2">
        <f t="shared" ref="R1283:R1346" si="228">ROUNDUP(Q1283/10,0)*10</f>
        <v>20</v>
      </c>
      <c r="S1283" t="str">
        <f t="shared" ref="S1283:S1346" si="229">IF(R1283=0,"01 Clear (0%)",IF(R1283&lt;=30,"02 Sunny (10%-30%)",IF(R1283&lt;=90,"03 Cloudy (40%-90%)","04 Overcast (100%)")))</f>
        <v>02 Sunny (10%-30%)</v>
      </c>
      <c r="T1283" t="str">
        <f t="shared" si="226"/>
        <v>44609S2A_MSIL1CCDM-MLB-CLSHG4460902 Sunny (10%-30%)</v>
      </c>
      <c r="U1283">
        <f>IF(COUNTIF(T$2:T1282,T1283)&gt;=1,0,1)</f>
        <v>1</v>
      </c>
      <c r="V1283" s="26" t="s">
        <v>1148</v>
      </c>
      <c r="W1283" s="86">
        <f t="shared" ref="W1283:W1346" si="230">YEAR(I1283)</f>
        <v>2022</v>
      </c>
      <c r="X1283" s="86" t="str">
        <f t="shared" ref="X1283:X1346" si="231">IF(LEN(MONTH(I1283))=1,CONCATENATE("0",MONTH(I1283)),MONTH(I1283))</f>
        <v>02</v>
      </c>
      <c r="Y1283" s="86">
        <f t="shared" ref="Y1283:Y1346" si="232">IF(LEN(DAY(I1283))=1,CONCATENATE("0",DAY(I1283)),DAY(I1283))</f>
        <v>17</v>
      </c>
      <c r="Z1283" s="86" t="str">
        <f t="shared" ref="Z1283:Z1346" si="233">LEFT(K1283,2)</f>
        <v>22</v>
      </c>
      <c r="AA1283" s="86" t="str">
        <f t="shared" ref="AA1283:AA1346" si="234">MID(K1283,4,2)</f>
        <v>26</v>
      </c>
      <c r="AB1283" s="86" t="str">
        <f t="shared" ref="AB1283:AB1346" si="235">MID(K1283,7,2)</f>
        <v>18</v>
      </c>
      <c r="AC1283" s="86" t="str">
        <f t="shared" ref="AC1283:AC1346" si="236">CONCATENATE(RIGHT(C1283,3),"_",H1283,"_",M1283,"_",O1283,"_",B1283,"_",W1283,X1283,Y1283,"_",R1283,"CC")</f>
        <v>CLS_HG_2500X1254px_16m_S2A_MSIL1C_20220217_20CC</v>
      </c>
      <c r="AD1283" s="41" t="s">
        <v>1149</v>
      </c>
    </row>
    <row r="1284" spans="2:30" x14ac:dyDescent="0.25">
      <c r="B1284" t="s">
        <v>3866</v>
      </c>
      <c r="C1284" s="54" t="s">
        <v>3817</v>
      </c>
      <c r="D1284" s="55" t="s">
        <v>251</v>
      </c>
      <c r="E1284" s="56" t="b">
        <v>1</v>
      </c>
      <c r="F1284" s="2" t="s">
        <v>3813</v>
      </c>
      <c r="G1284" s="7" t="s">
        <v>12</v>
      </c>
      <c r="H1284" s="54" t="s">
        <v>73</v>
      </c>
      <c r="I1284" s="57">
        <v>44609</v>
      </c>
      <c r="J1284" s="56" t="s">
        <v>56</v>
      </c>
      <c r="K1284" s="2" t="s">
        <v>230</v>
      </c>
      <c r="L1284" s="9">
        <v>10.6</v>
      </c>
      <c r="M1284" t="s">
        <v>3869</v>
      </c>
      <c r="N1284" s="2" t="s">
        <v>85</v>
      </c>
      <c r="O1284" s="2" t="s">
        <v>3868</v>
      </c>
      <c r="P1284" s="2" t="str">
        <f>VLOOKUP(I1284,Period!A:B,2,FALSE)</f>
        <v>2022H1</v>
      </c>
      <c r="Q1284" s="9">
        <f t="shared" si="227"/>
        <v>11.3</v>
      </c>
      <c r="R1284" s="2">
        <f t="shared" si="228"/>
        <v>20</v>
      </c>
      <c r="S1284" t="str">
        <f t="shared" si="229"/>
        <v>02 Sunny (10%-30%)</v>
      </c>
      <c r="T1284" t="str">
        <f t="shared" si="226"/>
        <v>44609S2A_MSIL1CCDM-MLB-CLSHG4460902 Sunny (10%-30%)</v>
      </c>
      <c r="U1284">
        <f>IF(COUNTIF(T$2:T1283,T1284)&gt;=1,0,1)</f>
        <v>0</v>
      </c>
      <c r="V1284" s="26" t="s">
        <v>1150</v>
      </c>
      <c r="W1284" s="86">
        <f t="shared" si="230"/>
        <v>2022</v>
      </c>
      <c r="X1284" s="86" t="str">
        <f t="shared" si="231"/>
        <v>02</v>
      </c>
      <c r="Y1284" s="86">
        <f t="shared" si="232"/>
        <v>17</v>
      </c>
      <c r="Z1284" s="86" t="str">
        <f t="shared" si="233"/>
        <v>22</v>
      </c>
      <c r="AA1284" s="86" t="str">
        <f t="shared" si="234"/>
        <v>26</v>
      </c>
      <c r="AB1284" s="86" t="str">
        <f t="shared" si="235"/>
        <v>15</v>
      </c>
      <c r="AC1284" s="86" t="str">
        <f t="shared" si="236"/>
        <v>CLS_HG_2500X1254px_16m_S2A_MSIL1C_20220217_20CC</v>
      </c>
      <c r="AD1284" s="41" t="s">
        <v>1151</v>
      </c>
    </row>
    <row r="1285" spans="2:30" x14ac:dyDescent="0.25">
      <c r="B1285" t="s">
        <v>3866</v>
      </c>
      <c r="C1285" s="54" t="s">
        <v>3817</v>
      </c>
      <c r="D1285" s="55" t="s">
        <v>251</v>
      </c>
      <c r="E1285" s="56" t="b">
        <v>1</v>
      </c>
      <c r="F1285" s="2" t="s">
        <v>3813</v>
      </c>
      <c r="G1285" s="7" t="s">
        <v>12</v>
      </c>
      <c r="H1285" s="54" t="s">
        <v>73</v>
      </c>
      <c r="I1285" s="57">
        <v>44604</v>
      </c>
      <c r="J1285" s="56" t="s">
        <v>50</v>
      </c>
      <c r="K1285" s="2" t="s">
        <v>249</v>
      </c>
      <c r="L1285" s="9">
        <v>46.7</v>
      </c>
      <c r="M1285" t="s">
        <v>3869</v>
      </c>
      <c r="N1285" s="2" t="s">
        <v>85</v>
      </c>
      <c r="O1285" s="2" t="s">
        <v>3868</v>
      </c>
      <c r="P1285" s="2" t="str">
        <f>VLOOKUP(I1285,Period!A:B,2,FALSE)</f>
        <v>2022H1</v>
      </c>
      <c r="Q1285" s="9">
        <f t="shared" si="227"/>
        <v>60.800000000000004</v>
      </c>
      <c r="R1285" s="2">
        <f t="shared" si="228"/>
        <v>70</v>
      </c>
      <c r="S1285" t="str">
        <f t="shared" si="229"/>
        <v>03 Cloudy (40%-90%)</v>
      </c>
      <c r="T1285" t="str">
        <f t="shared" si="226"/>
        <v>44604S2A_MSIL1CCDM-MLB-CLSHG4460403 Cloudy (40%-90%)</v>
      </c>
      <c r="U1285">
        <f>IF(COUNTIF(T$2:T1284,T1285)&gt;=1,0,1)</f>
        <v>1</v>
      </c>
      <c r="V1285" s="26" t="s">
        <v>1152</v>
      </c>
      <c r="W1285" s="86">
        <f t="shared" si="230"/>
        <v>2022</v>
      </c>
      <c r="X1285" s="86" t="str">
        <f t="shared" si="231"/>
        <v>02</v>
      </c>
      <c r="Y1285" s="86">
        <f t="shared" si="232"/>
        <v>12</v>
      </c>
      <c r="Z1285" s="86" t="str">
        <f t="shared" si="233"/>
        <v>22</v>
      </c>
      <c r="AA1285" s="86" t="str">
        <f t="shared" si="234"/>
        <v>26</v>
      </c>
      <c r="AB1285" s="86" t="str">
        <f t="shared" si="235"/>
        <v>11</v>
      </c>
      <c r="AC1285" s="86" t="str">
        <f t="shared" si="236"/>
        <v>CLS_HG_2500X1254px_16m_S2A_MSIL1C_20220212_70CC</v>
      </c>
      <c r="AD1285" s="41" t="s">
        <v>1153</v>
      </c>
    </row>
    <row r="1286" spans="2:30" x14ac:dyDescent="0.25">
      <c r="B1286" t="s">
        <v>3866</v>
      </c>
      <c r="C1286" s="54" t="s">
        <v>3817</v>
      </c>
      <c r="D1286" s="55" t="s">
        <v>251</v>
      </c>
      <c r="E1286" s="56" t="b">
        <v>1</v>
      </c>
      <c r="F1286" s="2" t="s">
        <v>3813</v>
      </c>
      <c r="G1286" s="7" t="s">
        <v>12</v>
      </c>
      <c r="H1286" s="54" t="s">
        <v>73</v>
      </c>
      <c r="I1286" s="57">
        <v>44604</v>
      </c>
      <c r="J1286" s="56" t="s">
        <v>56</v>
      </c>
      <c r="K1286" s="2" t="s">
        <v>250</v>
      </c>
      <c r="L1286" s="9">
        <v>74.900000000000006</v>
      </c>
      <c r="M1286" t="s">
        <v>3869</v>
      </c>
      <c r="N1286" s="2" t="s">
        <v>85</v>
      </c>
      <c r="O1286" s="2" t="s">
        <v>3868</v>
      </c>
      <c r="P1286" s="2" t="str">
        <f>VLOOKUP(I1286,Period!A:B,2,FALSE)</f>
        <v>2022H1</v>
      </c>
      <c r="Q1286" s="9">
        <f t="shared" si="227"/>
        <v>60.800000000000004</v>
      </c>
      <c r="R1286" s="2">
        <f t="shared" si="228"/>
        <v>70</v>
      </c>
      <c r="S1286" t="str">
        <f t="shared" si="229"/>
        <v>03 Cloudy (40%-90%)</v>
      </c>
      <c r="T1286" t="str">
        <f t="shared" si="226"/>
        <v>44604S2A_MSIL1CCDM-MLB-CLSHG4460403 Cloudy (40%-90%)</v>
      </c>
      <c r="U1286">
        <f>IF(COUNTIF(T$2:T1285,T1286)&gt;=1,0,1)</f>
        <v>0</v>
      </c>
      <c r="V1286" s="26" t="s">
        <v>1154</v>
      </c>
      <c r="W1286" s="86">
        <f t="shared" si="230"/>
        <v>2022</v>
      </c>
      <c r="X1286" s="86" t="str">
        <f t="shared" si="231"/>
        <v>02</v>
      </c>
      <c r="Y1286" s="86">
        <f t="shared" si="232"/>
        <v>12</v>
      </c>
      <c r="Z1286" s="86" t="str">
        <f t="shared" si="233"/>
        <v>22</v>
      </c>
      <c r="AA1286" s="86" t="str">
        <f t="shared" si="234"/>
        <v>26</v>
      </c>
      <c r="AB1286" s="86" t="str">
        <f t="shared" si="235"/>
        <v>08</v>
      </c>
      <c r="AC1286" s="86" t="str">
        <f t="shared" si="236"/>
        <v>CLS_HG_2500X1254px_16m_S2A_MSIL1C_20220212_70CC</v>
      </c>
      <c r="AD1286" s="41" t="s">
        <v>1155</v>
      </c>
    </row>
    <row r="1287" spans="2:30" x14ac:dyDescent="0.25">
      <c r="B1287" t="s">
        <v>3866</v>
      </c>
      <c r="C1287" s="54" t="s">
        <v>3817</v>
      </c>
      <c r="D1287" s="55" t="s">
        <v>251</v>
      </c>
      <c r="E1287" s="56" t="b">
        <v>1</v>
      </c>
      <c r="F1287" s="2" t="s">
        <v>3813</v>
      </c>
      <c r="G1287" s="7" t="s">
        <v>12</v>
      </c>
      <c r="H1287" s="54" t="s">
        <v>73</v>
      </c>
      <c r="I1287" s="57">
        <v>44599</v>
      </c>
      <c r="J1287" s="56" t="s">
        <v>50</v>
      </c>
      <c r="K1287" s="2" t="s">
        <v>228</v>
      </c>
      <c r="L1287" s="9">
        <v>69.400000000000006</v>
      </c>
      <c r="M1287" t="s">
        <v>3869</v>
      </c>
      <c r="N1287" s="2" t="s">
        <v>85</v>
      </c>
      <c r="O1287" s="2" t="s">
        <v>3868</v>
      </c>
      <c r="P1287" s="2" t="str">
        <f>VLOOKUP(I1287,Period!A:B,2,FALSE)</f>
        <v>2022H1</v>
      </c>
      <c r="Q1287" s="9">
        <f t="shared" si="227"/>
        <v>70.25</v>
      </c>
      <c r="R1287" s="2">
        <f t="shared" si="228"/>
        <v>80</v>
      </c>
      <c r="S1287" t="str">
        <f t="shared" si="229"/>
        <v>03 Cloudy (40%-90%)</v>
      </c>
      <c r="T1287" t="str">
        <f t="shared" si="226"/>
        <v>44599S2A_MSIL1CCDM-MLB-CLSHG4459903 Cloudy (40%-90%)</v>
      </c>
      <c r="U1287">
        <f>IF(COUNTIF(T$2:T1286,T1287)&gt;=1,0,1)</f>
        <v>1</v>
      </c>
      <c r="V1287" s="26" t="s">
        <v>1156</v>
      </c>
      <c r="W1287" s="86">
        <f t="shared" si="230"/>
        <v>2022</v>
      </c>
      <c r="X1287" s="86" t="str">
        <f t="shared" si="231"/>
        <v>02</v>
      </c>
      <c r="Y1287" s="86" t="str">
        <f t="shared" si="232"/>
        <v>07</v>
      </c>
      <c r="Z1287" s="86" t="str">
        <f t="shared" si="233"/>
        <v>22</v>
      </c>
      <c r="AA1287" s="86" t="str">
        <f t="shared" si="234"/>
        <v>26</v>
      </c>
      <c r="AB1287" s="86" t="str">
        <f t="shared" si="235"/>
        <v>16</v>
      </c>
      <c r="AC1287" s="86" t="str">
        <f t="shared" si="236"/>
        <v>CLS_HG_2500X1254px_16m_S2A_MSIL1C_20220207_80CC</v>
      </c>
      <c r="AD1287" s="41" t="s">
        <v>1157</v>
      </c>
    </row>
    <row r="1288" spans="2:30" x14ac:dyDescent="0.25">
      <c r="B1288" t="s">
        <v>3866</v>
      </c>
      <c r="C1288" s="54" t="s">
        <v>3817</v>
      </c>
      <c r="D1288" s="55" t="s">
        <v>251</v>
      </c>
      <c r="E1288" s="56" t="b">
        <v>1</v>
      </c>
      <c r="F1288" s="2" t="s">
        <v>3813</v>
      </c>
      <c r="G1288" s="7" t="s">
        <v>12</v>
      </c>
      <c r="H1288" s="54" t="s">
        <v>73</v>
      </c>
      <c r="I1288" s="57">
        <v>44599</v>
      </c>
      <c r="J1288" s="56" t="s">
        <v>56</v>
      </c>
      <c r="K1288" s="2" t="s">
        <v>229</v>
      </c>
      <c r="L1288" s="9">
        <v>71.099999999999994</v>
      </c>
      <c r="M1288" t="s">
        <v>3869</v>
      </c>
      <c r="N1288" s="2" t="s">
        <v>85</v>
      </c>
      <c r="O1288" s="2" t="s">
        <v>3868</v>
      </c>
      <c r="P1288" s="2" t="str">
        <f>VLOOKUP(I1288,Period!A:B,2,FALSE)</f>
        <v>2022H1</v>
      </c>
      <c r="Q1288" s="9">
        <f t="shared" si="227"/>
        <v>70.25</v>
      </c>
      <c r="R1288" s="2">
        <f t="shared" si="228"/>
        <v>80</v>
      </c>
      <c r="S1288" t="str">
        <f t="shared" si="229"/>
        <v>03 Cloudy (40%-90%)</v>
      </c>
      <c r="T1288" t="str">
        <f t="shared" si="226"/>
        <v>44599S2A_MSIL1CCDM-MLB-CLSHG4459903 Cloudy (40%-90%)</v>
      </c>
      <c r="U1288">
        <f>IF(COUNTIF(T$2:T1287,T1288)&gt;=1,0,1)</f>
        <v>0</v>
      </c>
      <c r="V1288" s="26" t="s">
        <v>1158</v>
      </c>
      <c r="W1288" s="86">
        <f t="shared" si="230"/>
        <v>2022</v>
      </c>
      <c r="X1288" s="86" t="str">
        <f t="shared" si="231"/>
        <v>02</v>
      </c>
      <c r="Y1288" s="86" t="str">
        <f t="shared" si="232"/>
        <v>07</v>
      </c>
      <c r="Z1288" s="86" t="str">
        <f t="shared" si="233"/>
        <v>22</v>
      </c>
      <c r="AA1288" s="86" t="str">
        <f t="shared" si="234"/>
        <v>26</v>
      </c>
      <c r="AB1288" s="86" t="str">
        <f t="shared" si="235"/>
        <v>13</v>
      </c>
      <c r="AC1288" s="86" t="str">
        <f t="shared" si="236"/>
        <v>CLS_HG_2500X1254px_16m_S2A_MSIL1C_20220207_80CC</v>
      </c>
      <c r="AD1288" s="41" t="s">
        <v>1159</v>
      </c>
    </row>
    <row r="1289" spans="2:30" x14ac:dyDescent="0.25">
      <c r="B1289" t="s">
        <v>3866</v>
      </c>
      <c r="C1289" s="54" t="s">
        <v>3817</v>
      </c>
      <c r="D1289" s="55" t="s">
        <v>251</v>
      </c>
      <c r="E1289" s="56" t="b">
        <v>1</v>
      </c>
      <c r="F1289" s="2" t="s">
        <v>3813</v>
      </c>
      <c r="G1289" s="7" t="s">
        <v>12</v>
      </c>
      <c r="H1289" s="54" t="s">
        <v>73</v>
      </c>
      <c r="I1289" s="57">
        <v>44594</v>
      </c>
      <c r="J1289" s="56" t="s">
        <v>50</v>
      </c>
      <c r="K1289" s="2" t="s">
        <v>249</v>
      </c>
      <c r="L1289" s="9">
        <v>91.3</v>
      </c>
      <c r="M1289" t="s">
        <v>3869</v>
      </c>
      <c r="N1289" s="2" t="s">
        <v>85</v>
      </c>
      <c r="O1289" s="2" t="s">
        <v>3868</v>
      </c>
      <c r="P1289" s="2" t="str">
        <f>VLOOKUP(I1289,Period!A:B,2,FALSE)</f>
        <v>2022H1</v>
      </c>
      <c r="Q1289" s="9">
        <f t="shared" si="227"/>
        <v>95.05</v>
      </c>
      <c r="R1289" s="2">
        <f t="shared" si="228"/>
        <v>100</v>
      </c>
      <c r="S1289" t="str">
        <f t="shared" si="229"/>
        <v>04 Overcast (100%)</v>
      </c>
      <c r="T1289" t="str">
        <f t="shared" si="226"/>
        <v>44594S2A_MSIL1CCDM-MLB-CLSHG4459404 Overcast (100%)</v>
      </c>
      <c r="U1289">
        <f>IF(COUNTIF(T$2:T1288,T1289)&gt;=1,0,1)</f>
        <v>1</v>
      </c>
      <c r="V1289" s="26" t="s">
        <v>1160</v>
      </c>
      <c r="W1289" s="86">
        <f t="shared" si="230"/>
        <v>2022</v>
      </c>
      <c r="X1289" s="86" t="str">
        <f t="shared" si="231"/>
        <v>02</v>
      </c>
      <c r="Y1289" s="86" t="str">
        <f t="shared" si="232"/>
        <v>02</v>
      </c>
      <c r="Z1289" s="86" t="str">
        <f t="shared" si="233"/>
        <v>22</v>
      </c>
      <c r="AA1289" s="86" t="str">
        <f t="shared" si="234"/>
        <v>26</v>
      </c>
      <c r="AB1289" s="86" t="str">
        <f t="shared" si="235"/>
        <v>11</v>
      </c>
      <c r="AC1289" s="86" t="str">
        <f t="shared" si="236"/>
        <v>CLS_HG_2500X1254px_16m_S2A_MSIL1C_20220202_100CC</v>
      </c>
      <c r="AD1289" s="41" t="s">
        <v>1161</v>
      </c>
    </row>
    <row r="1290" spans="2:30" x14ac:dyDescent="0.25">
      <c r="B1290" t="s">
        <v>3866</v>
      </c>
      <c r="C1290" s="54" t="s">
        <v>3817</v>
      </c>
      <c r="D1290" s="55" t="s">
        <v>251</v>
      </c>
      <c r="E1290" s="56" t="b">
        <v>1</v>
      </c>
      <c r="F1290" s="2" t="s">
        <v>3813</v>
      </c>
      <c r="G1290" s="7" t="s">
        <v>12</v>
      </c>
      <c r="H1290" s="54" t="s">
        <v>73</v>
      </c>
      <c r="I1290" s="57">
        <v>44594</v>
      </c>
      <c r="J1290" s="56" t="s">
        <v>50</v>
      </c>
      <c r="K1290" s="2" t="s">
        <v>250</v>
      </c>
      <c r="L1290" s="9">
        <v>98.8</v>
      </c>
      <c r="M1290" t="s">
        <v>3869</v>
      </c>
      <c r="N1290" s="2" t="s">
        <v>85</v>
      </c>
      <c r="O1290" s="2" t="s">
        <v>3868</v>
      </c>
      <c r="P1290" s="2" t="str">
        <f>VLOOKUP(I1290,Period!A:B,2,FALSE)</f>
        <v>2022H1</v>
      </c>
      <c r="Q1290" s="9">
        <f t="shared" si="227"/>
        <v>95.05</v>
      </c>
      <c r="R1290" s="2">
        <f t="shared" si="228"/>
        <v>100</v>
      </c>
      <c r="S1290" t="str">
        <f t="shared" si="229"/>
        <v>04 Overcast (100%)</v>
      </c>
      <c r="T1290" t="str">
        <f t="shared" si="226"/>
        <v>44594S2A_MSIL1CCDM-MLB-CLSHG4459404 Overcast (100%)</v>
      </c>
      <c r="U1290">
        <f>IF(COUNTIF(T$2:T1289,T1290)&gt;=1,0,1)</f>
        <v>0</v>
      </c>
      <c r="V1290" s="26" t="s">
        <v>1162</v>
      </c>
      <c r="W1290" s="86">
        <f t="shared" si="230"/>
        <v>2022</v>
      </c>
      <c r="X1290" s="86" t="str">
        <f t="shared" si="231"/>
        <v>02</v>
      </c>
      <c r="Y1290" s="86" t="str">
        <f t="shared" si="232"/>
        <v>02</v>
      </c>
      <c r="Z1290" s="86" t="str">
        <f t="shared" si="233"/>
        <v>22</v>
      </c>
      <c r="AA1290" s="86" t="str">
        <f t="shared" si="234"/>
        <v>26</v>
      </c>
      <c r="AB1290" s="86" t="str">
        <f t="shared" si="235"/>
        <v>08</v>
      </c>
      <c r="AC1290" s="86" t="str">
        <f t="shared" si="236"/>
        <v>CLS_HG_2500X1254px_16m_S2A_MSIL1C_20220202_100CC</v>
      </c>
      <c r="AD1290" s="41" t="s">
        <v>1163</v>
      </c>
    </row>
    <row r="1291" spans="2:30" x14ac:dyDescent="0.25">
      <c r="B1291" t="s">
        <v>3866</v>
      </c>
      <c r="C1291" s="51" t="s">
        <v>3817</v>
      </c>
      <c r="D1291" s="52" t="s">
        <v>251</v>
      </c>
      <c r="E1291" s="42" t="b">
        <v>1</v>
      </c>
      <c r="F1291" s="2" t="s">
        <v>3813</v>
      </c>
      <c r="G1291" s="7" t="s">
        <v>12</v>
      </c>
      <c r="H1291" s="51" t="s">
        <v>73</v>
      </c>
      <c r="I1291" s="53">
        <v>44589</v>
      </c>
      <c r="J1291" s="42" t="s">
        <v>56</v>
      </c>
      <c r="K1291" s="2" t="s">
        <v>232</v>
      </c>
      <c r="L1291" s="9">
        <v>36.9</v>
      </c>
      <c r="M1291" t="s">
        <v>3869</v>
      </c>
      <c r="N1291" s="2" t="s">
        <v>85</v>
      </c>
      <c r="O1291" s="2" t="s">
        <v>3868</v>
      </c>
      <c r="P1291" s="2" t="str">
        <f>VLOOKUP(I1291,Period!A:B,2,FALSE)</f>
        <v>2022H1</v>
      </c>
      <c r="Q1291" s="9">
        <f t="shared" si="227"/>
        <v>39.25</v>
      </c>
      <c r="R1291" s="2">
        <f t="shared" si="228"/>
        <v>40</v>
      </c>
      <c r="S1291" t="str">
        <f t="shared" si="229"/>
        <v>03 Cloudy (40%-90%)</v>
      </c>
      <c r="T1291" t="str">
        <f t="shared" si="226"/>
        <v>44589S2A_MSIL1CCDM-MLB-CLSHG4458903 Cloudy (40%-90%)</v>
      </c>
      <c r="U1291">
        <f>IF(COUNTIF(T$2:T1290,T1291)&gt;=1,0,1)</f>
        <v>1</v>
      </c>
      <c r="V1291" s="26" t="s">
        <v>1164</v>
      </c>
      <c r="W1291" s="86">
        <f t="shared" si="230"/>
        <v>2022</v>
      </c>
      <c r="X1291" s="86" t="str">
        <f t="shared" si="231"/>
        <v>01</v>
      </c>
      <c r="Y1291" s="86">
        <f t="shared" si="232"/>
        <v>28</v>
      </c>
      <c r="Z1291" s="86" t="str">
        <f t="shared" si="233"/>
        <v>22</v>
      </c>
      <c r="AA1291" s="86" t="str">
        <f t="shared" si="234"/>
        <v>26</v>
      </c>
      <c r="AB1291" s="86" t="str">
        <f t="shared" si="235"/>
        <v>17</v>
      </c>
      <c r="AC1291" s="86" t="str">
        <f t="shared" si="236"/>
        <v>CLS_HG_2500X1254px_16m_S2A_MSIL1C_20220128_40CC</v>
      </c>
      <c r="AD1291" s="41" t="s">
        <v>1165</v>
      </c>
    </row>
    <row r="1292" spans="2:30" x14ac:dyDescent="0.25">
      <c r="B1292" t="s">
        <v>3866</v>
      </c>
      <c r="C1292" s="51" t="s">
        <v>3817</v>
      </c>
      <c r="D1292" s="52" t="s">
        <v>251</v>
      </c>
      <c r="E1292" s="42" t="b">
        <v>1</v>
      </c>
      <c r="F1292" s="2" t="s">
        <v>3813</v>
      </c>
      <c r="G1292" s="7" t="s">
        <v>12</v>
      </c>
      <c r="H1292" s="51" t="s">
        <v>73</v>
      </c>
      <c r="I1292" s="53">
        <v>44589</v>
      </c>
      <c r="J1292" s="42" t="s">
        <v>50</v>
      </c>
      <c r="K1292" s="2" t="s">
        <v>234</v>
      </c>
      <c r="L1292" s="9">
        <v>41.6</v>
      </c>
      <c r="M1292" t="s">
        <v>3869</v>
      </c>
      <c r="N1292" s="2" t="s">
        <v>85</v>
      </c>
      <c r="O1292" s="2" t="s">
        <v>3868</v>
      </c>
      <c r="P1292" s="2" t="str">
        <f>VLOOKUP(I1292,Period!A:B,2,FALSE)</f>
        <v>2022H1</v>
      </c>
      <c r="Q1292" s="9">
        <f t="shared" si="227"/>
        <v>39.25</v>
      </c>
      <c r="R1292" s="2">
        <f t="shared" si="228"/>
        <v>40</v>
      </c>
      <c r="S1292" t="str">
        <f t="shared" si="229"/>
        <v>03 Cloudy (40%-90%)</v>
      </c>
      <c r="T1292" t="str">
        <f t="shared" si="226"/>
        <v>44589S2A_MSIL1CCDM-MLB-CLSHG4458903 Cloudy (40%-90%)</v>
      </c>
      <c r="U1292">
        <f>IF(COUNTIF(T$2:T1291,T1292)&gt;=1,0,1)</f>
        <v>0</v>
      </c>
      <c r="V1292" s="26" t="s">
        <v>1166</v>
      </c>
      <c r="W1292" s="86">
        <f t="shared" si="230"/>
        <v>2022</v>
      </c>
      <c r="X1292" s="86" t="str">
        <f t="shared" si="231"/>
        <v>01</v>
      </c>
      <c r="Y1292" s="86">
        <f t="shared" si="232"/>
        <v>28</v>
      </c>
      <c r="Z1292" s="86" t="str">
        <f t="shared" si="233"/>
        <v>22</v>
      </c>
      <c r="AA1292" s="86" t="str">
        <f t="shared" si="234"/>
        <v>26</v>
      </c>
      <c r="AB1292" s="86" t="str">
        <f t="shared" si="235"/>
        <v>14</v>
      </c>
      <c r="AC1292" s="86" t="str">
        <f t="shared" si="236"/>
        <v>CLS_HG_2500X1254px_16m_S2A_MSIL1C_20220128_40CC</v>
      </c>
      <c r="AD1292" s="41" t="s">
        <v>1167</v>
      </c>
    </row>
    <row r="1293" spans="2:30" x14ac:dyDescent="0.25">
      <c r="B1293" t="s">
        <v>3866</v>
      </c>
      <c r="C1293" s="51" t="s">
        <v>3817</v>
      </c>
      <c r="D1293" s="52" t="s">
        <v>251</v>
      </c>
      <c r="E1293" s="42" t="b">
        <v>1</v>
      </c>
      <c r="F1293" s="2" t="s">
        <v>3813</v>
      </c>
      <c r="G1293" s="7" t="s">
        <v>12</v>
      </c>
      <c r="H1293" s="51" t="s">
        <v>73</v>
      </c>
      <c r="I1293" s="53">
        <v>44584</v>
      </c>
      <c r="J1293" s="42" t="s">
        <v>56</v>
      </c>
      <c r="K1293" s="2" t="s">
        <v>249</v>
      </c>
      <c r="L1293" s="9">
        <v>100</v>
      </c>
      <c r="M1293" t="s">
        <v>3869</v>
      </c>
      <c r="N1293" s="2" t="s">
        <v>85</v>
      </c>
      <c r="O1293" s="2" t="s">
        <v>3868</v>
      </c>
      <c r="P1293" s="2" t="str">
        <f>VLOOKUP(I1293,Period!A:B,2,FALSE)</f>
        <v>2022H1</v>
      </c>
      <c r="Q1293" s="9">
        <f t="shared" si="227"/>
        <v>100</v>
      </c>
      <c r="R1293" s="2">
        <f t="shared" si="228"/>
        <v>100</v>
      </c>
      <c r="S1293" t="str">
        <f t="shared" si="229"/>
        <v>04 Overcast (100%)</v>
      </c>
      <c r="T1293" t="str">
        <f t="shared" si="226"/>
        <v>44584S2A_MSIL1CCDM-MLB-CLSHG4458404 Overcast (100%)</v>
      </c>
      <c r="U1293">
        <f>IF(COUNTIF(T$2:T1292,T1293)&gt;=1,0,1)</f>
        <v>1</v>
      </c>
      <c r="V1293" s="26" t="s">
        <v>1168</v>
      </c>
      <c r="W1293" s="86">
        <f t="shared" si="230"/>
        <v>2022</v>
      </c>
      <c r="X1293" s="86" t="str">
        <f t="shared" si="231"/>
        <v>01</v>
      </c>
      <c r="Y1293" s="86">
        <f t="shared" si="232"/>
        <v>23</v>
      </c>
      <c r="Z1293" s="86" t="str">
        <f t="shared" si="233"/>
        <v>22</v>
      </c>
      <c r="AA1293" s="86" t="str">
        <f t="shared" si="234"/>
        <v>26</v>
      </c>
      <c r="AB1293" s="86" t="str">
        <f t="shared" si="235"/>
        <v>11</v>
      </c>
      <c r="AC1293" s="86" t="str">
        <f t="shared" si="236"/>
        <v>CLS_HG_2500X1254px_16m_S2A_MSIL1C_20220123_100CC</v>
      </c>
      <c r="AD1293" s="41" t="s">
        <v>1169</v>
      </c>
    </row>
    <row r="1294" spans="2:30" x14ac:dyDescent="0.25">
      <c r="B1294" t="s">
        <v>3866</v>
      </c>
      <c r="C1294" s="51" t="s">
        <v>3817</v>
      </c>
      <c r="D1294" s="52" t="s">
        <v>251</v>
      </c>
      <c r="E1294" s="42" t="b">
        <v>1</v>
      </c>
      <c r="F1294" s="2" t="s">
        <v>3813</v>
      </c>
      <c r="G1294" s="7" t="s">
        <v>12</v>
      </c>
      <c r="H1294" s="51" t="s">
        <v>73</v>
      </c>
      <c r="I1294" s="53">
        <v>44584</v>
      </c>
      <c r="J1294" s="42" t="s">
        <v>50</v>
      </c>
      <c r="K1294" s="2" t="s">
        <v>250</v>
      </c>
      <c r="L1294" s="9">
        <v>100</v>
      </c>
      <c r="M1294" t="s">
        <v>3869</v>
      </c>
      <c r="N1294" s="2" t="s">
        <v>85</v>
      </c>
      <c r="O1294" s="2" t="s">
        <v>3868</v>
      </c>
      <c r="P1294" s="2" t="str">
        <f>VLOOKUP(I1294,Period!A:B,2,FALSE)</f>
        <v>2022H1</v>
      </c>
      <c r="Q1294" s="9">
        <f t="shared" si="227"/>
        <v>100</v>
      </c>
      <c r="R1294" s="2">
        <f t="shared" si="228"/>
        <v>100</v>
      </c>
      <c r="S1294" t="str">
        <f t="shared" si="229"/>
        <v>04 Overcast (100%)</v>
      </c>
      <c r="T1294" t="str">
        <f t="shared" si="226"/>
        <v>44584S2A_MSIL1CCDM-MLB-CLSHG4458404 Overcast (100%)</v>
      </c>
      <c r="U1294">
        <f>IF(COUNTIF(T$2:T1293,T1294)&gt;=1,0,1)</f>
        <v>0</v>
      </c>
      <c r="V1294" s="26" t="s">
        <v>1170</v>
      </c>
      <c r="W1294" s="86">
        <f t="shared" si="230"/>
        <v>2022</v>
      </c>
      <c r="X1294" s="86" t="str">
        <f t="shared" si="231"/>
        <v>01</v>
      </c>
      <c r="Y1294" s="86">
        <f t="shared" si="232"/>
        <v>23</v>
      </c>
      <c r="Z1294" s="86" t="str">
        <f t="shared" si="233"/>
        <v>22</v>
      </c>
      <c r="AA1294" s="86" t="str">
        <f t="shared" si="234"/>
        <v>26</v>
      </c>
      <c r="AB1294" s="86" t="str">
        <f t="shared" si="235"/>
        <v>08</v>
      </c>
      <c r="AC1294" s="86" t="str">
        <f t="shared" si="236"/>
        <v>CLS_HG_2500X1254px_16m_S2A_MSIL1C_20220123_100CC</v>
      </c>
      <c r="AD1294" s="41" t="s">
        <v>1171</v>
      </c>
    </row>
    <row r="1295" spans="2:30" x14ac:dyDescent="0.25">
      <c r="B1295" t="s">
        <v>3866</v>
      </c>
      <c r="C1295" s="51" t="s">
        <v>3817</v>
      </c>
      <c r="D1295" s="52" t="s">
        <v>251</v>
      </c>
      <c r="E1295" s="42" t="b">
        <v>1</v>
      </c>
      <c r="F1295" s="2" t="s">
        <v>3813</v>
      </c>
      <c r="G1295" s="7" t="s">
        <v>12</v>
      </c>
      <c r="H1295" s="51" t="s">
        <v>73</v>
      </c>
      <c r="I1295" s="53">
        <v>44574</v>
      </c>
      <c r="J1295" s="42" t="s">
        <v>56</v>
      </c>
      <c r="K1295" s="2" t="s">
        <v>229</v>
      </c>
      <c r="L1295" s="9">
        <v>25.6</v>
      </c>
      <c r="M1295" t="s">
        <v>3869</v>
      </c>
      <c r="N1295" s="2" t="s">
        <v>85</v>
      </c>
      <c r="O1295" s="2" t="s">
        <v>3868</v>
      </c>
      <c r="P1295" s="2" t="str">
        <f>VLOOKUP(I1295,Period!A:B,2,FALSE)</f>
        <v>2022H1</v>
      </c>
      <c r="Q1295" s="9">
        <f t="shared" si="227"/>
        <v>28.4</v>
      </c>
      <c r="R1295" s="2">
        <f t="shared" si="228"/>
        <v>30</v>
      </c>
      <c r="S1295" t="str">
        <f t="shared" si="229"/>
        <v>02 Sunny (10%-30%)</v>
      </c>
      <c r="T1295" t="str">
        <f t="shared" si="226"/>
        <v>44574S2A_MSIL1CCDM-MLB-CLSHG4457402 Sunny (10%-30%)</v>
      </c>
      <c r="U1295">
        <f>IF(COUNTIF(T$2:T1294,T1295)&gt;=1,0,1)</f>
        <v>1</v>
      </c>
      <c r="V1295" s="26" t="s">
        <v>1172</v>
      </c>
      <c r="W1295" s="86">
        <f t="shared" si="230"/>
        <v>2022</v>
      </c>
      <c r="X1295" s="86" t="str">
        <f t="shared" si="231"/>
        <v>01</v>
      </c>
      <c r="Y1295" s="86">
        <f t="shared" si="232"/>
        <v>13</v>
      </c>
      <c r="Z1295" s="86" t="str">
        <f t="shared" si="233"/>
        <v>22</v>
      </c>
      <c r="AA1295" s="86" t="str">
        <f t="shared" si="234"/>
        <v>26</v>
      </c>
      <c r="AB1295" s="86" t="str">
        <f t="shared" si="235"/>
        <v>13</v>
      </c>
      <c r="AC1295" s="86" t="str">
        <f t="shared" si="236"/>
        <v>CLS_HG_2500X1254px_16m_S2A_MSIL1C_20220113_30CC</v>
      </c>
      <c r="AD1295" s="41" t="s">
        <v>1173</v>
      </c>
    </row>
    <row r="1296" spans="2:30" x14ac:dyDescent="0.25">
      <c r="B1296" t="s">
        <v>3866</v>
      </c>
      <c r="C1296" s="51" t="s">
        <v>3817</v>
      </c>
      <c r="D1296" s="52" t="s">
        <v>251</v>
      </c>
      <c r="E1296" s="42" t="b">
        <v>1</v>
      </c>
      <c r="F1296" s="2" t="s">
        <v>3813</v>
      </c>
      <c r="G1296" s="7" t="s">
        <v>12</v>
      </c>
      <c r="H1296" s="51" t="s">
        <v>73</v>
      </c>
      <c r="I1296" s="53">
        <v>44574</v>
      </c>
      <c r="J1296" s="42" t="s">
        <v>50</v>
      </c>
      <c r="K1296" s="2" t="s">
        <v>248</v>
      </c>
      <c r="L1296" s="9">
        <v>31.2</v>
      </c>
      <c r="M1296" t="s">
        <v>3869</v>
      </c>
      <c r="N1296" s="2" t="s">
        <v>85</v>
      </c>
      <c r="O1296" s="2" t="s">
        <v>3868</v>
      </c>
      <c r="P1296" s="2" t="str">
        <f>VLOOKUP(I1296,Period!A:B,2,FALSE)</f>
        <v>2022H1</v>
      </c>
      <c r="Q1296" s="9">
        <f t="shared" si="227"/>
        <v>28.4</v>
      </c>
      <c r="R1296" s="2">
        <f t="shared" si="228"/>
        <v>30</v>
      </c>
      <c r="S1296" t="str">
        <f t="shared" si="229"/>
        <v>02 Sunny (10%-30%)</v>
      </c>
      <c r="T1296" t="str">
        <f t="shared" ref="T1296:T1359" si="237">CONCATENATE(I1296,B1296,C1296,H1296,I1296,S1296)</f>
        <v>44574S2A_MSIL1CCDM-MLB-CLSHG4457402 Sunny (10%-30%)</v>
      </c>
      <c r="U1296">
        <f>IF(COUNTIF(T$2:T1295,T1296)&gt;=1,0,1)</f>
        <v>0</v>
      </c>
      <c r="V1296" s="26" t="s">
        <v>1174</v>
      </c>
      <c r="W1296" s="86">
        <f t="shared" si="230"/>
        <v>2022</v>
      </c>
      <c r="X1296" s="86" t="str">
        <f t="shared" si="231"/>
        <v>01</v>
      </c>
      <c r="Y1296" s="86">
        <f t="shared" si="232"/>
        <v>13</v>
      </c>
      <c r="Z1296" s="86" t="str">
        <f t="shared" si="233"/>
        <v>22</v>
      </c>
      <c r="AA1296" s="86" t="str">
        <f t="shared" si="234"/>
        <v>26</v>
      </c>
      <c r="AB1296" s="86" t="str">
        <f t="shared" si="235"/>
        <v>09</v>
      </c>
      <c r="AC1296" s="86" t="str">
        <f t="shared" si="236"/>
        <v>CLS_HG_2500X1254px_16m_S2A_MSIL1C_20220113_30CC</v>
      </c>
      <c r="AD1296" s="41" t="s">
        <v>1175</v>
      </c>
    </row>
    <row r="1297" spans="1:31" x14ac:dyDescent="0.25">
      <c r="B1297" t="s">
        <v>3866</v>
      </c>
      <c r="C1297" s="51" t="s">
        <v>3817</v>
      </c>
      <c r="D1297" s="52" t="s">
        <v>251</v>
      </c>
      <c r="E1297" s="42" t="b">
        <v>1</v>
      </c>
      <c r="F1297" s="2" t="s">
        <v>3813</v>
      </c>
      <c r="G1297" s="7" t="s">
        <v>12</v>
      </c>
      <c r="H1297" s="51" t="s">
        <v>73</v>
      </c>
      <c r="I1297" s="53">
        <v>44569</v>
      </c>
      <c r="J1297" s="42" t="s">
        <v>56</v>
      </c>
      <c r="K1297" s="2" t="s">
        <v>237</v>
      </c>
      <c r="L1297" s="9">
        <v>22.8</v>
      </c>
      <c r="M1297" t="s">
        <v>3869</v>
      </c>
      <c r="N1297" s="2" t="s">
        <v>85</v>
      </c>
      <c r="O1297" s="2" t="s">
        <v>3868</v>
      </c>
      <c r="P1297" s="2" t="str">
        <f>VLOOKUP(I1297,Period!A:B,2,FALSE)</f>
        <v>2022H1</v>
      </c>
      <c r="Q1297" s="9">
        <f t="shared" si="227"/>
        <v>22</v>
      </c>
      <c r="R1297" s="2">
        <f t="shared" si="228"/>
        <v>30</v>
      </c>
      <c r="S1297" t="str">
        <f t="shared" si="229"/>
        <v>02 Sunny (10%-30%)</v>
      </c>
      <c r="T1297" t="str">
        <f t="shared" si="237"/>
        <v>44569S2A_MSIL1CCDM-MLB-CLSHG4456902 Sunny (10%-30%)</v>
      </c>
      <c r="U1297">
        <f>IF(COUNTIF(T$2:T1296,T1297)&gt;=1,0,1)</f>
        <v>1</v>
      </c>
      <c r="V1297" s="26" t="s">
        <v>1176</v>
      </c>
      <c r="W1297" s="86">
        <f t="shared" si="230"/>
        <v>2022</v>
      </c>
      <c r="X1297" s="86" t="str">
        <f t="shared" si="231"/>
        <v>01</v>
      </c>
      <c r="Y1297" s="86" t="str">
        <f t="shared" si="232"/>
        <v>08</v>
      </c>
      <c r="Z1297" s="86" t="str">
        <f t="shared" si="233"/>
        <v>22</v>
      </c>
      <c r="AA1297" s="86" t="str">
        <f t="shared" si="234"/>
        <v>26</v>
      </c>
      <c r="AB1297" s="86" t="str">
        <f t="shared" si="235"/>
        <v>18</v>
      </c>
      <c r="AC1297" s="86" t="str">
        <f t="shared" si="236"/>
        <v>CLS_HG_2500X1254px_16m_S2A_MSIL1C_20220108_30CC</v>
      </c>
      <c r="AD1297" s="41" t="s">
        <v>1177</v>
      </c>
    </row>
    <row r="1298" spans="1:31" x14ac:dyDescent="0.25">
      <c r="B1298" t="s">
        <v>3866</v>
      </c>
      <c r="C1298" s="51" t="s">
        <v>3817</v>
      </c>
      <c r="D1298" s="52" t="s">
        <v>251</v>
      </c>
      <c r="E1298" s="42" t="b">
        <v>1</v>
      </c>
      <c r="F1298" s="2" t="s">
        <v>3813</v>
      </c>
      <c r="G1298" s="7" t="s">
        <v>12</v>
      </c>
      <c r="H1298" s="51" t="s">
        <v>73</v>
      </c>
      <c r="I1298" s="53">
        <v>44569</v>
      </c>
      <c r="J1298" s="42" t="s">
        <v>50</v>
      </c>
      <c r="K1298" s="2" t="s">
        <v>230</v>
      </c>
      <c r="L1298" s="9">
        <v>21.2</v>
      </c>
      <c r="M1298" t="s">
        <v>3869</v>
      </c>
      <c r="N1298" s="2" t="s">
        <v>85</v>
      </c>
      <c r="O1298" s="2" t="s">
        <v>3868</v>
      </c>
      <c r="P1298" s="2" t="str">
        <f>VLOOKUP(I1298,Period!A:B,2,FALSE)</f>
        <v>2022H1</v>
      </c>
      <c r="Q1298" s="9">
        <f t="shared" si="227"/>
        <v>22</v>
      </c>
      <c r="R1298" s="2">
        <f t="shared" si="228"/>
        <v>30</v>
      </c>
      <c r="S1298" t="str">
        <f t="shared" si="229"/>
        <v>02 Sunny (10%-30%)</v>
      </c>
      <c r="T1298" t="str">
        <f t="shared" si="237"/>
        <v>44569S2A_MSIL1CCDM-MLB-CLSHG4456902 Sunny (10%-30%)</v>
      </c>
      <c r="U1298">
        <f>IF(COUNTIF(T$2:T1297,T1298)&gt;=1,0,1)</f>
        <v>0</v>
      </c>
      <c r="V1298" s="26" t="s">
        <v>1178</v>
      </c>
      <c r="W1298" s="86">
        <f t="shared" si="230"/>
        <v>2022</v>
      </c>
      <c r="X1298" s="86" t="str">
        <f t="shared" si="231"/>
        <v>01</v>
      </c>
      <c r="Y1298" s="86" t="str">
        <f t="shared" si="232"/>
        <v>08</v>
      </c>
      <c r="Z1298" s="86" t="str">
        <f t="shared" si="233"/>
        <v>22</v>
      </c>
      <c r="AA1298" s="86" t="str">
        <f t="shared" si="234"/>
        <v>26</v>
      </c>
      <c r="AB1298" s="86" t="str">
        <f t="shared" si="235"/>
        <v>15</v>
      </c>
      <c r="AC1298" s="86" t="str">
        <f t="shared" si="236"/>
        <v>CLS_HG_2500X1254px_16m_S2A_MSIL1C_20220108_30CC</v>
      </c>
      <c r="AD1298" s="41" t="s">
        <v>1179</v>
      </c>
    </row>
    <row r="1299" spans="1:31" x14ac:dyDescent="0.25">
      <c r="B1299" t="s">
        <v>3866</v>
      </c>
      <c r="C1299" s="51" t="s">
        <v>3817</v>
      </c>
      <c r="D1299" s="52" t="s">
        <v>251</v>
      </c>
      <c r="E1299" s="42" t="b">
        <v>1</v>
      </c>
      <c r="F1299" s="2" t="s">
        <v>3813</v>
      </c>
      <c r="G1299" s="7" t="s">
        <v>12</v>
      </c>
      <c r="H1299" s="51" t="s">
        <v>73</v>
      </c>
      <c r="I1299" s="53">
        <v>44564</v>
      </c>
      <c r="J1299" s="42" t="s">
        <v>56</v>
      </c>
      <c r="K1299" s="2" t="s">
        <v>229</v>
      </c>
      <c r="L1299" s="9">
        <v>0.5</v>
      </c>
      <c r="M1299" t="s">
        <v>3869</v>
      </c>
      <c r="N1299" s="2" t="s">
        <v>85</v>
      </c>
      <c r="O1299" s="2" t="s">
        <v>3868</v>
      </c>
      <c r="P1299" s="2" t="str">
        <f>VLOOKUP(I1299,Period!A:B,2,FALSE)</f>
        <v>2022H1</v>
      </c>
      <c r="Q1299" s="9">
        <f t="shared" si="227"/>
        <v>0.6</v>
      </c>
      <c r="R1299" s="2">
        <f t="shared" si="228"/>
        <v>10</v>
      </c>
      <c r="S1299" t="str">
        <f t="shared" si="229"/>
        <v>02 Sunny (10%-30%)</v>
      </c>
      <c r="T1299" t="str">
        <f t="shared" si="237"/>
        <v>44564S2A_MSIL1CCDM-MLB-CLSHG4456402 Sunny (10%-30%)</v>
      </c>
      <c r="U1299">
        <f>IF(COUNTIF(T$2:T1298,T1299)&gt;=1,0,1)</f>
        <v>1</v>
      </c>
      <c r="V1299" s="26" t="s">
        <v>1180</v>
      </c>
      <c r="W1299" s="86">
        <f t="shared" si="230"/>
        <v>2022</v>
      </c>
      <c r="X1299" s="86" t="str">
        <f t="shared" si="231"/>
        <v>01</v>
      </c>
      <c r="Y1299" s="86" t="str">
        <f t="shared" si="232"/>
        <v>03</v>
      </c>
      <c r="Z1299" s="86" t="str">
        <f t="shared" si="233"/>
        <v>22</v>
      </c>
      <c r="AA1299" s="86" t="str">
        <f t="shared" si="234"/>
        <v>26</v>
      </c>
      <c r="AB1299" s="86" t="str">
        <f t="shared" si="235"/>
        <v>13</v>
      </c>
      <c r="AC1299" s="86" t="str">
        <f t="shared" si="236"/>
        <v>CLS_HG_2500X1254px_16m_S2A_MSIL1C_20220103_10CC</v>
      </c>
      <c r="AD1299" s="41" t="s">
        <v>1181</v>
      </c>
    </row>
    <row r="1300" spans="1:31" x14ac:dyDescent="0.25">
      <c r="B1300" t="s">
        <v>3866</v>
      </c>
      <c r="C1300" s="51" t="s">
        <v>3817</v>
      </c>
      <c r="D1300" s="52" t="s">
        <v>251</v>
      </c>
      <c r="E1300" s="42" t="b">
        <v>1</v>
      </c>
      <c r="F1300" s="2" t="s">
        <v>3813</v>
      </c>
      <c r="G1300" s="7" t="s">
        <v>12</v>
      </c>
      <c r="H1300" s="51" t="s">
        <v>73</v>
      </c>
      <c r="I1300" s="53">
        <v>44564</v>
      </c>
      <c r="J1300" s="42" t="s">
        <v>50</v>
      </c>
      <c r="K1300" s="2" t="s">
        <v>233</v>
      </c>
      <c r="L1300" s="9">
        <v>0.7</v>
      </c>
      <c r="M1300" t="s">
        <v>3869</v>
      </c>
      <c r="N1300" s="2" t="s">
        <v>85</v>
      </c>
      <c r="O1300" s="2" t="s">
        <v>3868</v>
      </c>
      <c r="P1300" s="2" t="str">
        <f>VLOOKUP(I1300,Period!A:B,2,FALSE)</f>
        <v>2022H1</v>
      </c>
      <c r="Q1300" s="9">
        <f t="shared" si="227"/>
        <v>0.6</v>
      </c>
      <c r="R1300" s="2">
        <f t="shared" si="228"/>
        <v>10</v>
      </c>
      <c r="S1300" t="str">
        <f t="shared" si="229"/>
        <v>02 Sunny (10%-30%)</v>
      </c>
      <c r="T1300" t="str">
        <f t="shared" si="237"/>
        <v>44564S2A_MSIL1CCDM-MLB-CLSHG4456402 Sunny (10%-30%)</v>
      </c>
      <c r="U1300">
        <f>IF(COUNTIF(T$2:T1299,T1300)&gt;=1,0,1)</f>
        <v>0</v>
      </c>
      <c r="V1300" s="26" t="s">
        <v>1182</v>
      </c>
      <c r="W1300" s="86">
        <f t="shared" si="230"/>
        <v>2022</v>
      </c>
      <c r="X1300" s="86" t="str">
        <f t="shared" si="231"/>
        <v>01</v>
      </c>
      <c r="Y1300" s="86" t="str">
        <f t="shared" si="232"/>
        <v>03</v>
      </c>
      <c r="Z1300" s="86" t="str">
        <f t="shared" si="233"/>
        <v>22</v>
      </c>
      <c r="AA1300" s="86" t="str">
        <f t="shared" si="234"/>
        <v>26</v>
      </c>
      <c r="AB1300" s="86" t="str">
        <f t="shared" si="235"/>
        <v>10</v>
      </c>
      <c r="AC1300" s="86" t="str">
        <f t="shared" si="236"/>
        <v>CLS_HG_2500X1254px_16m_S2A_MSIL1C_20220103_10CC</v>
      </c>
      <c r="AD1300" s="41" t="s">
        <v>1183</v>
      </c>
    </row>
    <row r="1301" spans="1:31" x14ac:dyDescent="0.25">
      <c r="A1301" s="2">
        <v>18</v>
      </c>
      <c r="B1301" t="s">
        <v>3866</v>
      </c>
      <c r="C1301" t="s">
        <v>3817</v>
      </c>
      <c r="D1301" s="7" t="s">
        <v>3851</v>
      </c>
      <c r="E1301" s="2" t="b">
        <v>1</v>
      </c>
      <c r="F1301" s="2" t="s">
        <v>3813</v>
      </c>
      <c r="G1301" s="7" t="s">
        <v>181</v>
      </c>
      <c r="H1301" t="s">
        <v>72</v>
      </c>
      <c r="I1301" s="50">
        <v>45107</v>
      </c>
      <c r="J1301" s="2" t="s">
        <v>16</v>
      </c>
      <c r="K1301" s="5" t="s">
        <v>22</v>
      </c>
      <c r="L1301" s="9">
        <v>36.700000000000003</v>
      </c>
      <c r="M1301" t="s">
        <v>3869</v>
      </c>
      <c r="N1301" s="2" t="s">
        <v>85</v>
      </c>
      <c r="O1301" s="2" t="s">
        <v>3868</v>
      </c>
      <c r="P1301" s="2" t="str">
        <f>VLOOKUP(I1301,Period!A:B,2,FALSE)</f>
        <v>2023H1</v>
      </c>
      <c r="Q1301" s="9">
        <f t="shared" si="227"/>
        <v>36.700000000000003</v>
      </c>
      <c r="R1301" s="2">
        <f t="shared" si="228"/>
        <v>40</v>
      </c>
      <c r="S1301" t="str">
        <f t="shared" si="229"/>
        <v>03 Cloudy (40%-90%)</v>
      </c>
      <c r="T1301" t="str">
        <f t="shared" si="237"/>
        <v>45107S2A_MSIL1CCDM-MLB-CLSMJ4510703 Cloudy (40%-90%)</v>
      </c>
      <c r="U1301">
        <f>IF(COUNTIF(T$2:T1300,T1301)&gt;=1,0,1)</f>
        <v>1</v>
      </c>
      <c r="V1301" s="26" t="s">
        <v>390</v>
      </c>
      <c r="W1301" s="86">
        <f t="shared" si="230"/>
        <v>2023</v>
      </c>
      <c r="X1301" s="86" t="str">
        <f t="shared" si="231"/>
        <v>06</v>
      </c>
      <c r="Y1301" s="86">
        <f t="shared" si="232"/>
        <v>30</v>
      </c>
      <c r="Z1301" s="86" t="str">
        <f t="shared" si="233"/>
        <v>22</v>
      </c>
      <c r="AA1301" s="86" t="str">
        <f t="shared" si="234"/>
        <v>38</v>
      </c>
      <c r="AB1301" s="86" t="str">
        <f t="shared" si="235"/>
        <v>27</v>
      </c>
      <c r="AC1301" s="86" t="str">
        <f t="shared" si="236"/>
        <v>CLS_MJ_2500X1254px_16m_S2A_MSIL1C_20230630_40CC</v>
      </c>
      <c r="AD1301" s="88" t="str">
        <f t="shared" ref="AD1301:AD1364" si="238">LOWER(CONCATENATE(CONCATENATE(RIGHT(C1301,3),"_",H1301,"_",B1301,"_",P1301,"_",M1301,"_",O1301,"_",W1301,X1301,Y1301),"T",Z1301,AA1301,AB1301,"_",R1301,"CC"))</f>
        <v>cls_mj_s2a_msil1c_2023h1_2500x1254px_16m_20230630t223827_40cc</v>
      </c>
      <c r="AE1301">
        <v>55</v>
      </c>
    </row>
    <row r="1302" spans="1:31" x14ac:dyDescent="0.25">
      <c r="A1302" s="2">
        <v>19</v>
      </c>
      <c r="B1302" t="s">
        <v>3866</v>
      </c>
      <c r="C1302" t="s">
        <v>3817</v>
      </c>
      <c r="D1302" s="7" t="s">
        <v>3851</v>
      </c>
      <c r="E1302" s="2" t="b">
        <v>1</v>
      </c>
      <c r="F1302" s="2" t="s">
        <v>3813</v>
      </c>
      <c r="G1302" s="7" t="s">
        <v>181</v>
      </c>
      <c r="H1302" t="s">
        <v>72</v>
      </c>
      <c r="I1302" s="50">
        <v>45104</v>
      </c>
      <c r="J1302" s="2" t="s">
        <v>16</v>
      </c>
      <c r="K1302" s="5" t="s">
        <v>24</v>
      </c>
      <c r="L1302" s="9">
        <v>46.7</v>
      </c>
      <c r="M1302" t="s">
        <v>3869</v>
      </c>
      <c r="N1302" s="2" t="s">
        <v>85</v>
      </c>
      <c r="O1302" s="2" t="s">
        <v>3868</v>
      </c>
      <c r="P1302" s="2" t="str">
        <f>VLOOKUP(I1302,Period!A:B,2,FALSE)</f>
        <v>2023H1</v>
      </c>
      <c r="Q1302" s="9">
        <f t="shared" si="227"/>
        <v>46.7</v>
      </c>
      <c r="R1302" s="2">
        <f t="shared" si="228"/>
        <v>50</v>
      </c>
      <c r="S1302" t="str">
        <f t="shared" si="229"/>
        <v>03 Cloudy (40%-90%)</v>
      </c>
      <c r="T1302" t="str">
        <f t="shared" si="237"/>
        <v>45104S2A_MSIL1CCDM-MLB-CLSMJ4510403 Cloudy (40%-90%)</v>
      </c>
      <c r="U1302">
        <f>IF(COUNTIF(T$2:T1301,T1302)&gt;=1,0,1)</f>
        <v>1</v>
      </c>
      <c r="V1302" s="26" t="s">
        <v>391</v>
      </c>
      <c r="W1302" s="86">
        <f t="shared" si="230"/>
        <v>2023</v>
      </c>
      <c r="X1302" s="86" t="str">
        <f t="shared" si="231"/>
        <v>06</v>
      </c>
      <c r="Y1302" s="86">
        <f t="shared" si="232"/>
        <v>27</v>
      </c>
      <c r="Z1302" s="86" t="str">
        <f t="shared" si="233"/>
        <v>22</v>
      </c>
      <c r="AA1302" s="86" t="str">
        <f t="shared" si="234"/>
        <v>28</v>
      </c>
      <c r="AB1302" s="86" t="str">
        <f t="shared" si="235"/>
        <v>30</v>
      </c>
      <c r="AC1302" s="86" t="str">
        <f t="shared" si="236"/>
        <v>CLS_MJ_2500X1254px_16m_S2A_MSIL1C_20230627_50CC</v>
      </c>
      <c r="AD1302" s="88" t="str">
        <f t="shared" si="238"/>
        <v>cls_mj_s2a_msil1c_2023h1_2500x1254px_16m_20230627t222830_50cc</v>
      </c>
      <c r="AE1302">
        <v>55</v>
      </c>
    </row>
    <row r="1303" spans="1:31" x14ac:dyDescent="0.25">
      <c r="A1303" s="2">
        <v>20</v>
      </c>
      <c r="B1303" t="s">
        <v>3866</v>
      </c>
      <c r="C1303" t="s">
        <v>3817</v>
      </c>
      <c r="D1303" s="7" t="s">
        <v>3851</v>
      </c>
      <c r="E1303" s="2" t="b">
        <v>1</v>
      </c>
      <c r="F1303" s="2" t="s">
        <v>3813</v>
      </c>
      <c r="G1303" s="7" t="s">
        <v>181</v>
      </c>
      <c r="H1303" t="s">
        <v>72</v>
      </c>
      <c r="I1303" s="50">
        <v>45102</v>
      </c>
      <c r="J1303" s="2" t="s">
        <v>16</v>
      </c>
      <c r="K1303" s="10" t="s">
        <v>28</v>
      </c>
      <c r="L1303" s="9">
        <v>94.6</v>
      </c>
      <c r="M1303" t="s">
        <v>3869</v>
      </c>
      <c r="N1303" s="2" t="s">
        <v>85</v>
      </c>
      <c r="O1303" s="2" t="s">
        <v>3868</v>
      </c>
      <c r="P1303" s="2" t="str">
        <f>VLOOKUP(I1303,Period!A:B,2,FALSE)</f>
        <v>2023H1</v>
      </c>
      <c r="Q1303" s="9">
        <f t="shared" si="227"/>
        <v>94.6</v>
      </c>
      <c r="R1303" s="2">
        <f t="shared" si="228"/>
        <v>100</v>
      </c>
      <c r="S1303" t="str">
        <f t="shared" si="229"/>
        <v>04 Overcast (100%)</v>
      </c>
      <c r="T1303" t="str">
        <f t="shared" si="237"/>
        <v>45102S2A_MSIL1CCDM-MLB-CLSMJ4510204 Overcast (100%)</v>
      </c>
      <c r="U1303">
        <f>IF(COUNTIF(T$2:T1302,T1303)&gt;=1,0,1)</f>
        <v>1</v>
      </c>
      <c r="V1303" s="26" t="s">
        <v>392</v>
      </c>
      <c r="W1303" s="86">
        <f t="shared" si="230"/>
        <v>2023</v>
      </c>
      <c r="X1303" s="86" t="str">
        <f t="shared" si="231"/>
        <v>06</v>
      </c>
      <c r="Y1303" s="86">
        <f t="shared" si="232"/>
        <v>25</v>
      </c>
      <c r="Z1303" s="86" t="str">
        <f t="shared" si="233"/>
        <v>22</v>
      </c>
      <c r="AA1303" s="86" t="str">
        <f t="shared" si="234"/>
        <v>38</v>
      </c>
      <c r="AB1303" s="86" t="str">
        <f t="shared" si="235"/>
        <v>25</v>
      </c>
      <c r="AC1303" s="86" t="str">
        <f t="shared" si="236"/>
        <v>CLS_MJ_2500X1254px_16m_S2A_MSIL1C_20230625_100CC</v>
      </c>
      <c r="AD1303" s="88" t="str">
        <f t="shared" si="238"/>
        <v>cls_mj_s2a_msil1c_2023h1_2500x1254px_16m_20230625t223825_100cc</v>
      </c>
      <c r="AE1303">
        <v>55</v>
      </c>
    </row>
    <row r="1304" spans="1:31" x14ac:dyDescent="0.25">
      <c r="A1304" s="2">
        <v>21</v>
      </c>
      <c r="B1304" t="s">
        <v>3866</v>
      </c>
      <c r="C1304" t="s">
        <v>3817</v>
      </c>
      <c r="D1304" s="7" t="s">
        <v>3851</v>
      </c>
      <c r="E1304" s="2" t="b">
        <v>1</v>
      </c>
      <c r="F1304" s="2" t="s">
        <v>3813</v>
      </c>
      <c r="G1304" s="7" t="s">
        <v>181</v>
      </c>
      <c r="H1304" t="s">
        <v>72</v>
      </c>
      <c r="I1304" s="50">
        <v>45099</v>
      </c>
      <c r="J1304" s="2" t="s">
        <v>16</v>
      </c>
      <c r="K1304" s="5" t="s">
        <v>25</v>
      </c>
      <c r="L1304" s="9">
        <v>42</v>
      </c>
      <c r="M1304" t="s">
        <v>3869</v>
      </c>
      <c r="N1304" s="2" t="s">
        <v>85</v>
      </c>
      <c r="O1304" s="2" t="s">
        <v>3868</v>
      </c>
      <c r="P1304" s="2" t="str">
        <f>VLOOKUP(I1304,Period!A:B,2,FALSE)</f>
        <v>2023H1</v>
      </c>
      <c r="Q1304" s="9">
        <f t="shared" si="227"/>
        <v>42</v>
      </c>
      <c r="R1304" s="2">
        <f t="shared" si="228"/>
        <v>50</v>
      </c>
      <c r="S1304" t="str">
        <f t="shared" si="229"/>
        <v>03 Cloudy (40%-90%)</v>
      </c>
      <c r="T1304" t="str">
        <f t="shared" si="237"/>
        <v>45099S2A_MSIL1CCDM-MLB-CLSMJ4509903 Cloudy (40%-90%)</v>
      </c>
      <c r="U1304">
        <f>IF(COUNTIF(T$2:T1303,T1304)&gt;=1,0,1)</f>
        <v>1</v>
      </c>
      <c r="V1304" s="26" t="s">
        <v>393</v>
      </c>
      <c r="W1304" s="86">
        <f t="shared" si="230"/>
        <v>2023</v>
      </c>
      <c r="X1304" s="86" t="str">
        <f t="shared" si="231"/>
        <v>06</v>
      </c>
      <c r="Y1304" s="86">
        <f t="shared" si="232"/>
        <v>22</v>
      </c>
      <c r="Z1304" s="86" t="str">
        <f t="shared" si="233"/>
        <v>22</v>
      </c>
      <c r="AA1304" s="86" t="str">
        <f t="shared" si="234"/>
        <v>28</v>
      </c>
      <c r="AB1304" s="86" t="str">
        <f t="shared" si="235"/>
        <v>29</v>
      </c>
      <c r="AC1304" s="86" t="str">
        <f t="shared" si="236"/>
        <v>CLS_MJ_2500X1254px_16m_S2A_MSIL1C_20230622_50CC</v>
      </c>
      <c r="AD1304" s="88" t="str">
        <f t="shared" si="238"/>
        <v>cls_mj_s2a_msil1c_2023h1_2500x1254px_16m_20230622t222829_50cc</v>
      </c>
      <c r="AE1304">
        <v>55</v>
      </c>
    </row>
    <row r="1305" spans="1:31" x14ac:dyDescent="0.25">
      <c r="A1305" s="2">
        <v>22</v>
      </c>
      <c r="B1305" t="s">
        <v>3866</v>
      </c>
      <c r="C1305" t="s">
        <v>3817</v>
      </c>
      <c r="D1305" s="7" t="s">
        <v>3851</v>
      </c>
      <c r="E1305" s="2" t="b">
        <v>1</v>
      </c>
      <c r="F1305" s="2" t="s">
        <v>3813</v>
      </c>
      <c r="G1305" s="7" t="s">
        <v>181</v>
      </c>
      <c r="H1305" t="s">
        <v>72</v>
      </c>
      <c r="I1305" s="50">
        <v>45097</v>
      </c>
      <c r="J1305" s="2" t="s">
        <v>16</v>
      </c>
      <c r="K1305" s="5" t="s">
        <v>27</v>
      </c>
      <c r="L1305" s="9">
        <v>34.9</v>
      </c>
      <c r="M1305" t="s">
        <v>3869</v>
      </c>
      <c r="N1305" s="2" t="s">
        <v>85</v>
      </c>
      <c r="O1305" s="2" t="s">
        <v>3868</v>
      </c>
      <c r="P1305" s="2" t="str">
        <f>VLOOKUP(I1305,Period!A:B,2,FALSE)</f>
        <v>2023H1</v>
      </c>
      <c r="Q1305" s="9">
        <f t="shared" si="227"/>
        <v>34.9</v>
      </c>
      <c r="R1305" s="2">
        <f t="shared" si="228"/>
        <v>40</v>
      </c>
      <c r="S1305" t="str">
        <f t="shared" si="229"/>
        <v>03 Cloudy (40%-90%)</v>
      </c>
      <c r="T1305" t="str">
        <f t="shared" si="237"/>
        <v>45097S2A_MSIL1CCDM-MLB-CLSMJ4509703 Cloudy (40%-90%)</v>
      </c>
      <c r="U1305">
        <f>IF(COUNTIF(T$2:T1304,T1305)&gt;=1,0,1)</f>
        <v>1</v>
      </c>
      <c r="V1305" s="26" t="s">
        <v>394</v>
      </c>
      <c r="W1305" s="86">
        <f t="shared" si="230"/>
        <v>2023</v>
      </c>
      <c r="X1305" s="86" t="str">
        <f t="shared" si="231"/>
        <v>06</v>
      </c>
      <c r="Y1305" s="86">
        <f t="shared" si="232"/>
        <v>20</v>
      </c>
      <c r="Z1305" s="86" t="str">
        <f t="shared" si="233"/>
        <v>22</v>
      </c>
      <c r="AA1305" s="86" t="str">
        <f t="shared" si="234"/>
        <v>38</v>
      </c>
      <c r="AB1305" s="86" t="str">
        <f t="shared" si="235"/>
        <v>26</v>
      </c>
      <c r="AC1305" s="86" t="str">
        <f t="shared" si="236"/>
        <v>CLS_MJ_2500X1254px_16m_S2A_MSIL1C_20230620_40CC</v>
      </c>
      <c r="AD1305" s="88" t="str">
        <f t="shared" si="238"/>
        <v>cls_mj_s2a_msil1c_2023h1_2500x1254px_16m_20230620t223826_40cc</v>
      </c>
      <c r="AE1305">
        <v>55</v>
      </c>
    </row>
    <row r="1306" spans="1:31" x14ac:dyDescent="0.25">
      <c r="A1306" s="2">
        <v>23</v>
      </c>
      <c r="B1306" t="s">
        <v>3866</v>
      </c>
      <c r="C1306" t="s">
        <v>3817</v>
      </c>
      <c r="D1306" s="7" t="s">
        <v>3851</v>
      </c>
      <c r="E1306" s="2" t="b">
        <v>1</v>
      </c>
      <c r="F1306" s="2" t="s">
        <v>3813</v>
      </c>
      <c r="G1306" s="7" t="s">
        <v>181</v>
      </c>
      <c r="H1306" t="s">
        <v>72</v>
      </c>
      <c r="I1306" s="50">
        <v>45094</v>
      </c>
      <c r="J1306" s="2" t="s">
        <v>16</v>
      </c>
      <c r="K1306" s="10" t="s">
        <v>24</v>
      </c>
      <c r="L1306" s="9">
        <v>71.900000000000006</v>
      </c>
      <c r="M1306" t="s">
        <v>3869</v>
      </c>
      <c r="N1306" s="2" t="s">
        <v>85</v>
      </c>
      <c r="O1306" s="2" t="s">
        <v>3868</v>
      </c>
      <c r="P1306" s="2" t="str">
        <f>VLOOKUP(I1306,Period!A:B,2,FALSE)</f>
        <v>2023H1</v>
      </c>
      <c r="Q1306" s="9">
        <f t="shared" si="227"/>
        <v>71.900000000000006</v>
      </c>
      <c r="R1306" s="2">
        <f t="shared" si="228"/>
        <v>80</v>
      </c>
      <c r="S1306" t="str">
        <f t="shared" si="229"/>
        <v>03 Cloudy (40%-90%)</v>
      </c>
      <c r="T1306" t="str">
        <f t="shared" si="237"/>
        <v>45094S2A_MSIL1CCDM-MLB-CLSMJ4509403 Cloudy (40%-90%)</v>
      </c>
      <c r="U1306">
        <f>IF(COUNTIF(T$2:T1305,T1306)&gt;=1,0,1)</f>
        <v>1</v>
      </c>
      <c r="V1306" s="26" t="s">
        <v>395</v>
      </c>
      <c r="W1306" s="86">
        <f t="shared" si="230"/>
        <v>2023</v>
      </c>
      <c r="X1306" s="86" t="str">
        <f t="shared" si="231"/>
        <v>06</v>
      </c>
      <c r="Y1306" s="86">
        <f t="shared" si="232"/>
        <v>17</v>
      </c>
      <c r="Z1306" s="86" t="str">
        <f t="shared" si="233"/>
        <v>22</v>
      </c>
      <c r="AA1306" s="86" t="str">
        <f t="shared" si="234"/>
        <v>28</v>
      </c>
      <c r="AB1306" s="86" t="str">
        <f t="shared" si="235"/>
        <v>30</v>
      </c>
      <c r="AC1306" s="86" t="str">
        <f t="shared" si="236"/>
        <v>CLS_MJ_2500X1254px_16m_S2A_MSIL1C_20230617_80CC</v>
      </c>
      <c r="AD1306" s="88" t="str">
        <f t="shared" si="238"/>
        <v>cls_mj_s2a_msil1c_2023h1_2500x1254px_16m_20230617t222830_80cc</v>
      </c>
      <c r="AE1306">
        <v>55</v>
      </c>
    </row>
    <row r="1307" spans="1:31" x14ac:dyDescent="0.25">
      <c r="A1307" s="2">
        <v>24</v>
      </c>
      <c r="B1307" t="s">
        <v>3866</v>
      </c>
      <c r="C1307" t="s">
        <v>3817</v>
      </c>
      <c r="D1307" s="7" t="s">
        <v>3851</v>
      </c>
      <c r="E1307" s="2" t="b">
        <v>1</v>
      </c>
      <c r="F1307" s="2" t="s">
        <v>3813</v>
      </c>
      <c r="G1307" s="7" t="s">
        <v>181</v>
      </c>
      <c r="H1307" t="s">
        <v>72</v>
      </c>
      <c r="I1307" s="50">
        <v>45092</v>
      </c>
      <c r="J1307" s="2" t="s">
        <v>16</v>
      </c>
      <c r="K1307" s="5" t="s">
        <v>27</v>
      </c>
      <c r="L1307" s="9">
        <v>34</v>
      </c>
      <c r="M1307" t="s">
        <v>3869</v>
      </c>
      <c r="N1307" s="2" t="s">
        <v>85</v>
      </c>
      <c r="O1307" s="2" t="s">
        <v>3868</v>
      </c>
      <c r="P1307" s="2" t="str">
        <f>VLOOKUP(I1307,Period!A:B,2,FALSE)</f>
        <v>2023H1</v>
      </c>
      <c r="Q1307" s="9">
        <f t="shared" si="227"/>
        <v>34</v>
      </c>
      <c r="R1307" s="2">
        <f t="shared" si="228"/>
        <v>40</v>
      </c>
      <c r="S1307" t="str">
        <f t="shared" si="229"/>
        <v>03 Cloudy (40%-90%)</v>
      </c>
      <c r="T1307" t="str">
        <f t="shared" si="237"/>
        <v>45092S2A_MSIL1CCDM-MLB-CLSMJ4509203 Cloudy (40%-90%)</v>
      </c>
      <c r="U1307">
        <f>IF(COUNTIF(T$2:T1306,T1307)&gt;=1,0,1)</f>
        <v>1</v>
      </c>
      <c r="V1307" s="26" t="s">
        <v>396</v>
      </c>
      <c r="W1307" s="86">
        <f t="shared" si="230"/>
        <v>2023</v>
      </c>
      <c r="X1307" s="86" t="str">
        <f t="shared" si="231"/>
        <v>06</v>
      </c>
      <c r="Y1307" s="86">
        <f t="shared" si="232"/>
        <v>15</v>
      </c>
      <c r="Z1307" s="86" t="str">
        <f t="shared" si="233"/>
        <v>22</v>
      </c>
      <c r="AA1307" s="86" t="str">
        <f t="shared" si="234"/>
        <v>38</v>
      </c>
      <c r="AB1307" s="86" t="str">
        <f t="shared" si="235"/>
        <v>26</v>
      </c>
      <c r="AC1307" s="86" t="str">
        <f t="shared" si="236"/>
        <v>CLS_MJ_2500X1254px_16m_S2A_MSIL1C_20230615_40CC</v>
      </c>
      <c r="AD1307" s="88" t="str">
        <f t="shared" si="238"/>
        <v>cls_mj_s2a_msil1c_2023h1_2500x1254px_16m_20230615t223826_40cc</v>
      </c>
      <c r="AE1307">
        <v>55</v>
      </c>
    </row>
    <row r="1308" spans="1:31" x14ac:dyDescent="0.25">
      <c r="A1308" s="2">
        <v>25</v>
      </c>
      <c r="B1308" t="s">
        <v>3866</v>
      </c>
      <c r="C1308" t="s">
        <v>3817</v>
      </c>
      <c r="D1308" s="7" t="s">
        <v>3851</v>
      </c>
      <c r="E1308" s="2" t="b">
        <v>1</v>
      </c>
      <c r="F1308" s="2" t="s">
        <v>3813</v>
      </c>
      <c r="G1308" s="7" t="s">
        <v>181</v>
      </c>
      <c r="H1308" t="s">
        <v>72</v>
      </c>
      <c r="I1308" s="50">
        <v>45089</v>
      </c>
      <c r="J1308" s="2" t="s">
        <v>16</v>
      </c>
      <c r="K1308" s="5" t="s">
        <v>25</v>
      </c>
      <c r="L1308" s="9">
        <v>1.1000000000000001</v>
      </c>
      <c r="M1308" t="s">
        <v>3869</v>
      </c>
      <c r="N1308" s="2" t="s">
        <v>85</v>
      </c>
      <c r="O1308" s="2" t="s">
        <v>3868</v>
      </c>
      <c r="P1308" s="2" t="str">
        <f>VLOOKUP(I1308,Period!A:B,2,FALSE)</f>
        <v>2023H1</v>
      </c>
      <c r="Q1308" s="9">
        <f t="shared" si="227"/>
        <v>1.1000000000000001</v>
      </c>
      <c r="R1308" s="2">
        <f t="shared" si="228"/>
        <v>10</v>
      </c>
      <c r="S1308" t="str">
        <f t="shared" si="229"/>
        <v>02 Sunny (10%-30%)</v>
      </c>
      <c r="T1308" t="str">
        <f t="shared" si="237"/>
        <v>45089S2A_MSIL1CCDM-MLB-CLSMJ4508902 Sunny (10%-30%)</v>
      </c>
      <c r="U1308">
        <f>IF(COUNTIF(T$2:T1307,T1308)&gt;=1,0,1)</f>
        <v>1</v>
      </c>
      <c r="V1308" s="26" t="s">
        <v>397</v>
      </c>
      <c r="W1308" s="86">
        <f t="shared" si="230"/>
        <v>2023</v>
      </c>
      <c r="X1308" s="86" t="str">
        <f t="shared" si="231"/>
        <v>06</v>
      </c>
      <c r="Y1308" s="86">
        <f t="shared" si="232"/>
        <v>12</v>
      </c>
      <c r="Z1308" s="86" t="str">
        <f t="shared" si="233"/>
        <v>22</v>
      </c>
      <c r="AA1308" s="86" t="str">
        <f t="shared" si="234"/>
        <v>28</v>
      </c>
      <c r="AB1308" s="86" t="str">
        <f t="shared" si="235"/>
        <v>29</v>
      </c>
      <c r="AC1308" s="86" t="str">
        <f t="shared" si="236"/>
        <v>CLS_MJ_2500X1254px_16m_S2A_MSIL1C_20230612_10CC</v>
      </c>
      <c r="AD1308" s="88" t="str">
        <f t="shared" si="238"/>
        <v>cls_mj_s2a_msil1c_2023h1_2500x1254px_16m_20230612t222829_10cc</v>
      </c>
      <c r="AE1308">
        <v>55</v>
      </c>
    </row>
    <row r="1309" spans="1:31" x14ac:dyDescent="0.25">
      <c r="A1309" s="2">
        <v>26</v>
      </c>
      <c r="B1309" t="s">
        <v>3866</v>
      </c>
      <c r="C1309" t="s">
        <v>3817</v>
      </c>
      <c r="D1309" s="7" t="s">
        <v>3851</v>
      </c>
      <c r="E1309" s="2" t="b">
        <v>1</v>
      </c>
      <c r="F1309" s="2" t="s">
        <v>3813</v>
      </c>
      <c r="G1309" s="7" t="s">
        <v>181</v>
      </c>
      <c r="H1309" t="s">
        <v>72</v>
      </c>
      <c r="I1309" s="50">
        <v>45087</v>
      </c>
      <c r="J1309" s="2" t="s">
        <v>16</v>
      </c>
      <c r="K1309" s="10" t="s">
        <v>22</v>
      </c>
      <c r="L1309" s="9">
        <v>98</v>
      </c>
      <c r="M1309" t="s">
        <v>3869</v>
      </c>
      <c r="N1309" s="2" t="s">
        <v>85</v>
      </c>
      <c r="O1309" s="2" t="s">
        <v>3868</v>
      </c>
      <c r="P1309" s="2" t="str">
        <f>VLOOKUP(I1309,Period!A:B,2,FALSE)</f>
        <v>2023H1</v>
      </c>
      <c r="Q1309" s="9">
        <f t="shared" si="227"/>
        <v>98</v>
      </c>
      <c r="R1309" s="2">
        <f t="shared" si="228"/>
        <v>100</v>
      </c>
      <c r="S1309" t="str">
        <f t="shared" si="229"/>
        <v>04 Overcast (100%)</v>
      </c>
      <c r="T1309" t="str">
        <f t="shared" si="237"/>
        <v>45087S2A_MSIL1CCDM-MLB-CLSMJ4508704 Overcast (100%)</v>
      </c>
      <c r="U1309">
        <f>IF(COUNTIF(T$2:T1308,T1309)&gt;=1,0,1)</f>
        <v>1</v>
      </c>
      <c r="V1309" s="26" t="s">
        <v>398</v>
      </c>
      <c r="W1309" s="86">
        <f t="shared" si="230"/>
        <v>2023</v>
      </c>
      <c r="X1309" s="86" t="str">
        <f t="shared" si="231"/>
        <v>06</v>
      </c>
      <c r="Y1309" s="86">
        <f t="shared" si="232"/>
        <v>10</v>
      </c>
      <c r="Z1309" s="86" t="str">
        <f t="shared" si="233"/>
        <v>22</v>
      </c>
      <c r="AA1309" s="86" t="str">
        <f t="shared" si="234"/>
        <v>38</v>
      </c>
      <c r="AB1309" s="86" t="str">
        <f t="shared" si="235"/>
        <v>27</v>
      </c>
      <c r="AC1309" s="86" t="str">
        <f t="shared" si="236"/>
        <v>CLS_MJ_2500X1254px_16m_S2A_MSIL1C_20230610_100CC</v>
      </c>
      <c r="AD1309" s="88" t="str">
        <f t="shared" si="238"/>
        <v>cls_mj_s2a_msil1c_2023h1_2500x1254px_16m_20230610t223827_100cc</v>
      </c>
      <c r="AE1309">
        <v>55</v>
      </c>
    </row>
    <row r="1310" spans="1:31" x14ac:dyDescent="0.25">
      <c r="A1310" s="2">
        <v>27</v>
      </c>
      <c r="B1310" t="s">
        <v>3866</v>
      </c>
      <c r="C1310" t="s">
        <v>3817</v>
      </c>
      <c r="D1310" s="7" t="s">
        <v>3851</v>
      </c>
      <c r="E1310" s="2" t="b">
        <v>1</v>
      </c>
      <c r="F1310" s="2" t="s">
        <v>3813</v>
      </c>
      <c r="G1310" s="7" t="s">
        <v>181</v>
      </c>
      <c r="H1310" t="s">
        <v>72</v>
      </c>
      <c r="I1310" s="50">
        <v>45084</v>
      </c>
      <c r="J1310" s="2" t="s">
        <v>16</v>
      </c>
      <c r="K1310" s="5" t="s">
        <v>24</v>
      </c>
      <c r="L1310" s="9">
        <v>0.5</v>
      </c>
      <c r="M1310" t="s">
        <v>3869</v>
      </c>
      <c r="N1310" s="2" t="s">
        <v>85</v>
      </c>
      <c r="O1310" s="2" t="s">
        <v>3868</v>
      </c>
      <c r="P1310" s="2" t="str">
        <f>VLOOKUP(I1310,Period!A:B,2,FALSE)</f>
        <v>2023H1</v>
      </c>
      <c r="Q1310" s="9">
        <f t="shared" si="227"/>
        <v>0.5</v>
      </c>
      <c r="R1310" s="2">
        <f t="shared" si="228"/>
        <v>10</v>
      </c>
      <c r="S1310" t="str">
        <f t="shared" si="229"/>
        <v>02 Sunny (10%-30%)</v>
      </c>
      <c r="T1310" t="str">
        <f t="shared" si="237"/>
        <v>45084S2A_MSIL1CCDM-MLB-CLSMJ4508402 Sunny (10%-30%)</v>
      </c>
      <c r="U1310">
        <f>IF(COUNTIF(T$2:T1309,T1310)&gt;=1,0,1)</f>
        <v>1</v>
      </c>
      <c r="V1310" s="26" t="s">
        <v>399</v>
      </c>
      <c r="W1310" s="86">
        <f t="shared" si="230"/>
        <v>2023</v>
      </c>
      <c r="X1310" s="86" t="str">
        <f t="shared" si="231"/>
        <v>06</v>
      </c>
      <c r="Y1310" s="86" t="str">
        <f t="shared" si="232"/>
        <v>07</v>
      </c>
      <c r="Z1310" s="86" t="str">
        <f t="shared" si="233"/>
        <v>22</v>
      </c>
      <c r="AA1310" s="86" t="str">
        <f t="shared" si="234"/>
        <v>28</v>
      </c>
      <c r="AB1310" s="86" t="str">
        <f t="shared" si="235"/>
        <v>30</v>
      </c>
      <c r="AC1310" s="86" t="str">
        <f t="shared" si="236"/>
        <v>CLS_MJ_2500X1254px_16m_S2A_MSIL1C_20230607_10CC</v>
      </c>
      <c r="AD1310" s="88" t="str">
        <f t="shared" si="238"/>
        <v>cls_mj_s2a_msil1c_2023h1_2500x1254px_16m_20230607t222830_10cc</v>
      </c>
      <c r="AE1310">
        <v>55</v>
      </c>
    </row>
    <row r="1311" spans="1:31" x14ac:dyDescent="0.25">
      <c r="A1311" s="2">
        <v>28</v>
      </c>
      <c r="B1311" t="s">
        <v>3866</v>
      </c>
      <c r="C1311" t="s">
        <v>3817</v>
      </c>
      <c r="D1311" s="7" t="s">
        <v>3851</v>
      </c>
      <c r="E1311" s="2" t="b">
        <v>1</v>
      </c>
      <c r="F1311" s="2" t="s">
        <v>3813</v>
      </c>
      <c r="G1311" s="7" t="s">
        <v>181</v>
      </c>
      <c r="H1311" t="s">
        <v>72</v>
      </c>
      <c r="I1311" s="50">
        <v>45082</v>
      </c>
      <c r="J1311" s="2" t="s">
        <v>16</v>
      </c>
      <c r="K1311" s="5" t="s">
        <v>28</v>
      </c>
      <c r="L1311" s="9">
        <v>0</v>
      </c>
      <c r="M1311" t="s">
        <v>3869</v>
      </c>
      <c r="N1311" s="2" t="s">
        <v>85</v>
      </c>
      <c r="O1311" s="2" t="s">
        <v>3868</v>
      </c>
      <c r="P1311" s="2" t="str">
        <f>VLOOKUP(I1311,Period!A:B,2,FALSE)</f>
        <v>2023H1</v>
      </c>
      <c r="Q1311" s="9">
        <f t="shared" si="227"/>
        <v>0</v>
      </c>
      <c r="R1311" s="2">
        <f t="shared" si="228"/>
        <v>0</v>
      </c>
      <c r="S1311" t="str">
        <f t="shared" si="229"/>
        <v>01 Clear (0%)</v>
      </c>
      <c r="T1311" t="str">
        <f t="shared" si="237"/>
        <v>45082S2A_MSIL1CCDM-MLB-CLSMJ4508201 Clear (0%)</v>
      </c>
      <c r="U1311">
        <f>IF(COUNTIF(T$2:T1310,T1311)&gt;=1,0,1)</f>
        <v>1</v>
      </c>
      <c r="V1311" s="26" t="s">
        <v>400</v>
      </c>
      <c r="W1311" s="86">
        <f t="shared" si="230"/>
        <v>2023</v>
      </c>
      <c r="X1311" s="86" t="str">
        <f t="shared" si="231"/>
        <v>06</v>
      </c>
      <c r="Y1311" s="86" t="str">
        <f t="shared" si="232"/>
        <v>05</v>
      </c>
      <c r="Z1311" s="86" t="str">
        <f t="shared" si="233"/>
        <v>22</v>
      </c>
      <c r="AA1311" s="86" t="str">
        <f t="shared" si="234"/>
        <v>38</v>
      </c>
      <c r="AB1311" s="86" t="str">
        <f t="shared" si="235"/>
        <v>25</v>
      </c>
      <c r="AC1311" s="86" t="str">
        <f t="shared" si="236"/>
        <v>CLS_MJ_2500X1254px_16m_S2A_MSIL1C_20230605_0CC</v>
      </c>
      <c r="AD1311" s="88" t="str">
        <f t="shared" si="238"/>
        <v>cls_mj_s2a_msil1c_2023h1_2500x1254px_16m_20230605t223825_0cc</v>
      </c>
      <c r="AE1311">
        <v>55</v>
      </c>
    </row>
    <row r="1312" spans="1:31" x14ac:dyDescent="0.25">
      <c r="A1312" s="2">
        <v>29</v>
      </c>
      <c r="B1312" t="s">
        <v>3866</v>
      </c>
      <c r="C1312" t="s">
        <v>3817</v>
      </c>
      <c r="D1312" s="7" t="s">
        <v>3851</v>
      </c>
      <c r="E1312" s="2" t="b">
        <v>1</v>
      </c>
      <c r="F1312" s="2" t="s">
        <v>3813</v>
      </c>
      <c r="G1312" s="7" t="s">
        <v>181</v>
      </c>
      <c r="H1312" t="s">
        <v>72</v>
      </c>
      <c r="I1312" s="50">
        <v>45079</v>
      </c>
      <c r="J1312" s="2" t="s">
        <v>16</v>
      </c>
      <c r="K1312" s="5" t="s">
        <v>25</v>
      </c>
      <c r="L1312" s="9">
        <v>0.2</v>
      </c>
      <c r="M1312" t="s">
        <v>3869</v>
      </c>
      <c r="N1312" s="2" t="s">
        <v>85</v>
      </c>
      <c r="O1312" s="2" t="s">
        <v>3868</v>
      </c>
      <c r="P1312" s="2" t="str">
        <f>VLOOKUP(I1312,Period!A:B,2,FALSE)</f>
        <v>2023H1</v>
      </c>
      <c r="Q1312" s="9">
        <f t="shared" si="227"/>
        <v>0.2</v>
      </c>
      <c r="R1312" s="2">
        <f t="shared" si="228"/>
        <v>10</v>
      </c>
      <c r="S1312" t="str">
        <f t="shared" si="229"/>
        <v>02 Sunny (10%-30%)</v>
      </c>
      <c r="T1312" t="str">
        <f t="shared" si="237"/>
        <v>45079S2A_MSIL1CCDM-MLB-CLSMJ4507902 Sunny (10%-30%)</v>
      </c>
      <c r="U1312">
        <f>IF(COUNTIF(T$2:T1311,T1312)&gt;=1,0,1)</f>
        <v>1</v>
      </c>
      <c r="V1312" s="26" t="s">
        <v>401</v>
      </c>
      <c r="W1312" s="86">
        <f t="shared" si="230"/>
        <v>2023</v>
      </c>
      <c r="X1312" s="86" t="str">
        <f t="shared" si="231"/>
        <v>06</v>
      </c>
      <c r="Y1312" s="86" t="str">
        <f t="shared" si="232"/>
        <v>02</v>
      </c>
      <c r="Z1312" s="86" t="str">
        <f t="shared" si="233"/>
        <v>22</v>
      </c>
      <c r="AA1312" s="86" t="str">
        <f t="shared" si="234"/>
        <v>28</v>
      </c>
      <c r="AB1312" s="86" t="str">
        <f t="shared" si="235"/>
        <v>29</v>
      </c>
      <c r="AC1312" s="86" t="str">
        <f t="shared" si="236"/>
        <v>CLS_MJ_2500X1254px_16m_S2A_MSIL1C_20230602_10CC</v>
      </c>
      <c r="AD1312" s="88" t="str">
        <f t="shared" si="238"/>
        <v>cls_mj_s2a_msil1c_2023h1_2500x1254px_16m_20230602t222829_10cc</v>
      </c>
      <c r="AE1312">
        <v>55</v>
      </c>
    </row>
    <row r="1313" spans="1:31" x14ac:dyDescent="0.25">
      <c r="A1313" s="2">
        <v>30</v>
      </c>
      <c r="B1313" t="s">
        <v>3866</v>
      </c>
      <c r="C1313" t="s">
        <v>3817</v>
      </c>
      <c r="D1313" s="7" t="s">
        <v>3851</v>
      </c>
      <c r="E1313" s="2" t="b">
        <v>1</v>
      </c>
      <c r="F1313" s="2" t="s">
        <v>3813</v>
      </c>
      <c r="G1313" s="7" t="s">
        <v>181</v>
      </c>
      <c r="H1313" t="s">
        <v>72</v>
      </c>
      <c r="I1313" s="50">
        <v>45077</v>
      </c>
      <c r="J1313" s="2" t="s">
        <v>16</v>
      </c>
      <c r="K1313" s="10" t="s">
        <v>28</v>
      </c>
      <c r="L1313" s="9">
        <v>50.4</v>
      </c>
      <c r="M1313" t="s">
        <v>3869</v>
      </c>
      <c r="N1313" s="2" t="s">
        <v>85</v>
      </c>
      <c r="O1313" s="2" t="s">
        <v>3868</v>
      </c>
      <c r="P1313" s="2" t="str">
        <f>VLOOKUP(I1313,Period!A:B,2,FALSE)</f>
        <v>2023H1</v>
      </c>
      <c r="Q1313" s="9">
        <f t="shared" si="227"/>
        <v>50.4</v>
      </c>
      <c r="R1313" s="2">
        <f t="shared" si="228"/>
        <v>60</v>
      </c>
      <c r="S1313" t="str">
        <f t="shared" si="229"/>
        <v>03 Cloudy (40%-90%)</v>
      </c>
      <c r="T1313" t="str">
        <f t="shared" si="237"/>
        <v>45077S2A_MSIL1CCDM-MLB-CLSMJ4507703 Cloudy (40%-90%)</v>
      </c>
      <c r="U1313">
        <f>IF(COUNTIF(T$2:T1312,T1313)&gt;=1,0,1)</f>
        <v>1</v>
      </c>
      <c r="V1313" s="26" t="s">
        <v>402</v>
      </c>
      <c r="W1313" s="86">
        <f t="shared" si="230"/>
        <v>2023</v>
      </c>
      <c r="X1313" s="86" t="str">
        <f t="shared" si="231"/>
        <v>05</v>
      </c>
      <c r="Y1313" s="86">
        <f t="shared" si="232"/>
        <v>31</v>
      </c>
      <c r="Z1313" s="86" t="str">
        <f t="shared" si="233"/>
        <v>22</v>
      </c>
      <c r="AA1313" s="86" t="str">
        <f t="shared" si="234"/>
        <v>38</v>
      </c>
      <c r="AB1313" s="86" t="str">
        <f t="shared" si="235"/>
        <v>25</v>
      </c>
      <c r="AC1313" s="86" t="str">
        <f t="shared" si="236"/>
        <v>CLS_MJ_2500X1254px_16m_S2A_MSIL1C_20230531_60CC</v>
      </c>
      <c r="AD1313" s="88" t="str">
        <f t="shared" si="238"/>
        <v>cls_mj_s2a_msil1c_2023h1_2500x1254px_16m_20230531t223825_60cc</v>
      </c>
      <c r="AE1313">
        <v>55</v>
      </c>
    </row>
    <row r="1314" spans="1:31" x14ac:dyDescent="0.25">
      <c r="A1314" s="2">
        <v>31</v>
      </c>
      <c r="B1314" t="s">
        <v>3866</v>
      </c>
      <c r="C1314" t="s">
        <v>3817</v>
      </c>
      <c r="D1314" s="7" t="s">
        <v>3851</v>
      </c>
      <c r="E1314" s="2" t="b">
        <v>1</v>
      </c>
      <c r="F1314" s="2" t="s">
        <v>3813</v>
      </c>
      <c r="G1314" s="7" t="s">
        <v>181</v>
      </c>
      <c r="H1314" t="s">
        <v>72</v>
      </c>
      <c r="I1314" s="50">
        <v>45074</v>
      </c>
      <c r="J1314" s="2" t="s">
        <v>16</v>
      </c>
      <c r="K1314" s="10" t="s">
        <v>25</v>
      </c>
      <c r="L1314" s="9">
        <v>73.2</v>
      </c>
      <c r="M1314" t="s">
        <v>3869</v>
      </c>
      <c r="N1314" s="2" t="s">
        <v>85</v>
      </c>
      <c r="O1314" s="2" t="s">
        <v>3868</v>
      </c>
      <c r="P1314" s="2" t="str">
        <f>VLOOKUP(I1314,Period!A:B,2,FALSE)</f>
        <v>2023H1</v>
      </c>
      <c r="Q1314" s="9">
        <f t="shared" si="227"/>
        <v>73.2</v>
      </c>
      <c r="R1314" s="2">
        <f t="shared" si="228"/>
        <v>80</v>
      </c>
      <c r="S1314" t="str">
        <f t="shared" si="229"/>
        <v>03 Cloudy (40%-90%)</v>
      </c>
      <c r="T1314" t="str">
        <f t="shared" si="237"/>
        <v>45074S2A_MSIL1CCDM-MLB-CLSMJ4507403 Cloudy (40%-90%)</v>
      </c>
      <c r="U1314">
        <f>IF(COUNTIF(T$2:T1313,T1314)&gt;=1,0,1)</f>
        <v>1</v>
      </c>
      <c r="V1314" s="26" t="s">
        <v>403</v>
      </c>
      <c r="W1314" s="86">
        <f t="shared" si="230"/>
        <v>2023</v>
      </c>
      <c r="X1314" s="86" t="str">
        <f t="shared" si="231"/>
        <v>05</v>
      </c>
      <c r="Y1314" s="86">
        <f t="shared" si="232"/>
        <v>28</v>
      </c>
      <c r="Z1314" s="86" t="str">
        <f t="shared" si="233"/>
        <v>22</v>
      </c>
      <c r="AA1314" s="86" t="str">
        <f t="shared" si="234"/>
        <v>28</v>
      </c>
      <c r="AB1314" s="86" t="str">
        <f t="shared" si="235"/>
        <v>29</v>
      </c>
      <c r="AC1314" s="86" t="str">
        <f t="shared" si="236"/>
        <v>CLS_MJ_2500X1254px_16m_S2A_MSIL1C_20230528_80CC</v>
      </c>
      <c r="AD1314" s="88" t="str">
        <f t="shared" si="238"/>
        <v>cls_mj_s2a_msil1c_2023h1_2500x1254px_16m_20230528t222829_80cc</v>
      </c>
      <c r="AE1314">
        <v>55</v>
      </c>
    </row>
    <row r="1315" spans="1:31" x14ac:dyDescent="0.25">
      <c r="A1315" s="2">
        <v>32</v>
      </c>
      <c r="B1315" t="s">
        <v>3866</v>
      </c>
      <c r="C1315" t="s">
        <v>3817</v>
      </c>
      <c r="D1315" s="7" t="s">
        <v>3851</v>
      </c>
      <c r="E1315" s="2" t="b">
        <v>1</v>
      </c>
      <c r="F1315" s="2" t="s">
        <v>3813</v>
      </c>
      <c r="G1315" s="7" t="s">
        <v>181</v>
      </c>
      <c r="H1315" t="s">
        <v>72</v>
      </c>
      <c r="I1315" s="50">
        <v>45072</v>
      </c>
      <c r="J1315" s="2" t="s">
        <v>16</v>
      </c>
      <c r="K1315" s="10" t="s">
        <v>28</v>
      </c>
      <c r="L1315" s="9">
        <v>56.9</v>
      </c>
      <c r="M1315" t="s">
        <v>3869</v>
      </c>
      <c r="N1315" s="2" t="s">
        <v>85</v>
      </c>
      <c r="O1315" s="2" t="s">
        <v>3868</v>
      </c>
      <c r="P1315" s="2" t="str">
        <f>VLOOKUP(I1315,Period!A:B,2,FALSE)</f>
        <v>2023H1</v>
      </c>
      <c r="Q1315" s="9">
        <f t="shared" si="227"/>
        <v>56.9</v>
      </c>
      <c r="R1315" s="2">
        <f t="shared" si="228"/>
        <v>60</v>
      </c>
      <c r="S1315" t="str">
        <f t="shared" si="229"/>
        <v>03 Cloudy (40%-90%)</v>
      </c>
      <c r="T1315" t="str">
        <f t="shared" si="237"/>
        <v>45072S2A_MSIL1CCDM-MLB-CLSMJ4507203 Cloudy (40%-90%)</v>
      </c>
      <c r="U1315">
        <f>IF(COUNTIF(T$2:T1314,T1315)&gt;=1,0,1)</f>
        <v>1</v>
      </c>
      <c r="V1315" s="26" t="s">
        <v>404</v>
      </c>
      <c r="W1315" s="86">
        <f t="shared" si="230"/>
        <v>2023</v>
      </c>
      <c r="X1315" s="86" t="str">
        <f t="shared" si="231"/>
        <v>05</v>
      </c>
      <c r="Y1315" s="86">
        <f t="shared" si="232"/>
        <v>26</v>
      </c>
      <c r="Z1315" s="86" t="str">
        <f t="shared" si="233"/>
        <v>22</v>
      </c>
      <c r="AA1315" s="86" t="str">
        <f t="shared" si="234"/>
        <v>38</v>
      </c>
      <c r="AB1315" s="86" t="str">
        <f t="shared" si="235"/>
        <v>25</v>
      </c>
      <c r="AC1315" s="86" t="str">
        <f t="shared" si="236"/>
        <v>CLS_MJ_2500X1254px_16m_S2A_MSIL1C_20230526_60CC</v>
      </c>
      <c r="AD1315" s="88" t="str">
        <f t="shared" si="238"/>
        <v>cls_mj_s2a_msil1c_2023h1_2500x1254px_16m_20230526t223825_60cc</v>
      </c>
      <c r="AE1315">
        <v>55</v>
      </c>
    </row>
    <row r="1316" spans="1:31" x14ac:dyDescent="0.25">
      <c r="A1316" s="2">
        <v>33</v>
      </c>
      <c r="B1316" t="s">
        <v>3866</v>
      </c>
      <c r="C1316" t="s">
        <v>3817</v>
      </c>
      <c r="D1316" s="7" t="s">
        <v>3851</v>
      </c>
      <c r="E1316" s="2" t="b">
        <v>1</v>
      </c>
      <c r="F1316" s="2" t="s">
        <v>3813</v>
      </c>
      <c r="G1316" s="7" t="s">
        <v>181</v>
      </c>
      <c r="H1316" t="s">
        <v>72</v>
      </c>
      <c r="I1316" s="50">
        <v>45069</v>
      </c>
      <c r="J1316" s="2" t="s">
        <v>16</v>
      </c>
      <c r="K1316" s="5" t="s">
        <v>29</v>
      </c>
      <c r="L1316" s="9">
        <v>48.6</v>
      </c>
      <c r="M1316" t="s">
        <v>3869</v>
      </c>
      <c r="N1316" s="2" t="s">
        <v>85</v>
      </c>
      <c r="O1316" s="2" t="s">
        <v>3868</v>
      </c>
      <c r="P1316" s="2" t="str">
        <f>VLOOKUP(I1316,Period!A:B,2,FALSE)</f>
        <v>2023H1</v>
      </c>
      <c r="Q1316" s="9">
        <f t="shared" si="227"/>
        <v>48.6</v>
      </c>
      <c r="R1316" s="2">
        <f t="shared" si="228"/>
        <v>50</v>
      </c>
      <c r="S1316" t="str">
        <f t="shared" si="229"/>
        <v>03 Cloudy (40%-90%)</v>
      </c>
      <c r="T1316" t="str">
        <f t="shared" si="237"/>
        <v>45069S2A_MSIL1CCDM-MLB-CLSMJ4506903 Cloudy (40%-90%)</v>
      </c>
      <c r="U1316">
        <f>IF(COUNTIF(T$2:T1315,T1316)&gt;=1,0,1)</f>
        <v>1</v>
      </c>
      <c r="V1316" s="26" t="s">
        <v>405</v>
      </c>
      <c r="W1316" s="86">
        <f t="shared" si="230"/>
        <v>2023</v>
      </c>
      <c r="X1316" s="86" t="str">
        <f t="shared" si="231"/>
        <v>05</v>
      </c>
      <c r="Y1316" s="86">
        <f t="shared" si="232"/>
        <v>23</v>
      </c>
      <c r="Z1316" s="86" t="str">
        <f t="shared" si="233"/>
        <v>22</v>
      </c>
      <c r="AA1316" s="86" t="str">
        <f t="shared" si="234"/>
        <v>28</v>
      </c>
      <c r="AB1316" s="86" t="str">
        <f t="shared" si="235"/>
        <v>28</v>
      </c>
      <c r="AC1316" s="86" t="str">
        <f t="shared" si="236"/>
        <v>CLS_MJ_2500X1254px_16m_S2A_MSIL1C_20230523_50CC</v>
      </c>
      <c r="AD1316" s="88" t="str">
        <f t="shared" si="238"/>
        <v>cls_mj_s2a_msil1c_2023h1_2500x1254px_16m_20230523t222828_50cc</v>
      </c>
      <c r="AE1316">
        <v>55</v>
      </c>
    </row>
    <row r="1317" spans="1:31" x14ac:dyDescent="0.25">
      <c r="A1317" s="2">
        <v>35</v>
      </c>
      <c r="B1317" t="s">
        <v>3866</v>
      </c>
      <c r="C1317" t="s">
        <v>3817</v>
      </c>
      <c r="D1317" s="7" t="s">
        <v>3851</v>
      </c>
      <c r="E1317" s="2" t="b">
        <v>1</v>
      </c>
      <c r="F1317" s="2" t="s">
        <v>3813</v>
      </c>
      <c r="G1317" s="7" t="s">
        <v>181</v>
      </c>
      <c r="H1317" t="s">
        <v>72</v>
      </c>
      <c r="I1317" s="50">
        <v>45067</v>
      </c>
      <c r="J1317" s="2" t="s">
        <v>16</v>
      </c>
      <c r="K1317" s="10" t="s">
        <v>28</v>
      </c>
      <c r="L1317" s="9">
        <v>59.7</v>
      </c>
      <c r="M1317" t="s">
        <v>3869</v>
      </c>
      <c r="N1317" s="2" t="s">
        <v>85</v>
      </c>
      <c r="O1317" s="2" t="s">
        <v>3868</v>
      </c>
      <c r="P1317" s="2" t="str">
        <f>VLOOKUP(I1317,Period!A:B,2,FALSE)</f>
        <v>2023H1</v>
      </c>
      <c r="Q1317" s="9">
        <f t="shared" si="227"/>
        <v>59.7</v>
      </c>
      <c r="R1317" s="2">
        <f t="shared" si="228"/>
        <v>60</v>
      </c>
      <c r="S1317" t="str">
        <f t="shared" si="229"/>
        <v>03 Cloudy (40%-90%)</v>
      </c>
      <c r="T1317" t="str">
        <f t="shared" si="237"/>
        <v>45067S2A_MSIL1CCDM-MLB-CLSMJ4506703 Cloudy (40%-90%)</v>
      </c>
      <c r="U1317">
        <f>IF(COUNTIF(T$2:T1316,T1317)&gt;=1,0,1)</f>
        <v>1</v>
      </c>
      <c r="V1317" s="26" t="s">
        <v>406</v>
      </c>
      <c r="W1317" s="86">
        <f t="shared" si="230"/>
        <v>2023</v>
      </c>
      <c r="X1317" s="86" t="str">
        <f t="shared" si="231"/>
        <v>05</v>
      </c>
      <c r="Y1317" s="86">
        <f t="shared" si="232"/>
        <v>21</v>
      </c>
      <c r="Z1317" s="86" t="str">
        <f t="shared" si="233"/>
        <v>22</v>
      </c>
      <c r="AA1317" s="86" t="str">
        <f t="shared" si="234"/>
        <v>38</v>
      </c>
      <c r="AB1317" s="86" t="str">
        <f t="shared" si="235"/>
        <v>25</v>
      </c>
      <c r="AC1317" s="86" t="str">
        <f t="shared" si="236"/>
        <v>CLS_MJ_2500X1254px_16m_S2A_MSIL1C_20230521_60CC</v>
      </c>
      <c r="AD1317" s="88" t="str">
        <f t="shared" si="238"/>
        <v>cls_mj_s2a_msil1c_2023h1_2500x1254px_16m_20230521t223825_60cc</v>
      </c>
      <c r="AE1317">
        <v>55</v>
      </c>
    </row>
    <row r="1318" spans="1:31" x14ac:dyDescent="0.25">
      <c r="A1318" s="2">
        <v>36</v>
      </c>
      <c r="B1318" t="s">
        <v>3866</v>
      </c>
      <c r="C1318" t="s">
        <v>3817</v>
      </c>
      <c r="D1318" s="7" t="s">
        <v>3851</v>
      </c>
      <c r="E1318" s="2" t="b">
        <v>1</v>
      </c>
      <c r="F1318" s="2" t="s">
        <v>3813</v>
      </c>
      <c r="G1318" s="7" t="s">
        <v>181</v>
      </c>
      <c r="H1318" t="s">
        <v>72</v>
      </c>
      <c r="I1318" s="50">
        <v>45064</v>
      </c>
      <c r="J1318" s="2" t="s">
        <v>16</v>
      </c>
      <c r="K1318" s="10" t="s">
        <v>24</v>
      </c>
      <c r="L1318" s="9">
        <v>98.1</v>
      </c>
      <c r="M1318" t="s">
        <v>3869</v>
      </c>
      <c r="N1318" s="2" t="s">
        <v>85</v>
      </c>
      <c r="O1318" s="2" t="s">
        <v>3868</v>
      </c>
      <c r="P1318" s="2" t="str">
        <f>VLOOKUP(I1318,Period!A:B,2,FALSE)</f>
        <v>2023H1</v>
      </c>
      <c r="Q1318" s="9">
        <f t="shared" si="227"/>
        <v>98.1</v>
      </c>
      <c r="R1318" s="2">
        <f t="shared" si="228"/>
        <v>100</v>
      </c>
      <c r="S1318" t="str">
        <f t="shared" si="229"/>
        <v>04 Overcast (100%)</v>
      </c>
      <c r="T1318" t="str">
        <f t="shared" si="237"/>
        <v>45064S2A_MSIL1CCDM-MLB-CLSMJ4506404 Overcast (100%)</v>
      </c>
      <c r="U1318">
        <f>IF(COUNTIF(T$2:T1317,T1318)&gt;=1,0,1)</f>
        <v>1</v>
      </c>
      <c r="V1318" s="26" t="s">
        <v>407</v>
      </c>
      <c r="W1318" s="86">
        <f t="shared" si="230"/>
        <v>2023</v>
      </c>
      <c r="X1318" s="86" t="str">
        <f t="shared" si="231"/>
        <v>05</v>
      </c>
      <c r="Y1318" s="86">
        <f t="shared" si="232"/>
        <v>18</v>
      </c>
      <c r="Z1318" s="86" t="str">
        <f t="shared" si="233"/>
        <v>22</v>
      </c>
      <c r="AA1318" s="86" t="str">
        <f t="shared" si="234"/>
        <v>28</v>
      </c>
      <c r="AB1318" s="86" t="str">
        <f t="shared" si="235"/>
        <v>30</v>
      </c>
      <c r="AC1318" s="86" t="str">
        <f t="shared" si="236"/>
        <v>CLS_MJ_2500X1254px_16m_S2A_MSIL1C_20230518_100CC</v>
      </c>
      <c r="AD1318" s="88" t="str">
        <f t="shared" si="238"/>
        <v>cls_mj_s2a_msil1c_2023h1_2500x1254px_16m_20230518t222830_100cc</v>
      </c>
      <c r="AE1318">
        <v>55</v>
      </c>
    </row>
    <row r="1319" spans="1:31" x14ac:dyDescent="0.25">
      <c r="A1319" s="2">
        <v>37</v>
      </c>
      <c r="B1319" t="s">
        <v>3866</v>
      </c>
      <c r="C1319" t="s">
        <v>3817</v>
      </c>
      <c r="D1319" s="7" t="s">
        <v>3851</v>
      </c>
      <c r="E1319" s="2" t="b">
        <v>1</v>
      </c>
      <c r="F1319" s="2" t="s">
        <v>3813</v>
      </c>
      <c r="G1319" s="7" t="s">
        <v>181</v>
      </c>
      <c r="H1319" t="s">
        <v>72</v>
      </c>
      <c r="I1319" s="50">
        <v>45062</v>
      </c>
      <c r="J1319" s="2" t="s">
        <v>16</v>
      </c>
      <c r="K1319" s="10" t="s">
        <v>45</v>
      </c>
      <c r="L1319" s="9">
        <v>93.7</v>
      </c>
      <c r="M1319" t="s">
        <v>3869</v>
      </c>
      <c r="N1319" s="2" t="s">
        <v>85</v>
      </c>
      <c r="O1319" s="2" t="s">
        <v>3868</v>
      </c>
      <c r="P1319" s="2" t="str">
        <f>VLOOKUP(I1319,Period!A:B,2,FALSE)</f>
        <v>2023H1</v>
      </c>
      <c r="Q1319" s="9">
        <f t="shared" si="227"/>
        <v>93.7</v>
      </c>
      <c r="R1319" s="2">
        <f t="shared" si="228"/>
        <v>100</v>
      </c>
      <c r="S1319" t="str">
        <f t="shared" si="229"/>
        <v>04 Overcast (100%)</v>
      </c>
      <c r="T1319" t="str">
        <f t="shared" si="237"/>
        <v>45062S2A_MSIL1CCDM-MLB-CLSMJ4506204 Overcast (100%)</v>
      </c>
      <c r="U1319">
        <f>IF(COUNTIF(T$2:T1318,T1319)&gt;=1,0,1)</f>
        <v>1</v>
      </c>
      <c r="V1319" s="26" t="s">
        <v>408</v>
      </c>
      <c r="W1319" s="86">
        <f t="shared" si="230"/>
        <v>2023</v>
      </c>
      <c r="X1319" s="86" t="str">
        <f t="shared" si="231"/>
        <v>05</v>
      </c>
      <c r="Y1319" s="86">
        <f t="shared" si="232"/>
        <v>16</v>
      </c>
      <c r="Z1319" s="86" t="str">
        <f t="shared" si="233"/>
        <v>22</v>
      </c>
      <c r="AA1319" s="86" t="str">
        <f t="shared" si="234"/>
        <v>38</v>
      </c>
      <c r="AB1319" s="86" t="str">
        <f t="shared" si="235"/>
        <v>23</v>
      </c>
      <c r="AC1319" s="86" t="str">
        <f t="shared" si="236"/>
        <v>CLS_MJ_2500X1254px_16m_S2A_MSIL1C_20230516_100CC</v>
      </c>
      <c r="AD1319" s="88" t="str">
        <f t="shared" si="238"/>
        <v>cls_mj_s2a_msil1c_2023h1_2500x1254px_16m_20230516t223823_100cc</v>
      </c>
      <c r="AE1319">
        <v>55</v>
      </c>
    </row>
    <row r="1320" spans="1:31" x14ac:dyDescent="0.25">
      <c r="A1320" s="2">
        <v>38</v>
      </c>
      <c r="B1320" t="s">
        <v>3866</v>
      </c>
      <c r="C1320" t="s">
        <v>3817</v>
      </c>
      <c r="D1320" s="7" t="s">
        <v>3851</v>
      </c>
      <c r="E1320" s="2" t="b">
        <v>1</v>
      </c>
      <c r="F1320" s="2" t="s">
        <v>3813</v>
      </c>
      <c r="G1320" s="7" t="s">
        <v>181</v>
      </c>
      <c r="H1320" t="s">
        <v>72</v>
      </c>
      <c r="I1320" s="50">
        <v>45059</v>
      </c>
      <c r="J1320" s="2" t="s">
        <v>16</v>
      </c>
      <c r="K1320" s="10" t="s">
        <v>30</v>
      </c>
      <c r="L1320" s="9">
        <v>21.7</v>
      </c>
      <c r="M1320" t="s">
        <v>3869</v>
      </c>
      <c r="N1320" s="2" t="s">
        <v>85</v>
      </c>
      <c r="O1320" s="2" t="s">
        <v>3868</v>
      </c>
      <c r="P1320" s="2" t="str">
        <f>VLOOKUP(I1320,Period!A:B,2,FALSE)</f>
        <v>2023H1</v>
      </c>
      <c r="Q1320" s="9">
        <f t="shared" si="227"/>
        <v>21.7</v>
      </c>
      <c r="R1320" s="2">
        <f t="shared" si="228"/>
        <v>30</v>
      </c>
      <c r="S1320" t="str">
        <f t="shared" si="229"/>
        <v>02 Sunny (10%-30%)</v>
      </c>
      <c r="T1320" t="str">
        <f t="shared" si="237"/>
        <v>45059S2A_MSIL1CCDM-MLB-CLSMJ4505902 Sunny (10%-30%)</v>
      </c>
      <c r="U1320">
        <f>IF(COUNTIF(T$2:T1319,T1320)&gt;=1,0,1)</f>
        <v>1</v>
      </c>
      <c r="V1320" s="26" t="s">
        <v>409</v>
      </c>
      <c r="W1320" s="86">
        <f t="shared" si="230"/>
        <v>2023</v>
      </c>
      <c r="X1320" s="86" t="str">
        <f t="shared" si="231"/>
        <v>05</v>
      </c>
      <c r="Y1320" s="86">
        <f t="shared" si="232"/>
        <v>13</v>
      </c>
      <c r="Z1320" s="86" t="str">
        <f t="shared" si="233"/>
        <v>22</v>
      </c>
      <c r="AA1320" s="86" t="str">
        <f t="shared" si="234"/>
        <v>28</v>
      </c>
      <c r="AB1320" s="86" t="str">
        <f t="shared" si="235"/>
        <v>25</v>
      </c>
      <c r="AC1320" s="86" t="str">
        <f t="shared" si="236"/>
        <v>CLS_MJ_2500X1254px_16m_S2A_MSIL1C_20230513_30CC</v>
      </c>
      <c r="AD1320" s="88" t="str">
        <f t="shared" si="238"/>
        <v>cls_mj_s2a_msil1c_2023h1_2500x1254px_16m_20230513t222825_30cc</v>
      </c>
      <c r="AE1320">
        <v>55</v>
      </c>
    </row>
    <row r="1321" spans="1:31" x14ac:dyDescent="0.25">
      <c r="A1321" s="2">
        <v>39</v>
      </c>
      <c r="B1321" t="s">
        <v>3866</v>
      </c>
      <c r="C1321" t="s">
        <v>3817</v>
      </c>
      <c r="D1321" s="7" t="s">
        <v>3851</v>
      </c>
      <c r="E1321" s="2" t="b">
        <v>1</v>
      </c>
      <c r="F1321" s="2" t="s">
        <v>3813</v>
      </c>
      <c r="G1321" s="7" t="s">
        <v>181</v>
      </c>
      <c r="H1321" t="s">
        <v>72</v>
      </c>
      <c r="I1321" s="50">
        <v>45057</v>
      </c>
      <c r="J1321" s="2" t="s">
        <v>16</v>
      </c>
      <c r="K1321" s="5" t="s">
        <v>31</v>
      </c>
      <c r="L1321" s="9">
        <v>9.6999999999999993</v>
      </c>
      <c r="M1321" t="s">
        <v>3869</v>
      </c>
      <c r="N1321" s="2" t="s">
        <v>85</v>
      </c>
      <c r="O1321" s="2" t="s">
        <v>3868</v>
      </c>
      <c r="P1321" s="2" t="str">
        <f>VLOOKUP(I1321,Period!A:B,2,FALSE)</f>
        <v>2023H1</v>
      </c>
      <c r="Q1321" s="9">
        <f t="shared" si="227"/>
        <v>9.6999999999999993</v>
      </c>
      <c r="R1321" s="2">
        <f t="shared" si="228"/>
        <v>10</v>
      </c>
      <c r="S1321" t="str">
        <f t="shared" si="229"/>
        <v>02 Sunny (10%-30%)</v>
      </c>
      <c r="T1321" t="str">
        <f t="shared" si="237"/>
        <v>45057S2A_MSIL1CCDM-MLB-CLSMJ4505702 Sunny (10%-30%)</v>
      </c>
      <c r="U1321">
        <f>IF(COUNTIF(T$2:T1320,T1321)&gt;=1,0,1)</f>
        <v>1</v>
      </c>
      <c r="V1321" s="26" t="s">
        <v>410</v>
      </c>
      <c r="W1321" s="86">
        <f t="shared" si="230"/>
        <v>2023</v>
      </c>
      <c r="X1321" s="86" t="str">
        <f t="shared" si="231"/>
        <v>05</v>
      </c>
      <c r="Y1321" s="86">
        <f t="shared" si="232"/>
        <v>11</v>
      </c>
      <c r="Z1321" s="86" t="str">
        <f t="shared" si="233"/>
        <v>22</v>
      </c>
      <c r="AA1321" s="86" t="str">
        <f t="shared" si="234"/>
        <v>38</v>
      </c>
      <c r="AB1321" s="86" t="str">
        <f t="shared" si="235"/>
        <v>24</v>
      </c>
      <c r="AC1321" s="86" t="str">
        <f t="shared" si="236"/>
        <v>CLS_MJ_2500X1254px_16m_S2A_MSIL1C_20230511_10CC</v>
      </c>
      <c r="AD1321" s="88" t="str">
        <f t="shared" si="238"/>
        <v>cls_mj_s2a_msil1c_2023h1_2500x1254px_16m_20230511t223824_10cc</v>
      </c>
      <c r="AE1321">
        <v>55</v>
      </c>
    </row>
    <row r="1322" spans="1:31" x14ac:dyDescent="0.25">
      <c r="A1322" s="2">
        <v>40</v>
      </c>
      <c r="B1322" t="s">
        <v>3866</v>
      </c>
      <c r="C1322" t="s">
        <v>3817</v>
      </c>
      <c r="D1322" s="7" t="s">
        <v>3851</v>
      </c>
      <c r="E1322" s="2" t="b">
        <v>1</v>
      </c>
      <c r="F1322" s="2" t="s">
        <v>3813</v>
      </c>
      <c r="G1322" s="7" t="s">
        <v>181</v>
      </c>
      <c r="H1322" t="s">
        <v>72</v>
      </c>
      <c r="I1322" s="50">
        <v>45054</v>
      </c>
      <c r="J1322" s="2" t="s">
        <v>16</v>
      </c>
      <c r="K1322" s="10" t="s">
        <v>29</v>
      </c>
      <c r="L1322" s="9">
        <v>91.7</v>
      </c>
      <c r="M1322" t="s">
        <v>3869</v>
      </c>
      <c r="N1322" s="2" t="s">
        <v>85</v>
      </c>
      <c r="O1322" s="2" t="s">
        <v>3868</v>
      </c>
      <c r="P1322" s="2" t="str">
        <f>VLOOKUP(I1322,Period!A:B,2,FALSE)</f>
        <v>2023H1</v>
      </c>
      <c r="Q1322" s="9">
        <f t="shared" si="227"/>
        <v>91.7</v>
      </c>
      <c r="R1322" s="2">
        <f t="shared" si="228"/>
        <v>100</v>
      </c>
      <c r="S1322" t="str">
        <f t="shared" si="229"/>
        <v>04 Overcast (100%)</v>
      </c>
      <c r="T1322" t="str">
        <f t="shared" si="237"/>
        <v>45054S2A_MSIL1CCDM-MLB-CLSMJ4505404 Overcast (100%)</v>
      </c>
      <c r="U1322">
        <f>IF(COUNTIF(T$2:T1321,T1322)&gt;=1,0,1)</f>
        <v>1</v>
      </c>
      <c r="V1322" s="26" t="s">
        <v>411</v>
      </c>
      <c r="W1322" s="86">
        <f t="shared" si="230"/>
        <v>2023</v>
      </c>
      <c r="X1322" s="86" t="str">
        <f t="shared" si="231"/>
        <v>05</v>
      </c>
      <c r="Y1322" s="86" t="str">
        <f t="shared" si="232"/>
        <v>08</v>
      </c>
      <c r="Z1322" s="86" t="str">
        <f t="shared" si="233"/>
        <v>22</v>
      </c>
      <c r="AA1322" s="86" t="str">
        <f t="shared" si="234"/>
        <v>28</v>
      </c>
      <c r="AB1322" s="86" t="str">
        <f t="shared" si="235"/>
        <v>28</v>
      </c>
      <c r="AC1322" s="86" t="str">
        <f t="shared" si="236"/>
        <v>CLS_MJ_2500X1254px_16m_S2A_MSIL1C_20230508_100CC</v>
      </c>
      <c r="AD1322" s="88" t="str">
        <f t="shared" si="238"/>
        <v>cls_mj_s2a_msil1c_2023h1_2500x1254px_16m_20230508t222828_100cc</v>
      </c>
      <c r="AE1322">
        <v>55</v>
      </c>
    </row>
    <row r="1323" spans="1:31" x14ac:dyDescent="0.25">
      <c r="A1323" s="2">
        <v>41</v>
      </c>
      <c r="B1323" t="s">
        <v>3866</v>
      </c>
      <c r="C1323" t="s">
        <v>3817</v>
      </c>
      <c r="D1323" s="7" t="s">
        <v>3851</v>
      </c>
      <c r="E1323" s="2" t="b">
        <v>1</v>
      </c>
      <c r="F1323" s="2" t="s">
        <v>3813</v>
      </c>
      <c r="G1323" s="7" t="s">
        <v>181</v>
      </c>
      <c r="H1323" t="s">
        <v>72</v>
      </c>
      <c r="I1323" s="50">
        <v>45052</v>
      </c>
      <c r="J1323" s="2" t="s">
        <v>16</v>
      </c>
      <c r="K1323" s="10" t="s">
        <v>33</v>
      </c>
      <c r="L1323" s="9">
        <v>89.6</v>
      </c>
      <c r="M1323" t="s">
        <v>3869</v>
      </c>
      <c r="N1323" s="2" t="s">
        <v>85</v>
      </c>
      <c r="O1323" s="2" t="s">
        <v>3868</v>
      </c>
      <c r="P1323" s="2" t="str">
        <f>VLOOKUP(I1323,Period!A:B,2,FALSE)</f>
        <v>2023H1</v>
      </c>
      <c r="Q1323" s="9">
        <f t="shared" si="227"/>
        <v>89.6</v>
      </c>
      <c r="R1323" s="2">
        <f t="shared" si="228"/>
        <v>90</v>
      </c>
      <c r="S1323" t="str">
        <f t="shared" si="229"/>
        <v>03 Cloudy (40%-90%)</v>
      </c>
      <c r="T1323" t="str">
        <f t="shared" si="237"/>
        <v>45052S2A_MSIL1CCDM-MLB-CLSMJ4505203 Cloudy (40%-90%)</v>
      </c>
      <c r="U1323">
        <f>IF(COUNTIF(T$2:T1322,T1323)&gt;=1,0,1)</f>
        <v>1</v>
      </c>
      <c r="V1323" s="26" t="s">
        <v>412</v>
      </c>
      <c r="W1323" s="86">
        <f t="shared" si="230"/>
        <v>2023</v>
      </c>
      <c r="X1323" s="86" t="str">
        <f t="shared" si="231"/>
        <v>05</v>
      </c>
      <c r="Y1323" s="86" t="str">
        <f t="shared" si="232"/>
        <v>06</v>
      </c>
      <c r="Z1323" s="86" t="str">
        <f t="shared" si="233"/>
        <v>22</v>
      </c>
      <c r="AA1323" s="86" t="str">
        <f t="shared" si="234"/>
        <v>38</v>
      </c>
      <c r="AB1323" s="86" t="str">
        <f t="shared" si="235"/>
        <v>22</v>
      </c>
      <c r="AC1323" s="86" t="str">
        <f t="shared" si="236"/>
        <v>CLS_MJ_2500X1254px_16m_S2A_MSIL1C_20230506_90CC</v>
      </c>
      <c r="AD1323" s="88" t="str">
        <f t="shared" si="238"/>
        <v>cls_mj_s2a_msil1c_2023h1_2500x1254px_16m_20230506t223822_90cc</v>
      </c>
      <c r="AE1323">
        <v>55</v>
      </c>
    </row>
    <row r="1324" spans="1:31" x14ac:dyDescent="0.25">
      <c r="A1324" s="2">
        <v>42</v>
      </c>
      <c r="B1324" t="s">
        <v>3866</v>
      </c>
      <c r="C1324" t="s">
        <v>3817</v>
      </c>
      <c r="D1324" s="7" t="s">
        <v>3851</v>
      </c>
      <c r="E1324" s="2" t="b">
        <v>1</v>
      </c>
      <c r="F1324" s="2" t="s">
        <v>3813</v>
      </c>
      <c r="G1324" s="7" t="s">
        <v>181</v>
      </c>
      <c r="H1324" t="s">
        <v>72</v>
      </c>
      <c r="I1324" s="50">
        <v>45049</v>
      </c>
      <c r="J1324" s="2" t="s">
        <v>16</v>
      </c>
      <c r="K1324" s="10" t="s">
        <v>30</v>
      </c>
      <c r="L1324" s="9">
        <v>62.4</v>
      </c>
      <c r="M1324" t="s">
        <v>3869</v>
      </c>
      <c r="N1324" s="2" t="s">
        <v>85</v>
      </c>
      <c r="O1324" s="2" t="s">
        <v>3868</v>
      </c>
      <c r="P1324" s="2" t="str">
        <f>VLOOKUP(I1324,Period!A:B,2,FALSE)</f>
        <v>2023H1</v>
      </c>
      <c r="Q1324" s="9">
        <f t="shared" si="227"/>
        <v>62.4</v>
      </c>
      <c r="R1324" s="2">
        <f t="shared" si="228"/>
        <v>70</v>
      </c>
      <c r="S1324" t="str">
        <f t="shared" si="229"/>
        <v>03 Cloudy (40%-90%)</v>
      </c>
      <c r="T1324" t="str">
        <f t="shared" si="237"/>
        <v>45049S2A_MSIL1CCDM-MLB-CLSMJ4504903 Cloudy (40%-90%)</v>
      </c>
      <c r="U1324">
        <f>IF(COUNTIF(T$2:T1323,T1324)&gt;=1,0,1)</f>
        <v>1</v>
      </c>
      <c r="V1324" s="26" t="s">
        <v>413</v>
      </c>
      <c r="W1324" s="86">
        <f t="shared" si="230"/>
        <v>2023</v>
      </c>
      <c r="X1324" s="86" t="str">
        <f t="shared" si="231"/>
        <v>05</v>
      </c>
      <c r="Y1324" s="86" t="str">
        <f t="shared" si="232"/>
        <v>03</v>
      </c>
      <c r="Z1324" s="86" t="str">
        <f t="shared" si="233"/>
        <v>22</v>
      </c>
      <c r="AA1324" s="86" t="str">
        <f t="shared" si="234"/>
        <v>28</v>
      </c>
      <c r="AB1324" s="86" t="str">
        <f t="shared" si="235"/>
        <v>25</v>
      </c>
      <c r="AC1324" s="86" t="str">
        <f t="shared" si="236"/>
        <v>CLS_MJ_2500X1254px_16m_S2A_MSIL1C_20230503_70CC</v>
      </c>
      <c r="AD1324" s="88" t="str">
        <f t="shared" si="238"/>
        <v>cls_mj_s2a_msil1c_2023h1_2500x1254px_16m_20230503t222825_70cc</v>
      </c>
      <c r="AE1324">
        <v>55</v>
      </c>
    </row>
    <row r="1325" spans="1:31" x14ac:dyDescent="0.25">
      <c r="A1325" s="2">
        <v>43</v>
      </c>
      <c r="B1325" t="s">
        <v>3866</v>
      </c>
      <c r="C1325" t="s">
        <v>3817</v>
      </c>
      <c r="D1325" s="7" t="s">
        <v>3851</v>
      </c>
      <c r="E1325" s="2" t="b">
        <v>1</v>
      </c>
      <c r="F1325" s="2" t="s">
        <v>3813</v>
      </c>
      <c r="G1325" s="7" t="s">
        <v>181</v>
      </c>
      <c r="H1325" t="s">
        <v>72</v>
      </c>
      <c r="I1325" s="50">
        <v>45047</v>
      </c>
      <c r="J1325" s="2" t="s">
        <v>16</v>
      </c>
      <c r="K1325" s="10" t="s">
        <v>31</v>
      </c>
      <c r="L1325" s="9">
        <v>99</v>
      </c>
      <c r="M1325" t="s">
        <v>3869</v>
      </c>
      <c r="N1325" s="2" t="s">
        <v>85</v>
      </c>
      <c r="O1325" s="2" t="s">
        <v>3868</v>
      </c>
      <c r="P1325" s="2" t="str">
        <f>VLOOKUP(I1325,Period!A:B,2,FALSE)</f>
        <v>2023H1</v>
      </c>
      <c r="Q1325" s="9">
        <f t="shared" si="227"/>
        <v>99</v>
      </c>
      <c r="R1325" s="2">
        <f t="shared" si="228"/>
        <v>100</v>
      </c>
      <c r="S1325" t="str">
        <f t="shared" si="229"/>
        <v>04 Overcast (100%)</v>
      </c>
      <c r="T1325" t="str">
        <f t="shared" si="237"/>
        <v>45047S2A_MSIL1CCDM-MLB-CLSMJ4504704 Overcast (100%)</v>
      </c>
      <c r="U1325">
        <f>IF(COUNTIF(T$2:T1324,T1325)&gt;=1,0,1)</f>
        <v>1</v>
      </c>
      <c r="V1325" s="26" t="s">
        <v>414</v>
      </c>
      <c r="W1325" s="86">
        <f t="shared" si="230"/>
        <v>2023</v>
      </c>
      <c r="X1325" s="86" t="str">
        <f t="shared" si="231"/>
        <v>05</v>
      </c>
      <c r="Y1325" s="86" t="str">
        <f t="shared" si="232"/>
        <v>01</v>
      </c>
      <c r="Z1325" s="86" t="str">
        <f t="shared" si="233"/>
        <v>22</v>
      </c>
      <c r="AA1325" s="86" t="str">
        <f t="shared" si="234"/>
        <v>38</v>
      </c>
      <c r="AB1325" s="86" t="str">
        <f t="shared" si="235"/>
        <v>24</v>
      </c>
      <c r="AC1325" s="86" t="str">
        <f t="shared" si="236"/>
        <v>CLS_MJ_2500X1254px_16m_S2A_MSIL1C_20230501_100CC</v>
      </c>
      <c r="AD1325" s="88" t="str">
        <f t="shared" si="238"/>
        <v>cls_mj_s2a_msil1c_2023h1_2500x1254px_16m_20230501t223824_100cc</v>
      </c>
      <c r="AE1325">
        <v>55</v>
      </c>
    </row>
    <row r="1326" spans="1:31" x14ac:dyDescent="0.25">
      <c r="A1326" s="2">
        <v>44</v>
      </c>
      <c r="B1326" t="s">
        <v>3866</v>
      </c>
      <c r="C1326" t="s">
        <v>3817</v>
      </c>
      <c r="D1326" s="7" t="s">
        <v>3851</v>
      </c>
      <c r="E1326" s="2" t="b">
        <v>1</v>
      </c>
      <c r="F1326" s="2" t="s">
        <v>3813</v>
      </c>
      <c r="G1326" s="7" t="s">
        <v>181</v>
      </c>
      <c r="H1326" t="s">
        <v>72</v>
      </c>
      <c r="I1326" s="50">
        <v>45044</v>
      </c>
      <c r="J1326" s="2" t="s">
        <v>16</v>
      </c>
      <c r="K1326" s="5" t="s">
        <v>32</v>
      </c>
      <c r="L1326" s="9">
        <v>4.4000000000000004</v>
      </c>
      <c r="M1326" t="s">
        <v>3869</v>
      </c>
      <c r="N1326" s="2" t="s">
        <v>85</v>
      </c>
      <c r="O1326" s="2" t="s">
        <v>3868</v>
      </c>
      <c r="P1326" s="2" t="str">
        <f>VLOOKUP(I1326,Period!A:B,2,FALSE)</f>
        <v>2023H1</v>
      </c>
      <c r="Q1326" s="9">
        <f t="shared" si="227"/>
        <v>4.4000000000000004</v>
      </c>
      <c r="R1326" s="2">
        <f t="shared" si="228"/>
        <v>10</v>
      </c>
      <c r="S1326" t="str">
        <f t="shared" si="229"/>
        <v>02 Sunny (10%-30%)</v>
      </c>
      <c r="T1326" t="str">
        <f t="shared" si="237"/>
        <v>45044S2A_MSIL1CCDM-MLB-CLSMJ4504402 Sunny (10%-30%)</v>
      </c>
      <c r="U1326">
        <f>IF(COUNTIF(T$2:T1325,T1326)&gt;=1,0,1)</f>
        <v>1</v>
      </c>
      <c r="V1326" s="26" t="s">
        <v>415</v>
      </c>
      <c r="W1326" s="86">
        <f t="shared" si="230"/>
        <v>2023</v>
      </c>
      <c r="X1326" s="86" t="str">
        <f t="shared" si="231"/>
        <v>04</v>
      </c>
      <c r="Y1326" s="86">
        <f t="shared" si="232"/>
        <v>28</v>
      </c>
      <c r="Z1326" s="86" t="str">
        <f t="shared" si="233"/>
        <v>22</v>
      </c>
      <c r="AA1326" s="86" t="str">
        <f t="shared" si="234"/>
        <v>28</v>
      </c>
      <c r="AB1326" s="86" t="str">
        <f t="shared" si="235"/>
        <v>27</v>
      </c>
      <c r="AC1326" s="86" t="str">
        <f t="shared" si="236"/>
        <v>CLS_MJ_2500X1254px_16m_S2A_MSIL1C_20230428_10CC</v>
      </c>
      <c r="AD1326" s="88" t="str">
        <f t="shared" si="238"/>
        <v>cls_mj_s2a_msil1c_2023h1_2500x1254px_16m_20230428t222827_10cc</v>
      </c>
      <c r="AE1326">
        <v>55</v>
      </c>
    </row>
    <row r="1327" spans="1:31" x14ac:dyDescent="0.25">
      <c r="A1327" s="2">
        <v>45</v>
      </c>
      <c r="B1327" t="s">
        <v>3866</v>
      </c>
      <c r="C1327" t="s">
        <v>3817</v>
      </c>
      <c r="D1327" s="7" t="s">
        <v>3851</v>
      </c>
      <c r="E1327" s="2" t="b">
        <v>1</v>
      </c>
      <c r="F1327" s="2" t="s">
        <v>3813</v>
      </c>
      <c r="G1327" s="7" t="s">
        <v>181</v>
      </c>
      <c r="H1327" t="s">
        <v>72</v>
      </c>
      <c r="I1327" s="50">
        <v>45042</v>
      </c>
      <c r="J1327" s="2" t="s">
        <v>16</v>
      </c>
      <c r="K1327" s="5" t="s">
        <v>33</v>
      </c>
      <c r="L1327" s="9">
        <v>0</v>
      </c>
      <c r="M1327" t="s">
        <v>3869</v>
      </c>
      <c r="N1327" s="2" t="s">
        <v>85</v>
      </c>
      <c r="O1327" s="2" t="s">
        <v>3868</v>
      </c>
      <c r="P1327" s="2" t="str">
        <f>VLOOKUP(I1327,Period!A:B,2,FALSE)</f>
        <v>2023H1</v>
      </c>
      <c r="Q1327" s="9">
        <f t="shared" si="227"/>
        <v>0</v>
      </c>
      <c r="R1327" s="2">
        <f t="shared" si="228"/>
        <v>0</v>
      </c>
      <c r="S1327" t="str">
        <f t="shared" si="229"/>
        <v>01 Clear (0%)</v>
      </c>
      <c r="T1327" t="str">
        <f t="shared" si="237"/>
        <v>45042S2A_MSIL1CCDM-MLB-CLSMJ4504201 Clear (0%)</v>
      </c>
      <c r="U1327">
        <f>IF(COUNTIF(T$2:T1326,T1327)&gt;=1,0,1)</f>
        <v>1</v>
      </c>
      <c r="V1327" s="26" t="s">
        <v>416</v>
      </c>
      <c r="W1327" s="86">
        <f t="shared" si="230"/>
        <v>2023</v>
      </c>
      <c r="X1327" s="86" t="str">
        <f t="shared" si="231"/>
        <v>04</v>
      </c>
      <c r="Y1327" s="86">
        <f t="shared" si="232"/>
        <v>26</v>
      </c>
      <c r="Z1327" s="86" t="str">
        <f t="shared" si="233"/>
        <v>22</v>
      </c>
      <c r="AA1327" s="86" t="str">
        <f t="shared" si="234"/>
        <v>38</v>
      </c>
      <c r="AB1327" s="86" t="str">
        <f t="shared" si="235"/>
        <v>22</v>
      </c>
      <c r="AC1327" s="86" t="str">
        <f t="shared" si="236"/>
        <v>CLS_MJ_2500X1254px_16m_S2A_MSIL1C_20230426_0CC</v>
      </c>
      <c r="AD1327" s="88" t="str">
        <f t="shared" si="238"/>
        <v>cls_mj_s2a_msil1c_2023h1_2500x1254px_16m_20230426t223822_0cc</v>
      </c>
      <c r="AE1327">
        <v>55</v>
      </c>
    </row>
    <row r="1328" spans="1:31" x14ac:dyDescent="0.25">
      <c r="A1328" s="2">
        <v>46</v>
      </c>
      <c r="B1328" t="s">
        <v>3866</v>
      </c>
      <c r="C1328" t="s">
        <v>3817</v>
      </c>
      <c r="D1328" s="7" t="s">
        <v>3851</v>
      </c>
      <c r="E1328" s="2" t="b">
        <v>1</v>
      </c>
      <c r="F1328" s="2" t="s">
        <v>3813</v>
      </c>
      <c r="G1328" s="7" t="s">
        <v>181</v>
      </c>
      <c r="H1328" t="s">
        <v>72</v>
      </c>
      <c r="I1328" s="50">
        <v>45039</v>
      </c>
      <c r="J1328" s="2" t="s">
        <v>16</v>
      </c>
      <c r="K1328" s="5" t="s">
        <v>34</v>
      </c>
      <c r="L1328" s="9">
        <v>12.9</v>
      </c>
      <c r="M1328" t="s">
        <v>3869</v>
      </c>
      <c r="N1328" s="2" t="s">
        <v>85</v>
      </c>
      <c r="O1328" s="2" t="s">
        <v>3868</v>
      </c>
      <c r="P1328" s="2" t="str">
        <f>VLOOKUP(I1328,Period!A:B,2,FALSE)</f>
        <v>2023H1</v>
      </c>
      <c r="Q1328" s="9">
        <f t="shared" si="227"/>
        <v>12.9</v>
      </c>
      <c r="R1328" s="2">
        <f t="shared" si="228"/>
        <v>20</v>
      </c>
      <c r="S1328" t="str">
        <f t="shared" si="229"/>
        <v>02 Sunny (10%-30%)</v>
      </c>
      <c r="T1328" t="str">
        <f t="shared" si="237"/>
        <v>45039S2A_MSIL1CCDM-MLB-CLSMJ4503902 Sunny (10%-30%)</v>
      </c>
      <c r="U1328">
        <f>IF(COUNTIF(T$2:T1327,T1328)&gt;=1,0,1)</f>
        <v>1</v>
      </c>
      <c r="V1328" s="26" t="s">
        <v>417</v>
      </c>
      <c r="W1328" s="86">
        <f t="shared" si="230"/>
        <v>2023</v>
      </c>
      <c r="X1328" s="86" t="str">
        <f t="shared" si="231"/>
        <v>04</v>
      </c>
      <c r="Y1328" s="86">
        <f t="shared" si="232"/>
        <v>23</v>
      </c>
      <c r="Z1328" s="86" t="str">
        <f t="shared" si="233"/>
        <v>22</v>
      </c>
      <c r="AA1328" s="86" t="str">
        <f t="shared" si="234"/>
        <v>28</v>
      </c>
      <c r="AB1328" s="86" t="str">
        <f t="shared" si="235"/>
        <v>24</v>
      </c>
      <c r="AC1328" s="86" t="str">
        <f t="shared" si="236"/>
        <v>CLS_MJ_2500X1254px_16m_S2A_MSIL1C_20230423_20CC</v>
      </c>
      <c r="AD1328" s="88" t="str">
        <f t="shared" si="238"/>
        <v>cls_mj_s2a_msil1c_2023h1_2500x1254px_16m_20230423t222824_20cc</v>
      </c>
      <c r="AE1328">
        <v>55</v>
      </c>
    </row>
    <row r="1329" spans="1:31" x14ac:dyDescent="0.25">
      <c r="A1329" s="2">
        <v>47</v>
      </c>
      <c r="B1329" t="s">
        <v>3866</v>
      </c>
      <c r="C1329" t="s">
        <v>3817</v>
      </c>
      <c r="D1329" s="7" t="s">
        <v>3851</v>
      </c>
      <c r="E1329" s="2" t="b">
        <v>1</v>
      </c>
      <c r="F1329" s="2" t="s">
        <v>3813</v>
      </c>
      <c r="G1329" s="7" t="s">
        <v>181</v>
      </c>
      <c r="H1329" t="s">
        <v>72</v>
      </c>
      <c r="I1329" s="50">
        <v>45037</v>
      </c>
      <c r="J1329" s="2" t="s">
        <v>16</v>
      </c>
      <c r="K1329" s="5" t="s">
        <v>31</v>
      </c>
      <c r="L1329" s="9">
        <v>16.3</v>
      </c>
      <c r="M1329" t="s">
        <v>3869</v>
      </c>
      <c r="N1329" s="2" t="s">
        <v>85</v>
      </c>
      <c r="O1329" s="2" t="s">
        <v>3868</v>
      </c>
      <c r="P1329" s="2" t="str">
        <f>VLOOKUP(I1329,Period!A:B,2,FALSE)</f>
        <v>2023H1</v>
      </c>
      <c r="Q1329" s="9">
        <f t="shared" si="227"/>
        <v>16.3</v>
      </c>
      <c r="R1329" s="2">
        <f t="shared" si="228"/>
        <v>20</v>
      </c>
      <c r="S1329" t="str">
        <f t="shared" si="229"/>
        <v>02 Sunny (10%-30%)</v>
      </c>
      <c r="T1329" t="str">
        <f t="shared" si="237"/>
        <v>45037S2A_MSIL1CCDM-MLB-CLSMJ4503702 Sunny (10%-30%)</v>
      </c>
      <c r="U1329">
        <f>IF(COUNTIF(T$2:T1328,T1329)&gt;=1,0,1)</f>
        <v>1</v>
      </c>
      <c r="V1329" s="26" t="s">
        <v>418</v>
      </c>
      <c r="W1329" s="86">
        <f t="shared" si="230"/>
        <v>2023</v>
      </c>
      <c r="X1329" s="86" t="str">
        <f t="shared" si="231"/>
        <v>04</v>
      </c>
      <c r="Y1329" s="86">
        <f t="shared" si="232"/>
        <v>21</v>
      </c>
      <c r="Z1329" s="86" t="str">
        <f t="shared" si="233"/>
        <v>22</v>
      </c>
      <c r="AA1329" s="86" t="str">
        <f t="shared" si="234"/>
        <v>38</v>
      </c>
      <c r="AB1329" s="86" t="str">
        <f t="shared" si="235"/>
        <v>24</v>
      </c>
      <c r="AC1329" s="86" t="str">
        <f t="shared" si="236"/>
        <v>CLS_MJ_2500X1254px_16m_S2A_MSIL1C_20230421_20CC</v>
      </c>
      <c r="AD1329" s="88" t="str">
        <f t="shared" si="238"/>
        <v>cls_mj_s2a_msil1c_2023h1_2500x1254px_16m_20230421t223824_20cc</v>
      </c>
      <c r="AE1329">
        <v>55</v>
      </c>
    </row>
    <row r="1330" spans="1:31" x14ac:dyDescent="0.25">
      <c r="A1330" s="2">
        <v>48</v>
      </c>
      <c r="B1330" t="s">
        <v>3866</v>
      </c>
      <c r="C1330" t="s">
        <v>3817</v>
      </c>
      <c r="D1330" s="7" t="s">
        <v>3851</v>
      </c>
      <c r="E1330" s="2" t="b">
        <v>1</v>
      </c>
      <c r="F1330" s="2" t="s">
        <v>3813</v>
      </c>
      <c r="G1330" s="7" t="s">
        <v>181</v>
      </c>
      <c r="H1330" t="s">
        <v>72</v>
      </c>
      <c r="I1330" s="50">
        <v>45034</v>
      </c>
      <c r="J1330" s="2" t="s">
        <v>16</v>
      </c>
      <c r="K1330" s="10" t="s">
        <v>32</v>
      </c>
      <c r="L1330" s="9">
        <v>47</v>
      </c>
      <c r="M1330" t="s">
        <v>3869</v>
      </c>
      <c r="N1330" s="2" t="s">
        <v>85</v>
      </c>
      <c r="O1330" s="2" t="s">
        <v>3868</v>
      </c>
      <c r="P1330" s="2" t="str">
        <f>VLOOKUP(I1330,Period!A:B,2,FALSE)</f>
        <v>2023H1</v>
      </c>
      <c r="Q1330" s="9">
        <f t="shared" si="227"/>
        <v>47</v>
      </c>
      <c r="R1330" s="2">
        <f t="shared" si="228"/>
        <v>50</v>
      </c>
      <c r="S1330" t="str">
        <f t="shared" si="229"/>
        <v>03 Cloudy (40%-90%)</v>
      </c>
      <c r="T1330" t="str">
        <f t="shared" si="237"/>
        <v>45034S2A_MSIL1CCDM-MLB-CLSMJ4503403 Cloudy (40%-90%)</v>
      </c>
      <c r="U1330">
        <f>IF(COUNTIF(T$2:T1329,T1330)&gt;=1,0,1)</f>
        <v>1</v>
      </c>
      <c r="V1330" s="26" t="s">
        <v>419</v>
      </c>
      <c r="W1330" s="86">
        <f t="shared" si="230"/>
        <v>2023</v>
      </c>
      <c r="X1330" s="86" t="str">
        <f t="shared" si="231"/>
        <v>04</v>
      </c>
      <c r="Y1330" s="86">
        <f t="shared" si="232"/>
        <v>18</v>
      </c>
      <c r="Z1330" s="86" t="str">
        <f t="shared" si="233"/>
        <v>22</v>
      </c>
      <c r="AA1330" s="86" t="str">
        <f t="shared" si="234"/>
        <v>28</v>
      </c>
      <c r="AB1330" s="86" t="str">
        <f t="shared" si="235"/>
        <v>27</v>
      </c>
      <c r="AC1330" s="86" t="str">
        <f t="shared" si="236"/>
        <v>CLS_MJ_2500X1254px_16m_S2A_MSIL1C_20230418_50CC</v>
      </c>
      <c r="AD1330" s="88" t="str">
        <f t="shared" si="238"/>
        <v>cls_mj_s2a_msil1c_2023h1_2500x1254px_16m_20230418t222827_50cc</v>
      </c>
      <c r="AE1330">
        <v>55</v>
      </c>
    </row>
    <row r="1331" spans="1:31" x14ac:dyDescent="0.25">
      <c r="A1331" s="2">
        <v>49</v>
      </c>
      <c r="B1331" t="s">
        <v>3866</v>
      </c>
      <c r="C1331" t="s">
        <v>3817</v>
      </c>
      <c r="D1331" s="7" t="s">
        <v>3851</v>
      </c>
      <c r="E1331" s="2" t="b">
        <v>1</v>
      </c>
      <c r="F1331" s="2" t="s">
        <v>3813</v>
      </c>
      <c r="G1331" s="7" t="s">
        <v>181</v>
      </c>
      <c r="H1331" t="s">
        <v>72</v>
      </c>
      <c r="I1331" s="50">
        <v>45029</v>
      </c>
      <c r="J1331" s="2" t="s">
        <v>16</v>
      </c>
      <c r="K1331" s="10" t="s">
        <v>30</v>
      </c>
      <c r="L1331" s="9">
        <v>51.9</v>
      </c>
      <c r="M1331" t="s">
        <v>3869</v>
      </c>
      <c r="N1331" s="2" t="s">
        <v>85</v>
      </c>
      <c r="O1331" s="2" t="s">
        <v>3868</v>
      </c>
      <c r="P1331" s="2" t="str">
        <f>VLOOKUP(I1331,Period!A:B,2,FALSE)</f>
        <v>2023H1</v>
      </c>
      <c r="Q1331" s="9">
        <f t="shared" si="227"/>
        <v>51.9</v>
      </c>
      <c r="R1331" s="2">
        <f t="shared" si="228"/>
        <v>60</v>
      </c>
      <c r="S1331" t="str">
        <f t="shared" si="229"/>
        <v>03 Cloudy (40%-90%)</v>
      </c>
      <c r="T1331" t="str">
        <f t="shared" si="237"/>
        <v>45029S2A_MSIL1CCDM-MLB-CLSMJ4502903 Cloudy (40%-90%)</v>
      </c>
      <c r="U1331">
        <f>IF(COUNTIF(T$2:T1330,T1331)&gt;=1,0,1)</f>
        <v>1</v>
      </c>
      <c r="V1331" s="26" t="s">
        <v>420</v>
      </c>
      <c r="W1331" s="86">
        <f t="shared" si="230"/>
        <v>2023</v>
      </c>
      <c r="X1331" s="86" t="str">
        <f t="shared" si="231"/>
        <v>04</v>
      </c>
      <c r="Y1331" s="86">
        <f t="shared" si="232"/>
        <v>13</v>
      </c>
      <c r="Z1331" s="86" t="str">
        <f t="shared" si="233"/>
        <v>22</v>
      </c>
      <c r="AA1331" s="86" t="str">
        <f t="shared" si="234"/>
        <v>28</v>
      </c>
      <c r="AB1331" s="86" t="str">
        <f t="shared" si="235"/>
        <v>25</v>
      </c>
      <c r="AC1331" s="86" t="str">
        <f t="shared" si="236"/>
        <v>CLS_MJ_2500X1254px_16m_S2A_MSIL1C_20230413_60CC</v>
      </c>
      <c r="AD1331" s="88" t="str">
        <f t="shared" si="238"/>
        <v>cls_mj_s2a_msil1c_2023h1_2500x1254px_16m_20230413t222825_60cc</v>
      </c>
      <c r="AE1331">
        <v>55</v>
      </c>
    </row>
    <row r="1332" spans="1:31" x14ac:dyDescent="0.25">
      <c r="A1332" s="2">
        <v>50</v>
      </c>
      <c r="B1332" t="s">
        <v>3866</v>
      </c>
      <c r="C1332" t="s">
        <v>3817</v>
      </c>
      <c r="D1332" s="7" t="s">
        <v>3851</v>
      </c>
      <c r="E1332" s="2" t="b">
        <v>1</v>
      </c>
      <c r="F1332" s="2" t="s">
        <v>3813</v>
      </c>
      <c r="G1332" s="7" t="s">
        <v>181</v>
      </c>
      <c r="H1332" t="s">
        <v>72</v>
      </c>
      <c r="I1332" s="50">
        <v>45027</v>
      </c>
      <c r="J1332" s="2" t="s">
        <v>16</v>
      </c>
      <c r="K1332" s="10" t="s">
        <v>45</v>
      </c>
      <c r="L1332" s="9">
        <v>99.7</v>
      </c>
      <c r="M1332" t="s">
        <v>3869</v>
      </c>
      <c r="N1332" s="2" t="s">
        <v>85</v>
      </c>
      <c r="O1332" s="2" t="s">
        <v>3868</v>
      </c>
      <c r="P1332" s="2" t="str">
        <f>VLOOKUP(I1332,Period!A:B,2,FALSE)</f>
        <v>2023H1</v>
      </c>
      <c r="Q1332" s="9">
        <f t="shared" si="227"/>
        <v>99.7</v>
      </c>
      <c r="R1332" s="2">
        <f t="shared" si="228"/>
        <v>100</v>
      </c>
      <c r="S1332" t="str">
        <f t="shared" si="229"/>
        <v>04 Overcast (100%)</v>
      </c>
      <c r="T1332" t="str">
        <f t="shared" si="237"/>
        <v>45027S2A_MSIL1CCDM-MLB-CLSMJ4502704 Overcast (100%)</v>
      </c>
      <c r="U1332">
        <f>IF(COUNTIF(T$2:T1331,T1332)&gt;=1,0,1)</f>
        <v>1</v>
      </c>
      <c r="V1332" s="26" t="s">
        <v>421</v>
      </c>
      <c r="W1332" s="86">
        <f t="shared" si="230"/>
        <v>2023</v>
      </c>
      <c r="X1332" s="86" t="str">
        <f t="shared" si="231"/>
        <v>04</v>
      </c>
      <c r="Y1332" s="86">
        <f t="shared" si="232"/>
        <v>11</v>
      </c>
      <c r="Z1332" s="86" t="str">
        <f t="shared" si="233"/>
        <v>22</v>
      </c>
      <c r="AA1332" s="86" t="str">
        <f t="shared" si="234"/>
        <v>38</v>
      </c>
      <c r="AB1332" s="86" t="str">
        <f t="shared" si="235"/>
        <v>23</v>
      </c>
      <c r="AC1332" s="86" t="str">
        <f t="shared" si="236"/>
        <v>CLS_MJ_2500X1254px_16m_S2A_MSIL1C_20230411_100CC</v>
      </c>
      <c r="AD1332" s="88" t="str">
        <f t="shared" si="238"/>
        <v>cls_mj_s2a_msil1c_2023h1_2500x1254px_16m_20230411t223823_100cc</v>
      </c>
      <c r="AE1332">
        <v>55</v>
      </c>
    </row>
    <row r="1333" spans="1:31" x14ac:dyDescent="0.25">
      <c r="A1333" s="2">
        <v>51</v>
      </c>
      <c r="B1333" t="s">
        <v>3866</v>
      </c>
      <c r="C1333" t="s">
        <v>3817</v>
      </c>
      <c r="D1333" s="7" t="s">
        <v>3851</v>
      </c>
      <c r="E1333" s="2" t="b">
        <v>1</v>
      </c>
      <c r="F1333" s="2" t="s">
        <v>3813</v>
      </c>
      <c r="G1333" s="7" t="s">
        <v>181</v>
      </c>
      <c r="H1333" t="s">
        <v>72</v>
      </c>
      <c r="I1333" s="50">
        <v>45024</v>
      </c>
      <c r="J1333" s="2" t="s">
        <v>16</v>
      </c>
      <c r="K1333" s="10" t="s">
        <v>32</v>
      </c>
      <c r="L1333" s="9">
        <v>21.9</v>
      </c>
      <c r="M1333" t="s">
        <v>3869</v>
      </c>
      <c r="N1333" s="2" t="s">
        <v>85</v>
      </c>
      <c r="O1333" s="2" t="s">
        <v>3868</v>
      </c>
      <c r="P1333" s="2" t="str">
        <f>VLOOKUP(I1333,Period!A:B,2,FALSE)</f>
        <v>2023H1</v>
      </c>
      <c r="Q1333" s="9">
        <f t="shared" si="227"/>
        <v>21.9</v>
      </c>
      <c r="R1333" s="2">
        <f t="shared" si="228"/>
        <v>30</v>
      </c>
      <c r="S1333" t="str">
        <f t="shared" si="229"/>
        <v>02 Sunny (10%-30%)</v>
      </c>
      <c r="T1333" t="str">
        <f t="shared" si="237"/>
        <v>45024S2A_MSIL1CCDM-MLB-CLSMJ4502402 Sunny (10%-30%)</v>
      </c>
      <c r="U1333">
        <f>IF(COUNTIF(T$2:T1332,T1333)&gt;=1,0,1)</f>
        <v>1</v>
      </c>
      <c r="V1333" s="26" t="s">
        <v>422</v>
      </c>
      <c r="W1333" s="86">
        <f t="shared" si="230"/>
        <v>2023</v>
      </c>
      <c r="X1333" s="86" t="str">
        <f t="shared" si="231"/>
        <v>04</v>
      </c>
      <c r="Y1333" s="86" t="str">
        <f t="shared" si="232"/>
        <v>08</v>
      </c>
      <c r="Z1333" s="86" t="str">
        <f t="shared" si="233"/>
        <v>22</v>
      </c>
      <c r="AA1333" s="86" t="str">
        <f t="shared" si="234"/>
        <v>28</v>
      </c>
      <c r="AB1333" s="86" t="str">
        <f t="shared" si="235"/>
        <v>27</v>
      </c>
      <c r="AC1333" s="86" t="str">
        <f t="shared" si="236"/>
        <v>CLS_MJ_2500X1254px_16m_S2A_MSIL1C_20230408_30CC</v>
      </c>
      <c r="AD1333" s="88" t="str">
        <f t="shared" si="238"/>
        <v>cls_mj_s2a_msil1c_2023h1_2500x1254px_16m_20230408t222827_30cc</v>
      </c>
      <c r="AE1333">
        <v>55</v>
      </c>
    </row>
    <row r="1334" spans="1:31" x14ac:dyDescent="0.25">
      <c r="A1334" s="2">
        <v>52</v>
      </c>
      <c r="B1334" t="s">
        <v>3866</v>
      </c>
      <c r="C1334" t="s">
        <v>3817</v>
      </c>
      <c r="D1334" s="7" t="s">
        <v>3851</v>
      </c>
      <c r="E1334" s="2" t="b">
        <v>1</v>
      </c>
      <c r="F1334" s="2" t="s">
        <v>3813</v>
      </c>
      <c r="G1334" s="7" t="s">
        <v>181</v>
      </c>
      <c r="H1334" t="s">
        <v>72</v>
      </c>
      <c r="I1334" s="50">
        <v>45022</v>
      </c>
      <c r="J1334" s="2" t="s">
        <v>16</v>
      </c>
      <c r="K1334" s="10" t="s">
        <v>33</v>
      </c>
      <c r="L1334" s="9">
        <v>33.1</v>
      </c>
      <c r="M1334" t="s">
        <v>3869</v>
      </c>
      <c r="N1334" s="2" t="s">
        <v>85</v>
      </c>
      <c r="O1334" s="2" t="s">
        <v>3868</v>
      </c>
      <c r="P1334" s="2" t="str">
        <f>VLOOKUP(I1334,Period!A:B,2,FALSE)</f>
        <v>2023H1</v>
      </c>
      <c r="Q1334" s="9">
        <f t="shared" si="227"/>
        <v>33.1</v>
      </c>
      <c r="R1334" s="2">
        <f t="shared" si="228"/>
        <v>40</v>
      </c>
      <c r="S1334" t="str">
        <f t="shared" si="229"/>
        <v>03 Cloudy (40%-90%)</v>
      </c>
      <c r="T1334" t="str">
        <f t="shared" si="237"/>
        <v>45022S2A_MSIL1CCDM-MLB-CLSMJ4502203 Cloudy (40%-90%)</v>
      </c>
      <c r="U1334">
        <f>IF(COUNTIF(T$2:T1333,T1334)&gt;=1,0,1)</f>
        <v>1</v>
      </c>
      <c r="V1334" s="26" t="s">
        <v>423</v>
      </c>
      <c r="W1334" s="86">
        <f t="shared" si="230"/>
        <v>2023</v>
      </c>
      <c r="X1334" s="86" t="str">
        <f t="shared" si="231"/>
        <v>04</v>
      </c>
      <c r="Y1334" s="86" t="str">
        <f t="shared" si="232"/>
        <v>06</v>
      </c>
      <c r="Z1334" s="86" t="str">
        <f t="shared" si="233"/>
        <v>22</v>
      </c>
      <c r="AA1334" s="86" t="str">
        <f t="shared" si="234"/>
        <v>38</v>
      </c>
      <c r="AB1334" s="86" t="str">
        <f t="shared" si="235"/>
        <v>22</v>
      </c>
      <c r="AC1334" s="86" t="str">
        <f t="shared" si="236"/>
        <v>CLS_MJ_2500X1254px_16m_S2A_MSIL1C_20230406_40CC</v>
      </c>
      <c r="AD1334" s="88" t="str">
        <f t="shared" si="238"/>
        <v>cls_mj_s2a_msil1c_2023h1_2500x1254px_16m_20230406t223822_40cc</v>
      </c>
      <c r="AE1334">
        <v>55</v>
      </c>
    </row>
    <row r="1335" spans="1:31" x14ac:dyDescent="0.25">
      <c r="A1335" s="2">
        <v>53</v>
      </c>
      <c r="B1335" t="s">
        <v>3866</v>
      </c>
      <c r="C1335" t="s">
        <v>3817</v>
      </c>
      <c r="D1335" s="7" t="s">
        <v>3851</v>
      </c>
      <c r="E1335" s="2" t="b">
        <v>1</v>
      </c>
      <c r="F1335" s="2" t="s">
        <v>3813</v>
      </c>
      <c r="G1335" s="7" t="s">
        <v>181</v>
      </c>
      <c r="H1335" t="s">
        <v>72</v>
      </c>
      <c r="I1335" s="50">
        <v>45019</v>
      </c>
      <c r="J1335" s="2" t="s">
        <v>16</v>
      </c>
      <c r="K1335" s="5" t="s">
        <v>34</v>
      </c>
      <c r="L1335" s="9">
        <v>0</v>
      </c>
      <c r="M1335" t="s">
        <v>3869</v>
      </c>
      <c r="N1335" s="2" t="s">
        <v>85</v>
      </c>
      <c r="O1335" s="2" t="s">
        <v>3868</v>
      </c>
      <c r="P1335" s="2" t="str">
        <f>VLOOKUP(I1335,Period!A:B,2,FALSE)</f>
        <v>2023H1</v>
      </c>
      <c r="Q1335" s="9">
        <f t="shared" si="227"/>
        <v>0</v>
      </c>
      <c r="R1335" s="2">
        <f t="shared" si="228"/>
        <v>0</v>
      </c>
      <c r="S1335" t="str">
        <f t="shared" si="229"/>
        <v>01 Clear (0%)</v>
      </c>
      <c r="T1335" t="str">
        <f t="shared" si="237"/>
        <v>45019S2A_MSIL1CCDM-MLB-CLSMJ4501901 Clear (0%)</v>
      </c>
      <c r="U1335">
        <f>IF(COUNTIF(T$2:T1334,T1335)&gt;=1,0,1)</f>
        <v>1</v>
      </c>
      <c r="V1335" s="26" t="s">
        <v>424</v>
      </c>
      <c r="W1335" s="86">
        <f t="shared" si="230"/>
        <v>2023</v>
      </c>
      <c r="X1335" s="86" t="str">
        <f t="shared" si="231"/>
        <v>04</v>
      </c>
      <c r="Y1335" s="86" t="str">
        <f t="shared" si="232"/>
        <v>03</v>
      </c>
      <c r="Z1335" s="86" t="str">
        <f t="shared" si="233"/>
        <v>22</v>
      </c>
      <c r="AA1335" s="86" t="str">
        <f t="shared" si="234"/>
        <v>28</v>
      </c>
      <c r="AB1335" s="86" t="str">
        <f t="shared" si="235"/>
        <v>24</v>
      </c>
      <c r="AC1335" s="86" t="str">
        <f t="shared" si="236"/>
        <v>CLS_MJ_2500X1254px_16m_S2A_MSIL1C_20230403_0CC</v>
      </c>
      <c r="AD1335" s="88" t="str">
        <f t="shared" si="238"/>
        <v>cls_mj_s2a_msil1c_2023h1_2500x1254px_16m_20230403t222824_0cc</v>
      </c>
      <c r="AE1335">
        <v>55</v>
      </c>
    </row>
    <row r="1336" spans="1:31" x14ac:dyDescent="0.25">
      <c r="A1336" s="2">
        <v>54</v>
      </c>
      <c r="B1336" t="s">
        <v>3866</v>
      </c>
      <c r="C1336" t="s">
        <v>3817</v>
      </c>
      <c r="D1336" s="7" t="s">
        <v>3851</v>
      </c>
      <c r="E1336" s="2" t="b">
        <v>1</v>
      </c>
      <c r="F1336" s="2" t="s">
        <v>3813</v>
      </c>
      <c r="G1336" s="7" t="s">
        <v>181</v>
      </c>
      <c r="H1336" t="s">
        <v>72</v>
      </c>
      <c r="I1336" s="50">
        <v>45017</v>
      </c>
      <c r="J1336" s="2" t="s">
        <v>16</v>
      </c>
      <c r="K1336" s="10" t="s">
        <v>28</v>
      </c>
      <c r="L1336" s="9">
        <v>41.8</v>
      </c>
      <c r="M1336" t="s">
        <v>3869</v>
      </c>
      <c r="N1336" s="2" t="s">
        <v>85</v>
      </c>
      <c r="O1336" s="2" t="s">
        <v>3868</v>
      </c>
      <c r="P1336" s="2" t="str">
        <f>VLOOKUP(I1336,Period!A:B,2,FALSE)</f>
        <v>2023H1</v>
      </c>
      <c r="Q1336" s="9">
        <f t="shared" si="227"/>
        <v>41.8</v>
      </c>
      <c r="R1336" s="2">
        <f t="shared" si="228"/>
        <v>50</v>
      </c>
      <c r="S1336" t="str">
        <f t="shared" si="229"/>
        <v>03 Cloudy (40%-90%)</v>
      </c>
      <c r="T1336" t="str">
        <f t="shared" si="237"/>
        <v>45017S2A_MSIL1CCDM-MLB-CLSMJ4501703 Cloudy (40%-90%)</v>
      </c>
      <c r="U1336">
        <f>IF(COUNTIF(T$2:T1335,T1336)&gt;=1,0,1)</f>
        <v>1</v>
      </c>
      <c r="V1336" s="26" t="s">
        <v>425</v>
      </c>
      <c r="W1336" s="86">
        <f t="shared" si="230"/>
        <v>2023</v>
      </c>
      <c r="X1336" s="86" t="str">
        <f t="shared" si="231"/>
        <v>04</v>
      </c>
      <c r="Y1336" s="86" t="str">
        <f t="shared" si="232"/>
        <v>01</v>
      </c>
      <c r="Z1336" s="86" t="str">
        <f t="shared" si="233"/>
        <v>22</v>
      </c>
      <c r="AA1336" s="86" t="str">
        <f t="shared" si="234"/>
        <v>38</v>
      </c>
      <c r="AB1336" s="86" t="str">
        <f t="shared" si="235"/>
        <v>25</v>
      </c>
      <c r="AC1336" s="86" t="str">
        <f t="shared" si="236"/>
        <v>CLS_MJ_2500X1254px_16m_S2A_MSIL1C_20230401_50CC</v>
      </c>
      <c r="AD1336" s="88" t="str">
        <f t="shared" si="238"/>
        <v>cls_mj_s2a_msil1c_2023h1_2500x1254px_16m_20230401t223825_50cc</v>
      </c>
      <c r="AE1336">
        <v>55</v>
      </c>
    </row>
    <row r="1337" spans="1:31" x14ac:dyDescent="0.25">
      <c r="A1337" s="2">
        <v>55</v>
      </c>
      <c r="B1337" t="s">
        <v>3866</v>
      </c>
      <c r="C1337" t="s">
        <v>3817</v>
      </c>
      <c r="D1337" s="7" t="s">
        <v>3851</v>
      </c>
      <c r="E1337" s="2" t="b">
        <v>1</v>
      </c>
      <c r="F1337" s="2" t="s">
        <v>3813</v>
      </c>
      <c r="G1337" s="7" t="s">
        <v>181</v>
      </c>
      <c r="H1337" t="s">
        <v>72</v>
      </c>
      <c r="I1337" s="50">
        <v>45014</v>
      </c>
      <c r="J1337" s="2" t="s">
        <v>16</v>
      </c>
      <c r="K1337" s="10" t="s">
        <v>29</v>
      </c>
      <c r="L1337" s="9">
        <v>0.4</v>
      </c>
      <c r="M1337" t="s">
        <v>3869</v>
      </c>
      <c r="N1337" s="2" t="s">
        <v>85</v>
      </c>
      <c r="O1337" s="2" t="s">
        <v>3868</v>
      </c>
      <c r="P1337" s="2" t="str">
        <f>VLOOKUP(I1337,Period!A:B,2,FALSE)</f>
        <v>2023H1</v>
      </c>
      <c r="Q1337" s="9">
        <f t="shared" si="227"/>
        <v>0.4</v>
      </c>
      <c r="R1337" s="2">
        <f t="shared" si="228"/>
        <v>10</v>
      </c>
      <c r="S1337" t="str">
        <f t="shared" si="229"/>
        <v>02 Sunny (10%-30%)</v>
      </c>
      <c r="T1337" t="str">
        <f t="shared" si="237"/>
        <v>45014S2A_MSIL1CCDM-MLB-CLSMJ4501402 Sunny (10%-30%)</v>
      </c>
      <c r="U1337">
        <f>IF(COUNTIF(T$2:T1336,T1337)&gt;=1,0,1)</f>
        <v>1</v>
      </c>
      <c r="V1337" s="26" t="s">
        <v>426</v>
      </c>
      <c r="W1337" s="86">
        <f t="shared" si="230"/>
        <v>2023</v>
      </c>
      <c r="X1337" s="86" t="str">
        <f t="shared" si="231"/>
        <v>03</v>
      </c>
      <c r="Y1337" s="86">
        <f t="shared" si="232"/>
        <v>29</v>
      </c>
      <c r="Z1337" s="86" t="str">
        <f t="shared" si="233"/>
        <v>22</v>
      </c>
      <c r="AA1337" s="86" t="str">
        <f t="shared" si="234"/>
        <v>28</v>
      </c>
      <c r="AB1337" s="86" t="str">
        <f t="shared" si="235"/>
        <v>28</v>
      </c>
      <c r="AC1337" s="86" t="str">
        <f t="shared" si="236"/>
        <v>CLS_MJ_2500X1254px_16m_S2A_MSIL1C_20230329_10CC</v>
      </c>
      <c r="AD1337" s="88" t="str">
        <f t="shared" si="238"/>
        <v>cls_mj_s2a_msil1c_2023h1_2500x1254px_16m_20230329t222828_10cc</v>
      </c>
      <c r="AE1337">
        <v>55</v>
      </c>
    </row>
    <row r="1338" spans="1:31" x14ac:dyDescent="0.25">
      <c r="A1338" s="2">
        <v>56</v>
      </c>
      <c r="B1338" t="s">
        <v>3866</v>
      </c>
      <c r="C1338" t="s">
        <v>3817</v>
      </c>
      <c r="D1338" s="7" t="s">
        <v>3851</v>
      </c>
      <c r="E1338" s="2" t="b">
        <v>1</v>
      </c>
      <c r="F1338" s="2" t="s">
        <v>3813</v>
      </c>
      <c r="G1338" s="7" t="s">
        <v>181</v>
      </c>
      <c r="H1338" t="s">
        <v>72</v>
      </c>
      <c r="I1338" s="50">
        <v>45012</v>
      </c>
      <c r="J1338" s="2" t="s">
        <v>16</v>
      </c>
      <c r="K1338" s="10" t="s">
        <v>35</v>
      </c>
      <c r="L1338" s="9">
        <v>87.9</v>
      </c>
      <c r="M1338" t="s">
        <v>3869</v>
      </c>
      <c r="N1338" s="2" t="s">
        <v>85</v>
      </c>
      <c r="O1338" s="2" t="s">
        <v>3868</v>
      </c>
      <c r="P1338" s="2" t="str">
        <f>VLOOKUP(I1338,Period!A:B,2,FALSE)</f>
        <v>2023H1</v>
      </c>
      <c r="Q1338" s="9">
        <f t="shared" si="227"/>
        <v>87.9</v>
      </c>
      <c r="R1338" s="2">
        <f t="shared" si="228"/>
        <v>90</v>
      </c>
      <c r="S1338" t="str">
        <f t="shared" si="229"/>
        <v>03 Cloudy (40%-90%)</v>
      </c>
      <c r="T1338" t="str">
        <f t="shared" si="237"/>
        <v>45012S2A_MSIL1CCDM-MLB-CLSMJ4501203 Cloudy (40%-90%)</v>
      </c>
      <c r="U1338">
        <f>IF(COUNTIF(T$2:T1337,T1338)&gt;=1,0,1)</f>
        <v>1</v>
      </c>
      <c r="V1338" s="26" t="s">
        <v>427</v>
      </c>
      <c r="W1338" s="86">
        <f t="shared" si="230"/>
        <v>2023</v>
      </c>
      <c r="X1338" s="86" t="str">
        <f t="shared" si="231"/>
        <v>03</v>
      </c>
      <c r="Y1338" s="86">
        <f t="shared" si="232"/>
        <v>27</v>
      </c>
      <c r="Z1338" s="86" t="str">
        <f t="shared" si="233"/>
        <v>22</v>
      </c>
      <c r="AA1338" s="86" t="str">
        <f t="shared" si="234"/>
        <v>38</v>
      </c>
      <c r="AB1338" s="86" t="str">
        <f t="shared" si="235"/>
        <v>20</v>
      </c>
      <c r="AC1338" s="86" t="str">
        <f t="shared" si="236"/>
        <v>CLS_MJ_2500X1254px_16m_S2A_MSIL1C_20230327_90CC</v>
      </c>
      <c r="AD1338" s="88" t="str">
        <f t="shared" si="238"/>
        <v>cls_mj_s2a_msil1c_2023h1_2500x1254px_16m_20230327t223820_90cc</v>
      </c>
      <c r="AE1338">
        <v>55</v>
      </c>
    </row>
    <row r="1339" spans="1:31" x14ac:dyDescent="0.25">
      <c r="A1339" s="2">
        <v>57</v>
      </c>
      <c r="B1339" t="s">
        <v>3866</v>
      </c>
      <c r="C1339" t="s">
        <v>3817</v>
      </c>
      <c r="D1339" s="7" t="s">
        <v>3851</v>
      </c>
      <c r="E1339" s="2" t="b">
        <v>1</v>
      </c>
      <c r="F1339" s="2" t="s">
        <v>3813</v>
      </c>
      <c r="G1339" s="7" t="s">
        <v>181</v>
      </c>
      <c r="H1339" t="s">
        <v>72</v>
      </c>
      <c r="I1339" s="50">
        <v>45009</v>
      </c>
      <c r="J1339" s="2" t="s">
        <v>16</v>
      </c>
      <c r="K1339" s="10" t="s">
        <v>34</v>
      </c>
      <c r="L1339" s="9">
        <v>97.9</v>
      </c>
      <c r="M1339" t="s">
        <v>3869</v>
      </c>
      <c r="N1339" s="2" t="s">
        <v>85</v>
      </c>
      <c r="O1339" s="2" t="s">
        <v>3868</v>
      </c>
      <c r="P1339" s="2" t="str">
        <f>VLOOKUP(I1339,Period!A:B,2,FALSE)</f>
        <v>2023H1</v>
      </c>
      <c r="Q1339" s="9">
        <f t="shared" si="227"/>
        <v>97.9</v>
      </c>
      <c r="R1339" s="2">
        <f t="shared" si="228"/>
        <v>100</v>
      </c>
      <c r="S1339" t="str">
        <f t="shared" si="229"/>
        <v>04 Overcast (100%)</v>
      </c>
      <c r="T1339" t="str">
        <f t="shared" si="237"/>
        <v>45009S2A_MSIL1CCDM-MLB-CLSMJ4500904 Overcast (100%)</v>
      </c>
      <c r="U1339">
        <f>IF(COUNTIF(T$2:T1338,T1339)&gt;=1,0,1)</f>
        <v>1</v>
      </c>
      <c r="V1339" s="26" t="s">
        <v>428</v>
      </c>
      <c r="W1339" s="86">
        <f t="shared" si="230"/>
        <v>2023</v>
      </c>
      <c r="X1339" s="86" t="str">
        <f t="shared" si="231"/>
        <v>03</v>
      </c>
      <c r="Y1339" s="86">
        <f t="shared" si="232"/>
        <v>24</v>
      </c>
      <c r="Z1339" s="86" t="str">
        <f t="shared" si="233"/>
        <v>22</v>
      </c>
      <c r="AA1339" s="86" t="str">
        <f t="shared" si="234"/>
        <v>28</v>
      </c>
      <c r="AB1339" s="86" t="str">
        <f t="shared" si="235"/>
        <v>24</v>
      </c>
      <c r="AC1339" s="86" t="str">
        <f t="shared" si="236"/>
        <v>CLS_MJ_2500X1254px_16m_S2A_MSIL1C_20230324_100CC</v>
      </c>
      <c r="AD1339" s="88" t="str">
        <f t="shared" si="238"/>
        <v>cls_mj_s2a_msil1c_2023h1_2500x1254px_16m_20230324t222824_100cc</v>
      </c>
      <c r="AE1339">
        <v>55</v>
      </c>
    </row>
    <row r="1340" spans="1:31" x14ac:dyDescent="0.25">
      <c r="A1340" s="2">
        <v>58</v>
      </c>
      <c r="B1340" t="s">
        <v>3866</v>
      </c>
      <c r="C1340" t="s">
        <v>3817</v>
      </c>
      <c r="D1340" s="7" t="s">
        <v>3851</v>
      </c>
      <c r="E1340" s="2" t="b">
        <v>1</v>
      </c>
      <c r="F1340" s="2" t="s">
        <v>3813</v>
      </c>
      <c r="G1340" s="7" t="s">
        <v>181</v>
      </c>
      <c r="H1340" t="s">
        <v>72</v>
      </c>
      <c r="I1340" s="50">
        <v>45007</v>
      </c>
      <c r="J1340" s="2" t="s">
        <v>16</v>
      </c>
      <c r="K1340" s="10" t="s">
        <v>31</v>
      </c>
      <c r="L1340" s="9">
        <v>0</v>
      </c>
      <c r="M1340" t="s">
        <v>3869</v>
      </c>
      <c r="N1340" s="2" t="s">
        <v>85</v>
      </c>
      <c r="O1340" s="2" t="s">
        <v>3868</v>
      </c>
      <c r="P1340" s="2" t="str">
        <f>VLOOKUP(I1340,Period!A:B,2,FALSE)</f>
        <v>2023H1</v>
      </c>
      <c r="Q1340" s="9">
        <f t="shared" si="227"/>
        <v>0</v>
      </c>
      <c r="R1340" s="2">
        <f t="shared" si="228"/>
        <v>0</v>
      </c>
      <c r="S1340" t="str">
        <f t="shared" si="229"/>
        <v>01 Clear (0%)</v>
      </c>
      <c r="T1340" t="str">
        <f t="shared" si="237"/>
        <v>45007S2A_MSIL1CCDM-MLB-CLSMJ4500701 Clear (0%)</v>
      </c>
      <c r="U1340">
        <f>IF(COUNTIF(T$2:T1339,T1340)&gt;=1,0,1)</f>
        <v>1</v>
      </c>
      <c r="V1340" s="26" t="s">
        <v>429</v>
      </c>
      <c r="W1340" s="86">
        <f t="shared" si="230"/>
        <v>2023</v>
      </c>
      <c r="X1340" s="86" t="str">
        <f t="shared" si="231"/>
        <v>03</v>
      </c>
      <c r="Y1340" s="86">
        <f t="shared" si="232"/>
        <v>22</v>
      </c>
      <c r="Z1340" s="86" t="str">
        <f t="shared" si="233"/>
        <v>22</v>
      </c>
      <c r="AA1340" s="86" t="str">
        <f t="shared" si="234"/>
        <v>38</v>
      </c>
      <c r="AB1340" s="86" t="str">
        <f t="shared" si="235"/>
        <v>24</v>
      </c>
      <c r="AC1340" s="86" t="str">
        <f t="shared" si="236"/>
        <v>CLS_MJ_2500X1254px_16m_S2A_MSIL1C_20230322_0CC</v>
      </c>
      <c r="AD1340" s="88" t="str">
        <f t="shared" si="238"/>
        <v>cls_mj_s2a_msil1c_2023h1_2500x1254px_16m_20230322t223824_0cc</v>
      </c>
      <c r="AE1340">
        <v>55</v>
      </c>
    </row>
    <row r="1341" spans="1:31" x14ac:dyDescent="0.25">
      <c r="A1341" s="2">
        <v>59</v>
      </c>
      <c r="B1341" t="s">
        <v>3866</v>
      </c>
      <c r="C1341" t="s">
        <v>3817</v>
      </c>
      <c r="D1341" s="7" t="s">
        <v>3851</v>
      </c>
      <c r="E1341" s="2" t="b">
        <v>1</v>
      </c>
      <c r="F1341" s="2" t="s">
        <v>3813</v>
      </c>
      <c r="G1341" s="7" t="s">
        <v>181</v>
      </c>
      <c r="H1341" t="s">
        <v>72</v>
      </c>
      <c r="I1341" s="50">
        <v>45004</v>
      </c>
      <c r="J1341" s="2" t="s">
        <v>16</v>
      </c>
      <c r="K1341" s="10" t="s">
        <v>29</v>
      </c>
      <c r="L1341" s="9">
        <v>83.4</v>
      </c>
      <c r="M1341" t="s">
        <v>3869</v>
      </c>
      <c r="N1341" s="2" t="s">
        <v>85</v>
      </c>
      <c r="O1341" s="2" t="s">
        <v>3868</v>
      </c>
      <c r="P1341" s="2" t="str">
        <f>VLOOKUP(I1341,Period!A:B,2,FALSE)</f>
        <v>2023H1</v>
      </c>
      <c r="Q1341" s="9">
        <f t="shared" si="227"/>
        <v>83.4</v>
      </c>
      <c r="R1341" s="2">
        <f t="shared" si="228"/>
        <v>90</v>
      </c>
      <c r="S1341" t="str">
        <f t="shared" si="229"/>
        <v>03 Cloudy (40%-90%)</v>
      </c>
      <c r="T1341" t="str">
        <f t="shared" si="237"/>
        <v>45004S2A_MSIL1CCDM-MLB-CLSMJ4500403 Cloudy (40%-90%)</v>
      </c>
      <c r="U1341">
        <f>IF(COUNTIF(T$2:T1340,T1341)&gt;=1,0,1)</f>
        <v>1</v>
      </c>
      <c r="V1341" s="26" t="s">
        <v>430</v>
      </c>
      <c r="W1341" s="86">
        <f t="shared" si="230"/>
        <v>2023</v>
      </c>
      <c r="X1341" s="86" t="str">
        <f t="shared" si="231"/>
        <v>03</v>
      </c>
      <c r="Y1341" s="86">
        <f t="shared" si="232"/>
        <v>19</v>
      </c>
      <c r="Z1341" s="86" t="str">
        <f t="shared" si="233"/>
        <v>22</v>
      </c>
      <c r="AA1341" s="86" t="str">
        <f t="shared" si="234"/>
        <v>28</v>
      </c>
      <c r="AB1341" s="86" t="str">
        <f t="shared" si="235"/>
        <v>28</v>
      </c>
      <c r="AC1341" s="86" t="str">
        <f t="shared" si="236"/>
        <v>CLS_MJ_2500X1254px_16m_S2A_MSIL1C_20230319_90CC</v>
      </c>
      <c r="AD1341" s="88" t="str">
        <f t="shared" si="238"/>
        <v>cls_mj_s2a_msil1c_2023h1_2500x1254px_16m_20230319t222828_90cc</v>
      </c>
      <c r="AE1341">
        <v>55</v>
      </c>
    </row>
    <row r="1342" spans="1:31" x14ac:dyDescent="0.25">
      <c r="A1342" s="2">
        <v>60</v>
      </c>
      <c r="B1342" t="s">
        <v>3866</v>
      </c>
      <c r="C1342" t="s">
        <v>3817</v>
      </c>
      <c r="D1342" s="7" t="s">
        <v>3851</v>
      </c>
      <c r="E1342" s="2" t="b">
        <v>1</v>
      </c>
      <c r="F1342" s="2" t="s">
        <v>3813</v>
      </c>
      <c r="G1342" s="7" t="s">
        <v>181</v>
      </c>
      <c r="H1342" t="s">
        <v>72</v>
      </c>
      <c r="I1342" s="50">
        <v>45002</v>
      </c>
      <c r="J1342" s="2" t="s">
        <v>16</v>
      </c>
      <c r="K1342" s="10" t="s">
        <v>35</v>
      </c>
      <c r="L1342" s="9">
        <v>0.1</v>
      </c>
      <c r="M1342" t="s">
        <v>3869</v>
      </c>
      <c r="N1342" s="2" t="s">
        <v>85</v>
      </c>
      <c r="O1342" s="2" t="s">
        <v>3868</v>
      </c>
      <c r="P1342" s="2" t="str">
        <f>VLOOKUP(I1342,Period!A:B,2,FALSE)</f>
        <v>2023H1</v>
      </c>
      <c r="Q1342" s="9">
        <f t="shared" si="227"/>
        <v>0.1</v>
      </c>
      <c r="R1342" s="2">
        <f t="shared" si="228"/>
        <v>10</v>
      </c>
      <c r="S1342" t="str">
        <f t="shared" si="229"/>
        <v>02 Sunny (10%-30%)</v>
      </c>
      <c r="T1342" t="str">
        <f t="shared" si="237"/>
        <v>45002S2A_MSIL1CCDM-MLB-CLSMJ4500202 Sunny (10%-30%)</v>
      </c>
      <c r="U1342">
        <f>IF(COUNTIF(T$2:T1341,T1342)&gt;=1,0,1)</f>
        <v>1</v>
      </c>
      <c r="V1342" s="26" t="s">
        <v>431</v>
      </c>
      <c r="W1342" s="86">
        <f t="shared" si="230"/>
        <v>2023</v>
      </c>
      <c r="X1342" s="86" t="str">
        <f t="shared" si="231"/>
        <v>03</v>
      </c>
      <c r="Y1342" s="86">
        <f t="shared" si="232"/>
        <v>17</v>
      </c>
      <c r="Z1342" s="86" t="str">
        <f t="shared" si="233"/>
        <v>22</v>
      </c>
      <c r="AA1342" s="86" t="str">
        <f t="shared" si="234"/>
        <v>38</v>
      </c>
      <c r="AB1342" s="86" t="str">
        <f t="shared" si="235"/>
        <v>20</v>
      </c>
      <c r="AC1342" s="86" t="str">
        <f t="shared" si="236"/>
        <v>CLS_MJ_2500X1254px_16m_S2A_MSIL1C_20230317_10CC</v>
      </c>
      <c r="AD1342" s="88" t="str">
        <f t="shared" si="238"/>
        <v>cls_mj_s2a_msil1c_2023h1_2500x1254px_16m_20230317t223820_10cc</v>
      </c>
      <c r="AE1342">
        <v>55</v>
      </c>
    </row>
    <row r="1343" spans="1:31" x14ac:dyDescent="0.25">
      <c r="A1343" s="2">
        <v>61</v>
      </c>
      <c r="B1343" t="s">
        <v>3866</v>
      </c>
      <c r="C1343" t="s">
        <v>3817</v>
      </c>
      <c r="D1343" s="7" t="s">
        <v>3851</v>
      </c>
      <c r="E1343" s="2" t="b">
        <v>1</v>
      </c>
      <c r="F1343" s="2" t="s">
        <v>3813</v>
      </c>
      <c r="G1343" s="7" t="s">
        <v>181</v>
      </c>
      <c r="H1343" t="s">
        <v>72</v>
      </c>
      <c r="I1343" s="50">
        <v>44999</v>
      </c>
      <c r="J1343" s="2" t="s">
        <v>16</v>
      </c>
      <c r="K1343" s="10" t="s">
        <v>36</v>
      </c>
      <c r="L1343" s="9">
        <v>26.4</v>
      </c>
      <c r="M1343" t="s">
        <v>3869</v>
      </c>
      <c r="N1343" s="2" t="s">
        <v>85</v>
      </c>
      <c r="O1343" s="2" t="s">
        <v>3868</v>
      </c>
      <c r="P1343" s="2" t="str">
        <f>VLOOKUP(I1343,Period!A:B,2,FALSE)</f>
        <v>2023H1</v>
      </c>
      <c r="Q1343" s="9">
        <f t="shared" si="227"/>
        <v>26.4</v>
      </c>
      <c r="R1343" s="2">
        <f t="shared" si="228"/>
        <v>30</v>
      </c>
      <c r="S1343" t="str">
        <f t="shared" si="229"/>
        <v>02 Sunny (10%-30%)</v>
      </c>
      <c r="T1343" t="str">
        <f t="shared" si="237"/>
        <v>44999S2A_MSIL1CCDM-MLB-CLSMJ4499902 Sunny (10%-30%)</v>
      </c>
      <c r="U1343">
        <f>IF(COUNTIF(T$2:T1342,T1343)&gt;=1,0,1)</f>
        <v>1</v>
      </c>
      <c r="V1343" s="26" t="s">
        <v>432</v>
      </c>
      <c r="W1343" s="86">
        <f t="shared" si="230"/>
        <v>2023</v>
      </c>
      <c r="X1343" s="86" t="str">
        <f t="shared" si="231"/>
        <v>03</v>
      </c>
      <c r="Y1343" s="86">
        <f t="shared" si="232"/>
        <v>14</v>
      </c>
      <c r="Z1343" s="86" t="str">
        <f t="shared" si="233"/>
        <v>22</v>
      </c>
      <c r="AA1343" s="86" t="str">
        <f t="shared" si="234"/>
        <v>28</v>
      </c>
      <c r="AB1343" s="86" t="str">
        <f t="shared" si="235"/>
        <v>22</v>
      </c>
      <c r="AC1343" s="86" t="str">
        <f t="shared" si="236"/>
        <v>CLS_MJ_2500X1254px_16m_S2A_MSIL1C_20230314_30CC</v>
      </c>
      <c r="AD1343" s="88" t="str">
        <f t="shared" si="238"/>
        <v>cls_mj_s2a_msil1c_2023h1_2500x1254px_16m_20230314t222822_30cc</v>
      </c>
      <c r="AE1343">
        <v>55</v>
      </c>
    </row>
    <row r="1344" spans="1:31" x14ac:dyDescent="0.25">
      <c r="A1344" s="2">
        <v>62</v>
      </c>
      <c r="B1344" t="s">
        <v>3866</v>
      </c>
      <c r="C1344" t="s">
        <v>3817</v>
      </c>
      <c r="D1344" s="7" t="s">
        <v>3851</v>
      </c>
      <c r="E1344" s="2" t="b">
        <v>1</v>
      </c>
      <c r="F1344" s="2" t="s">
        <v>3813</v>
      </c>
      <c r="G1344" s="7" t="s">
        <v>181</v>
      </c>
      <c r="H1344" t="s">
        <v>72</v>
      </c>
      <c r="I1344" s="50">
        <v>44997</v>
      </c>
      <c r="J1344" s="2" t="s">
        <v>16</v>
      </c>
      <c r="K1344" s="10" t="s">
        <v>27</v>
      </c>
      <c r="L1344" s="9">
        <v>76</v>
      </c>
      <c r="M1344" t="s">
        <v>3869</v>
      </c>
      <c r="N1344" s="2" t="s">
        <v>85</v>
      </c>
      <c r="O1344" s="2" t="s">
        <v>3868</v>
      </c>
      <c r="P1344" s="2" t="str">
        <f>VLOOKUP(I1344,Period!A:B,2,FALSE)</f>
        <v>2023H1</v>
      </c>
      <c r="Q1344" s="9">
        <f t="shared" si="227"/>
        <v>76</v>
      </c>
      <c r="R1344" s="2">
        <f t="shared" si="228"/>
        <v>80</v>
      </c>
      <c r="S1344" t="str">
        <f t="shared" si="229"/>
        <v>03 Cloudy (40%-90%)</v>
      </c>
      <c r="T1344" t="str">
        <f t="shared" si="237"/>
        <v>44997S2A_MSIL1CCDM-MLB-CLSMJ4499703 Cloudy (40%-90%)</v>
      </c>
      <c r="U1344">
        <f>IF(COUNTIF(T$2:T1343,T1344)&gt;=1,0,1)</f>
        <v>1</v>
      </c>
      <c r="V1344" s="26" t="s">
        <v>433</v>
      </c>
      <c r="W1344" s="86">
        <f t="shared" si="230"/>
        <v>2023</v>
      </c>
      <c r="X1344" s="86" t="str">
        <f t="shared" si="231"/>
        <v>03</v>
      </c>
      <c r="Y1344" s="86">
        <f t="shared" si="232"/>
        <v>12</v>
      </c>
      <c r="Z1344" s="86" t="str">
        <f t="shared" si="233"/>
        <v>22</v>
      </c>
      <c r="AA1344" s="86" t="str">
        <f t="shared" si="234"/>
        <v>38</v>
      </c>
      <c r="AB1344" s="86" t="str">
        <f t="shared" si="235"/>
        <v>26</v>
      </c>
      <c r="AC1344" s="86" t="str">
        <f t="shared" si="236"/>
        <v>CLS_MJ_2500X1254px_16m_S2A_MSIL1C_20230312_80CC</v>
      </c>
      <c r="AD1344" s="88" t="str">
        <f t="shared" si="238"/>
        <v>cls_mj_s2a_msil1c_2023h1_2500x1254px_16m_20230312t223826_80cc</v>
      </c>
      <c r="AE1344">
        <v>55</v>
      </c>
    </row>
    <row r="1345" spans="1:31" x14ac:dyDescent="0.25">
      <c r="A1345" s="2">
        <v>63</v>
      </c>
      <c r="B1345" t="s">
        <v>3866</v>
      </c>
      <c r="C1345" t="s">
        <v>3817</v>
      </c>
      <c r="D1345" s="7" t="s">
        <v>3851</v>
      </c>
      <c r="E1345" s="2" t="b">
        <v>1</v>
      </c>
      <c r="F1345" s="2" t="s">
        <v>3813</v>
      </c>
      <c r="G1345" s="7" t="s">
        <v>181</v>
      </c>
      <c r="H1345" t="s">
        <v>72</v>
      </c>
      <c r="I1345" s="50">
        <v>44994</v>
      </c>
      <c r="J1345" s="2" t="s">
        <v>16</v>
      </c>
      <c r="K1345" s="10" t="s">
        <v>25</v>
      </c>
      <c r="L1345" s="9">
        <v>17.100000000000001</v>
      </c>
      <c r="M1345" t="s">
        <v>3869</v>
      </c>
      <c r="N1345" s="2" t="s">
        <v>85</v>
      </c>
      <c r="O1345" s="2" t="s">
        <v>3868</v>
      </c>
      <c r="P1345" s="2" t="str">
        <f>VLOOKUP(I1345,Period!A:B,2,FALSE)</f>
        <v>2023H1</v>
      </c>
      <c r="Q1345" s="9">
        <f t="shared" si="227"/>
        <v>17.100000000000001</v>
      </c>
      <c r="R1345" s="2">
        <f t="shared" si="228"/>
        <v>20</v>
      </c>
      <c r="S1345" t="str">
        <f t="shared" si="229"/>
        <v>02 Sunny (10%-30%)</v>
      </c>
      <c r="T1345" t="str">
        <f t="shared" si="237"/>
        <v>44994S2A_MSIL1CCDM-MLB-CLSMJ4499402 Sunny (10%-30%)</v>
      </c>
      <c r="U1345">
        <f>IF(COUNTIF(T$2:T1344,T1345)&gt;=1,0,1)</f>
        <v>1</v>
      </c>
      <c r="V1345" s="26" t="s">
        <v>434</v>
      </c>
      <c r="W1345" s="86">
        <f t="shared" si="230"/>
        <v>2023</v>
      </c>
      <c r="X1345" s="86" t="str">
        <f t="shared" si="231"/>
        <v>03</v>
      </c>
      <c r="Y1345" s="86" t="str">
        <f t="shared" si="232"/>
        <v>09</v>
      </c>
      <c r="Z1345" s="86" t="str">
        <f t="shared" si="233"/>
        <v>22</v>
      </c>
      <c r="AA1345" s="86" t="str">
        <f t="shared" si="234"/>
        <v>28</v>
      </c>
      <c r="AB1345" s="86" t="str">
        <f t="shared" si="235"/>
        <v>29</v>
      </c>
      <c r="AC1345" s="86" t="str">
        <f t="shared" si="236"/>
        <v>CLS_MJ_2500X1254px_16m_S2A_MSIL1C_20230309_20CC</v>
      </c>
      <c r="AD1345" s="88" t="str">
        <f t="shared" si="238"/>
        <v>cls_mj_s2a_msil1c_2023h1_2500x1254px_16m_20230309t222829_20cc</v>
      </c>
      <c r="AE1345">
        <v>55</v>
      </c>
    </row>
    <row r="1346" spans="1:31" x14ac:dyDescent="0.25">
      <c r="A1346" s="2">
        <v>64</v>
      </c>
      <c r="B1346" t="s">
        <v>3866</v>
      </c>
      <c r="C1346" t="s">
        <v>3817</v>
      </c>
      <c r="D1346" s="7" t="s">
        <v>3851</v>
      </c>
      <c r="E1346" s="2" t="b">
        <v>1</v>
      </c>
      <c r="F1346" s="2" t="s">
        <v>3813</v>
      </c>
      <c r="G1346" s="7" t="s">
        <v>181</v>
      </c>
      <c r="H1346" t="s">
        <v>72</v>
      </c>
      <c r="I1346" s="50">
        <v>44992</v>
      </c>
      <c r="J1346" s="2" t="s">
        <v>16</v>
      </c>
      <c r="K1346" s="10" t="s">
        <v>37</v>
      </c>
      <c r="L1346" s="9">
        <v>41.6</v>
      </c>
      <c r="M1346" t="s">
        <v>3869</v>
      </c>
      <c r="N1346" s="2" t="s">
        <v>85</v>
      </c>
      <c r="O1346" s="2" t="s">
        <v>3868</v>
      </c>
      <c r="P1346" s="2" t="str">
        <f>VLOOKUP(I1346,Period!A:B,2,FALSE)</f>
        <v>2023H1</v>
      </c>
      <c r="Q1346" s="9">
        <f t="shared" ref="Q1346:Q1409" si="239">AVERAGEIFS(L:L,I:I,I1346,H:H,H1346,C:C,C1346,B:B,B1346)</f>
        <v>41.6</v>
      </c>
      <c r="R1346" s="2">
        <f t="shared" si="228"/>
        <v>50</v>
      </c>
      <c r="S1346" t="str">
        <f t="shared" si="229"/>
        <v>03 Cloudy (40%-90%)</v>
      </c>
      <c r="T1346" t="str">
        <f t="shared" si="237"/>
        <v>44992S2A_MSIL1CCDM-MLB-CLSMJ4499203 Cloudy (40%-90%)</v>
      </c>
      <c r="U1346">
        <f>IF(COUNTIF(T$2:T1345,T1346)&gt;=1,0,1)</f>
        <v>1</v>
      </c>
      <c r="V1346" s="26" t="s">
        <v>435</v>
      </c>
      <c r="W1346" s="86">
        <f t="shared" si="230"/>
        <v>2023</v>
      </c>
      <c r="X1346" s="86" t="str">
        <f t="shared" si="231"/>
        <v>03</v>
      </c>
      <c r="Y1346" s="86" t="str">
        <f t="shared" si="232"/>
        <v>07</v>
      </c>
      <c r="Z1346" s="86" t="str">
        <f t="shared" si="233"/>
        <v>22</v>
      </c>
      <c r="AA1346" s="86" t="str">
        <f t="shared" si="234"/>
        <v>38</v>
      </c>
      <c r="AB1346" s="86" t="str">
        <f t="shared" si="235"/>
        <v>17</v>
      </c>
      <c r="AC1346" s="86" t="str">
        <f t="shared" si="236"/>
        <v>CLS_MJ_2500X1254px_16m_S2A_MSIL1C_20230307_50CC</v>
      </c>
      <c r="AD1346" s="88" t="str">
        <f t="shared" si="238"/>
        <v>cls_mj_s2a_msil1c_2023h1_2500x1254px_16m_20230307t223817_50cc</v>
      </c>
      <c r="AE1346">
        <v>55</v>
      </c>
    </row>
    <row r="1347" spans="1:31" x14ac:dyDescent="0.25">
      <c r="A1347" s="2">
        <v>65</v>
      </c>
      <c r="B1347" t="s">
        <v>3866</v>
      </c>
      <c r="C1347" t="s">
        <v>3817</v>
      </c>
      <c r="D1347" s="7" t="s">
        <v>3851</v>
      </c>
      <c r="E1347" s="2" t="b">
        <v>1</v>
      </c>
      <c r="F1347" s="2" t="s">
        <v>3813</v>
      </c>
      <c r="G1347" s="7" t="s">
        <v>181</v>
      </c>
      <c r="H1347" t="s">
        <v>72</v>
      </c>
      <c r="I1347" s="50">
        <v>44989</v>
      </c>
      <c r="J1347" s="2" t="s">
        <v>16</v>
      </c>
      <c r="K1347" s="10" t="s">
        <v>36</v>
      </c>
      <c r="L1347" s="9">
        <v>94.7</v>
      </c>
      <c r="M1347" t="s">
        <v>3869</v>
      </c>
      <c r="N1347" s="2" t="s">
        <v>85</v>
      </c>
      <c r="O1347" s="2" t="s">
        <v>3868</v>
      </c>
      <c r="P1347" s="2" t="str">
        <f>VLOOKUP(I1347,Period!A:B,2,FALSE)</f>
        <v>2023H1</v>
      </c>
      <c r="Q1347" s="9">
        <f t="shared" si="239"/>
        <v>94.7</v>
      </c>
      <c r="R1347" s="2">
        <f t="shared" ref="R1347:R1410" si="240">ROUNDUP(Q1347/10,0)*10</f>
        <v>100</v>
      </c>
      <c r="S1347" t="str">
        <f t="shared" ref="S1347:S1410" si="241">IF(R1347=0,"01 Clear (0%)",IF(R1347&lt;=30,"02 Sunny (10%-30%)",IF(R1347&lt;=90,"03 Cloudy (40%-90%)","04 Overcast (100%)")))</f>
        <v>04 Overcast (100%)</v>
      </c>
      <c r="T1347" t="str">
        <f t="shared" si="237"/>
        <v>44989S2A_MSIL1CCDM-MLB-CLSMJ4498904 Overcast (100%)</v>
      </c>
      <c r="U1347">
        <f>IF(COUNTIF(T$2:T1346,T1347)&gt;=1,0,1)</f>
        <v>1</v>
      </c>
      <c r="V1347" s="26" t="s">
        <v>436</v>
      </c>
      <c r="W1347" s="86">
        <f t="shared" ref="W1347:W1410" si="242">YEAR(I1347)</f>
        <v>2023</v>
      </c>
      <c r="X1347" s="86" t="str">
        <f t="shared" ref="X1347:X1410" si="243">IF(LEN(MONTH(I1347))=1,CONCATENATE("0",MONTH(I1347)),MONTH(I1347))</f>
        <v>03</v>
      </c>
      <c r="Y1347" s="86" t="str">
        <f t="shared" ref="Y1347:Y1410" si="244">IF(LEN(DAY(I1347))=1,CONCATENATE("0",DAY(I1347)),DAY(I1347))</f>
        <v>04</v>
      </c>
      <c r="Z1347" s="86" t="str">
        <f t="shared" ref="Z1347:Z1410" si="245">LEFT(K1347,2)</f>
        <v>22</v>
      </c>
      <c r="AA1347" s="86" t="str">
        <f t="shared" ref="AA1347:AA1410" si="246">MID(K1347,4,2)</f>
        <v>28</v>
      </c>
      <c r="AB1347" s="86" t="str">
        <f t="shared" ref="AB1347:AB1410" si="247">MID(K1347,7,2)</f>
        <v>22</v>
      </c>
      <c r="AC1347" s="86" t="str">
        <f t="shared" ref="AC1347:AC1410" si="248">CONCATENATE(RIGHT(C1347,3),"_",H1347,"_",M1347,"_",O1347,"_",B1347,"_",W1347,X1347,Y1347,"_",R1347,"CC")</f>
        <v>CLS_MJ_2500X1254px_16m_S2A_MSIL1C_20230304_100CC</v>
      </c>
      <c r="AD1347" s="88" t="str">
        <f t="shared" si="238"/>
        <v>cls_mj_s2a_msil1c_2023h1_2500x1254px_16m_20230304t222822_100cc</v>
      </c>
      <c r="AE1347">
        <v>55</v>
      </c>
    </row>
    <row r="1348" spans="1:31" x14ac:dyDescent="0.25">
      <c r="A1348" s="2">
        <v>66</v>
      </c>
      <c r="B1348" t="s">
        <v>3866</v>
      </c>
      <c r="C1348" t="s">
        <v>3817</v>
      </c>
      <c r="D1348" s="7" t="s">
        <v>3851</v>
      </c>
      <c r="E1348" s="2" t="b">
        <v>1</v>
      </c>
      <c r="F1348" s="2" t="s">
        <v>3813</v>
      </c>
      <c r="G1348" s="7" t="s">
        <v>181</v>
      </c>
      <c r="H1348" t="s">
        <v>72</v>
      </c>
      <c r="I1348" s="50">
        <v>44987</v>
      </c>
      <c r="J1348" s="2" t="s">
        <v>16</v>
      </c>
      <c r="K1348" s="10" t="s">
        <v>45</v>
      </c>
      <c r="L1348" s="9">
        <v>50.7</v>
      </c>
      <c r="M1348" t="s">
        <v>3869</v>
      </c>
      <c r="N1348" s="2" t="s">
        <v>85</v>
      </c>
      <c r="O1348" s="2" t="s">
        <v>3868</v>
      </c>
      <c r="P1348" s="2" t="str">
        <f>VLOOKUP(I1348,Period!A:B,2,FALSE)</f>
        <v>2023H1</v>
      </c>
      <c r="Q1348" s="9">
        <f t="shared" si="239"/>
        <v>50.7</v>
      </c>
      <c r="R1348" s="2">
        <f t="shared" si="240"/>
        <v>60</v>
      </c>
      <c r="S1348" t="str">
        <f t="shared" si="241"/>
        <v>03 Cloudy (40%-90%)</v>
      </c>
      <c r="T1348" t="str">
        <f t="shared" si="237"/>
        <v>44987S2A_MSIL1CCDM-MLB-CLSMJ4498703 Cloudy (40%-90%)</v>
      </c>
      <c r="U1348">
        <f>IF(COUNTIF(T$2:T1347,T1348)&gt;=1,0,1)</f>
        <v>1</v>
      </c>
      <c r="V1348" s="26" t="s">
        <v>437</v>
      </c>
      <c r="W1348" s="86">
        <f t="shared" si="242"/>
        <v>2023</v>
      </c>
      <c r="X1348" s="86" t="str">
        <f t="shared" si="243"/>
        <v>03</v>
      </c>
      <c r="Y1348" s="86" t="str">
        <f t="shared" si="244"/>
        <v>02</v>
      </c>
      <c r="Z1348" s="86" t="str">
        <f t="shared" si="245"/>
        <v>22</v>
      </c>
      <c r="AA1348" s="86" t="str">
        <f t="shared" si="246"/>
        <v>38</v>
      </c>
      <c r="AB1348" s="86" t="str">
        <f t="shared" si="247"/>
        <v>23</v>
      </c>
      <c r="AC1348" s="86" t="str">
        <f t="shared" si="248"/>
        <v>CLS_MJ_2500X1254px_16m_S2A_MSIL1C_20230302_60CC</v>
      </c>
      <c r="AD1348" s="88" t="str">
        <f t="shared" si="238"/>
        <v>cls_mj_s2a_msil1c_2023h1_2500x1254px_16m_20230302t223823_60cc</v>
      </c>
      <c r="AE1348">
        <v>55</v>
      </c>
    </row>
    <row r="1349" spans="1:31" x14ac:dyDescent="0.25">
      <c r="A1349" s="2">
        <v>67</v>
      </c>
      <c r="B1349" t="s">
        <v>3866</v>
      </c>
      <c r="C1349" t="s">
        <v>3817</v>
      </c>
      <c r="D1349" s="7" t="s">
        <v>3851</v>
      </c>
      <c r="E1349" s="2" t="b">
        <v>1</v>
      </c>
      <c r="F1349" s="2" t="s">
        <v>3813</v>
      </c>
      <c r="G1349" s="7" t="s">
        <v>181</v>
      </c>
      <c r="H1349" t="s">
        <v>72</v>
      </c>
      <c r="I1349" s="50">
        <v>44984</v>
      </c>
      <c r="J1349" s="2" t="s">
        <v>16</v>
      </c>
      <c r="K1349" s="10" t="s">
        <v>26</v>
      </c>
      <c r="L1349" s="9">
        <v>4</v>
      </c>
      <c r="M1349" t="s">
        <v>3869</v>
      </c>
      <c r="N1349" s="2" t="s">
        <v>85</v>
      </c>
      <c r="O1349" s="2" t="s">
        <v>3868</v>
      </c>
      <c r="P1349" s="2" t="str">
        <f>VLOOKUP(I1349,Period!A:B,2,FALSE)</f>
        <v>2023H1</v>
      </c>
      <c r="Q1349" s="9">
        <f t="shared" si="239"/>
        <v>4</v>
      </c>
      <c r="R1349" s="2">
        <f t="shared" si="240"/>
        <v>10</v>
      </c>
      <c r="S1349" t="str">
        <f t="shared" si="241"/>
        <v>02 Sunny (10%-30%)</v>
      </c>
      <c r="T1349" t="str">
        <f t="shared" si="237"/>
        <v>44984S2A_MSIL1CCDM-MLB-CLSMJ4498402 Sunny (10%-30%)</v>
      </c>
      <c r="U1349">
        <f>IF(COUNTIF(T$2:T1348,T1349)&gt;=1,0,1)</f>
        <v>1</v>
      </c>
      <c r="V1349" s="26" t="s">
        <v>438</v>
      </c>
      <c r="W1349" s="86">
        <f t="shared" si="242"/>
        <v>2023</v>
      </c>
      <c r="X1349" s="86" t="str">
        <f t="shared" si="243"/>
        <v>02</v>
      </c>
      <c r="Y1349" s="86">
        <f t="shared" si="244"/>
        <v>27</v>
      </c>
      <c r="Z1349" s="86" t="str">
        <f t="shared" si="245"/>
        <v>22</v>
      </c>
      <c r="AA1349" s="86" t="str">
        <f t="shared" si="246"/>
        <v>28</v>
      </c>
      <c r="AB1349" s="86" t="str">
        <f t="shared" si="247"/>
        <v>26</v>
      </c>
      <c r="AC1349" s="86" t="str">
        <f t="shared" si="248"/>
        <v>CLS_MJ_2500X1254px_16m_S2A_MSIL1C_20230227_10CC</v>
      </c>
      <c r="AD1349" s="88" t="str">
        <f t="shared" si="238"/>
        <v>cls_mj_s2a_msil1c_2023h1_2500x1254px_16m_20230227t222826_10cc</v>
      </c>
      <c r="AE1349">
        <v>55</v>
      </c>
    </row>
    <row r="1350" spans="1:31" x14ac:dyDescent="0.25">
      <c r="A1350" s="2">
        <v>68</v>
      </c>
      <c r="B1350" t="s">
        <v>3866</v>
      </c>
      <c r="C1350" t="s">
        <v>3817</v>
      </c>
      <c r="D1350" s="7" t="s">
        <v>3851</v>
      </c>
      <c r="E1350" s="2" t="b">
        <v>1</v>
      </c>
      <c r="F1350" s="2" t="s">
        <v>3813</v>
      </c>
      <c r="G1350" s="7" t="s">
        <v>181</v>
      </c>
      <c r="H1350" t="s">
        <v>72</v>
      </c>
      <c r="I1350" s="50">
        <v>44982</v>
      </c>
      <c r="J1350" s="2" t="s">
        <v>16</v>
      </c>
      <c r="K1350" s="10" t="s">
        <v>38</v>
      </c>
      <c r="L1350" s="9">
        <v>1</v>
      </c>
      <c r="M1350" t="s">
        <v>3869</v>
      </c>
      <c r="N1350" s="2" t="s">
        <v>85</v>
      </c>
      <c r="O1350" s="2" t="s">
        <v>3868</v>
      </c>
      <c r="P1350" s="2" t="str">
        <f>VLOOKUP(I1350,Period!A:B,2,FALSE)</f>
        <v>2023H1</v>
      </c>
      <c r="Q1350" s="9">
        <f t="shared" si="239"/>
        <v>1</v>
      </c>
      <c r="R1350" s="2">
        <f t="shared" si="240"/>
        <v>10</v>
      </c>
      <c r="S1350" t="str">
        <f t="shared" si="241"/>
        <v>02 Sunny (10%-30%)</v>
      </c>
      <c r="T1350" t="str">
        <f t="shared" si="237"/>
        <v>44982S2A_MSIL1CCDM-MLB-CLSMJ4498202 Sunny (10%-30%)</v>
      </c>
      <c r="U1350">
        <f>IF(COUNTIF(T$2:T1349,T1350)&gt;=1,0,1)</f>
        <v>1</v>
      </c>
      <c r="V1350" s="26" t="s">
        <v>439</v>
      </c>
      <c r="W1350" s="86">
        <f t="shared" si="242"/>
        <v>2023</v>
      </c>
      <c r="X1350" s="86" t="str">
        <f t="shared" si="243"/>
        <v>02</v>
      </c>
      <c r="Y1350" s="86">
        <f t="shared" si="244"/>
        <v>25</v>
      </c>
      <c r="Z1350" s="86" t="str">
        <f t="shared" si="245"/>
        <v>22</v>
      </c>
      <c r="AA1350" s="86" t="str">
        <f t="shared" si="246"/>
        <v>38</v>
      </c>
      <c r="AB1350" s="86" t="str">
        <f t="shared" si="247"/>
        <v>19</v>
      </c>
      <c r="AC1350" s="86" t="str">
        <f t="shared" si="248"/>
        <v>CLS_MJ_2500X1254px_16m_S2A_MSIL1C_20230225_10CC</v>
      </c>
      <c r="AD1350" s="88" t="str">
        <f t="shared" si="238"/>
        <v>cls_mj_s2a_msil1c_2023h1_2500x1254px_16m_20230225t223819_10cc</v>
      </c>
      <c r="AE1350">
        <v>55</v>
      </c>
    </row>
    <row r="1351" spans="1:31" x14ac:dyDescent="0.25">
      <c r="A1351" s="2">
        <v>69</v>
      </c>
      <c r="B1351" t="s">
        <v>3866</v>
      </c>
      <c r="C1351" t="s">
        <v>3817</v>
      </c>
      <c r="D1351" s="7" t="s">
        <v>3851</v>
      </c>
      <c r="E1351" s="2" t="b">
        <v>1</v>
      </c>
      <c r="F1351" s="2" t="s">
        <v>3813</v>
      </c>
      <c r="G1351" s="7" t="s">
        <v>181</v>
      </c>
      <c r="H1351" t="s">
        <v>72</v>
      </c>
      <c r="I1351" s="50">
        <v>44979</v>
      </c>
      <c r="J1351" s="2" t="s">
        <v>16</v>
      </c>
      <c r="K1351" s="10" t="s">
        <v>40</v>
      </c>
      <c r="L1351" s="9">
        <v>83.8</v>
      </c>
      <c r="M1351" t="s">
        <v>3869</v>
      </c>
      <c r="N1351" s="2" t="s">
        <v>85</v>
      </c>
      <c r="O1351" s="2" t="s">
        <v>3868</v>
      </c>
      <c r="P1351" s="2" t="str">
        <f>VLOOKUP(I1351,Period!A:B,2,FALSE)</f>
        <v>2023H1</v>
      </c>
      <c r="Q1351" s="9">
        <f t="shared" si="239"/>
        <v>83.8</v>
      </c>
      <c r="R1351" s="2">
        <f t="shared" si="240"/>
        <v>90</v>
      </c>
      <c r="S1351" t="str">
        <f t="shared" si="241"/>
        <v>03 Cloudy (40%-90%)</v>
      </c>
      <c r="T1351" t="str">
        <f t="shared" si="237"/>
        <v>44979S2A_MSIL1CCDM-MLB-CLSMJ4497903 Cloudy (40%-90%)</v>
      </c>
      <c r="U1351">
        <f>IF(COUNTIF(T$2:T1350,T1351)&gt;=1,0,1)</f>
        <v>1</v>
      </c>
      <c r="V1351" s="26" t="s">
        <v>440</v>
      </c>
      <c r="W1351" s="86">
        <f t="shared" si="242"/>
        <v>2023</v>
      </c>
      <c r="X1351" s="86" t="str">
        <f t="shared" si="243"/>
        <v>02</v>
      </c>
      <c r="Y1351" s="86">
        <f t="shared" si="244"/>
        <v>22</v>
      </c>
      <c r="Z1351" s="86" t="str">
        <f t="shared" si="245"/>
        <v>22</v>
      </c>
      <c r="AA1351" s="86" t="str">
        <f t="shared" si="246"/>
        <v>28</v>
      </c>
      <c r="AB1351" s="86" t="str">
        <f t="shared" si="247"/>
        <v>23</v>
      </c>
      <c r="AC1351" s="86" t="str">
        <f t="shared" si="248"/>
        <v>CLS_MJ_2500X1254px_16m_S2A_MSIL1C_20230222_90CC</v>
      </c>
      <c r="AD1351" s="88" t="str">
        <f t="shared" si="238"/>
        <v>cls_mj_s2a_msil1c_2023h1_2500x1254px_16m_20230222t222823_90cc</v>
      </c>
      <c r="AE1351">
        <v>55</v>
      </c>
    </row>
    <row r="1352" spans="1:31" x14ac:dyDescent="0.25">
      <c r="A1352" s="2">
        <v>70</v>
      </c>
      <c r="B1352" t="s">
        <v>3866</v>
      </c>
      <c r="C1352" t="s">
        <v>3817</v>
      </c>
      <c r="D1352" s="7" t="s">
        <v>3851</v>
      </c>
      <c r="E1352" s="2" t="b">
        <v>1</v>
      </c>
      <c r="F1352" s="2" t="s">
        <v>3813</v>
      </c>
      <c r="G1352" s="7" t="s">
        <v>181</v>
      </c>
      <c r="H1352" t="s">
        <v>72</v>
      </c>
      <c r="I1352" s="50">
        <v>44977</v>
      </c>
      <c r="J1352" s="2" t="s">
        <v>16</v>
      </c>
      <c r="K1352" s="10" t="s">
        <v>39</v>
      </c>
      <c r="L1352" s="9">
        <v>14.4</v>
      </c>
      <c r="M1352" t="s">
        <v>3869</v>
      </c>
      <c r="N1352" s="2" t="s">
        <v>85</v>
      </c>
      <c r="O1352" s="2" t="s">
        <v>3868</v>
      </c>
      <c r="P1352" s="2" t="str">
        <f>VLOOKUP(I1352,Period!A:B,2,FALSE)</f>
        <v>2023H1</v>
      </c>
      <c r="Q1352" s="9">
        <f t="shared" si="239"/>
        <v>14.4</v>
      </c>
      <c r="R1352" s="2">
        <f t="shared" si="240"/>
        <v>20</v>
      </c>
      <c r="S1352" t="str">
        <f t="shared" si="241"/>
        <v>02 Sunny (10%-30%)</v>
      </c>
      <c r="T1352" t="str">
        <f t="shared" si="237"/>
        <v>44977S2A_MSIL1CCDM-MLB-CLSMJ4497702 Sunny (10%-30%)</v>
      </c>
      <c r="U1352">
        <f>IF(COUNTIF(T$2:T1351,T1352)&gt;=1,0,1)</f>
        <v>1</v>
      </c>
      <c r="V1352" s="26" t="s">
        <v>441</v>
      </c>
      <c r="W1352" s="86">
        <f t="shared" si="242"/>
        <v>2023</v>
      </c>
      <c r="X1352" s="86" t="str">
        <f t="shared" si="243"/>
        <v>02</v>
      </c>
      <c r="Y1352" s="86">
        <f t="shared" si="244"/>
        <v>20</v>
      </c>
      <c r="Z1352" s="86" t="str">
        <f t="shared" si="245"/>
        <v>22</v>
      </c>
      <c r="AA1352" s="86" t="str">
        <f t="shared" si="246"/>
        <v>38</v>
      </c>
      <c r="AB1352" s="86" t="str">
        <f t="shared" si="247"/>
        <v>21</v>
      </c>
      <c r="AC1352" s="86" t="str">
        <f t="shared" si="248"/>
        <v>CLS_MJ_2500X1254px_16m_S2A_MSIL1C_20230220_20CC</v>
      </c>
      <c r="AD1352" s="88" t="str">
        <f t="shared" si="238"/>
        <v>cls_mj_s2a_msil1c_2023h1_2500x1254px_16m_20230220t223821_20cc</v>
      </c>
      <c r="AE1352">
        <v>55</v>
      </c>
    </row>
    <row r="1353" spans="1:31" x14ac:dyDescent="0.25">
      <c r="A1353" s="2">
        <v>71</v>
      </c>
      <c r="B1353" t="s">
        <v>3866</v>
      </c>
      <c r="C1353" t="s">
        <v>3817</v>
      </c>
      <c r="D1353" s="7" t="s">
        <v>3851</v>
      </c>
      <c r="E1353" s="2" t="b">
        <v>1</v>
      </c>
      <c r="F1353" s="2" t="s">
        <v>3813</v>
      </c>
      <c r="G1353" s="7" t="s">
        <v>181</v>
      </c>
      <c r="H1353" t="s">
        <v>72</v>
      </c>
      <c r="I1353" s="50">
        <v>44974</v>
      </c>
      <c r="J1353" s="2" t="s">
        <v>16</v>
      </c>
      <c r="K1353" s="10" t="s">
        <v>40</v>
      </c>
      <c r="L1353" s="9">
        <v>11</v>
      </c>
      <c r="M1353" t="s">
        <v>3869</v>
      </c>
      <c r="N1353" s="2" t="s">
        <v>85</v>
      </c>
      <c r="O1353" s="2" t="s">
        <v>3868</v>
      </c>
      <c r="P1353" s="2" t="str">
        <f>VLOOKUP(I1353,Period!A:B,2,FALSE)</f>
        <v>2023H1</v>
      </c>
      <c r="Q1353" s="9">
        <f t="shared" si="239"/>
        <v>11</v>
      </c>
      <c r="R1353" s="2">
        <f t="shared" si="240"/>
        <v>20</v>
      </c>
      <c r="S1353" t="str">
        <f t="shared" si="241"/>
        <v>02 Sunny (10%-30%)</v>
      </c>
      <c r="T1353" t="str">
        <f t="shared" si="237"/>
        <v>44974S2A_MSIL1CCDM-MLB-CLSMJ4497402 Sunny (10%-30%)</v>
      </c>
      <c r="U1353">
        <f>IF(COUNTIF(T$2:T1352,T1353)&gt;=1,0,1)</f>
        <v>1</v>
      </c>
      <c r="V1353" s="26" t="s">
        <v>442</v>
      </c>
      <c r="W1353" s="86">
        <f t="shared" si="242"/>
        <v>2023</v>
      </c>
      <c r="X1353" s="86" t="str">
        <f t="shared" si="243"/>
        <v>02</v>
      </c>
      <c r="Y1353" s="86">
        <f t="shared" si="244"/>
        <v>17</v>
      </c>
      <c r="Z1353" s="86" t="str">
        <f t="shared" si="245"/>
        <v>22</v>
      </c>
      <c r="AA1353" s="86" t="str">
        <f t="shared" si="246"/>
        <v>28</v>
      </c>
      <c r="AB1353" s="86" t="str">
        <f t="shared" si="247"/>
        <v>23</v>
      </c>
      <c r="AC1353" s="86" t="str">
        <f t="shared" si="248"/>
        <v>CLS_MJ_2500X1254px_16m_S2A_MSIL1C_20230217_20CC</v>
      </c>
      <c r="AD1353" s="88" t="str">
        <f t="shared" si="238"/>
        <v>cls_mj_s2a_msil1c_2023h1_2500x1254px_16m_20230217t222823_20cc</v>
      </c>
      <c r="AE1353">
        <v>55</v>
      </c>
    </row>
    <row r="1354" spans="1:31" x14ac:dyDescent="0.25">
      <c r="A1354" s="2">
        <v>72</v>
      </c>
      <c r="B1354" t="s">
        <v>3866</v>
      </c>
      <c r="C1354" t="s">
        <v>3817</v>
      </c>
      <c r="D1354" s="7" t="s">
        <v>3851</v>
      </c>
      <c r="E1354" s="2" t="b">
        <v>1</v>
      </c>
      <c r="F1354" s="2" t="s">
        <v>3813</v>
      </c>
      <c r="G1354" s="7" t="s">
        <v>181</v>
      </c>
      <c r="H1354" t="s">
        <v>72</v>
      </c>
      <c r="I1354" s="50">
        <v>44972</v>
      </c>
      <c r="J1354" s="2" t="s">
        <v>16</v>
      </c>
      <c r="K1354" s="10" t="s">
        <v>41</v>
      </c>
      <c r="L1354" s="9">
        <v>12.1</v>
      </c>
      <c r="M1354" t="s">
        <v>3869</v>
      </c>
      <c r="N1354" s="2" t="s">
        <v>85</v>
      </c>
      <c r="O1354" s="2" t="s">
        <v>3868</v>
      </c>
      <c r="P1354" s="2" t="str">
        <f>VLOOKUP(I1354,Period!A:B,2,FALSE)</f>
        <v>2023H1</v>
      </c>
      <c r="Q1354" s="9">
        <f t="shared" si="239"/>
        <v>12.1</v>
      </c>
      <c r="R1354" s="2">
        <f t="shared" si="240"/>
        <v>20</v>
      </c>
      <c r="S1354" t="str">
        <f t="shared" si="241"/>
        <v>02 Sunny (10%-30%)</v>
      </c>
      <c r="T1354" t="str">
        <f t="shared" si="237"/>
        <v>44972S2A_MSIL1CCDM-MLB-CLSMJ4497202 Sunny (10%-30%)</v>
      </c>
      <c r="U1354">
        <f>IF(COUNTIF(T$2:T1353,T1354)&gt;=1,0,1)</f>
        <v>1</v>
      </c>
      <c r="V1354" s="26" t="s">
        <v>443</v>
      </c>
      <c r="W1354" s="86">
        <f t="shared" si="242"/>
        <v>2023</v>
      </c>
      <c r="X1354" s="86" t="str">
        <f t="shared" si="243"/>
        <v>02</v>
      </c>
      <c r="Y1354" s="86">
        <f t="shared" si="244"/>
        <v>15</v>
      </c>
      <c r="Z1354" s="86" t="str">
        <f t="shared" si="245"/>
        <v>22</v>
      </c>
      <c r="AA1354" s="86" t="str">
        <f t="shared" si="246"/>
        <v>38</v>
      </c>
      <c r="AB1354" s="86" t="str">
        <f t="shared" si="247"/>
        <v>18</v>
      </c>
      <c r="AC1354" s="86" t="str">
        <f t="shared" si="248"/>
        <v>CLS_MJ_2500X1254px_16m_S2A_MSIL1C_20230215_20CC</v>
      </c>
      <c r="AD1354" s="88" t="str">
        <f t="shared" si="238"/>
        <v>cls_mj_s2a_msil1c_2023h1_2500x1254px_16m_20230215t223818_20cc</v>
      </c>
      <c r="AE1354">
        <v>55</v>
      </c>
    </row>
    <row r="1355" spans="1:31" x14ac:dyDescent="0.25">
      <c r="A1355" s="2">
        <v>73</v>
      </c>
      <c r="B1355" t="s">
        <v>3866</v>
      </c>
      <c r="C1355" t="s">
        <v>3817</v>
      </c>
      <c r="D1355" s="7" t="s">
        <v>3851</v>
      </c>
      <c r="E1355" s="2" t="b">
        <v>1</v>
      </c>
      <c r="F1355" s="2" t="s">
        <v>3813</v>
      </c>
      <c r="G1355" s="7" t="s">
        <v>181</v>
      </c>
      <c r="H1355" t="s">
        <v>72</v>
      </c>
      <c r="I1355" s="50">
        <v>44969</v>
      </c>
      <c r="J1355" s="2" t="s">
        <v>16</v>
      </c>
      <c r="K1355" s="10" t="s">
        <v>40</v>
      </c>
      <c r="L1355" s="9">
        <v>1.3</v>
      </c>
      <c r="M1355" t="s">
        <v>3869</v>
      </c>
      <c r="N1355" s="2" t="s">
        <v>85</v>
      </c>
      <c r="O1355" s="2" t="s">
        <v>3868</v>
      </c>
      <c r="P1355" s="2" t="str">
        <f>VLOOKUP(I1355,Period!A:B,2,FALSE)</f>
        <v>2023H1</v>
      </c>
      <c r="Q1355" s="9">
        <f t="shared" si="239"/>
        <v>1.3</v>
      </c>
      <c r="R1355" s="2">
        <f t="shared" si="240"/>
        <v>10</v>
      </c>
      <c r="S1355" t="str">
        <f t="shared" si="241"/>
        <v>02 Sunny (10%-30%)</v>
      </c>
      <c r="T1355" t="str">
        <f t="shared" si="237"/>
        <v>44969S2A_MSIL1CCDM-MLB-CLSMJ4496902 Sunny (10%-30%)</v>
      </c>
      <c r="U1355">
        <f>IF(COUNTIF(T$2:T1354,T1355)&gt;=1,0,1)</f>
        <v>1</v>
      </c>
      <c r="V1355" s="26" t="s">
        <v>444</v>
      </c>
      <c r="W1355" s="86">
        <f t="shared" si="242"/>
        <v>2023</v>
      </c>
      <c r="X1355" s="86" t="str">
        <f t="shared" si="243"/>
        <v>02</v>
      </c>
      <c r="Y1355" s="86">
        <f t="shared" si="244"/>
        <v>12</v>
      </c>
      <c r="Z1355" s="86" t="str">
        <f t="shared" si="245"/>
        <v>22</v>
      </c>
      <c r="AA1355" s="86" t="str">
        <f t="shared" si="246"/>
        <v>28</v>
      </c>
      <c r="AB1355" s="86" t="str">
        <f t="shared" si="247"/>
        <v>23</v>
      </c>
      <c r="AC1355" s="86" t="str">
        <f t="shared" si="248"/>
        <v>CLS_MJ_2500X1254px_16m_S2A_MSIL1C_20230212_10CC</v>
      </c>
      <c r="AD1355" s="88" t="str">
        <f t="shared" si="238"/>
        <v>cls_mj_s2a_msil1c_2023h1_2500x1254px_16m_20230212t222823_10cc</v>
      </c>
      <c r="AE1355">
        <v>55</v>
      </c>
    </row>
    <row r="1356" spans="1:31" x14ac:dyDescent="0.25">
      <c r="A1356" s="2">
        <v>74</v>
      </c>
      <c r="B1356" t="s">
        <v>3866</v>
      </c>
      <c r="C1356" t="s">
        <v>3817</v>
      </c>
      <c r="D1356" s="7" t="s">
        <v>3851</v>
      </c>
      <c r="E1356" s="2" t="b">
        <v>1</v>
      </c>
      <c r="F1356" s="2" t="s">
        <v>3813</v>
      </c>
      <c r="G1356" s="7" t="s">
        <v>181</v>
      </c>
      <c r="H1356" t="s">
        <v>72</v>
      </c>
      <c r="I1356" s="50">
        <v>44967</v>
      </c>
      <c r="J1356" s="2" t="s">
        <v>16</v>
      </c>
      <c r="K1356" s="10" t="s">
        <v>35</v>
      </c>
      <c r="L1356" s="9">
        <v>37.4</v>
      </c>
      <c r="M1356" t="s">
        <v>3869</v>
      </c>
      <c r="N1356" s="2" t="s">
        <v>85</v>
      </c>
      <c r="O1356" s="2" t="s">
        <v>3868</v>
      </c>
      <c r="P1356" s="2" t="str">
        <f>VLOOKUP(I1356,Period!A:B,2,FALSE)</f>
        <v>2023H1</v>
      </c>
      <c r="Q1356" s="9">
        <f t="shared" si="239"/>
        <v>37.4</v>
      </c>
      <c r="R1356" s="2">
        <f t="shared" si="240"/>
        <v>40</v>
      </c>
      <c r="S1356" t="str">
        <f t="shared" si="241"/>
        <v>03 Cloudy (40%-90%)</v>
      </c>
      <c r="T1356" t="str">
        <f t="shared" si="237"/>
        <v>44967S2A_MSIL1CCDM-MLB-CLSMJ4496703 Cloudy (40%-90%)</v>
      </c>
      <c r="U1356">
        <f>IF(COUNTIF(T$2:T1355,T1356)&gt;=1,0,1)</f>
        <v>1</v>
      </c>
      <c r="V1356" s="26" t="s">
        <v>445</v>
      </c>
      <c r="W1356" s="86">
        <f t="shared" si="242"/>
        <v>2023</v>
      </c>
      <c r="X1356" s="86" t="str">
        <f t="shared" si="243"/>
        <v>02</v>
      </c>
      <c r="Y1356" s="86">
        <f t="shared" si="244"/>
        <v>10</v>
      </c>
      <c r="Z1356" s="86" t="str">
        <f t="shared" si="245"/>
        <v>22</v>
      </c>
      <c r="AA1356" s="86" t="str">
        <f t="shared" si="246"/>
        <v>38</v>
      </c>
      <c r="AB1356" s="86" t="str">
        <f t="shared" si="247"/>
        <v>20</v>
      </c>
      <c r="AC1356" s="86" t="str">
        <f t="shared" si="248"/>
        <v>CLS_MJ_2500X1254px_16m_S2A_MSIL1C_20230210_40CC</v>
      </c>
      <c r="AD1356" s="88" t="str">
        <f t="shared" si="238"/>
        <v>cls_mj_s2a_msil1c_2023h1_2500x1254px_16m_20230210t223820_40cc</v>
      </c>
      <c r="AE1356">
        <v>55</v>
      </c>
    </row>
    <row r="1357" spans="1:31" x14ac:dyDescent="0.25">
      <c r="A1357" s="2">
        <v>75</v>
      </c>
      <c r="B1357" t="s">
        <v>3866</v>
      </c>
      <c r="C1357" t="s">
        <v>3817</v>
      </c>
      <c r="D1357" s="7" t="s">
        <v>3851</v>
      </c>
      <c r="E1357" s="2" t="b">
        <v>1</v>
      </c>
      <c r="F1357" s="2" t="s">
        <v>3813</v>
      </c>
      <c r="G1357" s="7" t="s">
        <v>181</v>
      </c>
      <c r="H1357" t="s">
        <v>72</v>
      </c>
      <c r="I1357" s="50">
        <v>44964</v>
      </c>
      <c r="J1357" s="2" t="s">
        <v>16</v>
      </c>
      <c r="K1357" s="10" t="s">
        <v>40</v>
      </c>
      <c r="L1357" s="9">
        <v>9.8000000000000007</v>
      </c>
      <c r="M1357" t="s">
        <v>3869</v>
      </c>
      <c r="N1357" s="2" t="s">
        <v>85</v>
      </c>
      <c r="O1357" s="2" t="s">
        <v>3868</v>
      </c>
      <c r="P1357" s="2" t="str">
        <f>VLOOKUP(I1357,Period!A:B,2,FALSE)</f>
        <v>2023H1</v>
      </c>
      <c r="Q1357" s="9">
        <f t="shared" si="239"/>
        <v>9.8000000000000007</v>
      </c>
      <c r="R1357" s="2">
        <f t="shared" si="240"/>
        <v>10</v>
      </c>
      <c r="S1357" t="str">
        <f t="shared" si="241"/>
        <v>02 Sunny (10%-30%)</v>
      </c>
      <c r="T1357" t="str">
        <f t="shared" si="237"/>
        <v>44964S2A_MSIL1CCDM-MLB-CLSMJ4496402 Sunny (10%-30%)</v>
      </c>
      <c r="U1357">
        <f>IF(COUNTIF(T$2:T1356,T1357)&gt;=1,0,1)</f>
        <v>1</v>
      </c>
      <c r="V1357" s="26" t="s">
        <v>446</v>
      </c>
      <c r="W1357" s="86">
        <f t="shared" si="242"/>
        <v>2023</v>
      </c>
      <c r="X1357" s="86" t="str">
        <f t="shared" si="243"/>
        <v>02</v>
      </c>
      <c r="Y1357" s="86" t="str">
        <f t="shared" si="244"/>
        <v>07</v>
      </c>
      <c r="Z1357" s="86" t="str">
        <f t="shared" si="245"/>
        <v>22</v>
      </c>
      <c r="AA1357" s="86" t="str">
        <f t="shared" si="246"/>
        <v>28</v>
      </c>
      <c r="AB1357" s="86" t="str">
        <f t="shared" si="247"/>
        <v>23</v>
      </c>
      <c r="AC1357" s="86" t="str">
        <f t="shared" si="248"/>
        <v>CLS_MJ_2500X1254px_16m_S2A_MSIL1C_20230207_10CC</v>
      </c>
      <c r="AD1357" s="88" t="str">
        <f t="shared" si="238"/>
        <v>cls_mj_s2a_msil1c_2023h1_2500x1254px_16m_20230207t222823_10cc</v>
      </c>
      <c r="AE1357">
        <v>55</v>
      </c>
    </row>
    <row r="1358" spans="1:31" x14ac:dyDescent="0.25">
      <c r="A1358" s="2">
        <v>76</v>
      </c>
      <c r="B1358" t="s">
        <v>3866</v>
      </c>
      <c r="C1358" t="s">
        <v>3817</v>
      </c>
      <c r="D1358" s="7" t="s">
        <v>3851</v>
      </c>
      <c r="E1358" s="2" t="b">
        <v>1</v>
      </c>
      <c r="F1358" s="2" t="s">
        <v>3813</v>
      </c>
      <c r="G1358" s="7" t="s">
        <v>181</v>
      </c>
      <c r="H1358" t="s">
        <v>72</v>
      </c>
      <c r="I1358" s="50">
        <v>44962</v>
      </c>
      <c r="J1358" s="2" t="s">
        <v>16</v>
      </c>
      <c r="K1358" s="10" t="s">
        <v>39</v>
      </c>
      <c r="L1358" s="9">
        <v>22.6</v>
      </c>
      <c r="M1358" t="s">
        <v>3869</v>
      </c>
      <c r="N1358" s="2" t="s">
        <v>85</v>
      </c>
      <c r="O1358" s="2" t="s">
        <v>3868</v>
      </c>
      <c r="P1358" s="2" t="str">
        <f>VLOOKUP(I1358,Period!A:B,2,FALSE)</f>
        <v>2023H1</v>
      </c>
      <c r="Q1358" s="9">
        <f t="shared" si="239"/>
        <v>22.6</v>
      </c>
      <c r="R1358" s="2">
        <f t="shared" si="240"/>
        <v>30</v>
      </c>
      <c r="S1358" t="str">
        <f t="shared" si="241"/>
        <v>02 Sunny (10%-30%)</v>
      </c>
      <c r="T1358" t="str">
        <f t="shared" si="237"/>
        <v>44962S2A_MSIL1CCDM-MLB-CLSMJ4496202 Sunny (10%-30%)</v>
      </c>
      <c r="U1358">
        <f>IF(COUNTIF(T$2:T1357,T1358)&gt;=1,0,1)</f>
        <v>1</v>
      </c>
      <c r="V1358" s="26" t="s">
        <v>447</v>
      </c>
      <c r="W1358" s="86">
        <f t="shared" si="242"/>
        <v>2023</v>
      </c>
      <c r="X1358" s="86" t="str">
        <f t="shared" si="243"/>
        <v>02</v>
      </c>
      <c r="Y1358" s="86" t="str">
        <f t="shared" si="244"/>
        <v>05</v>
      </c>
      <c r="Z1358" s="86" t="str">
        <f t="shared" si="245"/>
        <v>22</v>
      </c>
      <c r="AA1358" s="86" t="str">
        <f t="shared" si="246"/>
        <v>38</v>
      </c>
      <c r="AB1358" s="86" t="str">
        <f t="shared" si="247"/>
        <v>21</v>
      </c>
      <c r="AC1358" s="86" t="str">
        <f t="shared" si="248"/>
        <v>CLS_MJ_2500X1254px_16m_S2A_MSIL1C_20230205_30CC</v>
      </c>
      <c r="AD1358" s="88" t="str">
        <f t="shared" si="238"/>
        <v>cls_mj_s2a_msil1c_2023h1_2500x1254px_16m_20230205t223821_30cc</v>
      </c>
      <c r="AE1358">
        <v>55</v>
      </c>
    </row>
    <row r="1359" spans="1:31" x14ac:dyDescent="0.25">
      <c r="A1359" s="2">
        <v>77</v>
      </c>
      <c r="B1359" t="s">
        <v>3866</v>
      </c>
      <c r="C1359" t="s">
        <v>3817</v>
      </c>
      <c r="D1359" s="7" t="s">
        <v>3851</v>
      </c>
      <c r="E1359" s="2" t="b">
        <v>1</v>
      </c>
      <c r="F1359" s="2" t="s">
        <v>3813</v>
      </c>
      <c r="G1359" s="7" t="s">
        <v>181</v>
      </c>
      <c r="H1359" t="s">
        <v>72</v>
      </c>
      <c r="I1359" s="50">
        <v>44959</v>
      </c>
      <c r="J1359" s="2" t="s">
        <v>16</v>
      </c>
      <c r="K1359" s="10" t="s">
        <v>34</v>
      </c>
      <c r="L1359" s="9">
        <v>25.7</v>
      </c>
      <c r="M1359" t="s">
        <v>3869</v>
      </c>
      <c r="N1359" s="2" t="s">
        <v>85</v>
      </c>
      <c r="O1359" s="2" t="s">
        <v>3868</v>
      </c>
      <c r="P1359" s="2" t="str">
        <f>VLOOKUP(I1359,Period!A:B,2,FALSE)</f>
        <v>2023H1</v>
      </c>
      <c r="Q1359" s="9">
        <f t="shared" si="239"/>
        <v>25.7</v>
      </c>
      <c r="R1359" s="2">
        <f t="shared" si="240"/>
        <v>30</v>
      </c>
      <c r="S1359" t="str">
        <f t="shared" si="241"/>
        <v>02 Sunny (10%-30%)</v>
      </c>
      <c r="T1359" t="str">
        <f t="shared" si="237"/>
        <v>44959S2A_MSIL1CCDM-MLB-CLSMJ4495902 Sunny (10%-30%)</v>
      </c>
      <c r="U1359">
        <f>IF(COUNTIF(T$2:T1358,T1359)&gt;=1,0,1)</f>
        <v>1</v>
      </c>
      <c r="V1359" s="26" t="s">
        <v>448</v>
      </c>
      <c r="W1359" s="86">
        <f t="shared" si="242"/>
        <v>2023</v>
      </c>
      <c r="X1359" s="86" t="str">
        <f t="shared" si="243"/>
        <v>02</v>
      </c>
      <c r="Y1359" s="86" t="str">
        <f t="shared" si="244"/>
        <v>02</v>
      </c>
      <c r="Z1359" s="86" t="str">
        <f t="shared" si="245"/>
        <v>22</v>
      </c>
      <c r="AA1359" s="86" t="str">
        <f t="shared" si="246"/>
        <v>28</v>
      </c>
      <c r="AB1359" s="86" t="str">
        <f t="shared" si="247"/>
        <v>24</v>
      </c>
      <c r="AC1359" s="86" t="str">
        <f t="shared" si="248"/>
        <v>CLS_MJ_2500X1254px_16m_S2A_MSIL1C_20230202_30CC</v>
      </c>
      <c r="AD1359" s="88" t="str">
        <f t="shared" si="238"/>
        <v>cls_mj_s2a_msil1c_2023h1_2500x1254px_16m_20230202t222824_30cc</v>
      </c>
      <c r="AE1359">
        <v>55</v>
      </c>
    </row>
    <row r="1360" spans="1:31" x14ac:dyDescent="0.25">
      <c r="A1360" s="2">
        <v>78</v>
      </c>
      <c r="B1360" t="s">
        <v>3866</v>
      </c>
      <c r="C1360" t="s">
        <v>3817</v>
      </c>
      <c r="D1360" s="7" t="s">
        <v>3851</v>
      </c>
      <c r="E1360" s="2" t="b">
        <v>1</v>
      </c>
      <c r="F1360" s="2" t="s">
        <v>3813</v>
      </c>
      <c r="G1360" s="7" t="s">
        <v>181</v>
      </c>
      <c r="H1360" t="s">
        <v>72</v>
      </c>
      <c r="I1360" s="50">
        <v>44957</v>
      </c>
      <c r="J1360" s="2" t="s">
        <v>16</v>
      </c>
      <c r="K1360" s="10" t="s">
        <v>38</v>
      </c>
      <c r="L1360" s="9">
        <v>96.1</v>
      </c>
      <c r="M1360" t="s">
        <v>3869</v>
      </c>
      <c r="N1360" s="2" t="s">
        <v>85</v>
      </c>
      <c r="O1360" s="2" t="s">
        <v>3868</v>
      </c>
      <c r="P1360" s="2" t="str">
        <f>VLOOKUP(I1360,Period!A:B,2,FALSE)</f>
        <v>2023H1</v>
      </c>
      <c r="Q1360" s="9">
        <f t="shared" si="239"/>
        <v>96.1</v>
      </c>
      <c r="R1360" s="2">
        <f t="shared" si="240"/>
        <v>100</v>
      </c>
      <c r="S1360" t="str">
        <f t="shared" si="241"/>
        <v>04 Overcast (100%)</v>
      </c>
      <c r="T1360" t="str">
        <f t="shared" ref="T1360:T1423" si="249">CONCATENATE(I1360,B1360,C1360,H1360,I1360,S1360)</f>
        <v>44957S2A_MSIL1CCDM-MLB-CLSMJ4495704 Overcast (100%)</v>
      </c>
      <c r="U1360">
        <f>IF(COUNTIF(T$2:T1359,T1360)&gt;=1,0,1)</f>
        <v>1</v>
      </c>
      <c r="V1360" s="26" t="s">
        <v>449</v>
      </c>
      <c r="W1360" s="86">
        <f t="shared" si="242"/>
        <v>2023</v>
      </c>
      <c r="X1360" s="86" t="str">
        <f t="shared" si="243"/>
        <v>01</v>
      </c>
      <c r="Y1360" s="86">
        <f t="shared" si="244"/>
        <v>31</v>
      </c>
      <c r="Z1360" s="86" t="str">
        <f t="shared" si="245"/>
        <v>22</v>
      </c>
      <c r="AA1360" s="86" t="str">
        <f t="shared" si="246"/>
        <v>38</v>
      </c>
      <c r="AB1360" s="86" t="str">
        <f t="shared" si="247"/>
        <v>19</v>
      </c>
      <c r="AC1360" s="86" t="str">
        <f t="shared" si="248"/>
        <v>CLS_MJ_2500X1254px_16m_S2A_MSIL1C_20230131_100CC</v>
      </c>
      <c r="AD1360" s="88" t="str">
        <f t="shared" si="238"/>
        <v>cls_mj_s2a_msil1c_2023h1_2500x1254px_16m_20230131t223819_100cc</v>
      </c>
      <c r="AE1360">
        <v>55</v>
      </c>
    </row>
    <row r="1361" spans="1:31" x14ac:dyDescent="0.25">
      <c r="A1361" s="2">
        <v>79</v>
      </c>
      <c r="B1361" t="s">
        <v>3866</v>
      </c>
      <c r="C1361" t="s">
        <v>3817</v>
      </c>
      <c r="D1361" s="7" t="s">
        <v>3851</v>
      </c>
      <c r="E1361" s="2" t="b">
        <v>1</v>
      </c>
      <c r="F1361" s="2" t="s">
        <v>3813</v>
      </c>
      <c r="G1361" s="7" t="s">
        <v>181</v>
      </c>
      <c r="H1361" t="s">
        <v>72</v>
      </c>
      <c r="I1361" s="50">
        <v>44954</v>
      </c>
      <c r="J1361" s="2" t="s">
        <v>16</v>
      </c>
      <c r="K1361" s="10" t="s">
        <v>40</v>
      </c>
      <c r="L1361" s="9">
        <v>4.5999999999999996</v>
      </c>
      <c r="M1361" t="s">
        <v>3869</v>
      </c>
      <c r="N1361" s="2" t="s">
        <v>85</v>
      </c>
      <c r="O1361" s="2" t="s">
        <v>3868</v>
      </c>
      <c r="P1361" s="2" t="str">
        <f>VLOOKUP(I1361,Period!A:B,2,FALSE)</f>
        <v>2023H1</v>
      </c>
      <c r="Q1361" s="9">
        <f t="shared" si="239"/>
        <v>4.5999999999999996</v>
      </c>
      <c r="R1361" s="2">
        <f t="shared" si="240"/>
        <v>10</v>
      </c>
      <c r="S1361" t="str">
        <f t="shared" si="241"/>
        <v>02 Sunny (10%-30%)</v>
      </c>
      <c r="T1361" t="str">
        <f t="shared" si="249"/>
        <v>44954S2A_MSIL1CCDM-MLB-CLSMJ4495402 Sunny (10%-30%)</v>
      </c>
      <c r="U1361">
        <f>IF(COUNTIF(T$2:T1360,T1361)&gt;=1,0,1)</f>
        <v>1</v>
      </c>
      <c r="V1361" s="26" t="s">
        <v>450</v>
      </c>
      <c r="W1361" s="86">
        <f t="shared" si="242"/>
        <v>2023</v>
      </c>
      <c r="X1361" s="86" t="str">
        <f t="shared" si="243"/>
        <v>01</v>
      </c>
      <c r="Y1361" s="86">
        <f t="shared" si="244"/>
        <v>28</v>
      </c>
      <c r="Z1361" s="86" t="str">
        <f t="shared" si="245"/>
        <v>22</v>
      </c>
      <c r="AA1361" s="86" t="str">
        <f t="shared" si="246"/>
        <v>28</v>
      </c>
      <c r="AB1361" s="86" t="str">
        <f t="shared" si="247"/>
        <v>23</v>
      </c>
      <c r="AC1361" s="86" t="str">
        <f t="shared" si="248"/>
        <v>CLS_MJ_2500X1254px_16m_S2A_MSIL1C_20230128_10CC</v>
      </c>
      <c r="AD1361" s="88" t="str">
        <f t="shared" si="238"/>
        <v>cls_mj_s2a_msil1c_2023h1_2500x1254px_16m_20230128t222823_10cc</v>
      </c>
      <c r="AE1361">
        <v>55</v>
      </c>
    </row>
    <row r="1362" spans="1:31" x14ac:dyDescent="0.25">
      <c r="A1362" s="2">
        <v>80</v>
      </c>
      <c r="B1362" t="s">
        <v>3866</v>
      </c>
      <c r="C1362" t="s">
        <v>3817</v>
      </c>
      <c r="D1362" s="7" t="s">
        <v>3851</v>
      </c>
      <c r="E1362" s="2" t="b">
        <v>1</v>
      </c>
      <c r="F1362" s="2" t="s">
        <v>3813</v>
      </c>
      <c r="G1362" s="7" t="s">
        <v>181</v>
      </c>
      <c r="H1362" t="s">
        <v>72</v>
      </c>
      <c r="I1362" s="50">
        <v>44952</v>
      </c>
      <c r="J1362" s="2" t="s">
        <v>16</v>
      </c>
      <c r="K1362" s="10" t="s">
        <v>38</v>
      </c>
      <c r="L1362" s="9">
        <v>85.4</v>
      </c>
      <c r="M1362" t="s">
        <v>3869</v>
      </c>
      <c r="N1362" s="2" t="s">
        <v>85</v>
      </c>
      <c r="O1362" s="2" t="s">
        <v>3868</v>
      </c>
      <c r="P1362" s="2" t="str">
        <f>VLOOKUP(I1362,Period!A:B,2,FALSE)</f>
        <v>2023H1</v>
      </c>
      <c r="Q1362" s="9">
        <f t="shared" si="239"/>
        <v>85.4</v>
      </c>
      <c r="R1362" s="2">
        <f t="shared" si="240"/>
        <v>90</v>
      </c>
      <c r="S1362" t="str">
        <f t="shared" si="241"/>
        <v>03 Cloudy (40%-90%)</v>
      </c>
      <c r="T1362" t="str">
        <f t="shared" si="249"/>
        <v>44952S2A_MSIL1CCDM-MLB-CLSMJ4495203 Cloudy (40%-90%)</v>
      </c>
      <c r="U1362">
        <f>IF(COUNTIF(T$2:T1361,T1362)&gt;=1,0,1)</f>
        <v>1</v>
      </c>
      <c r="V1362" s="26" t="s">
        <v>451</v>
      </c>
      <c r="W1362" s="86">
        <f t="shared" si="242"/>
        <v>2023</v>
      </c>
      <c r="X1362" s="86" t="str">
        <f t="shared" si="243"/>
        <v>01</v>
      </c>
      <c r="Y1362" s="86">
        <f t="shared" si="244"/>
        <v>26</v>
      </c>
      <c r="Z1362" s="86" t="str">
        <f t="shared" si="245"/>
        <v>22</v>
      </c>
      <c r="AA1362" s="86" t="str">
        <f t="shared" si="246"/>
        <v>38</v>
      </c>
      <c r="AB1362" s="86" t="str">
        <f t="shared" si="247"/>
        <v>19</v>
      </c>
      <c r="AC1362" s="86" t="str">
        <f t="shared" si="248"/>
        <v>CLS_MJ_2500X1254px_16m_S2A_MSIL1C_20230126_90CC</v>
      </c>
      <c r="AD1362" s="88" t="str">
        <f t="shared" si="238"/>
        <v>cls_mj_s2a_msil1c_2023h1_2500x1254px_16m_20230126t223819_90cc</v>
      </c>
      <c r="AE1362">
        <v>55</v>
      </c>
    </row>
    <row r="1363" spans="1:31" x14ac:dyDescent="0.25">
      <c r="A1363" s="2">
        <v>81</v>
      </c>
      <c r="B1363" t="s">
        <v>3866</v>
      </c>
      <c r="C1363" t="s">
        <v>3817</v>
      </c>
      <c r="D1363" s="7" t="s">
        <v>3851</v>
      </c>
      <c r="E1363" s="2" t="b">
        <v>1</v>
      </c>
      <c r="F1363" s="2" t="s">
        <v>3813</v>
      </c>
      <c r="G1363" s="7" t="s">
        <v>181</v>
      </c>
      <c r="H1363" t="s">
        <v>72</v>
      </c>
      <c r="I1363" s="50">
        <v>44949</v>
      </c>
      <c r="J1363" s="2" t="s">
        <v>16</v>
      </c>
      <c r="K1363" s="10" t="s">
        <v>44</v>
      </c>
      <c r="L1363" s="9">
        <v>59.1</v>
      </c>
      <c r="M1363" t="s">
        <v>3869</v>
      </c>
      <c r="N1363" s="2" t="s">
        <v>85</v>
      </c>
      <c r="O1363" s="2" t="s">
        <v>3868</v>
      </c>
      <c r="P1363" s="2" t="str">
        <f>VLOOKUP(I1363,Period!A:B,2,FALSE)</f>
        <v>2023H1</v>
      </c>
      <c r="Q1363" s="9">
        <f t="shared" si="239"/>
        <v>59.1</v>
      </c>
      <c r="R1363" s="2">
        <f t="shared" si="240"/>
        <v>60</v>
      </c>
      <c r="S1363" t="str">
        <f t="shared" si="241"/>
        <v>03 Cloudy (40%-90%)</v>
      </c>
      <c r="T1363" t="str">
        <f t="shared" si="249"/>
        <v>44949S2A_MSIL1CCDM-MLB-CLSMJ4494903 Cloudy (40%-90%)</v>
      </c>
      <c r="U1363">
        <f>IF(COUNTIF(T$2:T1362,T1363)&gt;=1,0,1)</f>
        <v>1</v>
      </c>
      <c r="V1363" s="26" t="s">
        <v>452</v>
      </c>
      <c r="W1363" s="86">
        <f t="shared" si="242"/>
        <v>2023</v>
      </c>
      <c r="X1363" s="86" t="str">
        <f t="shared" si="243"/>
        <v>01</v>
      </c>
      <c r="Y1363" s="86">
        <f t="shared" si="244"/>
        <v>23</v>
      </c>
      <c r="Z1363" s="86" t="str">
        <f t="shared" si="245"/>
        <v>22</v>
      </c>
      <c r="AA1363" s="86" t="str">
        <f t="shared" si="246"/>
        <v>28</v>
      </c>
      <c r="AB1363" s="86" t="str">
        <f t="shared" si="247"/>
        <v>21</v>
      </c>
      <c r="AC1363" s="86" t="str">
        <f t="shared" si="248"/>
        <v>CLS_MJ_2500X1254px_16m_S2A_MSIL1C_20230123_60CC</v>
      </c>
      <c r="AD1363" s="88" t="str">
        <f t="shared" si="238"/>
        <v>cls_mj_s2a_msil1c_2023h1_2500x1254px_16m_20230123t222821_60cc</v>
      </c>
      <c r="AE1363">
        <v>55</v>
      </c>
    </row>
    <row r="1364" spans="1:31" x14ac:dyDescent="0.25">
      <c r="A1364" s="2">
        <v>82</v>
      </c>
      <c r="B1364" t="s">
        <v>3866</v>
      </c>
      <c r="C1364" t="s">
        <v>3817</v>
      </c>
      <c r="D1364" s="7" t="s">
        <v>3851</v>
      </c>
      <c r="E1364" s="2" t="b">
        <v>1</v>
      </c>
      <c r="F1364" s="2" t="s">
        <v>3813</v>
      </c>
      <c r="G1364" s="7" t="s">
        <v>181</v>
      </c>
      <c r="H1364" t="s">
        <v>72</v>
      </c>
      <c r="I1364" s="50">
        <v>44947</v>
      </c>
      <c r="J1364" s="2" t="s">
        <v>16</v>
      </c>
      <c r="K1364" s="10" t="s">
        <v>35</v>
      </c>
      <c r="L1364" s="9">
        <v>16.100000000000001</v>
      </c>
      <c r="M1364" t="s">
        <v>3869</v>
      </c>
      <c r="N1364" s="2" t="s">
        <v>85</v>
      </c>
      <c r="O1364" s="2" t="s">
        <v>3868</v>
      </c>
      <c r="P1364" s="2" t="str">
        <f>VLOOKUP(I1364,Period!A:B,2,FALSE)</f>
        <v>2023H1</v>
      </c>
      <c r="Q1364" s="9">
        <f t="shared" si="239"/>
        <v>16.100000000000001</v>
      </c>
      <c r="R1364" s="2">
        <f t="shared" si="240"/>
        <v>20</v>
      </c>
      <c r="S1364" t="str">
        <f t="shared" si="241"/>
        <v>02 Sunny (10%-30%)</v>
      </c>
      <c r="T1364" t="str">
        <f t="shared" si="249"/>
        <v>44947S2A_MSIL1CCDM-MLB-CLSMJ4494702 Sunny (10%-30%)</v>
      </c>
      <c r="U1364">
        <f>IF(COUNTIF(T$2:T1363,T1364)&gt;=1,0,1)</f>
        <v>1</v>
      </c>
      <c r="V1364" s="26" t="s">
        <v>453</v>
      </c>
      <c r="W1364" s="86">
        <f t="shared" si="242"/>
        <v>2023</v>
      </c>
      <c r="X1364" s="86" t="str">
        <f t="shared" si="243"/>
        <v>01</v>
      </c>
      <c r="Y1364" s="86">
        <f t="shared" si="244"/>
        <v>21</v>
      </c>
      <c r="Z1364" s="86" t="str">
        <f t="shared" si="245"/>
        <v>22</v>
      </c>
      <c r="AA1364" s="86" t="str">
        <f t="shared" si="246"/>
        <v>38</v>
      </c>
      <c r="AB1364" s="86" t="str">
        <f t="shared" si="247"/>
        <v>20</v>
      </c>
      <c r="AC1364" s="86" t="str">
        <f t="shared" si="248"/>
        <v>CLS_MJ_2500X1254px_16m_S2A_MSIL1C_20230121_20CC</v>
      </c>
      <c r="AD1364" s="88" t="str">
        <f t="shared" si="238"/>
        <v>cls_mj_s2a_msil1c_2023h1_2500x1254px_16m_20230121t223820_20cc</v>
      </c>
      <c r="AE1364">
        <v>55</v>
      </c>
    </row>
    <row r="1365" spans="1:31" x14ac:dyDescent="0.25">
      <c r="A1365" s="2">
        <v>83</v>
      </c>
      <c r="B1365" t="s">
        <v>3866</v>
      </c>
      <c r="C1365" t="s">
        <v>3817</v>
      </c>
      <c r="D1365" s="7" t="s">
        <v>3851</v>
      </c>
      <c r="E1365" s="2" t="b">
        <v>1</v>
      </c>
      <c r="F1365" s="2" t="s">
        <v>3813</v>
      </c>
      <c r="G1365" s="7" t="s">
        <v>181</v>
      </c>
      <c r="H1365" t="s">
        <v>72</v>
      </c>
      <c r="I1365" s="50">
        <v>44944</v>
      </c>
      <c r="J1365" s="2" t="s">
        <v>16</v>
      </c>
      <c r="K1365" s="10" t="s">
        <v>36</v>
      </c>
      <c r="L1365" s="9">
        <v>0.7</v>
      </c>
      <c r="M1365" t="s">
        <v>3869</v>
      </c>
      <c r="N1365" s="2" t="s">
        <v>85</v>
      </c>
      <c r="O1365" s="2" t="s">
        <v>3868</v>
      </c>
      <c r="P1365" s="2" t="str">
        <f>VLOOKUP(I1365,Period!A:B,2,FALSE)</f>
        <v>2023H1</v>
      </c>
      <c r="Q1365" s="9">
        <f t="shared" si="239"/>
        <v>0.7</v>
      </c>
      <c r="R1365" s="2">
        <f t="shared" si="240"/>
        <v>10</v>
      </c>
      <c r="S1365" t="str">
        <f t="shared" si="241"/>
        <v>02 Sunny (10%-30%)</v>
      </c>
      <c r="T1365" t="str">
        <f t="shared" si="249"/>
        <v>44944S2A_MSIL1CCDM-MLB-CLSMJ4494402 Sunny (10%-30%)</v>
      </c>
      <c r="U1365">
        <f>IF(COUNTIF(T$2:T1364,T1365)&gt;=1,0,1)</f>
        <v>1</v>
      </c>
      <c r="V1365" s="26" t="s">
        <v>454</v>
      </c>
      <c r="W1365" s="86">
        <f t="shared" si="242"/>
        <v>2023</v>
      </c>
      <c r="X1365" s="86" t="str">
        <f t="shared" si="243"/>
        <v>01</v>
      </c>
      <c r="Y1365" s="86">
        <f t="shared" si="244"/>
        <v>18</v>
      </c>
      <c r="Z1365" s="86" t="str">
        <f t="shared" si="245"/>
        <v>22</v>
      </c>
      <c r="AA1365" s="86" t="str">
        <f t="shared" si="246"/>
        <v>28</v>
      </c>
      <c r="AB1365" s="86" t="str">
        <f t="shared" si="247"/>
        <v>22</v>
      </c>
      <c r="AC1365" s="86" t="str">
        <f t="shared" si="248"/>
        <v>CLS_MJ_2500X1254px_16m_S2A_MSIL1C_20230118_10CC</v>
      </c>
      <c r="AD1365" s="88" t="str">
        <f t="shared" ref="AD1365:AD1428" si="250">LOWER(CONCATENATE(CONCATENATE(RIGHT(C1365,3),"_",H1365,"_",B1365,"_",P1365,"_",M1365,"_",O1365,"_",W1365,X1365,Y1365),"T",Z1365,AA1365,AB1365,"_",R1365,"CC"))</f>
        <v>cls_mj_s2a_msil1c_2023h1_2500x1254px_16m_20230118t222822_10cc</v>
      </c>
      <c r="AE1365">
        <v>55</v>
      </c>
    </row>
    <row r="1366" spans="1:31" x14ac:dyDescent="0.25">
      <c r="A1366" s="2">
        <v>84</v>
      </c>
      <c r="B1366" t="s">
        <v>3866</v>
      </c>
      <c r="C1366" t="s">
        <v>3817</v>
      </c>
      <c r="D1366" s="7" t="s">
        <v>3851</v>
      </c>
      <c r="E1366" s="2" t="b">
        <v>1</v>
      </c>
      <c r="F1366" s="2" t="s">
        <v>3813</v>
      </c>
      <c r="G1366" s="7" t="s">
        <v>181</v>
      </c>
      <c r="H1366" t="s">
        <v>72</v>
      </c>
      <c r="I1366" s="50">
        <v>44942</v>
      </c>
      <c r="J1366" s="2" t="s">
        <v>16</v>
      </c>
      <c r="K1366" s="10" t="s">
        <v>41</v>
      </c>
      <c r="L1366" s="9">
        <v>38.6</v>
      </c>
      <c r="M1366" t="s">
        <v>3869</v>
      </c>
      <c r="N1366" s="2" t="s">
        <v>85</v>
      </c>
      <c r="O1366" s="2" t="s">
        <v>3868</v>
      </c>
      <c r="P1366" s="2" t="str">
        <f>VLOOKUP(I1366,Period!A:B,2,FALSE)</f>
        <v>2023H1</v>
      </c>
      <c r="Q1366" s="9">
        <f t="shared" si="239"/>
        <v>38.6</v>
      </c>
      <c r="R1366" s="2">
        <f t="shared" si="240"/>
        <v>40</v>
      </c>
      <c r="S1366" t="str">
        <f t="shared" si="241"/>
        <v>03 Cloudy (40%-90%)</v>
      </c>
      <c r="T1366" t="str">
        <f t="shared" si="249"/>
        <v>44942S2A_MSIL1CCDM-MLB-CLSMJ4494203 Cloudy (40%-90%)</v>
      </c>
      <c r="U1366">
        <f>IF(COUNTIF(T$2:T1365,T1366)&gt;=1,0,1)</f>
        <v>1</v>
      </c>
      <c r="V1366" s="26" t="s">
        <v>455</v>
      </c>
      <c r="W1366" s="86">
        <f t="shared" si="242"/>
        <v>2023</v>
      </c>
      <c r="X1366" s="86" t="str">
        <f t="shared" si="243"/>
        <v>01</v>
      </c>
      <c r="Y1366" s="86">
        <f t="shared" si="244"/>
        <v>16</v>
      </c>
      <c r="Z1366" s="86" t="str">
        <f t="shared" si="245"/>
        <v>22</v>
      </c>
      <c r="AA1366" s="86" t="str">
        <f t="shared" si="246"/>
        <v>38</v>
      </c>
      <c r="AB1366" s="86" t="str">
        <f t="shared" si="247"/>
        <v>18</v>
      </c>
      <c r="AC1366" s="86" t="str">
        <f t="shared" si="248"/>
        <v>CLS_MJ_2500X1254px_16m_S2A_MSIL1C_20230116_40CC</v>
      </c>
      <c r="AD1366" s="88" t="str">
        <f t="shared" si="250"/>
        <v>cls_mj_s2a_msil1c_2023h1_2500x1254px_16m_20230116t223818_40cc</v>
      </c>
      <c r="AE1366">
        <v>55</v>
      </c>
    </row>
    <row r="1367" spans="1:31" x14ac:dyDescent="0.25">
      <c r="A1367" s="2">
        <v>85</v>
      </c>
      <c r="B1367" t="s">
        <v>3866</v>
      </c>
      <c r="C1367" t="s">
        <v>3817</v>
      </c>
      <c r="D1367" s="7" t="s">
        <v>3851</v>
      </c>
      <c r="E1367" s="2" t="b">
        <v>1</v>
      </c>
      <c r="F1367" s="2" t="s">
        <v>3813</v>
      </c>
      <c r="G1367" s="7" t="s">
        <v>181</v>
      </c>
      <c r="H1367" t="s">
        <v>72</v>
      </c>
      <c r="I1367" s="50">
        <v>44939</v>
      </c>
      <c r="J1367" s="2" t="s">
        <v>16</v>
      </c>
      <c r="K1367" s="10" t="s">
        <v>36</v>
      </c>
      <c r="L1367" s="9">
        <v>67.400000000000006</v>
      </c>
      <c r="M1367" t="s">
        <v>3869</v>
      </c>
      <c r="N1367" s="2" t="s">
        <v>85</v>
      </c>
      <c r="O1367" s="2" t="s">
        <v>3868</v>
      </c>
      <c r="P1367" s="2" t="str">
        <f>VLOOKUP(I1367,Period!A:B,2,FALSE)</f>
        <v>2023H1</v>
      </c>
      <c r="Q1367" s="9">
        <f t="shared" si="239"/>
        <v>67.400000000000006</v>
      </c>
      <c r="R1367" s="2">
        <f t="shared" si="240"/>
        <v>70</v>
      </c>
      <c r="S1367" t="str">
        <f t="shared" si="241"/>
        <v>03 Cloudy (40%-90%)</v>
      </c>
      <c r="T1367" t="str">
        <f t="shared" si="249"/>
        <v>44939S2A_MSIL1CCDM-MLB-CLSMJ4493903 Cloudy (40%-90%)</v>
      </c>
      <c r="U1367">
        <f>IF(COUNTIF(T$2:T1366,T1367)&gt;=1,0,1)</f>
        <v>1</v>
      </c>
      <c r="V1367" s="26" t="s">
        <v>456</v>
      </c>
      <c r="W1367" s="86">
        <f t="shared" si="242"/>
        <v>2023</v>
      </c>
      <c r="X1367" s="86" t="str">
        <f t="shared" si="243"/>
        <v>01</v>
      </c>
      <c r="Y1367" s="86">
        <f t="shared" si="244"/>
        <v>13</v>
      </c>
      <c r="Z1367" s="86" t="str">
        <f t="shared" si="245"/>
        <v>22</v>
      </c>
      <c r="AA1367" s="86" t="str">
        <f t="shared" si="246"/>
        <v>28</v>
      </c>
      <c r="AB1367" s="86" t="str">
        <f t="shared" si="247"/>
        <v>22</v>
      </c>
      <c r="AC1367" s="86" t="str">
        <f t="shared" si="248"/>
        <v>CLS_MJ_2500X1254px_16m_S2A_MSIL1C_20230113_70CC</v>
      </c>
      <c r="AD1367" s="88" t="str">
        <f t="shared" si="250"/>
        <v>cls_mj_s2a_msil1c_2023h1_2500x1254px_16m_20230113t222822_70cc</v>
      </c>
      <c r="AE1367">
        <v>55</v>
      </c>
    </row>
    <row r="1368" spans="1:31" x14ac:dyDescent="0.25">
      <c r="A1368" s="2">
        <v>86</v>
      </c>
      <c r="B1368" t="s">
        <v>3866</v>
      </c>
      <c r="C1368" t="s">
        <v>3817</v>
      </c>
      <c r="D1368" s="7" t="s">
        <v>3851</v>
      </c>
      <c r="E1368" s="2" t="b">
        <v>1</v>
      </c>
      <c r="F1368" s="2" t="s">
        <v>3813</v>
      </c>
      <c r="G1368" s="7" t="s">
        <v>181</v>
      </c>
      <c r="H1368" t="s">
        <v>72</v>
      </c>
      <c r="I1368" s="50">
        <v>44937</v>
      </c>
      <c r="J1368" s="2" t="s">
        <v>16</v>
      </c>
      <c r="K1368" s="10" t="s">
        <v>37</v>
      </c>
      <c r="L1368" s="9">
        <v>43.9</v>
      </c>
      <c r="M1368" t="s">
        <v>3869</v>
      </c>
      <c r="N1368" s="2" t="s">
        <v>85</v>
      </c>
      <c r="O1368" s="2" t="s">
        <v>3868</v>
      </c>
      <c r="P1368" s="2" t="str">
        <f>VLOOKUP(I1368,Period!A:B,2,FALSE)</f>
        <v>2023H1</v>
      </c>
      <c r="Q1368" s="9">
        <f t="shared" si="239"/>
        <v>43.9</v>
      </c>
      <c r="R1368" s="2">
        <f t="shared" si="240"/>
        <v>50</v>
      </c>
      <c r="S1368" t="str">
        <f t="shared" si="241"/>
        <v>03 Cloudy (40%-90%)</v>
      </c>
      <c r="T1368" t="str">
        <f t="shared" si="249"/>
        <v>44937S2A_MSIL1CCDM-MLB-CLSMJ4493703 Cloudy (40%-90%)</v>
      </c>
      <c r="U1368">
        <f>IF(COUNTIF(T$2:T1367,T1368)&gt;=1,0,1)</f>
        <v>1</v>
      </c>
      <c r="V1368" s="26" t="s">
        <v>457</v>
      </c>
      <c r="W1368" s="86">
        <f t="shared" si="242"/>
        <v>2023</v>
      </c>
      <c r="X1368" s="86" t="str">
        <f t="shared" si="243"/>
        <v>01</v>
      </c>
      <c r="Y1368" s="86">
        <f t="shared" si="244"/>
        <v>11</v>
      </c>
      <c r="Z1368" s="86" t="str">
        <f t="shared" si="245"/>
        <v>22</v>
      </c>
      <c r="AA1368" s="86" t="str">
        <f t="shared" si="246"/>
        <v>38</v>
      </c>
      <c r="AB1368" s="86" t="str">
        <f t="shared" si="247"/>
        <v>17</v>
      </c>
      <c r="AC1368" s="86" t="str">
        <f t="shared" si="248"/>
        <v>CLS_MJ_2500X1254px_16m_S2A_MSIL1C_20230111_50CC</v>
      </c>
      <c r="AD1368" s="88" t="str">
        <f t="shared" si="250"/>
        <v>cls_mj_s2a_msil1c_2023h1_2500x1254px_16m_20230111t223817_50cc</v>
      </c>
      <c r="AE1368">
        <v>55</v>
      </c>
    </row>
    <row r="1369" spans="1:31" x14ac:dyDescent="0.25">
      <c r="A1369" s="2">
        <v>87</v>
      </c>
      <c r="B1369" t="s">
        <v>3866</v>
      </c>
      <c r="C1369" t="s">
        <v>3817</v>
      </c>
      <c r="D1369" s="7" t="s">
        <v>3851</v>
      </c>
      <c r="E1369" s="2" t="b">
        <v>1</v>
      </c>
      <c r="F1369" s="2" t="s">
        <v>3813</v>
      </c>
      <c r="G1369" s="7" t="s">
        <v>181</v>
      </c>
      <c r="H1369" t="s">
        <v>72</v>
      </c>
      <c r="I1369" s="50">
        <v>44934</v>
      </c>
      <c r="J1369" s="2" t="s">
        <v>16</v>
      </c>
      <c r="K1369" s="10" t="s">
        <v>36</v>
      </c>
      <c r="L1369" s="9">
        <v>0</v>
      </c>
      <c r="M1369" t="s">
        <v>3869</v>
      </c>
      <c r="N1369" s="2" t="s">
        <v>85</v>
      </c>
      <c r="O1369" s="2" t="s">
        <v>3868</v>
      </c>
      <c r="P1369" s="2" t="str">
        <f>VLOOKUP(I1369,Period!A:B,2,FALSE)</f>
        <v>2023H1</v>
      </c>
      <c r="Q1369" s="9">
        <f t="shared" si="239"/>
        <v>0</v>
      </c>
      <c r="R1369" s="2">
        <f t="shared" si="240"/>
        <v>0</v>
      </c>
      <c r="S1369" t="str">
        <f t="shared" si="241"/>
        <v>01 Clear (0%)</v>
      </c>
      <c r="T1369" t="str">
        <f t="shared" si="249"/>
        <v>44934S2A_MSIL1CCDM-MLB-CLSMJ4493401 Clear (0%)</v>
      </c>
      <c r="U1369">
        <f>IF(COUNTIF(T$2:T1368,T1369)&gt;=1,0,1)</f>
        <v>1</v>
      </c>
      <c r="V1369" s="26" t="s">
        <v>458</v>
      </c>
      <c r="W1369" s="86">
        <f t="shared" si="242"/>
        <v>2023</v>
      </c>
      <c r="X1369" s="86" t="str">
        <f t="shared" si="243"/>
        <v>01</v>
      </c>
      <c r="Y1369" s="86" t="str">
        <f t="shared" si="244"/>
        <v>08</v>
      </c>
      <c r="Z1369" s="86" t="str">
        <f t="shared" si="245"/>
        <v>22</v>
      </c>
      <c r="AA1369" s="86" t="str">
        <f t="shared" si="246"/>
        <v>28</v>
      </c>
      <c r="AB1369" s="86" t="str">
        <f t="shared" si="247"/>
        <v>22</v>
      </c>
      <c r="AC1369" s="86" t="str">
        <f t="shared" si="248"/>
        <v>CLS_MJ_2500X1254px_16m_S2A_MSIL1C_20230108_0CC</v>
      </c>
      <c r="AD1369" s="88" t="str">
        <f t="shared" si="250"/>
        <v>cls_mj_s2a_msil1c_2023h1_2500x1254px_16m_20230108t222822_0cc</v>
      </c>
      <c r="AE1369">
        <v>55</v>
      </c>
    </row>
    <row r="1370" spans="1:31" x14ac:dyDescent="0.25">
      <c r="A1370" s="2">
        <v>88</v>
      </c>
      <c r="B1370" t="s">
        <v>3866</v>
      </c>
      <c r="C1370" t="s">
        <v>3817</v>
      </c>
      <c r="D1370" s="7" t="s">
        <v>3851</v>
      </c>
      <c r="E1370" s="2" t="b">
        <v>1</v>
      </c>
      <c r="F1370" s="2" t="s">
        <v>3813</v>
      </c>
      <c r="G1370" s="7" t="s">
        <v>181</v>
      </c>
      <c r="H1370" t="s">
        <v>72</v>
      </c>
      <c r="I1370" s="50">
        <v>44932</v>
      </c>
      <c r="J1370" s="2" t="s">
        <v>16</v>
      </c>
      <c r="K1370" s="10" t="s">
        <v>35</v>
      </c>
      <c r="L1370" s="9">
        <v>95.5</v>
      </c>
      <c r="M1370" t="s">
        <v>3869</v>
      </c>
      <c r="N1370" s="2" t="s">
        <v>85</v>
      </c>
      <c r="O1370" s="2" t="s">
        <v>3868</v>
      </c>
      <c r="P1370" s="2" t="str">
        <f>VLOOKUP(I1370,Period!A:B,2,FALSE)</f>
        <v>2023H1</v>
      </c>
      <c r="Q1370" s="9">
        <f t="shared" si="239"/>
        <v>95.5</v>
      </c>
      <c r="R1370" s="2">
        <f t="shared" si="240"/>
        <v>100</v>
      </c>
      <c r="S1370" t="str">
        <f t="shared" si="241"/>
        <v>04 Overcast (100%)</v>
      </c>
      <c r="T1370" t="str">
        <f t="shared" si="249"/>
        <v>44932S2A_MSIL1CCDM-MLB-CLSMJ4493204 Overcast (100%)</v>
      </c>
      <c r="U1370">
        <f>IF(COUNTIF(T$2:T1369,T1370)&gt;=1,0,1)</f>
        <v>1</v>
      </c>
      <c r="V1370" s="26" t="s">
        <v>459</v>
      </c>
      <c r="W1370" s="86">
        <f t="shared" si="242"/>
        <v>2023</v>
      </c>
      <c r="X1370" s="86" t="str">
        <f t="shared" si="243"/>
        <v>01</v>
      </c>
      <c r="Y1370" s="86" t="str">
        <f t="shared" si="244"/>
        <v>06</v>
      </c>
      <c r="Z1370" s="86" t="str">
        <f t="shared" si="245"/>
        <v>22</v>
      </c>
      <c r="AA1370" s="86" t="str">
        <f t="shared" si="246"/>
        <v>38</v>
      </c>
      <c r="AB1370" s="86" t="str">
        <f t="shared" si="247"/>
        <v>20</v>
      </c>
      <c r="AC1370" s="86" t="str">
        <f t="shared" si="248"/>
        <v>CLS_MJ_2500X1254px_16m_S2A_MSIL1C_20230106_100CC</v>
      </c>
      <c r="AD1370" s="88" t="str">
        <f t="shared" si="250"/>
        <v>cls_mj_s2a_msil1c_2023h1_2500x1254px_16m_20230106t223820_100cc</v>
      </c>
      <c r="AE1370">
        <v>55</v>
      </c>
    </row>
    <row r="1371" spans="1:31" x14ac:dyDescent="0.25">
      <c r="A1371" s="2">
        <v>89</v>
      </c>
      <c r="B1371" t="s">
        <v>3866</v>
      </c>
      <c r="C1371" t="s">
        <v>3817</v>
      </c>
      <c r="D1371" s="7" t="s">
        <v>3851</v>
      </c>
      <c r="E1371" s="2" t="b">
        <v>1</v>
      </c>
      <c r="F1371" s="2" t="s">
        <v>3813</v>
      </c>
      <c r="G1371" s="7" t="s">
        <v>181</v>
      </c>
      <c r="H1371" t="s">
        <v>72</v>
      </c>
      <c r="I1371" s="50">
        <v>44929</v>
      </c>
      <c r="J1371" s="2" t="s">
        <v>16</v>
      </c>
      <c r="K1371" s="10" t="s">
        <v>34</v>
      </c>
      <c r="L1371" s="9">
        <v>81.8</v>
      </c>
      <c r="M1371" t="s">
        <v>3869</v>
      </c>
      <c r="N1371" s="2" t="s">
        <v>85</v>
      </c>
      <c r="O1371" s="2" t="s">
        <v>3868</v>
      </c>
      <c r="P1371" s="2" t="str">
        <f>VLOOKUP(I1371,Period!A:B,2,FALSE)</f>
        <v>2023H1</v>
      </c>
      <c r="Q1371" s="9">
        <f t="shared" si="239"/>
        <v>81.8</v>
      </c>
      <c r="R1371" s="2">
        <f t="shared" si="240"/>
        <v>90</v>
      </c>
      <c r="S1371" t="str">
        <f t="shared" si="241"/>
        <v>03 Cloudy (40%-90%)</v>
      </c>
      <c r="T1371" t="str">
        <f t="shared" si="249"/>
        <v>44929S2A_MSIL1CCDM-MLB-CLSMJ4492903 Cloudy (40%-90%)</v>
      </c>
      <c r="U1371">
        <f>IF(COUNTIF(T$2:T1370,T1371)&gt;=1,0,1)</f>
        <v>1</v>
      </c>
      <c r="V1371" s="26" t="s">
        <v>460</v>
      </c>
      <c r="W1371" s="86">
        <f t="shared" si="242"/>
        <v>2023</v>
      </c>
      <c r="X1371" s="86" t="str">
        <f t="shared" si="243"/>
        <v>01</v>
      </c>
      <c r="Y1371" s="86" t="str">
        <f t="shared" si="244"/>
        <v>03</v>
      </c>
      <c r="Z1371" s="86" t="str">
        <f t="shared" si="245"/>
        <v>22</v>
      </c>
      <c r="AA1371" s="86" t="str">
        <f t="shared" si="246"/>
        <v>28</v>
      </c>
      <c r="AB1371" s="86" t="str">
        <f t="shared" si="247"/>
        <v>24</v>
      </c>
      <c r="AC1371" s="86" t="str">
        <f t="shared" si="248"/>
        <v>CLS_MJ_2500X1254px_16m_S2A_MSIL1C_20230103_90CC</v>
      </c>
      <c r="AD1371" s="88" t="str">
        <f t="shared" si="250"/>
        <v>cls_mj_s2a_msil1c_2023h1_2500x1254px_16m_20230103t222824_90cc</v>
      </c>
      <c r="AE1371">
        <v>55</v>
      </c>
    </row>
    <row r="1372" spans="1:31" x14ac:dyDescent="0.25">
      <c r="A1372" s="2">
        <v>90</v>
      </c>
      <c r="B1372" t="s">
        <v>3866</v>
      </c>
      <c r="C1372" t="s">
        <v>3817</v>
      </c>
      <c r="D1372" s="7" t="s">
        <v>3851</v>
      </c>
      <c r="E1372" s="2" t="b">
        <v>1</v>
      </c>
      <c r="F1372" s="2" t="s">
        <v>3813</v>
      </c>
      <c r="G1372" s="7" t="s">
        <v>181</v>
      </c>
      <c r="H1372" t="s">
        <v>72</v>
      </c>
      <c r="I1372" s="50">
        <v>44927</v>
      </c>
      <c r="J1372" s="2" t="s">
        <v>16</v>
      </c>
      <c r="K1372" s="10" t="s">
        <v>35</v>
      </c>
      <c r="L1372" s="9">
        <v>30.3</v>
      </c>
      <c r="M1372" t="s">
        <v>3869</v>
      </c>
      <c r="N1372" s="2" t="s">
        <v>85</v>
      </c>
      <c r="O1372" s="2" t="s">
        <v>3868</v>
      </c>
      <c r="P1372" s="2" t="str">
        <f>VLOOKUP(I1372,Period!A:B,2,FALSE)</f>
        <v>2023H1</v>
      </c>
      <c r="Q1372" s="9">
        <f t="shared" si="239"/>
        <v>30.3</v>
      </c>
      <c r="R1372" s="2">
        <f t="shared" si="240"/>
        <v>40</v>
      </c>
      <c r="S1372" t="str">
        <f t="shared" si="241"/>
        <v>03 Cloudy (40%-90%)</v>
      </c>
      <c r="T1372" t="str">
        <f t="shared" si="249"/>
        <v>44927S2A_MSIL1CCDM-MLB-CLSMJ4492703 Cloudy (40%-90%)</v>
      </c>
      <c r="U1372">
        <f>IF(COUNTIF(T$2:T1371,T1372)&gt;=1,0,1)</f>
        <v>1</v>
      </c>
      <c r="V1372" s="26" t="s">
        <v>461</v>
      </c>
      <c r="W1372" s="86">
        <f t="shared" si="242"/>
        <v>2023</v>
      </c>
      <c r="X1372" s="86" t="str">
        <f t="shared" si="243"/>
        <v>01</v>
      </c>
      <c r="Y1372" s="86" t="str">
        <f t="shared" si="244"/>
        <v>01</v>
      </c>
      <c r="Z1372" s="86" t="str">
        <f t="shared" si="245"/>
        <v>22</v>
      </c>
      <c r="AA1372" s="86" t="str">
        <f t="shared" si="246"/>
        <v>38</v>
      </c>
      <c r="AB1372" s="86" t="str">
        <f t="shared" si="247"/>
        <v>20</v>
      </c>
      <c r="AC1372" s="86" t="str">
        <f t="shared" si="248"/>
        <v>CLS_MJ_2500X1254px_16m_S2A_MSIL1C_20230101_40CC</v>
      </c>
      <c r="AD1372" s="88" t="str">
        <f t="shared" si="250"/>
        <v>cls_mj_s2a_msil1c_2023h1_2500x1254px_16m_20230101t223820_40cc</v>
      </c>
      <c r="AE1372">
        <v>55</v>
      </c>
    </row>
    <row r="1373" spans="1:31" x14ac:dyDescent="0.25">
      <c r="B1373" t="s">
        <v>3866</v>
      </c>
      <c r="C1373" t="s">
        <v>3817</v>
      </c>
      <c r="D1373" s="7" t="s">
        <v>3851</v>
      </c>
      <c r="E1373" s="2" t="b">
        <v>1</v>
      </c>
      <c r="F1373" s="2" t="s">
        <v>3813</v>
      </c>
      <c r="G1373" s="7" t="s">
        <v>181</v>
      </c>
      <c r="H1373" t="s">
        <v>72</v>
      </c>
      <c r="I1373" s="50">
        <v>44924</v>
      </c>
      <c r="J1373" s="2" t="s">
        <v>16</v>
      </c>
      <c r="K1373" s="10" t="s">
        <v>34</v>
      </c>
      <c r="L1373" s="9">
        <v>99.3</v>
      </c>
      <c r="M1373" t="s">
        <v>3869</v>
      </c>
      <c r="N1373" s="2" t="s">
        <v>85</v>
      </c>
      <c r="O1373" s="2" t="s">
        <v>3868</v>
      </c>
      <c r="P1373" s="2" t="str">
        <f>VLOOKUP(I1373,Period!A:B,2,FALSE)</f>
        <v>2022H2</v>
      </c>
      <c r="Q1373" s="9">
        <f t="shared" si="239"/>
        <v>99.3</v>
      </c>
      <c r="R1373" s="2">
        <f t="shared" si="240"/>
        <v>100</v>
      </c>
      <c r="S1373" t="str">
        <f t="shared" si="241"/>
        <v>04 Overcast (100%)</v>
      </c>
      <c r="T1373" t="str">
        <f t="shared" si="249"/>
        <v>44924S2A_MSIL1CCDM-MLB-CLSMJ4492404 Overcast (100%)</v>
      </c>
      <c r="U1373">
        <f>IF(COUNTIF(T$2:T1372,T1373)&gt;=1,0,1)</f>
        <v>1</v>
      </c>
      <c r="V1373" s="26" t="s">
        <v>753</v>
      </c>
      <c r="W1373" s="86">
        <f t="shared" si="242"/>
        <v>2022</v>
      </c>
      <c r="X1373" s="86">
        <f t="shared" si="243"/>
        <v>12</v>
      </c>
      <c r="Y1373" s="86">
        <f t="shared" si="244"/>
        <v>29</v>
      </c>
      <c r="Z1373" s="86" t="str">
        <f t="shared" si="245"/>
        <v>22</v>
      </c>
      <c r="AA1373" s="86" t="str">
        <f t="shared" si="246"/>
        <v>28</v>
      </c>
      <c r="AB1373" s="86" t="str">
        <f t="shared" si="247"/>
        <v>24</v>
      </c>
      <c r="AC1373" s="86" t="str">
        <f t="shared" si="248"/>
        <v>CLS_MJ_2500X1254px_16m_S2A_MSIL1C_20221229_100CC</v>
      </c>
      <c r="AD1373" s="88" t="str">
        <f t="shared" si="250"/>
        <v>cls_mj_s2a_msil1c_2022h2_2500x1254px_16m_20221229t222824_100cc</v>
      </c>
    </row>
    <row r="1374" spans="1:31" x14ac:dyDescent="0.25">
      <c r="B1374" t="s">
        <v>3866</v>
      </c>
      <c r="C1374" t="s">
        <v>3817</v>
      </c>
      <c r="D1374" s="7" t="s">
        <v>3851</v>
      </c>
      <c r="E1374" s="2" t="b">
        <v>1</v>
      </c>
      <c r="F1374" s="2" t="s">
        <v>3813</v>
      </c>
      <c r="G1374" s="7" t="s">
        <v>181</v>
      </c>
      <c r="H1374" t="s">
        <v>72</v>
      </c>
      <c r="I1374" s="50">
        <v>44922</v>
      </c>
      <c r="J1374" s="2" t="s">
        <v>16</v>
      </c>
      <c r="K1374" s="2" t="s">
        <v>185</v>
      </c>
      <c r="L1374" s="9">
        <v>5.3</v>
      </c>
      <c r="M1374" t="s">
        <v>3869</v>
      </c>
      <c r="N1374" s="2" t="s">
        <v>85</v>
      </c>
      <c r="O1374" s="2" t="s">
        <v>3868</v>
      </c>
      <c r="P1374" s="2" t="str">
        <f>VLOOKUP(I1374,Period!A:B,2,FALSE)</f>
        <v>2022H2</v>
      </c>
      <c r="Q1374" s="9">
        <f t="shared" si="239"/>
        <v>5.3</v>
      </c>
      <c r="R1374" s="2">
        <f t="shared" si="240"/>
        <v>10</v>
      </c>
      <c r="S1374" t="str">
        <f t="shared" si="241"/>
        <v>02 Sunny (10%-30%)</v>
      </c>
      <c r="T1374" t="str">
        <f t="shared" si="249"/>
        <v>44922S2A_MSIL1CCDM-MLB-CLSMJ4492202 Sunny (10%-30%)</v>
      </c>
      <c r="U1374">
        <f>IF(COUNTIF(T$2:T1373,T1374)&gt;=1,0,1)</f>
        <v>1</v>
      </c>
      <c r="V1374" s="26" t="s">
        <v>754</v>
      </c>
      <c r="W1374" s="86">
        <f t="shared" si="242"/>
        <v>2022</v>
      </c>
      <c r="X1374" s="86">
        <f t="shared" si="243"/>
        <v>12</v>
      </c>
      <c r="Y1374" s="86">
        <f t="shared" si="244"/>
        <v>27</v>
      </c>
      <c r="Z1374" s="86" t="str">
        <f t="shared" si="245"/>
        <v>22</v>
      </c>
      <c r="AA1374" s="86" t="str">
        <f t="shared" si="246"/>
        <v>38</v>
      </c>
      <c r="AB1374" s="86" t="str">
        <f t="shared" si="247"/>
        <v>20</v>
      </c>
      <c r="AC1374" s="86" t="str">
        <f t="shared" si="248"/>
        <v>CLS_MJ_2500X1254px_16m_S2A_MSIL1C_20221227_10CC</v>
      </c>
      <c r="AD1374" s="88" t="str">
        <f t="shared" si="250"/>
        <v>cls_mj_s2a_msil1c_2022h2_2500x1254px_16m_20221227t223820_10cc</v>
      </c>
    </row>
    <row r="1375" spans="1:31" x14ac:dyDescent="0.25">
      <c r="B1375" t="s">
        <v>3866</v>
      </c>
      <c r="C1375" t="s">
        <v>3817</v>
      </c>
      <c r="D1375" s="7" t="s">
        <v>3851</v>
      </c>
      <c r="E1375" s="2" t="b">
        <v>1</v>
      </c>
      <c r="F1375" s="2" t="s">
        <v>3813</v>
      </c>
      <c r="G1375" s="7" t="s">
        <v>181</v>
      </c>
      <c r="H1375" t="s">
        <v>72</v>
      </c>
      <c r="I1375" s="50">
        <v>44919</v>
      </c>
      <c r="J1375" s="2" t="s">
        <v>16</v>
      </c>
      <c r="K1375" s="2" t="s">
        <v>186</v>
      </c>
      <c r="L1375" s="9">
        <v>76.5</v>
      </c>
      <c r="M1375" t="s">
        <v>3869</v>
      </c>
      <c r="N1375" s="2" t="s">
        <v>85</v>
      </c>
      <c r="O1375" s="2" t="s">
        <v>3868</v>
      </c>
      <c r="P1375" s="2" t="str">
        <f>VLOOKUP(I1375,Period!A:B,2,FALSE)</f>
        <v>2022H2</v>
      </c>
      <c r="Q1375" s="9">
        <f t="shared" si="239"/>
        <v>76.5</v>
      </c>
      <c r="R1375" s="2">
        <f t="shared" si="240"/>
        <v>80</v>
      </c>
      <c r="S1375" t="str">
        <f t="shared" si="241"/>
        <v>03 Cloudy (40%-90%)</v>
      </c>
      <c r="T1375" t="str">
        <f t="shared" si="249"/>
        <v>44919S2A_MSIL1CCDM-MLB-CLSMJ4491903 Cloudy (40%-90%)</v>
      </c>
      <c r="U1375">
        <f>IF(COUNTIF(T$2:T1374,T1375)&gt;=1,0,1)</f>
        <v>1</v>
      </c>
      <c r="V1375" s="26" t="s">
        <v>755</v>
      </c>
      <c r="W1375" s="86">
        <f t="shared" si="242"/>
        <v>2022</v>
      </c>
      <c r="X1375" s="86">
        <f t="shared" si="243"/>
        <v>12</v>
      </c>
      <c r="Y1375" s="86">
        <f t="shared" si="244"/>
        <v>24</v>
      </c>
      <c r="Z1375" s="86" t="str">
        <f t="shared" si="245"/>
        <v>22</v>
      </c>
      <c r="AA1375" s="86" t="str">
        <f t="shared" si="246"/>
        <v>28</v>
      </c>
      <c r="AB1375" s="86" t="str">
        <f t="shared" si="247"/>
        <v>23</v>
      </c>
      <c r="AC1375" s="86" t="str">
        <f t="shared" si="248"/>
        <v>CLS_MJ_2500X1254px_16m_S2A_MSIL1C_20221224_80CC</v>
      </c>
      <c r="AD1375" s="88" t="str">
        <f t="shared" si="250"/>
        <v>cls_mj_s2a_msil1c_2022h2_2500x1254px_16m_20221224t222823_80cc</v>
      </c>
    </row>
    <row r="1376" spans="1:31" x14ac:dyDescent="0.25">
      <c r="B1376" t="s">
        <v>3866</v>
      </c>
      <c r="C1376" t="s">
        <v>3817</v>
      </c>
      <c r="D1376" s="7" t="s">
        <v>3851</v>
      </c>
      <c r="E1376" s="2" t="b">
        <v>1</v>
      </c>
      <c r="F1376" s="2" t="s">
        <v>3813</v>
      </c>
      <c r="G1376" s="7" t="s">
        <v>181</v>
      </c>
      <c r="H1376" t="s">
        <v>72</v>
      </c>
      <c r="I1376" s="50">
        <v>44917</v>
      </c>
      <c r="J1376" s="2" t="s">
        <v>16</v>
      </c>
      <c r="K1376" s="2" t="s">
        <v>187</v>
      </c>
      <c r="L1376" s="9">
        <v>70.3</v>
      </c>
      <c r="M1376" t="s">
        <v>3869</v>
      </c>
      <c r="N1376" s="2" t="s">
        <v>85</v>
      </c>
      <c r="O1376" s="2" t="s">
        <v>3868</v>
      </c>
      <c r="P1376" s="2" t="str">
        <f>VLOOKUP(I1376,Period!A:B,2,FALSE)</f>
        <v>2022H2</v>
      </c>
      <c r="Q1376" s="9">
        <f t="shared" si="239"/>
        <v>70.3</v>
      </c>
      <c r="R1376" s="2">
        <f t="shared" si="240"/>
        <v>80</v>
      </c>
      <c r="S1376" t="str">
        <f t="shared" si="241"/>
        <v>03 Cloudy (40%-90%)</v>
      </c>
      <c r="T1376" t="str">
        <f t="shared" si="249"/>
        <v>44917S2A_MSIL1CCDM-MLB-CLSMJ4491703 Cloudy (40%-90%)</v>
      </c>
      <c r="U1376">
        <f>IF(COUNTIF(T$2:T1375,T1376)&gt;=1,0,1)</f>
        <v>1</v>
      </c>
      <c r="V1376" s="26" t="s">
        <v>756</v>
      </c>
      <c r="W1376" s="86">
        <f t="shared" si="242"/>
        <v>2022</v>
      </c>
      <c r="X1376" s="86">
        <f t="shared" si="243"/>
        <v>12</v>
      </c>
      <c r="Y1376" s="86">
        <f t="shared" si="244"/>
        <v>22</v>
      </c>
      <c r="Z1376" s="86" t="str">
        <f t="shared" si="245"/>
        <v>22</v>
      </c>
      <c r="AA1376" s="86" t="str">
        <f t="shared" si="246"/>
        <v>38</v>
      </c>
      <c r="AB1376" s="86" t="str">
        <f t="shared" si="247"/>
        <v>21</v>
      </c>
      <c r="AC1376" s="86" t="str">
        <f t="shared" si="248"/>
        <v>CLS_MJ_2500X1254px_16m_S2A_MSIL1C_20221222_80CC</v>
      </c>
      <c r="AD1376" s="88" t="str">
        <f t="shared" si="250"/>
        <v>cls_mj_s2a_msil1c_2022h2_2500x1254px_16m_20221222t223821_80cc</v>
      </c>
    </row>
    <row r="1377" spans="2:30" x14ac:dyDescent="0.25">
      <c r="B1377" t="s">
        <v>3866</v>
      </c>
      <c r="C1377" t="s">
        <v>3817</v>
      </c>
      <c r="D1377" s="7" t="s">
        <v>3851</v>
      </c>
      <c r="E1377" s="2" t="b">
        <v>1</v>
      </c>
      <c r="F1377" s="2" t="s">
        <v>3813</v>
      </c>
      <c r="G1377" s="7" t="s">
        <v>181</v>
      </c>
      <c r="H1377" t="s">
        <v>72</v>
      </c>
      <c r="I1377" s="50">
        <v>44914</v>
      </c>
      <c r="J1377" s="2" t="s">
        <v>16</v>
      </c>
      <c r="K1377" s="2" t="s">
        <v>188</v>
      </c>
      <c r="L1377" s="9">
        <v>83.9</v>
      </c>
      <c r="M1377" t="s">
        <v>3869</v>
      </c>
      <c r="N1377" s="2" t="s">
        <v>85</v>
      </c>
      <c r="O1377" s="2" t="s">
        <v>3868</v>
      </c>
      <c r="P1377" s="2" t="str">
        <f>VLOOKUP(I1377,Period!A:B,2,FALSE)</f>
        <v>2022H2</v>
      </c>
      <c r="Q1377" s="9">
        <f t="shared" si="239"/>
        <v>83.9</v>
      </c>
      <c r="R1377" s="2">
        <f t="shared" si="240"/>
        <v>90</v>
      </c>
      <c r="S1377" t="str">
        <f t="shared" si="241"/>
        <v>03 Cloudy (40%-90%)</v>
      </c>
      <c r="T1377" t="str">
        <f t="shared" si="249"/>
        <v>44914S2A_MSIL1CCDM-MLB-CLSMJ4491403 Cloudy (40%-90%)</v>
      </c>
      <c r="U1377">
        <f>IF(COUNTIF(T$2:T1376,T1377)&gt;=1,0,1)</f>
        <v>1</v>
      </c>
      <c r="V1377" s="26" t="s">
        <v>757</v>
      </c>
      <c r="W1377" s="86">
        <f t="shared" si="242"/>
        <v>2022</v>
      </c>
      <c r="X1377" s="86">
        <f t="shared" si="243"/>
        <v>12</v>
      </c>
      <c r="Y1377" s="86">
        <f t="shared" si="244"/>
        <v>19</v>
      </c>
      <c r="Z1377" s="86" t="str">
        <f t="shared" si="245"/>
        <v>22</v>
      </c>
      <c r="AA1377" s="86" t="str">
        <f t="shared" si="246"/>
        <v>28</v>
      </c>
      <c r="AB1377" s="86" t="str">
        <f t="shared" si="247"/>
        <v>24</v>
      </c>
      <c r="AC1377" s="86" t="str">
        <f t="shared" si="248"/>
        <v>CLS_MJ_2500X1254px_16m_S2A_MSIL1C_20221219_90CC</v>
      </c>
      <c r="AD1377" s="88" t="str">
        <f t="shared" si="250"/>
        <v>cls_mj_s2a_msil1c_2022h2_2500x1254px_16m_20221219t222824_90cc</v>
      </c>
    </row>
    <row r="1378" spans="2:30" x14ac:dyDescent="0.25">
      <c r="B1378" t="s">
        <v>3866</v>
      </c>
      <c r="C1378" t="s">
        <v>3817</v>
      </c>
      <c r="D1378" s="7" t="s">
        <v>3851</v>
      </c>
      <c r="E1378" s="2" t="b">
        <v>1</v>
      </c>
      <c r="F1378" s="2" t="s">
        <v>3813</v>
      </c>
      <c r="G1378" s="7" t="s">
        <v>181</v>
      </c>
      <c r="H1378" t="s">
        <v>72</v>
      </c>
      <c r="I1378" s="50">
        <v>44912</v>
      </c>
      <c r="J1378" s="2" t="s">
        <v>16</v>
      </c>
      <c r="K1378" s="2" t="s">
        <v>187</v>
      </c>
      <c r="L1378" s="9">
        <v>97.5</v>
      </c>
      <c r="M1378" t="s">
        <v>3869</v>
      </c>
      <c r="N1378" s="2" t="s">
        <v>85</v>
      </c>
      <c r="O1378" s="2" t="s">
        <v>3868</v>
      </c>
      <c r="P1378" s="2" t="str">
        <f>VLOOKUP(I1378,Period!A:B,2,FALSE)</f>
        <v>2022H2</v>
      </c>
      <c r="Q1378" s="9">
        <f t="shared" si="239"/>
        <v>97.5</v>
      </c>
      <c r="R1378" s="2">
        <f t="shared" si="240"/>
        <v>100</v>
      </c>
      <c r="S1378" t="str">
        <f t="shared" si="241"/>
        <v>04 Overcast (100%)</v>
      </c>
      <c r="T1378" t="str">
        <f t="shared" si="249"/>
        <v>44912S2A_MSIL1CCDM-MLB-CLSMJ4491204 Overcast (100%)</v>
      </c>
      <c r="U1378">
        <f>IF(COUNTIF(T$2:T1377,T1378)&gt;=1,0,1)</f>
        <v>1</v>
      </c>
      <c r="V1378" s="26" t="s">
        <v>758</v>
      </c>
      <c r="W1378" s="86">
        <f t="shared" si="242"/>
        <v>2022</v>
      </c>
      <c r="X1378" s="86">
        <f t="shared" si="243"/>
        <v>12</v>
      </c>
      <c r="Y1378" s="86">
        <f t="shared" si="244"/>
        <v>17</v>
      </c>
      <c r="Z1378" s="86" t="str">
        <f t="shared" si="245"/>
        <v>22</v>
      </c>
      <c r="AA1378" s="86" t="str">
        <f t="shared" si="246"/>
        <v>38</v>
      </c>
      <c r="AB1378" s="86" t="str">
        <f t="shared" si="247"/>
        <v>21</v>
      </c>
      <c r="AC1378" s="86" t="str">
        <f t="shared" si="248"/>
        <v>CLS_MJ_2500X1254px_16m_S2A_MSIL1C_20221217_100CC</v>
      </c>
      <c r="AD1378" s="88" t="str">
        <f t="shared" si="250"/>
        <v>cls_mj_s2a_msil1c_2022h2_2500x1254px_16m_20221217t223821_100cc</v>
      </c>
    </row>
    <row r="1379" spans="2:30" x14ac:dyDescent="0.25">
      <c r="B1379" t="s">
        <v>3866</v>
      </c>
      <c r="C1379" t="s">
        <v>3817</v>
      </c>
      <c r="D1379" s="7" t="s">
        <v>3851</v>
      </c>
      <c r="E1379" s="2" t="b">
        <v>1</v>
      </c>
      <c r="F1379" s="2" t="s">
        <v>3813</v>
      </c>
      <c r="G1379" s="7" t="s">
        <v>181</v>
      </c>
      <c r="H1379" t="s">
        <v>72</v>
      </c>
      <c r="I1379" s="50">
        <v>44909</v>
      </c>
      <c r="J1379" s="2" t="s">
        <v>16</v>
      </c>
      <c r="K1379" s="2" t="s">
        <v>189</v>
      </c>
      <c r="L1379" s="9">
        <v>85.8</v>
      </c>
      <c r="M1379" t="s">
        <v>3869</v>
      </c>
      <c r="N1379" s="2" t="s">
        <v>85</v>
      </c>
      <c r="O1379" s="2" t="s">
        <v>3868</v>
      </c>
      <c r="P1379" s="2" t="str">
        <f>VLOOKUP(I1379,Period!A:B,2,FALSE)</f>
        <v>2022H2</v>
      </c>
      <c r="Q1379" s="9">
        <f t="shared" si="239"/>
        <v>85.8</v>
      </c>
      <c r="R1379" s="2">
        <f t="shared" si="240"/>
        <v>90</v>
      </c>
      <c r="S1379" t="str">
        <f t="shared" si="241"/>
        <v>03 Cloudy (40%-90%)</v>
      </c>
      <c r="T1379" t="str">
        <f t="shared" si="249"/>
        <v>44909S2A_MSIL1CCDM-MLB-CLSMJ4490903 Cloudy (40%-90%)</v>
      </c>
      <c r="U1379">
        <f>IF(COUNTIF(T$2:T1378,T1379)&gt;=1,0,1)</f>
        <v>1</v>
      </c>
      <c r="V1379" s="26" t="s">
        <v>759</v>
      </c>
      <c r="W1379" s="86">
        <f t="shared" si="242"/>
        <v>2022</v>
      </c>
      <c r="X1379" s="86">
        <f t="shared" si="243"/>
        <v>12</v>
      </c>
      <c r="Y1379" s="86">
        <f t="shared" si="244"/>
        <v>14</v>
      </c>
      <c r="Z1379" s="86" t="str">
        <f t="shared" si="245"/>
        <v>22</v>
      </c>
      <c r="AA1379" s="86" t="str">
        <f t="shared" si="246"/>
        <v>28</v>
      </c>
      <c r="AB1379" s="86" t="str">
        <f t="shared" si="247"/>
        <v>25</v>
      </c>
      <c r="AC1379" s="86" t="str">
        <f t="shared" si="248"/>
        <v>CLS_MJ_2500X1254px_16m_S2A_MSIL1C_20221214_90CC</v>
      </c>
      <c r="AD1379" s="88" t="str">
        <f t="shared" si="250"/>
        <v>cls_mj_s2a_msil1c_2022h2_2500x1254px_16m_20221214t222825_90cc</v>
      </c>
    </row>
    <row r="1380" spans="2:30" x14ac:dyDescent="0.25">
      <c r="B1380" t="s">
        <v>3866</v>
      </c>
      <c r="C1380" t="s">
        <v>3817</v>
      </c>
      <c r="D1380" s="7" t="s">
        <v>3851</v>
      </c>
      <c r="E1380" s="2" t="b">
        <v>1</v>
      </c>
      <c r="F1380" s="2" t="s">
        <v>3813</v>
      </c>
      <c r="G1380" s="7" t="s">
        <v>181</v>
      </c>
      <c r="H1380" t="s">
        <v>72</v>
      </c>
      <c r="I1380" s="50">
        <v>44904</v>
      </c>
      <c r="J1380" s="2" t="s">
        <v>16</v>
      </c>
      <c r="K1380" s="2" t="s">
        <v>190</v>
      </c>
      <c r="L1380" s="9">
        <v>8.9</v>
      </c>
      <c r="M1380" t="s">
        <v>3869</v>
      </c>
      <c r="N1380" s="2" t="s">
        <v>85</v>
      </c>
      <c r="O1380" s="2" t="s">
        <v>3868</v>
      </c>
      <c r="P1380" s="2" t="str">
        <f>VLOOKUP(I1380,Period!A:B,2,FALSE)</f>
        <v>2022H2</v>
      </c>
      <c r="Q1380" s="9">
        <f t="shared" si="239"/>
        <v>8.9</v>
      </c>
      <c r="R1380" s="2">
        <f t="shared" si="240"/>
        <v>10</v>
      </c>
      <c r="S1380" t="str">
        <f t="shared" si="241"/>
        <v>02 Sunny (10%-30%)</v>
      </c>
      <c r="T1380" t="str">
        <f t="shared" si="249"/>
        <v>44904S2A_MSIL1CCDM-MLB-CLSMJ4490402 Sunny (10%-30%)</v>
      </c>
      <c r="U1380">
        <f>IF(COUNTIF(T$2:T1379,T1380)&gt;=1,0,1)</f>
        <v>1</v>
      </c>
      <c r="V1380" s="26" t="s">
        <v>760</v>
      </c>
      <c r="W1380" s="86">
        <f t="shared" si="242"/>
        <v>2022</v>
      </c>
      <c r="X1380" s="86">
        <f t="shared" si="243"/>
        <v>12</v>
      </c>
      <c r="Y1380" s="86" t="str">
        <f t="shared" si="244"/>
        <v>09</v>
      </c>
      <c r="Z1380" s="86" t="str">
        <f t="shared" si="245"/>
        <v>22</v>
      </c>
      <c r="AA1380" s="86" t="str">
        <f t="shared" si="246"/>
        <v>28</v>
      </c>
      <c r="AB1380" s="86" t="str">
        <f t="shared" si="247"/>
        <v>22</v>
      </c>
      <c r="AC1380" s="86" t="str">
        <f t="shared" si="248"/>
        <v>CLS_MJ_2500X1254px_16m_S2A_MSIL1C_20221209_10CC</v>
      </c>
      <c r="AD1380" s="88" t="str">
        <f t="shared" si="250"/>
        <v>cls_mj_s2a_msil1c_2022h2_2500x1254px_16m_20221209t222822_10cc</v>
      </c>
    </row>
    <row r="1381" spans="2:30" x14ac:dyDescent="0.25">
      <c r="B1381" t="s">
        <v>3866</v>
      </c>
      <c r="C1381" t="s">
        <v>3817</v>
      </c>
      <c r="D1381" s="7" t="s">
        <v>3851</v>
      </c>
      <c r="E1381" s="2" t="b">
        <v>1</v>
      </c>
      <c r="F1381" s="2" t="s">
        <v>3813</v>
      </c>
      <c r="G1381" s="7" t="s">
        <v>181</v>
      </c>
      <c r="H1381" t="s">
        <v>72</v>
      </c>
      <c r="I1381" s="50">
        <v>44902</v>
      </c>
      <c r="J1381" s="2" t="s">
        <v>16</v>
      </c>
      <c r="K1381" s="2" t="s">
        <v>191</v>
      </c>
      <c r="L1381" s="9">
        <v>93</v>
      </c>
      <c r="M1381" t="s">
        <v>3869</v>
      </c>
      <c r="N1381" s="2" t="s">
        <v>85</v>
      </c>
      <c r="O1381" s="2" t="s">
        <v>3868</v>
      </c>
      <c r="P1381" s="2" t="str">
        <f>VLOOKUP(I1381,Period!A:B,2,FALSE)</f>
        <v>2022H2</v>
      </c>
      <c r="Q1381" s="9">
        <f t="shared" si="239"/>
        <v>93</v>
      </c>
      <c r="R1381" s="2">
        <f t="shared" si="240"/>
        <v>100</v>
      </c>
      <c r="S1381" t="str">
        <f t="shared" si="241"/>
        <v>04 Overcast (100%)</v>
      </c>
      <c r="T1381" t="str">
        <f t="shared" si="249"/>
        <v>44902S2A_MSIL1CCDM-MLB-CLSMJ4490204 Overcast (100%)</v>
      </c>
      <c r="U1381">
        <f>IF(COUNTIF(T$2:T1380,T1381)&gt;=1,0,1)</f>
        <v>1</v>
      </c>
      <c r="V1381" s="26" t="s">
        <v>761</v>
      </c>
      <c r="W1381" s="86">
        <f t="shared" si="242"/>
        <v>2022</v>
      </c>
      <c r="X1381" s="86">
        <f t="shared" si="243"/>
        <v>12</v>
      </c>
      <c r="Y1381" s="86" t="str">
        <f t="shared" si="244"/>
        <v>07</v>
      </c>
      <c r="Z1381" s="86" t="str">
        <f t="shared" si="245"/>
        <v>22</v>
      </c>
      <c r="AA1381" s="86" t="str">
        <f t="shared" si="246"/>
        <v>38</v>
      </c>
      <c r="AB1381" s="86" t="str">
        <f t="shared" si="247"/>
        <v>22</v>
      </c>
      <c r="AC1381" s="86" t="str">
        <f t="shared" si="248"/>
        <v>CLS_MJ_2500X1254px_16m_S2A_MSIL1C_20221207_100CC</v>
      </c>
      <c r="AD1381" s="88" t="str">
        <f t="shared" si="250"/>
        <v>cls_mj_s2a_msil1c_2022h2_2500x1254px_16m_20221207t223822_100cc</v>
      </c>
    </row>
    <row r="1382" spans="2:30" x14ac:dyDescent="0.25">
      <c r="B1382" t="s">
        <v>3866</v>
      </c>
      <c r="C1382" t="s">
        <v>3817</v>
      </c>
      <c r="D1382" s="7" t="s">
        <v>3851</v>
      </c>
      <c r="E1382" s="2" t="b">
        <v>1</v>
      </c>
      <c r="F1382" s="2" t="s">
        <v>3813</v>
      </c>
      <c r="G1382" s="7" t="s">
        <v>181</v>
      </c>
      <c r="H1382" t="s">
        <v>72</v>
      </c>
      <c r="I1382" s="50">
        <v>44899</v>
      </c>
      <c r="J1382" s="2" t="s">
        <v>16</v>
      </c>
      <c r="K1382" s="2" t="s">
        <v>192</v>
      </c>
      <c r="L1382" s="9">
        <v>39</v>
      </c>
      <c r="M1382" t="s">
        <v>3869</v>
      </c>
      <c r="N1382" s="2" t="s">
        <v>85</v>
      </c>
      <c r="O1382" s="2" t="s">
        <v>3868</v>
      </c>
      <c r="P1382" s="2" t="str">
        <f>VLOOKUP(I1382,Period!A:B,2,FALSE)</f>
        <v>2022H2</v>
      </c>
      <c r="Q1382" s="9">
        <f t="shared" si="239"/>
        <v>39</v>
      </c>
      <c r="R1382" s="2">
        <f t="shared" si="240"/>
        <v>40</v>
      </c>
      <c r="S1382" t="str">
        <f t="shared" si="241"/>
        <v>03 Cloudy (40%-90%)</v>
      </c>
      <c r="T1382" t="str">
        <f t="shared" si="249"/>
        <v>44899S2A_MSIL1CCDM-MLB-CLSMJ4489903 Cloudy (40%-90%)</v>
      </c>
      <c r="U1382">
        <f>IF(COUNTIF(T$2:T1381,T1382)&gt;=1,0,1)</f>
        <v>1</v>
      </c>
      <c r="V1382" s="26" t="s">
        <v>762</v>
      </c>
      <c r="W1382" s="86">
        <f t="shared" si="242"/>
        <v>2022</v>
      </c>
      <c r="X1382" s="86">
        <f t="shared" si="243"/>
        <v>12</v>
      </c>
      <c r="Y1382" s="86" t="str">
        <f t="shared" si="244"/>
        <v>04</v>
      </c>
      <c r="Z1382" s="86" t="str">
        <f t="shared" si="245"/>
        <v>22</v>
      </c>
      <c r="AA1382" s="86" t="str">
        <f t="shared" si="246"/>
        <v>28</v>
      </c>
      <c r="AB1382" s="86" t="str">
        <f t="shared" si="247"/>
        <v>26</v>
      </c>
      <c r="AC1382" s="86" t="str">
        <f t="shared" si="248"/>
        <v>CLS_MJ_2500X1254px_16m_S2A_MSIL1C_20221204_40CC</v>
      </c>
      <c r="AD1382" s="88" t="str">
        <f t="shared" si="250"/>
        <v>cls_mj_s2a_msil1c_2022h2_2500x1254px_16m_20221204t222826_40cc</v>
      </c>
    </row>
    <row r="1383" spans="2:30" x14ac:dyDescent="0.25">
      <c r="B1383" t="s">
        <v>3866</v>
      </c>
      <c r="C1383" t="s">
        <v>3817</v>
      </c>
      <c r="D1383" s="7" t="s">
        <v>3851</v>
      </c>
      <c r="E1383" s="2" t="b">
        <v>1</v>
      </c>
      <c r="F1383" s="2" t="s">
        <v>3813</v>
      </c>
      <c r="G1383" s="7" t="s">
        <v>181</v>
      </c>
      <c r="H1383" t="s">
        <v>72</v>
      </c>
      <c r="I1383" s="50">
        <v>44897</v>
      </c>
      <c r="J1383" s="2" t="s">
        <v>16</v>
      </c>
      <c r="K1383" s="2" t="s">
        <v>185</v>
      </c>
      <c r="L1383" s="9">
        <v>29.6</v>
      </c>
      <c r="M1383" t="s">
        <v>3869</v>
      </c>
      <c r="N1383" s="2" t="s">
        <v>85</v>
      </c>
      <c r="O1383" s="2" t="s">
        <v>3868</v>
      </c>
      <c r="P1383" s="2" t="str">
        <f>VLOOKUP(I1383,Period!A:B,2,FALSE)</f>
        <v>2022H2</v>
      </c>
      <c r="Q1383" s="9">
        <f t="shared" si="239"/>
        <v>29.6</v>
      </c>
      <c r="R1383" s="2">
        <f t="shared" si="240"/>
        <v>30</v>
      </c>
      <c r="S1383" t="str">
        <f t="shared" si="241"/>
        <v>02 Sunny (10%-30%)</v>
      </c>
      <c r="T1383" t="str">
        <f t="shared" si="249"/>
        <v>44897S2A_MSIL1CCDM-MLB-CLSMJ4489702 Sunny (10%-30%)</v>
      </c>
      <c r="U1383">
        <f>IF(COUNTIF(T$2:T1382,T1383)&gt;=1,0,1)</f>
        <v>1</v>
      </c>
      <c r="V1383" s="26" t="s">
        <v>763</v>
      </c>
      <c r="W1383" s="86">
        <f t="shared" si="242"/>
        <v>2022</v>
      </c>
      <c r="X1383" s="86">
        <f t="shared" si="243"/>
        <v>12</v>
      </c>
      <c r="Y1383" s="86" t="str">
        <f t="shared" si="244"/>
        <v>02</v>
      </c>
      <c r="Z1383" s="86" t="str">
        <f t="shared" si="245"/>
        <v>22</v>
      </c>
      <c r="AA1383" s="86" t="str">
        <f t="shared" si="246"/>
        <v>38</v>
      </c>
      <c r="AB1383" s="86" t="str">
        <f t="shared" si="247"/>
        <v>20</v>
      </c>
      <c r="AC1383" s="86" t="str">
        <f t="shared" si="248"/>
        <v>CLS_MJ_2500X1254px_16m_S2A_MSIL1C_20221202_30CC</v>
      </c>
      <c r="AD1383" s="88" t="str">
        <f t="shared" si="250"/>
        <v>cls_mj_s2a_msil1c_2022h2_2500x1254px_16m_20221202t223820_30cc</v>
      </c>
    </row>
    <row r="1384" spans="2:30" x14ac:dyDescent="0.25">
      <c r="B1384" t="s">
        <v>3866</v>
      </c>
      <c r="C1384" t="s">
        <v>3817</v>
      </c>
      <c r="D1384" s="7" t="s">
        <v>3851</v>
      </c>
      <c r="E1384" s="2" t="b">
        <v>1</v>
      </c>
      <c r="F1384" s="2" t="s">
        <v>3813</v>
      </c>
      <c r="G1384" s="7" t="s">
        <v>181</v>
      </c>
      <c r="H1384" t="s">
        <v>72</v>
      </c>
      <c r="I1384" s="50">
        <v>44894</v>
      </c>
      <c r="J1384" s="2" t="s">
        <v>16</v>
      </c>
      <c r="K1384" s="2" t="s">
        <v>188</v>
      </c>
      <c r="L1384" s="9">
        <v>99.4</v>
      </c>
      <c r="M1384" t="s">
        <v>3869</v>
      </c>
      <c r="N1384" s="2" t="s">
        <v>85</v>
      </c>
      <c r="O1384" s="2" t="s">
        <v>3868</v>
      </c>
      <c r="P1384" s="2" t="str">
        <f>VLOOKUP(I1384,Period!A:B,2,FALSE)</f>
        <v>2022H2</v>
      </c>
      <c r="Q1384" s="9">
        <f t="shared" si="239"/>
        <v>99.4</v>
      </c>
      <c r="R1384" s="2">
        <f t="shared" si="240"/>
        <v>100</v>
      </c>
      <c r="S1384" t="str">
        <f t="shared" si="241"/>
        <v>04 Overcast (100%)</v>
      </c>
      <c r="T1384" t="str">
        <f t="shared" si="249"/>
        <v>44894S2A_MSIL1CCDM-MLB-CLSMJ4489404 Overcast (100%)</v>
      </c>
      <c r="U1384">
        <f>IF(COUNTIF(T$2:T1383,T1384)&gt;=1,0,1)</f>
        <v>1</v>
      </c>
      <c r="V1384" s="26" t="s">
        <v>764</v>
      </c>
      <c r="W1384" s="86">
        <f t="shared" si="242"/>
        <v>2022</v>
      </c>
      <c r="X1384" s="86">
        <f t="shared" si="243"/>
        <v>11</v>
      </c>
      <c r="Y1384" s="86">
        <f t="shared" si="244"/>
        <v>29</v>
      </c>
      <c r="Z1384" s="86" t="str">
        <f t="shared" si="245"/>
        <v>22</v>
      </c>
      <c r="AA1384" s="86" t="str">
        <f t="shared" si="246"/>
        <v>28</v>
      </c>
      <c r="AB1384" s="86" t="str">
        <f t="shared" si="247"/>
        <v>24</v>
      </c>
      <c r="AC1384" s="86" t="str">
        <f t="shared" si="248"/>
        <v>CLS_MJ_2500X1254px_16m_S2A_MSIL1C_20221129_100CC</v>
      </c>
      <c r="AD1384" s="88" t="str">
        <f t="shared" si="250"/>
        <v>cls_mj_s2a_msil1c_2022h2_2500x1254px_16m_20221129t222824_100cc</v>
      </c>
    </row>
    <row r="1385" spans="2:30" x14ac:dyDescent="0.25">
      <c r="B1385" t="s">
        <v>3866</v>
      </c>
      <c r="C1385" t="s">
        <v>3817</v>
      </c>
      <c r="D1385" s="7" t="s">
        <v>3851</v>
      </c>
      <c r="E1385" s="2" t="b">
        <v>1</v>
      </c>
      <c r="F1385" s="2" t="s">
        <v>3813</v>
      </c>
      <c r="G1385" s="7" t="s">
        <v>181</v>
      </c>
      <c r="H1385" t="s">
        <v>72</v>
      </c>
      <c r="I1385" s="50">
        <v>44892</v>
      </c>
      <c r="J1385" s="2" t="s">
        <v>16</v>
      </c>
      <c r="K1385" s="2" t="s">
        <v>187</v>
      </c>
      <c r="L1385" s="9">
        <v>13.8</v>
      </c>
      <c r="M1385" t="s">
        <v>3869</v>
      </c>
      <c r="N1385" s="2" t="s">
        <v>85</v>
      </c>
      <c r="O1385" s="2" t="s">
        <v>3868</v>
      </c>
      <c r="P1385" s="2" t="str">
        <f>VLOOKUP(I1385,Period!A:B,2,FALSE)</f>
        <v>2022H2</v>
      </c>
      <c r="Q1385" s="9">
        <f t="shared" si="239"/>
        <v>13.8</v>
      </c>
      <c r="R1385" s="2">
        <f t="shared" si="240"/>
        <v>20</v>
      </c>
      <c r="S1385" t="str">
        <f t="shared" si="241"/>
        <v>02 Sunny (10%-30%)</v>
      </c>
      <c r="T1385" t="str">
        <f t="shared" si="249"/>
        <v>44892S2A_MSIL1CCDM-MLB-CLSMJ4489202 Sunny (10%-30%)</v>
      </c>
      <c r="U1385">
        <f>IF(COUNTIF(T$2:T1384,T1385)&gt;=1,0,1)</f>
        <v>1</v>
      </c>
      <c r="V1385" s="26" t="s">
        <v>765</v>
      </c>
      <c r="W1385" s="86">
        <f t="shared" si="242"/>
        <v>2022</v>
      </c>
      <c r="X1385" s="86">
        <f t="shared" si="243"/>
        <v>11</v>
      </c>
      <c r="Y1385" s="86">
        <f t="shared" si="244"/>
        <v>27</v>
      </c>
      <c r="Z1385" s="86" t="str">
        <f t="shared" si="245"/>
        <v>22</v>
      </c>
      <c r="AA1385" s="86" t="str">
        <f t="shared" si="246"/>
        <v>38</v>
      </c>
      <c r="AB1385" s="86" t="str">
        <f t="shared" si="247"/>
        <v>21</v>
      </c>
      <c r="AC1385" s="86" t="str">
        <f t="shared" si="248"/>
        <v>CLS_MJ_2500X1254px_16m_S2A_MSIL1C_20221127_20CC</v>
      </c>
      <c r="AD1385" s="88" t="str">
        <f t="shared" si="250"/>
        <v>cls_mj_s2a_msil1c_2022h2_2500x1254px_16m_20221127t223821_20cc</v>
      </c>
    </row>
    <row r="1386" spans="2:30" x14ac:dyDescent="0.25">
      <c r="B1386" t="s">
        <v>3866</v>
      </c>
      <c r="C1386" t="s">
        <v>3817</v>
      </c>
      <c r="D1386" s="7" t="s">
        <v>3851</v>
      </c>
      <c r="E1386" s="2" t="b">
        <v>1</v>
      </c>
      <c r="F1386" s="2" t="s">
        <v>3813</v>
      </c>
      <c r="G1386" s="7" t="s">
        <v>181</v>
      </c>
      <c r="H1386" t="s">
        <v>72</v>
      </c>
      <c r="I1386" s="50">
        <v>44889</v>
      </c>
      <c r="J1386" s="2" t="s">
        <v>16</v>
      </c>
      <c r="K1386" s="2" t="s">
        <v>188</v>
      </c>
      <c r="L1386" s="9">
        <v>23.8</v>
      </c>
      <c r="M1386" t="s">
        <v>3869</v>
      </c>
      <c r="N1386" s="2" t="s">
        <v>85</v>
      </c>
      <c r="O1386" s="2" t="s">
        <v>3868</v>
      </c>
      <c r="P1386" s="2" t="str">
        <f>VLOOKUP(I1386,Period!A:B,2,FALSE)</f>
        <v>2022H2</v>
      </c>
      <c r="Q1386" s="9">
        <f t="shared" si="239"/>
        <v>23.8</v>
      </c>
      <c r="R1386" s="2">
        <f t="shared" si="240"/>
        <v>30</v>
      </c>
      <c r="S1386" t="str">
        <f t="shared" si="241"/>
        <v>02 Sunny (10%-30%)</v>
      </c>
      <c r="T1386" t="str">
        <f t="shared" si="249"/>
        <v>44889S2A_MSIL1CCDM-MLB-CLSMJ4488902 Sunny (10%-30%)</v>
      </c>
      <c r="U1386">
        <f>IF(COUNTIF(T$2:T1385,T1386)&gt;=1,0,1)</f>
        <v>1</v>
      </c>
      <c r="V1386" s="26" t="s">
        <v>766</v>
      </c>
      <c r="W1386" s="86">
        <f t="shared" si="242"/>
        <v>2022</v>
      </c>
      <c r="X1386" s="86">
        <f t="shared" si="243"/>
        <v>11</v>
      </c>
      <c r="Y1386" s="86">
        <f t="shared" si="244"/>
        <v>24</v>
      </c>
      <c r="Z1386" s="86" t="str">
        <f t="shared" si="245"/>
        <v>22</v>
      </c>
      <c r="AA1386" s="86" t="str">
        <f t="shared" si="246"/>
        <v>28</v>
      </c>
      <c r="AB1386" s="86" t="str">
        <f t="shared" si="247"/>
        <v>24</v>
      </c>
      <c r="AC1386" s="86" t="str">
        <f t="shared" si="248"/>
        <v>CLS_MJ_2500X1254px_16m_S2A_MSIL1C_20221124_30CC</v>
      </c>
      <c r="AD1386" s="88" t="str">
        <f t="shared" si="250"/>
        <v>cls_mj_s2a_msil1c_2022h2_2500x1254px_16m_20221124t222824_30cc</v>
      </c>
    </row>
    <row r="1387" spans="2:30" x14ac:dyDescent="0.25">
      <c r="B1387" t="s">
        <v>3866</v>
      </c>
      <c r="C1387" t="s">
        <v>3817</v>
      </c>
      <c r="D1387" s="7" t="s">
        <v>3851</v>
      </c>
      <c r="E1387" s="2" t="b">
        <v>1</v>
      </c>
      <c r="F1387" s="2" t="s">
        <v>3813</v>
      </c>
      <c r="G1387" s="7" t="s">
        <v>181</v>
      </c>
      <c r="H1387" t="s">
        <v>72</v>
      </c>
      <c r="I1387" s="50">
        <v>44887</v>
      </c>
      <c r="J1387" s="2" t="s">
        <v>16</v>
      </c>
      <c r="K1387" s="2" t="s">
        <v>187</v>
      </c>
      <c r="L1387" s="9">
        <v>26.5</v>
      </c>
      <c r="M1387" t="s">
        <v>3869</v>
      </c>
      <c r="N1387" s="2" t="s">
        <v>85</v>
      </c>
      <c r="O1387" s="2" t="s">
        <v>3868</v>
      </c>
      <c r="P1387" s="2" t="str">
        <f>VLOOKUP(I1387,Period!A:B,2,FALSE)</f>
        <v>2022H2</v>
      </c>
      <c r="Q1387" s="9">
        <f t="shared" si="239"/>
        <v>26.5</v>
      </c>
      <c r="R1387" s="2">
        <f t="shared" si="240"/>
        <v>30</v>
      </c>
      <c r="S1387" t="str">
        <f t="shared" si="241"/>
        <v>02 Sunny (10%-30%)</v>
      </c>
      <c r="T1387" t="str">
        <f t="shared" si="249"/>
        <v>44887S2A_MSIL1CCDM-MLB-CLSMJ4488702 Sunny (10%-30%)</v>
      </c>
      <c r="U1387">
        <f>IF(COUNTIF(T$2:T1386,T1387)&gt;=1,0,1)</f>
        <v>1</v>
      </c>
      <c r="V1387" s="26" t="s">
        <v>767</v>
      </c>
      <c r="W1387" s="86">
        <f t="shared" si="242"/>
        <v>2022</v>
      </c>
      <c r="X1387" s="86">
        <f t="shared" si="243"/>
        <v>11</v>
      </c>
      <c r="Y1387" s="86">
        <f t="shared" si="244"/>
        <v>22</v>
      </c>
      <c r="Z1387" s="86" t="str">
        <f t="shared" si="245"/>
        <v>22</v>
      </c>
      <c r="AA1387" s="86" t="str">
        <f t="shared" si="246"/>
        <v>38</v>
      </c>
      <c r="AB1387" s="86" t="str">
        <f t="shared" si="247"/>
        <v>21</v>
      </c>
      <c r="AC1387" s="86" t="str">
        <f t="shared" si="248"/>
        <v>CLS_MJ_2500X1254px_16m_S2A_MSIL1C_20221122_30CC</v>
      </c>
      <c r="AD1387" s="88" t="str">
        <f t="shared" si="250"/>
        <v>cls_mj_s2a_msil1c_2022h2_2500x1254px_16m_20221122t223821_30cc</v>
      </c>
    </row>
    <row r="1388" spans="2:30" x14ac:dyDescent="0.25">
      <c r="B1388" t="s">
        <v>3866</v>
      </c>
      <c r="C1388" t="s">
        <v>3817</v>
      </c>
      <c r="D1388" s="7" t="s">
        <v>3851</v>
      </c>
      <c r="E1388" s="2" t="b">
        <v>1</v>
      </c>
      <c r="F1388" s="2" t="s">
        <v>3813</v>
      </c>
      <c r="G1388" s="7" t="s">
        <v>181</v>
      </c>
      <c r="H1388" t="s">
        <v>72</v>
      </c>
      <c r="I1388" s="50">
        <v>44884</v>
      </c>
      <c r="J1388" s="2" t="s">
        <v>16</v>
      </c>
      <c r="K1388" s="2" t="s">
        <v>189</v>
      </c>
      <c r="L1388" s="9">
        <v>56</v>
      </c>
      <c r="M1388" t="s">
        <v>3869</v>
      </c>
      <c r="N1388" s="2" t="s">
        <v>85</v>
      </c>
      <c r="O1388" s="2" t="s">
        <v>3868</v>
      </c>
      <c r="P1388" s="2" t="str">
        <f>VLOOKUP(I1388,Period!A:B,2,FALSE)</f>
        <v>2022H2</v>
      </c>
      <c r="Q1388" s="9">
        <f t="shared" si="239"/>
        <v>56</v>
      </c>
      <c r="R1388" s="2">
        <f t="shared" si="240"/>
        <v>60</v>
      </c>
      <c r="S1388" t="str">
        <f t="shared" si="241"/>
        <v>03 Cloudy (40%-90%)</v>
      </c>
      <c r="T1388" t="str">
        <f t="shared" si="249"/>
        <v>44884S2A_MSIL1CCDM-MLB-CLSMJ4488403 Cloudy (40%-90%)</v>
      </c>
      <c r="U1388">
        <f>IF(COUNTIF(T$2:T1387,T1388)&gt;=1,0,1)</f>
        <v>1</v>
      </c>
      <c r="V1388" s="26" t="s">
        <v>768</v>
      </c>
      <c r="W1388" s="86">
        <f t="shared" si="242"/>
        <v>2022</v>
      </c>
      <c r="X1388" s="86">
        <f t="shared" si="243"/>
        <v>11</v>
      </c>
      <c r="Y1388" s="86">
        <f t="shared" si="244"/>
        <v>19</v>
      </c>
      <c r="Z1388" s="86" t="str">
        <f t="shared" si="245"/>
        <v>22</v>
      </c>
      <c r="AA1388" s="86" t="str">
        <f t="shared" si="246"/>
        <v>28</v>
      </c>
      <c r="AB1388" s="86" t="str">
        <f t="shared" si="247"/>
        <v>25</v>
      </c>
      <c r="AC1388" s="86" t="str">
        <f t="shared" si="248"/>
        <v>CLS_MJ_2500X1254px_16m_S2A_MSIL1C_20221119_60CC</v>
      </c>
      <c r="AD1388" s="88" t="str">
        <f t="shared" si="250"/>
        <v>cls_mj_s2a_msil1c_2022h2_2500x1254px_16m_20221119t222825_60cc</v>
      </c>
    </row>
    <row r="1389" spans="2:30" x14ac:dyDescent="0.25">
      <c r="B1389" t="s">
        <v>3866</v>
      </c>
      <c r="C1389" t="s">
        <v>3817</v>
      </c>
      <c r="D1389" s="7" t="s">
        <v>3851</v>
      </c>
      <c r="E1389" s="2" t="b">
        <v>1</v>
      </c>
      <c r="F1389" s="2" t="s">
        <v>3813</v>
      </c>
      <c r="G1389" s="7" t="s">
        <v>181</v>
      </c>
      <c r="H1389" t="s">
        <v>72</v>
      </c>
      <c r="I1389" s="50">
        <v>44882</v>
      </c>
      <c r="J1389" s="2" t="s">
        <v>16</v>
      </c>
      <c r="K1389" s="2" t="s">
        <v>193</v>
      </c>
      <c r="L1389" s="9">
        <v>96.8</v>
      </c>
      <c r="M1389" t="s">
        <v>3869</v>
      </c>
      <c r="N1389" s="2" t="s">
        <v>85</v>
      </c>
      <c r="O1389" s="2" t="s">
        <v>3868</v>
      </c>
      <c r="P1389" s="2" t="str">
        <f>VLOOKUP(I1389,Period!A:B,2,FALSE)</f>
        <v>2022H2</v>
      </c>
      <c r="Q1389" s="9">
        <f t="shared" si="239"/>
        <v>96.8</v>
      </c>
      <c r="R1389" s="2">
        <f t="shared" si="240"/>
        <v>100</v>
      </c>
      <c r="S1389" t="str">
        <f t="shared" si="241"/>
        <v>04 Overcast (100%)</v>
      </c>
      <c r="T1389" t="str">
        <f t="shared" si="249"/>
        <v>44882S2A_MSIL1CCDM-MLB-CLSMJ4488204 Overcast (100%)</v>
      </c>
      <c r="U1389">
        <f>IF(COUNTIF(T$2:T1388,T1389)&gt;=1,0,1)</f>
        <v>1</v>
      </c>
      <c r="V1389" s="26" t="s">
        <v>769</v>
      </c>
      <c r="W1389" s="86">
        <f t="shared" si="242"/>
        <v>2022</v>
      </c>
      <c r="X1389" s="86">
        <f t="shared" si="243"/>
        <v>11</v>
      </c>
      <c r="Y1389" s="86">
        <f t="shared" si="244"/>
        <v>17</v>
      </c>
      <c r="Z1389" s="86" t="str">
        <f t="shared" si="245"/>
        <v>22</v>
      </c>
      <c r="AA1389" s="86" t="str">
        <f t="shared" si="246"/>
        <v>38</v>
      </c>
      <c r="AB1389" s="86" t="str">
        <f t="shared" si="247"/>
        <v>23</v>
      </c>
      <c r="AC1389" s="86" t="str">
        <f t="shared" si="248"/>
        <v>CLS_MJ_2500X1254px_16m_S2A_MSIL1C_20221117_100CC</v>
      </c>
      <c r="AD1389" s="88" t="str">
        <f t="shared" si="250"/>
        <v>cls_mj_s2a_msil1c_2022h2_2500x1254px_16m_20221117t223823_100cc</v>
      </c>
    </row>
    <row r="1390" spans="2:30" x14ac:dyDescent="0.25">
      <c r="B1390" t="s">
        <v>3866</v>
      </c>
      <c r="C1390" t="s">
        <v>3817</v>
      </c>
      <c r="D1390" s="7" t="s">
        <v>3851</v>
      </c>
      <c r="E1390" s="2" t="b">
        <v>1</v>
      </c>
      <c r="F1390" s="2" t="s">
        <v>3813</v>
      </c>
      <c r="G1390" s="7" t="s">
        <v>181</v>
      </c>
      <c r="H1390" t="s">
        <v>72</v>
      </c>
      <c r="I1390" s="50">
        <v>44879</v>
      </c>
      <c r="J1390" s="2" t="s">
        <v>16</v>
      </c>
      <c r="K1390" s="2" t="s">
        <v>194</v>
      </c>
      <c r="L1390" s="9">
        <v>25.5</v>
      </c>
      <c r="M1390" t="s">
        <v>3869</v>
      </c>
      <c r="N1390" s="2" t="s">
        <v>85</v>
      </c>
      <c r="O1390" s="2" t="s">
        <v>3868</v>
      </c>
      <c r="P1390" s="2" t="str">
        <f>VLOOKUP(I1390,Period!A:B,2,FALSE)</f>
        <v>2022H2</v>
      </c>
      <c r="Q1390" s="9">
        <f t="shared" si="239"/>
        <v>25.5</v>
      </c>
      <c r="R1390" s="2">
        <f t="shared" si="240"/>
        <v>30</v>
      </c>
      <c r="S1390" t="str">
        <f t="shared" si="241"/>
        <v>02 Sunny (10%-30%)</v>
      </c>
      <c r="T1390" t="str">
        <f t="shared" si="249"/>
        <v>44879S2A_MSIL1CCDM-MLB-CLSMJ4487902 Sunny (10%-30%)</v>
      </c>
      <c r="U1390">
        <f>IF(COUNTIF(T$2:T1389,T1390)&gt;=1,0,1)</f>
        <v>1</v>
      </c>
      <c r="V1390" s="26" t="s">
        <v>770</v>
      </c>
      <c r="W1390" s="86">
        <f t="shared" si="242"/>
        <v>2022</v>
      </c>
      <c r="X1390" s="86">
        <f t="shared" si="243"/>
        <v>11</v>
      </c>
      <c r="Y1390" s="86">
        <f t="shared" si="244"/>
        <v>14</v>
      </c>
      <c r="Z1390" s="86" t="str">
        <f t="shared" si="245"/>
        <v>22</v>
      </c>
      <c r="AA1390" s="86" t="str">
        <f t="shared" si="246"/>
        <v>28</v>
      </c>
      <c r="AB1390" s="86" t="str">
        <f t="shared" si="247"/>
        <v>28</v>
      </c>
      <c r="AC1390" s="86" t="str">
        <f t="shared" si="248"/>
        <v>CLS_MJ_2500X1254px_16m_S2A_MSIL1C_20221114_30CC</v>
      </c>
      <c r="AD1390" s="88" t="str">
        <f t="shared" si="250"/>
        <v>cls_mj_s2a_msil1c_2022h2_2500x1254px_16m_20221114t222828_30cc</v>
      </c>
    </row>
    <row r="1391" spans="2:30" x14ac:dyDescent="0.25">
      <c r="B1391" t="s">
        <v>3866</v>
      </c>
      <c r="C1391" t="s">
        <v>3817</v>
      </c>
      <c r="D1391" s="7" t="s">
        <v>3851</v>
      </c>
      <c r="E1391" s="2" t="b">
        <v>1</v>
      </c>
      <c r="F1391" s="2" t="s">
        <v>3813</v>
      </c>
      <c r="G1391" s="7" t="s">
        <v>181</v>
      </c>
      <c r="H1391" t="s">
        <v>72</v>
      </c>
      <c r="I1391" s="50">
        <v>44877</v>
      </c>
      <c r="J1391" s="2" t="s">
        <v>16</v>
      </c>
      <c r="K1391" s="2" t="s">
        <v>187</v>
      </c>
      <c r="L1391" s="9">
        <v>10.8</v>
      </c>
      <c r="M1391" t="s">
        <v>3869</v>
      </c>
      <c r="N1391" s="2" t="s">
        <v>85</v>
      </c>
      <c r="O1391" s="2" t="s">
        <v>3868</v>
      </c>
      <c r="P1391" s="2" t="str">
        <f>VLOOKUP(I1391,Period!A:B,2,FALSE)</f>
        <v>2022H2</v>
      </c>
      <c r="Q1391" s="9">
        <f t="shared" si="239"/>
        <v>10.8</v>
      </c>
      <c r="R1391" s="2">
        <f t="shared" si="240"/>
        <v>20</v>
      </c>
      <c r="S1391" t="str">
        <f t="shared" si="241"/>
        <v>02 Sunny (10%-30%)</v>
      </c>
      <c r="T1391" t="str">
        <f t="shared" si="249"/>
        <v>44877S2A_MSIL1CCDM-MLB-CLSMJ4487702 Sunny (10%-30%)</v>
      </c>
      <c r="U1391">
        <f>IF(COUNTIF(T$2:T1390,T1391)&gt;=1,0,1)</f>
        <v>1</v>
      </c>
      <c r="V1391" s="26" t="s">
        <v>771</v>
      </c>
      <c r="W1391" s="86">
        <f t="shared" si="242"/>
        <v>2022</v>
      </c>
      <c r="X1391" s="86">
        <f t="shared" si="243"/>
        <v>11</v>
      </c>
      <c r="Y1391" s="86">
        <f t="shared" si="244"/>
        <v>12</v>
      </c>
      <c r="Z1391" s="86" t="str">
        <f t="shared" si="245"/>
        <v>22</v>
      </c>
      <c r="AA1391" s="86" t="str">
        <f t="shared" si="246"/>
        <v>38</v>
      </c>
      <c r="AB1391" s="86" t="str">
        <f t="shared" si="247"/>
        <v>21</v>
      </c>
      <c r="AC1391" s="86" t="str">
        <f t="shared" si="248"/>
        <v>CLS_MJ_2500X1254px_16m_S2A_MSIL1C_20221112_20CC</v>
      </c>
      <c r="AD1391" s="88" t="str">
        <f t="shared" si="250"/>
        <v>cls_mj_s2a_msil1c_2022h2_2500x1254px_16m_20221112t223821_20cc</v>
      </c>
    </row>
    <row r="1392" spans="2:30" x14ac:dyDescent="0.25">
      <c r="B1392" t="s">
        <v>3866</v>
      </c>
      <c r="C1392" t="s">
        <v>3817</v>
      </c>
      <c r="D1392" s="7" t="s">
        <v>3851</v>
      </c>
      <c r="E1392" s="2" t="b">
        <v>1</v>
      </c>
      <c r="F1392" s="2" t="s">
        <v>3813</v>
      </c>
      <c r="G1392" s="7" t="s">
        <v>181</v>
      </c>
      <c r="H1392" t="s">
        <v>72</v>
      </c>
      <c r="I1392" s="50">
        <v>44874</v>
      </c>
      <c r="J1392" s="2" t="s">
        <v>16</v>
      </c>
      <c r="K1392" s="2" t="s">
        <v>188</v>
      </c>
      <c r="L1392" s="9">
        <v>72.2</v>
      </c>
      <c r="M1392" t="s">
        <v>3869</v>
      </c>
      <c r="N1392" s="2" t="s">
        <v>85</v>
      </c>
      <c r="O1392" s="2" t="s">
        <v>3868</v>
      </c>
      <c r="P1392" s="2" t="str">
        <f>VLOOKUP(I1392,Period!A:B,2,FALSE)</f>
        <v>2022H2</v>
      </c>
      <c r="Q1392" s="9">
        <f t="shared" si="239"/>
        <v>72.2</v>
      </c>
      <c r="R1392" s="2">
        <f t="shared" si="240"/>
        <v>80</v>
      </c>
      <c r="S1392" t="str">
        <f t="shared" si="241"/>
        <v>03 Cloudy (40%-90%)</v>
      </c>
      <c r="T1392" t="str">
        <f t="shared" si="249"/>
        <v>44874S2A_MSIL1CCDM-MLB-CLSMJ4487403 Cloudy (40%-90%)</v>
      </c>
      <c r="U1392">
        <f>IF(COUNTIF(T$2:T1391,T1392)&gt;=1,0,1)</f>
        <v>1</v>
      </c>
      <c r="V1392" s="26" t="s">
        <v>772</v>
      </c>
      <c r="W1392" s="86">
        <f t="shared" si="242"/>
        <v>2022</v>
      </c>
      <c r="X1392" s="86">
        <f t="shared" si="243"/>
        <v>11</v>
      </c>
      <c r="Y1392" s="86" t="str">
        <f t="shared" si="244"/>
        <v>09</v>
      </c>
      <c r="Z1392" s="86" t="str">
        <f t="shared" si="245"/>
        <v>22</v>
      </c>
      <c r="AA1392" s="86" t="str">
        <f t="shared" si="246"/>
        <v>28</v>
      </c>
      <c r="AB1392" s="86" t="str">
        <f t="shared" si="247"/>
        <v>24</v>
      </c>
      <c r="AC1392" s="86" t="str">
        <f t="shared" si="248"/>
        <v>CLS_MJ_2500X1254px_16m_S2A_MSIL1C_20221109_80CC</v>
      </c>
      <c r="AD1392" s="88" t="str">
        <f t="shared" si="250"/>
        <v>cls_mj_s2a_msil1c_2022h2_2500x1254px_16m_20221109t222824_80cc</v>
      </c>
    </row>
    <row r="1393" spans="2:30" x14ac:dyDescent="0.25">
      <c r="B1393" t="s">
        <v>3866</v>
      </c>
      <c r="C1393" t="s">
        <v>3817</v>
      </c>
      <c r="D1393" s="7" t="s">
        <v>3851</v>
      </c>
      <c r="E1393" s="2" t="b">
        <v>1</v>
      </c>
      <c r="F1393" s="2" t="s">
        <v>3813</v>
      </c>
      <c r="G1393" s="7" t="s">
        <v>181</v>
      </c>
      <c r="H1393" t="s">
        <v>72</v>
      </c>
      <c r="I1393" s="50">
        <v>44869</v>
      </c>
      <c r="J1393" s="2" t="s">
        <v>16</v>
      </c>
      <c r="K1393" s="2" t="s">
        <v>195</v>
      </c>
      <c r="L1393" s="9">
        <v>8.4</v>
      </c>
      <c r="M1393" t="s">
        <v>3869</v>
      </c>
      <c r="N1393" s="2" t="s">
        <v>85</v>
      </c>
      <c r="O1393" s="2" t="s">
        <v>3868</v>
      </c>
      <c r="P1393" s="2" t="str">
        <f>VLOOKUP(I1393,Period!A:B,2,FALSE)</f>
        <v>2022H2</v>
      </c>
      <c r="Q1393" s="9">
        <f t="shared" si="239"/>
        <v>8.4</v>
      </c>
      <c r="R1393" s="2">
        <f t="shared" si="240"/>
        <v>10</v>
      </c>
      <c r="S1393" t="str">
        <f t="shared" si="241"/>
        <v>02 Sunny (10%-30%)</v>
      </c>
      <c r="T1393" t="str">
        <f t="shared" si="249"/>
        <v>44869S2A_MSIL1CCDM-MLB-CLSMJ4486902 Sunny (10%-30%)</v>
      </c>
      <c r="U1393">
        <f>IF(COUNTIF(T$2:T1392,T1393)&gt;=1,0,1)</f>
        <v>1</v>
      </c>
      <c r="V1393" s="26" t="s">
        <v>773</v>
      </c>
      <c r="W1393" s="86">
        <f t="shared" si="242"/>
        <v>2022</v>
      </c>
      <c r="X1393" s="86">
        <f t="shared" si="243"/>
        <v>11</v>
      </c>
      <c r="Y1393" s="86" t="str">
        <f t="shared" si="244"/>
        <v>04</v>
      </c>
      <c r="Z1393" s="86" t="str">
        <f t="shared" si="245"/>
        <v>22</v>
      </c>
      <c r="AA1393" s="86" t="str">
        <f t="shared" si="246"/>
        <v>28</v>
      </c>
      <c r="AB1393" s="86" t="str">
        <f t="shared" si="247"/>
        <v>29</v>
      </c>
      <c r="AC1393" s="86" t="str">
        <f t="shared" si="248"/>
        <v>CLS_MJ_2500X1254px_16m_S2A_MSIL1C_20221104_10CC</v>
      </c>
      <c r="AD1393" s="88" t="str">
        <f t="shared" si="250"/>
        <v>cls_mj_s2a_msil1c_2022h2_2500x1254px_16m_20221104t222829_10cc</v>
      </c>
    </row>
    <row r="1394" spans="2:30" x14ac:dyDescent="0.25">
      <c r="B1394" t="s">
        <v>3866</v>
      </c>
      <c r="C1394" t="s">
        <v>3817</v>
      </c>
      <c r="D1394" s="7" t="s">
        <v>3851</v>
      </c>
      <c r="E1394" s="2" t="b">
        <v>1</v>
      </c>
      <c r="F1394" s="2" t="s">
        <v>3813</v>
      </c>
      <c r="G1394" s="7" t="s">
        <v>181</v>
      </c>
      <c r="H1394" t="s">
        <v>72</v>
      </c>
      <c r="I1394" s="50">
        <v>44867</v>
      </c>
      <c r="J1394" s="2" t="s">
        <v>16</v>
      </c>
      <c r="K1394" s="2" t="s">
        <v>196</v>
      </c>
      <c r="L1394" s="9">
        <v>36.299999999999997</v>
      </c>
      <c r="M1394" t="s">
        <v>3869</v>
      </c>
      <c r="N1394" s="2" t="s">
        <v>85</v>
      </c>
      <c r="O1394" s="2" t="s">
        <v>3868</v>
      </c>
      <c r="P1394" s="2" t="str">
        <f>VLOOKUP(I1394,Period!A:B,2,FALSE)</f>
        <v>2022H2</v>
      </c>
      <c r="Q1394" s="9">
        <f t="shared" si="239"/>
        <v>36.299999999999997</v>
      </c>
      <c r="R1394" s="2">
        <f t="shared" si="240"/>
        <v>40</v>
      </c>
      <c r="S1394" t="str">
        <f t="shared" si="241"/>
        <v>03 Cloudy (40%-90%)</v>
      </c>
      <c r="T1394" t="str">
        <f t="shared" si="249"/>
        <v>44867S2A_MSIL1CCDM-MLB-CLSMJ4486703 Cloudy (40%-90%)</v>
      </c>
      <c r="U1394">
        <f>IF(COUNTIF(T$2:T1393,T1394)&gt;=1,0,1)</f>
        <v>1</v>
      </c>
      <c r="V1394" s="26" t="s">
        <v>774</v>
      </c>
      <c r="W1394" s="86">
        <f t="shared" si="242"/>
        <v>2022</v>
      </c>
      <c r="X1394" s="86">
        <f t="shared" si="243"/>
        <v>11</v>
      </c>
      <c r="Y1394" s="86" t="str">
        <f t="shared" si="244"/>
        <v>02</v>
      </c>
      <c r="Z1394" s="86" t="str">
        <f t="shared" si="245"/>
        <v>22</v>
      </c>
      <c r="AA1394" s="86" t="str">
        <f t="shared" si="246"/>
        <v>38</v>
      </c>
      <c r="AB1394" s="86" t="str">
        <f t="shared" si="247"/>
        <v>19</v>
      </c>
      <c r="AC1394" s="86" t="str">
        <f t="shared" si="248"/>
        <v>CLS_MJ_2500X1254px_16m_S2A_MSIL1C_20221102_40CC</v>
      </c>
      <c r="AD1394" s="88" t="str">
        <f t="shared" si="250"/>
        <v>cls_mj_s2a_msil1c_2022h2_2500x1254px_16m_20221102t223819_40cc</v>
      </c>
    </row>
    <row r="1395" spans="2:30" x14ac:dyDescent="0.25">
      <c r="B1395" t="s">
        <v>3866</v>
      </c>
      <c r="C1395" t="s">
        <v>3817</v>
      </c>
      <c r="D1395" s="7" t="s">
        <v>3851</v>
      </c>
      <c r="E1395" s="2" t="b">
        <v>1</v>
      </c>
      <c r="F1395" s="2" t="s">
        <v>3813</v>
      </c>
      <c r="G1395" s="7" t="s">
        <v>181</v>
      </c>
      <c r="H1395" t="s">
        <v>72</v>
      </c>
      <c r="I1395" s="50">
        <v>44864</v>
      </c>
      <c r="J1395" s="2" t="s">
        <v>16</v>
      </c>
      <c r="K1395" s="2" t="s">
        <v>186</v>
      </c>
      <c r="L1395" s="9">
        <v>93.5</v>
      </c>
      <c r="M1395" t="s">
        <v>3869</v>
      </c>
      <c r="N1395" s="2" t="s">
        <v>85</v>
      </c>
      <c r="O1395" s="2" t="s">
        <v>3868</v>
      </c>
      <c r="P1395" s="2" t="str">
        <f>VLOOKUP(I1395,Period!A:B,2,FALSE)</f>
        <v>2022H2</v>
      </c>
      <c r="Q1395" s="9">
        <f t="shared" si="239"/>
        <v>93.5</v>
      </c>
      <c r="R1395" s="2">
        <f t="shared" si="240"/>
        <v>100</v>
      </c>
      <c r="S1395" t="str">
        <f t="shared" si="241"/>
        <v>04 Overcast (100%)</v>
      </c>
      <c r="T1395" t="str">
        <f t="shared" si="249"/>
        <v>44864S2A_MSIL1CCDM-MLB-CLSMJ4486404 Overcast (100%)</v>
      </c>
      <c r="U1395">
        <f>IF(COUNTIF(T$2:T1394,T1395)&gt;=1,0,1)</f>
        <v>1</v>
      </c>
      <c r="V1395" s="26" t="s">
        <v>775</v>
      </c>
      <c r="W1395" s="86">
        <f t="shared" si="242"/>
        <v>2022</v>
      </c>
      <c r="X1395" s="86">
        <f t="shared" si="243"/>
        <v>10</v>
      </c>
      <c r="Y1395" s="86">
        <f t="shared" si="244"/>
        <v>30</v>
      </c>
      <c r="Z1395" s="86" t="str">
        <f t="shared" si="245"/>
        <v>22</v>
      </c>
      <c r="AA1395" s="86" t="str">
        <f t="shared" si="246"/>
        <v>28</v>
      </c>
      <c r="AB1395" s="86" t="str">
        <f t="shared" si="247"/>
        <v>23</v>
      </c>
      <c r="AC1395" s="86" t="str">
        <f t="shared" si="248"/>
        <v>CLS_MJ_2500X1254px_16m_S2A_MSIL1C_20221030_100CC</v>
      </c>
      <c r="AD1395" s="88" t="str">
        <f t="shared" si="250"/>
        <v>cls_mj_s2a_msil1c_2022h2_2500x1254px_16m_20221030t222823_100cc</v>
      </c>
    </row>
    <row r="1396" spans="2:30" x14ac:dyDescent="0.25">
      <c r="B1396" t="s">
        <v>3866</v>
      </c>
      <c r="C1396" t="s">
        <v>3817</v>
      </c>
      <c r="D1396" s="7" t="s">
        <v>3851</v>
      </c>
      <c r="E1396" s="2" t="b">
        <v>1</v>
      </c>
      <c r="F1396" s="2" t="s">
        <v>3813</v>
      </c>
      <c r="G1396" s="7" t="s">
        <v>181</v>
      </c>
      <c r="H1396" t="s">
        <v>72</v>
      </c>
      <c r="I1396" s="50">
        <v>44862</v>
      </c>
      <c r="J1396" s="2" t="s">
        <v>16</v>
      </c>
      <c r="K1396" s="2" t="s">
        <v>197</v>
      </c>
      <c r="L1396" s="9">
        <v>98.7</v>
      </c>
      <c r="M1396" t="s">
        <v>3869</v>
      </c>
      <c r="N1396" s="2" t="s">
        <v>85</v>
      </c>
      <c r="O1396" s="2" t="s">
        <v>3868</v>
      </c>
      <c r="P1396" s="2" t="str">
        <f>VLOOKUP(I1396,Period!A:B,2,FALSE)</f>
        <v>2022H2</v>
      </c>
      <c r="Q1396" s="9">
        <f t="shared" si="239"/>
        <v>98.7</v>
      </c>
      <c r="R1396" s="2">
        <f t="shared" si="240"/>
        <v>100</v>
      </c>
      <c r="S1396" t="str">
        <f t="shared" si="241"/>
        <v>04 Overcast (100%)</v>
      </c>
      <c r="T1396" t="str">
        <f t="shared" si="249"/>
        <v>44862S2A_MSIL1CCDM-MLB-CLSMJ4486204 Overcast (100%)</v>
      </c>
      <c r="U1396">
        <f>IF(COUNTIF(T$2:T1395,T1396)&gt;=1,0,1)</f>
        <v>1</v>
      </c>
      <c r="V1396" s="26" t="s">
        <v>776</v>
      </c>
      <c r="W1396" s="86">
        <f t="shared" si="242"/>
        <v>2022</v>
      </c>
      <c r="X1396" s="86">
        <f t="shared" si="243"/>
        <v>10</v>
      </c>
      <c r="Y1396" s="86">
        <f t="shared" si="244"/>
        <v>28</v>
      </c>
      <c r="Z1396" s="86" t="str">
        <f t="shared" si="245"/>
        <v>22</v>
      </c>
      <c r="AA1396" s="86" t="str">
        <f t="shared" si="246"/>
        <v>38</v>
      </c>
      <c r="AB1396" s="86" t="str">
        <f t="shared" si="247"/>
        <v>25</v>
      </c>
      <c r="AC1396" s="86" t="str">
        <f t="shared" si="248"/>
        <v>CLS_MJ_2500X1254px_16m_S2A_MSIL1C_20221028_100CC</v>
      </c>
      <c r="AD1396" s="88" t="str">
        <f t="shared" si="250"/>
        <v>cls_mj_s2a_msil1c_2022h2_2500x1254px_16m_20221028t223825_100cc</v>
      </c>
    </row>
    <row r="1397" spans="2:30" x14ac:dyDescent="0.25">
      <c r="B1397" t="s">
        <v>3866</v>
      </c>
      <c r="C1397" t="s">
        <v>3817</v>
      </c>
      <c r="D1397" s="7" t="s">
        <v>3851</v>
      </c>
      <c r="E1397" s="2" t="b">
        <v>1</v>
      </c>
      <c r="F1397" s="2" t="s">
        <v>3813</v>
      </c>
      <c r="G1397" s="7" t="s">
        <v>181</v>
      </c>
      <c r="H1397" t="s">
        <v>72</v>
      </c>
      <c r="I1397" s="50">
        <v>44859</v>
      </c>
      <c r="J1397" s="2" t="s">
        <v>16</v>
      </c>
      <c r="K1397" s="2" t="s">
        <v>194</v>
      </c>
      <c r="L1397" s="9">
        <v>88.8</v>
      </c>
      <c r="M1397" t="s">
        <v>3869</v>
      </c>
      <c r="N1397" s="2" t="s">
        <v>85</v>
      </c>
      <c r="O1397" s="2" t="s">
        <v>3868</v>
      </c>
      <c r="P1397" s="2" t="str">
        <f>VLOOKUP(I1397,Period!A:B,2,FALSE)</f>
        <v>2022H2</v>
      </c>
      <c r="Q1397" s="9">
        <f t="shared" si="239"/>
        <v>88.8</v>
      </c>
      <c r="R1397" s="2">
        <f t="shared" si="240"/>
        <v>90</v>
      </c>
      <c r="S1397" t="str">
        <f t="shared" si="241"/>
        <v>03 Cloudy (40%-90%)</v>
      </c>
      <c r="T1397" t="str">
        <f t="shared" si="249"/>
        <v>44859S2A_MSIL1CCDM-MLB-CLSMJ4485903 Cloudy (40%-90%)</v>
      </c>
      <c r="U1397">
        <f>IF(COUNTIF(T$2:T1396,T1397)&gt;=1,0,1)</f>
        <v>1</v>
      </c>
      <c r="V1397" s="26" t="s">
        <v>777</v>
      </c>
      <c r="W1397" s="86">
        <f t="shared" si="242"/>
        <v>2022</v>
      </c>
      <c r="X1397" s="86">
        <f t="shared" si="243"/>
        <v>10</v>
      </c>
      <c r="Y1397" s="86">
        <f t="shared" si="244"/>
        <v>25</v>
      </c>
      <c r="Z1397" s="86" t="str">
        <f t="shared" si="245"/>
        <v>22</v>
      </c>
      <c r="AA1397" s="86" t="str">
        <f t="shared" si="246"/>
        <v>28</v>
      </c>
      <c r="AB1397" s="86" t="str">
        <f t="shared" si="247"/>
        <v>28</v>
      </c>
      <c r="AC1397" s="86" t="str">
        <f t="shared" si="248"/>
        <v>CLS_MJ_2500X1254px_16m_S2A_MSIL1C_20221025_90CC</v>
      </c>
      <c r="AD1397" s="88" t="str">
        <f t="shared" si="250"/>
        <v>cls_mj_s2a_msil1c_2022h2_2500x1254px_16m_20221025t222828_90cc</v>
      </c>
    </row>
    <row r="1398" spans="2:30" x14ac:dyDescent="0.25">
      <c r="B1398" t="s">
        <v>3866</v>
      </c>
      <c r="C1398" t="s">
        <v>3817</v>
      </c>
      <c r="D1398" s="7" t="s">
        <v>3851</v>
      </c>
      <c r="E1398" s="2" t="b">
        <v>1</v>
      </c>
      <c r="F1398" s="2" t="s">
        <v>3813</v>
      </c>
      <c r="G1398" s="7" t="s">
        <v>181</v>
      </c>
      <c r="H1398" t="s">
        <v>72</v>
      </c>
      <c r="I1398" s="50">
        <v>44857</v>
      </c>
      <c r="J1398" s="2" t="s">
        <v>16</v>
      </c>
      <c r="K1398" s="2" t="s">
        <v>187</v>
      </c>
      <c r="L1398" s="9">
        <v>98.4</v>
      </c>
      <c r="M1398" t="s">
        <v>3869</v>
      </c>
      <c r="N1398" s="2" t="s">
        <v>85</v>
      </c>
      <c r="O1398" s="2" t="s">
        <v>3868</v>
      </c>
      <c r="P1398" s="2" t="str">
        <f>VLOOKUP(I1398,Period!A:B,2,FALSE)</f>
        <v>2022H2</v>
      </c>
      <c r="Q1398" s="9">
        <f t="shared" si="239"/>
        <v>98.4</v>
      </c>
      <c r="R1398" s="2">
        <f t="shared" si="240"/>
        <v>100</v>
      </c>
      <c r="S1398" t="str">
        <f t="shared" si="241"/>
        <v>04 Overcast (100%)</v>
      </c>
      <c r="T1398" t="str">
        <f t="shared" si="249"/>
        <v>44857S2A_MSIL1CCDM-MLB-CLSMJ4485704 Overcast (100%)</v>
      </c>
      <c r="U1398">
        <f>IF(COUNTIF(T$2:T1397,T1398)&gt;=1,0,1)</f>
        <v>1</v>
      </c>
      <c r="V1398" s="26" t="s">
        <v>778</v>
      </c>
      <c r="W1398" s="86">
        <f t="shared" si="242"/>
        <v>2022</v>
      </c>
      <c r="X1398" s="86">
        <f t="shared" si="243"/>
        <v>10</v>
      </c>
      <c r="Y1398" s="86">
        <f t="shared" si="244"/>
        <v>23</v>
      </c>
      <c r="Z1398" s="86" t="str">
        <f t="shared" si="245"/>
        <v>22</v>
      </c>
      <c r="AA1398" s="86" t="str">
        <f t="shared" si="246"/>
        <v>38</v>
      </c>
      <c r="AB1398" s="86" t="str">
        <f t="shared" si="247"/>
        <v>21</v>
      </c>
      <c r="AC1398" s="86" t="str">
        <f t="shared" si="248"/>
        <v>CLS_MJ_2500X1254px_16m_S2A_MSIL1C_20221023_100CC</v>
      </c>
      <c r="AD1398" s="88" t="str">
        <f t="shared" si="250"/>
        <v>cls_mj_s2a_msil1c_2022h2_2500x1254px_16m_20221023t223821_100cc</v>
      </c>
    </row>
    <row r="1399" spans="2:30" x14ac:dyDescent="0.25">
      <c r="B1399" t="s">
        <v>3866</v>
      </c>
      <c r="C1399" t="s">
        <v>3817</v>
      </c>
      <c r="D1399" s="7" t="s">
        <v>3851</v>
      </c>
      <c r="E1399" s="2" t="b">
        <v>1</v>
      </c>
      <c r="F1399" s="2" t="s">
        <v>3813</v>
      </c>
      <c r="G1399" s="7" t="s">
        <v>181</v>
      </c>
      <c r="H1399" t="s">
        <v>72</v>
      </c>
      <c r="I1399" s="50">
        <v>44854</v>
      </c>
      <c r="J1399" s="2" t="s">
        <v>16</v>
      </c>
      <c r="K1399" s="2" t="s">
        <v>188</v>
      </c>
      <c r="L1399" s="9">
        <v>7.6</v>
      </c>
      <c r="M1399" t="s">
        <v>3869</v>
      </c>
      <c r="N1399" s="2" t="s">
        <v>85</v>
      </c>
      <c r="O1399" s="2" t="s">
        <v>3868</v>
      </c>
      <c r="P1399" s="2" t="str">
        <f>VLOOKUP(I1399,Period!A:B,2,FALSE)</f>
        <v>2022H2</v>
      </c>
      <c r="Q1399" s="9">
        <f t="shared" si="239"/>
        <v>7.6</v>
      </c>
      <c r="R1399" s="2">
        <f t="shared" si="240"/>
        <v>10</v>
      </c>
      <c r="S1399" t="str">
        <f t="shared" si="241"/>
        <v>02 Sunny (10%-30%)</v>
      </c>
      <c r="T1399" t="str">
        <f t="shared" si="249"/>
        <v>44854S2A_MSIL1CCDM-MLB-CLSMJ4485402 Sunny (10%-30%)</v>
      </c>
      <c r="U1399">
        <f>IF(COUNTIF(T$2:T1398,T1399)&gt;=1,0,1)</f>
        <v>1</v>
      </c>
      <c r="V1399" s="26" t="s">
        <v>779</v>
      </c>
      <c r="W1399" s="86">
        <f t="shared" si="242"/>
        <v>2022</v>
      </c>
      <c r="X1399" s="86">
        <f t="shared" si="243"/>
        <v>10</v>
      </c>
      <c r="Y1399" s="86">
        <f t="shared" si="244"/>
        <v>20</v>
      </c>
      <c r="Z1399" s="86" t="str">
        <f t="shared" si="245"/>
        <v>22</v>
      </c>
      <c r="AA1399" s="86" t="str">
        <f t="shared" si="246"/>
        <v>28</v>
      </c>
      <c r="AB1399" s="86" t="str">
        <f t="shared" si="247"/>
        <v>24</v>
      </c>
      <c r="AC1399" s="86" t="str">
        <f t="shared" si="248"/>
        <v>CLS_MJ_2500X1254px_16m_S2A_MSIL1C_20221020_10CC</v>
      </c>
      <c r="AD1399" s="88" t="str">
        <f t="shared" si="250"/>
        <v>cls_mj_s2a_msil1c_2022h2_2500x1254px_16m_20221020t222824_10cc</v>
      </c>
    </row>
    <row r="1400" spans="2:30" x14ac:dyDescent="0.25">
      <c r="B1400" t="s">
        <v>3866</v>
      </c>
      <c r="C1400" t="s">
        <v>3817</v>
      </c>
      <c r="D1400" s="7" t="s">
        <v>3851</v>
      </c>
      <c r="E1400" s="2" t="b">
        <v>1</v>
      </c>
      <c r="F1400" s="2" t="s">
        <v>3813</v>
      </c>
      <c r="G1400" s="7" t="s">
        <v>181</v>
      </c>
      <c r="H1400" t="s">
        <v>72</v>
      </c>
      <c r="I1400" s="50">
        <v>44852</v>
      </c>
      <c r="J1400" s="2" t="s">
        <v>16</v>
      </c>
      <c r="K1400" s="2" t="s">
        <v>198</v>
      </c>
      <c r="L1400" s="9">
        <v>12</v>
      </c>
      <c r="M1400" t="s">
        <v>3869</v>
      </c>
      <c r="N1400" s="2" t="s">
        <v>85</v>
      </c>
      <c r="O1400" s="2" t="s">
        <v>3868</v>
      </c>
      <c r="P1400" s="2" t="str">
        <f>VLOOKUP(I1400,Period!A:B,2,FALSE)</f>
        <v>2022H2</v>
      </c>
      <c r="Q1400" s="9">
        <f t="shared" si="239"/>
        <v>12</v>
      </c>
      <c r="R1400" s="2">
        <f t="shared" si="240"/>
        <v>20</v>
      </c>
      <c r="S1400" t="str">
        <f t="shared" si="241"/>
        <v>02 Sunny (10%-30%)</v>
      </c>
      <c r="T1400" t="str">
        <f t="shared" si="249"/>
        <v>44852S2A_MSIL1CCDM-MLB-CLSMJ4485202 Sunny (10%-30%)</v>
      </c>
      <c r="U1400">
        <f>IF(COUNTIF(T$2:T1399,T1400)&gt;=1,0,1)</f>
        <v>1</v>
      </c>
      <c r="V1400" s="26" t="s">
        <v>780</v>
      </c>
      <c r="W1400" s="86">
        <f t="shared" si="242"/>
        <v>2022</v>
      </c>
      <c r="X1400" s="86">
        <f t="shared" si="243"/>
        <v>10</v>
      </c>
      <c r="Y1400" s="86">
        <f t="shared" si="244"/>
        <v>18</v>
      </c>
      <c r="Z1400" s="86" t="str">
        <f t="shared" si="245"/>
        <v>22</v>
      </c>
      <c r="AA1400" s="86" t="str">
        <f t="shared" si="246"/>
        <v>38</v>
      </c>
      <c r="AB1400" s="86" t="str">
        <f t="shared" si="247"/>
        <v>24</v>
      </c>
      <c r="AC1400" s="86" t="str">
        <f t="shared" si="248"/>
        <v>CLS_MJ_2500X1254px_16m_S2A_MSIL1C_20221018_20CC</v>
      </c>
      <c r="AD1400" s="88" t="str">
        <f t="shared" si="250"/>
        <v>cls_mj_s2a_msil1c_2022h2_2500x1254px_16m_20221018t223824_20cc</v>
      </c>
    </row>
    <row r="1401" spans="2:30" x14ac:dyDescent="0.25">
      <c r="B1401" t="s">
        <v>3866</v>
      </c>
      <c r="C1401" t="s">
        <v>3817</v>
      </c>
      <c r="D1401" s="7" t="s">
        <v>3851</v>
      </c>
      <c r="E1401" s="2" t="b">
        <v>1</v>
      </c>
      <c r="F1401" s="2" t="s">
        <v>3813</v>
      </c>
      <c r="G1401" s="7" t="s">
        <v>181</v>
      </c>
      <c r="H1401" t="s">
        <v>72</v>
      </c>
      <c r="I1401" s="50">
        <v>44849</v>
      </c>
      <c r="J1401" s="2" t="s">
        <v>16</v>
      </c>
      <c r="K1401" s="2" t="s">
        <v>195</v>
      </c>
      <c r="L1401" s="9">
        <v>43.9</v>
      </c>
      <c r="M1401" t="s">
        <v>3869</v>
      </c>
      <c r="N1401" s="2" t="s">
        <v>85</v>
      </c>
      <c r="O1401" s="2" t="s">
        <v>3868</v>
      </c>
      <c r="P1401" s="2" t="str">
        <f>VLOOKUP(I1401,Period!A:B,2,FALSE)</f>
        <v>2022H2</v>
      </c>
      <c r="Q1401" s="9">
        <f t="shared" si="239"/>
        <v>43.9</v>
      </c>
      <c r="R1401" s="2">
        <f t="shared" si="240"/>
        <v>50</v>
      </c>
      <c r="S1401" t="str">
        <f t="shared" si="241"/>
        <v>03 Cloudy (40%-90%)</v>
      </c>
      <c r="T1401" t="str">
        <f t="shared" si="249"/>
        <v>44849S2A_MSIL1CCDM-MLB-CLSMJ4484903 Cloudy (40%-90%)</v>
      </c>
      <c r="U1401">
        <f>IF(COUNTIF(T$2:T1400,T1401)&gt;=1,0,1)</f>
        <v>1</v>
      </c>
      <c r="V1401" s="26" t="s">
        <v>781</v>
      </c>
      <c r="W1401" s="86">
        <f t="shared" si="242"/>
        <v>2022</v>
      </c>
      <c r="X1401" s="86">
        <f t="shared" si="243"/>
        <v>10</v>
      </c>
      <c r="Y1401" s="86">
        <f t="shared" si="244"/>
        <v>15</v>
      </c>
      <c r="Z1401" s="86" t="str">
        <f t="shared" si="245"/>
        <v>22</v>
      </c>
      <c r="AA1401" s="86" t="str">
        <f t="shared" si="246"/>
        <v>28</v>
      </c>
      <c r="AB1401" s="86" t="str">
        <f t="shared" si="247"/>
        <v>29</v>
      </c>
      <c r="AC1401" s="86" t="str">
        <f t="shared" si="248"/>
        <v>CLS_MJ_2500X1254px_16m_S2A_MSIL1C_20221015_50CC</v>
      </c>
      <c r="AD1401" s="88" t="str">
        <f t="shared" si="250"/>
        <v>cls_mj_s2a_msil1c_2022h2_2500x1254px_16m_20221015t222829_50cc</v>
      </c>
    </row>
    <row r="1402" spans="2:30" x14ac:dyDescent="0.25">
      <c r="B1402" t="s">
        <v>3866</v>
      </c>
      <c r="C1402" t="s">
        <v>3817</v>
      </c>
      <c r="D1402" s="7" t="s">
        <v>3851</v>
      </c>
      <c r="E1402" s="2" t="b">
        <v>1</v>
      </c>
      <c r="F1402" s="2" t="s">
        <v>3813</v>
      </c>
      <c r="G1402" s="7" t="s">
        <v>181</v>
      </c>
      <c r="H1402" t="s">
        <v>72</v>
      </c>
      <c r="I1402" s="50">
        <v>44847</v>
      </c>
      <c r="J1402" s="2" t="s">
        <v>16</v>
      </c>
      <c r="K1402" s="2" t="s">
        <v>187</v>
      </c>
      <c r="L1402" s="9">
        <v>9.1</v>
      </c>
      <c r="M1402" t="s">
        <v>3869</v>
      </c>
      <c r="N1402" s="2" t="s">
        <v>85</v>
      </c>
      <c r="O1402" s="2" t="s">
        <v>3868</v>
      </c>
      <c r="P1402" s="2" t="str">
        <f>VLOOKUP(I1402,Period!A:B,2,FALSE)</f>
        <v>2022H2</v>
      </c>
      <c r="Q1402" s="9">
        <f t="shared" si="239"/>
        <v>9.1</v>
      </c>
      <c r="R1402" s="2">
        <f t="shared" si="240"/>
        <v>10</v>
      </c>
      <c r="S1402" t="str">
        <f t="shared" si="241"/>
        <v>02 Sunny (10%-30%)</v>
      </c>
      <c r="T1402" t="str">
        <f t="shared" si="249"/>
        <v>44847S2A_MSIL1CCDM-MLB-CLSMJ4484702 Sunny (10%-30%)</v>
      </c>
      <c r="U1402">
        <f>IF(COUNTIF(T$2:T1401,T1402)&gt;=1,0,1)</f>
        <v>1</v>
      </c>
      <c r="V1402" s="26" t="s">
        <v>782</v>
      </c>
      <c r="W1402" s="86">
        <f t="shared" si="242"/>
        <v>2022</v>
      </c>
      <c r="X1402" s="86">
        <f t="shared" si="243"/>
        <v>10</v>
      </c>
      <c r="Y1402" s="86">
        <f t="shared" si="244"/>
        <v>13</v>
      </c>
      <c r="Z1402" s="86" t="str">
        <f t="shared" si="245"/>
        <v>22</v>
      </c>
      <c r="AA1402" s="86" t="str">
        <f t="shared" si="246"/>
        <v>38</v>
      </c>
      <c r="AB1402" s="86" t="str">
        <f t="shared" si="247"/>
        <v>21</v>
      </c>
      <c r="AC1402" s="86" t="str">
        <f t="shared" si="248"/>
        <v>CLS_MJ_2500X1254px_16m_S2A_MSIL1C_20221013_10CC</v>
      </c>
      <c r="AD1402" s="88" t="str">
        <f t="shared" si="250"/>
        <v>cls_mj_s2a_msil1c_2022h2_2500x1254px_16m_20221013t223821_10cc</v>
      </c>
    </row>
    <row r="1403" spans="2:30" x14ac:dyDescent="0.25">
      <c r="B1403" t="s">
        <v>3866</v>
      </c>
      <c r="C1403" t="s">
        <v>3817</v>
      </c>
      <c r="D1403" s="7" t="s">
        <v>3851</v>
      </c>
      <c r="E1403" s="2" t="b">
        <v>1</v>
      </c>
      <c r="F1403" s="2" t="s">
        <v>3813</v>
      </c>
      <c r="G1403" s="7" t="s">
        <v>181</v>
      </c>
      <c r="H1403" t="s">
        <v>72</v>
      </c>
      <c r="I1403" s="50">
        <v>44844</v>
      </c>
      <c r="J1403" s="2" t="s">
        <v>16</v>
      </c>
      <c r="K1403" s="2" t="s">
        <v>186</v>
      </c>
      <c r="L1403" s="9">
        <v>4.4000000000000004</v>
      </c>
      <c r="M1403" t="s">
        <v>3869</v>
      </c>
      <c r="N1403" s="2" t="s">
        <v>85</v>
      </c>
      <c r="O1403" s="2" t="s">
        <v>3868</v>
      </c>
      <c r="P1403" s="2" t="str">
        <f>VLOOKUP(I1403,Period!A:B,2,FALSE)</f>
        <v>2022H2</v>
      </c>
      <c r="Q1403" s="9">
        <f t="shared" si="239"/>
        <v>4.4000000000000004</v>
      </c>
      <c r="R1403" s="2">
        <f t="shared" si="240"/>
        <v>10</v>
      </c>
      <c r="S1403" t="str">
        <f t="shared" si="241"/>
        <v>02 Sunny (10%-30%)</v>
      </c>
      <c r="T1403" t="str">
        <f t="shared" si="249"/>
        <v>44844S2A_MSIL1CCDM-MLB-CLSMJ4484402 Sunny (10%-30%)</v>
      </c>
      <c r="U1403">
        <f>IF(COUNTIF(T$2:T1402,T1403)&gt;=1,0,1)</f>
        <v>1</v>
      </c>
      <c r="V1403" s="26" t="s">
        <v>783</v>
      </c>
      <c r="W1403" s="86">
        <f t="shared" si="242"/>
        <v>2022</v>
      </c>
      <c r="X1403" s="86">
        <f t="shared" si="243"/>
        <v>10</v>
      </c>
      <c r="Y1403" s="86">
        <f t="shared" si="244"/>
        <v>10</v>
      </c>
      <c r="Z1403" s="86" t="str">
        <f t="shared" si="245"/>
        <v>22</v>
      </c>
      <c r="AA1403" s="86" t="str">
        <f t="shared" si="246"/>
        <v>28</v>
      </c>
      <c r="AB1403" s="86" t="str">
        <f t="shared" si="247"/>
        <v>23</v>
      </c>
      <c r="AC1403" s="86" t="str">
        <f t="shared" si="248"/>
        <v>CLS_MJ_2500X1254px_16m_S2A_MSIL1C_20221010_10CC</v>
      </c>
      <c r="AD1403" s="88" t="str">
        <f t="shared" si="250"/>
        <v>cls_mj_s2a_msil1c_2022h2_2500x1254px_16m_20221010t222823_10cc</v>
      </c>
    </row>
    <row r="1404" spans="2:30" x14ac:dyDescent="0.25">
      <c r="B1404" t="s">
        <v>3866</v>
      </c>
      <c r="C1404" t="s">
        <v>3817</v>
      </c>
      <c r="D1404" s="7" t="s">
        <v>3851</v>
      </c>
      <c r="E1404" s="2" t="b">
        <v>1</v>
      </c>
      <c r="F1404" s="2" t="s">
        <v>3813</v>
      </c>
      <c r="G1404" s="7" t="s">
        <v>181</v>
      </c>
      <c r="H1404" t="s">
        <v>72</v>
      </c>
      <c r="I1404" s="50">
        <v>44842</v>
      </c>
      <c r="J1404" s="2" t="s">
        <v>16</v>
      </c>
      <c r="K1404" s="2" t="s">
        <v>199</v>
      </c>
      <c r="L1404" s="9">
        <v>36.4</v>
      </c>
      <c r="M1404" t="s">
        <v>3869</v>
      </c>
      <c r="N1404" s="2" t="s">
        <v>85</v>
      </c>
      <c r="O1404" s="2" t="s">
        <v>3868</v>
      </c>
      <c r="P1404" s="2" t="str">
        <f>VLOOKUP(I1404,Period!A:B,2,FALSE)</f>
        <v>2022H2</v>
      </c>
      <c r="Q1404" s="9">
        <f t="shared" si="239"/>
        <v>36.4</v>
      </c>
      <c r="R1404" s="2">
        <f t="shared" si="240"/>
        <v>40</v>
      </c>
      <c r="S1404" t="str">
        <f t="shared" si="241"/>
        <v>03 Cloudy (40%-90%)</v>
      </c>
      <c r="T1404" t="str">
        <f t="shared" si="249"/>
        <v>44842S2A_MSIL1CCDM-MLB-CLSMJ4484203 Cloudy (40%-90%)</v>
      </c>
      <c r="U1404">
        <f>IF(COUNTIF(T$2:T1403,T1404)&gt;=1,0,1)</f>
        <v>1</v>
      </c>
      <c r="V1404" s="26" t="s">
        <v>784</v>
      </c>
      <c r="W1404" s="86">
        <f t="shared" si="242"/>
        <v>2022</v>
      </c>
      <c r="X1404" s="86">
        <f t="shared" si="243"/>
        <v>10</v>
      </c>
      <c r="Y1404" s="86" t="str">
        <f t="shared" si="244"/>
        <v>08</v>
      </c>
      <c r="Z1404" s="86" t="str">
        <f t="shared" si="245"/>
        <v>22</v>
      </c>
      <c r="AA1404" s="86" t="str">
        <f t="shared" si="246"/>
        <v>38</v>
      </c>
      <c r="AB1404" s="86" t="str">
        <f t="shared" si="247"/>
        <v>28</v>
      </c>
      <c r="AC1404" s="86" t="str">
        <f t="shared" si="248"/>
        <v>CLS_MJ_2500X1254px_16m_S2A_MSIL1C_20221008_40CC</v>
      </c>
      <c r="AD1404" s="88" t="str">
        <f t="shared" si="250"/>
        <v>cls_mj_s2a_msil1c_2022h2_2500x1254px_16m_20221008t223828_40cc</v>
      </c>
    </row>
    <row r="1405" spans="2:30" x14ac:dyDescent="0.25">
      <c r="B1405" t="s">
        <v>3866</v>
      </c>
      <c r="C1405" t="s">
        <v>3817</v>
      </c>
      <c r="D1405" s="7" t="s">
        <v>3851</v>
      </c>
      <c r="E1405" s="2" t="b">
        <v>1</v>
      </c>
      <c r="F1405" s="2" t="s">
        <v>3813</v>
      </c>
      <c r="G1405" s="7" t="s">
        <v>181</v>
      </c>
      <c r="H1405" t="s">
        <v>72</v>
      </c>
      <c r="I1405" s="50">
        <v>44839</v>
      </c>
      <c r="J1405" s="2" t="s">
        <v>16</v>
      </c>
      <c r="K1405" s="2" t="s">
        <v>200</v>
      </c>
      <c r="L1405" s="9">
        <v>63.6</v>
      </c>
      <c r="M1405" t="s">
        <v>3869</v>
      </c>
      <c r="N1405" s="2" t="s">
        <v>85</v>
      </c>
      <c r="O1405" s="2" t="s">
        <v>3868</v>
      </c>
      <c r="P1405" s="2" t="str">
        <f>VLOOKUP(I1405,Period!A:B,2,FALSE)</f>
        <v>2022H2</v>
      </c>
      <c r="Q1405" s="9">
        <f t="shared" si="239"/>
        <v>63.6</v>
      </c>
      <c r="R1405" s="2">
        <f t="shared" si="240"/>
        <v>70</v>
      </c>
      <c r="S1405" t="str">
        <f t="shared" si="241"/>
        <v>03 Cloudy (40%-90%)</v>
      </c>
      <c r="T1405" t="str">
        <f t="shared" si="249"/>
        <v>44839S2A_MSIL1CCDM-MLB-CLSMJ4483903 Cloudy (40%-90%)</v>
      </c>
      <c r="U1405">
        <f>IF(COUNTIF(T$2:T1404,T1405)&gt;=1,0,1)</f>
        <v>1</v>
      </c>
      <c r="V1405" s="26" t="s">
        <v>785</v>
      </c>
      <c r="W1405" s="86">
        <f t="shared" si="242"/>
        <v>2022</v>
      </c>
      <c r="X1405" s="86">
        <f t="shared" si="243"/>
        <v>10</v>
      </c>
      <c r="Y1405" s="86" t="str">
        <f t="shared" si="244"/>
        <v>05</v>
      </c>
      <c r="Z1405" s="86" t="str">
        <f t="shared" si="245"/>
        <v>22</v>
      </c>
      <c r="AA1405" s="86" t="str">
        <f t="shared" si="246"/>
        <v>28</v>
      </c>
      <c r="AB1405" s="86" t="str">
        <f t="shared" si="247"/>
        <v>32</v>
      </c>
      <c r="AC1405" s="86" t="str">
        <f t="shared" si="248"/>
        <v>CLS_MJ_2500X1254px_16m_S2A_MSIL1C_20221005_70CC</v>
      </c>
      <c r="AD1405" s="88" t="str">
        <f t="shared" si="250"/>
        <v>cls_mj_s2a_msil1c_2022h2_2500x1254px_16m_20221005t222832_70cc</v>
      </c>
    </row>
    <row r="1406" spans="2:30" x14ac:dyDescent="0.25">
      <c r="B1406" t="s">
        <v>3866</v>
      </c>
      <c r="C1406" t="s">
        <v>3817</v>
      </c>
      <c r="D1406" s="7" t="s">
        <v>3851</v>
      </c>
      <c r="E1406" s="2" t="b">
        <v>1</v>
      </c>
      <c r="F1406" s="2" t="s">
        <v>3813</v>
      </c>
      <c r="G1406" s="7" t="s">
        <v>181</v>
      </c>
      <c r="H1406" t="s">
        <v>72</v>
      </c>
      <c r="I1406" s="50">
        <v>44837</v>
      </c>
      <c r="J1406" s="2" t="s">
        <v>16</v>
      </c>
      <c r="K1406" s="2" t="s">
        <v>185</v>
      </c>
      <c r="L1406" s="9">
        <v>91.4</v>
      </c>
      <c r="M1406" t="s">
        <v>3869</v>
      </c>
      <c r="N1406" s="2" t="s">
        <v>85</v>
      </c>
      <c r="O1406" s="2" t="s">
        <v>3868</v>
      </c>
      <c r="P1406" s="2" t="str">
        <f>VLOOKUP(I1406,Period!A:B,2,FALSE)</f>
        <v>2022H2</v>
      </c>
      <c r="Q1406" s="9">
        <f t="shared" si="239"/>
        <v>91.4</v>
      </c>
      <c r="R1406" s="2">
        <f t="shared" si="240"/>
        <v>100</v>
      </c>
      <c r="S1406" t="str">
        <f t="shared" si="241"/>
        <v>04 Overcast (100%)</v>
      </c>
      <c r="T1406" t="str">
        <f t="shared" si="249"/>
        <v>44837S2A_MSIL1CCDM-MLB-CLSMJ4483704 Overcast (100%)</v>
      </c>
      <c r="U1406">
        <f>IF(COUNTIF(T$2:T1405,T1406)&gt;=1,0,1)</f>
        <v>1</v>
      </c>
      <c r="V1406" s="26" t="s">
        <v>786</v>
      </c>
      <c r="W1406" s="86">
        <f t="shared" si="242"/>
        <v>2022</v>
      </c>
      <c r="X1406" s="86">
        <f t="shared" si="243"/>
        <v>10</v>
      </c>
      <c r="Y1406" s="86" t="str">
        <f t="shared" si="244"/>
        <v>03</v>
      </c>
      <c r="Z1406" s="86" t="str">
        <f t="shared" si="245"/>
        <v>22</v>
      </c>
      <c r="AA1406" s="86" t="str">
        <f t="shared" si="246"/>
        <v>38</v>
      </c>
      <c r="AB1406" s="86" t="str">
        <f t="shared" si="247"/>
        <v>20</v>
      </c>
      <c r="AC1406" s="86" t="str">
        <f t="shared" si="248"/>
        <v>CLS_MJ_2500X1254px_16m_S2A_MSIL1C_20221003_100CC</v>
      </c>
      <c r="AD1406" s="88" t="str">
        <f t="shared" si="250"/>
        <v>cls_mj_s2a_msil1c_2022h2_2500x1254px_16m_20221003t223820_100cc</v>
      </c>
    </row>
    <row r="1407" spans="2:30" x14ac:dyDescent="0.25">
      <c r="B1407" t="s">
        <v>3866</v>
      </c>
      <c r="C1407" t="s">
        <v>3817</v>
      </c>
      <c r="D1407" s="7" t="s">
        <v>3851</v>
      </c>
      <c r="E1407" s="2" t="b">
        <v>1</v>
      </c>
      <c r="F1407" s="2" t="s">
        <v>3813</v>
      </c>
      <c r="G1407" s="7" t="s">
        <v>181</v>
      </c>
      <c r="H1407" t="s">
        <v>72</v>
      </c>
      <c r="I1407" s="50">
        <v>44834</v>
      </c>
      <c r="J1407" s="2" t="s">
        <v>16</v>
      </c>
      <c r="K1407" s="2" t="s">
        <v>188</v>
      </c>
      <c r="L1407" s="9">
        <v>78.8</v>
      </c>
      <c r="M1407" t="s">
        <v>3869</v>
      </c>
      <c r="N1407" s="2" t="s">
        <v>85</v>
      </c>
      <c r="O1407" s="2" t="s">
        <v>3868</v>
      </c>
      <c r="P1407" s="2" t="str">
        <f>VLOOKUP(I1407,Period!A:B,2,FALSE)</f>
        <v>2022H2</v>
      </c>
      <c r="Q1407" s="9">
        <f t="shared" si="239"/>
        <v>78.8</v>
      </c>
      <c r="R1407" s="2">
        <f t="shared" si="240"/>
        <v>80</v>
      </c>
      <c r="S1407" t="str">
        <f t="shared" si="241"/>
        <v>03 Cloudy (40%-90%)</v>
      </c>
      <c r="T1407" t="str">
        <f t="shared" si="249"/>
        <v>44834S2A_MSIL1CCDM-MLB-CLSMJ4483403 Cloudy (40%-90%)</v>
      </c>
      <c r="U1407">
        <f>IF(COUNTIF(T$2:T1406,T1407)&gt;=1,0,1)</f>
        <v>1</v>
      </c>
      <c r="V1407" s="26" t="s">
        <v>787</v>
      </c>
      <c r="W1407" s="86">
        <f t="shared" si="242"/>
        <v>2022</v>
      </c>
      <c r="X1407" s="86" t="str">
        <f t="shared" si="243"/>
        <v>09</v>
      </c>
      <c r="Y1407" s="86">
        <f t="shared" si="244"/>
        <v>30</v>
      </c>
      <c r="Z1407" s="86" t="str">
        <f t="shared" si="245"/>
        <v>22</v>
      </c>
      <c r="AA1407" s="86" t="str">
        <f t="shared" si="246"/>
        <v>28</v>
      </c>
      <c r="AB1407" s="86" t="str">
        <f t="shared" si="247"/>
        <v>24</v>
      </c>
      <c r="AC1407" s="86" t="str">
        <f t="shared" si="248"/>
        <v>CLS_MJ_2500X1254px_16m_S2A_MSIL1C_20220930_80CC</v>
      </c>
      <c r="AD1407" s="88" t="str">
        <f t="shared" si="250"/>
        <v>cls_mj_s2a_msil1c_2022h2_2500x1254px_16m_20220930t222824_80cc</v>
      </c>
    </row>
    <row r="1408" spans="2:30" x14ac:dyDescent="0.25">
      <c r="B1408" t="s">
        <v>3866</v>
      </c>
      <c r="C1408" t="s">
        <v>3817</v>
      </c>
      <c r="D1408" s="7" t="s">
        <v>3851</v>
      </c>
      <c r="E1408" s="2" t="b">
        <v>1</v>
      </c>
      <c r="F1408" s="2" t="s">
        <v>3813</v>
      </c>
      <c r="G1408" s="7" t="s">
        <v>181</v>
      </c>
      <c r="H1408" t="s">
        <v>72</v>
      </c>
      <c r="I1408" s="50">
        <v>44832</v>
      </c>
      <c r="J1408" s="2" t="s">
        <v>16</v>
      </c>
      <c r="K1408" s="2" t="s">
        <v>201</v>
      </c>
      <c r="L1408" s="9">
        <v>95.6</v>
      </c>
      <c r="M1408" t="s">
        <v>3869</v>
      </c>
      <c r="N1408" s="2" t="s">
        <v>85</v>
      </c>
      <c r="O1408" s="2" t="s">
        <v>3868</v>
      </c>
      <c r="P1408" s="2" t="str">
        <f>VLOOKUP(I1408,Period!A:B,2,FALSE)</f>
        <v>2022H2</v>
      </c>
      <c r="Q1408" s="9">
        <f t="shared" si="239"/>
        <v>95.6</v>
      </c>
      <c r="R1408" s="2">
        <f t="shared" si="240"/>
        <v>100</v>
      </c>
      <c r="S1408" t="str">
        <f t="shared" si="241"/>
        <v>04 Overcast (100%)</v>
      </c>
      <c r="T1408" t="str">
        <f t="shared" si="249"/>
        <v>44832S2A_MSIL1CCDM-MLB-CLSMJ4483204 Overcast (100%)</v>
      </c>
      <c r="U1408">
        <f>IF(COUNTIF(T$2:T1407,T1408)&gt;=1,0,1)</f>
        <v>1</v>
      </c>
      <c r="V1408" s="26" t="s">
        <v>788</v>
      </c>
      <c r="W1408" s="86">
        <f t="shared" si="242"/>
        <v>2022</v>
      </c>
      <c r="X1408" s="86" t="str">
        <f t="shared" si="243"/>
        <v>09</v>
      </c>
      <c r="Y1408" s="86">
        <f t="shared" si="244"/>
        <v>28</v>
      </c>
      <c r="Z1408" s="86" t="str">
        <f t="shared" si="245"/>
        <v>22</v>
      </c>
      <c r="AA1408" s="86" t="str">
        <f t="shared" si="246"/>
        <v>38</v>
      </c>
      <c r="AB1408" s="86" t="str">
        <f t="shared" si="247"/>
        <v>29</v>
      </c>
      <c r="AC1408" s="86" t="str">
        <f t="shared" si="248"/>
        <v>CLS_MJ_2500X1254px_16m_S2A_MSIL1C_20220928_100CC</v>
      </c>
      <c r="AD1408" s="88" t="str">
        <f t="shared" si="250"/>
        <v>cls_mj_s2a_msil1c_2022h2_2500x1254px_16m_20220928t223829_100cc</v>
      </c>
    </row>
    <row r="1409" spans="2:30" x14ac:dyDescent="0.25">
      <c r="B1409" t="s">
        <v>3866</v>
      </c>
      <c r="C1409" t="s">
        <v>3817</v>
      </c>
      <c r="D1409" s="7" t="s">
        <v>3851</v>
      </c>
      <c r="E1409" s="2" t="b">
        <v>1</v>
      </c>
      <c r="F1409" s="2" t="s">
        <v>3813</v>
      </c>
      <c r="G1409" s="7" t="s">
        <v>181</v>
      </c>
      <c r="H1409" t="s">
        <v>72</v>
      </c>
      <c r="I1409" s="50">
        <v>44829</v>
      </c>
      <c r="J1409" s="2" t="s">
        <v>16</v>
      </c>
      <c r="K1409" s="2" t="s">
        <v>200</v>
      </c>
      <c r="L1409" s="9">
        <v>100</v>
      </c>
      <c r="M1409" t="s">
        <v>3869</v>
      </c>
      <c r="N1409" s="2" t="s">
        <v>85</v>
      </c>
      <c r="O1409" s="2" t="s">
        <v>3868</v>
      </c>
      <c r="P1409" s="2" t="str">
        <f>VLOOKUP(I1409,Period!A:B,2,FALSE)</f>
        <v>2022H2</v>
      </c>
      <c r="Q1409" s="9">
        <f t="shared" si="239"/>
        <v>100</v>
      </c>
      <c r="R1409" s="2">
        <f t="shared" si="240"/>
        <v>100</v>
      </c>
      <c r="S1409" t="str">
        <f t="shared" si="241"/>
        <v>04 Overcast (100%)</v>
      </c>
      <c r="T1409" t="str">
        <f t="shared" si="249"/>
        <v>44829S2A_MSIL1CCDM-MLB-CLSMJ4482904 Overcast (100%)</v>
      </c>
      <c r="U1409">
        <f>IF(COUNTIF(T$2:T1408,T1409)&gt;=1,0,1)</f>
        <v>1</v>
      </c>
      <c r="V1409" s="26" t="s">
        <v>789</v>
      </c>
      <c r="W1409" s="86">
        <f t="shared" si="242"/>
        <v>2022</v>
      </c>
      <c r="X1409" s="86" t="str">
        <f t="shared" si="243"/>
        <v>09</v>
      </c>
      <c r="Y1409" s="86">
        <f t="shared" si="244"/>
        <v>25</v>
      </c>
      <c r="Z1409" s="86" t="str">
        <f t="shared" si="245"/>
        <v>22</v>
      </c>
      <c r="AA1409" s="86" t="str">
        <f t="shared" si="246"/>
        <v>28</v>
      </c>
      <c r="AB1409" s="86" t="str">
        <f t="shared" si="247"/>
        <v>32</v>
      </c>
      <c r="AC1409" s="86" t="str">
        <f t="shared" si="248"/>
        <v>CLS_MJ_2500X1254px_16m_S2A_MSIL1C_20220925_100CC</v>
      </c>
      <c r="AD1409" s="88" t="str">
        <f t="shared" si="250"/>
        <v>cls_mj_s2a_msil1c_2022h2_2500x1254px_16m_20220925t222832_100cc</v>
      </c>
    </row>
    <row r="1410" spans="2:30" x14ac:dyDescent="0.25">
      <c r="B1410" t="s">
        <v>3866</v>
      </c>
      <c r="C1410" t="s">
        <v>3817</v>
      </c>
      <c r="D1410" s="7" t="s">
        <v>3851</v>
      </c>
      <c r="E1410" s="2" t="b">
        <v>1</v>
      </c>
      <c r="F1410" s="2" t="s">
        <v>3813</v>
      </c>
      <c r="G1410" s="7" t="s">
        <v>181</v>
      </c>
      <c r="H1410" t="s">
        <v>72</v>
      </c>
      <c r="I1410" s="50">
        <v>44827</v>
      </c>
      <c r="J1410" s="2" t="s">
        <v>16</v>
      </c>
      <c r="K1410" s="2" t="s">
        <v>193</v>
      </c>
      <c r="L1410" s="9">
        <v>0.6</v>
      </c>
      <c r="M1410" t="s">
        <v>3869</v>
      </c>
      <c r="N1410" s="2" t="s">
        <v>85</v>
      </c>
      <c r="O1410" s="2" t="s">
        <v>3868</v>
      </c>
      <c r="P1410" s="2" t="str">
        <f>VLOOKUP(I1410,Period!A:B,2,FALSE)</f>
        <v>2022H2</v>
      </c>
      <c r="Q1410" s="9">
        <f t="shared" ref="Q1410:Q1473" si="251">AVERAGEIFS(L:L,I:I,I1410,H:H,H1410,C:C,C1410,B:B,B1410)</f>
        <v>0.6</v>
      </c>
      <c r="R1410" s="2">
        <f t="shared" si="240"/>
        <v>10</v>
      </c>
      <c r="S1410" t="str">
        <f t="shared" si="241"/>
        <v>02 Sunny (10%-30%)</v>
      </c>
      <c r="T1410" t="str">
        <f t="shared" si="249"/>
        <v>44827S2A_MSIL1CCDM-MLB-CLSMJ4482702 Sunny (10%-30%)</v>
      </c>
      <c r="U1410">
        <f>IF(COUNTIF(T$2:T1409,T1410)&gt;=1,0,1)</f>
        <v>1</v>
      </c>
      <c r="V1410" s="26" t="s">
        <v>790</v>
      </c>
      <c r="W1410" s="86">
        <f t="shared" si="242"/>
        <v>2022</v>
      </c>
      <c r="X1410" s="86" t="str">
        <f t="shared" si="243"/>
        <v>09</v>
      </c>
      <c r="Y1410" s="86">
        <f t="shared" si="244"/>
        <v>23</v>
      </c>
      <c r="Z1410" s="86" t="str">
        <f t="shared" si="245"/>
        <v>22</v>
      </c>
      <c r="AA1410" s="86" t="str">
        <f t="shared" si="246"/>
        <v>38</v>
      </c>
      <c r="AB1410" s="86" t="str">
        <f t="shared" si="247"/>
        <v>23</v>
      </c>
      <c r="AC1410" s="86" t="str">
        <f t="shared" si="248"/>
        <v>CLS_MJ_2500X1254px_16m_S2A_MSIL1C_20220923_10CC</v>
      </c>
      <c r="AD1410" s="88" t="str">
        <f t="shared" si="250"/>
        <v>cls_mj_s2a_msil1c_2022h2_2500x1254px_16m_20220923t223823_10cc</v>
      </c>
    </row>
    <row r="1411" spans="2:30" x14ac:dyDescent="0.25">
      <c r="B1411" t="s">
        <v>3866</v>
      </c>
      <c r="C1411" t="s">
        <v>3817</v>
      </c>
      <c r="D1411" s="7" t="s">
        <v>3851</v>
      </c>
      <c r="E1411" s="2" t="b">
        <v>1</v>
      </c>
      <c r="F1411" s="2" t="s">
        <v>3813</v>
      </c>
      <c r="G1411" s="7" t="s">
        <v>181</v>
      </c>
      <c r="H1411" t="s">
        <v>72</v>
      </c>
      <c r="I1411" s="50">
        <v>44824</v>
      </c>
      <c r="J1411" s="2" t="s">
        <v>16</v>
      </c>
      <c r="K1411" s="2" t="s">
        <v>192</v>
      </c>
      <c r="L1411" s="9">
        <v>80.599999999999994</v>
      </c>
      <c r="M1411" t="s">
        <v>3869</v>
      </c>
      <c r="N1411" s="2" t="s">
        <v>85</v>
      </c>
      <c r="O1411" s="2" t="s">
        <v>3868</v>
      </c>
      <c r="P1411" s="2" t="str">
        <f>VLOOKUP(I1411,Period!A:B,2,FALSE)</f>
        <v>2022H2</v>
      </c>
      <c r="Q1411" s="9">
        <f t="shared" si="251"/>
        <v>80.599999999999994</v>
      </c>
      <c r="R1411" s="2">
        <f t="shared" ref="R1411:R1474" si="252">ROUNDUP(Q1411/10,0)*10</f>
        <v>90</v>
      </c>
      <c r="S1411" t="str">
        <f t="shared" ref="S1411:S1474" si="253">IF(R1411=0,"01 Clear (0%)",IF(R1411&lt;=30,"02 Sunny (10%-30%)",IF(R1411&lt;=90,"03 Cloudy (40%-90%)","04 Overcast (100%)")))</f>
        <v>03 Cloudy (40%-90%)</v>
      </c>
      <c r="T1411" t="str">
        <f t="shared" si="249"/>
        <v>44824S2A_MSIL1CCDM-MLB-CLSMJ4482403 Cloudy (40%-90%)</v>
      </c>
      <c r="U1411">
        <f>IF(COUNTIF(T$2:T1410,T1411)&gt;=1,0,1)</f>
        <v>1</v>
      </c>
      <c r="V1411" s="26" t="s">
        <v>791</v>
      </c>
      <c r="W1411" s="86">
        <f t="shared" ref="W1411:W1474" si="254">YEAR(I1411)</f>
        <v>2022</v>
      </c>
      <c r="X1411" s="86" t="str">
        <f t="shared" ref="X1411:X1474" si="255">IF(LEN(MONTH(I1411))=1,CONCATENATE("0",MONTH(I1411)),MONTH(I1411))</f>
        <v>09</v>
      </c>
      <c r="Y1411" s="86">
        <f t="shared" ref="Y1411:Y1474" si="256">IF(LEN(DAY(I1411))=1,CONCATENATE("0",DAY(I1411)),DAY(I1411))</f>
        <v>20</v>
      </c>
      <c r="Z1411" s="86" t="str">
        <f t="shared" ref="Z1411:Z1474" si="257">LEFT(K1411,2)</f>
        <v>22</v>
      </c>
      <c r="AA1411" s="86" t="str">
        <f t="shared" ref="AA1411:AA1474" si="258">MID(K1411,4,2)</f>
        <v>28</v>
      </c>
      <c r="AB1411" s="86" t="str">
        <f t="shared" ref="AB1411:AB1474" si="259">MID(K1411,7,2)</f>
        <v>26</v>
      </c>
      <c r="AC1411" s="86" t="str">
        <f t="shared" ref="AC1411:AC1474" si="260">CONCATENATE(RIGHT(C1411,3),"_",H1411,"_",M1411,"_",O1411,"_",B1411,"_",W1411,X1411,Y1411,"_",R1411,"CC")</f>
        <v>CLS_MJ_2500X1254px_16m_S2A_MSIL1C_20220920_90CC</v>
      </c>
      <c r="AD1411" s="88" t="str">
        <f t="shared" si="250"/>
        <v>cls_mj_s2a_msil1c_2022h2_2500x1254px_16m_20220920t222826_90cc</v>
      </c>
    </row>
    <row r="1412" spans="2:30" x14ac:dyDescent="0.25">
      <c r="B1412" t="s">
        <v>3866</v>
      </c>
      <c r="C1412" t="s">
        <v>3817</v>
      </c>
      <c r="D1412" s="7" t="s">
        <v>3851</v>
      </c>
      <c r="E1412" s="2" t="b">
        <v>1</v>
      </c>
      <c r="F1412" s="2" t="s">
        <v>3813</v>
      </c>
      <c r="G1412" s="7" t="s">
        <v>181</v>
      </c>
      <c r="H1412" t="s">
        <v>72</v>
      </c>
      <c r="I1412" s="50">
        <v>44822</v>
      </c>
      <c r="J1412" s="2" t="s">
        <v>16</v>
      </c>
      <c r="K1412" s="2" t="s">
        <v>202</v>
      </c>
      <c r="L1412" s="9">
        <v>85.4</v>
      </c>
      <c r="M1412" t="s">
        <v>3869</v>
      </c>
      <c r="N1412" s="2" t="s">
        <v>85</v>
      </c>
      <c r="O1412" s="2" t="s">
        <v>3868</v>
      </c>
      <c r="P1412" s="2" t="str">
        <f>VLOOKUP(I1412,Period!A:B,2,FALSE)</f>
        <v>2022H2</v>
      </c>
      <c r="Q1412" s="9">
        <f t="shared" si="251"/>
        <v>85.4</v>
      </c>
      <c r="R1412" s="2">
        <f t="shared" si="252"/>
        <v>90</v>
      </c>
      <c r="S1412" t="str">
        <f t="shared" si="253"/>
        <v>03 Cloudy (40%-90%)</v>
      </c>
      <c r="T1412" t="str">
        <f t="shared" si="249"/>
        <v>44822S2A_MSIL1CCDM-MLB-CLSMJ4482203 Cloudy (40%-90%)</v>
      </c>
      <c r="U1412">
        <f>IF(COUNTIF(T$2:T1411,T1412)&gt;=1,0,1)</f>
        <v>1</v>
      </c>
      <c r="V1412" s="26" t="s">
        <v>792</v>
      </c>
      <c r="W1412" s="86">
        <f t="shared" si="254"/>
        <v>2022</v>
      </c>
      <c r="X1412" s="86" t="str">
        <f t="shared" si="255"/>
        <v>09</v>
      </c>
      <c r="Y1412" s="86">
        <f t="shared" si="256"/>
        <v>18</v>
      </c>
      <c r="Z1412" s="86" t="str">
        <f t="shared" si="257"/>
        <v>22</v>
      </c>
      <c r="AA1412" s="86" t="str">
        <f t="shared" si="258"/>
        <v>38</v>
      </c>
      <c r="AB1412" s="86" t="str">
        <f t="shared" si="259"/>
        <v>30</v>
      </c>
      <c r="AC1412" s="86" t="str">
        <f t="shared" si="260"/>
        <v>CLS_MJ_2500X1254px_16m_S2A_MSIL1C_20220918_90CC</v>
      </c>
      <c r="AD1412" s="88" t="str">
        <f t="shared" si="250"/>
        <v>cls_mj_s2a_msil1c_2022h2_2500x1254px_16m_20220918t223830_90cc</v>
      </c>
    </row>
    <row r="1413" spans="2:30" x14ac:dyDescent="0.25">
      <c r="B1413" t="s">
        <v>3866</v>
      </c>
      <c r="C1413" t="s">
        <v>3817</v>
      </c>
      <c r="D1413" s="7" t="s">
        <v>3851</v>
      </c>
      <c r="E1413" s="2" t="b">
        <v>1</v>
      </c>
      <c r="F1413" s="2" t="s">
        <v>3813</v>
      </c>
      <c r="G1413" s="7" t="s">
        <v>181</v>
      </c>
      <c r="H1413" t="s">
        <v>72</v>
      </c>
      <c r="I1413" s="50">
        <v>44819</v>
      </c>
      <c r="J1413" s="2" t="s">
        <v>16</v>
      </c>
      <c r="K1413" s="2" t="s">
        <v>203</v>
      </c>
      <c r="L1413" s="9">
        <v>9.5</v>
      </c>
      <c r="M1413" t="s">
        <v>3869</v>
      </c>
      <c r="N1413" s="2" t="s">
        <v>85</v>
      </c>
      <c r="O1413" s="2" t="s">
        <v>3868</v>
      </c>
      <c r="P1413" s="2" t="str">
        <f>VLOOKUP(I1413,Period!A:B,2,FALSE)</f>
        <v>2022H2</v>
      </c>
      <c r="Q1413" s="9">
        <f t="shared" si="251"/>
        <v>9.5</v>
      </c>
      <c r="R1413" s="2">
        <f t="shared" si="252"/>
        <v>10</v>
      </c>
      <c r="S1413" t="str">
        <f t="shared" si="253"/>
        <v>02 Sunny (10%-30%)</v>
      </c>
      <c r="T1413" t="str">
        <f t="shared" si="249"/>
        <v>44819S2A_MSIL1CCDM-MLB-CLSMJ4481902 Sunny (10%-30%)</v>
      </c>
      <c r="U1413">
        <f>IF(COUNTIF(T$2:T1412,T1413)&gt;=1,0,1)</f>
        <v>1</v>
      </c>
      <c r="V1413" s="26" t="s">
        <v>793</v>
      </c>
      <c r="W1413" s="86">
        <f t="shared" si="254"/>
        <v>2022</v>
      </c>
      <c r="X1413" s="86" t="str">
        <f t="shared" si="255"/>
        <v>09</v>
      </c>
      <c r="Y1413" s="86">
        <f t="shared" si="256"/>
        <v>15</v>
      </c>
      <c r="Z1413" s="86" t="str">
        <f t="shared" si="257"/>
        <v>22</v>
      </c>
      <c r="AA1413" s="86" t="str">
        <f t="shared" si="258"/>
        <v>28</v>
      </c>
      <c r="AB1413" s="86" t="str">
        <f t="shared" si="259"/>
        <v>34</v>
      </c>
      <c r="AC1413" s="86" t="str">
        <f t="shared" si="260"/>
        <v>CLS_MJ_2500X1254px_16m_S2A_MSIL1C_20220915_10CC</v>
      </c>
      <c r="AD1413" s="88" t="str">
        <f t="shared" si="250"/>
        <v>cls_mj_s2a_msil1c_2022h2_2500x1254px_16m_20220915t222834_10cc</v>
      </c>
    </row>
    <row r="1414" spans="2:30" x14ac:dyDescent="0.25">
      <c r="B1414" t="s">
        <v>3866</v>
      </c>
      <c r="C1414" t="s">
        <v>3817</v>
      </c>
      <c r="D1414" s="7" t="s">
        <v>3851</v>
      </c>
      <c r="E1414" s="2" t="b">
        <v>1</v>
      </c>
      <c r="F1414" s="2" t="s">
        <v>3813</v>
      </c>
      <c r="G1414" s="7" t="s">
        <v>181</v>
      </c>
      <c r="H1414" t="s">
        <v>72</v>
      </c>
      <c r="I1414" s="50">
        <v>44817</v>
      </c>
      <c r="J1414" s="2" t="s">
        <v>16</v>
      </c>
      <c r="K1414" s="2" t="s">
        <v>198</v>
      </c>
      <c r="L1414" s="9">
        <v>7.1</v>
      </c>
      <c r="M1414" t="s">
        <v>3869</v>
      </c>
      <c r="N1414" s="2" t="s">
        <v>85</v>
      </c>
      <c r="O1414" s="2" t="s">
        <v>3868</v>
      </c>
      <c r="P1414" s="2" t="str">
        <f>VLOOKUP(I1414,Period!A:B,2,FALSE)</f>
        <v>2022H2</v>
      </c>
      <c r="Q1414" s="9">
        <f t="shared" si="251"/>
        <v>7.1</v>
      </c>
      <c r="R1414" s="2">
        <f t="shared" si="252"/>
        <v>10</v>
      </c>
      <c r="S1414" t="str">
        <f t="shared" si="253"/>
        <v>02 Sunny (10%-30%)</v>
      </c>
      <c r="T1414" t="str">
        <f t="shared" si="249"/>
        <v>44817S2A_MSIL1CCDM-MLB-CLSMJ4481702 Sunny (10%-30%)</v>
      </c>
      <c r="U1414">
        <f>IF(COUNTIF(T$2:T1413,T1414)&gt;=1,0,1)</f>
        <v>1</v>
      </c>
      <c r="V1414" s="26" t="s">
        <v>794</v>
      </c>
      <c r="W1414" s="86">
        <f t="shared" si="254"/>
        <v>2022</v>
      </c>
      <c r="X1414" s="86" t="str">
        <f t="shared" si="255"/>
        <v>09</v>
      </c>
      <c r="Y1414" s="86">
        <f t="shared" si="256"/>
        <v>13</v>
      </c>
      <c r="Z1414" s="86" t="str">
        <f t="shared" si="257"/>
        <v>22</v>
      </c>
      <c r="AA1414" s="86" t="str">
        <f t="shared" si="258"/>
        <v>38</v>
      </c>
      <c r="AB1414" s="86" t="str">
        <f t="shared" si="259"/>
        <v>24</v>
      </c>
      <c r="AC1414" s="86" t="str">
        <f t="shared" si="260"/>
        <v>CLS_MJ_2500X1254px_16m_S2A_MSIL1C_20220913_10CC</v>
      </c>
      <c r="AD1414" s="88" t="str">
        <f t="shared" si="250"/>
        <v>cls_mj_s2a_msil1c_2022h2_2500x1254px_16m_20220913t223824_10cc</v>
      </c>
    </row>
    <row r="1415" spans="2:30" x14ac:dyDescent="0.25">
      <c r="B1415" t="s">
        <v>3866</v>
      </c>
      <c r="C1415" t="s">
        <v>3817</v>
      </c>
      <c r="D1415" s="7" t="s">
        <v>3851</v>
      </c>
      <c r="E1415" s="2" t="b">
        <v>1</v>
      </c>
      <c r="F1415" s="2" t="s">
        <v>3813</v>
      </c>
      <c r="G1415" s="7" t="s">
        <v>181</v>
      </c>
      <c r="H1415" t="s">
        <v>72</v>
      </c>
      <c r="I1415" s="50">
        <v>44814</v>
      </c>
      <c r="J1415" s="2" t="s">
        <v>16</v>
      </c>
      <c r="K1415" s="2" t="s">
        <v>204</v>
      </c>
      <c r="L1415" s="9">
        <v>24.6</v>
      </c>
      <c r="M1415" t="s">
        <v>3869</v>
      </c>
      <c r="N1415" s="2" t="s">
        <v>85</v>
      </c>
      <c r="O1415" s="2" t="s">
        <v>3868</v>
      </c>
      <c r="P1415" s="2" t="str">
        <f>VLOOKUP(I1415,Period!A:B,2,FALSE)</f>
        <v>2022H2</v>
      </c>
      <c r="Q1415" s="9">
        <f t="shared" si="251"/>
        <v>24.6</v>
      </c>
      <c r="R1415" s="2">
        <f t="shared" si="252"/>
        <v>30</v>
      </c>
      <c r="S1415" t="str">
        <f t="shared" si="253"/>
        <v>02 Sunny (10%-30%)</v>
      </c>
      <c r="T1415" t="str">
        <f t="shared" si="249"/>
        <v>44814S2A_MSIL1CCDM-MLB-CLSMJ4481402 Sunny (10%-30%)</v>
      </c>
      <c r="U1415">
        <f>IF(COUNTIF(T$2:T1414,T1415)&gt;=1,0,1)</f>
        <v>1</v>
      </c>
      <c r="V1415" s="26" t="s">
        <v>795</v>
      </c>
      <c r="W1415" s="86">
        <f t="shared" si="254"/>
        <v>2022</v>
      </c>
      <c r="X1415" s="86" t="str">
        <f t="shared" si="255"/>
        <v>09</v>
      </c>
      <c r="Y1415" s="86">
        <f t="shared" si="256"/>
        <v>10</v>
      </c>
      <c r="Z1415" s="86" t="str">
        <f t="shared" si="257"/>
        <v>22</v>
      </c>
      <c r="AA1415" s="86" t="str">
        <f t="shared" si="258"/>
        <v>28</v>
      </c>
      <c r="AB1415" s="86" t="str">
        <f t="shared" si="259"/>
        <v>27</v>
      </c>
      <c r="AC1415" s="86" t="str">
        <f t="shared" si="260"/>
        <v>CLS_MJ_2500X1254px_16m_S2A_MSIL1C_20220910_30CC</v>
      </c>
      <c r="AD1415" s="88" t="str">
        <f t="shared" si="250"/>
        <v>cls_mj_s2a_msil1c_2022h2_2500x1254px_16m_20220910t222827_30cc</v>
      </c>
    </row>
    <row r="1416" spans="2:30" x14ac:dyDescent="0.25">
      <c r="B1416" t="s">
        <v>3866</v>
      </c>
      <c r="C1416" t="s">
        <v>3817</v>
      </c>
      <c r="D1416" s="7" t="s">
        <v>3851</v>
      </c>
      <c r="E1416" s="2" t="b">
        <v>1</v>
      </c>
      <c r="F1416" s="2" t="s">
        <v>3813</v>
      </c>
      <c r="G1416" s="7" t="s">
        <v>181</v>
      </c>
      <c r="H1416" t="s">
        <v>72</v>
      </c>
      <c r="I1416" s="50">
        <v>44812</v>
      </c>
      <c r="J1416" s="2" t="s">
        <v>16</v>
      </c>
      <c r="K1416" s="2" t="s">
        <v>205</v>
      </c>
      <c r="L1416" s="9">
        <v>6.5</v>
      </c>
      <c r="M1416" t="s">
        <v>3869</v>
      </c>
      <c r="N1416" s="2" t="s">
        <v>85</v>
      </c>
      <c r="O1416" s="2" t="s">
        <v>3868</v>
      </c>
      <c r="P1416" s="2" t="str">
        <f>VLOOKUP(I1416,Period!A:B,2,FALSE)</f>
        <v>2022H2</v>
      </c>
      <c r="Q1416" s="9">
        <f t="shared" si="251"/>
        <v>6.5</v>
      </c>
      <c r="R1416" s="2">
        <f t="shared" si="252"/>
        <v>10</v>
      </c>
      <c r="S1416" t="str">
        <f t="shared" si="253"/>
        <v>02 Sunny (10%-30%)</v>
      </c>
      <c r="T1416" t="str">
        <f t="shared" si="249"/>
        <v>44812S2A_MSIL1CCDM-MLB-CLSMJ4481202 Sunny (10%-30%)</v>
      </c>
      <c r="U1416">
        <f>IF(COUNTIF(T$2:T1415,T1416)&gt;=1,0,1)</f>
        <v>1</v>
      </c>
      <c r="V1416" s="26" t="s">
        <v>796</v>
      </c>
      <c r="W1416" s="86">
        <f t="shared" si="254"/>
        <v>2022</v>
      </c>
      <c r="X1416" s="86" t="str">
        <f t="shared" si="255"/>
        <v>09</v>
      </c>
      <c r="Y1416" s="86" t="str">
        <f t="shared" si="256"/>
        <v>08</v>
      </c>
      <c r="Z1416" s="86" t="str">
        <f t="shared" si="257"/>
        <v>22</v>
      </c>
      <c r="AA1416" s="86" t="str">
        <f t="shared" si="258"/>
        <v>38</v>
      </c>
      <c r="AB1416" s="86" t="str">
        <f t="shared" si="259"/>
        <v>33</v>
      </c>
      <c r="AC1416" s="86" t="str">
        <f t="shared" si="260"/>
        <v>CLS_MJ_2500X1254px_16m_S2A_MSIL1C_20220908_10CC</v>
      </c>
      <c r="AD1416" s="88" t="str">
        <f t="shared" si="250"/>
        <v>cls_mj_s2a_msil1c_2022h2_2500x1254px_16m_20220908t223833_10cc</v>
      </c>
    </row>
    <row r="1417" spans="2:30" x14ac:dyDescent="0.25">
      <c r="B1417" t="s">
        <v>3866</v>
      </c>
      <c r="C1417" t="s">
        <v>3817</v>
      </c>
      <c r="D1417" s="7" t="s">
        <v>3851</v>
      </c>
      <c r="E1417" s="2" t="b">
        <v>1</v>
      </c>
      <c r="F1417" s="2" t="s">
        <v>3813</v>
      </c>
      <c r="G1417" s="7" t="s">
        <v>181</v>
      </c>
      <c r="H1417" t="s">
        <v>72</v>
      </c>
      <c r="I1417" s="50">
        <v>44809</v>
      </c>
      <c r="J1417" s="2" t="s">
        <v>16</v>
      </c>
      <c r="K1417" s="2" t="s">
        <v>206</v>
      </c>
      <c r="L1417" s="9">
        <v>3.8</v>
      </c>
      <c r="M1417" t="s">
        <v>3869</v>
      </c>
      <c r="N1417" s="2" t="s">
        <v>85</v>
      </c>
      <c r="O1417" s="2" t="s">
        <v>3868</v>
      </c>
      <c r="P1417" s="2" t="str">
        <f>VLOOKUP(I1417,Period!A:B,2,FALSE)</f>
        <v>2022H2</v>
      </c>
      <c r="Q1417" s="9">
        <f t="shared" si="251"/>
        <v>3.8</v>
      </c>
      <c r="R1417" s="2">
        <f t="shared" si="252"/>
        <v>10</v>
      </c>
      <c r="S1417" t="str">
        <f t="shared" si="253"/>
        <v>02 Sunny (10%-30%)</v>
      </c>
      <c r="T1417" t="str">
        <f t="shared" si="249"/>
        <v>44809S2A_MSIL1CCDM-MLB-CLSMJ4480902 Sunny (10%-30%)</v>
      </c>
      <c r="U1417">
        <f>IF(COUNTIF(T$2:T1416,T1417)&gt;=1,0,1)</f>
        <v>1</v>
      </c>
      <c r="V1417" s="26" t="s">
        <v>797</v>
      </c>
      <c r="W1417" s="86">
        <f t="shared" si="254"/>
        <v>2022</v>
      </c>
      <c r="X1417" s="86" t="str">
        <f t="shared" si="255"/>
        <v>09</v>
      </c>
      <c r="Y1417" s="86" t="str">
        <f t="shared" si="256"/>
        <v>05</v>
      </c>
      <c r="Z1417" s="86" t="str">
        <f t="shared" si="257"/>
        <v>22</v>
      </c>
      <c r="AA1417" s="86" t="str">
        <f t="shared" si="258"/>
        <v>28</v>
      </c>
      <c r="AB1417" s="86" t="str">
        <f t="shared" si="259"/>
        <v>37</v>
      </c>
      <c r="AC1417" s="86" t="str">
        <f t="shared" si="260"/>
        <v>CLS_MJ_2500X1254px_16m_S2A_MSIL1C_20220905_10CC</v>
      </c>
      <c r="AD1417" s="88" t="str">
        <f t="shared" si="250"/>
        <v>cls_mj_s2a_msil1c_2022h2_2500x1254px_16m_20220905t222837_10cc</v>
      </c>
    </row>
    <row r="1418" spans="2:30" x14ac:dyDescent="0.25">
      <c r="B1418" t="s">
        <v>3866</v>
      </c>
      <c r="C1418" t="s">
        <v>3817</v>
      </c>
      <c r="D1418" s="7" t="s">
        <v>3851</v>
      </c>
      <c r="E1418" s="2" t="b">
        <v>1</v>
      </c>
      <c r="F1418" s="2" t="s">
        <v>3813</v>
      </c>
      <c r="G1418" s="7" t="s">
        <v>181</v>
      </c>
      <c r="H1418" t="s">
        <v>72</v>
      </c>
      <c r="I1418" s="50">
        <v>44807</v>
      </c>
      <c r="J1418" s="2" t="s">
        <v>16</v>
      </c>
      <c r="K1418" s="2" t="s">
        <v>193</v>
      </c>
      <c r="L1418" s="9">
        <v>27</v>
      </c>
      <c r="M1418" t="s">
        <v>3869</v>
      </c>
      <c r="N1418" s="2" t="s">
        <v>85</v>
      </c>
      <c r="O1418" s="2" t="s">
        <v>3868</v>
      </c>
      <c r="P1418" s="2" t="str">
        <f>VLOOKUP(I1418,Period!A:B,2,FALSE)</f>
        <v>2022H2</v>
      </c>
      <c r="Q1418" s="9">
        <f t="shared" si="251"/>
        <v>27</v>
      </c>
      <c r="R1418" s="2">
        <f t="shared" si="252"/>
        <v>30</v>
      </c>
      <c r="S1418" t="str">
        <f t="shared" si="253"/>
        <v>02 Sunny (10%-30%)</v>
      </c>
      <c r="T1418" t="str">
        <f t="shared" si="249"/>
        <v>44807S2A_MSIL1CCDM-MLB-CLSMJ4480702 Sunny (10%-30%)</v>
      </c>
      <c r="U1418">
        <f>IF(COUNTIF(T$2:T1417,T1418)&gt;=1,0,1)</f>
        <v>1</v>
      </c>
      <c r="V1418" s="26" t="s">
        <v>798</v>
      </c>
      <c r="W1418" s="86">
        <f t="shared" si="254"/>
        <v>2022</v>
      </c>
      <c r="X1418" s="86" t="str">
        <f t="shared" si="255"/>
        <v>09</v>
      </c>
      <c r="Y1418" s="86" t="str">
        <f t="shared" si="256"/>
        <v>03</v>
      </c>
      <c r="Z1418" s="86" t="str">
        <f t="shared" si="257"/>
        <v>22</v>
      </c>
      <c r="AA1418" s="86" t="str">
        <f t="shared" si="258"/>
        <v>38</v>
      </c>
      <c r="AB1418" s="86" t="str">
        <f t="shared" si="259"/>
        <v>23</v>
      </c>
      <c r="AC1418" s="86" t="str">
        <f t="shared" si="260"/>
        <v>CLS_MJ_2500X1254px_16m_S2A_MSIL1C_20220903_30CC</v>
      </c>
      <c r="AD1418" s="88" t="str">
        <f t="shared" si="250"/>
        <v>cls_mj_s2a_msil1c_2022h2_2500x1254px_16m_20220903t223823_30cc</v>
      </c>
    </row>
    <row r="1419" spans="2:30" x14ac:dyDescent="0.25">
      <c r="B1419" t="s">
        <v>3866</v>
      </c>
      <c r="C1419" t="s">
        <v>3817</v>
      </c>
      <c r="D1419" s="7" t="s">
        <v>3851</v>
      </c>
      <c r="E1419" s="2" t="b">
        <v>1</v>
      </c>
      <c r="F1419" s="2" t="s">
        <v>3813</v>
      </c>
      <c r="G1419" s="7" t="s">
        <v>181</v>
      </c>
      <c r="H1419" t="s">
        <v>72</v>
      </c>
      <c r="I1419" s="50">
        <v>44804</v>
      </c>
      <c r="J1419" s="2" t="s">
        <v>16</v>
      </c>
      <c r="K1419" s="2" t="s">
        <v>192</v>
      </c>
      <c r="L1419" s="9">
        <v>96.8</v>
      </c>
      <c r="M1419" t="s">
        <v>3869</v>
      </c>
      <c r="N1419" s="2" t="s">
        <v>85</v>
      </c>
      <c r="O1419" s="2" t="s">
        <v>3868</v>
      </c>
      <c r="P1419" s="2" t="str">
        <f>VLOOKUP(I1419,Period!A:B,2,FALSE)</f>
        <v>2022H2</v>
      </c>
      <c r="Q1419" s="9">
        <f t="shared" si="251"/>
        <v>96.8</v>
      </c>
      <c r="R1419" s="2">
        <f t="shared" si="252"/>
        <v>100</v>
      </c>
      <c r="S1419" t="str">
        <f t="shared" si="253"/>
        <v>04 Overcast (100%)</v>
      </c>
      <c r="T1419" t="str">
        <f t="shared" si="249"/>
        <v>44804S2A_MSIL1CCDM-MLB-CLSMJ4480404 Overcast (100%)</v>
      </c>
      <c r="U1419">
        <f>IF(COUNTIF(T$2:T1418,T1419)&gt;=1,0,1)</f>
        <v>1</v>
      </c>
      <c r="V1419" s="26" t="s">
        <v>799</v>
      </c>
      <c r="W1419" s="86">
        <f t="shared" si="254"/>
        <v>2022</v>
      </c>
      <c r="X1419" s="86" t="str">
        <f t="shared" si="255"/>
        <v>08</v>
      </c>
      <c r="Y1419" s="86">
        <f t="shared" si="256"/>
        <v>31</v>
      </c>
      <c r="Z1419" s="86" t="str">
        <f t="shared" si="257"/>
        <v>22</v>
      </c>
      <c r="AA1419" s="86" t="str">
        <f t="shared" si="258"/>
        <v>28</v>
      </c>
      <c r="AB1419" s="86" t="str">
        <f t="shared" si="259"/>
        <v>26</v>
      </c>
      <c r="AC1419" s="86" t="str">
        <f t="shared" si="260"/>
        <v>CLS_MJ_2500X1254px_16m_S2A_MSIL1C_20220831_100CC</v>
      </c>
      <c r="AD1419" s="88" t="str">
        <f t="shared" si="250"/>
        <v>cls_mj_s2a_msil1c_2022h2_2500x1254px_16m_20220831t222826_100cc</v>
      </c>
    </row>
    <row r="1420" spans="2:30" x14ac:dyDescent="0.25">
      <c r="B1420" t="s">
        <v>3866</v>
      </c>
      <c r="C1420" t="s">
        <v>3817</v>
      </c>
      <c r="D1420" s="7" t="s">
        <v>3851</v>
      </c>
      <c r="E1420" s="2" t="b">
        <v>1</v>
      </c>
      <c r="F1420" s="2" t="s">
        <v>3813</v>
      </c>
      <c r="G1420" s="7" t="s">
        <v>181</v>
      </c>
      <c r="H1420" t="s">
        <v>72</v>
      </c>
      <c r="I1420" s="50">
        <v>44802</v>
      </c>
      <c r="J1420" s="2" t="s">
        <v>16</v>
      </c>
      <c r="K1420" s="2" t="s">
        <v>207</v>
      </c>
      <c r="L1420" s="9">
        <v>24.7</v>
      </c>
      <c r="M1420" t="s">
        <v>3869</v>
      </c>
      <c r="N1420" s="2" t="s">
        <v>85</v>
      </c>
      <c r="O1420" s="2" t="s">
        <v>3868</v>
      </c>
      <c r="P1420" s="2" t="str">
        <f>VLOOKUP(I1420,Period!A:B,2,FALSE)</f>
        <v>2022H2</v>
      </c>
      <c r="Q1420" s="9">
        <f t="shared" si="251"/>
        <v>24.7</v>
      </c>
      <c r="R1420" s="2">
        <f t="shared" si="252"/>
        <v>30</v>
      </c>
      <c r="S1420" t="str">
        <f t="shared" si="253"/>
        <v>02 Sunny (10%-30%)</v>
      </c>
      <c r="T1420" t="str">
        <f t="shared" si="249"/>
        <v>44802S2A_MSIL1CCDM-MLB-CLSMJ4480202 Sunny (10%-30%)</v>
      </c>
      <c r="U1420">
        <f>IF(COUNTIF(T$2:T1419,T1420)&gt;=1,0,1)</f>
        <v>1</v>
      </c>
      <c r="V1420" s="26" t="s">
        <v>800</v>
      </c>
      <c r="W1420" s="86">
        <f t="shared" si="254"/>
        <v>2022</v>
      </c>
      <c r="X1420" s="86" t="str">
        <f t="shared" si="255"/>
        <v>08</v>
      </c>
      <c r="Y1420" s="86">
        <f t="shared" si="256"/>
        <v>29</v>
      </c>
      <c r="Z1420" s="86" t="str">
        <f t="shared" si="257"/>
        <v>22</v>
      </c>
      <c r="AA1420" s="86" t="str">
        <f t="shared" si="258"/>
        <v>38</v>
      </c>
      <c r="AB1420" s="86" t="str">
        <f t="shared" si="259"/>
        <v>34</v>
      </c>
      <c r="AC1420" s="86" t="str">
        <f t="shared" si="260"/>
        <v>CLS_MJ_2500X1254px_16m_S2A_MSIL1C_20220829_30CC</v>
      </c>
      <c r="AD1420" s="88" t="str">
        <f t="shared" si="250"/>
        <v>cls_mj_s2a_msil1c_2022h2_2500x1254px_16m_20220829t223834_30cc</v>
      </c>
    </row>
    <row r="1421" spans="2:30" x14ac:dyDescent="0.25">
      <c r="B1421" t="s">
        <v>3866</v>
      </c>
      <c r="C1421" t="s">
        <v>3817</v>
      </c>
      <c r="D1421" s="7" t="s">
        <v>3851</v>
      </c>
      <c r="E1421" s="2" t="b">
        <v>1</v>
      </c>
      <c r="F1421" s="2" t="s">
        <v>3813</v>
      </c>
      <c r="G1421" s="7" t="s">
        <v>181</v>
      </c>
      <c r="H1421" t="s">
        <v>72</v>
      </c>
      <c r="I1421" s="50">
        <v>44799</v>
      </c>
      <c r="J1421" s="2" t="s">
        <v>16</v>
      </c>
      <c r="K1421" s="2" t="s">
        <v>208</v>
      </c>
      <c r="L1421" s="9">
        <v>0.4</v>
      </c>
      <c r="M1421" t="s">
        <v>3869</v>
      </c>
      <c r="N1421" s="2" t="s">
        <v>85</v>
      </c>
      <c r="O1421" s="2" t="s">
        <v>3868</v>
      </c>
      <c r="P1421" s="2" t="str">
        <f>VLOOKUP(I1421,Period!A:B,2,FALSE)</f>
        <v>2022H2</v>
      </c>
      <c r="Q1421" s="9">
        <f t="shared" si="251"/>
        <v>0.4</v>
      </c>
      <c r="R1421" s="2">
        <f t="shared" si="252"/>
        <v>10</v>
      </c>
      <c r="S1421" t="str">
        <f t="shared" si="253"/>
        <v>02 Sunny (10%-30%)</v>
      </c>
      <c r="T1421" t="str">
        <f t="shared" si="249"/>
        <v>44799S2A_MSIL1CCDM-MLB-CLSMJ4479902 Sunny (10%-30%)</v>
      </c>
      <c r="U1421">
        <f>IF(COUNTIF(T$2:T1420,T1421)&gt;=1,0,1)</f>
        <v>1</v>
      </c>
      <c r="V1421" s="26" t="s">
        <v>801</v>
      </c>
      <c r="W1421" s="86">
        <f t="shared" si="254"/>
        <v>2022</v>
      </c>
      <c r="X1421" s="86" t="str">
        <f t="shared" si="255"/>
        <v>08</v>
      </c>
      <c r="Y1421" s="86">
        <f t="shared" si="256"/>
        <v>26</v>
      </c>
      <c r="Z1421" s="86" t="str">
        <f t="shared" si="257"/>
        <v>22</v>
      </c>
      <c r="AA1421" s="86" t="str">
        <f t="shared" si="258"/>
        <v>28</v>
      </c>
      <c r="AB1421" s="86" t="str">
        <f t="shared" si="259"/>
        <v>38</v>
      </c>
      <c r="AC1421" s="86" t="str">
        <f t="shared" si="260"/>
        <v>CLS_MJ_2500X1254px_16m_S2A_MSIL1C_20220826_10CC</v>
      </c>
      <c r="AD1421" s="88" t="str">
        <f t="shared" si="250"/>
        <v>cls_mj_s2a_msil1c_2022h2_2500x1254px_16m_20220826t222838_10cc</v>
      </c>
    </row>
    <row r="1422" spans="2:30" x14ac:dyDescent="0.25">
      <c r="B1422" t="s">
        <v>3866</v>
      </c>
      <c r="C1422" t="s">
        <v>3817</v>
      </c>
      <c r="D1422" s="7" t="s">
        <v>3851</v>
      </c>
      <c r="E1422" s="2" t="b">
        <v>1</v>
      </c>
      <c r="F1422" s="2" t="s">
        <v>3813</v>
      </c>
      <c r="G1422" s="7" t="s">
        <v>181</v>
      </c>
      <c r="H1422" t="s">
        <v>72</v>
      </c>
      <c r="I1422" s="50">
        <v>44797</v>
      </c>
      <c r="J1422" s="2" t="s">
        <v>16</v>
      </c>
      <c r="K1422" s="2" t="s">
        <v>191</v>
      </c>
      <c r="L1422" s="9">
        <v>81.8</v>
      </c>
      <c r="M1422" t="s">
        <v>3869</v>
      </c>
      <c r="N1422" s="2" t="s">
        <v>85</v>
      </c>
      <c r="O1422" s="2" t="s">
        <v>3868</v>
      </c>
      <c r="P1422" s="2" t="str">
        <f>VLOOKUP(I1422,Period!A:B,2,FALSE)</f>
        <v>2022H2</v>
      </c>
      <c r="Q1422" s="9">
        <f t="shared" si="251"/>
        <v>81.8</v>
      </c>
      <c r="R1422" s="2">
        <f t="shared" si="252"/>
        <v>90</v>
      </c>
      <c r="S1422" t="str">
        <f t="shared" si="253"/>
        <v>03 Cloudy (40%-90%)</v>
      </c>
      <c r="T1422" t="str">
        <f t="shared" si="249"/>
        <v>44797S2A_MSIL1CCDM-MLB-CLSMJ4479703 Cloudy (40%-90%)</v>
      </c>
      <c r="U1422">
        <f>IF(COUNTIF(T$2:T1421,T1422)&gt;=1,0,1)</f>
        <v>1</v>
      </c>
      <c r="V1422" s="26" t="s">
        <v>802</v>
      </c>
      <c r="W1422" s="86">
        <f t="shared" si="254"/>
        <v>2022</v>
      </c>
      <c r="X1422" s="86" t="str">
        <f t="shared" si="255"/>
        <v>08</v>
      </c>
      <c r="Y1422" s="86">
        <f t="shared" si="256"/>
        <v>24</v>
      </c>
      <c r="Z1422" s="86" t="str">
        <f t="shared" si="257"/>
        <v>22</v>
      </c>
      <c r="AA1422" s="86" t="str">
        <f t="shared" si="258"/>
        <v>38</v>
      </c>
      <c r="AB1422" s="86" t="str">
        <f t="shared" si="259"/>
        <v>22</v>
      </c>
      <c r="AC1422" s="86" t="str">
        <f t="shared" si="260"/>
        <v>CLS_MJ_2500X1254px_16m_S2A_MSIL1C_20220824_90CC</v>
      </c>
      <c r="AD1422" s="88" t="str">
        <f t="shared" si="250"/>
        <v>cls_mj_s2a_msil1c_2022h2_2500x1254px_16m_20220824t223822_90cc</v>
      </c>
    </row>
    <row r="1423" spans="2:30" x14ac:dyDescent="0.25">
      <c r="B1423" t="s">
        <v>3866</v>
      </c>
      <c r="C1423" t="s">
        <v>3817</v>
      </c>
      <c r="D1423" s="7" t="s">
        <v>3851</v>
      </c>
      <c r="E1423" s="2" t="b">
        <v>1</v>
      </c>
      <c r="F1423" s="2" t="s">
        <v>3813</v>
      </c>
      <c r="G1423" s="7" t="s">
        <v>181</v>
      </c>
      <c r="H1423" t="s">
        <v>72</v>
      </c>
      <c r="I1423" s="50">
        <v>44794</v>
      </c>
      <c r="J1423" s="2" t="s">
        <v>16</v>
      </c>
      <c r="K1423" s="2" t="s">
        <v>192</v>
      </c>
      <c r="L1423" s="9">
        <v>27.1</v>
      </c>
      <c r="M1423" t="s">
        <v>3869</v>
      </c>
      <c r="N1423" s="2" t="s">
        <v>85</v>
      </c>
      <c r="O1423" s="2" t="s">
        <v>3868</v>
      </c>
      <c r="P1423" s="2" t="str">
        <f>VLOOKUP(I1423,Period!A:B,2,FALSE)</f>
        <v>2022H2</v>
      </c>
      <c r="Q1423" s="9">
        <f t="shared" si="251"/>
        <v>27.1</v>
      </c>
      <c r="R1423" s="2">
        <f t="shared" si="252"/>
        <v>30</v>
      </c>
      <c r="S1423" t="str">
        <f t="shared" si="253"/>
        <v>02 Sunny (10%-30%)</v>
      </c>
      <c r="T1423" t="str">
        <f t="shared" si="249"/>
        <v>44794S2A_MSIL1CCDM-MLB-CLSMJ4479402 Sunny (10%-30%)</v>
      </c>
      <c r="U1423">
        <f>IF(COUNTIF(T$2:T1422,T1423)&gt;=1,0,1)</f>
        <v>1</v>
      </c>
      <c r="V1423" s="26" t="s">
        <v>803</v>
      </c>
      <c r="W1423" s="86">
        <f t="shared" si="254"/>
        <v>2022</v>
      </c>
      <c r="X1423" s="86" t="str">
        <f t="shared" si="255"/>
        <v>08</v>
      </c>
      <c r="Y1423" s="86">
        <f t="shared" si="256"/>
        <v>21</v>
      </c>
      <c r="Z1423" s="86" t="str">
        <f t="shared" si="257"/>
        <v>22</v>
      </c>
      <c r="AA1423" s="86" t="str">
        <f t="shared" si="258"/>
        <v>28</v>
      </c>
      <c r="AB1423" s="86" t="str">
        <f t="shared" si="259"/>
        <v>26</v>
      </c>
      <c r="AC1423" s="86" t="str">
        <f t="shared" si="260"/>
        <v>CLS_MJ_2500X1254px_16m_S2A_MSIL1C_20220821_30CC</v>
      </c>
      <c r="AD1423" s="88" t="str">
        <f t="shared" si="250"/>
        <v>cls_mj_s2a_msil1c_2022h2_2500x1254px_16m_20220821t222826_30cc</v>
      </c>
    </row>
    <row r="1424" spans="2:30" x14ac:dyDescent="0.25">
      <c r="B1424" t="s">
        <v>3866</v>
      </c>
      <c r="C1424" t="s">
        <v>3817</v>
      </c>
      <c r="D1424" s="7" t="s">
        <v>3851</v>
      </c>
      <c r="E1424" s="2" t="b">
        <v>1</v>
      </c>
      <c r="F1424" s="2" t="s">
        <v>3813</v>
      </c>
      <c r="G1424" s="7" t="s">
        <v>181</v>
      </c>
      <c r="H1424" t="s">
        <v>72</v>
      </c>
      <c r="I1424" s="50">
        <v>44792</v>
      </c>
      <c r="J1424" s="2" t="s">
        <v>16</v>
      </c>
      <c r="K1424" s="2" t="s">
        <v>207</v>
      </c>
      <c r="L1424" s="9">
        <v>38.200000000000003</v>
      </c>
      <c r="M1424" t="s">
        <v>3869</v>
      </c>
      <c r="N1424" s="2" t="s">
        <v>85</v>
      </c>
      <c r="O1424" s="2" t="s">
        <v>3868</v>
      </c>
      <c r="P1424" s="2" t="str">
        <f>VLOOKUP(I1424,Period!A:B,2,FALSE)</f>
        <v>2022H2</v>
      </c>
      <c r="Q1424" s="9">
        <f t="shared" si="251"/>
        <v>38.200000000000003</v>
      </c>
      <c r="R1424" s="2">
        <f t="shared" si="252"/>
        <v>40</v>
      </c>
      <c r="S1424" t="str">
        <f t="shared" si="253"/>
        <v>03 Cloudy (40%-90%)</v>
      </c>
      <c r="T1424" t="str">
        <f t="shared" ref="T1424:T1487" si="261">CONCATENATE(I1424,B1424,C1424,H1424,I1424,S1424)</f>
        <v>44792S2A_MSIL1CCDM-MLB-CLSMJ4479203 Cloudy (40%-90%)</v>
      </c>
      <c r="U1424">
        <f>IF(COUNTIF(T$2:T1423,T1424)&gt;=1,0,1)</f>
        <v>1</v>
      </c>
      <c r="V1424" s="26" t="s">
        <v>804</v>
      </c>
      <c r="W1424" s="86">
        <f t="shared" si="254"/>
        <v>2022</v>
      </c>
      <c r="X1424" s="86" t="str">
        <f t="shared" si="255"/>
        <v>08</v>
      </c>
      <c r="Y1424" s="86">
        <f t="shared" si="256"/>
        <v>19</v>
      </c>
      <c r="Z1424" s="86" t="str">
        <f t="shared" si="257"/>
        <v>22</v>
      </c>
      <c r="AA1424" s="86" t="str">
        <f t="shared" si="258"/>
        <v>38</v>
      </c>
      <c r="AB1424" s="86" t="str">
        <f t="shared" si="259"/>
        <v>34</v>
      </c>
      <c r="AC1424" s="86" t="str">
        <f t="shared" si="260"/>
        <v>CLS_MJ_2500X1254px_16m_S2A_MSIL1C_20220819_40CC</v>
      </c>
      <c r="AD1424" s="88" t="str">
        <f t="shared" si="250"/>
        <v>cls_mj_s2a_msil1c_2022h2_2500x1254px_16m_20220819t223834_40cc</v>
      </c>
    </row>
    <row r="1425" spans="2:30" x14ac:dyDescent="0.25">
      <c r="B1425" t="s">
        <v>3866</v>
      </c>
      <c r="C1425" t="s">
        <v>3817</v>
      </c>
      <c r="D1425" s="7" t="s">
        <v>3851</v>
      </c>
      <c r="E1425" s="2" t="b">
        <v>1</v>
      </c>
      <c r="F1425" s="2" t="s">
        <v>3813</v>
      </c>
      <c r="G1425" s="7" t="s">
        <v>181</v>
      </c>
      <c r="H1425" t="s">
        <v>72</v>
      </c>
      <c r="I1425" s="50">
        <v>44789</v>
      </c>
      <c r="J1425" s="2" t="s">
        <v>16</v>
      </c>
      <c r="K1425" s="2" t="s">
        <v>208</v>
      </c>
      <c r="L1425" s="9">
        <v>97.1</v>
      </c>
      <c r="M1425" t="s">
        <v>3869</v>
      </c>
      <c r="N1425" s="2" t="s">
        <v>85</v>
      </c>
      <c r="O1425" s="2" t="s">
        <v>3868</v>
      </c>
      <c r="P1425" s="2" t="str">
        <f>VLOOKUP(I1425,Period!A:B,2,FALSE)</f>
        <v>2022H2</v>
      </c>
      <c r="Q1425" s="9">
        <f t="shared" si="251"/>
        <v>97.1</v>
      </c>
      <c r="R1425" s="2">
        <f t="shared" si="252"/>
        <v>100</v>
      </c>
      <c r="S1425" t="str">
        <f t="shared" si="253"/>
        <v>04 Overcast (100%)</v>
      </c>
      <c r="T1425" t="str">
        <f t="shared" si="261"/>
        <v>44789S2A_MSIL1CCDM-MLB-CLSMJ4478904 Overcast (100%)</v>
      </c>
      <c r="U1425">
        <f>IF(COUNTIF(T$2:T1424,T1425)&gt;=1,0,1)</f>
        <v>1</v>
      </c>
      <c r="V1425" s="26" t="s">
        <v>805</v>
      </c>
      <c r="W1425" s="86">
        <f t="shared" si="254"/>
        <v>2022</v>
      </c>
      <c r="X1425" s="86" t="str">
        <f t="shared" si="255"/>
        <v>08</v>
      </c>
      <c r="Y1425" s="86">
        <f t="shared" si="256"/>
        <v>16</v>
      </c>
      <c r="Z1425" s="86" t="str">
        <f t="shared" si="257"/>
        <v>22</v>
      </c>
      <c r="AA1425" s="86" t="str">
        <f t="shared" si="258"/>
        <v>28</v>
      </c>
      <c r="AB1425" s="86" t="str">
        <f t="shared" si="259"/>
        <v>38</v>
      </c>
      <c r="AC1425" s="86" t="str">
        <f t="shared" si="260"/>
        <v>CLS_MJ_2500X1254px_16m_S2A_MSIL1C_20220816_100CC</v>
      </c>
      <c r="AD1425" s="88" t="str">
        <f t="shared" si="250"/>
        <v>cls_mj_s2a_msil1c_2022h2_2500x1254px_16m_20220816t222838_100cc</v>
      </c>
    </row>
    <row r="1426" spans="2:30" x14ac:dyDescent="0.25">
      <c r="B1426" t="s">
        <v>3866</v>
      </c>
      <c r="C1426" t="s">
        <v>3817</v>
      </c>
      <c r="D1426" s="7" t="s">
        <v>3851</v>
      </c>
      <c r="E1426" s="2" t="b">
        <v>1</v>
      </c>
      <c r="F1426" s="2" t="s">
        <v>3813</v>
      </c>
      <c r="G1426" s="7" t="s">
        <v>181</v>
      </c>
      <c r="H1426" t="s">
        <v>72</v>
      </c>
      <c r="I1426" s="50">
        <v>44787</v>
      </c>
      <c r="J1426" s="2" t="s">
        <v>16</v>
      </c>
      <c r="K1426" s="2" t="s">
        <v>197</v>
      </c>
      <c r="L1426" s="9">
        <v>99.9</v>
      </c>
      <c r="M1426" t="s">
        <v>3869</v>
      </c>
      <c r="N1426" s="2" t="s">
        <v>85</v>
      </c>
      <c r="O1426" s="2" t="s">
        <v>3868</v>
      </c>
      <c r="P1426" s="2" t="str">
        <f>VLOOKUP(I1426,Period!A:B,2,FALSE)</f>
        <v>2022H2</v>
      </c>
      <c r="Q1426" s="9">
        <f t="shared" si="251"/>
        <v>99.9</v>
      </c>
      <c r="R1426" s="2">
        <f t="shared" si="252"/>
        <v>100</v>
      </c>
      <c r="S1426" t="str">
        <f t="shared" si="253"/>
        <v>04 Overcast (100%)</v>
      </c>
      <c r="T1426" t="str">
        <f t="shared" si="261"/>
        <v>44787S2A_MSIL1CCDM-MLB-CLSMJ4478704 Overcast (100%)</v>
      </c>
      <c r="U1426">
        <f>IF(COUNTIF(T$2:T1425,T1426)&gt;=1,0,1)</f>
        <v>1</v>
      </c>
      <c r="V1426" s="26" t="s">
        <v>806</v>
      </c>
      <c r="W1426" s="86">
        <f t="shared" si="254"/>
        <v>2022</v>
      </c>
      <c r="X1426" s="86" t="str">
        <f t="shared" si="255"/>
        <v>08</v>
      </c>
      <c r="Y1426" s="86">
        <f t="shared" si="256"/>
        <v>14</v>
      </c>
      <c r="Z1426" s="86" t="str">
        <f t="shared" si="257"/>
        <v>22</v>
      </c>
      <c r="AA1426" s="86" t="str">
        <f t="shared" si="258"/>
        <v>38</v>
      </c>
      <c r="AB1426" s="86" t="str">
        <f t="shared" si="259"/>
        <v>25</v>
      </c>
      <c r="AC1426" s="86" t="str">
        <f t="shared" si="260"/>
        <v>CLS_MJ_2500X1254px_16m_S2A_MSIL1C_20220814_100CC</v>
      </c>
      <c r="AD1426" s="88" t="str">
        <f t="shared" si="250"/>
        <v>cls_mj_s2a_msil1c_2022h2_2500x1254px_16m_20220814t223825_100cc</v>
      </c>
    </row>
    <row r="1427" spans="2:30" x14ac:dyDescent="0.25">
      <c r="B1427" t="s">
        <v>3866</v>
      </c>
      <c r="C1427" t="s">
        <v>3817</v>
      </c>
      <c r="D1427" s="7" t="s">
        <v>3851</v>
      </c>
      <c r="E1427" s="2" t="b">
        <v>1</v>
      </c>
      <c r="F1427" s="2" t="s">
        <v>3813</v>
      </c>
      <c r="G1427" s="7" t="s">
        <v>181</v>
      </c>
      <c r="H1427" t="s">
        <v>72</v>
      </c>
      <c r="I1427" s="50">
        <v>44784</v>
      </c>
      <c r="J1427" s="2" t="s">
        <v>16</v>
      </c>
      <c r="K1427" s="2" t="s">
        <v>195</v>
      </c>
      <c r="L1427" s="9">
        <v>6.8</v>
      </c>
      <c r="M1427" t="s">
        <v>3869</v>
      </c>
      <c r="N1427" s="2" t="s">
        <v>85</v>
      </c>
      <c r="O1427" s="2" t="s">
        <v>3868</v>
      </c>
      <c r="P1427" s="2" t="str">
        <f>VLOOKUP(I1427,Period!A:B,2,FALSE)</f>
        <v>2022H2</v>
      </c>
      <c r="Q1427" s="9">
        <f t="shared" si="251"/>
        <v>6.8</v>
      </c>
      <c r="R1427" s="2">
        <f t="shared" si="252"/>
        <v>10</v>
      </c>
      <c r="S1427" t="str">
        <f t="shared" si="253"/>
        <v>02 Sunny (10%-30%)</v>
      </c>
      <c r="T1427" t="str">
        <f t="shared" si="261"/>
        <v>44784S2A_MSIL1CCDM-MLB-CLSMJ4478402 Sunny (10%-30%)</v>
      </c>
      <c r="U1427">
        <f>IF(COUNTIF(T$2:T1426,T1427)&gt;=1,0,1)</f>
        <v>1</v>
      </c>
      <c r="V1427" s="26" t="s">
        <v>807</v>
      </c>
      <c r="W1427" s="86">
        <f t="shared" si="254"/>
        <v>2022</v>
      </c>
      <c r="X1427" s="86" t="str">
        <f t="shared" si="255"/>
        <v>08</v>
      </c>
      <c r="Y1427" s="86">
        <f t="shared" si="256"/>
        <v>11</v>
      </c>
      <c r="Z1427" s="86" t="str">
        <f t="shared" si="257"/>
        <v>22</v>
      </c>
      <c r="AA1427" s="86" t="str">
        <f t="shared" si="258"/>
        <v>28</v>
      </c>
      <c r="AB1427" s="86" t="str">
        <f t="shared" si="259"/>
        <v>29</v>
      </c>
      <c r="AC1427" s="86" t="str">
        <f t="shared" si="260"/>
        <v>CLS_MJ_2500X1254px_16m_S2A_MSIL1C_20220811_10CC</v>
      </c>
      <c r="AD1427" s="88" t="str">
        <f t="shared" si="250"/>
        <v>cls_mj_s2a_msil1c_2022h2_2500x1254px_16m_20220811t222829_10cc</v>
      </c>
    </row>
    <row r="1428" spans="2:30" x14ac:dyDescent="0.25">
      <c r="B1428" t="s">
        <v>3866</v>
      </c>
      <c r="C1428" t="s">
        <v>3817</v>
      </c>
      <c r="D1428" s="7" t="s">
        <v>3851</v>
      </c>
      <c r="E1428" s="2" t="b">
        <v>1</v>
      </c>
      <c r="F1428" s="2" t="s">
        <v>3813</v>
      </c>
      <c r="G1428" s="7" t="s">
        <v>181</v>
      </c>
      <c r="H1428" t="s">
        <v>72</v>
      </c>
      <c r="I1428" s="50">
        <v>44782</v>
      </c>
      <c r="J1428" s="2" t="s">
        <v>16</v>
      </c>
      <c r="K1428" s="2" t="s">
        <v>205</v>
      </c>
      <c r="L1428" s="9">
        <v>6.2</v>
      </c>
      <c r="M1428" t="s">
        <v>3869</v>
      </c>
      <c r="N1428" s="2" t="s">
        <v>85</v>
      </c>
      <c r="O1428" s="2" t="s">
        <v>3868</v>
      </c>
      <c r="P1428" s="2" t="str">
        <f>VLOOKUP(I1428,Period!A:B,2,FALSE)</f>
        <v>2022H2</v>
      </c>
      <c r="Q1428" s="9">
        <f t="shared" si="251"/>
        <v>6.2</v>
      </c>
      <c r="R1428" s="2">
        <f t="shared" si="252"/>
        <v>10</v>
      </c>
      <c r="S1428" t="str">
        <f t="shared" si="253"/>
        <v>02 Sunny (10%-30%)</v>
      </c>
      <c r="T1428" t="str">
        <f t="shared" si="261"/>
        <v>44782S2A_MSIL1CCDM-MLB-CLSMJ4478202 Sunny (10%-30%)</v>
      </c>
      <c r="U1428">
        <f>IF(COUNTIF(T$2:T1427,T1428)&gt;=1,0,1)</f>
        <v>1</v>
      </c>
      <c r="V1428" s="26" t="s">
        <v>808</v>
      </c>
      <c r="W1428" s="86">
        <f t="shared" si="254"/>
        <v>2022</v>
      </c>
      <c r="X1428" s="86" t="str">
        <f t="shared" si="255"/>
        <v>08</v>
      </c>
      <c r="Y1428" s="86" t="str">
        <f t="shared" si="256"/>
        <v>09</v>
      </c>
      <c r="Z1428" s="86" t="str">
        <f t="shared" si="257"/>
        <v>22</v>
      </c>
      <c r="AA1428" s="86" t="str">
        <f t="shared" si="258"/>
        <v>38</v>
      </c>
      <c r="AB1428" s="86" t="str">
        <f t="shared" si="259"/>
        <v>33</v>
      </c>
      <c r="AC1428" s="86" t="str">
        <f t="shared" si="260"/>
        <v>CLS_MJ_2500X1254px_16m_S2A_MSIL1C_20220809_10CC</v>
      </c>
      <c r="AD1428" s="88" t="str">
        <f t="shared" si="250"/>
        <v>cls_mj_s2a_msil1c_2022h2_2500x1254px_16m_20220809t223833_10cc</v>
      </c>
    </row>
    <row r="1429" spans="2:30" x14ac:dyDescent="0.25">
      <c r="B1429" t="s">
        <v>3866</v>
      </c>
      <c r="C1429" t="s">
        <v>3817</v>
      </c>
      <c r="D1429" s="7" t="s">
        <v>3851</v>
      </c>
      <c r="E1429" s="2" t="b">
        <v>1</v>
      </c>
      <c r="F1429" s="2" t="s">
        <v>3813</v>
      </c>
      <c r="G1429" s="7" t="s">
        <v>181</v>
      </c>
      <c r="H1429" t="s">
        <v>72</v>
      </c>
      <c r="I1429" s="50">
        <v>44779</v>
      </c>
      <c r="J1429" s="2" t="s">
        <v>16</v>
      </c>
      <c r="K1429" s="2" t="s">
        <v>209</v>
      </c>
      <c r="L1429" s="9">
        <v>37.700000000000003</v>
      </c>
      <c r="M1429" t="s">
        <v>3869</v>
      </c>
      <c r="N1429" s="2" t="s">
        <v>85</v>
      </c>
      <c r="O1429" s="2" t="s">
        <v>3868</v>
      </c>
      <c r="P1429" s="2" t="str">
        <f>VLOOKUP(I1429,Period!A:B,2,FALSE)</f>
        <v>2022H2</v>
      </c>
      <c r="Q1429" s="9">
        <f t="shared" si="251"/>
        <v>37.700000000000003</v>
      </c>
      <c r="R1429" s="2">
        <f t="shared" si="252"/>
        <v>40</v>
      </c>
      <c r="S1429" t="str">
        <f t="shared" si="253"/>
        <v>03 Cloudy (40%-90%)</v>
      </c>
      <c r="T1429" t="str">
        <f t="shared" si="261"/>
        <v>44779S2A_MSIL1CCDM-MLB-CLSMJ4477903 Cloudy (40%-90%)</v>
      </c>
      <c r="U1429">
        <f>IF(COUNTIF(T$2:T1428,T1429)&gt;=1,0,1)</f>
        <v>1</v>
      </c>
      <c r="V1429" s="26" t="s">
        <v>809</v>
      </c>
      <c r="W1429" s="86">
        <f t="shared" si="254"/>
        <v>2022</v>
      </c>
      <c r="X1429" s="86" t="str">
        <f t="shared" si="255"/>
        <v>08</v>
      </c>
      <c r="Y1429" s="86" t="str">
        <f t="shared" si="256"/>
        <v>06</v>
      </c>
      <c r="Z1429" s="86" t="str">
        <f t="shared" si="257"/>
        <v>22</v>
      </c>
      <c r="AA1429" s="86" t="str">
        <f t="shared" si="258"/>
        <v>28</v>
      </c>
      <c r="AB1429" s="86" t="str">
        <f t="shared" si="259"/>
        <v>36</v>
      </c>
      <c r="AC1429" s="86" t="str">
        <f t="shared" si="260"/>
        <v>CLS_MJ_2500X1254px_16m_S2A_MSIL1C_20220806_40CC</v>
      </c>
      <c r="AD1429" s="88" t="str">
        <f t="shared" ref="AD1429:AD1492" si="262">LOWER(CONCATENATE(CONCATENATE(RIGHT(C1429,3),"_",H1429,"_",B1429,"_",P1429,"_",M1429,"_",O1429,"_",W1429,X1429,Y1429),"T",Z1429,AA1429,AB1429,"_",R1429,"CC"))</f>
        <v>cls_mj_s2a_msil1c_2022h2_2500x1254px_16m_20220806t222836_40cc</v>
      </c>
    </row>
    <row r="1430" spans="2:30" x14ac:dyDescent="0.25">
      <c r="B1430" t="s">
        <v>3866</v>
      </c>
      <c r="C1430" t="s">
        <v>3817</v>
      </c>
      <c r="D1430" s="7" t="s">
        <v>3851</v>
      </c>
      <c r="E1430" s="2" t="b">
        <v>1</v>
      </c>
      <c r="F1430" s="2" t="s">
        <v>3813</v>
      </c>
      <c r="G1430" s="7" t="s">
        <v>181</v>
      </c>
      <c r="H1430" t="s">
        <v>72</v>
      </c>
      <c r="I1430" s="50">
        <v>44777</v>
      </c>
      <c r="J1430" s="2" t="s">
        <v>16</v>
      </c>
      <c r="K1430" s="2" t="s">
        <v>210</v>
      </c>
      <c r="L1430" s="9">
        <v>95.5</v>
      </c>
      <c r="M1430" t="s">
        <v>3869</v>
      </c>
      <c r="N1430" s="2" t="s">
        <v>85</v>
      </c>
      <c r="O1430" s="2" t="s">
        <v>3868</v>
      </c>
      <c r="P1430" s="2" t="str">
        <f>VLOOKUP(I1430,Period!A:B,2,FALSE)</f>
        <v>2022H2</v>
      </c>
      <c r="Q1430" s="9">
        <f t="shared" si="251"/>
        <v>95.5</v>
      </c>
      <c r="R1430" s="2">
        <f t="shared" si="252"/>
        <v>100</v>
      </c>
      <c r="S1430" t="str">
        <f t="shared" si="253"/>
        <v>04 Overcast (100%)</v>
      </c>
      <c r="T1430" t="str">
        <f t="shared" si="261"/>
        <v>44777S2A_MSIL1CCDM-MLB-CLSMJ4477704 Overcast (100%)</v>
      </c>
      <c r="U1430">
        <f>IF(COUNTIF(T$2:T1429,T1430)&gt;=1,0,1)</f>
        <v>1</v>
      </c>
      <c r="V1430" s="26" t="s">
        <v>810</v>
      </c>
      <c r="W1430" s="86">
        <f t="shared" si="254"/>
        <v>2022</v>
      </c>
      <c r="X1430" s="86" t="str">
        <f t="shared" si="255"/>
        <v>08</v>
      </c>
      <c r="Y1430" s="86" t="str">
        <f t="shared" si="256"/>
        <v>04</v>
      </c>
      <c r="Z1430" s="86" t="str">
        <f t="shared" si="257"/>
        <v>22</v>
      </c>
      <c r="AA1430" s="86" t="str">
        <f t="shared" si="258"/>
        <v>38</v>
      </c>
      <c r="AB1430" s="86" t="str">
        <f t="shared" si="259"/>
        <v>26</v>
      </c>
      <c r="AC1430" s="86" t="str">
        <f t="shared" si="260"/>
        <v>CLS_MJ_2500X1254px_16m_S2A_MSIL1C_20220804_100CC</v>
      </c>
      <c r="AD1430" s="88" t="str">
        <f t="shared" si="262"/>
        <v>cls_mj_s2a_msil1c_2022h2_2500x1254px_16m_20220804t223826_100cc</v>
      </c>
    </row>
    <row r="1431" spans="2:30" x14ac:dyDescent="0.25">
      <c r="B1431" t="s">
        <v>3866</v>
      </c>
      <c r="C1431" t="s">
        <v>3817</v>
      </c>
      <c r="D1431" s="7" t="s">
        <v>3851</v>
      </c>
      <c r="E1431" s="2" t="b">
        <v>1</v>
      </c>
      <c r="F1431" s="2" t="s">
        <v>3813</v>
      </c>
      <c r="G1431" s="7" t="s">
        <v>181</v>
      </c>
      <c r="H1431" t="s">
        <v>72</v>
      </c>
      <c r="I1431" s="50">
        <v>44774</v>
      </c>
      <c r="J1431" s="2" t="s">
        <v>16</v>
      </c>
      <c r="K1431" s="2" t="s">
        <v>211</v>
      </c>
      <c r="L1431" s="9">
        <v>68.599999999999994</v>
      </c>
      <c r="M1431" t="s">
        <v>3869</v>
      </c>
      <c r="N1431" s="2" t="s">
        <v>85</v>
      </c>
      <c r="O1431" s="2" t="s">
        <v>3868</v>
      </c>
      <c r="P1431" s="2" t="str">
        <f>VLOOKUP(I1431,Period!A:B,2,FALSE)</f>
        <v>2022H2</v>
      </c>
      <c r="Q1431" s="9">
        <f t="shared" si="251"/>
        <v>68.599999999999994</v>
      </c>
      <c r="R1431" s="2">
        <f t="shared" si="252"/>
        <v>70</v>
      </c>
      <c r="S1431" t="str">
        <f t="shared" si="253"/>
        <v>03 Cloudy (40%-90%)</v>
      </c>
      <c r="T1431" t="str">
        <f t="shared" si="261"/>
        <v>44774S2A_MSIL1CCDM-MLB-CLSMJ4477403 Cloudy (40%-90%)</v>
      </c>
      <c r="U1431">
        <f>IF(COUNTIF(T$2:T1430,T1431)&gt;=1,0,1)</f>
        <v>1</v>
      </c>
      <c r="V1431" s="26" t="s">
        <v>811</v>
      </c>
      <c r="W1431" s="86">
        <f t="shared" si="254"/>
        <v>2022</v>
      </c>
      <c r="X1431" s="86" t="str">
        <f t="shared" si="255"/>
        <v>08</v>
      </c>
      <c r="Y1431" s="86" t="str">
        <f t="shared" si="256"/>
        <v>01</v>
      </c>
      <c r="Z1431" s="86" t="str">
        <f t="shared" si="257"/>
        <v>22</v>
      </c>
      <c r="AA1431" s="86" t="str">
        <f t="shared" si="258"/>
        <v>28</v>
      </c>
      <c r="AB1431" s="86" t="str">
        <f t="shared" si="259"/>
        <v>30</v>
      </c>
      <c r="AC1431" s="86" t="str">
        <f t="shared" si="260"/>
        <v>CLS_MJ_2500X1254px_16m_S2A_MSIL1C_20220801_70CC</v>
      </c>
      <c r="AD1431" s="88" t="str">
        <f t="shared" si="262"/>
        <v>cls_mj_s2a_msil1c_2022h2_2500x1254px_16m_20220801t222830_70cc</v>
      </c>
    </row>
    <row r="1432" spans="2:30" x14ac:dyDescent="0.25">
      <c r="B1432" t="s">
        <v>3866</v>
      </c>
      <c r="C1432" t="s">
        <v>3817</v>
      </c>
      <c r="D1432" s="7" t="s">
        <v>3851</v>
      </c>
      <c r="E1432" s="2" t="b">
        <v>1</v>
      </c>
      <c r="F1432" s="2" t="s">
        <v>3813</v>
      </c>
      <c r="G1432" s="7" t="s">
        <v>181</v>
      </c>
      <c r="H1432" t="s">
        <v>72</v>
      </c>
      <c r="I1432" s="50">
        <v>44772</v>
      </c>
      <c r="J1432" s="2" t="s">
        <v>16</v>
      </c>
      <c r="K1432" s="2" t="s">
        <v>212</v>
      </c>
      <c r="L1432" s="9">
        <v>29.1</v>
      </c>
      <c r="M1432" t="s">
        <v>3869</v>
      </c>
      <c r="N1432" s="2" t="s">
        <v>85</v>
      </c>
      <c r="O1432" s="2" t="s">
        <v>3868</v>
      </c>
      <c r="P1432" s="2" t="str">
        <f>VLOOKUP(I1432,Period!A:B,2,FALSE)</f>
        <v>2022H2</v>
      </c>
      <c r="Q1432" s="9">
        <f t="shared" si="251"/>
        <v>29.1</v>
      </c>
      <c r="R1432" s="2">
        <f t="shared" si="252"/>
        <v>30</v>
      </c>
      <c r="S1432" t="str">
        <f t="shared" si="253"/>
        <v>02 Sunny (10%-30%)</v>
      </c>
      <c r="T1432" t="str">
        <f t="shared" si="261"/>
        <v>44772S2A_MSIL1CCDM-MLB-CLSMJ4477202 Sunny (10%-30%)</v>
      </c>
      <c r="U1432">
        <f>IF(COUNTIF(T$2:T1431,T1432)&gt;=1,0,1)</f>
        <v>1</v>
      </c>
      <c r="V1432" s="26" t="s">
        <v>812</v>
      </c>
      <c r="W1432" s="86">
        <f t="shared" si="254"/>
        <v>2022</v>
      </c>
      <c r="X1432" s="86" t="str">
        <f t="shared" si="255"/>
        <v>07</v>
      </c>
      <c r="Y1432" s="86">
        <f t="shared" si="256"/>
        <v>30</v>
      </c>
      <c r="Z1432" s="86" t="str">
        <f t="shared" si="257"/>
        <v>22</v>
      </c>
      <c r="AA1432" s="86" t="str">
        <f t="shared" si="258"/>
        <v>38</v>
      </c>
      <c r="AB1432" s="86" t="str">
        <f t="shared" si="259"/>
        <v>32</v>
      </c>
      <c r="AC1432" s="86" t="str">
        <f t="shared" si="260"/>
        <v>CLS_MJ_2500X1254px_16m_S2A_MSIL1C_20220730_30CC</v>
      </c>
      <c r="AD1432" s="88" t="str">
        <f t="shared" si="262"/>
        <v>cls_mj_s2a_msil1c_2022h2_2500x1254px_16m_20220730t223832_30cc</v>
      </c>
    </row>
    <row r="1433" spans="2:30" x14ac:dyDescent="0.25">
      <c r="B1433" t="s">
        <v>3866</v>
      </c>
      <c r="C1433" t="s">
        <v>3817</v>
      </c>
      <c r="D1433" s="7" t="s">
        <v>3851</v>
      </c>
      <c r="E1433" s="2" t="b">
        <v>1</v>
      </c>
      <c r="F1433" s="2" t="s">
        <v>3813</v>
      </c>
      <c r="G1433" s="7" t="s">
        <v>181</v>
      </c>
      <c r="H1433" t="s">
        <v>72</v>
      </c>
      <c r="I1433" s="50">
        <v>44769</v>
      </c>
      <c r="J1433" s="2" t="s">
        <v>16</v>
      </c>
      <c r="K1433" s="2" t="s">
        <v>213</v>
      </c>
      <c r="L1433" s="9">
        <v>98.9</v>
      </c>
      <c r="M1433" t="s">
        <v>3869</v>
      </c>
      <c r="N1433" s="2" t="s">
        <v>85</v>
      </c>
      <c r="O1433" s="2" t="s">
        <v>3868</v>
      </c>
      <c r="P1433" s="2" t="str">
        <f>VLOOKUP(I1433,Period!A:B,2,FALSE)</f>
        <v>2022H2</v>
      </c>
      <c r="Q1433" s="9">
        <f t="shared" si="251"/>
        <v>98.9</v>
      </c>
      <c r="R1433" s="2">
        <f t="shared" si="252"/>
        <v>100</v>
      </c>
      <c r="S1433" t="str">
        <f t="shared" si="253"/>
        <v>04 Overcast (100%)</v>
      </c>
      <c r="T1433" t="str">
        <f t="shared" si="261"/>
        <v>44769S2A_MSIL1CCDM-MLB-CLSMJ4476904 Overcast (100%)</v>
      </c>
      <c r="U1433">
        <f>IF(COUNTIF(T$2:T1432,T1433)&gt;=1,0,1)</f>
        <v>1</v>
      </c>
      <c r="V1433" s="26" t="s">
        <v>813</v>
      </c>
      <c r="W1433" s="86">
        <f t="shared" si="254"/>
        <v>2022</v>
      </c>
      <c r="X1433" s="86" t="str">
        <f t="shared" si="255"/>
        <v>07</v>
      </c>
      <c r="Y1433" s="86">
        <f t="shared" si="256"/>
        <v>27</v>
      </c>
      <c r="Z1433" s="86" t="str">
        <f t="shared" si="257"/>
        <v>22</v>
      </c>
      <c r="AA1433" s="86" t="str">
        <f t="shared" si="258"/>
        <v>28</v>
      </c>
      <c r="AB1433" s="86" t="str">
        <f t="shared" si="259"/>
        <v>35</v>
      </c>
      <c r="AC1433" s="86" t="str">
        <f t="shared" si="260"/>
        <v>CLS_MJ_2500X1254px_16m_S2A_MSIL1C_20220727_100CC</v>
      </c>
      <c r="AD1433" s="88" t="str">
        <f t="shared" si="262"/>
        <v>cls_mj_s2a_msil1c_2022h2_2500x1254px_16m_20220727t222835_100cc</v>
      </c>
    </row>
    <row r="1434" spans="2:30" x14ac:dyDescent="0.25">
      <c r="B1434" t="s">
        <v>3866</v>
      </c>
      <c r="C1434" t="s">
        <v>3817</v>
      </c>
      <c r="D1434" s="7" t="s">
        <v>3851</v>
      </c>
      <c r="E1434" s="2" t="b">
        <v>1</v>
      </c>
      <c r="F1434" s="2" t="s">
        <v>3813</v>
      </c>
      <c r="G1434" s="7" t="s">
        <v>181</v>
      </c>
      <c r="H1434" t="s">
        <v>72</v>
      </c>
      <c r="I1434" s="50">
        <v>44767</v>
      </c>
      <c r="J1434" s="2" t="s">
        <v>16</v>
      </c>
      <c r="K1434" s="2" t="s">
        <v>214</v>
      </c>
      <c r="L1434" s="9">
        <v>88.3</v>
      </c>
      <c r="M1434" t="s">
        <v>3869</v>
      </c>
      <c r="N1434" s="2" t="s">
        <v>85</v>
      </c>
      <c r="O1434" s="2" t="s">
        <v>3868</v>
      </c>
      <c r="P1434" s="2" t="str">
        <f>VLOOKUP(I1434,Period!A:B,2,FALSE)</f>
        <v>2022H2</v>
      </c>
      <c r="Q1434" s="9">
        <f t="shared" si="251"/>
        <v>88.3</v>
      </c>
      <c r="R1434" s="2">
        <f t="shared" si="252"/>
        <v>90</v>
      </c>
      <c r="S1434" t="str">
        <f t="shared" si="253"/>
        <v>03 Cloudy (40%-90%)</v>
      </c>
      <c r="T1434" t="str">
        <f t="shared" si="261"/>
        <v>44767S2A_MSIL1CCDM-MLB-CLSMJ4476703 Cloudy (40%-90%)</v>
      </c>
      <c r="U1434">
        <f>IF(COUNTIF(T$2:T1433,T1434)&gt;=1,0,1)</f>
        <v>1</v>
      </c>
      <c r="V1434" s="26" t="s">
        <v>814</v>
      </c>
      <c r="W1434" s="86">
        <f t="shared" si="254"/>
        <v>2022</v>
      </c>
      <c r="X1434" s="86" t="str">
        <f t="shared" si="255"/>
        <v>07</v>
      </c>
      <c r="Y1434" s="86">
        <f t="shared" si="256"/>
        <v>25</v>
      </c>
      <c r="Z1434" s="86" t="str">
        <f t="shared" si="257"/>
        <v>22</v>
      </c>
      <c r="AA1434" s="86" t="str">
        <f t="shared" si="258"/>
        <v>38</v>
      </c>
      <c r="AB1434" s="86" t="str">
        <f t="shared" si="259"/>
        <v>27</v>
      </c>
      <c r="AC1434" s="86" t="str">
        <f t="shared" si="260"/>
        <v>CLS_MJ_2500X1254px_16m_S2A_MSIL1C_20220725_90CC</v>
      </c>
      <c r="AD1434" s="88" t="str">
        <f t="shared" si="262"/>
        <v>cls_mj_s2a_msil1c_2022h2_2500x1254px_16m_20220725t223827_90cc</v>
      </c>
    </row>
    <row r="1435" spans="2:30" x14ac:dyDescent="0.25">
      <c r="B1435" t="s">
        <v>3866</v>
      </c>
      <c r="C1435" t="s">
        <v>3817</v>
      </c>
      <c r="D1435" s="7" t="s">
        <v>3851</v>
      </c>
      <c r="E1435" s="2" t="b">
        <v>1</v>
      </c>
      <c r="F1435" s="2" t="s">
        <v>3813</v>
      </c>
      <c r="G1435" s="7" t="s">
        <v>181</v>
      </c>
      <c r="H1435" t="s">
        <v>72</v>
      </c>
      <c r="I1435" s="50">
        <v>44764</v>
      </c>
      <c r="J1435" s="2" t="s">
        <v>16</v>
      </c>
      <c r="K1435" s="2" t="s">
        <v>211</v>
      </c>
      <c r="L1435" s="9">
        <v>0.3</v>
      </c>
      <c r="M1435" t="s">
        <v>3869</v>
      </c>
      <c r="N1435" s="2" t="s">
        <v>85</v>
      </c>
      <c r="O1435" s="2" t="s">
        <v>3868</v>
      </c>
      <c r="P1435" s="2" t="str">
        <f>VLOOKUP(I1435,Period!A:B,2,FALSE)</f>
        <v>2022H2</v>
      </c>
      <c r="Q1435" s="9">
        <f t="shared" si="251"/>
        <v>0.3</v>
      </c>
      <c r="R1435" s="2">
        <f t="shared" si="252"/>
        <v>10</v>
      </c>
      <c r="S1435" t="str">
        <f t="shared" si="253"/>
        <v>02 Sunny (10%-30%)</v>
      </c>
      <c r="T1435" t="str">
        <f t="shared" si="261"/>
        <v>44764S2A_MSIL1CCDM-MLB-CLSMJ4476402 Sunny (10%-30%)</v>
      </c>
      <c r="U1435">
        <f>IF(COUNTIF(T$2:T1434,T1435)&gt;=1,0,1)</f>
        <v>1</v>
      </c>
      <c r="V1435" s="26" t="s">
        <v>815</v>
      </c>
      <c r="W1435" s="86">
        <f t="shared" si="254"/>
        <v>2022</v>
      </c>
      <c r="X1435" s="86" t="str">
        <f t="shared" si="255"/>
        <v>07</v>
      </c>
      <c r="Y1435" s="86">
        <f t="shared" si="256"/>
        <v>22</v>
      </c>
      <c r="Z1435" s="86" t="str">
        <f t="shared" si="257"/>
        <v>22</v>
      </c>
      <c r="AA1435" s="86" t="str">
        <f t="shared" si="258"/>
        <v>28</v>
      </c>
      <c r="AB1435" s="86" t="str">
        <f t="shared" si="259"/>
        <v>30</v>
      </c>
      <c r="AC1435" s="86" t="str">
        <f t="shared" si="260"/>
        <v>CLS_MJ_2500X1254px_16m_S2A_MSIL1C_20220722_10CC</v>
      </c>
      <c r="AD1435" s="88" t="str">
        <f t="shared" si="262"/>
        <v>cls_mj_s2a_msil1c_2022h2_2500x1254px_16m_20220722t222830_10cc</v>
      </c>
    </row>
    <row r="1436" spans="2:30" x14ac:dyDescent="0.25">
      <c r="B1436" t="s">
        <v>3866</v>
      </c>
      <c r="C1436" t="s">
        <v>3817</v>
      </c>
      <c r="D1436" s="7" t="s">
        <v>3851</v>
      </c>
      <c r="E1436" s="2" t="b">
        <v>1</v>
      </c>
      <c r="F1436" s="2" t="s">
        <v>3813</v>
      </c>
      <c r="G1436" s="7" t="s">
        <v>181</v>
      </c>
      <c r="H1436" t="s">
        <v>72</v>
      </c>
      <c r="I1436" s="50">
        <v>44762</v>
      </c>
      <c r="J1436" s="2" t="s">
        <v>16</v>
      </c>
      <c r="K1436" s="2" t="s">
        <v>205</v>
      </c>
      <c r="L1436" s="9">
        <v>28</v>
      </c>
      <c r="M1436" t="s">
        <v>3869</v>
      </c>
      <c r="N1436" s="2" t="s">
        <v>85</v>
      </c>
      <c r="O1436" s="2" t="s">
        <v>3868</v>
      </c>
      <c r="P1436" s="2" t="str">
        <f>VLOOKUP(I1436,Period!A:B,2,FALSE)</f>
        <v>2022H2</v>
      </c>
      <c r="Q1436" s="9">
        <f t="shared" si="251"/>
        <v>28</v>
      </c>
      <c r="R1436" s="2">
        <f t="shared" si="252"/>
        <v>30</v>
      </c>
      <c r="S1436" t="str">
        <f t="shared" si="253"/>
        <v>02 Sunny (10%-30%)</v>
      </c>
      <c r="T1436" t="str">
        <f t="shared" si="261"/>
        <v>44762S2A_MSIL1CCDM-MLB-CLSMJ4476202 Sunny (10%-30%)</v>
      </c>
      <c r="U1436">
        <f>IF(COUNTIF(T$2:T1435,T1436)&gt;=1,0,1)</f>
        <v>1</v>
      </c>
      <c r="V1436" s="26" t="s">
        <v>816</v>
      </c>
      <c r="W1436" s="86">
        <f t="shared" si="254"/>
        <v>2022</v>
      </c>
      <c r="X1436" s="86" t="str">
        <f t="shared" si="255"/>
        <v>07</v>
      </c>
      <c r="Y1436" s="86">
        <f t="shared" si="256"/>
        <v>20</v>
      </c>
      <c r="Z1436" s="86" t="str">
        <f t="shared" si="257"/>
        <v>22</v>
      </c>
      <c r="AA1436" s="86" t="str">
        <f t="shared" si="258"/>
        <v>38</v>
      </c>
      <c r="AB1436" s="86" t="str">
        <f t="shared" si="259"/>
        <v>33</v>
      </c>
      <c r="AC1436" s="86" t="str">
        <f t="shared" si="260"/>
        <v>CLS_MJ_2500X1254px_16m_S2A_MSIL1C_20220720_30CC</v>
      </c>
      <c r="AD1436" s="88" t="str">
        <f t="shared" si="262"/>
        <v>cls_mj_s2a_msil1c_2022h2_2500x1254px_16m_20220720t223833_30cc</v>
      </c>
    </row>
    <row r="1437" spans="2:30" x14ac:dyDescent="0.25">
      <c r="B1437" t="s">
        <v>3866</v>
      </c>
      <c r="C1437" t="s">
        <v>3817</v>
      </c>
      <c r="D1437" s="7" t="s">
        <v>3851</v>
      </c>
      <c r="E1437" s="2" t="b">
        <v>1</v>
      </c>
      <c r="F1437" s="2" t="s">
        <v>3813</v>
      </c>
      <c r="G1437" s="7" t="s">
        <v>181</v>
      </c>
      <c r="H1437" t="s">
        <v>72</v>
      </c>
      <c r="I1437" s="50">
        <v>44759</v>
      </c>
      <c r="J1437" s="2" t="s">
        <v>16</v>
      </c>
      <c r="K1437" s="2" t="s">
        <v>206</v>
      </c>
      <c r="L1437" s="9">
        <v>100</v>
      </c>
      <c r="M1437" t="s">
        <v>3869</v>
      </c>
      <c r="N1437" s="2" t="s">
        <v>85</v>
      </c>
      <c r="O1437" s="2" t="s">
        <v>3868</v>
      </c>
      <c r="P1437" s="2" t="str">
        <f>VLOOKUP(I1437,Period!A:B,2,FALSE)</f>
        <v>2022H2</v>
      </c>
      <c r="Q1437" s="9">
        <f t="shared" si="251"/>
        <v>100</v>
      </c>
      <c r="R1437" s="2">
        <f t="shared" si="252"/>
        <v>100</v>
      </c>
      <c r="S1437" t="str">
        <f t="shared" si="253"/>
        <v>04 Overcast (100%)</v>
      </c>
      <c r="T1437" t="str">
        <f t="shared" si="261"/>
        <v>44759S2A_MSIL1CCDM-MLB-CLSMJ4475904 Overcast (100%)</v>
      </c>
      <c r="U1437">
        <f>IF(COUNTIF(T$2:T1436,T1437)&gt;=1,0,1)</f>
        <v>1</v>
      </c>
      <c r="V1437" s="26" t="s">
        <v>817</v>
      </c>
      <c r="W1437" s="86">
        <f t="shared" si="254"/>
        <v>2022</v>
      </c>
      <c r="X1437" s="86" t="str">
        <f t="shared" si="255"/>
        <v>07</v>
      </c>
      <c r="Y1437" s="86">
        <f t="shared" si="256"/>
        <v>17</v>
      </c>
      <c r="Z1437" s="86" t="str">
        <f t="shared" si="257"/>
        <v>22</v>
      </c>
      <c r="AA1437" s="86" t="str">
        <f t="shared" si="258"/>
        <v>28</v>
      </c>
      <c r="AB1437" s="86" t="str">
        <f t="shared" si="259"/>
        <v>37</v>
      </c>
      <c r="AC1437" s="86" t="str">
        <f t="shared" si="260"/>
        <v>CLS_MJ_2500X1254px_16m_S2A_MSIL1C_20220717_100CC</v>
      </c>
      <c r="AD1437" s="88" t="str">
        <f t="shared" si="262"/>
        <v>cls_mj_s2a_msil1c_2022h2_2500x1254px_16m_20220717t222837_100cc</v>
      </c>
    </row>
    <row r="1438" spans="2:30" x14ac:dyDescent="0.25">
      <c r="B1438" t="s">
        <v>3866</v>
      </c>
      <c r="C1438" t="s">
        <v>3817</v>
      </c>
      <c r="D1438" s="7" t="s">
        <v>3851</v>
      </c>
      <c r="E1438" s="2" t="b">
        <v>1</v>
      </c>
      <c r="F1438" s="2" t="s">
        <v>3813</v>
      </c>
      <c r="G1438" s="7" t="s">
        <v>181</v>
      </c>
      <c r="H1438" t="s">
        <v>72</v>
      </c>
      <c r="I1438" s="50">
        <v>44757</v>
      </c>
      <c r="J1438" s="2" t="s">
        <v>16</v>
      </c>
      <c r="K1438" s="2" t="s">
        <v>210</v>
      </c>
      <c r="L1438" s="9">
        <v>0.9</v>
      </c>
      <c r="M1438" t="s">
        <v>3869</v>
      </c>
      <c r="N1438" s="2" t="s">
        <v>85</v>
      </c>
      <c r="O1438" s="2" t="s">
        <v>3868</v>
      </c>
      <c r="P1438" s="2" t="str">
        <f>VLOOKUP(I1438,Period!A:B,2,FALSE)</f>
        <v>2022H2</v>
      </c>
      <c r="Q1438" s="9">
        <f t="shared" si="251"/>
        <v>0.9</v>
      </c>
      <c r="R1438" s="2">
        <f t="shared" si="252"/>
        <v>10</v>
      </c>
      <c r="S1438" t="str">
        <f t="shared" si="253"/>
        <v>02 Sunny (10%-30%)</v>
      </c>
      <c r="T1438" t="str">
        <f t="shared" si="261"/>
        <v>44757S2A_MSIL1CCDM-MLB-CLSMJ4475702 Sunny (10%-30%)</v>
      </c>
      <c r="U1438">
        <f>IF(COUNTIF(T$2:T1437,T1438)&gt;=1,0,1)</f>
        <v>1</v>
      </c>
      <c r="V1438" s="26" t="s">
        <v>818</v>
      </c>
      <c r="W1438" s="86">
        <f t="shared" si="254"/>
        <v>2022</v>
      </c>
      <c r="X1438" s="86" t="str">
        <f t="shared" si="255"/>
        <v>07</v>
      </c>
      <c r="Y1438" s="86">
        <f t="shared" si="256"/>
        <v>15</v>
      </c>
      <c r="Z1438" s="86" t="str">
        <f t="shared" si="257"/>
        <v>22</v>
      </c>
      <c r="AA1438" s="86" t="str">
        <f t="shared" si="258"/>
        <v>38</v>
      </c>
      <c r="AB1438" s="86" t="str">
        <f t="shared" si="259"/>
        <v>26</v>
      </c>
      <c r="AC1438" s="86" t="str">
        <f t="shared" si="260"/>
        <v>CLS_MJ_2500X1254px_16m_S2A_MSIL1C_20220715_10CC</v>
      </c>
      <c r="AD1438" s="88" t="str">
        <f t="shared" si="262"/>
        <v>cls_mj_s2a_msil1c_2022h2_2500x1254px_16m_20220715t223826_10cc</v>
      </c>
    </row>
    <row r="1439" spans="2:30" x14ac:dyDescent="0.25">
      <c r="B1439" t="s">
        <v>3866</v>
      </c>
      <c r="C1439" t="s">
        <v>3817</v>
      </c>
      <c r="D1439" s="7" t="s">
        <v>3851</v>
      </c>
      <c r="E1439" s="2" t="b">
        <v>1</v>
      </c>
      <c r="F1439" s="2" t="s">
        <v>3813</v>
      </c>
      <c r="G1439" s="7" t="s">
        <v>181</v>
      </c>
      <c r="H1439" t="s">
        <v>72</v>
      </c>
      <c r="I1439" s="50">
        <v>44754</v>
      </c>
      <c r="J1439" s="2" t="s">
        <v>16</v>
      </c>
      <c r="K1439" s="2" t="s">
        <v>195</v>
      </c>
      <c r="L1439" s="9">
        <v>44.1</v>
      </c>
      <c r="M1439" t="s">
        <v>3869</v>
      </c>
      <c r="N1439" s="2" t="s">
        <v>85</v>
      </c>
      <c r="O1439" s="2" t="s">
        <v>3868</v>
      </c>
      <c r="P1439" s="2" t="str">
        <f>VLOOKUP(I1439,Period!A:B,2,FALSE)</f>
        <v>2022H2</v>
      </c>
      <c r="Q1439" s="9">
        <f t="shared" si="251"/>
        <v>44.1</v>
      </c>
      <c r="R1439" s="2">
        <f t="shared" si="252"/>
        <v>50</v>
      </c>
      <c r="S1439" t="str">
        <f t="shared" si="253"/>
        <v>03 Cloudy (40%-90%)</v>
      </c>
      <c r="T1439" t="str">
        <f t="shared" si="261"/>
        <v>44754S2A_MSIL1CCDM-MLB-CLSMJ4475403 Cloudy (40%-90%)</v>
      </c>
      <c r="U1439">
        <f>IF(COUNTIF(T$2:T1438,T1439)&gt;=1,0,1)</f>
        <v>1</v>
      </c>
      <c r="V1439" s="26" t="s">
        <v>819</v>
      </c>
      <c r="W1439" s="86">
        <f t="shared" si="254"/>
        <v>2022</v>
      </c>
      <c r="X1439" s="86" t="str">
        <f t="shared" si="255"/>
        <v>07</v>
      </c>
      <c r="Y1439" s="86">
        <f t="shared" si="256"/>
        <v>12</v>
      </c>
      <c r="Z1439" s="86" t="str">
        <f t="shared" si="257"/>
        <v>22</v>
      </c>
      <c r="AA1439" s="86" t="str">
        <f t="shared" si="258"/>
        <v>28</v>
      </c>
      <c r="AB1439" s="86" t="str">
        <f t="shared" si="259"/>
        <v>29</v>
      </c>
      <c r="AC1439" s="86" t="str">
        <f t="shared" si="260"/>
        <v>CLS_MJ_2500X1254px_16m_S2A_MSIL1C_20220712_50CC</v>
      </c>
      <c r="AD1439" s="88" t="str">
        <f t="shared" si="262"/>
        <v>cls_mj_s2a_msil1c_2022h2_2500x1254px_16m_20220712t222829_50cc</v>
      </c>
    </row>
    <row r="1440" spans="2:30" x14ac:dyDescent="0.25">
      <c r="B1440" t="s">
        <v>3866</v>
      </c>
      <c r="C1440" t="s">
        <v>3817</v>
      </c>
      <c r="D1440" s="7" t="s">
        <v>3851</v>
      </c>
      <c r="E1440" s="2" t="b">
        <v>1</v>
      </c>
      <c r="F1440" s="2" t="s">
        <v>3813</v>
      </c>
      <c r="G1440" s="7" t="s">
        <v>181</v>
      </c>
      <c r="H1440" t="s">
        <v>72</v>
      </c>
      <c r="I1440" s="50">
        <v>44752</v>
      </c>
      <c r="J1440" s="2" t="s">
        <v>16</v>
      </c>
      <c r="K1440" s="2" t="s">
        <v>207</v>
      </c>
      <c r="L1440" s="9">
        <v>5.4</v>
      </c>
      <c r="M1440" t="s">
        <v>3869</v>
      </c>
      <c r="N1440" s="2" t="s">
        <v>85</v>
      </c>
      <c r="O1440" s="2" t="s">
        <v>3868</v>
      </c>
      <c r="P1440" s="2" t="str">
        <f>VLOOKUP(I1440,Period!A:B,2,FALSE)</f>
        <v>2022H2</v>
      </c>
      <c r="Q1440" s="9">
        <f t="shared" si="251"/>
        <v>5.4</v>
      </c>
      <c r="R1440" s="2">
        <f t="shared" si="252"/>
        <v>10</v>
      </c>
      <c r="S1440" t="str">
        <f t="shared" si="253"/>
        <v>02 Sunny (10%-30%)</v>
      </c>
      <c r="T1440" t="str">
        <f t="shared" si="261"/>
        <v>44752S2A_MSIL1CCDM-MLB-CLSMJ4475202 Sunny (10%-30%)</v>
      </c>
      <c r="U1440">
        <f>IF(COUNTIF(T$2:T1439,T1440)&gt;=1,0,1)</f>
        <v>1</v>
      </c>
      <c r="V1440" s="26" t="s">
        <v>820</v>
      </c>
      <c r="W1440" s="86">
        <f t="shared" si="254"/>
        <v>2022</v>
      </c>
      <c r="X1440" s="86" t="str">
        <f t="shared" si="255"/>
        <v>07</v>
      </c>
      <c r="Y1440" s="86">
        <f t="shared" si="256"/>
        <v>10</v>
      </c>
      <c r="Z1440" s="86" t="str">
        <f t="shared" si="257"/>
        <v>22</v>
      </c>
      <c r="AA1440" s="86" t="str">
        <f t="shared" si="258"/>
        <v>38</v>
      </c>
      <c r="AB1440" s="86" t="str">
        <f t="shared" si="259"/>
        <v>34</v>
      </c>
      <c r="AC1440" s="86" t="str">
        <f t="shared" si="260"/>
        <v>CLS_MJ_2500X1254px_16m_S2A_MSIL1C_20220710_10CC</v>
      </c>
      <c r="AD1440" s="88" t="str">
        <f t="shared" si="262"/>
        <v>cls_mj_s2a_msil1c_2022h2_2500x1254px_16m_20220710t223834_10cc</v>
      </c>
    </row>
    <row r="1441" spans="2:30" x14ac:dyDescent="0.25">
      <c r="B1441" t="s">
        <v>3866</v>
      </c>
      <c r="C1441" t="s">
        <v>3817</v>
      </c>
      <c r="D1441" s="7" t="s">
        <v>3851</v>
      </c>
      <c r="E1441" s="2" t="b">
        <v>1</v>
      </c>
      <c r="F1441" s="2" t="s">
        <v>3813</v>
      </c>
      <c r="G1441" s="7" t="s">
        <v>181</v>
      </c>
      <c r="H1441" t="s">
        <v>72</v>
      </c>
      <c r="I1441" s="50">
        <v>44749</v>
      </c>
      <c r="J1441" s="2" t="s">
        <v>16</v>
      </c>
      <c r="K1441" s="2" t="s">
        <v>208</v>
      </c>
      <c r="L1441" s="9">
        <v>94.4</v>
      </c>
      <c r="M1441" t="s">
        <v>3869</v>
      </c>
      <c r="N1441" s="2" t="s">
        <v>85</v>
      </c>
      <c r="O1441" s="2" t="s">
        <v>3868</v>
      </c>
      <c r="P1441" s="2" t="str">
        <f>VLOOKUP(I1441,Period!A:B,2,FALSE)</f>
        <v>2022H2</v>
      </c>
      <c r="Q1441" s="9">
        <f t="shared" si="251"/>
        <v>94.4</v>
      </c>
      <c r="R1441" s="2">
        <f t="shared" si="252"/>
        <v>100</v>
      </c>
      <c r="S1441" t="str">
        <f t="shared" si="253"/>
        <v>04 Overcast (100%)</v>
      </c>
      <c r="T1441" t="str">
        <f t="shared" si="261"/>
        <v>44749S2A_MSIL1CCDM-MLB-CLSMJ4474904 Overcast (100%)</v>
      </c>
      <c r="U1441">
        <f>IF(COUNTIF(T$2:T1440,T1441)&gt;=1,0,1)</f>
        <v>1</v>
      </c>
      <c r="V1441" s="26" t="s">
        <v>821</v>
      </c>
      <c r="W1441" s="86">
        <f t="shared" si="254"/>
        <v>2022</v>
      </c>
      <c r="X1441" s="86" t="str">
        <f t="shared" si="255"/>
        <v>07</v>
      </c>
      <c r="Y1441" s="86" t="str">
        <f t="shared" si="256"/>
        <v>07</v>
      </c>
      <c r="Z1441" s="86" t="str">
        <f t="shared" si="257"/>
        <v>22</v>
      </c>
      <c r="AA1441" s="86" t="str">
        <f t="shared" si="258"/>
        <v>28</v>
      </c>
      <c r="AB1441" s="86" t="str">
        <f t="shared" si="259"/>
        <v>38</v>
      </c>
      <c r="AC1441" s="86" t="str">
        <f t="shared" si="260"/>
        <v>CLS_MJ_2500X1254px_16m_S2A_MSIL1C_20220707_100CC</v>
      </c>
      <c r="AD1441" s="88" t="str">
        <f t="shared" si="262"/>
        <v>cls_mj_s2a_msil1c_2022h2_2500x1254px_16m_20220707t222838_100cc</v>
      </c>
    </row>
    <row r="1442" spans="2:30" x14ac:dyDescent="0.25">
      <c r="B1442" t="s">
        <v>3866</v>
      </c>
      <c r="C1442" t="s">
        <v>3817</v>
      </c>
      <c r="D1442" s="7" t="s">
        <v>3851</v>
      </c>
      <c r="E1442" s="2" t="b">
        <v>1</v>
      </c>
      <c r="F1442" s="2" t="s">
        <v>3813</v>
      </c>
      <c r="G1442" s="7" t="s">
        <v>181</v>
      </c>
      <c r="H1442" t="s">
        <v>72</v>
      </c>
      <c r="I1442" s="50">
        <v>44747</v>
      </c>
      <c r="J1442" s="2" t="s">
        <v>16</v>
      </c>
      <c r="K1442" s="2" t="s">
        <v>214</v>
      </c>
      <c r="L1442" s="9">
        <v>0.3</v>
      </c>
      <c r="M1442" t="s">
        <v>3869</v>
      </c>
      <c r="N1442" s="2" t="s">
        <v>85</v>
      </c>
      <c r="O1442" s="2" t="s">
        <v>3868</v>
      </c>
      <c r="P1442" s="2" t="str">
        <f>VLOOKUP(I1442,Period!A:B,2,FALSE)</f>
        <v>2022H2</v>
      </c>
      <c r="Q1442" s="9">
        <f t="shared" si="251"/>
        <v>0.3</v>
      </c>
      <c r="R1442" s="2">
        <f t="shared" si="252"/>
        <v>10</v>
      </c>
      <c r="S1442" t="str">
        <f t="shared" si="253"/>
        <v>02 Sunny (10%-30%)</v>
      </c>
      <c r="T1442" t="str">
        <f t="shared" si="261"/>
        <v>44747S2A_MSIL1CCDM-MLB-CLSMJ4474702 Sunny (10%-30%)</v>
      </c>
      <c r="U1442">
        <f>IF(COUNTIF(T$2:T1441,T1442)&gt;=1,0,1)</f>
        <v>1</v>
      </c>
      <c r="V1442" s="26" t="s">
        <v>822</v>
      </c>
      <c r="W1442" s="86">
        <f t="shared" si="254"/>
        <v>2022</v>
      </c>
      <c r="X1442" s="86" t="str">
        <f t="shared" si="255"/>
        <v>07</v>
      </c>
      <c r="Y1442" s="86" t="str">
        <f t="shared" si="256"/>
        <v>05</v>
      </c>
      <c r="Z1442" s="86" t="str">
        <f t="shared" si="257"/>
        <v>22</v>
      </c>
      <c r="AA1442" s="86" t="str">
        <f t="shared" si="258"/>
        <v>38</v>
      </c>
      <c r="AB1442" s="86" t="str">
        <f t="shared" si="259"/>
        <v>27</v>
      </c>
      <c r="AC1442" s="86" t="str">
        <f t="shared" si="260"/>
        <v>CLS_MJ_2500X1254px_16m_S2A_MSIL1C_20220705_10CC</v>
      </c>
      <c r="AD1442" s="88" t="str">
        <f t="shared" si="262"/>
        <v>cls_mj_s2a_msil1c_2022h2_2500x1254px_16m_20220705t223827_10cc</v>
      </c>
    </row>
    <row r="1443" spans="2:30" x14ac:dyDescent="0.25">
      <c r="B1443" t="s">
        <v>3866</v>
      </c>
      <c r="C1443" t="s">
        <v>3817</v>
      </c>
      <c r="D1443" s="7" t="s">
        <v>3851</v>
      </c>
      <c r="E1443" s="2" t="b">
        <v>1</v>
      </c>
      <c r="F1443" s="2" t="s">
        <v>3813</v>
      </c>
      <c r="G1443" s="7" t="s">
        <v>181</v>
      </c>
      <c r="H1443" t="s">
        <v>72</v>
      </c>
      <c r="I1443" s="50">
        <v>44744</v>
      </c>
      <c r="J1443" s="2" t="s">
        <v>16</v>
      </c>
      <c r="K1443" s="2" t="s">
        <v>211</v>
      </c>
      <c r="L1443" s="9">
        <v>1</v>
      </c>
      <c r="M1443" t="s">
        <v>3869</v>
      </c>
      <c r="N1443" s="2" t="s">
        <v>85</v>
      </c>
      <c r="O1443" s="2" t="s">
        <v>3868</v>
      </c>
      <c r="P1443" s="2" t="str">
        <f>VLOOKUP(I1443,Period!A:B,2,FALSE)</f>
        <v>2022H2</v>
      </c>
      <c r="Q1443" s="9">
        <f t="shared" si="251"/>
        <v>1</v>
      </c>
      <c r="R1443" s="2">
        <f t="shared" si="252"/>
        <v>10</v>
      </c>
      <c r="S1443" t="str">
        <f t="shared" si="253"/>
        <v>02 Sunny (10%-30%)</v>
      </c>
      <c r="T1443" t="str">
        <f t="shared" si="261"/>
        <v>44744S2A_MSIL1CCDM-MLB-CLSMJ4474402 Sunny (10%-30%)</v>
      </c>
      <c r="U1443">
        <f>IF(COUNTIF(T$2:T1442,T1443)&gt;=1,0,1)</f>
        <v>1</v>
      </c>
      <c r="V1443" s="26" t="s">
        <v>823</v>
      </c>
      <c r="W1443" s="86">
        <f t="shared" si="254"/>
        <v>2022</v>
      </c>
      <c r="X1443" s="86" t="str">
        <f t="shared" si="255"/>
        <v>07</v>
      </c>
      <c r="Y1443" s="86" t="str">
        <f t="shared" si="256"/>
        <v>02</v>
      </c>
      <c r="Z1443" s="86" t="str">
        <f t="shared" si="257"/>
        <v>22</v>
      </c>
      <c r="AA1443" s="86" t="str">
        <f t="shared" si="258"/>
        <v>28</v>
      </c>
      <c r="AB1443" s="86" t="str">
        <f t="shared" si="259"/>
        <v>30</v>
      </c>
      <c r="AC1443" s="86" t="str">
        <f t="shared" si="260"/>
        <v>CLS_MJ_2500X1254px_16m_S2A_MSIL1C_20220702_10CC</v>
      </c>
      <c r="AD1443" s="88" t="str">
        <f t="shared" si="262"/>
        <v>cls_mj_s2a_msil1c_2022h2_2500x1254px_16m_20220702t222830_10cc</v>
      </c>
    </row>
    <row r="1444" spans="2:30" x14ac:dyDescent="0.25">
      <c r="B1444" t="s">
        <v>3866</v>
      </c>
      <c r="C1444" t="s">
        <v>3817</v>
      </c>
      <c r="D1444" s="7" t="s">
        <v>3851</v>
      </c>
      <c r="E1444" s="2" t="b">
        <v>1</v>
      </c>
      <c r="F1444" s="2" t="s">
        <v>3813</v>
      </c>
      <c r="G1444" s="7" t="s">
        <v>181</v>
      </c>
      <c r="H1444" t="s">
        <v>72</v>
      </c>
      <c r="I1444" s="50">
        <v>44742</v>
      </c>
      <c r="J1444" s="2" t="s">
        <v>16</v>
      </c>
      <c r="K1444" s="2" t="s">
        <v>215</v>
      </c>
      <c r="L1444" s="9">
        <v>0</v>
      </c>
      <c r="M1444" t="s">
        <v>3869</v>
      </c>
      <c r="N1444" s="2" t="s">
        <v>85</v>
      </c>
      <c r="O1444" s="2" t="s">
        <v>3868</v>
      </c>
      <c r="P1444" s="2" t="str">
        <f>VLOOKUP(I1444,Period!A:B,2,FALSE)</f>
        <v>2022H1</v>
      </c>
      <c r="Q1444" s="9">
        <f t="shared" si="251"/>
        <v>0</v>
      </c>
      <c r="R1444" s="86">
        <f t="shared" si="252"/>
        <v>0</v>
      </c>
      <c r="S1444" t="str">
        <f t="shared" si="253"/>
        <v>01 Clear (0%)</v>
      </c>
      <c r="T1444" t="str">
        <f t="shared" si="261"/>
        <v>44742S2A_MSIL1CCDM-MLB-CLSMJ4474201 Clear (0%)</v>
      </c>
      <c r="U1444">
        <f>IF(COUNTIF(T$2:T1443,T1444)&gt;=1,0,1)</f>
        <v>1</v>
      </c>
      <c r="V1444" s="26" t="s">
        <v>824</v>
      </c>
      <c r="W1444" s="86">
        <f t="shared" si="254"/>
        <v>2022</v>
      </c>
      <c r="X1444" s="86" t="str">
        <f t="shared" si="255"/>
        <v>06</v>
      </c>
      <c r="Y1444" s="86">
        <f t="shared" si="256"/>
        <v>30</v>
      </c>
      <c r="Z1444" s="86" t="str">
        <f t="shared" si="257"/>
        <v>22</v>
      </c>
      <c r="AA1444" s="86" t="str">
        <f t="shared" si="258"/>
        <v>38</v>
      </c>
      <c r="AB1444" s="86" t="str">
        <f t="shared" si="259"/>
        <v>35</v>
      </c>
      <c r="AC1444" s="86" t="str">
        <f t="shared" si="260"/>
        <v>CLS_MJ_2500X1254px_16m_S2A_MSIL1C_20220630_0CC</v>
      </c>
      <c r="AD1444" s="88" t="str">
        <f t="shared" si="262"/>
        <v>cls_mj_s2a_msil1c_2022h1_2500x1254px_16m_20220630t223835_0cc</v>
      </c>
    </row>
    <row r="1445" spans="2:30" x14ac:dyDescent="0.25">
      <c r="B1445" t="s">
        <v>3866</v>
      </c>
      <c r="C1445" t="s">
        <v>3817</v>
      </c>
      <c r="D1445" s="7" t="s">
        <v>3851</v>
      </c>
      <c r="E1445" s="2" t="b">
        <v>1</v>
      </c>
      <c r="F1445" s="2" t="s">
        <v>3813</v>
      </c>
      <c r="G1445" s="7" t="s">
        <v>181</v>
      </c>
      <c r="H1445" t="s">
        <v>72</v>
      </c>
      <c r="I1445" s="50">
        <v>44739</v>
      </c>
      <c r="J1445" s="2" t="s">
        <v>16</v>
      </c>
      <c r="K1445" s="2" t="s">
        <v>208</v>
      </c>
      <c r="L1445" s="9">
        <v>77.8</v>
      </c>
      <c r="M1445" t="s">
        <v>3869</v>
      </c>
      <c r="N1445" s="2" t="s">
        <v>85</v>
      </c>
      <c r="O1445" s="2" t="s">
        <v>3868</v>
      </c>
      <c r="P1445" s="2" t="str">
        <f>VLOOKUP(I1445,Period!A:B,2,FALSE)</f>
        <v>2022H1</v>
      </c>
      <c r="Q1445" s="9">
        <f t="shared" si="251"/>
        <v>77.8</v>
      </c>
      <c r="R1445" s="2">
        <f t="shared" si="252"/>
        <v>80</v>
      </c>
      <c r="S1445" t="str">
        <f t="shared" si="253"/>
        <v>03 Cloudy (40%-90%)</v>
      </c>
      <c r="T1445" t="str">
        <f t="shared" si="261"/>
        <v>44739S2A_MSIL1CCDM-MLB-CLSMJ4473903 Cloudy (40%-90%)</v>
      </c>
      <c r="U1445">
        <f>IF(COUNTIF(T$2:T1444,T1445)&gt;=1,0,1)</f>
        <v>1</v>
      </c>
      <c r="V1445" s="26" t="s">
        <v>825</v>
      </c>
      <c r="W1445" s="86">
        <f t="shared" si="254"/>
        <v>2022</v>
      </c>
      <c r="X1445" s="86" t="str">
        <f t="shared" si="255"/>
        <v>06</v>
      </c>
      <c r="Y1445" s="86">
        <f t="shared" si="256"/>
        <v>27</v>
      </c>
      <c r="Z1445" s="86" t="str">
        <f t="shared" si="257"/>
        <v>22</v>
      </c>
      <c r="AA1445" s="86" t="str">
        <f t="shared" si="258"/>
        <v>28</v>
      </c>
      <c r="AB1445" s="86" t="str">
        <f t="shared" si="259"/>
        <v>38</v>
      </c>
      <c r="AC1445" s="86" t="str">
        <f t="shared" si="260"/>
        <v>CLS_MJ_2500X1254px_16m_S2A_MSIL1C_20220627_80CC</v>
      </c>
      <c r="AD1445" s="88" t="str">
        <f t="shared" si="262"/>
        <v>cls_mj_s2a_msil1c_2022h1_2500x1254px_16m_20220627t222838_80cc</v>
      </c>
    </row>
    <row r="1446" spans="2:30" x14ac:dyDescent="0.25">
      <c r="B1446" t="s">
        <v>3866</v>
      </c>
      <c r="C1446" t="s">
        <v>3817</v>
      </c>
      <c r="D1446" s="7" t="s">
        <v>3851</v>
      </c>
      <c r="E1446" s="2" t="b">
        <v>1</v>
      </c>
      <c r="F1446" s="2" t="s">
        <v>3813</v>
      </c>
      <c r="G1446" s="7" t="s">
        <v>181</v>
      </c>
      <c r="H1446" t="s">
        <v>72</v>
      </c>
      <c r="I1446" s="50">
        <v>44737</v>
      </c>
      <c r="J1446" s="2" t="s">
        <v>16</v>
      </c>
      <c r="K1446" s="2" t="s">
        <v>214</v>
      </c>
      <c r="L1446" s="9">
        <v>1.4</v>
      </c>
      <c r="M1446" t="s">
        <v>3869</v>
      </c>
      <c r="N1446" s="2" t="s">
        <v>85</v>
      </c>
      <c r="O1446" s="2" t="s">
        <v>3868</v>
      </c>
      <c r="P1446" s="2" t="str">
        <f>VLOOKUP(I1446,Period!A:B,2,FALSE)</f>
        <v>2022H1</v>
      </c>
      <c r="Q1446" s="9">
        <f t="shared" si="251"/>
        <v>1.4</v>
      </c>
      <c r="R1446" s="2">
        <f t="shared" si="252"/>
        <v>10</v>
      </c>
      <c r="S1446" t="str">
        <f t="shared" si="253"/>
        <v>02 Sunny (10%-30%)</v>
      </c>
      <c r="T1446" t="str">
        <f t="shared" si="261"/>
        <v>44737S2A_MSIL1CCDM-MLB-CLSMJ4473702 Sunny (10%-30%)</v>
      </c>
      <c r="U1446">
        <f>IF(COUNTIF(T$2:T1445,T1446)&gt;=1,0,1)</f>
        <v>1</v>
      </c>
      <c r="V1446" s="26" t="s">
        <v>826</v>
      </c>
      <c r="W1446" s="86">
        <f t="shared" si="254"/>
        <v>2022</v>
      </c>
      <c r="X1446" s="86" t="str">
        <f t="shared" si="255"/>
        <v>06</v>
      </c>
      <c r="Y1446" s="86">
        <f t="shared" si="256"/>
        <v>25</v>
      </c>
      <c r="Z1446" s="86" t="str">
        <f t="shared" si="257"/>
        <v>22</v>
      </c>
      <c r="AA1446" s="86" t="str">
        <f t="shared" si="258"/>
        <v>38</v>
      </c>
      <c r="AB1446" s="86" t="str">
        <f t="shared" si="259"/>
        <v>27</v>
      </c>
      <c r="AC1446" s="86" t="str">
        <f t="shared" si="260"/>
        <v>CLS_MJ_2500X1254px_16m_S2A_MSIL1C_20220625_10CC</v>
      </c>
      <c r="AD1446" s="88" t="str">
        <f t="shared" si="262"/>
        <v>cls_mj_s2a_msil1c_2022h1_2500x1254px_16m_20220625t223827_10cc</v>
      </c>
    </row>
    <row r="1447" spans="2:30" x14ac:dyDescent="0.25">
      <c r="B1447" t="s">
        <v>3866</v>
      </c>
      <c r="C1447" t="s">
        <v>3817</v>
      </c>
      <c r="D1447" s="7" t="s">
        <v>3851</v>
      </c>
      <c r="E1447" s="2" t="b">
        <v>1</v>
      </c>
      <c r="F1447" s="2" t="s">
        <v>3813</v>
      </c>
      <c r="G1447" s="7" t="s">
        <v>181</v>
      </c>
      <c r="H1447" t="s">
        <v>72</v>
      </c>
      <c r="I1447" s="50">
        <v>44734</v>
      </c>
      <c r="J1447" s="2" t="s">
        <v>16</v>
      </c>
      <c r="K1447" s="2" t="s">
        <v>211</v>
      </c>
      <c r="L1447" s="9">
        <v>74.5</v>
      </c>
      <c r="M1447" t="s">
        <v>3869</v>
      </c>
      <c r="N1447" s="2" t="s">
        <v>85</v>
      </c>
      <c r="O1447" s="2" t="s">
        <v>3868</v>
      </c>
      <c r="P1447" s="2" t="str">
        <f>VLOOKUP(I1447,Period!A:B,2,FALSE)</f>
        <v>2022H1</v>
      </c>
      <c r="Q1447" s="9">
        <f t="shared" si="251"/>
        <v>74.5</v>
      </c>
      <c r="R1447" s="2">
        <f t="shared" si="252"/>
        <v>80</v>
      </c>
      <c r="S1447" t="str">
        <f t="shared" si="253"/>
        <v>03 Cloudy (40%-90%)</v>
      </c>
      <c r="T1447" t="str">
        <f t="shared" si="261"/>
        <v>44734S2A_MSIL1CCDM-MLB-CLSMJ4473403 Cloudy (40%-90%)</v>
      </c>
      <c r="U1447">
        <f>IF(COUNTIF(T$2:T1446,T1447)&gt;=1,0,1)</f>
        <v>1</v>
      </c>
      <c r="V1447" s="26" t="s">
        <v>827</v>
      </c>
      <c r="W1447" s="86">
        <f t="shared" si="254"/>
        <v>2022</v>
      </c>
      <c r="X1447" s="86" t="str">
        <f t="shared" si="255"/>
        <v>06</v>
      </c>
      <c r="Y1447" s="86">
        <f t="shared" si="256"/>
        <v>22</v>
      </c>
      <c r="Z1447" s="86" t="str">
        <f t="shared" si="257"/>
        <v>22</v>
      </c>
      <c r="AA1447" s="86" t="str">
        <f t="shared" si="258"/>
        <v>28</v>
      </c>
      <c r="AB1447" s="86" t="str">
        <f t="shared" si="259"/>
        <v>30</v>
      </c>
      <c r="AC1447" s="86" t="str">
        <f t="shared" si="260"/>
        <v>CLS_MJ_2500X1254px_16m_S2A_MSIL1C_20220622_80CC</v>
      </c>
      <c r="AD1447" s="88" t="str">
        <f t="shared" si="262"/>
        <v>cls_mj_s2a_msil1c_2022h1_2500x1254px_16m_20220622t222830_80cc</v>
      </c>
    </row>
    <row r="1448" spans="2:30" x14ac:dyDescent="0.25">
      <c r="B1448" t="s">
        <v>3866</v>
      </c>
      <c r="C1448" t="s">
        <v>3817</v>
      </c>
      <c r="D1448" s="7" t="s">
        <v>3851</v>
      </c>
      <c r="E1448" s="2" t="b">
        <v>1</v>
      </c>
      <c r="F1448" s="2" t="s">
        <v>3813</v>
      </c>
      <c r="G1448" s="7" t="s">
        <v>181</v>
      </c>
      <c r="H1448" t="s">
        <v>72</v>
      </c>
      <c r="I1448" s="50">
        <v>44732</v>
      </c>
      <c r="J1448" s="2" t="s">
        <v>16</v>
      </c>
      <c r="K1448" s="2" t="s">
        <v>207</v>
      </c>
      <c r="L1448" s="9">
        <v>1.3</v>
      </c>
      <c r="M1448" t="s">
        <v>3869</v>
      </c>
      <c r="N1448" s="2" t="s">
        <v>85</v>
      </c>
      <c r="O1448" s="2" t="s">
        <v>3868</v>
      </c>
      <c r="P1448" s="2" t="str">
        <f>VLOOKUP(I1448,Period!A:B,2,FALSE)</f>
        <v>2022H1</v>
      </c>
      <c r="Q1448" s="9">
        <f t="shared" si="251"/>
        <v>1.3</v>
      </c>
      <c r="R1448" s="2">
        <f t="shared" si="252"/>
        <v>10</v>
      </c>
      <c r="S1448" t="str">
        <f t="shared" si="253"/>
        <v>02 Sunny (10%-30%)</v>
      </c>
      <c r="T1448" t="str">
        <f t="shared" si="261"/>
        <v>44732S2A_MSIL1CCDM-MLB-CLSMJ4473202 Sunny (10%-30%)</v>
      </c>
      <c r="U1448">
        <f>IF(COUNTIF(T$2:T1447,T1448)&gt;=1,0,1)</f>
        <v>1</v>
      </c>
      <c r="V1448" s="26" t="s">
        <v>828</v>
      </c>
      <c r="W1448" s="86">
        <f t="shared" si="254"/>
        <v>2022</v>
      </c>
      <c r="X1448" s="86" t="str">
        <f t="shared" si="255"/>
        <v>06</v>
      </c>
      <c r="Y1448" s="86">
        <f t="shared" si="256"/>
        <v>20</v>
      </c>
      <c r="Z1448" s="86" t="str">
        <f t="shared" si="257"/>
        <v>22</v>
      </c>
      <c r="AA1448" s="86" t="str">
        <f t="shared" si="258"/>
        <v>38</v>
      </c>
      <c r="AB1448" s="86" t="str">
        <f t="shared" si="259"/>
        <v>34</v>
      </c>
      <c r="AC1448" s="86" t="str">
        <f t="shared" si="260"/>
        <v>CLS_MJ_2500X1254px_16m_S2A_MSIL1C_20220620_10CC</v>
      </c>
      <c r="AD1448" s="88" t="str">
        <f t="shared" si="262"/>
        <v>cls_mj_s2a_msil1c_2022h1_2500x1254px_16m_20220620t223834_10cc</v>
      </c>
    </row>
    <row r="1449" spans="2:30" x14ac:dyDescent="0.25">
      <c r="B1449" t="s">
        <v>3866</v>
      </c>
      <c r="C1449" t="s">
        <v>3817</v>
      </c>
      <c r="D1449" s="7" t="s">
        <v>3851</v>
      </c>
      <c r="E1449" s="2" t="b">
        <v>1</v>
      </c>
      <c r="F1449" s="2" t="s">
        <v>3813</v>
      </c>
      <c r="G1449" s="7" t="s">
        <v>181</v>
      </c>
      <c r="H1449" t="s">
        <v>72</v>
      </c>
      <c r="I1449" s="50">
        <v>44729</v>
      </c>
      <c r="J1449" s="2" t="s">
        <v>16</v>
      </c>
      <c r="K1449" s="2" t="s">
        <v>209</v>
      </c>
      <c r="L1449" s="9">
        <v>29.1</v>
      </c>
      <c r="M1449" t="s">
        <v>3869</v>
      </c>
      <c r="N1449" s="2" t="s">
        <v>85</v>
      </c>
      <c r="O1449" s="2" t="s">
        <v>3868</v>
      </c>
      <c r="P1449" s="2" t="str">
        <f>VLOOKUP(I1449,Period!A:B,2,FALSE)</f>
        <v>2022H1</v>
      </c>
      <c r="Q1449" s="9">
        <f t="shared" si="251"/>
        <v>29.1</v>
      </c>
      <c r="R1449" s="2">
        <f t="shared" si="252"/>
        <v>30</v>
      </c>
      <c r="S1449" t="str">
        <f t="shared" si="253"/>
        <v>02 Sunny (10%-30%)</v>
      </c>
      <c r="T1449" t="str">
        <f t="shared" si="261"/>
        <v>44729S2A_MSIL1CCDM-MLB-CLSMJ4472902 Sunny (10%-30%)</v>
      </c>
      <c r="U1449">
        <f>IF(COUNTIF(T$2:T1448,T1449)&gt;=1,0,1)</f>
        <v>1</v>
      </c>
      <c r="V1449" s="26" t="s">
        <v>829</v>
      </c>
      <c r="W1449" s="86">
        <f t="shared" si="254"/>
        <v>2022</v>
      </c>
      <c r="X1449" s="86" t="str">
        <f t="shared" si="255"/>
        <v>06</v>
      </c>
      <c r="Y1449" s="86">
        <f t="shared" si="256"/>
        <v>17</v>
      </c>
      <c r="Z1449" s="86" t="str">
        <f t="shared" si="257"/>
        <v>22</v>
      </c>
      <c r="AA1449" s="86" t="str">
        <f t="shared" si="258"/>
        <v>28</v>
      </c>
      <c r="AB1449" s="86" t="str">
        <f t="shared" si="259"/>
        <v>36</v>
      </c>
      <c r="AC1449" s="86" t="str">
        <f t="shared" si="260"/>
        <v>CLS_MJ_2500X1254px_16m_S2A_MSIL1C_20220617_30CC</v>
      </c>
      <c r="AD1449" s="88" t="str">
        <f t="shared" si="262"/>
        <v>cls_mj_s2a_msil1c_2022h1_2500x1254px_16m_20220617t222836_30cc</v>
      </c>
    </row>
    <row r="1450" spans="2:30" x14ac:dyDescent="0.25">
      <c r="B1450" t="s">
        <v>3866</v>
      </c>
      <c r="C1450" t="s">
        <v>3817</v>
      </c>
      <c r="D1450" s="7" t="s">
        <v>3851</v>
      </c>
      <c r="E1450" s="2" t="b">
        <v>1</v>
      </c>
      <c r="F1450" s="2" t="s">
        <v>3813</v>
      </c>
      <c r="G1450" s="7" t="s">
        <v>181</v>
      </c>
      <c r="H1450" t="s">
        <v>72</v>
      </c>
      <c r="I1450" s="50">
        <v>44727</v>
      </c>
      <c r="J1450" s="2" t="s">
        <v>16</v>
      </c>
      <c r="K1450" s="2" t="s">
        <v>197</v>
      </c>
      <c r="L1450" s="9">
        <v>43.1</v>
      </c>
      <c r="M1450" t="s">
        <v>3869</v>
      </c>
      <c r="N1450" s="2" t="s">
        <v>85</v>
      </c>
      <c r="O1450" s="2" t="s">
        <v>3868</v>
      </c>
      <c r="P1450" s="2" t="str">
        <f>VLOOKUP(I1450,Period!A:B,2,FALSE)</f>
        <v>2022H1</v>
      </c>
      <c r="Q1450" s="9">
        <f t="shared" si="251"/>
        <v>43.1</v>
      </c>
      <c r="R1450" s="2">
        <f t="shared" si="252"/>
        <v>50</v>
      </c>
      <c r="S1450" t="str">
        <f t="shared" si="253"/>
        <v>03 Cloudy (40%-90%)</v>
      </c>
      <c r="T1450" t="str">
        <f t="shared" si="261"/>
        <v>44727S2A_MSIL1CCDM-MLB-CLSMJ4472703 Cloudy (40%-90%)</v>
      </c>
      <c r="U1450">
        <f>IF(COUNTIF(T$2:T1449,T1450)&gt;=1,0,1)</f>
        <v>1</v>
      </c>
      <c r="V1450" s="26" t="s">
        <v>830</v>
      </c>
      <c r="W1450" s="86">
        <f t="shared" si="254"/>
        <v>2022</v>
      </c>
      <c r="X1450" s="86" t="str">
        <f t="shared" si="255"/>
        <v>06</v>
      </c>
      <c r="Y1450" s="86">
        <f t="shared" si="256"/>
        <v>15</v>
      </c>
      <c r="Z1450" s="86" t="str">
        <f t="shared" si="257"/>
        <v>22</v>
      </c>
      <c r="AA1450" s="86" t="str">
        <f t="shared" si="258"/>
        <v>38</v>
      </c>
      <c r="AB1450" s="86" t="str">
        <f t="shared" si="259"/>
        <v>25</v>
      </c>
      <c r="AC1450" s="86" t="str">
        <f t="shared" si="260"/>
        <v>CLS_MJ_2500X1254px_16m_S2A_MSIL1C_20220615_50CC</v>
      </c>
      <c r="AD1450" s="88" t="str">
        <f t="shared" si="262"/>
        <v>cls_mj_s2a_msil1c_2022h1_2500x1254px_16m_20220615t223825_50cc</v>
      </c>
    </row>
    <row r="1451" spans="2:30" x14ac:dyDescent="0.25">
      <c r="B1451" t="s">
        <v>3866</v>
      </c>
      <c r="C1451" t="s">
        <v>3817</v>
      </c>
      <c r="D1451" s="7" t="s">
        <v>3851</v>
      </c>
      <c r="E1451" s="2" t="b">
        <v>1</v>
      </c>
      <c r="F1451" s="2" t="s">
        <v>3813</v>
      </c>
      <c r="G1451" s="7" t="s">
        <v>181</v>
      </c>
      <c r="H1451" t="s">
        <v>72</v>
      </c>
      <c r="I1451" s="50">
        <v>44724</v>
      </c>
      <c r="J1451" s="2" t="s">
        <v>16</v>
      </c>
      <c r="K1451" s="2" t="s">
        <v>194</v>
      </c>
      <c r="L1451" s="9">
        <v>86.2</v>
      </c>
      <c r="M1451" t="s">
        <v>3869</v>
      </c>
      <c r="N1451" s="2" t="s">
        <v>85</v>
      </c>
      <c r="O1451" s="2" t="s">
        <v>3868</v>
      </c>
      <c r="P1451" s="2" t="str">
        <f>VLOOKUP(I1451,Period!A:B,2,FALSE)</f>
        <v>2022H1</v>
      </c>
      <c r="Q1451" s="9">
        <f t="shared" si="251"/>
        <v>86.2</v>
      </c>
      <c r="R1451" s="2">
        <f t="shared" si="252"/>
        <v>90</v>
      </c>
      <c r="S1451" t="str">
        <f t="shared" si="253"/>
        <v>03 Cloudy (40%-90%)</v>
      </c>
      <c r="T1451" t="str">
        <f t="shared" si="261"/>
        <v>44724S2A_MSIL1CCDM-MLB-CLSMJ4472403 Cloudy (40%-90%)</v>
      </c>
      <c r="U1451">
        <f>IF(COUNTIF(T$2:T1450,T1451)&gt;=1,0,1)</f>
        <v>1</v>
      </c>
      <c r="V1451" s="26" t="s">
        <v>831</v>
      </c>
      <c r="W1451" s="86">
        <f t="shared" si="254"/>
        <v>2022</v>
      </c>
      <c r="X1451" s="86" t="str">
        <f t="shared" si="255"/>
        <v>06</v>
      </c>
      <c r="Y1451" s="86">
        <f t="shared" si="256"/>
        <v>12</v>
      </c>
      <c r="Z1451" s="86" t="str">
        <f t="shared" si="257"/>
        <v>22</v>
      </c>
      <c r="AA1451" s="86" t="str">
        <f t="shared" si="258"/>
        <v>28</v>
      </c>
      <c r="AB1451" s="86" t="str">
        <f t="shared" si="259"/>
        <v>28</v>
      </c>
      <c r="AC1451" s="86" t="str">
        <f t="shared" si="260"/>
        <v>CLS_MJ_2500X1254px_16m_S2A_MSIL1C_20220612_90CC</v>
      </c>
      <c r="AD1451" s="88" t="str">
        <f t="shared" si="262"/>
        <v>cls_mj_s2a_msil1c_2022h1_2500x1254px_16m_20220612t222828_90cc</v>
      </c>
    </row>
    <row r="1452" spans="2:30" x14ac:dyDescent="0.25">
      <c r="B1452" t="s">
        <v>3866</v>
      </c>
      <c r="C1452" t="s">
        <v>3817</v>
      </c>
      <c r="D1452" s="7" t="s">
        <v>3851</v>
      </c>
      <c r="E1452" s="2" t="b">
        <v>1</v>
      </c>
      <c r="F1452" s="2" t="s">
        <v>3813</v>
      </c>
      <c r="G1452" s="7" t="s">
        <v>181</v>
      </c>
      <c r="H1452" t="s">
        <v>72</v>
      </c>
      <c r="I1452" s="50">
        <v>44722</v>
      </c>
      <c r="J1452" s="2" t="s">
        <v>16</v>
      </c>
      <c r="K1452" s="2" t="s">
        <v>216</v>
      </c>
      <c r="L1452" s="9">
        <v>89.8</v>
      </c>
      <c r="M1452" t="s">
        <v>3869</v>
      </c>
      <c r="N1452" s="2" t="s">
        <v>85</v>
      </c>
      <c r="O1452" s="2" t="s">
        <v>3868</v>
      </c>
      <c r="P1452" s="2" t="str">
        <f>VLOOKUP(I1452,Period!A:B,2,FALSE)</f>
        <v>2022H1</v>
      </c>
      <c r="Q1452" s="9">
        <f t="shared" si="251"/>
        <v>89.8</v>
      </c>
      <c r="R1452" s="2">
        <f t="shared" si="252"/>
        <v>90</v>
      </c>
      <c r="S1452" t="str">
        <f t="shared" si="253"/>
        <v>03 Cloudy (40%-90%)</v>
      </c>
      <c r="T1452" t="str">
        <f t="shared" si="261"/>
        <v>44722S2A_MSIL1CCDM-MLB-CLSMJ4472203 Cloudy (40%-90%)</v>
      </c>
      <c r="U1452">
        <f>IF(COUNTIF(T$2:T1451,T1452)&gt;=1,0,1)</f>
        <v>1</v>
      </c>
      <c r="V1452" s="26" t="s">
        <v>832</v>
      </c>
      <c r="W1452" s="86">
        <f t="shared" si="254"/>
        <v>2022</v>
      </c>
      <c r="X1452" s="86" t="str">
        <f t="shared" si="255"/>
        <v>06</v>
      </c>
      <c r="Y1452" s="86">
        <f t="shared" si="256"/>
        <v>10</v>
      </c>
      <c r="Z1452" s="86" t="str">
        <f t="shared" si="257"/>
        <v>22</v>
      </c>
      <c r="AA1452" s="86" t="str">
        <f t="shared" si="258"/>
        <v>38</v>
      </c>
      <c r="AB1452" s="86" t="str">
        <f t="shared" si="259"/>
        <v>31</v>
      </c>
      <c r="AC1452" s="86" t="str">
        <f t="shared" si="260"/>
        <v>CLS_MJ_2500X1254px_16m_S2A_MSIL1C_20220610_90CC</v>
      </c>
      <c r="AD1452" s="88" t="str">
        <f t="shared" si="262"/>
        <v>cls_mj_s2a_msil1c_2022h1_2500x1254px_16m_20220610t223831_90cc</v>
      </c>
    </row>
    <row r="1453" spans="2:30" x14ac:dyDescent="0.25">
      <c r="B1453" t="s">
        <v>3866</v>
      </c>
      <c r="C1453" t="s">
        <v>3817</v>
      </c>
      <c r="D1453" s="7" t="s">
        <v>3851</v>
      </c>
      <c r="E1453" s="2" t="b">
        <v>1</v>
      </c>
      <c r="F1453" s="2" t="s">
        <v>3813</v>
      </c>
      <c r="G1453" s="7" t="s">
        <v>181</v>
      </c>
      <c r="H1453" t="s">
        <v>72</v>
      </c>
      <c r="I1453" s="50">
        <v>44719</v>
      </c>
      <c r="J1453" s="2" t="s">
        <v>16</v>
      </c>
      <c r="K1453" s="2" t="s">
        <v>217</v>
      </c>
      <c r="L1453" s="9">
        <v>74.099999999999994</v>
      </c>
      <c r="M1453" t="s">
        <v>3869</v>
      </c>
      <c r="N1453" s="2" t="s">
        <v>85</v>
      </c>
      <c r="O1453" s="2" t="s">
        <v>3868</v>
      </c>
      <c r="P1453" s="2" t="str">
        <f>VLOOKUP(I1453,Period!A:B,2,FALSE)</f>
        <v>2022H1</v>
      </c>
      <c r="Q1453" s="9">
        <f t="shared" si="251"/>
        <v>74.099999999999994</v>
      </c>
      <c r="R1453" s="2">
        <f t="shared" si="252"/>
        <v>80</v>
      </c>
      <c r="S1453" t="str">
        <f t="shared" si="253"/>
        <v>03 Cloudy (40%-90%)</v>
      </c>
      <c r="T1453" t="str">
        <f t="shared" si="261"/>
        <v>44719S2A_MSIL1CCDM-MLB-CLSMJ4471903 Cloudy (40%-90%)</v>
      </c>
      <c r="U1453">
        <f>IF(COUNTIF(T$2:T1452,T1453)&gt;=1,0,1)</f>
        <v>1</v>
      </c>
      <c r="V1453" s="26" t="s">
        <v>833</v>
      </c>
      <c r="W1453" s="86">
        <f t="shared" si="254"/>
        <v>2022</v>
      </c>
      <c r="X1453" s="86" t="str">
        <f t="shared" si="255"/>
        <v>06</v>
      </c>
      <c r="Y1453" s="86" t="str">
        <f t="shared" si="256"/>
        <v>07</v>
      </c>
      <c r="Z1453" s="86" t="str">
        <f t="shared" si="257"/>
        <v>22</v>
      </c>
      <c r="AA1453" s="86" t="str">
        <f t="shared" si="258"/>
        <v>28</v>
      </c>
      <c r="AB1453" s="86" t="str">
        <f t="shared" si="259"/>
        <v>33</v>
      </c>
      <c r="AC1453" s="86" t="str">
        <f t="shared" si="260"/>
        <v>CLS_MJ_2500X1254px_16m_S2A_MSIL1C_20220607_80CC</v>
      </c>
      <c r="AD1453" s="88" t="str">
        <f t="shared" si="262"/>
        <v>cls_mj_s2a_msil1c_2022h1_2500x1254px_16m_20220607t222833_80cc</v>
      </c>
    </row>
    <row r="1454" spans="2:30" x14ac:dyDescent="0.25">
      <c r="B1454" t="s">
        <v>3866</v>
      </c>
      <c r="C1454" t="s">
        <v>3817</v>
      </c>
      <c r="D1454" s="7" t="s">
        <v>3851</v>
      </c>
      <c r="E1454" s="2" t="b">
        <v>1</v>
      </c>
      <c r="F1454" s="2" t="s">
        <v>3813</v>
      </c>
      <c r="G1454" s="7" t="s">
        <v>181</v>
      </c>
      <c r="H1454" t="s">
        <v>72</v>
      </c>
      <c r="I1454" s="50">
        <v>44717</v>
      </c>
      <c r="J1454" s="2" t="s">
        <v>16</v>
      </c>
      <c r="K1454" s="2" t="s">
        <v>191</v>
      </c>
      <c r="L1454" s="9">
        <v>1.6</v>
      </c>
      <c r="M1454" t="s">
        <v>3869</v>
      </c>
      <c r="N1454" s="2" t="s">
        <v>85</v>
      </c>
      <c r="O1454" s="2" t="s">
        <v>3868</v>
      </c>
      <c r="P1454" s="2" t="str">
        <f>VLOOKUP(I1454,Period!A:B,2,FALSE)</f>
        <v>2022H1</v>
      </c>
      <c r="Q1454" s="9">
        <f t="shared" si="251"/>
        <v>1.6</v>
      </c>
      <c r="R1454" s="2">
        <f t="shared" si="252"/>
        <v>10</v>
      </c>
      <c r="S1454" t="str">
        <f t="shared" si="253"/>
        <v>02 Sunny (10%-30%)</v>
      </c>
      <c r="T1454" t="str">
        <f t="shared" si="261"/>
        <v>44717S2A_MSIL1CCDM-MLB-CLSMJ4471702 Sunny (10%-30%)</v>
      </c>
      <c r="U1454">
        <f>IF(COUNTIF(T$2:T1453,T1454)&gt;=1,0,1)</f>
        <v>1</v>
      </c>
      <c r="V1454" s="26" t="s">
        <v>834</v>
      </c>
      <c r="W1454" s="86">
        <f t="shared" si="254"/>
        <v>2022</v>
      </c>
      <c r="X1454" s="86" t="str">
        <f t="shared" si="255"/>
        <v>06</v>
      </c>
      <c r="Y1454" s="86" t="str">
        <f t="shared" si="256"/>
        <v>05</v>
      </c>
      <c r="Z1454" s="86" t="str">
        <f t="shared" si="257"/>
        <v>22</v>
      </c>
      <c r="AA1454" s="86" t="str">
        <f t="shared" si="258"/>
        <v>38</v>
      </c>
      <c r="AB1454" s="86" t="str">
        <f t="shared" si="259"/>
        <v>22</v>
      </c>
      <c r="AC1454" s="86" t="str">
        <f t="shared" si="260"/>
        <v>CLS_MJ_2500X1254px_16m_S2A_MSIL1C_20220605_10CC</v>
      </c>
      <c r="AD1454" s="88" t="str">
        <f t="shared" si="262"/>
        <v>cls_mj_s2a_msil1c_2022h1_2500x1254px_16m_20220605t223822_10cc</v>
      </c>
    </row>
    <row r="1455" spans="2:30" x14ac:dyDescent="0.25">
      <c r="B1455" t="s">
        <v>3866</v>
      </c>
      <c r="C1455" t="s">
        <v>3817</v>
      </c>
      <c r="D1455" s="7" t="s">
        <v>3851</v>
      </c>
      <c r="E1455" s="2" t="b">
        <v>1</v>
      </c>
      <c r="F1455" s="2" t="s">
        <v>3813</v>
      </c>
      <c r="G1455" s="7" t="s">
        <v>181</v>
      </c>
      <c r="H1455" t="s">
        <v>72</v>
      </c>
      <c r="I1455" s="50">
        <v>44714</v>
      </c>
      <c r="J1455" s="2" t="s">
        <v>16</v>
      </c>
      <c r="K1455" s="2" t="s">
        <v>189</v>
      </c>
      <c r="L1455" s="9">
        <v>43.9</v>
      </c>
      <c r="M1455" t="s">
        <v>3869</v>
      </c>
      <c r="N1455" s="2" t="s">
        <v>85</v>
      </c>
      <c r="O1455" s="2" t="s">
        <v>3868</v>
      </c>
      <c r="P1455" s="2" t="str">
        <f>VLOOKUP(I1455,Period!A:B,2,FALSE)</f>
        <v>2022H1</v>
      </c>
      <c r="Q1455" s="9">
        <f t="shared" si="251"/>
        <v>43.9</v>
      </c>
      <c r="R1455" s="2">
        <f t="shared" si="252"/>
        <v>50</v>
      </c>
      <c r="S1455" t="str">
        <f t="shared" si="253"/>
        <v>03 Cloudy (40%-90%)</v>
      </c>
      <c r="T1455" t="str">
        <f t="shared" si="261"/>
        <v>44714S2A_MSIL1CCDM-MLB-CLSMJ4471403 Cloudy (40%-90%)</v>
      </c>
      <c r="U1455">
        <f>IF(COUNTIF(T$2:T1454,T1455)&gt;=1,0,1)</f>
        <v>1</v>
      </c>
      <c r="V1455" s="26" t="s">
        <v>835</v>
      </c>
      <c r="W1455" s="86">
        <f t="shared" si="254"/>
        <v>2022</v>
      </c>
      <c r="X1455" s="86" t="str">
        <f t="shared" si="255"/>
        <v>06</v>
      </c>
      <c r="Y1455" s="86" t="str">
        <f t="shared" si="256"/>
        <v>02</v>
      </c>
      <c r="Z1455" s="86" t="str">
        <f t="shared" si="257"/>
        <v>22</v>
      </c>
      <c r="AA1455" s="86" t="str">
        <f t="shared" si="258"/>
        <v>28</v>
      </c>
      <c r="AB1455" s="86" t="str">
        <f t="shared" si="259"/>
        <v>25</v>
      </c>
      <c r="AC1455" s="86" t="str">
        <f t="shared" si="260"/>
        <v>CLS_MJ_2500X1254px_16m_S2A_MSIL1C_20220602_50CC</v>
      </c>
      <c r="AD1455" s="88" t="str">
        <f t="shared" si="262"/>
        <v>cls_mj_s2a_msil1c_2022h1_2500x1254px_16m_20220602t222825_50cc</v>
      </c>
    </row>
    <row r="1456" spans="2:30" x14ac:dyDescent="0.25">
      <c r="B1456" t="s">
        <v>3866</v>
      </c>
      <c r="C1456" t="s">
        <v>3817</v>
      </c>
      <c r="D1456" s="7" t="s">
        <v>3851</v>
      </c>
      <c r="E1456" s="2" t="b">
        <v>1</v>
      </c>
      <c r="F1456" s="2" t="s">
        <v>3813</v>
      </c>
      <c r="G1456" s="7" t="s">
        <v>181</v>
      </c>
      <c r="H1456" t="s">
        <v>72</v>
      </c>
      <c r="I1456" s="50">
        <v>44712</v>
      </c>
      <c r="J1456" s="2" t="s">
        <v>16</v>
      </c>
      <c r="K1456" s="2" t="s">
        <v>201</v>
      </c>
      <c r="L1456" s="9">
        <v>70.7</v>
      </c>
      <c r="M1456" t="s">
        <v>3869</v>
      </c>
      <c r="N1456" s="2" t="s">
        <v>85</v>
      </c>
      <c r="O1456" s="2" t="s">
        <v>3868</v>
      </c>
      <c r="P1456" s="2" t="str">
        <f>VLOOKUP(I1456,Period!A:B,2,FALSE)</f>
        <v>2022H1</v>
      </c>
      <c r="Q1456" s="9">
        <f t="shared" si="251"/>
        <v>70.7</v>
      </c>
      <c r="R1456" s="2">
        <f t="shared" si="252"/>
        <v>80</v>
      </c>
      <c r="S1456" t="str">
        <f t="shared" si="253"/>
        <v>03 Cloudy (40%-90%)</v>
      </c>
      <c r="T1456" t="str">
        <f t="shared" si="261"/>
        <v>44712S2A_MSIL1CCDM-MLB-CLSMJ4471203 Cloudy (40%-90%)</v>
      </c>
      <c r="U1456">
        <f>IF(COUNTIF(T$2:T1455,T1456)&gt;=1,0,1)</f>
        <v>1</v>
      </c>
      <c r="V1456" s="26" t="s">
        <v>836</v>
      </c>
      <c r="W1456" s="86">
        <f t="shared" si="254"/>
        <v>2022</v>
      </c>
      <c r="X1456" s="86" t="str">
        <f t="shared" si="255"/>
        <v>05</v>
      </c>
      <c r="Y1456" s="86">
        <f t="shared" si="256"/>
        <v>31</v>
      </c>
      <c r="Z1456" s="86" t="str">
        <f t="shared" si="257"/>
        <v>22</v>
      </c>
      <c r="AA1456" s="86" t="str">
        <f t="shared" si="258"/>
        <v>38</v>
      </c>
      <c r="AB1456" s="86" t="str">
        <f t="shared" si="259"/>
        <v>29</v>
      </c>
      <c r="AC1456" s="86" t="str">
        <f t="shared" si="260"/>
        <v>CLS_MJ_2500X1254px_16m_S2A_MSIL1C_20220531_80CC</v>
      </c>
      <c r="AD1456" s="88" t="str">
        <f t="shared" si="262"/>
        <v>cls_mj_s2a_msil1c_2022h1_2500x1254px_16m_20220531t223829_80cc</v>
      </c>
    </row>
    <row r="1457" spans="2:30" x14ac:dyDescent="0.25">
      <c r="B1457" t="s">
        <v>3866</v>
      </c>
      <c r="C1457" t="s">
        <v>3817</v>
      </c>
      <c r="D1457" s="7" t="s">
        <v>3851</v>
      </c>
      <c r="E1457" s="2" t="b">
        <v>1</v>
      </c>
      <c r="F1457" s="2" t="s">
        <v>3813</v>
      </c>
      <c r="G1457" s="7" t="s">
        <v>181</v>
      </c>
      <c r="H1457" t="s">
        <v>72</v>
      </c>
      <c r="I1457" s="50">
        <v>44709</v>
      </c>
      <c r="J1457" s="2" t="s">
        <v>16</v>
      </c>
      <c r="K1457" s="2" t="s">
        <v>217</v>
      </c>
      <c r="L1457" s="9">
        <v>46.8</v>
      </c>
      <c r="M1457" t="s">
        <v>3869</v>
      </c>
      <c r="N1457" s="2" t="s">
        <v>85</v>
      </c>
      <c r="O1457" s="2" t="s">
        <v>3868</v>
      </c>
      <c r="P1457" s="2" t="str">
        <f>VLOOKUP(I1457,Period!A:B,2,FALSE)</f>
        <v>2022H1</v>
      </c>
      <c r="Q1457" s="9">
        <f t="shared" si="251"/>
        <v>46.8</v>
      </c>
      <c r="R1457" s="2">
        <f t="shared" si="252"/>
        <v>50</v>
      </c>
      <c r="S1457" t="str">
        <f t="shared" si="253"/>
        <v>03 Cloudy (40%-90%)</v>
      </c>
      <c r="T1457" t="str">
        <f t="shared" si="261"/>
        <v>44709S2A_MSIL1CCDM-MLB-CLSMJ4470903 Cloudy (40%-90%)</v>
      </c>
      <c r="U1457">
        <f>IF(COUNTIF(T$2:T1456,T1457)&gt;=1,0,1)</f>
        <v>1</v>
      </c>
      <c r="V1457" s="26" t="s">
        <v>837</v>
      </c>
      <c r="W1457" s="86">
        <f t="shared" si="254"/>
        <v>2022</v>
      </c>
      <c r="X1457" s="86" t="str">
        <f t="shared" si="255"/>
        <v>05</v>
      </c>
      <c r="Y1457" s="86">
        <f t="shared" si="256"/>
        <v>28</v>
      </c>
      <c r="Z1457" s="86" t="str">
        <f t="shared" si="257"/>
        <v>22</v>
      </c>
      <c r="AA1457" s="86" t="str">
        <f t="shared" si="258"/>
        <v>28</v>
      </c>
      <c r="AB1457" s="86" t="str">
        <f t="shared" si="259"/>
        <v>33</v>
      </c>
      <c r="AC1457" s="86" t="str">
        <f t="shared" si="260"/>
        <v>CLS_MJ_2500X1254px_16m_S2A_MSIL1C_20220528_50CC</v>
      </c>
      <c r="AD1457" s="88" t="str">
        <f t="shared" si="262"/>
        <v>cls_mj_s2a_msil1c_2022h1_2500x1254px_16m_20220528t222833_50cc</v>
      </c>
    </row>
    <row r="1458" spans="2:30" x14ac:dyDescent="0.25">
      <c r="B1458" t="s">
        <v>3866</v>
      </c>
      <c r="C1458" t="s">
        <v>3817</v>
      </c>
      <c r="D1458" s="7" t="s">
        <v>3851</v>
      </c>
      <c r="E1458" s="2" t="b">
        <v>1</v>
      </c>
      <c r="F1458" s="2" t="s">
        <v>3813</v>
      </c>
      <c r="G1458" s="7" t="s">
        <v>181</v>
      </c>
      <c r="H1458" t="s">
        <v>72</v>
      </c>
      <c r="I1458" s="50">
        <v>44707</v>
      </c>
      <c r="J1458" s="2" t="s">
        <v>16</v>
      </c>
      <c r="K1458" s="2" t="s">
        <v>191</v>
      </c>
      <c r="L1458" s="9">
        <v>0</v>
      </c>
      <c r="M1458" t="s">
        <v>3869</v>
      </c>
      <c r="N1458" s="2" t="s">
        <v>85</v>
      </c>
      <c r="O1458" s="2" t="s">
        <v>3868</v>
      </c>
      <c r="P1458" s="2" t="str">
        <f>VLOOKUP(I1458,Period!A:B,2,FALSE)</f>
        <v>2022H1</v>
      </c>
      <c r="Q1458" s="9">
        <f t="shared" si="251"/>
        <v>0</v>
      </c>
      <c r="R1458" s="2">
        <f t="shared" si="252"/>
        <v>0</v>
      </c>
      <c r="S1458" t="str">
        <f t="shared" si="253"/>
        <v>01 Clear (0%)</v>
      </c>
      <c r="T1458" t="str">
        <f t="shared" si="261"/>
        <v>44707S2A_MSIL1CCDM-MLB-CLSMJ4470701 Clear (0%)</v>
      </c>
      <c r="U1458">
        <f>IF(COUNTIF(T$2:T1457,T1458)&gt;=1,0,1)</f>
        <v>1</v>
      </c>
      <c r="V1458" s="26" t="s">
        <v>838</v>
      </c>
      <c r="W1458" s="86">
        <f t="shared" si="254"/>
        <v>2022</v>
      </c>
      <c r="X1458" s="86" t="str">
        <f t="shared" si="255"/>
        <v>05</v>
      </c>
      <c r="Y1458" s="86">
        <f t="shared" si="256"/>
        <v>26</v>
      </c>
      <c r="Z1458" s="86" t="str">
        <f t="shared" si="257"/>
        <v>22</v>
      </c>
      <c r="AA1458" s="86" t="str">
        <f t="shared" si="258"/>
        <v>38</v>
      </c>
      <c r="AB1458" s="86" t="str">
        <f t="shared" si="259"/>
        <v>22</v>
      </c>
      <c r="AC1458" s="86" t="str">
        <f t="shared" si="260"/>
        <v>CLS_MJ_2500X1254px_16m_S2A_MSIL1C_20220526_0CC</v>
      </c>
      <c r="AD1458" s="88" t="str">
        <f t="shared" si="262"/>
        <v>cls_mj_s2a_msil1c_2022h1_2500x1254px_16m_20220526t223822_0cc</v>
      </c>
    </row>
    <row r="1459" spans="2:30" x14ac:dyDescent="0.25">
      <c r="B1459" t="s">
        <v>3866</v>
      </c>
      <c r="C1459" t="s">
        <v>3817</v>
      </c>
      <c r="D1459" s="7" t="s">
        <v>3851</v>
      </c>
      <c r="E1459" s="2" t="b">
        <v>1</v>
      </c>
      <c r="F1459" s="2" t="s">
        <v>3813</v>
      </c>
      <c r="G1459" s="7" t="s">
        <v>181</v>
      </c>
      <c r="H1459" t="s">
        <v>72</v>
      </c>
      <c r="I1459" s="50">
        <v>44704</v>
      </c>
      <c r="J1459" s="2" t="s">
        <v>16</v>
      </c>
      <c r="K1459" s="2" t="s">
        <v>189</v>
      </c>
      <c r="L1459" s="9">
        <v>0</v>
      </c>
      <c r="M1459" t="s">
        <v>3869</v>
      </c>
      <c r="N1459" s="2" t="s">
        <v>85</v>
      </c>
      <c r="O1459" s="2" t="s">
        <v>3868</v>
      </c>
      <c r="P1459" s="2" t="str">
        <f>VLOOKUP(I1459,Period!A:B,2,FALSE)</f>
        <v>2022H1</v>
      </c>
      <c r="Q1459" s="9">
        <f t="shared" si="251"/>
        <v>0</v>
      </c>
      <c r="R1459" s="2">
        <f t="shared" si="252"/>
        <v>0</v>
      </c>
      <c r="S1459" t="str">
        <f t="shared" si="253"/>
        <v>01 Clear (0%)</v>
      </c>
      <c r="T1459" t="str">
        <f t="shared" si="261"/>
        <v>44704S2A_MSIL1CCDM-MLB-CLSMJ4470401 Clear (0%)</v>
      </c>
      <c r="U1459">
        <f>IF(COUNTIF(T$2:T1458,T1459)&gt;=1,0,1)</f>
        <v>1</v>
      </c>
      <c r="V1459" s="26" t="s">
        <v>839</v>
      </c>
      <c r="W1459" s="86">
        <f t="shared" si="254"/>
        <v>2022</v>
      </c>
      <c r="X1459" s="86" t="str">
        <f t="shared" si="255"/>
        <v>05</v>
      </c>
      <c r="Y1459" s="86">
        <f t="shared" si="256"/>
        <v>23</v>
      </c>
      <c r="Z1459" s="86" t="str">
        <f t="shared" si="257"/>
        <v>22</v>
      </c>
      <c r="AA1459" s="86" t="str">
        <f t="shared" si="258"/>
        <v>28</v>
      </c>
      <c r="AB1459" s="86" t="str">
        <f t="shared" si="259"/>
        <v>25</v>
      </c>
      <c r="AC1459" s="86" t="str">
        <f t="shared" si="260"/>
        <v>CLS_MJ_2500X1254px_16m_S2A_MSIL1C_20220523_0CC</v>
      </c>
      <c r="AD1459" s="88" t="str">
        <f t="shared" si="262"/>
        <v>cls_mj_s2a_msil1c_2022h1_2500x1254px_16m_20220523t222825_0cc</v>
      </c>
    </row>
    <row r="1460" spans="2:30" x14ac:dyDescent="0.25">
      <c r="B1460" t="s">
        <v>3866</v>
      </c>
      <c r="C1460" t="s">
        <v>3817</v>
      </c>
      <c r="D1460" s="7" t="s">
        <v>3851</v>
      </c>
      <c r="E1460" s="2" t="b">
        <v>1</v>
      </c>
      <c r="F1460" s="2" t="s">
        <v>3813</v>
      </c>
      <c r="G1460" s="7" t="s">
        <v>181</v>
      </c>
      <c r="H1460" t="s">
        <v>72</v>
      </c>
      <c r="I1460" s="50">
        <v>44702</v>
      </c>
      <c r="J1460" s="2" t="s">
        <v>16</v>
      </c>
      <c r="K1460" s="2" t="s">
        <v>199</v>
      </c>
      <c r="L1460" s="9">
        <v>37.6</v>
      </c>
      <c r="M1460" t="s">
        <v>3869</v>
      </c>
      <c r="N1460" s="2" t="s">
        <v>85</v>
      </c>
      <c r="O1460" s="2" t="s">
        <v>3868</v>
      </c>
      <c r="P1460" s="2" t="str">
        <f>VLOOKUP(I1460,Period!A:B,2,FALSE)</f>
        <v>2022H1</v>
      </c>
      <c r="Q1460" s="9">
        <f t="shared" si="251"/>
        <v>37.6</v>
      </c>
      <c r="R1460" s="2">
        <f t="shared" si="252"/>
        <v>40</v>
      </c>
      <c r="S1460" t="str">
        <f t="shared" si="253"/>
        <v>03 Cloudy (40%-90%)</v>
      </c>
      <c r="T1460" t="str">
        <f t="shared" si="261"/>
        <v>44702S2A_MSIL1CCDM-MLB-CLSMJ4470203 Cloudy (40%-90%)</v>
      </c>
      <c r="U1460">
        <f>IF(COUNTIF(T$2:T1459,T1460)&gt;=1,0,1)</f>
        <v>1</v>
      </c>
      <c r="V1460" s="26" t="s">
        <v>840</v>
      </c>
      <c r="W1460" s="86">
        <f t="shared" si="254"/>
        <v>2022</v>
      </c>
      <c r="X1460" s="86" t="str">
        <f t="shared" si="255"/>
        <v>05</v>
      </c>
      <c r="Y1460" s="86">
        <f t="shared" si="256"/>
        <v>21</v>
      </c>
      <c r="Z1460" s="86" t="str">
        <f t="shared" si="257"/>
        <v>22</v>
      </c>
      <c r="AA1460" s="86" t="str">
        <f t="shared" si="258"/>
        <v>38</v>
      </c>
      <c r="AB1460" s="86" t="str">
        <f t="shared" si="259"/>
        <v>28</v>
      </c>
      <c r="AC1460" s="86" t="str">
        <f t="shared" si="260"/>
        <v>CLS_MJ_2500X1254px_16m_S2A_MSIL1C_20220521_40CC</v>
      </c>
      <c r="AD1460" s="88" t="str">
        <f t="shared" si="262"/>
        <v>cls_mj_s2a_msil1c_2022h1_2500x1254px_16m_20220521t223828_40cc</v>
      </c>
    </row>
    <row r="1461" spans="2:30" x14ac:dyDescent="0.25">
      <c r="B1461" t="s">
        <v>3866</v>
      </c>
      <c r="C1461" t="s">
        <v>3817</v>
      </c>
      <c r="D1461" s="7" t="s">
        <v>3851</v>
      </c>
      <c r="E1461" s="2" t="b">
        <v>1</v>
      </c>
      <c r="F1461" s="2" t="s">
        <v>3813</v>
      </c>
      <c r="G1461" s="7" t="s">
        <v>181</v>
      </c>
      <c r="H1461" t="s">
        <v>72</v>
      </c>
      <c r="I1461" s="50">
        <v>44699</v>
      </c>
      <c r="J1461" s="2" t="s">
        <v>16</v>
      </c>
      <c r="K1461" s="2" t="s">
        <v>218</v>
      </c>
      <c r="L1461" s="9">
        <v>83</v>
      </c>
      <c r="M1461" t="s">
        <v>3869</v>
      </c>
      <c r="N1461" s="2" t="s">
        <v>85</v>
      </c>
      <c r="O1461" s="2" t="s">
        <v>3868</v>
      </c>
      <c r="P1461" s="2" t="str">
        <f>VLOOKUP(I1461,Period!A:B,2,FALSE)</f>
        <v>2022H1</v>
      </c>
      <c r="Q1461" s="9">
        <f t="shared" si="251"/>
        <v>83</v>
      </c>
      <c r="R1461" s="2">
        <f t="shared" si="252"/>
        <v>90</v>
      </c>
      <c r="S1461" t="str">
        <f t="shared" si="253"/>
        <v>03 Cloudy (40%-90%)</v>
      </c>
      <c r="T1461" t="str">
        <f t="shared" si="261"/>
        <v>44699S2A_MSIL1CCDM-MLB-CLSMJ4469903 Cloudy (40%-90%)</v>
      </c>
      <c r="U1461">
        <f>IF(COUNTIF(T$2:T1460,T1461)&gt;=1,0,1)</f>
        <v>1</v>
      </c>
      <c r="V1461" s="26" t="s">
        <v>841</v>
      </c>
      <c r="W1461" s="86">
        <f t="shared" si="254"/>
        <v>2022</v>
      </c>
      <c r="X1461" s="86" t="str">
        <f t="shared" si="255"/>
        <v>05</v>
      </c>
      <c r="Y1461" s="86">
        <f t="shared" si="256"/>
        <v>18</v>
      </c>
      <c r="Z1461" s="86" t="str">
        <f t="shared" si="257"/>
        <v>22</v>
      </c>
      <c r="AA1461" s="86" t="str">
        <f t="shared" si="258"/>
        <v>28</v>
      </c>
      <c r="AB1461" s="86" t="str">
        <f t="shared" si="259"/>
        <v>31</v>
      </c>
      <c r="AC1461" s="86" t="str">
        <f t="shared" si="260"/>
        <v>CLS_MJ_2500X1254px_16m_S2A_MSIL1C_20220518_90CC</v>
      </c>
      <c r="AD1461" s="88" t="str">
        <f t="shared" si="262"/>
        <v>cls_mj_s2a_msil1c_2022h1_2500x1254px_16m_20220518t222831_90cc</v>
      </c>
    </row>
    <row r="1462" spans="2:30" x14ac:dyDescent="0.25">
      <c r="B1462" t="s">
        <v>3866</v>
      </c>
      <c r="C1462" t="s">
        <v>3817</v>
      </c>
      <c r="D1462" s="7" t="s">
        <v>3851</v>
      </c>
      <c r="E1462" s="2" t="b">
        <v>1</v>
      </c>
      <c r="F1462" s="2" t="s">
        <v>3813</v>
      </c>
      <c r="G1462" s="7" t="s">
        <v>181</v>
      </c>
      <c r="H1462" t="s">
        <v>72</v>
      </c>
      <c r="I1462" s="50">
        <v>44697</v>
      </c>
      <c r="J1462" s="2" t="s">
        <v>16</v>
      </c>
      <c r="K1462" s="2" t="s">
        <v>187</v>
      </c>
      <c r="L1462" s="9">
        <v>32.700000000000003</v>
      </c>
      <c r="M1462" t="s">
        <v>3869</v>
      </c>
      <c r="N1462" s="2" t="s">
        <v>85</v>
      </c>
      <c r="O1462" s="2" t="s">
        <v>3868</v>
      </c>
      <c r="P1462" s="2" t="str">
        <f>VLOOKUP(I1462,Period!A:B,2,FALSE)</f>
        <v>2022H1</v>
      </c>
      <c r="Q1462" s="9">
        <f t="shared" si="251"/>
        <v>32.700000000000003</v>
      </c>
      <c r="R1462" s="2">
        <f t="shared" si="252"/>
        <v>40</v>
      </c>
      <c r="S1462" t="str">
        <f t="shared" si="253"/>
        <v>03 Cloudy (40%-90%)</v>
      </c>
      <c r="T1462" t="str">
        <f t="shared" si="261"/>
        <v>44697S2A_MSIL1CCDM-MLB-CLSMJ4469703 Cloudy (40%-90%)</v>
      </c>
      <c r="U1462">
        <f>IF(COUNTIF(T$2:T1461,T1462)&gt;=1,0,1)</f>
        <v>1</v>
      </c>
      <c r="V1462" s="26" t="s">
        <v>842</v>
      </c>
      <c r="W1462" s="86">
        <f t="shared" si="254"/>
        <v>2022</v>
      </c>
      <c r="X1462" s="86" t="str">
        <f t="shared" si="255"/>
        <v>05</v>
      </c>
      <c r="Y1462" s="86">
        <f t="shared" si="256"/>
        <v>16</v>
      </c>
      <c r="Z1462" s="86" t="str">
        <f t="shared" si="257"/>
        <v>22</v>
      </c>
      <c r="AA1462" s="86" t="str">
        <f t="shared" si="258"/>
        <v>38</v>
      </c>
      <c r="AB1462" s="86" t="str">
        <f t="shared" si="259"/>
        <v>21</v>
      </c>
      <c r="AC1462" s="86" t="str">
        <f t="shared" si="260"/>
        <v>CLS_MJ_2500X1254px_16m_S2A_MSIL1C_20220516_40CC</v>
      </c>
      <c r="AD1462" s="88" t="str">
        <f t="shared" si="262"/>
        <v>cls_mj_s2a_msil1c_2022h1_2500x1254px_16m_20220516t223821_40cc</v>
      </c>
    </row>
    <row r="1463" spans="2:30" x14ac:dyDescent="0.25">
      <c r="B1463" t="s">
        <v>3866</v>
      </c>
      <c r="C1463" t="s">
        <v>3817</v>
      </c>
      <c r="D1463" s="7" t="s">
        <v>3851</v>
      </c>
      <c r="E1463" s="2" t="b">
        <v>1</v>
      </c>
      <c r="F1463" s="2" t="s">
        <v>3813</v>
      </c>
      <c r="G1463" s="7" t="s">
        <v>181</v>
      </c>
      <c r="H1463" t="s">
        <v>72</v>
      </c>
      <c r="I1463" s="50">
        <v>44694</v>
      </c>
      <c r="J1463" s="2" t="s">
        <v>16</v>
      </c>
      <c r="K1463" s="2" t="s">
        <v>188</v>
      </c>
      <c r="L1463" s="9">
        <v>98.2</v>
      </c>
      <c r="M1463" t="s">
        <v>3869</v>
      </c>
      <c r="N1463" s="2" t="s">
        <v>85</v>
      </c>
      <c r="O1463" s="2" t="s">
        <v>3868</v>
      </c>
      <c r="P1463" s="2" t="str">
        <f>VLOOKUP(I1463,Period!A:B,2,FALSE)</f>
        <v>2022H1</v>
      </c>
      <c r="Q1463" s="9">
        <f t="shared" si="251"/>
        <v>98.2</v>
      </c>
      <c r="R1463" s="2">
        <f t="shared" si="252"/>
        <v>100</v>
      </c>
      <c r="S1463" t="str">
        <f t="shared" si="253"/>
        <v>04 Overcast (100%)</v>
      </c>
      <c r="T1463" t="str">
        <f t="shared" si="261"/>
        <v>44694S2A_MSIL1CCDM-MLB-CLSMJ4469404 Overcast (100%)</v>
      </c>
      <c r="U1463">
        <f>IF(COUNTIF(T$2:T1462,T1463)&gt;=1,0,1)</f>
        <v>1</v>
      </c>
      <c r="V1463" s="26" t="s">
        <v>843</v>
      </c>
      <c r="W1463" s="86">
        <f t="shared" si="254"/>
        <v>2022</v>
      </c>
      <c r="X1463" s="86" t="str">
        <f t="shared" si="255"/>
        <v>05</v>
      </c>
      <c r="Y1463" s="86">
        <f t="shared" si="256"/>
        <v>13</v>
      </c>
      <c r="Z1463" s="86" t="str">
        <f t="shared" si="257"/>
        <v>22</v>
      </c>
      <c r="AA1463" s="86" t="str">
        <f t="shared" si="258"/>
        <v>28</v>
      </c>
      <c r="AB1463" s="86" t="str">
        <f t="shared" si="259"/>
        <v>24</v>
      </c>
      <c r="AC1463" s="86" t="str">
        <f t="shared" si="260"/>
        <v>CLS_MJ_2500X1254px_16m_S2A_MSIL1C_20220513_100CC</v>
      </c>
      <c r="AD1463" s="88" t="str">
        <f t="shared" si="262"/>
        <v>cls_mj_s2a_msil1c_2022h1_2500x1254px_16m_20220513t222824_100cc</v>
      </c>
    </row>
    <row r="1464" spans="2:30" x14ac:dyDescent="0.25">
      <c r="B1464" t="s">
        <v>3866</v>
      </c>
      <c r="C1464" t="s">
        <v>3817</v>
      </c>
      <c r="D1464" s="7" t="s">
        <v>3851</v>
      </c>
      <c r="E1464" s="2" t="b">
        <v>1</v>
      </c>
      <c r="F1464" s="2" t="s">
        <v>3813</v>
      </c>
      <c r="G1464" s="7" t="s">
        <v>181</v>
      </c>
      <c r="H1464" t="s">
        <v>72</v>
      </c>
      <c r="I1464" s="50">
        <v>44692</v>
      </c>
      <c r="J1464" s="2" t="s">
        <v>16</v>
      </c>
      <c r="K1464" s="2" t="s">
        <v>197</v>
      </c>
      <c r="L1464" s="9">
        <v>13.2</v>
      </c>
      <c r="M1464" t="s">
        <v>3869</v>
      </c>
      <c r="N1464" s="2" t="s">
        <v>85</v>
      </c>
      <c r="O1464" s="2" t="s">
        <v>3868</v>
      </c>
      <c r="P1464" s="2" t="str">
        <f>VLOOKUP(I1464,Period!A:B,2,FALSE)</f>
        <v>2022H1</v>
      </c>
      <c r="Q1464" s="9">
        <f t="shared" si="251"/>
        <v>13.2</v>
      </c>
      <c r="R1464" s="2">
        <f t="shared" si="252"/>
        <v>20</v>
      </c>
      <c r="S1464" t="str">
        <f t="shared" si="253"/>
        <v>02 Sunny (10%-30%)</v>
      </c>
      <c r="T1464" t="str">
        <f t="shared" si="261"/>
        <v>44692S2A_MSIL1CCDM-MLB-CLSMJ4469202 Sunny (10%-30%)</v>
      </c>
      <c r="U1464">
        <f>IF(COUNTIF(T$2:T1463,T1464)&gt;=1,0,1)</f>
        <v>1</v>
      </c>
      <c r="V1464" s="26" t="s">
        <v>844</v>
      </c>
      <c r="W1464" s="86">
        <f t="shared" si="254"/>
        <v>2022</v>
      </c>
      <c r="X1464" s="86" t="str">
        <f t="shared" si="255"/>
        <v>05</v>
      </c>
      <c r="Y1464" s="86">
        <f t="shared" si="256"/>
        <v>11</v>
      </c>
      <c r="Z1464" s="86" t="str">
        <f t="shared" si="257"/>
        <v>22</v>
      </c>
      <c r="AA1464" s="86" t="str">
        <f t="shared" si="258"/>
        <v>38</v>
      </c>
      <c r="AB1464" s="86" t="str">
        <f t="shared" si="259"/>
        <v>25</v>
      </c>
      <c r="AC1464" s="86" t="str">
        <f t="shared" si="260"/>
        <v>CLS_MJ_2500X1254px_16m_S2A_MSIL1C_20220511_20CC</v>
      </c>
      <c r="AD1464" s="88" t="str">
        <f t="shared" si="262"/>
        <v>cls_mj_s2a_msil1c_2022h1_2500x1254px_16m_20220511t223825_20cc</v>
      </c>
    </row>
    <row r="1465" spans="2:30" x14ac:dyDescent="0.25">
      <c r="B1465" t="s">
        <v>3866</v>
      </c>
      <c r="C1465" t="s">
        <v>3817</v>
      </c>
      <c r="D1465" s="7" t="s">
        <v>3851</v>
      </c>
      <c r="E1465" s="2" t="b">
        <v>1</v>
      </c>
      <c r="F1465" s="2" t="s">
        <v>3813</v>
      </c>
      <c r="G1465" s="7" t="s">
        <v>181</v>
      </c>
      <c r="H1465" t="s">
        <v>72</v>
      </c>
      <c r="I1465" s="50">
        <v>44689</v>
      </c>
      <c r="J1465" s="2" t="s">
        <v>16</v>
      </c>
      <c r="K1465" s="2" t="s">
        <v>195</v>
      </c>
      <c r="L1465" s="9">
        <v>34.700000000000003</v>
      </c>
      <c r="M1465" t="s">
        <v>3869</v>
      </c>
      <c r="N1465" s="2" t="s">
        <v>85</v>
      </c>
      <c r="O1465" s="2" t="s">
        <v>3868</v>
      </c>
      <c r="P1465" s="2" t="str">
        <f>VLOOKUP(I1465,Period!A:B,2,FALSE)</f>
        <v>2022H1</v>
      </c>
      <c r="Q1465" s="9">
        <f t="shared" si="251"/>
        <v>34.700000000000003</v>
      </c>
      <c r="R1465" s="2">
        <f t="shared" si="252"/>
        <v>40</v>
      </c>
      <c r="S1465" t="str">
        <f t="shared" si="253"/>
        <v>03 Cloudy (40%-90%)</v>
      </c>
      <c r="T1465" t="str">
        <f t="shared" si="261"/>
        <v>44689S2A_MSIL1CCDM-MLB-CLSMJ4468903 Cloudy (40%-90%)</v>
      </c>
      <c r="U1465">
        <f>IF(COUNTIF(T$2:T1464,T1465)&gt;=1,0,1)</f>
        <v>1</v>
      </c>
      <c r="V1465" s="26" t="s">
        <v>845</v>
      </c>
      <c r="W1465" s="86">
        <f t="shared" si="254"/>
        <v>2022</v>
      </c>
      <c r="X1465" s="86" t="str">
        <f t="shared" si="255"/>
        <v>05</v>
      </c>
      <c r="Y1465" s="86" t="str">
        <f t="shared" si="256"/>
        <v>08</v>
      </c>
      <c r="Z1465" s="86" t="str">
        <f t="shared" si="257"/>
        <v>22</v>
      </c>
      <c r="AA1465" s="86" t="str">
        <f t="shared" si="258"/>
        <v>28</v>
      </c>
      <c r="AB1465" s="86" t="str">
        <f t="shared" si="259"/>
        <v>29</v>
      </c>
      <c r="AC1465" s="86" t="str">
        <f t="shared" si="260"/>
        <v>CLS_MJ_2500X1254px_16m_S2A_MSIL1C_20220508_40CC</v>
      </c>
      <c r="AD1465" s="88" t="str">
        <f t="shared" si="262"/>
        <v>cls_mj_s2a_msil1c_2022h1_2500x1254px_16m_20220508t222829_40cc</v>
      </c>
    </row>
    <row r="1466" spans="2:30" x14ac:dyDescent="0.25">
      <c r="B1466" t="s">
        <v>3866</v>
      </c>
      <c r="C1466" t="s">
        <v>3817</v>
      </c>
      <c r="D1466" s="7" t="s">
        <v>3851</v>
      </c>
      <c r="E1466" s="2" t="b">
        <v>1</v>
      </c>
      <c r="F1466" s="2" t="s">
        <v>3813</v>
      </c>
      <c r="G1466" s="7" t="s">
        <v>181</v>
      </c>
      <c r="H1466" t="s">
        <v>72</v>
      </c>
      <c r="I1466" s="50">
        <v>44687</v>
      </c>
      <c r="J1466" s="2" t="s">
        <v>16</v>
      </c>
      <c r="K1466" s="2" t="s">
        <v>219</v>
      </c>
      <c r="L1466" s="9">
        <v>80.5</v>
      </c>
      <c r="M1466" t="s">
        <v>3869</v>
      </c>
      <c r="N1466" s="2" t="s">
        <v>85</v>
      </c>
      <c r="O1466" s="2" t="s">
        <v>3868</v>
      </c>
      <c r="P1466" s="2" t="str">
        <f>VLOOKUP(I1466,Period!A:B,2,FALSE)</f>
        <v>2022H1</v>
      </c>
      <c r="Q1466" s="9">
        <f t="shared" si="251"/>
        <v>80.5</v>
      </c>
      <c r="R1466" s="2">
        <f t="shared" si="252"/>
        <v>90</v>
      </c>
      <c r="S1466" t="str">
        <f t="shared" si="253"/>
        <v>03 Cloudy (40%-90%)</v>
      </c>
      <c r="T1466" t="str">
        <f t="shared" si="261"/>
        <v>44687S2A_MSIL1CCDM-MLB-CLSMJ4468703 Cloudy (40%-90%)</v>
      </c>
      <c r="U1466">
        <f>IF(COUNTIF(T$2:T1465,T1466)&gt;=1,0,1)</f>
        <v>1</v>
      </c>
      <c r="V1466" s="26" t="s">
        <v>846</v>
      </c>
      <c r="W1466" s="86">
        <f t="shared" si="254"/>
        <v>2022</v>
      </c>
      <c r="X1466" s="86" t="str">
        <f t="shared" si="255"/>
        <v>05</v>
      </c>
      <c r="Y1466" s="86" t="str">
        <f t="shared" si="256"/>
        <v>06</v>
      </c>
      <c r="Z1466" s="86" t="str">
        <f t="shared" si="257"/>
        <v>22</v>
      </c>
      <c r="AA1466" s="86" t="str">
        <f t="shared" si="258"/>
        <v>38</v>
      </c>
      <c r="AB1466" s="86" t="str">
        <f t="shared" si="259"/>
        <v>18</v>
      </c>
      <c r="AC1466" s="86" t="str">
        <f t="shared" si="260"/>
        <v>CLS_MJ_2500X1254px_16m_S2A_MSIL1C_20220506_90CC</v>
      </c>
      <c r="AD1466" s="88" t="str">
        <f t="shared" si="262"/>
        <v>cls_mj_s2a_msil1c_2022h1_2500x1254px_16m_20220506t223818_90cc</v>
      </c>
    </row>
    <row r="1467" spans="2:30" x14ac:dyDescent="0.25">
      <c r="B1467" t="s">
        <v>3866</v>
      </c>
      <c r="C1467" t="s">
        <v>3817</v>
      </c>
      <c r="D1467" s="7" t="s">
        <v>3851</v>
      </c>
      <c r="E1467" s="2" t="b">
        <v>1</v>
      </c>
      <c r="F1467" s="2" t="s">
        <v>3813</v>
      </c>
      <c r="G1467" s="7" t="s">
        <v>181</v>
      </c>
      <c r="H1467" t="s">
        <v>72</v>
      </c>
      <c r="I1467" s="50">
        <v>44684</v>
      </c>
      <c r="J1467" s="2" t="s">
        <v>16</v>
      </c>
      <c r="K1467" s="2" t="s">
        <v>220</v>
      </c>
      <c r="L1467" s="9">
        <v>0</v>
      </c>
      <c r="M1467" t="s">
        <v>3869</v>
      </c>
      <c r="N1467" s="2" t="s">
        <v>85</v>
      </c>
      <c r="O1467" s="2" t="s">
        <v>3868</v>
      </c>
      <c r="P1467" s="2" t="str">
        <f>VLOOKUP(I1467,Period!A:B,2,FALSE)</f>
        <v>2022H1</v>
      </c>
      <c r="Q1467" s="9">
        <f t="shared" si="251"/>
        <v>0</v>
      </c>
      <c r="R1467" s="2">
        <f t="shared" si="252"/>
        <v>0</v>
      </c>
      <c r="S1467" t="str">
        <f t="shared" si="253"/>
        <v>01 Clear (0%)</v>
      </c>
      <c r="T1467" t="str">
        <f t="shared" si="261"/>
        <v>44684S2A_MSIL1CCDM-MLB-CLSMJ4468401 Clear (0%)</v>
      </c>
      <c r="U1467">
        <f>IF(COUNTIF(T$2:T1466,T1467)&gt;=1,0,1)</f>
        <v>1</v>
      </c>
      <c r="V1467" s="26" t="s">
        <v>847</v>
      </c>
      <c r="W1467" s="86">
        <f t="shared" si="254"/>
        <v>2022</v>
      </c>
      <c r="X1467" s="86" t="str">
        <f t="shared" si="255"/>
        <v>05</v>
      </c>
      <c r="Y1467" s="86" t="str">
        <f t="shared" si="256"/>
        <v>03</v>
      </c>
      <c r="Z1467" s="86" t="str">
        <f t="shared" si="257"/>
        <v>22</v>
      </c>
      <c r="AA1467" s="86" t="str">
        <f t="shared" si="258"/>
        <v>28</v>
      </c>
      <c r="AB1467" s="86" t="str">
        <f t="shared" si="259"/>
        <v>20</v>
      </c>
      <c r="AC1467" s="86" t="str">
        <f t="shared" si="260"/>
        <v>CLS_MJ_2500X1254px_16m_S2A_MSIL1C_20220503_0CC</v>
      </c>
      <c r="AD1467" s="88" t="str">
        <f t="shared" si="262"/>
        <v>cls_mj_s2a_msil1c_2022h1_2500x1254px_16m_20220503t222820_0cc</v>
      </c>
    </row>
    <row r="1468" spans="2:30" x14ac:dyDescent="0.25">
      <c r="B1468" t="s">
        <v>3866</v>
      </c>
      <c r="C1468" t="s">
        <v>3817</v>
      </c>
      <c r="D1468" s="7" t="s">
        <v>3851</v>
      </c>
      <c r="E1468" s="2" t="b">
        <v>1</v>
      </c>
      <c r="F1468" s="2" t="s">
        <v>3813</v>
      </c>
      <c r="G1468" s="7" t="s">
        <v>181</v>
      </c>
      <c r="H1468" t="s">
        <v>72</v>
      </c>
      <c r="I1468" s="50">
        <v>44682</v>
      </c>
      <c r="J1468" s="2" t="s">
        <v>16</v>
      </c>
      <c r="K1468" s="2" t="s">
        <v>214</v>
      </c>
      <c r="L1468" s="9">
        <v>24.3</v>
      </c>
      <c r="M1468" t="s">
        <v>3869</v>
      </c>
      <c r="N1468" s="2" t="s">
        <v>85</v>
      </c>
      <c r="O1468" s="2" t="s">
        <v>3868</v>
      </c>
      <c r="P1468" s="2" t="str">
        <f>VLOOKUP(I1468,Period!A:B,2,FALSE)</f>
        <v>2022H1</v>
      </c>
      <c r="Q1468" s="9">
        <f t="shared" si="251"/>
        <v>24.3</v>
      </c>
      <c r="R1468" s="2">
        <f t="shared" si="252"/>
        <v>30</v>
      </c>
      <c r="S1468" t="str">
        <f t="shared" si="253"/>
        <v>02 Sunny (10%-30%)</v>
      </c>
      <c r="T1468" t="str">
        <f t="shared" si="261"/>
        <v>44682S2A_MSIL1CCDM-MLB-CLSMJ4468202 Sunny (10%-30%)</v>
      </c>
      <c r="U1468">
        <f>IF(COUNTIF(T$2:T1467,T1468)&gt;=1,0,1)</f>
        <v>1</v>
      </c>
      <c r="V1468" s="26" t="s">
        <v>848</v>
      </c>
      <c r="W1468" s="86">
        <f t="shared" si="254"/>
        <v>2022</v>
      </c>
      <c r="X1468" s="86" t="str">
        <f t="shared" si="255"/>
        <v>05</v>
      </c>
      <c r="Y1468" s="86" t="str">
        <f t="shared" si="256"/>
        <v>01</v>
      </c>
      <c r="Z1468" s="86" t="str">
        <f t="shared" si="257"/>
        <v>22</v>
      </c>
      <c r="AA1468" s="86" t="str">
        <f t="shared" si="258"/>
        <v>38</v>
      </c>
      <c r="AB1468" s="86" t="str">
        <f t="shared" si="259"/>
        <v>27</v>
      </c>
      <c r="AC1468" s="86" t="str">
        <f t="shared" si="260"/>
        <v>CLS_MJ_2500X1254px_16m_S2A_MSIL1C_20220501_30CC</v>
      </c>
      <c r="AD1468" s="88" t="str">
        <f t="shared" si="262"/>
        <v>cls_mj_s2a_msil1c_2022h1_2500x1254px_16m_20220501t223827_30cc</v>
      </c>
    </row>
    <row r="1469" spans="2:30" x14ac:dyDescent="0.25">
      <c r="B1469" t="s">
        <v>3866</v>
      </c>
      <c r="C1469" t="s">
        <v>3817</v>
      </c>
      <c r="D1469" s="7" t="s">
        <v>3851</v>
      </c>
      <c r="E1469" s="2" t="b">
        <v>1</v>
      </c>
      <c r="F1469" s="2" t="s">
        <v>3813</v>
      </c>
      <c r="G1469" s="7" t="s">
        <v>181</v>
      </c>
      <c r="H1469" t="s">
        <v>72</v>
      </c>
      <c r="I1469" s="50">
        <v>44679</v>
      </c>
      <c r="J1469" s="2" t="s">
        <v>16</v>
      </c>
      <c r="K1469" s="2" t="s">
        <v>211</v>
      </c>
      <c r="L1469" s="9">
        <v>12.8</v>
      </c>
      <c r="M1469" t="s">
        <v>3869</v>
      </c>
      <c r="N1469" s="2" t="s">
        <v>85</v>
      </c>
      <c r="O1469" s="2" t="s">
        <v>3868</v>
      </c>
      <c r="P1469" s="2" t="str">
        <f>VLOOKUP(I1469,Period!A:B,2,FALSE)</f>
        <v>2022H1</v>
      </c>
      <c r="Q1469" s="9">
        <f t="shared" si="251"/>
        <v>12.8</v>
      </c>
      <c r="R1469" s="2">
        <f t="shared" si="252"/>
        <v>20</v>
      </c>
      <c r="S1469" t="str">
        <f t="shared" si="253"/>
        <v>02 Sunny (10%-30%)</v>
      </c>
      <c r="T1469" t="str">
        <f t="shared" si="261"/>
        <v>44679S2A_MSIL1CCDM-MLB-CLSMJ4467902 Sunny (10%-30%)</v>
      </c>
      <c r="U1469">
        <f>IF(COUNTIF(T$2:T1468,T1469)&gt;=1,0,1)</f>
        <v>1</v>
      </c>
      <c r="V1469" s="26" t="s">
        <v>849</v>
      </c>
      <c r="W1469" s="86">
        <f t="shared" si="254"/>
        <v>2022</v>
      </c>
      <c r="X1469" s="86" t="str">
        <f t="shared" si="255"/>
        <v>04</v>
      </c>
      <c r="Y1469" s="86">
        <f t="shared" si="256"/>
        <v>28</v>
      </c>
      <c r="Z1469" s="86" t="str">
        <f t="shared" si="257"/>
        <v>22</v>
      </c>
      <c r="AA1469" s="86" t="str">
        <f t="shared" si="258"/>
        <v>28</v>
      </c>
      <c r="AB1469" s="86" t="str">
        <f t="shared" si="259"/>
        <v>30</v>
      </c>
      <c r="AC1469" s="86" t="str">
        <f t="shared" si="260"/>
        <v>CLS_MJ_2500X1254px_16m_S2A_MSIL1C_20220428_20CC</v>
      </c>
      <c r="AD1469" s="88" t="str">
        <f t="shared" si="262"/>
        <v>cls_mj_s2a_msil1c_2022h1_2500x1254px_16m_20220428t222830_20cc</v>
      </c>
    </row>
    <row r="1470" spans="2:30" x14ac:dyDescent="0.25">
      <c r="B1470" t="s">
        <v>3866</v>
      </c>
      <c r="C1470" t="s">
        <v>3817</v>
      </c>
      <c r="D1470" s="7" t="s">
        <v>3851</v>
      </c>
      <c r="E1470" s="2" t="b">
        <v>1</v>
      </c>
      <c r="F1470" s="2" t="s">
        <v>3813</v>
      </c>
      <c r="G1470" s="7" t="s">
        <v>181</v>
      </c>
      <c r="H1470" t="s">
        <v>72</v>
      </c>
      <c r="I1470" s="50">
        <v>44677</v>
      </c>
      <c r="J1470" s="2" t="s">
        <v>16</v>
      </c>
      <c r="K1470" s="2" t="s">
        <v>221</v>
      </c>
      <c r="L1470" s="9">
        <v>2.2000000000000002</v>
      </c>
      <c r="M1470" t="s">
        <v>3869</v>
      </c>
      <c r="N1470" s="2" t="s">
        <v>85</v>
      </c>
      <c r="O1470" s="2" t="s">
        <v>3868</v>
      </c>
      <c r="P1470" s="2" t="str">
        <f>VLOOKUP(I1470,Period!A:B,2,FALSE)</f>
        <v>2022H1</v>
      </c>
      <c r="Q1470" s="9">
        <f t="shared" si="251"/>
        <v>2.2000000000000002</v>
      </c>
      <c r="R1470" s="2">
        <f t="shared" si="252"/>
        <v>10</v>
      </c>
      <c r="S1470" t="str">
        <f t="shared" si="253"/>
        <v>02 Sunny (10%-30%)</v>
      </c>
      <c r="T1470" t="str">
        <f t="shared" si="261"/>
        <v>44677S2A_MSIL1CCDM-MLB-CLSMJ4467702 Sunny (10%-30%)</v>
      </c>
      <c r="U1470">
        <f>IF(COUNTIF(T$2:T1469,T1470)&gt;=1,0,1)</f>
        <v>1</v>
      </c>
      <c r="V1470" s="26" t="s">
        <v>850</v>
      </c>
      <c r="W1470" s="86">
        <f t="shared" si="254"/>
        <v>2022</v>
      </c>
      <c r="X1470" s="86" t="str">
        <f t="shared" si="255"/>
        <v>04</v>
      </c>
      <c r="Y1470" s="86">
        <f t="shared" si="256"/>
        <v>26</v>
      </c>
      <c r="Z1470" s="86" t="str">
        <f t="shared" si="257"/>
        <v>22</v>
      </c>
      <c r="AA1470" s="86" t="str">
        <f t="shared" si="258"/>
        <v>38</v>
      </c>
      <c r="AB1470" s="86" t="str">
        <f t="shared" si="259"/>
        <v>15</v>
      </c>
      <c r="AC1470" s="86" t="str">
        <f t="shared" si="260"/>
        <v>CLS_MJ_2500X1254px_16m_S2A_MSIL1C_20220426_10CC</v>
      </c>
      <c r="AD1470" s="88" t="str">
        <f t="shared" si="262"/>
        <v>cls_mj_s2a_msil1c_2022h1_2500x1254px_16m_20220426t223815_10cc</v>
      </c>
    </row>
    <row r="1471" spans="2:30" x14ac:dyDescent="0.25">
      <c r="B1471" t="s">
        <v>3866</v>
      </c>
      <c r="C1471" t="s">
        <v>3817</v>
      </c>
      <c r="D1471" s="7" t="s">
        <v>3851</v>
      </c>
      <c r="E1471" s="2" t="b">
        <v>1</v>
      </c>
      <c r="F1471" s="2" t="s">
        <v>3813</v>
      </c>
      <c r="G1471" s="7" t="s">
        <v>181</v>
      </c>
      <c r="H1471" t="s">
        <v>72</v>
      </c>
      <c r="I1471" s="50">
        <v>44674</v>
      </c>
      <c r="J1471" s="2" t="s">
        <v>16</v>
      </c>
      <c r="K1471" s="2" t="s">
        <v>222</v>
      </c>
      <c r="L1471" s="9">
        <v>43</v>
      </c>
      <c r="M1471" t="s">
        <v>3869</v>
      </c>
      <c r="N1471" s="2" t="s">
        <v>85</v>
      </c>
      <c r="O1471" s="2" t="s">
        <v>3868</v>
      </c>
      <c r="P1471" s="2" t="str">
        <f>VLOOKUP(I1471,Period!A:B,2,FALSE)</f>
        <v>2022H1</v>
      </c>
      <c r="Q1471" s="9">
        <f t="shared" si="251"/>
        <v>43</v>
      </c>
      <c r="R1471" s="2">
        <f t="shared" si="252"/>
        <v>50</v>
      </c>
      <c r="S1471" t="str">
        <f t="shared" si="253"/>
        <v>03 Cloudy (40%-90%)</v>
      </c>
      <c r="T1471" t="str">
        <f t="shared" si="261"/>
        <v>44674S2A_MSIL1CCDM-MLB-CLSMJ4467403 Cloudy (40%-90%)</v>
      </c>
      <c r="U1471">
        <f>IF(COUNTIF(T$2:T1470,T1471)&gt;=1,0,1)</f>
        <v>1</v>
      </c>
      <c r="V1471" s="26" t="s">
        <v>851</v>
      </c>
      <c r="W1471" s="86">
        <f t="shared" si="254"/>
        <v>2022</v>
      </c>
      <c r="X1471" s="86" t="str">
        <f t="shared" si="255"/>
        <v>04</v>
      </c>
      <c r="Y1471" s="86">
        <f t="shared" si="256"/>
        <v>23</v>
      </c>
      <c r="Z1471" s="86" t="str">
        <f t="shared" si="257"/>
        <v>22</v>
      </c>
      <c r="AA1471" s="86" t="str">
        <f t="shared" si="258"/>
        <v>28</v>
      </c>
      <c r="AB1471" s="86" t="str">
        <f t="shared" si="259"/>
        <v>19</v>
      </c>
      <c r="AC1471" s="86" t="str">
        <f t="shared" si="260"/>
        <v>CLS_MJ_2500X1254px_16m_S2A_MSIL1C_20220423_50CC</v>
      </c>
      <c r="AD1471" s="88" t="str">
        <f t="shared" si="262"/>
        <v>cls_mj_s2a_msil1c_2022h1_2500x1254px_16m_20220423t222819_50cc</v>
      </c>
    </row>
    <row r="1472" spans="2:30" x14ac:dyDescent="0.25">
      <c r="B1472" t="s">
        <v>3866</v>
      </c>
      <c r="C1472" t="s">
        <v>3817</v>
      </c>
      <c r="D1472" s="7" t="s">
        <v>3851</v>
      </c>
      <c r="E1472" s="2" t="b">
        <v>1</v>
      </c>
      <c r="F1472" s="2" t="s">
        <v>3813</v>
      </c>
      <c r="G1472" s="7" t="s">
        <v>181</v>
      </c>
      <c r="H1472" t="s">
        <v>72</v>
      </c>
      <c r="I1472" s="50">
        <v>44672</v>
      </c>
      <c r="J1472" s="2" t="s">
        <v>16</v>
      </c>
      <c r="K1472" s="2" t="s">
        <v>210</v>
      </c>
      <c r="L1472" s="9">
        <v>53.6</v>
      </c>
      <c r="M1472" t="s">
        <v>3869</v>
      </c>
      <c r="N1472" s="2" t="s">
        <v>85</v>
      </c>
      <c r="O1472" s="2" t="s">
        <v>3868</v>
      </c>
      <c r="P1472" s="2" t="str">
        <f>VLOOKUP(I1472,Period!A:B,2,FALSE)</f>
        <v>2022H1</v>
      </c>
      <c r="Q1472" s="9">
        <f t="shared" si="251"/>
        <v>53.6</v>
      </c>
      <c r="R1472" s="2">
        <f t="shared" si="252"/>
        <v>60</v>
      </c>
      <c r="S1472" t="str">
        <f t="shared" si="253"/>
        <v>03 Cloudy (40%-90%)</v>
      </c>
      <c r="T1472" t="str">
        <f t="shared" si="261"/>
        <v>44672S2A_MSIL1CCDM-MLB-CLSMJ4467203 Cloudy (40%-90%)</v>
      </c>
      <c r="U1472">
        <f>IF(COUNTIF(T$2:T1471,T1472)&gt;=1,0,1)</f>
        <v>1</v>
      </c>
      <c r="V1472" s="26" t="s">
        <v>852</v>
      </c>
      <c r="W1472" s="86">
        <f t="shared" si="254"/>
        <v>2022</v>
      </c>
      <c r="X1472" s="86" t="str">
        <f t="shared" si="255"/>
        <v>04</v>
      </c>
      <c r="Y1472" s="86">
        <f t="shared" si="256"/>
        <v>21</v>
      </c>
      <c r="Z1472" s="86" t="str">
        <f t="shared" si="257"/>
        <v>22</v>
      </c>
      <c r="AA1472" s="86" t="str">
        <f t="shared" si="258"/>
        <v>38</v>
      </c>
      <c r="AB1472" s="86" t="str">
        <f t="shared" si="259"/>
        <v>26</v>
      </c>
      <c r="AC1472" s="86" t="str">
        <f t="shared" si="260"/>
        <v>CLS_MJ_2500X1254px_16m_S2A_MSIL1C_20220421_60CC</v>
      </c>
      <c r="AD1472" s="88" t="str">
        <f t="shared" si="262"/>
        <v>cls_mj_s2a_msil1c_2022h1_2500x1254px_16m_20220421t223826_60cc</v>
      </c>
    </row>
    <row r="1473" spans="2:30" x14ac:dyDescent="0.25">
      <c r="B1473" t="s">
        <v>3866</v>
      </c>
      <c r="C1473" t="s">
        <v>3817</v>
      </c>
      <c r="D1473" s="7" t="s">
        <v>3851</v>
      </c>
      <c r="E1473" s="2" t="b">
        <v>1</v>
      </c>
      <c r="F1473" s="2" t="s">
        <v>3813</v>
      </c>
      <c r="G1473" s="7" t="s">
        <v>181</v>
      </c>
      <c r="H1473" t="s">
        <v>72</v>
      </c>
      <c r="I1473" s="50">
        <v>44669</v>
      </c>
      <c r="J1473" s="2" t="s">
        <v>16</v>
      </c>
      <c r="K1473" s="2" t="s">
        <v>195</v>
      </c>
      <c r="L1473" s="9">
        <v>72.900000000000006</v>
      </c>
      <c r="M1473" t="s">
        <v>3869</v>
      </c>
      <c r="N1473" s="2" t="s">
        <v>85</v>
      </c>
      <c r="O1473" s="2" t="s">
        <v>3868</v>
      </c>
      <c r="P1473" s="2" t="str">
        <f>VLOOKUP(I1473,Period!A:B,2,FALSE)</f>
        <v>2022H1</v>
      </c>
      <c r="Q1473" s="9">
        <f t="shared" si="251"/>
        <v>72.900000000000006</v>
      </c>
      <c r="R1473" s="2">
        <f t="shared" si="252"/>
        <v>80</v>
      </c>
      <c r="S1473" t="str">
        <f t="shared" si="253"/>
        <v>03 Cloudy (40%-90%)</v>
      </c>
      <c r="T1473" t="str">
        <f t="shared" si="261"/>
        <v>44669S2A_MSIL1CCDM-MLB-CLSMJ4466903 Cloudy (40%-90%)</v>
      </c>
      <c r="U1473">
        <f>IF(COUNTIF(T$2:T1472,T1473)&gt;=1,0,1)</f>
        <v>1</v>
      </c>
      <c r="V1473" s="26" t="s">
        <v>853</v>
      </c>
      <c r="W1473" s="86">
        <f t="shared" si="254"/>
        <v>2022</v>
      </c>
      <c r="X1473" s="86" t="str">
        <f t="shared" si="255"/>
        <v>04</v>
      </c>
      <c r="Y1473" s="86">
        <f t="shared" si="256"/>
        <v>18</v>
      </c>
      <c r="Z1473" s="86" t="str">
        <f t="shared" si="257"/>
        <v>22</v>
      </c>
      <c r="AA1473" s="86" t="str">
        <f t="shared" si="258"/>
        <v>28</v>
      </c>
      <c r="AB1473" s="86" t="str">
        <f t="shared" si="259"/>
        <v>29</v>
      </c>
      <c r="AC1473" s="86" t="str">
        <f t="shared" si="260"/>
        <v>CLS_MJ_2500X1254px_16m_S2A_MSIL1C_20220418_80CC</v>
      </c>
      <c r="AD1473" s="88" t="str">
        <f t="shared" si="262"/>
        <v>cls_mj_s2a_msil1c_2022h1_2500x1254px_16m_20220418t222829_80cc</v>
      </c>
    </row>
    <row r="1474" spans="2:30" x14ac:dyDescent="0.25">
      <c r="B1474" t="s">
        <v>3866</v>
      </c>
      <c r="C1474" t="s">
        <v>3817</v>
      </c>
      <c r="D1474" s="7" t="s">
        <v>3851</v>
      </c>
      <c r="E1474" s="2" t="b">
        <v>1</v>
      </c>
      <c r="F1474" s="2" t="s">
        <v>3813</v>
      </c>
      <c r="G1474" s="7" t="s">
        <v>181</v>
      </c>
      <c r="H1474" t="s">
        <v>72</v>
      </c>
      <c r="I1474" s="50">
        <v>44667</v>
      </c>
      <c r="J1474" s="2" t="s">
        <v>16</v>
      </c>
      <c r="K1474" s="2" t="s">
        <v>219</v>
      </c>
      <c r="L1474" s="9">
        <v>76.2</v>
      </c>
      <c r="M1474" t="s">
        <v>3869</v>
      </c>
      <c r="N1474" s="2" t="s">
        <v>85</v>
      </c>
      <c r="O1474" s="2" t="s">
        <v>3868</v>
      </c>
      <c r="P1474" s="2" t="str">
        <f>VLOOKUP(I1474,Period!A:B,2,FALSE)</f>
        <v>2022H1</v>
      </c>
      <c r="Q1474" s="9">
        <f t="shared" ref="Q1474:Q1537" si="263">AVERAGEIFS(L:L,I:I,I1474,H:H,H1474,C:C,C1474,B:B,B1474)</f>
        <v>76.2</v>
      </c>
      <c r="R1474" s="2">
        <f t="shared" si="252"/>
        <v>80</v>
      </c>
      <c r="S1474" t="str">
        <f t="shared" si="253"/>
        <v>03 Cloudy (40%-90%)</v>
      </c>
      <c r="T1474" t="str">
        <f t="shared" si="261"/>
        <v>44667S2A_MSIL1CCDM-MLB-CLSMJ4466703 Cloudy (40%-90%)</v>
      </c>
      <c r="U1474">
        <f>IF(COUNTIF(T$2:T1473,T1474)&gt;=1,0,1)</f>
        <v>1</v>
      </c>
      <c r="V1474" s="26" t="s">
        <v>854</v>
      </c>
      <c r="W1474" s="86">
        <f t="shared" si="254"/>
        <v>2022</v>
      </c>
      <c r="X1474" s="86" t="str">
        <f t="shared" si="255"/>
        <v>04</v>
      </c>
      <c r="Y1474" s="86">
        <f t="shared" si="256"/>
        <v>16</v>
      </c>
      <c r="Z1474" s="86" t="str">
        <f t="shared" si="257"/>
        <v>22</v>
      </c>
      <c r="AA1474" s="86" t="str">
        <f t="shared" si="258"/>
        <v>38</v>
      </c>
      <c r="AB1474" s="86" t="str">
        <f t="shared" si="259"/>
        <v>18</v>
      </c>
      <c r="AC1474" s="86" t="str">
        <f t="shared" si="260"/>
        <v>CLS_MJ_2500X1254px_16m_S2A_MSIL1C_20220416_80CC</v>
      </c>
      <c r="AD1474" s="88" t="str">
        <f t="shared" si="262"/>
        <v>cls_mj_s2a_msil1c_2022h1_2500x1254px_16m_20220416t223818_80cc</v>
      </c>
    </row>
    <row r="1475" spans="2:30" x14ac:dyDescent="0.25">
      <c r="B1475" t="s">
        <v>3866</v>
      </c>
      <c r="C1475" t="s">
        <v>3817</v>
      </c>
      <c r="D1475" s="7" t="s">
        <v>3851</v>
      </c>
      <c r="E1475" s="2" t="b">
        <v>1</v>
      </c>
      <c r="F1475" s="2" t="s">
        <v>3813</v>
      </c>
      <c r="G1475" s="7" t="s">
        <v>181</v>
      </c>
      <c r="H1475" t="s">
        <v>72</v>
      </c>
      <c r="I1475" s="50">
        <v>44664</v>
      </c>
      <c r="J1475" s="2" t="s">
        <v>16</v>
      </c>
      <c r="K1475" s="2" t="s">
        <v>223</v>
      </c>
      <c r="L1475" s="9">
        <v>9.1</v>
      </c>
      <c r="M1475" t="s">
        <v>3869</v>
      </c>
      <c r="N1475" s="2" t="s">
        <v>85</v>
      </c>
      <c r="O1475" s="2" t="s">
        <v>3868</v>
      </c>
      <c r="P1475" s="2" t="str">
        <f>VLOOKUP(I1475,Period!A:B,2,FALSE)</f>
        <v>2022H1</v>
      </c>
      <c r="Q1475" s="9">
        <f t="shared" si="263"/>
        <v>9.1</v>
      </c>
      <c r="R1475" s="2">
        <f t="shared" ref="R1475:R1538" si="264">ROUNDUP(Q1475/10,0)*10</f>
        <v>10</v>
      </c>
      <c r="S1475" t="str">
        <f t="shared" ref="S1475:S1538" si="265">IF(R1475=0,"01 Clear (0%)",IF(R1475&lt;=30,"02 Sunny (10%-30%)",IF(R1475&lt;=90,"03 Cloudy (40%-90%)","04 Overcast (100%)")))</f>
        <v>02 Sunny (10%-30%)</v>
      </c>
      <c r="T1475" t="str">
        <f t="shared" si="261"/>
        <v>44664S2A_MSIL1CCDM-MLB-CLSMJ4466402 Sunny (10%-30%)</v>
      </c>
      <c r="U1475">
        <f>IF(COUNTIF(T$2:T1474,T1475)&gt;=1,0,1)</f>
        <v>1</v>
      </c>
      <c r="V1475" s="26" t="s">
        <v>855</v>
      </c>
      <c r="W1475" s="86">
        <f t="shared" ref="W1475:W1538" si="266">YEAR(I1475)</f>
        <v>2022</v>
      </c>
      <c r="X1475" s="86" t="str">
        <f t="shared" ref="X1475:X1538" si="267">IF(LEN(MONTH(I1475))=1,CONCATENATE("0",MONTH(I1475)),MONTH(I1475))</f>
        <v>04</v>
      </c>
      <c r="Y1475" s="86">
        <f t="shared" ref="Y1475:Y1538" si="268">IF(LEN(DAY(I1475))=1,CONCATENATE("0",DAY(I1475)),DAY(I1475))</f>
        <v>13</v>
      </c>
      <c r="Z1475" s="86" t="str">
        <f t="shared" ref="Z1475:Z1538" si="269">LEFT(K1475,2)</f>
        <v>22</v>
      </c>
      <c r="AA1475" s="86" t="str">
        <f t="shared" ref="AA1475:AA1538" si="270">MID(K1475,4,2)</f>
        <v>28</v>
      </c>
      <c r="AB1475" s="86" t="str">
        <f t="shared" ref="AB1475:AB1538" si="271">MID(K1475,7,2)</f>
        <v>21</v>
      </c>
      <c r="AC1475" s="86" t="str">
        <f t="shared" ref="AC1475:AC1538" si="272">CONCATENATE(RIGHT(C1475,3),"_",H1475,"_",M1475,"_",O1475,"_",B1475,"_",W1475,X1475,Y1475,"_",R1475,"CC")</f>
        <v>CLS_MJ_2500X1254px_16m_S2A_MSIL1C_20220413_10CC</v>
      </c>
      <c r="AD1475" s="88" t="str">
        <f t="shared" si="262"/>
        <v>cls_mj_s2a_msil1c_2022h1_2500x1254px_16m_20220413t222821_10cc</v>
      </c>
    </row>
    <row r="1476" spans="2:30" x14ac:dyDescent="0.25">
      <c r="B1476" t="s">
        <v>3866</v>
      </c>
      <c r="C1476" t="s">
        <v>3817</v>
      </c>
      <c r="D1476" s="7" t="s">
        <v>3851</v>
      </c>
      <c r="E1476" s="2" t="b">
        <v>1</v>
      </c>
      <c r="F1476" s="2" t="s">
        <v>3813</v>
      </c>
      <c r="G1476" s="7" t="s">
        <v>181</v>
      </c>
      <c r="H1476" t="s">
        <v>72</v>
      </c>
      <c r="I1476" s="50">
        <v>44662</v>
      </c>
      <c r="J1476" s="2" t="s">
        <v>16</v>
      </c>
      <c r="K1476" s="2" t="s">
        <v>198</v>
      </c>
      <c r="L1476" s="9">
        <v>99.2</v>
      </c>
      <c r="M1476" t="s">
        <v>3869</v>
      </c>
      <c r="N1476" s="2" t="s">
        <v>85</v>
      </c>
      <c r="O1476" s="2" t="s">
        <v>3868</v>
      </c>
      <c r="P1476" s="2" t="str">
        <f>VLOOKUP(I1476,Period!A:B,2,FALSE)</f>
        <v>2022H1</v>
      </c>
      <c r="Q1476" s="9">
        <f t="shared" si="263"/>
        <v>99.2</v>
      </c>
      <c r="R1476" s="2">
        <f t="shared" si="264"/>
        <v>100</v>
      </c>
      <c r="S1476" t="str">
        <f t="shared" si="265"/>
        <v>04 Overcast (100%)</v>
      </c>
      <c r="T1476" t="str">
        <f t="shared" si="261"/>
        <v>44662S2A_MSIL1CCDM-MLB-CLSMJ4466204 Overcast (100%)</v>
      </c>
      <c r="U1476">
        <f>IF(COUNTIF(T$2:T1475,T1476)&gt;=1,0,1)</f>
        <v>1</v>
      </c>
      <c r="V1476" s="26" t="s">
        <v>856</v>
      </c>
      <c r="W1476" s="86">
        <f t="shared" si="266"/>
        <v>2022</v>
      </c>
      <c r="X1476" s="86" t="str">
        <f t="shared" si="267"/>
        <v>04</v>
      </c>
      <c r="Y1476" s="86">
        <f t="shared" si="268"/>
        <v>11</v>
      </c>
      <c r="Z1476" s="86" t="str">
        <f t="shared" si="269"/>
        <v>22</v>
      </c>
      <c r="AA1476" s="86" t="str">
        <f t="shared" si="270"/>
        <v>38</v>
      </c>
      <c r="AB1476" s="86" t="str">
        <f t="shared" si="271"/>
        <v>24</v>
      </c>
      <c r="AC1476" s="86" t="str">
        <f t="shared" si="272"/>
        <v>CLS_MJ_2500X1254px_16m_S2A_MSIL1C_20220411_100CC</v>
      </c>
      <c r="AD1476" s="88" t="str">
        <f t="shared" si="262"/>
        <v>cls_mj_s2a_msil1c_2022h1_2500x1254px_16m_20220411t223824_100cc</v>
      </c>
    </row>
    <row r="1477" spans="2:30" x14ac:dyDescent="0.25">
      <c r="B1477" t="s">
        <v>3866</v>
      </c>
      <c r="C1477" t="s">
        <v>3817</v>
      </c>
      <c r="D1477" s="7" t="s">
        <v>3851</v>
      </c>
      <c r="E1477" s="2" t="b">
        <v>1</v>
      </c>
      <c r="F1477" s="2" t="s">
        <v>3813</v>
      </c>
      <c r="G1477" s="7" t="s">
        <v>181</v>
      </c>
      <c r="H1477" t="s">
        <v>72</v>
      </c>
      <c r="I1477" s="50">
        <v>44659</v>
      </c>
      <c r="J1477" s="2" t="s">
        <v>16</v>
      </c>
      <c r="K1477" s="2" t="s">
        <v>192</v>
      </c>
      <c r="L1477" s="9">
        <v>0</v>
      </c>
      <c r="M1477" t="s">
        <v>3869</v>
      </c>
      <c r="N1477" s="2" t="s">
        <v>85</v>
      </c>
      <c r="O1477" s="2" t="s">
        <v>3868</v>
      </c>
      <c r="P1477" s="2" t="str">
        <f>VLOOKUP(I1477,Period!A:B,2,FALSE)</f>
        <v>2022H1</v>
      </c>
      <c r="Q1477" s="9">
        <f t="shared" si="263"/>
        <v>0</v>
      </c>
      <c r="R1477" s="2">
        <f t="shared" si="264"/>
        <v>0</v>
      </c>
      <c r="S1477" t="str">
        <f t="shared" si="265"/>
        <v>01 Clear (0%)</v>
      </c>
      <c r="T1477" t="str">
        <f t="shared" si="261"/>
        <v>44659S2A_MSIL1CCDM-MLB-CLSMJ4465901 Clear (0%)</v>
      </c>
      <c r="U1477">
        <f>IF(COUNTIF(T$2:T1476,T1477)&gt;=1,0,1)</f>
        <v>1</v>
      </c>
      <c r="V1477" s="26" t="s">
        <v>857</v>
      </c>
      <c r="W1477" s="86">
        <f t="shared" si="266"/>
        <v>2022</v>
      </c>
      <c r="X1477" s="86" t="str">
        <f t="shared" si="267"/>
        <v>04</v>
      </c>
      <c r="Y1477" s="86" t="str">
        <f t="shared" si="268"/>
        <v>08</v>
      </c>
      <c r="Z1477" s="86" t="str">
        <f t="shared" si="269"/>
        <v>22</v>
      </c>
      <c r="AA1477" s="86" t="str">
        <f t="shared" si="270"/>
        <v>28</v>
      </c>
      <c r="AB1477" s="86" t="str">
        <f t="shared" si="271"/>
        <v>26</v>
      </c>
      <c r="AC1477" s="86" t="str">
        <f t="shared" si="272"/>
        <v>CLS_MJ_2500X1254px_16m_S2A_MSIL1C_20220408_0CC</v>
      </c>
      <c r="AD1477" s="88" t="str">
        <f t="shared" si="262"/>
        <v>cls_mj_s2a_msil1c_2022h1_2500x1254px_16m_20220408t222826_0cc</v>
      </c>
    </row>
    <row r="1478" spans="2:30" x14ac:dyDescent="0.25">
      <c r="B1478" t="s">
        <v>3866</v>
      </c>
      <c r="C1478" t="s">
        <v>3817</v>
      </c>
      <c r="D1478" s="7" t="s">
        <v>3851</v>
      </c>
      <c r="E1478" s="2" t="b">
        <v>1</v>
      </c>
      <c r="F1478" s="2" t="s">
        <v>3813</v>
      </c>
      <c r="G1478" s="7" t="s">
        <v>181</v>
      </c>
      <c r="H1478" t="s">
        <v>72</v>
      </c>
      <c r="I1478" s="50">
        <v>44657</v>
      </c>
      <c r="J1478" s="2" t="s">
        <v>16</v>
      </c>
      <c r="K1478" s="2" t="s">
        <v>219</v>
      </c>
      <c r="L1478" s="9">
        <v>3</v>
      </c>
      <c r="M1478" t="s">
        <v>3869</v>
      </c>
      <c r="N1478" s="2" t="s">
        <v>85</v>
      </c>
      <c r="O1478" s="2" t="s">
        <v>3868</v>
      </c>
      <c r="P1478" s="2" t="str">
        <f>VLOOKUP(I1478,Period!A:B,2,FALSE)</f>
        <v>2022H1</v>
      </c>
      <c r="Q1478" s="9">
        <f t="shared" si="263"/>
        <v>3</v>
      </c>
      <c r="R1478" s="2">
        <f t="shared" si="264"/>
        <v>10</v>
      </c>
      <c r="S1478" t="str">
        <f t="shared" si="265"/>
        <v>02 Sunny (10%-30%)</v>
      </c>
      <c r="T1478" t="str">
        <f t="shared" si="261"/>
        <v>44657S2A_MSIL1CCDM-MLB-CLSMJ4465702 Sunny (10%-30%)</v>
      </c>
      <c r="U1478">
        <f>IF(COUNTIF(T$2:T1477,T1478)&gt;=1,0,1)</f>
        <v>1</v>
      </c>
      <c r="V1478" s="26" t="s">
        <v>858</v>
      </c>
      <c r="W1478" s="86">
        <f t="shared" si="266"/>
        <v>2022</v>
      </c>
      <c r="X1478" s="86" t="str">
        <f t="shared" si="267"/>
        <v>04</v>
      </c>
      <c r="Y1478" s="86" t="str">
        <f t="shared" si="268"/>
        <v>06</v>
      </c>
      <c r="Z1478" s="86" t="str">
        <f t="shared" si="269"/>
        <v>22</v>
      </c>
      <c r="AA1478" s="86" t="str">
        <f t="shared" si="270"/>
        <v>38</v>
      </c>
      <c r="AB1478" s="86" t="str">
        <f t="shared" si="271"/>
        <v>18</v>
      </c>
      <c r="AC1478" s="86" t="str">
        <f t="shared" si="272"/>
        <v>CLS_MJ_2500X1254px_16m_S2A_MSIL1C_20220406_10CC</v>
      </c>
      <c r="AD1478" s="88" t="str">
        <f t="shared" si="262"/>
        <v>cls_mj_s2a_msil1c_2022h1_2500x1254px_16m_20220406t223818_10cc</v>
      </c>
    </row>
    <row r="1479" spans="2:30" x14ac:dyDescent="0.25">
      <c r="B1479" t="s">
        <v>3866</v>
      </c>
      <c r="C1479" t="s">
        <v>3817</v>
      </c>
      <c r="D1479" s="7" t="s">
        <v>3851</v>
      </c>
      <c r="E1479" s="2" t="b">
        <v>1</v>
      </c>
      <c r="F1479" s="2" t="s">
        <v>3813</v>
      </c>
      <c r="G1479" s="7" t="s">
        <v>181</v>
      </c>
      <c r="H1479" t="s">
        <v>72</v>
      </c>
      <c r="I1479" s="50">
        <v>44654</v>
      </c>
      <c r="J1479" s="2" t="s">
        <v>16</v>
      </c>
      <c r="K1479" s="2" t="s">
        <v>190</v>
      </c>
      <c r="L1479" s="9">
        <v>24.1</v>
      </c>
      <c r="M1479" t="s">
        <v>3869</v>
      </c>
      <c r="N1479" s="2" t="s">
        <v>85</v>
      </c>
      <c r="O1479" s="2" t="s">
        <v>3868</v>
      </c>
      <c r="P1479" s="2" t="str">
        <f>VLOOKUP(I1479,Period!A:B,2,FALSE)</f>
        <v>2022H1</v>
      </c>
      <c r="Q1479" s="9">
        <f t="shared" si="263"/>
        <v>24.1</v>
      </c>
      <c r="R1479" s="2">
        <f t="shared" si="264"/>
        <v>30</v>
      </c>
      <c r="S1479" t="str">
        <f t="shared" si="265"/>
        <v>02 Sunny (10%-30%)</v>
      </c>
      <c r="T1479" t="str">
        <f t="shared" si="261"/>
        <v>44654S2A_MSIL1CCDM-MLB-CLSMJ4465402 Sunny (10%-30%)</v>
      </c>
      <c r="U1479">
        <f>IF(COUNTIF(T$2:T1478,T1479)&gt;=1,0,1)</f>
        <v>1</v>
      </c>
      <c r="V1479" s="26" t="s">
        <v>859</v>
      </c>
      <c r="W1479" s="86">
        <f t="shared" si="266"/>
        <v>2022</v>
      </c>
      <c r="X1479" s="86" t="str">
        <f t="shared" si="267"/>
        <v>04</v>
      </c>
      <c r="Y1479" s="86" t="str">
        <f t="shared" si="268"/>
        <v>03</v>
      </c>
      <c r="Z1479" s="86" t="str">
        <f t="shared" si="269"/>
        <v>22</v>
      </c>
      <c r="AA1479" s="86" t="str">
        <f t="shared" si="270"/>
        <v>28</v>
      </c>
      <c r="AB1479" s="86" t="str">
        <f t="shared" si="271"/>
        <v>22</v>
      </c>
      <c r="AC1479" s="86" t="str">
        <f t="shared" si="272"/>
        <v>CLS_MJ_2500X1254px_16m_S2A_MSIL1C_20220403_30CC</v>
      </c>
      <c r="AD1479" s="88" t="str">
        <f t="shared" si="262"/>
        <v>cls_mj_s2a_msil1c_2022h1_2500x1254px_16m_20220403t222822_30cc</v>
      </c>
    </row>
    <row r="1480" spans="2:30" x14ac:dyDescent="0.25">
      <c r="B1480" t="s">
        <v>3866</v>
      </c>
      <c r="C1480" t="s">
        <v>3817</v>
      </c>
      <c r="D1480" s="7" t="s">
        <v>3851</v>
      </c>
      <c r="E1480" s="2" t="b">
        <v>1</v>
      </c>
      <c r="F1480" s="2" t="s">
        <v>3813</v>
      </c>
      <c r="G1480" s="7" t="s">
        <v>181</v>
      </c>
      <c r="H1480" t="s">
        <v>72</v>
      </c>
      <c r="I1480" s="50">
        <v>44652</v>
      </c>
      <c r="J1480" s="2" t="s">
        <v>16</v>
      </c>
      <c r="K1480" s="2" t="s">
        <v>198</v>
      </c>
      <c r="L1480" s="9">
        <v>1.9</v>
      </c>
      <c r="M1480" t="s">
        <v>3869</v>
      </c>
      <c r="N1480" s="2" t="s">
        <v>85</v>
      </c>
      <c r="O1480" s="2" t="s">
        <v>3868</v>
      </c>
      <c r="P1480" s="2" t="str">
        <f>VLOOKUP(I1480,Period!A:B,2,FALSE)</f>
        <v>2022H1</v>
      </c>
      <c r="Q1480" s="9">
        <f t="shared" si="263"/>
        <v>1.9</v>
      </c>
      <c r="R1480" s="2">
        <f t="shared" si="264"/>
        <v>10</v>
      </c>
      <c r="S1480" t="str">
        <f t="shared" si="265"/>
        <v>02 Sunny (10%-30%)</v>
      </c>
      <c r="T1480" t="str">
        <f t="shared" si="261"/>
        <v>44652S2A_MSIL1CCDM-MLB-CLSMJ4465202 Sunny (10%-30%)</v>
      </c>
      <c r="U1480">
        <f>IF(COUNTIF(T$2:T1479,T1480)&gt;=1,0,1)</f>
        <v>1</v>
      </c>
      <c r="V1480" s="26" t="s">
        <v>860</v>
      </c>
      <c r="W1480" s="86">
        <f t="shared" si="266"/>
        <v>2022</v>
      </c>
      <c r="X1480" s="86" t="str">
        <f t="shared" si="267"/>
        <v>04</v>
      </c>
      <c r="Y1480" s="86" t="str">
        <f t="shared" si="268"/>
        <v>01</v>
      </c>
      <c r="Z1480" s="86" t="str">
        <f t="shared" si="269"/>
        <v>22</v>
      </c>
      <c r="AA1480" s="86" t="str">
        <f t="shared" si="270"/>
        <v>38</v>
      </c>
      <c r="AB1480" s="86" t="str">
        <f t="shared" si="271"/>
        <v>24</v>
      </c>
      <c r="AC1480" s="86" t="str">
        <f t="shared" si="272"/>
        <v>CLS_MJ_2500X1254px_16m_S2A_MSIL1C_20220401_10CC</v>
      </c>
      <c r="AD1480" s="88" t="str">
        <f t="shared" si="262"/>
        <v>cls_mj_s2a_msil1c_2022h1_2500x1254px_16m_20220401t223824_10cc</v>
      </c>
    </row>
    <row r="1481" spans="2:30" x14ac:dyDescent="0.25">
      <c r="B1481" t="s">
        <v>3866</v>
      </c>
      <c r="C1481" t="s">
        <v>3817</v>
      </c>
      <c r="D1481" s="7" t="s">
        <v>3851</v>
      </c>
      <c r="E1481" s="2" t="b">
        <v>1</v>
      </c>
      <c r="F1481" s="2" t="s">
        <v>3813</v>
      </c>
      <c r="G1481" s="7" t="s">
        <v>181</v>
      </c>
      <c r="H1481" t="s">
        <v>72</v>
      </c>
      <c r="I1481" s="50">
        <v>44649</v>
      </c>
      <c r="J1481" s="2" t="s">
        <v>16</v>
      </c>
      <c r="K1481" s="2" t="s">
        <v>204</v>
      </c>
      <c r="L1481" s="9">
        <v>5.7</v>
      </c>
      <c r="M1481" t="s">
        <v>3869</v>
      </c>
      <c r="N1481" s="2" t="s">
        <v>85</v>
      </c>
      <c r="O1481" s="2" t="s">
        <v>3868</v>
      </c>
      <c r="P1481" s="2" t="str">
        <f>VLOOKUP(I1481,Period!A:B,2,FALSE)</f>
        <v>2022H1</v>
      </c>
      <c r="Q1481" s="9">
        <f t="shared" si="263"/>
        <v>5.7</v>
      </c>
      <c r="R1481" s="2">
        <f t="shared" si="264"/>
        <v>10</v>
      </c>
      <c r="S1481" t="str">
        <f t="shared" si="265"/>
        <v>02 Sunny (10%-30%)</v>
      </c>
      <c r="T1481" t="str">
        <f t="shared" si="261"/>
        <v>44649S2A_MSIL1CCDM-MLB-CLSMJ4464902 Sunny (10%-30%)</v>
      </c>
      <c r="U1481">
        <f>IF(COUNTIF(T$2:T1480,T1481)&gt;=1,0,1)</f>
        <v>1</v>
      </c>
      <c r="V1481" s="26" t="s">
        <v>861</v>
      </c>
      <c r="W1481" s="86">
        <f t="shared" si="266"/>
        <v>2022</v>
      </c>
      <c r="X1481" s="86" t="str">
        <f t="shared" si="267"/>
        <v>03</v>
      </c>
      <c r="Y1481" s="86">
        <f t="shared" si="268"/>
        <v>29</v>
      </c>
      <c r="Z1481" s="86" t="str">
        <f t="shared" si="269"/>
        <v>22</v>
      </c>
      <c r="AA1481" s="86" t="str">
        <f t="shared" si="270"/>
        <v>28</v>
      </c>
      <c r="AB1481" s="86" t="str">
        <f t="shared" si="271"/>
        <v>27</v>
      </c>
      <c r="AC1481" s="86" t="str">
        <f t="shared" si="272"/>
        <v>CLS_MJ_2500X1254px_16m_S2A_MSIL1C_20220329_10CC</v>
      </c>
      <c r="AD1481" s="88" t="str">
        <f t="shared" si="262"/>
        <v>cls_mj_s2a_msil1c_2022h1_2500x1254px_16m_20220329t222827_10cc</v>
      </c>
    </row>
    <row r="1482" spans="2:30" x14ac:dyDescent="0.25">
      <c r="B1482" t="s">
        <v>3866</v>
      </c>
      <c r="C1482" t="s">
        <v>3817</v>
      </c>
      <c r="D1482" s="7" t="s">
        <v>3851</v>
      </c>
      <c r="E1482" s="2" t="b">
        <v>1</v>
      </c>
      <c r="F1482" s="2" t="s">
        <v>3813</v>
      </c>
      <c r="G1482" s="7" t="s">
        <v>181</v>
      </c>
      <c r="H1482" t="s">
        <v>72</v>
      </c>
      <c r="I1482" s="50">
        <v>44647</v>
      </c>
      <c r="J1482" s="2" t="s">
        <v>16</v>
      </c>
      <c r="K1482" s="2" t="s">
        <v>196</v>
      </c>
      <c r="L1482" s="9">
        <v>16.5</v>
      </c>
      <c r="M1482" t="s">
        <v>3869</v>
      </c>
      <c r="N1482" s="2" t="s">
        <v>85</v>
      </c>
      <c r="O1482" s="2" t="s">
        <v>3868</v>
      </c>
      <c r="P1482" s="2" t="str">
        <f>VLOOKUP(I1482,Period!A:B,2,FALSE)</f>
        <v>2022H1</v>
      </c>
      <c r="Q1482" s="9">
        <f t="shared" si="263"/>
        <v>16.5</v>
      </c>
      <c r="R1482" s="2">
        <f t="shared" si="264"/>
        <v>20</v>
      </c>
      <c r="S1482" t="str">
        <f t="shared" si="265"/>
        <v>02 Sunny (10%-30%)</v>
      </c>
      <c r="T1482" t="str">
        <f t="shared" si="261"/>
        <v>44647S2A_MSIL1CCDM-MLB-CLSMJ4464702 Sunny (10%-30%)</v>
      </c>
      <c r="U1482">
        <f>IF(COUNTIF(T$2:T1481,T1482)&gt;=1,0,1)</f>
        <v>1</v>
      </c>
      <c r="V1482" s="26" t="s">
        <v>862</v>
      </c>
      <c r="W1482" s="86">
        <f t="shared" si="266"/>
        <v>2022</v>
      </c>
      <c r="X1482" s="86" t="str">
        <f t="shared" si="267"/>
        <v>03</v>
      </c>
      <c r="Y1482" s="86">
        <f t="shared" si="268"/>
        <v>27</v>
      </c>
      <c r="Z1482" s="86" t="str">
        <f t="shared" si="269"/>
        <v>22</v>
      </c>
      <c r="AA1482" s="86" t="str">
        <f t="shared" si="270"/>
        <v>38</v>
      </c>
      <c r="AB1482" s="86" t="str">
        <f t="shared" si="271"/>
        <v>19</v>
      </c>
      <c r="AC1482" s="86" t="str">
        <f t="shared" si="272"/>
        <v>CLS_MJ_2500X1254px_16m_S2A_MSIL1C_20220327_20CC</v>
      </c>
      <c r="AD1482" s="88" t="str">
        <f t="shared" si="262"/>
        <v>cls_mj_s2a_msil1c_2022h1_2500x1254px_16m_20220327t223819_20cc</v>
      </c>
    </row>
    <row r="1483" spans="2:30" x14ac:dyDescent="0.25">
      <c r="B1483" t="s">
        <v>3866</v>
      </c>
      <c r="C1483" t="s">
        <v>3817</v>
      </c>
      <c r="D1483" s="7" t="s">
        <v>3851</v>
      </c>
      <c r="E1483" s="2" t="b">
        <v>1</v>
      </c>
      <c r="F1483" s="2" t="s">
        <v>3813</v>
      </c>
      <c r="G1483" s="7" t="s">
        <v>181</v>
      </c>
      <c r="H1483" t="s">
        <v>72</v>
      </c>
      <c r="I1483" s="50">
        <v>44644</v>
      </c>
      <c r="J1483" s="2" t="s">
        <v>16</v>
      </c>
      <c r="K1483" s="2" t="s">
        <v>186</v>
      </c>
      <c r="L1483" s="9">
        <v>38.1</v>
      </c>
      <c r="M1483" t="s">
        <v>3869</v>
      </c>
      <c r="N1483" s="2" t="s">
        <v>85</v>
      </c>
      <c r="O1483" s="2" t="s">
        <v>3868</v>
      </c>
      <c r="P1483" s="2" t="str">
        <f>VLOOKUP(I1483,Period!A:B,2,FALSE)</f>
        <v>2022H1</v>
      </c>
      <c r="Q1483" s="9">
        <f t="shared" si="263"/>
        <v>38.1</v>
      </c>
      <c r="R1483" s="2">
        <f t="shared" si="264"/>
        <v>40</v>
      </c>
      <c r="S1483" t="str">
        <f t="shared" si="265"/>
        <v>03 Cloudy (40%-90%)</v>
      </c>
      <c r="T1483" t="str">
        <f t="shared" si="261"/>
        <v>44644S2A_MSIL1CCDM-MLB-CLSMJ4464403 Cloudy (40%-90%)</v>
      </c>
      <c r="U1483">
        <f>IF(COUNTIF(T$2:T1482,T1483)&gt;=1,0,1)</f>
        <v>1</v>
      </c>
      <c r="V1483" s="26" t="s">
        <v>863</v>
      </c>
      <c r="W1483" s="86">
        <f t="shared" si="266"/>
        <v>2022</v>
      </c>
      <c r="X1483" s="86" t="str">
        <f t="shared" si="267"/>
        <v>03</v>
      </c>
      <c r="Y1483" s="86">
        <f t="shared" si="268"/>
        <v>24</v>
      </c>
      <c r="Z1483" s="86" t="str">
        <f t="shared" si="269"/>
        <v>22</v>
      </c>
      <c r="AA1483" s="86" t="str">
        <f t="shared" si="270"/>
        <v>28</v>
      </c>
      <c r="AB1483" s="86" t="str">
        <f t="shared" si="271"/>
        <v>23</v>
      </c>
      <c r="AC1483" s="86" t="str">
        <f t="shared" si="272"/>
        <v>CLS_MJ_2500X1254px_16m_S2A_MSIL1C_20220324_40CC</v>
      </c>
      <c r="AD1483" s="88" t="str">
        <f t="shared" si="262"/>
        <v>cls_mj_s2a_msil1c_2022h1_2500x1254px_16m_20220324t222823_40cc</v>
      </c>
    </row>
    <row r="1484" spans="2:30" x14ac:dyDescent="0.25">
      <c r="B1484" t="s">
        <v>3866</v>
      </c>
      <c r="C1484" t="s">
        <v>3817</v>
      </c>
      <c r="D1484" s="7" t="s">
        <v>3851</v>
      </c>
      <c r="E1484" s="2" t="b">
        <v>1</v>
      </c>
      <c r="F1484" s="2" t="s">
        <v>3813</v>
      </c>
      <c r="G1484" s="7" t="s">
        <v>181</v>
      </c>
      <c r="H1484" t="s">
        <v>72</v>
      </c>
      <c r="I1484" s="50">
        <v>44642</v>
      </c>
      <c r="J1484" s="2" t="s">
        <v>16</v>
      </c>
      <c r="K1484" s="2" t="s">
        <v>197</v>
      </c>
      <c r="L1484" s="9">
        <v>31.2</v>
      </c>
      <c r="M1484" t="s">
        <v>3869</v>
      </c>
      <c r="N1484" s="2" t="s">
        <v>85</v>
      </c>
      <c r="O1484" s="2" t="s">
        <v>3868</v>
      </c>
      <c r="P1484" s="2" t="str">
        <f>VLOOKUP(I1484,Period!A:B,2,FALSE)</f>
        <v>2022H1</v>
      </c>
      <c r="Q1484" s="9">
        <f t="shared" si="263"/>
        <v>31.2</v>
      </c>
      <c r="R1484" s="2">
        <f t="shared" si="264"/>
        <v>40</v>
      </c>
      <c r="S1484" t="str">
        <f t="shared" si="265"/>
        <v>03 Cloudy (40%-90%)</v>
      </c>
      <c r="T1484" t="str">
        <f t="shared" si="261"/>
        <v>44642S2A_MSIL1CCDM-MLB-CLSMJ4464203 Cloudy (40%-90%)</v>
      </c>
      <c r="U1484">
        <f>IF(COUNTIF(T$2:T1483,T1484)&gt;=1,0,1)</f>
        <v>1</v>
      </c>
      <c r="V1484" s="26" t="s">
        <v>864</v>
      </c>
      <c r="W1484" s="86">
        <f t="shared" si="266"/>
        <v>2022</v>
      </c>
      <c r="X1484" s="86" t="str">
        <f t="shared" si="267"/>
        <v>03</v>
      </c>
      <c r="Y1484" s="86">
        <f t="shared" si="268"/>
        <v>22</v>
      </c>
      <c r="Z1484" s="86" t="str">
        <f t="shared" si="269"/>
        <v>22</v>
      </c>
      <c r="AA1484" s="86" t="str">
        <f t="shared" si="270"/>
        <v>38</v>
      </c>
      <c r="AB1484" s="86" t="str">
        <f t="shared" si="271"/>
        <v>25</v>
      </c>
      <c r="AC1484" s="86" t="str">
        <f t="shared" si="272"/>
        <v>CLS_MJ_2500X1254px_16m_S2A_MSIL1C_20220322_40CC</v>
      </c>
      <c r="AD1484" s="88" t="str">
        <f t="shared" si="262"/>
        <v>cls_mj_s2a_msil1c_2022h1_2500x1254px_16m_20220322t223825_40cc</v>
      </c>
    </row>
    <row r="1485" spans="2:30" x14ac:dyDescent="0.25">
      <c r="B1485" t="s">
        <v>3866</v>
      </c>
      <c r="C1485" t="s">
        <v>3817</v>
      </c>
      <c r="D1485" s="7" t="s">
        <v>3851</v>
      </c>
      <c r="E1485" s="2" t="b">
        <v>1</v>
      </c>
      <c r="F1485" s="2" t="s">
        <v>3813</v>
      </c>
      <c r="G1485" s="7" t="s">
        <v>181</v>
      </c>
      <c r="H1485" t="s">
        <v>72</v>
      </c>
      <c r="I1485" s="50">
        <v>44639</v>
      </c>
      <c r="J1485" s="2" t="s">
        <v>16</v>
      </c>
      <c r="K1485" s="2" t="s">
        <v>195</v>
      </c>
      <c r="L1485" s="9">
        <v>49.7</v>
      </c>
      <c r="M1485" t="s">
        <v>3869</v>
      </c>
      <c r="N1485" s="2" t="s">
        <v>85</v>
      </c>
      <c r="O1485" s="2" t="s">
        <v>3868</v>
      </c>
      <c r="P1485" s="2" t="str">
        <f>VLOOKUP(I1485,Period!A:B,2,FALSE)</f>
        <v>2022H1</v>
      </c>
      <c r="Q1485" s="9">
        <f t="shared" si="263"/>
        <v>49.7</v>
      </c>
      <c r="R1485" s="2">
        <f t="shared" si="264"/>
        <v>50</v>
      </c>
      <c r="S1485" t="str">
        <f t="shared" si="265"/>
        <v>03 Cloudy (40%-90%)</v>
      </c>
      <c r="T1485" t="str">
        <f t="shared" si="261"/>
        <v>44639S2A_MSIL1CCDM-MLB-CLSMJ4463903 Cloudy (40%-90%)</v>
      </c>
      <c r="U1485">
        <f>IF(COUNTIF(T$2:T1484,T1485)&gt;=1,0,1)</f>
        <v>1</v>
      </c>
      <c r="V1485" s="26" t="s">
        <v>865</v>
      </c>
      <c r="W1485" s="86">
        <f t="shared" si="266"/>
        <v>2022</v>
      </c>
      <c r="X1485" s="86" t="str">
        <f t="shared" si="267"/>
        <v>03</v>
      </c>
      <c r="Y1485" s="86">
        <f t="shared" si="268"/>
        <v>19</v>
      </c>
      <c r="Z1485" s="86" t="str">
        <f t="shared" si="269"/>
        <v>22</v>
      </c>
      <c r="AA1485" s="86" t="str">
        <f t="shared" si="270"/>
        <v>28</v>
      </c>
      <c r="AB1485" s="86" t="str">
        <f t="shared" si="271"/>
        <v>29</v>
      </c>
      <c r="AC1485" s="86" t="str">
        <f t="shared" si="272"/>
        <v>CLS_MJ_2500X1254px_16m_S2A_MSIL1C_20220319_50CC</v>
      </c>
      <c r="AD1485" s="88" t="str">
        <f t="shared" si="262"/>
        <v>cls_mj_s2a_msil1c_2022h1_2500x1254px_16m_20220319t222829_50cc</v>
      </c>
    </row>
    <row r="1486" spans="2:30" x14ac:dyDescent="0.25">
      <c r="B1486" t="s">
        <v>3866</v>
      </c>
      <c r="C1486" t="s">
        <v>3817</v>
      </c>
      <c r="D1486" s="7" t="s">
        <v>3851</v>
      </c>
      <c r="E1486" s="2" t="b">
        <v>1</v>
      </c>
      <c r="F1486" s="2" t="s">
        <v>3813</v>
      </c>
      <c r="G1486" s="7" t="s">
        <v>181</v>
      </c>
      <c r="H1486" t="s">
        <v>72</v>
      </c>
      <c r="I1486" s="50">
        <v>44637</v>
      </c>
      <c r="J1486" s="2" t="s">
        <v>16</v>
      </c>
      <c r="K1486" s="2" t="s">
        <v>185</v>
      </c>
      <c r="L1486" s="9">
        <v>8.4</v>
      </c>
      <c r="M1486" t="s">
        <v>3869</v>
      </c>
      <c r="N1486" s="2" t="s">
        <v>85</v>
      </c>
      <c r="O1486" s="2" t="s">
        <v>3868</v>
      </c>
      <c r="P1486" s="2" t="str">
        <f>VLOOKUP(I1486,Period!A:B,2,FALSE)</f>
        <v>2022H1</v>
      </c>
      <c r="Q1486" s="9">
        <f t="shared" si="263"/>
        <v>8.4</v>
      </c>
      <c r="R1486" s="2">
        <f t="shared" si="264"/>
        <v>10</v>
      </c>
      <c r="S1486" t="str">
        <f t="shared" si="265"/>
        <v>02 Sunny (10%-30%)</v>
      </c>
      <c r="T1486" t="str">
        <f t="shared" si="261"/>
        <v>44637S2A_MSIL1CCDM-MLB-CLSMJ4463702 Sunny (10%-30%)</v>
      </c>
      <c r="U1486">
        <f>IF(COUNTIF(T$2:T1485,T1486)&gt;=1,0,1)</f>
        <v>1</v>
      </c>
      <c r="V1486" s="26" t="s">
        <v>866</v>
      </c>
      <c r="W1486" s="86">
        <f t="shared" si="266"/>
        <v>2022</v>
      </c>
      <c r="X1486" s="86" t="str">
        <f t="shared" si="267"/>
        <v>03</v>
      </c>
      <c r="Y1486" s="86">
        <f t="shared" si="268"/>
        <v>17</v>
      </c>
      <c r="Z1486" s="86" t="str">
        <f t="shared" si="269"/>
        <v>22</v>
      </c>
      <c r="AA1486" s="86" t="str">
        <f t="shared" si="270"/>
        <v>38</v>
      </c>
      <c r="AB1486" s="86" t="str">
        <f t="shared" si="271"/>
        <v>20</v>
      </c>
      <c r="AC1486" s="86" t="str">
        <f t="shared" si="272"/>
        <v>CLS_MJ_2500X1254px_16m_S2A_MSIL1C_20220317_10CC</v>
      </c>
      <c r="AD1486" s="88" t="str">
        <f t="shared" si="262"/>
        <v>cls_mj_s2a_msil1c_2022h1_2500x1254px_16m_20220317t223820_10cc</v>
      </c>
    </row>
    <row r="1487" spans="2:30" x14ac:dyDescent="0.25">
      <c r="B1487" t="s">
        <v>3866</v>
      </c>
      <c r="C1487" t="s">
        <v>3817</v>
      </c>
      <c r="D1487" s="7" t="s">
        <v>3851</v>
      </c>
      <c r="E1487" s="2" t="b">
        <v>1</v>
      </c>
      <c r="F1487" s="2" t="s">
        <v>3813</v>
      </c>
      <c r="G1487" s="7" t="s">
        <v>181</v>
      </c>
      <c r="H1487" t="s">
        <v>72</v>
      </c>
      <c r="I1487" s="50">
        <v>44634</v>
      </c>
      <c r="J1487" s="2" t="s">
        <v>16</v>
      </c>
      <c r="K1487" s="2" t="s">
        <v>186</v>
      </c>
      <c r="L1487" s="9">
        <v>87.7</v>
      </c>
      <c r="M1487" t="s">
        <v>3869</v>
      </c>
      <c r="N1487" s="2" t="s">
        <v>85</v>
      </c>
      <c r="O1487" s="2" t="s">
        <v>3868</v>
      </c>
      <c r="P1487" s="2" t="str">
        <f>VLOOKUP(I1487,Period!A:B,2,FALSE)</f>
        <v>2022H1</v>
      </c>
      <c r="Q1487" s="9">
        <f t="shared" si="263"/>
        <v>87.7</v>
      </c>
      <c r="R1487" s="2">
        <f t="shared" si="264"/>
        <v>90</v>
      </c>
      <c r="S1487" t="str">
        <f t="shared" si="265"/>
        <v>03 Cloudy (40%-90%)</v>
      </c>
      <c r="T1487" t="str">
        <f t="shared" si="261"/>
        <v>44634S2A_MSIL1CCDM-MLB-CLSMJ4463403 Cloudy (40%-90%)</v>
      </c>
      <c r="U1487">
        <f>IF(COUNTIF(T$2:T1486,T1487)&gt;=1,0,1)</f>
        <v>1</v>
      </c>
      <c r="V1487" s="26" t="s">
        <v>867</v>
      </c>
      <c r="W1487" s="86">
        <f t="shared" si="266"/>
        <v>2022</v>
      </c>
      <c r="X1487" s="86" t="str">
        <f t="shared" si="267"/>
        <v>03</v>
      </c>
      <c r="Y1487" s="86">
        <f t="shared" si="268"/>
        <v>14</v>
      </c>
      <c r="Z1487" s="86" t="str">
        <f t="shared" si="269"/>
        <v>22</v>
      </c>
      <c r="AA1487" s="86" t="str">
        <f t="shared" si="270"/>
        <v>28</v>
      </c>
      <c r="AB1487" s="86" t="str">
        <f t="shared" si="271"/>
        <v>23</v>
      </c>
      <c r="AC1487" s="86" t="str">
        <f t="shared" si="272"/>
        <v>CLS_MJ_2500X1254px_16m_S2A_MSIL1C_20220314_90CC</v>
      </c>
      <c r="AD1487" s="88" t="str">
        <f t="shared" si="262"/>
        <v>cls_mj_s2a_msil1c_2022h1_2500x1254px_16m_20220314t222823_90cc</v>
      </c>
    </row>
    <row r="1488" spans="2:30" x14ac:dyDescent="0.25">
      <c r="B1488" t="s">
        <v>3866</v>
      </c>
      <c r="C1488" t="s">
        <v>3817</v>
      </c>
      <c r="D1488" s="7" t="s">
        <v>3851</v>
      </c>
      <c r="E1488" s="2" t="b">
        <v>1</v>
      </c>
      <c r="F1488" s="2" t="s">
        <v>3813</v>
      </c>
      <c r="G1488" s="7" t="s">
        <v>181</v>
      </c>
      <c r="H1488" t="s">
        <v>72</v>
      </c>
      <c r="I1488" s="50">
        <v>44632</v>
      </c>
      <c r="J1488" s="2" t="s">
        <v>16</v>
      </c>
      <c r="K1488" s="2" t="s">
        <v>210</v>
      </c>
      <c r="L1488" s="9">
        <v>30</v>
      </c>
      <c r="M1488" t="s">
        <v>3869</v>
      </c>
      <c r="N1488" s="2" t="s">
        <v>85</v>
      </c>
      <c r="O1488" s="2" t="s">
        <v>3868</v>
      </c>
      <c r="P1488" s="2" t="str">
        <f>VLOOKUP(I1488,Period!A:B,2,FALSE)</f>
        <v>2022H1</v>
      </c>
      <c r="Q1488" s="9">
        <f t="shared" si="263"/>
        <v>30</v>
      </c>
      <c r="R1488" s="2">
        <f t="shared" si="264"/>
        <v>30</v>
      </c>
      <c r="S1488" t="str">
        <f t="shared" si="265"/>
        <v>02 Sunny (10%-30%)</v>
      </c>
      <c r="T1488" t="str">
        <f t="shared" ref="T1488:T1551" si="273">CONCATENATE(I1488,B1488,C1488,H1488,I1488,S1488)</f>
        <v>44632S2A_MSIL1CCDM-MLB-CLSMJ4463202 Sunny (10%-30%)</v>
      </c>
      <c r="U1488">
        <f>IF(COUNTIF(T$2:T1487,T1488)&gt;=1,0,1)</f>
        <v>1</v>
      </c>
      <c r="V1488" s="26" t="s">
        <v>868</v>
      </c>
      <c r="W1488" s="86">
        <f t="shared" si="266"/>
        <v>2022</v>
      </c>
      <c r="X1488" s="86" t="str">
        <f t="shared" si="267"/>
        <v>03</v>
      </c>
      <c r="Y1488" s="86">
        <f t="shared" si="268"/>
        <v>12</v>
      </c>
      <c r="Z1488" s="86" t="str">
        <f t="shared" si="269"/>
        <v>22</v>
      </c>
      <c r="AA1488" s="86" t="str">
        <f t="shared" si="270"/>
        <v>38</v>
      </c>
      <c r="AB1488" s="86" t="str">
        <f t="shared" si="271"/>
        <v>26</v>
      </c>
      <c r="AC1488" s="86" t="str">
        <f t="shared" si="272"/>
        <v>CLS_MJ_2500X1254px_16m_S2A_MSIL1C_20220312_30CC</v>
      </c>
      <c r="AD1488" s="88" t="str">
        <f t="shared" si="262"/>
        <v>cls_mj_s2a_msil1c_2022h1_2500x1254px_16m_20220312t223826_30cc</v>
      </c>
    </row>
    <row r="1489" spans="2:30" x14ac:dyDescent="0.25">
      <c r="B1489" t="s">
        <v>3866</v>
      </c>
      <c r="C1489" t="s">
        <v>3817</v>
      </c>
      <c r="D1489" s="7" t="s">
        <v>3851</v>
      </c>
      <c r="E1489" s="2" t="b">
        <v>1</v>
      </c>
      <c r="F1489" s="2" t="s">
        <v>3813</v>
      </c>
      <c r="G1489" s="7" t="s">
        <v>181</v>
      </c>
      <c r="H1489" t="s">
        <v>72</v>
      </c>
      <c r="I1489" s="50">
        <v>44629</v>
      </c>
      <c r="J1489" s="2" t="s">
        <v>16</v>
      </c>
      <c r="K1489" s="2" t="s">
        <v>195</v>
      </c>
      <c r="L1489" s="9">
        <v>27.6</v>
      </c>
      <c r="M1489" t="s">
        <v>3869</v>
      </c>
      <c r="N1489" s="2" t="s">
        <v>85</v>
      </c>
      <c r="O1489" s="2" t="s">
        <v>3868</v>
      </c>
      <c r="P1489" s="2" t="str">
        <f>VLOOKUP(I1489,Period!A:B,2,FALSE)</f>
        <v>2022H1</v>
      </c>
      <c r="Q1489" s="9">
        <f t="shared" si="263"/>
        <v>27.6</v>
      </c>
      <c r="R1489" s="2">
        <f t="shared" si="264"/>
        <v>30</v>
      </c>
      <c r="S1489" t="str">
        <f t="shared" si="265"/>
        <v>02 Sunny (10%-30%)</v>
      </c>
      <c r="T1489" t="str">
        <f t="shared" si="273"/>
        <v>44629S2A_MSIL1CCDM-MLB-CLSMJ4462902 Sunny (10%-30%)</v>
      </c>
      <c r="U1489">
        <f>IF(COUNTIF(T$2:T1488,T1489)&gt;=1,0,1)</f>
        <v>1</v>
      </c>
      <c r="V1489" s="26" t="s">
        <v>869</v>
      </c>
      <c r="W1489" s="86">
        <f t="shared" si="266"/>
        <v>2022</v>
      </c>
      <c r="X1489" s="86" t="str">
        <f t="shared" si="267"/>
        <v>03</v>
      </c>
      <c r="Y1489" s="86" t="str">
        <f t="shared" si="268"/>
        <v>09</v>
      </c>
      <c r="Z1489" s="86" t="str">
        <f t="shared" si="269"/>
        <v>22</v>
      </c>
      <c r="AA1489" s="86" t="str">
        <f t="shared" si="270"/>
        <v>28</v>
      </c>
      <c r="AB1489" s="86" t="str">
        <f t="shared" si="271"/>
        <v>29</v>
      </c>
      <c r="AC1489" s="86" t="str">
        <f t="shared" si="272"/>
        <v>CLS_MJ_2500X1254px_16m_S2A_MSIL1C_20220309_30CC</v>
      </c>
      <c r="AD1489" s="88" t="str">
        <f t="shared" si="262"/>
        <v>cls_mj_s2a_msil1c_2022h1_2500x1254px_16m_20220309t222829_30cc</v>
      </c>
    </row>
    <row r="1490" spans="2:30" x14ac:dyDescent="0.25">
      <c r="B1490" t="s">
        <v>3866</v>
      </c>
      <c r="C1490" t="s">
        <v>3817</v>
      </c>
      <c r="D1490" s="7" t="s">
        <v>3851</v>
      </c>
      <c r="E1490" s="2" t="b">
        <v>1</v>
      </c>
      <c r="F1490" s="2" t="s">
        <v>3813</v>
      </c>
      <c r="G1490" s="7" t="s">
        <v>181</v>
      </c>
      <c r="H1490" t="s">
        <v>72</v>
      </c>
      <c r="I1490" s="50">
        <v>44627</v>
      </c>
      <c r="J1490" s="2" t="s">
        <v>16</v>
      </c>
      <c r="K1490" s="2" t="s">
        <v>196</v>
      </c>
      <c r="L1490" s="9">
        <v>28.4</v>
      </c>
      <c r="M1490" t="s">
        <v>3869</v>
      </c>
      <c r="N1490" s="2" t="s">
        <v>85</v>
      </c>
      <c r="O1490" s="2" t="s">
        <v>3868</v>
      </c>
      <c r="P1490" s="2" t="str">
        <f>VLOOKUP(I1490,Period!A:B,2,FALSE)</f>
        <v>2022H1</v>
      </c>
      <c r="Q1490" s="9">
        <f t="shared" si="263"/>
        <v>28.4</v>
      </c>
      <c r="R1490" s="2">
        <f t="shared" si="264"/>
        <v>30</v>
      </c>
      <c r="S1490" t="str">
        <f t="shared" si="265"/>
        <v>02 Sunny (10%-30%)</v>
      </c>
      <c r="T1490" t="str">
        <f t="shared" si="273"/>
        <v>44627S2A_MSIL1CCDM-MLB-CLSMJ4462702 Sunny (10%-30%)</v>
      </c>
      <c r="U1490">
        <f>IF(COUNTIF(T$2:T1489,T1490)&gt;=1,0,1)</f>
        <v>1</v>
      </c>
      <c r="V1490" s="26" t="s">
        <v>870</v>
      </c>
      <c r="W1490" s="86">
        <f t="shared" si="266"/>
        <v>2022</v>
      </c>
      <c r="X1490" s="86" t="str">
        <f t="shared" si="267"/>
        <v>03</v>
      </c>
      <c r="Y1490" s="86" t="str">
        <f t="shared" si="268"/>
        <v>07</v>
      </c>
      <c r="Z1490" s="86" t="str">
        <f t="shared" si="269"/>
        <v>22</v>
      </c>
      <c r="AA1490" s="86" t="str">
        <f t="shared" si="270"/>
        <v>38</v>
      </c>
      <c r="AB1490" s="86" t="str">
        <f t="shared" si="271"/>
        <v>19</v>
      </c>
      <c r="AC1490" s="86" t="str">
        <f t="shared" si="272"/>
        <v>CLS_MJ_2500X1254px_16m_S2A_MSIL1C_20220307_30CC</v>
      </c>
      <c r="AD1490" s="88" t="str">
        <f t="shared" si="262"/>
        <v>cls_mj_s2a_msil1c_2022h1_2500x1254px_16m_20220307t223819_30cc</v>
      </c>
    </row>
    <row r="1491" spans="2:30" x14ac:dyDescent="0.25">
      <c r="B1491" t="s">
        <v>3866</v>
      </c>
      <c r="C1491" t="s">
        <v>3817</v>
      </c>
      <c r="D1491" s="7" t="s">
        <v>3851</v>
      </c>
      <c r="E1491" s="2" t="b">
        <v>1</v>
      </c>
      <c r="F1491" s="2" t="s">
        <v>3813</v>
      </c>
      <c r="G1491" s="7" t="s">
        <v>181</v>
      </c>
      <c r="H1491" t="s">
        <v>72</v>
      </c>
      <c r="I1491" s="50">
        <v>44624</v>
      </c>
      <c r="J1491" s="2" t="s">
        <v>16</v>
      </c>
      <c r="K1491" s="2" t="s">
        <v>190</v>
      </c>
      <c r="L1491" s="9">
        <v>54.7</v>
      </c>
      <c r="M1491" t="s">
        <v>3869</v>
      </c>
      <c r="N1491" s="2" t="s">
        <v>85</v>
      </c>
      <c r="O1491" s="2" t="s">
        <v>3868</v>
      </c>
      <c r="P1491" s="2" t="str">
        <f>VLOOKUP(I1491,Period!A:B,2,FALSE)</f>
        <v>2022H1</v>
      </c>
      <c r="Q1491" s="9">
        <f t="shared" si="263"/>
        <v>54.7</v>
      </c>
      <c r="R1491" s="2">
        <f t="shared" si="264"/>
        <v>60</v>
      </c>
      <c r="S1491" t="str">
        <f t="shared" si="265"/>
        <v>03 Cloudy (40%-90%)</v>
      </c>
      <c r="T1491" t="str">
        <f t="shared" si="273"/>
        <v>44624S2A_MSIL1CCDM-MLB-CLSMJ4462403 Cloudy (40%-90%)</v>
      </c>
      <c r="U1491">
        <f>IF(COUNTIF(T$2:T1490,T1491)&gt;=1,0,1)</f>
        <v>1</v>
      </c>
      <c r="V1491" s="26" t="s">
        <v>871</v>
      </c>
      <c r="W1491" s="86">
        <f t="shared" si="266"/>
        <v>2022</v>
      </c>
      <c r="X1491" s="86" t="str">
        <f t="shared" si="267"/>
        <v>03</v>
      </c>
      <c r="Y1491" s="86" t="str">
        <f t="shared" si="268"/>
        <v>04</v>
      </c>
      <c r="Z1491" s="86" t="str">
        <f t="shared" si="269"/>
        <v>22</v>
      </c>
      <c r="AA1491" s="86" t="str">
        <f t="shared" si="270"/>
        <v>28</v>
      </c>
      <c r="AB1491" s="86" t="str">
        <f t="shared" si="271"/>
        <v>22</v>
      </c>
      <c r="AC1491" s="86" t="str">
        <f t="shared" si="272"/>
        <v>CLS_MJ_2500X1254px_16m_S2A_MSIL1C_20220304_60CC</v>
      </c>
      <c r="AD1491" s="88" t="str">
        <f t="shared" si="262"/>
        <v>cls_mj_s2a_msil1c_2022h1_2500x1254px_16m_20220304t222822_60cc</v>
      </c>
    </row>
    <row r="1492" spans="2:30" x14ac:dyDescent="0.25">
      <c r="B1492" t="s">
        <v>3866</v>
      </c>
      <c r="C1492" t="s">
        <v>3817</v>
      </c>
      <c r="D1492" s="7" t="s">
        <v>3851</v>
      </c>
      <c r="E1492" s="2" t="b">
        <v>1</v>
      </c>
      <c r="F1492" s="2" t="s">
        <v>3813</v>
      </c>
      <c r="G1492" s="7" t="s">
        <v>181</v>
      </c>
      <c r="H1492" t="s">
        <v>72</v>
      </c>
      <c r="I1492" s="50">
        <v>44622</v>
      </c>
      <c r="J1492" s="2" t="s">
        <v>16</v>
      </c>
      <c r="K1492" s="2" t="s">
        <v>197</v>
      </c>
      <c r="L1492" s="9">
        <v>26.8</v>
      </c>
      <c r="M1492" t="s">
        <v>3869</v>
      </c>
      <c r="N1492" s="2" t="s">
        <v>85</v>
      </c>
      <c r="O1492" s="2" t="s">
        <v>3868</v>
      </c>
      <c r="P1492" s="2" t="str">
        <f>VLOOKUP(I1492,Period!A:B,2,FALSE)</f>
        <v>2022H1</v>
      </c>
      <c r="Q1492" s="9">
        <f t="shared" si="263"/>
        <v>26.8</v>
      </c>
      <c r="R1492" s="2">
        <f t="shared" si="264"/>
        <v>30</v>
      </c>
      <c r="S1492" t="str">
        <f t="shared" si="265"/>
        <v>02 Sunny (10%-30%)</v>
      </c>
      <c r="T1492" t="str">
        <f t="shared" si="273"/>
        <v>44622S2A_MSIL1CCDM-MLB-CLSMJ4462202 Sunny (10%-30%)</v>
      </c>
      <c r="U1492">
        <f>IF(COUNTIF(T$2:T1491,T1492)&gt;=1,0,1)</f>
        <v>1</v>
      </c>
      <c r="V1492" s="26" t="s">
        <v>872</v>
      </c>
      <c r="W1492" s="86">
        <f t="shared" si="266"/>
        <v>2022</v>
      </c>
      <c r="X1492" s="86" t="str">
        <f t="shared" si="267"/>
        <v>03</v>
      </c>
      <c r="Y1492" s="86" t="str">
        <f t="shared" si="268"/>
        <v>02</v>
      </c>
      <c r="Z1492" s="86" t="str">
        <f t="shared" si="269"/>
        <v>22</v>
      </c>
      <c r="AA1492" s="86" t="str">
        <f t="shared" si="270"/>
        <v>38</v>
      </c>
      <c r="AB1492" s="86" t="str">
        <f t="shared" si="271"/>
        <v>25</v>
      </c>
      <c r="AC1492" s="86" t="str">
        <f t="shared" si="272"/>
        <v>CLS_MJ_2500X1254px_16m_S2A_MSIL1C_20220302_30CC</v>
      </c>
      <c r="AD1492" s="88" t="str">
        <f t="shared" si="262"/>
        <v>cls_mj_s2a_msil1c_2022h1_2500x1254px_16m_20220302t223825_30cc</v>
      </c>
    </row>
    <row r="1493" spans="2:30" x14ac:dyDescent="0.25">
      <c r="B1493" t="s">
        <v>3866</v>
      </c>
      <c r="C1493" t="s">
        <v>3817</v>
      </c>
      <c r="D1493" s="7" t="s">
        <v>3851</v>
      </c>
      <c r="E1493" s="2" t="b">
        <v>1</v>
      </c>
      <c r="F1493" s="2" t="s">
        <v>3813</v>
      </c>
      <c r="G1493" s="7" t="s">
        <v>181</v>
      </c>
      <c r="H1493" t="s">
        <v>72</v>
      </c>
      <c r="I1493" s="50">
        <v>44619</v>
      </c>
      <c r="J1493" s="2" t="s">
        <v>16</v>
      </c>
      <c r="K1493" s="2" t="s">
        <v>194</v>
      </c>
      <c r="L1493" s="9">
        <v>51.4</v>
      </c>
      <c r="M1493" t="s">
        <v>3869</v>
      </c>
      <c r="N1493" s="2" t="s">
        <v>85</v>
      </c>
      <c r="O1493" s="2" t="s">
        <v>3868</v>
      </c>
      <c r="P1493" s="2" t="str">
        <f>VLOOKUP(I1493,Period!A:B,2,FALSE)</f>
        <v>2022H1</v>
      </c>
      <c r="Q1493" s="9">
        <f t="shared" si="263"/>
        <v>51.4</v>
      </c>
      <c r="R1493" s="2">
        <f t="shared" si="264"/>
        <v>60</v>
      </c>
      <c r="S1493" t="str">
        <f t="shared" si="265"/>
        <v>03 Cloudy (40%-90%)</v>
      </c>
      <c r="T1493" t="str">
        <f t="shared" si="273"/>
        <v>44619S2A_MSIL1CCDM-MLB-CLSMJ4461903 Cloudy (40%-90%)</v>
      </c>
      <c r="U1493">
        <f>IF(COUNTIF(T$2:T1492,T1493)&gt;=1,0,1)</f>
        <v>1</v>
      </c>
      <c r="V1493" s="26" t="s">
        <v>873</v>
      </c>
      <c r="W1493" s="86">
        <f t="shared" si="266"/>
        <v>2022</v>
      </c>
      <c r="X1493" s="86" t="str">
        <f t="shared" si="267"/>
        <v>02</v>
      </c>
      <c r="Y1493" s="86">
        <f t="shared" si="268"/>
        <v>27</v>
      </c>
      <c r="Z1493" s="86" t="str">
        <f t="shared" si="269"/>
        <v>22</v>
      </c>
      <c r="AA1493" s="86" t="str">
        <f t="shared" si="270"/>
        <v>28</v>
      </c>
      <c r="AB1493" s="86" t="str">
        <f t="shared" si="271"/>
        <v>28</v>
      </c>
      <c r="AC1493" s="86" t="str">
        <f t="shared" si="272"/>
        <v>CLS_MJ_2500X1254px_16m_S2A_MSIL1C_20220227_60CC</v>
      </c>
      <c r="AD1493" s="88" t="str">
        <f t="shared" ref="AD1493:AD1515" si="274">LOWER(CONCATENATE(CONCATENATE(RIGHT(C1493,3),"_",H1493,"_",B1493,"_",P1493,"_",M1493,"_",O1493,"_",W1493,X1493,Y1493),"T",Z1493,AA1493,AB1493,"_",R1493,"CC"))</f>
        <v>cls_mj_s2a_msil1c_2022h1_2500x1254px_16m_20220227t222828_60cc</v>
      </c>
    </row>
    <row r="1494" spans="2:30" x14ac:dyDescent="0.25">
      <c r="B1494" t="s">
        <v>3866</v>
      </c>
      <c r="C1494" t="s">
        <v>3817</v>
      </c>
      <c r="D1494" s="7" t="s">
        <v>3851</v>
      </c>
      <c r="E1494" s="2" t="b">
        <v>1</v>
      </c>
      <c r="F1494" s="2" t="s">
        <v>3813</v>
      </c>
      <c r="G1494" s="7" t="s">
        <v>181</v>
      </c>
      <c r="H1494" t="s">
        <v>72</v>
      </c>
      <c r="I1494" s="50">
        <v>44617</v>
      </c>
      <c r="J1494" s="2" t="s">
        <v>16</v>
      </c>
      <c r="K1494" s="2" t="s">
        <v>224</v>
      </c>
      <c r="L1494" s="9">
        <v>77.7</v>
      </c>
      <c r="M1494" t="s">
        <v>3869</v>
      </c>
      <c r="N1494" s="2" t="s">
        <v>85</v>
      </c>
      <c r="O1494" s="2" t="s">
        <v>3868</v>
      </c>
      <c r="P1494" s="2" t="str">
        <f>VLOOKUP(I1494,Period!A:B,2,FALSE)</f>
        <v>2022H1</v>
      </c>
      <c r="Q1494" s="9">
        <f t="shared" si="263"/>
        <v>77.7</v>
      </c>
      <c r="R1494" s="2">
        <f t="shared" si="264"/>
        <v>80</v>
      </c>
      <c r="S1494" t="str">
        <f t="shared" si="265"/>
        <v>03 Cloudy (40%-90%)</v>
      </c>
      <c r="T1494" t="str">
        <f t="shared" si="273"/>
        <v>44617S2A_MSIL1CCDM-MLB-CLSMJ4461703 Cloudy (40%-90%)</v>
      </c>
      <c r="U1494">
        <f>IF(COUNTIF(T$2:T1493,T1494)&gt;=1,0,1)</f>
        <v>1</v>
      </c>
      <c r="V1494" s="26" t="s">
        <v>874</v>
      </c>
      <c r="W1494" s="86">
        <f t="shared" si="266"/>
        <v>2022</v>
      </c>
      <c r="X1494" s="86" t="str">
        <f t="shared" si="267"/>
        <v>02</v>
      </c>
      <c r="Y1494" s="86">
        <f t="shared" si="268"/>
        <v>25</v>
      </c>
      <c r="Z1494" s="86" t="str">
        <f t="shared" si="269"/>
        <v>22</v>
      </c>
      <c r="AA1494" s="86" t="str">
        <f t="shared" si="270"/>
        <v>38</v>
      </c>
      <c r="AB1494" s="86" t="str">
        <f t="shared" si="271"/>
        <v>17</v>
      </c>
      <c r="AC1494" s="86" t="str">
        <f t="shared" si="272"/>
        <v>CLS_MJ_2500X1254px_16m_S2A_MSIL1C_20220225_80CC</v>
      </c>
      <c r="AD1494" s="88" t="str">
        <f t="shared" si="274"/>
        <v>cls_mj_s2a_msil1c_2022h1_2500x1254px_16m_20220225t223817_80cc</v>
      </c>
    </row>
    <row r="1495" spans="2:30" x14ac:dyDescent="0.25">
      <c r="B1495" t="s">
        <v>3866</v>
      </c>
      <c r="C1495" t="s">
        <v>3817</v>
      </c>
      <c r="D1495" s="7" t="s">
        <v>3851</v>
      </c>
      <c r="E1495" s="2" t="b">
        <v>1</v>
      </c>
      <c r="F1495" s="2" t="s">
        <v>3813</v>
      </c>
      <c r="G1495" s="7" t="s">
        <v>181</v>
      </c>
      <c r="H1495" t="s">
        <v>72</v>
      </c>
      <c r="I1495" s="50">
        <v>44614</v>
      </c>
      <c r="J1495" s="2" t="s">
        <v>16</v>
      </c>
      <c r="K1495" s="2" t="s">
        <v>220</v>
      </c>
      <c r="L1495" s="9">
        <v>91</v>
      </c>
      <c r="M1495" t="s">
        <v>3869</v>
      </c>
      <c r="N1495" s="2" t="s">
        <v>85</v>
      </c>
      <c r="O1495" s="2" t="s">
        <v>3868</v>
      </c>
      <c r="P1495" s="2" t="str">
        <f>VLOOKUP(I1495,Period!A:B,2,FALSE)</f>
        <v>2022H1</v>
      </c>
      <c r="Q1495" s="9">
        <f t="shared" si="263"/>
        <v>91</v>
      </c>
      <c r="R1495" s="2">
        <f t="shared" si="264"/>
        <v>100</v>
      </c>
      <c r="S1495" t="str">
        <f t="shared" si="265"/>
        <v>04 Overcast (100%)</v>
      </c>
      <c r="T1495" t="str">
        <f t="shared" si="273"/>
        <v>44614S2A_MSIL1CCDM-MLB-CLSMJ4461404 Overcast (100%)</v>
      </c>
      <c r="U1495">
        <f>IF(COUNTIF(T$2:T1494,T1495)&gt;=1,0,1)</f>
        <v>1</v>
      </c>
      <c r="V1495" s="26" t="s">
        <v>875</v>
      </c>
      <c r="W1495" s="86">
        <f t="shared" si="266"/>
        <v>2022</v>
      </c>
      <c r="X1495" s="86" t="str">
        <f t="shared" si="267"/>
        <v>02</v>
      </c>
      <c r="Y1495" s="86">
        <f t="shared" si="268"/>
        <v>22</v>
      </c>
      <c r="Z1495" s="86" t="str">
        <f t="shared" si="269"/>
        <v>22</v>
      </c>
      <c r="AA1495" s="86" t="str">
        <f t="shared" si="270"/>
        <v>28</v>
      </c>
      <c r="AB1495" s="86" t="str">
        <f t="shared" si="271"/>
        <v>20</v>
      </c>
      <c r="AC1495" s="86" t="str">
        <f t="shared" si="272"/>
        <v>CLS_MJ_2500X1254px_16m_S2A_MSIL1C_20220222_100CC</v>
      </c>
      <c r="AD1495" s="88" t="str">
        <f t="shared" si="274"/>
        <v>cls_mj_s2a_msil1c_2022h1_2500x1254px_16m_20220222t222820_100cc</v>
      </c>
    </row>
    <row r="1496" spans="2:30" x14ac:dyDescent="0.25">
      <c r="B1496" t="s">
        <v>3866</v>
      </c>
      <c r="C1496" t="s">
        <v>3817</v>
      </c>
      <c r="D1496" s="7" t="s">
        <v>3851</v>
      </c>
      <c r="E1496" s="2" t="b">
        <v>1</v>
      </c>
      <c r="F1496" s="2" t="s">
        <v>3813</v>
      </c>
      <c r="G1496" s="7" t="s">
        <v>181</v>
      </c>
      <c r="H1496" t="s">
        <v>72</v>
      </c>
      <c r="I1496" s="50">
        <v>44612</v>
      </c>
      <c r="J1496" s="2" t="s">
        <v>16</v>
      </c>
      <c r="K1496" s="2" t="s">
        <v>193</v>
      </c>
      <c r="L1496" s="9">
        <v>2.6</v>
      </c>
      <c r="M1496" t="s">
        <v>3869</v>
      </c>
      <c r="N1496" s="2" t="s">
        <v>85</v>
      </c>
      <c r="O1496" s="2" t="s">
        <v>3868</v>
      </c>
      <c r="P1496" s="2" t="str">
        <f>VLOOKUP(I1496,Period!A:B,2,FALSE)</f>
        <v>2022H1</v>
      </c>
      <c r="Q1496" s="9">
        <f t="shared" si="263"/>
        <v>2.6</v>
      </c>
      <c r="R1496" s="2">
        <f t="shared" si="264"/>
        <v>10</v>
      </c>
      <c r="S1496" t="str">
        <f t="shared" si="265"/>
        <v>02 Sunny (10%-30%)</v>
      </c>
      <c r="T1496" t="str">
        <f t="shared" si="273"/>
        <v>44612S2A_MSIL1CCDM-MLB-CLSMJ4461202 Sunny (10%-30%)</v>
      </c>
      <c r="U1496">
        <f>IF(COUNTIF(T$2:T1495,T1496)&gt;=1,0,1)</f>
        <v>1</v>
      </c>
      <c r="V1496" s="26" t="s">
        <v>876</v>
      </c>
      <c r="W1496" s="86">
        <f t="shared" si="266"/>
        <v>2022</v>
      </c>
      <c r="X1496" s="86" t="str">
        <f t="shared" si="267"/>
        <v>02</v>
      </c>
      <c r="Y1496" s="86">
        <f t="shared" si="268"/>
        <v>20</v>
      </c>
      <c r="Z1496" s="86" t="str">
        <f t="shared" si="269"/>
        <v>22</v>
      </c>
      <c r="AA1496" s="86" t="str">
        <f t="shared" si="270"/>
        <v>38</v>
      </c>
      <c r="AB1496" s="86" t="str">
        <f t="shared" si="271"/>
        <v>23</v>
      </c>
      <c r="AC1496" s="86" t="str">
        <f t="shared" si="272"/>
        <v>CLS_MJ_2500X1254px_16m_S2A_MSIL1C_20220220_10CC</v>
      </c>
      <c r="AD1496" s="88" t="str">
        <f t="shared" si="274"/>
        <v>cls_mj_s2a_msil1c_2022h1_2500x1254px_16m_20220220t223823_10cc</v>
      </c>
    </row>
    <row r="1497" spans="2:30" x14ac:dyDescent="0.25">
      <c r="B1497" t="s">
        <v>3866</v>
      </c>
      <c r="C1497" t="s">
        <v>3817</v>
      </c>
      <c r="D1497" s="7" t="s">
        <v>3851</v>
      </c>
      <c r="E1497" s="2" t="b">
        <v>1</v>
      </c>
      <c r="F1497" s="2" t="s">
        <v>3813</v>
      </c>
      <c r="G1497" s="7" t="s">
        <v>181</v>
      </c>
      <c r="H1497" t="s">
        <v>72</v>
      </c>
      <c r="I1497" s="50">
        <v>44609</v>
      </c>
      <c r="J1497" s="2" t="s">
        <v>16</v>
      </c>
      <c r="K1497" s="2" t="s">
        <v>192</v>
      </c>
      <c r="L1497" s="9">
        <v>28.6</v>
      </c>
      <c r="M1497" t="s">
        <v>3869</v>
      </c>
      <c r="N1497" s="2" t="s">
        <v>85</v>
      </c>
      <c r="O1497" s="2" t="s">
        <v>3868</v>
      </c>
      <c r="P1497" s="2" t="str">
        <f>VLOOKUP(I1497,Period!A:B,2,FALSE)</f>
        <v>2022H1</v>
      </c>
      <c r="Q1497" s="9">
        <f t="shared" si="263"/>
        <v>28.6</v>
      </c>
      <c r="R1497" s="2">
        <f t="shared" si="264"/>
        <v>30</v>
      </c>
      <c r="S1497" t="str">
        <f t="shared" si="265"/>
        <v>02 Sunny (10%-30%)</v>
      </c>
      <c r="T1497" t="str">
        <f t="shared" si="273"/>
        <v>44609S2A_MSIL1CCDM-MLB-CLSMJ4460902 Sunny (10%-30%)</v>
      </c>
      <c r="U1497">
        <f>IF(COUNTIF(T$2:T1496,T1497)&gt;=1,0,1)</f>
        <v>1</v>
      </c>
      <c r="V1497" s="26" t="s">
        <v>877</v>
      </c>
      <c r="W1497" s="86">
        <f t="shared" si="266"/>
        <v>2022</v>
      </c>
      <c r="X1497" s="86" t="str">
        <f t="shared" si="267"/>
        <v>02</v>
      </c>
      <c r="Y1497" s="86">
        <f t="shared" si="268"/>
        <v>17</v>
      </c>
      <c r="Z1497" s="86" t="str">
        <f t="shared" si="269"/>
        <v>22</v>
      </c>
      <c r="AA1497" s="86" t="str">
        <f t="shared" si="270"/>
        <v>28</v>
      </c>
      <c r="AB1497" s="86" t="str">
        <f t="shared" si="271"/>
        <v>26</v>
      </c>
      <c r="AC1497" s="86" t="str">
        <f t="shared" si="272"/>
        <v>CLS_MJ_2500X1254px_16m_S2A_MSIL1C_20220217_30CC</v>
      </c>
      <c r="AD1497" s="88" t="str">
        <f t="shared" si="274"/>
        <v>cls_mj_s2a_msil1c_2022h1_2500x1254px_16m_20220217t222826_30cc</v>
      </c>
    </row>
    <row r="1498" spans="2:30" x14ac:dyDescent="0.25">
      <c r="B1498" t="s">
        <v>3866</v>
      </c>
      <c r="C1498" t="s">
        <v>3817</v>
      </c>
      <c r="D1498" s="7" t="s">
        <v>3851</v>
      </c>
      <c r="E1498" s="2" t="b">
        <v>1</v>
      </c>
      <c r="F1498" s="2" t="s">
        <v>3813</v>
      </c>
      <c r="G1498" s="7" t="s">
        <v>181</v>
      </c>
      <c r="H1498" t="s">
        <v>72</v>
      </c>
      <c r="I1498" s="50">
        <v>44607</v>
      </c>
      <c r="J1498" s="2" t="s">
        <v>16</v>
      </c>
      <c r="K1498" s="2" t="s">
        <v>221</v>
      </c>
      <c r="L1498" s="9">
        <v>24.1</v>
      </c>
      <c r="M1498" t="s">
        <v>3869</v>
      </c>
      <c r="N1498" s="2" t="s">
        <v>85</v>
      </c>
      <c r="O1498" s="2" t="s">
        <v>3868</v>
      </c>
      <c r="P1498" s="2" t="str">
        <f>VLOOKUP(I1498,Period!A:B,2,FALSE)</f>
        <v>2022H1</v>
      </c>
      <c r="Q1498" s="9">
        <f t="shared" si="263"/>
        <v>24.1</v>
      </c>
      <c r="R1498" s="2">
        <f t="shared" si="264"/>
        <v>30</v>
      </c>
      <c r="S1498" t="str">
        <f t="shared" si="265"/>
        <v>02 Sunny (10%-30%)</v>
      </c>
      <c r="T1498" t="str">
        <f t="shared" si="273"/>
        <v>44607S2A_MSIL1CCDM-MLB-CLSMJ4460702 Sunny (10%-30%)</v>
      </c>
      <c r="U1498">
        <f>IF(COUNTIF(T$2:T1497,T1498)&gt;=1,0,1)</f>
        <v>1</v>
      </c>
      <c r="V1498" s="26" t="s">
        <v>878</v>
      </c>
      <c r="W1498" s="86">
        <f t="shared" si="266"/>
        <v>2022</v>
      </c>
      <c r="X1498" s="86" t="str">
        <f t="shared" si="267"/>
        <v>02</v>
      </c>
      <c r="Y1498" s="86">
        <f t="shared" si="268"/>
        <v>15</v>
      </c>
      <c r="Z1498" s="86" t="str">
        <f t="shared" si="269"/>
        <v>22</v>
      </c>
      <c r="AA1498" s="86" t="str">
        <f t="shared" si="270"/>
        <v>38</v>
      </c>
      <c r="AB1498" s="86" t="str">
        <f t="shared" si="271"/>
        <v>15</v>
      </c>
      <c r="AC1498" s="86" t="str">
        <f t="shared" si="272"/>
        <v>CLS_MJ_2500X1254px_16m_S2A_MSIL1C_20220215_30CC</v>
      </c>
      <c r="AD1498" s="88" t="str">
        <f t="shared" si="274"/>
        <v>cls_mj_s2a_msil1c_2022h1_2500x1254px_16m_20220215t223815_30cc</v>
      </c>
    </row>
    <row r="1499" spans="2:30" x14ac:dyDescent="0.25">
      <c r="B1499" t="s">
        <v>3866</v>
      </c>
      <c r="C1499" t="s">
        <v>3817</v>
      </c>
      <c r="D1499" s="7" t="s">
        <v>3851</v>
      </c>
      <c r="E1499" s="2" t="b">
        <v>1</v>
      </c>
      <c r="F1499" s="2" t="s">
        <v>3813</v>
      </c>
      <c r="G1499" s="7" t="s">
        <v>181</v>
      </c>
      <c r="H1499" t="s">
        <v>72</v>
      </c>
      <c r="I1499" s="50">
        <v>44604</v>
      </c>
      <c r="J1499" s="2" t="s">
        <v>16</v>
      </c>
      <c r="K1499" s="2" t="s">
        <v>222</v>
      </c>
      <c r="L1499" s="9">
        <v>99</v>
      </c>
      <c r="M1499" t="s">
        <v>3869</v>
      </c>
      <c r="N1499" s="2" t="s">
        <v>85</v>
      </c>
      <c r="O1499" s="2" t="s">
        <v>3868</v>
      </c>
      <c r="P1499" s="2" t="str">
        <f>VLOOKUP(I1499,Period!A:B,2,FALSE)</f>
        <v>2022H1</v>
      </c>
      <c r="Q1499" s="9">
        <f t="shared" si="263"/>
        <v>99</v>
      </c>
      <c r="R1499" s="2">
        <f t="shared" si="264"/>
        <v>100</v>
      </c>
      <c r="S1499" t="str">
        <f t="shared" si="265"/>
        <v>04 Overcast (100%)</v>
      </c>
      <c r="T1499" t="str">
        <f t="shared" si="273"/>
        <v>44604S2A_MSIL1CCDM-MLB-CLSMJ4460404 Overcast (100%)</v>
      </c>
      <c r="U1499">
        <f>IF(COUNTIF(T$2:T1498,T1499)&gt;=1,0,1)</f>
        <v>1</v>
      </c>
      <c r="V1499" s="26" t="s">
        <v>879</v>
      </c>
      <c r="W1499" s="86">
        <f t="shared" si="266"/>
        <v>2022</v>
      </c>
      <c r="X1499" s="86" t="str">
        <f t="shared" si="267"/>
        <v>02</v>
      </c>
      <c r="Y1499" s="86">
        <f t="shared" si="268"/>
        <v>12</v>
      </c>
      <c r="Z1499" s="86" t="str">
        <f t="shared" si="269"/>
        <v>22</v>
      </c>
      <c r="AA1499" s="86" t="str">
        <f t="shared" si="270"/>
        <v>28</v>
      </c>
      <c r="AB1499" s="86" t="str">
        <f t="shared" si="271"/>
        <v>19</v>
      </c>
      <c r="AC1499" s="86" t="str">
        <f t="shared" si="272"/>
        <v>CLS_MJ_2500X1254px_16m_S2A_MSIL1C_20220212_100CC</v>
      </c>
      <c r="AD1499" s="88" t="str">
        <f t="shared" si="274"/>
        <v>cls_mj_s2a_msil1c_2022h1_2500x1254px_16m_20220212t222819_100cc</v>
      </c>
    </row>
    <row r="1500" spans="2:30" x14ac:dyDescent="0.25">
      <c r="B1500" t="s">
        <v>3866</v>
      </c>
      <c r="C1500" t="s">
        <v>3817</v>
      </c>
      <c r="D1500" s="7" t="s">
        <v>3851</v>
      </c>
      <c r="E1500" s="2" t="b">
        <v>1</v>
      </c>
      <c r="F1500" s="2" t="s">
        <v>3813</v>
      </c>
      <c r="G1500" s="7" t="s">
        <v>181</v>
      </c>
      <c r="H1500" t="s">
        <v>72</v>
      </c>
      <c r="I1500" s="50">
        <v>44602</v>
      </c>
      <c r="J1500" s="2" t="s">
        <v>16</v>
      </c>
      <c r="K1500" s="2" t="s">
        <v>187</v>
      </c>
      <c r="L1500" s="9">
        <v>57.1</v>
      </c>
      <c r="M1500" t="s">
        <v>3869</v>
      </c>
      <c r="N1500" s="2" t="s">
        <v>85</v>
      </c>
      <c r="O1500" s="2" t="s">
        <v>3868</v>
      </c>
      <c r="P1500" s="2" t="str">
        <f>VLOOKUP(I1500,Period!A:B,2,FALSE)</f>
        <v>2022H1</v>
      </c>
      <c r="Q1500" s="9">
        <f t="shared" si="263"/>
        <v>57.1</v>
      </c>
      <c r="R1500" s="2">
        <f t="shared" si="264"/>
        <v>60</v>
      </c>
      <c r="S1500" t="str">
        <f t="shared" si="265"/>
        <v>03 Cloudy (40%-90%)</v>
      </c>
      <c r="T1500" t="str">
        <f t="shared" si="273"/>
        <v>44602S2A_MSIL1CCDM-MLB-CLSMJ4460203 Cloudy (40%-90%)</v>
      </c>
      <c r="U1500">
        <f>IF(COUNTIF(T$2:T1499,T1500)&gt;=1,0,1)</f>
        <v>1</v>
      </c>
      <c r="V1500" s="26" t="s">
        <v>880</v>
      </c>
      <c r="W1500" s="86">
        <f t="shared" si="266"/>
        <v>2022</v>
      </c>
      <c r="X1500" s="86" t="str">
        <f t="shared" si="267"/>
        <v>02</v>
      </c>
      <c r="Y1500" s="86">
        <f t="shared" si="268"/>
        <v>10</v>
      </c>
      <c r="Z1500" s="86" t="str">
        <f t="shared" si="269"/>
        <v>22</v>
      </c>
      <c r="AA1500" s="86" t="str">
        <f t="shared" si="270"/>
        <v>38</v>
      </c>
      <c r="AB1500" s="86" t="str">
        <f t="shared" si="271"/>
        <v>21</v>
      </c>
      <c r="AC1500" s="86" t="str">
        <f t="shared" si="272"/>
        <v>CLS_MJ_2500X1254px_16m_S2A_MSIL1C_20220210_60CC</v>
      </c>
      <c r="AD1500" s="88" t="str">
        <f t="shared" si="274"/>
        <v>cls_mj_s2a_msil1c_2022h1_2500x1254px_16m_20220210t223821_60cc</v>
      </c>
    </row>
    <row r="1501" spans="2:30" x14ac:dyDescent="0.25">
      <c r="B1501" t="s">
        <v>3866</v>
      </c>
      <c r="C1501" t="s">
        <v>3817</v>
      </c>
      <c r="D1501" s="7" t="s">
        <v>3851</v>
      </c>
      <c r="E1501" s="2" t="b">
        <v>1</v>
      </c>
      <c r="F1501" s="2" t="s">
        <v>3813</v>
      </c>
      <c r="G1501" s="7" t="s">
        <v>181</v>
      </c>
      <c r="H1501" t="s">
        <v>72</v>
      </c>
      <c r="I1501" s="50">
        <v>44599</v>
      </c>
      <c r="J1501" s="2" t="s">
        <v>16</v>
      </c>
      <c r="K1501" s="2" t="s">
        <v>188</v>
      </c>
      <c r="L1501" s="9">
        <v>8.4</v>
      </c>
      <c r="M1501" t="s">
        <v>3869</v>
      </c>
      <c r="N1501" s="2" t="s">
        <v>85</v>
      </c>
      <c r="O1501" s="2" t="s">
        <v>3868</v>
      </c>
      <c r="P1501" s="2" t="str">
        <f>VLOOKUP(I1501,Period!A:B,2,FALSE)</f>
        <v>2022H1</v>
      </c>
      <c r="Q1501" s="9">
        <f t="shared" si="263"/>
        <v>8.4</v>
      </c>
      <c r="R1501" s="2">
        <f t="shared" si="264"/>
        <v>10</v>
      </c>
      <c r="S1501" t="str">
        <f t="shared" si="265"/>
        <v>02 Sunny (10%-30%)</v>
      </c>
      <c r="T1501" t="str">
        <f t="shared" si="273"/>
        <v>44599S2A_MSIL1CCDM-MLB-CLSMJ4459902 Sunny (10%-30%)</v>
      </c>
      <c r="U1501">
        <f>IF(COUNTIF(T$2:T1500,T1501)&gt;=1,0,1)</f>
        <v>1</v>
      </c>
      <c r="V1501" s="26" t="s">
        <v>881</v>
      </c>
      <c r="W1501" s="86">
        <f t="shared" si="266"/>
        <v>2022</v>
      </c>
      <c r="X1501" s="86" t="str">
        <f t="shared" si="267"/>
        <v>02</v>
      </c>
      <c r="Y1501" s="86" t="str">
        <f t="shared" si="268"/>
        <v>07</v>
      </c>
      <c r="Z1501" s="86" t="str">
        <f t="shared" si="269"/>
        <v>22</v>
      </c>
      <c r="AA1501" s="86" t="str">
        <f t="shared" si="270"/>
        <v>28</v>
      </c>
      <c r="AB1501" s="86" t="str">
        <f t="shared" si="271"/>
        <v>24</v>
      </c>
      <c r="AC1501" s="86" t="str">
        <f t="shared" si="272"/>
        <v>CLS_MJ_2500X1254px_16m_S2A_MSIL1C_20220207_10CC</v>
      </c>
      <c r="AD1501" s="88" t="str">
        <f t="shared" si="274"/>
        <v>cls_mj_s2a_msil1c_2022h1_2500x1254px_16m_20220207t222824_10cc</v>
      </c>
    </row>
    <row r="1502" spans="2:30" x14ac:dyDescent="0.25">
      <c r="B1502" t="s">
        <v>3866</v>
      </c>
      <c r="C1502" t="s">
        <v>3817</v>
      </c>
      <c r="D1502" s="7" t="s">
        <v>3851</v>
      </c>
      <c r="E1502" s="2" t="b">
        <v>1</v>
      </c>
      <c r="F1502" s="2" t="s">
        <v>3813</v>
      </c>
      <c r="G1502" s="7" t="s">
        <v>181</v>
      </c>
      <c r="H1502" t="s">
        <v>72</v>
      </c>
      <c r="I1502" s="50">
        <v>44597</v>
      </c>
      <c r="J1502" s="2" t="s">
        <v>16</v>
      </c>
      <c r="K1502" s="2" t="s">
        <v>225</v>
      </c>
      <c r="L1502" s="9">
        <v>71.7</v>
      </c>
      <c r="M1502" t="s">
        <v>3869</v>
      </c>
      <c r="N1502" s="2" t="s">
        <v>85</v>
      </c>
      <c r="O1502" s="2" t="s">
        <v>3868</v>
      </c>
      <c r="P1502" s="2" t="str">
        <f>VLOOKUP(I1502,Period!A:B,2,FALSE)</f>
        <v>2022H1</v>
      </c>
      <c r="Q1502" s="9">
        <f t="shared" si="263"/>
        <v>71.7</v>
      </c>
      <c r="R1502" s="2">
        <f t="shared" si="264"/>
        <v>80</v>
      </c>
      <c r="S1502" t="str">
        <f t="shared" si="265"/>
        <v>03 Cloudy (40%-90%)</v>
      </c>
      <c r="T1502" t="str">
        <f t="shared" si="273"/>
        <v>44597S2A_MSIL1CCDM-MLB-CLSMJ4459703 Cloudy (40%-90%)</v>
      </c>
      <c r="U1502">
        <f>IF(COUNTIF(T$2:T1501,T1502)&gt;=1,0,1)</f>
        <v>1</v>
      </c>
      <c r="V1502" s="26" t="s">
        <v>882</v>
      </c>
      <c r="W1502" s="86">
        <f t="shared" si="266"/>
        <v>2022</v>
      </c>
      <c r="X1502" s="86" t="str">
        <f t="shared" si="267"/>
        <v>02</v>
      </c>
      <c r="Y1502" s="86" t="str">
        <f t="shared" si="268"/>
        <v>05</v>
      </c>
      <c r="Z1502" s="86" t="str">
        <f t="shared" si="269"/>
        <v>22</v>
      </c>
      <c r="AA1502" s="86" t="str">
        <f t="shared" si="270"/>
        <v>38</v>
      </c>
      <c r="AB1502" s="86" t="str">
        <f t="shared" si="271"/>
        <v>16</v>
      </c>
      <c r="AC1502" s="86" t="str">
        <f t="shared" si="272"/>
        <v>CLS_MJ_2500X1254px_16m_S2A_MSIL1C_20220205_80CC</v>
      </c>
      <c r="AD1502" s="88" t="str">
        <f t="shared" si="274"/>
        <v>cls_mj_s2a_msil1c_2022h1_2500x1254px_16m_20220205t223816_80cc</v>
      </c>
    </row>
    <row r="1503" spans="2:30" x14ac:dyDescent="0.25">
      <c r="B1503" t="s">
        <v>3866</v>
      </c>
      <c r="C1503" t="s">
        <v>3817</v>
      </c>
      <c r="D1503" s="7" t="s">
        <v>3851</v>
      </c>
      <c r="E1503" s="2" t="b">
        <v>1</v>
      </c>
      <c r="F1503" s="2" t="s">
        <v>3813</v>
      </c>
      <c r="G1503" s="7" t="s">
        <v>181</v>
      </c>
      <c r="H1503" t="s">
        <v>72</v>
      </c>
      <c r="I1503" s="50">
        <v>44594</v>
      </c>
      <c r="J1503" s="2" t="s">
        <v>16</v>
      </c>
      <c r="K1503" s="2" t="s">
        <v>222</v>
      </c>
      <c r="L1503" s="9">
        <v>94.7</v>
      </c>
      <c r="M1503" t="s">
        <v>3869</v>
      </c>
      <c r="N1503" s="2" t="s">
        <v>85</v>
      </c>
      <c r="O1503" s="2" t="s">
        <v>3868</v>
      </c>
      <c r="P1503" s="2" t="str">
        <f>VLOOKUP(I1503,Period!A:B,2,FALSE)</f>
        <v>2022H1</v>
      </c>
      <c r="Q1503" s="9">
        <f t="shared" si="263"/>
        <v>94.7</v>
      </c>
      <c r="R1503" s="2">
        <f t="shared" si="264"/>
        <v>100</v>
      </c>
      <c r="S1503" t="str">
        <f t="shared" si="265"/>
        <v>04 Overcast (100%)</v>
      </c>
      <c r="T1503" t="str">
        <f t="shared" si="273"/>
        <v>44594S2A_MSIL1CCDM-MLB-CLSMJ4459404 Overcast (100%)</v>
      </c>
      <c r="U1503">
        <f>IF(COUNTIF(T$2:T1502,T1503)&gt;=1,0,1)</f>
        <v>1</v>
      </c>
      <c r="V1503" s="26" t="s">
        <v>883</v>
      </c>
      <c r="W1503" s="86">
        <f t="shared" si="266"/>
        <v>2022</v>
      </c>
      <c r="X1503" s="86" t="str">
        <f t="shared" si="267"/>
        <v>02</v>
      </c>
      <c r="Y1503" s="86" t="str">
        <f t="shared" si="268"/>
        <v>02</v>
      </c>
      <c r="Z1503" s="86" t="str">
        <f t="shared" si="269"/>
        <v>22</v>
      </c>
      <c r="AA1503" s="86" t="str">
        <f t="shared" si="270"/>
        <v>28</v>
      </c>
      <c r="AB1503" s="86" t="str">
        <f t="shared" si="271"/>
        <v>19</v>
      </c>
      <c r="AC1503" s="86" t="str">
        <f t="shared" si="272"/>
        <v>CLS_MJ_2500X1254px_16m_S2A_MSIL1C_20220202_100CC</v>
      </c>
      <c r="AD1503" s="88" t="str">
        <f t="shared" si="274"/>
        <v>cls_mj_s2a_msil1c_2022h1_2500x1254px_16m_20220202t222819_100cc</v>
      </c>
    </row>
    <row r="1504" spans="2:30" x14ac:dyDescent="0.25">
      <c r="B1504" t="s">
        <v>3866</v>
      </c>
      <c r="C1504" t="s">
        <v>3817</v>
      </c>
      <c r="D1504" s="7" t="s">
        <v>3851</v>
      </c>
      <c r="E1504" s="2" t="b">
        <v>1</v>
      </c>
      <c r="F1504" s="2" t="s">
        <v>3813</v>
      </c>
      <c r="G1504" s="7" t="s">
        <v>181</v>
      </c>
      <c r="H1504" t="s">
        <v>72</v>
      </c>
      <c r="I1504" s="50">
        <v>44592</v>
      </c>
      <c r="J1504" s="2" t="s">
        <v>16</v>
      </c>
      <c r="K1504" s="2" t="s">
        <v>191</v>
      </c>
      <c r="L1504" s="9">
        <v>75</v>
      </c>
      <c r="M1504" t="s">
        <v>3869</v>
      </c>
      <c r="N1504" s="2" t="s">
        <v>85</v>
      </c>
      <c r="O1504" s="2" t="s">
        <v>3868</v>
      </c>
      <c r="P1504" s="2" t="str">
        <f>VLOOKUP(I1504,Period!A:B,2,FALSE)</f>
        <v>2022H1</v>
      </c>
      <c r="Q1504" s="9">
        <f t="shared" si="263"/>
        <v>75</v>
      </c>
      <c r="R1504" s="2">
        <f t="shared" si="264"/>
        <v>80</v>
      </c>
      <c r="S1504" t="str">
        <f t="shared" si="265"/>
        <v>03 Cloudy (40%-90%)</v>
      </c>
      <c r="T1504" t="str">
        <f t="shared" si="273"/>
        <v>44592S2A_MSIL1CCDM-MLB-CLSMJ4459203 Cloudy (40%-90%)</v>
      </c>
      <c r="U1504">
        <f>IF(COUNTIF(T$2:T1503,T1504)&gt;=1,0,1)</f>
        <v>1</v>
      </c>
      <c r="V1504" s="26" t="s">
        <v>884</v>
      </c>
      <c r="W1504" s="86">
        <f t="shared" si="266"/>
        <v>2022</v>
      </c>
      <c r="X1504" s="86" t="str">
        <f t="shared" si="267"/>
        <v>01</v>
      </c>
      <c r="Y1504" s="86">
        <f t="shared" si="268"/>
        <v>31</v>
      </c>
      <c r="Z1504" s="86" t="str">
        <f t="shared" si="269"/>
        <v>22</v>
      </c>
      <c r="AA1504" s="86" t="str">
        <f t="shared" si="270"/>
        <v>38</v>
      </c>
      <c r="AB1504" s="86" t="str">
        <f t="shared" si="271"/>
        <v>22</v>
      </c>
      <c r="AC1504" s="86" t="str">
        <f t="shared" si="272"/>
        <v>CLS_MJ_2500X1254px_16m_S2A_MSIL1C_20220131_80CC</v>
      </c>
      <c r="AD1504" s="88" t="str">
        <f t="shared" si="274"/>
        <v>cls_mj_s2a_msil1c_2022h1_2500x1254px_16m_20220131t223822_80cc</v>
      </c>
    </row>
    <row r="1505" spans="2:30" x14ac:dyDescent="0.25">
      <c r="B1505" t="s">
        <v>3866</v>
      </c>
      <c r="C1505" t="s">
        <v>3817</v>
      </c>
      <c r="D1505" s="7" t="s">
        <v>3851</v>
      </c>
      <c r="E1505" s="2" t="b">
        <v>1</v>
      </c>
      <c r="F1505" s="2" t="s">
        <v>3813</v>
      </c>
      <c r="G1505" s="7" t="s">
        <v>181</v>
      </c>
      <c r="H1505" t="s">
        <v>72</v>
      </c>
      <c r="I1505" s="50">
        <v>44589</v>
      </c>
      <c r="J1505" s="2" t="s">
        <v>16</v>
      </c>
      <c r="K1505" s="2" t="s">
        <v>189</v>
      </c>
      <c r="L1505" s="9">
        <v>23.2</v>
      </c>
      <c r="M1505" t="s">
        <v>3869</v>
      </c>
      <c r="N1505" s="2" t="s">
        <v>85</v>
      </c>
      <c r="O1505" s="2" t="s">
        <v>3868</v>
      </c>
      <c r="P1505" s="2" t="str">
        <f>VLOOKUP(I1505,Period!A:B,2,FALSE)</f>
        <v>2022H1</v>
      </c>
      <c r="Q1505" s="9">
        <f t="shared" si="263"/>
        <v>23.2</v>
      </c>
      <c r="R1505" s="2">
        <f t="shared" si="264"/>
        <v>30</v>
      </c>
      <c r="S1505" t="str">
        <f t="shared" si="265"/>
        <v>02 Sunny (10%-30%)</v>
      </c>
      <c r="T1505" t="str">
        <f t="shared" si="273"/>
        <v>44589S2A_MSIL1CCDM-MLB-CLSMJ4458902 Sunny (10%-30%)</v>
      </c>
      <c r="U1505">
        <f>IF(COUNTIF(T$2:T1504,T1505)&gt;=1,0,1)</f>
        <v>1</v>
      </c>
      <c r="V1505" s="26" t="s">
        <v>885</v>
      </c>
      <c r="W1505" s="86">
        <f t="shared" si="266"/>
        <v>2022</v>
      </c>
      <c r="X1505" s="86" t="str">
        <f t="shared" si="267"/>
        <v>01</v>
      </c>
      <c r="Y1505" s="86">
        <f t="shared" si="268"/>
        <v>28</v>
      </c>
      <c r="Z1505" s="86" t="str">
        <f t="shared" si="269"/>
        <v>22</v>
      </c>
      <c r="AA1505" s="86" t="str">
        <f t="shared" si="270"/>
        <v>28</v>
      </c>
      <c r="AB1505" s="86" t="str">
        <f t="shared" si="271"/>
        <v>25</v>
      </c>
      <c r="AC1505" s="86" t="str">
        <f t="shared" si="272"/>
        <v>CLS_MJ_2500X1254px_16m_S2A_MSIL1C_20220128_30CC</v>
      </c>
      <c r="AD1505" s="88" t="str">
        <f t="shared" si="274"/>
        <v>cls_mj_s2a_msil1c_2022h1_2500x1254px_16m_20220128t222825_30cc</v>
      </c>
    </row>
    <row r="1506" spans="2:30" x14ac:dyDescent="0.25">
      <c r="B1506" t="s">
        <v>3866</v>
      </c>
      <c r="C1506" t="s">
        <v>3817</v>
      </c>
      <c r="D1506" s="7" t="s">
        <v>3851</v>
      </c>
      <c r="E1506" s="2" t="b">
        <v>1</v>
      </c>
      <c r="F1506" s="2" t="s">
        <v>3813</v>
      </c>
      <c r="G1506" s="7" t="s">
        <v>181</v>
      </c>
      <c r="H1506" t="s">
        <v>72</v>
      </c>
      <c r="I1506" s="50">
        <v>44587</v>
      </c>
      <c r="J1506" s="2" t="s">
        <v>16</v>
      </c>
      <c r="K1506" s="2" t="s">
        <v>225</v>
      </c>
      <c r="L1506" s="9">
        <v>20.399999999999999</v>
      </c>
      <c r="M1506" t="s">
        <v>3869</v>
      </c>
      <c r="N1506" s="2" t="s">
        <v>85</v>
      </c>
      <c r="O1506" s="2" t="s">
        <v>3868</v>
      </c>
      <c r="P1506" s="2" t="str">
        <f>VLOOKUP(I1506,Period!A:B,2,FALSE)</f>
        <v>2022H1</v>
      </c>
      <c r="Q1506" s="9">
        <f t="shared" si="263"/>
        <v>20.399999999999999</v>
      </c>
      <c r="R1506" s="2">
        <f t="shared" si="264"/>
        <v>30</v>
      </c>
      <c r="S1506" t="str">
        <f t="shared" si="265"/>
        <v>02 Sunny (10%-30%)</v>
      </c>
      <c r="T1506" t="str">
        <f t="shared" si="273"/>
        <v>44587S2A_MSIL1CCDM-MLB-CLSMJ4458702 Sunny (10%-30%)</v>
      </c>
      <c r="U1506">
        <f>IF(COUNTIF(T$2:T1505,T1506)&gt;=1,0,1)</f>
        <v>1</v>
      </c>
      <c r="V1506" s="26" t="s">
        <v>886</v>
      </c>
      <c r="W1506" s="86">
        <f t="shared" si="266"/>
        <v>2022</v>
      </c>
      <c r="X1506" s="86" t="str">
        <f t="shared" si="267"/>
        <v>01</v>
      </c>
      <c r="Y1506" s="86">
        <f t="shared" si="268"/>
        <v>26</v>
      </c>
      <c r="Z1506" s="86" t="str">
        <f t="shared" si="269"/>
        <v>22</v>
      </c>
      <c r="AA1506" s="86" t="str">
        <f t="shared" si="270"/>
        <v>38</v>
      </c>
      <c r="AB1506" s="86" t="str">
        <f t="shared" si="271"/>
        <v>16</v>
      </c>
      <c r="AC1506" s="86" t="str">
        <f t="shared" si="272"/>
        <v>CLS_MJ_2500X1254px_16m_S2A_MSIL1C_20220126_30CC</v>
      </c>
      <c r="AD1506" s="88" t="str">
        <f t="shared" si="274"/>
        <v>cls_mj_s2a_msil1c_2022h1_2500x1254px_16m_20220126t223816_30cc</v>
      </c>
    </row>
    <row r="1507" spans="2:30" x14ac:dyDescent="0.25">
      <c r="B1507" t="s">
        <v>3866</v>
      </c>
      <c r="C1507" t="s">
        <v>3817</v>
      </c>
      <c r="D1507" s="7" t="s">
        <v>3851</v>
      </c>
      <c r="E1507" s="2" t="b">
        <v>1</v>
      </c>
      <c r="F1507" s="2" t="s">
        <v>3813</v>
      </c>
      <c r="G1507" s="7" t="s">
        <v>181</v>
      </c>
      <c r="H1507" t="s">
        <v>72</v>
      </c>
      <c r="I1507" s="50">
        <v>44584</v>
      </c>
      <c r="J1507" s="2" t="s">
        <v>16</v>
      </c>
      <c r="K1507" s="2" t="s">
        <v>220</v>
      </c>
      <c r="L1507" s="9">
        <v>70.099999999999994</v>
      </c>
      <c r="M1507" t="s">
        <v>3869</v>
      </c>
      <c r="N1507" s="2" t="s">
        <v>85</v>
      </c>
      <c r="O1507" s="2" t="s">
        <v>3868</v>
      </c>
      <c r="P1507" s="2" t="str">
        <f>VLOOKUP(I1507,Period!A:B,2,FALSE)</f>
        <v>2022H1</v>
      </c>
      <c r="Q1507" s="9">
        <f t="shared" si="263"/>
        <v>70.099999999999994</v>
      </c>
      <c r="R1507" s="2">
        <f t="shared" si="264"/>
        <v>80</v>
      </c>
      <c r="S1507" t="str">
        <f t="shared" si="265"/>
        <v>03 Cloudy (40%-90%)</v>
      </c>
      <c r="T1507" t="str">
        <f t="shared" si="273"/>
        <v>44584S2A_MSIL1CCDM-MLB-CLSMJ4458403 Cloudy (40%-90%)</v>
      </c>
      <c r="U1507">
        <f>IF(COUNTIF(T$2:T1506,T1507)&gt;=1,0,1)</f>
        <v>1</v>
      </c>
      <c r="V1507" s="26" t="s">
        <v>887</v>
      </c>
      <c r="W1507" s="86">
        <f t="shared" si="266"/>
        <v>2022</v>
      </c>
      <c r="X1507" s="86" t="str">
        <f t="shared" si="267"/>
        <v>01</v>
      </c>
      <c r="Y1507" s="86">
        <f t="shared" si="268"/>
        <v>23</v>
      </c>
      <c r="Z1507" s="86" t="str">
        <f t="shared" si="269"/>
        <v>22</v>
      </c>
      <c r="AA1507" s="86" t="str">
        <f t="shared" si="270"/>
        <v>28</v>
      </c>
      <c r="AB1507" s="86" t="str">
        <f t="shared" si="271"/>
        <v>20</v>
      </c>
      <c r="AC1507" s="86" t="str">
        <f t="shared" si="272"/>
        <v>CLS_MJ_2500X1254px_16m_S2A_MSIL1C_20220123_80CC</v>
      </c>
      <c r="AD1507" s="88" t="str">
        <f t="shared" si="274"/>
        <v>cls_mj_s2a_msil1c_2022h1_2500x1254px_16m_20220123t222820_80cc</v>
      </c>
    </row>
    <row r="1508" spans="2:30" x14ac:dyDescent="0.25">
      <c r="B1508" t="s">
        <v>3866</v>
      </c>
      <c r="C1508" t="s">
        <v>3817</v>
      </c>
      <c r="D1508" s="7" t="s">
        <v>3851</v>
      </c>
      <c r="E1508" s="2" t="b">
        <v>1</v>
      </c>
      <c r="F1508" s="2" t="s">
        <v>3813</v>
      </c>
      <c r="G1508" s="7" t="s">
        <v>181</v>
      </c>
      <c r="H1508" t="s">
        <v>72</v>
      </c>
      <c r="I1508" s="50">
        <v>44582</v>
      </c>
      <c r="J1508" s="2" t="s">
        <v>16</v>
      </c>
      <c r="K1508" s="2" t="s">
        <v>191</v>
      </c>
      <c r="L1508" s="9">
        <v>12.7</v>
      </c>
      <c r="M1508" t="s">
        <v>3869</v>
      </c>
      <c r="N1508" s="2" t="s">
        <v>85</v>
      </c>
      <c r="O1508" s="2" t="s">
        <v>3868</v>
      </c>
      <c r="P1508" s="2" t="str">
        <f>VLOOKUP(I1508,Period!A:B,2,FALSE)</f>
        <v>2022H1</v>
      </c>
      <c r="Q1508" s="9">
        <f t="shared" si="263"/>
        <v>12.7</v>
      </c>
      <c r="R1508" s="2">
        <f t="shared" si="264"/>
        <v>20</v>
      </c>
      <c r="S1508" t="str">
        <f t="shared" si="265"/>
        <v>02 Sunny (10%-30%)</v>
      </c>
      <c r="T1508" t="str">
        <f t="shared" si="273"/>
        <v>44582S2A_MSIL1CCDM-MLB-CLSMJ4458202 Sunny (10%-30%)</v>
      </c>
      <c r="U1508">
        <f>IF(COUNTIF(T$2:T1507,T1508)&gt;=1,0,1)</f>
        <v>1</v>
      </c>
      <c r="V1508" s="26" t="s">
        <v>888</v>
      </c>
      <c r="W1508" s="86">
        <f t="shared" si="266"/>
        <v>2022</v>
      </c>
      <c r="X1508" s="86" t="str">
        <f t="shared" si="267"/>
        <v>01</v>
      </c>
      <c r="Y1508" s="86">
        <f t="shared" si="268"/>
        <v>21</v>
      </c>
      <c r="Z1508" s="86" t="str">
        <f t="shared" si="269"/>
        <v>22</v>
      </c>
      <c r="AA1508" s="86" t="str">
        <f t="shared" si="270"/>
        <v>38</v>
      </c>
      <c r="AB1508" s="86" t="str">
        <f t="shared" si="271"/>
        <v>22</v>
      </c>
      <c r="AC1508" s="86" t="str">
        <f t="shared" si="272"/>
        <v>CLS_MJ_2500X1254px_16m_S2A_MSIL1C_20220121_20CC</v>
      </c>
      <c r="AD1508" s="88" t="str">
        <f t="shared" si="274"/>
        <v>cls_mj_s2a_msil1c_2022h1_2500x1254px_16m_20220121t223822_20cc</v>
      </c>
    </row>
    <row r="1509" spans="2:30" x14ac:dyDescent="0.25">
      <c r="B1509" t="s">
        <v>3866</v>
      </c>
      <c r="C1509" t="s">
        <v>3817</v>
      </c>
      <c r="D1509" s="7" t="s">
        <v>3851</v>
      </c>
      <c r="E1509" s="2" t="b">
        <v>1</v>
      </c>
      <c r="F1509" s="2" t="s">
        <v>3813</v>
      </c>
      <c r="G1509" s="7" t="s">
        <v>181</v>
      </c>
      <c r="H1509" t="s">
        <v>72</v>
      </c>
      <c r="I1509" s="50">
        <v>44577</v>
      </c>
      <c r="J1509" s="2" t="s">
        <v>16</v>
      </c>
      <c r="K1509" s="2" t="s">
        <v>224</v>
      </c>
      <c r="L1509" s="9">
        <v>59.5</v>
      </c>
      <c r="M1509" t="s">
        <v>3869</v>
      </c>
      <c r="N1509" s="2" t="s">
        <v>85</v>
      </c>
      <c r="O1509" s="2" t="s">
        <v>3868</v>
      </c>
      <c r="P1509" s="2" t="str">
        <f>VLOOKUP(I1509,Period!A:B,2,FALSE)</f>
        <v>2022H1</v>
      </c>
      <c r="Q1509" s="9">
        <f t="shared" si="263"/>
        <v>59.5</v>
      </c>
      <c r="R1509" s="2">
        <f t="shared" si="264"/>
        <v>60</v>
      </c>
      <c r="S1509" t="str">
        <f t="shared" si="265"/>
        <v>03 Cloudy (40%-90%)</v>
      </c>
      <c r="T1509" t="str">
        <f t="shared" si="273"/>
        <v>44577S2A_MSIL1CCDM-MLB-CLSMJ4457703 Cloudy (40%-90%)</v>
      </c>
      <c r="U1509">
        <f>IF(COUNTIF(T$2:T1508,T1509)&gt;=1,0,1)</f>
        <v>1</v>
      </c>
      <c r="V1509" s="26" t="s">
        <v>889</v>
      </c>
      <c r="W1509" s="86">
        <f t="shared" si="266"/>
        <v>2022</v>
      </c>
      <c r="X1509" s="86" t="str">
        <f t="shared" si="267"/>
        <v>01</v>
      </c>
      <c r="Y1509" s="86">
        <f t="shared" si="268"/>
        <v>16</v>
      </c>
      <c r="Z1509" s="86" t="str">
        <f t="shared" si="269"/>
        <v>22</v>
      </c>
      <c r="AA1509" s="86" t="str">
        <f t="shared" si="270"/>
        <v>38</v>
      </c>
      <c r="AB1509" s="86" t="str">
        <f t="shared" si="271"/>
        <v>17</v>
      </c>
      <c r="AC1509" s="86" t="str">
        <f t="shared" si="272"/>
        <v>CLS_MJ_2500X1254px_16m_S2A_MSIL1C_20220116_60CC</v>
      </c>
      <c r="AD1509" s="88" t="str">
        <f t="shared" si="274"/>
        <v>cls_mj_s2a_msil1c_2022h1_2500x1254px_16m_20220116t223817_60cc</v>
      </c>
    </row>
    <row r="1510" spans="2:30" x14ac:dyDescent="0.25">
      <c r="B1510" t="s">
        <v>3866</v>
      </c>
      <c r="C1510" t="s">
        <v>3817</v>
      </c>
      <c r="D1510" s="7" t="s">
        <v>3851</v>
      </c>
      <c r="E1510" s="2" t="b">
        <v>1</v>
      </c>
      <c r="F1510" s="2" t="s">
        <v>3813</v>
      </c>
      <c r="G1510" s="7" t="s">
        <v>181</v>
      </c>
      <c r="H1510" t="s">
        <v>72</v>
      </c>
      <c r="I1510" s="50">
        <v>44574</v>
      </c>
      <c r="J1510" s="2" t="s">
        <v>16</v>
      </c>
      <c r="K1510" s="2" t="s">
        <v>223</v>
      </c>
      <c r="L1510" s="9">
        <v>1.6</v>
      </c>
      <c r="M1510" t="s">
        <v>3869</v>
      </c>
      <c r="N1510" s="2" t="s">
        <v>85</v>
      </c>
      <c r="O1510" s="2" t="s">
        <v>3868</v>
      </c>
      <c r="P1510" s="2" t="str">
        <f>VLOOKUP(I1510,Period!A:B,2,FALSE)</f>
        <v>2022H1</v>
      </c>
      <c r="Q1510" s="9">
        <f t="shared" si="263"/>
        <v>1.6</v>
      </c>
      <c r="R1510" s="2">
        <f t="shared" si="264"/>
        <v>10</v>
      </c>
      <c r="S1510" t="str">
        <f t="shared" si="265"/>
        <v>02 Sunny (10%-30%)</v>
      </c>
      <c r="T1510" t="str">
        <f t="shared" si="273"/>
        <v>44574S2A_MSIL1CCDM-MLB-CLSMJ4457402 Sunny (10%-30%)</v>
      </c>
      <c r="U1510">
        <f>IF(COUNTIF(T$2:T1509,T1510)&gt;=1,0,1)</f>
        <v>1</v>
      </c>
      <c r="V1510" s="26" t="s">
        <v>890</v>
      </c>
      <c r="W1510" s="86">
        <f t="shared" si="266"/>
        <v>2022</v>
      </c>
      <c r="X1510" s="86" t="str">
        <f t="shared" si="267"/>
        <v>01</v>
      </c>
      <c r="Y1510" s="86">
        <f t="shared" si="268"/>
        <v>13</v>
      </c>
      <c r="Z1510" s="86" t="str">
        <f t="shared" si="269"/>
        <v>22</v>
      </c>
      <c r="AA1510" s="86" t="str">
        <f t="shared" si="270"/>
        <v>28</v>
      </c>
      <c r="AB1510" s="86" t="str">
        <f t="shared" si="271"/>
        <v>21</v>
      </c>
      <c r="AC1510" s="86" t="str">
        <f t="shared" si="272"/>
        <v>CLS_MJ_2500X1254px_16m_S2A_MSIL1C_20220113_10CC</v>
      </c>
      <c r="AD1510" s="88" t="str">
        <f t="shared" si="274"/>
        <v>cls_mj_s2a_msil1c_2022h1_2500x1254px_16m_20220113t222821_10cc</v>
      </c>
    </row>
    <row r="1511" spans="2:30" x14ac:dyDescent="0.25">
      <c r="B1511" t="s">
        <v>3866</v>
      </c>
      <c r="C1511" t="s">
        <v>3817</v>
      </c>
      <c r="D1511" s="7" t="s">
        <v>3851</v>
      </c>
      <c r="E1511" s="2" t="b">
        <v>1</v>
      </c>
      <c r="F1511" s="2" t="s">
        <v>3813</v>
      </c>
      <c r="G1511" s="7" t="s">
        <v>181</v>
      </c>
      <c r="H1511" t="s">
        <v>72</v>
      </c>
      <c r="I1511" s="50">
        <v>44572</v>
      </c>
      <c r="J1511" s="2" t="s">
        <v>16</v>
      </c>
      <c r="K1511" s="2" t="s">
        <v>193</v>
      </c>
      <c r="L1511" s="9">
        <v>24.3</v>
      </c>
      <c r="M1511" t="s">
        <v>3869</v>
      </c>
      <c r="N1511" s="2" t="s">
        <v>85</v>
      </c>
      <c r="O1511" s="2" t="s">
        <v>3868</v>
      </c>
      <c r="P1511" s="2" t="str">
        <f>VLOOKUP(I1511,Period!A:B,2,FALSE)</f>
        <v>2022H1</v>
      </c>
      <c r="Q1511" s="9">
        <f t="shared" si="263"/>
        <v>24.3</v>
      </c>
      <c r="R1511" s="2">
        <f t="shared" si="264"/>
        <v>30</v>
      </c>
      <c r="S1511" t="str">
        <f t="shared" si="265"/>
        <v>02 Sunny (10%-30%)</v>
      </c>
      <c r="T1511" t="str">
        <f t="shared" si="273"/>
        <v>44572S2A_MSIL1CCDM-MLB-CLSMJ4457202 Sunny (10%-30%)</v>
      </c>
      <c r="U1511">
        <f>IF(COUNTIF(T$2:T1510,T1511)&gt;=1,0,1)</f>
        <v>1</v>
      </c>
      <c r="V1511" s="26" t="s">
        <v>891</v>
      </c>
      <c r="W1511" s="86">
        <f t="shared" si="266"/>
        <v>2022</v>
      </c>
      <c r="X1511" s="86" t="str">
        <f t="shared" si="267"/>
        <v>01</v>
      </c>
      <c r="Y1511" s="86">
        <f t="shared" si="268"/>
        <v>11</v>
      </c>
      <c r="Z1511" s="86" t="str">
        <f t="shared" si="269"/>
        <v>22</v>
      </c>
      <c r="AA1511" s="86" t="str">
        <f t="shared" si="270"/>
        <v>38</v>
      </c>
      <c r="AB1511" s="86" t="str">
        <f t="shared" si="271"/>
        <v>23</v>
      </c>
      <c r="AC1511" s="86" t="str">
        <f t="shared" si="272"/>
        <v>CLS_MJ_2500X1254px_16m_S2A_MSIL1C_20220111_30CC</v>
      </c>
      <c r="AD1511" s="88" t="str">
        <f t="shared" si="274"/>
        <v>cls_mj_s2a_msil1c_2022h1_2500x1254px_16m_20220111t223823_30cc</v>
      </c>
    </row>
    <row r="1512" spans="2:30" x14ac:dyDescent="0.25">
      <c r="B1512" t="s">
        <v>3866</v>
      </c>
      <c r="C1512" t="s">
        <v>3817</v>
      </c>
      <c r="D1512" s="7" t="s">
        <v>3851</v>
      </c>
      <c r="E1512" s="2" t="b">
        <v>1</v>
      </c>
      <c r="F1512" s="2" t="s">
        <v>3813</v>
      </c>
      <c r="G1512" s="7" t="s">
        <v>181</v>
      </c>
      <c r="H1512" t="s">
        <v>72</v>
      </c>
      <c r="I1512" s="50">
        <v>44569</v>
      </c>
      <c r="J1512" s="2" t="s">
        <v>16</v>
      </c>
      <c r="K1512" s="2" t="s">
        <v>192</v>
      </c>
      <c r="L1512" s="9">
        <v>100</v>
      </c>
      <c r="M1512" t="s">
        <v>3869</v>
      </c>
      <c r="N1512" s="2" t="s">
        <v>85</v>
      </c>
      <c r="O1512" s="2" t="s">
        <v>3868</v>
      </c>
      <c r="P1512" s="2" t="str">
        <f>VLOOKUP(I1512,Period!A:B,2,FALSE)</f>
        <v>2022H1</v>
      </c>
      <c r="Q1512" s="9">
        <f t="shared" si="263"/>
        <v>100</v>
      </c>
      <c r="R1512" s="2">
        <f t="shared" si="264"/>
        <v>100</v>
      </c>
      <c r="S1512" t="str">
        <f t="shared" si="265"/>
        <v>04 Overcast (100%)</v>
      </c>
      <c r="T1512" t="str">
        <f t="shared" si="273"/>
        <v>44569S2A_MSIL1CCDM-MLB-CLSMJ4456904 Overcast (100%)</v>
      </c>
      <c r="U1512">
        <f>IF(COUNTIF(T$2:T1511,T1512)&gt;=1,0,1)</f>
        <v>1</v>
      </c>
      <c r="V1512" s="26" t="s">
        <v>892</v>
      </c>
      <c r="W1512" s="86">
        <f t="shared" si="266"/>
        <v>2022</v>
      </c>
      <c r="X1512" s="86" t="str">
        <f t="shared" si="267"/>
        <v>01</v>
      </c>
      <c r="Y1512" s="86" t="str">
        <f t="shared" si="268"/>
        <v>08</v>
      </c>
      <c r="Z1512" s="86" t="str">
        <f t="shared" si="269"/>
        <v>22</v>
      </c>
      <c r="AA1512" s="86" t="str">
        <f t="shared" si="270"/>
        <v>28</v>
      </c>
      <c r="AB1512" s="86" t="str">
        <f t="shared" si="271"/>
        <v>26</v>
      </c>
      <c r="AC1512" s="86" t="str">
        <f t="shared" si="272"/>
        <v>CLS_MJ_2500X1254px_16m_S2A_MSIL1C_20220108_100CC</v>
      </c>
      <c r="AD1512" s="88" t="str">
        <f t="shared" si="274"/>
        <v>cls_mj_s2a_msil1c_2022h1_2500x1254px_16m_20220108t222826_100cc</v>
      </c>
    </row>
    <row r="1513" spans="2:30" x14ac:dyDescent="0.25">
      <c r="B1513" t="s">
        <v>3866</v>
      </c>
      <c r="C1513" t="s">
        <v>3817</v>
      </c>
      <c r="D1513" s="7" t="s">
        <v>3851</v>
      </c>
      <c r="E1513" s="2" t="b">
        <v>1</v>
      </c>
      <c r="F1513" s="2" t="s">
        <v>3813</v>
      </c>
      <c r="G1513" s="7" t="s">
        <v>181</v>
      </c>
      <c r="H1513" t="s">
        <v>72</v>
      </c>
      <c r="I1513" s="50">
        <v>44567</v>
      </c>
      <c r="J1513" s="2" t="s">
        <v>16</v>
      </c>
      <c r="K1513" s="2" t="s">
        <v>219</v>
      </c>
      <c r="L1513" s="9">
        <v>4.3</v>
      </c>
      <c r="M1513" t="s">
        <v>3869</v>
      </c>
      <c r="N1513" s="2" t="s">
        <v>85</v>
      </c>
      <c r="O1513" s="2" t="s">
        <v>3868</v>
      </c>
      <c r="P1513" s="2" t="str">
        <f>VLOOKUP(I1513,Period!A:B,2,FALSE)</f>
        <v>2022H1</v>
      </c>
      <c r="Q1513" s="9">
        <f t="shared" si="263"/>
        <v>4.3</v>
      </c>
      <c r="R1513" s="2">
        <f t="shared" si="264"/>
        <v>10</v>
      </c>
      <c r="S1513" t="str">
        <f t="shared" si="265"/>
        <v>02 Sunny (10%-30%)</v>
      </c>
      <c r="T1513" t="str">
        <f t="shared" si="273"/>
        <v>44567S2A_MSIL1CCDM-MLB-CLSMJ4456702 Sunny (10%-30%)</v>
      </c>
      <c r="U1513">
        <f>IF(COUNTIF(T$2:T1512,T1513)&gt;=1,0,1)</f>
        <v>1</v>
      </c>
      <c r="V1513" s="26" t="s">
        <v>893</v>
      </c>
      <c r="W1513" s="86">
        <f t="shared" si="266"/>
        <v>2022</v>
      </c>
      <c r="X1513" s="86" t="str">
        <f t="shared" si="267"/>
        <v>01</v>
      </c>
      <c r="Y1513" s="86" t="str">
        <f t="shared" si="268"/>
        <v>06</v>
      </c>
      <c r="Z1513" s="86" t="str">
        <f t="shared" si="269"/>
        <v>22</v>
      </c>
      <c r="AA1513" s="86" t="str">
        <f t="shared" si="270"/>
        <v>38</v>
      </c>
      <c r="AB1513" s="86" t="str">
        <f t="shared" si="271"/>
        <v>18</v>
      </c>
      <c r="AC1513" s="86" t="str">
        <f t="shared" si="272"/>
        <v>CLS_MJ_2500X1254px_16m_S2A_MSIL1C_20220106_10CC</v>
      </c>
      <c r="AD1513" s="88" t="str">
        <f t="shared" si="274"/>
        <v>cls_mj_s2a_msil1c_2022h1_2500x1254px_16m_20220106t223818_10cc</v>
      </c>
    </row>
    <row r="1514" spans="2:30" x14ac:dyDescent="0.25">
      <c r="B1514" t="s">
        <v>3866</v>
      </c>
      <c r="C1514" t="s">
        <v>3817</v>
      </c>
      <c r="D1514" s="7" t="s">
        <v>3851</v>
      </c>
      <c r="E1514" s="2" t="b">
        <v>1</v>
      </c>
      <c r="F1514" s="2" t="s">
        <v>3813</v>
      </c>
      <c r="G1514" s="7" t="s">
        <v>181</v>
      </c>
      <c r="H1514" t="s">
        <v>72</v>
      </c>
      <c r="I1514" s="50">
        <v>44564</v>
      </c>
      <c r="J1514" s="2" t="s">
        <v>16</v>
      </c>
      <c r="K1514" s="2" t="s">
        <v>223</v>
      </c>
      <c r="L1514" s="9">
        <v>100</v>
      </c>
      <c r="M1514" t="s">
        <v>3869</v>
      </c>
      <c r="N1514" s="2" t="s">
        <v>85</v>
      </c>
      <c r="O1514" s="2" t="s">
        <v>3868</v>
      </c>
      <c r="P1514" s="2" t="str">
        <f>VLOOKUP(I1514,Period!A:B,2,FALSE)</f>
        <v>2022H1</v>
      </c>
      <c r="Q1514" s="9">
        <f t="shared" si="263"/>
        <v>100</v>
      </c>
      <c r="R1514" s="2">
        <f t="shared" si="264"/>
        <v>100</v>
      </c>
      <c r="S1514" t="str">
        <f t="shared" si="265"/>
        <v>04 Overcast (100%)</v>
      </c>
      <c r="T1514" t="str">
        <f t="shared" si="273"/>
        <v>44564S2A_MSIL1CCDM-MLB-CLSMJ4456404 Overcast (100%)</v>
      </c>
      <c r="U1514">
        <f>IF(COUNTIF(T$2:T1513,T1514)&gt;=1,0,1)</f>
        <v>1</v>
      </c>
      <c r="V1514" s="26" t="s">
        <v>894</v>
      </c>
      <c r="W1514" s="86">
        <f t="shared" si="266"/>
        <v>2022</v>
      </c>
      <c r="X1514" s="86" t="str">
        <f t="shared" si="267"/>
        <v>01</v>
      </c>
      <c r="Y1514" s="86" t="str">
        <f t="shared" si="268"/>
        <v>03</v>
      </c>
      <c r="Z1514" s="86" t="str">
        <f t="shared" si="269"/>
        <v>22</v>
      </c>
      <c r="AA1514" s="86" t="str">
        <f t="shared" si="270"/>
        <v>28</v>
      </c>
      <c r="AB1514" s="86" t="str">
        <f t="shared" si="271"/>
        <v>21</v>
      </c>
      <c r="AC1514" s="86" t="str">
        <f t="shared" si="272"/>
        <v>CLS_MJ_2500X1254px_16m_S2A_MSIL1C_20220103_100CC</v>
      </c>
      <c r="AD1514" s="88" t="str">
        <f t="shared" si="274"/>
        <v>cls_mj_s2a_msil1c_2022h1_2500x1254px_16m_20220103t222821_100cc</v>
      </c>
    </row>
    <row r="1515" spans="2:30" x14ac:dyDescent="0.25">
      <c r="B1515" t="s">
        <v>3866</v>
      </c>
      <c r="C1515" t="s">
        <v>3817</v>
      </c>
      <c r="D1515" s="7" t="s">
        <v>3851</v>
      </c>
      <c r="E1515" s="2" t="b">
        <v>1</v>
      </c>
      <c r="F1515" s="2" t="s">
        <v>3813</v>
      </c>
      <c r="G1515" s="7" t="s">
        <v>181</v>
      </c>
      <c r="H1515" t="s">
        <v>72</v>
      </c>
      <c r="I1515" s="50">
        <v>44562</v>
      </c>
      <c r="J1515" s="2" t="s">
        <v>16</v>
      </c>
      <c r="K1515" s="2" t="s">
        <v>193</v>
      </c>
      <c r="L1515" s="9">
        <v>72.8</v>
      </c>
      <c r="M1515" t="s">
        <v>3869</v>
      </c>
      <c r="N1515" s="2" t="s">
        <v>85</v>
      </c>
      <c r="O1515" s="2" t="s">
        <v>3868</v>
      </c>
      <c r="P1515" s="2" t="str">
        <f>VLOOKUP(I1515,Period!A:B,2,FALSE)</f>
        <v>2022H1</v>
      </c>
      <c r="Q1515" s="9">
        <f t="shared" si="263"/>
        <v>72.8</v>
      </c>
      <c r="R1515" s="2">
        <f t="shared" si="264"/>
        <v>80</v>
      </c>
      <c r="S1515" t="str">
        <f t="shared" si="265"/>
        <v>03 Cloudy (40%-90%)</v>
      </c>
      <c r="T1515" t="str">
        <f t="shared" si="273"/>
        <v>44562S2A_MSIL1CCDM-MLB-CLSMJ4456203 Cloudy (40%-90%)</v>
      </c>
      <c r="U1515">
        <f>IF(COUNTIF(T$2:T1514,T1515)&gt;=1,0,1)</f>
        <v>1</v>
      </c>
      <c r="V1515" s="26" t="s">
        <v>895</v>
      </c>
      <c r="W1515" s="86">
        <f t="shared" si="266"/>
        <v>2022</v>
      </c>
      <c r="X1515" s="86" t="str">
        <f t="shared" si="267"/>
        <v>01</v>
      </c>
      <c r="Y1515" s="86" t="str">
        <f t="shared" si="268"/>
        <v>01</v>
      </c>
      <c r="Z1515" s="86" t="str">
        <f t="shared" si="269"/>
        <v>22</v>
      </c>
      <c r="AA1515" s="86" t="str">
        <f t="shared" si="270"/>
        <v>38</v>
      </c>
      <c r="AB1515" s="86" t="str">
        <f t="shared" si="271"/>
        <v>23</v>
      </c>
      <c r="AC1515" s="86" t="str">
        <f t="shared" si="272"/>
        <v>CLS_MJ_2500X1254px_16m_S2A_MSIL1C_20220101_80CC</v>
      </c>
      <c r="AD1515" s="88" t="str">
        <f t="shared" si="274"/>
        <v>cls_mj_s2a_msil1c_2022h1_2500x1254px_16m_20220101t223823_80cc</v>
      </c>
    </row>
    <row r="1516" spans="2:30" x14ac:dyDescent="0.25">
      <c r="B1516" t="s">
        <v>3876</v>
      </c>
      <c r="C1516" t="s">
        <v>3816</v>
      </c>
      <c r="D1516" s="7" t="s">
        <v>347</v>
      </c>
      <c r="E1516" s="2" t="b">
        <v>1</v>
      </c>
      <c r="F1516" s="2" t="s">
        <v>3813</v>
      </c>
      <c r="G1516" s="7" t="s">
        <v>389</v>
      </c>
      <c r="H1516" t="s">
        <v>348</v>
      </c>
      <c r="I1516" s="50">
        <v>45104</v>
      </c>
      <c r="J1516" s="2">
        <v>19.899999999999999</v>
      </c>
      <c r="K1516" s="2" t="s">
        <v>4441</v>
      </c>
      <c r="L1516" s="9">
        <v>22.1</v>
      </c>
      <c r="M1516" s="2" t="s">
        <v>3869</v>
      </c>
      <c r="N1516" s="2" t="s">
        <v>85</v>
      </c>
      <c r="O1516" s="2" t="s">
        <v>3868</v>
      </c>
      <c r="P1516" s="2" t="str">
        <f>VLOOKUP(I1516,Period!A:B,2,FALSE)</f>
        <v>2023H1</v>
      </c>
      <c r="Q1516" s="9">
        <f t="shared" si="263"/>
        <v>22.1</v>
      </c>
      <c r="R1516" s="2">
        <f t="shared" si="264"/>
        <v>30</v>
      </c>
      <c r="S1516" t="str">
        <f t="shared" si="265"/>
        <v>02 Sunny (10%-30%)</v>
      </c>
      <c r="T1516" t="str">
        <f t="shared" si="273"/>
        <v>45104L8-9_L1CDM-MLB-GANNP4510402 Sunny (10%-30%)</v>
      </c>
      <c r="U1516">
        <f>IF(COUNTIF(T$2:T1515,T1516)&gt;=1,0,1)</f>
        <v>1</v>
      </c>
      <c r="V1516" s="26" t="s">
        <v>3064</v>
      </c>
      <c r="W1516" s="26">
        <f t="shared" si="266"/>
        <v>2023</v>
      </c>
      <c r="X1516" s="26" t="str">
        <f t="shared" si="267"/>
        <v>06</v>
      </c>
      <c r="Y1516" s="26">
        <f t="shared" si="268"/>
        <v>27</v>
      </c>
      <c r="Z1516" s="26" t="str">
        <f t="shared" si="269"/>
        <v>21</v>
      </c>
      <c r="AA1516" s="26" t="str">
        <f t="shared" si="270"/>
        <v>59</v>
      </c>
      <c r="AB1516" s="26" t="str">
        <f t="shared" si="271"/>
        <v>38</v>
      </c>
      <c r="AC1516" s="86" t="str">
        <f t="shared" si="272"/>
        <v>GAN_NP_2500X1254px_16m_L8-9_L1_20230627_30CC</v>
      </c>
      <c r="AD1516" s="41" t="s">
        <v>3065</v>
      </c>
    </row>
    <row r="1517" spans="2:30" x14ac:dyDescent="0.25">
      <c r="B1517" t="s">
        <v>3876</v>
      </c>
      <c r="C1517" t="s">
        <v>3816</v>
      </c>
      <c r="D1517" s="7" t="s">
        <v>347</v>
      </c>
      <c r="E1517" s="2" t="b">
        <v>1</v>
      </c>
      <c r="F1517" s="2" t="s">
        <v>3813</v>
      </c>
      <c r="G1517" s="7" t="s">
        <v>389</v>
      </c>
      <c r="H1517" t="s">
        <v>348</v>
      </c>
      <c r="I1517" s="50">
        <v>45103</v>
      </c>
      <c r="J1517" s="2">
        <v>19.899999999999999</v>
      </c>
      <c r="K1517" s="2" t="s">
        <v>4095</v>
      </c>
      <c r="L1517" s="9">
        <v>69.599999999999994</v>
      </c>
      <c r="M1517" s="2" t="s">
        <v>3869</v>
      </c>
      <c r="N1517" s="2" t="s">
        <v>85</v>
      </c>
      <c r="O1517" s="2" t="s">
        <v>3868</v>
      </c>
      <c r="P1517" s="2" t="str">
        <f>VLOOKUP(I1517,Period!A:B,2,FALSE)</f>
        <v>2023H1</v>
      </c>
      <c r="Q1517" s="9">
        <f t="shared" si="263"/>
        <v>69.599999999999994</v>
      </c>
      <c r="R1517" s="2">
        <f t="shared" si="264"/>
        <v>70</v>
      </c>
      <c r="S1517" t="str">
        <f t="shared" si="265"/>
        <v>03 Cloudy (40%-90%)</v>
      </c>
      <c r="T1517" t="str">
        <f t="shared" si="273"/>
        <v>45103L8-9_L1CDM-MLB-GANNP4510303 Cloudy (40%-90%)</v>
      </c>
      <c r="U1517">
        <f>IF(COUNTIF(T$2:T1516,T1517)&gt;=1,0,1)</f>
        <v>1</v>
      </c>
      <c r="V1517" s="26" t="s">
        <v>3066</v>
      </c>
      <c r="W1517" s="26">
        <f t="shared" si="266"/>
        <v>2023</v>
      </c>
      <c r="X1517" s="26" t="str">
        <f t="shared" si="267"/>
        <v>06</v>
      </c>
      <c r="Y1517" s="26">
        <f t="shared" si="268"/>
        <v>26</v>
      </c>
      <c r="Z1517" s="26" t="str">
        <f t="shared" si="269"/>
        <v>22</v>
      </c>
      <c r="AA1517" s="26" t="str">
        <f t="shared" si="270"/>
        <v>05</v>
      </c>
      <c r="AB1517" s="26" t="str">
        <f t="shared" si="271"/>
        <v>58</v>
      </c>
      <c r="AC1517" s="86" t="str">
        <f t="shared" si="272"/>
        <v>GAN_NP_2500X1254px_16m_L8-9_L1_20230626_70CC</v>
      </c>
      <c r="AD1517" s="41" t="s">
        <v>3067</v>
      </c>
    </row>
    <row r="1518" spans="2:30" x14ac:dyDescent="0.25">
      <c r="B1518" t="s">
        <v>3876</v>
      </c>
      <c r="C1518" t="s">
        <v>3816</v>
      </c>
      <c r="D1518" s="7" t="s">
        <v>347</v>
      </c>
      <c r="E1518" s="2" t="b">
        <v>1</v>
      </c>
      <c r="F1518" s="2" t="s">
        <v>3813</v>
      </c>
      <c r="G1518" s="7" t="s">
        <v>389</v>
      </c>
      <c r="H1518" t="s">
        <v>348</v>
      </c>
      <c r="I1518" s="50">
        <v>45096</v>
      </c>
      <c r="J1518" s="2">
        <v>20</v>
      </c>
      <c r="K1518" s="2" t="s">
        <v>4442</v>
      </c>
      <c r="L1518" s="9">
        <v>15.2</v>
      </c>
      <c r="M1518" s="2" t="s">
        <v>3869</v>
      </c>
      <c r="N1518" s="2" t="s">
        <v>85</v>
      </c>
      <c r="O1518" s="2" t="s">
        <v>3868</v>
      </c>
      <c r="P1518" s="2" t="str">
        <f>VLOOKUP(I1518,Period!A:B,2,FALSE)</f>
        <v>2023H1</v>
      </c>
      <c r="Q1518" s="9">
        <f t="shared" si="263"/>
        <v>15.2</v>
      </c>
      <c r="R1518" s="2">
        <f t="shared" si="264"/>
        <v>20</v>
      </c>
      <c r="S1518" t="str">
        <f t="shared" si="265"/>
        <v>02 Sunny (10%-30%)</v>
      </c>
      <c r="T1518" t="str">
        <f t="shared" si="273"/>
        <v>45096L8-9_L1CDM-MLB-GANNP4509602 Sunny (10%-30%)</v>
      </c>
      <c r="U1518">
        <f>IF(COUNTIF(T$2:T1517,T1518)&gt;=1,0,1)</f>
        <v>1</v>
      </c>
      <c r="V1518" s="26" t="s">
        <v>3068</v>
      </c>
      <c r="W1518" s="26">
        <f t="shared" si="266"/>
        <v>2023</v>
      </c>
      <c r="X1518" s="26" t="str">
        <f t="shared" si="267"/>
        <v>06</v>
      </c>
      <c r="Y1518" s="26">
        <f t="shared" si="268"/>
        <v>19</v>
      </c>
      <c r="Z1518" s="26" t="str">
        <f t="shared" si="269"/>
        <v>21</v>
      </c>
      <c r="AA1518" s="26" t="str">
        <f t="shared" si="270"/>
        <v>59</v>
      </c>
      <c r="AB1518" s="26" t="str">
        <f t="shared" si="271"/>
        <v>43</v>
      </c>
      <c r="AC1518" s="86" t="str">
        <f t="shared" si="272"/>
        <v>GAN_NP_2500X1254px_16m_L8-9_L1_20230619_20CC</v>
      </c>
      <c r="AD1518" s="41" t="s">
        <v>3069</v>
      </c>
    </row>
    <row r="1519" spans="2:30" x14ac:dyDescent="0.25">
      <c r="B1519" t="s">
        <v>3876</v>
      </c>
      <c r="C1519" t="s">
        <v>3816</v>
      </c>
      <c r="D1519" s="7" t="s">
        <v>347</v>
      </c>
      <c r="E1519" s="2" t="b">
        <v>1</v>
      </c>
      <c r="F1519" s="2" t="s">
        <v>3813</v>
      </c>
      <c r="G1519" s="7" t="s">
        <v>389</v>
      </c>
      <c r="H1519" t="s">
        <v>348</v>
      </c>
      <c r="I1519" s="50">
        <v>45095</v>
      </c>
      <c r="J1519" s="2">
        <v>20</v>
      </c>
      <c r="K1519" s="2" t="s">
        <v>4443</v>
      </c>
      <c r="L1519" s="9">
        <v>74.900000000000006</v>
      </c>
      <c r="M1519" s="2" t="s">
        <v>3869</v>
      </c>
      <c r="N1519" s="2" t="s">
        <v>85</v>
      </c>
      <c r="O1519" s="2" t="s">
        <v>3868</v>
      </c>
      <c r="P1519" s="2" t="str">
        <f>VLOOKUP(I1519,Period!A:B,2,FALSE)</f>
        <v>2023H1</v>
      </c>
      <c r="Q1519" s="9">
        <f t="shared" si="263"/>
        <v>74.900000000000006</v>
      </c>
      <c r="R1519" s="2">
        <f t="shared" si="264"/>
        <v>80</v>
      </c>
      <c r="S1519" t="str">
        <f t="shared" si="265"/>
        <v>03 Cloudy (40%-90%)</v>
      </c>
      <c r="T1519" t="str">
        <f t="shared" si="273"/>
        <v>45095L8-9_L1CDM-MLB-GANNP4509503 Cloudy (40%-90%)</v>
      </c>
      <c r="U1519">
        <f>IF(COUNTIF(T$2:T1518,T1519)&gt;=1,0,1)</f>
        <v>1</v>
      </c>
      <c r="V1519" s="26" t="s">
        <v>3070</v>
      </c>
      <c r="W1519" s="26">
        <f t="shared" si="266"/>
        <v>2023</v>
      </c>
      <c r="X1519" s="26" t="str">
        <f t="shared" si="267"/>
        <v>06</v>
      </c>
      <c r="Y1519" s="26">
        <f t="shared" si="268"/>
        <v>18</v>
      </c>
      <c r="Z1519" s="26" t="str">
        <f t="shared" si="269"/>
        <v>22</v>
      </c>
      <c r="AA1519" s="26" t="str">
        <f t="shared" si="270"/>
        <v>05</v>
      </c>
      <c r="AB1519" s="26" t="str">
        <f t="shared" si="271"/>
        <v>45</v>
      </c>
      <c r="AC1519" s="86" t="str">
        <f t="shared" si="272"/>
        <v>GAN_NP_2500X1254px_16m_L8-9_L1_20230618_80CC</v>
      </c>
      <c r="AD1519" s="41" t="s">
        <v>3071</v>
      </c>
    </row>
    <row r="1520" spans="2:30" x14ac:dyDescent="0.25">
      <c r="B1520" t="s">
        <v>3876</v>
      </c>
      <c r="C1520" t="s">
        <v>3816</v>
      </c>
      <c r="D1520" s="7" t="s">
        <v>347</v>
      </c>
      <c r="E1520" s="2" t="b">
        <v>1</v>
      </c>
      <c r="F1520" s="2" t="s">
        <v>3813</v>
      </c>
      <c r="G1520" s="7" t="s">
        <v>389</v>
      </c>
      <c r="H1520" t="s">
        <v>348</v>
      </c>
      <c r="I1520" s="50">
        <v>45088</v>
      </c>
      <c r="J1520" s="2">
        <v>20.399999999999999</v>
      </c>
      <c r="K1520" s="2" t="s">
        <v>4444</v>
      </c>
      <c r="L1520" s="9">
        <v>43.3</v>
      </c>
      <c r="M1520" s="2" t="s">
        <v>3869</v>
      </c>
      <c r="N1520" s="2" t="s">
        <v>85</v>
      </c>
      <c r="O1520" s="2" t="s">
        <v>3868</v>
      </c>
      <c r="P1520" s="2" t="str">
        <f>VLOOKUP(I1520,Period!A:B,2,FALSE)</f>
        <v>2023H1</v>
      </c>
      <c r="Q1520" s="9">
        <f t="shared" si="263"/>
        <v>43.3</v>
      </c>
      <c r="R1520" s="2">
        <f t="shared" si="264"/>
        <v>50</v>
      </c>
      <c r="S1520" t="str">
        <f t="shared" si="265"/>
        <v>03 Cloudy (40%-90%)</v>
      </c>
      <c r="T1520" t="str">
        <f t="shared" si="273"/>
        <v>45088L8-9_L1CDM-MLB-GANNP4508803 Cloudy (40%-90%)</v>
      </c>
      <c r="U1520">
        <f>IF(COUNTIF(T$2:T1519,T1520)&gt;=1,0,1)</f>
        <v>1</v>
      </c>
      <c r="V1520" s="26" t="s">
        <v>3072</v>
      </c>
      <c r="W1520" s="26">
        <f t="shared" si="266"/>
        <v>2023</v>
      </c>
      <c r="X1520" s="26" t="str">
        <f t="shared" si="267"/>
        <v>06</v>
      </c>
      <c r="Y1520" s="26">
        <f t="shared" si="268"/>
        <v>11</v>
      </c>
      <c r="Z1520" s="26" t="str">
        <f t="shared" si="269"/>
        <v>21</v>
      </c>
      <c r="AA1520" s="26" t="str">
        <f t="shared" si="270"/>
        <v>59</v>
      </c>
      <c r="AB1520" s="26" t="str">
        <f t="shared" si="271"/>
        <v>37</v>
      </c>
      <c r="AC1520" s="86" t="str">
        <f t="shared" si="272"/>
        <v>GAN_NP_2500X1254px_16m_L8-9_L1_20230611_50CC</v>
      </c>
      <c r="AD1520" s="41" t="s">
        <v>3073</v>
      </c>
    </row>
    <row r="1521" spans="2:30" x14ac:dyDescent="0.25">
      <c r="B1521" t="s">
        <v>3876</v>
      </c>
      <c r="C1521" t="s">
        <v>3816</v>
      </c>
      <c r="D1521" s="7" t="s">
        <v>347</v>
      </c>
      <c r="E1521" s="2" t="b">
        <v>1</v>
      </c>
      <c r="F1521" s="2" t="s">
        <v>3813</v>
      </c>
      <c r="G1521" s="7" t="s">
        <v>389</v>
      </c>
      <c r="H1521" t="s">
        <v>348</v>
      </c>
      <c r="I1521" s="50">
        <v>45087</v>
      </c>
      <c r="J1521" s="2">
        <v>20.5</v>
      </c>
      <c r="K1521" s="2" t="s">
        <v>4108</v>
      </c>
      <c r="L1521" s="9">
        <v>4.9000000000000004</v>
      </c>
      <c r="M1521" s="2" t="s">
        <v>3869</v>
      </c>
      <c r="N1521" s="2" t="s">
        <v>85</v>
      </c>
      <c r="O1521" s="2" t="s">
        <v>3868</v>
      </c>
      <c r="P1521" s="2" t="str">
        <f>VLOOKUP(I1521,Period!A:B,2,FALSE)</f>
        <v>2023H1</v>
      </c>
      <c r="Q1521" s="9">
        <f t="shared" si="263"/>
        <v>4.9000000000000004</v>
      </c>
      <c r="R1521" s="2">
        <f t="shared" si="264"/>
        <v>10</v>
      </c>
      <c r="S1521" t="str">
        <f t="shared" si="265"/>
        <v>02 Sunny (10%-30%)</v>
      </c>
      <c r="T1521" t="str">
        <f t="shared" si="273"/>
        <v>45087L8-9_L1CDM-MLB-GANNP4508702 Sunny (10%-30%)</v>
      </c>
      <c r="U1521">
        <f>IF(COUNTIF(T$2:T1520,T1521)&gt;=1,0,1)</f>
        <v>1</v>
      </c>
      <c r="V1521" s="26" t="s">
        <v>3074</v>
      </c>
      <c r="W1521" s="26">
        <f t="shared" si="266"/>
        <v>2023</v>
      </c>
      <c r="X1521" s="26" t="str">
        <f t="shared" si="267"/>
        <v>06</v>
      </c>
      <c r="Y1521" s="26">
        <f t="shared" si="268"/>
        <v>10</v>
      </c>
      <c r="Z1521" s="26" t="str">
        <f t="shared" si="269"/>
        <v>22</v>
      </c>
      <c r="AA1521" s="26" t="str">
        <f t="shared" si="270"/>
        <v>05</v>
      </c>
      <c r="AB1521" s="26" t="str">
        <f t="shared" si="271"/>
        <v>51</v>
      </c>
      <c r="AC1521" s="86" t="str">
        <f t="shared" si="272"/>
        <v>GAN_NP_2500X1254px_16m_L8-9_L1_20230610_10CC</v>
      </c>
      <c r="AD1521" s="41" t="s">
        <v>3075</v>
      </c>
    </row>
    <row r="1522" spans="2:30" x14ac:dyDescent="0.25">
      <c r="B1522" t="s">
        <v>3876</v>
      </c>
      <c r="C1522" t="s">
        <v>3816</v>
      </c>
      <c r="D1522" s="7" t="s">
        <v>347</v>
      </c>
      <c r="E1522" s="2" t="b">
        <v>1</v>
      </c>
      <c r="F1522" s="2" t="s">
        <v>3813</v>
      </c>
      <c r="G1522" s="7" t="s">
        <v>389</v>
      </c>
      <c r="H1522" t="s">
        <v>348</v>
      </c>
      <c r="I1522" s="50">
        <v>45080</v>
      </c>
      <c r="J1522" s="2">
        <v>21.3</v>
      </c>
      <c r="K1522" s="2" t="s">
        <v>4445</v>
      </c>
      <c r="L1522" s="9">
        <v>62.9</v>
      </c>
      <c r="M1522" s="2" t="s">
        <v>3869</v>
      </c>
      <c r="N1522" s="2" t="s">
        <v>85</v>
      </c>
      <c r="O1522" s="2" t="s">
        <v>3868</v>
      </c>
      <c r="P1522" s="2" t="str">
        <f>VLOOKUP(I1522,Period!A:B,2,FALSE)</f>
        <v>2023H1</v>
      </c>
      <c r="Q1522" s="9">
        <f t="shared" si="263"/>
        <v>62.9</v>
      </c>
      <c r="R1522" s="2">
        <f t="shared" si="264"/>
        <v>70</v>
      </c>
      <c r="S1522" t="str">
        <f t="shared" si="265"/>
        <v>03 Cloudy (40%-90%)</v>
      </c>
      <c r="T1522" t="str">
        <f t="shared" si="273"/>
        <v>45080L8-9_L1CDM-MLB-GANNP4508003 Cloudy (40%-90%)</v>
      </c>
      <c r="U1522">
        <f>IF(COUNTIF(T$2:T1521,T1522)&gt;=1,0,1)</f>
        <v>1</v>
      </c>
      <c r="V1522" s="26" t="s">
        <v>3076</v>
      </c>
      <c r="W1522" s="26">
        <f t="shared" si="266"/>
        <v>2023</v>
      </c>
      <c r="X1522" s="26" t="str">
        <f t="shared" si="267"/>
        <v>06</v>
      </c>
      <c r="Y1522" s="26" t="str">
        <f t="shared" si="268"/>
        <v>03</v>
      </c>
      <c r="Z1522" s="26" t="str">
        <f t="shared" si="269"/>
        <v>21</v>
      </c>
      <c r="AA1522" s="26" t="str">
        <f t="shared" si="270"/>
        <v>59</v>
      </c>
      <c r="AB1522" s="26" t="str">
        <f t="shared" si="271"/>
        <v>35</v>
      </c>
      <c r="AC1522" s="86" t="str">
        <f t="shared" si="272"/>
        <v>GAN_NP_2500X1254px_16m_L8-9_L1_20230603_70CC</v>
      </c>
      <c r="AD1522" s="41" t="s">
        <v>3077</v>
      </c>
    </row>
    <row r="1523" spans="2:30" x14ac:dyDescent="0.25">
      <c r="B1523" t="s">
        <v>3876</v>
      </c>
      <c r="C1523" t="s">
        <v>3816</v>
      </c>
      <c r="D1523" s="7" t="s">
        <v>347</v>
      </c>
      <c r="E1523" s="2" t="b">
        <v>1</v>
      </c>
      <c r="F1523" s="2" t="s">
        <v>3813</v>
      </c>
      <c r="G1523" s="7" t="s">
        <v>389</v>
      </c>
      <c r="H1523" t="s">
        <v>348</v>
      </c>
      <c r="I1523" s="50">
        <v>45079</v>
      </c>
      <c r="J1523" s="2">
        <v>21.4</v>
      </c>
      <c r="K1523" s="2" t="s">
        <v>4113</v>
      </c>
      <c r="L1523" s="9">
        <v>35.5</v>
      </c>
      <c r="M1523" s="2" t="s">
        <v>3869</v>
      </c>
      <c r="N1523" s="2" t="s">
        <v>85</v>
      </c>
      <c r="O1523" s="2" t="s">
        <v>3868</v>
      </c>
      <c r="P1523" s="2" t="str">
        <f>VLOOKUP(I1523,Period!A:B,2,FALSE)</f>
        <v>2023H1</v>
      </c>
      <c r="Q1523" s="9">
        <f t="shared" si="263"/>
        <v>35.5</v>
      </c>
      <c r="R1523" s="2">
        <f t="shared" si="264"/>
        <v>40</v>
      </c>
      <c r="S1523" t="str">
        <f t="shared" si="265"/>
        <v>03 Cloudy (40%-90%)</v>
      </c>
      <c r="T1523" t="str">
        <f t="shared" si="273"/>
        <v>45079L8-9_L1CDM-MLB-GANNP4507903 Cloudy (40%-90%)</v>
      </c>
      <c r="U1523">
        <f>IF(COUNTIF(T$2:T1522,T1523)&gt;=1,0,1)</f>
        <v>1</v>
      </c>
      <c r="V1523" s="26" t="s">
        <v>3078</v>
      </c>
      <c r="W1523" s="26">
        <f t="shared" si="266"/>
        <v>2023</v>
      </c>
      <c r="X1523" s="26" t="str">
        <f t="shared" si="267"/>
        <v>06</v>
      </c>
      <c r="Y1523" s="26" t="str">
        <f t="shared" si="268"/>
        <v>02</v>
      </c>
      <c r="Z1523" s="26" t="str">
        <f t="shared" si="269"/>
        <v>22</v>
      </c>
      <c r="AA1523" s="26" t="str">
        <f t="shared" si="270"/>
        <v>05</v>
      </c>
      <c r="AB1523" s="26" t="str">
        <f t="shared" si="271"/>
        <v>53</v>
      </c>
      <c r="AC1523" s="86" t="str">
        <f t="shared" si="272"/>
        <v>GAN_NP_2500X1254px_16m_L8-9_L1_20230602_40CC</v>
      </c>
      <c r="AD1523" s="41" t="s">
        <v>3079</v>
      </c>
    </row>
    <row r="1524" spans="2:30" x14ac:dyDescent="0.25">
      <c r="B1524" t="s">
        <v>3876</v>
      </c>
      <c r="C1524" t="s">
        <v>3816</v>
      </c>
      <c r="D1524" s="7" t="s">
        <v>347</v>
      </c>
      <c r="E1524" s="2" t="b">
        <v>1</v>
      </c>
      <c r="F1524" s="2" t="s">
        <v>3813</v>
      </c>
      <c r="G1524" s="7" t="s">
        <v>389</v>
      </c>
      <c r="H1524" t="s">
        <v>348</v>
      </c>
      <c r="I1524" s="50">
        <v>45072</v>
      </c>
      <c r="J1524" s="2">
        <v>22.4</v>
      </c>
      <c r="K1524" s="2" t="s">
        <v>4442</v>
      </c>
      <c r="L1524" s="9">
        <v>82.4</v>
      </c>
      <c r="M1524" s="2" t="s">
        <v>3869</v>
      </c>
      <c r="N1524" s="2" t="s">
        <v>85</v>
      </c>
      <c r="O1524" s="2" t="s">
        <v>3868</v>
      </c>
      <c r="P1524" s="2" t="str">
        <f>VLOOKUP(I1524,Period!A:B,2,FALSE)</f>
        <v>2023H1</v>
      </c>
      <c r="Q1524" s="9">
        <f t="shared" si="263"/>
        <v>82.4</v>
      </c>
      <c r="R1524" s="2">
        <f t="shared" si="264"/>
        <v>90</v>
      </c>
      <c r="S1524" t="str">
        <f t="shared" si="265"/>
        <v>03 Cloudy (40%-90%)</v>
      </c>
      <c r="T1524" t="str">
        <f t="shared" si="273"/>
        <v>45072L8-9_L1CDM-MLB-GANNP4507203 Cloudy (40%-90%)</v>
      </c>
      <c r="U1524">
        <f>IF(COUNTIF(T$2:T1523,T1524)&gt;=1,0,1)</f>
        <v>1</v>
      </c>
      <c r="V1524" s="26" t="s">
        <v>3080</v>
      </c>
      <c r="W1524" s="26">
        <f t="shared" si="266"/>
        <v>2023</v>
      </c>
      <c r="X1524" s="26" t="str">
        <f t="shared" si="267"/>
        <v>05</v>
      </c>
      <c r="Y1524" s="26">
        <f t="shared" si="268"/>
        <v>26</v>
      </c>
      <c r="Z1524" s="26" t="str">
        <f t="shared" si="269"/>
        <v>21</v>
      </c>
      <c r="AA1524" s="26" t="str">
        <f t="shared" si="270"/>
        <v>59</v>
      </c>
      <c r="AB1524" s="26" t="str">
        <f t="shared" si="271"/>
        <v>43</v>
      </c>
      <c r="AC1524" s="86" t="str">
        <f t="shared" si="272"/>
        <v>GAN_NP_2500X1254px_16m_L8-9_L1_20230526_90CC</v>
      </c>
      <c r="AD1524" s="41" t="s">
        <v>3081</v>
      </c>
    </row>
    <row r="1525" spans="2:30" x14ac:dyDescent="0.25">
      <c r="B1525" t="s">
        <v>3876</v>
      </c>
      <c r="C1525" t="s">
        <v>3816</v>
      </c>
      <c r="D1525" s="7" t="s">
        <v>347</v>
      </c>
      <c r="E1525" s="2" t="b">
        <v>1</v>
      </c>
      <c r="F1525" s="2" t="s">
        <v>3813</v>
      </c>
      <c r="G1525" s="7" t="s">
        <v>389</v>
      </c>
      <c r="H1525" t="s">
        <v>348</v>
      </c>
      <c r="I1525" s="50">
        <v>45071</v>
      </c>
      <c r="J1525" s="2">
        <v>22.6</v>
      </c>
      <c r="K1525" s="2" t="s">
        <v>4026</v>
      </c>
      <c r="L1525" s="9">
        <v>34.700000000000003</v>
      </c>
      <c r="M1525" s="2" t="s">
        <v>3869</v>
      </c>
      <c r="N1525" s="2" t="s">
        <v>85</v>
      </c>
      <c r="O1525" s="2" t="s">
        <v>3868</v>
      </c>
      <c r="P1525" s="2" t="str">
        <f>VLOOKUP(I1525,Period!A:B,2,FALSE)</f>
        <v>2023H1</v>
      </c>
      <c r="Q1525" s="9">
        <f t="shared" si="263"/>
        <v>34.700000000000003</v>
      </c>
      <c r="R1525" s="2">
        <f t="shared" si="264"/>
        <v>40</v>
      </c>
      <c r="S1525" t="str">
        <f t="shared" si="265"/>
        <v>03 Cloudy (40%-90%)</v>
      </c>
      <c r="T1525" t="str">
        <f t="shared" si="273"/>
        <v>45071L8-9_L1CDM-MLB-GANNP4507103 Cloudy (40%-90%)</v>
      </c>
      <c r="U1525">
        <f>IF(COUNTIF(T$2:T1524,T1525)&gt;=1,0,1)</f>
        <v>1</v>
      </c>
      <c r="V1525" s="26" t="s">
        <v>3082</v>
      </c>
      <c r="W1525" s="26">
        <f t="shared" si="266"/>
        <v>2023</v>
      </c>
      <c r="X1525" s="26" t="str">
        <f t="shared" si="267"/>
        <v>05</v>
      </c>
      <c r="Y1525" s="26">
        <f t="shared" si="268"/>
        <v>25</v>
      </c>
      <c r="Z1525" s="26" t="str">
        <f t="shared" si="269"/>
        <v>22</v>
      </c>
      <c r="AA1525" s="26" t="str">
        <f t="shared" si="270"/>
        <v>05</v>
      </c>
      <c r="AB1525" s="26" t="str">
        <f t="shared" si="271"/>
        <v>44</v>
      </c>
      <c r="AC1525" s="86" t="str">
        <f t="shared" si="272"/>
        <v>GAN_NP_2500X1254px_16m_L8-9_L1_20230525_40CC</v>
      </c>
      <c r="AD1525" s="41" t="s">
        <v>3083</v>
      </c>
    </row>
    <row r="1526" spans="2:30" x14ac:dyDescent="0.25">
      <c r="B1526" t="s">
        <v>3876</v>
      </c>
      <c r="C1526" t="s">
        <v>3816</v>
      </c>
      <c r="D1526" s="7" t="s">
        <v>347</v>
      </c>
      <c r="E1526" s="2" t="b">
        <v>1</v>
      </c>
      <c r="F1526" s="2" t="s">
        <v>3813</v>
      </c>
      <c r="G1526" s="7" t="s">
        <v>389</v>
      </c>
      <c r="H1526" t="s">
        <v>348</v>
      </c>
      <c r="I1526" s="50">
        <v>45064</v>
      </c>
      <c r="J1526" s="2">
        <v>23.8</v>
      </c>
      <c r="K1526" s="2" t="s">
        <v>4448</v>
      </c>
      <c r="L1526" s="9">
        <v>78.400000000000006</v>
      </c>
      <c r="M1526" s="2" t="s">
        <v>3869</v>
      </c>
      <c r="N1526" s="2" t="s">
        <v>85</v>
      </c>
      <c r="O1526" s="2" t="s">
        <v>3868</v>
      </c>
      <c r="P1526" s="2" t="str">
        <f>VLOOKUP(I1526,Period!A:B,2,FALSE)</f>
        <v>2023H1</v>
      </c>
      <c r="Q1526" s="9">
        <f t="shared" si="263"/>
        <v>78.400000000000006</v>
      </c>
      <c r="R1526" s="2">
        <f t="shared" si="264"/>
        <v>80</v>
      </c>
      <c r="S1526" t="str">
        <f t="shared" si="265"/>
        <v>03 Cloudy (40%-90%)</v>
      </c>
      <c r="T1526" t="str">
        <f t="shared" si="273"/>
        <v>45064L8-9_L1CDM-MLB-GANNP4506403 Cloudy (40%-90%)</v>
      </c>
      <c r="U1526">
        <f>IF(COUNTIF(T$2:T1525,T1526)&gt;=1,0,1)</f>
        <v>1</v>
      </c>
      <c r="V1526" s="26" t="s">
        <v>3084</v>
      </c>
      <c r="W1526" s="26">
        <f t="shared" si="266"/>
        <v>2023</v>
      </c>
      <c r="X1526" s="26" t="str">
        <f t="shared" si="267"/>
        <v>05</v>
      </c>
      <c r="Y1526" s="26">
        <f t="shared" si="268"/>
        <v>18</v>
      </c>
      <c r="Z1526" s="26" t="str">
        <f t="shared" si="269"/>
        <v>21</v>
      </c>
      <c r="AA1526" s="26" t="str">
        <f t="shared" si="270"/>
        <v>59</v>
      </c>
      <c r="AB1526" s="26" t="str">
        <f t="shared" si="271"/>
        <v>31</v>
      </c>
      <c r="AC1526" s="86" t="str">
        <f t="shared" si="272"/>
        <v>GAN_NP_2500X1254px_16m_L8-9_L1_20230518_80CC</v>
      </c>
      <c r="AD1526" s="41" t="s">
        <v>3085</v>
      </c>
    </row>
    <row r="1527" spans="2:30" x14ac:dyDescent="0.25">
      <c r="B1527" t="s">
        <v>3876</v>
      </c>
      <c r="C1527" t="s">
        <v>3816</v>
      </c>
      <c r="D1527" s="7" t="s">
        <v>347</v>
      </c>
      <c r="E1527" s="2" t="b">
        <v>1</v>
      </c>
      <c r="F1527" s="2" t="s">
        <v>3813</v>
      </c>
      <c r="G1527" s="7" t="s">
        <v>389</v>
      </c>
      <c r="H1527" t="s">
        <v>348</v>
      </c>
      <c r="I1527" s="50">
        <v>45063</v>
      </c>
      <c r="J1527" s="2">
        <v>24.1</v>
      </c>
      <c r="K1527" s="2" t="s">
        <v>4446</v>
      </c>
      <c r="L1527" s="9">
        <v>79.599999999999994</v>
      </c>
      <c r="M1527" s="2" t="s">
        <v>3869</v>
      </c>
      <c r="N1527" s="2" t="s">
        <v>85</v>
      </c>
      <c r="O1527" s="2" t="s">
        <v>3868</v>
      </c>
      <c r="P1527" s="2" t="str">
        <f>VLOOKUP(I1527,Period!A:B,2,FALSE)</f>
        <v>2023H1</v>
      </c>
      <c r="Q1527" s="9">
        <f t="shared" si="263"/>
        <v>79.599999999999994</v>
      </c>
      <c r="R1527" s="2">
        <f t="shared" si="264"/>
        <v>80</v>
      </c>
      <c r="S1527" t="str">
        <f t="shared" si="265"/>
        <v>03 Cloudy (40%-90%)</v>
      </c>
      <c r="T1527" t="str">
        <f t="shared" si="273"/>
        <v>45063L8-9_L1CDM-MLB-GANNP4506303 Cloudy (40%-90%)</v>
      </c>
      <c r="U1527">
        <f>IF(COUNTIF(T$2:T1526,T1527)&gt;=1,0,1)</f>
        <v>1</v>
      </c>
      <c r="V1527" s="26" t="s">
        <v>3086</v>
      </c>
      <c r="W1527" s="26">
        <f t="shared" si="266"/>
        <v>2023</v>
      </c>
      <c r="X1527" s="26" t="str">
        <f t="shared" si="267"/>
        <v>05</v>
      </c>
      <c r="Y1527" s="26">
        <f t="shared" si="268"/>
        <v>17</v>
      </c>
      <c r="Z1527" s="26" t="str">
        <f t="shared" si="269"/>
        <v>22</v>
      </c>
      <c r="AA1527" s="26" t="str">
        <f t="shared" si="270"/>
        <v>06</v>
      </c>
      <c r="AB1527" s="26" t="str">
        <f t="shared" si="271"/>
        <v>00</v>
      </c>
      <c r="AC1527" s="86" t="str">
        <f t="shared" si="272"/>
        <v>GAN_NP_2500X1254px_16m_L8-9_L1_20230517_80CC</v>
      </c>
      <c r="AD1527" s="41" t="s">
        <v>3087</v>
      </c>
    </row>
    <row r="1528" spans="2:30" x14ac:dyDescent="0.25">
      <c r="B1528" t="s">
        <v>3876</v>
      </c>
      <c r="C1528" t="s">
        <v>3816</v>
      </c>
      <c r="D1528" s="7" t="s">
        <v>347</v>
      </c>
      <c r="E1528" s="2" t="b">
        <v>1</v>
      </c>
      <c r="F1528" s="2" t="s">
        <v>3813</v>
      </c>
      <c r="G1528" s="7" t="s">
        <v>389</v>
      </c>
      <c r="H1528" t="s">
        <v>348</v>
      </c>
      <c r="I1528" s="50">
        <v>45056</v>
      </c>
      <c r="J1528" s="2">
        <v>25.6</v>
      </c>
      <c r="K1528" s="2" t="s">
        <v>4447</v>
      </c>
      <c r="L1528" s="9">
        <v>71.7</v>
      </c>
      <c r="M1528" s="2" t="s">
        <v>3869</v>
      </c>
      <c r="N1528" s="2" t="s">
        <v>85</v>
      </c>
      <c r="O1528" s="2" t="s">
        <v>3868</v>
      </c>
      <c r="P1528" s="2" t="str">
        <f>VLOOKUP(I1528,Period!A:B,2,FALSE)</f>
        <v>2023H1</v>
      </c>
      <c r="Q1528" s="9">
        <f t="shared" si="263"/>
        <v>71.7</v>
      </c>
      <c r="R1528" s="2">
        <f t="shared" si="264"/>
        <v>80</v>
      </c>
      <c r="S1528" t="str">
        <f t="shared" si="265"/>
        <v>03 Cloudy (40%-90%)</v>
      </c>
      <c r="T1528" t="str">
        <f t="shared" si="273"/>
        <v>45056L8-9_L1CDM-MLB-GANNP4505603 Cloudy (40%-90%)</v>
      </c>
      <c r="U1528">
        <f>IF(COUNTIF(T$2:T1527,T1528)&gt;=1,0,1)</f>
        <v>1</v>
      </c>
      <c r="V1528" s="26" t="s">
        <v>3088</v>
      </c>
      <c r="W1528" s="26">
        <f t="shared" si="266"/>
        <v>2023</v>
      </c>
      <c r="X1528" s="26" t="str">
        <f t="shared" si="267"/>
        <v>05</v>
      </c>
      <c r="Y1528" s="26">
        <f t="shared" si="268"/>
        <v>10</v>
      </c>
      <c r="Z1528" s="26" t="str">
        <f t="shared" si="269"/>
        <v>21</v>
      </c>
      <c r="AA1528" s="26" t="str">
        <f t="shared" si="270"/>
        <v>59</v>
      </c>
      <c r="AB1528" s="26" t="str">
        <f t="shared" si="271"/>
        <v>53</v>
      </c>
      <c r="AC1528" s="86" t="str">
        <f t="shared" si="272"/>
        <v>GAN_NP_2500X1254px_16m_L8-9_L1_20230510_80CC</v>
      </c>
      <c r="AD1528" s="41" t="s">
        <v>3089</v>
      </c>
    </row>
    <row r="1529" spans="2:30" x14ac:dyDescent="0.25">
      <c r="B1529" t="s">
        <v>3876</v>
      </c>
      <c r="C1529" t="s">
        <v>3816</v>
      </c>
      <c r="D1529" s="7" t="s">
        <v>347</v>
      </c>
      <c r="E1529" s="2" t="b">
        <v>1</v>
      </c>
      <c r="F1529" s="2" t="s">
        <v>3813</v>
      </c>
      <c r="G1529" s="7" t="s">
        <v>389</v>
      </c>
      <c r="H1529" t="s">
        <v>348</v>
      </c>
      <c r="I1529" s="50">
        <v>45055</v>
      </c>
      <c r="J1529" s="2">
        <v>25.8</v>
      </c>
      <c r="K1529" s="2" t="s">
        <v>4135</v>
      </c>
      <c r="L1529" s="9">
        <v>64</v>
      </c>
      <c r="M1529" s="2" t="s">
        <v>3869</v>
      </c>
      <c r="N1529" s="2" t="s">
        <v>85</v>
      </c>
      <c r="O1529" s="2" t="s">
        <v>3868</v>
      </c>
      <c r="P1529" s="2" t="str">
        <f>VLOOKUP(I1529,Period!A:B,2,FALSE)</f>
        <v>2023H1</v>
      </c>
      <c r="Q1529" s="9">
        <f t="shared" si="263"/>
        <v>64</v>
      </c>
      <c r="R1529" s="2">
        <f t="shared" si="264"/>
        <v>70</v>
      </c>
      <c r="S1529" t="str">
        <f t="shared" si="265"/>
        <v>03 Cloudy (40%-90%)</v>
      </c>
      <c r="T1529" t="str">
        <f t="shared" si="273"/>
        <v>45055L8-9_L1CDM-MLB-GANNP4505503 Cloudy (40%-90%)</v>
      </c>
      <c r="U1529">
        <f>IF(COUNTIF(T$2:T1528,T1529)&gt;=1,0,1)</f>
        <v>1</v>
      </c>
      <c r="V1529" s="26" t="s">
        <v>3090</v>
      </c>
      <c r="W1529" s="26">
        <f t="shared" si="266"/>
        <v>2023</v>
      </c>
      <c r="X1529" s="26" t="str">
        <f t="shared" si="267"/>
        <v>05</v>
      </c>
      <c r="Y1529" s="26" t="str">
        <f t="shared" si="268"/>
        <v>09</v>
      </c>
      <c r="Z1529" s="26" t="str">
        <f t="shared" si="269"/>
        <v>22</v>
      </c>
      <c r="AA1529" s="26" t="str">
        <f t="shared" si="270"/>
        <v>05</v>
      </c>
      <c r="AB1529" s="26" t="str">
        <f t="shared" si="271"/>
        <v>46</v>
      </c>
      <c r="AC1529" s="86" t="str">
        <f t="shared" si="272"/>
        <v>GAN_NP_2500X1254px_16m_L8-9_L1_20230509_70CC</v>
      </c>
      <c r="AD1529" s="41" t="s">
        <v>3091</v>
      </c>
    </row>
    <row r="1530" spans="2:30" x14ac:dyDescent="0.25">
      <c r="B1530" t="s">
        <v>3876</v>
      </c>
      <c r="C1530" t="s">
        <v>3816</v>
      </c>
      <c r="D1530" s="7" t="s">
        <v>347</v>
      </c>
      <c r="E1530" s="2" t="b">
        <v>1</v>
      </c>
      <c r="F1530" s="2" t="s">
        <v>3813</v>
      </c>
      <c r="G1530" s="7" t="s">
        <v>389</v>
      </c>
      <c r="H1530" t="s">
        <v>348</v>
      </c>
      <c r="I1530" s="50">
        <v>45048</v>
      </c>
      <c r="J1530" s="2">
        <v>27.5</v>
      </c>
      <c r="K1530" s="2" t="s">
        <v>4449</v>
      </c>
      <c r="L1530" s="9">
        <v>95.1</v>
      </c>
      <c r="M1530" s="2" t="s">
        <v>3869</v>
      </c>
      <c r="N1530" s="2" t="s">
        <v>85</v>
      </c>
      <c r="O1530" s="2" t="s">
        <v>3868</v>
      </c>
      <c r="P1530" s="2" t="str">
        <f>VLOOKUP(I1530,Period!A:B,2,FALSE)</f>
        <v>2023H1</v>
      </c>
      <c r="Q1530" s="9">
        <f t="shared" si="263"/>
        <v>95.1</v>
      </c>
      <c r="R1530" s="2">
        <f t="shared" si="264"/>
        <v>100</v>
      </c>
      <c r="S1530" t="str">
        <f t="shared" si="265"/>
        <v>04 Overcast (100%)</v>
      </c>
      <c r="T1530" t="str">
        <f t="shared" si="273"/>
        <v>45048L8-9_L1CDM-MLB-GANNP4504804 Overcast (100%)</v>
      </c>
      <c r="U1530">
        <f>IF(COUNTIF(T$2:T1529,T1530)&gt;=1,0,1)</f>
        <v>1</v>
      </c>
      <c r="V1530" s="26" t="s">
        <v>3092</v>
      </c>
      <c r="W1530" s="26">
        <f t="shared" si="266"/>
        <v>2023</v>
      </c>
      <c r="X1530" s="26" t="str">
        <f t="shared" si="267"/>
        <v>05</v>
      </c>
      <c r="Y1530" s="26" t="str">
        <f t="shared" si="268"/>
        <v>02</v>
      </c>
      <c r="Z1530" s="26" t="str">
        <f t="shared" si="269"/>
        <v>21</v>
      </c>
      <c r="AA1530" s="26" t="str">
        <f t="shared" si="270"/>
        <v>59</v>
      </c>
      <c r="AB1530" s="26" t="str">
        <f t="shared" si="271"/>
        <v>42</v>
      </c>
      <c r="AC1530" s="86" t="str">
        <f t="shared" si="272"/>
        <v>GAN_NP_2500X1254px_16m_L8-9_L1_20230502_100CC</v>
      </c>
      <c r="AD1530" s="41" t="s">
        <v>3093</v>
      </c>
    </row>
    <row r="1531" spans="2:30" x14ac:dyDescent="0.25">
      <c r="B1531" t="s">
        <v>3876</v>
      </c>
      <c r="C1531" t="s">
        <v>3816</v>
      </c>
      <c r="D1531" s="7" t="s">
        <v>347</v>
      </c>
      <c r="E1531" s="2" t="b">
        <v>1</v>
      </c>
      <c r="F1531" s="2" t="s">
        <v>3813</v>
      </c>
      <c r="G1531" s="7" t="s">
        <v>389</v>
      </c>
      <c r="H1531" t="s">
        <v>348</v>
      </c>
      <c r="I1531" s="50">
        <v>45047</v>
      </c>
      <c r="J1531" s="2">
        <v>27.8</v>
      </c>
      <c r="K1531" s="2" t="s">
        <v>4060</v>
      </c>
      <c r="L1531" s="9">
        <v>83</v>
      </c>
      <c r="M1531" s="2" t="s">
        <v>3869</v>
      </c>
      <c r="N1531" s="2" t="s">
        <v>85</v>
      </c>
      <c r="O1531" s="2" t="s">
        <v>3868</v>
      </c>
      <c r="P1531" s="2" t="str">
        <f>VLOOKUP(I1531,Period!A:B,2,FALSE)</f>
        <v>2023H1</v>
      </c>
      <c r="Q1531" s="9">
        <f t="shared" si="263"/>
        <v>83</v>
      </c>
      <c r="R1531" s="2">
        <f t="shared" si="264"/>
        <v>90</v>
      </c>
      <c r="S1531" t="str">
        <f t="shared" si="265"/>
        <v>03 Cloudy (40%-90%)</v>
      </c>
      <c r="T1531" t="str">
        <f t="shared" si="273"/>
        <v>45047L8-9_L1CDM-MLB-GANNP4504703 Cloudy (40%-90%)</v>
      </c>
      <c r="U1531">
        <f>IF(COUNTIF(T$2:T1530,T1531)&gt;=1,0,1)</f>
        <v>1</v>
      </c>
      <c r="V1531" s="26" t="s">
        <v>3094</v>
      </c>
      <c r="W1531" s="26">
        <f t="shared" si="266"/>
        <v>2023</v>
      </c>
      <c r="X1531" s="26" t="str">
        <f t="shared" si="267"/>
        <v>05</v>
      </c>
      <c r="Y1531" s="26" t="str">
        <f t="shared" si="268"/>
        <v>01</v>
      </c>
      <c r="Z1531" s="26" t="str">
        <f t="shared" si="269"/>
        <v>22</v>
      </c>
      <c r="AA1531" s="26" t="str">
        <f t="shared" si="270"/>
        <v>06</v>
      </c>
      <c r="AB1531" s="26" t="str">
        <f t="shared" si="271"/>
        <v>08</v>
      </c>
      <c r="AC1531" s="86" t="str">
        <f t="shared" si="272"/>
        <v>GAN_NP_2500X1254px_16m_L8-9_L1_20230501_90CC</v>
      </c>
      <c r="AD1531" s="41" t="s">
        <v>3095</v>
      </c>
    </row>
    <row r="1532" spans="2:30" x14ac:dyDescent="0.25">
      <c r="B1532" t="s">
        <v>3876</v>
      </c>
      <c r="C1532" t="s">
        <v>3816</v>
      </c>
      <c r="D1532" s="7" t="s">
        <v>347</v>
      </c>
      <c r="E1532" s="2" t="b">
        <v>1</v>
      </c>
      <c r="F1532" s="2" t="s">
        <v>3813</v>
      </c>
      <c r="G1532" s="7" t="s">
        <v>389</v>
      </c>
      <c r="H1532" t="s">
        <v>348</v>
      </c>
      <c r="I1532" s="50">
        <v>45040</v>
      </c>
      <c r="J1532" s="2">
        <v>29.6</v>
      </c>
      <c r="K1532" s="2" t="s">
        <v>4450</v>
      </c>
      <c r="L1532" s="9">
        <v>19.899999999999999</v>
      </c>
      <c r="M1532" s="2" t="s">
        <v>3869</v>
      </c>
      <c r="N1532" s="2" t="s">
        <v>85</v>
      </c>
      <c r="O1532" s="2" t="s">
        <v>3868</v>
      </c>
      <c r="P1532" s="2" t="str">
        <f>VLOOKUP(I1532,Period!A:B,2,FALSE)</f>
        <v>2023H1</v>
      </c>
      <c r="Q1532" s="9">
        <f t="shared" si="263"/>
        <v>19.899999999999999</v>
      </c>
      <c r="R1532" s="2">
        <f t="shared" si="264"/>
        <v>20</v>
      </c>
      <c r="S1532" t="str">
        <f t="shared" si="265"/>
        <v>02 Sunny (10%-30%)</v>
      </c>
      <c r="T1532" t="str">
        <f t="shared" si="273"/>
        <v>45040L8-9_L1CDM-MLB-GANNP4504002 Sunny (10%-30%)</v>
      </c>
      <c r="U1532">
        <f>IF(COUNTIF(T$2:T1531,T1532)&gt;=1,0,1)</f>
        <v>1</v>
      </c>
      <c r="V1532" s="26" t="s">
        <v>3096</v>
      </c>
      <c r="W1532" s="26">
        <f t="shared" si="266"/>
        <v>2023</v>
      </c>
      <c r="X1532" s="26" t="str">
        <f t="shared" si="267"/>
        <v>04</v>
      </c>
      <c r="Y1532" s="26">
        <f t="shared" si="268"/>
        <v>24</v>
      </c>
      <c r="Z1532" s="26" t="str">
        <f t="shared" si="269"/>
        <v>22</v>
      </c>
      <c r="AA1532" s="26" t="str">
        <f t="shared" si="270"/>
        <v>00</v>
      </c>
      <c r="AB1532" s="26" t="str">
        <f t="shared" si="271"/>
        <v>04</v>
      </c>
      <c r="AC1532" s="86" t="str">
        <f t="shared" si="272"/>
        <v>GAN_NP_2500X1254px_16m_L8-9_L1_20230424_20CC</v>
      </c>
      <c r="AD1532" s="41" t="s">
        <v>3097</v>
      </c>
    </row>
    <row r="1533" spans="2:30" x14ac:dyDescent="0.25">
      <c r="B1533" t="s">
        <v>3876</v>
      </c>
      <c r="C1533" t="s">
        <v>3816</v>
      </c>
      <c r="D1533" s="7" t="s">
        <v>347</v>
      </c>
      <c r="E1533" s="2" t="b">
        <v>1</v>
      </c>
      <c r="F1533" s="2" t="s">
        <v>3813</v>
      </c>
      <c r="G1533" s="7" t="s">
        <v>389</v>
      </c>
      <c r="H1533" t="s">
        <v>348</v>
      </c>
      <c r="I1533" s="50">
        <v>45039</v>
      </c>
      <c r="J1533" s="2">
        <v>29.8</v>
      </c>
      <c r="K1533" s="2" t="s">
        <v>4098</v>
      </c>
      <c r="L1533" s="9">
        <v>36.5</v>
      </c>
      <c r="M1533" s="2" t="s">
        <v>3869</v>
      </c>
      <c r="N1533" s="2" t="s">
        <v>85</v>
      </c>
      <c r="O1533" s="2" t="s">
        <v>3868</v>
      </c>
      <c r="P1533" s="2" t="str">
        <f>VLOOKUP(I1533,Period!A:B,2,FALSE)</f>
        <v>2023H1</v>
      </c>
      <c r="Q1533" s="9">
        <f t="shared" si="263"/>
        <v>36.5</v>
      </c>
      <c r="R1533" s="2">
        <f t="shared" si="264"/>
        <v>40</v>
      </c>
      <c r="S1533" t="str">
        <f t="shared" si="265"/>
        <v>03 Cloudy (40%-90%)</v>
      </c>
      <c r="T1533" t="str">
        <f t="shared" si="273"/>
        <v>45039L8-9_L1CDM-MLB-GANNP4503903 Cloudy (40%-90%)</v>
      </c>
      <c r="U1533">
        <f>IF(COUNTIF(T$2:T1532,T1533)&gt;=1,0,1)</f>
        <v>1</v>
      </c>
      <c r="V1533" s="26" t="s">
        <v>3098</v>
      </c>
      <c r="W1533" s="26">
        <f t="shared" si="266"/>
        <v>2023</v>
      </c>
      <c r="X1533" s="26" t="str">
        <f t="shared" si="267"/>
        <v>04</v>
      </c>
      <c r="Y1533" s="26">
        <f t="shared" si="268"/>
        <v>23</v>
      </c>
      <c r="Z1533" s="26" t="str">
        <f t="shared" si="269"/>
        <v>22</v>
      </c>
      <c r="AA1533" s="26" t="str">
        <f t="shared" si="270"/>
        <v>05</v>
      </c>
      <c r="AB1533" s="26" t="str">
        <f t="shared" si="271"/>
        <v>57</v>
      </c>
      <c r="AC1533" s="86" t="str">
        <f t="shared" si="272"/>
        <v>GAN_NP_2500X1254px_16m_L8-9_L1_20230423_40CC</v>
      </c>
      <c r="AD1533" s="41" t="s">
        <v>3099</v>
      </c>
    </row>
    <row r="1534" spans="2:30" x14ac:dyDescent="0.25">
      <c r="B1534" t="s">
        <v>3876</v>
      </c>
      <c r="C1534" t="s">
        <v>3816</v>
      </c>
      <c r="D1534" s="7" t="s">
        <v>347</v>
      </c>
      <c r="E1534" s="2" t="b">
        <v>1</v>
      </c>
      <c r="F1534" s="2" t="s">
        <v>3813</v>
      </c>
      <c r="G1534" s="7" t="s">
        <v>389</v>
      </c>
      <c r="H1534" t="s">
        <v>348</v>
      </c>
      <c r="I1534" s="50">
        <v>45032</v>
      </c>
      <c r="J1534" s="2">
        <v>31.7</v>
      </c>
      <c r="K1534" s="2" t="s">
        <v>4451</v>
      </c>
      <c r="L1534" s="9">
        <v>60.8</v>
      </c>
      <c r="M1534" s="2" t="s">
        <v>3869</v>
      </c>
      <c r="N1534" s="2" t="s">
        <v>85</v>
      </c>
      <c r="O1534" s="2" t="s">
        <v>3868</v>
      </c>
      <c r="P1534" s="2" t="str">
        <f>VLOOKUP(I1534,Period!A:B,2,FALSE)</f>
        <v>2023H1</v>
      </c>
      <c r="Q1534" s="9">
        <f t="shared" si="263"/>
        <v>60.8</v>
      </c>
      <c r="R1534" s="2">
        <f t="shared" si="264"/>
        <v>70</v>
      </c>
      <c r="S1534" t="str">
        <f t="shared" si="265"/>
        <v>03 Cloudy (40%-90%)</v>
      </c>
      <c r="T1534" t="str">
        <f t="shared" si="273"/>
        <v>45032L8-9_L1CDM-MLB-GANNP4503203 Cloudy (40%-90%)</v>
      </c>
      <c r="U1534">
        <f>IF(COUNTIF(T$2:T1533,T1534)&gt;=1,0,1)</f>
        <v>1</v>
      </c>
      <c r="V1534" s="26" t="s">
        <v>3100</v>
      </c>
      <c r="W1534" s="26">
        <f t="shared" si="266"/>
        <v>2023</v>
      </c>
      <c r="X1534" s="26" t="str">
        <f t="shared" si="267"/>
        <v>04</v>
      </c>
      <c r="Y1534" s="26">
        <f t="shared" si="268"/>
        <v>16</v>
      </c>
      <c r="Z1534" s="26" t="str">
        <f t="shared" si="269"/>
        <v>21</v>
      </c>
      <c r="AA1534" s="26" t="str">
        <f t="shared" si="270"/>
        <v>59</v>
      </c>
      <c r="AB1534" s="26" t="str">
        <f t="shared" si="271"/>
        <v>47</v>
      </c>
      <c r="AC1534" s="86" t="str">
        <f t="shared" si="272"/>
        <v>GAN_NP_2500X1254px_16m_L8-9_L1_20230416_70CC</v>
      </c>
      <c r="AD1534" s="41" t="s">
        <v>3101</v>
      </c>
    </row>
    <row r="1535" spans="2:30" x14ac:dyDescent="0.25">
      <c r="B1535" t="s">
        <v>3876</v>
      </c>
      <c r="C1535" t="s">
        <v>3816</v>
      </c>
      <c r="D1535" s="7" t="s">
        <v>347</v>
      </c>
      <c r="E1535" s="2" t="b">
        <v>1</v>
      </c>
      <c r="F1535" s="2" t="s">
        <v>3813</v>
      </c>
      <c r="G1535" s="7" t="s">
        <v>389</v>
      </c>
      <c r="H1535" t="s">
        <v>348</v>
      </c>
      <c r="I1535" s="50">
        <v>45031</v>
      </c>
      <c r="J1535" s="2">
        <v>32</v>
      </c>
      <c r="K1535" s="2" t="s">
        <v>4087</v>
      </c>
      <c r="L1535" s="9">
        <v>49.6</v>
      </c>
      <c r="M1535" s="2" t="s">
        <v>3869</v>
      </c>
      <c r="N1535" s="2" t="s">
        <v>85</v>
      </c>
      <c r="O1535" s="2" t="s">
        <v>3868</v>
      </c>
      <c r="P1535" s="2" t="str">
        <f>VLOOKUP(I1535,Period!A:B,2,FALSE)</f>
        <v>2023H1</v>
      </c>
      <c r="Q1535" s="9">
        <f t="shared" si="263"/>
        <v>49.6</v>
      </c>
      <c r="R1535" s="2">
        <f t="shared" si="264"/>
        <v>50</v>
      </c>
      <c r="S1535" t="str">
        <f t="shared" si="265"/>
        <v>03 Cloudy (40%-90%)</v>
      </c>
      <c r="T1535" t="str">
        <f t="shared" si="273"/>
        <v>45031L8-9_L1CDM-MLB-GANNP4503103 Cloudy (40%-90%)</v>
      </c>
      <c r="U1535">
        <f>IF(COUNTIF(T$2:T1534,T1535)&gt;=1,0,1)</f>
        <v>1</v>
      </c>
      <c r="V1535" s="26" t="s">
        <v>3102</v>
      </c>
      <c r="W1535" s="26">
        <f t="shared" si="266"/>
        <v>2023</v>
      </c>
      <c r="X1535" s="26" t="str">
        <f t="shared" si="267"/>
        <v>04</v>
      </c>
      <c r="Y1535" s="26">
        <f t="shared" si="268"/>
        <v>15</v>
      </c>
      <c r="Z1535" s="26" t="str">
        <f t="shared" si="269"/>
        <v>22</v>
      </c>
      <c r="AA1535" s="26" t="str">
        <f t="shared" si="270"/>
        <v>06</v>
      </c>
      <c r="AB1535" s="26" t="str">
        <f t="shared" si="271"/>
        <v>16</v>
      </c>
      <c r="AC1535" s="86" t="str">
        <f t="shared" si="272"/>
        <v>GAN_NP_2500X1254px_16m_L8-9_L1_20230415_50CC</v>
      </c>
      <c r="AD1535" s="41" t="s">
        <v>3103</v>
      </c>
    </row>
    <row r="1536" spans="2:30" x14ac:dyDescent="0.25">
      <c r="B1536" t="s">
        <v>3876</v>
      </c>
      <c r="C1536" t="s">
        <v>3816</v>
      </c>
      <c r="D1536" s="7" t="s">
        <v>347</v>
      </c>
      <c r="E1536" s="2" t="b">
        <v>1</v>
      </c>
      <c r="F1536" s="2" t="s">
        <v>3813</v>
      </c>
      <c r="G1536" s="7" t="s">
        <v>389</v>
      </c>
      <c r="H1536" t="s">
        <v>348</v>
      </c>
      <c r="I1536" s="50">
        <v>45024</v>
      </c>
      <c r="J1536" s="2">
        <v>34</v>
      </c>
      <c r="K1536" s="2" t="s">
        <v>4452</v>
      </c>
      <c r="L1536" s="9">
        <v>26.6</v>
      </c>
      <c r="M1536" s="2" t="s">
        <v>3869</v>
      </c>
      <c r="N1536" s="2" t="s">
        <v>85</v>
      </c>
      <c r="O1536" s="2" t="s">
        <v>3868</v>
      </c>
      <c r="P1536" s="2" t="str">
        <f>VLOOKUP(I1536,Period!A:B,2,FALSE)</f>
        <v>2023H1</v>
      </c>
      <c r="Q1536" s="9">
        <f t="shared" si="263"/>
        <v>26.6</v>
      </c>
      <c r="R1536" s="2">
        <f t="shared" si="264"/>
        <v>30</v>
      </c>
      <c r="S1536" t="str">
        <f t="shared" si="265"/>
        <v>02 Sunny (10%-30%)</v>
      </c>
      <c r="T1536" t="str">
        <f t="shared" si="273"/>
        <v>45024L8-9_L1CDM-MLB-GANNP4502402 Sunny (10%-30%)</v>
      </c>
      <c r="U1536">
        <f>IF(COUNTIF(T$2:T1535,T1536)&gt;=1,0,1)</f>
        <v>1</v>
      </c>
      <c r="V1536" s="26" t="s">
        <v>3104</v>
      </c>
      <c r="W1536" s="26">
        <f t="shared" si="266"/>
        <v>2023</v>
      </c>
      <c r="X1536" s="26" t="str">
        <f t="shared" si="267"/>
        <v>04</v>
      </c>
      <c r="Y1536" s="26" t="str">
        <f t="shared" si="268"/>
        <v>08</v>
      </c>
      <c r="Z1536" s="26" t="str">
        <f t="shared" si="269"/>
        <v>22</v>
      </c>
      <c r="AA1536" s="26" t="str">
        <f t="shared" si="270"/>
        <v>00</v>
      </c>
      <c r="AB1536" s="26" t="str">
        <f t="shared" si="271"/>
        <v>10</v>
      </c>
      <c r="AC1536" s="86" t="str">
        <f t="shared" si="272"/>
        <v>GAN_NP_2500X1254px_16m_L8-9_L1_20230408_30CC</v>
      </c>
      <c r="AD1536" s="41" t="s">
        <v>3105</v>
      </c>
    </row>
    <row r="1537" spans="2:30" x14ac:dyDescent="0.25">
      <c r="B1537" t="s">
        <v>3876</v>
      </c>
      <c r="C1537" t="s">
        <v>3816</v>
      </c>
      <c r="D1537" s="7" t="s">
        <v>347</v>
      </c>
      <c r="E1537" s="2" t="b">
        <v>1</v>
      </c>
      <c r="F1537" s="2" t="s">
        <v>3813</v>
      </c>
      <c r="G1537" s="7" t="s">
        <v>389</v>
      </c>
      <c r="H1537" t="s">
        <v>348</v>
      </c>
      <c r="I1537" s="50">
        <v>45023</v>
      </c>
      <c r="J1537" s="2">
        <v>34.299999999999997</v>
      </c>
      <c r="K1537" s="2" t="s">
        <v>4070</v>
      </c>
      <c r="L1537" s="9">
        <v>42.3</v>
      </c>
      <c r="M1537" s="2" t="s">
        <v>3869</v>
      </c>
      <c r="N1537" s="2" t="s">
        <v>85</v>
      </c>
      <c r="O1537" s="2" t="s">
        <v>3868</v>
      </c>
      <c r="P1537" s="2" t="str">
        <f>VLOOKUP(I1537,Period!A:B,2,FALSE)</f>
        <v>2023H1</v>
      </c>
      <c r="Q1537" s="9">
        <f t="shared" si="263"/>
        <v>42.3</v>
      </c>
      <c r="R1537" s="2">
        <f t="shared" si="264"/>
        <v>50</v>
      </c>
      <c r="S1537" t="str">
        <f t="shared" si="265"/>
        <v>03 Cloudy (40%-90%)</v>
      </c>
      <c r="T1537" t="str">
        <f t="shared" si="273"/>
        <v>45023L8-9_L1CDM-MLB-GANNP4502303 Cloudy (40%-90%)</v>
      </c>
      <c r="U1537">
        <f>IF(COUNTIF(T$2:T1536,T1537)&gt;=1,0,1)</f>
        <v>1</v>
      </c>
      <c r="V1537" s="26" t="s">
        <v>3106</v>
      </c>
      <c r="W1537" s="26">
        <f t="shared" si="266"/>
        <v>2023</v>
      </c>
      <c r="X1537" s="26" t="str">
        <f t="shared" si="267"/>
        <v>04</v>
      </c>
      <c r="Y1537" s="26" t="str">
        <f t="shared" si="268"/>
        <v>07</v>
      </c>
      <c r="Z1537" s="26" t="str">
        <f t="shared" si="269"/>
        <v>22</v>
      </c>
      <c r="AA1537" s="26" t="str">
        <f t="shared" si="270"/>
        <v>06</v>
      </c>
      <c r="AB1537" s="26" t="str">
        <f t="shared" si="271"/>
        <v>04</v>
      </c>
      <c r="AC1537" s="86" t="str">
        <f t="shared" si="272"/>
        <v>GAN_NP_2500X1254px_16m_L8-9_L1_20230407_50CC</v>
      </c>
      <c r="AD1537" s="41" t="s">
        <v>3107</v>
      </c>
    </row>
    <row r="1538" spans="2:30" x14ac:dyDescent="0.25">
      <c r="B1538" t="s">
        <v>3876</v>
      </c>
      <c r="C1538" t="s">
        <v>3816</v>
      </c>
      <c r="D1538" s="7" t="s">
        <v>347</v>
      </c>
      <c r="E1538" s="2" t="b">
        <v>1</v>
      </c>
      <c r="F1538" s="2" t="s">
        <v>3813</v>
      </c>
      <c r="G1538" s="7" t="s">
        <v>389</v>
      </c>
      <c r="H1538" t="s">
        <v>348</v>
      </c>
      <c r="I1538" s="50">
        <v>45016</v>
      </c>
      <c r="J1538" s="2">
        <v>36.200000000000003</v>
      </c>
      <c r="K1538" s="2" t="s">
        <v>4453</v>
      </c>
      <c r="L1538" s="9">
        <v>83.1</v>
      </c>
      <c r="M1538" s="2" t="s">
        <v>3869</v>
      </c>
      <c r="N1538" s="2" t="s">
        <v>85</v>
      </c>
      <c r="O1538" s="2" t="s">
        <v>3868</v>
      </c>
      <c r="P1538" s="2" t="str">
        <f>VLOOKUP(I1538,Period!A:B,2,FALSE)</f>
        <v>2023H1</v>
      </c>
      <c r="Q1538" s="9">
        <f t="shared" ref="Q1538:Q1601" si="275">AVERAGEIFS(L:L,I:I,I1538,H:H,H1538,C:C,C1538,B:B,B1538)</f>
        <v>83.1</v>
      </c>
      <c r="R1538" s="2">
        <f t="shared" si="264"/>
        <v>90</v>
      </c>
      <c r="S1538" t="str">
        <f t="shared" si="265"/>
        <v>03 Cloudy (40%-90%)</v>
      </c>
      <c r="T1538" t="str">
        <f t="shared" si="273"/>
        <v>45016L8-9_L1CDM-MLB-GANNP4501603 Cloudy (40%-90%)</v>
      </c>
      <c r="U1538">
        <f>IF(COUNTIF(T$2:T1537,T1538)&gt;=1,0,1)</f>
        <v>1</v>
      </c>
      <c r="V1538" s="26" t="s">
        <v>3108</v>
      </c>
      <c r="W1538" s="26">
        <f t="shared" si="266"/>
        <v>2023</v>
      </c>
      <c r="X1538" s="26" t="str">
        <f t="shared" si="267"/>
        <v>03</v>
      </c>
      <c r="Y1538" s="26">
        <f t="shared" si="268"/>
        <v>31</v>
      </c>
      <c r="Z1538" s="26" t="str">
        <f t="shared" si="269"/>
        <v>22</v>
      </c>
      <c r="AA1538" s="26" t="str">
        <f t="shared" si="270"/>
        <v>00</v>
      </c>
      <c r="AB1538" s="26" t="str">
        <f t="shared" si="271"/>
        <v>01</v>
      </c>
      <c r="AC1538" s="86" t="str">
        <f t="shared" si="272"/>
        <v>GAN_NP_2500X1254px_16m_L8-9_L1_20230331_90CC</v>
      </c>
      <c r="AD1538" s="41" t="s">
        <v>3109</v>
      </c>
    </row>
    <row r="1539" spans="2:30" x14ac:dyDescent="0.25">
      <c r="B1539" t="s">
        <v>3876</v>
      </c>
      <c r="C1539" t="s">
        <v>3816</v>
      </c>
      <c r="D1539" s="7" t="s">
        <v>347</v>
      </c>
      <c r="E1539" s="2" t="b">
        <v>1</v>
      </c>
      <c r="F1539" s="2" t="s">
        <v>3813</v>
      </c>
      <c r="G1539" s="7" t="s">
        <v>389</v>
      </c>
      <c r="H1539" t="s">
        <v>348</v>
      </c>
      <c r="I1539" s="50">
        <v>45015</v>
      </c>
      <c r="J1539" s="2">
        <v>36.6</v>
      </c>
      <c r="K1539" s="2" t="s">
        <v>4112</v>
      </c>
      <c r="L1539" s="9">
        <v>20</v>
      </c>
      <c r="M1539" s="2" t="s">
        <v>3869</v>
      </c>
      <c r="N1539" s="2" t="s">
        <v>85</v>
      </c>
      <c r="O1539" s="2" t="s">
        <v>3868</v>
      </c>
      <c r="P1539" s="2" t="str">
        <f>VLOOKUP(I1539,Period!A:B,2,FALSE)</f>
        <v>2023H1</v>
      </c>
      <c r="Q1539" s="9">
        <f t="shared" si="275"/>
        <v>20</v>
      </c>
      <c r="R1539" s="2">
        <f t="shared" ref="R1539:R1602" si="276">ROUNDUP(Q1539/10,0)*10</f>
        <v>20</v>
      </c>
      <c r="S1539" t="str">
        <f t="shared" ref="S1539:S1602" si="277">IF(R1539=0,"01 Clear (0%)",IF(R1539&lt;=30,"02 Sunny (10%-30%)",IF(R1539&lt;=90,"03 Cloudy (40%-90%)","04 Overcast (100%)")))</f>
        <v>02 Sunny (10%-30%)</v>
      </c>
      <c r="T1539" t="str">
        <f t="shared" si="273"/>
        <v>45015L8-9_L1CDM-MLB-GANNP4501502 Sunny (10%-30%)</v>
      </c>
      <c r="U1539">
        <f>IF(COUNTIF(T$2:T1538,T1539)&gt;=1,0,1)</f>
        <v>1</v>
      </c>
      <c r="V1539" s="26" t="s">
        <v>3110</v>
      </c>
      <c r="W1539" s="26">
        <f t="shared" ref="W1539:W1602" si="278">YEAR(I1539)</f>
        <v>2023</v>
      </c>
      <c r="X1539" s="26" t="str">
        <f t="shared" ref="X1539:X1602" si="279">IF(LEN(MONTH(I1539))=1,CONCATENATE("0",MONTH(I1539)),MONTH(I1539))</f>
        <v>03</v>
      </c>
      <c r="Y1539" s="26">
        <f t="shared" ref="Y1539:Y1602" si="280">IF(LEN(DAY(I1539))=1,CONCATENATE("0",DAY(I1539)),DAY(I1539))</f>
        <v>30</v>
      </c>
      <c r="Z1539" s="26" t="str">
        <f t="shared" ref="Z1539:Z1602" si="281">LEFT(K1539,2)</f>
        <v>22</v>
      </c>
      <c r="AA1539" s="26" t="str">
        <f t="shared" ref="AA1539:AA1602" si="282">MID(K1539,4,2)</f>
        <v>06</v>
      </c>
      <c r="AB1539" s="26" t="str">
        <f t="shared" ref="AB1539:AB1602" si="283">MID(K1539,7,2)</f>
        <v>23</v>
      </c>
      <c r="AC1539" s="86" t="str">
        <f t="shared" ref="AC1539:AC1602" si="284">CONCATENATE(RIGHT(C1539,3),"_",H1539,"_",M1539,"_",O1539,"_",B1539,"_",W1539,X1539,Y1539,"_",R1539,"CC")</f>
        <v>GAN_NP_2500X1254px_16m_L8-9_L1_20230330_20CC</v>
      </c>
      <c r="AD1539" s="41" t="s">
        <v>3111</v>
      </c>
    </row>
    <row r="1540" spans="2:30" x14ac:dyDescent="0.25">
      <c r="B1540" t="s">
        <v>3876</v>
      </c>
      <c r="C1540" t="s">
        <v>3816</v>
      </c>
      <c r="D1540" s="7" t="s">
        <v>347</v>
      </c>
      <c r="E1540" s="2" t="b">
        <v>1</v>
      </c>
      <c r="F1540" s="2" t="s">
        <v>3813</v>
      </c>
      <c r="G1540" s="7" t="s">
        <v>389</v>
      </c>
      <c r="H1540" t="s">
        <v>348</v>
      </c>
      <c r="I1540" s="50">
        <v>45008</v>
      </c>
      <c r="J1540" s="2">
        <v>38.5</v>
      </c>
      <c r="K1540" s="2" t="s">
        <v>4454</v>
      </c>
      <c r="L1540" s="9">
        <v>3.9</v>
      </c>
      <c r="M1540" s="2" t="s">
        <v>3869</v>
      </c>
      <c r="N1540" s="2" t="s">
        <v>85</v>
      </c>
      <c r="O1540" s="2" t="s">
        <v>3868</v>
      </c>
      <c r="P1540" s="2" t="str">
        <f>VLOOKUP(I1540,Period!A:B,2,FALSE)</f>
        <v>2023H1</v>
      </c>
      <c r="Q1540" s="9">
        <f t="shared" si="275"/>
        <v>3.9</v>
      </c>
      <c r="R1540" s="2">
        <f t="shared" si="276"/>
        <v>10</v>
      </c>
      <c r="S1540" t="str">
        <f t="shared" si="277"/>
        <v>02 Sunny (10%-30%)</v>
      </c>
      <c r="T1540" t="str">
        <f t="shared" si="273"/>
        <v>45008L8-9_L1CDM-MLB-GANNP4500802 Sunny (10%-30%)</v>
      </c>
      <c r="U1540">
        <f>IF(COUNTIF(T$2:T1539,T1540)&gt;=1,0,1)</f>
        <v>1</v>
      </c>
      <c r="V1540" s="26" t="s">
        <v>3112</v>
      </c>
      <c r="W1540" s="26">
        <f t="shared" si="278"/>
        <v>2023</v>
      </c>
      <c r="X1540" s="26" t="str">
        <f t="shared" si="279"/>
        <v>03</v>
      </c>
      <c r="Y1540" s="26">
        <f t="shared" si="280"/>
        <v>23</v>
      </c>
      <c r="Z1540" s="26" t="str">
        <f t="shared" si="281"/>
        <v>22</v>
      </c>
      <c r="AA1540" s="26" t="str">
        <f t="shared" si="282"/>
        <v>00</v>
      </c>
      <c r="AB1540" s="26" t="str">
        <f t="shared" si="283"/>
        <v>19</v>
      </c>
      <c r="AC1540" s="86" t="str">
        <f t="shared" si="284"/>
        <v>GAN_NP_2500X1254px_16m_L8-9_L1_20230323_10CC</v>
      </c>
      <c r="AD1540" s="41" t="s">
        <v>3113</v>
      </c>
    </row>
    <row r="1541" spans="2:30" x14ac:dyDescent="0.25">
      <c r="B1541" t="s">
        <v>3876</v>
      </c>
      <c r="C1541" t="s">
        <v>3816</v>
      </c>
      <c r="D1541" s="7" t="s">
        <v>347</v>
      </c>
      <c r="E1541" s="2" t="b">
        <v>1</v>
      </c>
      <c r="F1541" s="2" t="s">
        <v>3813</v>
      </c>
      <c r="G1541" s="7" t="s">
        <v>389</v>
      </c>
      <c r="H1541" t="s">
        <v>348</v>
      </c>
      <c r="I1541" s="50">
        <v>45007</v>
      </c>
      <c r="J1541" s="2">
        <v>38.799999999999997</v>
      </c>
      <c r="K1541" s="2" t="s">
        <v>4087</v>
      </c>
      <c r="L1541" s="9">
        <v>2.6</v>
      </c>
      <c r="M1541" s="2" t="s">
        <v>3869</v>
      </c>
      <c r="N1541" s="2" t="s">
        <v>85</v>
      </c>
      <c r="O1541" s="2" t="s">
        <v>3868</v>
      </c>
      <c r="P1541" s="2" t="str">
        <f>VLOOKUP(I1541,Period!A:B,2,FALSE)</f>
        <v>2023H1</v>
      </c>
      <c r="Q1541" s="9">
        <f t="shared" si="275"/>
        <v>2.6</v>
      </c>
      <c r="R1541" s="2">
        <f t="shared" si="276"/>
        <v>10</v>
      </c>
      <c r="S1541" t="str">
        <f t="shared" si="277"/>
        <v>02 Sunny (10%-30%)</v>
      </c>
      <c r="T1541" t="str">
        <f t="shared" si="273"/>
        <v>45007L8-9_L1CDM-MLB-GANNP4500702 Sunny (10%-30%)</v>
      </c>
      <c r="U1541">
        <f>IF(COUNTIF(T$2:T1540,T1541)&gt;=1,0,1)</f>
        <v>1</v>
      </c>
      <c r="V1541" s="26" t="s">
        <v>3114</v>
      </c>
      <c r="W1541" s="26">
        <f t="shared" si="278"/>
        <v>2023</v>
      </c>
      <c r="X1541" s="26" t="str">
        <f t="shared" si="279"/>
        <v>03</v>
      </c>
      <c r="Y1541" s="26">
        <f t="shared" si="280"/>
        <v>22</v>
      </c>
      <c r="Z1541" s="26" t="str">
        <f t="shared" si="281"/>
        <v>22</v>
      </c>
      <c r="AA1541" s="26" t="str">
        <f t="shared" si="282"/>
        <v>06</v>
      </c>
      <c r="AB1541" s="26" t="str">
        <f t="shared" si="283"/>
        <v>16</v>
      </c>
      <c r="AC1541" s="86" t="str">
        <f t="shared" si="284"/>
        <v>GAN_NP_2500X1254px_16m_L8-9_L1_20230322_10CC</v>
      </c>
      <c r="AD1541" s="41" t="s">
        <v>3115</v>
      </c>
    </row>
    <row r="1542" spans="2:30" x14ac:dyDescent="0.25">
      <c r="B1542" t="s">
        <v>3876</v>
      </c>
      <c r="C1542" t="s">
        <v>3816</v>
      </c>
      <c r="D1542" s="7" t="s">
        <v>347</v>
      </c>
      <c r="E1542" s="2" t="b">
        <v>1</v>
      </c>
      <c r="F1542" s="2" t="s">
        <v>3813</v>
      </c>
      <c r="G1542" s="7" t="s">
        <v>389</v>
      </c>
      <c r="H1542" t="s">
        <v>348</v>
      </c>
      <c r="I1542" s="50">
        <v>45000</v>
      </c>
      <c r="J1542" s="2">
        <v>40.700000000000003</v>
      </c>
      <c r="K1542" s="2" t="s">
        <v>4455</v>
      </c>
      <c r="L1542" s="9">
        <v>23.1</v>
      </c>
      <c r="M1542" s="2" t="s">
        <v>3869</v>
      </c>
      <c r="N1542" s="2" t="s">
        <v>85</v>
      </c>
      <c r="O1542" s="2" t="s">
        <v>3868</v>
      </c>
      <c r="P1542" s="2" t="str">
        <f>VLOOKUP(I1542,Period!A:B,2,FALSE)</f>
        <v>2023H1</v>
      </c>
      <c r="Q1542" s="9">
        <f t="shared" si="275"/>
        <v>23.1</v>
      </c>
      <c r="R1542" s="2">
        <f t="shared" si="276"/>
        <v>30</v>
      </c>
      <c r="S1542" t="str">
        <f t="shared" si="277"/>
        <v>02 Sunny (10%-30%)</v>
      </c>
      <c r="T1542" t="str">
        <f t="shared" si="273"/>
        <v>45000L8-9_L1CDM-MLB-GANNP4500002 Sunny (10%-30%)</v>
      </c>
      <c r="U1542">
        <f>IF(COUNTIF(T$2:T1541,T1542)&gt;=1,0,1)</f>
        <v>1</v>
      </c>
      <c r="V1542" s="26" t="s">
        <v>3116</v>
      </c>
      <c r="W1542" s="26">
        <f t="shared" si="278"/>
        <v>2023</v>
      </c>
      <c r="X1542" s="26" t="str">
        <f t="shared" si="279"/>
        <v>03</v>
      </c>
      <c r="Y1542" s="26">
        <f t="shared" si="280"/>
        <v>15</v>
      </c>
      <c r="Z1542" s="26" t="str">
        <f t="shared" si="281"/>
        <v>22</v>
      </c>
      <c r="AA1542" s="26" t="str">
        <f t="shared" si="282"/>
        <v>00</v>
      </c>
      <c r="AB1542" s="26" t="str">
        <f t="shared" si="283"/>
        <v>12</v>
      </c>
      <c r="AC1542" s="86" t="str">
        <f t="shared" si="284"/>
        <v>GAN_NP_2500X1254px_16m_L8-9_L1_20230315_30CC</v>
      </c>
      <c r="AD1542" s="41" t="s">
        <v>3117</v>
      </c>
    </row>
    <row r="1543" spans="2:30" x14ac:dyDescent="0.25">
      <c r="B1543" t="s">
        <v>3876</v>
      </c>
      <c r="C1543" t="s">
        <v>3816</v>
      </c>
      <c r="D1543" s="7" t="s">
        <v>347</v>
      </c>
      <c r="E1543" s="2" t="b">
        <v>1</v>
      </c>
      <c r="F1543" s="2" t="s">
        <v>3813</v>
      </c>
      <c r="G1543" s="7" t="s">
        <v>389</v>
      </c>
      <c r="H1543" t="s">
        <v>348</v>
      </c>
      <c r="I1543" s="50">
        <v>44999</v>
      </c>
      <c r="J1543" s="2">
        <v>41</v>
      </c>
      <c r="K1543" s="2" t="s">
        <v>4083</v>
      </c>
      <c r="L1543" s="9">
        <v>1.4</v>
      </c>
      <c r="M1543" s="2" t="s">
        <v>3869</v>
      </c>
      <c r="N1543" s="2" t="s">
        <v>85</v>
      </c>
      <c r="O1543" s="2" t="s">
        <v>3868</v>
      </c>
      <c r="P1543" s="2" t="str">
        <f>VLOOKUP(I1543,Period!A:B,2,FALSE)</f>
        <v>2023H1</v>
      </c>
      <c r="Q1543" s="9">
        <f t="shared" si="275"/>
        <v>1.4</v>
      </c>
      <c r="R1543" s="2">
        <f t="shared" si="276"/>
        <v>10</v>
      </c>
      <c r="S1543" t="str">
        <f t="shared" si="277"/>
        <v>02 Sunny (10%-30%)</v>
      </c>
      <c r="T1543" t="str">
        <f t="shared" si="273"/>
        <v>44999L8-9_L1CDM-MLB-GANNP4499902 Sunny (10%-30%)</v>
      </c>
      <c r="U1543">
        <f>IF(COUNTIF(T$2:T1542,T1543)&gt;=1,0,1)</f>
        <v>1</v>
      </c>
      <c r="V1543" s="26" t="s">
        <v>3118</v>
      </c>
      <c r="W1543" s="26">
        <f t="shared" si="278"/>
        <v>2023</v>
      </c>
      <c r="X1543" s="26" t="str">
        <f t="shared" si="279"/>
        <v>03</v>
      </c>
      <c r="Y1543" s="26">
        <f t="shared" si="280"/>
        <v>14</v>
      </c>
      <c r="Z1543" s="26" t="str">
        <f t="shared" si="281"/>
        <v>22</v>
      </c>
      <c r="AA1543" s="26" t="str">
        <f t="shared" si="282"/>
        <v>06</v>
      </c>
      <c r="AB1543" s="26" t="str">
        <f t="shared" si="283"/>
        <v>35</v>
      </c>
      <c r="AC1543" s="86" t="str">
        <f t="shared" si="284"/>
        <v>GAN_NP_2500X1254px_16m_L8-9_L1_20230314_10CC</v>
      </c>
      <c r="AD1543" s="41" t="s">
        <v>3119</v>
      </c>
    </row>
    <row r="1544" spans="2:30" x14ac:dyDescent="0.25">
      <c r="B1544" t="s">
        <v>3876</v>
      </c>
      <c r="C1544" t="s">
        <v>3816</v>
      </c>
      <c r="D1544" s="7" t="s">
        <v>347</v>
      </c>
      <c r="E1544" s="2" t="b">
        <v>1</v>
      </c>
      <c r="F1544" s="2" t="s">
        <v>3813</v>
      </c>
      <c r="G1544" s="7" t="s">
        <v>389</v>
      </c>
      <c r="H1544" t="s">
        <v>348</v>
      </c>
      <c r="I1544" s="50">
        <v>44992</v>
      </c>
      <c r="J1544" s="2">
        <v>42.9</v>
      </c>
      <c r="K1544" s="2" t="s">
        <v>4456</v>
      </c>
      <c r="L1544" s="9">
        <v>6.7</v>
      </c>
      <c r="M1544" s="2" t="s">
        <v>3869</v>
      </c>
      <c r="N1544" s="2" t="s">
        <v>85</v>
      </c>
      <c r="O1544" s="2" t="s">
        <v>3868</v>
      </c>
      <c r="P1544" s="2" t="str">
        <f>VLOOKUP(I1544,Period!A:B,2,FALSE)</f>
        <v>2023H1</v>
      </c>
      <c r="Q1544" s="9">
        <f t="shared" si="275"/>
        <v>6.7</v>
      </c>
      <c r="R1544" s="2">
        <f t="shared" si="276"/>
        <v>10</v>
      </c>
      <c r="S1544" t="str">
        <f t="shared" si="277"/>
        <v>02 Sunny (10%-30%)</v>
      </c>
      <c r="T1544" t="str">
        <f t="shared" si="273"/>
        <v>44992L8-9_L1CDM-MLB-GANNP4499202 Sunny (10%-30%)</v>
      </c>
      <c r="U1544">
        <f>IF(COUNTIF(T$2:T1543,T1544)&gt;=1,0,1)</f>
        <v>1</v>
      </c>
      <c r="V1544" s="26" t="s">
        <v>3120</v>
      </c>
      <c r="W1544" s="26">
        <f t="shared" si="278"/>
        <v>2023</v>
      </c>
      <c r="X1544" s="26" t="str">
        <f t="shared" si="279"/>
        <v>03</v>
      </c>
      <c r="Y1544" s="26" t="str">
        <f t="shared" si="280"/>
        <v>07</v>
      </c>
      <c r="Z1544" s="26" t="str">
        <f t="shared" si="281"/>
        <v>22</v>
      </c>
      <c r="AA1544" s="26" t="str">
        <f t="shared" si="282"/>
        <v>00</v>
      </c>
      <c r="AB1544" s="26" t="str">
        <f t="shared" si="283"/>
        <v>25</v>
      </c>
      <c r="AC1544" s="86" t="str">
        <f t="shared" si="284"/>
        <v>GAN_NP_2500X1254px_16m_L8-9_L1_20230307_10CC</v>
      </c>
      <c r="AD1544" s="41" t="s">
        <v>3121</v>
      </c>
    </row>
    <row r="1545" spans="2:30" x14ac:dyDescent="0.25">
      <c r="B1545" t="s">
        <v>3876</v>
      </c>
      <c r="C1545" t="s">
        <v>3816</v>
      </c>
      <c r="D1545" s="7" t="s">
        <v>347</v>
      </c>
      <c r="E1545" s="2" t="b">
        <v>1</v>
      </c>
      <c r="F1545" s="2" t="s">
        <v>3813</v>
      </c>
      <c r="G1545" s="7" t="s">
        <v>389</v>
      </c>
      <c r="H1545" t="s">
        <v>348</v>
      </c>
      <c r="I1545" s="50">
        <v>44991</v>
      </c>
      <c r="J1545" s="2">
        <v>43.2</v>
      </c>
      <c r="K1545" s="2" t="s">
        <v>4077</v>
      </c>
      <c r="L1545" s="9">
        <v>5.3</v>
      </c>
      <c r="M1545" s="2" t="s">
        <v>3869</v>
      </c>
      <c r="N1545" s="2" t="s">
        <v>85</v>
      </c>
      <c r="O1545" s="2" t="s">
        <v>3868</v>
      </c>
      <c r="P1545" s="2" t="str">
        <f>VLOOKUP(I1545,Period!A:B,2,FALSE)</f>
        <v>2023H1</v>
      </c>
      <c r="Q1545" s="9">
        <f t="shared" si="275"/>
        <v>5.3</v>
      </c>
      <c r="R1545" s="2">
        <f t="shared" si="276"/>
        <v>10</v>
      </c>
      <c r="S1545" t="str">
        <f t="shared" si="277"/>
        <v>02 Sunny (10%-30%)</v>
      </c>
      <c r="T1545" t="str">
        <f t="shared" si="273"/>
        <v>44991L8-9_L1CDM-MLB-GANNP4499102 Sunny (10%-30%)</v>
      </c>
      <c r="U1545">
        <f>IF(COUNTIF(T$2:T1544,T1545)&gt;=1,0,1)</f>
        <v>1</v>
      </c>
      <c r="V1545" s="26" t="s">
        <v>3122</v>
      </c>
      <c r="W1545" s="26">
        <f t="shared" si="278"/>
        <v>2023</v>
      </c>
      <c r="X1545" s="26" t="str">
        <f t="shared" si="279"/>
        <v>03</v>
      </c>
      <c r="Y1545" s="26" t="str">
        <f t="shared" si="280"/>
        <v>06</v>
      </c>
      <c r="Z1545" s="26" t="str">
        <f t="shared" si="281"/>
        <v>22</v>
      </c>
      <c r="AA1545" s="26" t="str">
        <f t="shared" si="282"/>
        <v>06</v>
      </c>
      <c r="AB1545" s="26" t="str">
        <f t="shared" si="283"/>
        <v>26</v>
      </c>
      <c r="AC1545" s="86" t="str">
        <f t="shared" si="284"/>
        <v>GAN_NP_2500X1254px_16m_L8-9_L1_20230306_10CC</v>
      </c>
      <c r="AD1545" s="41" t="s">
        <v>3123</v>
      </c>
    </row>
    <row r="1546" spans="2:30" x14ac:dyDescent="0.25">
      <c r="B1546" t="s">
        <v>3876</v>
      </c>
      <c r="C1546" t="s">
        <v>3816</v>
      </c>
      <c r="D1546" s="7" t="s">
        <v>347</v>
      </c>
      <c r="E1546" s="2" t="b">
        <v>1</v>
      </c>
      <c r="F1546" s="2" t="s">
        <v>3813</v>
      </c>
      <c r="G1546" s="7" t="s">
        <v>389</v>
      </c>
      <c r="H1546" t="s">
        <v>348</v>
      </c>
      <c r="I1546" s="50">
        <v>44984</v>
      </c>
      <c r="J1546" s="2">
        <v>45</v>
      </c>
      <c r="K1546" s="2" t="s">
        <v>4457</v>
      </c>
      <c r="L1546" s="9">
        <v>75.8</v>
      </c>
      <c r="M1546" s="2" t="s">
        <v>3869</v>
      </c>
      <c r="N1546" s="2" t="s">
        <v>85</v>
      </c>
      <c r="O1546" s="2" t="s">
        <v>3868</v>
      </c>
      <c r="P1546" s="2" t="str">
        <f>VLOOKUP(I1546,Period!A:B,2,FALSE)</f>
        <v>2023H1</v>
      </c>
      <c r="Q1546" s="9">
        <f t="shared" si="275"/>
        <v>75.8</v>
      </c>
      <c r="R1546" s="2">
        <f t="shared" si="276"/>
        <v>80</v>
      </c>
      <c r="S1546" t="str">
        <f t="shared" si="277"/>
        <v>03 Cloudy (40%-90%)</v>
      </c>
      <c r="T1546" t="str">
        <f t="shared" si="273"/>
        <v>44984L8-9_L1CDM-MLB-GANNP4498403 Cloudy (40%-90%)</v>
      </c>
      <c r="U1546">
        <f>IF(COUNTIF(T$2:T1545,T1546)&gt;=1,0,1)</f>
        <v>1</v>
      </c>
      <c r="V1546" s="26" t="s">
        <v>3124</v>
      </c>
      <c r="W1546" s="26">
        <f t="shared" si="278"/>
        <v>2023</v>
      </c>
      <c r="X1546" s="26" t="str">
        <f t="shared" si="279"/>
        <v>02</v>
      </c>
      <c r="Y1546" s="26">
        <f t="shared" si="280"/>
        <v>27</v>
      </c>
      <c r="Z1546" s="26" t="str">
        <f t="shared" si="281"/>
        <v>22</v>
      </c>
      <c r="AA1546" s="26" t="str">
        <f t="shared" si="282"/>
        <v>00</v>
      </c>
      <c r="AB1546" s="26" t="str">
        <f t="shared" si="283"/>
        <v>18</v>
      </c>
      <c r="AC1546" s="86" t="str">
        <f t="shared" si="284"/>
        <v>GAN_NP_2500X1254px_16m_L8-9_L1_20230227_80CC</v>
      </c>
      <c r="AD1546" s="41" t="s">
        <v>3125</v>
      </c>
    </row>
    <row r="1547" spans="2:30" x14ac:dyDescent="0.25">
      <c r="B1547" t="s">
        <v>3876</v>
      </c>
      <c r="C1547" t="s">
        <v>3816</v>
      </c>
      <c r="D1547" s="7" t="s">
        <v>347</v>
      </c>
      <c r="E1547" s="2" t="b">
        <v>1</v>
      </c>
      <c r="F1547" s="2" t="s">
        <v>3813</v>
      </c>
      <c r="G1547" s="7" t="s">
        <v>389</v>
      </c>
      <c r="H1547" t="s">
        <v>348</v>
      </c>
      <c r="I1547" s="50">
        <v>44983</v>
      </c>
      <c r="J1547" s="2">
        <v>45.3</v>
      </c>
      <c r="K1547" s="2" t="s">
        <v>4458</v>
      </c>
      <c r="L1547" s="9">
        <v>84</v>
      </c>
      <c r="M1547" s="2" t="s">
        <v>3869</v>
      </c>
      <c r="N1547" s="2" t="s">
        <v>85</v>
      </c>
      <c r="O1547" s="2" t="s">
        <v>3868</v>
      </c>
      <c r="P1547" s="2" t="str">
        <f>VLOOKUP(I1547,Period!A:B,2,FALSE)</f>
        <v>2023H1</v>
      </c>
      <c r="Q1547" s="9">
        <f t="shared" si="275"/>
        <v>84</v>
      </c>
      <c r="R1547" s="2">
        <f t="shared" si="276"/>
        <v>90</v>
      </c>
      <c r="S1547" t="str">
        <f t="shared" si="277"/>
        <v>03 Cloudy (40%-90%)</v>
      </c>
      <c r="T1547" t="str">
        <f t="shared" si="273"/>
        <v>44983L8-9_L1CDM-MLB-GANNP4498303 Cloudy (40%-90%)</v>
      </c>
      <c r="U1547">
        <f>IF(COUNTIF(T$2:T1546,T1547)&gt;=1,0,1)</f>
        <v>1</v>
      </c>
      <c r="V1547" s="26" t="s">
        <v>3126</v>
      </c>
      <c r="W1547" s="26">
        <f t="shared" si="278"/>
        <v>2023</v>
      </c>
      <c r="X1547" s="26" t="str">
        <f t="shared" si="279"/>
        <v>02</v>
      </c>
      <c r="Y1547" s="26">
        <f t="shared" si="280"/>
        <v>26</v>
      </c>
      <c r="Z1547" s="26" t="str">
        <f t="shared" si="281"/>
        <v>22</v>
      </c>
      <c r="AA1547" s="26" t="str">
        <f t="shared" si="282"/>
        <v>06</v>
      </c>
      <c r="AB1547" s="26" t="str">
        <f t="shared" si="283"/>
        <v>42</v>
      </c>
      <c r="AC1547" s="86" t="str">
        <f t="shared" si="284"/>
        <v>GAN_NP_2500X1254px_16m_L8-9_L1_20230226_90CC</v>
      </c>
      <c r="AD1547" s="41" t="s">
        <v>3127</v>
      </c>
    </row>
    <row r="1548" spans="2:30" x14ac:dyDescent="0.25">
      <c r="B1548" t="s">
        <v>3876</v>
      </c>
      <c r="C1548" t="s">
        <v>3816</v>
      </c>
      <c r="D1548" s="7" t="s">
        <v>347</v>
      </c>
      <c r="E1548" s="2" t="b">
        <v>1</v>
      </c>
      <c r="F1548" s="2" t="s">
        <v>3813</v>
      </c>
      <c r="G1548" s="7" t="s">
        <v>389</v>
      </c>
      <c r="H1548" t="s">
        <v>348</v>
      </c>
      <c r="I1548" s="50">
        <v>44976</v>
      </c>
      <c r="J1548" s="2">
        <v>47</v>
      </c>
      <c r="K1548" s="2" t="s">
        <v>4459</v>
      </c>
      <c r="L1548" s="9">
        <v>4.8</v>
      </c>
      <c r="M1548" s="2" t="s">
        <v>3869</v>
      </c>
      <c r="N1548" s="2" t="s">
        <v>85</v>
      </c>
      <c r="O1548" s="2" t="s">
        <v>3868</v>
      </c>
      <c r="P1548" s="2" t="str">
        <f>VLOOKUP(I1548,Period!A:B,2,FALSE)</f>
        <v>2023H1</v>
      </c>
      <c r="Q1548" s="9">
        <f t="shared" si="275"/>
        <v>4.8</v>
      </c>
      <c r="R1548" s="2">
        <f t="shared" si="276"/>
        <v>10</v>
      </c>
      <c r="S1548" t="str">
        <f t="shared" si="277"/>
        <v>02 Sunny (10%-30%)</v>
      </c>
      <c r="T1548" t="str">
        <f t="shared" si="273"/>
        <v>44976L8-9_L1CDM-MLB-GANNP4497602 Sunny (10%-30%)</v>
      </c>
      <c r="U1548">
        <f>IF(COUNTIF(T$2:T1547,T1548)&gt;=1,0,1)</f>
        <v>1</v>
      </c>
      <c r="V1548" s="26" t="s">
        <v>3128</v>
      </c>
      <c r="W1548" s="26">
        <f t="shared" si="278"/>
        <v>2023</v>
      </c>
      <c r="X1548" s="26" t="str">
        <f t="shared" si="279"/>
        <v>02</v>
      </c>
      <c r="Y1548" s="26">
        <f t="shared" si="280"/>
        <v>19</v>
      </c>
      <c r="Z1548" s="26" t="str">
        <f t="shared" si="281"/>
        <v>22</v>
      </c>
      <c r="AA1548" s="26" t="str">
        <f t="shared" si="282"/>
        <v>00</v>
      </c>
      <c r="AB1548" s="26" t="str">
        <f t="shared" si="283"/>
        <v>37</v>
      </c>
      <c r="AC1548" s="86" t="str">
        <f t="shared" si="284"/>
        <v>GAN_NP_2500X1254px_16m_L8-9_L1_20230219_10CC</v>
      </c>
      <c r="AD1548" s="41" t="s">
        <v>3129</v>
      </c>
    </row>
    <row r="1549" spans="2:30" x14ac:dyDescent="0.25">
      <c r="B1549" t="s">
        <v>3876</v>
      </c>
      <c r="C1549" t="s">
        <v>3816</v>
      </c>
      <c r="D1549" s="7" t="s">
        <v>347</v>
      </c>
      <c r="E1549" s="2" t="b">
        <v>1</v>
      </c>
      <c r="F1549" s="2" t="s">
        <v>3813</v>
      </c>
      <c r="G1549" s="7" t="s">
        <v>389</v>
      </c>
      <c r="H1549" t="s">
        <v>348</v>
      </c>
      <c r="I1549" s="50">
        <v>44975</v>
      </c>
      <c r="J1549" s="2">
        <v>47.2</v>
      </c>
      <c r="K1549" s="2" t="s">
        <v>4461</v>
      </c>
      <c r="L1549" s="9">
        <v>8.1999999999999993</v>
      </c>
      <c r="M1549" s="2" t="s">
        <v>3869</v>
      </c>
      <c r="N1549" s="2" t="s">
        <v>85</v>
      </c>
      <c r="O1549" s="2" t="s">
        <v>3868</v>
      </c>
      <c r="P1549" s="2" t="str">
        <f>VLOOKUP(I1549,Period!A:B,2,FALSE)</f>
        <v>2023H1</v>
      </c>
      <c r="Q1549" s="9">
        <f t="shared" si="275"/>
        <v>8.1999999999999993</v>
      </c>
      <c r="R1549" s="2">
        <f t="shared" si="276"/>
        <v>10</v>
      </c>
      <c r="S1549" t="str">
        <f t="shared" si="277"/>
        <v>02 Sunny (10%-30%)</v>
      </c>
      <c r="T1549" t="str">
        <f t="shared" si="273"/>
        <v>44975L8-9_L1CDM-MLB-GANNP4497502 Sunny (10%-30%)</v>
      </c>
      <c r="U1549">
        <f>IF(COUNTIF(T$2:T1548,T1549)&gt;=1,0,1)</f>
        <v>1</v>
      </c>
      <c r="V1549" s="26" t="s">
        <v>3130</v>
      </c>
      <c r="W1549" s="26">
        <f t="shared" si="278"/>
        <v>2023</v>
      </c>
      <c r="X1549" s="26" t="str">
        <f t="shared" si="279"/>
        <v>02</v>
      </c>
      <c r="Y1549" s="26">
        <f t="shared" si="280"/>
        <v>18</v>
      </c>
      <c r="Z1549" s="26" t="str">
        <f t="shared" si="281"/>
        <v>22</v>
      </c>
      <c r="AA1549" s="26" t="str">
        <f t="shared" si="282"/>
        <v>06</v>
      </c>
      <c r="AB1549" s="26" t="str">
        <f t="shared" si="283"/>
        <v>37</v>
      </c>
      <c r="AC1549" s="86" t="str">
        <f t="shared" si="284"/>
        <v>GAN_NP_2500X1254px_16m_L8-9_L1_20230218_10CC</v>
      </c>
      <c r="AD1549" s="41" t="s">
        <v>3131</v>
      </c>
    </row>
    <row r="1550" spans="2:30" x14ac:dyDescent="0.25">
      <c r="B1550" t="s">
        <v>3876</v>
      </c>
      <c r="C1550" t="s">
        <v>3816</v>
      </c>
      <c r="D1550" s="7" t="s">
        <v>347</v>
      </c>
      <c r="E1550" s="2" t="b">
        <v>1</v>
      </c>
      <c r="F1550" s="2" t="s">
        <v>3813</v>
      </c>
      <c r="G1550" s="7" t="s">
        <v>389</v>
      </c>
      <c r="H1550" t="s">
        <v>348</v>
      </c>
      <c r="I1550" s="50">
        <v>44968</v>
      </c>
      <c r="J1550" s="2">
        <v>48.9</v>
      </c>
      <c r="K1550" s="2" t="s">
        <v>4460</v>
      </c>
      <c r="L1550" s="9">
        <v>63.7</v>
      </c>
      <c r="M1550" s="2" t="s">
        <v>3869</v>
      </c>
      <c r="N1550" s="2" t="s">
        <v>85</v>
      </c>
      <c r="O1550" s="2" t="s">
        <v>3868</v>
      </c>
      <c r="P1550" s="2" t="str">
        <f>VLOOKUP(I1550,Period!A:B,2,FALSE)</f>
        <v>2023H1</v>
      </c>
      <c r="Q1550" s="9">
        <f t="shared" si="275"/>
        <v>63.7</v>
      </c>
      <c r="R1550" s="2">
        <f t="shared" si="276"/>
        <v>70</v>
      </c>
      <c r="S1550" t="str">
        <f t="shared" si="277"/>
        <v>03 Cloudy (40%-90%)</v>
      </c>
      <c r="T1550" t="str">
        <f t="shared" si="273"/>
        <v>44968L8-9_L1CDM-MLB-GANNP4496803 Cloudy (40%-90%)</v>
      </c>
      <c r="U1550">
        <f>IF(COUNTIF(T$2:T1549,T1550)&gt;=1,0,1)</f>
        <v>1</v>
      </c>
      <c r="V1550" s="26" t="s">
        <v>3132</v>
      </c>
      <c r="W1550" s="26">
        <f t="shared" si="278"/>
        <v>2023</v>
      </c>
      <c r="X1550" s="26" t="str">
        <f t="shared" si="279"/>
        <v>02</v>
      </c>
      <c r="Y1550" s="26">
        <f t="shared" si="280"/>
        <v>11</v>
      </c>
      <c r="Z1550" s="26" t="str">
        <f t="shared" si="281"/>
        <v>22</v>
      </c>
      <c r="AA1550" s="26" t="str">
        <f t="shared" si="282"/>
        <v>00</v>
      </c>
      <c r="AB1550" s="26" t="str">
        <f t="shared" si="283"/>
        <v>33</v>
      </c>
      <c r="AC1550" s="86" t="str">
        <f t="shared" si="284"/>
        <v>GAN_NP_2500X1254px_16m_L8-9_L1_20230211_70CC</v>
      </c>
      <c r="AD1550" s="41" t="s">
        <v>3133</v>
      </c>
    </row>
    <row r="1551" spans="2:30" x14ac:dyDescent="0.25">
      <c r="B1551" t="s">
        <v>3876</v>
      </c>
      <c r="C1551" t="s">
        <v>3816</v>
      </c>
      <c r="D1551" s="7" t="s">
        <v>347</v>
      </c>
      <c r="E1551" s="2" t="b">
        <v>1</v>
      </c>
      <c r="F1551" s="2" t="s">
        <v>3813</v>
      </c>
      <c r="G1551" s="7" t="s">
        <v>389</v>
      </c>
      <c r="H1551" t="s">
        <v>348</v>
      </c>
      <c r="I1551" s="50">
        <v>44967</v>
      </c>
      <c r="J1551" s="2">
        <v>49.2</v>
      </c>
      <c r="K1551" s="2" t="s">
        <v>4462</v>
      </c>
      <c r="L1551" s="9">
        <v>89.6</v>
      </c>
      <c r="M1551" s="2" t="s">
        <v>3869</v>
      </c>
      <c r="N1551" s="2" t="s">
        <v>85</v>
      </c>
      <c r="O1551" s="2" t="s">
        <v>3868</v>
      </c>
      <c r="P1551" s="2" t="str">
        <f>VLOOKUP(I1551,Period!A:B,2,FALSE)</f>
        <v>2023H1</v>
      </c>
      <c r="Q1551" s="9">
        <f t="shared" si="275"/>
        <v>89.6</v>
      </c>
      <c r="R1551" s="2">
        <f t="shared" si="276"/>
        <v>90</v>
      </c>
      <c r="S1551" t="str">
        <f t="shared" si="277"/>
        <v>03 Cloudy (40%-90%)</v>
      </c>
      <c r="T1551" t="str">
        <f t="shared" si="273"/>
        <v>44967L8-9_L1CDM-MLB-GANNP4496703 Cloudy (40%-90%)</v>
      </c>
      <c r="U1551">
        <f>IF(COUNTIF(T$2:T1550,T1551)&gt;=1,0,1)</f>
        <v>1</v>
      </c>
      <c r="V1551" s="26" t="s">
        <v>3134</v>
      </c>
      <c r="W1551" s="26">
        <f t="shared" si="278"/>
        <v>2023</v>
      </c>
      <c r="X1551" s="26" t="str">
        <f t="shared" si="279"/>
        <v>02</v>
      </c>
      <c r="Y1551" s="26">
        <f t="shared" si="280"/>
        <v>10</v>
      </c>
      <c r="Z1551" s="26" t="str">
        <f t="shared" si="281"/>
        <v>22</v>
      </c>
      <c r="AA1551" s="26" t="str">
        <f t="shared" si="282"/>
        <v>06</v>
      </c>
      <c r="AB1551" s="26" t="str">
        <f t="shared" si="283"/>
        <v>56</v>
      </c>
      <c r="AC1551" s="86" t="str">
        <f t="shared" si="284"/>
        <v>GAN_NP_2500X1254px_16m_L8-9_L1_20230210_90CC</v>
      </c>
      <c r="AD1551" s="41" t="s">
        <v>3135</v>
      </c>
    </row>
    <row r="1552" spans="2:30" x14ac:dyDescent="0.25">
      <c r="B1552" t="s">
        <v>3876</v>
      </c>
      <c r="C1552" t="s">
        <v>3816</v>
      </c>
      <c r="D1552" s="7" t="s">
        <v>347</v>
      </c>
      <c r="E1552" s="2" t="b">
        <v>1</v>
      </c>
      <c r="F1552" s="2" t="s">
        <v>3813</v>
      </c>
      <c r="G1552" s="7" t="s">
        <v>389</v>
      </c>
      <c r="H1552" t="s">
        <v>348</v>
      </c>
      <c r="I1552" s="50">
        <v>44960</v>
      </c>
      <c r="J1552" s="2">
        <v>50.7</v>
      </c>
      <c r="K1552" s="2" t="s">
        <v>4463</v>
      </c>
      <c r="L1552" s="9">
        <v>41.4</v>
      </c>
      <c r="M1552" s="2" t="s">
        <v>3869</v>
      </c>
      <c r="N1552" s="2" t="s">
        <v>85</v>
      </c>
      <c r="O1552" s="2" t="s">
        <v>3868</v>
      </c>
      <c r="P1552" s="2" t="str">
        <f>VLOOKUP(I1552,Period!A:B,2,FALSE)</f>
        <v>2023H1</v>
      </c>
      <c r="Q1552" s="9">
        <f t="shared" si="275"/>
        <v>41.4</v>
      </c>
      <c r="R1552" s="2">
        <f t="shared" si="276"/>
        <v>50</v>
      </c>
      <c r="S1552" t="str">
        <f t="shared" si="277"/>
        <v>03 Cloudy (40%-90%)</v>
      </c>
      <c r="T1552" t="str">
        <f t="shared" ref="T1552:T1615" si="285">CONCATENATE(I1552,B1552,C1552,H1552,I1552,S1552)</f>
        <v>44960L8-9_L1CDM-MLB-GANNP4496003 Cloudy (40%-90%)</v>
      </c>
      <c r="U1552">
        <f>IF(COUNTIF(T$2:T1551,T1552)&gt;=1,0,1)</f>
        <v>1</v>
      </c>
      <c r="V1552" s="26" t="s">
        <v>3136</v>
      </c>
      <c r="W1552" s="26">
        <f t="shared" si="278"/>
        <v>2023</v>
      </c>
      <c r="X1552" s="26" t="str">
        <f t="shared" si="279"/>
        <v>02</v>
      </c>
      <c r="Y1552" s="26" t="str">
        <f t="shared" si="280"/>
        <v>03</v>
      </c>
      <c r="Z1552" s="26" t="str">
        <f t="shared" si="281"/>
        <v>22</v>
      </c>
      <c r="AA1552" s="26" t="str">
        <f t="shared" si="282"/>
        <v>00</v>
      </c>
      <c r="AB1552" s="26" t="str">
        <f t="shared" si="283"/>
        <v>44</v>
      </c>
      <c r="AC1552" s="86" t="str">
        <f t="shared" si="284"/>
        <v>GAN_NP_2500X1254px_16m_L8-9_L1_20230203_50CC</v>
      </c>
      <c r="AD1552" s="41" t="s">
        <v>3137</v>
      </c>
    </row>
    <row r="1553" spans="2:30" x14ac:dyDescent="0.25">
      <c r="B1553" t="s">
        <v>3876</v>
      </c>
      <c r="C1553" t="s">
        <v>3816</v>
      </c>
      <c r="D1553" s="7" t="s">
        <v>347</v>
      </c>
      <c r="E1553" s="2" t="b">
        <v>1</v>
      </c>
      <c r="F1553" s="2" t="s">
        <v>3813</v>
      </c>
      <c r="G1553" s="7" t="s">
        <v>389</v>
      </c>
      <c r="H1553" t="s">
        <v>348</v>
      </c>
      <c r="I1553" s="50">
        <v>44959</v>
      </c>
      <c r="J1553" s="2">
        <v>50.9</v>
      </c>
      <c r="K1553" s="2" t="s">
        <v>4464</v>
      </c>
      <c r="L1553" s="9">
        <v>86.9</v>
      </c>
      <c r="M1553" s="2" t="s">
        <v>3869</v>
      </c>
      <c r="N1553" s="2" t="s">
        <v>85</v>
      </c>
      <c r="O1553" s="2" t="s">
        <v>3868</v>
      </c>
      <c r="P1553" s="2" t="str">
        <f>VLOOKUP(I1553,Period!A:B,2,FALSE)</f>
        <v>2023H1</v>
      </c>
      <c r="Q1553" s="9">
        <f t="shared" si="275"/>
        <v>86.9</v>
      </c>
      <c r="R1553" s="2">
        <f t="shared" si="276"/>
        <v>90</v>
      </c>
      <c r="S1553" t="str">
        <f t="shared" si="277"/>
        <v>03 Cloudy (40%-90%)</v>
      </c>
      <c r="T1553" t="str">
        <f t="shared" si="285"/>
        <v>44959L8-9_L1CDM-MLB-GANNP4495903 Cloudy (40%-90%)</v>
      </c>
      <c r="U1553">
        <f>IF(COUNTIF(T$2:T1552,T1553)&gt;=1,0,1)</f>
        <v>1</v>
      </c>
      <c r="V1553" s="26" t="s">
        <v>3138</v>
      </c>
      <c r="W1553" s="26">
        <f t="shared" si="278"/>
        <v>2023</v>
      </c>
      <c r="X1553" s="26" t="str">
        <f t="shared" si="279"/>
        <v>02</v>
      </c>
      <c r="Y1553" s="26" t="str">
        <f t="shared" si="280"/>
        <v>02</v>
      </c>
      <c r="Z1553" s="26" t="str">
        <f t="shared" si="281"/>
        <v>22</v>
      </c>
      <c r="AA1553" s="26" t="str">
        <f t="shared" si="282"/>
        <v>06</v>
      </c>
      <c r="AB1553" s="26" t="str">
        <f t="shared" si="283"/>
        <v>48</v>
      </c>
      <c r="AC1553" s="86" t="str">
        <f t="shared" si="284"/>
        <v>GAN_NP_2500X1254px_16m_L8-9_L1_20230202_90CC</v>
      </c>
      <c r="AD1553" s="41" t="s">
        <v>3139</v>
      </c>
    </row>
    <row r="1554" spans="2:30" x14ac:dyDescent="0.25">
      <c r="B1554" t="s">
        <v>3876</v>
      </c>
      <c r="C1554" t="s">
        <v>3816</v>
      </c>
      <c r="D1554" s="7" t="s">
        <v>347</v>
      </c>
      <c r="E1554" s="2" t="b">
        <v>1</v>
      </c>
      <c r="F1554" s="2" t="s">
        <v>3813</v>
      </c>
      <c r="G1554" s="7" t="s">
        <v>389</v>
      </c>
      <c r="H1554" t="s">
        <v>348</v>
      </c>
      <c r="I1554" s="50">
        <v>44951</v>
      </c>
      <c r="J1554" s="2">
        <v>52.6</v>
      </c>
      <c r="K1554" s="2" t="s">
        <v>4465</v>
      </c>
      <c r="L1554" s="9">
        <v>51.9</v>
      </c>
      <c r="M1554" s="2" t="s">
        <v>3869</v>
      </c>
      <c r="N1554" s="2" t="s">
        <v>85</v>
      </c>
      <c r="O1554" s="2" t="s">
        <v>3868</v>
      </c>
      <c r="P1554" s="2" t="str">
        <f>VLOOKUP(I1554,Period!A:B,2,FALSE)</f>
        <v>2023H1</v>
      </c>
      <c r="Q1554" s="9">
        <f t="shared" si="275"/>
        <v>51.9</v>
      </c>
      <c r="R1554" s="2">
        <f t="shared" si="276"/>
        <v>60</v>
      </c>
      <c r="S1554" t="str">
        <f t="shared" si="277"/>
        <v>03 Cloudy (40%-90%)</v>
      </c>
      <c r="T1554" t="str">
        <f t="shared" si="285"/>
        <v>44951L8-9_L1CDM-MLB-GANNP4495103 Cloudy (40%-90%)</v>
      </c>
      <c r="U1554">
        <f>IF(COUNTIF(T$2:T1553,T1554)&gt;=1,0,1)</f>
        <v>1</v>
      </c>
      <c r="V1554" s="26" t="s">
        <v>3140</v>
      </c>
      <c r="W1554" s="26">
        <f t="shared" si="278"/>
        <v>2023</v>
      </c>
      <c r="X1554" s="26" t="str">
        <f t="shared" si="279"/>
        <v>01</v>
      </c>
      <c r="Y1554" s="26">
        <f t="shared" si="280"/>
        <v>25</v>
      </c>
      <c r="Z1554" s="26" t="str">
        <f t="shared" si="281"/>
        <v>22</v>
      </c>
      <c r="AA1554" s="26" t="str">
        <f t="shared" si="282"/>
        <v>06</v>
      </c>
      <c r="AB1554" s="26" t="str">
        <f t="shared" si="283"/>
        <v>49</v>
      </c>
      <c r="AC1554" s="86" t="str">
        <f t="shared" si="284"/>
        <v>GAN_NP_2500X1254px_16m_L8-9_L1_20230125_60CC</v>
      </c>
      <c r="AD1554" s="41" t="s">
        <v>3141</v>
      </c>
    </row>
    <row r="1555" spans="2:30" x14ac:dyDescent="0.25">
      <c r="B1555" t="s">
        <v>3876</v>
      </c>
      <c r="C1555" t="s">
        <v>3816</v>
      </c>
      <c r="D1555" s="7" t="s">
        <v>347</v>
      </c>
      <c r="E1555" s="2" t="b">
        <v>1</v>
      </c>
      <c r="F1555" s="2" t="s">
        <v>3813</v>
      </c>
      <c r="G1555" s="7" t="s">
        <v>389</v>
      </c>
      <c r="H1555" t="s">
        <v>348</v>
      </c>
      <c r="I1555" s="50">
        <v>44944</v>
      </c>
      <c r="J1555" s="2">
        <v>54</v>
      </c>
      <c r="K1555" s="2" t="s">
        <v>4466</v>
      </c>
      <c r="L1555" s="9">
        <v>72.8</v>
      </c>
      <c r="M1555" s="2" t="s">
        <v>3869</v>
      </c>
      <c r="N1555" s="2" t="s">
        <v>85</v>
      </c>
      <c r="O1555" s="2" t="s">
        <v>3868</v>
      </c>
      <c r="P1555" s="2" t="str">
        <f>VLOOKUP(I1555,Period!A:B,2,FALSE)</f>
        <v>2023H1</v>
      </c>
      <c r="Q1555" s="9">
        <f t="shared" si="275"/>
        <v>72.8</v>
      </c>
      <c r="R1555" s="2">
        <f t="shared" si="276"/>
        <v>80</v>
      </c>
      <c r="S1555" t="str">
        <f t="shared" si="277"/>
        <v>03 Cloudy (40%-90%)</v>
      </c>
      <c r="T1555" t="str">
        <f t="shared" si="285"/>
        <v>44944L8-9_L1CDM-MLB-GANNP4494403 Cloudy (40%-90%)</v>
      </c>
      <c r="U1555">
        <f>IF(COUNTIF(T$2:T1554,T1555)&gt;=1,0,1)</f>
        <v>1</v>
      </c>
      <c r="V1555" s="26" t="s">
        <v>3142</v>
      </c>
      <c r="W1555" s="26">
        <f t="shared" si="278"/>
        <v>2023</v>
      </c>
      <c r="X1555" s="26" t="str">
        <f t="shared" si="279"/>
        <v>01</v>
      </c>
      <c r="Y1555" s="26">
        <f t="shared" si="280"/>
        <v>18</v>
      </c>
      <c r="Z1555" s="26" t="str">
        <f t="shared" si="281"/>
        <v>22</v>
      </c>
      <c r="AA1555" s="26" t="str">
        <f t="shared" si="282"/>
        <v>00</v>
      </c>
      <c r="AB1555" s="26" t="str">
        <f t="shared" si="283"/>
        <v>34</v>
      </c>
      <c r="AC1555" s="86" t="str">
        <f t="shared" si="284"/>
        <v>GAN_NP_2500X1254px_16m_L8-9_L1_20230118_80CC</v>
      </c>
      <c r="AD1555" s="41" t="s">
        <v>3143</v>
      </c>
    </row>
    <row r="1556" spans="2:30" x14ac:dyDescent="0.25">
      <c r="B1556" t="s">
        <v>3876</v>
      </c>
      <c r="C1556" t="s">
        <v>3816</v>
      </c>
      <c r="D1556" s="7" t="s">
        <v>347</v>
      </c>
      <c r="E1556" s="2" t="b">
        <v>1</v>
      </c>
      <c r="F1556" s="2" t="s">
        <v>3813</v>
      </c>
      <c r="G1556" s="7" t="s">
        <v>389</v>
      </c>
      <c r="H1556" t="s">
        <v>348</v>
      </c>
      <c r="I1556" s="50">
        <v>44943</v>
      </c>
      <c r="J1556" s="2">
        <v>54.2</v>
      </c>
      <c r="K1556" s="2" t="s">
        <v>4458</v>
      </c>
      <c r="L1556" s="9">
        <v>16.5</v>
      </c>
      <c r="M1556" s="2" t="s">
        <v>3869</v>
      </c>
      <c r="N1556" s="2" t="s">
        <v>85</v>
      </c>
      <c r="O1556" s="2" t="s">
        <v>3868</v>
      </c>
      <c r="P1556" s="2" t="str">
        <f>VLOOKUP(I1556,Period!A:B,2,FALSE)</f>
        <v>2023H1</v>
      </c>
      <c r="Q1556" s="9">
        <f t="shared" si="275"/>
        <v>16.5</v>
      </c>
      <c r="R1556" s="2">
        <f t="shared" si="276"/>
        <v>20</v>
      </c>
      <c r="S1556" t="str">
        <f t="shared" si="277"/>
        <v>02 Sunny (10%-30%)</v>
      </c>
      <c r="T1556" t="str">
        <f t="shared" si="285"/>
        <v>44943L8-9_L1CDM-MLB-GANNP4494302 Sunny (10%-30%)</v>
      </c>
      <c r="U1556">
        <f>IF(COUNTIF(T$2:T1555,T1556)&gt;=1,0,1)</f>
        <v>1</v>
      </c>
      <c r="V1556" s="26" t="s">
        <v>3144</v>
      </c>
      <c r="W1556" s="26">
        <f t="shared" si="278"/>
        <v>2023</v>
      </c>
      <c r="X1556" s="26" t="str">
        <f t="shared" si="279"/>
        <v>01</v>
      </c>
      <c r="Y1556" s="26">
        <f t="shared" si="280"/>
        <v>17</v>
      </c>
      <c r="Z1556" s="26" t="str">
        <f t="shared" si="281"/>
        <v>22</v>
      </c>
      <c r="AA1556" s="26" t="str">
        <f t="shared" si="282"/>
        <v>06</v>
      </c>
      <c r="AB1556" s="26" t="str">
        <f t="shared" si="283"/>
        <v>42</v>
      </c>
      <c r="AC1556" s="86" t="str">
        <f t="shared" si="284"/>
        <v>GAN_NP_2500X1254px_16m_L8-9_L1_20230117_20CC</v>
      </c>
      <c r="AD1556" s="41" t="s">
        <v>3145</v>
      </c>
    </row>
    <row r="1557" spans="2:30" x14ac:dyDescent="0.25">
      <c r="B1557" t="s">
        <v>3876</v>
      </c>
      <c r="C1557" t="s">
        <v>3816</v>
      </c>
      <c r="D1557" s="7" t="s">
        <v>347</v>
      </c>
      <c r="E1557" s="2" t="b">
        <v>1</v>
      </c>
      <c r="F1557" s="2" t="s">
        <v>3813</v>
      </c>
      <c r="G1557" s="7" t="s">
        <v>389</v>
      </c>
      <c r="H1557" t="s">
        <v>348</v>
      </c>
      <c r="I1557" s="50">
        <v>44936</v>
      </c>
      <c r="J1557" s="2">
        <v>55.4</v>
      </c>
      <c r="K1557" s="2" t="s">
        <v>4459</v>
      </c>
      <c r="L1557" s="9">
        <v>94.7</v>
      </c>
      <c r="M1557" s="2" t="s">
        <v>3869</v>
      </c>
      <c r="N1557" s="2" t="s">
        <v>85</v>
      </c>
      <c r="O1557" s="2" t="s">
        <v>3868</v>
      </c>
      <c r="P1557" s="2" t="str">
        <f>VLOOKUP(I1557,Period!A:B,2,FALSE)</f>
        <v>2023H1</v>
      </c>
      <c r="Q1557" s="9">
        <f t="shared" si="275"/>
        <v>94.7</v>
      </c>
      <c r="R1557" s="2">
        <f t="shared" si="276"/>
        <v>100</v>
      </c>
      <c r="S1557" t="str">
        <f t="shared" si="277"/>
        <v>04 Overcast (100%)</v>
      </c>
      <c r="T1557" t="str">
        <f t="shared" si="285"/>
        <v>44936L8-9_L1CDM-MLB-GANNP4493604 Overcast (100%)</v>
      </c>
      <c r="U1557">
        <f>IF(COUNTIF(T$2:T1556,T1557)&gt;=1,0,1)</f>
        <v>1</v>
      </c>
      <c r="V1557" s="26" t="s">
        <v>3146</v>
      </c>
      <c r="W1557" s="26">
        <f t="shared" si="278"/>
        <v>2023</v>
      </c>
      <c r="X1557" s="26" t="str">
        <f t="shared" si="279"/>
        <v>01</v>
      </c>
      <c r="Y1557" s="26">
        <f t="shared" si="280"/>
        <v>10</v>
      </c>
      <c r="Z1557" s="26" t="str">
        <f t="shared" si="281"/>
        <v>22</v>
      </c>
      <c r="AA1557" s="26" t="str">
        <f t="shared" si="282"/>
        <v>00</v>
      </c>
      <c r="AB1557" s="26" t="str">
        <f t="shared" si="283"/>
        <v>37</v>
      </c>
      <c r="AC1557" s="86" t="str">
        <f t="shared" si="284"/>
        <v>GAN_NP_2500X1254px_16m_L8-9_L1_20230110_100CC</v>
      </c>
      <c r="AD1557" s="41" t="s">
        <v>3147</v>
      </c>
    </row>
    <row r="1558" spans="2:30" x14ac:dyDescent="0.25">
      <c r="B1558" t="s">
        <v>3876</v>
      </c>
      <c r="C1558" t="s">
        <v>3816</v>
      </c>
      <c r="D1558" s="7" t="s">
        <v>347</v>
      </c>
      <c r="E1558" s="2" t="b">
        <v>1</v>
      </c>
      <c r="F1558" s="2" t="s">
        <v>3813</v>
      </c>
      <c r="G1558" s="7" t="s">
        <v>389</v>
      </c>
      <c r="H1558" t="s">
        <v>348</v>
      </c>
      <c r="I1558" s="50">
        <v>44935</v>
      </c>
      <c r="J1558" s="2">
        <v>55.6</v>
      </c>
      <c r="K1558" s="2" t="s">
        <v>4467</v>
      </c>
      <c r="L1558" s="9">
        <v>100</v>
      </c>
      <c r="M1558" s="2" t="s">
        <v>3869</v>
      </c>
      <c r="N1558" s="2" t="s">
        <v>85</v>
      </c>
      <c r="O1558" s="2" t="s">
        <v>3868</v>
      </c>
      <c r="P1558" s="2" t="str">
        <f>VLOOKUP(I1558,Period!A:B,2,FALSE)</f>
        <v>2023H1</v>
      </c>
      <c r="Q1558" s="9">
        <f t="shared" si="275"/>
        <v>100</v>
      </c>
      <c r="R1558" s="2">
        <f t="shared" si="276"/>
        <v>100</v>
      </c>
      <c r="S1558" t="str">
        <f t="shared" si="277"/>
        <v>04 Overcast (100%)</v>
      </c>
      <c r="T1558" t="str">
        <f t="shared" si="285"/>
        <v>44935L8-9_L1CDM-MLB-GANNP4493504 Overcast (100%)</v>
      </c>
      <c r="U1558">
        <f>IF(COUNTIF(T$2:T1557,T1558)&gt;=1,0,1)</f>
        <v>1</v>
      </c>
      <c r="V1558" s="26" t="s">
        <v>3148</v>
      </c>
      <c r="W1558" s="26">
        <f t="shared" si="278"/>
        <v>2023</v>
      </c>
      <c r="X1558" s="26" t="str">
        <f t="shared" si="279"/>
        <v>01</v>
      </c>
      <c r="Y1558" s="26" t="str">
        <f t="shared" si="280"/>
        <v>09</v>
      </c>
      <c r="Z1558" s="26" t="str">
        <f t="shared" si="281"/>
        <v>22</v>
      </c>
      <c r="AA1558" s="26" t="str">
        <f t="shared" si="282"/>
        <v>06</v>
      </c>
      <c r="AB1558" s="26" t="str">
        <f t="shared" si="283"/>
        <v>52</v>
      </c>
      <c r="AC1558" s="86" t="str">
        <f t="shared" si="284"/>
        <v>GAN_NP_2500X1254px_16m_L8-9_L1_20230109_100CC</v>
      </c>
      <c r="AD1558" s="41" t="s">
        <v>3149</v>
      </c>
    </row>
    <row r="1559" spans="2:30" x14ac:dyDescent="0.25">
      <c r="B1559" t="s">
        <v>3876</v>
      </c>
      <c r="C1559" t="s">
        <v>3816</v>
      </c>
      <c r="D1559" s="7" t="s">
        <v>347</v>
      </c>
      <c r="E1559" s="2" t="b">
        <v>1</v>
      </c>
      <c r="F1559" s="2" t="s">
        <v>3813</v>
      </c>
      <c r="G1559" s="7" t="s">
        <v>389</v>
      </c>
      <c r="H1559" t="s">
        <v>348</v>
      </c>
      <c r="I1559" s="50">
        <v>44928</v>
      </c>
      <c r="J1559" s="2">
        <v>56.6</v>
      </c>
      <c r="K1559" s="2" t="s">
        <v>4468</v>
      </c>
      <c r="L1559" s="9">
        <v>84.5</v>
      </c>
      <c r="M1559" s="2" t="s">
        <v>3869</v>
      </c>
      <c r="N1559" s="2" t="s">
        <v>85</v>
      </c>
      <c r="O1559" s="2" t="s">
        <v>3868</v>
      </c>
      <c r="P1559" s="2" t="str">
        <f>VLOOKUP(I1559,Period!A:B,2,FALSE)</f>
        <v>2023H1</v>
      </c>
      <c r="Q1559" s="9">
        <f t="shared" si="275"/>
        <v>84.5</v>
      </c>
      <c r="R1559" s="2">
        <f t="shared" si="276"/>
        <v>90</v>
      </c>
      <c r="S1559" t="str">
        <f t="shared" si="277"/>
        <v>03 Cloudy (40%-90%)</v>
      </c>
      <c r="T1559" t="str">
        <f t="shared" si="285"/>
        <v>44928L8-9_L1CDM-MLB-GANNP4492803 Cloudy (40%-90%)</v>
      </c>
      <c r="U1559">
        <f>IF(COUNTIF(T$2:T1558,T1559)&gt;=1,0,1)</f>
        <v>1</v>
      </c>
      <c r="V1559" s="26" t="s">
        <v>3150</v>
      </c>
      <c r="W1559" s="26">
        <f t="shared" si="278"/>
        <v>2023</v>
      </c>
      <c r="X1559" s="26" t="str">
        <f t="shared" si="279"/>
        <v>01</v>
      </c>
      <c r="Y1559" s="26" t="str">
        <f t="shared" si="280"/>
        <v>02</v>
      </c>
      <c r="Z1559" s="26" t="str">
        <f t="shared" si="281"/>
        <v>22</v>
      </c>
      <c r="AA1559" s="26" t="str">
        <f t="shared" si="282"/>
        <v>00</v>
      </c>
      <c r="AB1559" s="26" t="str">
        <f t="shared" si="283"/>
        <v>42</v>
      </c>
      <c r="AC1559" s="86" t="str">
        <f t="shared" si="284"/>
        <v>GAN_NP_2500X1254px_16m_L8-9_L1_20230102_90CC</v>
      </c>
      <c r="AD1559" s="41" t="s">
        <v>3151</v>
      </c>
    </row>
    <row r="1560" spans="2:30" x14ac:dyDescent="0.25">
      <c r="B1560" t="s">
        <v>3876</v>
      </c>
      <c r="C1560" t="s">
        <v>3816</v>
      </c>
      <c r="D1560" s="7" t="s">
        <v>347</v>
      </c>
      <c r="E1560" s="2" t="b">
        <v>1</v>
      </c>
      <c r="F1560" s="2" t="s">
        <v>3813</v>
      </c>
      <c r="G1560" s="7" t="s">
        <v>389</v>
      </c>
      <c r="H1560" t="s">
        <v>348</v>
      </c>
      <c r="I1560" s="50">
        <v>44927</v>
      </c>
      <c r="J1560" s="2">
        <v>56.8</v>
      </c>
      <c r="K1560" s="2" t="s">
        <v>4469</v>
      </c>
      <c r="L1560" s="9">
        <v>73.7</v>
      </c>
      <c r="M1560" s="2" t="s">
        <v>3869</v>
      </c>
      <c r="N1560" s="2" t="s">
        <v>85</v>
      </c>
      <c r="O1560" s="2" t="s">
        <v>3868</v>
      </c>
      <c r="P1560" s="2" t="str">
        <f>VLOOKUP(I1560,Period!A:B,2,FALSE)</f>
        <v>2023H1</v>
      </c>
      <c r="Q1560" s="9">
        <f t="shared" si="275"/>
        <v>73.7</v>
      </c>
      <c r="R1560" s="2">
        <f t="shared" si="276"/>
        <v>80</v>
      </c>
      <c r="S1560" t="str">
        <f t="shared" si="277"/>
        <v>03 Cloudy (40%-90%)</v>
      </c>
      <c r="T1560" t="str">
        <f t="shared" si="285"/>
        <v>44927L8-9_L1CDM-MLB-GANNP4492703 Cloudy (40%-90%)</v>
      </c>
      <c r="U1560">
        <f>IF(COUNTIF(T$2:T1559,T1560)&gt;=1,0,1)</f>
        <v>1</v>
      </c>
      <c r="V1560" s="26" t="s">
        <v>3152</v>
      </c>
      <c r="W1560" s="26">
        <f t="shared" si="278"/>
        <v>2023</v>
      </c>
      <c r="X1560" s="26" t="str">
        <f t="shared" si="279"/>
        <v>01</v>
      </c>
      <c r="Y1560" s="26" t="str">
        <f t="shared" si="280"/>
        <v>01</v>
      </c>
      <c r="Z1560" s="26" t="str">
        <f t="shared" si="281"/>
        <v>22</v>
      </c>
      <c r="AA1560" s="26" t="str">
        <f t="shared" si="282"/>
        <v>06</v>
      </c>
      <c r="AB1560" s="26" t="str">
        <f t="shared" si="283"/>
        <v>51</v>
      </c>
      <c r="AC1560" s="86" t="str">
        <f t="shared" si="284"/>
        <v>GAN_NP_2500X1254px_16m_L8-9_L1_20230101_80CC</v>
      </c>
      <c r="AD1560" s="41" t="s">
        <v>3153</v>
      </c>
    </row>
    <row r="1561" spans="2:30" x14ac:dyDescent="0.25">
      <c r="B1561" t="s">
        <v>3876</v>
      </c>
      <c r="C1561" t="s">
        <v>3816</v>
      </c>
      <c r="D1561" s="7" t="s">
        <v>347</v>
      </c>
      <c r="E1561" s="2" t="b">
        <v>1</v>
      </c>
      <c r="F1561" s="2" t="s">
        <v>3813</v>
      </c>
      <c r="G1561" s="7" t="s">
        <v>389</v>
      </c>
      <c r="H1561" t="s">
        <v>348</v>
      </c>
      <c r="I1561" s="50">
        <v>44920</v>
      </c>
      <c r="J1561" s="2">
        <v>57.7</v>
      </c>
      <c r="K1561" s="2" t="s">
        <v>4470</v>
      </c>
      <c r="L1561" s="9">
        <v>41.4</v>
      </c>
      <c r="M1561" s="2" t="s">
        <v>3869</v>
      </c>
      <c r="N1561" s="2" t="s">
        <v>85</v>
      </c>
      <c r="O1561" s="2" t="s">
        <v>3868</v>
      </c>
      <c r="P1561" s="2" t="str">
        <f>VLOOKUP(I1561,Period!A:B,2,FALSE)</f>
        <v>2022H2</v>
      </c>
      <c r="Q1561" s="9">
        <f t="shared" si="275"/>
        <v>41.4</v>
      </c>
      <c r="R1561" s="2">
        <f t="shared" si="276"/>
        <v>50</v>
      </c>
      <c r="S1561" t="str">
        <f t="shared" si="277"/>
        <v>03 Cloudy (40%-90%)</v>
      </c>
      <c r="T1561" t="str">
        <f t="shared" si="285"/>
        <v>44920L8-9_L1CDM-MLB-GANNP4492003 Cloudy (40%-90%)</v>
      </c>
      <c r="U1561">
        <f>IF(COUNTIF(T$2:T1560,T1561)&gt;=1,0,1)</f>
        <v>1</v>
      </c>
      <c r="V1561" s="26" t="s">
        <v>3154</v>
      </c>
      <c r="W1561" s="26">
        <f t="shared" si="278"/>
        <v>2022</v>
      </c>
      <c r="X1561" s="26">
        <f t="shared" si="279"/>
        <v>12</v>
      </c>
      <c r="Y1561" s="26">
        <f t="shared" si="280"/>
        <v>25</v>
      </c>
      <c r="Z1561" s="26" t="str">
        <f t="shared" si="281"/>
        <v>22</v>
      </c>
      <c r="AA1561" s="26" t="str">
        <f t="shared" si="282"/>
        <v>00</v>
      </c>
      <c r="AB1561" s="26" t="str">
        <f t="shared" si="283"/>
        <v>39</v>
      </c>
      <c r="AC1561" s="86" t="str">
        <f t="shared" si="284"/>
        <v>GAN_NP_2500X1254px_16m_L8-9_L1_20221225_50CC</v>
      </c>
      <c r="AD1561" s="41" t="s">
        <v>3155</v>
      </c>
    </row>
    <row r="1562" spans="2:30" x14ac:dyDescent="0.25">
      <c r="B1562" t="s">
        <v>3876</v>
      </c>
      <c r="C1562" t="s">
        <v>3816</v>
      </c>
      <c r="D1562" s="7" t="s">
        <v>347</v>
      </c>
      <c r="E1562" s="2" t="b">
        <v>1</v>
      </c>
      <c r="F1562" s="2" t="s">
        <v>3813</v>
      </c>
      <c r="G1562" s="7" t="s">
        <v>389</v>
      </c>
      <c r="H1562" t="s">
        <v>348</v>
      </c>
      <c r="I1562" s="50">
        <v>44919</v>
      </c>
      <c r="J1562" s="2">
        <v>57.8</v>
      </c>
      <c r="K1562" s="2" t="s">
        <v>4471</v>
      </c>
      <c r="L1562" s="9">
        <v>14.9</v>
      </c>
      <c r="M1562" s="2" t="s">
        <v>3869</v>
      </c>
      <c r="N1562" s="2" t="s">
        <v>85</v>
      </c>
      <c r="O1562" s="2" t="s">
        <v>3868</v>
      </c>
      <c r="P1562" s="2" t="str">
        <f>VLOOKUP(I1562,Period!A:B,2,FALSE)</f>
        <v>2022H2</v>
      </c>
      <c r="Q1562" s="9">
        <f t="shared" si="275"/>
        <v>14.9</v>
      </c>
      <c r="R1562" s="2">
        <f t="shared" si="276"/>
        <v>20</v>
      </c>
      <c r="S1562" t="str">
        <f t="shared" si="277"/>
        <v>02 Sunny (10%-30%)</v>
      </c>
      <c r="T1562" t="str">
        <f t="shared" si="285"/>
        <v>44919L8-9_L1CDM-MLB-GANNP4491902 Sunny (10%-30%)</v>
      </c>
      <c r="U1562">
        <f>IF(COUNTIF(T$2:T1561,T1562)&gt;=1,0,1)</f>
        <v>1</v>
      </c>
      <c r="V1562" s="26" t="s">
        <v>3156</v>
      </c>
      <c r="W1562" s="26">
        <f t="shared" si="278"/>
        <v>2022</v>
      </c>
      <c r="X1562" s="26">
        <f t="shared" si="279"/>
        <v>12</v>
      </c>
      <c r="Y1562" s="26">
        <f t="shared" si="280"/>
        <v>24</v>
      </c>
      <c r="Z1562" s="26" t="str">
        <f t="shared" si="281"/>
        <v>22</v>
      </c>
      <c r="AA1562" s="26" t="str">
        <f t="shared" si="282"/>
        <v>06</v>
      </c>
      <c r="AB1562" s="26" t="str">
        <f t="shared" si="283"/>
        <v>50</v>
      </c>
      <c r="AC1562" s="86" t="str">
        <f t="shared" si="284"/>
        <v>GAN_NP_2500X1254px_16m_L8-9_L1_20221224_20CC</v>
      </c>
      <c r="AD1562" s="41" t="s">
        <v>3157</v>
      </c>
    </row>
    <row r="1563" spans="2:30" x14ac:dyDescent="0.25">
      <c r="B1563" t="s">
        <v>3876</v>
      </c>
      <c r="C1563" t="s">
        <v>3816</v>
      </c>
      <c r="D1563" s="7" t="s">
        <v>347</v>
      </c>
      <c r="E1563" s="2" t="b">
        <v>1</v>
      </c>
      <c r="F1563" s="2" t="s">
        <v>3813</v>
      </c>
      <c r="G1563" s="7" t="s">
        <v>389</v>
      </c>
      <c r="H1563" t="s">
        <v>348</v>
      </c>
      <c r="I1563" s="50">
        <v>44912</v>
      </c>
      <c r="J1563" s="2">
        <v>58.4</v>
      </c>
      <c r="K1563" s="2" t="s">
        <v>4472</v>
      </c>
      <c r="L1563" s="9">
        <v>94.1</v>
      </c>
      <c r="M1563" s="2" t="s">
        <v>3869</v>
      </c>
      <c r="N1563" s="2" t="s">
        <v>85</v>
      </c>
      <c r="O1563" s="2" t="s">
        <v>3868</v>
      </c>
      <c r="P1563" s="2" t="str">
        <f>VLOOKUP(I1563,Period!A:B,2,FALSE)</f>
        <v>2022H2</v>
      </c>
      <c r="Q1563" s="9">
        <f t="shared" si="275"/>
        <v>94.1</v>
      </c>
      <c r="R1563" s="2">
        <f t="shared" si="276"/>
        <v>100</v>
      </c>
      <c r="S1563" t="str">
        <f t="shared" si="277"/>
        <v>04 Overcast (100%)</v>
      </c>
      <c r="T1563" t="str">
        <f t="shared" si="285"/>
        <v>44912L8-9_L1CDM-MLB-GANNP4491204 Overcast (100%)</v>
      </c>
      <c r="U1563">
        <f>IF(COUNTIF(T$2:T1562,T1563)&gt;=1,0,1)</f>
        <v>1</v>
      </c>
      <c r="V1563" s="26" t="s">
        <v>3158</v>
      </c>
      <c r="W1563" s="26">
        <f t="shared" si="278"/>
        <v>2022</v>
      </c>
      <c r="X1563" s="26">
        <f t="shared" si="279"/>
        <v>12</v>
      </c>
      <c r="Y1563" s="26">
        <f t="shared" si="280"/>
        <v>17</v>
      </c>
      <c r="Z1563" s="26" t="str">
        <f t="shared" si="281"/>
        <v>22</v>
      </c>
      <c r="AA1563" s="26" t="str">
        <f t="shared" si="282"/>
        <v>00</v>
      </c>
      <c r="AB1563" s="26" t="str">
        <f t="shared" si="283"/>
        <v>41</v>
      </c>
      <c r="AC1563" s="86" t="str">
        <f t="shared" si="284"/>
        <v>GAN_NP_2500X1254px_16m_L8-9_L1_20221217_100CC</v>
      </c>
      <c r="AD1563" s="41" t="s">
        <v>3159</v>
      </c>
    </row>
    <row r="1564" spans="2:30" x14ac:dyDescent="0.25">
      <c r="B1564" t="s">
        <v>3876</v>
      </c>
      <c r="C1564" t="s">
        <v>3816</v>
      </c>
      <c r="D1564" s="7" t="s">
        <v>347</v>
      </c>
      <c r="E1564" s="2" t="b">
        <v>1</v>
      </c>
      <c r="F1564" s="2" t="s">
        <v>3813</v>
      </c>
      <c r="G1564" s="7" t="s">
        <v>389</v>
      </c>
      <c r="H1564" t="s">
        <v>348</v>
      </c>
      <c r="I1564" s="50">
        <v>44911</v>
      </c>
      <c r="J1564" s="2">
        <v>58.5</v>
      </c>
      <c r="K1564" s="2" t="s">
        <v>4473</v>
      </c>
      <c r="L1564" s="9">
        <v>100</v>
      </c>
      <c r="M1564" s="2" t="s">
        <v>3869</v>
      </c>
      <c r="N1564" s="2" t="s">
        <v>85</v>
      </c>
      <c r="O1564" s="2" t="s">
        <v>3868</v>
      </c>
      <c r="P1564" s="2" t="str">
        <f>VLOOKUP(I1564,Period!A:B,2,FALSE)</f>
        <v>2022H2</v>
      </c>
      <c r="Q1564" s="9">
        <f t="shared" si="275"/>
        <v>100</v>
      </c>
      <c r="R1564" s="2">
        <f t="shared" si="276"/>
        <v>100</v>
      </c>
      <c r="S1564" t="str">
        <f t="shared" si="277"/>
        <v>04 Overcast (100%)</v>
      </c>
      <c r="T1564" t="str">
        <f t="shared" si="285"/>
        <v>44911L8-9_L1CDM-MLB-GANNP4491104 Overcast (100%)</v>
      </c>
      <c r="U1564">
        <f>IF(COUNTIF(T$2:T1563,T1564)&gt;=1,0,1)</f>
        <v>1</v>
      </c>
      <c r="V1564" s="26" t="s">
        <v>3160</v>
      </c>
      <c r="W1564" s="26">
        <f t="shared" si="278"/>
        <v>2022</v>
      </c>
      <c r="X1564" s="26">
        <f t="shared" si="279"/>
        <v>12</v>
      </c>
      <c r="Y1564" s="26">
        <f t="shared" si="280"/>
        <v>16</v>
      </c>
      <c r="Z1564" s="26" t="str">
        <f t="shared" si="281"/>
        <v>22</v>
      </c>
      <c r="AA1564" s="26" t="str">
        <f t="shared" si="282"/>
        <v>06</v>
      </c>
      <c r="AB1564" s="26" t="str">
        <f t="shared" si="283"/>
        <v>53</v>
      </c>
      <c r="AC1564" s="86" t="str">
        <f t="shared" si="284"/>
        <v>GAN_NP_2500X1254px_16m_L8-9_L1_20221216_100CC</v>
      </c>
      <c r="AD1564" s="41" t="s">
        <v>3161</v>
      </c>
    </row>
    <row r="1565" spans="2:30" x14ac:dyDescent="0.25">
      <c r="B1565" t="s">
        <v>3876</v>
      </c>
      <c r="C1565" t="s">
        <v>3816</v>
      </c>
      <c r="D1565" s="7" t="s">
        <v>347</v>
      </c>
      <c r="E1565" s="2" t="b">
        <v>1</v>
      </c>
      <c r="F1565" s="2" t="s">
        <v>3813</v>
      </c>
      <c r="G1565" s="7" t="s">
        <v>389</v>
      </c>
      <c r="H1565" t="s">
        <v>348</v>
      </c>
      <c r="I1565" s="50">
        <v>44904</v>
      </c>
      <c r="J1565" s="2">
        <v>58.5</v>
      </c>
      <c r="K1565" s="2" t="s">
        <v>4474</v>
      </c>
      <c r="L1565" s="9">
        <v>85.7</v>
      </c>
      <c r="M1565" s="2" t="s">
        <v>3869</v>
      </c>
      <c r="N1565" s="2" t="s">
        <v>85</v>
      </c>
      <c r="O1565" s="2" t="s">
        <v>3868</v>
      </c>
      <c r="P1565" s="2" t="str">
        <f>VLOOKUP(I1565,Period!A:B,2,FALSE)</f>
        <v>2022H2</v>
      </c>
      <c r="Q1565" s="9">
        <f t="shared" si="275"/>
        <v>85.7</v>
      </c>
      <c r="R1565" s="2">
        <f t="shared" si="276"/>
        <v>90</v>
      </c>
      <c r="S1565" t="str">
        <f t="shared" si="277"/>
        <v>03 Cloudy (40%-90%)</v>
      </c>
      <c r="T1565" t="str">
        <f t="shared" si="285"/>
        <v>44904L8-9_L1CDM-MLB-GANNP4490403 Cloudy (40%-90%)</v>
      </c>
      <c r="U1565">
        <f>IF(COUNTIF(T$2:T1564,T1565)&gt;=1,0,1)</f>
        <v>1</v>
      </c>
      <c r="V1565" s="26" t="s">
        <v>3162</v>
      </c>
      <c r="W1565" s="26">
        <f t="shared" si="278"/>
        <v>2022</v>
      </c>
      <c r="X1565" s="26">
        <f t="shared" si="279"/>
        <v>12</v>
      </c>
      <c r="Y1565" s="26" t="str">
        <f t="shared" si="280"/>
        <v>09</v>
      </c>
      <c r="Z1565" s="26" t="str">
        <f t="shared" si="281"/>
        <v>22</v>
      </c>
      <c r="AA1565" s="26" t="str">
        <f t="shared" si="282"/>
        <v>00</v>
      </c>
      <c r="AB1565" s="26" t="str">
        <f t="shared" si="283"/>
        <v>47</v>
      </c>
      <c r="AC1565" s="86" t="str">
        <f t="shared" si="284"/>
        <v>GAN_NP_2500X1254px_16m_L8-9_L1_20221209_90CC</v>
      </c>
      <c r="AD1565" s="41" t="s">
        <v>3163</v>
      </c>
    </row>
    <row r="1566" spans="2:30" x14ac:dyDescent="0.25">
      <c r="B1566" t="s">
        <v>3876</v>
      </c>
      <c r="C1566" t="s">
        <v>3816</v>
      </c>
      <c r="D1566" s="7" t="s">
        <v>347</v>
      </c>
      <c r="E1566" s="2" t="b">
        <v>1</v>
      </c>
      <c r="F1566" s="2" t="s">
        <v>3813</v>
      </c>
      <c r="G1566" s="7" t="s">
        <v>389</v>
      </c>
      <c r="H1566" t="s">
        <v>348</v>
      </c>
      <c r="I1566" s="50">
        <v>44903</v>
      </c>
      <c r="J1566" s="2">
        <v>58.8</v>
      </c>
      <c r="K1566" s="2" t="s">
        <v>4467</v>
      </c>
      <c r="L1566" s="9">
        <v>100</v>
      </c>
      <c r="M1566" s="2" t="s">
        <v>3869</v>
      </c>
      <c r="N1566" s="2" t="s">
        <v>85</v>
      </c>
      <c r="O1566" s="2" t="s">
        <v>3868</v>
      </c>
      <c r="P1566" s="2" t="str">
        <f>VLOOKUP(I1566,Period!A:B,2,FALSE)</f>
        <v>2022H2</v>
      </c>
      <c r="Q1566" s="9">
        <f t="shared" si="275"/>
        <v>100</v>
      </c>
      <c r="R1566" s="2">
        <f t="shared" si="276"/>
        <v>100</v>
      </c>
      <c r="S1566" t="str">
        <f t="shared" si="277"/>
        <v>04 Overcast (100%)</v>
      </c>
      <c r="T1566" t="str">
        <f t="shared" si="285"/>
        <v>44903L8-9_L1CDM-MLB-GANNP4490304 Overcast (100%)</v>
      </c>
      <c r="U1566">
        <f>IF(COUNTIF(T$2:T1565,T1566)&gt;=1,0,1)</f>
        <v>1</v>
      </c>
      <c r="V1566" s="26" t="s">
        <v>3164</v>
      </c>
      <c r="W1566" s="26">
        <f t="shared" si="278"/>
        <v>2022</v>
      </c>
      <c r="X1566" s="26">
        <f t="shared" si="279"/>
        <v>12</v>
      </c>
      <c r="Y1566" s="26" t="str">
        <f t="shared" si="280"/>
        <v>08</v>
      </c>
      <c r="Z1566" s="26" t="str">
        <f t="shared" si="281"/>
        <v>22</v>
      </c>
      <c r="AA1566" s="26" t="str">
        <f t="shared" si="282"/>
        <v>06</v>
      </c>
      <c r="AB1566" s="26" t="str">
        <f t="shared" si="283"/>
        <v>52</v>
      </c>
      <c r="AC1566" s="86" t="str">
        <f t="shared" si="284"/>
        <v>GAN_NP_2500X1254px_16m_L8-9_L1_20221208_100CC</v>
      </c>
      <c r="AD1566" s="41" t="s">
        <v>3165</v>
      </c>
    </row>
    <row r="1567" spans="2:30" x14ac:dyDescent="0.25">
      <c r="B1567" t="s">
        <v>3876</v>
      </c>
      <c r="C1567" t="s">
        <v>3816</v>
      </c>
      <c r="D1567" s="7" t="s">
        <v>347</v>
      </c>
      <c r="E1567" s="2" t="b">
        <v>1</v>
      </c>
      <c r="F1567" s="2" t="s">
        <v>3813</v>
      </c>
      <c r="G1567" s="7" t="s">
        <v>389</v>
      </c>
      <c r="H1567" t="s">
        <v>348</v>
      </c>
      <c r="I1567" s="50">
        <v>44896</v>
      </c>
      <c r="J1567" s="2">
        <v>58.7</v>
      </c>
      <c r="K1567" s="2" t="s">
        <v>4470</v>
      </c>
      <c r="L1567" s="9">
        <v>30.1</v>
      </c>
      <c r="M1567" s="2" t="s">
        <v>3869</v>
      </c>
      <c r="N1567" s="2" t="s">
        <v>85</v>
      </c>
      <c r="O1567" s="2" t="s">
        <v>3868</v>
      </c>
      <c r="P1567" s="2" t="str">
        <f>VLOOKUP(I1567,Period!A:B,2,FALSE)</f>
        <v>2022H2</v>
      </c>
      <c r="Q1567" s="9">
        <f t="shared" si="275"/>
        <v>30.1</v>
      </c>
      <c r="R1567" s="2">
        <f t="shared" si="276"/>
        <v>40</v>
      </c>
      <c r="S1567" t="str">
        <f t="shared" si="277"/>
        <v>03 Cloudy (40%-90%)</v>
      </c>
      <c r="T1567" t="str">
        <f t="shared" si="285"/>
        <v>44896L8-9_L1CDM-MLB-GANNP4489603 Cloudy (40%-90%)</v>
      </c>
      <c r="U1567">
        <f>IF(COUNTIF(T$2:T1566,T1567)&gt;=1,0,1)</f>
        <v>1</v>
      </c>
      <c r="V1567" s="26" t="s">
        <v>3166</v>
      </c>
      <c r="W1567" s="26">
        <f t="shared" si="278"/>
        <v>2022</v>
      </c>
      <c r="X1567" s="26">
        <f t="shared" si="279"/>
        <v>12</v>
      </c>
      <c r="Y1567" s="26" t="str">
        <f t="shared" si="280"/>
        <v>01</v>
      </c>
      <c r="Z1567" s="26" t="str">
        <f t="shared" si="281"/>
        <v>22</v>
      </c>
      <c r="AA1567" s="26" t="str">
        <f t="shared" si="282"/>
        <v>00</v>
      </c>
      <c r="AB1567" s="26" t="str">
        <f t="shared" si="283"/>
        <v>39</v>
      </c>
      <c r="AC1567" s="86" t="str">
        <f t="shared" si="284"/>
        <v>GAN_NP_2500X1254px_16m_L8-9_L1_20221201_40CC</v>
      </c>
      <c r="AD1567" s="41" t="s">
        <v>3167</v>
      </c>
    </row>
    <row r="1568" spans="2:30" x14ac:dyDescent="0.25">
      <c r="B1568" t="s">
        <v>3876</v>
      </c>
      <c r="C1568" t="s">
        <v>3816</v>
      </c>
      <c r="D1568" s="7" t="s">
        <v>347</v>
      </c>
      <c r="E1568" s="2" t="b">
        <v>1</v>
      </c>
      <c r="F1568" s="2" t="s">
        <v>3813</v>
      </c>
      <c r="G1568" s="7" t="s">
        <v>389</v>
      </c>
      <c r="H1568" t="s">
        <v>348</v>
      </c>
      <c r="I1568" s="50">
        <v>44895</v>
      </c>
      <c r="J1568" s="2">
        <v>58.7</v>
      </c>
      <c r="K1568" s="2" t="s">
        <v>4475</v>
      </c>
      <c r="L1568" s="9">
        <v>67.400000000000006</v>
      </c>
      <c r="M1568" s="2" t="s">
        <v>3869</v>
      </c>
      <c r="N1568" s="2" t="s">
        <v>85</v>
      </c>
      <c r="O1568" s="2" t="s">
        <v>3868</v>
      </c>
      <c r="P1568" s="2" t="str">
        <f>VLOOKUP(I1568,Period!A:B,2,FALSE)</f>
        <v>2022H2</v>
      </c>
      <c r="Q1568" s="9">
        <f t="shared" si="275"/>
        <v>67.400000000000006</v>
      </c>
      <c r="R1568" s="2">
        <f t="shared" si="276"/>
        <v>70</v>
      </c>
      <c r="S1568" t="str">
        <f t="shared" si="277"/>
        <v>03 Cloudy (40%-90%)</v>
      </c>
      <c r="T1568" t="str">
        <f t="shared" si="285"/>
        <v>44895L8-9_L1CDM-MLB-GANNP4489503 Cloudy (40%-90%)</v>
      </c>
      <c r="U1568">
        <f>IF(COUNTIF(T$2:T1567,T1568)&gt;=1,0,1)</f>
        <v>1</v>
      </c>
      <c r="V1568" s="26" t="s">
        <v>3168</v>
      </c>
      <c r="W1568" s="26">
        <f t="shared" si="278"/>
        <v>2022</v>
      </c>
      <c r="X1568" s="26">
        <f t="shared" si="279"/>
        <v>11</v>
      </c>
      <c r="Y1568" s="26">
        <f t="shared" si="280"/>
        <v>30</v>
      </c>
      <c r="Z1568" s="26" t="str">
        <f t="shared" si="281"/>
        <v>22</v>
      </c>
      <c r="AA1568" s="26" t="str">
        <f t="shared" si="282"/>
        <v>06</v>
      </c>
      <c r="AB1568" s="26" t="str">
        <f t="shared" si="283"/>
        <v>59</v>
      </c>
      <c r="AC1568" s="86" t="str">
        <f t="shared" si="284"/>
        <v>GAN_NP_2500X1254px_16m_L8-9_L1_20221130_70CC</v>
      </c>
      <c r="AD1568" s="41" t="s">
        <v>3169</v>
      </c>
    </row>
    <row r="1569" spans="2:30" x14ac:dyDescent="0.25">
      <c r="B1569" t="s">
        <v>3876</v>
      </c>
      <c r="C1569" t="s">
        <v>3816</v>
      </c>
      <c r="D1569" s="7" t="s">
        <v>347</v>
      </c>
      <c r="E1569" s="2" t="b">
        <v>1</v>
      </c>
      <c r="F1569" s="2" t="s">
        <v>3813</v>
      </c>
      <c r="G1569" s="7" t="s">
        <v>389</v>
      </c>
      <c r="H1569" t="s">
        <v>348</v>
      </c>
      <c r="I1569" s="50">
        <v>44888</v>
      </c>
      <c r="J1569" s="2">
        <v>58.3</v>
      </c>
      <c r="K1569" s="2" t="s">
        <v>4476</v>
      </c>
      <c r="L1569" s="9">
        <v>90</v>
      </c>
      <c r="M1569" s="2" t="s">
        <v>3869</v>
      </c>
      <c r="N1569" s="2" t="s">
        <v>85</v>
      </c>
      <c r="O1569" s="2" t="s">
        <v>3868</v>
      </c>
      <c r="P1569" s="2" t="str">
        <f>VLOOKUP(I1569,Period!A:B,2,FALSE)</f>
        <v>2022H2</v>
      </c>
      <c r="Q1569" s="9">
        <f t="shared" si="275"/>
        <v>90</v>
      </c>
      <c r="R1569" s="2">
        <f t="shared" si="276"/>
        <v>90</v>
      </c>
      <c r="S1569" t="str">
        <f t="shared" si="277"/>
        <v>03 Cloudy (40%-90%)</v>
      </c>
      <c r="T1569" t="str">
        <f t="shared" si="285"/>
        <v>44888L8-9_L1CDM-MLB-GANNP4488803 Cloudy (40%-90%)</v>
      </c>
      <c r="U1569">
        <f>IF(COUNTIF(T$2:T1568,T1569)&gt;=1,0,1)</f>
        <v>1</v>
      </c>
      <c r="V1569" s="26" t="s">
        <v>3170</v>
      </c>
      <c r="W1569" s="26">
        <f t="shared" si="278"/>
        <v>2022</v>
      </c>
      <c r="X1569" s="26">
        <f t="shared" si="279"/>
        <v>11</v>
      </c>
      <c r="Y1569" s="26">
        <f t="shared" si="280"/>
        <v>23</v>
      </c>
      <c r="Z1569" s="26" t="str">
        <f t="shared" si="281"/>
        <v>22</v>
      </c>
      <c r="AA1569" s="26" t="str">
        <f t="shared" si="282"/>
        <v>00</v>
      </c>
      <c r="AB1569" s="26" t="str">
        <f t="shared" si="283"/>
        <v>48</v>
      </c>
      <c r="AC1569" s="86" t="str">
        <f t="shared" si="284"/>
        <v>GAN_NP_2500X1254px_16m_L8-9_L1_20221123_90CC</v>
      </c>
      <c r="AD1569" s="41" t="s">
        <v>3171</v>
      </c>
    </row>
    <row r="1570" spans="2:30" x14ac:dyDescent="0.25">
      <c r="B1570" t="s">
        <v>3876</v>
      </c>
      <c r="C1570" t="s">
        <v>3816</v>
      </c>
      <c r="D1570" s="7" t="s">
        <v>347</v>
      </c>
      <c r="E1570" s="2" t="b">
        <v>1</v>
      </c>
      <c r="F1570" s="2" t="s">
        <v>3813</v>
      </c>
      <c r="G1570" s="7" t="s">
        <v>389</v>
      </c>
      <c r="H1570" t="s">
        <v>348</v>
      </c>
      <c r="I1570" s="50">
        <v>44887</v>
      </c>
      <c r="J1570" s="2">
        <v>58.2</v>
      </c>
      <c r="K1570" s="2" t="s">
        <v>4473</v>
      </c>
      <c r="L1570" s="9">
        <v>50.5</v>
      </c>
      <c r="M1570" s="2" t="s">
        <v>3869</v>
      </c>
      <c r="N1570" s="2" t="s">
        <v>85</v>
      </c>
      <c r="O1570" s="2" t="s">
        <v>3868</v>
      </c>
      <c r="P1570" s="2" t="str">
        <f>VLOOKUP(I1570,Period!A:B,2,FALSE)</f>
        <v>2022H2</v>
      </c>
      <c r="Q1570" s="9">
        <f t="shared" si="275"/>
        <v>50.5</v>
      </c>
      <c r="R1570" s="2">
        <f t="shared" si="276"/>
        <v>60</v>
      </c>
      <c r="S1570" t="str">
        <f t="shared" si="277"/>
        <v>03 Cloudy (40%-90%)</v>
      </c>
      <c r="T1570" t="str">
        <f t="shared" si="285"/>
        <v>44887L8-9_L1CDM-MLB-GANNP4488703 Cloudy (40%-90%)</v>
      </c>
      <c r="U1570">
        <f>IF(COUNTIF(T$2:T1569,T1570)&gt;=1,0,1)</f>
        <v>1</v>
      </c>
      <c r="V1570" s="26" t="s">
        <v>3172</v>
      </c>
      <c r="W1570" s="26">
        <f t="shared" si="278"/>
        <v>2022</v>
      </c>
      <c r="X1570" s="26">
        <f t="shared" si="279"/>
        <v>11</v>
      </c>
      <c r="Y1570" s="26">
        <f t="shared" si="280"/>
        <v>22</v>
      </c>
      <c r="Z1570" s="26" t="str">
        <f t="shared" si="281"/>
        <v>22</v>
      </c>
      <c r="AA1570" s="26" t="str">
        <f t="shared" si="282"/>
        <v>06</v>
      </c>
      <c r="AB1570" s="26" t="str">
        <f t="shared" si="283"/>
        <v>53</v>
      </c>
      <c r="AC1570" s="86" t="str">
        <f t="shared" si="284"/>
        <v>GAN_NP_2500X1254px_16m_L8-9_L1_20221122_60CC</v>
      </c>
      <c r="AD1570" s="41" t="s">
        <v>3173</v>
      </c>
    </row>
    <row r="1571" spans="2:30" x14ac:dyDescent="0.25">
      <c r="B1571" t="s">
        <v>3876</v>
      </c>
      <c r="C1571" t="s">
        <v>3816</v>
      </c>
      <c r="D1571" s="7" t="s">
        <v>347</v>
      </c>
      <c r="E1571" s="2" t="b">
        <v>1</v>
      </c>
      <c r="F1571" s="2" t="s">
        <v>3813</v>
      </c>
      <c r="G1571" s="7" t="s">
        <v>389</v>
      </c>
      <c r="H1571" t="s">
        <v>348</v>
      </c>
      <c r="I1571" s="50">
        <v>44880</v>
      </c>
      <c r="J1571" s="2">
        <v>57.3</v>
      </c>
      <c r="K1571" s="2" t="s">
        <v>4477</v>
      </c>
      <c r="L1571" s="9">
        <v>50.4</v>
      </c>
      <c r="M1571" s="2" t="s">
        <v>3869</v>
      </c>
      <c r="N1571" s="2" t="s">
        <v>85</v>
      </c>
      <c r="O1571" s="2" t="s">
        <v>3868</v>
      </c>
      <c r="P1571" s="2" t="str">
        <f>VLOOKUP(I1571,Period!A:B,2,FALSE)</f>
        <v>2022H2</v>
      </c>
      <c r="Q1571" s="9">
        <f t="shared" si="275"/>
        <v>50.4</v>
      </c>
      <c r="R1571" s="2">
        <f t="shared" si="276"/>
        <v>60</v>
      </c>
      <c r="S1571" t="str">
        <f t="shared" si="277"/>
        <v>03 Cloudy (40%-90%)</v>
      </c>
      <c r="T1571" t="str">
        <f t="shared" si="285"/>
        <v>44880L8-9_L1CDM-MLB-GANNP4488003 Cloudy (40%-90%)</v>
      </c>
      <c r="U1571">
        <f>IF(COUNTIF(T$2:T1570,T1571)&gt;=1,0,1)</f>
        <v>1</v>
      </c>
      <c r="V1571" s="26" t="s">
        <v>3174</v>
      </c>
      <c r="W1571" s="26">
        <f t="shared" si="278"/>
        <v>2022</v>
      </c>
      <c r="X1571" s="26">
        <f t="shared" si="279"/>
        <v>11</v>
      </c>
      <c r="Y1571" s="26">
        <f t="shared" si="280"/>
        <v>15</v>
      </c>
      <c r="Z1571" s="26" t="str">
        <f t="shared" si="281"/>
        <v>22</v>
      </c>
      <c r="AA1571" s="26" t="str">
        <f t="shared" si="282"/>
        <v>00</v>
      </c>
      <c r="AB1571" s="26" t="str">
        <f t="shared" si="283"/>
        <v>43</v>
      </c>
      <c r="AC1571" s="86" t="str">
        <f t="shared" si="284"/>
        <v>GAN_NP_2500X1254px_16m_L8-9_L1_20221115_60CC</v>
      </c>
      <c r="AD1571" s="41" t="s">
        <v>3175</v>
      </c>
    </row>
    <row r="1572" spans="2:30" x14ac:dyDescent="0.25">
      <c r="B1572" t="s">
        <v>3876</v>
      </c>
      <c r="C1572" t="s">
        <v>3816</v>
      </c>
      <c r="D1572" s="7" t="s">
        <v>347</v>
      </c>
      <c r="E1572" s="2" t="b">
        <v>1</v>
      </c>
      <c r="F1572" s="2" t="s">
        <v>3813</v>
      </c>
      <c r="G1572" s="7" t="s">
        <v>389</v>
      </c>
      <c r="H1572" t="s">
        <v>348</v>
      </c>
      <c r="I1572" s="50">
        <v>44879</v>
      </c>
      <c r="J1572" s="2">
        <v>57.2</v>
      </c>
      <c r="K1572" s="2" t="s">
        <v>4475</v>
      </c>
      <c r="L1572" s="9">
        <v>30.4</v>
      </c>
      <c r="M1572" s="2" t="s">
        <v>3869</v>
      </c>
      <c r="N1572" s="2" t="s">
        <v>85</v>
      </c>
      <c r="O1572" s="2" t="s">
        <v>3868</v>
      </c>
      <c r="P1572" s="2" t="str">
        <f>VLOOKUP(I1572,Period!A:B,2,FALSE)</f>
        <v>2022H2</v>
      </c>
      <c r="Q1572" s="9">
        <f t="shared" si="275"/>
        <v>30.4</v>
      </c>
      <c r="R1572" s="2">
        <f t="shared" si="276"/>
        <v>40</v>
      </c>
      <c r="S1572" t="str">
        <f t="shared" si="277"/>
        <v>03 Cloudy (40%-90%)</v>
      </c>
      <c r="T1572" t="str">
        <f t="shared" si="285"/>
        <v>44879L8-9_L1CDM-MLB-GANNP4487903 Cloudy (40%-90%)</v>
      </c>
      <c r="U1572">
        <f>IF(COUNTIF(T$2:T1571,T1572)&gt;=1,0,1)</f>
        <v>1</v>
      </c>
      <c r="V1572" s="26" t="s">
        <v>3176</v>
      </c>
      <c r="W1572" s="26">
        <f t="shared" si="278"/>
        <v>2022</v>
      </c>
      <c r="X1572" s="26">
        <f t="shared" si="279"/>
        <v>11</v>
      </c>
      <c r="Y1572" s="26">
        <f t="shared" si="280"/>
        <v>14</v>
      </c>
      <c r="Z1572" s="26" t="str">
        <f t="shared" si="281"/>
        <v>22</v>
      </c>
      <c r="AA1572" s="26" t="str">
        <f t="shared" si="282"/>
        <v>06</v>
      </c>
      <c r="AB1572" s="26" t="str">
        <f t="shared" si="283"/>
        <v>59</v>
      </c>
      <c r="AC1572" s="86" t="str">
        <f t="shared" si="284"/>
        <v>GAN_NP_2500X1254px_16m_L8-9_L1_20221114_40CC</v>
      </c>
      <c r="AD1572" s="41" t="s">
        <v>3177</v>
      </c>
    </row>
    <row r="1573" spans="2:30" x14ac:dyDescent="0.25">
      <c r="B1573" t="s">
        <v>3876</v>
      </c>
      <c r="C1573" t="s">
        <v>3816</v>
      </c>
      <c r="D1573" s="7" t="s">
        <v>347</v>
      </c>
      <c r="E1573" s="2" t="b">
        <v>1</v>
      </c>
      <c r="F1573" s="2" t="s">
        <v>3813</v>
      </c>
      <c r="G1573" s="7" t="s">
        <v>389</v>
      </c>
      <c r="H1573" t="s">
        <v>348</v>
      </c>
      <c r="I1573" s="50">
        <v>44872</v>
      </c>
      <c r="J1573" s="2">
        <v>56</v>
      </c>
      <c r="K1573" s="2" t="s">
        <v>4478</v>
      </c>
      <c r="L1573" s="9">
        <v>36.9</v>
      </c>
      <c r="M1573" s="2" t="s">
        <v>3869</v>
      </c>
      <c r="N1573" s="2" t="s">
        <v>85</v>
      </c>
      <c r="O1573" s="2" t="s">
        <v>3868</v>
      </c>
      <c r="P1573" s="2" t="str">
        <f>VLOOKUP(I1573,Period!A:B,2,FALSE)</f>
        <v>2022H2</v>
      </c>
      <c r="Q1573" s="9">
        <f t="shared" si="275"/>
        <v>36.9</v>
      </c>
      <c r="R1573" s="2">
        <f t="shared" si="276"/>
        <v>40</v>
      </c>
      <c r="S1573" t="str">
        <f t="shared" si="277"/>
        <v>03 Cloudy (40%-90%)</v>
      </c>
      <c r="T1573" t="str">
        <f t="shared" si="285"/>
        <v>44872L8-9_L1CDM-MLB-GANNP4487203 Cloudy (40%-90%)</v>
      </c>
      <c r="U1573">
        <f>IF(COUNTIF(T$2:T1572,T1573)&gt;=1,0,1)</f>
        <v>1</v>
      </c>
      <c r="V1573" s="26" t="s">
        <v>3178</v>
      </c>
      <c r="W1573" s="26">
        <f t="shared" si="278"/>
        <v>2022</v>
      </c>
      <c r="X1573" s="26">
        <f t="shared" si="279"/>
        <v>11</v>
      </c>
      <c r="Y1573" s="26" t="str">
        <f t="shared" si="280"/>
        <v>07</v>
      </c>
      <c r="Z1573" s="26" t="str">
        <f t="shared" si="281"/>
        <v>22</v>
      </c>
      <c r="AA1573" s="26" t="str">
        <f t="shared" si="282"/>
        <v>00</v>
      </c>
      <c r="AB1573" s="26" t="str">
        <f t="shared" si="283"/>
        <v>52</v>
      </c>
      <c r="AC1573" s="86" t="str">
        <f t="shared" si="284"/>
        <v>GAN_NP_2500X1254px_16m_L8-9_L1_20221107_40CC</v>
      </c>
      <c r="AD1573" s="41" t="s">
        <v>3179</v>
      </c>
    </row>
    <row r="1574" spans="2:30" x14ac:dyDescent="0.25">
      <c r="B1574" t="s">
        <v>3876</v>
      </c>
      <c r="C1574" t="s">
        <v>3816</v>
      </c>
      <c r="D1574" s="7" t="s">
        <v>347</v>
      </c>
      <c r="E1574" s="2" t="b">
        <v>1</v>
      </c>
      <c r="F1574" s="2" t="s">
        <v>3813</v>
      </c>
      <c r="G1574" s="7" t="s">
        <v>389</v>
      </c>
      <c r="H1574" t="s">
        <v>348</v>
      </c>
      <c r="I1574" s="50">
        <v>44871</v>
      </c>
      <c r="J1574" s="2">
        <v>55.7</v>
      </c>
      <c r="K1574" s="2" t="s">
        <v>4467</v>
      </c>
      <c r="L1574" s="9">
        <v>95.4</v>
      </c>
      <c r="M1574" s="2" t="s">
        <v>3869</v>
      </c>
      <c r="N1574" s="2" t="s">
        <v>85</v>
      </c>
      <c r="O1574" s="2" t="s">
        <v>3868</v>
      </c>
      <c r="P1574" s="2" t="str">
        <f>VLOOKUP(I1574,Period!A:B,2,FALSE)</f>
        <v>2022H2</v>
      </c>
      <c r="Q1574" s="9">
        <f t="shared" si="275"/>
        <v>95.4</v>
      </c>
      <c r="R1574" s="2">
        <f t="shared" si="276"/>
        <v>100</v>
      </c>
      <c r="S1574" t="str">
        <f t="shared" si="277"/>
        <v>04 Overcast (100%)</v>
      </c>
      <c r="T1574" t="str">
        <f t="shared" si="285"/>
        <v>44871L8-9_L1CDM-MLB-GANNP4487104 Overcast (100%)</v>
      </c>
      <c r="U1574">
        <f>IF(COUNTIF(T$2:T1573,T1574)&gt;=1,0,1)</f>
        <v>1</v>
      </c>
      <c r="V1574" s="26" t="s">
        <v>3180</v>
      </c>
      <c r="W1574" s="26">
        <f t="shared" si="278"/>
        <v>2022</v>
      </c>
      <c r="X1574" s="26">
        <f t="shared" si="279"/>
        <v>11</v>
      </c>
      <c r="Y1574" s="26" t="str">
        <f t="shared" si="280"/>
        <v>06</v>
      </c>
      <c r="Z1574" s="26" t="str">
        <f t="shared" si="281"/>
        <v>22</v>
      </c>
      <c r="AA1574" s="26" t="str">
        <f t="shared" si="282"/>
        <v>06</v>
      </c>
      <c r="AB1574" s="26" t="str">
        <f t="shared" si="283"/>
        <v>52</v>
      </c>
      <c r="AC1574" s="86" t="str">
        <f t="shared" si="284"/>
        <v>GAN_NP_2500X1254px_16m_L8-9_L1_20221106_100CC</v>
      </c>
      <c r="AD1574" s="41" t="s">
        <v>3181</v>
      </c>
    </row>
    <row r="1575" spans="2:30" x14ac:dyDescent="0.25">
      <c r="B1575" t="s">
        <v>3876</v>
      </c>
      <c r="C1575" t="s">
        <v>3816</v>
      </c>
      <c r="D1575" s="7" t="s">
        <v>347</v>
      </c>
      <c r="E1575" s="2" t="b">
        <v>1</v>
      </c>
      <c r="F1575" s="2" t="s">
        <v>3813</v>
      </c>
      <c r="G1575" s="7" t="s">
        <v>389</v>
      </c>
      <c r="H1575" t="s">
        <v>348</v>
      </c>
      <c r="I1575" s="50">
        <v>44864</v>
      </c>
      <c r="J1575" s="2">
        <v>54.1</v>
      </c>
      <c r="K1575" s="2" t="s">
        <v>4472</v>
      </c>
      <c r="L1575" s="9">
        <v>87.4</v>
      </c>
      <c r="M1575" s="2" t="s">
        <v>3869</v>
      </c>
      <c r="N1575" s="2" t="s">
        <v>85</v>
      </c>
      <c r="O1575" s="2" t="s">
        <v>3868</v>
      </c>
      <c r="P1575" s="2" t="str">
        <f>VLOOKUP(I1575,Period!A:B,2,FALSE)</f>
        <v>2022H2</v>
      </c>
      <c r="Q1575" s="9">
        <f t="shared" si="275"/>
        <v>87.4</v>
      </c>
      <c r="R1575" s="2">
        <f t="shared" si="276"/>
        <v>90</v>
      </c>
      <c r="S1575" t="str">
        <f t="shared" si="277"/>
        <v>03 Cloudy (40%-90%)</v>
      </c>
      <c r="T1575" t="str">
        <f t="shared" si="285"/>
        <v>44864L8-9_L1CDM-MLB-GANNP4486403 Cloudy (40%-90%)</v>
      </c>
      <c r="U1575">
        <f>IF(COUNTIF(T$2:T1574,T1575)&gt;=1,0,1)</f>
        <v>1</v>
      </c>
      <c r="V1575" s="26" t="s">
        <v>3182</v>
      </c>
      <c r="W1575" s="26">
        <f t="shared" si="278"/>
        <v>2022</v>
      </c>
      <c r="X1575" s="26">
        <f t="shared" si="279"/>
        <v>10</v>
      </c>
      <c r="Y1575" s="26">
        <f t="shared" si="280"/>
        <v>30</v>
      </c>
      <c r="Z1575" s="26" t="str">
        <f t="shared" si="281"/>
        <v>22</v>
      </c>
      <c r="AA1575" s="26" t="str">
        <f t="shared" si="282"/>
        <v>00</v>
      </c>
      <c r="AB1575" s="26" t="str">
        <f t="shared" si="283"/>
        <v>41</v>
      </c>
      <c r="AC1575" s="86" t="str">
        <f t="shared" si="284"/>
        <v>GAN_NP_2500X1254px_16m_L8-9_L1_20221030_90CC</v>
      </c>
      <c r="AD1575" s="41" t="s">
        <v>3183</v>
      </c>
    </row>
    <row r="1576" spans="2:30" x14ac:dyDescent="0.25">
      <c r="B1576" t="s">
        <v>3876</v>
      </c>
      <c r="C1576" t="s">
        <v>3816</v>
      </c>
      <c r="D1576" s="7" t="s">
        <v>347</v>
      </c>
      <c r="E1576" s="2" t="b">
        <v>1</v>
      </c>
      <c r="F1576" s="2" t="s">
        <v>3813</v>
      </c>
      <c r="G1576" s="7" t="s">
        <v>389</v>
      </c>
      <c r="H1576" t="s">
        <v>348</v>
      </c>
      <c r="I1576" s="50">
        <v>44863</v>
      </c>
      <c r="J1576" s="2">
        <v>53.9</v>
      </c>
      <c r="K1576" s="2" t="s">
        <v>4479</v>
      </c>
      <c r="L1576" s="9">
        <v>94.2</v>
      </c>
      <c r="M1576" s="2" t="s">
        <v>3869</v>
      </c>
      <c r="N1576" s="2" t="s">
        <v>85</v>
      </c>
      <c r="O1576" s="2" t="s">
        <v>3868</v>
      </c>
      <c r="P1576" s="2" t="str">
        <f>VLOOKUP(I1576,Period!A:B,2,FALSE)</f>
        <v>2022H2</v>
      </c>
      <c r="Q1576" s="9">
        <f t="shared" si="275"/>
        <v>94.2</v>
      </c>
      <c r="R1576" s="2">
        <f t="shared" si="276"/>
        <v>100</v>
      </c>
      <c r="S1576" t="str">
        <f t="shared" si="277"/>
        <v>04 Overcast (100%)</v>
      </c>
      <c r="T1576" t="str">
        <f t="shared" si="285"/>
        <v>44863L8-9_L1CDM-MLB-GANNP4486304 Overcast (100%)</v>
      </c>
      <c r="U1576">
        <f>IF(COUNTIF(T$2:T1575,T1576)&gt;=1,0,1)</f>
        <v>1</v>
      </c>
      <c r="V1576" s="26" t="s">
        <v>3184</v>
      </c>
      <c r="W1576" s="26">
        <f t="shared" si="278"/>
        <v>2022</v>
      </c>
      <c r="X1576" s="26">
        <f t="shared" si="279"/>
        <v>10</v>
      </c>
      <c r="Y1576" s="26">
        <f t="shared" si="280"/>
        <v>29</v>
      </c>
      <c r="Z1576" s="26" t="str">
        <f t="shared" si="281"/>
        <v>22</v>
      </c>
      <c r="AA1576" s="26" t="str">
        <f t="shared" si="282"/>
        <v>07</v>
      </c>
      <c r="AB1576" s="26" t="str">
        <f t="shared" si="283"/>
        <v>04</v>
      </c>
      <c r="AC1576" s="86" t="str">
        <f t="shared" si="284"/>
        <v>GAN_NP_2500X1254px_16m_L8-9_L1_20221029_100CC</v>
      </c>
      <c r="AD1576" s="41" t="s">
        <v>3185</v>
      </c>
    </row>
    <row r="1577" spans="2:30" x14ac:dyDescent="0.25">
      <c r="B1577" t="s">
        <v>3876</v>
      </c>
      <c r="C1577" t="s">
        <v>3816</v>
      </c>
      <c r="D1577" s="7" t="s">
        <v>347</v>
      </c>
      <c r="E1577" s="2" t="b">
        <v>1</v>
      </c>
      <c r="F1577" s="2" t="s">
        <v>3813</v>
      </c>
      <c r="G1577" s="7" t="s">
        <v>389</v>
      </c>
      <c r="H1577" t="s">
        <v>348</v>
      </c>
      <c r="I1577" s="50">
        <v>44856</v>
      </c>
      <c r="J1577" s="2">
        <v>51.9</v>
      </c>
      <c r="K1577" s="2" t="s">
        <v>4480</v>
      </c>
      <c r="L1577" s="9">
        <v>0</v>
      </c>
      <c r="M1577" s="2" t="s">
        <v>3869</v>
      </c>
      <c r="N1577" s="2" t="s">
        <v>85</v>
      </c>
      <c r="O1577" s="2" t="s">
        <v>3868</v>
      </c>
      <c r="P1577" s="2" t="str">
        <f>VLOOKUP(I1577,Period!A:B,2,FALSE)</f>
        <v>2022H2</v>
      </c>
      <c r="Q1577" s="9">
        <f t="shared" si="275"/>
        <v>0</v>
      </c>
      <c r="R1577" s="2">
        <f t="shared" si="276"/>
        <v>0</v>
      </c>
      <c r="S1577" t="str">
        <f t="shared" si="277"/>
        <v>01 Clear (0%)</v>
      </c>
      <c r="T1577" t="str">
        <f t="shared" si="285"/>
        <v>44856L8-9_L1CDM-MLB-GANNP4485601 Clear (0%)</v>
      </c>
      <c r="U1577">
        <f>IF(COUNTIF(T$2:T1576,T1577)&gt;=1,0,1)</f>
        <v>1</v>
      </c>
      <c r="V1577" s="26" t="s">
        <v>3186</v>
      </c>
      <c r="W1577" s="26">
        <f t="shared" si="278"/>
        <v>2022</v>
      </c>
      <c r="X1577" s="26">
        <f t="shared" si="279"/>
        <v>10</v>
      </c>
      <c r="Y1577" s="26">
        <f t="shared" si="280"/>
        <v>22</v>
      </c>
      <c r="Z1577" s="26" t="str">
        <f t="shared" si="281"/>
        <v>22</v>
      </c>
      <c r="AA1577" s="26" t="str">
        <f t="shared" si="282"/>
        <v>00</v>
      </c>
      <c r="AB1577" s="26" t="str">
        <f t="shared" si="283"/>
        <v>51</v>
      </c>
      <c r="AC1577" s="86" t="str">
        <f t="shared" si="284"/>
        <v>GAN_NP_2500X1254px_16m_L8-9_L1_20221022_0CC</v>
      </c>
      <c r="AD1577" s="41" t="s">
        <v>3187</v>
      </c>
    </row>
    <row r="1578" spans="2:30" x14ac:dyDescent="0.25">
      <c r="B1578" t="s">
        <v>3876</v>
      </c>
      <c r="C1578" t="s">
        <v>3816</v>
      </c>
      <c r="D1578" s="7" t="s">
        <v>347</v>
      </c>
      <c r="E1578" s="2" t="b">
        <v>1</v>
      </c>
      <c r="F1578" s="2" t="s">
        <v>3813</v>
      </c>
      <c r="G1578" s="7" t="s">
        <v>389</v>
      </c>
      <c r="H1578" t="s">
        <v>348</v>
      </c>
      <c r="I1578" s="50">
        <v>44855</v>
      </c>
      <c r="J1578" s="2">
        <v>51.6</v>
      </c>
      <c r="K1578" s="2" t="s">
        <v>4473</v>
      </c>
      <c r="L1578" s="9">
        <v>0.1</v>
      </c>
      <c r="M1578" s="2" t="s">
        <v>3869</v>
      </c>
      <c r="N1578" s="2" t="s">
        <v>85</v>
      </c>
      <c r="O1578" s="2" t="s">
        <v>3868</v>
      </c>
      <c r="P1578" s="2" t="str">
        <f>VLOOKUP(I1578,Period!A:B,2,FALSE)</f>
        <v>2022H2</v>
      </c>
      <c r="Q1578" s="9">
        <f t="shared" si="275"/>
        <v>0.1</v>
      </c>
      <c r="R1578" s="2">
        <f t="shared" si="276"/>
        <v>10</v>
      </c>
      <c r="S1578" t="str">
        <f t="shared" si="277"/>
        <v>02 Sunny (10%-30%)</v>
      </c>
      <c r="T1578" t="str">
        <f t="shared" si="285"/>
        <v>44855L8-9_L1CDM-MLB-GANNP4485502 Sunny (10%-30%)</v>
      </c>
      <c r="U1578">
        <f>IF(COUNTIF(T$2:T1577,T1578)&gt;=1,0,1)</f>
        <v>1</v>
      </c>
      <c r="V1578" s="26" t="s">
        <v>3188</v>
      </c>
      <c r="W1578" s="26">
        <f t="shared" si="278"/>
        <v>2022</v>
      </c>
      <c r="X1578" s="26">
        <f t="shared" si="279"/>
        <v>10</v>
      </c>
      <c r="Y1578" s="26">
        <f t="shared" si="280"/>
        <v>21</v>
      </c>
      <c r="Z1578" s="26" t="str">
        <f t="shared" si="281"/>
        <v>22</v>
      </c>
      <c r="AA1578" s="26" t="str">
        <f t="shared" si="282"/>
        <v>06</v>
      </c>
      <c r="AB1578" s="26" t="str">
        <f t="shared" si="283"/>
        <v>53</v>
      </c>
      <c r="AC1578" s="86" t="str">
        <f t="shared" si="284"/>
        <v>GAN_NP_2500X1254px_16m_L8-9_L1_20221021_10CC</v>
      </c>
      <c r="AD1578" s="41" t="s">
        <v>3189</v>
      </c>
    </row>
    <row r="1579" spans="2:30" x14ac:dyDescent="0.25">
      <c r="B1579" t="s">
        <v>3876</v>
      </c>
      <c r="C1579" t="s">
        <v>3816</v>
      </c>
      <c r="D1579" s="7" t="s">
        <v>347</v>
      </c>
      <c r="E1579" s="2" t="b">
        <v>1</v>
      </c>
      <c r="F1579" s="2" t="s">
        <v>3813</v>
      </c>
      <c r="G1579" s="7" t="s">
        <v>389</v>
      </c>
      <c r="H1579" t="s">
        <v>348</v>
      </c>
      <c r="I1579" s="50">
        <v>44848</v>
      </c>
      <c r="J1579" s="2">
        <v>49.4</v>
      </c>
      <c r="K1579" s="2" t="s">
        <v>4472</v>
      </c>
      <c r="L1579" s="9">
        <v>100</v>
      </c>
      <c r="M1579" s="2" t="s">
        <v>3869</v>
      </c>
      <c r="N1579" s="2" t="s">
        <v>85</v>
      </c>
      <c r="O1579" s="2" t="s">
        <v>3868</v>
      </c>
      <c r="P1579" s="2" t="str">
        <f>VLOOKUP(I1579,Period!A:B,2,FALSE)</f>
        <v>2022H2</v>
      </c>
      <c r="Q1579" s="9">
        <f t="shared" si="275"/>
        <v>100</v>
      </c>
      <c r="R1579" s="2">
        <f t="shared" si="276"/>
        <v>100</v>
      </c>
      <c r="S1579" t="str">
        <f t="shared" si="277"/>
        <v>04 Overcast (100%)</v>
      </c>
      <c r="T1579" t="str">
        <f t="shared" si="285"/>
        <v>44848L8-9_L1CDM-MLB-GANNP4484804 Overcast (100%)</v>
      </c>
      <c r="U1579">
        <f>IF(COUNTIF(T$2:T1578,T1579)&gt;=1,0,1)</f>
        <v>1</v>
      </c>
      <c r="V1579" s="26" t="s">
        <v>3190</v>
      </c>
      <c r="W1579" s="26">
        <f t="shared" si="278"/>
        <v>2022</v>
      </c>
      <c r="X1579" s="26">
        <f t="shared" si="279"/>
        <v>10</v>
      </c>
      <c r="Y1579" s="26">
        <f t="shared" si="280"/>
        <v>14</v>
      </c>
      <c r="Z1579" s="26" t="str">
        <f t="shared" si="281"/>
        <v>22</v>
      </c>
      <c r="AA1579" s="26" t="str">
        <f t="shared" si="282"/>
        <v>00</v>
      </c>
      <c r="AB1579" s="26" t="str">
        <f t="shared" si="283"/>
        <v>41</v>
      </c>
      <c r="AC1579" s="86" t="str">
        <f t="shared" si="284"/>
        <v>GAN_NP_2500X1254px_16m_L8-9_L1_20221014_100CC</v>
      </c>
      <c r="AD1579" s="41" t="s">
        <v>3191</v>
      </c>
    </row>
    <row r="1580" spans="2:30" x14ac:dyDescent="0.25">
      <c r="B1580" t="s">
        <v>3876</v>
      </c>
      <c r="C1580" t="s">
        <v>3816</v>
      </c>
      <c r="D1580" s="7" t="s">
        <v>347</v>
      </c>
      <c r="E1580" s="2" t="b">
        <v>1</v>
      </c>
      <c r="F1580" s="2" t="s">
        <v>3813</v>
      </c>
      <c r="G1580" s="7" t="s">
        <v>389</v>
      </c>
      <c r="H1580" t="s">
        <v>348</v>
      </c>
      <c r="I1580" s="50">
        <v>44847</v>
      </c>
      <c r="J1580" s="2">
        <v>49.1</v>
      </c>
      <c r="K1580" s="2" t="s">
        <v>4481</v>
      </c>
      <c r="L1580" s="9">
        <v>67.099999999999994</v>
      </c>
      <c r="M1580" s="2" t="s">
        <v>3869</v>
      </c>
      <c r="N1580" s="2" t="s">
        <v>85</v>
      </c>
      <c r="O1580" s="2" t="s">
        <v>3868</v>
      </c>
      <c r="P1580" s="2" t="str">
        <f>VLOOKUP(I1580,Period!A:B,2,FALSE)</f>
        <v>2022H2</v>
      </c>
      <c r="Q1580" s="9">
        <f t="shared" si="275"/>
        <v>67.099999999999994</v>
      </c>
      <c r="R1580" s="2">
        <f t="shared" si="276"/>
        <v>70</v>
      </c>
      <c r="S1580" t="str">
        <f t="shared" si="277"/>
        <v>03 Cloudy (40%-90%)</v>
      </c>
      <c r="T1580" t="str">
        <f t="shared" si="285"/>
        <v>44847L8-9_L1CDM-MLB-GANNP4484703 Cloudy (40%-90%)</v>
      </c>
      <c r="U1580">
        <f>IF(COUNTIF(T$2:T1579,T1580)&gt;=1,0,1)</f>
        <v>1</v>
      </c>
      <c r="V1580" s="26" t="s">
        <v>3192</v>
      </c>
      <c r="W1580" s="26">
        <f t="shared" si="278"/>
        <v>2022</v>
      </c>
      <c r="X1580" s="26">
        <f t="shared" si="279"/>
        <v>10</v>
      </c>
      <c r="Y1580" s="26">
        <f t="shared" si="280"/>
        <v>13</v>
      </c>
      <c r="Z1580" s="26" t="str">
        <f t="shared" si="281"/>
        <v>22</v>
      </c>
      <c r="AA1580" s="26" t="str">
        <f t="shared" si="282"/>
        <v>06</v>
      </c>
      <c r="AB1580" s="26" t="str">
        <f t="shared" si="283"/>
        <v>55</v>
      </c>
      <c r="AC1580" s="86" t="str">
        <f t="shared" si="284"/>
        <v>GAN_NP_2500X1254px_16m_L8-9_L1_20221013_70CC</v>
      </c>
      <c r="AD1580" s="41" t="s">
        <v>3193</v>
      </c>
    </row>
    <row r="1581" spans="2:30" x14ac:dyDescent="0.25">
      <c r="B1581" t="s">
        <v>3876</v>
      </c>
      <c r="C1581" t="s">
        <v>3816</v>
      </c>
      <c r="D1581" s="7" t="s">
        <v>347</v>
      </c>
      <c r="E1581" s="2" t="b">
        <v>1</v>
      </c>
      <c r="F1581" s="2" t="s">
        <v>3813</v>
      </c>
      <c r="G1581" s="7" t="s">
        <v>389</v>
      </c>
      <c r="H1581" t="s">
        <v>348</v>
      </c>
      <c r="I1581" s="50">
        <v>44840</v>
      </c>
      <c r="J1581" s="2">
        <v>46.6</v>
      </c>
      <c r="K1581" s="2" t="s">
        <v>4482</v>
      </c>
      <c r="L1581" s="9">
        <v>11.9</v>
      </c>
      <c r="M1581" s="2" t="s">
        <v>3869</v>
      </c>
      <c r="N1581" s="2" t="s">
        <v>85</v>
      </c>
      <c r="O1581" s="2" t="s">
        <v>3868</v>
      </c>
      <c r="P1581" s="2" t="str">
        <f>VLOOKUP(I1581,Period!A:B,2,FALSE)</f>
        <v>2022H2</v>
      </c>
      <c r="Q1581" s="9">
        <f t="shared" si="275"/>
        <v>11.9</v>
      </c>
      <c r="R1581" s="2">
        <f t="shared" si="276"/>
        <v>20</v>
      </c>
      <c r="S1581" t="str">
        <f t="shared" si="277"/>
        <v>02 Sunny (10%-30%)</v>
      </c>
      <c r="T1581" t="str">
        <f t="shared" si="285"/>
        <v>44840L8-9_L1CDM-MLB-GANNP4484002 Sunny (10%-30%)</v>
      </c>
      <c r="U1581">
        <f>IF(COUNTIF(T$2:T1580,T1581)&gt;=1,0,1)</f>
        <v>1</v>
      </c>
      <c r="V1581" s="26" t="s">
        <v>3194</v>
      </c>
      <c r="W1581" s="26">
        <f t="shared" si="278"/>
        <v>2022</v>
      </c>
      <c r="X1581" s="26">
        <f t="shared" si="279"/>
        <v>10</v>
      </c>
      <c r="Y1581" s="26" t="str">
        <f t="shared" si="280"/>
        <v>06</v>
      </c>
      <c r="Z1581" s="26" t="str">
        <f t="shared" si="281"/>
        <v>22</v>
      </c>
      <c r="AA1581" s="26" t="str">
        <f t="shared" si="282"/>
        <v>00</v>
      </c>
      <c r="AB1581" s="26" t="str">
        <f t="shared" si="283"/>
        <v>50</v>
      </c>
      <c r="AC1581" s="86" t="str">
        <f t="shared" si="284"/>
        <v>GAN_NP_2500X1254px_16m_L8-9_L1_20221006_20CC</v>
      </c>
      <c r="AD1581" s="41" t="s">
        <v>3195</v>
      </c>
    </row>
    <row r="1582" spans="2:30" x14ac:dyDescent="0.25">
      <c r="B1582" t="s">
        <v>3876</v>
      </c>
      <c r="C1582" t="s">
        <v>3816</v>
      </c>
      <c r="D1582" s="7" t="s">
        <v>347</v>
      </c>
      <c r="E1582" s="2" t="b">
        <v>1</v>
      </c>
      <c r="F1582" s="2" t="s">
        <v>3813</v>
      </c>
      <c r="G1582" s="7" t="s">
        <v>389</v>
      </c>
      <c r="H1582" t="s">
        <v>348</v>
      </c>
      <c r="I1582" s="50">
        <v>44839</v>
      </c>
      <c r="J1582" s="2">
        <v>46.2</v>
      </c>
      <c r="K1582" s="2" t="s">
        <v>4483</v>
      </c>
      <c r="L1582" s="9">
        <v>42.3</v>
      </c>
      <c r="M1582" s="2" t="s">
        <v>3869</v>
      </c>
      <c r="N1582" s="2" t="s">
        <v>85</v>
      </c>
      <c r="O1582" s="2" t="s">
        <v>3868</v>
      </c>
      <c r="P1582" s="2" t="str">
        <f>VLOOKUP(I1582,Period!A:B,2,FALSE)</f>
        <v>2022H2</v>
      </c>
      <c r="Q1582" s="9">
        <f t="shared" si="275"/>
        <v>42.3</v>
      </c>
      <c r="R1582" s="2">
        <f t="shared" si="276"/>
        <v>50</v>
      </c>
      <c r="S1582" t="str">
        <f t="shared" si="277"/>
        <v>03 Cloudy (40%-90%)</v>
      </c>
      <c r="T1582" t="str">
        <f t="shared" si="285"/>
        <v>44839L8-9_L1CDM-MLB-GANNP4483903 Cloudy (40%-90%)</v>
      </c>
      <c r="U1582">
        <f>IF(COUNTIF(T$2:T1581,T1582)&gt;=1,0,1)</f>
        <v>1</v>
      </c>
      <c r="V1582" s="26" t="s">
        <v>3196</v>
      </c>
      <c r="W1582" s="26">
        <f t="shared" si="278"/>
        <v>2022</v>
      </c>
      <c r="X1582" s="26">
        <f t="shared" si="279"/>
        <v>10</v>
      </c>
      <c r="Y1582" s="26" t="str">
        <f t="shared" si="280"/>
        <v>05</v>
      </c>
      <c r="Z1582" s="26" t="str">
        <f t="shared" si="281"/>
        <v>22</v>
      </c>
      <c r="AA1582" s="26" t="str">
        <f t="shared" si="282"/>
        <v>06</v>
      </c>
      <c r="AB1582" s="26" t="str">
        <f t="shared" si="283"/>
        <v>46</v>
      </c>
      <c r="AC1582" s="86" t="str">
        <f t="shared" si="284"/>
        <v>GAN_NP_2500X1254px_16m_L8-9_L1_20221005_50CC</v>
      </c>
      <c r="AD1582" s="41" t="s">
        <v>3197</v>
      </c>
    </row>
    <row r="1583" spans="2:30" x14ac:dyDescent="0.25">
      <c r="B1583" t="s">
        <v>3876</v>
      </c>
      <c r="C1583" t="s">
        <v>3816</v>
      </c>
      <c r="D1583" s="7" t="s">
        <v>347</v>
      </c>
      <c r="E1583" s="2" t="b">
        <v>1</v>
      </c>
      <c r="F1583" s="2" t="s">
        <v>3813</v>
      </c>
      <c r="G1583" s="7" t="s">
        <v>389</v>
      </c>
      <c r="H1583" t="s">
        <v>348</v>
      </c>
      <c r="I1583" s="50">
        <v>44832</v>
      </c>
      <c r="J1583" s="2">
        <v>43.7</v>
      </c>
      <c r="K1583" s="2" t="s">
        <v>4484</v>
      </c>
      <c r="L1583" s="9">
        <v>100</v>
      </c>
      <c r="M1583" s="2" t="s">
        <v>3869</v>
      </c>
      <c r="N1583" s="2" t="s">
        <v>85</v>
      </c>
      <c r="O1583" s="2" t="s">
        <v>3868</v>
      </c>
      <c r="P1583" s="2" t="str">
        <f>VLOOKUP(I1583,Period!A:B,2,FALSE)</f>
        <v>2022H2</v>
      </c>
      <c r="Q1583" s="9">
        <f t="shared" si="275"/>
        <v>100</v>
      </c>
      <c r="R1583" s="2">
        <f t="shared" si="276"/>
        <v>100</v>
      </c>
      <c r="S1583" t="str">
        <f t="shared" si="277"/>
        <v>04 Overcast (100%)</v>
      </c>
      <c r="T1583" t="str">
        <f t="shared" si="285"/>
        <v>44832L8-9_L1CDM-MLB-GANNP4483204 Overcast (100%)</v>
      </c>
      <c r="U1583">
        <f>IF(COUNTIF(T$2:T1582,T1583)&gt;=1,0,1)</f>
        <v>1</v>
      </c>
      <c r="V1583" s="26" t="s">
        <v>3198</v>
      </c>
      <c r="W1583" s="26">
        <f t="shared" si="278"/>
        <v>2022</v>
      </c>
      <c r="X1583" s="26" t="str">
        <f t="shared" si="279"/>
        <v>09</v>
      </c>
      <c r="Y1583" s="26">
        <f t="shared" si="280"/>
        <v>28</v>
      </c>
      <c r="Z1583" s="26" t="str">
        <f t="shared" si="281"/>
        <v>22</v>
      </c>
      <c r="AA1583" s="26" t="str">
        <f t="shared" si="282"/>
        <v>00</v>
      </c>
      <c r="AB1583" s="26" t="str">
        <f t="shared" si="283"/>
        <v>36</v>
      </c>
      <c r="AC1583" s="86" t="str">
        <f t="shared" si="284"/>
        <v>GAN_NP_2500X1254px_16m_L8-9_L1_20220928_100CC</v>
      </c>
      <c r="AD1583" s="41" t="s">
        <v>3199</v>
      </c>
    </row>
    <row r="1584" spans="2:30" x14ac:dyDescent="0.25">
      <c r="B1584" t="s">
        <v>3876</v>
      </c>
      <c r="C1584" t="s">
        <v>3816</v>
      </c>
      <c r="D1584" s="7" t="s">
        <v>347</v>
      </c>
      <c r="E1584" s="2" t="b">
        <v>1</v>
      </c>
      <c r="F1584" s="2" t="s">
        <v>3813</v>
      </c>
      <c r="G1584" s="7" t="s">
        <v>389</v>
      </c>
      <c r="H1584" t="s">
        <v>348</v>
      </c>
      <c r="I1584" s="50">
        <v>44831</v>
      </c>
      <c r="J1584" s="2">
        <v>43.4</v>
      </c>
      <c r="K1584" s="2" t="s">
        <v>4479</v>
      </c>
      <c r="L1584" s="9">
        <v>70.7</v>
      </c>
      <c r="M1584" s="2" t="s">
        <v>3869</v>
      </c>
      <c r="N1584" s="2" t="s">
        <v>85</v>
      </c>
      <c r="O1584" s="2" t="s">
        <v>3868</v>
      </c>
      <c r="P1584" s="2" t="str">
        <f>VLOOKUP(I1584,Period!A:B,2,FALSE)</f>
        <v>2022H2</v>
      </c>
      <c r="Q1584" s="9">
        <f t="shared" si="275"/>
        <v>70.7</v>
      </c>
      <c r="R1584" s="2">
        <f t="shared" si="276"/>
        <v>80</v>
      </c>
      <c r="S1584" t="str">
        <f t="shared" si="277"/>
        <v>03 Cloudy (40%-90%)</v>
      </c>
      <c r="T1584" t="str">
        <f t="shared" si="285"/>
        <v>44831L8-9_L1CDM-MLB-GANNP4483103 Cloudy (40%-90%)</v>
      </c>
      <c r="U1584">
        <f>IF(COUNTIF(T$2:T1583,T1584)&gt;=1,0,1)</f>
        <v>1</v>
      </c>
      <c r="V1584" s="26" t="s">
        <v>3200</v>
      </c>
      <c r="W1584" s="26">
        <f t="shared" si="278"/>
        <v>2022</v>
      </c>
      <c r="X1584" s="26" t="str">
        <f t="shared" si="279"/>
        <v>09</v>
      </c>
      <c r="Y1584" s="26">
        <f t="shared" si="280"/>
        <v>27</v>
      </c>
      <c r="Z1584" s="26" t="str">
        <f t="shared" si="281"/>
        <v>22</v>
      </c>
      <c r="AA1584" s="26" t="str">
        <f t="shared" si="282"/>
        <v>07</v>
      </c>
      <c r="AB1584" s="26" t="str">
        <f t="shared" si="283"/>
        <v>04</v>
      </c>
      <c r="AC1584" s="86" t="str">
        <f t="shared" si="284"/>
        <v>GAN_NP_2500X1254px_16m_L8-9_L1_20220927_80CC</v>
      </c>
      <c r="AD1584" s="41" t="s">
        <v>3201</v>
      </c>
    </row>
    <row r="1585" spans="2:30" x14ac:dyDescent="0.25">
      <c r="B1585" t="s">
        <v>3876</v>
      </c>
      <c r="C1585" t="s">
        <v>3816</v>
      </c>
      <c r="D1585" s="7" t="s">
        <v>347</v>
      </c>
      <c r="E1585" s="2" t="b">
        <v>1</v>
      </c>
      <c r="F1585" s="2" t="s">
        <v>3813</v>
      </c>
      <c r="G1585" s="7" t="s">
        <v>389</v>
      </c>
      <c r="H1585" t="s">
        <v>348</v>
      </c>
      <c r="I1585" s="50">
        <v>44824</v>
      </c>
      <c r="J1585" s="2">
        <v>40.700000000000003</v>
      </c>
      <c r="K1585" s="2" t="s">
        <v>4485</v>
      </c>
      <c r="L1585" s="9">
        <v>85.8</v>
      </c>
      <c r="M1585" s="2" t="s">
        <v>3869</v>
      </c>
      <c r="N1585" s="2" t="s">
        <v>85</v>
      </c>
      <c r="O1585" s="2" t="s">
        <v>3868</v>
      </c>
      <c r="P1585" s="2" t="str">
        <f>VLOOKUP(I1585,Period!A:B,2,FALSE)</f>
        <v>2022H2</v>
      </c>
      <c r="Q1585" s="9">
        <f t="shared" si="275"/>
        <v>85.8</v>
      </c>
      <c r="R1585" s="2">
        <f t="shared" si="276"/>
        <v>90</v>
      </c>
      <c r="S1585" t="str">
        <f t="shared" si="277"/>
        <v>03 Cloudy (40%-90%)</v>
      </c>
      <c r="T1585" t="str">
        <f t="shared" si="285"/>
        <v>44824L8-9_L1CDM-MLB-GANNP4482403 Cloudy (40%-90%)</v>
      </c>
      <c r="U1585">
        <f>IF(COUNTIF(T$2:T1584,T1585)&gt;=1,0,1)</f>
        <v>1</v>
      </c>
      <c r="V1585" s="26" t="s">
        <v>3202</v>
      </c>
      <c r="W1585" s="26">
        <f t="shared" si="278"/>
        <v>2022</v>
      </c>
      <c r="X1585" s="26" t="str">
        <f t="shared" si="279"/>
        <v>09</v>
      </c>
      <c r="Y1585" s="26">
        <f t="shared" si="280"/>
        <v>20</v>
      </c>
      <c r="Z1585" s="26" t="str">
        <f t="shared" si="281"/>
        <v>22</v>
      </c>
      <c r="AA1585" s="26" t="str">
        <f t="shared" si="282"/>
        <v>00</v>
      </c>
      <c r="AB1585" s="26" t="str">
        <f t="shared" si="283"/>
        <v>54</v>
      </c>
      <c r="AC1585" s="86" t="str">
        <f t="shared" si="284"/>
        <v>GAN_NP_2500X1254px_16m_L8-9_L1_20220920_90CC</v>
      </c>
      <c r="AD1585" s="41" t="s">
        <v>3203</v>
      </c>
    </row>
    <row r="1586" spans="2:30" x14ac:dyDescent="0.25">
      <c r="B1586" t="s">
        <v>3876</v>
      </c>
      <c r="C1586" t="s">
        <v>3816</v>
      </c>
      <c r="D1586" s="7" t="s">
        <v>347</v>
      </c>
      <c r="E1586" s="2" t="b">
        <v>1</v>
      </c>
      <c r="F1586" s="2" t="s">
        <v>3813</v>
      </c>
      <c r="G1586" s="7" t="s">
        <v>389</v>
      </c>
      <c r="H1586" t="s">
        <v>348</v>
      </c>
      <c r="I1586" s="50">
        <v>44823</v>
      </c>
      <c r="J1586" s="2">
        <v>40.299999999999997</v>
      </c>
      <c r="K1586" s="2" t="s">
        <v>4486</v>
      </c>
      <c r="L1586" s="9">
        <v>53.3</v>
      </c>
      <c r="M1586" s="2" t="s">
        <v>3869</v>
      </c>
      <c r="N1586" s="2" t="s">
        <v>85</v>
      </c>
      <c r="O1586" s="2" t="s">
        <v>3868</v>
      </c>
      <c r="P1586" s="2" t="str">
        <f>VLOOKUP(I1586,Period!A:B,2,FALSE)</f>
        <v>2022H2</v>
      </c>
      <c r="Q1586" s="9">
        <f t="shared" si="275"/>
        <v>53.3</v>
      </c>
      <c r="R1586" s="2">
        <f t="shared" si="276"/>
        <v>60</v>
      </c>
      <c r="S1586" t="str">
        <f t="shared" si="277"/>
        <v>03 Cloudy (40%-90%)</v>
      </c>
      <c r="T1586" t="str">
        <f t="shared" si="285"/>
        <v>44823L8-9_L1CDM-MLB-GANNP4482303 Cloudy (40%-90%)</v>
      </c>
      <c r="U1586">
        <f>IF(COUNTIF(T$2:T1585,T1586)&gt;=1,0,1)</f>
        <v>1</v>
      </c>
      <c r="V1586" s="26" t="s">
        <v>3204</v>
      </c>
      <c r="W1586" s="26">
        <f t="shared" si="278"/>
        <v>2022</v>
      </c>
      <c r="X1586" s="26" t="str">
        <f t="shared" si="279"/>
        <v>09</v>
      </c>
      <c r="Y1586" s="26">
        <f t="shared" si="280"/>
        <v>19</v>
      </c>
      <c r="Z1586" s="26" t="str">
        <f t="shared" si="281"/>
        <v>22</v>
      </c>
      <c r="AA1586" s="26" t="str">
        <f t="shared" si="282"/>
        <v>06</v>
      </c>
      <c r="AB1586" s="26" t="str">
        <f t="shared" si="283"/>
        <v>45</v>
      </c>
      <c r="AC1586" s="86" t="str">
        <f t="shared" si="284"/>
        <v>GAN_NP_2500X1254px_16m_L8-9_L1_20220919_60CC</v>
      </c>
      <c r="AD1586" s="41" t="s">
        <v>3205</v>
      </c>
    </row>
    <row r="1587" spans="2:30" x14ac:dyDescent="0.25">
      <c r="B1587" t="s">
        <v>3876</v>
      </c>
      <c r="C1587" t="s">
        <v>3816</v>
      </c>
      <c r="D1587" s="7" t="s">
        <v>347</v>
      </c>
      <c r="E1587" s="2" t="b">
        <v>1</v>
      </c>
      <c r="F1587" s="2" t="s">
        <v>3813</v>
      </c>
      <c r="G1587" s="7" t="s">
        <v>389</v>
      </c>
      <c r="H1587" t="s">
        <v>348</v>
      </c>
      <c r="I1587" s="50">
        <v>44816</v>
      </c>
      <c r="J1587" s="2">
        <v>37.700000000000003</v>
      </c>
      <c r="K1587" s="2" t="s">
        <v>4487</v>
      </c>
      <c r="L1587" s="9">
        <v>41.5</v>
      </c>
      <c r="M1587" s="2" t="s">
        <v>3869</v>
      </c>
      <c r="N1587" s="2" t="s">
        <v>85</v>
      </c>
      <c r="O1587" s="2" t="s">
        <v>3868</v>
      </c>
      <c r="P1587" s="2" t="str">
        <f>VLOOKUP(I1587,Period!A:B,2,FALSE)</f>
        <v>2022H2</v>
      </c>
      <c r="Q1587" s="9">
        <f t="shared" si="275"/>
        <v>41.5</v>
      </c>
      <c r="R1587" s="2">
        <f t="shared" si="276"/>
        <v>50</v>
      </c>
      <c r="S1587" t="str">
        <f t="shared" si="277"/>
        <v>03 Cloudy (40%-90%)</v>
      </c>
      <c r="T1587" t="str">
        <f t="shared" si="285"/>
        <v>44816L8-9_L1CDM-MLB-GANNP4481603 Cloudy (40%-90%)</v>
      </c>
      <c r="U1587">
        <f>IF(COUNTIF(T$2:T1586,T1587)&gt;=1,0,1)</f>
        <v>1</v>
      </c>
      <c r="V1587" s="26" t="s">
        <v>3206</v>
      </c>
      <c r="W1587" s="26">
        <f t="shared" si="278"/>
        <v>2022</v>
      </c>
      <c r="X1587" s="26" t="str">
        <f t="shared" si="279"/>
        <v>09</v>
      </c>
      <c r="Y1587" s="26">
        <f t="shared" si="280"/>
        <v>12</v>
      </c>
      <c r="Z1587" s="26" t="str">
        <f t="shared" si="281"/>
        <v>22</v>
      </c>
      <c r="AA1587" s="26" t="str">
        <f t="shared" si="282"/>
        <v>00</v>
      </c>
      <c r="AB1587" s="26" t="str">
        <f t="shared" si="283"/>
        <v>31</v>
      </c>
      <c r="AC1587" s="86" t="str">
        <f t="shared" si="284"/>
        <v>GAN_NP_2500X1254px_16m_L8-9_L1_20220912_50CC</v>
      </c>
      <c r="AD1587" s="41" t="s">
        <v>3207</v>
      </c>
    </row>
    <row r="1588" spans="2:30" x14ac:dyDescent="0.25">
      <c r="B1588" t="s">
        <v>3876</v>
      </c>
      <c r="C1588" t="s">
        <v>3816</v>
      </c>
      <c r="D1588" s="7" t="s">
        <v>347</v>
      </c>
      <c r="E1588" s="2" t="b">
        <v>1</v>
      </c>
      <c r="F1588" s="2" t="s">
        <v>3813</v>
      </c>
      <c r="G1588" s="7" t="s">
        <v>389</v>
      </c>
      <c r="H1588" t="s">
        <v>348</v>
      </c>
      <c r="I1588" s="50">
        <v>44815</v>
      </c>
      <c r="J1588" s="2">
        <v>37.4</v>
      </c>
      <c r="K1588" s="2" t="s">
        <v>4488</v>
      </c>
      <c r="L1588" s="9">
        <v>82.3</v>
      </c>
      <c r="M1588" s="2" t="s">
        <v>3869</v>
      </c>
      <c r="N1588" s="2" t="s">
        <v>85</v>
      </c>
      <c r="O1588" s="2" t="s">
        <v>3868</v>
      </c>
      <c r="P1588" s="2" t="str">
        <f>VLOOKUP(I1588,Period!A:B,2,FALSE)</f>
        <v>2022H2</v>
      </c>
      <c r="Q1588" s="9">
        <f t="shared" si="275"/>
        <v>82.3</v>
      </c>
      <c r="R1588" s="2">
        <f t="shared" si="276"/>
        <v>90</v>
      </c>
      <c r="S1588" t="str">
        <f t="shared" si="277"/>
        <v>03 Cloudy (40%-90%)</v>
      </c>
      <c r="T1588" t="str">
        <f t="shared" si="285"/>
        <v>44815L8-9_L1CDM-MLB-GANNP4481503 Cloudy (40%-90%)</v>
      </c>
      <c r="U1588">
        <f>IF(COUNTIF(T$2:T1587,T1588)&gt;=1,0,1)</f>
        <v>1</v>
      </c>
      <c r="V1588" s="26" t="s">
        <v>3208</v>
      </c>
      <c r="W1588" s="26">
        <f t="shared" si="278"/>
        <v>2022</v>
      </c>
      <c r="X1588" s="26" t="str">
        <f t="shared" si="279"/>
        <v>09</v>
      </c>
      <c r="Y1588" s="26">
        <f t="shared" si="280"/>
        <v>11</v>
      </c>
      <c r="Z1588" s="26" t="str">
        <f t="shared" si="281"/>
        <v>22</v>
      </c>
      <c r="AA1588" s="26" t="str">
        <f t="shared" si="282"/>
        <v>07</v>
      </c>
      <c r="AB1588" s="26" t="str">
        <f t="shared" si="283"/>
        <v>02</v>
      </c>
      <c r="AC1588" s="86" t="str">
        <f t="shared" si="284"/>
        <v>GAN_NP_2500X1254px_16m_L8-9_L1_20220911_90CC</v>
      </c>
      <c r="AD1588" s="41" t="s">
        <v>3209</v>
      </c>
    </row>
    <row r="1589" spans="2:30" x14ac:dyDescent="0.25">
      <c r="B1589" t="s">
        <v>3876</v>
      </c>
      <c r="C1589" t="s">
        <v>3816</v>
      </c>
      <c r="D1589" s="7" t="s">
        <v>347</v>
      </c>
      <c r="E1589" s="2" t="b">
        <v>1</v>
      </c>
      <c r="F1589" s="2" t="s">
        <v>3813</v>
      </c>
      <c r="G1589" s="7" t="s">
        <v>389</v>
      </c>
      <c r="H1589" t="s">
        <v>348</v>
      </c>
      <c r="I1589" s="50">
        <v>44808</v>
      </c>
      <c r="J1589" s="2">
        <v>34.799999999999997</v>
      </c>
      <c r="K1589" s="2" t="s">
        <v>4476</v>
      </c>
      <c r="L1589" s="9">
        <v>100</v>
      </c>
      <c r="M1589" s="2" t="s">
        <v>3869</v>
      </c>
      <c r="N1589" s="2" t="s">
        <v>85</v>
      </c>
      <c r="O1589" s="2" t="s">
        <v>3868</v>
      </c>
      <c r="P1589" s="2" t="str">
        <f>VLOOKUP(I1589,Period!A:B,2,FALSE)</f>
        <v>2022H2</v>
      </c>
      <c r="Q1589" s="9">
        <f t="shared" si="275"/>
        <v>100</v>
      </c>
      <c r="R1589" s="2">
        <f t="shared" si="276"/>
        <v>100</v>
      </c>
      <c r="S1589" t="str">
        <f t="shared" si="277"/>
        <v>04 Overcast (100%)</v>
      </c>
      <c r="T1589" t="str">
        <f t="shared" si="285"/>
        <v>44808L8-9_L1CDM-MLB-GANNP4480804 Overcast (100%)</v>
      </c>
      <c r="U1589">
        <f>IF(COUNTIF(T$2:T1588,T1589)&gt;=1,0,1)</f>
        <v>1</v>
      </c>
      <c r="V1589" s="26" t="s">
        <v>3210</v>
      </c>
      <c r="W1589" s="26">
        <f t="shared" si="278"/>
        <v>2022</v>
      </c>
      <c r="X1589" s="26" t="str">
        <f t="shared" si="279"/>
        <v>09</v>
      </c>
      <c r="Y1589" s="26" t="str">
        <f t="shared" si="280"/>
        <v>04</v>
      </c>
      <c r="Z1589" s="26" t="str">
        <f t="shared" si="281"/>
        <v>22</v>
      </c>
      <c r="AA1589" s="26" t="str">
        <f t="shared" si="282"/>
        <v>00</v>
      </c>
      <c r="AB1589" s="26" t="str">
        <f t="shared" si="283"/>
        <v>48</v>
      </c>
      <c r="AC1589" s="86" t="str">
        <f t="shared" si="284"/>
        <v>GAN_NP_2500X1254px_16m_L8-9_L1_20220904_100CC</v>
      </c>
      <c r="AD1589" s="41" t="s">
        <v>3211</v>
      </c>
    </row>
    <row r="1590" spans="2:30" x14ac:dyDescent="0.25">
      <c r="B1590" t="s">
        <v>3876</v>
      </c>
      <c r="C1590" t="s">
        <v>3816</v>
      </c>
      <c r="D1590" s="7" t="s">
        <v>347</v>
      </c>
      <c r="E1590" s="2" t="b">
        <v>1</v>
      </c>
      <c r="F1590" s="2" t="s">
        <v>3813</v>
      </c>
      <c r="G1590" s="7" t="s">
        <v>389</v>
      </c>
      <c r="H1590" t="s">
        <v>348</v>
      </c>
      <c r="I1590" s="50">
        <v>44807</v>
      </c>
      <c r="J1590" s="2">
        <v>34.4</v>
      </c>
      <c r="K1590" s="2" t="s">
        <v>4086</v>
      </c>
      <c r="L1590" s="9">
        <v>45.1</v>
      </c>
      <c r="M1590" s="2" t="s">
        <v>3869</v>
      </c>
      <c r="N1590" s="2" t="s">
        <v>85</v>
      </c>
      <c r="O1590" s="2" t="s">
        <v>3868</v>
      </c>
      <c r="P1590" s="2" t="str">
        <f>VLOOKUP(I1590,Period!A:B,2,FALSE)</f>
        <v>2022H2</v>
      </c>
      <c r="Q1590" s="9">
        <f t="shared" si="275"/>
        <v>45.1</v>
      </c>
      <c r="R1590" s="2">
        <f t="shared" si="276"/>
        <v>50</v>
      </c>
      <c r="S1590" t="str">
        <f t="shared" si="277"/>
        <v>03 Cloudy (40%-90%)</v>
      </c>
      <c r="T1590" t="str">
        <f t="shared" si="285"/>
        <v>44807L8-9_L1CDM-MLB-GANNP4480703 Cloudy (40%-90%)</v>
      </c>
      <c r="U1590">
        <f>IF(COUNTIF(T$2:T1589,T1590)&gt;=1,0,1)</f>
        <v>1</v>
      </c>
      <c r="V1590" s="26" t="s">
        <v>3212</v>
      </c>
      <c r="W1590" s="26">
        <f t="shared" si="278"/>
        <v>2022</v>
      </c>
      <c r="X1590" s="26" t="str">
        <f t="shared" si="279"/>
        <v>09</v>
      </c>
      <c r="Y1590" s="26" t="str">
        <f t="shared" si="280"/>
        <v>03</v>
      </c>
      <c r="Z1590" s="26" t="str">
        <f t="shared" si="281"/>
        <v>22</v>
      </c>
      <c r="AA1590" s="26" t="str">
        <f t="shared" si="282"/>
        <v>06</v>
      </c>
      <c r="AB1590" s="26" t="str">
        <f t="shared" si="283"/>
        <v>40</v>
      </c>
      <c r="AC1590" s="86" t="str">
        <f t="shared" si="284"/>
        <v>GAN_NP_2500X1254px_16m_L8-9_L1_20220903_50CC</v>
      </c>
      <c r="AD1590" s="41" t="s">
        <v>3213</v>
      </c>
    </row>
    <row r="1591" spans="2:30" x14ac:dyDescent="0.25">
      <c r="B1591" t="s">
        <v>3876</v>
      </c>
      <c r="C1591" t="s">
        <v>3816</v>
      </c>
      <c r="D1591" s="7" t="s">
        <v>347</v>
      </c>
      <c r="E1591" s="2" t="b">
        <v>1</v>
      </c>
      <c r="F1591" s="2" t="s">
        <v>3813</v>
      </c>
      <c r="G1591" s="7" t="s">
        <v>389</v>
      </c>
      <c r="H1591" t="s">
        <v>348</v>
      </c>
      <c r="I1591" s="50">
        <v>44800</v>
      </c>
      <c r="J1591" s="2">
        <v>32</v>
      </c>
      <c r="K1591" s="2" t="s">
        <v>4489</v>
      </c>
      <c r="L1591" s="9">
        <v>38.4</v>
      </c>
      <c r="M1591" s="2" t="s">
        <v>3869</v>
      </c>
      <c r="N1591" s="2" t="s">
        <v>85</v>
      </c>
      <c r="O1591" s="2" t="s">
        <v>3868</v>
      </c>
      <c r="P1591" s="2" t="str">
        <f>VLOOKUP(I1591,Period!A:B,2,FALSE)</f>
        <v>2022H2</v>
      </c>
      <c r="Q1591" s="9">
        <f t="shared" si="275"/>
        <v>38.4</v>
      </c>
      <c r="R1591" s="2">
        <f t="shared" si="276"/>
        <v>40</v>
      </c>
      <c r="S1591" t="str">
        <f t="shared" si="277"/>
        <v>03 Cloudy (40%-90%)</v>
      </c>
      <c r="T1591" t="str">
        <f t="shared" si="285"/>
        <v>44800L8-9_L1CDM-MLB-GANNP4480003 Cloudy (40%-90%)</v>
      </c>
      <c r="U1591">
        <f>IF(COUNTIF(T$2:T1590,T1591)&gt;=1,0,1)</f>
        <v>1</v>
      </c>
      <c r="V1591" s="26" t="s">
        <v>3214</v>
      </c>
      <c r="W1591" s="26">
        <f t="shared" si="278"/>
        <v>2022</v>
      </c>
      <c r="X1591" s="26" t="str">
        <f t="shared" si="279"/>
        <v>08</v>
      </c>
      <c r="Y1591" s="26">
        <f t="shared" si="280"/>
        <v>27</v>
      </c>
      <c r="Z1591" s="26" t="str">
        <f t="shared" si="281"/>
        <v>22</v>
      </c>
      <c r="AA1591" s="26" t="str">
        <f t="shared" si="282"/>
        <v>00</v>
      </c>
      <c r="AB1591" s="26" t="str">
        <f t="shared" si="283"/>
        <v>29</v>
      </c>
      <c r="AC1591" s="86" t="str">
        <f t="shared" si="284"/>
        <v>GAN_NP_2500X1254px_16m_L8-9_L1_20220827_40CC</v>
      </c>
      <c r="AD1591" s="41" t="s">
        <v>3215</v>
      </c>
    </row>
    <row r="1592" spans="2:30" x14ac:dyDescent="0.25">
      <c r="B1592" t="s">
        <v>3876</v>
      </c>
      <c r="C1592" t="s">
        <v>3816</v>
      </c>
      <c r="D1592" s="7" t="s">
        <v>347</v>
      </c>
      <c r="E1592" s="2" t="b">
        <v>1</v>
      </c>
      <c r="F1592" s="2" t="s">
        <v>3813</v>
      </c>
      <c r="G1592" s="7" t="s">
        <v>389</v>
      </c>
      <c r="H1592" t="s">
        <v>348</v>
      </c>
      <c r="I1592" s="50">
        <v>44799</v>
      </c>
      <c r="J1592" s="2">
        <v>31.7</v>
      </c>
      <c r="K1592" s="2" t="s">
        <v>4490</v>
      </c>
      <c r="L1592" s="9">
        <v>43.9</v>
      </c>
      <c r="M1592" s="2" t="s">
        <v>3869</v>
      </c>
      <c r="N1592" s="2" t="s">
        <v>85</v>
      </c>
      <c r="O1592" s="2" t="s">
        <v>3868</v>
      </c>
      <c r="P1592" s="2" t="str">
        <f>VLOOKUP(I1592,Period!A:B,2,FALSE)</f>
        <v>2022H2</v>
      </c>
      <c r="Q1592" s="9">
        <f t="shared" si="275"/>
        <v>43.9</v>
      </c>
      <c r="R1592" s="2">
        <f t="shared" si="276"/>
        <v>50</v>
      </c>
      <c r="S1592" t="str">
        <f t="shared" si="277"/>
        <v>03 Cloudy (40%-90%)</v>
      </c>
      <c r="T1592" t="str">
        <f t="shared" si="285"/>
        <v>44799L8-9_L1CDM-MLB-GANNP4479903 Cloudy (40%-90%)</v>
      </c>
      <c r="U1592">
        <f>IF(COUNTIF(T$2:T1591,T1592)&gt;=1,0,1)</f>
        <v>1</v>
      </c>
      <c r="V1592" s="26" t="s">
        <v>3216</v>
      </c>
      <c r="W1592" s="26">
        <f t="shared" si="278"/>
        <v>2022</v>
      </c>
      <c r="X1592" s="26" t="str">
        <f t="shared" si="279"/>
        <v>08</v>
      </c>
      <c r="Y1592" s="26">
        <f t="shared" si="280"/>
        <v>26</v>
      </c>
      <c r="Z1592" s="26" t="str">
        <f t="shared" si="281"/>
        <v>22</v>
      </c>
      <c r="AA1592" s="26" t="str">
        <f t="shared" si="282"/>
        <v>06</v>
      </c>
      <c r="AB1592" s="26" t="str">
        <f t="shared" si="283"/>
        <v>58</v>
      </c>
      <c r="AC1592" s="86" t="str">
        <f t="shared" si="284"/>
        <v>GAN_NP_2500X1254px_16m_L8-9_L1_20220826_50CC</v>
      </c>
      <c r="AD1592" s="41" t="s">
        <v>3217</v>
      </c>
    </row>
    <row r="1593" spans="2:30" x14ac:dyDescent="0.25">
      <c r="B1593" t="s">
        <v>3876</v>
      </c>
      <c r="C1593" t="s">
        <v>3816</v>
      </c>
      <c r="D1593" s="7" t="s">
        <v>347</v>
      </c>
      <c r="E1593" s="2" t="b">
        <v>1</v>
      </c>
      <c r="F1593" s="2" t="s">
        <v>3813</v>
      </c>
      <c r="G1593" s="7" t="s">
        <v>389</v>
      </c>
      <c r="H1593" t="s">
        <v>348</v>
      </c>
      <c r="I1593" s="50">
        <v>44792</v>
      </c>
      <c r="J1593" s="2">
        <v>29.4</v>
      </c>
      <c r="K1593" s="2" t="s">
        <v>4474</v>
      </c>
      <c r="L1593" s="9">
        <v>68.7</v>
      </c>
      <c r="M1593" s="2" t="s">
        <v>3869</v>
      </c>
      <c r="N1593" s="2" t="s">
        <v>85</v>
      </c>
      <c r="O1593" s="2" t="s">
        <v>3868</v>
      </c>
      <c r="P1593" s="2" t="str">
        <f>VLOOKUP(I1593,Period!A:B,2,FALSE)</f>
        <v>2022H2</v>
      </c>
      <c r="Q1593" s="9">
        <f t="shared" si="275"/>
        <v>68.7</v>
      </c>
      <c r="R1593" s="2">
        <f t="shared" si="276"/>
        <v>70</v>
      </c>
      <c r="S1593" t="str">
        <f t="shared" si="277"/>
        <v>03 Cloudy (40%-90%)</v>
      </c>
      <c r="T1593" t="str">
        <f t="shared" si="285"/>
        <v>44792L8-9_L1CDM-MLB-GANNP4479203 Cloudy (40%-90%)</v>
      </c>
      <c r="U1593">
        <f>IF(COUNTIF(T$2:T1592,T1593)&gt;=1,0,1)</f>
        <v>1</v>
      </c>
      <c r="V1593" s="26" t="s">
        <v>3218</v>
      </c>
      <c r="W1593" s="26">
        <f t="shared" si="278"/>
        <v>2022</v>
      </c>
      <c r="X1593" s="26" t="str">
        <f t="shared" si="279"/>
        <v>08</v>
      </c>
      <c r="Y1593" s="26">
        <f t="shared" si="280"/>
        <v>19</v>
      </c>
      <c r="Z1593" s="26" t="str">
        <f t="shared" si="281"/>
        <v>22</v>
      </c>
      <c r="AA1593" s="26" t="str">
        <f t="shared" si="282"/>
        <v>00</v>
      </c>
      <c r="AB1593" s="26" t="str">
        <f t="shared" si="283"/>
        <v>47</v>
      </c>
      <c r="AC1593" s="86" t="str">
        <f t="shared" si="284"/>
        <v>GAN_NP_2500X1254px_16m_L8-9_L1_20220819_70CC</v>
      </c>
      <c r="AD1593" s="41" t="s">
        <v>3219</v>
      </c>
    </row>
    <row r="1594" spans="2:30" x14ac:dyDescent="0.25">
      <c r="B1594" t="s">
        <v>3876</v>
      </c>
      <c r="C1594" t="s">
        <v>3816</v>
      </c>
      <c r="D1594" s="7" t="s">
        <v>347</v>
      </c>
      <c r="E1594" s="2" t="b">
        <v>1</v>
      </c>
      <c r="F1594" s="2" t="s">
        <v>3813</v>
      </c>
      <c r="G1594" s="7" t="s">
        <v>389</v>
      </c>
      <c r="H1594" t="s">
        <v>348</v>
      </c>
      <c r="I1594" s="50">
        <v>44791</v>
      </c>
      <c r="J1594" s="2">
        <v>29</v>
      </c>
      <c r="K1594" s="2" t="s">
        <v>4491</v>
      </c>
      <c r="L1594" s="9">
        <v>100</v>
      </c>
      <c r="M1594" s="2" t="s">
        <v>3869</v>
      </c>
      <c r="N1594" s="2" t="s">
        <v>85</v>
      </c>
      <c r="O1594" s="2" t="s">
        <v>3868</v>
      </c>
      <c r="P1594" s="2" t="str">
        <f>VLOOKUP(I1594,Period!A:B,2,FALSE)</f>
        <v>2022H2</v>
      </c>
      <c r="Q1594" s="9">
        <f t="shared" si="275"/>
        <v>100</v>
      </c>
      <c r="R1594" s="2">
        <f t="shared" si="276"/>
        <v>100</v>
      </c>
      <c r="S1594" t="str">
        <f t="shared" si="277"/>
        <v>04 Overcast (100%)</v>
      </c>
      <c r="T1594" t="str">
        <f t="shared" si="285"/>
        <v>44791L8-9_L1CDM-MLB-GANNP4479104 Overcast (100%)</v>
      </c>
      <c r="U1594">
        <f>IF(COUNTIF(T$2:T1593,T1594)&gt;=1,0,1)</f>
        <v>1</v>
      </c>
      <c r="V1594" s="26" t="s">
        <v>3220</v>
      </c>
      <c r="W1594" s="26">
        <f t="shared" si="278"/>
        <v>2022</v>
      </c>
      <c r="X1594" s="26" t="str">
        <f t="shared" si="279"/>
        <v>08</v>
      </c>
      <c r="Y1594" s="26">
        <f t="shared" si="280"/>
        <v>18</v>
      </c>
      <c r="Z1594" s="26" t="str">
        <f t="shared" si="281"/>
        <v>22</v>
      </c>
      <c r="AA1594" s="26" t="str">
        <f t="shared" si="282"/>
        <v>06</v>
      </c>
      <c r="AB1594" s="26" t="str">
        <f t="shared" si="283"/>
        <v>39</v>
      </c>
      <c r="AC1594" s="86" t="str">
        <f t="shared" si="284"/>
        <v>GAN_NP_2500X1254px_16m_L8-9_L1_20220818_100CC</v>
      </c>
      <c r="AD1594" s="41" t="s">
        <v>3221</v>
      </c>
    </row>
    <row r="1595" spans="2:30" x14ac:dyDescent="0.25">
      <c r="B1595" t="s">
        <v>3876</v>
      </c>
      <c r="C1595" t="s">
        <v>3816</v>
      </c>
      <c r="D1595" s="7" t="s">
        <v>347</v>
      </c>
      <c r="E1595" s="2" t="b">
        <v>1</v>
      </c>
      <c r="F1595" s="2" t="s">
        <v>3813</v>
      </c>
      <c r="G1595" s="7" t="s">
        <v>389</v>
      </c>
      <c r="H1595" t="s">
        <v>348</v>
      </c>
      <c r="I1595" s="50">
        <v>44784</v>
      </c>
      <c r="J1595" s="2">
        <v>27</v>
      </c>
      <c r="K1595" s="2" t="s">
        <v>4456</v>
      </c>
      <c r="L1595" s="9">
        <v>24.1</v>
      </c>
      <c r="M1595" s="2" t="s">
        <v>3869</v>
      </c>
      <c r="N1595" s="2" t="s">
        <v>85</v>
      </c>
      <c r="O1595" s="2" t="s">
        <v>3868</v>
      </c>
      <c r="P1595" s="2" t="str">
        <f>VLOOKUP(I1595,Period!A:B,2,FALSE)</f>
        <v>2022H2</v>
      </c>
      <c r="Q1595" s="9">
        <f t="shared" si="275"/>
        <v>24.1</v>
      </c>
      <c r="R1595" s="2">
        <f t="shared" si="276"/>
        <v>30</v>
      </c>
      <c r="S1595" t="str">
        <f t="shared" si="277"/>
        <v>02 Sunny (10%-30%)</v>
      </c>
      <c r="T1595" t="str">
        <f t="shared" si="285"/>
        <v>44784L8-9_L1CDM-MLB-GANNP4478402 Sunny (10%-30%)</v>
      </c>
      <c r="U1595">
        <f>IF(COUNTIF(T$2:T1594,T1595)&gt;=1,0,1)</f>
        <v>1</v>
      </c>
      <c r="V1595" s="26" t="s">
        <v>3222</v>
      </c>
      <c r="W1595" s="26">
        <f t="shared" si="278"/>
        <v>2022</v>
      </c>
      <c r="X1595" s="26" t="str">
        <f t="shared" si="279"/>
        <v>08</v>
      </c>
      <c r="Y1595" s="26">
        <f t="shared" si="280"/>
        <v>11</v>
      </c>
      <c r="Z1595" s="26" t="str">
        <f t="shared" si="281"/>
        <v>22</v>
      </c>
      <c r="AA1595" s="26" t="str">
        <f t="shared" si="282"/>
        <v>00</v>
      </c>
      <c r="AB1595" s="26" t="str">
        <f t="shared" si="283"/>
        <v>25</v>
      </c>
      <c r="AC1595" s="86" t="str">
        <f t="shared" si="284"/>
        <v>GAN_NP_2500X1254px_16m_L8-9_L1_20220811_30CC</v>
      </c>
      <c r="AD1595" s="41" t="s">
        <v>3223</v>
      </c>
    </row>
    <row r="1596" spans="2:30" x14ac:dyDescent="0.25">
      <c r="B1596" t="s">
        <v>3876</v>
      </c>
      <c r="C1596" t="s">
        <v>3816</v>
      </c>
      <c r="D1596" s="7" t="s">
        <v>347</v>
      </c>
      <c r="E1596" s="2" t="b">
        <v>1</v>
      </c>
      <c r="F1596" s="2" t="s">
        <v>3813</v>
      </c>
      <c r="G1596" s="7" t="s">
        <v>389</v>
      </c>
      <c r="H1596" t="s">
        <v>348</v>
      </c>
      <c r="I1596" s="50">
        <v>44783</v>
      </c>
      <c r="J1596" s="2">
        <v>26.7</v>
      </c>
      <c r="K1596" s="2" t="s">
        <v>4462</v>
      </c>
      <c r="L1596" s="9">
        <v>11.5</v>
      </c>
      <c r="M1596" s="2" t="s">
        <v>3869</v>
      </c>
      <c r="N1596" s="2" t="s">
        <v>85</v>
      </c>
      <c r="O1596" s="2" t="s">
        <v>3868</v>
      </c>
      <c r="P1596" s="2" t="str">
        <f>VLOOKUP(I1596,Period!A:B,2,FALSE)</f>
        <v>2022H2</v>
      </c>
      <c r="Q1596" s="9">
        <f t="shared" si="275"/>
        <v>11.5</v>
      </c>
      <c r="R1596" s="2">
        <f t="shared" si="276"/>
        <v>20</v>
      </c>
      <c r="S1596" t="str">
        <f t="shared" si="277"/>
        <v>02 Sunny (10%-30%)</v>
      </c>
      <c r="T1596" t="str">
        <f t="shared" si="285"/>
        <v>44783L8-9_L1CDM-MLB-GANNP4478302 Sunny (10%-30%)</v>
      </c>
      <c r="U1596">
        <f>IF(COUNTIF(T$2:T1595,T1596)&gt;=1,0,1)</f>
        <v>1</v>
      </c>
      <c r="V1596" s="26" t="s">
        <v>3224</v>
      </c>
      <c r="W1596" s="26">
        <f t="shared" si="278"/>
        <v>2022</v>
      </c>
      <c r="X1596" s="26" t="str">
        <f t="shared" si="279"/>
        <v>08</v>
      </c>
      <c r="Y1596" s="26">
        <f t="shared" si="280"/>
        <v>10</v>
      </c>
      <c r="Z1596" s="26" t="str">
        <f t="shared" si="281"/>
        <v>22</v>
      </c>
      <c r="AA1596" s="26" t="str">
        <f t="shared" si="282"/>
        <v>06</v>
      </c>
      <c r="AB1596" s="26" t="str">
        <f t="shared" si="283"/>
        <v>56</v>
      </c>
      <c r="AC1596" s="86" t="str">
        <f t="shared" si="284"/>
        <v>GAN_NP_2500X1254px_16m_L8-9_L1_20220810_20CC</v>
      </c>
      <c r="AD1596" s="41" t="s">
        <v>3225</v>
      </c>
    </row>
    <row r="1597" spans="2:30" x14ac:dyDescent="0.25">
      <c r="B1597" t="s">
        <v>3876</v>
      </c>
      <c r="C1597" t="s">
        <v>3816</v>
      </c>
      <c r="D1597" s="7" t="s">
        <v>347</v>
      </c>
      <c r="E1597" s="2" t="b">
        <v>1</v>
      </c>
      <c r="F1597" s="2" t="s">
        <v>3813</v>
      </c>
      <c r="G1597" s="7" t="s">
        <v>389</v>
      </c>
      <c r="H1597" t="s">
        <v>348</v>
      </c>
      <c r="I1597" s="50">
        <v>44776</v>
      </c>
      <c r="J1597" s="2">
        <v>24.9</v>
      </c>
      <c r="K1597" s="2" t="s">
        <v>4468</v>
      </c>
      <c r="L1597" s="9">
        <v>17.100000000000001</v>
      </c>
      <c r="M1597" s="2" t="s">
        <v>3869</v>
      </c>
      <c r="N1597" s="2" t="s">
        <v>85</v>
      </c>
      <c r="O1597" s="2" t="s">
        <v>3868</v>
      </c>
      <c r="P1597" s="2" t="str">
        <f>VLOOKUP(I1597,Period!A:B,2,FALSE)</f>
        <v>2022H2</v>
      </c>
      <c r="Q1597" s="9">
        <f t="shared" si="275"/>
        <v>17.100000000000001</v>
      </c>
      <c r="R1597" s="2">
        <f t="shared" si="276"/>
        <v>20</v>
      </c>
      <c r="S1597" t="str">
        <f t="shared" si="277"/>
        <v>02 Sunny (10%-30%)</v>
      </c>
      <c r="T1597" t="str">
        <f t="shared" si="285"/>
        <v>44776L8-9_L1CDM-MLB-GANNP4477602 Sunny (10%-30%)</v>
      </c>
      <c r="U1597">
        <f>IF(COUNTIF(T$2:T1596,T1597)&gt;=1,0,1)</f>
        <v>1</v>
      </c>
      <c r="V1597" s="26" t="s">
        <v>3226</v>
      </c>
      <c r="W1597" s="26">
        <f t="shared" si="278"/>
        <v>2022</v>
      </c>
      <c r="X1597" s="26" t="str">
        <f t="shared" si="279"/>
        <v>08</v>
      </c>
      <c r="Y1597" s="26" t="str">
        <f t="shared" si="280"/>
        <v>03</v>
      </c>
      <c r="Z1597" s="26" t="str">
        <f t="shared" si="281"/>
        <v>22</v>
      </c>
      <c r="AA1597" s="26" t="str">
        <f t="shared" si="282"/>
        <v>00</v>
      </c>
      <c r="AB1597" s="26" t="str">
        <f t="shared" si="283"/>
        <v>42</v>
      </c>
      <c r="AC1597" s="86" t="str">
        <f t="shared" si="284"/>
        <v>GAN_NP_2500X1254px_16m_L8-9_L1_20220803_20CC</v>
      </c>
      <c r="AD1597" s="41" t="s">
        <v>3227</v>
      </c>
    </row>
    <row r="1598" spans="2:30" x14ac:dyDescent="0.25">
      <c r="B1598" t="s">
        <v>3876</v>
      </c>
      <c r="C1598" t="s">
        <v>3816</v>
      </c>
      <c r="D1598" s="7" t="s">
        <v>347</v>
      </c>
      <c r="E1598" s="2" t="b">
        <v>1</v>
      </c>
      <c r="F1598" s="2" t="s">
        <v>3813</v>
      </c>
      <c r="G1598" s="7" t="s">
        <v>389</v>
      </c>
      <c r="H1598" t="s">
        <v>348</v>
      </c>
      <c r="I1598" s="50">
        <v>44775</v>
      </c>
      <c r="J1598" s="2">
        <v>24.6</v>
      </c>
      <c r="K1598" s="2" t="s">
        <v>4492</v>
      </c>
      <c r="L1598" s="9">
        <v>89.2</v>
      </c>
      <c r="M1598" s="2" t="s">
        <v>3869</v>
      </c>
      <c r="N1598" s="2" t="s">
        <v>85</v>
      </c>
      <c r="O1598" s="2" t="s">
        <v>3868</v>
      </c>
      <c r="P1598" s="2" t="str">
        <f>VLOOKUP(I1598,Period!A:B,2,FALSE)</f>
        <v>2022H2</v>
      </c>
      <c r="Q1598" s="9">
        <f t="shared" si="275"/>
        <v>89.2</v>
      </c>
      <c r="R1598" s="2">
        <f t="shared" si="276"/>
        <v>90</v>
      </c>
      <c r="S1598" t="str">
        <f t="shared" si="277"/>
        <v>03 Cloudy (40%-90%)</v>
      </c>
      <c r="T1598" t="str">
        <f t="shared" si="285"/>
        <v>44775L8-9_L1CDM-MLB-GANNP4477503 Cloudy (40%-90%)</v>
      </c>
      <c r="U1598">
        <f>IF(COUNTIF(T$2:T1597,T1598)&gt;=1,0,1)</f>
        <v>1</v>
      </c>
      <c r="V1598" s="26" t="s">
        <v>3228</v>
      </c>
      <c r="W1598" s="26">
        <f t="shared" si="278"/>
        <v>2022</v>
      </c>
      <c r="X1598" s="26" t="str">
        <f t="shared" si="279"/>
        <v>08</v>
      </c>
      <c r="Y1598" s="26" t="str">
        <f t="shared" si="280"/>
        <v>02</v>
      </c>
      <c r="Z1598" s="26" t="str">
        <f t="shared" si="281"/>
        <v>22</v>
      </c>
      <c r="AA1598" s="26" t="str">
        <f t="shared" si="282"/>
        <v>06</v>
      </c>
      <c r="AB1598" s="26" t="str">
        <f t="shared" si="283"/>
        <v>31</v>
      </c>
      <c r="AC1598" s="86" t="str">
        <f t="shared" si="284"/>
        <v>GAN_NP_2500X1254px_16m_L8-9_L1_20220802_90CC</v>
      </c>
      <c r="AD1598" s="41" t="s">
        <v>3229</v>
      </c>
    </row>
    <row r="1599" spans="2:30" x14ac:dyDescent="0.25">
      <c r="B1599" t="s">
        <v>3876</v>
      </c>
      <c r="C1599" t="s">
        <v>3816</v>
      </c>
      <c r="D1599" s="7" t="s">
        <v>347</v>
      </c>
      <c r="E1599" s="2" t="b">
        <v>1</v>
      </c>
      <c r="F1599" s="2" t="s">
        <v>3813</v>
      </c>
      <c r="G1599" s="7" t="s">
        <v>389</v>
      </c>
      <c r="H1599" t="s">
        <v>348</v>
      </c>
      <c r="I1599" s="50">
        <v>44768</v>
      </c>
      <c r="J1599" s="2">
        <v>23.1</v>
      </c>
      <c r="K1599" s="2" t="s">
        <v>4493</v>
      </c>
      <c r="L1599" s="9">
        <v>77.8</v>
      </c>
      <c r="M1599" s="2" t="s">
        <v>3869</v>
      </c>
      <c r="N1599" s="2" t="s">
        <v>85</v>
      </c>
      <c r="O1599" s="2" t="s">
        <v>3868</v>
      </c>
      <c r="P1599" s="2" t="str">
        <f>VLOOKUP(I1599,Period!A:B,2,FALSE)</f>
        <v>2022H2</v>
      </c>
      <c r="Q1599" s="9">
        <f t="shared" si="275"/>
        <v>77.8</v>
      </c>
      <c r="R1599" s="2">
        <f t="shared" si="276"/>
        <v>80</v>
      </c>
      <c r="S1599" t="str">
        <f t="shared" si="277"/>
        <v>03 Cloudy (40%-90%)</v>
      </c>
      <c r="T1599" t="str">
        <f t="shared" si="285"/>
        <v>44768L8-9_L1CDM-MLB-GANNP4476803 Cloudy (40%-90%)</v>
      </c>
      <c r="U1599">
        <f>IF(COUNTIF(T$2:T1598,T1599)&gt;=1,0,1)</f>
        <v>1</v>
      </c>
      <c r="V1599" s="26" t="s">
        <v>3230</v>
      </c>
      <c r="W1599" s="26">
        <f t="shared" si="278"/>
        <v>2022</v>
      </c>
      <c r="X1599" s="26" t="str">
        <f t="shared" si="279"/>
        <v>07</v>
      </c>
      <c r="Y1599" s="26">
        <f t="shared" si="280"/>
        <v>26</v>
      </c>
      <c r="Z1599" s="26" t="str">
        <f t="shared" si="281"/>
        <v>22</v>
      </c>
      <c r="AA1599" s="26" t="str">
        <f t="shared" si="282"/>
        <v>00</v>
      </c>
      <c r="AB1599" s="26" t="str">
        <f t="shared" si="283"/>
        <v>15</v>
      </c>
      <c r="AC1599" s="86" t="str">
        <f t="shared" si="284"/>
        <v>GAN_NP_2500X1254px_16m_L8-9_L1_20220726_80CC</v>
      </c>
      <c r="AD1599" s="41" t="s">
        <v>3231</v>
      </c>
    </row>
    <row r="1600" spans="2:30" x14ac:dyDescent="0.25">
      <c r="B1600" t="s">
        <v>3876</v>
      </c>
      <c r="C1600" t="s">
        <v>3816</v>
      </c>
      <c r="D1600" s="7" t="s">
        <v>347</v>
      </c>
      <c r="E1600" s="2" t="b">
        <v>1</v>
      </c>
      <c r="F1600" s="2" t="s">
        <v>3813</v>
      </c>
      <c r="G1600" s="7" t="s">
        <v>389</v>
      </c>
      <c r="H1600" t="s">
        <v>348</v>
      </c>
      <c r="I1600" s="50">
        <v>44767</v>
      </c>
      <c r="J1600" s="2">
        <v>23</v>
      </c>
      <c r="K1600" s="2" t="s">
        <v>4494</v>
      </c>
      <c r="L1600" s="9">
        <v>49.7</v>
      </c>
      <c r="M1600" s="2" t="s">
        <v>3869</v>
      </c>
      <c r="N1600" s="2" t="s">
        <v>85</v>
      </c>
      <c r="O1600" s="2" t="s">
        <v>3868</v>
      </c>
      <c r="P1600" s="2" t="str">
        <f>VLOOKUP(I1600,Period!A:B,2,FALSE)</f>
        <v>2022H2</v>
      </c>
      <c r="Q1600" s="9">
        <f t="shared" si="275"/>
        <v>49.7</v>
      </c>
      <c r="R1600" s="2">
        <f t="shared" si="276"/>
        <v>50</v>
      </c>
      <c r="S1600" t="str">
        <f t="shared" si="277"/>
        <v>03 Cloudy (40%-90%)</v>
      </c>
      <c r="T1600" t="str">
        <f t="shared" si="285"/>
        <v>44767L8-9_L1CDM-MLB-GANNP4476703 Cloudy (40%-90%)</v>
      </c>
      <c r="U1600">
        <f>IF(COUNTIF(T$2:T1599,T1600)&gt;=1,0,1)</f>
        <v>1</v>
      </c>
      <c r="V1600" s="26" t="s">
        <v>3232</v>
      </c>
      <c r="W1600" s="26">
        <f t="shared" si="278"/>
        <v>2022</v>
      </c>
      <c r="X1600" s="26" t="str">
        <f t="shared" si="279"/>
        <v>07</v>
      </c>
      <c r="Y1600" s="26">
        <f t="shared" si="280"/>
        <v>25</v>
      </c>
      <c r="Z1600" s="26" t="str">
        <f t="shared" si="281"/>
        <v>22</v>
      </c>
      <c r="AA1600" s="26" t="str">
        <f t="shared" si="282"/>
        <v>06</v>
      </c>
      <c r="AB1600" s="26" t="str">
        <f t="shared" si="283"/>
        <v>47</v>
      </c>
      <c r="AC1600" s="86" t="str">
        <f t="shared" si="284"/>
        <v>GAN_NP_2500X1254px_16m_L8-9_L1_20220725_50CC</v>
      </c>
      <c r="AD1600" s="41" t="s">
        <v>3233</v>
      </c>
    </row>
    <row r="1601" spans="2:30" x14ac:dyDescent="0.25">
      <c r="B1601" t="s">
        <v>3876</v>
      </c>
      <c r="C1601" t="s">
        <v>3816</v>
      </c>
      <c r="D1601" s="7" t="s">
        <v>347</v>
      </c>
      <c r="E1601" s="2" t="b">
        <v>1</v>
      </c>
      <c r="F1601" s="2" t="s">
        <v>3813</v>
      </c>
      <c r="G1601" s="7" t="s">
        <v>389</v>
      </c>
      <c r="H1601" t="s">
        <v>348</v>
      </c>
      <c r="I1601" s="50">
        <v>44760</v>
      </c>
      <c r="J1601" s="2">
        <v>21.8</v>
      </c>
      <c r="K1601" s="2" t="s">
        <v>4487</v>
      </c>
      <c r="L1601" s="9">
        <v>93.3</v>
      </c>
      <c r="M1601" s="2" t="s">
        <v>3869</v>
      </c>
      <c r="N1601" s="2" t="s">
        <v>85</v>
      </c>
      <c r="O1601" s="2" t="s">
        <v>3868</v>
      </c>
      <c r="P1601" s="2" t="str">
        <f>VLOOKUP(I1601,Period!A:B,2,FALSE)</f>
        <v>2022H2</v>
      </c>
      <c r="Q1601" s="9">
        <f t="shared" si="275"/>
        <v>93.3</v>
      </c>
      <c r="R1601" s="2">
        <f t="shared" si="276"/>
        <v>100</v>
      </c>
      <c r="S1601" t="str">
        <f t="shared" si="277"/>
        <v>04 Overcast (100%)</v>
      </c>
      <c r="T1601" t="str">
        <f t="shared" si="285"/>
        <v>44760L8-9_L1CDM-MLB-GANNP4476004 Overcast (100%)</v>
      </c>
      <c r="U1601">
        <f>IF(COUNTIF(T$2:T1600,T1601)&gt;=1,0,1)</f>
        <v>1</v>
      </c>
      <c r="V1601" s="26" t="s">
        <v>3234</v>
      </c>
      <c r="W1601" s="26">
        <f t="shared" si="278"/>
        <v>2022</v>
      </c>
      <c r="X1601" s="26" t="str">
        <f t="shared" si="279"/>
        <v>07</v>
      </c>
      <c r="Y1601" s="26">
        <f t="shared" si="280"/>
        <v>18</v>
      </c>
      <c r="Z1601" s="26" t="str">
        <f t="shared" si="281"/>
        <v>22</v>
      </c>
      <c r="AA1601" s="26" t="str">
        <f t="shared" si="282"/>
        <v>00</v>
      </c>
      <c r="AB1601" s="26" t="str">
        <f t="shared" si="283"/>
        <v>31</v>
      </c>
      <c r="AC1601" s="86" t="str">
        <f t="shared" si="284"/>
        <v>GAN_NP_2500X1254px_16m_L8-9_L1_20220718_100CC</v>
      </c>
      <c r="AD1601" s="41" t="s">
        <v>3235</v>
      </c>
    </row>
    <row r="1602" spans="2:30" x14ac:dyDescent="0.25">
      <c r="B1602" t="s">
        <v>3876</v>
      </c>
      <c r="C1602" t="s">
        <v>3816</v>
      </c>
      <c r="D1602" s="7" t="s">
        <v>347</v>
      </c>
      <c r="E1602" s="2" t="b">
        <v>1</v>
      </c>
      <c r="F1602" s="2" t="s">
        <v>3813</v>
      </c>
      <c r="G1602" s="7" t="s">
        <v>389</v>
      </c>
      <c r="H1602" t="s">
        <v>348</v>
      </c>
      <c r="I1602" s="50">
        <v>44759</v>
      </c>
      <c r="J1602" s="2">
        <v>21.6</v>
      </c>
      <c r="K1602" s="2" t="s">
        <v>4133</v>
      </c>
      <c r="L1602" s="9">
        <v>78.3</v>
      </c>
      <c r="M1602" s="2" t="s">
        <v>3869</v>
      </c>
      <c r="N1602" s="2" t="s">
        <v>85</v>
      </c>
      <c r="O1602" s="2" t="s">
        <v>3868</v>
      </c>
      <c r="P1602" s="2" t="str">
        <f>VLOOKUP(I1602,Period!A:B,2,FALSE)</f>
        <v>2022H2</v>
      </c>
      <c r="Q1602" s="9">
        <f t="shared" ref="Q1602:Q1665" si="286">AVERAGEIFS(L:L,I:I,I1602,H:H,H1602,C:C,C1602,B:B,B1602)</f>
        <v>78.3</v>
      </c>
      <c r="R1602" s="2">
        <f t="shared" si="276"/>
        <v>80</v>
      </c>
      <c r="S1602" t="str">
        <f t="shared" si="277"/>
        <v>03 Cloudy (40%-90%)</v>
      </c>
      <c r="T1602" t="str">
        <f t="shared" si="285"/>
        <v>44759L8-9_L1CDM-MLB-GANNP4475903 Cloudy (40%-90%)</v>
      </c>
      <c r="U1602">
        <f>IF(COUNTIF(T$2:T1601,T1602)&gt;=1,0,1)</f>
        <v>1</v>
      </c>
      <c r="V1602" s="26" t="s">
        <v>3236</v>
      </c>
      <c r="W1602" s="26">
        <f t="shared" si="278"/>
        <v>2022</v>
      </c>
      <c r="X1602" s="26" t="str">
        <f t="shared" si="279"/>
        <v>07</v>
      </c>
      <c r="Y1602" s="26">
        <f t="shared" si="280"/>
        <v>17</v>
      </c>
      <c r="Z1602" s="26" t="str">
        <f t="shared" si="281"/>
        <v>22</v>
      </c>
      <c r="AA1602" s="26" t="str">
        <f t="shared" si="282"/>
        <v>06</v>
      </c>
      <c r="AB1602" s="26" t="str">
        <f t="shared" si="283"/>
        <v>17</v>
      </c>
      <c r="AC1602" s="86" t="str">
        <f t="shared" si="284"/>
        <v>GAN_NP_2500X1254px_16m_L8-9_L1_20220717_80CC</v>
      </c>
      <c r="AD1602" s="41" t="s">
        <v>3237</v>
      </c>
    </row>
    <row r="1603" spans="2:30" x14ac:dyDescent="0.25">
      <c r="B1603" t="s">
        <v>3876</v>
      </c>
      <c r="C1603" t="s">
        <v>3816</v>
      </c>
      <c r="D1603" s="7" t="s">
        <v>347</v>
      </c>
      <c r="E1603" s="2" t="b">
        <v>1</v>
      </c>
      <c r="F1603" s="2" t="s">
        <v>3813</v>
      </c>
      <c r="G1603" s="7" t="s">
        <v>389</v>
      </c>
      <c r="H1603" t="s">
        <v>348</v>
      </c>
      <c r="I1603" s="50">
        <v>44752</v>
      </c>
      <c r="J1603" s="2">
        <v>20.7</v>
      </c>
      <c r="K1603" s="2" t="s">
        <v>4450</v>
      </c>
      <c r="L1603" s="9">
        <v>79.900000000000006</v>
      </c>
      <c r="M1603" s="2" t="s">
        <v>3869</v>
      </c>
      <c r="N1603" s="2" t="s">
        <v>85</v>
      </c>
      <c r="O1603" s="2" t="s">
        <v>3868</v>
      </c>
      <c r="P1603" s="2" t="str">
        <f>VLOOKUP(I1603,Period!A:B,2,FALSE)</f>
        <v>2022H2</v>
      </c>
      <c r="Q1603" s="9">
        <f t="shared" si="286"/>
        <v>79.900000000000006</v>
      </c>
      <c r="R1603" s="2">
        <f t="shared" ref="R1603:R1666" si="287">ROUNDUP(Q1603/10,0)*10</f>
        <v>80</v>
      </c>
      <c r="S1603" t="str">
        <f t="shared" ref="S1603:S1666" si="288">IF(R1603=0,"01 Clear (0%)",IF(R1603&lt;=30,"02 Sunny (10%-30%)",IF(R1603&lt;=90,"03 Cloudy (40%-90%)","04 Overcast (100%)")))</f>
        <v>03 Cloudy (40%-90%)</v>
      </c>
      <c r="T1603" t="str">
        <f t="shared" si="285"/>
        <v>44752L8-9_L1CDM-MLB-GANNP4475203 Cloudy (40%-90%)</v>
      </c>
      <c r="U1603">
        <f>IF(COUNTIF(T$2:T1602,T1603)&gt;=1,0,1)</f>
        <v>1</v>
      </c>
      <c r="V1603" s="26" t="s">
        <v>3238</v>
      </c>
      <c r="W1603" s="26">
        <f t="shared" ref="W1603:W1666" si="289">YEAR(I1603)</f>
        <v>2022</v>
      </c>
      <c r="X1603" s="26" t="str">
        <f t="shared" ref="X1603:X1666" si="290">IF(LEN(MONTH(I1603))=1,CONCATENATE("0",MONTH(I1603)),MONTH(I1603))</f>
        <v>07</v>
      </c>
      <c r="Y1603" s="26">
        <f t="shared" ref="Y1603:Y1666" si="291">IF(LEN(DAY(I1603))=1,CONCATENATE("0",DAY(I1603)),DAY(I1603))</f>
        <v>10</v>
      </c>
      <c r="Z1603" s="26" t="str">
        <f t="shared" ref="Z1603:Z1666" si="292">LEFT(K1603,2)</f>
        <v>22</v>
      </c>
      <c r="AA1603" s="26" t="str">
        <f t="shared" ref="AA1603:AA1666" si="293">MID(K1603,4,2)</f>
        <v>00</v>
      </c>
      <c r="AB1603" s="26" t="str">
        <f t="shared" ref="AB1603:AB1666" si="294">MID(K1603,7,2)</f>
        <v>04</v>
      </c>
      <c r="AC1603" s="86" t="str">
        <f t="shared" ref="AC1603:AC1666" si="295">CONCATENATE(RIGHT(C1603,3),"_",H1603,"_",M1603,"_",O1603,"_",B1603,"_",W1603,X1603,Y1603,"_",R1603,"CC")</f>
        <v>GAN_NP_2500X1254px_16m_L8-9_L1_20220710_80CC</v>
      </c>
      <c r="AD1603" s="41" t="s">
        <v>3239</v>
      </c>
    </row>
    <row r="1604" spans="2:30" x14ac:dyDescent="0.25">
      <c r="B1604" t="s">
        <v>3876</v>
      </c>
      <c r="C1604" t="s">
        <v>3816</v>
      </c>
      <c r="D1604" s="7" t="s">
        <v>347</v>
      </c>
      <c r="E1604" s="2" t="b">
        <v>1</v>
      </c>
      <c r="F1604" s="2" t="s">
        <v>3813</v>
      </c>
      <c r="G1604" s="7" t="s">
        <v>389</v>
      </c>
      <c r="H1604" t="s">
        <v>348</v>
      </c>
      <c r="I1604" s="50">
        <v>44751</v>
      </c>
      <c r="J1604" s="2">
        <v>20.7</v>
      </c>
      <c r="K1604" s="2" t="s">
        <v>4086</v>
      </c>
      <c r="L1604" s="9">
        <v>58.9</v>
      </c>
      <c r="M1604" s="2" t="s">
        <v>3869</v>
      </c>
      <c r="N1604" s="2" t="s">
        <v>85</v>
      </c>
      <c r="O1604" s="2" t="s">
        <v>3868</v>
      </c>
      <c r="P1604" s="2" t="str">
        <f>VLOOKUP(I1604,Period!A:B,2,FALSE)</f>
        <v>2022H2</v>
      </c>
      <c r="Q1604" s="9">
        <f t="shared" si="286"/>
        <v>58.9</v>
      </c>
      <c r="R1604" s="2">
        <f t="shared" si="287"/>
        <v>60</v>
      </c>
      <c r="S1604" t="str">
        <f t="shared" si="288"/>
        <v>03 Cloudy (40%-90%)</v>
      </c>
      <c r="T1604" t="str">
        <f t="shared" si="285"/>
        <v>44751L8-9_L1CDM-MLB-GANNP4475103 Cloudy (40%-90%)</v>
      </c>
      <c r="U1604">
        <f>IF(COUNTIF(T$2:T1603,T1604)&gt;=1,0,1)</f>
        <v>1</v>
      </c>
      <c r="V1604" s="26" t="s">
        <v>3240</v>
      </c>
      <c r="W1604" s="26">
        <f t="shared" si="289"/>
        <v>2022</v>
      </c>
      <c r="X1604" s="26" t="str">
        <f t="shared" si="290"/>
        <v>07</v>
      </c>
      <c r="Y1604" s="26" t="str">
        <f t="shared" si="291"/>
        <v>09</v>
      </c>
      <c r="Z1604" s="26" t="str">
        <f t="shared" si="292"/>
        <v>22</v>
      </c>
      <c r="AA1604" s="26" t="str">
        <f t="shared" si="293"/>
        <v>06</v>
      </c>
      <c r="AB1604" s="26" t="str">
        <f t="shared" si="294"/>
        <v>40</v>
      </c>
      <c r="AC1604" s="86" t="str">
        <f t="shared" si="295"/>
        <v>GAN_NP_2500X1254px_16m_L8-9_L1_20220709_60CC</v>
      </c>
      <c r="AD1604" s="41" t="s">
        <v>3241</v>
      </c>
    </row>
    <row r="1605" spans="2:30" x14ac:dyDescent="0.25">
      <c r="B1605" t="s">
        <v>3876</v>
      </c>
      <c r="C1605" t="s">
        <v>3816</v>
      </c>
      <c r="D1605" s="7" t="s">
        <v>347</v>
      </c>
      <c r="E1605" s="2" t="b">
        <v>1</v>
      </c>
      <c r="F1605" s="2" t="s">
        <v>3813</v>
      </c>
      <c r="G1605" s="7" t="s">
        <v>389</v>
      </c>
      <c r="H1605" t="s">
        <v>348</v>
      </c>
      <c r="I1605" s="50">
        <v>44744</v>
      </c>
      <c r="J1605" s="2">
        <v>20.2</v>
      </c>
      <c r="K1605" s="2" t="s">
        <v>4489</v>
      </c>
      <c r="L1605" s="9">
        <v>48.7</v>
      </c>
      <c r="M1605" s="2" t="s">
        <v>3869</v>
      </c>
      <c r="N1605" s="2" t="s">
        <v>85</v>
      </c>
      <c r="O1605" s="2" t="s">
        <v>3868</v>
      </c>
      <c r="P1605" s="2" t="str">
        <f>VLOOKUP(I1605,Period!A:B,2,FALSE)</f>
        <v>2022H2</v>
      </c>
      <c r="Q1605" s="9">
        <f t="shared" si="286"/>
        <v>48.7</v>
      </c>
      <c r="R1605" s="2">
        <f t="shared" si="287"/>
        <v>50</v>
      </c>
      <c r="S1605" t="str">
        <f t="shared" si="288"/>
        <v>03 Cloudy (40%-90%)</v>
      </c>
      <c r="T1605" t="str">
        <f t="shared" si="285"/>
        <v>44744L8-9_L1CDM-MLB-GANNP4474403 Cloudy (40%-90%)</v>
      </c>
      <c r="U1605">
        <f>IF(COUNTIF(T$2:T1604,T1605)&gt;=1,0,1)</f>
        <v>1</v>
      </c>
      <c r="V1605" s="26" t="s">
        <v>3242</v>
      </c>
      <c r="W1605" s="26">
        <f t="shared" si="289"/>
        <v>2022</v>
      </c>
      <c r="X1605" s="26" t="str">
        <f t="shared" si="290"/>
        <v>07</v>
      </c>
      <c r="Y1605" s="26" t="str">
        <f t="shared" si="291"/>
        <v>02</v>
      </c>
      <c r="Z1605" s="26" t="str">
        <f t="shared" si="292"/>
        <v>22</v>
      </c>
      <c r="AA1605" s="26" t="str">
        <f t="shared" si="293"/>
        <v>00</v>
      </c>
      <c r="AB1605" s="26" t="str">
        <f t="shared" si="294"/>
        <v>29</v>
      </c>
      <c r="AC1605" s="86" t="str">
        <f t="shared" si="295"/>
        <v>GAN_NP_2500X1254px_16m_L8-9_L1_20220702_50CC</v>
      </c>
      <c r="AD1605" s="41" t="s">
        <v>3243</v>
      </c>
    </row>
    <row r="1606" spans="2:30" x14ac:dyDescent="0.25">
      <c r="B1606" t="s">
        <v>3876</v>
      </c>
      <c r="C1606" t="s">
        <v>3816</v>
      </c>
      <c r="D1606" s="7" t="s">
        <v>347</v>
      </c>
      <c r="E1606" s="2" t="b">
        <v>1</v>
      </c>
      <c r="F1606" s="2" t="s">
        <v>3813</v>
      </c>
      <c r="G1606" s="7" t="s">
        <v>389</v>
      </c>
      <c r="H1606" t="s">
        <v>348</v>
      </c>
      <c r="I1606" s="50">
        <v>44743</v>
      </c>
      <c r="J1606" s="2">
        <v>20.100000000000001</v>
      </c>
      <c r="K1606" s="2" t="s">
        <v>4051</v>
      </c>
      <c r="L1606" s="9">
        <v>7.8</v>
      </c>
      <c r="M1606" s="2" t="s">
        <v>3869</v>
      </c>
      <c r="N1606" s="2" t="s">
        <v>85</v>
      </c>
      <c r="O1606" s="2" t="s">
        <v>3868</v>
      </c>
      <c r="P1606" s="2" t="str">
        <f>VLOOKUP(I1606,Period!A:B,2,FALSE)</f>
        <v>2022H2</v>
      </c>
      <c r="Q1606" s="9">
        <f t="shared" si="286"/>
        <v>7.8</v>
      </c>
      <c r="R1606" s="2">
        <f t="shared" si="287"/>
        <v>10</v>
      </c>
      <c r="S1606" t="str">
        <f t="shared" si="288"/>
        <v>02 Sunny (10%-30%)</v>
      </c>
      <c r="T1606" t="str">
        <f t="shared" si="285"/>
        <v>44743L8-9_L1CDM-MLB-GANNP4474302 Sunny (10%-30%)</v>
      </c>
      <c r="U1606">
        <f>IF(COUNTIF(T$2:T1605,T1606)&gt;=1,0,1)</f>
        <v>1</v>
      </c>
      <c r="V1606" s="26" t="s">
        <v>3244</v>
      </c>
      <c r="W1606" s="26">
        <f t="shared" si="289"/>
        <v>2022</v>
      </c>
      <c r="X1606" s="26" t="str">
        <f t="shared" si="290"/>
        <v>07</v>
      </c>
      <c r="Y1606" s="26" t="str">
        <f t="shared" si="291"/>
        <v>01</v>
      </c>
      <c r="Z1606" s="26" t="str">
        <f t="shared" si="292"/>
        <v>22</v>
      </c>
      <c r="AA1606" s="26" t="str">
        <f t="shared" si="293"/>
        <v>06</v>
      </c>
      <c r="AB1606" s="26" t="str">
        <f t="shared" si="294"/>
        <v>18</v>
      </c>
      <c r="AC1606" s="86" t="str">
        <f t="shared" si="295"/>
        <v>GAN_NP_2500X1254px_16m_L8-9_L1_20220701_10CC</v>
      </c>
      <c r="AD1606" s="41" t="s">
        <v>3245</v>
      </c>
    </row>
    <row r="1607" spans="2:30" x14ac:dyDescent="0.25">
      <c r="B1607" t="s">
        <v>3876</v>
      </c>
      <c r="C1607" t="s">
        <v>3816</v>
      </c>
      <c r="D1607" s="7" t="s">
        <v>347</v>
      </c>
      <c r="E1607" s="2" t="b">
        <v>1</v>
      </c>
      <c r="F1607" s="2" t="s">
        <v>3813</v>
      </c>
      <c r="G1607" s="7" t="s">
        <v>389</v>
      </c>
      <c r="H1607" t="s">
        <v>348</v>
      </c>
      <c r="I1607" s="50">
        <v>44736</v>
      </c>
      <c r="J1607" s="2">
        <v>19.899999999999999</v>
      </c>
      <c r="K1607" s="2" t="s">
        <v>4495</v>
      </c>
      <c r="L1607" s="9">
        <v>83.1</v>
      </c>
      <c r="M1607" s="2" t="s">
        <v>3869</v>
      </c>
      <c r="N1607" s="2" t="s">
        <v>85</v>
      </c>
      <c r="O1607" s="2" t="s">
        <v>3868</v>
      </c>
      <c r="P1607" s="2" t="str">
        <f>VLOOKUP(I1607,Period!A:B,2,FALSE)</f>
        <v>2022H1</v>
      </c>
      <c r="Q1607" s="9">
        <f t="shared" si="286"/>
        <v>83.1</v>
      </c>
      <c r="R1607" s="2">
        <f t="shared" si="287"/>
        <v>90</v>
      </c>
      <c r="S1607" t="str">
        <f t="shared" si="288"/>
        <v>03 Cloudy (40%-90%)</v>
      </c>
      <c r="T1607" t="str">
        <f t="shared" si="285"/>
        <v>44736L8-9_L1CDM-MLB-GANNP4473603 Cloudy (40%-90%)</v>
      </c>
      <c r="U1607">
        <f>IF(COUNTIF(T$2:T1606,T1607)&gt;=1,0,1)</f>
        <v>1</v>
      </c>
      <c r="V1607" s="26" t="s">
        <v>3246</v>
      </c>
      <c r="W1607" s="26">
        <f t="shared" si="289"/>
        <v>2022</v>
      </c>
      <c r="X1607" s="26" t="str">
        <f t="shared" si="290"/>
        <v>06</v>
      </c>
      <c r="Y1607" s="26">
        <f t="shared" si="291"/>
        <v>24</v>
      </c>
      <c r="Z1607" s="26" t="str">
        <f t="shared" si="292"/>
        <v>22</v>
      </c>
      <c r="AA1607" s="26" t="str">
        <f t="shared" si="293"/>
        <v>00</v>
      </c>
      <c r="AB1607" s="26" t="str">
        <f t="shared" si="294"/>
        <v>08</v>
      </c>
      <c r="AC1607" s="86" t="str">
        <f t="shared" si="295"/>
        <v>GAN_NP_2500X1254px_16m_L8-9_L1_20220624_90CC</v>
      </c>
      <c r="AD1607" s="41" t="s">
        <v>3247</v>
      </c>
    </row>
    <row r="1608" spans="2:30" x14ac:dyDescent="0.25">
      <c r="B1608" t="s">
        <v>3876</v>
      </c>
      <c r="C1608" t="s">
        <v>3816</v>
      </c>
      <c r="D1608" s="7" t="s">
        <v>347</v>
      </c>
      <c r="E1608" s="2" t="b">
        <v>1</v>
      </c>
      <c r="F1608" s="2" t="s">
        <v>3813</v>
      </c>
      <c r="G1608" s="7" t="s">
        <v>389</v>
      </c>
      <c r="H1608" t="s">
        <v>348</v>
      </c>
      <c r="I1608" s="50">
        <v>44735</v>
      </c>
      <c r="J1608" s="2">
        <v>20</v>
      </c>
      <c r="K1608" s="2" t="s">
        <v>4491</v>
      </c>
      <c r="L1608" s="9">
        <v>83.3</v>
      </c>
      <c r="M1608" s="2" t="s">
        <v>3869</v>
      </c>
      <c r="N1608" s="2" t="s">
        <v>85</v>
      </c>
      <c r="O1608" s="2" t="s">
        <v>3868</v>
      </c>
      <c r="P1608" s="2" t="str">
        <f>VLOOKUP(I1608,Period!A:B,2,FALSE)</f>
        <v>2022H1</v>
      </c>
      <c r="Q1608" s="9">
        <f t="shared" si="286"/>
        <v>83.3</v>
      </c>
      <c r="R1608" s="2">
        <f t="shared" si="287"/>
        <v>90</v>
      </c>
      <c r="S1608" t="str">
        <f t="shared" si="288"/>
        <v>03 Cloudy (40%-90%)</v>
      </c>
      <c r="T1608" t="str">
        <f t="shared" si="285"/>
        <v>44735L8-9_L1CDM-MLB-GANNP4473503 Cloudy (40%-90%)</v>
      </c>
      <c r="U1608">
        <f>IF(COUNTIF(T$2:T1607,T1608)&gt;=1,0,1)</f>
        <v>1</v>
      </c>
      <c r="V1608" s="26" t="s">
        <v>3248</v>
      </c>
      <c r="W1608" s="26">
        <f t="shared" si="289"/>
        <v>2022</v>
      </c>
      <c r="X1608" s="26" t="str">
        <f t="shared" si="290"/>
        <v>06</v>
      </c>
      <c r="Y1608" s="26">
        <f t="shared" si="291"/>
        <v>23</v>
      </c>
      <c r="Z1608" s="26" t="str">
        <f t="shared" si="292"/>
        <v>22</v>
      </c>
      <c r="AA1608" s="26" t="str">
        <f t="shared" si="293"/>
        <v>06</v>
      </c>
      <c r="AB1608" s="26" t="str">
        <f t="shared" si="294"/>
        <v>39</v>
      </c>
      <c r="AC1608" s="86" t="str">
        <f t="shared" si="295"/>
        <v>GAN_NP_2500X1254px_16m_L8-9_L1_20220623_90CC</v>
      </c>
      <c r="AD1608" s="41" t="s">
        <v>3249</v>
      </c>
    </row>
    <row r="1609" spans="2:30" x14ac:dyDescent="0.25">
      <c r="B1609" t="s">
        <v>3876</v>
      </c>
      <c r="C1609" t="s">
        <v>3816</v>
      </c>
      <c r="D1609" s="7" t="s">
        <v>347</v>
      </c>
      <c r="E1609" s="2" t="b">
        <v>1</v>
      </c>
      <c r="F1609" s="2" t="s">
        <v>3813</v>
      </c>
      <c r="G1609" s="7" t="s">
        <v>389</v>
      </c>
      <c r="H1609" t="s">
        <v>348</v>
      </c>
      <c r="I1609" s="50">
        <v>44728</v>
      </c>
      <c r="J1609" s="2">
        <v>20.2</v>
      </c>
      <c r="K1609" s="2" t="s">
        <v>4496</v>
      </c>
      <c r="L1609" s="9">
        <v>95.3</v>
      </c>
      <c r="M1609" s="2" t="s">
        <v>3869</v>
      </c>
      <c r="N1609" s="2" t="s">
        <v>85</v>
      </c>
      <c r="O1609" s="2" t="s">
        <v>3868</v>
      </c>
      <c r="P1609" s="2" t="str">
        <f>VLOOKUP(I1609,Period!A:B,2,FALSE)</f>
        <v>2022H1</v>
      </c>
      <c r="Q1609" s="9">
        <f t="shared" si="286"/>
        <v>95.3</v>
      </c>
      <c r="R1609" s="2">
        <f t="shared" si="287"/>
        <v>100</v>
      </c>
      <c r="S1609" t="str">
        <f t="shared" si="288"/>
        <v>04 Overcast (100%)</v>
      </c>
      <c r="T1609" t="str">
        <f t="shared" si="285"/>
        <v>44728L8-9_L1CDM-MLB-GANNP4472804 Overcast (100%)</v>
      </c>
      <c r="U1609">
        <f>IF(COUNTIF(T$2:T1608,T1609)&gt;=1,0,1)</f>
        <v>1</v>
      </c>
      <c r="V1609" s="26" t="s">
        <v>3250</v>
      </c>
      <c r="W1609" s="26">
        <f t="shared" si="289"/>
        <v>2022</v>
      </c>
      <c r="X1609" s="26" t="str">
        <f t="shared" si="290"/>
        <v>06</v>
      </c>
      <c r="Y1609" s="26">
        <f t="shared" si="291"/>
        <v>16</v>
      </c>
      <c r="Z1609" s="26" t="str">
        <f t="shared" si="292"/>
        <v>22</v>
      </c>
      <c r="AA1609" s="26" t="str">
        <f t="shared" si="293"/>
        <v>00</v>
      </c>
      <c r="AB1609" s="26" t="str">
        <f t="shared" si="294"/>
        <v>26</v>
      </c>
      <c r="AC1609" s="86" t="str">
        <f t="shared" si="295"/>
        <v>GAN_NP_2500X1254px_16m_L8-9_L1_20220616_100CC</v>
      </c>
      <c r="AD1609" s="41" t="s">
        <v>3251</v>
      </c>
    </row>
    <row r="1610" spans="2:30" x14ac:dyDescent="0.25">
      <c r="B1610" t="s">
        <v>3876</v>
      </c>
      <c r="C1610" t="s">
        <v>3816</v>
      </c>
      <c r="D1610" s="7" t="s">
        <v>347</v>
      </c>
      <c r="E1610" s="2" t="b">
        <v>1</v>
      </c>
      <c r="F1610" s="2" t="s">
        <v>3813</v>
      </c>
      <c r="G1610" s="7" t="s">
        <v>389</v>
      </c>
      <c r="H1610" t="s">
        <v>348</v>
      </c>
      <c r="I1610" s="50">
        <v>44727</v>
      </c>
      <c r="J1610" s="2">
        <v>20.2</v>
      </c>
      <c r="K1610" s="2" t="s">
        <v>4074</v>
      </c>
      <c r="L1610" s="9">
        <v>49.6</v>
      </c>
      <c r="M1610" s="2" t="s">
        <v>3869</v>
      </c>
      <c r="N1610" s="2" t="s">
        <v>85</v>
      </c>
      <c r="O1610" s="2" t="s">
        <v>3868</v>
      </c>
      <c r="P1610" s="2" t="str">
        <f>VLOOKUP(I1610,Period!A:B,2,FALSE)</f>
        <v>2022H1</v>
      </c>
      <c r="Q1610" s="9">
        <f t="shared" si="286"/>
        <v>49.6</v>
      </c>
      <c r="R1610" s="2">
        <f t="shared" si="287"/>
        <v>50</v>
      </c>
      <c r="S1610" t="str">
        <f t="shared" si="288"/>
        <v>03 Cloudy (40%-90%)</v>
      </c>
      <c r="T1610" t="str">
        <f t="shared" si="285"/>
        <v>44727L8-9_L1CDM-MLB-GANNP4472703 Cloudy (40%-90%)</v>
      </c>
      <c r="U1610">
        <f>IF(COUNTIF(T$2:T1609,T1610)&gt;=1,0,1)</f>
        <v>1</v>
      </c>
      <c r="V1610" s="26" t="s">
        <v>3252</v>
      </c>
      <c r="W1610" s="26">
        <f t="shared" si="289"/>
        <v>2022</v>
      </c>
      <c r="X1610" s="26" t="str">
        <f t="shared" si="290"/>
        <v>06</v>
      </c>
      <c r="Y1610" s="26">
        <f t="shared" si="291"/>
        <v>15</v>
      </c>
      <c r="Z1610" s="26" t="str">
        <f t="shared" si="292"/>
        <v>22</v>
      </c>
      <c r="AA1610" s="26" t="str">
        <f t="shared" si="293"/>
        <v>06</v>
      </c>
      <c r="AB1610" s="26" t="str">
        <f t="shared" si="294"/>
        <v>03</v>
      </c>
      <c r="AC1610" s="86" t="str">
        <f t="shared" si="295"/>
        <v>GAN_NP_2500X1254px_16m_L8-9_L1_20220615_50CC</v>
      </c>
      <c r="AD1610" s="41" t="s">
        <v>3253</v>
      </c>
    </row>
    <row r="1611" spans="2:30" x14ac:dyDescent="0.25">
      <c r="B1611" t="s">
        <v>3876</v>
      </c>
      <c r="C1611" t="s">
        <v>3816</v>
      </c>
      <c r="D1611" s="7" t="s">
        <v>347</v>
      </c>
      <c r="E1611" s="2" t="b">
        <v>1</v>
      </c>
      <c r="F1611" s="2" t="s">
        <v>3813</v>
      </c>
      <c r="G1611" s="7" t="s">
        <v>389</v>
      </c>
      <c r="H1611" t="s">
        <v>348</v>
      </c>
      <c r="I1611" s="50">
        <v>44720</v>
      </c>
      <c r="J1611" s="2">
        <v>20.7</v>
      </c>
      <c r="K1611" s="2" t="s">
        <v>4451</v>
      </c>
      <c r="L1611" s="9">
        <v>98.8</v>
      </c>
      <c r="M1611" s="2" t="s">
        <v>3869</v>
      </c>
      <c r="N1611" s="2" t="s">
        <v>85</v>
      </c>
      <c r="O1611" s="2" t="s">
        <v>3868</v>
      </c>
      <c r="P1611" s="2" t="str">
        <f>VLOOKUP(I1611,Period!A:B,2,FALSE)</f>
        <v>2022H1</v>
      </c>
      <c r="Q1611" s="9">
        <f t="shared" si="286"/>
        <v>98.8</v>
      </c>
      <c r="R1611" s="2">
        <f t="shared" si="287"/>
        <v>100</v>
      </c>
      <c r="S1611" t="str">
        <f t="shared" si="288"/>
        <v>04 Overcast (100%)</v>
      </c>
      <c r="T1611" t="str">
        <f t="shared" si="285"/>
        <v>44720L8-9_L1CDM-MLB-GANNP4472004 Overcast (100%)</v>
      </c>
      <c r="U1611">
        <f>IF(COUNTIF(T$2:T1610,T1611)&gt;=1,0,1)</f>
        <v>1</v>
      </c>
      <c r="V1611" s="26" t="s">
        <v>3254</v>
      </c>
      <c r="W1611" s="26">
        <f t="shared" si="289"/>
        <v>2022</v>
      </c>
      <c r="X1611" s="26" t="str">
        <f t="shared" si="290"/>
        <v>06</v>
      </c>
      <c r="Y1611" s="26" t="str">
        <f t="shared" si="291"/>
        <v>08</v>
      </c>
      <c r="Z1611" s="26" t="str">
        <f t="shared" si="292"/>
        <v>21</v>
      </c>
      <c r="AA1611" s="26" t="str">
        <f t="shared" si="293"/>
        <v>59</v>
      </c>
      <c r="AB1611" s="26" t="str">
        <f t="shared" si="294"/>
        <v>47</v>
      </c>
      <c r="AC1611" s="86" t="str">
        <f t="shared" si="295"/>
        <v>GAN_NP_2500X1254px_16m_L8-9_L1_20220608_100CC</v>
      </c>
      <c r="AD1611" s="41" t="s">
        <v>3255</v>
      </c>
    </row>
    <row r="1612" spans="2:30" x14ac:dyDescent="0.25">
      <c r="B1612" t="s">
        <v>3876</v>
      </c>
      <c r="C1612" t="s">
        <v>3816</v>
      </c>
      <c r="D1612" s="7" t="s">
        <v>347</v>
      </c>
      <c r="E1612" s="2" t="b">
        <v>1</v>
      </c>
      <c r="F1612" s="2" t="s">
        <v>3813</v>
      </c>
      <c r="G1612" s="7" t="s">
        <v>389</v>
      </c>
      <c r="H1612" t="s">
        <v>348</v>
      </c>
      <c r="I1612" s="50">
        <v>44719</v>
      </c>
      <c r="J1612" s="2">
        <v>20.9</v>
      </c>
      <c r="K1612" s="2" t="s">
        <v>4492</v>
      </c>
      <c r="L1612" s="9">
        <v>32.1</v>
      </c>
      <c r="M1612" s="2" t="s">
        <v>3869</v>
      </c>
      <c r="N1612" s="2" t="s">
        <v>85</v>
      </c>
      <c r="O1612" s="2" t="s">
        <v>3868</v>
      </c>
      <c r="P1612" s="2" t="str">
        <f>VLOOKUP(I1612,Period!A:B,2,FALSE)</f>
        <v>2022H1</v>
      </c>
      <c r="Q1612" s="9">
        <f t="shared" si="286"/>
        <v>32.1</v>
      </c>
      <c r="R1612" s="2">
        <f t="shared" si="287"/>
        <v>40</v>
      </c>
      <c r="S1612" t="str">
        <f t="shared" si="288"/>
        <v>03 Cloudy (40%-90%)</v>
      </c>
      <c r="T1612" t="str">
        <f t="shared" si="285"/>
        <v>44719L8-9_L1CDM-MLB-GANNP4471903 Cloudy (40%-90%)</v>
      </c>
      <c r="U1612">
        <f>IF(COUNTIF(T$2:T1611,T1612)&gt;=1,0,1)</f>
        <v>1</v>
      </c>
      <c r="V1612" s="26" t="s">
        <v>3256</v>
      </c>
      <c r="W1612" s="26">
        <f t="shared" si="289"/>
        <v>2022</v>
      </c>
      <c r="X1612" s="26" t="str">
        <f t="shared" si="290"/>
        <v>06</v>
      </c>
      <c r="Y1612" s="26" t="str">
        <f t="shared" si="291"/>
        <v>07</v>
      </c>
      <c r="Z1612" s="26" t="str">
        <f t="shared" si="292"/>
        <v>22</v>
      </c>
      <c r="AA1612" s="26" t="str">
        <f t="shared" si="293"/>
        <v>06</v>
      </c>
      <c r="AB1612" s="26" t="str">
        <f t="shared" si="294"/>
        <v>31</v>
      </c>
      <c r="AC1612" s="86" t="str">
        <f t="shared" si="295"/>
        <v>GAN_NP_2500X1254px_16m_L8-9_L1_20220607_40CC</v>
      </c>
      <c r="AD1612" s="41" t="s">
        <v>3257</v>
      </c>
    </row>
    <row r="1613" spans="2:30" x14ac:dyDescent="0.25">
      <c r="B1613" t="s">
        <v>3876</v>
      </c>
      <c r="C1613" t="s">
        <v>3816</v>
      </c>
      <c r="D1613" s="7" t="s">
        <v>347</v>
      </c>
      <c r="E1613" s="2" t="b">
        <v>1</v>
      </c>
      <c r="F1613" s="2" t="s">
        <v>3813</v>
      </c>
      <c r="G1613" s="7" t="s">
        <v>389</v>
      </c>
      <c r="H1613" t="s">
        <v>348</v>
      </c>
      <c r="I1613" s="50">
        <v>44712</v>
      </c>
      <c r="J1613" s="2">
        <v>21.7</v>
      </c>
      <c r="K1613" s="2" t="s">
        <v>4497</v>
      </c>
      <c r="L1613" s="9">
        <v>59.4</v>
      </c>
      <c r="M1613" s="2" t="s">
        <v>3869</v>
      </c>
      <c r="N1613" s="2" t="s">
        <v>85</v>
      </c>
      <c r="O1613" s="2" t="s">
        <v>3868</v>
      </c>
      <c r="P1613" s="2" t="str">
        <f>VLOOKUP(I1613,Period!A:B,2,FALSE)</f>
        <v>2022H1</v>
      </c>
      <c r="Q1613" s="9">
        <f t="shared" si="286"/>
        <v>59.4</v>
      </c>
      <c r="R1613" s="2">
        <f t="shared" si="287"/>
        <v>60</v>
      </c>
      <c r="S1613" t="str">
        <f t="shared" si="288"/>
        <v>03 Cloudy (40%-90%)</v>
      </c>
      <c r="T1613" t="str">
        <f t="shared" si="285"/>
        <v>44712L8-9_L1CDM-MLB-GANNP4471203 Cloudy (40%-90%)</v>
      </c>
      <c r="U1613">
        <f>IF(COUNTIF(T$2:T1612,T1613)&gt;=1,0,1)</f>
        <v>1</v>
      </c>
      <c r="V1613" s="26" t="s">
        <v>3258</v>
      </c>
      <c r="W1613" s="26">
        <f t="shared" si="289"/>
        <v>2022</v>
      </c>
      <c r="X1613" s="26" t="str">
        <f t="shared" si="290"/>
        <v>05</v>
      </c>
      <c r="Y1613" s="26">
        <f t="shared" si="291"/>
        <v>31</v>
      </c>
      <c r="Z1613" s="26" t="str">
        <f t="shared" si="292"/>
        <v>22</v>
      </c>
      <c r="AA1613" s="26" t="str">
        <f t="shared" si="293"/>
        <v>00</v>
      </c>
      <c r="AB1613" s="26" t="str">
        <f t="shared" si="294"/>
        <v>14</v>
      </c>
      <c r="AC1613" s="86" t="str">
        <f t="shared" si="295"/>
        <v>GAN_NP_2500X1254px_16m_L8-9_L1_20220531_60CC</v>
      </c>
      <c r="AD1613" s="41" t="s">
        <v>3259</v>
      </c>
    </row>
    <row r="1614" spans="2:30" x14ac:dyDescent="0.25">
      <c r="B1614" t="s">
        <v>3876</v>
      </c>
      <c r="C1614" t="s">
        <v>3816</v>
      </c>
      <c r="D1614" s="7" t="s">
        <v>347</v>
      </c>
      <c r="E1614" s="2" t="b">
        <v>1</v>
      </c>
      <c r="F1614" s="2" t="s">
        <v>3813</v>
      </c>
      <c r="G1614" s="7" t="s">
        <v>389</v>
      </c>
      <c r="H1614" t="s">
        <v>348</v>
      </c>
      <c r="I1614" s="50">
        <v>44711</v>
      </c>
      <c r="J1614" s="2">
        <v>21.8</v>
      </c>
      <c r="K1614" s="2" t="s">
        <v>4098</v>
      </c>
      <c r="L1614" s="9">
        <v>61.6</v>
      </c>
      <c r="M1614" s="2" t="s">
        <v>3869</v>
      </c>
      <c r="N1614" s="2" t="s">
        <v>85</v>
      </c>
      <c r="O1614" s="2" t="s">
        <v>3868</v>
      </c>
      <c r="P1614" s="2" t="str">
        <f>VLOOKUP(I1614,Period!A:B,2,FALSE)</f>
        <v>2022H1</v>
      </c>
      <c r="Q1614" s="9">
        <f t="shared" si="286"/>
        <v>61.6</v>
      </c>
      <c r="R1614" s="2">
        <f t="shared" si="287"/>
        <v>70</v>
      </c>
      <c r="S1614" t="str">
        <f t="shared" si="288"/>
        <v>03 Cloudy (40%-90%)</v>
      </c>
      <c r="T1614" t="str">
        <f t="shared" si="285"/>
        <v>44711L8-9_L1CDM-MLB-GANNP4471103 Cloudy (40%-90%)</v>
      </c>
      <c r="U1614">
        <f>IF(COUNTIF(T$2:T1613,T1614)&gt;=1,0,1)</f>
        <v>1</v>
      </c>
      <c r="V1614" s="26" t="s">
        <v>3260</v>
      </c>
      <c r="W1614" s="26">
        <f t="shared" si="289"/>
        <v>2022</v>
      </c>
      <c r="X1614" s="26" t="str">
        <f t="shared" si="290"/>
        <v>05</v>
      </c>
      <c r="Y1614" s="26">
        <f t="shared" si="291"/>
        <v>30</v>
      </c>
      <c r="Z1614" s="26" t="str">
        <f t="shared" si="292"/>
        <v>22</v>
      </c>
      <c r="AA1614" s="26" t="str">
        <f t="shared" si="293"/>
        <v>05</v>
      </c>
      <c r="AB1614" s="26" t="str">
        <f t="shared" si="294"/>
        <v>57</v>
      </c>
      <c r="AC1614" s="86" t="str">
        <f t="shared" si="295"/>
        <v>GAN_NP_2500X1254px_16m_L8-9_L1_20220530_70CC</v>
      </c>
      <c r="AD1614" s="41" t="s">
        <v>3261</v>
      </c>
    </row>
    <row r="1615" spans="2:30" x14ac:dyDescent="0.25">
      <c r="B1615" t="s">
        <v>3876</v>
      </c>
      <c r="C1615" t="s">
        <v>3816</v>
      </c>
      <c r="D1615" s="7" t="s">
        <v>347</v>
      </c>
      <c r="E1615" s="2" t="b">
        <v>1</v>
      </c>
      <c r="F1615" s="2" t="s">
        <v>3813</v>
      </c>
      <c r="G1615" s="7" t="s">
        <v>389</v>
      </c>
      <c r="H1615" t="s">
        <v>348</v>
      </c>
      <c r="I1615" s="50">
        <v>44704</v>
      </c>
      <c r="J1615" s="2">
        <v>22.9</v>
      </c>
      <c r="K1615" s="2" t="s">
        <v>4498</v>
      </c>
      <c r="L1615" s="9">
        <v>38.1</v>
      </c>
      <c r="M1615" s="2" t="s">
        <v>3869</v>
      </c>
      <c r="N1615" s="2" t="s">
        <v>85</v>
      </c>
      <c r="O1615" s="2" t="s">
        <v>3868</v>
      </c>
      <c r="P1615" s="2" t="str">
        <f>VLOOKUP(I1615,Period!A:B,2,FALSE)</f>
        <v>2022H1</v>
      </c>
      <c r="Q1615" s="9">
        <f t="shared" si="286"/>
        <v>38.1</v>
      </c>
      <c r="R1615" s="2">
        <f t="shared" si="287"/>
        <v>40</v>
      </c>
      <c r="S1615" t="str">
        <f t="shared" si="288"/>
        <v>03 Cloudy (40%-90%)</v>
      </c>
      <c r="T1615" t="str">
        <f t="shared" si="285"/>
        <v>44704L8-9_L1CDM-MLB-GANNP4470403 Cloudy (40%-90%)</v>
      </c>
      <c r="U1615">
        <f>IF(COUNTIF(T$2:T1614,T1615)&gt;=1,0,1)</f>
        <v>1</v>
      </c>
      <c r="V1615" s="26" t="s">
        <v>3262</v>
      </c>
      <c r="W1615" s="26">
        <f t="shared" si="289"/>
        <v>2022</v>
      </c>
      <c r="X1615" s="26" t="str">
        <f t="shared" si="290"/>
        <v>05</v>
      </c>
      <c r="Y1615" s="26">
        <f t="shared" si="291"/>
        <v>23</v>
      </c>
      <c r="Z1615" s="26" t="str">
        <f t="shared" si="292"/>
        <v>21</v>
      </c>
      <c r="AA1615" s="26" t="str">
        <f t="shared" si="293"/>
        <v>59</v>
      </c>
      <c r="AB1615" s="26" t="str">
        <f t="shared" si="294"/>
        <v>45</v>
      </c>
      <c r="AC1615" s="86" t="str">
        <f t="shared" si="295"/>
        <v>GAN_NP_2500X1254px_16m_L8-9_L1_20220523_40CC</v>
      </c>
      <c r="AD1615" s="41" t="s">
        <v>3263</v>
      </c>
    </row>
    <row r="1616" spans="2:30" x14ac:dyDescent="0.25">
      <c r="B1616" t="s">
        <v>3876</v>
      </c>
      <c r="C1616" t="s">
        <v>3816</v>
      </c>
      <c r="D1616" s="7" t="s">
        <v>347</v>
      </c>
      <c r="E1616" s="2" t="b">
        <v>1</v>
      </c>
      <c r="F1616" s="2" t="s">
        <v>3813</v>
      </c>
      <c r="G1616" s="7" t="s">
        <v>389</v>
      </c>
      <c r="H1616" t="s">
        <v>348</v>
      </c>
      <c r="I1616" s="50">
        <v>44703</v>
      </c>
      <c r="J1616" s="2">
        <v>23.1</v>
      </c>
      <c r="K1616" s="2" t="s">
        <v>4094</v>
      </c>
      <c r="L1616" s="9">
        <v>15.6</v>
      </c>
      <c r="M1616" s="2" t="s">
        <v>3869</v>
      </c>
      <c r="N1616" s="2" t="s">
        <v>85</v>
      </c>
      <c r="O1616" s="2" t="s">
        <v>3868</v>
      </c>
      <c r="P1616" s="2" t="str">
        <f>VLOOKUP(I1616,Period!A:B,2,FALSE)</f>
        <v>2022H1</v>
      </c>
      <c r="Q1616" s="9">
        <f t="shared" si="286"/>
        <v>15.6</v>
      </c>
      <c r="R1616" s="2">
        <f t="shared" si="287"/>
        <v>20</v>
      </c>
      <c r="S1616" t="str">
        <f t="shared" si="288"/>
        <v>02 Sunny (10%-30%)</v>
      </c>
      <c r="T1616" t="str">
        <f t="shared" ref="T1616:T1679" si="296">CONCATENATE(I1616,B1616,C1616,H1616,I1616,S1616)</f>
        <v>44703L8-9_L1CDM-MLB-GANNP4470302 Sunny (10%-30%)</v>
      </c>
      <c r="U1616">
        <f>IF(COUNTIF(T$2:T1615,T1616)&gt;=1,0,1)</f>
        <v>1</v>
      </c>
      <c r="V1616" s="26" t="s">
        <v>3264</v>
      </c>
      <c r="W1616" s="26">
        <f t="shared" si="289"/>
        <v>2022</v>
      </c>
      <c r="X1616" s="26" t="str">
        <f t="shared" si="290"/>
        <v>05</v>
      </c>
      <c r="Y1616" s="26">
        <f t="shared" si="291"/>
        <v>22</v>
      </c>
      <c r="Z1616" s="26" t="str">
        <f t="shared" si="292"/>
        <v>22</v>
      </c>
      <c r="AA1616" s="26" t="str">
        <f t="shared" si="293"/>
        <v>06</v>
      </c>
      <c r="AB1616" s="26" t="str">
        <f t="shared" si="294"/>
        <v>22</v>
      </c>
      <c r="AC1616" s="86" t="str">
        <f t="shared" si="295"/>
        <v>GAN_NP_2500X1254px_16m_L8-9_L1_20220522_20CC</v>
      </c>
      <c r="AD1616" s="41" t="s">
        <v>3265</v>
      </c>
    </row>
    <row r="1617" spans="2:30" x14ac:dyDescent="0.25">
      <c r="B1617" t="s">
        <v>3876</v>
      </c>
      <c r="C1617" t="s">
        <v>3816</v>
      </c>
      <c r="D1617" s="7" t="s">
        <v>347</v>
      </c>
      <c r="E1617" s="2" t="b">
        <v>1</v>
      </c>
      <c r="F1617" s="2" t="s">
        <v>3813</v>
      </c>
      <c r="G1617" s="7" t="s">
        <v>389</v>
      </c>
      <c r="H1617" t="s">
        <v>348</v>
      </c>
      <c r="I1617" s="50">
        <v>44696</v>
      </c>
      <c r="J1617" s="2">
        <v>24.5</v>
      </c>
      <c r="K1617" s="2" t="s">
        <v>4499</v>
      </c>
      <c r="L1617" s="9">
        <v>95.3</v>
      </c>
      <c r="M1617" s="2" t="s">
        <v>3869</v>
      </c>
      <c r="N1617" s="2" t="s">
        <v>85</v>
      </c>
      <c r="O1617" s="2" t="s">
        <v>3868</v>
      </c>
      <c r="P1617" s="2" t="str">
        <f>VLOOKUP(I1617,Period!A:B,2,FALSE)</f>
        <v>2022H1</v>
      </c>
      <c r="Q1617" s="9">
        <f t="shared" si="286"/>
        <v>95.3</v>
      </c>
      <c r="R1617" s="2">
        <f t="shared" si="287"/>
        <v>100</v>
      </c>
      <c r="S1617" t="str">
        <f t="shared" si="288"/>
        <v>04 Overcast (100%)</v>
      </c>
      <c r="T1617" t="str">
        <f t="shared" si="296"/>
        <v>44696L8-9_L1CDM-MLB-GANNP4469604 Overcast (100%)</v>
      </c>
      <c r="U1617">
        <f>IF(COUNTIF(T$2:T1616,T1617)&gt;=1,0,1)</f>
        <v>1</v>
      </c>
      <c r="V1617" s="26" t="s">
        <v>3266</v>
      </c>
      <c r="W1617" s="26">
        <f t="shared" si="289"/>
        <v>2022</v>
      </c>
      <c r="X1617" s="26" t="str">
        <f t="shared" si="290"/>
        <v>05</v>
      </c>
      <c r="Y1617" s="26">
        <f t="shared" si="291"/>
        <v>15</v>
      </c>
      <c r="Z1617" s="26" t="str">
        <f t="shared" si="292"/>
        <v>22</v>
      </c>
      <c r="AA1617" s="26" t="str">
        <f t="shared" si="293"/>
        <v>00</v>
      </c>
      <c r="AB1617" s="26" t="str">
        <f t="shared" si="294"/>
        <v>11</v>
      </c>
      <c r="AC1617" s="86" t="str">
        <f t="shared" si="295"/>
        <v>GAN_NP_2500X1254px_16m_L8-9_L1_20220515_100CC</v>
      </c>
      <c r="AD1617" s="41" t="s">
        <v>3267</v>
      </c>
    </row>
    <row r="1618" spans="2:30" x14ac:dyDescent="0.25">
      <c r="B1618" t="s">
        <v>3876</v>
      </c>
      <c r="C1618" t="s">
        <v>3816</v>
      </c>
      <c r="D1618" s="7" t="s">
        <v>347</v>
      </c>
      <c r="E1618" s="2" t="b">
        <v>1</v>
      </c>
      <c r="F1618" s="2" t="s">
        <v>3813</v>
      </c>
      <c r="G1618" s="7" t="s">
        <v>389</v>
      </c>
      <c r="H1618" t="s">
        <v>348</v>
      </c>
      <c r="I1618" s="50">
        <v>44695</v>
      </c>
      <c r="J1618" s="2">
        <v>24.7</v>
      </c>
      <c r="K1618" s="2" t="s">
        <v>4063</v>
      </c>
      <c r="L1618" s="9">
        <v>68.099999999999994</v>
      </c>
      <c r="M1618" s="2" t="s">
        <v>3869</v>
      </c>
      <c r="N1618" s="2" t="s">
        <v>85</v>
      </c>
      <c r="O1618" s="2" t="s">
        <v>3868</v>
      </c>
      <c r="P1618" s="2" t="str">
        <f>VLOOKUP(I1618,Period!A:B,2,FALSE)</f>
        <v>2022H1</v>
      </c>
      <c r="Q1618" s="9">
        <f t="shared" si="286"/>
        <v>68.099999999999994</v>
      </c>
      <c r="R1618" s="2">
        <f t="shared" si="287"/>
        <v>70</v>
      </c>
      <c r="S1618" t="str">
        <f t="shared" si="288"/>
        <v>03 Cloudy (40%-90%)</v>
      </c>
      <c r="T1618" t="str">
        <f t="shared" si="296"/>
        <v>44695L8-9_L1CDM-MLB-GANNP4469503 Cloudy (40%-90%)</v>
      </c>
      <c r="U1618">
        <f>IF(COUNTIF(T$2:T1617,T1618)&gt;=1,0,1)</f>
        <v>1</v>
      </c>
      <c r="V1618" s="26" t="s">
        <v>3268</v>
      </c>
      <c r="W1618" s="26">
        <f t="shared" si="289"/>
        <v>2022</v>
      </c>
      <c r="X1618" s="26" t="str">
        <f t="shared" si="290"/>
        <v>05</v>
      </c>
      <c r="Y1618" s="26">
        <f t="shared" si="291"/>
        <v>14</v>
      </c>
      <c r="Z1618" s="26" t="str">
        <f t="shared" si="292"/>
        <v>22</v>
      </c>
      <c r="AA1618" s="26" t="str">
        <f t="shared" si="293"/>
        <v>06</v>
      </c>
      <c r="AB1618" s="26" t="str">
        <f t="shared" si="294"/>
        <v>01</v>
      </c>
      <c r="AC1618" s="86" t="str">
        <f t="shared" si="295"/>
        <v>GAN_NP_2500X1254px_16m_L8-9_L1_20220514_70CC</v>
      </c>
      <c r="AD1618" s="41" t="s">
        <v>3269</v>
      </c>
    </row>
    <row r="1619" spans="2:30" x14ac:dyDescent="0.25">
      <c r="B1619" t="s">
        <v>3876</v>
      </c>
      <c r="C1619" t="s">
        <v>3816</v>
      </c>
      <c r="D1619" s="7" t="s">
        <v>347</v>
      </c>
      <c r="E1619" s="2" t="b">
        <v>1</v>
      </c>
      <c r="F1619" s="2" t="s">
        <v>3813</v>
      </c>
      <c r="G1619" s="7" t="s">
        <v>389</v>
      </c>
      <c r="H1619" t="s">
        <v>348</v>
      </c>
      <c r="I1619" s="50">
        <v>44688</v>
      </c>
      <c r="J1619" s="2">
        <v>26.2</v>
      </c>
      <c r="K1619" s="2" t="s">
        <v>4500</v>
      </c>
      <c r="L1619" s="9">
        <v>41.1</v>
      </c>
      <c r="M1619" s="2" t="s">
        <v>3869</v>
      </c>
      <c r="N1619" s="2" t="s">
        <v>85</v>
      </c>
      <c r="O1619" s="2" t="s">
        <v>3868</v>
      </c>
      <c r="P1619" s="2" t="str">
        <f>VLOOKUP(I1619,Period!A:B,2,FALSE)</f>
        <v>2022H1</v>
      </c>
      <c r="Q1619" s="9">
        <f t="shared" si="286"/>
        <v>41.1</v>
      </c>
      <c r="R1619" s="2">
        <f t="shared" si="287"/>
        <v>50</v>
      </c>
      <c r="S1619" t="str">
        <f t="shared" si="288"/>
        <v>03 Cloudy (40%-90%)</v>
      </c>
      <c r="T1619" t="str">
        <f t="shared" si="296"/>
        <v>44688L8-9_L1CDM-MLB-GANNP4468803 Cloudy (40%-90%)</v>
      </c>
      <c r="U1619">
        <f>IF(COUNTIF(T$2:T1618,T1619)&gt;=1,0,1)</f>
        <v>1</v>
      </c>
      <c r="V1619" s="26" t="s">
        <v>3270</v>
      </c>
      <c r="W1619" s="26">
        <f t="shared" si="289"/>
        <v>2022</v>
      </c>
      <c r="X1619" s="26" t="str">
        <f t="shared" si="290"/>
        <v>05</v>
      </c>
      <c r="Y1619" s="26" t="str">
        <f t="shared" si="291"/>
        <v>07</v>
      </c>
      <c r="Z1619" s="26" t="str">
        <f t="shared" si="292"/>
        <v>21</v>
      </c>
      <c r="AA1619" s="26" t="str">
        <f t="shared" si="293"/>
        <v>59</v>
      </c>
      <c r="AB1619" s="26" t="str">
        <f t="shared" si="294"/>
        <v>56</v>
      </c>
      <c r="AC1619" s="86" t="str">
        <f t="shared" si="295"/>
        <v>GAN_NP_2500X1254px_16m_L8-9_L1_20220507_50CC</v>
      </c>
      <c r="AD1619" s="41" t="s">
        <v>3271</v>
      </c>
    </row>
    <row r="1620" spans="2:30" x14ac:dyDescent="0.25">
      <c r="B1620" t="s">
        <v>3876</v>
      </c>
      <c r="C1620" t="s">
        <v>3816</v>
      </c>
      <c r="D1620" s="7" t="s">
        <v>347</v>
      </c>
      <c r="E1620" s="2" t="b">
        <v>1</v>
      </c>
      <c r="F1620" s="2" t="s">
        <v>3813</v>
      </c>
      <c r="G1620" s="7" t="s">
        <v>389</v>
      </c>
      <c r="H1620" t="s">
        <v>348</v>
      </c>
      <c r="I1620" s="50">
        <v>44687</v>
      </c>
      <c r="J1620" s="2">
        <v>26.5</v>
      </c>
      <c r="K1620" s="2" t="s">
        <v>4133</v>
      </c>
      <c r="L1620" s="9">
        <v>12.9</v>
      </c>
      <c r="M1620" s="2" t="s">
        <v>3869</v>
      </c>
      <c r="N1620" s="2" t="s">
        <v>85</v>
      </c>
      <c r="O1620" s="2" t="s">
        <v>3868</v>
      </c>
      <c r="P1620" s="2" t="str">
        <f>VLOOKUP(I1620,Period!A:B,2,FALSE)</f>
        <v>2022H1</v>
      </c>
      <c r="Q1620" s="9">
        <f t="shared" si="286"/>
        <v>12.9</v>
      </c>
      <c r="R1620" s="2">
        <f t="shared" si="287"/>
        <v>20</v>
      </c>
      <c r="S1620" t="str">
        <f t="shared" si="288"/>
        <v>02 Sunny (10%-30%)</v>
      </c>
      <c r="T1620" t="str">
        <f t="shared" si="296"/>
        <v>44687L8-9_L1CDM-MLB-GANNP4468702 Sunny (10%-30%)</v>
      </c>
      <c r="U1620">
        <f>IF(COUNTIF(T$2:T1619,T1620)&gt;=1,0,1)</f>
        <v>1</v>
      </c>
      <c r="V1620" s="26" t="s">
        <v>3272</v>
      </c>
      <c r="W1620" s="26">
        <f t="shared" si="289"/>
        <v>2022</v>
      </c>
      <c r="X1620" s="26" t="str">
        <f t="shared" si="290"/>
        <v>05</v>
      </c>
      <c r="Y1620" s="26" t="str">
        <f t="shared" si="291"/>
        <v>06</v>
      </c>
      <c r="Z1620" s="26" t="str">
        <f t="shared" si="292"/>
        <v>22</v>
      </c>
      <c r="AA1620" s="26" t="str">
        <f t="shared" si="293"/>
        <v>06</v>
      </c>
      <c r="AB1620" s="26" t="str">
        <f t="shared" si="294"/>
        <v>17</v>
      </c>
      <c r="AC1620" s="86" t="str">
        <f t="shared" si="295"/>
        <v>GAN_NP_2500X1254px_16m_L8-9_L1_20220506_20CC</v>
      </c>
      <c r="AD1620" s="41" t="s">
        <v>3273</v>
      </c>
    </row>
    <row r="1621" spans="2:30" x14ac:dyDescent="0.25">
      <c r="B1621" t="s">
        <v>3876</v>
      </c>
      <c r="C1621" t="s">
        <v>3816</v>
      </c>
      <c r="D1621" s="7" t="s">
        <v>347</v>
      </c>
      <c r="E1621" s="2" t="b">
        <v>1</v>
      </c>
      <c r="F1621" s="2" t="s">
        <v>3813</v>
      </c>
      <c r="G1621" s="7" t="s">
        <v>389</v>
      </c>
      <c r="H1621" t="s">
        <v>348</v>
      </c>
      <c r="I1621" s="50">
        <v>44680</v>
      </c>
      <c r="J1621" s="2">
        <v>28.2</v>
      </c>
      <c r="K1621" s="2" t="s">
        <v>4453</v>
      </c>
      <c r="L1621" s="9">
        <v>6.5</v>
      </c>
      <c r="M1621" s="2" t="s">
        <v>3869</v>
      </c>
      <c r="N1621" s="2" t="s">
        <v>85</v>
      </c>
      <c r="O1621" s="2" t="s">
        <v>3868</v>
      </c>
      <c r="P1621" s="2" t="str">
        <f>VLOOKUP(I1621,Period!A:B,2,FALSE)</f>
        <v>2022H1</v>
      </c>
      <c r="Q1621" s="9">
        <f t="shared" si="286"/>
        <v>6.5</v>
      </c>
      <c r="R1621" s="2">
        <f t="shared" si="287"/>
        <v>10</v>
      </c>
      <c r="S1621" t="str">
        <f t="shared" si="288"/>
        <v>02 Sunny (10%-30%)</v>
      </c>
      <c r="T1621" t="str">
        <f t="shared" si="296"/>
        <v>44680L8-9_L1CDM-MLB-GANNP4468002 Sunny (10%-30%)</v>
      </c>
      <c r="U1621">
        <f>IF(COUNTIF(T$2:T1620,T1621)&gt;=1,0,1)</f>
        <v>1</v>
      </c>
      <c r="V1621" s="26" t="s">
        <v>3274</v>
      </c>
      <c r="W1621" s="26">
        <f t="shared" si="289"/>
        <v>2022</v>
      </c>
      <c r="X1621" s="26" t="str">
        <f t="shared" si="290"/>
        <v>04</v>
      </c>
      <c r="Y1621" s="26">
        <f t="shared" si="291"/>
        <v>29</v>
      </c>
      <c r="Z1621" s="26" t="str">
        <f t="shared" si="292"/>
        <v>22</v>
      </c>
      <c r="AA1621" s="26" t="str">
        <f t="shared" si="293"/>
        <v>00</v>
      </c>
      <c r="AB1621" s="26" t="str">
        <f t="shared" si="294"/>
        <v>01</v>
      </c>
      <c r="AC1621" s="86" t="str">
        <f t="shared" si="295"/>
        <v>GAN_NP_2500X1254px_16m_L8-9_L1_20220429_10CC</v>
      </c>
      <c r="AD1621" s="41" t="s">
        <v>3275</v>
      </c>
    </row>
    <row r="1622" spans="2:30" x14ac:dyDescent="0.25">
      <c r="B1622" t="s">
        <v>3876</v>
      </c>
      <c r="C1622" t="s">
        <v>3816</v>
      </c>
      <c r="D1622" s="7" t="s">
        <v>347</v>
      </c>
      <c r="E1622" s="2" t="b">
        <v>1</v>
      </c>
      <c r="F1622" s="2" t="s">
        <v>3813</v>
      </c>
      <c r="G1622" s="7" t="s">
        <v>389</v>
      </c>
      <c r="H1622" t="s">
        <v>348</v>
      </c>
      <c r="I1622" s="50">
        <v>44679</v>
      </c>
      <c r="J1622" s="2">
        <v>28.5</v>
      </c>
      <c r="K1622" s="2" t="s">
        <v>4044</v>
      </c>
      <c r="L1622" s="9">
        <v>8.6999999999999993</v>
      </c>
      <c r="M1622" s="2" t="s">
        <v>3869</v>
      </c>
      <c r="N1622" s="2" t="s">
        <v>85</v>
      </c>
      <c r="O1622" s="2" t="s">
        <v>3868</v>
      </c>
      <c r="P1622" s="2" t="str">
        <f>VLOOKUP(I1622,Period!A:B,2,FALSE)</f>
        <v>2022H1</v>
      </c>
      <c r="Q1622" s="9">
        <f t="shared" si="286"/>
        <v>8.6999999999999993</v>
      </c>
      <c r="R1622" s="2">
        <f t="shared" si="287"/>
        <v>10</v>
      </c>
      <c r="S1622" t="str">
        <f t="shared" si="288"/>
        <v>02 Sunny (10%-30%)</v>
      </c>
      <c r="T1622" t="str">
        <f t="shared" si="296"/>
        <v>44679L8-9_L1CDM-MLB-GANNP4467902 Sunny (10%-30%)</v>
      </c>
      <c r="U1622">
        <f>IF(COUNTIF(T$2:T1621,T1622)&gt;=1,0,1)</f>
        <v>1</v>
      </c>
      <c r="V1622" s="26" t="s">
        <v>3276</v>
      </c>
      <c r="W1622" s="26">
        <f t="shared" si="289"/>
        <v>2022</v>
      </c>
      <c r="X1622" s="26" t="str">
        <f t="shared" si="290"/>
        <v>04</v>
      </c>
      <c r="Y1622" s="26">
        <f t="shared" si="291"/>
        <v>28</v>
      </c>
      <c r="Z1622" s="26" t="str">
        <f t="shared" si="292"/>
        <v>22</v>
      </c>
      <c r="AA1622" s="26" t="str">
        <f t="shared" si="293"/>
        <v>06</v>
      </c>
      <c r="AB1622" s="26" t="str">
        <f t="shared" si="294"/>
        <v>11</v>
      </c>
      <c r="AC1622" s="86" t="str">
        <f t="shared" si="295"/>
        <v>GAN_NP_2500X1254px_16m_L8-9_L1_20220428_10CC</v>
      </c>
      <c r="AD1622" s="41" t="s">
        <v>3277</v>
      </c>
    </row>
    <row r="1623" spans="2:30" x14ac:dyDescent="0.25">
      <c r="B1623" t="s">
        <v>3876</v>
      </c>
      <c r="C1623" t="s">
        <v>3816</v>
      </c>
      <c r="D1623" s="7" t="s">
        <v>347</v>
      </c>
      <c r="E1623" s="2" t="b">
        <v>1</v>
      </c>
      <c r="F1623" s="2" t="s">
        <v>3813</v>
      </c>
      <c r="G1623" s="7" t="s">
        <v>389</v>
      </c>
      <c r="H1623" t="s">
        <v>348</v>
      </c>
      <c r="I1623" s="50">
        <v>44672</v>
      </c>
      <c r="J1623" s="2">
        <v>30.3</v>
      </c>
      <c r="K1623" s="2" t="s">
        <v>4501</v>
      </c>
      <c r="L1623" s="9">
        <v>52.5</v>
      </c>
      <c r="M1623" s="2" t="s">
        <v>3869</v>
      </c>
      <c r="N1623" s="2" t="s">
        <v>85</v>
      </c>
      <c r="O1623" s="2" t="s">
        <v>3868</v>
      </c>
      <c r="P1623" s="2" t="str">
        <f>VLOOKUP(I1623,Period!A:B,2,FALSE)</f>
        <v>2022H1</v>
      </c>
      <c r="Q1623" s="9">
        <f t="shared" si="286"/>
        <v>52.5</v>
      </c>
      <c r="R1623" s="2">
        <f t="shared" si="287"/>
        <v>60</v>
      </c>
      <c r="S1623" t="str">
        <f t="shared" si="288"/>
        <v>03 Cloudy (40%-90%)</v>
      </c>
      <c r="T1623" t="str">
        <f t="shared" si="296"/>
        <v>44672L8-9_L1CDM-MLB-GANNP4467203 Cloudy (40%-90%)</v>
      </c>
      <c r="U1623">
        <f>IF(COUNTIF(T$2:T1622,T1623)&gt;=1,0,1)</f>
        <v>1</v>
      </c>
      <c r="V1623" s="26" t="s">
        <v>3278</v>
      </c>
      <c r="W1623" s="26">
        <f t="shared" si="289"/>
        <v>2022</v>
      </c>
      <c r="X1623" s="26" t="str">
        <f t="shared" si="290"/>
        <v>04</v>
      </c>
      <c r="Y1623" s="26">
        <f t="shared" si="291"/>
        <v>21</v>
      </c>
      <c r="Z1623" s="26" t="str">
        <f t="shared" si="292"/>
        <v>22</v>
      </c>
      <c r="AA1623" s="26" t="str">
        <f t="shared" si="293"/>
        <v>00</v>
      </c>
      <c r="AB1623" s="26" t="str">
        <f t="shared" si="294"/>
        <v>00</v>
      </c>
      <c r="AC1623" s="86" t="str">
        <f t="shared" si="295"/>
        <v>GAN_NP_2500X1254px_16m_L8-9_L1_20220421_60CC</v>
      </c>
      <c r="AD1623" s="41" t="s">
        <v>3279</v>
      </c>
    </row>
    <row r="1624" spans="2:30" x14ac:dyDescent="0.25">
      <c r="B1624" t="s">
        <v>3876</v>
      </c>
      <c r="C1624" t="s">
        <v>3816</v>
      </c>
      <c r="D1624" s="7" t="s">
        <v>347</v>
      </c>
      <c r="E1624" s="2" t="b">
        <v>1</v>
      </c>
      <c r="F1624" s="2" t="s">
        <v>3813</v>
      </c>
      <c r="G1624" s="7" t="s">
        <v>389</v>
      </c>
      <c r="H1624" t="s">
        <v>348</v>
      </c>
      <c r="I1624" s="50">
        <v>44671</v>
      </c>
      <c r="J1624" s="2">
        <v>30.6</v>
      </c>
      <c r="K1624" s="2" t="s">
        <v>4107</v>
      </c>
      <c r="L1624" s="9">
        <v>83.1</v>
      </c>
      <c r="M1624" s="2" t="s">
        <v>3869</v>
      </c>
      <c r="N1624" s="2" t="s">
        <v>85</v>
      </c>
      <c r="O1624" s="2" t="s">
        <v>3868</v>
      </c>
      <c r="P1624" s="2" t="str">
        <f>VLOOKUP(I1624,Period!A:B,2,FALSE)</f>
        <v>2022H1</v>
      </c>
      <c r="Q1624" s="9">
        <f t="shared" si="286"/>
        <v>83.1</v>
      </c>
      <c r="R1624" s="2">
        <f t="shared" si="287"/>
        <v>90</v>
      </c>
      <c r="S1624" t="str">
        <f t="shared" si="288"/>
        <v>03 Cloudy (40%-90%)</v>
      </c>
      <c r="T1624" t="str">
        <f t="shared" si="296"/>
        <v>44671L8-9_L1CDM-MLB-GANNP4467103 Cloudy (40%-90%)</v>
      </c>
      <c r="U1624">
        <f>IF(COUNTIF(T$2:T1623,T1624)&gt;=1,0,1)</f>
        <v>1</v>
      </c>
      <c r="V1624" s="26" t="s">
        <v>3280</v>
      </c>
      <c r="W1624" s="26">
        <f t="shared" si="289"/>
        <v>2022</v>
      </c>
      <c r="X1624" s="26" t="str">
        <f t="shared" si="290"/>
        <v>04</v>
      </c>
      <c r="Y1624" s="26">
        <f t="shared" si="291"/>
        <v>20</v>
      </c>
      <c r="Z1624" s="26" t="str">
        <f t="shared" si="292"/>
        <v>22</v>
      </c>
      <c r="AA1624" s="26" t="str">
        <f t="shared" si="293"/>
        <v>06</v>
      </c>
      <c r="AB1624" s="26" t="str">
        <f t="shared" si="294"/>
        <v>15</v>
      </c>
      <c r="AC1624" s="86" t="str">
        <f t="shared" si="295"/>
        <v>GAN_NP_2500X1254px_16m_L8-9_L1_20220420_90CC</v>
      </c>
      <c r="AD1624" s="41" t="s">
        <v>3281</v>
      </c>
    </row>
    <row r="1625" spans="2:30" x14ac:dyDescent="0.25">
      <c r="B1625" t="s">
        <v>3876</v>
      </c>
      <c r="C1625" t="s">
        <v>3816</v>
      </c>
      <c r="D1625" s="7" t="s">
        <v>347</v>
      </c>
      <c r="E1625" s="2" t="b">
        <v>1</v>
      </c>
      <c r="F1625" s="2" t="s">
        <v>3813</v>
      </c>
      <c r="G1625" s="7" t="s">
        <v>389</v>
      </c>
      <c r="H1625" t="s">
        <v>348</v>
      </c>
      <c r="I1625" s="50">
        <v>44664</v>
      </c>
      <c r="J1625" s="2">
        <v>32.5</v>
      </c>
      <c r="K1625" s="2" t="s">
        <v>4502</v>
      </c>
      <c r="L1625" s="9">
        <v>3</v>
      </c>
      <c r="M1625" s="2" t="s">
        <v>3869</v>
      </c>
      <c r="N1625" s="2" t="s">
        <v>85</v>
      </c>
      <c r="O1625" s="2" t="s">
        <v>3868</v>
      </c>
      <c r="P1625" s="2" t="str">
        <f>VLOOKUP(I1625,Period!A:B,2,FALSE)</f>
        <v>2022H1</v>
      </c>
      <c r="Q1625" s="9">
        <f t="shared" si="286"/>
        <v>3</v>
      </c>
      <c r="R1625" s="2">
        <f t="shared" si="287"/>
        <v>10</v>
      </c>
      <c r="S1625" t="str">
        <f t="shared" si="288"/>
        <v>02 Sunny (10%-30%)</v>
      </c>
      <c r="T1625" t="str">
        <f t="shared" si="296"/>
        <v>44664L8-9_L1CDM-MLB-GANNP4466402 Sunny (10%-30%)</v>
      </c>
      <c r="U1625">
        <f>IF(COUNTIF(T$2:T1624,T1625)&gt;=1,0,1)</f>
        <v>1</v>
      </c>
      <c r="V1625" s="26" t="s">
        <v>3282</v>
      </c>
      <c r="W1625" s="26">
        <f t="shared" si="289"/>
        <v>2022</v>
      </c>
      <c r="X1625" s="26" t="str">
        <f t="shared" si="290"/>
        <v>04</v>
      </c>
      <c r="Y1625" s="26">
        <f t="shared" si="291"/>
        <v>13</v>
      </c>
      <c r="Z1625" s="26" t="str">
        <f t="shared" si="292"/>
        <v>22</v>
      </c>
      <c r="AA1625" s="26" t="str">
        <f t="shared" si="293"/>
        <v>00</v>
      </c>
      <c r="AB1625" s="26" t="str">
        <f t="shared" si="294"/>
        <v>05</v>
      </c>
      <c r="AC1625" s="86" t="str">
        <f t="shared" si="295"/>
        <v>GAN_NP_2500X1254px_16m_L8-9_L1_20220413_10CC</v>
      </c>
      <c r="AD1625" s="41" t="s">
        <v>3283</v>
      </c>
    </row>
    <row r="1626" spans="2:30" x14ac:dyDescent="0.25">
      <c r="B1626" t="s">
        <v>3876</v>
      </c>
      <c r="C1626" t="s">
        <v>3816</v>
      </c>
      <c r="D1626" s="7" t="s">
        <v>347</v>
      </c>
      <c r="E1626" s="2" t="b">
        <v>1</v>
      </c>
      <c r="F1626" s="2" t="s">
        <v>3813</v>
      </c>
      <c r="G1626" s="7" t="s">
        <v>389</v>
      </c>
      <c r="H1626" t="s">
        <v>348</v>
      </c>
      <c r="I1626" s="50">
        <v>44663</v>
      </c>
      <c r="J1626" s="2">
        <v>32.799999999999997</v>
      </c>
      <c r="K1626" s="2" t="s">
        <v>4051</v>
      </c>
      <c r="L1626" s="9">
        <v>96</v>
      </c>
      <c r="M1626" s="2" t="s">
        <v>3869</v>
      </c>
      <c r="N1626" s="2" t="s">
        <v>85</v>
      </c>
      <c r="O1626" s="2" t="s">
        <v>3868</v>
      </c>
      <c r="P1626" s="2" t="str">
        <f>VLOOKUP(I1626,Period!A:B,2,FALSE)</f>
        <v>2022H1</v>
      </c>
      <c r="Q1626" s="9">
        <f t="shared" si="286"/>
        <v>96</v>
      </c>
      <c r="R1626" s="2">
        <f t="shared" si="287"/>
        <v>100</v>
      </c>
      <c r="S1626" t="str">
        <f t="shared" si="288"/>
        <v>04 Overcast (100%)</v>
      </c>
      <c r="T1626" t="str">
        <f t="shared" si="296"/>
        <v>44663L8-9_L1CDM-MLB-GANNP4466304 Overcast (100%)</v>
      </c>
      <c r="U1626">
        <f>IF(COUNTIF(T$2:T1625,T1626)&gt;=1,0,1)</f>
        <v>1</v>
      </c>
      <c r="V1626" s="26" t="s">
        <v>3284</v>
      </c>
      <c r="W1626" s="26">
        <f t="shared" si="289"/>
        <v>2022</v>
      </c>
      <c r="X1626" s="26" t="str">
        <f t="shared" si="290"/>
        <v>04</v>
      </c>
      <c r="Y1626" s="26">
        <f t="shared" si="291"/>
        <v>12</v>
      </c>
      <c r="Z1626" s="26" t="str">
        <f t="shared" si="292"/>
        <v>22</v>
      </c>
      <c r="AA1626" s="26" t="str">
        <f t="shared" si="293"/>
        <v>06</v>
      </c>
      <c r="AB1626" s="26" t="str">
        <f t="shared" si="294"/>
        <v>18</v>
      </c>
      <c r="AC1626" s="86" t="str">
        <f t="shared" si="295"/>
        <v>GAN_NP_2500X1254px_16m_L8-9_L1_20220412_100CC</v>
      </c>
      <c r="AD1626" s="41" t="s">
        <v>3285</v>
      </c>
    </row>
    <row r="1627" spans="2:30" x14ac:dyDescent="0.25">
      <c r="B1627" t="s">
        <v>3876</v>
      </c>
      <c r="C1627" t="s">
        <v>3816</v>
      </c>
      <c r="D1627" s="7" t="s">
        <v>347</v>
      </c>
      <c r="E1627" s="2" t="b">
        <v>1</v>
      </c>
      <c r="F1627" s="2" t="s">
        <v>3813</v>
      </c>
      <c r="G1627" s="7" t="s">
        <v>389</v>
      </c>
      <c r="H1627" t="s">
        <v>348</v>
      </c>
      <c r="I1627" s="50">
        <v>44656</v>
      </c>
      <c r="J1627" s="2">
        <v>34.799999999999997</v>
      </c>
      <c r="K1627" s="2" t="s">
        <v>4499</v>
      </c>
      <c r="L1627" s="9">
        <v>75.5</v>
      </c>
      <c r="M1627" s="2" t="s">
        <v>3869</v>
      </c>
      <c r="N1627" s="2" t="s">
        <v>85</v>
      </c>
      <c r="O1627" s="2" t="s">
        <v>3868</v>
      </c>
      <c r="P1627" s="2" t="str">
        <f>VLOOKUP(I1627,Period!A:B,2,FALSE)</f>
        <v>2022H1</v>
      </c>
      <c r="Q1627" s="9">
        <f t="shared" si="286"/>
        <v>75.5</v>
      </c>
      <c r="R1627" s="2">
        <f t="shared" si="287"/>
        <v>80</v>
      </c>
      <c r="S1627" t="str">
        <f t="shared" si="288"/>
        <v>03 Cloudy (40%-90%)</v>
      </c>
      <c r="T1627" t="str">
        <f t="shared" si="296"/>
        <v>44656L8-9_L1CDM-MLB-GANNP4465603 Cloudy (40%-90%)</v>
      </c>
      <c r="U1627">
        <f>IF(COUNTIF(T$2:T1626,T1627)&gt;=1,0,1)</f>
        <v>1</v>
      </c>
      <c r="V1627" s="26" t="s">
        <v>3286</v>
      </c>
      <c r="W1627" s="26">
        <f t="shared" si="289"/>
        <v>2022</v>
      </c>
      <c r="X1627" s="26" t="str">
        <f t="shared" si="290"/>
        <v>04</v>
      </c>
      <c r="Y1627" s="26" t="str">
        <f t="shared" si="291"/>
        <v>05</v>
      </c>
      <c r="Z1627" s="26" t="str">
        <f t="shared" si="292"/>
        <v>22</v>
      </c>
      <c r="AA1627" s="26" t="str">
        <f t="shared" si="293"/>
        <v>00</v>
      </c>
      <c r="AB1627" s="26" t="str">
        <f t="shared" si="294"/>
        <v>11</v>
      </c>
      <c r="AC1627" s="86" t="str">
        <f t="shared" si="295"/>
        <v>GAN_NP_2500X1254px_16m_L8-9_L1_20220405_80CC</v>
      </c>
      <c r="AD1627" s="41" t="s">
        <v>3287</v>
      </c>
    </row>
    <row r="1628" spans="2:30" x14ac:dyDescent="0.25">
      <c r="B1628" t="s">
        <v>3876</v>
      </c>
      <c r="C1628" t="s">
        <v>3816</v>
      </c>
      <c r="D1628" s="7" t="s">
        <v>347</v>
      </c>
      <c r="E1628" s="2" t="b">
        <v>1</v>
      </c>
      <c r="F1628" s="2" t="s">
        <v>3813</v>
      </c>
      <c r="G1628" s="7" t="s">
        <v>389</v>
      </c>
      <c r="H1628" t="s">
        <v>348</v>
      </c>
      <c r="I1628" s="50">
        <v>44655</v>
      </c>
      <c r="J1628" s="2">
        <v>35</v>
      </c>
      <c r="K1628" s="2" t="s">
        <v>4044</v>
      </c>
      <c r="L1628" s="9">
        <v>69.3</v>
      </c>
      <c r="M1628" s="2" t="s">
        <v>3869</v>
      </c>
      <c r="N1628" s="2" t="s">
        <v>85</v>
      </c>
      <c r="O1628" s="2" t="s">
        <v>3868</v>
      </c>
      <c r="P1628" s="2" t="str">
        <f>VLOOKUP(I1628,Period!A:B,2,FALSE)</f>
        <v>2022H1</v>
      </c>
      <c r="Q1628" s="9">
        <f t="shared" si="286"/>
        <v>69.3</v>
      </c>
      <c r="R1628" s="2">
        <f t="shared" si="287"/>
        <v>70</v>
      </c>
      <c r="S1628" t="str">
        <f t="shared" si="288"/>
        <v>03 Cloudy (40%-90%)</v>
      </c>
      <c r="T1628" t="str">
        <f t="shared" si="296"/>
        <v>44655L8-9_L1CDM-MLB-GANNP4465503 Cloudy (40%-90%)</v>
      </c>
      <c r="U1628">
        <f>IF(COUNTIF(T$2:T1627,T1628)&gt;=1,0,1)</f>
        <v>1</v>
      </c>
      <c r="V1628" s="26" t="s">
        <v>3288</v>
      </c>
      <c r="W1628" s="26">
        <f t="shared" si="289"/>
        <v>2022</v>
      </c>
      <c r="X1628" s="26" t="str">
        <f t="shared" si="290"/>
        <v>04</v>
      </c>
      <c r="Y1628" s="26" t="str">
        <f t="shared" si="291"/>
        <v>04</v>
      </c>
      <c r="Z1628" s="26" t="str">
        <f t="shared" si="292"/>
        <v>22</v>
      </c>
      <c r="AA1628" s="26" t="str">
        <f t="shared" si="293"/>
        <v>06</v>
      </c>
      <c r="AB1628" s="26" t="str">
        <f t="shared" si="294"/>
        <v>11</v>
      </c>
      <c r="AC1628" s="86" t="str">
        <f t="shared" si="295"/>
        <v>GAN_NP_2500X1254px_16m_L8-9_L1_20220404_70CC</v>
      </c>
      <c r="AD1628" s="41" t="s">
        <v>3289</v>
      </c>
    </row>
    <row r="1629" spans="2:30" x14ac:dyDescent="0.25">
      <c r="B1629" t="s">
        <v>3876</v>
      </c>
      <c r="C1629" t="s">
        <v>3816</v>
      </c>
      <c r="D1629" s="7" t="s">
        <v>347</v>
      </c>
      <c r="E1629" s="2" t="b">
        <v>1</v>
      </c>
      <c r="F1629" s="2" t="s">
        <v>3813</v>
      </c>
      <c r="G1629" s="7" t="s">
        <v>389</v>
      </c>
      <c r="H1629" t="s">
        <v>348</v>
      </c>
      <c r="I1629" s="50">
        <v>44648</v>
      </c>
      <c r="J1629" s="2">
        <v>37</v>
      </c>
      <c r="K1629" s="2" t="s">
        <v>4501</v>
      </c>
      <c r="L1629" s="9">
        <v>69.5</v>
      </c>
      <c r="M1629" s="2" t="s">
        <v>3869</v>
      </c>
      <c r="N1629" s="2" t="s">
        <v>85</v>
      </c>
      <c r="O1629" s="2" t="s">
        <v>3868</v>
      </c>
      <c r="P1629" s="2" t="str">
        <f>VLOOKUP(I1629,Period!A:B,2,FALSE)</f>
        <v>2022H1</v>
      </c>
      <c r="Q1629" s="9">
        <f t="shared" si="286"/>
        <v>69.5</v>
      </c>
      <c r="R1629" s="2">
        <f t="shared" si="287"/>
        <v>70</v>
      </c>
      <c r="S1629" t="str">
        <f t="shared" si="288"/>
        <v>03 Cloudy (40%-90%)</v>
      </c>
      <c r="T1629" t="str">
        <f t="shared" si="296"/>
        <v>44648L8-9_L1CDM-MLB-GANNP4464803 Cloudy (40%-90%)</v>
      </c>
      <c r="U1629">
        <f>IF(COUNTIF(T$2:T1628,T1629)&gt;=1,0,1)</f>
        <v>1</v>
      </c>
      <c r="V1629" s="26" t="s">
        <v>3290</v>
      </c>
      <c r="W1629" s="26">
        <f t="shared" si="289"/>
        <v>2022</v>
      </c>
      <c r="X1629" s="26" t="str">
        <f t="shared" si="290"/>
        <v>03</v>
      </c>
      <c r="Y1629" s="26">
        <f t="shared" si="291"/>
        <v>28</v>
      </c>
      <c r="Z1629" s="26" t="str">
        <f t="shared" si="292"/>
        <v>22</v>
      </c>
      <c r="AA1629" s="26" t="str">
        <f t="shared" si="293"/>
        <v>00</v>
      </c>
      <c r="AB1629" s="26" t="str">
        <f t="shared" si="294"/>
        <v>00</v>
      </c>
      <c r="AC1629" s="86" t="str">
        <f t="shared" si="295"/>
        <v>GAN_NP_2500X1254px_16m_L8-9_L1_20220328_70CC</v>
      </c>
      <c r="AD1629" s="41" t="s">
        <v>3291</v>
      </c>
    </row>
    <row r="1630" spans="2:30" x14ac:dyDescent="0.25">
      <c r="B1630" t="s">
        <v>3876</v>
      </c>
      <c r="C1630" t="s">
        <v>3816</v>
      </c>
      <c r="D1630" s="7" t="s">
        <v>347</v>
      </c>
      <c r="E1630" s="2" t="b">
        <v>1</v>
      </c>
      <c r="F1630" s="2" t="s">
        <v>3813</v>
      </c>
      <c r="G1630" s="7" t="s">
        <v>389</v>
      </c>
      <c r="H1630" t="s">
        <v>348</v>
      </c>
      <c r="I1630" s="50">
        <v>44647</v>
      </c>
      <c r="J1630" s="2">
        <v>37.299999999999997</v>
      </c>
      <c r="K1630" s="2" t="s">
        <v>4094</v>
      </c>
      <c r="L1630" s="9">
        <v>19.899999999999999</v>
      </c>
      <c r="M1630" s="2" t="s">
        <v>3869</v>
      </c>
      <c r="N1630" s="2" t="s">
        <v>85</v>
      </c>
      <c r="O1630" s="2" t="s">
        <v>3868</v>
      </c>
      <c r="P1630" s="2" t="str">
        <f>VLOOKUP(I1630,Period!A:B,2,FALSE)</f>
        <v>2022H1</v>
      </c>
      <c r="Q1630" s="9">
        <f t="shared" si="286"/>
        <v>19.899999999999999</v>
      </c>
      <c r="R1630" s="2">
        <f t="shared" si="287"/>
        <v>20</v>
      </c>
      <c r="S1630" t="str">
        <f t="shared" si="288"/>
        <v>02 Sunny (10%-30%)</v>
      </c>
      <c r="T1630" t="str">
        <f t="shared" si="296"/>
        <v>44647L8-9_L1CDM-MLB-GANNP4464702 Sunny (10%-30%)</v>
      </c>
      <c r="U1630">
        <f>IF(COUNTIF(T$2:T1629,T1630)&gt;=1,0,1)</f>
        <v>1</v>
      </c>
      <c r="V1630" s="26" t="s">
        <v>3292</v>
      </c>
      <c r="W1630" s="26">
        <f t="shared" si="289"/>
        <v>2022</v>
      </c>
      <c r="X1630" s="26" t="str">
        <f t="shared" si="290"/>
        <v>03</v>
      </c>
      <c r="Y1630" s="26">
        <f t="shared" si="291"/>
        <v>27</v>
      </c>
      <c r="Z1630" s="26" t="str">
        <f t="shared" si="292"/>
        <v>22</v>
      </c>
      <c r="AA1630" s="26" t="str">
        <f t="shared" si="293"/>
        <v>06</v>
      </c>
      <c r="AB1630" s="26" t="str">
        <f t="shared" si="294"/>
        <v>22</v>
      </c>
      <c r="AC1630" s="86" t="str">
        <f t="shared" si="295"/>
        <v>GAN_NP_2500X1254px_16m_L8-9_L1_20220327_20CC</v>
      </c>
      <c r="AD1630" s="41" t="s">
        <v>3293</v>
      </c>
    </row>
    <row r="1631" spans="2:30" x14ac:dyDescent="0.25">
      <c r="B1631" t="s">
        <v>3876</v>
      </c>
      <c r="C1631" t="s">
        <v>3816</v>
      </c>
      <c r="D1631" s="7" t="s">
        <v>347</v>
      </c>
      <c r="E1631" s="2" t="b">
        <v>1</v>
      </c>
      <c r="F1631" s="2" t="s">
        <v>3813</v>
      </c>
      <c r="G1631" s="7" t="s">
        <v>389</v>
      </c>
      <c r="H1631" t="s">
        <v>348</v>
      </c>
      <c r="I1631" s="50">
        <v>44640</v>
      </c>
      <c r="J1631" s="2">
        <v>39.299999999999997</v>
      </c>
      <c r="K1631" s="2" t="s">
        <v>4497</v>
      </c>
      <c r="L1631" s="9">
        <v>100</v>
      </c>
      <c r="M1631" s="2" t="s">
        <v>3869</v>
      </c>
      <c r="N1631" s="2" t="s">
        <v>85</v>
      </c>
      <c r="O1631" s="2" t="s">
        <v>3868</v>
      </c>
      <c r="P1631" s="2" t="str">
        <f>VLOOKUP(I1631,Period!A:B,2,FALSE)</f>
        <v>2022H1</v>
      </c>
      <c r="Q1631" s="9">
        <f t="shared" si="286"/>
        <v>100</v>
      </c>
      <c r="R1631" s="2">
        <f t="shared" si="287"/>
        <v>100</v>
      </c>
      <c r="S1631" t="str">
        <f t="shared" si="288"/>
        <v>04 Overcast (100%)</v>
      </c>
      <c r="T1631" t="str">
        <f t="shared" si="296"/>
        <v>44640L8-9_L1CDM-MLB-GANNP4464004 Overcast (100%)</v>
      </c>
      <c r="U1631">
        <f>IF(COUNTIF(T$2:T1630,T1631)&gt;=1,0,1)</f>
        <v>1</v>
      </c>
      <c r="V1631" s="26" t="s">
        <v>3294</v>
      </c>
      <c r="W1631" s="26">
        <f t="shared" si="289"/>
        <v>2022</v>
      </c>
      <c r="X1631" s="26" t="str">
        <f t="shared" si="290"/>
        <v>03</v>
      </c>
      <c r="Y1631" s="26">
        <f t="shared" si="291"/>
        <v>20</v>
      </c>
      <c r="Z1631" s="26" t="str">
        <f t="shared" si="292"/>
        <v>22</v>
      </c>
      <c r="AA1631" s="26" t="str">
        <f t="shared" si="293"/>
        <v>00</v>
      </c>
      <c r="AB1631" s="26" t="str">
        <f t="shared" si="294"/>
        <v>14</v>
      </c>
      <c r="AC1631" s="86" t="str">
        <f t="shared" si="295"/>
        <v>GAN_NP_2500X1254px_16m_L8-9_L1_20220320_100CC</v>
      </c>
      <c r="AD1631" s="41" t="s">
        <v>3295</v>
      </c>
    </row>
    <row r="1632" spans="2:30" x14ac:dyDescent="0.25">
      <c r="B1632" t="s">
        <v>3876</v>
      </c>
      <c r="C1632" t="s">
        <v>3816</v>
      </c>
      <c r="D1632" s="7" t="s">
        <v>347</v>
      </c>
      <c r="E1632" s="2" t="b">
        <v>1</v>
      </c>
      <c r="F1632" s="2" t="s">
        <v>3813</v>
      </c>
      <c r="G1632" s="7" t="s">
        <v>389</v>
      </c>
      <c r="H1632" t="s">
        <v>348</v>
      </c>
      <c r="I1632" s="50">
        <v>44639</v>
      </c>
      <c r="J1632" s="2">
        <v>39.6</v>
      </c>
      <c r="K1632" s="2" t="s">
        <v>4051</v>
      </c>
      <c r="L1632" s="9">
        <v>96.8</v>
      </c>
      <c r="M1632" s="2" t="s">
        <v>3869</v>
      </c>
      <c r="N1632" s="2" t="s">
        <v>85</v>
      </c>
      <c r="O1632" s="2" t="s">
        <v>3868</v>
      </c>
      <c r="P1632" s="2" t="str">
        <f>VLOOKUP(I1632,Period!A:B,2,FALSE)</f>
        <v>2022H1</v>
      </c>
      <c r="Q1632" s="9">
        <f t="shared" si="286"/>
        <v>96.8</v>
      </c>
      <c r="R1632" s="2">
        <f t="shared" si="287"/>
        <v>100</v>
      </c>
      <c r="S1632" t="str">
        <f t="shared" si="288"/>
        <v>04 Overcast (100%)</v>
      </c>
      <c r="T1632" t="str">
        <f t="shared" si="296"/>
        <v>44639L8-9_L1CDM-MLB-GANNP4463904 Overcast (100%)</v>
      </c>
      <c r="U1632">
        <f>IF(COUNTIF(T$2:T1631,T1632)&gt;=1,0,1)</f>
        <v>1</v>
      </c>
      <c r="V1632" s="26" t="s">
        <v>3296</v>
      </c>
      <c r="W1632" s="26">
        <f t="shared" si="289"/>
        <v>2022</v>
      </c>
      <c r="X1632" s="26" t="str">
        <f t="shared" si="290"/>
        <v>03</v>
      </c>
      <c r="Y1632" s="26">
        <f t="shared" si="291"/>
        <v>19</v>
      </c>
      <c r="Z1632" s="26" t="str">
        <f t="shared" si="292"/>
        <v>22</v>
      </c>
      <c r="AA1632" s="26" t="str">
        <f t="shared" si="293"/>
        <v>06</v>
      </c>
      <c r="AB1632" s="26" t="str">
        <f t="shared" si="294"/>
        <v>18</v>
      </c>
      <c r="AC1632" s="86" t="str">
        <f t="shared" si="295"/>
        <v>GAN_NP_2500X1254px_16m_L8-9_L1_20220319_100CC</v>
      </c>
      <c r="AD1632" s="41" t="s">
        <v>3297</v>
      </c>
    </row>
    <row r="1633" spans="2:30" x14ac:dyDescent="0.25">
      <c r="B1633" t="s">
        <v>3876</v>
      </c>
      <c r="C1633" t="s">
        <v>3816</v>
      </c>
      <c r="D1633" s="7" t="s">
        <v>347</v>
      </c>
      <c r="E1633" s="2" t="b">
        <v>1</v>
      </c>
      <c r="F1633" s="2" t="s">
        <v>3813</v>
      </c>
      <c r="G1633" s="7" t="s">
        <v>389</v>
      </c>
      <c r="H1633" t="s">
        <v>348</v>
      </c>
      <c r="I1633" s="50">
        <v>44632</v>
      </c>
      <c r="J1633" s="2">
        <v>41.5</v>
      </c>
      <c r="K1633" s="2" t="s">
        <v>4455</v>
      </c>
      <c r="L1633" s="9">
        <v>87</v>
      </c>
      <c r="M1633" s="2" t="s">
        <v>3869</v>
      </c>
      <c r="N1633" s="2" t="s">
        <v>85</v>
      </c>
      <c r="O1633" s="2" t="s">
        <v>3868</v>
      </c>
      <c r="P1633" s="2" t="str">
        <f>VLOOKUP(I1633,Period!A:B,2,FALSE)</f>
        <v>2022H1</v>
      </c>
      <c r="Q1633" s="9">
        <f t="shared" si="286"/>
        <v>87</v>
      </c>
      <c r="R1633" s="2">
        <f t="shared" si="287"/>
        <v>90</v>
      </c>
      <c r="S1633" t="str">
        <f t="shared" si="288"/>
        <v>03 Cloudy (40%-90%)</v>
      </c>
      <c r="T1633" t="str">
        <f t="shared" si="296"/>
        <v>44632L8-9_L1CDM-MLB-GANNP4463203 Cloudy (40%-90%)</v>
      </c>
      <c r="U1633">
        <f>IF(COUNTIF(T$2:T1632,T1633)&gt;=1,0,1)</f>
        <v>1</v>
      </c>
      <c r="V1633" s="26" t="s">
        <v>3298</v>
      </c>
      <c r="W1633" s="26">
        <f t="shared" si="289"/>
        <v>2022</v>
      </c>
      <c r="X1633" s="26" t="str">
        <f t="shared" si="290"/>
        <v>03</v>
      </c>
      <c r="Y1633" s="26">
        <f t="shared" si="291"/>
        <v>12</v>
      </c>
      <c r="Z1633" s="26" t="str">
        <f t="shared" si="292"/>
        <v>22</v>
      </c>
      <c r="AA1633" s="26" t="str">
        <f t="shared" si="293"/>
        <v>00</v>
      </c>
      <c r="AB1633" s="26" t="str">
        <f t="shared" si="294"/>
        <v>12</v>
      </c>
      <c r="AC1633" s="86" t="str">
        <f t="shared" si="295"/>
        <v>GAN_NP_2500X1254px_16m_L8-9_L1_20220312_90CC</v>
      </c>
      <c r="AD1633" s="41" t="s">
        <v>3299</v>
      </c>
    </row>
    <row r="1634" spans="2:30" x14ac:dyDescent="0.25">
      <c r="B1634" t="s">
        <v>3876</v>
      </c>
      <c r="C1634" t="s">
        <v>3816</v>
      </c>
      <c r="D1634" s="7" t="s">
        <v>347</v>
      </c>
      <c r="E1634" s="2" t="b">
        <v>1</v>
      </c>
      <c r="F1634" s="2" t="s">
        <v>3813</v>
      </c>
      <c r="G1634" s="7" t="s">
        <v>389</v>
      </c>
      <c r="H1634" t="s">
        <v>348</v>
      </c>
      <c r="I1634" s="50">
        <v>44631</v>
      </c>
      <c r="J1634" s="2">
        <v>41.8</v>
      </c>
      <c r="K1634" s="2" t="s">
        <v>4073</v>
      </c>
      <c r="L1634" s="9">
        <v>82.8</v>
      </c>
      <c r="M1634" s="2" t="s">
        <v>3869</v>
      </c>
      <c r="N1634" s="2" t="s">
        <v>85</v>
      </c>
      <c r="O1634" s="2" t="s">
        <v>3868</v>
      </c>
      <c r="P1634" s="2" t="str">
        <f>VLOOKUP(I1634,Period!A:B,2,FALSE)</f>
        <v>2022H1</v>
      </c>
      <c r="Q1634" s="9">
        <f t="shared" si="286"/>
        <v>82.8</v>
      </c>
      <c r="R1634" s="2">
        <f t="shared" si="287"/>
        <v>90</v>
      </c>
      <c r="S1634" t="str">
        <f t="shared" si="288"/>
        <v>03 Cloudy (40%-90%)</v>
      </c>
      <c r="T1634" t="str">
        <f t="shared" si="296"/>
        <v>44631L8-9_L1CDM-MLB-GANNP4463103 Cloudy (40%-90%)</v>
      </c>
      <c r="U1634">
        <f>IF(COUNTIF(T$2:T1633,T1634)&gt;=1,0,1)</f>
        <v>1</v>
      </c>
      <c r="V1634" s="26" t="s">
        <v>3300</v>
      </c>
      <c r="W1634" s="26">
        <f t="shared" si="289"/>
        <v>2022</v>
      </c>
      <c r="X1634" s="26" t="str">
        <f t="shared" si="290"/>
        <v>03</v>
      </c>
      <c r="Y1634" s="26">
        <f t="shared" si="291"/>
        <v>11</v>
      </c>
      <c r="Z1634" s="26" t="str">
        <f t="shared" si="292"/>
        <v>22</v>
      </c>
      <c r="AA1634" s="26" t="str">
        <f t="shared" si="293"/>
        <v>06</v>
      </c>
      <c r="AB1634" s="26" t="str">
        <f t="shared" si="294"/>
        <v>27</v>
      </c>
      <c r="AC1634" s="86" t="str">
        <f t="shared" si="295"/>
        <v>GAN_NP_2500X1254px_16m_L8-9_L1_20220311_90CC</v>
      </c>
      <c r="AD1634" s="41" t="s">
        <v>3301</v>
      </c>
    </row>
    <row r="1635" spans="2:30" x14ac:dyDescent="0.25">
      <c r="B1635" t="s">
        <v>3876</v>
      </c>
      <c r="C1635" t="s">
        <v>3816</v>
      </c>
      <c r="D1635" s="7" t="s">
        <v>347</v>
      </c>
      <c r="E1635" s="2" t="b">
        <v>1</v>
      </c>
      <c r="F1635" s="2" t="s">
        <v>3813</v>
      </c>
      <c r="G1635" s="7" t="s">
        <v>389</v>
      </c>
      <c r="H1635" t="s">
        <v>348</v>
      </c>
      <c r="I1635" s="50">
        <v>44624</v>
      </c>
      <c r="J1635" s="2">
        <v>43.6</v>
      </c>
      <c r="K1635" s="2" t="s">
        <v>4503</v>
      </c>
      <c r="L1635" s="9">
        <v>73.8</v>
      </c>
      <c r="M1635" s="2" t="s">
        <v>3869</v>
      </c>
      <c r="N1635" s="2" t="s">
        <v>85</v>
      </c>
      <c r="O1635" s="2" t="s">
        <v>3868</v>
      </c>
      <c r="P1635" s="2" t="str">
        <f>VLOOKUP(I1635,Period!A:B,2,FALSE)</f>
        <v>2022H1</v>
      </c>
      <c r="Q1635" s="9">
        <f t="shared" si="286"/>
        <v>73.8</v>
      </c>
      <c r="R1635" s="2">
        <f t="shared" si="287"/>
        <v>80</v>
      </c>
      <c r="S1635" t="str">
        <f t="shared" si="288"/>
        <v>03 Cloudy (40%-90%)</v>
      </c>
      <c r="T1635" t="str">
        <f t="shared" si="296"/>
        <v>44624L8-9_L1CDM-MLB-GANNP4462403 Cloudy (40%-90%)</v>
      </c>
      <c r="U1635">
        <f>IF(COUNTIF(T$2:T1634,T1635)&gt;=1,0,1)</f>
        <v>1</v>
      </c>
      <c r="V1635" s="26" t="s">
        <v>3302</v>
      </c>
      <c r="W1635" s="26">
        <f t="shared" si="289"/>
        <v>2022</v>
      </c>
      <c r="X1635" s="26" t="str">
        <f t="shared" si="290"/>
        <v>03</v>
      </c>
      <c r="Y1635" s="26" t="str">
        <f t="shared" si="291"/>
        <v>04</v>
      </c>
      <c r="Z1635" s="26" t="str">
        <f t="shared" si="292"/>
        <v>22</v>
      </c>
      <c r="AA1635" s="26" t="str">
        <f t="shared" si="293"/>
        <v>00</v>
      </c>
      <c r="AB1635" s="26" t="str">
        <f t="shared" si="294"/>
        <v>16</v>
      </c>
      <c r="AC1635" s="86" t="str">
        <f t="shared" si="295"/>
        <v>GAN_NP_2500X1254px_16m_L8-9_L1_20220304_80CC</v>
      </c>
      <c r="AD1635" s="41" t="s">
        <v>3303</v>
      </c>
    </row>
    <row r="1636" spans="2:30" x14ac:dyDescent="0.25">
      <c r="B1636" t="s">
        <v>3876</v>
      </c>
      <c r="C1636" t="s">
        <v>3816</v>
      </c>
      <c r="D1636" s="7" t="s">
        <v>347</v>
      </c>
      <c r="E1636" s="2" t="b">
        <v>1</v>
      </c>
      <c r="F1636" s="2" t="s">
        <v>3813</v>
      </c>
      <c r="G1636" s="7" t="s">
        <v>389</v>
      </c>
      <c r="H1636" t="s">
        <v>348</v>
      </c>
      <c r="I1636" s="50">
        <v>44623</v>
      </c>
      <c r="J1636" s="2">
        <v>43.9</v>
      </c>
      <c r="K1636" s="2" t="s">
        <v>4077</v>
      </c>
      <c r="L1636" s="9">
        <v>96.4</v>
      </c>
      <c r="M1636" s="2" t="s">
        <v>3869</v>
      </c>
      <c r="N1636" s="2" t="s">
        <v>85</v>
      </c>
      <c r="O1636" s="2" t="s">
        <v>3868</v>
      </c>
      <c r="P1636" s="2" t="str">
        <f>VLOOKUP(I1636,Period!A:B,2,FALSE)</f>
        <v>2022H1</v>
      </c>
      <c r="Q1636" s="9">
        <f t="shared" si="286"/>
        <v>96.4</v>
      </c>
      <c r="R1636" s="2">
        <f t="shared" si="287"/>
        <v>100</v>
      </c>
      <c r="S1636" t="str">
        <f t="shared" si="288"/>
        <v>04 Overcast (100%)</v>
      </c>
      <c r="T1636" t="str">
        <f t="shared" si="296"/>
        <v>44623L8-9_L1CDM-MLB-GANNP4462304 Overcast (100%)</v>
      </c>
      <c r="U1636">
        <f>IF(COUNTIF(T$2:T1635,T1636)&gt;=1,0,1)</f>
        <v>1</v>
      </c>
      <c r="V1636" s="26" t="s">
        <v>3304</v>
      </c>
      <c r="W1636" s="26">
        <f t="shared" si="289"/>
        <v>2022</v>
      </c>
      <c r="X1636" s="26" t="str">
        <f t="shared" si="290"/>
        <v>03</v>
      </c>
      <c r="Y1636" s="26" t="str">
        <f t="shared" si="291"/>
        <v>03</v>
      </c>
      <c r="Z1636" s="26" t="str">
        <f t="shared" si="292"/>
        <v>22</v>
      </c>
      <c r="AA1636" s="26" t="str">
        <f t="shared" si="293"/>
        <v>06</v>
      </c>
      <c r="AB1636" s="26" t="str">
        <f t="shared" si="294"/>
        <v>26</v>
      </c>
      <c r="AC1636" s="86" t="str">
        <f t="shared" si="295"/>
        <v>GAN_NP_2500X1254px_16m_L8-9_L1_20220303_100CC</v>
      </c>
      <c r="AD1636" s="41" t="s">
        <v>3305</v>
      </c>
    </row>
    <row r="1637" spans="2:30" x14ac:dyDescent="0.25">
      <c r="B1637" t="s">
        <v>3876</v>
      </c>
      <c r="C1637" t="s">
        <v>3816</v>
      </c>
      <c r="D1637" s="7" t="s">
        <v>347</v>
      </c>
      <c r="E1637" s="2" t="b">
        <v>1</v>
      </c>
      <c r="F1637" s="2" t="s">
        <v>3813</v>
      </c>
      <c r="G1637" s="7" t="s">
        <v>389</v>
      </c>
      <c r="H1637" t="s">
        <v>348</v>
      </c>
      <c r="I1637" s="50">
        <v>44616</v>
      </c>
      <c r="J1637" s="2">
        <v>45.7</v>
      </c>
      <c r="K1637" s="2" t="s">
        <v>4503</v>
      </c>
      <c r="L1637" s="9">
        <v>40.299999999999997</v>
      </c>
      <c r="M1637" s="2" t="s">
        <v>3869</v>
      </c>
      <c r="N1637" s="2" t="s">
        <v>85</v>
      </c>
      <c r="O1637" s="2" t="s">
        <v>3868</v>
      </c>
      <c r="P1637" s="2" t="str">
        <f>VLOOKUP(I1637,Period!A:B,2,FALSE)</f>
        <v>2022H1</v>
      </c>
      <c r="Q1637" s="9">
        <f t="shared" si="286"/>
        <v>40.299999999999997</v>
      </c>
      <c r="R1637" s="2">
        <f t="shared" si="287"/>
        <v>50</v>
      </c>
      <c r="S1637" t="str">
        <f t="shared" si="288"/>
        <v>03 Cloudy (40%-90%)</v>
      </c>
      <c r="T1637" t="str">
        <f t="shared" si="296"/>
        <v>44616L8-9_L1CDM-MLB-GANNP4461603 Cloudy (40%-90%)</v>
      </c>
      <c r="U1637">
        <f>IF(COUNTIF(T$2:T1636,T1637)&gt;=1,0,1)</f>
        <v>1</v>
      </c>
      <c r="V1637" s="26" t="s">
        <v>3306</v>
      </c>
      <c r="W1637" s="26">
        <f t="shared" si="289"/>
        <v>2022</v>
      </c>
      <c r="X1637" s="26" t="str">
        <f t="shared" si="290"/>
        <v>02</v>
      </c>
      <c r="Y1637" s="26">
        <f t="shared" si="291"/>
        <v>24</v>
      </c>
      <c r="Z1637" s="26" t="str">
        <f t="shared" si="292"/>
        <v>22</v>
      </c>
      <c r="AA1637" s="26" t="str">
        <f t="shared" si="293"/>
        <v>00</v>
      </c>
      <c r="AB1637" s="26" t="str">
        <f t="shared" si="294"/>
        <v>16</v>
      </c>
      <c r="AC1637" s="86" t="str">
        <f t="shared" si="295"/>
        <v>GAN_NP_2500X1254px_16m_L8-9_L1_20220224_50CC</v>
      </c>
      <c r="AD1637" s="41" t="s">
        <v>3307</v>
      </c>
    </row>
    <row r="1638" spans="2:30" x14ac:dyDescent="0.25">
      <c r="B1638" t="s">
        <v>3876</v>
      </c>
      <c r="C1638" t="s">
        <v>3816</v>
      </c>
      <c r="D1638" s="7" t="s">
        <v>347</v>
      </c>
      <c r="E1638" s="2" t="b">
        <v>1</v>
      </c>
      <c r="F1638" s="2" t="s">
        <v>3813</v>
      </c>
      <c r="G1638" s="7" t="s">
        <v>389</v>
      </c>
      <c r="H1638" t="s">
        <v>348</v>
      </c>
      <c r="I1638" s="50">
        <v>44615</v>
      </c>
      <c r="J1638" s="2">
        <v>45.9</v>
      </c>
      <c r="K1638" s="2" t="s">
        <v>4059</v>
      </c>
      <c r="L1638" s="9">
        <v>2.1</v>
      </c>
      <c r="M1638" s="2" t="s">
        <v>3869</v>
      </c>
      <c r="N1638" s="2" t="s">
        <v>85</v>
      </c>
      <c r="O1638" s="2" t="s">
        <v>3868</v>
      </c>
      <c r="P1638" s="2" t="str">
        <f>VLOOKUP(I1638,Period!A:B,2,FALSE)</f>
        <v>2022H1</v>
      </c>
      <c r="Q1638" s="9">
        <f t="shared" si="286"/>
        <v>2.1</v>
      </c>
      <c r="R1638" s="2">
        <f t="shared" si="287"/>
        <v>10</v>
      </c>
      <c r="S1638" t="str">
        <f t="shared" si="288"/>
        <v>02 Sunny (10%-30%)</v>
      </c>
      <c r="T1638" t="str">
        <f t="shared" si="296"/>
        <v>44615L8-9_L1CDM-MLB-GANNP4461502 Sunny (10%-30%)</v>
      </c>
      <c r="U1638">
        <f>IF(COUNTIF(T$2:T1637,T1638)&gt;=1,0,1)</f>
        <v>1</v>
      </c>
      <c r="V1638" s="26" t="s">
        <v>3308</v>
      </c>
      <c r="W1638" s="26">
        <f t="shared" si="289"/>
        <v>2022</v>
      </c>
      <c r="X1638" s="26" t="str">
        <f t="shared" si="290"/>
        <v>02</v>
      </c>
      <c r="Y1638" s="26">
        <f t="shared" si="291"/>
        <v>23</v>
      </c>
      <c r="Z1638" s="26" t="str">
        <f t="shared" si="292"/>
        <v>22</v>
      </c>
      <c r="AA1638" s="26" t="str">
        <f t="shared" si="293"/>
        <v>06</v>
      </c>
      <c r="AB1638" s="26" t="str">
        <f t="shared" si="294"/>
        <v>32</v>
      </c>
      <c r="AC1638" s="86" t="str">
        <f t="shared" si="295"/>
        <v>GAN_NP_2500X1254px_16m_L8-9_L1_20220223_10CC</v>
      </c>
      <c r="AD1638" s="41" t="s">
        <v>3309</v>
      </c>
    </row>
    <row r="1639" spans="2:30" x14ac:dyDescent="0.25">
      <c r="B1639" t="s">
        <v>3876</v>
      </c>
      <c r="C1639" t="s">
        <v>3816</v>
      </c>
      <c r="D1639" s="7" t="s">
        <v>347</v>
      </c>
      <c r="E1639" s="2" t="b">
        <v>1</v>
      </c>
      <c r="F1639" s="2" t="s">
        <v>3813</v>
      </c>
      <c r="G1639" s="7" t="s">
        <v>389</v>
      </c>
      <c r="H1639" t="s">
        <v>348</v>
      </c>
      <c r="I1639" s="50">
        <v>44608</v>
      </c>
      <c r="J1639" s="2">
        <v>47.7</v>
      </c>
      <c r="K1639" s="2" t="s">
        <v>4496</v>
      </c>
      <c r="L1639" s="9">
        <v>28.4</v>
      </c>
      <c r="M1639" s="2" t="s">
        <v>3869</v>
      </c>
      <c r="N1639" s="2" t="s">
        <v>85</v>
      </c>
      <c r="O1639" s="2" t="s">
        <v>3868</v>
      </c>
      <c r="P1639" s="2" t="str">
        <f>VLOOKUP(I1639,Period!A:B,2,FALSE)</f>
        <v>2022H1</v>
      </c>
      <c r="Q1639" s="9">
        <f t="shared" si="286"/>
        <v>28.4</v>
      </c>
      <c r="R1639" s="2">
        <f t="shared" si="287"/>
        <v>30</v>
      </c>
      <c r="S1639" t="str">
        <f t="shared" si="288"/>
        <v>02 Sunny (10%-30%)</v>
      </c>
      <c r="T1639" t="str">
        <f t="shared" si="296"/>
        <v>44608L8-9_L1CDM-MLB-GANNP4460802 Sunny (10%-30%)</v>
      </c>
      <c r="U1639">
        <f>IF(COUNTIF(T$2:T1638,T1639)&gt;=1,0,1)</f>
        <v>1</v>
      </c>
      <c r="V1639" s="26" t="s">
        <v>3310</v>
      </c>
      <c r="W1639" s="26">
        <f t="shared" si="289"/>
        <v>2022</v>
      </c>
      <c r="X1639" s="26" t="str">
        <f t="shared" si="290"/>
        <v>02</v>
      </c>
      <c r="Y1639" s="26">
        <f t="shared" si="291"/>
        <v>16</v>
      </c>
      <c r="Z1639" s="26" t="str">
        <f t="shared" si="292"/>
        <v>22</v>
      </c>
      <c r="AA1639" s="26" t="str">
        <f t="shared" si="293"/>
        <v>00</v>
      </c>
      <c r="AB1639" s="26" t="str">
        <f t="shared" si="294"/>
        <v>26</v>
      </c>
      <c r="AC1639" s="86" t="str">
        <f t="shared" si="295"/>
        <v>GAN_NP_2500X1254px_16m_L8-9_L1_20220216_30CC</v>
      </c>
      <c r="AD1639" s="41" t="s">
        <v>3311</v>
      </c>
    </row>
    <row r="1640" spans="2:30" x14ac:dyDescent="0.25">
      <c r="B1640" t="s">
        <v>3876</v>
      </c>
      <c r="C1640" t="s">
        <v>3816</v>
      </c>
      <c r="D1640" s="7" t="s">
        <v>347</v>
      </c>
      <c r="E1640" s="2" t="b">
        <v>1</v>
      </c>
      <c r="F1640" s="2" t="s">
        <v>3813</v>
      </c>
      <c r="G1640" s="7" t="s">
        <v>389</v>
      </c>
      <c r="H1640" t="s">
        <v>348</v>
      </c>
      <c r="I1640" s="50">
        <v>44607</v>
      </c>
      <c r="J1640" s="2">
        <v>47.9</v>
      </c>
      <c r="K1640" s="2" t="s">
        <v>4504</v>
      </c>
      <c r="L1640" s="9">
        <v>62.4</v>
      </c>
      <c r="M1640" s="2" t="s">
        <v>3869</v>
      </c>
      <c r="N1640" s="2" t="s">
        <v>85</v>
      </c>
      <c r="O1640" s="2" t="s">
        <v>3868</v>
      </c>
      <c r="P1640" s="2" t="str">
        <f>VLOOKUP(I1640,Period!A:B,2,FALSE)</f>
        <v>2022H1</v>
      </c>
      <c r="Q1640" s="9">
        <f t="shared" si="286"/>
        <v>62.4</v>
      </c>
      <c r="R1640" s="2">
        <f t="shared" si="287"/>
        <v>70</v>
      </c>
      <c r="S1640" t="str">
        <f t="shared" si="288"/>
        <v>03 Cloudy (40%-90%)</v>
      </c>
      <c r="T1640" t="str">
        <f t="shared" si="296"/>
        <v>44607L8-9_L1CDM-MLB-GANNP4460703 Cloudy (40%-90%)</v>
      </c>
      <c r="U1640">
        <f>IF(COUNTIF(T$2:T1639,T1640)&gt;=1,0,1)</f>
        <v>1</v>
      </c>
      <c r="V1640" s="26" t="s">
        <v>3312</v>
      </c>
      <c r="W1640" s="26">
        <f t="shared" si="289"/>
        <v>2022</v>
      </c>
      <c r="X1640" s="26" t="str">
        <f t="shared" si="290"/>
        <v>02</v>
      </c>
      <c r="Y1640" s="26">
        <f t="shared" si="291"/>
        <v>15</v>
      </c>
      <c r="Z1640" s="26" t="str">
        <f t="shared" si="292"/>
        <v>22</v>
      </c>
      <c r="AA1640" s="26" t="str">
        <f t="shared" si="293"/>
        <v>06</v>
      </c>
      <c r="AB1640" s="26" t="str">
        <f t="shared" si="294"/>
        <v>30</v>
      </c>
      <c r="AC1640" s="86" t="str">
        <f t="shared" si="295"/>
        <v>GAN_NP_2500X1254px_16m_L8-9_L1_20220215_70CC</v>
      </c>
      <c r="AD1640" s="41" t="s">
        <v>3313</v>
      </c>
    </row>
    <row r="1641" spans="2:30" x14ac:dyDescent="0.25">
      <c r="B1641" t="s">
        <v>3876</v>
      </c>
      <c r="C1641" t="s">
        <v>3816</v>
      </c>
      <c r="D1641" s="7" t="s">
        <v>347</v>
      </c>
      <c r="E1641" s="2" t="b">
        <v>1</v>
      </c>
      <c r="F1641" s="2" t="s">
        <v>3813</v>
      </c>
      <c r="G1641" s="7" t="s">
        <v>389</v>
      </c>
      <c r="H1641" t="s">
        <v>348</v>
      </c>
      <c r="I1641" s="50">
        <v>44600</v>
      </c>
      <c r="J1641" s="2">
        <v>49.5</v>
      </c>
      <c r="K1641" s="2" t="s">
        <v>4505</v>
      </c>
      <c r="L1641" s="9">
        <v>64.5</v>
      </c>
      <c r="M1641" s="2" t="s">
        <v>3869</v>
      </c>
      <c r="N1641" s="2" t="s">
        <v>85</v>
      </c>
      <c r="O1641" s="2" t="s">
        <v>3868</v>
      </c>
      <c r="P1641" s="2" t="str">
        <f>VLOOKUP(I1641,Period!A:B,2,FALSE)</f>
        <v>2022H1</v>
      </c>
      <c r="Q1641" s="9">
        <f t="shared" si="286"/>
        <v>64.5</v>
      </c>
      <c r="R1641" s="2">
        <f t="shared" si="287"/>
        <v>70</v>
      </c>
      <c r="S1641" t="str">
        <f t="shared" si="288"/>
        <v>03 Cloudy (40%-90%)</v>
      </c>
      <c r="T1641" t="str">
        <f t="shared" si="296"/>
        <v>44600L8-9_L1CDM-MLB-GANNP4460003 Cloudy (40%-90%)</v>
      </c>
      <c r="U1641">
        <f>IF(COUNTIF(T$2:T1640,T1641)&gt;=1,0,1)</f>
        <v>1</v>
      </c>
      <c r="V1641" s="26" t="s">
        <v>3314</v>
      </c>
      <c r="W1641" s="26">
        <f t="shared" si="289"/>
        <v>2022</v>
      </c>
      <c r="X1641" s="26" t="str">
        <f t="shared" si="290"/>
        <v>02</v>
      </c>
      <c r="Y1641" s="26" t="str">
        <f t="shared" si="291"/>
        <v>08</v>
      </c>
      <c r="Z1641" s="26" t="str">
        <f t="shared" si="292"/>
        <v>22</v>
      </c>
      <c r="AA1641" s="26" t="str">
        <f t="shared" si="293"/>
        <v>00</v>
      </c>
      <c r="AB1641" s="26" t="str">
        <f t="shared" si="294"/>
        <v>22</v>
      </c>
      <c r="AC1641" s="86" t="str">
        <f t="shared" si="295"/>
        <v>GAN_NP_2500X1254px_16m_L8-9_L1_20220208_70CC</v>
      </c>
      <c r="AD1641" s="41" t="s">
        <v>3315</v>
      </c>
    </row>
    <row r="1642" spans="2:30" x14ac:dyDescent="0.25">
      <c r="B1642" t="s">
        <v>3876</v>
      </c>
      <c r="C1642" t="s">
        <v>3816</v>
      </c>
      <c r="D1642" s="7" t="s">
        <v>347</v>
      </c>
      <c r="E1642" s="2" t="b">
        <v>1</v>
      </c>
      <c r="F1642" s="2" t="s">
        <v>3813</v>
      </c>
      <c r="G1642" s="7" t="s">
        <v>389</v>
      </c>
      <c r="H1642" t="s">
        <v>348</v>
      </c>
      <c r="I1642" s="50">
        <v>44599</v>
      </c>
      <c r="J1642" s="2">
        <v>49.8</v>
      </c>
      <c r="K1642" s="2" t="s">
        <v>4506</v>
      </c>
      <c r="L1642" s="9">
        <v>66.099999999999994</v>
      </c>
      <c r="M1642" s="2" t="s">
        <v>3869</v>
      </c>
      <c r="N1642" s="2" t="s">
        <v>85</v>
      </c>
      <c r="O1642" s="2" t="s">
        <v>3868</v>
      </c>
      <c r="P1642" s="2" t="str">
        <f>VLOOKUP(I1642,Period!A:B,2,FALSE)</f>
        <v>2022H1</v>
      </c>
      <c r="Q1642" s="9">
        <f t="shared" si="286"/>
        <v>66.099999999999994</v>
      </c>
      <c r="R1642" s="2">
        <f t="shared" si="287"/>
        <v>70</v>
      </c>
      <c r="S1642" t="str">
        <f t="shared" si="288"/>
        <v>03 Cloudy (40%-90%)</v>
      </c>
      <c r="T1642" t="str">
        <f t="shared" si="296"/>
        <v>44599L8-9_L1CDM-MLB-GANNP4459903 Cloudy (40%-90%)</v>
      </c>
      <c r="U1642">
        <f>IF(COUNTIF(T$2:T1641,T1642)&gt;=1,0,1)</f>
        <v>1</v>
      </c>
      <c r="V1642" s="26" t="s">
        <v>3316</v>
      </c>
      <c r="W1642" s="26">
        <f t="shared" si="289"/>
        <v>2022</v>
      </c>
      <c r="X1642" s="26" t="str">
        <f t="shared" si="290"/>
        <v>02</v>
      </c>
      <c r="Y1642" s="26" t="str">
        <f t="shared" si="291"/>
        <v>07</v>
      </c>
      <c r="Z1642" s="26" t="str">
        <f t="shared" si="292"/>
        <v>22</v>
      </c>
      <c r="AA1642" s="26" t="str">
        <f t="shared" si="293"/>
        <v>06</v>
      </c>
      <c r="AB1642" s="26" t="str">
        <f t="shared" si="294"/>
        <v>41</v>
      </c>
      <c r="AC1642" s="86" t="str">
        <f t="shared" si="295"/>
        <v>GAN_NP_2500X1254px_16m_L8-9_L1_20220207_70CC</v>
      </c>
      <c r="AD1642" s="41" t="s">
        <v>3317</v>
      </c>
    </row>
    <row r="1643" spans="2:30" x14ac:dyDescent="0.25">
      <c r="B1643" t="s">
        <v>3876</v>
      </c>
      <c r="C1643" t="s">
        <v>3816</v>
      </c>
      <c r="D1643" s="7" t="s">
        <v>347</v>
      </c>
      <c r="E1643" s="2" t="b">
        <v>1</v>
      </c>
      <c r="F1643" s="2" t="s">
        <v>3813</v>
      </c>
      <c r="G1643" s="7" t="s">
        <v>389</v>
      </c>
      <c r="H1643" t="s">
        <v>348</v>
      </c>
      <c r="I1643" s="50">
        <v>44592</v>
      </c>
      <c r="J1643" s="2">
        <v>51.3</v>
      </c>
      <c r="K1643" s="2" t="s">
        <v>4487</v>
      </c>
      <c r="L1643" s="9">
        <v>45.9</v>
      </c>
      <c r="M1643" s="2" t="s">
        <v>3869</v>
      </c>
      <c r="N1643" s="2" t="s">
        <v>85</v>
      </c>
      <c r="O1643" s="2" t="s">
        <v>3868</v>
      </c>
      <c r="P1643" s="2" t="str">
        <f>VLOOKUP(I1643,Period!A:B,2,FALSE)</f>
        <v>2022H1</v>
      </c>
      <c r="Q1643" s="9">
        <f t="shared" si="286"/>
        <v>45.9</v>
      </c>
      <c r="R1643" s="2">
        <f t="shared" si="287"/>
        <v>50</v>
      </c>
      <c r="S1643" t="str">
        <f t="shared" si="288"/>
        <v>03 Cloudy (40%-90%)</v>
      </c>
      <c r="T1643" t="str">
        <f t="shared" si="296"/>
        <v>44592L8-9_L1CDM-MLB-GANNP4459203 Cloudy (40%-90%)</v>
      </c>
      <c r="U1643">
        <f>IF(COUNTIF(T$2:T1642,T1643)&gt;=1,0,1)</f>
        <v>1</v>
      </c>
      <c r="V1643" s="26" t="s">
        <v>3318</v>
      </c>
      <c r="W1643" s="26">
        <f t="shared" si="289"/>
        <v>2022</v>
      </c>
      <c r="X1643" s="26" t="str">
        <f t="shared" si="290"/>
        <v>01</v>
      </c>
      <c r="Y1643" s="26">
        <f t="shared" si="291"/>
        <v>31</v>
      </c>
      <c r="Z1643" s="26" t="str">
        <f t="shared" si="292"/>
        <v>22</v>
      </c>
      <c r="AA1643" s="26" t="str">
        <f t="shared" si="293"/>
        <v>00</v>
      </c>
      <c r="AB1643" s="26" t="str">
        <f t="shared" si="294"/>
        <v>31</v>
      </c>
      <c r="AC1643" s="86" t="str">
        <f t="shared" si="295"/>
        <v>GAN_NP_2500X1254px_16m_L8-9_L1_20220131_50CC</v>
      </c>
      <c r="AD1643" s="41" t="s">
        <v>3319</v>
      </c>
    </row>
    <row r="1644" spans="2:30" x14ac:dyDescent="0.25">
      <c r="B1644" t="s">
        <v>3876</v>
      </c>
      <c r="C1644" t="s">
        <v>3816</v>
      </c>
      <c r="D1644" s="7" t="s">
        <v>347</v>
      </c>
      <c r="E1644" s="2" t="b">
        <v>1</v>
      </c>
      <c r="F1644" s="2" t="s">
        <v>3813</v>
      </c>
      <c r="G1644" s="7" t="s">
        <v>389</v>
      </c>
      <c r="H1644" t="s">
        <v>348</v>
      </c>
      <c r="I1644" s="50">
        <v>44591</v>
      </c>
      <c r="J1644" s="2">
        <v>51.5</v>
      </c>
      <c r="K1644" s="2" t="s">
        <v>4103</v>
      </c>
      <c r="L1644" s="9">
        <v>4.8</v>
      </c>
      <c r="M1644" s="2" t="s">
        <v>3869</v>
      </c>
      <c r="N1644" s="2" t="s">
        <v>85</v>
      </c>
      <c r="O1644" s="2" t="s">
        <v>3868</v>
      </c>
      <c r="P1644" s="2" t="str">
        <f>VLOOKUP(I1644,Period!A:B,2,FALSE)</f>
        <v>2022H1</v>
      </c>
      <c r="Q1644" s="9">
        <f t="shared" si="286"/>
        <v>4.8</v>
      </c>
      <c r="R1644" s="2">
        <f t="shared" si="287"/>
        <v>10</v>
      </c>
      <c r="S1644" t="str">
        <f t="shared" si="288"/>
        <v>02 Sunny (10%-30%)</v>
      </c>
      <c r="T1644" t="str">
        <f t="shared" si="296"/>
        <v>44591L8-9_L1CDM-MLB-GANNP4459102 Sunny (10%-30%)</v>
      </c>
      <c r="U1644">
        <f>IF(COUNTIF(T$2:T1643,T1644)&gt;=1,0,1)</f>
        <v>1</v>
      </c>
      <c r="V1644" s="26" t="s">
        <v>3320</v>
      </c>
      <c r="W1644" s="26">
        <f t="shared" si="289"/>
        <v>2022</v>
      </c>
      <c r="X1644" s="26" t="str">
        <f t="shared" si="290"/>
        <v>01</v>
      </c>
      <c r="Y1644" s="26">
        <f t="shared" si="291"/>
        <v>30</v>
      </c>
      <c r="Z1644" s="26" t="str">
        <f t="shared" si="292"/>
        <v>22</v>
      </c>
      <c r="AA1644" s="26" t="str">
        <f t="shared" si="293"/>
        <v>06</v>
      </c>
      <c r="AB1644" s="26" t="str">
        <f t="shared" si="294"/>
        <v>34</v>
      </c>
      <c r="AC1644" s="86" t="str">
        <f t="shared" si="295"/>
        <v>GAN_NP_2500X1254px_16m_L8-9_L1_20220130_10CC</v>
      </c>
      <c r="AD1644" s="41" t="s">
        <v>3321</v>
      </c>
    </row>
    <row r="1645" spans="2:30" x14ac:dyDescent="0.25">
      <c r="B1645" t="s">
        <v>3876</v>
      </c>
      <c r="C1645" t="s">
        <v>3816</v>
      </c>
      <c r="D1645" s="7" t="s">
        <v>347</v>
      </c>
      <c r="E1645" s="2" t="b">
        <v>1</v>
      </c>
      <c r="F1645" s="2" t="s">
        <v>3813</v>
      </c>
      <c r="G1645" s="7" t="s">
        <v>389</v>
      </c>
      <c r="H1645" t="s">
        <v>348</v>
      </c>
      <c r="I1645" s="50">
        <v>44584</v>
      </c>
      <c r="J1645" s="2">
        <v>53</v>
      </c>
      <c r="K1645" s="2" t="s">
        <v>4456</v>
      </c>
      <c r="L1645" s="9">
        <v>100</v>
      </c>
      <c r="M1645" s="2" t="s">
        <v>3869</v>
      </c>
      <c r="N1645" s="2" t="s">
        <v>85</v>
      </c>
      <c r="O1645" s="2" t="s">
        <v>3868</v>
      </c>
      <c r="P1645" s="2" t="str">
        <f>VLOOKUP(I1645,Period!A:B,2,FALSE)</f>
        <v>2022H1</v>
      </c>
      <c r="Q1645" s="9">
        <f t="shared" si="286"/>
        <v>100</v>
      </c>
      <c r="R1645" s="2">
        <f t="shared" si="287"/>
        <v>100</v>
      </c>
      <c r="S1645" t="str">
        <f t="shared" si="288"/>
        <v>04 Overcast (100%)</v>
      </c>
      <c r="T1645" t="str">
        <f t="shared" si="296"/>
        <v>44584L8-9_L1CDM-MLB-GANNP4458404 Overcast (100%)</v>
      </c>
      <c r="U1645">
        <f>IF(COUNTIF(T$2:T1644,T1645)&gt;=1,0,1)</f>
        <v>1</v>
      </c>
      <c r="V1645" s="26" t="s">
        <v>3322</v>
      </c>
      <c r="W1645" s="26">
        <f t="shared" si="289"/>
        <v>2022</v>
      </c>
      <c r="X1645" s="26" t="str">
        <f t="shared" si="290"/>
        <v>01</v>
      </c>
      <c r="Y1645" s="26">
        <f t="shared" si="291"/>
        <v>23</v>
      </c>
      <c r="Z1645" s="26" t="str">
        <f t="shared" si="292"/>
        <v>22</v>
      </c>
      <c r="AA1645" s="26" t="str">
        <f t="shared" si="293"/>
        <v>00</v>
      </c>
      <c r="AB1645" s="26" t="str">
        <f t="shared" si="294"/>
        <v>25</v>
      </c>
      <c r="AC1645" s="86" t="str">
        <f t="shared" si="295"/>
        <v>GAN_NP_2500X1254px_16m_L8-9_L1_20220123_100CC</v>
      </c>
      <c r="AD1645" s="41" t="s">
        <v>3323</v>
      </c>
    </row>
    <row r="1646" spans="2:30" x14ac:dyDescent="0.25">
      <c r="B1646" t="s">
        <v>3876</v>
      </c>
      <c r="C1646" t="s">
        <v>3816</v>
      </c>
      <c r="D1646" s="7" t="s">
        <v>347</v>
      </c>
      <c r="E1646" s="2" t="b">
        <v>1</v>
      </c>
      <c r="F1646" s="2" t="s">
        <v>3813</v>
      </c>
      <c r="G1646" s="7" t="s">
        <v>389</v>
      </c>
      <c r="H1646" t="s">
        <v>348</v>
      </c>
      <c r="I1646" s="50">
        <v>44583</v>
      </c>
      <c r="J1646" s="2">
        <v>53.1</v>
      </c>
      <c r="K1646" s="2" t="s">
        <v>4458</v>
      </c>
      <c r="L1646" s="9">
        <v>33.5</v>
      </c>
      <c r="M1646" s="2" t="s">
        <v>3869</v>
      </c>
      <c r="N1646" s="2" t="s">
        <v>85</v>
      </c>
      <c r="O1646" s="2" t="s">
        <v>3868</v>
      </c>
      <c r="P1646" s="2" t="str">
        <f>VLOOKUP(I1646,Period!A:B,2,FALSE)</f>
        <v>2022H1</v>
      </c>
      <c r="Q1646" s="9">
        <f t="shared" si="286"/>
        <v>33.5</v>
      </c>
      <c r="R1646" s="2">
        <f t="shared" si="287"/>
        <v>40</v>
      </c>
      <c r="S1646" t="str">
        <f t="shared" si="288"/>
        <v>03 Cloudy (40%-90%)</v>
      </c>
      <c r="T1646" t="str">
        <f t="shared" si="296"/>
        <v>44583L8-9_L1CDM-MLB-GANNP4458303 Cloudy (40%-90%)</v>
      </c>
      <c r="U1646">
        <f>IF(COUNTIF(T$2:T1645,T1646)&gt;=1,0,1)</f>
        <v>1</v>
      </c>
      <c r="V1646" s="26" t="s">
        <v>3324</v>
      </c>
      <c r="W1646" s="26">
        <f t="shared" si="289"/>
        <v>2022</v>
      </c>
      <c r="X1646" s="26" t="str">
        <f t="shared" si="290"/>
        <v>01</v>
      </c>
      <c r="Y1646" s="26">
        <f t="shared" si="291"/>
        <v>22</v>
      </c>
      <c r="Z1646" s="26" t="str">
        <f t="shared" si="292"/>
        <v>22</v>
      </c>
      <c r="AA1646" s="26" t="str">
        <f t="shared" si="293"/>
        <v>06</v>
      </c>
      <c r="AB1646" s="26" t="str">
        <f t="shared" si="294"/>
        <v>42</v>
      </c>
      <c r="AC1646" s="86" t="str">
        <f t="shared" si="295"/>
        <v>GAN_NP_2500X1254px_16m_L8-9_L1_20220122_40CC</v>
      </c>
      <c r="AD1646" s="41" t="s">
        <v>3325</v>
      </c>
    </row>
    <row r="1647" spans="2:30" x14ac:dyDescent="0.25">
      <c r="B1647" t="s">
        <v>3876</v>
      </c>
      <c r="C1647" t="s">
        <v>3816</v>
      </c>
      <c r="D1647" s="7" t="s">
        <v>347</v>
      </c>
      <c r="E1647" s="2" t="b">
        <v>1</v>
      </c>
      <c r="F1647" s="2" t="s">
        <v>3813</v>
      </c>
      <c r="G1647" s="7" t="s">
        <v>389</v>
      </c>
      <c r="H1647" t="s">
        <v>348</v>
      </c>
      <c r="I1647" s="50">
        <v>44576</v>
      </c>
      <c r="J1647" s="2">
        <v>54.5</v>
      </c>
      <c r="K1647" s="2" t="s">
        <v>4489</v>
      </c>
      <c r="L1647" s="9">
        <v>53</v>
      </c>
      <c r="M1647" s="2" t="s">
        <v>3869</v>
      </c>
      <c r="N1647" s="2" t="s">
        <v>85</v>
      </c>
      <c r="O1647" s="2" t="s">
        <v>3868</v>
      </c>
      <c r="P1647" s="2" t="str">
        <f>VLOOKUP(I1647,Period!A:B,2,FALSE)</f>
        <v>2022H1</v>
      </c>
      <c r="Q1647" s="9">
        <f t="shared" si="286"/>
        <v>53</v>
      </c>
      <c r="R1647" s="2">
        <f t="shared" si="287"/>
        <v>60</v>
      </c>
      <c r="S1647" t="str">
        <f t="shared" si="288"/>
        <v>03 Cloudy (40%-90%)</v>
      </c>
      <c r="T1647" t="str">
        <f t="shared" si="296"/>
        <v>44576L8-9_L1CDM-MLB-GANNP4457603 Cloudy (40%-90%)</v>
      </c>
      <c r="U1647">
        <f>IF(COUNTIF(T$2:T1646,T1647)&gt;=1,0,1)</f>
        <v>1</v>
      </c>
      <c r="V1647" s="26" t="s">
        <v>3326</v>
      </c>
      <c r="W1647" s="26">
        <f t="shared" si="289"/>
        <v>2022</v>
      </c>
      <c r="X1647" s="26" t="str">
        <f t="shared" si="290"/>
        <v>01</v>
      </c>
      <c r="Y1647" s="26">
        <f t="shared" si="291"/>
        <v>15</v>
      </c>
      <c r="Z1647" s="26" t="str">
        <f t="shared" si="292"/>
        <v>22</v>
      </c>
      <c r="AA1647" s="26" t="str">
        <f t="shared" si="293"/>
        <v>00</v>
      </c>
      <c r="AB1647" s="26" t="str">
        <f t="shared" si="294"/>
        <v>29</v>
      </c>
      <c r="AC1647" s="86" t="str">
        <f t="shared" si="295"/>
        <v>GAN_NP_2500X1254px_16m_L8-9_L1_20220115_60CC</v>
      </c>
      <c r="AD1647" s="41" t="s">
        <v>3327</v>
      </c>
    </row>
    <row r="1648" spans="2:30" x14ac:dyDescent="0.25">
      <c r="B1648" t="s">
        <v>3876</v>
      </c>
      <c r="C1648" t="s">
        <v>3816</v>
      </c>
      <c r="D1648" s="7" t="s">
        <v>347</v>
      </c>
      <c r="E1648" s="2" t="b">
        <v>1</v>
      </c>
      <c r="F1648" s="2" t="s">
        <v>3813</v>
      </c>
      <c r="G1648" s="7" t="s">
        <v>389</v>
      </c>
      <c r="H1648" t="s">
        <v>348</v>
      </c>
      <c r="I1648" s="50">
        <v>44575</v>
      </c>
      <c r="J1648" s="2">
        <v>54.6</v>
      </c>
      <c r="K1648" s="2" t="s">
        <v>4491</v>
      </c>
      <c r="L1648" s="9">
        <v>12.9</v>
      </c>
      <c r="M1648" s="2" t="s">
        <v>3869</v>
      </c>
      <c r="N1648" s="2" t="s">
        <v>85</v>
      </c>
      <c r="O1648" s="2" t="s">
        <v>3868</v>
      </c>
      <c r="P1648" s="2" t="str">
        <f>VLOOKUP(I1648,Period!A:B,2,FALSE)</f>
        <v>2022H1</v>
      </c>
      <c r="Q1648" s="9">
        <f t="shared" si="286"/>
        <v>12.9</v>
      </c>
      <c r="R1648" s="2">
        <f t="shared" si="287"/>
        <v>20</v>
      </c>
      <c r="S1648" t="str">
        <f t="shared" si="288"/>
        <v>02 Sunny (10%-30%)</v>
      </c>
      <c r="T1648" t="str">
        <f t="shared" si="296"/>
        <v>44575L8-9_L1CDM-MLB-GANNP4457502 Sunny (10%-30%)</v>
      </c>
      <c r="U1648">
        <f>IF(COUNTIF(T$2:T1647,T1648)&gt;=1,0,1)</f>
        <v>1</v>
      </c>
      <c r="V1648" s="26" t="s">
        <v>3328</v>
      </c>
      <c r="W1648" s="26">
        <f t="shared" si="289"/>
        <v>2022</v>
      </c>
      <c r="X1648" s="26" t="str">
        <f t="shared" si="290"/>
        <v>01</v>
      </c>
      <c r="Y1648" s="26">
        <f t="shared" si="291"/>
        <v>14</v>
      </c>
      <c r="Z1648" s="26" t="str">
        <f t="shared" si="292"/>
        <v>22</v>
      </c>
      <c r="AA1648" s="26" t="str">
        <f t="shared" si="293"/>
        <v>06</v>
      </c>
      <c r="AB1648" s="26" t="str">
        <f t="shared" si="294"/>
        <v>39</v>
      </c>
      <c r="AC1648" s="86" t="str">
        <f t="shared" si="295"/>
        <v>GAN_NP_2500X1254px_16m_L8-9_L1_20220114_20CC</v>
      </c>
      <c r="AD1648" s="41" t="s">
        <v>3329</v>
      </c>
    </row>
    <row r="1649" spans="2:30" x14ac:dyDescent="0.25">
      <c r="B1649" t="s">
        <v>3876</v>
      </c>
      <c r="C1649" t="s">
        <v>3816</v>
      </c>
      <c r="D1649" s="7" t="s">
        <v>347</v>
      </c>
      <c r="E1649" s="2" t="b">
        <v>1</v>
      </c>
      <c r="F1649" s="2" t="s">
        <v>3813</v>
      </c>
      <c r="G1649" s="7" t="s">
        <v>389</v>
      </c>
      <c r="H1649" t="s">
        <v>348</v>
      </c>
      <c r="I1649" s="50">
        <v>44568</v>
      </c>
      <c r="J1649" s="2">
        <v>55.8</v>
      </c>
      <c r="K1649" s="2" t="s">
        <v>4489</v>
      </c>
      <c r="L1649" s="9">
        <v>5.0999999999999996</v>
      </c>
      <c r="M1649" s="2" t="s">
        <v>3869</v>
      </c>
      <c r="N1649" s="2" t="s">
        <v>85</v>
      </c>
      <c r="O1649" s="2" t="s">
        <v>3868</v>
      </c>
      <c r="P1649" s="2" t="str">
        <f>VLOOKUP(I1649,Period!A:B,2,FALSE)</f>
        <v>2022H1</v>
      </c>
      <c r="Q1649" s="9">
        <f t="shared" si="286"/>
        <v>5.0999999999999996</v>
      </c>
      <c r="R1649" s="2">
        <f t="shared" si="287"/>
        <v>10</v>
      </c>
      <c r="S1649" t="str">
        <f t="shared" si="288"/>
        <v>02 Sunny (10%-30%)</v>
      </c>
      <c r="T1649" t="str">
        <f t="shared" si="296"/>
        <v>44568L8-9_L1CDM-MLB-GANNP4456802 Sunny (10%-30%)</v>
      </c>
      <c r="U1649">
        <f>IF(COUNTIF(T$2:T1648,T1649)&gt;=1,0,1)</f>
        <v>1</v>
      </c>
      <c r="V1649" s="26" t="s">
        <v>3330</v>
      </c>
      <c r="W1649" s="26">
        <f t="shared" si="289"/>
        <v>2022</v>
      </c>
      <c r="X1649" s="26" t="str">
        <f t="shared" si="290"/>
        <v>01</v>
      </c>
      <c r="Y1649" s="26" t="str">
        <f t="shared" si="291"/>
        <v>07</v>
      </c>
      <c r="Z1649" s="26" t="str">
        <f t="shared" si="292"/>
        <v>22</v>
      </c>
      <c r="AA1649" s="26" t="str">
        <f t="shared" si="293"/>
        <v>00</v>
      </c>
      <c r="AB1649" s="26" t="str">
        <f t="shared" si="294"/>
        <v>29</v>
      </c>
      <c r="AC1649" s="86" t="str">
        <f t="shared" si="295"/>
        <v>GAN_NP_2500X1254px_16m_L8-9_L1_20220107_10CC</v>
      </c>
      <c r="AD1649" s="41" t="s">
        <v>3331</v>
      </c>
    </row>
    <row r="1650" spans="2:30" x14ac:dyDescent="0.25">
      <c r="B1650" t="s">
        <v>3876</v>
      </c>
      <c r="C1650" t="s">
        <v>3816</v>
      </c>
      <c r="D1650" s="7" t="s">
        <v>347</v>
      </c>
      <c r="E1650" s="2" t="b">
        <v>1</v>
      </c>
      <c r="F1650" s="2" t="s">
        <v>3813</v>
      </c>
      <c r="G1650" s="7" t="s">
        <v>389</v>
      </c>
      <c r="H1650" t="s">
        <v>348</v>
      </c>
      <c r="I1650" s="50">
        <v>44567</v>
      </c>
      <c r="J1650" s="2">
        <v>56</v>
      </c>
      <c r="K1650" s="2" t="s">
        <v>4506</v>
      </c>
      <c r="L1650" s="9">
        <v>30.3</v>
      </c>
      <c r="M1650" s="2" t="s">
        <v>3869</v>
      </c>
      <c r="N1650" s="2" t="s">
        <v>85</v>
      </c>
      <c r="O1650" s="2" t="s">
        <v>3868</v>
      </c>
      <c r="P1650" s="2" t="str">
        <f>VLOOKUP(I1650,Period!A:B,2,FALSE)</f>
        <v>2022H1</v>
      </c>
      <c r="Q1650" s="9">
        <f t="shared" si="286"/>
        <v>30.3</v>
      </c>
      <c r="R1650" s="2">
        <f t="shared" si="287"/>
        <v>40</v>
      </c>
      <c r="S1650" t="str">
        <f t="shared" si="288"/>
        <v>03 Cloudy (40%-90%)</v>
      </c>
      <c r="T1650" t="str">
        <f t="shared" si="296"/>
        <v>44567L8-9_L1CDM-MLB-GANNP4456703 Cloudy (40%-90%)</v>
      </c>
      <c r="U1650">
        <f>IF(COUNTIF(T$2:T1649,T1650)&gt;=1,0,1)</f>
        <v>1</v>
      </c>
      <c r="V1650" s="26" t="s">
        <v>3332</v>
      </c>
      <c r="W1650" s="26">
        <f t="shared" si="289"/>
        <v>2022</v>
      </c>
      <c r="X1650" s="26" t="str">
        <f t="shared" si="290"/>
        <v>01</v>
      </c>
      <c r="Y1650" s="26" t="str">
        <f t="shared" si="291"/>
        <v>06</v>
      </c>
      <c r="Z1650" s="26" t="str">
        <f t="shared" si="292"/>
        <v>22</v>
      </c>
      <c r="AA1650" s="26" t="str">
        <f t="shared" si="293"/>
        <v>06</v>
      </c>
      <c r="AB1650" s="26" t="str">
        <f t="shared" si="294"/>
        <v>41</v>
      </c>
      <c r="AC1650" s="86" t="str">
        <f t="shared" si="295"/>
        <v>GAN_NP_2500X1254px_16m_L8-9_L1_20220106_40CC</v>
      </c>
      <c r="AD1650" s="41" t="s">
        <v>3333</v>
      </c>
    </row>
    <row r="1651" spans="2:30" x14ac:dyDescent="0.25">
      <c r="B1651" t="s">
        <v>3876</v>
      </c>
      <c r="C1651" t="s">
        <v>3816</v>
      </c>
      <c r="D1651" s="7" t="s">
        <v>354</v>
      </c>
      <c r="E1651" s="2" t="b">
        <v>1</v>
      </c>
      <c r="F1651" s="2" t="s">
        <v>3813</v>
      </c>
      <c r="G1651" s="7" t="s">
        <v>184</v>
      </c>
      <c r="H1651" t="s">
        <v>355</v>
      </c>
      <c r="I1651" s="50">
        <v>45101</v>
      </c>
      <c r="J1651" s="2">
        <v>13.2</v>
      </c>
      <c r="K1651" s="2" t="s">
        <v>3963</v>
      </c>
      <c r="L1651" s="9">
        <v>33.5</v>
      </c>
      <c r="M1651" s="2" t="s">
        <v>3869</v>
      </c>
      <c r="N1651" s="2" t="s">
        <v>85</v>
      </c>
      <c r="O1651" s="2" t="s">
        <v>3868</v>
      </c>
      <c r="P1651" s="2" t="str">
        <f>VLOOKUP(I1651,Period!A:B,2,FALSE)</f>
        <v>2023H1</v>
      </c>
      <c r="Q1651" s="9">
        <f t="shared" si="286"/>
        <v>57.6</v>
      </c>
      <c r="R1651" s="2">
        <f t="shared" si="287"/>
        <v>60</v>
      </c>
      <c r="S1651" t="str">
        <f t="shared" si="288"/>
        <v>03 Cloudy (40%-90%)</v>
      </c>
      <c r="T1651" t="str">
        <f t="shared" si="296"/>
        <v>45101L8-9_L1CDM-MLB-GANQT4510103 Cloudy (40%-90%)</v>
      </c>
      <c r="U1651">
        <f>IF(COUNTIF(T$2:T1650,T1651)&gt;=1,0,1)</f>
        <v>1</v>
      </c>
      <c r="V1651" s="26" t="s">
        <v>3334</v>
      </c>
      <c r="W1651" s="26">
        <f t="shared" si="289"/>
        <v>2023</v>
      </c>
      <c r="X1651" s="26" t="str">
        <f t="shared" si="290"/>
        <v>06</v>
      </c>
      <c r="Y1651" s="26">
        <f t="shared" si="291"/>
        <v>24</v>
      </c>
      <c r="Z1651" s="26" t="str">
        <f t="shared" si="292"/>
        <v>22</v>
      </c>
      <c r="AA1651" s="26" t="str">
        <f t="shared" si="293"/>
        <v>20</v>
      </c>
      <c r="AB1651" s="26" t="str">
        <f t="shared" si="294"/>
        <v>18</v>
      </c>
      <c r="AC1651" s="86" t="str">
        <f t="shared" si="295"/>
        <v>GAN_QT_2500X1254px_16m_L8-9_L1_20230624_60CC</v>
      </c>
      <c r="AD1651" s="41" t="s">
        <v>3335</v>
      </c>
    </row>
    <row r="1652" spans="2:30" x14ac:dyDescent="0.25">
      <c r="B1652" t="s">
        <v>3876</v>
      </c>
      <c r="C1652" t="s">
        <v>3816</v>
      </c>
      <c r="D1652" s="7" t="s">
        <v>354</v>
      </c>
      <c r="E1652" s="2" t="b">
        <v>1</v>
      </c>
      <c r="F1652" s="2" t="s">
        <v>3813</v>
      </c>
      <c r="G1652" s="7" t="s">
        <v>184</v>
      </c>
      <c r="H1652" t="s">
        <v>355</v>
      </c>
      <c r="I1652" s="50">
        <v>45101</v>
      </c>
      <c r="J1652" s="2">
        <v>14.5</v>
      </c>
      <c r="K1652" s="2" t="s">
        <v>3877</v>
      </c>
      <c r="L1652" s="9">
        <v>81.7</v>
      </c>
      <c r="M1652" s="2" t="s">
        <v>3869</v>
      </c>
      <c r="N1652" s="2" t="s">
        <v>85</v>
      </c>
      <c r="O1652" s="2" t="s">
        <v>3868</v>
      </c>
      <c r="P1652" s="2" t="str">
        <f>VLOOKUP(I1652,Period!A:B,2,FALSE)</f>
        <v>2023H1</v>
      </c>
      <c r="Q1652" s="9">
        <f t="shared" si="286"/>
        <v>57.6</v>
      </c>
      <c r="R1652" s="2">
        <f t="shared" si="287"/>
        <v>60</v>
      </c>
      <c r="S1652" t="str">
        <f t="shared" si="288"/>
        <v>03 Cloudy (40%-90%)</v>
      </c>
      <c r="T1652" t="str">
        <f t="shared" si="296"/>
        <v>45101L8-9_L1CDM-MLB-GANQT4510103 Cloudy (40%-90%)</v>
      </c>
      <c r="U1652">
        <f>IF(COUNTIF(T$2:T1651,T1652)&gt;=1,0,1)</f>
        <v>0</v>
      </c>
      <c r="V1652" s="26" t="s">
        <v>3334</v>
      </c>
      <c r="W1652" s="26">
        <f t="shared" si="289"/>
        <v>2023</v>
      </c>
      <c r="X1652" s="26" t="str">
        <f t="shared" si="290"/>
        <v>06</v>
      </c>
      <c r="Y1652" s="26">
        <f t="shared" si="291"/>
        <v>24</v>
      </c>
      <c r="Z1652" s="26" t="str">
        <f t="shared" si="292"/>
        <v>22</v>
      </c>
      <c r="AA1652" s="26" t="str">
        <f t="shared" si="293"/>
        <v>19</v>
      </c>
      <c r="AB1652" s="26" t="str">
        <f t="shared" si="294"/>
        <v>54</v>
      </c>
      <c r="AC1652" s="86" t="str">
        <f t="shared" si="295"/>
        <v>GAN_QT_2500X1254px_16m_L8-9_L1_20230624_60CC</v>
      </c>
      <c r="AD1652" s="41" t="s">
        <v>3336</v>
      </c>
    </row>
    <row r="1653" spans="2:30" x14ac:dyDescent="0.25">
      <c r="B1653" t="s">
        <v>3876</v>
      </c>
      <c r="C1653" t="s">
        <v>3816</v>
      </c>
      <c r="D1653" s="7" t="s">
        <v>354</v>
      </c>
      <c r="E1653" s="2" t="b">
        <v>1</v>
      </c>
      <c r="F1653" s="2" t="s">
        <v>3813</v>
      </c>
      <c r="G1653" s="7" t="s">
        <v>184</v>
      </c>
      <c r="H1653" t="s">
        <v>355</v>
      </c>
      <c r="I1653" s="50">
        <v>45100</v>
      </c>
      <c r="J1653" s="2">
        <v>14.5</v>
      </c>
      <c r="K1653" s="2" t="s">
        <v>4507</v>
      </c>
      <c r="L1653" s="9">
        <v>12.6</v>
      </c>
      <c r="M1653" s="2" t="s">
        <v>3869</v>
      </c>
      <c r="N1653" s="2" t="s">
        <v>85</v>
      </c>
      <c r="O1653" s="2" t="s">
        <v>3868</v>
      </c>
      <c r="P1653" s="2" t="str">
        <f>VLOOKUP(I1653,Period!A:B,2,FALSE)</f>
        <v>2023H1</v>
      </c>
      <c r="Q1653" s="9">
        <f t="shared" si="286"/>
        <v>12.6</v>
      </c>
      <c r="R1653" s="2">
        <f t="shared" si="287"/>
        <v>20</v>
      </c>
      <c r="S1653" t="str">
        <f t="shared" si="288"/>
        <v>02 Sunny (10%-30%)</v>
      </c>
      <c r="T1653" t="str">
        <f t="shared" si="296"/>
        <v>45100L8-9_L1CDM-MLB-GANQT4510002 Sunny (10%-30%)</v>
      </c>
      <c r="U1653">
        <f>IF(COUNTIF(T$2:T1652,T1653)&gt;=1,0,1)</f>
        <v>1</v>
      </c>
      <c r="V1653" s="26" t="s">
        <v>3337</v>
      </c>
      <c r="W1653" s="26">
        <f t="shared" si="289"/>
        <v>2023</v>
      </c>
      <c r="X1653" s="26" t="str">
        <f t="shared" si="290"/>
        <v>06</v>
      </c>
      <c r="Y1653" s="26">
        <f t="shared" si="291"/>
        <v>23</v>
      </c>
      <c r="Z1653" s="26" t="str">
        <f t="shared" si="292"/>
        <v>22</v>
      </c>
      <c r="AA1653" s="26" t="str">
        <f t="shared" si="293"/>
        <v>25</v>
      </c>
      <c r="AB1653" s="26" t="str">
        <f t="shared" si="294"/>
        <v>53</v>
      </c>
      <c r="AC1653" s="86" t="str">
        <f t="shared" si="295"/>
        <v>GAN_QT_2500X1254px_16m_L8-9_L1_20230623_20CC</v>
      </c>
      <c r="AD1653" s="41" t="s">
        <v>3338</v>
      </c>
    </row>
    <row r="1654" spans="2:30" x14ac:dyDescent="0.25">
      <c r="B1654" t="s">
        <v>3876</v>
      </c>
      <c r="C1654" t="s">
        <v>3816</v>
      </c>
      <c r="D1654" s="7" t="s">
        <v>354</v>
      </c>
      <c r="E1654" s="2" t="b">
        <v>1</v>
      </c>
      <c r="F1654" s="2" t="s">
        <v>3813</v>
      </c>
      <c r="G1654" s="7" t="s">
        <v>184</v>
      </c>
      <c r="H1654" t="s">
        <v>355</v>
      </c>
      <c r="I1654" s="50">
        <v>45093</v>
      </c>
      <c r="J1654" s="2">
        <v>13.4</v>
      </c>
      <c r="K1654" s="2" t="s">
        <v>4508</v>
      </c>
      <c r="L1654" s="9">
        <v>5.3</v>
      </c>
      <c r="M1654" s="2" t="s">
        <v>3869</v>
      </c>
      <c r="N1654" s="2" t="s">
        <v>85</v>
      </c>
      <c r="O1654" s="2" t="s">
        <v>3868</v>
      </c>
      <c r="P1654" s="2" t="str">
        <f>VLOOKUP(I1654,Period!A:B,2,FALSE)</f>
        <v>2023H1</v>
      </c>
      <c r="Q1654" s="9">
        <f t="shared" si="286"/>
        <v>10.6</v>
      </c>
      <c r="R1654" s="2">
        <f t="shared" si="287"/>
        <v>20</v>
      </c>
      <c r="S1654" t="str">
        <f t="shared" si="288"/>
        <v>02 Sunny (10%-30%)</v>
      </c>
      <c r="T1654" t="str">
        <f t="shared" si="296"/>
        <v>45093L8-9_L1CDM-MLB-GANQT4509302 Sunny (10%-30%)</v>
      </c>
      <c r="U1654">
        <f>IF(COUNTIF(T$2:T1653,T1654)&gt;=1,0,1)</f>
        <v>1</v>
      </c>
      <c r="V1654" s="26" t="s">
        <v>3339</v>
      </c>
      <c r="W1654" s="26">
        <f t="shared" si="289"/>
        <v>2023</v>
      </c>
      <c r="X1654" s="26" t="str">
        <f t="shared" si="290"/>
        <v>06</v>
      </c>
      <c r="Y1654" s="26">
        <f t="shared" si="291"/>
        <v>16</v>
      </c>
      <c r="Z1654" s="26" t="str">
        <f t="shared" si="292"/>
        <v>22</v>
      </c>
      <c r="AA1654" s="26" t="str">
        <f t="shared" si="293"/>
        <v>20</v>
      </c>
      <c r="AB1654" s="26" t="str">
        <f t="shared" si="294"/>
        <v>06</v>
      </c>
      <c r="AC1654" s="86" t="str">
        <f t="shared" si="295"/>
        <v>GAN_QT_2500X1254px_16m_L8-9_L1_20230616_20CC</v>
      </c>
      <c r="AD1654" s="41" t="s">
        <v>3340</v>
      </c>
    </row>
    <row r="1655" spans="2:30" x14ac:dyDescent="0.25">
      <c r="B1655" t="s">
        <v>3876</v>
      </c>
      <c r="C1655" t="s">
        <v>3816</v>
      </c>
      <c r="D1655" s="7" t="s">
        <v>354</v>
      </c>
      <c r="E1655" s="2" t="b">
        <v>1</v>
      </c>
      <c r="F1655" s="2" t="s">
        <v>3813</v>
      </c>
      <c r="G1655" s="7" t="s">
        <v>184</v>
      </c>
      <c r="H1655" t="s">
        <v>355</v>
      </c>
      <c r="I1655" s="50">
        <v>45093</v>
      </c>
      <c r="J1655" s="2">
        <v>14.7</v>
      </c>
      <c r="K1655" s="2" t="s">
        <v>3878</v>
      </c>
      <c r="L1655" s="9">
        <v>15.9</v>
      </c>
      <c r="M1655" s="2" t="s">
        <v>3869</v>
      </c>
      <c r="N1655" s="2" t="s">
        <v>85</v>
      </c>
      <c r="O1655" s="2" t="s">
        <v>3868</v>
      </c>
      <c r="P1655" s="2" t="str">
        <f>VLOOKUP(I1655,Period!A:B,2,FALSE)</f>
        <v>2023H1</v>
      </c>
      <c r="Q1655" s="9">
        <f t="shared" si="286"/>
        <v>10.6</v>
      </c>
      <c r="R1655" s="2">
        <f t="shared" si="287"/>
        <v>20</v>
      </c>
      <c r="S1655" t="str">
        <f t="shared" si="288"/>
        <v>02 Sunny (10%-30%)</v>
      </c>
      <c r="T1655" t="str">
        <f t="shared" si="296"/>
        <v>45093L8-9_L1CDM-MLB-GANQT4509302 Sunny (10%-30%)</v>
      </c>
      <c r="U1655">
        <f>IF(COUNTIF(T$2:T1654,T1655)&gt;=1,0,1)</f>
        <v>0</v>
      </c>
      <c r="V1655" s="26" t="s">
        <v>3339</v>
      </c>
      <c r="W1655" s="26">
        <f t="shared" si="289"/>
        <v>2023</v>
      </c>
      <c r="X1655" s="26" t="str">
        <f t="shared" si="290"/>
        <v>06</v>
      </c>
      <c r="Y1655" s="26">
        <f t="shared" si="291"/>
        <v>16</v>
      </c>
      <c r="Z1655" s="26" t="str">
        <f t="shared" si="292"/>
        <v>22</v>
      </c>
      <c r="AA1655" s="26" t="str">
        <f t="shared" si="293"/>
        <v>19</v>
      </c>
      <c r="AB1655" s="26" t="str">
        <f t="shared" si="294"/>
        <v>42</v>
      </c>
      <c r="AC1655" s="86" t="str">
        <f t="shared" si="295"/>
        <v>GAN_QT_2500X1254px_16m_L8-9_L1_20230616_20CC</v>
      </c>
      <c r="AD1655" s="41" t="s">
        <v>3341</v>
      </c>
    </row>
    <row r="1656" spans="2:30" x14ac:dyDescent="0.25">
      <c r="B1656" t="s">
        <v>3876</v>
      </c>
      <c r="C1656" t="s">
        <v>3816</v>
      </c>
      <c r="D1656" s="7" t="s">
        <v>354</v>
      </c>
      <c r="E1656" s="2" t="b">
        <v>1</v>
      </c>
      <c r="F1656" s="2" t="s">
        <v>3813</v>
      </c>
      <c r="G1656" s="7" t="s">
        <v>184</v>
      </c>
      <c r="H1656" t="s">
        <v>355</v>
      </c>
      <c r="I1656" s="50">
        <v>45092</v>
      </c>
      <c r="J1656" s="2">
        <v>14.8</v>
      </c>
      <c r="K1656" s="2" t="s">
        <v>4509</v>
      </c>
      <c r="L1656" s="9">
        <v>90.9</v>
      </c>
      <c r="M1656" s="2" t="s">
        <v>3869</v>
      </c>
      <c r="N1656" s="2" t="s">
        <v>85</v>
      </c>
      <c r="O1656" s="2" t="s">
        <v>3868</v>
      </c>
      <c r="P1656" s="2" t="str">
        <f>VLOOKUP(I1656,Period!A:B,2,FALSE)</f>
        <v>2023H1</v>
      </c>
      <c r="Q1656" s="9">
        <f t="shared" si="286"/>
        <v>90.9</v>
      </c>
      <c r="R1656" s="2">
        <f t="shared" si="287"/>
        <v>100</v>
      </c>
      <c r="S1656" t="str">
        <f t="shared" si="288"/>
        <v>04 Overcast (100%)</v>
      </c>
      <c r="T1656" t="str">
        <f t="shared" si="296"/>
        <v>45092L8-9_L1CDM-MLB-GANQT4509204 Overcast (100%)</v>
      </c>
      <c r="U1656">
        <f>IF(COUNTIF(T$2:T1655,T1656)&gt;=1,0,1)</f>
        <v>1</v>
      </c>
      <c r="V1656" s="26" t="s">
        <v>3342</v>
      </c>
      <c r="W1656" s="26">
        <f t="shared" si="289"/>
        <v>2023</v>
      </c>
      <c r="X1656" s="26" t="str">
        <f t="shared" si="290"/>
        <v>06</v>
      </c>
      <c r="Y1656" s="26">
        <f t="shared" si="291"/>
        <v>15</v>
      </c>
      <c r="Z1656" s="26" t="str">
        <f t="shared" si="292"/>
        <v>22</v>
      </c>
      <c r="AA1656" s="26" t="str">
        <f t="shared" si="293"/>
        <v>26</v>
      </c>
      <c r="AB1656" s="26" t="str">
        <f t="shared" si="294"/>
        <v>02</v>
      </c>
      <c r="AC1656" s="86" t="str">
        <f t="shared" si="295"/>
        <v>GAN_QT_2500X1254px_16m_L8-9_L1_20230615_100CC</v>
      </c>
      <c r="AD1656" s="41" t="s">
        <v>3343</v>
      </c>
    </row>
    <row r="1657" spans="2:30" x14ac:dyDescent="0.25">
      <c r="B1657" t="s">
        <v>3876</v>
      </c>
      <c r="C1657" t="s">
        <v>3816</v>
      </c>
      <c r="D1657" s="7" t="s">
        <v>354</v>
      </c>
      <c r="E1657" s="2" t="b">
        <v>1</v>
      </c>
      <c r="F1657" s="2" t="s">
        <v>3813</v>
      </c>
      <c r="G1657" s="7" t="s">
        <v>184</v>
      </c>
      <c r="H1657" t="s">
        <v>355</v>
      </c>
      <c r="I1657" s="50">
        <v>45085</v>
      </c>
      <c r="J1657" s="2">
        <v>14</v>
      </c>
      <c r="K1657" s="2" t="s">
        <v>3976</v>
      </c>
      <c r="L1657" s="9">
        <v>37.799999999999997</v>
      </c>
      <c r="M1657" s="2" t="s">
        <v>3869</v>
      </c>
      <c r="N1657" s="2" t="s">
        <v>85</v>
      </c>
      <c r="O1657" s="2" t="s">
        <v>3868</v>
      </c>
      <c r="P1657" s="2" t="str">
        <f>VLOOKUP(I1657,Period!A:B,2,FALSE)</f>
        <v>2023H1</v>
      </c>
      <c r="Q1657" s="9">
        <f t="shared" si="286"/>
        <v>29.549999999999997</v>
      </c>
      <c r="R1657" s="2">
        <f t="shared" si="287"/>
        <v>30</v>
      </c>
      <c r="S1657" t="str">
        <f t="shared" si="288"/>
        <v>02 Sunny (10%-30%)</v>
      </c>
      <c r="T1657" t="str">
        <f t="shared" si="296"/>
        <v>45085L8-9_L1CDM-MLB-GANQT4508502 Sunny (10%-30%)</v>
      </c>
      <c r="U1657">
        <f>IF(COUNTIF(T$2:T1656,T1657)&gt;=1,0,1)</f>
        <v>1</v>
      </c>
      <c r="V1657" s="26" t="s">
        <v>3344</v>
      </c>
      <c r="W1657" s="26">
        <f t="shared" si="289"/>
        <v>2023</v>
      </c>
      <c r="X1657" s="26" t="str">
        <f t="shared" si="290"/>
        <v>06</v>
      </c>
      <c r="Y1657" s="26" t="str">
        <f t="shared" si="291"/>
        <v>08</v>
      </c>
      <c r="Z1657" s="26" t="str">
        <f t="shared" si="292"/>
        <v>22</v>
      </c>
      <c r="AA1657" s="26" t="str">
        <f t="shared" si="293"/>
        <v>20</v>
      </c>
      <c r="AB1657" s="26" t="str">
        <f t="shared" si="294"/>
        <v>12</v>
      </c>
      <c r="AC1657" s="86" t="str">
        <f t="shared" si="295"/>
        <v>GAN_QT_2500X1254px_16m_L8-9_L1_20230608_30CC</v>
      </c>
      <c r="AD1657" s="41" t="s">
        <v>3345</v>
      </c>
    </row>
    <row r="1658" spans="2:30" x14ac:dyDescent="0.25">
      <c r="B1658" t="s">
        <v>3876</v>
      </c>
      <c r="C1658" t="s">
        <v>3816</v>
      </c>
      <c r="D1658" s="7" t="s">
        <v>354</v>
      </c>
      <c r="E1658" s="2" t="b">
        <v>1</v>
      </c>
      <c r="F1658" s="2" t="s">
        <v>3813</v>
      </c>
      <c r="G1658" s="7" t="s">
        <v>184</v>
      </c>
      <c r="H1658" t="s">
        <v>355</v>
      </c>
      <c r="I1658" s="50">
        <v>45085</v>
      </c>
      <c r="J1658" s="2">
        <v>15.3</v>
      </c>
      <c r="K1658" s="2" t="s">
        <v>3880</v>
      </c>
      <c r="L1658" s="9">
        <v>21.3</v>
      </c>
      <c r="M1658" s="2" t="s">
        <v>3869</v>
      </c>
      <c r="N1658" s="2" t="s">
        <v>85</v>
      </c>
      <c r="O1658" s="2" t="s">
        <v>3868</v>
      </c>
      <c r="P1658" s="2" t="str">
        <f>VLOOKUP(I1658,Period!A:B,2,FALSE)</f>
        <v>2023H1</v>
      </c>
      <c r="Q1658" s="9">
        <f t="shared" si="286"/>
        <v>29.549999999999997</v>
      </c>
      <c r="R1658" s="2">
        <f t="shared" si="287"/>
        <v>30</v>
      </c>
      <c r="S1658" t="str">
        <f t="shared" si="288"/>
        <v>02 Sunny (10%-30%)</v>
      </c>
      <c r="T1658" t="str">
        <f t="shared" si="296"/>
        <v>45085L8-9_L1CDM-MLB-GANQT4508502 Sunny (10%-30%)</v>
      </c>
      <c r="U1658">
        <f>IF(COUNTIF(T$2:T1657,T1658)&gt;=1,0,1)</f>
        <v>0</v>
      </c>
      <c r="V1658" s="26" t="s">
        <v>3344</v>
      </c>
      <c r="W1658" s="26">
        <f t="shared" si="289"/>
        <v>2023</v>
      </c>
      <c r="X1658" s="26" t="str">
        <f t="shared" si="290"/>
        <v>06</v>
      </c>
      <c r="Y1658" s="26" t="str">
        <f t="shared" si="291"/>
        <v>08</v>
      </c>
      <c r="Z1658" s="26" t="str">
        <f t="shared" si="292"/>
        <v>22</v>
      </c>
      <c r="AA1658" s="26" t="str">
        <f t="shared" si="293"/>
        <v>19</v>
      </c>
      <c r="AB1658" s="26" t="str">
        <f t="shared" si="294"/>
        <v>48</v>
      </c>
      <c r="AC1658" s="86" t="str">
        <f t="shared" si="295"/>
        <v>GAN_QT_2500X1254px_16m_L8-9_L1_20230608_30CC</v>
      </c>
      <c r="AD1658" s="41" t="s">
        <v>3346</v>
      </c>
    </row>
    <row r="1659" spans="2:30" x14ac:dyDescent="0.25">
      <c r="B1659" t="s">
        <v>3876</v>
      </c>
      <c r="C1659" t="s">
        <v>3816</v>
      </c>
      <c r="D1659" s="7" t="s">
        <v>354</v>
      </c>
      <c r="E1659" s="2" t="b">
        <v>1</v>
      </c>
      <c r="F1659" s="2" t="s">
        <v>3813</v>
      </c>
      <c r="G1659" s="7" t="s">
        <v>184</v>
      </c>
      <c r="H1659" t="s">
        <v>355</v>
      </c>
      <c r="I1659" s="50">
        <v>45084</v>
      </c>
      <c r="J1659" s="2">
        <v>15.4</v>
      </c>
      <c r="K1659" s="2" t="s">
        <v>4510</v>
      </c>
      <c r="L1659" s="9">
        <v>10.199999999999999</v>
      </c>
      <c r="M1659" s="2" t="s">
        <v>3869</v>
      </c>
      <c r="N1659" s="2" t="s">
        <v>85</v>
      </c>
      <c r="O1659" s="2" t="s">
        <v>3868</v>
      </c>
      <c r="P1659" s="2" t="str">
        <f>VLOOKUP(I1659,Period!A:B,2,FALSE)</f>
        <v>2023H1</v>
      </c>
      <c r="Q1659" s="9">
        <f t="shared" si="286"/>
        <v>10.199999999999999</v>
      </c>
      <c r="R1659" s="2">
        <f t="shared" si="287"/>
        <v>20</v>
      </c>
      <c r="S1659" t="str">
        <f t="shared" si="288"/>
        <v>02 Sunny (10%-30%)</v>
      </c>
      <c r="T1659" t="str">
        <f t="shared" si="296"/>
        <v>45084L8-9_L1CDM-MLB-GANQT4508402 Sunny (10%-30%)</v>
      </c>
      <c r="U1659">
        <f>IF(COUNTIF(T$2:T1658,T1659)&gt;=1,0,1)</f>
        <v>1</v>
      </c>
      <c r="V1659" s="26" t="s">
        <v>3347</v>
      </c>
      <c r="W1659" s="26">
        <f t="shared" si="289"/>
        <v>2023</v>
      </c>
      <c r="X1659" s="26" t="str">
        <f t="shared" si="290"/>
        <v>06</v>
      </c>
      <c r="Y1659" s="26" t="str">
        <f t="shared" si="291"/>
        <v>07</v>
      </c>
      <c r="Z1659" s="26" t="str">
        <f t="shared" si="292"/>
        <v>22</v>
      </c>
      <c r="AA1659" s="26" t="str">
        <f t="shared" si="293"/>
        <v>25</v>
      </c>
      <c r="AB1659" s="26" t="str">
        <f t="shared" si="294"/>
        <v>59</v>
      </c>
      <c r="AC1659" s="86" t="str">
        <f t="shared" si="295"/>
        <v>GAN_QT_2500X1254px_16m_L8-9_L1_20230607_20CC</v>
      </c>
      <c r="AD1659" s="41" t="s">
        <v>3348</v>
      </c>
    </row>
    <row r="1660" spans="2:30" x14ac:dyDescent="0.25">
      <c r="B1660" t="s">
        <v>3876</v>
      </c>
      <c r="C1660" t="s">
        <v>3816</v>
      </c>
      <c r="D1660" s="7" t="s">
        <v>354</v>
      </c>
      <c r="E1660" s="2" t="b">
        <v>1</v>
      </c>
      <c r="F1660" s="2" t="s">
        <v>3813</v>
      </c>
      <c r="G1660" s="7" t="s">
        <v>184</v>
      </c>
      <c r="H1660" t="s">
        <v>355</v>
      </c>
      <c r="I1660" s="50">
        <v>45077</v>
      </c>
      <c r="J1660" s="2">
        <v>14.9</v>
      </c>
      <c r="K1660" s="2" t="s">
        <v>3918</v>
      </c>
      <c r="L1660" s="9">
        <v>45.6</v>
      </c>
      <c r="M1660" s="2" t="s">
        <v>3869</v>
      </c>
      <c r="N1660" s="2" t="s">
        <v>85</v>
      </c>
      <c r="O1660" s="2" t="s">
        <v>3868</v>
      </c>
      <c r="P1660" s="2" t="str">
        <f>VLOOKUP(I1660,Period!A:B,2,FALSE)</f>
        <v>2023H1</v>
      </c>
      <c r="Q1660" s="9">
        <f t="shared" si="286"/>
        <v>52.900000000000006</v>
      </c>
      <c r="R1660" s="2">
        <f t="shared" si="287"/>
        <v>60</v>
      </c>
      <c r="S1660" t="str">
        <f t="shared" si="288"/>
        <v>03 Cloudy (40%-90%)</v>
      </c>
      <c r="T1660" t="str">
        <f t="shared" si="296"/>
        <v>45077L8-9_L1CDM-MLB-GANQT4507703 Cloudy (40%-90%)</v>
      </c>
      <c r="U1660">
        <f>IF(COUNTIF(T$2:T1659,T1660)&gt;=1,0,1)</f>
        <v>1</v>
      </c>
      <c r="V1660" s="26" t="s">
        <v>3349</v>
      </c>
      <c r="W1660" s="26">
        <f t="shared" si="289"/>
        <v>2023</v>
      </c>
      <c r="X1660" s="26" t="str">
        <f t="shared" si="290"/>
        <v>05</v>
      </c>
      <c r="Y1660" s="26">
        <f t="shared" si="291"/>
        <v>31</v>
      </c>
      <c r="Z1660" s="26" t="str">
        <f t="shared" si="292"/>
        <v>22</v>
      </c>
      <c r="AA1660" s="26" t="str">
        <f t="shared" si="293"/>
        <v>20</v>
      </c>
      <c r="AB1660" s="26" t="str">
        <f t="shared" si="294"/>
        <v>15</v>
      </c>
      <c r="AC1660" s="86" t="str">
        <f t="shared" si="295"/>
        <v>GAN_QT_2500X1254px_16m_L8-9_L1_20230531_60CC</v>
      </c>
      <c r="AD1660" s="41" t="s">
        <v>3350</v>
      </c>
    </row>
    <row r="1661" spans="2:30" x14ac:dyDescent="0.25">
      <c r="B1661" t="s">
        <v>3876</v>
      </c>
      <c r="C1661" t="s">
        <v>3816</v>
      </c>
      <c r="D1661" s="7" t="s">
        <v>354</v>
      </c>
      <c r="E1661" s="2" t="b">
        <v>1</v>
      </c>
      <c r="F1661" s="2" t="s">
        <v>3813</v>
      </c>
      <c r="G1661" s="7" t="s">
        <v>184</v>
      </c>
      <c r="H1661" t="s">
        <v>355</v>
      </c>
      <c r="I1661" s="50">
        <v>45077</v>
      </c>
      <c r="J1661" s="2">
        <v>16.3</v>
      </c>
      <c r="K1661" s="2" t="s">
        <v>3882</v>
      </c>
      <c r="L1661" s="9">
        <v>60.2</v>
      </c>
      <c r="M1661" s="2" t="s">
        <v>3869</v>
      </c>
      <c r="N1661" s="2" t="s">
        <v>85</v>
      </c>
      <c r="O1661" s="2" t="s">
        <v>3868</v>
      </c>
      <c r="P1661" s="2" t="str">
        <f>VLOOKUP(I1661,Period!A:B,2,FALSE)</f>
        <v>2023H1</v>
      </c>
      <c r="Q1661" s="9">
        <f t="shared" si="286"/>
        <v>52.900000000000006</v>
      </c>
      <c r="R1661" s="2">
        <f t="shared" si="287"/>
        <v>60</v>
      </c>
      <c r="S1661" t="str">
        <f t="shared" si="288"/>
        <v>03 Cloudy (40%-90%)</v>
      </c>
      <c r="T1661" t="str">
        <f t="shared" si="296"/>
        <v>45077L8-9_L1CDM-MLB-GANQT4507703 Cloudy (40%-90%)</v>
      </c>
      <c r="U1661">
        <f>IF(COUNTIF(T$2:T1660,T1661)&gt;=1,0,1)</f>
        <v>0</v>
      </c>
      <c r="V1661" s="26" t="s">
        <v>3349</v>
      </c>
      <c r="W1661" s="26">
        <f t="shared" si="289"/>
        <v>2023</v>
      </c>
      <c r="X1661" s="26" t="str">
        <f t="shared" si="290"/>
        <v>05</v>
      </c>
      <c r="Y1661" s="26">
        <f t="shared" si="291"/>
        <v>31</v>
      </c>
      <c r="Z1661" s="26" t="str">
        <f t="shared" si="292"/>
        <v>22</v>
      </c>
      <c r="AA1661" s="26" t="str">
        <f t="shared" si="293"/>
        <v>19</v>
      </c>
      <c r="AB1661" s="26" t="str">
        <f t="shared" si="294"/>
        <v>51</v>
      </c>
      <c r="AC1661" s="86" t="str">
        <f t="shared" si="295"/>
        <v>GAN_QT_2500X1254px_16m_L8-9_L1_20230531_60CC</v>
      </c>
      <c r="AD1661" s="41" t="s">
        <v>3351</v>
      </c>
    </row>
    <row r="1662" spans="2:30" x14ac:dyDescent="0.25">
      <c r="B1662" t="s">
        <v>3876</v>
      </c>
      <c r="C1662" t="s">
        <v>3816</v>
      </c>
      <c r="D1662" s="7" t="s">
        <v>354</v>
      </c>
      <c r="E1662" s="2" t="b">
        <v>1</v>
      </c>
      <c r="F1662" s="2" t="s">
        <v>3813</v>
      </c>
      <c r="G1662" s="7" t="s">
        <v>184</v>
      </c>
      <c r="H1662" t="s">
        <v>355</v>
      </c>
      <c r="I1662" s="50">
        <v>45076</v>
      </c>
      <c r="J1662" s="2">
        <v>16.399999999999999</v>
      </c>
      <c r="K1662" s="2" t="s">
        <v>4511</v>
      </c>
      <c r="L1662" s="9">
        <v>83</v>
      </c>
      <c r="M1662" s="2" t="s">
        <v>3869</v>
      </c>
      <c r="N1662" s="2" t="s">
        <v>85</v>
      </c>
      <c r="O1662" s="2" t="s">
        <v>3868</v>
      </c>
      <c r="P1662" s="2" t="str">
        <f>VLOOKUP(I1662,Period!A:B,2,FALSE)</f>
        <v>2023H1</v>
      </c>
      <c r="Q1662" s="9">
        <f t="shared" si="286"/>
        <v>83</v>
      </c>
      <c r="R1662" s="2">
        <f t="shared" si="287"/>
        <v>90</v>
      </c>
      <c r="S1662" t="str">
        <f t="shared" si="288"/>
        <v>03 Cloudy (40%-90%)</v>
      </c>
      <c r="T1662" t="str">
        <f t="shared" si="296"/>
        <v>45076L8-9_L1CDM-MLB-GANQT4507603 Cloudy (40%-90%)</v>
      </c>
      <c r="U1662">
        <f>IF(COUNTIF(T$2:T1661,T1662)&gt;=1,0,1)</f>
        <v>1</v>
      </c>
      <c r="V1662" s="26" t="s">
        <v>3352</v>
      </c>
      <c r="W1662" s="26">
        <f t="shared" si="289"/>
        <v>2023</v>
      </c>
      <c r="X1662" s="26" t="str">
        <f t="shared" si="290"/>
        <v>05</v>
      </c>
      <c r="Y1662" s="26">
        <f t="shared" si="291"/>
        <v>30</v>
      </c>
      <c r="Z1662" s="26" t="str">
        <f t="shared" si="292"/>
        <v>22</v>
      </c>
      <c r="AA1662" s="26" t="str">
        <f t="shared" si="293"/>
        <v>25</v>
      </c>
      <c r="AB1662" s="26" t="str">
        <f t="shared" si="294"/>
        <v>52</v>
      </c>
      <c r="AC1662" s="86" t="str">
        <f t="shared" si="295"/>
        <v>GAN_QT_2500X1254px_16m_L8-9_L1_20230530_90CC</v>
      </c>
      <c r="AD1662" s="41" t="s">
        <v>3353</v>
      </c>
    </row>
    <row r="1663" spans="2:30" x14ac:dyDescent="0.25">
      <c r="B1663" t="s">
        <v>3876</v>
      </c>
      <c r="C1663" t="s">
        <v>3816</v>
      </c>
      <c r="D1663" s="7" t="s">
        <v>354</v>
      </c>
      <c r="E1663" s="2" t="b">
        <v>1</v>
      </c>
      <c r="F1663" s="2" t="s">
        <v>3813</v>
      </c>
      <c r="G1663" s="7" t="s">
        <v>184</v>
      </c>
      <c r="H1663" t="s">
        <v>355</v>
      </c>
      <c r="I1663" s="50">
        <v>45069</v>
      </c>
      <c r="J1663" s="2">
        <v>16.2</v>
      </c>
      <c r="K1663" s="2" t="s">
        <v>4512</v>
      </c>
      <c r="L1663" s="9">
        <v>21.4</v>
      </c>
      <c r="M1663" s="2" t="s">
        <v>3869</v>
      </c>
      <c r="N1663" s="2" t="s">
        <v>85</v>
      </c>
      <c r="O1663" s="2" t="s">
        <v>3868</v>
      </c>
      <c r="P1663" s="2" t="str">
        <f>VLOOKUP(I1663,Period!A:B,2,FALSE)</f>
        <v>2023H1</v>
      </c>
      <c r="Q1663" s="9">
        <f t="shared" si="286"/>
        <v>20.65</v>
      </c>
      <c r="R1663" s="2">
        <f t="shared" si="287"/>
        <v>30</v>
      </c>
      <c r="S1663" t="str">
        <f t="shared" si="288"/>
        <v>02 Sunny (10%-30%)</v>
      </c>
      <c r="T1663" t="str">
        <f t="shared" si="296"/>
        <v>45069L8-9_L1CDM-MLB-GANQT4506902 Sunny (10%-30%)</v>
      </c>
      <c r="U1663">
        <f>IF(COUNTIF(T$2:T1662,T1663)&gt;=1,0,1)</f>
        <v>1</v>
      </c>
      <c r="V1663" s="26" t="s">
        <v>3354</v>
      </c>
      <c r="W1663" s="26">
        <f t="shared" si="289"/>
        <v>2023</v>
      </c>
      <c r="X1663" s="26" t="str">
        <f t="shared" si="290"/>
        <v>05</v>
      </c>
      <c r="Y1663" s="26">
        <f t="shared" si="291"/>
        <v>23</v>
      </c>
      <c r="Z1663" s="26" t="str">
        <f t="shared" si="292"/>
        <v>22</v>
      </c>
      <c r="AA1663" s="26" t="str">
        <f t="shared" si="293"/>
        <v>20</v>
      </c>
      <c r="AB1663" s="26" t="str">
        <f t="shared" si="294"/>
        <v>05</v>
      </c>
      <c r="AC1663" s="86" t="str">
        <f t="shared" si="295"/>
        <v>GAN_QT_2500X1254px_16m_L8-9_L1_20230523_30CC</v>
      </c>
      <c r="AD1663" s="41" t="s">
        <v>3355</v>
      </c>
    </row>
    <row r="1664" spans="2:30" x14ac:dyDescent="0.25">
      <c r="B1664" t="s">
        <v>3876</v>
      </c>
      <c r="C1664" t="s">
        <v>3816</v>
      </c>
      <c r="D1664" s="7" t="s">
        <v>354</v>
      </c>
      <c r="E1664" s="2" t="b">
        <v>1</v>
      </c>
      <c r="F1664" s="2" t="s">
        <v>3813</v>
      </c>
      <c r="G1664" s="7" t="s">
        <v>184</v>
      </c>
      <c r="H1664" t="s">
        <v>355</v>
      </c>
      <c r="I1664" s="50">
        <v>45069</v>
      </c>
      <c r="J1664" s="2">
        <v>17.5</v>
      </c>
      <c r="K1664" s="2" t="s">
        <v>3885</v>
      </c>
      <c r="L1664" s="9">
        <v>19.899999999999999</v>
      </c>
      <c r="M1664" s="2" t="s">
        <v>3869</v>
      </c>
      <c r="N1664" s="2" t="s">
        <v>85</v>
      </c>
      <c r="O1664" s="2" t="s">
        <v>3868</v>
      </c>
      <c r="P1664" s="2" t="str">
        <f>VLOOKUP(I1664,Period!A:B,2,FALSE)</f>
        <v>2023H1</v>
      </c>
      <c r="Q1664" s="9">
        <f t="shared" si="286"/>
        <v>20.65</v>
      </c>
      <c r="R1664" s="2">
        <f t="shared" si="287"/>
        <v>30</v>
      </c>
      <c r="S1664" t="str">
        <f t="shared" si="288"/>
        <v>02 Sunny (10%-30%)</v>
      </c>
      <c r="T1664" t="str">
        <f t="shared" si="296"/>
        <v>45069L8-9_L1CDM-MLB-GANQT4506902 Sunny (10%-30%)</v>
      </c>
      <c r="U1664">
        <f>IF(COUNTIF(T$2:T1663,T1664)&gt;=1,0,1)</f>
        <v>0</v>
      </c>
      <c r="V1664" s="26" t="s">
        <v>3354</v>
      </c>
      <c r="W1664" s="26">
        <f t="shared" si="289"/>
        <v>2023</v>
      </c>
      <c r="X1664" s="26" t="str">
        <f t="shared" si="290"/>
        <v>05</v>
      </c>
      <c r="Y1664" s="26">
        <f t="shared" si="291"/>
        <v>23</v>
      </c>
      <c r="Z1664" s="26" t="str">
        <f t="shared" si="292"/>
        <v>22</v>
      </c>
      <c r="AA1664" s="26" t="str">
        <f t="shared" si="293"/>
        <v>19</v>
      </c>
      <c r="AB1664" s="26" t="str">
        <f t="shared" si="294"/>
        <v>41</v>
      </c>
      <c r="AC1664" s="86" t="str">
        <f t="shared" si="295"/>
        <v>GAN_QT_2500X1254px_16m_L8-9_L1_20230523_30CC</v>
      </c>
      <c r="AD1664" s="41" t="s">
        <v>3356</v>
      </c>
    </row>
    <row r="1665" spans="2:30" x14ac:dyDescent="0.25">
      <c r="B1665" t="s">
        <v>3876</v>
      </c>
      <c r="C1665" t="s">
        <v>3816</v>
      </c>
      <c r="D1665" s="7" t="s">
        <v>354</v>
      </c>
      <c r="E1665" s="2" t="b">
        <v>1</v>
      </c>
      <c r="F1665" s="2" t="s">
        <v>3813</v>
      </c>
      <c r="G1665" s="7" t="s">
        <v>184</v>
      </c>
      <c r="H1665" t="s">
        <v>355</v>
      </c>
      <c r="I1665" s="50">
        <v>45068</v>
      </c>
      <c r="J1665" s="2">
        <v>17.8</v>
      </c>
      <c r="K1665" s="2" t="s">
        <v>4513</v>
      </c>
      <c r="L1665" s="9">
        <v>38.299999999999997</v>
      </c>
      <c r="M1665" s="2" t="s">
        <v>3869</v>
      </c>
      <c r="N1665" s="2" t="s">
        <v>85</v>
      </c>
      <c r="O1665" s="2" t="s">
        <v>3868</v>
      </c>
      <c r="P1665" s="2" t="str">
        <f>VLOOKUP(I1665,Period!A:B,2,FALSE)</f>
        <v>2023H1</v>
      </c>
      <c r="Q1665" s="9">
        <f t="shared" si="286"/>
        <v>38.299999999999997</v>
      </c>
      <c r="R1665" s="2">
        <f t="shared" si="287"/>
        <v>40</v>
      </c>
      <c r="S1665" t="str">
        <f t="shared" si="288"/>
        <v>03 Cloudy (40%-90%)</v>
      </c>
      <c r="T1665" t="str">
        <f t="shared" si="296"/>
        <v>45068L8-9_L1CDM-MLB-GANQT4506803 Cloudy (40%-90%)</v>
      </c>
      <c r="U1665">
        <f>IF(COUNTIF(T$2:T1664,T1665)&gt;=1,0,1)</f>
        <v>1</v>
      </c>
      <c r="V1665" s="26" t="s">
        <v>3357</v>
      </c>
      <c r="W1665" s="26">
        <f t="shared" si="289"/>
        <v>2023</v>
      </c>
      <c r="X1665" s="26" t="str">
        <f t="shared" si="290"/>
        <v>05</v>
      </c>
      <c r="Y1665" s="26">
        <f t="shared" si="291"/>
        <v>22</v>
      </c>
      <c r="Z1665" s="26" t="str">
        <f t="shared" si="292"/>
        <v>22</v>
      </c>
      <c r="AA1665" s="26" t="str">
        <f t="shared" si="293"/>
        <v>26</v>
      </c>
      <c r="AB1665" s="26" t="str">
        <f t="shared" si="294"/>
        <v>04</v>
      </c>
      <c r="AC1665" s="86" t="str">
        <f t="shared" si="295"/>
        <v>GAN_QT_2500X1254px_16m_L8-9_L1_20230522_40CC</v>
      </c>
      <c r="AD1665" s="41" t="s">
        <v>3358</v>
      </c>
    </row>
    <row r="1666" spans="2:30" x14ac:dyDescent="0.25">
      <c r="B1666" t="s">
        <v>3876</v>
      </c>
      <c r="C1666" t="s">
        <v>3816</v>
      </c>
      <c r="D1666" s="7" t="s">
        <v>354</v>
      </c>
      <c r="E1666" s="2" t="b">
        <v>1</v>
      </c>
      <c r="F1666" s="2" t="s">
        <v>3813</v>
      </c>
      <c r="G1666" s="7" t="s">
        <v>184</v>
      </c>
      <c r="H1666" t="s">
        <v>355</v>
      </c>
      <c r="I1666" s="50">
        <v>45061</v>
      </c>
      <c r="J1666" s="2">
        <v>17.8</v>
      </c>
      <c r="K1666" s="2" t="s">
        <v>3942</v>
      </c>
      <c r="L1666" s="9">
        <v>44.3</v>
      </c>
      <c r="M1666" s="2" t="s">
        <v>3869</v>
      </c>
      <c r="N1666" s="2" t="s">
        <v>85</v>
      </c>
      <c r="O1666" s="2" t="s">
        <v>3868</v>
      </c>
      <c r="P1666" s="2" t="str">
        <f>VLOOKUP(I1666,Period!A:B,2,FALSE)</f>
        <v>2023H1</v>
      </c>
      <c r="Q1666" s="9">
        <f t="shared" ref="Q1666:Q1729" si="297">AVERAGEIFS(L:L,I:I,I1666,H:H,H1666,C:C,C1666,B:B,B1666)</f>
        <v>33.700000000000003</v>
      </c>
      <c r="R1666" s="2">
        <f t="shared" si="287"/>
        <v>40</v>
      </c>
      <c r="S1666" t="str">
        <f t="shared" si="288"/>
        <v>03 Cloudy (40%-90%)</v>
      </c>
      <c r="T1666" t="str">
        <f t="shared" si="296"/>
        <v>45061L8-9_L1CDM-MLB-GANQT4506103 Cloudy (40%-90%)</v>
      </c>
      <c r="U1666">
        <f>IF(COUNTIF(T$2:T1665,T1666)&gt;=1,0,1)</f>
        <v>1</v>
      </c>
      <c r="V1666" s="26" t="s">
        <v>3359</v>
      </c>
      <c r="W1666" s="26">
        <f t="shared" si="289"/>
        <v>2023</v>
      </c>
      <c r="X1666" s="26" t="str">
        <f t="shared" si="290"/>
        <v>05</v>
      </c>
      <c r="Y1666" s="26">
        <f t="shared" si="291"/>
        <v>15</v>
      </c>
      <c r="Z1666" s="26" t="str">
        <f t="shared" si="292"/>
        <v>22</v>
      </c>
      <c r="AA1666" s="26" t="str">
        <f t="shared" si="293"/>
        <v>20</v>
      </c>
      <c r="AB1666" s="26" t="str">
        <f t="shared" si="294"/>
        <v>23</v>
      </c>
      <c r="AC1666" s="86" t="str">
        <f t="shared" si="295"/>
        <v>GAN_QT_2500X1254px_16m_L8-9_L1_20230515_40CC</v>
      </c>
      <c r="AD1666" s="41" t="s">
        <v>3360</v>
      </c>
    </row>
    <row r="1667" spans="2:30" x14ac:dyDescent="0.25">
      <c r="B1667" t="s">
        <v>3876</v>
      </c>
      <c r="C1667" t="s">
        <v>3816</v>
      </c>
      <c r="D1667" s="7" t="s">
        <v>354</v>
      </c>
      <c r="E1667" s="2" t="b">
        <v>1</v>
      </c>
      <c r="F1667" s="2" t="s">
        <v>3813</v>
      </c>
      <c r="G1667" s="7" t="s">
        <v>184</v>
      </c>
      <c r="H1667" t="s">
        <v>355</v>
      </c>
      <c r="I1667" s="50">
        <v>45061</v>
      </c>
      <c r="J1667" s="2">
        <v>19.2</v>
      </c>
      <c r="K1667" s="2" t="s">
        <v>3888</v>
      </c>
      <c r="L1667" s="9">
        <v>23.1</v>
      </c>
      <c r="M1667" s="2" t="s">
        <v>3869</v>
      </c>
      <c r="N1667" s="2" t="s">
        <v>85</v>
      </c>
      <c r="O1667" s="2" t="s">
        <v>3868</v>
      </c>
      <c r="P1667" s="2" t="str">
        <f>VLOOKUP(I1667,Period!A:B,2,FALSE)</f>
        <v>2023H1</v>
      </c>
      <c r="Q1667" s="9">
        <f t="shared" si="297"/>
        <v>33.700000000000003</v>
      </c>
      <c r="R1667" s="2">
        <f t="shared" ref="R1667:R1730" si="298">ROUNDUP(Q1667/10,0)*10</f>
        <v>40</v>
      </c>
      <c r="S1667" t="str">
        <f t="shared" ref="S1667:S1730" si="299">IF(R1667=0,"01 Clear (0%)",IF(R1667&lt;=30,"02 Sunny (10%-30%)",IF(R1667&lt;=90,"03 Cloudy (40%-90%)","04 Overcast (100%)")))</f>
        <v>03 Cloudy (40%-90%)</v>
      </c>
      <c r="T1667" t="str">
        <f t="shared" si="296"/>
        <v>45061L8-9_L1CDM-MLB-GANQT4506103 Cloudy (40%-90%)</v>
      </c>
      <c r="U1667">
        <f>IF(COUNTIF(T$2:T1666,T1667)&gt;=1,0,1)</f>
        <v>0</v>
      </c>
      <c r="V1667" s="26" t="s">
        <v>3359</v>
      </c>
      <c r="W1667" s="26">
        <f t="shared" ref="W1667:W1730" si="300">YEAR(I1667)</f>
        <v>2023</v>
      </c>
      <c r="X1667" s="26" t="str">
        <f t="shared" ref="X1667:X1730" si="301">IF(LEN(MONTH(I1667))=1,CONCATENATE("0",MONTH(I1667)),MONTH(I1667))</f>
        <v>05</v>
      </c>
      <c r="Y1667" s="26">
        <f t="shared" ref="Y1667:Y1730" si="302">IF(LEN(DAY(I1667))=1,CONCATENATE("0",DAY(I1667)),DAY(I1667))</f>
        <v>15</v>
      </c>
      <c r="Z1667" s="26" t="str">
        <f t="shared" ref="Z1667:Z1730" si="303">LEFT(K1667,2)</f>
        <v>22</v>
      </c>
      <c r="AA1667" s="26" t="str">
        <f t="shared" ref="AA1667:AA1730" si="304">MID(K1667,4,2)</f>
        <v>19</v>
      </c>
      <c r="AB1667" s="26" t="str">
        <f t="shared" ref="AB1667:AB1730" si="305">MID(K1667,7,2)</f>
        <v>59</v>
      </c>
      <c r="AC1667" s="86" t="str">
        <f t="shared" ref="AC1667:AC1730" si="306">CONCATENATE(RIGHT(C1667,3),"_",H1667,"_",M1667,"_",O1667,"_",B1667,"_",W1667,X1667,Y1667,"_",R1667,"CC")</f>
        <v>GAN_QT_2500X1254px_16m_L8-9_L1_20230515_40CC</v>
      </c>
      <c r="AD1667" s="41" t="s">
        <v>3361</v>
      </c>
    </row>
    <row r="1668" spans="2:30" x14ac:dyDescent="0.25">
      <c r="B1668" t="s">
        <v>3876</v>
      </c>
      <c r="C1668" t="s">
        <v>3816</v>
      </c>
      <c r="D1668" s="7" t="s">
        <v>354</v>
      </c>
      <c r="E1668" s="2" t="b">
        <v>1</v>
      </c>
      <c r="F1668" s="2" t="s">
        <v>3813</v>
      </c>
      <c r="G1668" s="7" t="s">
        <v>184</v>
      </c>
      <c r="H1668" t="s">
        <v>355</v>
      </c>
      <c r="I1668" s="50">
        <v>45060</v>
      </c>
      <c r="J1668" s="2">
        <v>19.399999999999999</v>
      </c>
      <c r="K1668" s="2" t="s">
        <v>4514</v>
      </c>
      <c r="L1668" s="9">
        <v>23.7</v>
      </c>
      <c r="M1668" s="2" t="s">
        <v>3869</v>
      </c>
      <c r="N1668" s="2" t="s">
        <v>85</v>
      </c>
      <c r="O1668" s="2" t="s">
        <v>3868</v>
      </c>
      <c r="P1668" s="2" t="str">
        <f>VLOOKUP(I1668,Period!A:B,2,FALSE)</f>
        <v>2023H1</v>
      </c>
      <c r="Q1668" s="9">
        <f t="shared" si="297"/>
        <v>23.7</v>
      </c>
      <c r="R1668" s="2">
        <f t="shared" si="298"/>
        <v>30</v>
      </c>
      <c r="S1668" t="str">
        <f t="shared" si="299"/>
        <v>02 Sunny (10%-30%)</v>
      </c>
      <c r="T1668" t="str">
        <f t="shared" si="296"/>
        <v>45060L8-9_L1CDM-MLB-GANQT4506002 Sunny (10%-30%)</v>
      </c>
      <c r="U1668">
        <f>IF(COUNTIF(T$2:T1667,T1668)&gt;=1,0,1)</f>
        <v>1</v>
      </c>
      <c r="V1668" s="26" t="s">
        <v>3362</v>
      </c>
      <c r="W1668" s="26">
        <f t="shared" si="300"/>
        <v>2023</v>
      </c>
      <c r="X1668" s="26" t="str">
        <f t="shared" si="301"/>
        <v>05</v>
      </c>
      <c r="Y1668" s="26">
        <f t="shared" si="302"/>
        <v>14</v>
      </c>
      <c r="Z1668" s="26" t="str">
        <f t="shared" si="303"/>
        <v>22</v>
      </c>
      <c r="AA1668" s="26" t="str">
        <f t="shared" si="304"/>
        <v>25</v>
      </c>
      <c r="AB1668" s="26" t="str">
        <f t="shared" si="305"/>
        <v>50</v>
      </c>
      <c r="AC1668" s="86" t="str">
        <f t="shared" si="306"/>
        <v>GAN_QT_2500X1254px_16m_L8-9_L1_20230514_30CC</v>
      </c>
      <c r="AD1668" s="41" t="s">
        <v>3363</v>
      </c>
    </row>
    <row r="1669" spans="2:30" x14ac:dyDescent="0.25">
      <c r="B1669" t="s">
        <v>3876</v>
      </c>
      <c r="C1669" t="s">
        <v>3816</v>
      </c>
      <c r="D1669" s="7" t="s">
        <v>354</v>
      </c>
      <c r="E1669" s="2" t="b">
        <v>1</v>
      </c>
      <c r="F1669" s="2" t="s">
        <v>3813</v>
      </c>
      <c r="G1669" s="7" t="s">
        <v>184</v>
      </c>
      <c r="H1669" t="s">
        <v>355</v>
      </c>
      <c r="I1669" s="50">
        <v>45053</v>
      </c>
      <c r="J1669" s="2">
        <v>19.600000000000001</v>
      </c>
      <c r="K1669" s="2" t="s">
        <v>4515</v>
      </c>
      <c r="L1669" s="9">
        <v>78.5</v>
      </c>
      <c r="M1669" s="2" t="s">
        <v>3869</v>
      </c>
      <c r="N1669" s="2" t="s">
        <v>85</v>
      </c>
      <c r="O1669" s="2" t="s">
        <v>3868</v>
      </c>
      <c r="P1669" s="2" t="str">
        <f>VLOOKUP(I1669,Period!A:B,2,FALSE)</f>
        <v>2023H1</v>
      </c>
      <c r="Q1669" s="9">
        <f t="shared" si="297"/>
        <v>77.8</v>
      </c>
      <c r="R1669" s="2">
        <f t="shared" si="298"/>
        <v>80</v>
      </c>
      <c r="S1669" t="str">
        <f t="shared" si="299"/>
        <v>03 Cloudy (40%-90%)</v>
      </c>
      <c r="T1669" t="str">
        <f t="shared" si="296"/>
        <v>45053L8-9_L1CDM-MLB-GANQT4505303 Cloudy (40%-90%)</v>
      </c>
      <c r="U1669">
        <f>IF(COUNTIF(T$2:T1668,T1669)&gt;=1,0,1)</f>
        <v>1</v>
      </c>
      <c r="V1669" s="26" t="s">
        <v>3364</v>
      </c>
      <c r="W1669" s="26">
        <f t="shared" si="300"/>
        <v>2023</v>
      </c>
      <c r="X1669" s="26" t="str">
        <f t="shared" si="301"/>
        <v>05</v>
      </c>
      <c r="Y1669" s="26" t="str">
        <f t="shared" si="302"/>
        <v>07</v>
      </c>
      <c r="Z1669" s="26" t="str">
        <f t="shared" si="303"/>
        <v>22</v>
      </c>
      <c r="AA1669" s="26" t="str">
        <f t="shared" si="304"/>
        <v>20</v>
      </c>
      <c r="AB1669" s="26" t="str">
        <f t="shared" si="305"/>
        <v>10</v>
      </c>
      <c r="AC1669" s="86" t="str">
        <f t="shared" si="306"/>
        <v>GAN_QT_2500X1254px_16m_L8-9_L1_20230507_80CC</v>
      </c>
      <c r="AD1669" s="41" t="s">
        <v>3365</v>
      </c>
    </row>
    <row r="1670" spans="2:30" x14ac:dyDescent="0.25">
      <c r="B1670" t="s">
        <v>3876</v>
      </c>
      <c r="C1670" t="s">
        <v>3816</v>
      </c>
      <c r="D1670" s="7" t="s">
        <v>354</v>
      </c>
      <c r="E1670" s="2" t="b">
        <v>1</v>
      </c>
      <c r="F1670" s="2" t="s">
        <v>3813</v>
      </c>
      <c r="G1670" s="7" t="s">
        <v>184</v>
      </c>
      <c r="H1670" t="s">
        <v>355</v>
      </c>
      <c r="I1670" s="50">
        <v>45053</v>
      </c>
      <c r="J1670" s="2">
        <v>21</v>
      </c>
      <c r="K1670" s="2" t="s">
        <v>3891</v>
      </c>
      <c r="L1670" s="9">
        <v>77.099999999999994</v>
      </c>
      <c r="M1670" s="2" t="s">
        <v>3869</v>
      </c>
      <c r="N1670" s="2" t="s">
        <v>85</v>
      </c>
      <c r="O1670" s="2" t="s">
        <v>3868</v>
      </c>
      <c r="P1670" s="2" t="str">
        <f>VLOOKUP(I1670,Period!A:B,2,FALSE)</f>
        <v>2023H1</v>
      </c>
      <c r="Q1670" s="9">
        <f t="shared" si="297"/>
        <v>77.8</v>
      </c>
      <c r="R1670" s="2">
        <f t="shared" si="298"/>
        <v>80</v>
      </c>
      <c r="S1670" t="str">
        <f t="shared" si="299"/>
        <v>03 Cloudy (40%-90%)</v>
      </c>
      <c r="T1670" t="str">
        <f t="shared" si="296"/>
        <v>45053L8-9_L1CDM-MLB-GANQT4505303 Cloudy (40%-90%)</v>
      </c>
      <c r="U1670">
        <f>IF(COUNTIF(T$2:T1669,T1670)&gt;=1,0,1)</f>
        <v>0</v>
      </c>
      <c r="V1670" s="26" t="s">
        <v>3364</v>
      </c>
      <c r="W1670" s="26">
        <f t="shared" si="300"/>
        <v>2023</v>
      </c>
      <c r="X1670" s="26" t="str">
        <f t="shared" si="301"/>
        <v>05</v>
      </c>
      <c r="Y1670" s="26" t="str">
        <f t="shared" si="302"/>
        <v>07</v>
      </c>
      <c r="Z1670" s="26" t="str">
        <f t="shared" si="303"/>
        <v>22</v>
      </c>
      <c r="AA1670" s="26" t="str">
        <f t="shared" si="304"/>
        <v>19</v>
      </c>
      <c r="AB1670" s="26" t="str">
        <f t="shared" si="305"/>
        <v>46</v>
      </c>
      <c r="AC1670" s="86" t="str">
        <f t="shared" si="306"/>
        <v>GAN_QT_2500X1254px_16m_L8-9_L1_20230507_80CC</v>
      </c>
      <c r="AD1670" s="41" t="s">
        <v>3366</v>
      </c>
    </row>
    <row r="1671" spans="2:30" x14ac:dyDescent="0.25">
      <c r="B1671" t="s">
        <v>3876</v>
      </c>
      <c r="C1671" t="s">
        <v>3816</v>
      </c>
      <c r="D1671" s="7" t="s">
        <v>354</v>
      </c>
      <c r="E1671" s="2" t="b">
        <v>1</v>
      </c>
      <c r="F1671" s="2" t="s">
        <v>3813</v>
      </c>
      <c r="G1671" s="7" t="s">
        <v>184</v>
      </c>
      <c r="H1671" t="s">
        <v>355</v>
      </c>
      <c r="I1671" s="50">
        <v>45052</v>
      </c>
      <c r="J1671" s="2">
        <v>21.2</v>
      </c>
      <c r="K1671" s="2" t="s">
        <v>229</v>
      </c>
      <c r="L1671" s="9">
        <v>4</v>
      </c>
      <c r="M1671" s="2" t="s">
        <v>3869</v>
      </c>
      <c r="N1671" s="2" t="s">
        <v>85</v>
      </c>
      <c r="O1671" s="2" t="s">
        <v>3868</v>
      </c>
      <c r="P1671" s="2" t="str">
        <f>VLOOKUP(I1671,Period!A:B,2,FALSE)</f>
        <v>2023H1</v>
      </c>
      <c r="Q1671" s="9">
        <f t="shared" si="297"/>
        <v>4</v>
      </c>
      <c r="R1671" s="2">
        <f t="shared" si="298"/>
        <v>10</v>
      </c>
      <c r="S1671" t="str">
        <f t="shared" si="299"/>
        <v>02 Sunny (10%-30%)</v>
      </c>
      <c r="T1671" t="str">
        <f t="shared" si="296"/>
        <v>45052L8-9_L1CDM-MLB-GANQT4505202 Sunny (10%-30%)</v>
      </c>
      <c r="U1671">
        <f>IF(COUNTIF(T$2:T1670,T1671)&gt;=1,0,1)</f>
        <v>1</v>
      </c>
      <c r="V1671" s="26" t="s">
        <v>3367</v>
      </c>
      <c r="W1671" s="26">
        <f t="shared" si="300"/>
        <v>2023</v>
      </c>
      <c r="X1671" s="26" t="str">
        <f t="shared" si="301"/>
        <v>05</v>
      </c>
      <c r="Y1671" s="26" t="str">
        <f t="shared" si="302"/>
        <v>06</v>
      </c>
      <c r="Z1671" s="26" t="str">
        <f t="shared" si="303"/>
        <v>22</v>
      </c>
      <c r="AA1671" s="26" t="str">
        <f t="shared" si="304"/>
        <v>26</v>
      </c>
      <c r="AB1671" s="26" t="str">
        <f t="shared" si="305"/>
        <v>13</v>
      </c>
      <c r="AC1671" s="86" t="str">
        <f t="shared" si="306"/>
        <v>GAN_QT_2500X1254px_16m_L8-9_L1_20230506_10CC</v>
      </c>
      <c r="AD1671" s="41" t="s">
        <v>3368</v>
      </c>
    </row>
    <row r="1672" spans="2:30" x14ac:dyDescent="0.25">
      <c r="B1672" t="s">
        <v>3876</v>
      </c>
      <c r="C1672" t="s">
        <v>3816</v>
      </c>
      <c r="D1672" s="7" t="s">
        <v>354</v>
      </c>
      <c r="E1672" s="2" t="b">
        <v>1</v>
      </c>
      <c r="F1672" s="2" t="s">
        <v>3813</v>
      </c>
      <c r="G1672" s="7" t="s">
        <v>184</v>
      </c>
      <c r="H1672" t="s">
        <v>355</v>
      </c>
      <c r="I1672" s="50">
        <v>45045</v>
      </c>
      <c r="J1672" s="2">
        <v>21.7</v>
      </c>
      <c r="K1672" s="2" t="s">
        <v>3969</v>
      </c>
      <c r="L1672" s="9">
        <v>3.7</v>
      </c>
      <c r="M1672" s="2" t="s">
        <v>3869</v>
      </c>
      <c r="N1672" s="2" t="s">
        <v>85</v>
      </c>
      <c r="O1672" s="2" t="s">
        <v>3868</v>
      </c>
      <c r="P1672" s="2" t="str">
        <f>VLOOKUP(I1672,Period!A:B,2,FALSE)</f>
        <v>2023H1</v>
      </c>
      <c r="Q1672" s="9">
        <f t="shared" si="297"/>
        <v>2.35</v>
      </c>
      <c r="R1672" s="2">
        <f t="shared" si="298"/>
        <v>10</v>
      </c>
      <c r="S1672" t="str">
        <f t="shared" si="299"/>
        <v>02 Sunny (10%-30%)</v>
      </c>
      <c r="T1672" t="str">
        <f t="shared" si="296"/>
        <v>45045L8-9_L1CDM-MLB-GANQT4504502 Sunny (10%-30%)</v>
      </c>
      <c r="U1672">
        <f>IF(COUNTIF(T$2:T1671,T1672)&gt;=1,0,1)</f>
        <v>1</v>
      </c>
      <c r="V1672" s="26" t="s">
        <v>3369</v>
      </c>
      <c r="W1672" s="26">
        <f t="shared" si="300"/>
        <v>2023</v>
      </c>
      <c r="X1672" s="26" t="str">
        <f t="shared" si="301"/>
        <v>04</v>
      </c>
      <c r="Y1672" s="26">
        <f t="shared" si="302"/>
        <v>29</v>
      </c>
      <c r="Z1672" s="26" t="str">
        <f t="shared" si="303"/>
        <v>22</v>
      </c>
      <c r="AA1672" s="26" t="str">
        <f t="shared" si="304"/>
        <v>20</v>
      </c>
      <c r="AB1672" s="26" t="str">
        <f t="shared" si="305"/>
        <v>31</v>
      </c>
      <c r="AC1672" s="86" t="str">
        <f t="shared" si="306"/>
        <v>GAN_QT_2500X1254px_16m_L8-9_L1_20230429_10CC</v>
      </c>
      <c r="AD1672" s="41" t="s">
        <v>3370</v>
      </c>
    </row>
    <row r="1673" spans="2:30" x14ac:dyDescent="0.25">
      <c r="B1673" t="s">
        <v>3876</v>
      </c>
      <c r="C1673" t="s">
        <v>3816</v>
      </c>
      <c r="D1673" s="7" t="s">
        <v>354</v>
      </c>
      <c r="E1673" s="2" t="b">
        <v>1</v>
      </c>
      <c r="F1673" s="2" t="s">
        <v>3813</v>
      </c>
      <c r="G1673" s="7" t="s">
        <v>184</v>
      </c>
      <c r="H1673" t="s">
        <v>355</v>
      </c>
      <c r="I1673" s="50">
        <v>45045</v>
      </c>
      <c r="J1673" s="2">
        <v>23</v>
      </c>
      <c r="K1673" s="2" t="s">
        <v>3894</v>
      </c>
      <c r="L1673" s="9">
        <v>1</v>
      </c>
      <c r="M1673" s="2" t="s">
        <v>3869</v>
      </c>
      <c r="N1673" s="2" t="s">
        <v>85</v>
      </c>
      <c r="O1673" s="2" t="s">
        <v>3868</v>
      </c>
      <c r="P1673" s="2" t="str">
        <f>VLOOKUP(I1673,Period!A:B,2,FALSE)</f>
        <v>2023H1</v>
      </c>
      <c r="Q1673" s="9">
        <f t="shared" si="297"/>
        <v>2.35</v>
      </c>
      <c r="R1673" s="2">
        <f t="shared" si="298"/>
        <v>10</v>
      </c>
      <c r="S1673" t="str">
        <f t="shared" si="299"/>
        <v>02 Sunny (10%-30%)</v>
      </c>
      <c r="T1673" t="str">
        <f t="shared" si="296"/>
        <v>45045L8-9_L1CDM-MLB-GANQT4504502 Sunny (10%-30%)</v>
      </c>
      <c r="U1673">
        <f>IF(COUNTIF(T$2:T1672,T1673)&gt;=1,0,1)</f>
        <v>0</v>
      </c>
      <c r="V1673" s="26" t="s">
        <v>3369</v>
      </c>
      <c r="W1673" s="26">
        <f t="shared" si="300"/>
        <v>2023</v>
      </c>
      <c r="X1673" s="26" t="str">
        <f t="shared" si="301"/>
        <v>04</v>
      </c>
      <c r="Y1673" s="26">
        <f t="shared" si="302"/>
        <v>29</v>
      </c>
      <c r="Z1673" s="26" t="str">
        <f t="shared" si="303"/>
        <v>22</v>
      </c>
      <c r="AA1673" s="26" t="str">
        <f t="shared" si="304"/>
        <v>20</v>
      </c>
      <c r="AB1673" s="26" t="str">
        <f t="shared" si="305"/>
        <v>07</v>
      </c>
      <c r="AC1673" s="86" t="str">
        <f t="shared" si="306"/>
        <v>GAN_QT_2500X1254px_16m_L8-9_L1_20230429_10CC</v>
      </c>
      <c r="AD1673" s="41" t="s">
        <v>3371</v>
      </c>
    </row>
    <row r="1674" spans="2:30" x14ac:dyDescent="0.25">
      <c r="B1674" t="s">
        <v>3876</v>
      </c>
      <c r="C1674" t="s">
        <v>3816</v>
      </c>
      <c r="D1674" s="7" t="s">
        <v>354</v>
      </c>
      <c r="E1674" s="2" t="b">
        <v>1</v>
      </c>
      <c r="F1674" s="2" t="s">
        <v>3813</v>
      </c>
      <c r="G1674" s="7" t="s">
        <v>184</v>
      </c>
      <c r="H1674" t="s">
        <v>355</v>
      </c>
      <c r="I1674" s="50">
        <v>45044</v>
      </c>
      <c r="J1674" s="2">
        <v>23.3</v>
      </c>
      <c r="K1674" s="2" t="s">
        <v>4516</v>
      </c>
      <c r="L1674" s="9">
        <v>52.8</v>
      </c>
      <c r="M1674" s="2" t="s">
        <v>3869</v>
      </c>
      <c r="N1674" s="2" t="s">
        <v>85</v>
      </c>
      <c r="O1674" s="2" t="s">
        <v>3868</v>
      </c>
      <c r="P1674" s="2" t="str">
        <f>VLOOKUP(I1674,Period!A:B,2,FALSE)</f>
        <v>2023H1</v>
      </c>
      <c r="Q1674" s="9">
        <f t="shared" si="297"/>
        <v>52.8</v>
      </c>
      <c r="R1674" s="2">
        <f t="shared" si="298"/>
        <v>60</v>
      </c>
      <c r="S1674" t="str">
        <f t="shared" si="299"/>
        <v>03 Cloudy (40%-90%)</v>
      </c>
      <c r="T1674" t="str">
        <f t="shared" si="296"/>
        <v>45044L8-9_L1CDM-MLB-GANQT4504403 Cloudy (40%-90%)</v>
      </c>
      <c r="U1674">
        <f>IF(COUNTIF(T$2:T1673,T1674)&gt;=1,0,1)</f>
        <v>1</v>
      </c>
      <c r="V1674" s="26" t="s">
        <v>3372</v>
      </c>
      <c r="W1674" s="26">
        <f t="shared" si="300"/>
        <v>2023</v>
      </c>
      <c r="X1674" s="26" t="str">
        <f t="shared" si="301"/>
        <v>04</v>
      </c>
      <c r="Y1674" s="26">
        <f t="shared" si="302"/>
        <v>28</v>
      </c>
      <c r="Z1674" s="26" t="str">
        <f t="shared" si="303"/>
        <v>22</v>
      </c>
      <c r="AA1674" s="26" t="str">
        <f t="shared" si="304"/>
        <v>26</v>
      </c>
      <c r="AB1674" s="26" t="str">
        <f t="shared" si="305"/>
        <v>03</v>
      </c>
      <c r="AC1674" s="86" t="str">
        <f t="shared" si="306"/>
        <v>GAN_QT_2500X1254px_16m_L8-9_L1_20230428_60CC</v>
      </c>
      <c r="AD1674" s="41" t="s">
        <v>3373</v>
      </c>
    </row>
    <row r="1675" spans="2:30" x14ac:dyDescent="0.25">
      <c r="B1675" t="s">
        <v>3876</v>
      </c>
      <c r="C1675" t="s">
        <v>3816</v>
      </c>
      <c r="D1675" s="7" t="s">
        <v>354</v>
      </c>
      <c r="E1675" s="2" t="b">
        <v>1</v>
      </c>
      <c r="F1675" s="2" t="s">
        <v>3813</v>
      </c>
      <c r="G1675" s="7" t="s">
        <v>184</v>
      </c>
      <c r="H1675" t="s">
        <v>355</v>
      </c>
      <c r="I1675" s="50">
        <v>45036</v>
      </c>
      <c r="J1675" s="2">
        <v>25.5</v>
      </c>
      <c r="K1675" s="2" t="s">
        <v>239</v>
      </c>
      <c r="L1675" s="9">
        <v>93.4</v>
      </c>
      <c r="M1675" s="2" t="s">
        <v>3869</v>
      </c>
      <c r="N1675" s="2" t="s">
        <v>85</v>
      </c>
      <c r="O1675" s="2" t="s">
        <v>3868</v>
      </c>
      <c r="P1675" s="2" t="str">
        <f>VLOOKUP(I1675,Period!A:B,2,FALSE)</f>
        <v>2023H1</v>
      </c>
      <c r="Q1675" s="9">
        <f t="shared" si="297"/>
        <v>93.4</v>
      </c>
      <c r="R1675" s="2">
        <f t="shared" si="298"/>
        <v>100</v>
      </c>
      <c r="S1675" t="str">
        <f t="shared" si="299"/>
        <v>04 Overcast (100%)</v>
      </c>
      <c r="T1675" t="str">
        <f t="shared" si="296"/>
        <v>45036L8-9_L1CDM-MLB-GANQT4503604 Overcast (100%)</v>
      </c>
      <c r="U1675">
        <f>IF(COUNTIF(T$2:T1674,T1675)&gt;=1,0,1)</f>
        <v>1</v>
      </c>
      <c r="V1675" s="26" t="s">
        <v>3374</v>
      </c>
      <c r="W1675" s="26">
        <f t="shared" si="300"/>
        <v>2023</v>
      </c>
      <c r="X1675" s="26" t="str">
        <f t="shared" si="301"/>
        <v>04</v>
      </c>
      <c r="Y1675" s="26">
        <f t="shared" si="302"/>
        <v>20</v>
      </c>
      <c r="Z1675" s="26" t="str">
        <f t="shared" si="303"/>
        <v>22</v>
      </c>
      <c r="AA1675" s="26" t="str">
        <f t="shared" si="304"/>
        <v>26</v>
      </c>
      <c r="AB1675" s="26" t="str">
        <f t="shared" si="305"/>
        <v>25</v>
      </c>
      <c r="AC1675" s="86" t="str">
        <f t="shared" si="306"/>
        <v>GAN_QT_2500X1254px_16m_L8-9_L1_20230420_100CC</v>
      </c>
      <c r="AD1675" s="41" t="s">
        <v>3375</v>
      </c>
    </row>
    <row r="1676" spans="2:30" x14ac:dyDescent="0.25">
      <c r="B1676" t="s">
        <v>3876</v>
      </c>
      <c r="C1676" t="s">
        <v>3816</v>
      </c>
      <c r="D1676" s="7" t="s">
        <v>354</v>
      </c>
      <c r="E1676" s="2" t="b">
        <v>1</v>
      </c>
      <c r="F1676" s="2" t="s">
        <v>3813</v>
      </c>
      <c r="G1676" s="7" t="s">
        <v>184</v>
      </c>
      <c r="H1676" t="s">
        <v>355</v>
      </c>
      <c r="I1676" s="50">
        <v>45029</v>
      </c>
      <c r="J1676" s="2">
        <v>26.2</v>
      </c>
      <c r="K1676" s="2" t="s">
        <v>3960</v>
      </c>
      <c r="L1676" s="9">
        <v>30.9</v>
      </c>
      <c r="M1676" s="2" t="s">
        <v>3869</v>
      </c>
      <c r="N1676" s="2" t="s">
        <v>85</v>
      </c>
      <c r="O1676" s="2" t="s">
        <v>3868</v>
      </c>
      <c r="P1676" s="2" t="str">
        <f>VLOOKUP(I1676,Period!A:B,2,FALSE)</f>
        <v>2023H1</v>
      </c>
      <c r="Q1676" s="9">
        <f t="shared" si="297"/>
        <v>40.9</v>
      </c>
      <c r="R1676" s="2">
        <f t="shared" si="298"/>
        <v>50</v>
      </c>
      <c r="S1676" t="str">
        <f t="shared" si="299"/>
        <v>03 Cloudy (40%-90%)</v>
      </c>
      <c r="T1676" t="str">
        <f t="shared" si="296"/>
        <v>45029L8-9_L1CDM-MLB-GANQT4502903 Cloudy (40%-90%)</v>
      </c>
      <c r="U1676">
        <f>IF(COUNTIF(T$2:T1675,T1676)&gt;=1,0,1)</f>
        <v>1</v>
      </c>
      <c r="V1676" s="26" t="s">
        <v>3376</v>
      </c>
      <c r="W1676" s="26">
        <f t="shared" si="300"/>
        <v>2023</v>
      </c>
      <c r="X1676" s="26" t="str">
        <f t="shared" si="301"/>
        <v>04</v>
      </c>
      <c r="Y1676" s="26">
        <f t="shared" si="302"/>
        <v>13</v>
      </c>
      <c r="Z1676" s="26" t="str">
        <f t="shared" si="303"/>
        <v>22</v>
      </c>
      <c r="AA1676" s="26" t="str">
        <f t="shared" si="304"/>
        <v>20</v>
      </c>
      <c r="AB1676" s="26" t="str">
        <f t="shared" si="305"/>
        <v>38</v>
      </c>
      <c r="AC1676" s="86" t="str">
        <f t="shared" si="306"/>
        <v>GAN_QT_2500X1254px_16m_L8-9_L1_20230413_50CC</v>
      </c>
      <c r="AD1676" s="41" t="s">
        <v>3377</v>
      </c>
    </row>
    <row r="1677" spans="2:30" x14ac:dyDescent="0.25">
      <c r="B1677" t="s">
        <v>3876</v>
      </c>
      <c r="C1677" t="s">
        <v>3816</v>
      </c>
      <c r="D1677" s="7" t="s">
        <v>354</v>
      </c>
      <c r="E1677" s="2" t="b">
        <v>1</v>
      </c>
      <c r="F1677" s="2" t="s">
        <v>3813</v>
      </c>
      <c r="G1677" s="7" t="s">
        <v>184</v>
      </c>
      <c r="H1677" t="s">
        <v>355</v>
      </c>
      <c r="I1677" s="50">
        <v>45029</v>
      </c>
      <c r="J1677" s="2">
        <v>27.5</v>
      </c>
      <c r="K1677" s="2" t="s">
        <v>3898</v>
      </c>
      <c r="L1677" s="9">
        <v>50.9</v>
      </c>
      <c r="M1677" s="2" t="s">
        <v>3869</v>
      </c>
      <c r="N1677" s="2" t="s">
        <v>85</v>
      </c>
      <c r="O1677" s="2" t="s">
        <v>3868</v>
      </c>
      <c r="P1677" s="2" t="str">
        <f>VLOOKUP(I1677,Period!A:B,2,FALSE)</f>
        <v>2023H1</v>
      </c>
      <c r="Q1677" s="9">
        <f t="shared" si="297"/>
        <v>40.9</v>
      </c>
      <c r="R1677" s="2">
        <f t="shared" si="298"/>
        <v>50</v>
      </c>
      <c r="S1677" t="str">
        <f t="shared" si="299"/>
        <v>03 Cloudy (40%-90%)</v>
      </c>
      <c r="T1677" t="str">
        <f t="shared" si="296"/>
        <v>45029L8-9_L1CDM-MLB-GANQT4502903 Cloudy (40%-90%)</v>
      </c>
      <c r="U1677">
        <f>IF(COUNTIF(T$2:T1676,T1677)&gt;=1,0,1)</f>
        <v>0</v>
      </c>
      <c r="V1677" s="26" t="s">
        <v>3376</v>
      </c>
      <c r="W1677" s="26">
        <f t="shared" si="300"/>
        <v>2023</v>
      </c>
      <c r="X1677" s="26" t="str">
        <f t="shared" si="301"/>
        <v>04</v>
      </c>
      <c r="Y1677" s="26">
        <f t="shared" si="302"/>
        <v>13</v>
      </c>
      <c r="Z1677" s="26" t="str">
        <f t="shared" si="303"/>
        <v>22</v>
      </c>
      <c r="AA1677" s="26" t="str">
        <f t="shared" si="304"/>
        <v>20</v>
      </c>
      <c r="AB1677" s="26" t="str">
        <f t="shared" si="305"/>
        <v>14</v>
      </c>
      <c r="AC1677" s="86" t="str">
        <f t="shared" si="306"/>
        <v>GAN_QT_2500X1254px_16m_L8-9_L1_20230413_50CC</v>
      </c>
      <c r="AD1677" s="41" t="s">
        <v>3378</v>
      </c>
    </row>
    <row r="1678" spans="2:30" x14ac:dyDescent="0.25">
      <c r="B1678" t="s">
        <v>3876</v>
      </c>
      <c r="C1678" t="s">
        <v>3816</v>
      </c>
      <c r="D1678" s="7" t="s">
        <v>354</v>
      </c>
      <c r="E1678" s="2" t="b">
        <v>1</v>
      </c>
      <c r="F1678" s="2" t="s">
        <v>3813</v>
      </c>
      <c r="G1678" s="7" t="s">
        <v>184</v>
      </c>
      <c r="H1678" t="s">
        <v>355</v>
      </c>
      <c r="I1678" s="50">
        <v>45028</v>
      </c>
      <c r="J1678" s="2">
        <v>27.8</v>
      </c>
      <c r="K1678" s="2" t="s">
        <v>4517</v>
      </c>
      <c r="L1678" s="9">
        <v>75.599999999999994</v>
      </c>
      <c r="M1678" s="2" t="s">
        <v>3869</v>
      </c>
      <c r="N1678" s="2" t="s">
        <v>85</v>
      </c>
      <c r="O1678" s="2" t="s">
        <v>3868</v>
      </c>
      <c r="P1678" s="2" t="str">
        <f>VLOOKUP(I1678,Period!A:B,2,FALSE)</f>
        <v>2023H1</v>
      </c>
      <c r="Q1678" s="9">
        <f t="shared" si="297"/>
        <v>75.599999999999994</v>
      </c>
      <c r="R1678" s="2">
        <f t="shared" si="298"/>
        <v>80</v>
      </c>
      <c r="S1678" t="str">
        <f t="shared" si="299"/>
        <v>03 Cloudy (40%-90%)</v>
      </c>
      <c r="T1678" t="str">
        <f t="shared" si="296"/>
        <v>45028L8-9_L1CDM-MLB-GANQT4502803 Cloudy (40%-90%)</v>
      </c>
      <c r="U1678">
        <f>IF(COUNTIF(T$2:T1677,T1678)&gt;=1,0,1)</f>
        <v>1</v>
      </c>
      <c r="V1678" s="26" t="s">
        <v>3379</v>
      </c>
      <c r="W1678" s="26">
        <f t="shared" si="300"/>
        <v>2023</v>
      </c>
      <c r="X1678" s="26" t="str">
        <f t="shared" si="301"/>
        <v>04</v>
      </c>
      <c r="Y1678" s="26">
        <f t="shared" si="302"/>
        <v>12</v>
      </c>
      <c r="Z1678" s="26" t="str">
        <f t="shared" si="303"/>
        <v>22</v>
      </c>
      <c r="AA1678" s="26" t="str">
        <f t="shared" si="304"/>
        <v>26</v>
      </c>
      <c r="AB1678" s="26" t="str">
        <f t="shared" si="305"/>
        <v>07</v>
      </c>
      <c r="AC1678" s="86" t="str">
        <f t="shared" si="306"/>
        <v>GAN_QT_2500X1254px_16m_L8-9_L1_20230412_80CC</v>
      </c>
      <c r="AD1678" s="41" t="s">
        <v>3380</v>
      </c>
    </row>
    <row r="1679" spans="2:30" x14ac:dyDescent="0.25">
      <c r="B1679" t="s">
        <v>3876</v>
      </c>
      <c r="C1679" t="s">
        <v>3816</v>
      </c>
      <c r="D1679" s="7" t="s">
        <v>354</v>
      </c>
      <c r="E1679" s="2" t="b">
        <v>1</v>
      </c>
      <c r="F1679" s="2" t="s">
        <v>3813</v>
      </c>
      <c r="G1679" s="7" t="s">
        <v>184</v>
      </c>
      <c r="H1679" t="s">
        <v>355</v>
      </c>
      <c r="I1679" s="50">
        <v>45021</v>
      </c>
      <c r="J1679" s="2">
        <v>28.6</v>
      </c>
      <c r="K1679" s="2" t="s">
        <v>3944</v>
      </c>
      <c r="L1679" s="9">
        <v>74</v>
      </c>
      <c r="M1679" s="2" t="s">
        <v>3869</v>
      </c>
      <c r="N1679" s="2" t="s">
        <v>85</v>
      </c>
      <c r="O1679" s="2" t="s">
        <v>3868</v>
      </c>
      <c r="P1679" s="2" t="str">
        <f>VLOOKUP(I1679,Period!A:B,2,FALSE)</f>
        <v>2023H1</v>
      </c>
      <c r="Q1679" s="9">
        <f t="shared" si="297"/>
        <v>50.5</v>
      </c>
      <c r="R1679" s="2">
        <f t="shared" si="298"/>
        <v>60</v>
      </c>
      <c r="S1679" t="str">
        <f t="shared" si="299"/>
        <v>03 Cloudy (40%-90%)</v>
      </c>
      <c r="T1679" t="str">
        <f t="shared" si="296"/>
        <v>45021L8-9_L1CDM-MLB-GANQT4502103 Cloudy (40%-90%)</v>
      </c>
      <c r="U1679">
        <f>IF(COUNTIF(T$2:T1678,T1679)&gt;=1,0,1)</f>
        <v>1</v>
      </c>
      <c r="V1679" s="26" t="s">
        <v>3381</v>
      </c>
      <c r="W1679" s="26">
        <f t="shared" si="300"/>
        <v>2023</v>
      </c>
      <c r="X1679" s="26" t="str">
        <f t="shared" si="301"/>
        <v>04</v>
      </c>
      <c r="Y1679" s="26" t="str">
        <f t="shared" si="302"/>
        <v>05</v>
      </c>
      <c r="Z1679" s="26" t="str">
        <f t="shared" si="303"/>
        <v>22</v>
      </c>
      <c r="AA1679" s="26" t="str">
        <f t="shared" si="304"/>
        <v>20</v>
      </c>
      <c r="AB1679" s="26" t="str">
        <f t="shared" si="305"/>
        <v>28</v>
      </c>
      <c r="AC1679" s="86" t="str">
        <f t="shared" si="306"/>
        <v>GAN_QT_2500X1254px_16m_L8-9_L1_20230405_60CC</v>
      </c>
      <c r="AD1679" s="41" t="s">
        <v>3382</v>
      </c>
    </row>
    <row r="1680" spans="2:30" x14ac:dyDescent="0.25">
      <c r="B1680" t="s">
        <v>3876</v>
      </c>
      <c r="C1680" t="s">
        <v>3816</v>
      </c>
      <c r="D1680" s="7" t="s">
        <v>354</v>
      </c>
      <c r="E1680" s="2" t="b">
        <v>1</v>
      </c>
      <c r="F1680" s="2" t="s">
        <v>3813</v>
      </c>
      <c r="G1680" s="7" t="s">
        <v>184</v>
      </c>
      <c r="H1680" t="s">
        <v>355</v>
      </c>
      <c r="I1680" s="50">
        <v>45021</v>
      </c>
      <c r="J1680" s="2">
        <v>29.9</v>
      </c>
      <c r="K1680" s="2" t="s">
        <v>3901</v>
      </c>
      <c r="L1680" s="9">
        <v>27</v>
      </c>
      <c r="M1680" s="2" t="s">
        <v>3869</v>
      </c>
      <c r="N1680" s="2" t="s">
        <v>85</v>
      </c>
      <c r="O1680" s="2" t="s">
        <v>3868</v>
      </c>
      <c r="P1680" s="2" t="str">
        <f>VLOOKUP(I1680,Period!A:B,2,FALSE)</f>
        <v>2023H1</v>
      </c>
      <c r="Q1680" s="9">
        <f t="shared" si="297"/>
        <v>50.5</v>
      </c>
      <c r="R1680" s="2">
        <f t="shared" si="298"/>
        <v>60</v>
      </c>
      <c r="S1680" t="str">
        <f t="shared" si="299"/>
        <v>03 Cloudy (40%-90%)</v>
      </c>
      <c r="T1680" t="str">
        <f t="shared" ref="T1680:T1743" si="307">CONCATENATE(I1680,B1680,C1680,H1680,I1680,S1680)</f>
        <v>45021L8-9_L1CDM-MLB-GANQT4502103 Cloudy (40%-90%)</v>
      </c>
      <c r="U1680">
        <f>IF(COUNTIF(T$2:T1679,T1680)&gt;=1,0,1)</f>
        <v>0</v>
      </c>
      <c r="V1680" s="26" t="s">
        <v>3381</v>
      </c>
      <c r="W1680" s="26">
        <f t="shared" si="300"/>
        <v>2023</v>
      </c>
      <c r="X1680" s="26" t="str">
        <f t="shared" si="301"/>
        <v>04</v>
      </c>
      <c r="Y1680" s="26" t="str">
        <f t="shared" si="302"/>
        <v>05</v>
      </c>
      <c r="Z1680" s="26" t="str">
        <f t="shared" si="303"/>
        <v>22</v>
      </c>
      <c r="AA1680" s="26" t="str">
        <f t="shared" si="304"/>
        <v>20</v>
      </c>
      <c r="AB1680" s="26" t="str">
        <f t="shared" si="305"/>
        <v>04</v>
      </c>
      <c r="AC1680" s="86" t="str">
        <f t="shared" si="306"/>
        <v>GAN_QT_2500X1254px_16m_L8-9_L1_20230405_60CC</v>
      </c>
      <c r="AD1680" s="41" t="s">
        <v>3383</v>
      </c>
    </row>
    <row r="1681" spans="2:30" x14ac:dyDescent="0.25">
      <c r="B1681" t="s">
        <v>3876</v>
      </c>
      <c r="C1681" t="s">
        <v>3816</v>
      </c>
      <c r="D1681" s="7" t="s">
        <v>354</v>
      </c>
      <c r="E1681" s="2" t="b">
        <v>1</v>
      </c>
      <c r="F1681" s="2" t="s">
        <v>3813</v>
      </c>
      <c r="G1681" s="7" t="s">
        <v>184</v>
      </c>
      <c r="H1681" t="s">
        <v>355</v>
      </c>
      <c r="I1681" s="50">
        <v>45020</v>
      </c>
      <c r="J1681" s="2">
        <v>30.2</v>
      </c>
      <c r="K1681" s="2" t="s">
        <v>4518</v>
      </c>
      <c r="L1681" s="9">
        <v>91.6</v>
      </c>
      <c r="M1681" s="2" t="s">
        <v>3869</v>
      </c>
      <c r="N1681" s="2" t="s">
        <v>85</v>
      </c>
      <c r="O1681" s="2" t="s">
        <v>3868</v>
      </c>
      <c r="P1681" s="2" t="str">
        <f>VLOOKUP(I1681,Period!A:B,2,FALSE)</f>
        <v>2023H1</v>
      </c>
      <c r="Q1681" s="9">
        <f t="shared" si="297"/>
        <v>91.6</v>
      </c>
      <c r="R1681" s="2">
        <f t="shared" si="298"/>
        <v>100</v>
      </c>
      <c r="S1681" t="str">
        <f t="shared" si="299"/>
        <v>04 Overcast (100%)</v>
      </c>
      <c r="T1681" t="str">
        <f t="shared" si="307"/>
        <v>45020L8-9_L1CDM-MLB-GANQT4502004 Overcast (100%)</v>
      </c>
      <c r="U1681">
        <f>IF(COUNTIF(T$2:T1680,T1681)&gt;=1,0,1)</f>
        <v>1</v>
      </c>
      <c r="V1681" s="26" t="s">
        <v>3384</v>
      </c>
      <c r="W1681" s="26">
        <f t="shared" si="300"/>
        <v>2023</v>
      </c>
      <c r="X1681" s="26" t="str">
        <f t="shared" si="301"/>
        <v>04</v>
      </c>
      <c r="Y1681" s="26" t="str">
        <f t="shared" si="302"/>
        <v>04</v>
      </c>
      <c r="Z1681" s="26" t="str">
        <f t="shared" si="303"/>
        <v>22</v>
      </c>
      <c r="AA1681" s="26" t="str">
        <f t="shared" si="304"/>
        <v>26</v>
      </c>
      <c r="AB1681" s="26" t="str">
        <f t="shared" si="305"/>
        <v>31</v>
      </c>
      <c r="AC1681" s="86" t="str">
        <f t="shared" si="306"/>
        <v>GAN_QT_2500X1254px_16m_L8-9_L1_20230404_100CC</v>
      </c>
      <c r="AD1681" s="41" t="s">
        <v>3385</v>
      </c>
    </row>
    <row r="1682" spans="2:30" x14ac:dyDescent="0.25">
      <c r="B1682" t="s">
        <v>3876</v>
      </c>
      <c r="C1682" t="s">
        <v>3816</v>
      </c>
      <c r="D1682" s="7" t="s">
        <v>354</v>
      </c>
      <c r="E1682" s="2" t="b">
        <v>1</v>
      </c>
      <c r="F1682" s="2" t="s">
        <v>3813</v>
      </c>
      <c r="G1682" s="7" t="s">
        <v>184</v>
      </c>
      <c r="H1682" t="s">
        <v>355</v>
      </c>
      <c r="I1682" s="50">
        <v>45013</v>
      </c>
      <c r="J1682" s="2">
        <v>31.1</v>
      </c>
      <c r="K1682" s="2" t="s">
        <v>4519</v>
      </c>
      <c r="L1682" s="9">
        <v>66.400000000000006</v>
      </c>
      <c r="M1682" s="2" t="s">
        <v>3869</v>
      </c>
      <c r="N1682" s="2" t="s">
        <v>85</v>
      </c>
      <c r="O1682" s="2" t="s">
        <v>3868</v>
      </c>
      <c r="P1682" s="2" t="str">
        <f>VLOOKUP(I1682,Period!A:B,2,FALSE)</f>
        <v>2023H1</v>
      </c>
      <c r="Q1682" s="9">
        <f t="shared" si="297"/>
        <v>72.2</v>
      </c>
      <c r="R1682" s="2">
        <f t="shared" si="298"/>
        <v>80</v>
      </c>
      <c r="S1682" t="str">
        <f t="shared" si="299"/>
        <v>03 Cloudy (40%-90%)</v>
      </c>
      <c r="T1682" t="str">
        <f t="shared" si="307"/>
        <v>45013L8-9_L1CDM-MLB-GANQT4501303 Cloudy (40%-90%)</v>
      </c>
      <c r="U1682">
        <f>IF(COUNTIF(T$2:T1681,T1682)&gt;=1,0,1)</f>
        <v>1</v>
      </c>
      <c r="V1682" s="26" t="s">
        <v>3386</v>
      </c>
      <c r="W1682" s="26">
        <f t="shared" si="300"/>
        <v>2023</v>
      </c>
      <c r="X1682" s="26" t="str">
        <f t="shared" si="301"/>
        <v>03</v>
      </c>
      <c r="Y1682" s="26">
        <f t="shared" si="302"/>
        <v>28</v>
      </c>
      <c r="Z1682" s="26" t="str">
        <f t="shared" si="303"/>
        <v>22</v>
      </c>
      <c r="AA1682" s="26" t="str">
        <f t="shared" si="304"/>
        <v>20</v>
      </c>
      <c r="AB1682" s="26" t="str">
        <f t="shared" si="305"/>
        <v>45</v>
      </c>
      <c r="AC1682" s="86" t="str">
        <f t="shared" si="306"/>
        <v>GAN_QT_2500X1254px_16m_L8-9_L1_20230328_80CC</v>
      </c>
      <c r="AD1682" s="41" t="s">
        <v>3387</v>
      </c>
    </row>
    <row r="1683" spans="2:30" x14ac:dyDescent="0.25">
      <c r="B1683" t="s">
        <v>3876</v>
      </c>
      <c r="C1683" t="s">
        <v>3816</v>
      </c>
      <c r="D1683" s="7" t="s">
        <v>354</v>
      </c>
      <c r="E1683" s="2" t="b">
        <v>1</v>
      </c>
      <c r="F1683" s="2" t="s">
        <v>3813</v>
      </c>
      <c r="G1683" s="7" t="s">
        <v>184</v>
      </c>
      <c r="H1683" t="s">
        <v>355</v>
      </c>
      <c r="I1683" s="50">
        <v>45013</v>
      </c>
      <c r="J1683" s="2">
        <v>32.299999999999997</v>
      </c>
      <c r="K1683" s="2" t="s">
        <v>3905</v>
      </c>
      <c r="L1683" s="9">
        <v>78</v>
      </c>
      <c r="M1683" s="2" t="s">
        <v>3869</v>
      </c>
      <c r="N1683" s="2" t="s">
        <v>85</v>
      </c>
      <c r="O1683" s="2" t="s">
        <v>3868</v>
      </c>
      <c r="P1683" s="2" t="str">
        <f>VLOOKUP(I1683,Period!A:B,2,FALSE)</f>
        <v>2023H1</v>
      </c>
      <c r="Q1683" s="9">
        <f t="shared" si="297"/>
        <v>72.2</v>
      </c>
      <c r="R1683" s="2">
        <f t="shared" si="298"/>
        <v>80</v>
      </c>
      <c r="S1683" t="str">
        <f t="shared" si="299"/>
        <v>03 Cloudy (40%-90%)</v>
      </c>
      <c r="T1683" t="str">
        <f t="shared" si="307"/>
        <v>45013L8-9_L1CDM-MLB-GANQT4501303 Cloudy (40%-90%)</v>
      </c>
      <c r="U1683">
        <f>IF(COUNTIF(T$2:T1682,T1683)&gt;=1,0,1)</f>
        <v>0</v>
      </c>
      <c r="V1683" s="26" t="s">
        <v>3386</v>
      </c>
      <c r="W1683" s="26">
        <f t="shared" si="300"/>
        <v>2023</v>
      </c>
      <c r="X1683" s="26" t="str">
        <f t="shared" si="301"/>
        <v>03</v>
      </c>
      <c r="Y1683" s="26">
        <f t="shared" si="302"/>
        <v>28</v>
      </c>
      <c r="Z1683" s="26" t="str">
        <f t="shared" si="303"/>
        <v>22</v>
      </c>
      <c r="AA1683" s="26" t="str">
        <f t="shared" si="304"/>
        <v>20</v>
      </c>
      <c r="AB1683" s="26" t="str">
        <f t="shared" si="305"/>
        <v>21</v>
      </c>
      <c r="AC1683" s="86" t="str">
        <f t="shared" si="306"/>
        <v>GAN_QT_2500X1254px_16m_L8-9_L1_20230328_80CC</v>
      </c>
      <c r="AD1683" s="41" t="s">
        <v>3388</v>
      </c>
    </row>
    <row r="1684" spans="2:30" x14ac:dyDescent="0.25">
      <c r="B1684" t="s">
        <v>3876</v>
      </c>
      <c r="C1684" t="s">
        <v>3816</v>
      </c>
      <c r="D1684" s="7" t="s">
        <v>354</v>
      </c>
      <c r="E1684" s="2" t="b">
        <v>1</v>
      </c>
      <c r="F1684" s="2" t="s">
        <v>3813</v>
      </c>
      <c r="G1684" s="7" t="s">
        <v>184</v>
      </c>
      <c r="H1684" t="s">
        <v>355</v>
      </c>
      <c r="I1684" s="50">
        <v>45012</v>
      </c>
      <c r="J1684" s="2">
        <v>32.6</v>
      </c>
      <c r="K1684" s="2" t="s">
        <v>241</v>
      </c>
      <c r="L1684" s="9">
        <v>45.4</v>
      </c>
      <c r="M1684" s="2" t="s">
        <v>3869</v>
      </c>
      <c r="N1684" s="2" t="s">
        <v>85</v>
      </c>
      <c r="O1684" s="2" t="s">
        <v>3868</v>
      </c>
      <c r="P1684" s="2" t="str">
        <f>VLOOKUP(I1684,Period!A:B,2,FALSE)</f>
        <v>2023H1</v>
      </c>
      <c r="Q1684" s="9">
        <f t="shared" si="297"/>
        <v>45.4</v>
      </c>
      <c r="R1684" s="2">
        <f t="shared" si="298"/>
        <v>50</v>
      </c>
      <c r="S1684" t="str">
        <f t="shared" si="299"/>
        <v>03 Cloudy (40%-90%)</v>
      </c>
      <c r="T1684" t="str">
        <f t="shared" si="307"/>
        <v>45012L8-9_L1CDM-MLB-GANQT4501203 Cloudy (40%-90%)</v>
      </c>
      <c r="U1684">
        <f>IF(COUNTIF(T$2:T1683,T1684)&gt;=1,0,1)</f>
        <v>1</v>
      </c>
      <c r="V1684" s="26" t="s">
        <v>3389</v>
      </c>
      <c r="W1684" s="26">
        <f t="shared" si="300"/>
        <v>2023</v>
      </c>
      <c r="X1684" s="26" t="str">
        <f t="shared" si="301"/>
        <v>03</v>
      </c>
      <c r="Y1684" s="26">
        <f t="shared" si="302"/>
        <v>27</v>
      </c>
      <c r="Z1684" s="26" t="str">
        <f t="shared" si="303"/>
        <v>22</v>
      </c>
      <c r="AA1684" s="26" t="str">
        <f t="shared" si="304"/>
        <v>26</v>
      </c>
      <c r="AB1684" s="26" t="str">
        <f t="shared" si="305"/>
        <v>23</v>
      </c>
      <c r="AC1684" s="86" t="str">
        <f t="shared" si="306"/>
        <v>GAN_QT_2500X1254px_16m_L8-9_L1_20230327_50CC</v>
      </c>
      <c r="AD1684" s="41" t="s">
        <v>3390</v>
      </c>
    </row>
    <row r="1685" spans="2:30" x14ac:dyDescent="0.25">
      <c r="B1685" t="s">
        <v>3876</v>
      </c>
      <c r="C1685" t="s">
        <v>3816</v>
      </c>
      <c r="D1685" s="7" t="s">
        <v>354</v>
      </c>
      <c r="E1685" s="2" t="b">
        <v>1</v>
      </c>
      <c r="F1685" s="2" t="s">
        <v>3813</v>
      </c>
      <c r="G1685" s="7" t="s">
        <v>184</v>
      </c>
      <c r="H1685" t="s">
        <v>355</v>
      </c>
      <c r="I1685" s="50">
        <v>45005</v>
      </c>
      <c r="J1685" s="2">
        <v>33.5</v>
      </c>
      <c r="K1685" s="2" t="s">
        <v>4520</v>
      </c>
      <c r="L1685" s="9">
        <v>89.3</v>
      </c>
      <c r="M1685" s="2" t="s">
        <v>3869</v>
      </c>
      <c r="N1685" s="2" t="s">
        <v>85</v>
      </c>
      <c r="O1685" s="2" t="s">
        <v>3868</v>
      </c>
      <c r="P1685" s="2" t="str">
        <f>VLOOKUP(I1685,Period!A:B,2,FALSE)</f>
        <v>2023H1</v>
      </c>
      <c r="Q1685" s="9">
        <f t="shared" si="297"/>
        <v>90.15</v>
      </c>
      <c r="R1685" s="2">
        <f t="shared" si="298"/>
        <v>100</v>
      </c>
      <c r="S1685" t="str">
        <f t="shared" si="299"/>
        <v>04 Overcast (100%)</v>
      </c>
      <c r="T1685" t="str">
        <f t="shared" si="307"/>
        <v>45005L8-9_L1CDM-MLB-GANQT4500504 Overcast (100%)</v>
      </c>
      <c r="U1685">
        <f>IF(COUNTIF(T$2:T1684,T1685)&gt;=1,0,1)</f>
        <v>1</v>
      </c>
      <c r="V1685" s="26" t="s">
        <v>3391</v>
      </c>
      <c r="W1685" s="26">
        <f t="shared" si="300"/>
        <v>2023</v>
      </c>
      <c r="X1685" s="26" t="str">
        <f t="shared" si="301"/>
        <v>03</v>
      </c>
      <c r="Y1685" s="26">
        <f t="shared" si="302"/>
        <v>20</v>
      </c>
      <c r="Z1685" s="26" t="str">
        <f t="shared" si="303"/>
        <v>22</v>
      </c>
      <c r="AA1685" s="26" t="str">
        <f t="shared" si="304"/>
        <v>20</v>
      </c>
      <c r="AB1685" s="26" t="str">
        <f t="shared" si="305"/>
        <v>40</v>
      </c>
      <c r="AC1685" s="86" t="str">
        <f t="shared" si="306"/>
        <v>GAN_QT_2500X1254px_16m_L8-9_L1_20230320_100CC</v>
      </c>
      <c r="AD1685" s="41" t="s">
        <v>3392</v>
      </c>
    </row>
    <row r="1686" spans="2:30" x14ac:dyDescent="0.25">
      <c r="B1686" t="s">
        <v>3876</v>
      </c>
      <c r="C1686" t="s">
        <v>3816</v>
      </c>
      <c r="D1686" s="7" t="s">
        <v>354</v>
      </c>
      <c r="E1686" s="2" t="b">
        <v>1</v>
      </c>
      <c r="F1686" s="2" t="s">
        <v>3813</v>
      </c>
      <c r="G1686" s="7" t="s">
        <v>184</v>
      </c>
      <c r="H1686" t="s">
        <v>355</v>
      </c>
      <c r="I1686" s="50">
        <v>45005</v>
      </c>
      <c r="J1686" s="2">
        <v>34.700000000000003</v>
      </c>
      <c r="K1686" s="2" t="s">
        <v>3908</v>
      </c>
      <c r="L1686" s="9">
        <v>91</v>
      </c>
      <c r="M1686" s="2" t="s">
        <v>3869</v>
      </c>
      <c r="N1686" s="2" t="s">
        <v>85</v>
      </c>
      <c r="O1686" s="2" t="s">
        <v>3868</v>
      </c>
      <c r="P1686" s="2" t="str">
        <f>VLOOKUP(I1686,Period!A:B,2,FALSE)</f>
        <v>2023H1</v>
      </c>
      <c r="Q1686" s="9">
        <f t="shared" si="297"/>
        <v>90.15</v>
      </c>
      <c r="R1686" s="2">
        <f t="shared" si="298"/>
        <v>100</v>
      </c>
      <c r="S1686" t="str">
        <f t="shared" si="299"/>
        <v>04 Overcast (100%)</v>
      </c>
      <c r="T1686" t="str">
        <f t="shared" si="307"/>
        <v>45005L8-9_L1CDM-MLB-GANQT4500504 Overcast (100%)</v>
      </c>
      <c r="U1686">
        <f>IF(COUNTIF(T$2:T1685,T1686)&gt;=1,0,1)</f>
        <v>0</v>
      </c>
      <c r="V1686" s="26" t="s">
        <v>3391</v>
      </c>
      <c r="W1686" s="26">
        <f t="shared" si="300"/>
        <v>2023</v>
      </c>
      <c r="X1686" s="26" t="str">
        <f t="shared" si="301"/>
        <v>03</v>
      </c>
      <c r="Y1686" s="26">
        <f t="shared" si="302"/>
        <v>20</v>
      </c>
      <c r="Z1686" s="26" t="str">
        <f t="shared" si="303"/>
        <v>22</v>
      </c>
      <c r="AA1686" s="26" t="str">
        <f t="shared" si="304"/>
        <v>20</v>
      </c>
      <c r="AB1686" s="26" t="str">
        <f t="shared" si="305"/>
        <v>16</v>
      </c>
      <c r="AC1686" s="86" t="str">
        <f t="shared" si="306"/>
        <v>GAN_QT_2500X1254px_16m_L8-9_L1_20230320_100CC</v>
      </c>
      <c r="AD1686" s="41" t="s">
        <v>3393</v>
      </c>
    </row>
    <row r="1687" spans="2:30" x14ac:dyDescent="0.25">
      <c r="B1687" t="s">
        <v>3876</v>
      </c>
      <c r="C1687" t="s">
        <v>3816</v>
      </c>
      <c r="D1687" s="7" t="s">
        <v>354</v>
      </c>
      <c r="E1687" s="2" t="b">
        <v>1</v>
      </c>
      <c r="F1687" s="2" t="s">
        <v>3813</v>
      </c>
      <c r="G1687" s="7" t="s">
        <v>184</v>
      </c>
      <c r="H1687" t="s">
        <v>355</v>
      </c>
      <c r="I1687" s="50">
        <v>45004</v>
      </c>
      <c r="J1687" s="2">
        <v>35</v>
      </c>
      <c r="K1687" s="2" t="s">
        <v>4521</v>
      </c>
      <c r="L1687" s="9">
        <v>98.2</v>
      </c>
      <c r="M1687" s="2" t="s">
        <v>3869</v>
      </c>
      <c r="N1687" s="2" t="s">
        <v>85</v>
      </c>
      <c r="O1687" s="2" t="s">
        <v>3868</v>
      </c>
      <c r="P1687" s="2" t="str">
        <f>VLOOKUP(I1687,Period!A:B,2,FALSE)</f>
        <v>2023H1</v>
      </c>
      <c r="Q1687" s="9">
        <f t="shared" si="297"/>
        <v>98.2</v>
      </c>
      <c r="R1687" s="2">
        <f t="shared" si="298"/>
        <v>100</v>
      </c>
      <c r="S1687" t="str">
        <f t="shared" si="299"/>
        <v>04 Overcast (100%)</v>
      </c>
      <c r="T1687" t="str">
        <f t="shared" si="307"/>
        <v>45004L8-9_L1CDM-MLB-GANQT4500404 Overcast (100%)</v>
      </c>
      <c r="U1687">
        <f>IF(COUNTIF(T$2:T1686,T1687)&gt;=1,0,1)</f>
        <v>1</v>
      </c>
      <c r="V1687" s="26" t="s">
        <v>3394</v>
      </c>
      <c r="W1687" s="26">
        <f t="shared" si="300"/>
        <v>2023</v>
      </c>
      <c r="X1687" s="26" t="str">
        <f t="shared" si="301"/>
        <v>03</v>
      </c>
      <c r="Y1687" s="26">
        <f t="shared" si="302"/>
        <v>19</v>
      </c>
      <c r="Z1687" s="26" t="str">
        <f t="shared" si="303"/>
        <v>22</v>
      </c>
      <c r="AA1687" s="26" t="str">
        <f t="shared" si="304"/>
        <v>26</v>
      </c>
      <c r="AB1687" s="26" t="str">
        <f t="shared" si="305"/>
        <v>41</v>
      </c>
      <c r="AC1687" s="86" t="str">
        <f t="shared" si="306"/>
        <v>GAN_QT_2500X1254px_16m_L8-9_L1_20230319_100CC</v>
      </c>
      <c r="AD1687" s="41" t="s">
        <v>3395</v>
      </c>
    </row>
    <row r="1688" spans="2:30" x14ac:dyDescent="0.25">
      <c r="B1688" t="s">
        <v>3876</v>
      </c>
      <c r="C1688" t="s">
        <v>3816</v>
      </c>
      <c r="D1688" s="7" t="s">
        <v>354</v>
      </c>
      <c r="E1688" s="2" t="b">
        <v>1</v>
      </c>
      <c r="F1688" s="2" t="s">
        <v>3813</v>
      </c>
      <c r="G1688" s="7" t="s">
        <v>184</v>
      </c>
      <c r="H1688" t="s">
        <v>355</v>
      </c>
      <c r="I1688" s="50">
        <v>44997</v>
      </c>
      <c r="J1688" s="2">
        <v>35.9</v>
      </c>
      <c r="K1688" s="2" t="s">
        <v>4522</v>
      </c>
      <c r="L1688" s="9">
        <v>44.4</v>
      </c>
      <c r="M1688" s="2" t="s">
        <v>3869</v>
      </c>
      <c r="N1688" s="2" t="s">
        <v>85</v>
      </c>
      <c r="O1688" s="2" t="s">
        <v>3868</v>
      </c>
      <c r="P1688" s="2" t="str">
        <f>VLOOKUP(I1688,Period!A:B,2,FALSE)</f>
        <v>2023H1</v>
      </c>
      <c r="Q1688" s="9">
        <f t="shared" si="297"/>
        <v>47.8</v>
      </c>
      <c r="R1688" s="2">
        <f t="shared" si="298"/>
        <v>50</v>
      </c>
      <c r="S1688" t="str">
        <f t="shared" si="299"/>
        <v>03 Cloudy (40%-90%)</v>
      </c>
      <c r="T1688" t="str">
        <f t="shared" si="307"/>
        <v>44997L8-9_L1CDM-MLB-GANQT4499703 Cloudy (40%-90%)</v>
      </c>
      <c r="U1688">
        <f>IF(COUNTIF(T$2:T1687,T1688)&gt;=1,0,1)</f>
        <v>1</v>
      </c>
      <c r="V1688" s="26" t="s">
        <v>3396</v>
      </c>
      <c r="W1688" s="26">
        <f t="shared" si="300"/>
        <v>2023</v>
      </c>
      <c r="X1688" s="26" t="str">
        <f t="shared" si="301"/>
        <v>03</v>
      </c>
      <c r="Y1688" s="26">
        <f t="shared" si="302"/>
        <v>12</v>
      </c>
      <c r="Z1688" s="26" t="str">
        <f t="shared" si="303"/>
        <v>22</v>
      </c>
      <c r="AA1688" s="26" t="str">
        <f t="shared" si="304"/>
        <v>20</v>
      </c>
      <c r="AB1688" s="26" t="str">
        <f t="shared" si="305"/>
        <v>56</v>
      </c>
      <c r="AC1688" s="86" t="str">
        <f t="shared" si="306"/>
        <v>GAN_QT_2500X1254px_16m_L8-9_L1_20230312_50CC</v>
      </c>
      <c r="AD1688" s="41" t="s">
        <v>3397</v>
      </c>
    </row>
    <row r="1689" spans="2:30" x14ac:dyDescent="0.25">
      <c r="B1689" t="s">
        <v>3876</v>
      </c>
      <c r="C1689" t="s">
        <v>3816</v>
      </c>
      <c r="D1689" s="7" t="s">
        <v>354</v>
      </c>
      <c r="E1689" s="2" t="b">
        <v>1</v>
      </c>
      <c r="F1689" s="2" t="s">
        <v>3813</v>
      </c>
      <c r="G1689" s="7" t="s">
        <v>184</v>
      </c>
      <c r="H1689" t="s">
        <v>355</v>
      </c>
      <c r="I1689" s="50">
        <v>44997</v>
      </c>
      <c r="J1689" s="2">
        <v>37.1</v>
      </c>
      <c r="K1689" s="2" t="s">
        <v>3911</v>
      </c>
      <c r="L1689" s="9">
        <v>51.2</v>
      </c>
      <c r="M1689" s="2" t="s">
        <v>3869</v>
      </c>
      <c r="N1689" s="2" t="s">
        <v>85</v>
      </c>
      <c r="O1689" s="2" t="s">
        <v>3868</v>
      </c>
      <c r="P1689" s="2" t="str">
        <f>VLOOKUP(I1689,Period!A:B,2,FALSE)</f>
        <v>2023H1</v>
      </c>
      <c r="Q1689" s="9">
        <f t="shared" si="297"/>
        <v>47.8</v>
      </c>
      <c r="R1689" s="2">
        <f t="shared" si="298"/>
        <v>50</v>
      </c>
      <c r="S1689" t="str">
        <f t="shared" si="299"/>
        <v>03 Cloudy (40%-90%)</v>
      </c>
      <c r="T1689" t="str">
        <f t="shared" si="307"/>
        <v>44997L8-9_L1CDM-MLB-GANQT4499703 Cloudy (40%-90%)</v>
      </c>
      <c r="U1689">
        <f>IF(COUNTIF(T$2:T1688,T1689)&gt;=1,0,1)</f>
        <v>0</v>
      </c>
      <c r="V1689" s="26" t="s">
        <v>3396</v>
      </c>
      <c r="W1689" s="26">
        <f t="shared" si="300"/>
        <v>2023</v>
      </c>
      <c r="X1689" s="26" t="str">
        <f t="shared" si="301"/>
        <v>03</v>
      </c>
      <c r="Y1689" s="26">
        <f t="shared" si="302"/>
        <v>12</v>
      </c>
      <c r="Z1689" s="26" t="str">
        <f t="shared" si="303"/>
        <v>22</v>
      </c>
      <c r="AA1689" s="26" t="str">
        <f t="shared" si="304"/>
        <v>20</v>
      </c>
      <c r="AB1689" s="26" t="str">
        <f t="shared" si="305"/>
        <v>32</v>
      </c>
      <c r="AC1689" s="86" t="str">
        <f t="shared" si="306"/>
        <v>GAN_QT_2500X1254px_16m_L8-9_L1_20230312_50CC</v>
      </c>
      <c r="AD1689" s="41" t="s">
        <v>3398</v>
      </c>
    </row>
    <row r="1690" spans="2:30" x14ac:dyDescent="0.25">
      <c r="B1690" t="s">
        <v>3876</v>
      </c>
      <c r="C1690" t="s">
        <v>3816</v>
      </c>
      <c r="D1690" s="7" t="s">
        <v>354</v>
      </c>
      <c r="E1690" s="2" t="b">
        <v>1</v>
      </c>
      <c r="F1690" s="2" t="s">
        <v>3813</v>
      </c>
      <c r="G1690" s="7" t="s">
        <v>184</v>
      </c>
      <c r="H1690" t="s">
        <v>355</v>
      </c>
      <c r="I1690" s="50">
        <v>44996</v>
      </c>
      <c r="J1690" s="2">
        <v>37.4</v>
      </c>
      <c r="K1690" s="2" t="s">
        <v>4523</v>
      </c>
      <c r="L1690" s="9">
        <v>71.2</v>
      </c>
      <c r="M1690" s="2" t="s">
        <v>3869</v>
      </c>
      <c r="N1690" s="2" t="s">
        <v>85</v>
      </c>
      <c r="O1690" s="2" t="s">
        <v>3868</v>
      </c>
      <c r="P1690" s="2" t="str">
        <f>VLOOKUP(I1690,Period!A:B,2,FALSE)</f>
        <v>2023H1</v>
      </c>
      <c r="Q1690" s="9">
        <f t="shared" si="297"/>
        <v>71.2</v>
      </c>
      <c r="R1690" s="2">
        <f t="shared" si="298"/>
        <v>80</v>
      </c>
      <c r="S1690" t="str">
        <f t="shared" si="299"/>
        <v>03 Cloudy (40%-90%)</v>
      </c>
      <c r="T1690" t="str">
        <f t="shared" si="307"/>
        <v>44996L8-9_L1CDM-MLB-GANQT4499603 Cloudy (40%-90%)</v>
      </c>
      <c r="U1690">
        <f>IF(COUNTIF(T$2:T1689,T1690)&gt;=1,0,1)</f>
        <v>1</v>
      </c>
      <c r="V1690" s="26" t="s">
        <v>3399</v>
      </c>
      <c r="W1690" s="26">
        <f t="shared" si="300"/>
        <v>2023</v>
      </c>
      <c r="X1690" s="26" t="str">
        <f t="shared" si="301"/>
        <v>03</v>
      </c>
      <c r="Y1690" s="26">
        <f t="shared" si="302"/>
        <v>11</v>
      </c>
      <c r="Z1690" s="26" t="str">
        <f t="shared" si="303"/>
        <v>22</v>
      </c>
      <c r="AA1690" s="26" t="str">
        <f t="shared" si="304"/>
        <v>26</v>
      </c>
      <c r="AB1690" s="26" t="str">
        <f t="shared" si="305"/>
        <v>32</v>
      </c>
      <c r="AC1690" s="86" t="str">
        <f t="shared" si="306"/>
        <v>GAN_QT_2500X1254px_16m_L8-9_L1_20230311_80CC</v>
      </c>
      <c r="AD1690" s="41" t="s">
        <v>3400</v>
      </c>
    </row>
    <row r="1691" spans="2:30" x14ac:dyDescent="0.25">
      <c r="B1691" t="s">
        <v>3876</v>
      </c>
      <c r="C1691" t="s">
        <v>3816</v>
      </c>
      <c r="D1691" s="7" t="s">
        <v>354</v>
      </c>
      <c r="E1691" s="2" t="b">
        <v>1</v>
      </c>
      <c r="F1691" s="2" t="s">
        <v>3813</v>
      </c>
      <c r="G1691" s="7" t="s">
        <v>184</v>
      </c>
      <c r="H1691" t="s">
        <v>355</v>
      </c>
      <c r="I1691" s="50">
        <v>44989</v>
      </c>
      <c r="J1691" s="2">
        <v>38.299999999999997</v>
      </c>
      <c r="K1691" s="2" t="s">
        <v>3946</v>
      </c>
      <c r="L1691" s="9">
        <v>60.3</v>
      </c>
      <c r="M1691" s="2" t="s">
        <v>3869</v>
      </c>
      <c r="N1691" s="2" t="s">
        <v>85</v>
      </c>
      <c r="O1691" s="2" t="s">
        <v>3868</v>
      </c>
      <c r="P1691" s="2" t="str">
        <f>VLOOKUP(I1691,Period!A:B,2,FALSE)</f>
        <v>2023H1</v>
      </c>
      <c r="Q1691" s="9">
        <f t="shared" si="297"/>
        <v>74.150000000000006</v>
      </c>
      <c r="R1691" s="2">
        <f t="shared" si="298"/>
        <v>80</v>
      </c>
      <c r="S1691" t="str">
        <f t="shared" si="299"/>
        <v>03 Cloudy (40%-90%)</v>
      </c>
      <c r="T1691" t="str">
        <f t="shared" si="307"/>
        <v>44989L8-9_L1CDM-MLB-GANQT4498903 Cloudy (40%-90%)</v>
      </c>
      <c r="U1691">
        <f>IF(COUNTIF(T$2:T1690,T1691)&gt;=1,0,1)</f>
        <v>1</v>
      </c>
      <c r="V1691" s="26" t="s">
        <v>3401</v>
      </c>
      <c r="W1691" s="26">
        <f t="shared" si="300"/>
        <v>2023</v>
      </c>
      <c r="X1691" s="26" t="str">
        <f t="shared" si="301"/>
        <v>03</v>
      </c>
      <c r="Y1691" s="26" t="str">
        <f t="shared" si="302"/>
        <v>04</v>
      </c>
      <c r="Z1691" s="26" t="str">
        <f t="shared" si="303"/>
        <v>22</v>
      </c>
      <c r="AA1691" s="26" t="str">
        <f t="shared" si="304"/>
        <v>20</v>
      </c>
      <c r="AB1691" s="26" t="str">
        <f t="shared" si="305"/>
        <v>49</v>
      </c>
      <c r="AC1691" s="86" t="str">
        <f t="shared" si="306"/>
        <v>GAN_QT_2500X1254px_16m_L8-9_L1_20230304_80CC</v>
      </c>
      <c r="AD1691" s="41" t="s">
        <v>3402</v>
      </c>
    </row>
    <row r="1692" spans="2:30" x14ac:dyDescent="0.25">
      <c r="B1692" t="s">
        <v>3876</v>
      </c>
      <c r="C1692" t="s">
        <v>3816</v>
      </c>
      <c r="D1692" s="7" t="s">
        <v>354</v>
      </c>
      <c r="E1692" s="2" t="b">
        <v>1</v>
      </c>
      <c r="F1692" s="2" t="s">
        <v>3813</v>
      </c>
      <c r="G1692" s="7" t="s">
        <v>184</v>
      </c>
      <c r="H1692" t="s">
        <v>355</v>
      </c>
      <c r="I1692" s="50">
        <v>44989</v>
      </c>
      <c r="J1692" s="2">
        <v>39.4</v>
      </c>
      <c r="K1692" s="2" t="s">
        <v>3914</v>
      </c>
      <c r="L1692" s="9">
        <v>88</v>
      </c>
      <c r="M1692" s="2" t="s">
        <v>3869</v>
      </c>
      <c r="N1692" s="2" t="s">
        <v>85</v>
      </c>
      <c r="O1692" s="2" t="s">
        <v>3868</v>
      </c>
      <c r="P1692" s="2" t="str">
        <f>VLOOKUP(I1692,Period!A:B,2,FALSE)</f>
        <v>2023H1</v>
      </c>
      <c r="Q1692" s="9">
        <f t="shared" si="297"/>
        <v>74.150000000000006</v>
      </c>
      <c r="R1692" s="2">
        <f t="shared" si="298"/>
        <v>80</v>
      </c>
      <c r="S1692" t="str">
        <f t="shared" si="299"/>
        <v>03 Cloudy (40%-90%)</v>
      </c>
      <c r="T1692" t="str">
        <f t="shared" si="307"/>
        <v>44989L8-9_L1CDM-MLB-GANQT4498903 Cloudy (40%-90%)</v>
      </c>
      <c r="U1692">
        <f>IF(COUNTIF(T$2:T1691,T1692)&gt;=1,0,1)</f>
        <v>0</v>
      </c>
      <c r="V1692" s="26" t="s">
        <v>3401</v>
      </c>
      <c r="W1692" s="26">
        <f t="shared" si="300"/>
        <v>2023</v>
      </c>
      <c r="X1692" s="26" t="str">
        <f t="shared" si="301"/>
        <v>03</v>
      </c>
      <c r="Y1692" s="26" t="str">
        <f t="shared" si="302"/>
        <v>04</v>
      </c>
      <c r="Z1692" s="26" t="str">
        <f t="shared" si="303"/>
        <v>22</v>
      </c>
      <c r="AA1692" s="26" t="str">
        <f t="shared" si="304"/>
        <v>20</v>
      </c>
      <c r="AB1692" s="26" t="str">
        <f t="shared" si="305"/>
        <v>25</v>
      </c>
      <c r="AC1692" s="86" t="str">
        <f t="shared" si="306"/>
        <v>GAN_QT_2500X1254px_16m_L8-9_L1_20230304_80CC</v>
      </c>
      <c r="AD1692" s="41" t="s">
        <v>3403</v>
      </c>
    </row>
    <row r="1693" spans="2:30" x14ac:dyDescent="0.25">
      <c r="B1693" t="s">
        <v>3876</v>
      </c>
      <c r="C1693" t="s">
        <v>3816</v>
      </c>
      <c r="D1693" s="7" t="s">
        <v>354</v>
      </c>
      <c r="E1693" s="2" t="b">
        <v>1</v>
      </c>
      <c r="F1693" s="2" t="s">
        <v>3813</v>
      </c>
      <c r="G1693" s="7" t="s">
        <v>184</v>
      </c>
      <c r="H1693" t="s">
        <v>355</v>
      </c>
      <c r="I1693" s="50">
        <v>44988</v>
      </c>
      <c r="J1693" s="2">
        <v>39.700000000000003</v>
      </c>
      <c r="K1693" s="2" t="s">
        <v>4524</v>
      </c>
      <c r="L1693" s="9">
        <v>35.799999999999997</v>
      </c>
      <c r="M1693" s="2" t="s">
        <v>3869</v>
      </c>
      <c r="N1693" s="2" t="s">
        <v>85</v>
      </c>
      <c r="O1693" s="2" t="s">
        <v>3868</v>
      </c>
      <c r="P1693" s="2" t="str">
        <f>VLOOKUP(I1693,Period!A:B,2,FALSE)</f>
        <v>2023H1</v>
      </c>
      <c r="Q1693" s="9">
        <f t="shared" si="297"/>
        <v>35.799999999999997</v>
      </c>
      <c r="R1693" s="2">
        <f t="shared" si="298"/>
        <v>40</v>
      </c>
      <c r="S1693" t="str">
        <f t="shared" si="299"/>
        <v>03 Cloudy (40%-90%)</v>
      </c>
      <c r="T1693" t="str">
        <f t="shared" si="307"/>
        <v>44988L8-9_L1CDM-MLB-GANQT4498803 Cloudy (40%-90%)</v>
      </c>
      <c r="U1693">
        <f>IF(COUNTIF(T$2:T1692,T1693)&gt;=1,0,1)</f>
        <v>1</v>
      </c>
      <c r="V1693" s="26" t="s">
        <v>3404</v>
      </c>
      <c r="W1693" s="26">
        <f t="shared" si="300"/>
        <v>2023</v>
      </c>
      <c r="X1693" s="26" t="str">
        <f t="shared" si="301"/>
        <v>03</v>
      </c>
      <c r="Y1693" s="26" t="str">
        <f t="shared" si="302"/>
        <v>03</v>
      </c>
      <c r="Z1693" s="26" t="str">
        <f t="shared" si="303"/>
        <v>22</v>
      </c>
      <c r="AA1693" s="26" t="str">
        <f t="shared" si="304"/>
        <v>26</v>
      </c>
      <c r="AB1693" s="26" t="str">
        <f t="shared" si="305"/>
        <v>48</v>
      </c>
      <c r="AC1693" s="86" t="str">
        <f t="shared" si="306"/>
        <v>GAN_QT_2500X1254px_16m_L8-9_L1_20230303_40CC</v>
      </c>
      <c r="AD1693" s="41" t="s">
        <v>3405</v>
      </c>
    </row>
    <row r="1694" spans="2:30" x14ac:dyDescent="0.25">
      <c r="B1694" t="s">
        <v>3876</v>
      </c>
      <c r="C1694" t="s">
        <v>3816</v>
      </c>
      <c r="D1694" s="7" t="s">
        <v>354</v>
      </c>
      <c r="E1694" s="2" t="b">
        <v>1</v>
      </c>
      <c r="F1694" s="2" t="s">
        <v>3813</v>
      </c>
      <c r="G1694" s="7" t="s">
        <v>184</v>
      </c>
      <c r="H1694" t="s">
        <v>355</v>
      </c>
      <c r="I1694" s="50">
        <v>44981</v>
      </c>
      <c r="J1694" s="2">
        <v>40.6</v>
      </c>
      <c r="K1694" s="2" t="s">
        <v>4525</v>
      </c>
      <c r="L1694" s="9">
        <v>0.1</v>
      </c>
      <c r="M1694" s="2" t="s">
        <v>3869</v>
      </c>
      <c r="N1694" s="2" t="s">
        <v>85</v>
      </c>
      <c r="O1694" s="2" t="s">
        <v>3868</v>
      </c>
      <c r="P1694" s="2" t="str">
        <f>VLOOKUP(I1694,Period!A:B,2,FALSE)</f>
        <v>2023H1</v>
      </c>
      <c r="Q1694" s="9">
        <f t="shared" si="297"/>
        <v>0.65</v>
      </c>
      <c r="R1694" s="2">
        <f t="shared" si="298"/>
        <v>10</v>
      </c>
      <c r="S1694" t="str">
        <f t="shared" si="299"/>
        <v>02 Sunny (10%-30%)</v>
      </c>
      <c r="T1694" t="str">
        <f t="shared" si="307"/>
        <v>44981L8-9_L1CDM-MLB-GANQT4498102 Sunny (10%-30%)</v>
      </c>
      <c r="U1694">
        <f>IF(COUNTIF(T$2:T1693,T1694)&gt;=1,0,1)</f>
        <v>1</v>
      </c>
      <c r="V1694" s="26" t="s">
        <v>3406</v>
      </c>
      <c r="W1694" s="26">
        <f t="shared" si="300"/>
        <v>2023</v>
      </c>
      <c r="X1694" s="26" t="str">
        <f t="shared" si="301"/>
        <v>02</v>
      </c>
      <c r="Y1694" s="26">
        <f t="shared" si="302"/>
        <v>24</v>
      </c>
      <c r="Z1694" s="26" t="str">
        <f t="shared" si="303"/>
        <v>22</v>
      </c>
      <c r="AA1694" s="26" t="str">
        <f t="shared" si="304"/>
        <v>21</v>
      </c>
      <c r="AB1694" s="26" t="str">
        <f t="shared" si="305"/>
        <v>03</v>
      </c>
      <c r="AC1694" s="86" t="str">
        <f t="shared" si="306"/>
        <v>GAN_QT_2500X1254px_16m_L8-9_L1_20230224_10CC</v>
      </c>
      <c r="AD1694" s="41" t="s">
        <v>3407</v>
      </c>
    </row>
    <row r="1695" spans="2:30" x14ac:dyDescent="0.25">
      <c r="B1695" t="s">
        <v>3876</v>
      </c>
      <c r="C1695" t="s">
        <v>3816</v>
      </c>
      <c r="D1695" s="7" t="s">
        <v>354</v>
      </c>
      <c r="E1695" s="2" t="b">
        <v>1</v>
      </c>
      <c r="F1695" s="2" t="s">
        <v>3813</v>
      </c>
      <c r="G1695" s="7" t="s">
        <v>184</v>
      </c>
      <c r="H1695" t="s">
        <v>355</v>
      </c>
      <c r="I1695" s="50">
        <v>44981</v>
      </c>
      <c r="J1695" s="2">
        <v>41.7</v>
      </c>
      <c r="K1695" s="2" t="s">
        <v>3917</v>
      </c>
      <c r="L1695" s="9">
        <v>1.2</v>
      </c>
      <c r="M1695" s="2" t="s">
        <v>3869</v>
      </c>
      <c r="N1695" s="2" t="s">
        <v>85</v>
      </c>
      <c r="O1695" s="2" t="s">
        <v>3868</v>
      </c>
      <c r="P1695" s="2" t="str">
        <f>VLOOKUP(I1695,Period!A:B,2,FALSE)</f>
        <v>2023H1</v>
      </c>
      <c r="Q1695" s="9">
        <f t="shared" si="297"/>
        <v>0.65</v>
      </c>
      <c r="R1695" s="2">
        <f t="shared" si="298"/>
        <v>10</v>
      </c>
      <c r="S1695" t="str">
        <f t="shared" si="299"/>
        <v>02 Sunny (10%-30%)</v>
      </c>
      <c r="T1695" t="str">
        <f t="shared" si="307"/>
        <v>44981L8-9_L1CDM-MLB-GANQT4498102 Sunny (10%-30%)</v>
      </c>
      <c r="U1695">
        <f>IF(COUNTIF(T$2:T1694,T1695)&gt;=1,0,1)</f>
        <v>0</v>
      </c>
      <c r="V1695" s="26" t="s">
        <v>3406</v>
      </c>
      <c r="W1695" s="26">
        <f t="shared" si="300"/>
        <v>2023</v>
      </c>
      <c r="X1695" s="26" t="str">
        <f t="shared" si="301"/>
        <v>02</v>
      </c>
      <c r="Y1695" s="26">
        <f t="shared" si="302"/>
        <v>24</v>
      </c>
      <c r="Z1695" s="26" t="str">
        <f t="shared" si="303"/>
        <v>22</v>
      </c>
      <c r="AA1695" s="26" t="str">
        <f t="shared" si="304"/>
        <v>20</v>
      </c>
      <c r="AB1695" s="26" t="str">
        <f t="shared" si="305"/>
        <v>39</v>
      </c>
      <c r="AC1695" s="86" t="str">
        <f t="shared" si="306"/>
        <v>GAN_QT_2500X1254px_16m_L8-9_L1_20230224_10CC</v>
      </c>
      <c r="AD1695" s="41" t="s">
        <v>3408</v>
      </c>
    </row>
    <row r="1696" spans="2:30" x14ac:dyDescent="0.25">
      <c r="B1696" t="s">
        <v>3876</v>
      </c>
      <c r="C1696" t="s">
        <v>3816</v>
      </c>
      <c r="D1696" s="7" t="s">
        <v>354</v>
      </c>
      <c r="E1696" s="2" t="b">
        <v>1</v>
      </c>
      <c r="F1696" s="2" t="s">
        <v>3813</v>
      </c>
      <c r="G1696" s="7" t="s">
        <v>184</v>
      </c>
      <c r="H1696" t="s">
        <v>355</v>
      </c>
      <c r="I1696" s="50">
        <v>44980</v>
      </c>
      <c r="J1696" s="2">
        <v>42</v>
      </c>
      <c r="K1696" s="2" t="s">
        <v>4526</v>
      </c>
      <c r="L1696" s="9">
        <v>6.4</v>
      </c>
      <c r="M1696" s="2" t="s">
        <v>3869</v>
      </c>
      <c r="N1696" s="2" t="s">
        <v>85</v>
      </c>
      <c r="O1696" s="2" t="s">
        <v>3868</v>
      </c>
      <c r="P1696" s="2" t="str">
        <f>VLOOKUP(I1696,Period!A:B,2,FALSE)</f>
        <v>2023H1</v>
      </c>
      <c r="Q1696" s="9">
        <f t="shared" si="297"/>
        <v>6.4</v>
      </c>
      <c r="R1696" s="2">
        <f t="shared" si="298"/>
        <v>10</v>
      </c>
      <c r="S1696" t="str">
        <f t="shared" si="299"/>
        <v>02 Sunny (10%-30%)</v>
      </c>
      <c r="T1696" t="str">
        <f t="shared" si="307"/>
        <v>44980L8-9_L1CDM-MLB-GANQT4498002 Sunny (10%-30%)</v>
      </c>
      <c r="U1696">
        <f>IF(COUNTIF(T$2:T1695,T1696)&gt;=1,0,1)</f>
        <v>1</v>
      </c>
      <c r="V1696" s="26" t="s">
        <v>3409</v>
      </c>
      <c r="W1696" s="26">
        <f t="shared" si="300"/>
        <v>2023</v>
      </c>
      <c r="X1696" s="26" t="str">
        <f t="shared" si="301"/>
        <v>02</v>
      </c>
      <c r="Y1696" s="26">
        <f t="shared" si="302"/>
        <v>23</v>
      </c>
      <c r="Z1696" s="26" t="str">
        <f t="shared" si="303"/>
        <v>22</v>
      </c>
      <c r="AA1696" s="26" t="str">
        <f t="shared" si="304"/>
        <v>26</v>
      </c>
      <c r="AB1696" s="26" t="str">
        <f t="shared" si="305"/>
        <v>38</v>
      </c>
      <c r="AC1696" s="86" t="str">
        <f t="shared" si="306"/>
        <v>GAN_QT_2500X1254px_16m_L8-9_L1_20230223_10CC</v>
      </c>
      <c r="AD1696" s="41" t="s">
        <v>3410</v>
      </c>
    </row>
    <row r="1697" spans="2:30" x14ac:dyDescent="0.25">
      <c r="B1697" t="s">
        <v>3876</v>
      </c>
      <c r="C1697" t="s">
        <v>3816</v>
      </c>
      <c r="D1697" s="7" t="s">
        <v>354</v>
      </c>
      <c r="E1697" s="2" t="b">
        <v>1</v>
      </c>
      <c r="F1697" s="2" t="s">
        <v>3813</v>
      </c>
      <c r="G1697" s="7" t="s">
        <v>184</v>
      </c>
      <c r="H1697" t="s">
        <v>355</v>
      </c>
      <c r="I1697" s="50">
        <v>44973</v>
      </c>
      <c r="J1697" s="2">
        <v>42.8</v>
      </c>
      <c r="K1697" s="2" t="s">
        <v>3956</v>
      </c>
      <c r="L1697" s="9">
        <v>63.4</v>
      </c>
      <c r="M1697" s="2" t="s">
        <v>3869</v>
      </c>
      <c r="N1697" s="2" t="s">
        <v>85</v>
      </c>
      <c r="O1697" s="2" t="s">
        <v>3868</v>
      </c>
      <c r="P1697" s="2" t="str">
        <f>VLOOKUP(I1697,Period!A:B,2,FALSE)</f>
        <v>2023H1</v>
      </c>
      <c r="Q1697" s="9">
        <f t="shared" si="297"/>
        <v>39.1</v>
      </c>
      <c r="R1697" s="2">
        <f t="shared" si="298"/>
        <v>40</v>
      </c>
      <c r="S1697" t="str">
        <f t="shared" si="299"/>
        <v>03 Cloudy (40%-90%)</v>
      </c>
      <c r="T1697" t="str">
        <f t="shared" si="307"/>
        <v>44973L8-9_L1CDM-MLB-GANQT4497303 Cloudy (40%-90%)</v>
      </c>
      <c r="U1697">
        <f>IF(COUNTIF(T$2:T1696,T1697)&gt;=1,0,1)</f>
        <v>1</v>
      </c>
      <c r="V1697" s="26" t="s">
        <v>3411</v>
      </c>
      <c r="W1697" s="26">
        <f t="shared" si="300"/>
        <v>2023</v>
      </c>
      <c r="X1697" s="26" t="str">
        <f t="shared" si="301"/>
        <v>02</v>
      </c>
      <c r="Y1697" s="26">
        <f t="shared" si="302"/>
        <v>16</v>
      </c>
      <c r="Z1697" s="26" t="str">
        <f t="shared" si="303"/>
        <v>22</v>
      </c>
      <c r="AA1697" s="26" t="str">
        <f t="shared" si="304"/>
        <v>21</v>
      </c>
      <c r="AB1697" s="26" t="str">
        <f t="shared" si="305"/>
        <v>01</v>
      </c>
      <c r="AC1697" s="86" t="str">
        <f t="shared" si="306"/>
        <v>GAN_QT_2500X1254px_16m_L8-9_L1_20230216_40CC</v>
      </c>
      <c r="AD1697" s="41" t="s">
        <v>3412</v>
      </c>
    </row>
    <row r="1698" spans="2:30" x14ac:dyDescent="0.25">
      <c r="B1698" t="s">
        <v>3876</v>
      </c>
      <c r="C1698" t="s">
        <v>3816</v>
      </c>
      <c r="D1698" s="7" t="s">
        <v>354</v>
      </c>
      <c r="E1698" s="2" t="b">
        <v>1</v>
      </c>
      <c r="F1698" s="2" t="s">
        <v>3813</v>
      </c>
      <c r="G1698" s="7" t="s">
        <v>184</v>
      </c>
      <c r="H1698" t="s">
        <v>355</v>
      </c>
      <c r="I1698" s="50">
        <v>44973</v>
      </c>
      <c r="J1698" s="2">
        <v>43.9</v>
      </c>
      <c r="K1698" s="2" t="s">
        <v>3920</v>
      </c>
      <c r="L1698" s="9">
        <v>14.8</v>
      </c>
      <c r="M1698" s="2" t="s">
        <v>3869</v>
      </c>
      <c r="N1698" s="2" t="s">
        <v>85</v>
      </c>
      <c r="O1698" s="2" t="s">
        <v>3868</v>
      </c>
      <c r="P1698" s="2" t="str">
        <f>VLOOKUP(I1698,Period!A:B,2,FALSE)</f>
        <v>2023H1</v>
      </c>
      <c r="Q1698" s="9">
        <f t="shared" si="297"/>
        <v>39.1</v>
      </c>
      <c r="R1698" s="2">
        <f t="shared" si="298"/>
        <v>40</v>
      </c>
      <c r="S1698" t="str">
        <f t="shared" si="299"/>
        <v>03 Cloudy (40%-90%)</v>
      </c>
      <c r="T1698" t="str">
        <f t="shared" si="307"/>
        <v>44973L8-9_L1CDM-MLB-GANQT4497303 Cloudy (40%-90%)</v>
      </c>
      <c r="U1698">
        <f>IF(COUNTIF(T$2:T1697,T1698)&gt;=1,0,1)</f>
        <v>0</v>
      </c>
      <c r="V1698" s="26" t="s">
        <v>3411</v>
      </c>
      <c r="W1698" s="26">
        <f t="shared" si="300"/>
        <v>2023</v>
      </c>
      <c r="X1698" s="26" t="str">
        <f t="shared" si="301"/>
        <v>02</v>
      </c>
      <c r="Y1698" s="26">
        <f t="shared" si="302"/>
        <v>16</v>
      </c>
      <c r="Z1698" s="26" t="str">
        <f t="shared" si="303"/>
        <v>22</v>
      </c>
      <c r="AA1698" s="26" t="str">
        <f t="shared" si="304"/>
        <v>20</v>
      </c>
      <c r="AB1698" s="26" t="str">
        <f t="shared" si="305"/>
        <v>37</v>
      </c>
      <c r="AC1698" s="86" t="str">
        <f t="shared" si="306"/>
        <v>GAN_QT_2500X1254px_16m_L8-9_L1_20230216_40CC</v>
      </c>
      <c r="AD1698" s="41" t="s">
        <v>3413</v>
      </c>
    </row>
    <row r="1699" spans="2:30" x14ac:dyDescent="0.25">
      <c r="B1699" t="s">
        <v>3876</v>
      </c>
      <c r="C1699" t="s">
        <v>3816</v>
      </c>
      <c r="D1699" s="7" t="s">
        <v>354</v>
      </c>
      <c r="E1699" s="2" t="b">
        <v>1</v>
      </c>
      <c r="F1699" s="2" t="s">
        <v>3813</v>
      </c>
      <c r="G1699" s="7" t="s">
        <v>184</v>
      </c>
      <c r="H1699" t="s">
        <v>355</v>
      </c>
      <c r="I1699" s="50">
        <v>44972</v>
      </c>
      <c r="J1699" s="2">
        <v>44.1</v>
      </c>
      <c r="K1699" s="2" t="s">
        <v>4527</v>
      </c>
      <c r="L1699" s="9">
        <v>26.4</v>
      </c>
      <c r="M1699" s="2" t="s">
        <v>3869</v>
      </c>
      <c r="N1699" s="2" t="s">
        <v>85</v>
      </c>
      <c r="O1699" s="2" t="s">
        <v>3868</v>
      </c>
      <c r="P1699" s="2" t="str">
        <f>VLOOKUP(I1699,Period!A:B,2,FALSE)</f>
        <v>2023H1</v>
      </c>
      <c r="Q1699" s="9">
        <f t="shared" si="297"/>
        <v>26.4</v>
      </c>
      <c r="R1699" s="2">
        <f t="shared" si="298"/>
        <v>30</v>
      </c>
      <c r="S1699" t="str">
        <f t="shared" si="299"/>
        <v>02 Sunny (10%-30%)</v>
      </c>
      <c r="T1699" t="str">
        <f t="shared" si="307"/>
        <v>44972L8-9_L1CDM-MLB-GANQT4497202 Sunny (10%-30%)</v>
      </c>
      <c r="U1699">
        <f>IF(COUNTIF(T$2:T1698,T1699)&gt;=1,0,1)</f>
        <v>1</v>
      </c>
      <c r="V1699" s="26" t="s">
        <v>3414</v>
      </c>
      <c r="W1699" s="26">
        <f t="shared" si="300"/>
        <v>2023</v>
      </c>
      <c r="X1699" s="26" t="str">
        <f t="shared" si="301"/>
        <v>02</v>
      </c>
      <c r="Y1699" s="26">
        <f t="shared" si="302"/>
        <v>15</v>
      </c>
      <c r="Z1699" s="26" t="str">
        <f t="shared" si="303"/>
        <v>22</v>
      </c>
      <c r="AA1699" s="26" t="str">
        <f t="shared" si="304"/>
        <v>27</v>
      </c>
      <c r="AB1699" s="26" t="str">
        <f t="shared" si="305"/>
        <v>01</v>
      </c>
      <c r="AC1699" s="86" t="str">
        <f t="shared" si="306"/>
        <v>GAN_QT_2500X1254px_16m_L8-9_L1_20230215_30CC</v>
      </c>
      <c r="AD1699" s="41" t="s">
        <v>3415</v>
      </c>
    </row>
    <row r="1700" spans="2:30" x14ac:dyDescent="0.25">
      <c r="B1700" t="s">
        <v>3876</v>
      </c>
      <c r="C1700" t="s">
        <v>3816</v>
      </c>
      <c r="D1700" s="7" t="s">
        <v>354</v>
      </c>
      <c r="E1700" s="2" t="b">
        <v>1</v>
      </c>
      <c r="F1700" s="2" t="s">
        <v>3813</v>
      </c>
      <c r="G1700" s="7" t="s">
        <v>184</v>
      </c>
      <c r="H1700" t="s">
        <v>355</v>
      </c>
      <c r="I1700" s="50">
        <v>44965</v>
      </c>
      <c r="J1700" s="2">
        <v>45</v>
      </c>
      <c r="K1700" s="2" t="s">
        <v>4528</v>
      </c>
      <c r="L1700" s="9">
        <v>62.9</v>
      </c>
      <c r="M1700" s="2" t="s">
        <v>3869</v>
      </c>
      <c r="N1700" s="2" t="s">
        <v>85</v>
      </c>
      <c r="O1700" s="2" t="s">
        <v>3868</v>
      </c>
      <c r="P1700" s="2" t="str">
        <f>VLOOKUP(I1700,Period!A:B,2,FALSE)</f>
        <v>2023H1</v>
      </c>
      <c r="Q1700" s="9">
        <f t="shared" si="297"/>
        <v>36.4</v>
      </c>
      <c r="R1700" s="2">
        <f t="shared" si="298"/>
        <v>40</v>
      </c>
      <c r="S1700" t="str">
        <f t="shared" si="299"/>
        <v>03 Cloudy (40%-90%)</v>
      </c>
      <c r="T1700" t="str">
        <f t="shared" si="307"/>
        <v>44965L8-9_L1CDM-MLB-GANQT4496503 Cloudy (40%-90%)</v>
      </c>
      <c r="U1700">
        <f>IF(COUNTIF(T$2:T1699,T1700)&gt;=1,0,1)</f>
        <v>1</v>
      </c>
      <c r="V1700" s="26" t="s">
        <v>3416</v>
      </c>
      <c r="W1700" s="26">
        <f t="shared" si="300"/>
        <v>2023</v>
      </c>
      <c r="X1700" s="26" t="str">
        <f t="shared" si="301"/>
        <v>02</v>
      </c>
      <c r="Y1700" s="26" t="str">
        <f t="shared" si="302"/>
        <v>08</v>
      </c>
      <c r="Z1700" s="26" t="str">
        <f t="shared" si="303"/>
        <v>22</v>
      </c>
      <c r="AA1700" s="26" t="str">
        <f t="shared" si="304"/>
        <v>21</v>
      </c>
      <c r="AB1700" s="26" t="str">
        <f t="shared" si="305"/>
        <v>18</v>
      </c>
      <c r="AC1700" s="86" t="str">
        <f t="shared" si="306"/>
        <v>GAN_QT_2500X1254px_16m_L8-9_L1_20230208_40CC</v>
      </c>
      <c r="AD1700" s="41" t="s">
        <v>3417</v>
      </c>
    </row>
    <row r="1701" spans="2:30" x14ac:dyDescent="0.25">
      <c r="B1701" t="s">
        <v>3876</v>
      </c>
      <c r="C1701" t="s">
        <v>3816</v>
      </c>
      <c r="D1701" s="7" t="s">
        <v>354</v>
      </c>
      <c r="E1701" s="2" t="b">
        <v>1</v>
      </c>
      <c r="F1701" s="2" t="s">
        <v>3813</v>
      </c>
      <c r="G1701" s="7" t="s">
        <v>184</v>
      </c>
      <c r="H1701" t="s">
        <v>355</v>
      </c>
      <c r="I1701" s="50">
        <v>44965</v>
      </c>
      <c r="J1701" s="2">
        <v>45.9</v>
      </c>
      <c r="K1701" s="2" t="s">
        <v>3923</v>
      </c>
      <c r="L1701" s="9">
        <v>9.9</v>
      </c>
      <c r="M1701" s="2" t="s">
        <v>3869</v>
      </c>
      <c r="N1701" s="2" t="s">
        <v>85</v>
      </c>
      <c r="O1701" s="2" t="s">
        <v>3868</v>
      </c>
      <c r="P1701" s="2" t="str">
        <f>VLOOKUP(I1701,Period!A:B,2,FALSE)</f>
        <v>2023H1</v>
      </c>
      <c r="Q1701" s="9">
        <f t="shared" si="297"/>
        <v>36.4</v>
      </c>
      <c r="R1701" s="2">
        <f t="shared" si="298"/>
        <v>40</v>
      </c>
      <c r="S1701" t="str">
        <f t="shared" si="299"/>
        <v>03 Cloudy (40%-90%)</v>
      </c>
      <c r="T1701" t="str">
        <f t="shared" si="307"/>
        <v>44965L8-9_L1CDM-MLB-GANQT4496503 Cloudy (40%-90%)</v>
      </c>
      <c r="U1701">
        <f>IF(COUNTIF(T$2:T1700,T1701)&gt;=1,0,1)</f>
        <v>0</v>
      </c>
      <c r="V1701" s="26" t="s">
        <v>3416</v>
      </c>
      <c r="W1701" s="26">
        <f t="shared" si="300"/>
        <v>2023</v>
      </c>
      <c r="X1701" s="26" t="str">
        <f t="shared" si="301"/>
        <v>02</v>
      </c>
      <c r="Y1701" s="26" t="str">
        <f t="shared" si="302"/>
        <v>08</v>
      </c>
      <c r="Z1701" s="26" t="str">
        <f t="shared" si="303"/>
        <v>22</v>
      </c>
      <c r="AA1701" s="26" t="str">
        <f t="shared" si="304"/>
        <v>20</v>
      </c>
      <c r="AB1701" s="26" t="str">
        <f t="shared" si="305"/>
        <v>54</v>
      </c>
      <c r="AC1701" s="86" t="str">
        <f t="shared" si="306"/>
        <v>GAN_QT_2500X1254px_16m_L8-9_L1_20230208_40CC</v>
      </c>
      <c r="AD1701" s="41" t="s">
        <v>3418</v>
      </c>
    </row>
    <row r="1702" spans="2:30" x14ac:dyDescent="0.25">
      <c r="B1702" t="s">
        <v>3876</v>
      </c>
      <c r="C1702" t="s">
        <v>3816</v>
      </c>
      <c r="D1702" s="7" t="s">
        <v>354</v>
      </c>
      <c r="E1702" s="2" t="b">
        <v>1</v>
      </c>
      <c r="F1702" s="2" t="s">
        <v>3813</v>
      </c>
      <c r="G1702" s="7" t="s">
        <v>184</v>
      </c>
      <c r="H1702" t="s">
        <v>355</v>
      </c>
      <c r="I1702" s="50">
        <v>44964</v>
      </c>
      <c r="J1702" s="2">
        <v>46.2</v>
      </c>
      <c r="K1702" s="2" t="s">
        <v>4529</v>
      </c>
      <c r="L1702" s="9">
        <v>61.7</v>
      </c>
      <c r="M1702" s="2" t="s">
        <v>3869</v>
      </c>
      <c r="N1702" s="2" t="s">
        <v>85</v>
      </c>
      <c r="O1702" s="2" t="s">
        <v>3868</v>
      </c>
      <c r="P1702" s="2" t="str">
        <f>VLOOKUP(I1702,Period!A:B,2,FALSE)</f>
        <v>2023H1</v>
      </c>
      <c r="Q1702" s="9">
        <f t="shared" si="297"/>
        <v>61.7</v>
      </c>
      <c r="R1702" s="2">
        <f t="shared" si="298"/>
        <v>70</v>
      </c>
      <c r="S1702" t="str">
        <f t="shared" si="299"/>
        <v>03 Cloudy (40%-90%)</v>
      </c>
      <c r="T1702" t="str">
        <f t="shared" si="307"/>
        <v>44964L8-9_L1CDM-MLB-GANQT4496403 Cloudy (40%-90%)</v>
      </c>
      <c r="U1702">
        <f>IF(COUNTIF(T$2:T1701,T1702)&gt;=1,0,1)</f>
        <v>1</v>
      </c>
      <c r="V1702" s="26" t="s">
        <v>3419</v>
      </c>
      <c r="W1702" s="26">
        <f t="shared" si="300"/>
        <v>2023</v>
      </c>
      <c r="X1702" s="26" t="str">
        <f t="shared" si="301"/>
        <v>02</v>
      </c>
      <c r="Y1702" s="26" t="str">
        <f t="shared" si="302"/>
        <v>07</v>
      </c>
      <c r="Z1702" s="26" t="str">
        <f t="shared" si="303"/>
        <v>22</v>
      </c>
      <c r="AA1702" s="26" t="str">
        <f t="shared" si="304"/>
        <v>26</v>
      </c>
      <c r="AB1702" s="26" t="str">
        <f t="shared" si="305"/>
        <v>55</v>
      </c>
      <c r="AC1702" s="86" t="str">
        <f t="shared" si="306"/>
        <v>GAN_QT_2500X1254px_16m_L8-9_L1_20230207_70CC</v>
      </c>
      <c r="AD1702" s="41" t="s">
        <v>3420</v>
      </c>
    </row>
    <row r="1703" spans="2:30" x14ac:dyDescent="0.25">
      <c r="B1703" t="s">
        <v>3876</v>
      </c>
      <c r="C1703" t="s">
        <v>3816</v>
      </c>
      <c r="D1703" s="7" t="s">
        <v>354</v>
      </c>
      <c r="E1703" s="2" t="b">
        <v>1</v>
      </c>
      <c r="F1703" s="2" t="s">
        <v>3813</v>
      </c>
      <c r="G1703" s="7" t="s">
        <v>184</v>
      </c>
      <c r="H1703" t="s">
        <v>355</v>
      </c>
      <c r="I1703" s="50">
        <v>44957</v>
      </c>
      <c r="J1703" s="2">
        <v>46.9</v>
      </c>
      <c r="K1703" s="2" t="s">
        <v>4530</v>
      </c>
      <c r="L1703" s="9">
        <v>96.9</v>
      </c>
      <c r="M1703" s="2" t="s">
        <v>3869</v>
      </c>
      <c r="N1703" s="2" t="s">
        <v>85</v>
      </c>
      <c r="O1703" s="2" t="s">
        <v>3868</v>
      </c>
      <c r="P1703" s="2" t="str">
        <f>VLOOKUP(I1703,Period!A:B,2,FALSE)</f>
        <v>2023H1</v>
      </c>
      <c r="Q1703" s="9">
        <f t="shared" si="297"/>
        <v>98.45</v>
      </c>
      <c r="R1703" s="2">
        <f t="shared" si="298"/>
        <v>100</v>
      </c>
      <c r="S1703" t="str">
        <f t="shared" si="299"/>
        <v>04 Overcast (100%)</v>
      </c>
      <c r="T1703" t="str">
        <f t="shared" si="307"/>
        <v>44957L8-9_L1CDM-MLB-GANQT4495704 Overcast (100%)</v>
      </c>
      <c r="U1703">
        <f>IF(COUNTIF(T$2:T1702,T1703)&gt;=1,0,1)</f>
        <v>1</v>
      </c>
      <c r="V1703" s="26" t="s">
        <v>3421</v>
      </c>
      <c r="W1703" s="26">
        <f t="shared" si="300"/>
        <v>2023</v>
      </c>
      <c r="X1703" s="26" t="str">
        <f t="shared" si="301"/>
        <v>01</v>
      </c>
      <c r="Y1703" s="26">
        <f t="shared" si="302"/>
        <v>31</v>
      </c>
      <c r="Z1703" s="26" t="str">
        <f t="shared" si="303"/>
        <v>22</v>
      </c>
      <c r="AA1703" s="26" t="str">
        <f t="shared" si="304"/>
        <v>21</v>
      </c>
      <c r="AB1703" s="26" t="str">
        <f t="shared" si="305"/>
        <v>10</v>
      </c>
      <c r="AC1703" s="86" t="str">
        <f t="shared" si="306"/>
        <v>GAN_QT_2500X1254px_16m_L8-9_L1_20230131_100CC</v>
      </c>
      <c r="AD1703" s="41" t="s">
        <v>3422</v>
      </c>
    </row>
    <row r="1704" spans="2:30" x14ac:dyDescent="0.25">
      <c r="B1704" t="s">
        <v>3876</v>
      </c>
      <c r="C1704" t="s">
        <v>3816</v>
      </c>
      <c r="D1704" s="7" t="s">
        <v>354</v>
      </c>
      <c r="E1704" s="2" t="b">
        <v>1</v>
      </c>
      <c r="F1704" s="2" t="s">
        <v>3813</v>
      </c>
      <c r="G1704" s="7" t="s">
        <v>184</v>
      </c>
      <c r="H1704" t="s">
        <v>355</v>
      </c>
      <c r="I1704" s="50">
        <v>44957</v>
      </c>
      <c r="J1704" s="2">
        <v>47.9</v>
      </c>
      <c r="K1704" s="2" t="s">
        <v>3926</v>
      </c>
      <c r="L1704" s="9">
        <v>100</v>
      </c>
      <c r="M1704" s="2" t="s">
        <v>3869</v>
      </c>
      <c r="N1704" s="2" t="s">
        <v>85</v>
      </c>
      <c r="O1704" s="2" t="s">
        <v>3868</v>
      </c>
      <c r="P1704" s="2" t="str">
        <f>VLOOKUP(I1704,Period!A:B,2,FALSE)</f>
        <v>2023H1</v>
      </c>
      <c r="Q1704" s="9">
        <f t="shared" si="297"/>
        <v>98.45</v>
      </c>
      <c r="R1704" s="2">
        <f t="shared" si="298"/>
        <v>100</v>
      </c>
      <c r="S1704" t="str">
        <f t="shared" si="299"/>
        <v>04 Overcast (100%)</v>
      </c>
      <c r="T1704" t="str">
        <f t="shared" si="307"/>
        <v>44957L8-9_L1CDM-MLB-GANQT4495704 Overcast (100%)</v>
      </c>
      <c r="U1704">
        <f>IF(COUNTIF(T$2:T1703,T1704)&gt;=1,0,1)</f>
        <v>0</v>
      </c>
      <c r="V1704" s="26" t="s">
        <v>3421</v>
      </c>
      <c r="W1704" s="26">
        <f t="shared" si="300"/>
        <v>2023</v>
      </c>
      <c r="X1704" s="26" t="str">
        <f t="shared" si="301"/>
        <v>01</v>
      </c>
      <c r="Y1704" s="26">
        <f t="shared" si="302"/>
        <v>31</v>
      </c>
      <c r="Z1704" s="26" t="str">
        <f t="shared" si="303"/>
        <v>22</v>
      </c>
      <c r="AA1704" s="26" t="str">
        <f t="shared" si="304"/>
        <v>20</v>
      </c>
      <c r="AB1704" s="26" t="str">
        <f t="shared" si="305"/>
        <v>46</v>
      </c>
      <c r="AC1704" s="86" t="str">
        <f t="shared" si="306"/>
        <v>GAN_QT_2500X1254px_16m_L8-9_L1_20230131_100CC</v>
      </c>
      <c r="AD1704" s="41" t="s">
        <v>3423</v>
      </c>
    </row>
    <row r="1705" spans="2:30" x14ac:dyDescent="0.25">
      <c r="B1705" t="s">
        <v>3876</v>
      </c>
      <c r="C1705" t="s">
        <v>3816</v>
      </c>
      <c r="D1705" s="7" t="s">
        <v>354</v>
      </c>
      <c r="E1705" s="2" t="b">
        <v>1</v>
      </c>
      <c r="F1705" s="2" t="s">
        <v>3813</v>
      </c>
      <c r="G1705" s="7" t="s">
        <v>184</v>
      </c>
      <c r="H1705" t="s">
        <v>355</v>
      </c>
      <c r="I1705" s="50">
        <v>44956</v>
      </c>
      <c r="J1705" s="2">
        <v>48.1</v>
      </c>
      <c r="K1705" s="2" t="s">
        <v>4527</v>
      </c>
      <c r="L1705" s="9">
        <v>55.4</v>
      </c>
      <c r="M1705" s="2" t="s">
        <v>3869</v>
      </c>
      <c r="N1705" s="2" t="s">
        <v>85</v>
      </c>
      <c r="O1705" s="2" t="s">
        <v>3868</v>
      </c>
      <c r="P1705" s="2" t="str">
        <f>VLOOKUP(I1705,Period!A:B,2,FALSE)</f>
        <v>2023H1</v>
      </c>
      <c r="Q1705" s="9">
        <f t="shared" si="297"/>
        <v>55.4</v>
      </c>
      <c r="R1705" s="2">
        <f t="shared" si="298"/>
        <v>60</v>
      </c>
      <c r="S1705" t="str">
        <f t="shared" si="299"/>
        <v>03 Cloudy (40%-90%)</v>
      </c>
      <c r="T1705" t="str">
        <f t="shared" si="307"/>
        <v>44956L8-9_L1CDM-MLB-GANQT4495603 Cloudy (40%-90%)</v>
      </c>
      <c r="U1705">
        <f>IF(COUNTIF(T$2:T1704,T1705)&gt;=1,0,1)</f>
        <v>1</v>
      </c>
      <c r="V1705" s="26" t="s">
        <v>3424</v>
      </c>
      <c r="W1705" s="26">
        <f t="shared" si="300"/>
        <v>2023</v>
      </c>
      <c r="X1705" s="26" t="str">
        <f t="shared" si="301"/>
        <v>01</v>
      </c>
      <c r="Y1705" s="26">
        <f t="shared" si="302"/>
        <v>30</v>
      </c>
      <c r="Z1705" s="26" t="str">
        <f t="shared" si="303"/>
        <v>22</v>
      </c>
      <c r="AA1705" s="26" t="str">
        <f t="shared" si="304"/>
        <v>27</v>
      </c>
      <c r="AB1705" s="26" t="str">
        <f t="shared" si="305"/>
        <v>01</v>
      </c>
      <c r="AC1705" s="86" t="str">
        <f t="shared" si="306"/>
        <v>GAN_QT_2500X1254px_16m_L8-9_L1_20230130_60CC</v>
      </c>
      <c r="AD1705" s="41" t="s">
        <v>3425</v>
      </c>
    </row>
    <row r="1706" spans="2:30" x14ac:dyDescent="0.25">
      <c r="B1706" t="s">
        <v>3876</v>
      </c>
      <c r="C1706" t="s">
        <v>3816</v>
      </c>
      <c r="D1706" s="7" t="s">
        <v>354</v>
      </c>
      <c r="E1706" s="2" t="b">
        <v>1</v>
      </c>
      <c r="F1706" s="2" t="s">
        <v>3813</v>
      </c>
      <c r="G1706" s="7" t="s">
        <v>184</v>
      </c>
      <c r="H1706" t="s">
        <v>355</v>
      </c>
      <c r="I1706" s="50">
        <v>44949</v>
      </c>
      <c r="J1706" s="2">
        <v>48.8</v>
      </c>
      <c r="K1706" s="2" t="s">
        <v>4531</v>
      </c>
      <c r="L1706" s="9">
        <v>88.2</v>
      </c>
      <c r="M1706" s="2" t="s">
        <v>3869</v>
      </c>
      <c r="N1706" s="2" t="s">
        <v>85</v>
      </c>
      <c r="O1706" s="2" t="s">
        <v>3868</v>
      </c>
      <c r="P1706" s="2" t="str">
        <f>VLOOKUP(I1706,Period!A:B,2,FALSE)</f>
        <v>2023H1</v>
      </c>
      <c r="Q1706" s="9">
        <f t="shared" si="297"/>
        <v>74.650000000000006</v>
      </c>
      <c r="R1706" s="2">
        <f t="shared" si="298"/>
        <v>80</v>
      </c>
      <c r="S1706" t="str">
        <f t="shared" si="299"/>
        <v>03 Cloudy (40%-90%)</v>
      </c>
      <c r="T1706" t="str">
        <f t="shared" si="307"/>
        <v>44949L8-9_L1CDM-MLB-GANQT4494903 Cloudy (40%-90%)</v>
      </c>
      <c r="U1706">
        <f>IF(COUNTIF(T$2:T1705,T1706)&gt;=1,0,1)</f>
        <v>1</v>
      </c>
      <c r="V1706" s="26" t="s">
        <v>3426</v>
      </c>
      <c r="W1706" s="26">
        <f t="shared" si="300"/>
        <v>2023</v>
      </c>
      <c r="X1706" s="26" t="str">
        <f t="shared" si="301"/>
        <v>01</v>
      </c>
      <c r="Y1706" s="26">
        <f t="shared" si="302"/>
        <v>23</v>
      </c>
      <c r="Z1706" s="26" t="str">
        <f t="shared" si="303"/>
        <v>22</v>
      </c>
      <c r="AA1706" s="26" t="str">
        <f t="shared" si="304"/>
        <v>21</v>
      </c>
      <c r="AB1706" s="26" t="str">
        <f t="shared" si="305"/>
        <v>08</v>
      </c>
      <c r="AC1706" s="86" t="str">
        <f t="shared" si="306"/>
        <v>GAN_QT_2500X1254px_16m_L8-9_L1_20230123_80CC</v>
      </c>
      <c r="AD1706" s="41" t="s">
        <v>3427</v>
      </c>
    </row>
    <row r="1707" spans="2:30" x14ac:dyDescent="0.25">
      <c r="B1707" t="s">
        <v>3876</v>
      </c>
      <c r="C1707" t="s">
        <v>3816</v>
      </c>
      <c r="D1707" s="7" t="s">
        <v>354</v>
      </c>
      <c r="E1707" s="2" t="b">
        <v>1</v>
      </c>
      <c r="F1707" s="2" t="s">
        <v>3813</v>
      </c>
      <c r="G1707" s="7" t="s">
        <v>184</v>
      </c>
      <c r="H1707" t="s">
        <v>355</v>
      </c>
      <c r="I1707" s="50">
        <v>44949</v>
      </c>
      <c r="J1707" s="2">
        <v>49.7</v>
      </c>
      <c r="K1707" s="2" t="s">
        <v>3929</v>
      </c>
      <c r="L1707" s="9">
        <v>61.1</v>
      </c>
      <c r="M1707" s="2" t="s">
        <v>3869</v>
      </c>
      <c r="N1707" s="2" t="s">
        <v>85</v>
      </c>
      <c r="O1707" s="2" t="s">
        <v>3868</v>
      </c>
      <c r="P1707" s="2" t="str">
        <f>VLOOKUP(I1707,Period!A:B,2,FALSE)</f>
        <v>2023H1</v>
      </c>
      <c r="Q1707" s="9">
        <f t="shared" si="297"/>
        <v>74.650000000000006</v>
      </c>
      <c r="R1707" s="2">
        <f t="shared" si="298"/>
        <v>80</v>
      </c>
      <c r="S1707" t="str">
        <f t="shared" si="299"/>
        <v>03 Cloudy (40%-90%)</v>
      </c>
      <c r="T1707" t="str">
        <f t="shared" si="307"/>
        <v>44949L8-9_L1CDM-MLB-GANQT4494903 Cloudy (40%-90%)</v>
      </c>
      <c r="U1707">
        <f>IF(COUNTIF(T$2:T1706,T1707)&gt;=1,0,1)</f>
        <v>0</v>
      </c>
      <c r="V1707" s="26" t="s">
        <v>3426</v>
      </c>
      <c r="W1707" s="26">
        <f t="shared" si="300"/>
        <v>2023</v>
      </c>
      <c r="X1707" s="26" t="str">
        <f t="shared" si="301"/>
        <v>01</v>
      </c>
      <c r="Y1707" s="26">
        <f t="shared" si="302"/>
        <v>23</v>
      </c>
      <c r="Z1707" s="26" t="str">
        <f t="shared" si="303"/>
        <v>22</v>
      </c>
      <c r="AA1707" s="26" t="str">
        <f t="shared" si="304"/>
        <v>20</v>
      </c>
      <c r="AB1707" s="26" t="str">
        <f t="shared" si="305"/>
        <v>44</v>
      </c>
      <c r="AC1707" s="86" t="str">
        <f t="shared" si="306"/>
        <v>GAN_QT_2500X1254px_16m_L8-9_L1_20230123_80CC</v>
      </c>
      <c r="AD1707" s="41" t="s">
        <v>3428</v>
      </c>
    </row>
    <row r="1708" spans="2:30" x14ac:dyDescent="0.25">
      <c r="B1708" t="s">
        <v>3876</v>
      </c>
      <c r="C1708" t="s">
        <v>3816</v>
      </c>
      <c r="D1708" s="7" t="s">
        <v>354</v>
      </c>
      <c r="E1708" s="2" t="b">
        <v>1</v>
      </c>
      <c r="F1708" s="2" t="s">
        <v>3813</v>
      </c>
      <c r="G1708" s="7" t="s">
        <v>184</v>
      </c>
      <c r="H1708" t="s">
        <v>355</v>
      </c>
      <c r="I1708" s="50">
        <v>44948</v>
      </c>
      <c r="J1708" s="2">
        <v>49.9</v>
      </c>
      <c r="K1708" s="2" t="s">
        <v>4529</v>
      </c>
      <c r="L1708" s="9">
        <v>23.4</v>
      </c>
      <c r="M1708" s="2" t="s">
        <v>3869</v>
      </c>
      <c r="N1708" s="2" t="s">
        <v>85</v>
      </c>
      <c r="O1708" s="2" t="s">
        <v>3868</v>
      </c>
      <c r="P1708" s="2" t="str">
        <f>VLOOKUP(I1708,Period!A:B,2,FALSE)</f>
        <v>2023H1</v>
      </c>
      <c r="Q1708" s="9">
        <f t="shared" si="297"/>
        <v>23.4</v>
      </c>
      <c r="R1708" s="2">
        <f t="shared" si="298"/>
        <v>30</v>
      </c>
      <c r="S1708" t="str">
        <f t="shared" si="299"/>
        <v>02 Sunny (10%-30%)</v>
      </c>
      <c r="T1708" t="str">
        <f t="shared" si="307"/>
        <v>44948L8-9_L1CDM-MLB-GANQT4494802 Sunny (10%-30%)</v>
      </c>
      <c r="U1708">
        <f>IF(COUNTIF(T$2:T1707,T1708)&gt;=1,0,1)</f>
        <v>1</v>
      </c>
      <c r="V1708" s="26" t="s">
        <v>3429</v>
      </c>
      <c r="W1708" s="26">
        <f t="shared" si="300"/>
        <v>2023</v>
      </c>
      <c r="X1708" s="26" t="str">
        <f t="shared" si="301"/>
        <v>01</v>
      </c>
      <c r="Y1708" s="26">
        <f t="shared" si="302"/>
        <v>22</v>
      </c>
      <c r="Z1708" s="26" t="str">
        <f t="shared" si="303"/>
        <v>22</v>
      </c>
      <c r="AA1708" s="26" t="str">
        <f t="shared" si="304"/>
        <v>26</v>
      </c>
      <c r="AB1708" s="26" t="str">
        <f t="shared" si="305"/>
        <v>55</v>
      </c>
      <c r="AC1708" s="86" t="str">
        <f t="shared" si="306"/>
        <v>GAN_QT_2500X1254px_16m_L8-9_L1_20230122_30CC</v>
      </c>
      <c r="AD1708" s="41" t="s">
        <v>3430</v>
      </c>
    </row>
    <row r="1709" spans="2:30" x14ac:dyDescent="0.25">
      <c r="B1709" t="s">
        <v>3876</v>
      </c>
      <c r="C1709" t="s">
        <v>3816</v>
      </c>
      <c r="D1709" s="7" t="s">
        <v>354</v>
      </c>
      <c r="E1709" s="2" t="b">
        <v>1</v>
      </c>
      <c r="F1709" s="2" t="s">
        <v>3813</v>
      </c>
      <c r="G1709" s="7" t="s">
        <v>184</v>
      </c>
      <c r="H1709" t="s">
        <v>355</v>
      </c>
      <c r="I1709" s="50">
        <v>44941</v>
      </c>
      <c r="J1709" s="2">
        <v>50.4</v>
      </c>
      <c r="K1709" s="2" t="s">
        <v>4532</v>
      </c>
      <c r="L1709" s="9">
        <v>8.6</v>
      </c>
      <c r="M1709" s="2" t="s">
        <v>3869</v>
      </c>
      <c r="N1709" s="2" t="s">
        <v>85</v>
      </c>
      <c r="O1709" s="2" t="s">
        <v>3868</v>
      </c>
      <c r="P1709" s="2" t="str">
        <f>VLOOKUP(I1709,Period!A:B,2,FALSE)</f>
        <v>2023H1</v>
      </c>
      <c r="Q1709" s="9">
        <f t="shared" si="297"/>
        <v>8</v>
      </c>
      <c r="R1709" s="2">
        <f t="shared" si="298"/>
        <v>10</v>
      </c>
      <c r="S1709" t="str">
        <f t="shared" si="299"/>
        <v>02 Sunny (10%-30%)</v>
      </c>
      <c r="T1709" t="str">
        <f t="shared" si="307"/>
        <v>44941L8-9_L1CDM-MLB-GANQT4494102 Sunny (10%-30%)</v>
      </c>
      <c r="U1709">
        <f>IF(COUNTIF(T$2:T1708,T1709)&gt;=1,0,1)</f>
        <v>1</v>
      </c>
      <c r="V1709" s="26" t="s">
        <v>3431</v>
      </c>
      <c r="W1709" s="26">
        <f t="shared" si="300"/>
        <v>2023</v>
      </c>
      <c r="X1709" s="26" t="str">
        <f t="shared" si="301"/>
        <v>01</v>
      </c>
      <c r="Y1709" s="26">
        <f t="shared" si="302"/>
        <v>15</v>
      </c>
      <c r="Z1709" s="26" t="str">
        <f t="shared" si="303"/>
        <v>22</v>
      </c>
      <c r="AA1709" s="26" t="str">
        <f t="shared" si="304"/>
        <v>21</v>
      </c>
      <c r="AB1709" s="26" t="str">
        <f t="shared" si="305"/>
        <v>05</v>
      </c>
      <c r="AC1709" s="86" t="str">
        <f t="shared" si="306"/>
        <v>GAN_QT_2500X1254px_16m_L8-9_L1_20230115_10CC</v>
      </c>
      <c r="AD1709" s="41" t="s">
        <v>3432</v>
      </c>
    </row>
    <row r="1710" spans="2:30" x14ac:dyDescent="0.25">
      <c r="B1710" t="s">
        <v>3876</v>
      </c>
      <c r="C1710" t="s">
        <v>3816</v>
      </c>
      <c r="D1710" s="7" t="s">
        <v>354</v>
      </c>
      <c r="E1710" s="2" t="b">
        <v>1</v>
      </c>
      <c r="F1710" s="2" t="s">
        <v>3813</v>
      </c>
      <c r="G1710" s="7" t="s">
        <v>184</v>
      </c>
      <c r="H1710" t="s">
        <v>355</v>
      </c>
      <c r="I1710" s="50">
        <v>44941</v>
      </c>
      <c r="J1710" s="2">
        <v>51.3</v>
      </c>
      <c r="K1710" s="2" t="s">
        <v>3932</v>
      </c>
      <c r="L1710" s="9">
        <v>7.4</v>
      </c>
      <c r="M1710" s="2" t="s">
        <v>3869</v>
      </c>
      <c r="N1710" s="2" t="s">
        <v>85</v>
      </c>
      <c r="O1710" s="2" t="s">
        <v>3868</v>
      </c>
      <c r="P1710" s="2" t="str">
        <f>VLOOKUP(I1710,Period!A:B,2,FALSE)</f>
        <v>2023H1</v>
      </c>
      <c r="Q1710" s="9">
        <f t="shared" si="297"/>
        <v>8</v>
      </c>
      <c r="R1710" s="2">
        <f t="shared" si="298"/>
        <v>10</v>
      </c>
      <c r="S1710" t="str">
        <f t="shared" si="299"/>
        <v>02 Sunny (10%-30%)</v>
      </c>
      <c r="T1710" t="str">
        <f t="shared" si="307"/>
        <v>44941L8-9_L1CDM-MLB-GANQT4494102 Sunny (10%-30%)</v>
      </c>
      <c r="U1710">
        <f>IF(COUNTIF(T$2:T1709,T1710)&gt;=1,0,1)</f>
        <v>0</v>
      </c>
      <c r="V1710" s="26" t="s">
        <v>3431</v>
      </c>
      <c r="W1710" s="26">
        <f t="shared" si="300"/>
        <v>2023</v>
      </c>
      <c r="X1710" s="26" t="str">
        <f t="shared" si="301"/>
        <v>01</v>
      </c>
      <c r="Y1710" s="26">
        <f t="shared" si="302"/>
        <v>15</v>
      </c>
      <c r="Z1710" s="26" t="str">
        <f t="shared" si="303"/>
        <v>22</v>
      </c>
      <c r="AA1710" s="26" t="str">
        <f t="shared" si="304"/>
        <v>20</v>
      </c>
      <c r="AB1710" s="26" t="str">
        <f t="shared" si="305"/>
        <v>41</v>
      </c>
      <c r="AC1710" s="86" t="str">
        <f t="shared" si="306"/>
        <v>GAN_QT_2500X1254px_16m_L8-9_L1_20230115_10CC</v>
      </c>
      <c r="AD1710" s="41" t="s">
        <v>3433</v>
      </c>
    </row>
    <row r="1711" spans="2:30" x14ac:dyDescent="0.25">
      <c r="B1711" t="s">
        <v>3876</v>
      </c>
      <c r="C1711" t="s">
        <v>3816</v>
      </c>
      <c r="D1711" s="7" t="s">
        <v>354</v>
      </c>
      <c r="E1711" s="2" t="b">
        <v>1</v>
      </c>
      <c r="F1711" s="2" t="s">
        <v>3813</v>
      </c>
      <c r="G1711" s="7" t="s">
        <v>184</v>
      </c>
      <c r="H1711" t="s">
        <v>355</v>
      </c>
      <c r="I1711" s="50">
        <v>44940</v>
      </c>
      <c r="J1711" s="2">
        <v>51.5</v>
      </c>
      <c r="K1711" s="2" t="s">
        <v>4533</v>
      </c>
      <c r="L1711" s="9">
        <v>26.4</v>
      </c>
      <c r="M1711" s="2" t="s">
        <v>3869</v>
      </c>
      <c r="N1711" s="2" t="s">
        <v>85</v>
      </c>
      <c r="O1711" s="2" t="s">
        <v>3868</v>
      </c>
      <c r="P1711" s="2" t="str">
        <f>VLOOKUP(I1711,Period!A:B,2,FALSE)</f>
        <v>2023H1</v>
      </c>
      <c r="Q1711" s="9">
        <f t="shared" si="297"/>
        <v>26.4</v>
      </c>
      <c r="R1711" s="2">
        <f t="shared" si="298"/>
        <v>30</v>
      </c>
      <c r="S1711" t="str">
        <f t="shared" si="299"/>
        <v>02 Sunny (10%-30%)</v>
      </c>
      <c r="T1711" t="str">
        <f t="shared" si="307"/>
        <v>44940L8-9_L1CDM-MLB-GANQT4494002 Sunny (10%-30%)</v>
      </c>
      <c r="U1711">
        <f>IF(COUNTIF(T$2:T1710,T1711)&gt;=1,0,1)</f>
        <v>1</v>
      </c>
      <c r="V1711" s="26" t="s">
        <v>3434</v>
      </c>
      <c r="W1711" s="26">
        <f t="shared" si="300"/>
        <v>2023</v>
      </c>
      <c r="X1711" s="26" t="str">
        <f t="shared" si="301"/>
        <v>01</v>
      </c>
      <c r="Y1711" s="26">
        <f t="shared" si="302"/>
        <v>14</v>
      </c>
      <c r="Z1711" s="26" t="str">
        <f t="shared" si="303"/>
        <v>22</v>
      </c>
      <c r="AA1711" s="26" t="str">
        <f t="shared" si="304"/>
        <v>26</v>
      </c>
      <c r="AB1711" s="26" t="str">
        <f t="shared" si="305"/>
        <v>57</v>
      </c>
      <c r="AC1711" s="86" t="str">
        <f t="shared" si="306"/>
        <v>GAN_QT_2500X1254px_16m_L8-9_L1_20230114_30CC</v>
      </c>
      <c r="AD1711" s="41" t="s">
        <v>3435</v>
      </c>
    </row>
    <row r="1712" spans="2:30" x14ac:dyDescent="0.25">
      <c r="B1712" t="s">
        <v>3876</v>
      </c>
      <c r="C1712" t="s">
        <v>3816</v>
      </c>
      <c r="D1712" s="7" t="s">
        <v>354</v>
      </c>
      <c r="E1712" s="2" t="b">
        <v>1</v>
      </c>
      <c r="F1712" s="2" t="s">
        <v>3813</v>
      </c>
      <c r="G1712" s="7" t="s">
        <v>184</v>
      </c>
      <c r="H1712" t="s">
        <v>355</v>
      </c>
      <c r="I1712" s="50">
        <v>44933</v>
      </c>
      <c r="J1712" s="2">
        <v>51.9</v>
      </c>
      <c r="K1712" s="2" t="s">
        <v>4534</v>
      </c>
      <c r="L1712" s="9">
        <v>0.7</v>
      </c>
      <c r="M1712" s="2" t="s">
        <v>3869</v>
      </c>
      <c r="N1712" s="2" t="s">
        <v>85</v>
      </c>
      <c r="O1712" s="2" t="s">
        <v>3868</v>
      </c>
      <c r="P1712" s="2" t="str">
        <f>VLOOKUP(I1712,Period!A:B,2,FALSE)</f>
        <v>2023H1</v>
      </c>
      <c r="Q1712" s="9">
        <f t="shared" si="297"/>
        <v>5.25</v>
      </c>
      <c r="R1712" s="2">
        <f t="shared" si="298"/>
        <v>10</v>
      </c>
      <c r="S1712" t="str">
        <f t="shared" si="299"/>
        <v>02 Sunny (10%-30%)</v>
      </c>
      <c r="T1712" t="str">
        <f t="shared" si="307"/>
        <v>44933L8-9_L1CDM-MLB-GANQT4493302 Sunny (10%-30%)</v>
      </c>
      <c r="U1712">
        <f>IF(COUNTIF(T$2:T1711,T1712)&gt;=1,0,1)</f>
        <v>1</v>
      </c>
      <c r="V1712" s="26" t="s">
        <v>3436</v>
      </c>
      <c r="W1712" s="26">
        <f t="shared" si="300"/>
        <v>2023</v>
      </c>
      <c r="X1712" s="26" t="str">
        <f t="shared" si="301"/>
        <v>01</v>
      </c>
      <c r="Y1712" s="26" t="str">
        <f t="shared" si="302"/>
        <v>07</v>
      </c>
      <c r="Z1712" s="26" t="str">
        <f t="shared" si="303"/>
        <v>22</v>
      </c>
      <c r="AA1712" s="26" t="str">
        <f t="shared" si="304"/>
        <v>21</v>
      </c>
      <c r="AB1712" s="26" t="str">
        <f t="shared" si="305"/>
        <v>14</v>
      </c>
      <c r="AC1712" s="86" t="str">
        <f t="shared" si="306"/>
        <v>GAN_QT_2500X1254px_16m_L8-9_L1_20230107_10CC</v>
      </c>
      <c r="AD1712" s="41" t="s">
        <v>3437</v>
      </c>
    </row>
    <row r="1713" spans="2:30" x14ac:dyDescent="0.25">
      <c r="B1713" t="s">
        <v>3876</v>
      </c>
      <c r="C1713" t="s">
        <v>3816</v>
      </c>
      <c r="D1713" s="7" t="s">
        <v>354</v>
      </c>
      <c r="E1713" s="2" t="b">
        <v>1</v>
      </c>
      <c r="F1713" s="2" t="s">
        <v>3813</v>
      </c>
      <c r="G1713" s="7" t="s">
        <v>184</v>
      </c>
      <c r="H1713" t="s">
        <v>355</v>
      </c>
      <c r="I1713" s="50">
        <v>44933</v>
      </c>
      <c r="J1713" s="2">
        <v>52.7</v>
      </c>
      <c r="K1713" s="2" t="s">
        <v>3935</v>
      </c>
      <c r="L1713" s="9">
        <v>9.8000000000000007</v>
      </c>
      <c r="M1713" s="2" t="s">
        <v>3869</v>
      </c>
      <c r="N1713" s="2" t="s">
        <v>85</v>
      </c>
      <c r="O1713" s="2" t="s">
        <v>3868</v>
      </c>
      <c r="P1713" s="2" t="str">
        <f>VLOOKUP(I1713,Period!A:B,2,FALSE)</f>
        <v>2023H1</v>
      </c>
      <c r="Q1713" s="9">
        <f t="shared" si="297"/>
        <v>5.25</v>
      </c>
      <c r="R1713" s="2">
        <f t="shared" si="298"/>
        <v>10</v>
      </c>
      <c r="S1713" t="str">
        <f t="shared" si="299"/>
        <v>02 Sunny (10%-30%)</v>
      </c>
      <c r="T1713" t="str">
        <f t="shared" si="307"/>
        <v>44933L8-9_L1CDM-MLB-GANQT4493302 Sunny (10%-30%)</v>
      </c>
      <c r="U1713">
        <f>IF(COUNTIF(T$2:T1712,T1713)&gt;=1,0,1)</f>
        <v>0</v>
      </c>
      <c r="V1713" s="26" t="s">
        <v>3436</v>
      </c>
      <c r="W1713" s="26">
        <f t="shared" si="300"/>
        <v>2023</v>
      </c>
      <c r="X1713" s="26" t="str">
        <f t="shared" si="301"/>
        <v>01</v>
      </c>
      <c r="Y1713" s="26" t="str">
        <f t="shared" si="302"/>
        <v>07</v>
      </c>
      <c r="Z1713" s="26" t="str">
        <f t="shared" si="303"/>
        <v>22</v>
      </c>
      <c r="AA1713" s="26" t="str">
        <f t="shared" si="304"/>
        <v>20</v>
      </c>
      <c r="AB1713" s="26" t="str">
        <f t="shared" si="305"/>
        <v>50</v>
      </c>
      <c r="AC1713" s="86" t="str">
        <f t="shared" si="306"/>
        <v>GAN_QT_2500X1254px_16m_L8-9_L1_20230107_10CC</v>
      </c>
      <c r="AD1713" s="41" t="s">
        <v>3438</v>
      </c>
    </row>
    <row r="1714" spans="2:30" x14ac:dyDescent="0.25">
      <c r="B1714" t="s">
        <v>3876</v>
      </c>
      <c r="C1714" t="s">
        <v>3816</v>
      </c>
      <c r="D1714" s="7" t="s">
        <v>354</v>
      </c>
      <c r="E1714" s="2" t="b">
        <v>1</v>
      </c>
      <c r="F1714" s="2" t="s">
        <v>3813</v>
      </c>
      <c r="G1714" s="7" t="s">
        <v>184</v>
      </c>
      <c r="H1714" t="s">
        <v>355</v>
      </c>
      <c r="I1714" s="50">
        <v>44932</v>
      </c>
      <c r="J1714" s="2">
        <v>52.9</v>
      </c>
      <c r="K1714" s="2" t="s">
        <v>4535</v>
      </c>
      <c r="L1714" s="9">
        <v>79</v>
      </c>
      <c r="M1714" s="2" t="s">
        <v>3869</v>
      </c>
      <c r="N1714" s="2" t="s">
        <v>85</v>
      </c>
      <c r="O1714" s="2" t="s">
        <v>3868</v>
      </c>
      <c r="P1714" s="2" t="str">
        <f>VLOOKUP(I1714,Period!A:B,2,FALSE)</f>
        <v>2023H1</v>
      </c>
      <c r="Q1714" s="9">
        <f t="shared" si="297"/>
        <v>79</v>
      </c>
      <c r="R1714" s="2">
        <f t="shared" si="298"/>
        <v>80</v>
      </c>
      <c r="S1714" t="str">
        <f t="shared" si="299"/>
        <v>03 Cloudy (40%-90%)</v>
      </c>
      <c r="T1714" t="str">
        <f t="shared" si="307"/>
        <v>44932L8-9_L1CDM-MLB-GANQT4493203 Cloudy (40%-90%)</v>
      </c>
      <c r="U1714">
        <f>IF(COUNTIF(T$2:T1713,T1714)&gt;=1,0,1)</f>
        <v>1</v>
      </c>
      <c r="V1714" s="26" t="s">
        <v>3439</v>
      </c>
      <c r="W1714" s="26">
        <f t="shared" si="300"/>
        <v>2023</v>
      </c>
      <c r="X1714" s="26" t="str">
        <f t="shared" si="301"/>
        <v>01</v>
      </c>
      <c r="Y1714" s="26" t="str">
        <f t="shared" si="302"/>
        <v>06</v>
      </c>
      <c r="Z1714" s="26" t="str">
        <f t="shared" si="303"/>
        <v>22</v>
      </c>
      <c r="AA1714" s="26" t="str">
        <f t="shared" si="304"/>
        <v>26</v>
      </c>
      <c r="AB1714" s="26" t="str">
        <f t="shared" si="305"/>
        <v>58</v>
      </c>
      <c r="AC1714" s="86" t="str">
        <f t="shared" si="306"/>
        <v>GAN_QT_2500X1254px_16m_L8-9_L1_20230106_80CC</v>
      </c>
      <c r="AD1714" s="41" t="s">
        <v>3440</v>
      </c>
    </row>
    <row r="1715" spans="2:30" x14ac:dyDescent="0.25">
      <c r="B1715" t="s">
        <v>3876</v>
      </c>
      <c r="C1715" t="s">
        <v>3816</v>
      </c>
      <c r="D1715" s="7" t="s">
        <v>354</v>
      </c>
      <c r="E1715" s="2" t="b">
        <v>1</v>
      </c>
      <c r="F1715" s="2" t="s">
        <v>3813</v>
      </c>
      <c r="G1715" s="7" t="s">
        <v>184</v>
      </c>
      <c r="H1715" t="s">
        <v>355</v>
      </c>
      <c r="I1715" s="50">
        <v>44925</v>
      </c>
      <c r="J1715" s="2">
        <v>53</v>
      </c>
      <c r="K1715" s="2" t="s">
        <v>4536</v>
      </c>
      <c r="L1715" s="9">
        <v>10</v>
      </c>
      <c r="M1715" s="2" t="s">
        <v>3869</v>
      </c>
      <c r="N1715" s="2" t="s">
        <v>85</v>
      </c>
      <c r="O1715" s="2" t="s">
        <v>3868</v>
      </c>
      <c r="P1715" s="2" t="str">
        <f>VLOOKUP(I1715,Period!A:B,2,FALSE)</f>
        <v>2022H2</v>
      </c>
      <c r="Q1715" s="9">
        <f t="shared" si="297"/>
        <v>14.55</v>
      </c>
      <c r="R1715" s="2">
        <f t="shared" si="298"/>
        <v>20</v>
      </c>
      <c r="S1715" t="str">
        <f t="shared" si="299"/>
        <v>02 Sunny (10%-30%)</v>
      </c>
      <c r="T1715" t="str">
        <f t="shared" si="307"/>
        <v>44925L8-9_L1CDM-MLB-GANQT4492502 Sunny (10%-30%)</v>
      </c>
      <c r="U1715">
        <f>IF(COUNTIF(T$2:T1714,T1715)&gt;=1,0,1)</f>
        <v>1</v>
      </c>
      <c r="V1715" s="26" t="s">
        <v>3441</v>
      </c>
      <c r="W1715" s="26">
        <f t="shared" si="300"/>
        <v>2022</v>
      </c>
      <c r="X1715" s="26">
        <f t="shared" si="301"/>
        <v>12</v>
      </c>
      <c r="Y1715" s="26">
        <f t="shared" si="302"/>
        <v>30</v>
      </c>
      <c r="Z1715" s="26" t="str">
        <f t="shared" si="303"/>
        <v>22</v>
      </c>
      <c r="AA1715" s="26" t="str">
        <f t="shared" si="304"/>
        <v>21</v>
      </c>
      <c r="AB1715" s="26" t="str">
        <f t="shared" si="305"/>
        <v>12</v>
      </c>
      <c r="AC1715" s="86" t="str">
        <f t="shared" si="306"/>
        <v>GAN_QT_2500X1254px_16m_L8-9_L1_20221230_20CC</v>
      </c>
      <c r="AD1715" s="41" t="s">
        <v>3442</v>
      </c>
    </row>
    <row r="1716" spans="2:30" x14ac:dyDescent="0.25">
      <c r="B1716" t="s">
        <v>3876</v>
      </c>
      <c r="C1716" t="s">
        <v>3816</v>
      </c>
      <c r="D1716" s="7" t="s">
        <v>354</v>
      </c>
      <c r="E1716" s="2" t="b">
        <v>1</v>
      </c>
      <c r="F1716" s="2" t="s">
        <v>3813</v>
      </c>
      <c r="G1716" s="7" t="s">
        <v>184</v>
      </c>
      <c r="H1716" t="s">
        <v>355</v>
      </c>
      <c r="I1716" s="50">
        <v>44925</v>
      </c>
      <c r="J1716" s="2">
        <v>53.9</v>
      </c>
      <c r="K1716" s="2" t="s">
        <v>3938</v>
      </c>
      <c r="L1716" s="9">
        <v>19.100000000000001</v>
      </c>
      <c r="M1716" s="2" t="s">
        <v>3869</v>
      </c>
      <c r="N1716" s="2" t="s">
        <v>85</v>
      </c>
      <c r="O1716" s="2" t="s">
        <v>3868</v>
      </c>
      <c r="P1716" s="2" t="str">
        <f>VLOOKUP(I1716,Period!A:B,2,FALSE)</f>
        <v>2022H2</v>
      </c>
      <c r="Q1716" s="9">
        <f t="shared" si="297"/>
        <v>14.55</v>
      </c>
      <c r="R1716" s="2">
        <f t="shared" si="298"/>
        <v>20</v>
      </c>
      <c r="S1716" t="str">
        <f t="shared" si="299"/>
        <v>02 Sunny (10%-30%)</v>
      </c>
      <c r="T1716" t="str">
        <f t="shared" si="307"/>
        <v>44925L8-9_L1CDM-MLB-GANQT4492502 Sunny (10%-30%)</v>
      </c>
      <c r="U1716">
        <f>IF(COUNTIF(T$2:T1715,T1716)&gt;=1,0,1)</f>
        <v>0</v>
      </c>
      <c r="V1716" s="26" t="s">
        <v>3441</v>
      </c>
      <c r="W1716" s="26">
        <f t="shared" si="300"/>
        <v>2022</v>
      </c>
      <c r="X1716" s="26">
        <f t="shared" si="301"/>
        <v>12</v>
      </c>
      <c r="Y1716" s="26">
        <f t="shared" si="302"/>
        <v>30</v>
      </c>
      <c r="Z1716" s="26" t="str">
        <f t="shared" si="303"/>
        <v>22</v>
      </c>
      <c r="AA1716" s="26" t="str">
        <f t="shared" si="304"/>
        <v>20</v>
      </c>
      <c r="AB1716" s="26" t="str">
        <f t="shared" si="305"/>
        <v>48</v>
      </c>
      <c r="AC1716" s="86" t="str">
        <f t="shared" si="306"/>
        <v>GAN_QT_2500X1254px_16m_L8-9_L1_20221230_20CC</v>
      </c>
      <c r="AD1716" s="41" t="s">
        <v>3443</v>
      </c>
    </row>
    <row r="1717" spans="2:30" x14ac:dyDescent="0.25">
      <c r="B1717" t="s">
        <v>3876</v>
      </c>
      <c r="C1717" t="s">
        <v>3816</v>
      </c>
      <c r="D1717" s="7" t="s">
        <v>354</v>
      </c>
      <c r="E1717" s="2" t="b">
        <v>1</v>
      </c>
      <c r="F1717" s="2" t="s">
        <v>3813</v>
      </c>
      <c r="G1717" s="7" t="s">
        <v>184</v>
      </c>
      <c r="H1717" t="s">
        <v>355</v>
      </c>
      <c r="I1717" s="50">
        <v>44924</v>
      </c>
      <c r="J1717" s="2">
        <v>54</v>
      </c>
      <c r="K1717" s="2" t="s">
        <v>4537</v>
      </c>
      <c r="L1717" s="9">
        <v>44.4</v>
      </c>
      <c r="M1717" s="2" t="s">
        <v>3869</v>
      </c>
      <c r="N1717" s="2" t="s">
        <v>85</v>
      </c>
      <c r="O1717" s="2" t="s">
        <v>3868</v>
      </c>
      <c r="P1717" s="2" t="str">
        <f>VLOOKUP(I1717,Period!A:B,2,FALSE)</f>
        <v>2022H2</v>
      </c>
      <c r="Q1717" s="9">
        <f t="shared" si="297"/>
        <v>44.4</v>
      </c>
      <c r="R1717" s="2">
        <f t="shared" si="298"/>
        <v>50</v>
      </c>
      <c r="S1717" t="str">
        <f t="shared" si="299"/>
        <v>03 Cloudy (40%-90%)</v>
      </c>
      <c r="T1717" t="str">
        <f t="shared" si="307"/>
        <v>44924L8-9_L1CDM-MLB-GANQT4492403 Cloudy (40%-90%)</v>
      </c>
      <c r="U1717">
        <f>IF(COUNTIF(T$2:T1716,T1717)&gt;=1,0,1)</f>
        <v>1</v>
      </c>
      <c r="V1717" s="26" t="s">
        <v>3444</v>
      </c>
      <c r="W1717" s="26">
        <f t="shared" si="300"/>
        <v>2022</v>
      </c>
      <c r="X1717" s="26">
        <f t="shared" si="301"/>
        <v>12</v>
      </c>
      <c r="Y1717" s="26">
        <f t="shared" si="302"/>
        <v>29</v>
      </c>
      <c r="Z1717" s="26" t="str">
        <f t="shared" si="303"/>
        <v>22</v>
      </c>
      <c r="AA1717" s="26" t="str">
        <f t="shared" si="304"/>
        <v>27</v>
      </c>
      <c r="AB1717" s="26" t="str">
        <f t="shared" si="305"/>
        <v>00</v>
      </c>
      <c r="AC1717" s="86" t="str">
        <f t="shared" si="306"/>
        <v>GAN_QT_2500X1254px_16m_L8-9_L1_20221229_50CC</v>
      </c>
      <c r="AD1717" s="41" t="s">
        <v>3445</v>
      </c>
    </row>
    <row r="1718" spans="2:30" x14ac:dyDescent="0.25">
      <c r="B1718" t="s">
        <v>3876</v>
      </c>
      <c r="C1718" t="s">
        <v>3816</v>
      </c>
      <c r="D1718" s="7" t="s">
        <v>354</v>
      </c>
      <c r="E1718" s="2" t="b">
        <v>1</v>
      </c>
      <c r="F1718" s="2" t="s">
        <v>3813</v>
      </c>
      <c r="G1718" s="7" t="s">
        <v>184</v>
      </c>
      <c r="H1718" t="s">
        <v>355</v>
      </c>
      <c r="I1718" s="50">
        <v>44917</v>
      </c>
      <c r="J1718" s="2">
        <v>53.9</v>
      </c>
      <c r="K1718" s="2" t="s">
        <v>4538</v>
      </c>
      <c r="L1718" s="9">
        <v>69.099999999999994</v>
      </c>
      <c r="M1718" s="2" t="s">
        <v>3869</v>
      </c>
      <c r="N1718" s="2" t="s">
        <v>85</v>
      </c>
      <c r="O1718" s="2" t="s">
        <v>3868</v>
      </c>
      <c r="P1718" s="2" t="str">
        <f>VLOOKUP(I1718,Period!A:B,2,FALSE)</f>
        <v>2022H2</v>
      </c>
      <c r="Q1718" s="9">
        <f t="shared" si="297"/>
        <v>61.699999999999996</v>
      </c>
      <c r="R1718" s="2">
        <f t="shared" si="298"/>
        <v>70</v>
      </c>
      <c r="S1718" t="str">
        <f t="shared" si="299"/>
        <v>03 Cloudy (40%-90%)</v>
      </c>
      <c r="T1718" t="str">
        <f t="shared" si="307"/>
        <v>44917L8-9_L1CDM-MLB-GANQT4491703 Cloudy (40%-90%)</v>
      </c>
      <c r="U1718">
        <f>IF(COUNTIF(T$2:T1717,T1718)&gt;=1,0,1)</f>
        <v>1</v>
      </c>
      <c r="V1718" s="26" t="s">
        <v>3446</v>
      </c>
      <c r="W1718" s="26">
        <f t="shared" si="300"/>
        <v>2022</v>
      </c>
      <c r="X1718" s="26">
        <f t="shared" si="301"/>
        <v>12</v>
      </c>
      <c r="Y1718" s="26">
        <f t="shared" si="302"/>
        <v>22</v>
      </c>
      <c r="Z1718" s="26" t="str">
        <f t="shared" si="303"/>
        <v>22</v>
      </c>
      <c r="AA1718" s="26" t="str">
        <f t="shared" si="304"/>
        <v>21</v>
      </c>
      <c r="AB1718" s="26" t="str">
        <f t="shared" si="305"/>
        <v>11</v>
      </c>
      <c r="AC1718" s="86" t="str">
        <f t="shared" si="306"/>
        <v>GAN_QT_2500X1254px_16m_L8-9_L1_20221222_70CC</v>
      </c>
      <c r="AD1718" s="41" t="s">
        <v>3447</v>
      </c>
    </row>
    <row r="1719" spans="2:30" x14ac:dyDescent="0.25">
      <c r="B1719" t="s">
        <v>3876</v>
      </c>
      <c r="C1719" t="s">
        <v>3816</v>
      </c>
      <c r="D1719" s="7" t="s">
        <v>354</v>
      </c>
      <c r="E1719" s="2" t="b">
        <v>1</v>
      </c>
      <c r="F1719" s="2" t="s">
        <v>3813</v>
      </c>
      <c r="G1719" s="7" t="s">
        <v>184</v>
      </c>
      <c r="H1719" t="s">
        <v>355</v>
      </c>
      <c r="I1719" s="50">
        <v>44917</v>
      </c>
      <c r="J1719" s="2">
        <v>54.8</v>
      </c>
      <c r="K1719" s="2" t="s">
        <v>3941</v>
      </c>
      <c r="L1719" s="9">
        <v>54.3</v>
      </c>
      <c r="M1719" s="2" t="s">
        <v>3869</v>
      </c>
      <c r="N1719" s="2" t="s">
        <v>85</v>
      </c>
      <c r="O1719" s="2" t="s">
        <v>3868</v>
      </c>
      <c r="P1719" s="2" t="str">
        <f>VLOOKUP(I1719,Period!A:B,2,FALSE)</f>
        <v>2022H2</v>
      </c>
      <c r="Q1719" s="9">
        <f t="shared" si="297"/>
        <v>61.699999999999996</v>
      </c>
      <c r="R1719" s="2">
        <f t="shared" si="298"/>
        <v>70</v>
      </c>
      <c r="S1719" t="str">
        <f t="shared" si="299"/>
        <v>03 Cloudy (40%-90%)</v>
      </c>
      <c r="T1719" t="str">
        <f t="shared" si="307"/>
        <v>44917L8-9_L1CDM-MLB-GANQT4491703 Cloudy (40%-90%)</v>
      </c>
      <c r="U1719">
        <f>IF(COUNTIF(T$2:T1718,T1719)&gt;=1,0,1)</f>
        <v>0</v>
      </c>
      <c r="V1719" s="26" t="s">
        <v>3446</v>
      </c>
      <c r="W1719" s="26">
        <f t="shared" si="300"/>
        <v>2022</v>
      </c>
      <c r="X1719" s="26">
        <f t="shared" si="301"/>
        <v>12</v>
      </c>
      <c r="Y1719" s="26">
        <f t="shared" si="302"/>
        <v>22</v>
      </c>
      <c r="Z1719" s="26" t="str">
        <f t="shared" si="303"/>
        <v>22</v>
      </c>
      <c r="AA1719" s="26" t="str">
        <f t="shared" si="304"/>
        <v>20</v>
      </c>
      <c r="AB1719" s="26" t="str">
        <f t="shared" si="305"/>
        <v>47</v>
      </c>
      <c r="AC1719" s="86" t="str">
        <f t="shared" si="306"/>
        <v>GAN_QT_2500X1254px_16m_L8-9_L1_20221222_70CC</v>
      </c>
      <c r="AD1719" s="41" t="s">
        <v>3448</v>
      </c>
    </row>
    <row r="1720" spans="2:30" x14ac:dyDescent="0.25">
      <c r="B1720" t="s">
        <v>3876</v>
      </c>
      <c r="C1720" t="s">
        <v>3816</v>
      </c>
      <c r="D1720" s="7" t="s">
        <v>354</v>
      </c>
      <c r="E1720" s="2" t="b">
        <v>1</v>
      </c>
      <c r="F1720" s="2" t="s">
        <v>3813</v>
      </c>
      <c r="G1720" s="7" t="s">
        <v>184</v>
      </c>
      <c r="H1720" t="s">
        <v>355</v>
      </c>
      <c r="I1720" s="50">
        <v>44916</v>
      </c>
      <c r="J1720" s="2">
        <v>54.9</v>
      </c>
      <c r="K1720" s="2" t="s">
        <v>4533</v>
      </c>
      <c r="L1720" s="9">
        <v>41</v>
      </c>
      <c r="M1720" s="2" t="s">
        <v>3869</v>
      </c>
      <c r="N1720" s="2" t="s">
        <v>85</v>
      </c>
      <c r="O1720" s="2" t="s">
        <v>3868</v>
      </c>
      <c r="P1720" s="2" t="str">
        <f>VLOOKUP(I1720,Period!A:B,2,FALSE)</f>
        <v>2022H2</v>
      </c>
      <c r="Q1720" s="9">
        <f t="shared" si="297"/>
        <v>41</v>
      </c>
      <c r="R1720" s="2">
        <f t="shared" si="298"/>
        <v>50</v>
      </c>
      <c r="S1720" t="str">
        <f t="shared" si="299"/>
        <v>03 Cloudy (40%-90%)</v>
      </c>
      <c r="T1720" t="str">
        <f t="shared" si="307"/>
        <v>44916L8-9_L1CDM-MLB-GANQT4491603 Cloudy (40%-90%)</v>
      </c>
      <c r="U1720">
        <f>IF(COUNTIF(T$2:T1719,T1720)&gt;=1,0,1)</f>
        <v>1</v>
      </c>
      <c r="V1720" s="26" t="s">
        <v>3449</v>
      </c>
      <c r="W1720" s="26">
        <f t="shared" si="300"/>
        <v>2022</v>
      </c>
      <c r="X1720" s="26">
        <f t="shared" si="301"/>
        <v>12</v>
      </c>
      <c r="Y1720" s="26">
        <f t="shared" si="302"/>
        <v>21</v>
      </c>
      <c r="Z1720" s="26" t="str">
        <f t="shared" si="303"/>
        <v>22</v>
      </c>
      <c r="AA1720" s="26" t="str">
        <f t="shared" si="304"/>
        <v>26</v>
      </c>
      <c r="AB1720" s="26" t="str">
        <f t="shared" si="305"/>
        <v>57</v>
      </c>
      <c r="AC1720" s="86" t="str">
        <f t="shared" si="306"/>
        <v>GAN_QT_2500X1254px_16m_L8-9_L1_20221221_50CC</v>
      </c>
      <c r="AD1720" s="41" t="s">
        <v>3450</v>
      </c>
    </row>
    <row r="1721" spans="2:30" x14ac:dyDescent="0.25">
      <c r="B1721" t="s">
        <v>3876</v>
      </c>
      <c r="C1721" t="s">
        <v>3816</v>
      </c>
      <c r="D1721" s="7" t="s">
        <v>354</v>
      </c>
      <c r="E1721" s="2" t="b">
        <v>1</v>
      </c>
      <c r="F1721" s="2" t="s">
        <v>3813</v>
      </c>
      <c r="G1721" s="7" t="s">
        <v>184</v>
      </c>
      <c r="H1721" t="s">
        <v>355</v>
      </c>
      <c r="I1721" s="50">
        <v>44909</v>
      </c>
      <c r="J1721" s="2">
        <v>54.4</v>
      </c>
      <c r="K1721" s="2" t="s">
        <v>4539</v>
      </c>
      <c r="L1721" s="9">
        <v>41.5</v>
      </c>
      <c r="M1721" s="2" t="s">
        <v>3869</v>
      </c>
      <c r="N1721" s="2" t="s">
        <v>85</v>
      </c>
      <c r="O1721" s="2" t="s">
        <v>3868</v>
      </c>
      <c r="P1721" s="2" t="str">
        <f>VLOOKUP(I1721,Period!A:B,2,FALSE)</f>
        <v>2022H2</v>
      </c>
      <c r="Q1721" s="9">
        <f t="shared" si="297"/>
        <v>61.25</v>
      </c>
      <c r="R1721" s="2">
        <f t="shared" si="298"/>
        <v>70</v>
      </c>
      <c r="S1721" t="str">
        <f t="shared" si="299"/>
        <v>03 Cloudy (40%-90%)</v>
      </c>
      <c r="T1721" t="str">
        <f t="shared" si="307"/>
        <v>44909L8-9_L1CDM-MLB-GANQT4490903 Cloudy (40%-90%)</v>
      </c>
      <c r="U1721">
        <f>IF(COUNTIF(T$2:T1720,T1721)&gt;=1,0,1)</f>
        <v>1</v>
      </c>
      <c r="V1721" s="26" t="s">
        <v>3451</v>
      </c>
      <c r="W1721" s="26">
        <f t="shared" si="300"/>
        <v>2022</v>
      </c>
      <c r="X1721" s="26">
        <f t="shared" si="301"/>
        <v>12</v>
      </c>
      <c r="Y1721" s="26">
        <f t="shared" si="302"/>
        <v>14</v>
      </c>
      <c r="Z1721" s="26" t="str">
        <f t="shared" si="303"/>
        <v>22</v>
      </c>
      <c r="AA1721" s="26" t="str">
        <f t="shared" si="304"/>
        <v>21</v>
      </c>
      <c r="AB1721" s="26" t="str">
        <f t="shared" si="305"/>
        <v>16</v>
      </c>
      <c r="AC1721" s="86" t="str">
        <f t="shared" si="306"/>
        <v>GAN_QT_2500X1254px_16m_L8-9_L1_20221214_70CC</v>
      </c>
      <c r="AD1721" s="41" t="s">
        <v>3452</v>
      </c>
    </row>
    <row r="1722" spans="2:30" x14ac:dyDescent="0.25">
      <c r="B1722" t="s">
        <v>3876</v>
      </c>
      <c r="C1722" t="s">
        <v>3816</v>
      </c>
      <c r="D1722" s="7" t="s">
        <v>354</v>
      </c>
      <c r="E1722" s="2" t="b">
        <v>1</v>
      </c>
      <c r="F1722" s="2" t="s">
        <v>3813</v>
      </c>
      <c r="G1722" s="7" t="s">
        <v>184</v>
      </c>
      <c r="H1722" t="s">
        <v>355</v>
      </c>
      <c r="I1722" s="50">
        <v>44909</v>
      </c>
      <c r="J1722" s="2">
        <v>55.3</v>
      </c>
      <c r="K1722" s="2" t="s">
        <v>3943</v>
      </c>
      <c r="L1722" s="9">
        <v>81</v>
      </c>
      <c r="M1722" s="2" t="s">
        <v>3869</v>
      </c>
      <c r="N1722" s="2" t="s">
        <v>85</v>
      </c>
      <c r="O1722" s="2" t="s">
        <v>3868</v>
      </c>
      <c r="P1722" s="2" t="str">
        <f>VLOOKUP(I1722,Period!A:B,2,FALSE)</f>
        <v>2022H2</v>
      </c>
      <c r="Q1722" s="9">
        <f t="shared" si="297"/>
        <v>61.25</v>
      </c>
      <c r="R1722" s="2">
        <f t="shared" si="298"/>
        <v>70</v>
      </c>
      <c r="S1722" t="str">
        <f t="shared" si="299"/>
        <v>03 Cloudy (40%-90%)</v>
      </c>
      <c r="T1722" t="str">
        <f t="shared" si="307"/>
        <v>44909L8-9_L1CDM-MLB-GANQT4490903 Cloudy (40%-90%)</v>
      </c>
      <c r="U1722">
        <f>IF(COUNTIF(T$2:T1721,T1722)&gt;=1,0,1)</f>
        <v>0</v>
      </c>
      <c r="V1722" s="26" t="s">
        <v>3451</v>
      </c>
      <c r="W1722" s="26">
        <f t="shared" si="300"/>
        <v>2022</v>
      </c>
      <c r="X1722" s="26">
        <f t="shared" si="301"/>
        <v>12</v>
      </c>
      <c r="Y1722" s="26">
        <f t="shared" si="302"/>
        <v>14</v>
      </c>
      <c r="Z1722" s="26" t="str">
        <f t="shared" si="303"/>
        <v>22</v>
      </c>
      <c r="AA1722" s="26" t="str">
        <f t="shared" si="304"/>
        <v>20</v>
      </c>
      <c r="AB1722" s="26" t="str">
        <f t="shared" si="305"/>
        <v>52</v>
      </c>
      <c r="AC1722" s="86" t="str">
        <f t="shared" si="306"/>
        <v>GAN_QT_2500X1254px_16m_L8-9_L1_20221214_70CC</v>
      </c>
      <c r="AD1722" s="41" t="s">
        <v>3453</v>
      </c>
    </row>
    <row r="1723" spans="2:30" x14ac:dyDescent="0.25">
      <c r="B1723" t="s">
        <v>3876</v>
      </c>
      <c r="C1723" t="s">
        <v>3816</v>
      </c>
      <c r="D1723" s="7" t="s">
        <v>354</v>
      </c>
      <c r="E1723" s="2" t="b">
        <v>1</v>
      </c>
      <c r="F1723" s="2" t="s">
        <v>3813</v>
      </c>
      <c r="G1723" s="7" t="s">
        <v>184</v>
      </c>
      <c r="H1723" t="s">
        <v>355</v>
      </c>
      <c r="I1723" s="50">
        <v>44908</v>
      </c>
      <c r="J1723" s="2">
        <v>55.3</v>
      </c>
      <c r="K1723" s="2" t="s">
        <v>4527</v>
      </c>
      <c r="L1723" s="9">
        <v>69.5</v>
      </c>
      <c r="M1723" s="2" t="s">
        <v>3869</v>
      </c>
      <c r="N1723" s="2" t="s">
        <v>85</v>
      </c>
      <c r="O1723" s="2" t="s">
        <v>3868</v>
      </c>
      <c r="P1723" s="2" t="str">
        <f>VLOOKUP(I1723,Period!A:B,2,FALSE)</f>
        <v>2022H2</v>
      </c>
      <c r="Q1723" s="9">
        <f t="shared" si="297"/>
        <v>69.5</v>
      </c>
      <c r="R1723" s="2">
        <f t="shared" si="298"/>
        <v>70</v>
      </c>
      <c r="S1723" t="str">
        <f t="shared" si="299"/>
        <v>03 Cloudy (40%-90%)</v>
      </c>
      <c r="T1723" t="str">
        <f t="shared" si="307"/>
        <v>44908L8-9_L1CDM-MLB-GANQT4490803 Cloudy (40%-90%)</v>
      </c>
      <c r="U1723">
        <f>IF(COUNTIF(T$2:T1722,T1723)&gt;=1,0,1)</f>
        <v>1</v>
      </c>
      <c r="V1723" s="26" t="s">
        <v>3454</v>
      </c>
      <c r="W1723" s="26">
        <f t="shared" si="300"/>
        <v>2022</v>
      </c>
      <c r="X1723" s="26">
        <f t="shared" si="301"/>
        <v>12</v>
      </c>
      <c r="Y1723" s="26">
        <f t="shared" si="302"/>
        <v>13</v>
      </c>
      <c r="Z1723" s="26" t="str">
        <f t="shared" si="303"/>
        <v>22</v>
      </c>
      <c r="AA1723" s="26" t="str">
        <f t="shared" si="304"/>
        <v>27</v>
      </c>
      <c r="AB1723" s="26" t="str">
        <f t="shared" si="305"/>
        <v>01</v>
      </c>
      <c r="AC1723" s="86" t="str">
        <f t="shared" si="306"/>
        <v>GAN_QT_2500X1254px_16m_L8-9_L1_20221213_70CC</v>
      </c>
      <c r="AD1723" s="41" t="s">
        <v>3455</v>
      </c>
    </row>
    <row r="1724" spans="2:30" x14ac:dyDescent="0.25">
      <c r="B1724" t="s">
        <v>3876</v>
      </c>
      <c r="C1724" t="s">
        <v>3816</v>
      </c>
      <c r="D1724" s="7" t="s">
        <v>354</v>
      </c>
      <c r="E1724" s="2" t="b">
        <v>1</v>
      </c>
      <c r="F1724" s="2" t="s">
        <v>3813</v>
      </c>
      <c r="G1724" s="7" t="s">
        <v>184</v>
      </c>
      <c r="H1724" t="s">
        <v>355</v>
      </c>
      <c r="I1724" s="50">
        <v>44901</v>
      </c>
      <c r="J1724" s="2">
        <v>54.4</v>
      </c>
      <c r="K1724" s="2" t="s">
        <v>4540</v>
      </c>
      <c r="L1724" s="9">
        <v>33.200000000000003</v>
      </c>
      <c r="M1724" s="2" t="s">
        <v>3869</v>
      </c>
      <c r="N1724" s="2" t="s">
        <v>85</v>
      </c>
      <c r="O1724" s="2" t="s">
        <v>3868</v>
      </c>
      <c r="P1724" s="2" t="str">
        <f>VLOOKUP(I1724,Period!A:B,2,FALSE)</f>
        <v>2022H2</v>
      </c>
      <c r="Q1724" s="9">
        <f t="shared" si="297"/>
        <v>53.800000000000004</v>
      </c>
      <c r="R1724" s="2">
        <f t="shared" si="298"/>
        <v>60</v>
      </c>
      <c r="S1724" t="str">
        <f t="shared" si="299"/>
        <v>03 Cloudy (40%-90%)</v>
      </c>
      <c r="T1724" t="str">
        <f t="shared" si="307"/>
        <v>44901L8-9_L1CDM-MLB-GANQT4490103 Cloudy (40%-90%)</v>
      </c>
      <c r="U1724">
        <f>IF(COUNTIF(T$2:T1723,T1724)&gt;=1,0,1)</f>
        <v>1</v>
      </c>
      <c r="V1724" s="26" t="s">
        <v>3456</v>
      </c>
      <c r="W1724" s="26">
        <f t="shared" si="300"/>
        <v>2022</v>
      </c>
      <c r="X1724" s="26">
        <f t="shared" si="301"/>
        <v>12</v>
      </c>
      <c r="Y1724" s="26" t="str">
        <f t="shared" si="302"/>
        <v>06</v>
      </c>
      <c r="Z1724" s="26" t="str">
        <f t="shared" si="303"/>
        <v>22</v>
      </c>
      <c r="AA1724" s="26" t="str">
        <f t="shared" si="304"/>
        <v>21</v>
      </c>
      <c r="AB1724" s="26" t="str">
        <f t="shared" si="305"/>
        <v>13</v>
      </c>
      <c r="AC1724" s="86" t="str">
        <f t="shared" si="306"/>
        <v>GAN_QT_2500X1254px_16m_L8-9_L1_20221206_60CC</v>
      </c>
      <c r="AD1724" s="41" t="s">
        <v>3457</v>
      </c>
    </row>
    <row r="1725" spans="2:30" x14ac:dyDescent="0.25">
      <c r="B1725" t="s">
        <v>3876</v>
      </c>
      <c r="C1725" t="s">
        <v>3816</v>
      </c>
      <c r="D1725" s="7" t="s">
        <v>354</v>
      </c>
      <c r="E1725" s="2" t="b">
        <v>1</v>
      </c>
      <c r="F1725" s="2" t="s">
        <v>3813</v>
      </c>
      <c r="G1725" s="7" t="s">
        <v>184</v>
      </c>
      <c r="H1725" t="s">
        <v>355</v>
      </c>
      <c r="I1725" s="50">
        <v>44901</v>
      </c>
      <c r="J1725" s="2">
        <v>55.3</v>
      </c>
      <c r="K1725" s="2" t="s">
        <v>3946</v>
      </c>
      <c r="L1725" s="9">
        <v>74.400000000000006</v>
      </c>
      <c r="M1725" s="2" t="s">
        <v>3869</v>
      </c>
      <c r="N1725" s="2" t="s">
        <v>85</v>
      </c>
      <c r="O1725" s="2" t="s">
        <v>3868</v>
      </c>
      <c r="P1725" s="2" t="str">
        <f>VLOOKUP(I1725,Period!A:B,2,FALSE)</f>
        <v>2022H2</v>
      </c>
      <c r="Q1725" s="9">
        <f t="shared" si="297"/>
        <v>53.800000000000004</v>
      </c>
      <c r="R1725" s="2">
        <f t="shared" si="298"/>
        <v>60</v>
      </c>
      <c r="S1725" t="str">
        <f t="shared" si="299"/>
        <v>03 Cloudy (40%-90%)</v>
      </c>
      <c r="T1725" t="str">
        <f t="shared" si="307"/>
        <v>44901L8-9_L1CDM-MLB-GANQT4490103 Cloudy (40%-90%)</v>
      </c>
      <c r="U1725">
        <f>IF(COUNTIF(T$2:T1724,T1725)&gt;=1,0,1)</f>
        <v>0</v>
      </c>
      <c r="V1725" s="26" t="s">
        <v>3456</v>
      </c>
      <c r="W1725" s="26">
        <f t="shared" si="300"/>
        <v>2022</v>
      </c>
      <c r="X1725" s="26">
        <f t="shared" si="301"/>
        <v>12</v>
      </c>
      <c r="Y1725" s="26" t="str">
        <f t="shared" si="302"/>
        <v>06</v>
      </c>
      <c r="Z1725" s="26" t="str">
        <f t="shared" si="303"/>
        <v>22</v>
      </c>
      <c r="AA1725" s="26" t="str">
        <f t="shared" si="304"/>
        <v>20</v>
      </c>
      <c r="AB1725" s="26" t="str">
        <f t="shared" si="305"/>
        <v>49</v>
      </c>
      <c r="AC1725" s="86" t="str">
        <f t="shared" si="306"/>
        <v>GAN_QT_2500X1254px_16m_L8-9_L1_20221206_60CC</v>
      </c>
      <c r="AD1725" s="41" t="s">
        <v>3458</v>
      </c>
    </row>
    <row r="1726" spans="2:30" x14ac:dyDescent="0.25">
      <c r="B1726" t="s">
        <v>3876</v>
      </c>
      <c r="C1726" t="s">
        <v>3816</v>
      </c>
      <c r="D1726" s="7" t="s">
        <v>354</v>
      </c>
      <c r="E1726" s="2" t="b">
        <v>1</v>
      </c>
      <c r="F1726" s="2" t="s">
        <v>3813</v>
      </c>
      <c r="G1726" s="7" t="s">
        <v>184</v>
      </c>
      <c r="H1726" t="s">
        <v>355</v>
      </c>
      <c r="I1726" s="50">
        <v>44900</v>
      </c>
      <c r="J1726" s="2">
        <v>55.3</v>
      </c>
      <c r="K1726" s="2" t="s">
        <v>4541</v>
      </c>
      <c r="L1726" s="9">
        <v>97.3</v>
      </c>
      <c r="M1726" s="2" t="s">
        <v>3869</v>
      </c>
      <c r="N1726" s="2" t="s">
        <v>85</v>
      </c>
      <c r="O1726" s="2" t="s">
        <v>3868</v>
      </c>
      <c r="P1726" s="2" t="str">
        <f>VLOOKUP(I1726,Period!A:B,2,FALSE)</f>
        <v>2022H2</v>
      </c>
      <c r="Q1726" s="9">
        <f t="shared" si="297"/>
        <v>97.3</v>
      </c>
      <c r="R1726" s="2">
        <f t="shared" si="298"/>
        <v>100</v>
      </c>
      <c r="S1726" t="str">
        <f t="shared" si="299"/>
        <v>04 Overcast (100%)</v>
      </c>
      <c r="T1726" t="str">
        <f t="shared" si="307"/>
        <v>44900L8-9_L1CDM-MLB-GANQT4490004 Overcast (100%)</v>
      </c>
      <c r="U1726">
        <f>IF(COUNTIF(T$2:T1725,T1726)&gt;=1,0,1)</f>
        <v>1</v>
      </c>
      <c r="V1726" s="26" t="s">
        <v>3459</v>
      </c>
      <c r="W1726" s="26">
        <f t="shared" si="300"/>
        <v>2022</v>
      </c>
      <c r="X1726" s="26">
        <f t="shared" si="301"/>
        <v>12</v>
      </c>
      <c r="Y1726" s="26" t="str">
        <f t="shared" si="302"/>
        <v>05</v>
      </c>
      <c r="Z1726" s="26" t="str">
        <f t="shared" si="303"/>
        <v>22</v>
      </c>
      <c r="AA1726" s="26" t="str">
        <f t="shared" si="304"/>
        <v>27</v>
      </c>
      <c r="AB1726" s="26" t="str">
        <f t="shared" si="305"/>
        <v>07</v>
      </c>
      <c r="AC1726" s="86" t="str">
        <f t="shared" si="306"/>
        <v>GAN_QT_2500X1254px_16m_L8-9_L1_20221205_100CC</v>
      </c>
      <c r="AD1726" s="41" t="s">
        <v>3460</v>
      </c>
    </row>
    <row r="1727" spans="2:30" x14ac:dyDescent="0.25">
      <c r="B1727" t="s">
        <v>3876</v>
      </c>
      <c r="C1727" t="s">
        <v>3816</v>
      </c>
      <c r="D1727" s="7" t="s">
        <v>354</v>
      </c>
      <c r="E1727" s="2" t="b">
        <v>1</v>
      </c>
      <c r="F1727" s="2" t="s">
        <v>3813</v>
      </c>
      <c r="G1727" s="7" t="s">
        <v>184</v>
      </c>
      <c r="H1727" t="s">
        <v>355</v>
      </c>
      <c r="I1727" s="50">
        <v>44893</v>
      </c>
      <c r="J1727" s="2">
        <v>54</v>
      </c>
      <c r="K1727" s="2" t="s">
        <v>4542</v>
      </c>
      <c r="L1727" s="9">
        <v>82.3</v>
      </c>
      <c r="M1727" s="2" t="s">
        <v>3869</v>
      </c>
      <c r="N1727" s="2" t="s">
        <v>85</v>
      </c>
      <c r="O1727" s="2" t="s">
        <v>3868</v>
      </c>
      <c r="P1727" s="2" t="str">
        <f>VLOOKUP(I1727,Period!A:B,2,FALSE)</f>
        <v>2022H2</v>
      </c>
      <c r="Q1727" s="9">
        <f t="shared" si="297"/>
        <v>84.6</v>
      </c>
      <c r="R1727" s="2">
        <f t="shared" si="298"/>
        <v>90</v>
      </c>
      <c r="S1727" t="str">
        <f t="shared" si="299"/>
        <v>03 Cloudy (40%-90%)</v>
      </c>
      <c r="T1727" t="str">
        <f t="shared" si="307"/>
        <v>44893L8-9_L1CDM-MLB-GANQT4489303 Cloudy (40%-90%)</v>
      </c>
      <c r="U1727">
        <f>IF(COUNTIF(T$2:T1726,T1727)&gt;=1,0,1)</f>
        <v>1</v>
      </c>
      <c r="V1727" s="26" t="s">
        <v>3461</v>
      </c>
      <c r="W1727" s="26">
        <f t="shared" si="300"/>
        <v>2022</v>
      </c>
      <c r="X1727" s="26">
        <f t="shared" si="301"/>
        <v>11</v>
      </c>
      <c r="Y1727" s="26">
        <f t="shared" si="302"/>
        <v>28</v>
      </c>
      <c r="Z1727" s="26" t="str">
        <f t="shared" si="303"/>
        <v>22</v>
      </c>
      <c r="AA1727" s="26" t="str">
        <f t="shared" si="304"/>
        <v>21</v>
      </c>
      <c r="AB1727" s="26" t="str">
        <f t="shared" si="305"/>
        <v>21</v>
      </c>
      <c r="AC1727" s="86" t="str">
        <f t="shared" si="306"/>
        <v>GAN_QT_2500X1254px_16m_L8-9_L1_20221128_90CC</v>
      </c>
      <c r="AD1727" s="41" t="s">
        <v>3462</v>
      </c>
    </row>
    <row r="1728" spans="2:30" x14ac:dyDescent="0.25">
      <c r="B1728" t="s">
        <v>3876</v>
      </c>
      <c r="C1728" t="s">
        <v>3816</v>
      </c>
      <c r="D1728" s="7" t="s">
        <v>354</v>
      </c>
      <c r="E1728" s="2" t="b">
        <v>1</v>
      </c>
      <c r="F1728" s="2" t="s">
        <v>3813</v>
      </c>
      <c r="G1728" s="7" t="s">
        <v>184</v>
      </c>
      <c r="H1728" t="s">
        <v>355</v>
      </c>
      <c r="I1728" s="50">
        <v>44893</v>
      </c>
      <c r="J1728" s="2">
        <v>55</v>
      </c>
      <c r="K1728" s="2" t="s">
        <v>3947</v>
      </c>
      <c r="L1728" s="9">
        <v>86.9</v>
      </c>
      <c r="M1728" s="2" t="s">
        <v>3869</v>
      </c>
      <c r="N1728" s="2" t="s">
        <v>85</v>
      </c>
      <c r="O1728" s="2" t="s">
        <v>3868</v>
      </c>
      <c r="P1728" s="2" t="str">
        <f>VLOOKUP(I1728,Period!A:B,2,FALSE)</f>
        <v>2022H2</v>
      </c>
      <c r="Q1728" s="9">
        <f t="shared" si="297"/>
        <v>84.6</v>
      </c>
      <c r="R1728" s="2">
        <f t="shared" si="298"/>
        <v>90</v>
      </c>
      <c r="S1728" t="str">
        <f t="shared" si="299"/>
        <v>03 Cloudy (40%-90%)</v>
      </c>
      <c r="T1728" t="str">
        <f t="shared" si="307"/>
        <v>44893L8-9_L1CDM-MLB-GANQT4489303 Cloudy (40%-90%)</v>
      </c>
      <c r="U1728">
        <f>IF(COUNTIF(T$2:T1727,T1728)&gt;=1,0,1)</f>
        <v>0</v>
      </c>
      <c r="V1728" s="26" t="s">
        <v>3461</v>
      </c>
      <c r="W1728" s="26">
        <f t="shared" si="300"/>
        <v>2022</v>
      </c>
      <c r="X1728" s="26">
        <f t="shared" si="301"/>
        <v>11</v>
      </c>
      <c r="Y1728" s="26">
        <f t="shared" si="302"/>
        <v>28</v>
      </c>
      <c r="Z1728" s="26" t="str">
        <f t="shared" si="303"/>
        <v>22</v>
      </c>
      <c r="AA1728" s="26" t="str">
        <f t="shared" si="304"/>
        <v>20</v>
      </c>
      <c r="AB1728" s="26" t="str">
        <f t="shared" si="305"/>
        <v>57</v>
      </c>
      <c r="AC1728" s="86" t="str">
        <f t="shared" si="306"/>
        <v>GAN_QT_2500X1254px_16m_L8-9_L1_20221128_90CC</v>
      </c>
      <c r="AD1728" s="41" t="s">
        <v>3463</v>
      </c>
    </row>
    <row r="1729" spans="2:30" x14ac:dyDescent="0.25">
      <c r="B1729" t="s">
        <v>3876</v>
      </c>
      <c r="C1729" t="s">
        <v>3816</v>
      </c>
      <c r="D1729" s="7" t="s">
        <v>354</v>
      </c>
      <c r="E1729" s="2" t="b">
        <v>1</v>
      </c>
      <c r="F1729" s="2" t="s">
        <v>3813</v>
      </c>
      <c r="G1729" s="7" t="s">
        <v>184</v>
      </c>
      <c r="H1729" t="s">
        <v>355</v>
      </c>
      <c r="I1729" s="50">
        <v>44892</v>
      </c>
      <c r="J1729" s="2">
        <v>54.9</v>
      </c>
      <c r="K1729" s="2" t="s">
        <v>4537</v>
      </c>
      <c r="L1729" s="9">
        <v>53.4</v>
      </c>
      <c r="M1729" s="2" t="s">
        <v>3869</v>
      </c>
      <c r="N1729" s="2" t="s">
        <v>85</v>
      </c>
      <c r="O1729" s="2" t="s">
        <v>3868</v>
      </c>
      <c r="P1729" s="2" t="str">
        <f>VLOOKUP(I1729,Period!A:B,2,FALSE)</f>
        <v>2022H2</v>
      </c>
      <c r="Q1729" s="9">
        <f t="shared" si="297"/>
        <v>53.4</v>
      </c>
      <c r="R1729" s="2">
        <f t="shared" si="298"/>
        <v>60</v>
      </c>
      <c r="S1729" t="str">
        <f t="shared" si="299"/>
        <v>03 Cloudy (40%-90%)</v>
      </c>
      <c r="T1729" t="str">
        <f t="shared" si="307"/>
        <v>44892L8-9_L1CDM-MLB-GANQT4489203 Cloudy (40%-90%)</v>
      </c>
      <c r="U1729">
        <f>IF(COUNTIF(T$2:T1728,T1729)&gt;=1,0,1)</f>
        <v>1</v>
      </c>
      <c r="V1729" s="26" t="s">
        <v>3464</v>
      </c>
      <c r="W1729" s="26">
        <f t="shared" si="300"/>
        <v>2022</v>
      </c>
      <c r="X1729" s="26">
        <f t="shared" si="301"/>
        <v>11</v>
      </c>
      <c r="Y1729" s="26">
        <f t="shared" si="302"/>
        <v>27</v>
      </c>
      <c r="Z1729" s="26" t="str">
        <f t="shared" si="303"/>
        <v>22</v>
      </c>
      <c r="AA1729" s="26" t="str">
        <f t="shared" si="304"/>
        <v>27</v>
      </c>
      <c r="AB1729" s="26" t="str">
        <f t="shared" si="305"/>
        <v>00</v>
      </c>
      <c r="AC1729" s="86" t="str">
        <f t="shared" si="306"/>
        <v>GAN_QT_2500X1254px_16m_L8-9_L1_20221127_60CC</v>
      </c>
      <c r="AD1729" s="41" t="s">
        <v>3465</v>
      </c>
    </row>
    <row r="1730" spans="2:30" x14ac:dyDescent="0.25">
      <c r="B1730" t="s">
        <v>3876</v>
      </c>
      <c r="C1730" t="s">
        <v>3816</v>
      </c>
      <c r="D1730" s="7" t="s">
        <v>354</v>
      </c>
      <c r="E1730" s="2" t="b">
        <v>1</v>
      </c>
      <c r="F1730" s="2" t="s">
        <v>3813</v>
      </c>
      <c r="G1730" s="7" t="s">
        <v>184</v>
      </c>
      <c r="H1730" t="s">
        <v>355</v>
      </c>
      <c r="I1730" s="50">
        <v>44885</v>
      </c>
      <c r="J1730" s="2">
        <v>53.1</v>
      </c>
      <c r="K1730" s="2" t="s">
        <v>4543</v>
      </c>
      <c r="L1730" s="9">
        <v>69.2</v>
      </c>
      <c r="M1730" s="2" t="s">
        <v>3869</v>
      </c>
      <c r="N1730" s="2" t="s">
        <v>85</v>
      </c>
      <c r="O1730" s="2" t="s">
        <v>3868</v>
      </c>
      <c r="P1730" s="2" t="str">
        <f>VLOOKUP(I1730,Period!A:B,2,FALSE)</f>
        <v>2022H2</v>
      </c>
      <c r="Q1730" s="9">
        <f t="shared" ref="Q1730:Q1793" si="308">AVERAGEIFS(L:L,I:I,I1730,H:H,H1730,C:C,C1730,B:B,B1730)</f>
        <v>79.650000000000006</v>
      </c>
      <c r="R1730" s="2">
        <f t="shared" si="298"/>
        <v>80</v>
      </c>
      <c r="S1730" t="str">
        <f t="shared" si="299"/>
        <v>03 Cloudy (40%-90%)</v>
      </c>
      <c r="T1730" t="str">
        <f t="shared" si="307"/>
        <v>44885L8-9_L1CDM-MLB-GANQT4488503 Cloudy (40%-90%)</v>
      </c>
      <c r="U1730">
        <f>IF(COUNTIF(T$2:T1729,T1730)&gt;=1,0,1)</f>
        <v>1</v>
      </c>
      <c r="V1730" s="26" t="s">
        <v>3466</v>
      </c>
      <c r="W1730" s="26">
        <f t="shared" si="300"/>
        <v>2022</v>
      </c>
      <c r="X1730" s="26">
        <f t="shared" si="301"/>
        <v>11</v>
      </c>
      <c r="Y1730" s="26">
        <f t="shared" si="302"/>
        <v>20</v>
      </c>
      <c r="Z1730" s="26" t="str">
        <f t="shared" si="303"/>
        <v>22</v>
      </c>
      <c r="AA1730" s="26" t="str">
        <f t="shared" si="304"/>
        <v>21</v>
      </c>
      <c r="AB1730" s="26" t="str">
        <f t="shared" si="305"/>
        <v>15</v>
      </c>
      <c r="AC1730" s="86" t="str">
        <f t="shared" si="306"/>
        <v>GAN_QT_2500X1254px_16m_L8-9_L1_20221120_80CC</v>
      </c>
      <c r="AD1730" s="41" t="s">
        <v>3467</v>
      </c>
    </row>
    <row r="1731" spans="2:30" x14ac:dyDescent="0.25">
      <c r="B1731" t="s">
        <v>3876</v>
      </c>
      <c r="C1731" t="s">
        <v>3816</v>
      </c>
      <c r="D1731" s="7" t="s">
        <v>354</v>
      </c>
      <c r="E1731" s="2" t="b">
        <v>1</v>
      </c>
      <c r="F1731" s="2" t="s">
        <v>3813</v>
      </c>
      <c r="G1731" s="7" t="s">
        <v>184</v>
      </c>
      <c r="H1731" t="s">
        <v>355</v>
      </c>
      <c r="I1731" s="50">
        <v>44885</v>
      </c>
      <c r="J1731" s="2">
        <v>54.1</v>
      </c>
      <c r="K1731" s="2" t="s">
        <v>3950</v>
      </c>
      <c r="L1731" s="9">
        <v>90.1</v>
      </c>
      <c r="M1731" s="2" t="s">
        <v>3869</v>
      </c>
      <c r="N1731" s="2" t="s">
        <v>85</v>
      </c>
      <c r="O1731" s="2" t="s">
        <v>3868</v>
      </c>
      <c r="P1731" s="2" t="str">
        <f>VLOOKUP(I1731,Period!A:B,2,FALSE)</f>
        <v>2022H2</v>
      </c>
      <c r="Q1731" s="9">
        <f t="shared" si="308"/>
        <v>79.650000000000006</v>
      </c>
      <c r="R1731" s="2">
        <f t="shared" ref="R1731:R1794" si="309">ROUNDUP(Q1731/10,0)*10</f>
        <v>80</v>
      </c>
      <c r="S1731" t="str">
        <f t="shared" ref="S1731:S1794" si="310">IF(R1731=0,"01 Clear (0%)",IF(R1731&lt;=30,"02 Sunny (10%-30%)",IF(R1731&lt;=90,"03 Cloudy (40%-90%)","04 Overcast (100%)")))</f>
        <v>03 Cloudy (40%-90%)</v>
      </c>
      <c r="T1731" t="str">
        <f t="shared" si="307"/>
        <v>44885L8-9_L1CDM-MLB-GANQT4488503 Cloudy (40%-90%)</v>
      </c>
      <c r="U1731">
        <f>IF(COUNTIF(T$2:T1730,T1731)&gt;=1,0,1)</f>
        <v>0</v>
      </c>
      <c r="V1731" s="26" t="s">
        <v>3466</v>
      </c>
      <c r="W1731" s="26">
        <f t="shared" ref="W1731:W1794" si="311">YEAR(I1731)</f>
        <v>2022</v>
      </c>
      <c r="X1731" s="26">
        <f t="shared" ref="X1731:X1794" si="312">IF(LEN(MONTH(I1731))=1,CONCATENATE("0",MONTH(I1731)),MONTH(I1731))</f>
        <v>11</v>
      </c>
      <c r="Y1731" s="26">
        <f t="shared" ref="Y1731:Y1794" si="313">IF(LEN(DAY(I1731))=1,CONCATENATE("0",DAY(I1731)),DAY(I1731))</f>
        <v>20</v>
      </c>
      <c r="Z1731" s="26" t="str">
        <f t="shared" ref="Z1731:Z1794" si="314">LEFT(K1731,2)</f>
        <v>22</v>
      </c>
      <c r="AA1731" s="26" t="str">
        <f t="shared" ref="AA1731:AA1794" si="315">MID(K1731,4,2)</f>
        <v>20</v>
      </c>
      <c r="AB1731" s="26" t="str">
        <f t="shared" ref="AB1731:AB1794" si="316">MID(K1731,7,2)</f>
        <v>51</v>
      </c>
      <c r="AC1731" s="86" t="str">
        <f t="shared" ref="AC1731:AC1794" si="317">CONCATENATE(RIGHT(C1731,3),"_",H1731,"_",M1731,"_",O1731,"_",B1731,"_",W1731,X1731,Y1731,"_",R1731,"CC")</f>
        <v>GAN_QT_2500X1254px_16m_L8-9_L1_20221120_80CC</v>
      </c>
      <c r="AD1731" s="41" t="s">
        <v>3468</v>
      </c>
    </row>
    <row r="1732" spans="2:30" x14ac:dyDescent="0.25">
      <c r="B1732" t="s">
        <v>3876</v>
      </c>
      <c r="C1732" t="s">
        <v>3816</v>
      </c>
      <c r="D1732" s="7" t="s">
        <v>354</v>
      </c>
      <c r="E1732" s="2" t="b">
        <v>1</v>
      </c>
      <c r="F1732" s="2" t="s">
        <v>3813</v>
      </c>
      <c r="G1732" s="7" t="s">
        <v>184</v>
      </c>
      <c r="H1732" t="s">
        <v>355</v>
      </c>
      <c r="I1732" s="50">
        <v>44884</v>
      </c>
      <c r="J1732" s="2">
        <v>54</v>
      </c>
      <c r="K1732" s="2" t="s">
        <v>4544</v>
      </c>
      <c r="L1732" s="9">
        <v>72.7</v>
      </c>
      <c r="M1732" s="2" t="s">
        <v>3869</v>
      </c>
      <c r="N1732" s="2" t="s">
        <v>85</v>
      </c>
      <c r="O1732" s="2" t="s">
        <v>3868</v>
      </c>
      <c r="P1732" s="2" t="str">
        <f>VLOOKUP(I1732,Period!A:B,2,FALSE)</f>
        <v>2022H2</v>
      </c>
      <c r="Q1732" s="9">
        <f t="shared" si="308"/>
        <v>72.7</v>
      </c>
      <c r="R1732" s="2">
        <f t="shared" si="309"/>
        <v>80</v>
      </c>
      <c r="S1732" t="str">
        <f t="shared" si="310"/>
        <v>03 Cloudy (40%-90%)</v>
      </c>
      <c r="T1732" t="str">
        <f t="shared" si="307"/>
        <v>44884L8-9_L1CDM-MLB-GANQT4488403 Cloudy (40%-90%)</v>
      </c>
      <c r="U1732">
        <f>IF(COUNTIF(T$2:T1731,T1732)&gt;=1,0,1)</f>
        <v>1</v>
      </c>
      <c r="V1732" s="26" t="s">
        <v>3469</v>
      </c>
      <c r="W1732" s="26">
        <f t="shared" si="311"/>
        <v>2022</v>
      </c>
      <c r="X1732" s="26">
        <f t="shared" si="312"/>
        <v>11</v>
      </c>
      <c r="Y1732" s="26">
        <f t="shared" si="313"/>
        <v>19</v>
      </c>
      <c r="Z1732" s="26" t="str">
        <f t="shared" si="314"/>
        <v>22</v>
      </c>
      <c r="AA1732" s="26" t="str">
        <f t="shared" si="315"/>
        <v>27</v>
      </c>
      <c r="AB1732" s="26" t="str">
        <f t="shared" si="316"/>
        <v>05</v>
      </c>
      <c r="AC1732" s="86" t="str">
        <f t="shared" si="317"/>
        <v>GAN_QT_2500X1254px_16m_L8-9_L1_20221119_80CC</v>
      </c>
      <c r="AD1732" s="41" t="s">
        <v>3470</v>
      </c>
    </row>
    <row r="1733" spans="2:30" x14ac:dyDescent="0.25">
      <c r="B1733" t="s">
        <v>3876</v>
      </c>
      <c r="C1733" t="s">
        <v>3816</v>
      </c>
      <c r="D1733" s="7" t="s">
        <v>354</v>
      </c>
      <c r="E1733" s="2" t="b">
        <v>1</v>
      </c>
      <c r="F1733" s="2" t="s">
        <v>3813</v>
      </c>
      <c r="G1733" s="7" t="s">
        <v>184</v>
      </c>
      <c r="H1733" t="s">
        <v>355</v>
      </c>
      <c r="I1733" s="50">
        <v>44877</v>
      </c>
      <c r="J1733" s="2">
        <v>51.7</v>
      </c>
      <c r="K1733" s="2" t="s">
        <v>4545</v>
      </c>
      <c r="L1733" s="9">
        <v>95.9</v>
      </c>
      <c r="M1733" s="2" t="s">
        <v>3869</v>
      </c>
      <c r="N1733" s="2" t="s">
        <v>85</v>
      </c>
      <c r="O1733" s="2" t="s">
        <v>3868</v>
      </c>
      <c r="P1733" s="2" t="str">
        <f>VLOOKUP(I1733,Period!A:B,2,FALSE)</f>
        <v>2022H2</v>
      </c>
      <c r="Q1733" s="9">
        <f t="shared" si="308"/>
        <v>74.2</v>
      </c>
      <c r="R1733" s="2">
        <f t="shared" si="309"/>
        <v>80</v>
      </c>
      <c r="S1733" t="str">
        <f t="shared" si="310"/>
        <v>03 Cloudy (40%-90%)</v>
      </c>
      <c r="T1733" t="str">
        <f t="shared" si="307"/>
        <v>44877L8-9_L1CDM-MLB-GANQT4487703 Cloudy (40%-90%)</v>
      </c>
      <c r="U1733">
        <f>IF(COUNTIF(T$2:T1732,T1733)&gt;=1,0,1)</f>
        <v>1</v>
      </c>
      <c r="V1733" s="26" t="s">
        <v>3471</v>
      </c>
      <c r="W1733" s="26">
        <f t="shared" si="311"/>
        <v>2022</v>
      </c>
      <c r="X1733" s="26">
        <f t="shared" si="312"/>
        <v>11</v>
      </c>
      <c r="Y1733" s="26">
        <f t="shared" si="313"/>
        <v>12</v>
      </c>
      <c r="Z1733" s="26" t="str">
        <f t="shared" si="314"/>
        <v>22</v>
      </c>
      <c r="AA1733" s="26" t="str">
        <f t="shared" si="315"/>
        <v>21</v>
      </c>
      <c r="AB1733" s="26" t="str">
        <f t="shared" si="316"/>
        <v>22</v>
      </c>
      <c r="AC1733" s="86" t="str">
        <f t="shared" si="317"/>
        <v>GAN_QT_2500X1254px_16m_L8-9_L1_20221112_80CC</v>
      </c>
      <c r="AD1733" s="41" t="s">
        <v>3472</v>
      </c>
    </row>
    <row r="1734" spans="2:30" x14ac:dyDescent="0.25">
      <c r="B1734" t="s">
        <v>3876</v>
      </c>
      <c r="C1734" t="s">
        <v>3816</v>
      </c>
      <c r="D1734" s="7" t="s">
        <v>354</v>
      </c>
      <c r="E1734" s="2" t="b">
        <v>1</v>
      </c>
      <c r="F1734" s="2" t="s">
        <v>3813</v>
      </c>
      <c r="G1734" s="7" t="s">
        <v>184</v>
      </c>
      <c r="H1734" t="s">
        <v>355</v>
      </c>
      <c r="I1734" s="50">
        <v>44877</v>
      </c>
      <c r="J1734" s="2">
        <v>52.8</v>
      </c>
      <c r="K1734" s="2" t="s">
        <v>3953</v>
      </c>
      <c r="L1734" s="9">
        <v>52.5</v>
      </c>
      <c r="M1734" s="2" t="s">
        <v>3869</v>
      </c>
      <c r="N1734" s="2" t="s">
        <v>85</v>
      </c>
      <c r="O1734" s="2" t="s">
        <v>3868</v>
      </c>
      <c r="P1734" s="2" t="str">
        <f>VLOOKUP(I1734,Period!A:B,2,FALSE)</f>
        <v>2022H2</v>
      </c>
      <c r="Q1734" s="9">
        <f t="shared" si="308"/>
        <v>74.2</v>
      </c>
      <c r="R1734" s="2">
        <f t="shared" si="309"/>
        <v>80</v>
      </c>
      <c r="S1734" t="str">
        <f t="shared" si="310"/>
        <v>03 Cloudy (40%-90%)</v>
      </c>
      <c r="T1734" t="str">
        <f t="shared" si="307"/>
        <v>44877L8-9_L1CDM-MLB-GANQT4487703 Cloudy (40%-90%)</v>
      </c>
      <c r="U1734">
        <f>IF(COUNTIF(T$2:T1733,T1734)&gt;=1,0,1)</f>
        <v>0</v>
      </c>
      <c r="V1734" s="26" t="s">
        <v>3471</v>
      </c>
      <c r="W1734" s="26">
        <f t="shared" si="311"/>
        <v>2022</v>
      </c>
      <c r="X1734" s="26">
        <f t="shared" si="312"/>
        <v>11</v>
      </c>
      <c r="Y1734" s="26">
        <f t="shared" si="313"/>
        <v>12</v>
      </c>
      <c r="Z1734" s="26" t="str">
        <f t="shared" si="314"/>
        <v>22</v>
      </c>
      <c r="AA1734" s="26" t="str">
        <f t="shared" si="315"/>
        <v>20</v>
      </c>
      <c r="AB1734" s="26" t="str">
        <f t="shared" si="316"/>
        <v>58</v>
      </c>
      <c r="AC1734" s="86" t="str">
        <f t="shared" si="317"/>
        <v>GAN_QT_2500X1254px_16m_L8-9_L1_20221112_80CC</v>
      </c>
      <c r="AD1734" s="41" t="s">
        <v>3473</v>
      </c>
    </row>
    <row r="1735" spans="2:30" x14ac:dyDescent="0.25">
      <c r="B1735" t="s">
        <v>3876</v>
      </c>
      <c r="C1735" t="s">
        <v>3816</v>
      </c>
      <c r="D1735" s="7" t="s">
        <v>354</v>
      </c>
      <c r="E1735" s="2" t="b">
        <v>1</v>
      </c>
      <c r="F1735" s="2" t="s">
        <v>3813</v>
      </c>
      <c r="G1735" s="7" t="s">
        <v>184</v>
      </c>
      <c r="H1735" t="s">
        <v>355</v>
      </c>
      <c r="I1735" s="50">
        <v>44876</v>
      </c>
      <c r="J1735" s="2">
        <v>52.6</v>
      </c>
      <c r="K1735" s="2" t="s">
        <v>4546</v>
      </c>
      <c r="L1735" s="9">
        <v>93.5</v>
      </c>
      <c r="M1735" s="2" t="s">
        <v>3869</v>
      </c>
      <c r="N1735" s="2" t="s">
        <v>85</v>
      </c>
      <c r="O1735" s="2" t="s">
        <v>3868</v>
      </c>
      <c r="P1735" s="2" t="str">
        <f>VLOOKUP(I1735,Period!A:B,2,FALSE)</f>
        <v>2022H2</v>
      </c>
      <c r="Q1735" s="9">
        <f t="shared" si="308"/>
        <v>93.5</v>
      </c>
      <c r="R1735" s="2">
        <f t="shared" si="309"/>
        <v>100</v>
      </c>
      <c r="S1735" t="str">
        <f t="shared" si="310"/>
        <v>04 Overcast (100%)</v>
      </c>
      <c r="T1735" t="str">
        <f t="shared" si="307"/>
        <v>44876L8-9_L1CDM-MLB-GANQT4487604 Overcast (100%)</v>
      </c>
      <c r="U1735">
        <f>IF(COUNTIF(T$2:T1734,T1735)&gt;=1,0,1)</f>
        <v>1</v>
      </c>
      <c r="V1735" s="26" t="s">
        <v>3474</v>
      </c>
      <c r="W1735" s="26">
        <f t="shared" si="311"/>
        <v>2022</v>
      </c>
      <c r="X1735" s="26">
        <f t="shared" si="312"/>
        <v>11</v>
      </c>
      <c r="Y1735" s="26">
        <f t="shared" si="313"/>
        <v>11</v>
      </c>
      <c r="Z1735" s="26" t="str">
        <f t="shared" si="314"/>
        <v>22</v>
      </c>
      <c r="AA1735" s="26" t="str">
        <f t="shared" si="315"/>
        <v>27</v>
      </c>
      <c r="AB1735" s="26" t="str">
        <f t="shared" si="316"/>
        <v>02</v>
      </c>
      <c r="AC1735" s="86" t="str">
        <f t="shared" si="317"/>
        <v>GAN_QT_2500X1254px_16m_L8-9_L1_20221111_100CC</v>
      </c>
      <c r="AD1735" s="41" t="s">
        <v>3475</v>
      </c>
    </row>
    <row r="1736" spans="2:30" x14ac:dyDescent="0.25">
      <c r="B1736" t="s">
        <v>3876</v>
      </c>
      <c r="C1736" t="s">
        <v>3816</v>
      </c>
      <c r="D1736" s="7" t="s">
        <v>354</v>
      </c>
      <c r="E1736" s="2" t="b">
        <v>1</v>
      </c>
      <c r="F1736" s="2" t="s">
        <v>3813</v>
      </c>
      <c r="G1736" s="7" t="s">
        <v>184</v>
      </c>
      <c r="H1736" t="s">
        <v>355</v>
      </c>
      <c r="I1736" s="50">
        <v>44869</v>
      </c>
      <c r="J1736" s="2">
        <v>49.9</v>
      </c>
      <c r="K1736" s="2" t="s">
        <v>4536</v>
      </c>
      <c r="L1736" s="9">
        <v>50.8</v>
      </c>
      <c r="M1736" s="2" t="s">
        <v>3869</v>
      </c>
      <c r="N1736" s="2" t="s">
        <v>85</v>
      </c>
      <c r="O1736" s="2" t="s">
        <v>3868</v>
      </c>
      <c r="P1736" s="2" t="str">
        <f>VLOOKUP(I1736,Period!A:B,2,FALSE)</f>
        <v>2022H2</v>
      </c>
      <c r="Q1736" s="9">
        <f t="shared" si="308"/>
        <v>30.75</v>
      </c>
      <c r="R1736" s="2">
        <f t="shared" si="309"/>
        <v>40</v>
      </c>
      <c r="S1736" t="str">
        <f t="shared" si="310"/>
        <v>03 Cloudy (40%-90%)</v>
      </c>
      <c r="T1736" t="str">
        <f t="shared" si="307"/>
        <v>44869L8-9_L1CDM-MLB-GANQT4486903 Cloudy (40%-90%)</v>
      </c>
      <c r="U1736">
        <f>IF(COUNTIF(T$2:T1735,T1736)&gt;=1,0,1)</f>
        <v>1</v>
      </c>
      <c r="V1736" s="26" t="s">
        <v>3476</v>
      </c>
      <c r="W1736" s="26">
        <f t="shared" si="311"/>
        <v>2022</v>
      </c>
      <c r="X1736" s="26">
        <f t="shared" si="312"/>
        <v>11</v>
      </c>
      <c r="Y1736" s="26" t="str">
        <f t="shared" si="313"/>
        <v>04</v>
      </c>
      <c r="Z1736" s="26" t="str">
        <f t="shared" si="314"/>
        <v>22</v>
      </c>
      <c r="AA1736" s="26" t="str">
        <f t="shared" si="315"/>
        <v>21</v>
      </c>
      <c r="AB1736" s="26" t="str">
        <f t="shared" si="316"/>
        <v>12</v>
      </c>
      <c r="AC1736" s="86" t="str">
        <f t="shared" si="317"/>
        <v>GAN_QT_2500X1254px_16m_L8-9_L1_20221104_40CC</v>
      </c>
      <c r="AD1736" s="41" t="s">
        <v>3477</v>
      </c>
    </row>
    <row r="1737" spans="2:30" x14ac:dyDescent="0.25">
      <c r="B1737" t="s">
        <v>3876</v>
      </c>
      <c r="C1737" t="s">
        <v>3816</v>
      </c>
      <c r="D1737" s="7" t="s">
        <v>354</v>
      </c>
      <c r="E1737" s="2" t="b">
        <v>1</v>
      </c>
      <c r="F1737" s="2" t="s">
        <v>3813</v>
      </c>
      <c r="G1737" s="7" t="s">
        <v>184</v>
      </c>
      <c r="H1737" t="s">
        <v>355</v>
      </c>
      <c r="I1737" s="50">
        <v>44869</v>
      </c>
      <c r="J1737" s="2">
        <v>51</v>
      </c>
      <c r="K1737" s="2" t="s">
        <v>3938</v>
      </c>
      <c r="L1737" s="9">
        <v>10.7</v>
      </c>
      <c r="M1737" s="2" t="s">
        <v>3869</v>
      </c>
      <c r="N1737" s="2" t="s">
        <v>85</v>
      </c>
      <c r="O1737" s="2" t="s">
        <v>3868</v>
      </c>
      <c r="P1737" s="2" t="str">
        <f>VLOOKUP(I1737,Period!A:B,2,FALSE)</f>
        <v>2022H2</v>
      </c>
      <c r="Q1737" s="9">
        <f t="shared" si="308"/>
        <v>30.75</v>
      </c>
      <c r="R1737" s="2">
        <f t="shared" si="309"/>
        <v>40</v>
      </c>
      <c r="S1737" t="str">
        <f t="shared" si="310"/>
        <v>03 Cloudy (40%-90%)</v>
      </c>
      <c r="T1737" t="str">
        <f t="shared" si="307"/>
        <v>44869L8-9_L1CDM-MLB-GANQT4486903 Cloudy (40%-90%)</v>
      </c>
      <c r="U1737">
        <f>IF(COUNTIF(T$2:T1736,T1737)&gt;=1,0,1)</f>
        <v>0</v>
      </c>
      <c r="V1737" s="26" t="s">
        <v>3476</v>
      </c>
      <c r="W1737" s="26">
        <f t="shared" si="311"/>
        <v>2022</v>
      </c>
      <c r="X1737" s="26">
        <f t="shared" si="312"/>
        <v>11</v>
      </c>
      <c r="Y1737" s="26" t="str">
        <f t="shared" si="313"/>
        <v>04</v>
      </c>
      <c r="Z1737" s="26" t="str">
        <f t="shared" si="314"/>
        <v>22</v>
      </c>
      <c r="AA1737" s="26" t="str">
        <f t="shared" si="315"/>
        <v>20</v>
      </c>
      <c r="AB1737" s="26" t="str">
        <f t="shared" si="316"/>
        <v>48</v>
      </c>
      <c r="AC1737" s="86" t="str">
        <f t="shared" si="317"/>
        <v>GAN_QT_2500X1254px_16m_L8-9_L1_20221104_40CC</v>
      </c>
      <c r="AD1737" s="41" t="s">
        <v>3478</v>
      </c>
    </row>
    <row r="1738" spans="2:30" x14ac:dyDescent="0.25">
      <c r="B1738" t="s">
        <v>3876</v>
      </c>
      <c r="C1738" t="s">
        <v>3816</v>
      </c>
      <c r="D1738" s="7" t="s">
        <v>354</v>
      </c>
      <c r="E1738" s="2" t="b">
        <v>1</v>
      </c>
      <c r="F1738" s="2" t="s">
        <v>3813</v>
      </c>
      <c r="G1738" s="7" t="s">
        <v>184</v>
      </c>
      <c r="H1738" t="s">
        <v>355</v>
      </c>
      <c r="I1738" s="50">
        <v>44868</v>
      </c>
      <c r="J1738" s="2">
        <v>50.8</v>
      </c>
      <c r="K1738" s="2" t="s">
        <v>4547</v>
      </c>
      <c r="L1738" s="9">
        <v>65.400000000000006</v>
      </c>
      <c r="M1738" s="2" t="s">
        <v>3869</v>
      </c>
      <c r="N1738" s="2" t="s">
        <v>85</v>
      </c>
      <c r="O1738" s="2" t="s">
        <v>3868</v>
      </c>
      <c r="P1738" s="2" t="str">
        <f>VLOOKUP(I1738,Period!A:B,2,FALSE)</f>
        <v>2022H2</v>
      </c>
      <c r="Q1738" s="9">
        <f t="shared" si="308"/>
        <v>65.400000000000006</v>
      </c>
      <c r="R1738" s="2">
        <f t="shared" si="309"/>
        <v>70</v>
      </c>
      <c r="S1738" t="str">
        <f t="shared" si="310"/>
        <v>03 Cloudy (40%-90%)</v>
      </c>
      <c r="T1738" t="str">
        <f t="shared" si="307"/>
        <v>44868L8-9_L1CDM-MLB-GANQT4486803 Cloudy (40%-90%)</v>
      </c>
      <c r="U1738">
        <f>IF(COUNTIF(T$2:T1737,T1738)&gt;=1,0,1)</f>
        <v>1</v>
      </c>
      <c r="V1738" s="26" t="s">
        <v>3479</v>
      </c>
      <c r="W1738" s="26">
        <f t="shared" si="311"/>
        <v>2022</v>
      </c>
      <c r="X1738" s="26">
        <f t="shared" si="312"/>
        <v>11</v>
      </c>
      <c r="Y1738" s="26" t="str">
        <f t="shared" si="313"/>
        <v>03</v>
      </c>
      <c r="Z1738" s="26" t="str">
        <f t="shared" si="314"/>
        <v>22</v>
      </c>
      <c r="AA1738" s="26" t="str">
        <f t="shared" si="315"/>
        <v>27</v>
      </c>
      <c r="AB1738" s="26" t="str">
        <f t="shared" si="316"/>
        <v>12</v>
      </c>
      <c r="AC1738" s="86" t="str">
        <f t="shared" si="317"/>
        <v>GAN_QT_2500X1254px_16m_L8-9_L1_20221103_70CC</v>
      </c>
      <c r="AD1738" s="41" t="s">
        <v>3480</v>
      </c>
    </row>
    <row r="1739" spans="2:30" x14ac:dyDescent="0.25">
      <c r="B1739" t="s">
        <v>3876</v>
      </c>
      <c r="C1739" t="s">
        <v>3816</v>
      </c>
      <c r="D1739" s="7" t="s">
        <v>354</v>
      </c>
      <c r="E1739" s="2" t="b">
        <v>1</v>
      </c>
      <c r="F1739" s="2" t="s">
        <v>3813</v>
      </c>
      <c r="G1739" s="7" t="s">
        <v>184</v>
      </c>
      <c r="H1739" t="s">
        <v>355</v>
      </c>
      <c r="I1739" s="50">
        <v>44861</v>
      </c>
      <c r="J1739" s="2">
        <v>47.7</v>
      </c>
      <c r="K1739" s="2" t="s">
        <v>4548</v>
      </c>
      <c r="L1739" s="9">
        <v>90.1</v>
      </c>
      <c r="M1739" s="2" t="s">
        <v>3869</v>
      </c>
      <c r="N1739" s="2" t="s">
        <v>85</v>
      </c>
      <c r="O1739" s="2" t="s">
        <v>3868</v>
      </c>
      <c r="P1739" s="2" t="str">
        <f>VLOOKUP(I1739,Period!A:B,2,FALSE)</f>
        <v>2022H2</v>
      </c>
      <c r="Q1739" s="9">
        <f t="shared" si="308"/>
        <v>85.85</v>
      </c>
      <c r="R1739" s="2">
        <f t="shared" si="309"/>
        <v>90</v>
      </c>
      <c r="S1739" t="str">
        <f t="shared" si="310"/>
        <v>03 Cloudy (40%-90%)</v>
      </c>
      <c r="T1739" t="str">
        <f t="shared" si="307"/>
        <v>44861L8-9_L1CDM-MLB-GANQT4486103 Cloudy (40%-90%)</v>
      </c>
      <c r="U1739">
        <f>IF(COUNTIF(T$2:T1738,T1739)&gt;=1,0,1)</f>
        <v>1</v>
      </c>
      <c r="V1739" s="26" t="s">
        <v>3481</v>
      </c>
      <c r="W1739" s="26">
        <f t="shared" si="311"/>
        <v>2022</v>
      </c>
      <c r="X1739" s="26">
        <f t="shared" si="312"/>
        <v>10</v>
      </c>
      <c r="Y1739" s="26">
        <f t="shared" si="313"/>
        <v>27</v>
      </c>
      <c r="Z1739" s="26" t="str">
        <f t="shared" si="314"/>
        <v>22</v>
      </c>
      <c r="AA1739" s="26" t="str">
        <f t="shared" si="315"/>
        <v>21</v>
      </c>
      <c r="AB1739" s="26" t="str">
        <f t="shared" si="316"/>
        <v>25</v>
      </c>
      <c r="AC1739" s="86" t="str">
        <f t="shared" si="317"/>
        <v>GAN_QT_2500X1254px_16m_L8-9_L1_20221027_90CC</v>
      </c>
      <c r="AD1739" s="41" t="s">
        <v>3482</v>
      </c>
    </row>
    <row r="1740" spans="2:30" x14ac:dyDescent="0.25">
      <c r="B1740" t="s">
        <v>3876</v>
      </c>
      <c r="C1740" t="s">
        <v>3816</v>
      </c>
      <c r="D1740" s="7" t="s">
        <v>354</v>
      </c>
      <c r="E1740" s="2" t="b">
        <v>1</v>
      </c>
      <c r="F1740" s="2" t="s">
        <v>3813</v>
      </c>
      <c r="G1740" s="7" t="s">
        <v>184</v>
      </c>
      <c r="H1740" t="s">
        <v>355</v>
      </c>
      <c r="I1740" s="50">
        <v>44861</v>
      </c>
      <c r="J1740" s="2">
        <v>48.9</v>
      </c>
      <c r="K1740" s="2" t="s">
        <v>3956</v>
      </c>
      <c r="L1740" s="9">
        <v>81.599999999999994</v>
      </c>
      <c r="M1740" s="2" t="s">
        <v>3869</v>
      </c>
      <c r="N1740" s="2" t="s">
        <v>85</v>
      </c>
      <c r="O1740" s="2" t="s">
        <v>3868</v>
      </c>
      <c r="P1740" s="2" t="str">
        <f>VLOOKUP(I1740,Period!A:B,2,FALSE)</f>
        <v>2022H2</v>
      </c>
      <c r="Q1740" s="9">
        <f t="shared" si="308"/>
        <v>85.85</v>
      </c>
      <c r="R1740" s="2">
        <f t="shared" si="309"/>
        <v>90</v>
      </c>
      <c r="S1740" t="str">
        <f t="shared" si="310"/>
        <v>03 Cloudy (40%-90%)</v>
      </c>
      <c r="T1740" t="str">
        <f t="shared" si="307"/>
        <v>44861L8-9_L1CDM-MLB-GANQT4486103 Cloudy (40%-90%)</v>
      </c>
      <c r="U1740">
        <f>IF(COUNTIF(T$2:T1739,T1740)&gt;=1,0,1)</f>
        <v>0</v>
      </c>
      <c r="V1740" s="26" t="s">
        <v>3481</v>
      </c>
      <c r="W1740" s="26">
        <f t="shared" si="311"/>
        <v>2022</v>
      </c>
      <c r="X1740" s="26">
        <f t="shared" si="312"/>
        <v>10</v>
      </c>
      <c r="Y1740" s="26">
        <f t="shared" si="313"/>
        <v>27</v>
      </c>
      <c r="Z1740" s="26" t="str">
        <f t="shared" si="314"/>
        <v>22</v>
      </c>
      <c r="AA1740" s="26" t="str">
        <f t="shared" si="315"/>
        <v>21</v>
      </c>
      <c r="AB1740" s="26" t="str">
        <f t="shared" si="316"/>
        <v>01</v>
      </c>
      <c r="AC1740" s="86" t="str">
        <f t="shared" si="317"/>
        <v>GAN_QT_2500X1254px_16m_L8-9_L1_20221027_90CC</v>
      </c>
      <c r="AD1740" s="41" t="s">
        <v>3483</v>
      </c>
    </row>
    <row r="1741" spans="2:30" x14ac:dyDescent="0.25">
      <c r="B1741" t="s">
        <v>3876</v>
      </c>
      <c r="C1741" t="s">
        <v>3816</v>
      </c>
      <c r="D1741" s="7" t="s">
        <v>354</v>
      </c>
      <c r="E1741" s="2" t="b">
        <v>1</v>
      </c>
      <c r="F1741" s="2" t="s">
        <v>3813</v>
      </c>
      <c r="G1741" s="7" t="s">
        <v>184</v>
      </c>
      <c r="H1741" t="s">
        <v>355</v>
      </c>
      <c r="I1741" s="50">
        <v>44860</v>
      </c>
      <c r="J1741" s="2">
        <v>48.6</v>
      </c>
      <c r="K1741" s="2" t="s">
        <v>4527</v>
      </c>
      <c r="L1741" s="9">
        <v>100</v>
      </c>
      <c r="M1741" s="2" t="s">
        <v>3869</v>
      </c>
      <c r="N1741" s="2" t="s">
        <v>85</v>
      </c>
      <c r="O1741" s="2" t="s">
        <v>3868</v>
      </c>
      <c r="P1741" s="2" t="str">
        <f>VLOOKUP(I1741,Period!A:B,2,FALSE)</f>
        <v>2022H2</v>
      </c>
      <c r="Q1741" s="9">
        <f t="shared" si="308"/>
        <v>100</v>
      </c>
      <c r="R1741" s="2">
        <f t="shared" si="309"/>
        <v>100</v>
      </c>
      <c r="S1741" t="str">
        <f t="shared" si="310"/>
        <v>04 Overcast (100%)</v>
      </c>
      <c r="T1741" t="str">
        <f t="shared" si="307"/>
        <v>44860L8-9_L1CDM-MLB-GANQT4486004 Overcast (100%)</v>
      </c>
      <c r="U1741">
        <f>IF(COUNTIF(T$2:T1740,T1741)&gt;=1,0,1)</f>
        <v>1</v>
      </c>
      <c r="V1741" s="26" t="s">
        <v>3484</v>
      </c>
      <c r="W1741" s="26">
        <f t="shared" si="311"/>
        <v>2022</v>
      </c>
      <c r="X1741" s="26">
        <f t="shared" si="312"/>
        <v>10</v>
      </c>
      <c r="Y1741" s="26">
        <f t="shared" si="313"/>
        <v>26</v>
      </c>
      <c r="Z1741" s="26" t="str">
        <f t="shared" si="314"/>
        <v>22</v>
      </c>
      <c r="AA1741" s="26" t="str">
        <f t="shared" si="315"/>
        <v>27</v>
      </c>
      <c r="AB1741" s="26" t="str">
        <f t="shared" si="316"/>
        <v>01</v>
      </c>
      <c r="AC1741" s="86" t="str">
        <f t="shared" si="317"/>
        <v>GAN_QT_2500X1254px_16m_L8-9_L1_20221026_100CC</v>
      </c>
      <c r="AD1741" s="41" t="s">
        <v>3485</v>
      </c>
    </row>
    <row r="1742" spans="2:30" x14ac:dyDescent="0.25">
      <c r="B1742" t="s">
        <v>3876</v>
      </c>
      <c r="C1742" t="s">
        <v>3816</v>
      </c>
      <c r="D1742" s="7" t="s">
        <v>354</v>
      </c>
      <c r="E1742" s="2" t="b">
        <v>1</v>
      </c>
      <c r="F1742" s="2" t="s">
        <v>3813</v>
      </c>
      <c r="G1742" s="7" t="s">
        <v>184</v>
      </c>
      <c r="H1742" t="s">
        <v>355</v>
      </c>
      <c r="I1742" s="50">
        <v>44853</v>
      </c>
      <c r="J1742" s="2">
        <v>45.2</v>
      </c>
      <c r="K1742" s="2" t="s">
        <v>4534</v>
      </c>
      <c r="L1742" s="9">
        <v>45.4</v>
      </c>
      <c r="M1742" s="2" t="s">
        <v>3869</v>
      </c>
      <c r="N1742" s="2" t="s">
        <v>85</v>
      </c>
      <c r="O1742" s="2" t="s">
        <v>3868</v>
      </c>
      <c r="P1742" s="2" t="str">
        <f>VLOOKUP(I1742,Period!A:B,2,FALSE)</f>
        <v>2022H2</v>
      </c>
      <c r="Q1742" s="9">
        <f t="shared" si="308"/>
        <v>35.049999999999997</v>
      </c>
      <c r="R1742" s="2">
        <f t="shared" si="309"/>
        <v>40</v>
      </c>
      <c r="S1742" t="str">
        <f t="shared" si="310"/>
        <v>03 Cloudy (40%-90%)</v>
      </c>
      <c r="T1742" t="str">
        <f t="shared" si="307"/>
        <v>44853L8-9_L1CDM-MLB-GANQT4485303 Cloudy (40%-90%)</v>
      </c>
      <c r="U1742">
        <f>IF(COUNTIF(T$2:T1741,T1742)&gt;=1,0,1)</f>
        <v>1</v>
      </c>
      <c r="V1742" s="26" t="s">
        <v>3486</v>
      </c>
      <c r="W1742" s="26">
        <f t="shared" si="311"/>
        <v>2022</v>
      </c>
      <c r="X1742" s="26">
        <f t="shared" si="312"/>
        <v>10</v>
      </c>
      <c r="Y1742" s="26">
        <f t="shared" si="313"/>
        <v>19</v>
      </c>
      <c r="Z1742" s="26" t="str">
        <f t="shared" si="314"/>
        <v>22</v>
      </c>
      <c r="AA1742" s="26" t="str">
        <f t="shared" si="315"/>
        <v>21</v>
      </c>
      <c r="AB1742" s="26" t="str">
        <f t="shared" si="316"/>
        <v>14</v>
      </c>
      <c r="AC1742" s="86" t="str">
        <f t="shared" si="317"/>
        <v>GAN_QT_2500X1254px_16m_L8-9_L1_20221019_40CC</v>
      </c>
      <c r="AD1742" s="41" t="s">
        <v>3487</v>
      </c>
    </row>
    <row r="1743" spans="2:30" x14ac:dyDescent="0.25">
      <c r="B1743" t="s">
        <v>3876</v>
      </c>
      <c r="C1743" t="s">
        <v>3816</v>
      </c>
      <c r="D1743" s="7" t="s">
        <v>354</v>
      </c>
      <c r="E1743" s="2" t="b">
        <v>1</v>
      </c>
      <c r="F1743" s="2" t="s">
        <v>3813</v>
      </c>
      <c r="G1743" s="7" t="s">
        <v>184</v>
      </c>
      <c r="H1743" t="s">
        <v>355</v>
      </c>
      <c r="I1743" s="50">
        <v>44853</v>
      </c>
      <c r="J1743" s="2">
        <v>46.4</v>
      </c>
      <c r="K1743" s="2" t="s">
        <v>3935</v>
      </c>
      <c r="L1743" s="9">
        <v>24.7</v>
      </c>
      <c r="M1743" s="2" t="s">
        <v>3869</v>
      </c>
      <c r="N1743" s="2" t="s">
        <v>85</v>
      </c>
      <c r="O1743" s="2" t="s">
        <v>3868</v>
      </c>
      <c r="P1743" s="2" t="str">
        <f>VLOOKUP(I1743,Period!A:B,2,FALSE)</f>
        <v>2022H2</v>
      </c>
      <c r="Q1743" s="9">
        <f t="shared" si="308"/>
        <v>35.049999999999997</v>
      </c>
      <c r="R1743" s="2">
        <f t="shared" si="309"/>
        <v>40</v>
      </c>
      <c r="S1743" t="str">
        <f t="shared" si="310"/>
        <v>03 Cloudy (40%-90%)</v>
      </c>
      <c r="T1743" t="str">
        <f t="shared" si="307"/>
        <v>44853L8-9_L1CDM-MLB-GANQT4485303 Cloudy (40%-90%)</v>
      </c>
      <c r="U1743">
        <f>IF(COUNTIF(T$2:T1742,T1743)&gt;=1,0,1)</f>
        <v>0</v>
      </c>
      <c r="V1743" s="26" t="s">
        <v>3486</v>
      </c>
      <c r="W1743" s="26">
        <f t="shared" si="311"/>
        <v>2022</v>
      </c>
      <c r="X1743" s="26">
        <f t="shared" si="312"/>
        <v>10</v>
      </c>
      <c r="Y1743" s="26">
        <f t="shared" si="313"/>
        <v>19</v>
      </c>
      <c r="Z1743" s="26" t="str">
        <f t="shared" si="314"/>
        <v>22</v>
      </c>
      <c r="AA1743" s="26" t="str">
        <f t="shared" si="315"/>
        <v>20</v>
      </c>
      <c r="AB1743" s="26" t="str">
        <f t="shared" si="316"/>
        <v>50</v>
      </c>
      <c r="AC1743" s="86" t="str">
        <f t="shared" si="317"/>
        <v>GAN_QT_2500X1254px_16m_L8-9_L1_20221019_40CC</v>
      </c>
      <c r="AD1743" s="41" t="s">
        <v>3488</v>
      </c>
    </row>
    <row r="1744" spans="2:30" x14ac:dyDescent="0.25">
      <c r="B1744" t="s">
        <v>3876</v>
      </c>
      <c r="C1744" t="s">
        <v>3816</v>
      </c>
      <c r="D1744" s="7" t="s">
        <v>354</v>
      </c>
      <c r="E1744" s="2" t="b">
        <v>1</v>
      </c>
      <c r="F1744" s="2" t="s">
        <v>3813</v>
      </c>
      <c r="G1744" s="7" t="s">
        <v>184</v>
      </c>
      <c r="H1744" t="s">
        <v>355</v>
      </c>
      <c r="I1744" s="50">
        <v>44852</v>
      </c>
      <c r="J1744" s="2">
        <v>46.1</v>
      </c>
      <c r="K1744" s="2" t="s">
        <v>4541</v>
      </c>
      <c r="L1744" s="9">
        <v>64.8</v>
      </c>
      <c r="M1744" s="2" t="s">
        <v>3869</v>
      </c>
      <c r="N1744" s="2" t="s">
        <v>85</v>
      </c>
      <c r="O1744" s="2" t="s">
        <v>3868</v>
      </c>
      <c r="P1744" s="2" t="str">
        <f>VLOOKUP(I1744,Period!A:B,2,FALSE)</f>
        <v>2022H2</v>
      </c>
      <c r="Q1744" s="9">
        <f t="shared" si="308"/>
        <v>64.8</v>
      </c>
      <c r="R1744" s="2">
        <f t="shared" si="309"/>
        <v>70</v>
      </c>
      <c r="S1744" t="str">
        <f t="shared" si="310"/>
        <v>03 Cloudy (40%-90%)</v>
      </c>
      <c r="T1744" t="str">
        <f t="shared" ref="T1744:T1807" si="318">CONCATENATE(I1744,B1744,C1744,H1744,I1744,S1744)</f>
        <v>44852L8-9_L1CDM-MLB-GANQT4485203 Cloudy (40%-90%)</v>
      </c>
      <c r="U1744">
        <f>IF(COUNTIF(T$2:T1743,T1744)&gt;=1,0,1)</f>
        <v>1</v>
      </c>
      <c r="V1744" s="26" t="s">
        <v>3489</v>
      </c>
      <c r="W1744" s="26">
        <f t="shared" si="311"/>
        <v>2022</v>
      </c>
      <c r="X1744" s="26">
        <f t="shared" si="312"/>
        <v>10</v>
      </c>
      <c r="Y1744" s="26">
        <f t="shared" si="313"/>
        <v>18</v>
      </c>
      <c r="Z1744" s="26" t="str">
        <f t="shared" si="314"/>
        <v>22</v>
      </c>
      <c r="AA1744" s="26" t="str">
        <f t="shared" si="315"/>
        <v>27</v>
      </c>
      <c r="AB1744" s="26" t="str">
        <f t="shared" si="316"/>
        <v>07</v>
      </c>
      <c r="AC1744" s="86" t="str">
        <f t="shared" si="317"/>
        <v>GAN_QT_2500X1254px_16m_L8-9_L1_20221018_70CC</v>
      </c>
      <c r="AD1744" s="41" t="s">
        <v>3490</v>
      </c>
    </row>
    <row r="1745" spans="2:30" x14ac:dyDescent="0.25">
      <c r="B1745" t="s">
        <v>3876</v>
      </c>
      <c r="C1745" t="s">
        <v>3816</v>
      </c>
      <c r="D1745" s="7" t="s">
        <v>354</v>
      </c>
      <c r="E1745" s="2" t="b">
        <v>1</v>
      </c>
      <c r="F1745" s="2" t="s">
        <v>3813</v>
      </c>
      <c r="G1745" s="7" t="s">
        <v>184</v>
      </c>
      <c r="H1745" t="s">
        <v>355</v>
      </c>
      <c r="I1745" s="50">
        <v>44845</v>
      </c>
      <c r="J1745" s="2">
        <v>42.5</v>
      </c>
      <c r="K1745" s="2" t="s">
        <v>4528</v>
      </c>
      <c r="L1745" s="9">
        <v>73.900000000000006</v>
      </c>
      <c r="M1745" s="2" t="s">
        <v>3869</v>
      </c>
      <c r="N1745" s="2" t="s">
        <v>85</v>
      </c>
      <c r="O1745" s="2" t="s">
        <v>3868</v>
      </c>
      <c r="P1745" s="2" t="str">
        <f>VLOOKUP(I1745,Period!A:B,2,FALSE)</f>
        <v>2022H2</v>
      </c>
      <c r="Q1745" s="9">
        <f t="shared" si="308"/>
        <v>67.150000000000006</v>
      </c>
      <c r="R1745" s="2">
        <f t="shared" si="309"/>
        <v>70</v>
      </c>
      <c r="S1745" t="str">
        <f t="shared" si="310"/>
        <v>03 Cloudy (40%-90%)</v>
      </c>
      <c r="T1745" t="str">
        <f t="shared" si="318"/>
        <v>44845L8-9_L1CDM-MLB-GANQT4484503 Cloudy (40%-90%)</v>
      </c>
      <c r="U1745">
        <f>IF(COUNTIF(T$2:T1744,T1745)&gt;=1,0,1)</f>
        <v>1</v>
      </c>
      <c r="V1745" s="26" t="s">
        <v>3491</v>
      </c>
      <c r="W1745" s="26">
        <f t="shared" si="311"/>
        <v>2022</v>
      </c>
      <c r="X1745" s="26">
        <f t="shared" si="312"/>
        <v>10</v>
      </c>
      <c r="Y1745" s="26">
        <f t="shared" si="313"/>
        <v>11</v>
      </c>
      <c r="Z1745" s="26" t="str">
        <f t="shared" si="314"/>
        <v>22</v>
      </c>
      <c r="AA1745" s="26" t="str">
        <f t="shared" si="315"/>
        <v>21</v>
      </c>
      <c r="AB1745" s="26" t="str">
        <f t="shared" si="316"/>
        <v>18</v>
      </c>
      <c r="AC1745" s="86" t="str">
        <f t="shared" si="317"/>
        <v>GAN_QT_2500X1254px_16m_L8-9_L1_20221011_70CC</v>
      </c>
      <c r="AD1745" s="41" t="s">
        <v>3492</v>
      </c>
    </row>
    <row r="1746" spans="2:30" x14ac:dyDescent="0.25">
      <c r="B1746" t="s">
        <v>3876</v>
      </c>
      <c r="C1746" t="s">
        <v>3816</v>
      </c>
      <c r="D1746" s="7" t="s">
        <v>354</v>
      </c>
      <c r="E1746" s="2" t="b">
        <v>1</v>
      </c>
      <c r="F1746" s="2" t="s">
        <v>3813</v>
      </c>
      <c r="G1746" s="7" t="s">
        <v>184</v>
      </c>
      <c r="H1746" t="s">
        <v>355</v>
      </c>
      <c r="I1746" s="50">
        <v>44845</v>
      </c>
      <c r="J1746" s="2">
        <v>43.7</v>
      </c>
      <c r="K1746" s="2" t="s">
        <v>3923</v>
      </c>
      <c r="L1746" s="9">
        <v>60.4</v>
      </c>
      <c r="M1746" s="2" t="s">
        <v>3869</v>
      </c>
      <c r="N1746" s="2" t="s">
        <v>85</v>
      </c>
      <c r="O1746" s="2" t="s">
        <v>3868</v>
      </c>
      <c r="P1746" s="2" t="str">
        <f>VLOOKUP(I1746,Period!A:B,2,FALSE)</f>
        <v>2022H2</v>
      </c>
      <c r="Q1746" s="9">
        <f t="shared" si="308"/>
        <v>67.150000000000006</v>
      </c>
      <c r="R1746" s="2">
        <f t="shared" si="309"/>
        <v>70</v>
      </c>
      <c r="S1746" t="str">
        <f t="shared" si="310"/>
        <v>03 Cloudy (40%-90%)</v>
      </c>
      <c r="T1746" t="str">
        <f t="shared" si="318"/>
        <v>44845L8-9_L1CDM-MLB-GANQT4484503 Cloudy (40%-90%)</v>
      </c>
      <c r="U1746">
        <f>IF(COUNTIF(T$2:T1745,T1746)&gt;=1,0,1)</f>
        <v>0</v>
      </c>
      <c r="V1746" s="26" t="s">
        <v>3491</v>
      </c>
      <c r="W1746" s="26">
        <f t="shared" si="311"/>
        <v>2022</v>
      </c>
      <c r="X1746" s="26">
        <f t="shared" si="312"/>
        <v>10</v>
      </c>
      <c r="Y1746" s="26">
        <f t="shared" si="313"/>
        <v>11</v>
      </c>
      <c r="Z1746" s="26" t="str">
        <f t="shared" si="314"/>
        <v>22</v>
      </c>
      <c r="AA1746" s="26" t="str">
        <f t="shared" si="315"/>
        <v>20</v>
      </c>
      <c r="AB1746" s="26" t="str">
        <f t="shared" si="316"/>
        <v>54</v>
      </c>
      <c r="AC1746" s="86" t="str">
        <f t="shared" si="317"/>
        <v>GAN_QT_2500X1254px_16m_L8-9_L1_20221011_70CC</v>
      </c>
      <c r="AD1746" s="41" t="s">
        <v>3493</v>
      </c>
    </row>
    <row r="1747" spans="2:30" x14ac:dyDescent="0.25">
      <c r="B1747" t="s">
        <v>3876</v>
      </c>
      <c r="C1747" t="s">
        <v>3816</v>
      </c>
      <c r="D1747" s="7" t="s">
        <v>354</v>
      </c>
      <c r="E1747" s="2" t="b">
        <v>1</v>
      </c>
      <c r="F1747" s="2" t="s">
        <v>3813</v>
      </c>
      <c r="G1747" s="7" t="s">
        <v>184</v>
      </c>
      <c r="H1747" t="s">
        <v>355</v>
      </c>
      <c r="I1747" s="50">
        <v>44844</v>
      </c>
      <c r="J1747" s="2">
        <v>43.3</v>
      </c>
      <c r="K1747" s="2" t="s">
        <v>4535</v>
      </c>
      <c r="L1747" s="9">
        <v>44.8</v>
      </c>
      <c r="M1747" s="2" t="s">
        <v>3869</v>
      </c>
      <c r="N1747" s="2" t="s">
        <v>85</v>
      </c>
      <c r="O1747" s="2" t="s">
        <v>3868</v>
      </c>
      <c r="P1747" s="2" t="str">
        <f>VLOOKUP(I1747,Period!A:B,2,FALSE)</f>
        <v>2022H2</v>
      </c>
      <c r="Q1747" s="9">
        <f t="shared" si="308"/>
        <v>44.8</v>
      </c>
      <c r="R1747" s="2">
        <f t="shared" si="309"/>
        <v>50</v>
      </c>
      <c r="S1747" t="str">
        <f t="shared" si="310"/>
        <v>03 Cloudy (40%-90%)</v>
      </c>
      <c r="T1747" t="str">
        <f t="shared" si="318"/>
        <v>44844L8-9_L1CDM-MLB-GANQT4484403 Cloudy (40%-90%)</v>
      </c>
      <c r="U1747">
        <f>IF(COUNTIF(T$2:T1746,T1747)&gt;=1,0,1)</f>
        <v>1</v>
      </c>
      <c r="V1747" s="26" t="s">
        <v>3494</v>
      </c>
      <c r="W1747" s="26">
        <f t="shared" si="311"/>
        <v>2022</v>
      </c>
      <c r="X1747" s="26">
        <f t="shared" si="312"/>
        <v>10</v>
      </c>
      <c r="Y1747" s="26">
        <f t="shared" si="313"/>
        <v>10</v>
      </c>
      <c r="Z1747" s="26" t="str">
        <f t="shared" si="314"/>
        <v>22</v>
      </c>
      <c r="AA1747" s="26" t="str">
        <f t="shared" si="315"/>
        <v>26</v>
      </c>
      <c r="AB1747" s="26" t="str">
        <f t="shared" si="316"/>
        <v>58</v>
      </c>
      <c r="AC1747" s="86" t="str">
        <f t="shared" si="317"/>
        <v>GAN_QT_2500X1254px_16m_L8-9_L1_20221010_50CC</v>
      </c>
      <c r="AD1747" s="41" t="s">
        <v>3495</v>
      </c>
    </row>
    <row r="1748" spans="2:30" x14ac:dyDescent="0.25">
      <c r="B1748" t="s">
        <v>3876</v>
      </c>
      <c r="C1748" t="s">
        <v>3816</v>
      </c>
      <c r="D1748" s="7" t="s">
        <v>354</v>
      </c>
      <c r="E1748" s="2" t="b">
        <v>1</v>
      </c>
      <c r="F1748" s="2" t="s">
        <v>3813</v>
      </c>
      <c r="G1748" s="7" t="s">
        <v>184</v>
      </c>
      <c r="H1748" t="s">
        <v>355</v>
      </c>
      <c r="I1748" s="50">
        <v>44837</v>
      </c>
      <c r="J1748" s="2">
        <v>39.5</v>
      </c>
      <c r="K1748" s="2" t="s">
        <v>4531</v>
      </c>
      <c r="L1748" s="9">
        <v>51.3</v>
      </c>
      <c r="M1748" s="2" t="s">
        <v>3869</v>
      </c>
      <c r="N1748" s="2" t="s">
        <v>85</v>
      </c>
      <c r="O1748" s="2" t="s">
        <v>3868</v>
      </c>
      <c r="P1748" s="2" t="str">
        <f>VLOOKUP(I1748,Period!A:B,2,FALSE)</f>
        <v>2022H2</v>
      </c>
      <c r="Q1748" s="9">
        <f t="shared" si="308"/>
        <v>59.6</v>
      </c>
      <c r="R1748" s="2">
        <f t="shared" si="309"/>
        <v>60</v>
      </c>
      <c r="S1748" t="str">
        <f t="shared" si="310"/>
        <v>03 Cloudy (40%-90%)</v>
      </c>
      <c r="T1748" t="str">
        <f t="shared" si="318"/>
        <v>44837L8-9_L1CDM-MLB-GANQT4483703 Cloudy (40%-90%)</v>
      </c>
      <c r="U1748">
        <f>IF(COUNTIF(T$2:T1747,T1748)&gt;=1,0,1)</f>
        <v>1</v>
      </c>
      <c r="V1748" s="26" t="s">
        <v>3496</v>
      </c>
      <c r="W1748" s="26">
        <f t="shared" si="311"/>
        <v>2022</v>
      </c>
      <c r="X1748" s="26">
        <f t="shared" si="312"/>
        <v>10</v>
      </c>
      <c r="Y1748" s="26" t="str">
        <f t="shared" si="313"/>
        <v>03</v>
      </c>
      <c r="Z1748" s="26" t="str">
        <f t="shared" si="314"/>
        <v>22</v>
      </c>
      <c r="AA1748" s="26" t="str">
        <f t="shared" si="315"/>
        <v>21</v>
      </c>
      <c r="AB1748" s="26" t="str">
        <f t="shared" si="316"/>
        <v>08</v>
      </c>
      <c r="AC1748" s="86" t="str">
        <f t="shared" si="317"/>
        <v>GAN_QT_2500X1254px_16m_L8-9_L1_20221003_60CC</v>
      </c>
      <c r="AD1748" s="41" t="s">
        <v>3497</v>
      </c>
    </row>
    <row r="1749" spans="2:30" x14ac:dyDescent="0.25">
      <c r="B1749" t="s">
        <v>3876</v>
      </c>
      <c r="C1749" t="s">
        <v>3816</v>
      </c>
      <c r="D1749" s="7" t="s">
        <v>354</v>
      </c>
      <c r="E1749" s="2" t="b">
        <v>1</v>
      </c>
      <c r="F1749" s="2" t="s">
        <v>3813</v>
      </c>
      <c r="G1749" s="7" t="s">
        <v>184</v>
      </c>
      <c r="H1749" t="s">
        <v>355</v>
      </c>
      <c r="I1749" s="50">
        <v>44837</v>
      </c>
      <c r="J1749" s="2">
        <v>40.700000000000003</v>
      </c>
      <c r="K1749" s="2" t="s">
        <v>3929</v>
      </c>
      <c r="L1749" s="9">
        <v>67.900000000000006</v>
      </c>
      <c r="M1749" s="2" t="s">
        <v>3869</v>
      </c>
      <c r="N1749" s="2" t="s">
        <v>85</v>
      </c>
      <c r="O1749" s="2" t="s">
        <v>3868</v>
      </c>
      <c r="P1749" s="2" t="str">
        <f>VLOOKUP(I1749,Period!A:B,2,FALSE)</f>
        <v>2022H2</v>
      </c>
      <c r="Q1749" s="9">
        <f t="shared" si="308"/>
        <v>59.6</v>
      </c>
      <c r="R1749" s="2">
        <f t="shared" si="309"/>
        <v>60</v>
      </c>
      <c r="S1749" t="str">
        <f t="shared" si="310"/>
        <v>03 Cloudy (40%-90%)</v>
      </c>
      <c r="T1749" t="str">
        <f t="shared" si="318"/>
        <v>44837L8-9_L1CDM-MLB-GANQT4483703 Cloudy (40%-90%)</v>
      </c>
      <c r="U1749">
        <f>IF(COUNTIF(T$2:T1748,T1749)&gt;=1,0,1)</f>
        <v>0</v>
      </c>
      <c r="V1749" s="26" t="s">
        <v>3496</v>
      </c>
      <c r="W1749" s="26">
        <f t="shared" si="311"/>
        <v>2022</v>
      </c>
      <c r="X1749" s="26">
        <f t="shared" si="312"/>
        <v>10</v>
      </c>
      <c r="Y1749" s="26" t="str">
        <f t="shared" si="313"/>
        <v>03</v>
      </c>
      <c r="Z1749" s="26" t="str">
        <f t="shared" si="314"/>
        <v>22</v>
      </c>
      <c r="AA1749" s="26" t="str">
        <f t="shared" si="315"/>
        <v>20</v>
      </c>
      <c r="AB1749" s="26" t="str">
        <f t="shared" si="316"/>
        <v>44</v>
      </c>
      <c r="AC1749" s="86" t="str">
        <f t="shared" si="317"/>
        <v>GAN_QT_2500X1254px_16m_L8-9_L1_20221003_60CC</v>
      </c>
      <c r="AD1749" s="41" t="s">
        <v>3498</v>
      </c>
    </row>
    <row r="1750" spans="2:30" x14ac:dyDescent="0.25">
      <c r="B1750" t="s">
        <v>3876</v>
      </c>
      <c r="C1750" t="s">
        <v>3816</v>
      </c>
      <c r="D1750" s="7" t="s">
        <v>354</v>
      </c>
      <c r="E1750" s="2" t="b">
        <v>1</v>
      </c>
      <c r="F1750" s="2" t="s">
        <v>3813</v>
      </c>
      <c r="G1750" s="7" t="s">
        <v>184</v>
      </c>
      <c r="H1750" t="s">
        <v>355</v>
      </c>
      <c r="I1750" s="50">
        <v>44836</v>
      </c>
      <c r="J1750" s="2">
        <v>40.4</v>
      </c>
      <c r="K1750" s="2" t="s">
        <v>4549</v>
      </c>
      <c r="L1750" s="9">
        <v>26</v>
      </c>
      <c r="M1750" s="2" t="s">
        <v>3869</v>
      </c>
      <c r="N1750" s="2" t="s">
        <v>85</v>
      </c>
      <c r="O1750" s="2" t="s">
        <v>3868</v>
      </c>
      <c r="P1750" s="2" t="str">
        <f>VLOOKUP(I1750,Period!A:B,2,FALSE)</f>
        <v>2022H2</v>
      </c>
      <c r="Q1750" s="9">
        <f t="shared" si="308"/>
        <v>26</v>
      </c>
      <c r="R1750" s="2">
        <f t="shared" si="309"/>
        <v>30</v>
      </c>
      <c r="S1750" t="str">
        <f t="shared" si="310"/>
        <v>02 Sunny (10%-30%)</v>
      </c>
      <c r="T1750" t="str">
        <f t="shared" si="318"/>
        <v>44836L8-9_L1CDM-MLB-GANQT4483602 Sunny (10%-30%)</v>
      </c>
      <c r="U1750">
        <f>IF(COUNTIF(T$2:T1749,T1750)&gt;=1,0,1)</f>
        <v>1</v>
      </c>
      <c r="V1750" s="26" t="s">
        <v>3499</v>
      </c>
      <c r="W1750" s="26">
        <f t="shared" si="311"/>
        <v>2022</v>
      </c>
      <c r="X1750" s="26">
        <f t="shared" si="312"/>
        <v>10</v>
      </c>
      <c r="Y1750" s="26" t="str">
        <f t="shared" si="313"/>
        <v>02</v>
      </c>
      <c r="Z1750" s="26" t="str">
        <f t="shared" si="314"/>
        <v>22</v>
      </c>
      <c r="AA1750" s="26" t="str">
        <f t="shared" si="315"/>
        <v>27</v>
      </c>
      <c r="AB1750" s="26" t="str">
        <f t="shared" si="316"/>
        <v>11</v>
      </c>
      <c r="AC1750" s="86" t="str">
        <f t="shared" si="317"/>
        <v>GAN_QT_2500X1254px_16m_L8-9_L1_20221002_30CC</v>
      </c>
      <c r="AD1750" s="41" t="s">
        <v>3500</v>
      </c>
    </row>
    <row r="1751" spans="2:30" x14ac:dyDescent="0.25">
      <c r="B1751" t="s">
        <v>3876</v>
      </c>
      <c r="C1751" t="s">
        <v>3816</v>
      </c>
      <c r="D1751" s="7" t="s">
        <v>354</v>
      </c>
      <c r="E1751" s="2" t="b">
        <v>1</v>
      </c>
      <c r="F1751" s="2" t="s">
        <v>3813</v>
      </c>
      <c r="G1751" s="7" t="s">
        <v>184</v>
      </c>
      <c r="H1751" t="s">
        <v>355</v>
      </c>
      <c r="I1751" s="50">
        <v>44829</v>
      </c>
      <c r="J1751" s="2">
        <v>36.5</v>
      </c>
      <c r="K1751" s="2" t="s">
        <v>4550</v>
      </c>
      <c r="L1751" s="9">
        <v>79.5</v>
      </c>
      <c r="M1751" s="2" t="s">
        <v>3869</v>
      </c>
      <c r="N1751" s="2" t="s">
        <v>85</v>
      </c>
      <c r="O1751" s="2" t="s">
        <v>3868</v>
      </c>
      <c r="P1751" s="2" t="str">
        <f>VLOOKUP(I1751,Period!A:B,2,FALSE)</f>
        <v>2022H2</v>
      </c>
      <c r="Q1751" s="9">
        <f t="shared" si="308"/>
        <v>88.5</v>
      </c>
      <c r="R1751" s="2">
        <f t="shared" si="309"/>
        <v>90</v>
      </c>
      <c r="S1751" t="str">
        <f t="shared" si="310"/>
        <v>03 Cloudy (40%-90%)</v>
      </c>
      <c r="T1751" t="str">
        <f t="shared" si="318"/>
        <v>44829L8-9_L1CDM-MLB-GANQT4482903 Cloudy (40%-90%)</v>
      </c>
      <c r="U1751">
        <f>IF(COUNTIF(T$2:T1750,T1751)&gt;=1,0,1)</f>
        <v>1</v>
      </c>
      <c r="V1751" s="26" t="s">
        <v>3501</v>
      </c>
      <c r="W1751" s="26">
        <f t="shared" si="311"/>
        <v>2022</v>
      </c>
      <c r="X1751" s="26" t="str">
        <f t="shared" si="312"/>
        <v>09</v>
      </c>
      <c r="Y1751" s="26">
        <f t="shared" si="313"/>
        <v>25</v>
      </c>
      <c r="Z1751" s="26" t="str">
        <f t="shared" si="314"/>
        <v>22</v>
      </c>
      <c r="AA1751" s="26" t="str">
        <f t="shared" si="315"/>
        <v>21</v>
      </c>
      <c r="AB1751" s="26" t="str">
        <f t="shared" si="316"/>
        <v>26</v>
      </c>
      <c r="AC1751" s="86" t="str">
        <f t="shared" si="317"/>
        <v>GAN_QT_2500X1254px_16m_L8-9_L1_20220925_90CC</v>
      </c>
      <c r="AD1751" s="41" t="s">
        <v>3502</v>
      </c>
    </row>
    <row r="1752" spans="2:30" x14ac:dyDescent="0.25">
      <c r="B1752" t="s">
        <v>3876</v>
      </c>
      <c r="C1752" t="s">
        <v>3816</v>
      </c>
      <c r="D1752" s="7" t="s">
        <v>354</v>
      </c>
      <c r="E1752" s="2" t="b">
        <v>1</v>
      </c>
      <c r="F1752" s="2" t="s">
        <v>3813</v>
      </c>
      <c r="G1752" s="7" t="s">
        <v>184</v>
      </c>
      <c r="H1752" t="s">
        <v>355</v>
      </c>
      <c r="I1752" s="50">
        <v>44829</v>
      </c>
      <c r="J1752" s="2">
        <v>37.700000000000003</v>
      </c>
      <c r="K1752" s="2" t="s">
        <v>3959</v>
      </c>
      <c r="L1752" s="9">
        <v>97.5</v>
      </c>
      <c r="M1752" s="2" t="s">
        <v>3869</v>
      </c>
      <c r="N1752" s="2" t="s">
        <v>85</v>
      </c>
      <c r="O1752" s="2" t="s">
        <v>3868</v>
      </c>
      <c r="P1752" s="2" t="str">
        <f>VLOOKUP(I1752,Period!A:B,2,FALSE)</f>
        <v>2022H2</v>
      </c>
      <c r="Q1752" s="9">
        <f t="shared" si="308"/>
        <v>88.5</v>
      </c>
      <c r="R1752" s="2">
        <f t="shared" si="309"/>
        <v>90</v>
      </c>
      <c r="S1752" t="str">
        <f t="shared" si="310"/>
        <v>03 Cloudy (40%-90%)</v>
      </c>
      <c r="T1752" t="str">
        <f t="shared" si="318"/>
        <v>44829L8-9_L1CDM-MLB-GANQT4482903 Cloudy (40%-90%)</v>
      </c>
      <c r="U1752">
        <f>IF(COUNTIF(T$2:T1751,T1752)&gt;=1,0,1)</f>
        <v>0</v>
      </c>
      <c r="V1752" s="26" t="s">
        <v>3501</v>
      </c>
      <c r="W1752" s="26">
        <f t="shared" si="311"/>
        <v>2022</v>
      </c>
      <c r="X1752" s="26" t="str">
        <f t="shared" si="312"/>
        <v>09</v>
      </c>
      <c r="Y1752" s="26">
        <f t="shared" si="313"/>
        <v>25</v>
      </c>
      <c r="Z1752" s="26" t="str">
        <f t="shared" si="314"/>
        <v>22</v>
      </c>
      <c r="AA1752" s="26" t="str">
        <f t="shared" si="315"/>
        <v>21</v>
      </c>
      <c r="AB1752" s="26" t="str">
        <f t="shared" si="316"/>
        <v>02</v>
      </c>
      <c r="AC1752" s="86" t="str">
        <f t="shared" si="317"/>
        <v>GAN_QT_2500X1254px_16m_L8-9_L1_20220925_90CC</v>
      </c>
      <c r="AD1752" s="41" t="s">
        <v>3503</v>
      </c>
    </row>
    <row r="1753" spans="2:30" x14ac:dyDescent="0.25">
      <c r="B1753" t="s">
        <v>3876</v>
      </c>
      <c r="C1753" t="s">
        <v>3816</v>
      </c>
      <c r="D1753" s="7" t="s">
        <v>354</v>
      </c>
      <c r="E1753" s="2" t="b">
        <v>1</v>
      </c>
      <c r="F1753" s="2" t="s">
        <v>3813</v>
      </c>
      <c r="G1753" s="7" t="s">
        <v>184</v>
      </c>
      <c r="H1753" t="s">
        <v>355</v>
      </c>
      <c r="I1753" s="50">
        <v>44828</v>
      </c>
      <c r="J1753" s="2">
        <v>37.299999999999997</v>
      </c>
      <c r="K1753" s="2" t="s">
        <v>4551</v>
      </c>
      <c r="L1753" s="9">
        <v>100</v>
      </c>
      <c r="M1753" s="2" t="s">
        <v>3869</v>
      </c>
      <c r="N1753" s="2" t="s">
        <v>85</v>
      </c>
      <c r="O1753" s="2" t="s">
        <v>3868</v>
      </c>
      <c r="P1753" s="2" t="str">
        <f>VLOOKUP(I1753,Period!A:B,2,FALSE)</f>
        <v>2022H2</v>
      </c>
      <c r="Q1753" s="9">
        <f t="shared" si="308"/>
        <v>100</v>
      </c>
      <c r="R1753" s="2">
        <f t="shared" si="309"/>
        <v>100</v>
      </c>
      <c r="S1753" t="str">
        <f t="shared" si="310"/>
        <v>04 Overcast (100%)</v>
      </c>
      <c r="T1753" t="str">
        <f t="shared" si="318"/>
        <v>44828L8-9_L1CDM-MLB-GANQT4482804 Overcast (100%)</v>
      </c>
      <c r="U1753">
        <f>IF(COUNTIF(T$2:T1752,T1753)&gt;=1,0,1)</f>
        <v>1</v>
      </c>
      <c r="V1753" s="26" t="s">
        <v>3504</v>
      </c>
      <c r="W1753" s="26">
        <f t="shared" si="311"/>
        <v>2022</v>
      </c>
      <c r="X1753" s="26" t="str">
        <f t="shared" si="312"/>
        <v>09</v>
      </c>
      <c r="Y1753" s="26">
        <f t="shared" si="313"/>
        <v>24</v>
      </c>
      <c r="Z1753" s="26" t="str">
        <f t="shared" si="314"/>
        <v>22</v>
      </c>
      <c r="AA1753" s="26" t="str">
        <f t="shared" si="315"/>
        <v>26</v>
      </c>
      <c r="AB1753" s="26" t="str">
        <f t="shared" si="316"/>
        <v>55</v>
      </c>
      <c r="AC1753" s="86" t="str">
        <f t="shared" si="317"/>
        <v>GAN_QT_2500X1254px_16m_L8-9_L1_20220924_100CC</v>
      </c>
      <c r="AD1753" s="41" t="s">
        <v>3505</v>
      </c>
    </row>
    <row r="1754" spans="2:30" x14ac:dyDescent="0.25">
      <c r="B1754" t="s">
        <v>3876</v>
      </c>
      <c r="C1754" t="s">
        <v>3816</v>
      </c>
      <c r="D1754" s="7" t="s">
        <v>354</v>
      </c>
      <c r="E1754" s="2" t="b">
        <v>1</v>
      </c>
      <c r="F1754" s="2" t="s">
        <v>3813</v>
      </c>
      <c r="G1754" s="7" t="s">
        <v>184</v>
      </c>
      <c r="H1754" t="s">
        <v>355</v>
      </c>
      <c r="I1754" s="50">
        <v>44821</v>
      </c>
      <c r="J1754" s="2">
        <v>33.4</v>
      </c>
      <c r="K1754" s="2" t="s">
        <v>4552</v>
      </c>
      <c r="L1754" s="9">
        <v>41.9</v>
      </c>
      <c r="M1754" s="2" t="s">
        <v>3869</v>
      </c>
      <c r="N1754" s="2" t="s">
        <v>85</v>
      </c>
      <c r="O1754" s="2" t="s">
        <v>3868</v>
      </c>
      <c r="P1754" s="2" t="str">
        <f>VLOOKUP(I1754,Period!A:B,2,FALSE)</f>
        <v>2022H2</v>
      </c>
      <c r="Q1754" s="9">
        <f t="shared" si="308"/>
        <v>36.85</v>
      </c>
      <c r="R1754" s="2">
        <f t="shared" si="309"/>
        <v>40</v>
      </c>
      <c r="S1754" t="str">
        <f t="shared" si="310"/>
        <v>03 Cloudy (40%-90%)</v>
      </c>
      <c r="T1754" t="str">
        <f t="shared" si="318"/>
        <v>44821L8-9_L1CDM-MLB-GANQT4482103 Cloudy (40%-90%)</v>
      </c>
      <c r="U1754">
        <f>IF(COUNTIF(T$2:T1753,T1754)&gt;=1,0,1)</f>
        <v>1</v>
      </c>
      <c r="V1754" s="26" t="s">
        <v>3506</v>
      </c>
      <c r="W1754" s="26">
        <f t="shared" si="311"/>
        <v>2022</v>
      </c>
      <c r="X1754" s="26" t="str">
        <f t="shared" si="312"/>
        <v>09</v>
      </c>
      <c r="Y1754" s="26">
        <f t="shared" si="313"/>
        <v>17</v>
      </c>
      <c r="Z1754" s="26" t="str">
        <f t="shared" si="314"/>
        <v>22</v>
      </c>
      <c r="AA1754" s="26" t="str">
        <f t="shared" si="315"/>
        <v>21</v>
      </c>
      <c r="AB1754" s="26" t="str">
        <f t="shared" si="316"/>
        <v>06</v>
      </c>
      <c r="AC1754" s="86" t="str">
        <f t="shared" si="317"/>
        <v>GAN_QT_2500X1254px_16m_L8-9_L1_20220917_40CC</v>
      </c>
      <c r="AD1754" s="41" t="s">
        <v>3507</v>
      </c>
    </row>
    <row r="1755" spans="2:30" x14ac:dyDescent="0.25">
      <c r="B1755" t="s">
        <v>3876</v>
      </c>
      <c r="C1755" t="s">
        <v>3816</v>
      </c>
      <c r="D1755" s="7" t="s">
        <v>354</v>
      </c>
      <c r="E1755" s="2" t="b">
        <v>1</v>
      </c>
      <c r="F1755" s="2" t="s">
        <v>3813</v>
      </c>
      <c r="G1755" s="7" t="s">
        <v>184</v>
      </c>
      <c r="H1755" t="s">
        <v>355</v>
      </c>
      <c r="I1755" s="50">
        <v>44821</v>
      </c>
      <c r="J1755" s="2">
        <v>34.6</v>
      </c>
      <c r="K1755" s="2" t="s">
        <v>3962</v>
      </c>
      <c r="L1755" s="9">
        <v>31.8</v>
      </c>
      <c r="M1755" s="2" t="s">
        <v>3869</v>
      </c>
      <c r="N1755" s="2" t="s">
        <v>85</v>
      </c>
      <c r="O1755" s="2" t="s">
        <v>3868</v>
      </c>
      <c r="P1755" s="2" t="str">
        <f>VLOOKUP(I1755,Period!A:B,2,FALSE)</f>
        <v>2022H2</v>
      </c>
      <c r="Q1755" s="9">
        <f t="shared" si="308"/>
        <v>36.85</v>
      </c>
      <c r="R1755" s="2">
        <f t="shared" si="309"/>
        <v>40</v>
      </c>
      <c r="S1755" t="str">
        <f t="shared" si="310"/>
        <v>03 Cloudy (40%-90%)</v>
      </c>
      <c r="T1755" t="str">
        <f t="shared" si="318"/>
        <v>44821L8-9_L1CDM-MLB-GANQT4482103 Cloudy (40%-90%)</v>
      </c>
      <c r="U1755">
        <f>IF(COUNTIF(T$2:T1754,T1755)&gt;=1,0,1)</f>
        <v>0</v>
      </c>
      <c r="V1755" s="26" t="s">
        <v>3506</v>
      </c>
      <c r="W1755" s="26">
        <f t="shared" si="311"/>
        <v>2022</v>
      </c>
      <c r="X1755" s="26" t="str">
        <f t="shared" si="312"/>
        <v>09</v>
      </c>
      <c r="Y1755" s="26">
        <f t="shared" si="313"/>
        <v>17</v>
      </c>
      <c r="Z1755" s="26" t="str">
        <f t="shared" si="314"/>
        <v>22</v>
      </c>
      <c r="AA1755" s="26" t="str">
        <f t="shared" si="315"/>
        <v>20</v>
      </c>
      <c r="AB1755" s="26" t="str">
        <f t="shared" si="316"/>
        <v>42</v>
      </c>
      <c r="AC1755" s="86" t="str">
        <f t="shared" si="317"/>
        <v>GAN_QT_2500X1254px_16m_L8-9_L1_20220917_40CC</v>
      </c>
      <c r="AD1755" s="41" t="s">
        <v>3508</v>
      </c>
    </row>
    <row r="1756" spans="2:30" x14ac:dyDescent="0.25">
      <c r="B1756" t="s">
        <v>3876</v>
      </c>
      <c r="C1756" t="s">
        <v>3816</v>
      </c>
      <c r="D1756" s="7" t="s">
        <v>354</v>
      </c>
      <c r="E1756" s="2" t="b">
        <v>1</v>
      </c>
      <c r="F1756" s="2" t="s">
        <v>3813</v>
      </c>
      <c r="G1756" s="7" t="s">
        <v>184</v>
      </c>
      <c r="H1756" t="s">
        <v>355</v>
      </c>
      <c r="I1756" s="50">
        <v>44820</v>
      </c>
      <c r="J1756" s="2">
        <v>34.299999999999997</v>
      </c>
      <c r="K1756" s="2" t="s">
        <v>4547</v>
      </c>
      <c r="L1756" s="9">
        <v>36.700000000000003</v>
      </c>
      <c r="M1756" s="2" t="s">
        <v>3869</v>
      </c>
      <c r="N1756" s="2" t="s">
        <v>85</v>
      </c>
      <c r="O1756" s="2" t="s">
        <v>3868</v>
      </c>
      <c r="P1756" s="2" t="str">
        <f>VLOOKUP(I1756,Period!A:B,2,FALSE)</f>
        <v>2022H2</v>
      </c>
      <c r="Q1756" s="9">
        <f t="shared" si="308"/>
        <v>36.700000000000003</v>
      </c>
      <c r="R1756" s="2">
        <f t="shared" si="309"/>
        <v>40</v>
      </c>
      <c r="S1756" t="str">
        <f t="shared" si="310"/>
        <v>03 Cloudy (40%-90%)</v>
      </c>
      <c r="T1756" t="str">
        <f t="shared" si="318"/>
        <v>44820L8-9_L1CDM-MLB-GANQT4482003 Cloudy (40%-90%)</v>
      </c>
      <c r="U1756">
        <f>IF(COUNTIF(T$2:T1755,T1756)&gt;=1,0,1)</f>
        <v>1</v>
      </c>
      <c r="V1756" s="26" t="s">
        <v>3509</v>
      </c>
      <c r="W1756" s="26">
        <f t="shared" si="311"/>
        <v>2022</v>
      </c>
      <c r="X1756" s="26" t="str">
        <f t="shared" si="312"/>
        <v>09</v>
      </c>
      <c r="Y1756" s="26">
        <f t="shared" si="313"/>
        <v>16</v>
      </c>
      <c r="Z1756" s="26" t="str">
        <f t="shared" si="314"/>
        <v>22</v>
      </c>
      <c r="AA1756" s="26" t="str">
        <f t="shared" si="315"/>
        <v>27</v>
      </c>
      <c r="AB1756" s="26" t="str">
        <f t="shared" si="316"/>
        <v>12</v>
      </c>
      <c r="AC1756" s="86" t="str">
        <f t="shared" si="317"/>
        <v>GAN_QT_2500X1254px_16m_L8-9_L1_20220916_40CC</v>
      </c>
      <c r="AD1756" s="41" t="s">
        <v>3510</v>
      </c>
    </row>
    <row r="1757" spans="2:30" x14ac:dyDescent="0.25">
      <c r="B1757" t="s">
        <v>3876</v>
      </c>
      <c r="C1757" t="s">
        <v>3816</v>
      </c>
      <c r="D1757" s="7" t="s">
        <v>354</v>
      </c>
      <c r="E1757" s="2" t="b">
        <v>1</v>
      </c>
      <c r="F1757" s="2" t="s">
        <v>3813</v>
      </c>
      <c r="G1757" s="7" t="s">
        <v>184</v>
      </c>
      <c r="H1757" t="s">
        <v>355</v>
      </c>
      <c r="I1757" s="50">
        <v>44813</v>
      </c>
      <c r="J1757" s="2">
        <v>30.4</v>
      </c>
      <c r="K1757" s="2" t="s">
        <v>4553</v>
      </c>
      <c r="L1757" s="9">
        <v>13.4</v>
      </c>
      <c r="M1757" s="2" t="s">
        <v>3869</v>
      </c>
      <c r="N1757" s="2" t="s">
        <v>85</v>
      </c>
      <c r="O1757" s="2" t="s">
        <v>3868</v>
      </c>
      <c r="P1757" s="2" t="str">
        <f>VLOOKUP(I1757,Period!A:B,2,FALSE)</f>
        <v>2022H2</v>
      </c>
      <c r="Q1757" s="9">
        <f t="shared" si="308"/>
        <v>11.100000000000001</v>
      </c>
      <c r="R1757" s="2">
        <f t="shared" si="309"/>
        <v>20</v>
      </c>
      <c r="S1757" t="str">
        <f t="shared" si="310"/>
        <v>02 Sunny (10%-30%)</v>
      </c>
      <c r="T1757" t="str">
        <f t="shared" si="318"/>
        <v>44813L8-9_L1CDM-MLB-GANQT4481302 Sunny (10%-30%)</v>
      </c>
      <c r="U1757">
        <f>IF(COUNTIF(T$2:T1756,T1757)&gt;=1,0,1)</f>
        <v>1</v>
      </c>
      <c r="V1757" s="26" t="s">
        <v>3511</v>
      </c>
      <c r="W1757" s="26">
        <f t="shared" si="311"/>
        <v>2022</v>
      </c>
      <c r="X1757" s="26" t="str">
        <f t="shared" si="312"/>
        <v>09</v>
      </c>
      <c r="Y1757" s="26" t="str">
        <f t="shared" si="313"/>
        <v>09</v>
      </c>
      <c r="Z1757" s="26" t="str">
        <f t="shared" si="314"/>
        <v>22</v>
      </c>
      <c r="AA1757" s="26" t="str">
        <f t="shared" si="315"/>
        <v>21</v>
      </c>
      <c r="AB1757" s="26" t="str">
        <f t="shared" si="316"/>
        <v>23</v>
      </c>
      <c r="AC1757" s="86" t="str">
        <f t="shared" si="317"/>
        <v>GAN_QT_2500X1254px_16m_L8-9_L1_20220909_20CC</v>
      </c>
      <c r="AD1757" s="41" t="s">
        <v>3512</v>
      </c>
    </row>
    <row r="1758" spans="2:30" x14ac:dyDescent="0.25">
      <c r="B1758" t="s">
        <v>3876</v>
      </c>
      <c r="C1758" t="s">
        <v>3816</v>
      </c>
      <c r="D1758" s="7" t="s">
        <v>354</v>
      </c>
      <c r="E1758" s="2" t="b">
        <v>1</v>
      </c>
      <c r="F1758" s="2" t="s">
        <v>3813</v>
      </c>
      <c r="G1758" s="7" t="s">
        <v>184</v>
      </c>
      <c r="H1758" t="s">
        <v>355</v>
      </c>
      <c r="I1758" s="50">
        <v>44813</v>
      </c>
      <c r="J1758" s="2">
        <v>31.6</v>
      </c>
      <c r="K1758" s="2" t="s">
        <v>3965</v>
      </c>
      <c r="L1758" s="9">
        <v>8.8000000000000007</v>
      </c>
      <c r="M1758" s="2" t="s">
        <v>3869</v>
      </c>
      <c r="N1758" s="2" t="s">
        <v>85</v>
      </c>
      <c r="O1758" s="2" t="s">
        <v>3868</v>
      </c>
      <c r="P1758" s="2" t="str">
        <f>VLOOKUP(I1758,Period!A:B,2,FALSE)</f>
        <v>2022H2</v>
      </c>
      <c r="Q1758" s="9">
        <f t="shared" si="308"/>
        <v>11.100000000000001</v>
      </c>
      <c r="R1758" s="2">
        <f t="shared" si="309"/>
        <v>20</v>
      </c>
      <c r="S1758" t="str">
        <f t="shared" si="310"/>
        <v>02 Sunny (10%-30%)</v>
      </c>
      <c r="T1758" t="str">
        <f t="shared" si="318"/>
        <v>44813L8-9_L1CDM-MLB-GANQT4481302 Sunny (10%-30%)</v>
      </c>
      <c r="U1758">
        <f>IF(COUNTIF(T$2:T1757,T1758)&gt;=1,0,1)</f>
        <v>0</v>
      </c>
      <c r="V1758" s="26" t="s">
        <v>3511</v>
      </c>
      <c r="W1758" s="26">
        <f t="shared" si="311"/>
        <v>2022</v>
      </c>
      <c r="X1758" s="26" t="str">
        <f t="shared" si="312"/>
        <v>09</v>
      </c>
      <c r="Y1758" s="26" t="str">
        <f t="shared" si="313"/>
        <v>09</v>
      </c>
      <c r="Z1758" s="26" t="str">
        <f t="shared" si="314"/>
        <v>22</v>
      </c>
      <c r="AA1758" s="26" t="str">
        <f t="shared" si="315"/>
        <v>20</v>
      </c>
      <c r="AB1758" s="26" t="str">
        <f t="shared" si="316"/>
        <v>59</v>
      </c>
      <c r="AC1758" s="86" t="str">
        <f t="shared" si="317"/>
        <v>GAN_QT_2500X1254px_16m_L8-9_L1_20220909_20CC</v>
      </c>
      <c r="AD1758" s="41" t="s">
        <v>3513</v>
      </c>
    </row>
    <row r="1759" spans="2:30" x14ac:dyDescent="0.25">
      <c r="B1759" t="s">
        <v>3876</v>
      </c>
      <c r="C1759" t="s">
        <v>3816</v>
      </c>
      <c r="D1759" s="7" t="s">
        <v>354</v>
      </c>
      <c r="E1759" s="2" t="b">
        <v>1</v>
      </c>
      <c r="F1759" s="2" t="s">
        <v>3813</v>
      </c>
      <c r="G1759" s="7" t="s">
        <v>184</v>
      </c>
      <c r="H1759" t="s">
        <v>355</v>
      </c>
      <c r="I1759" s="50">
        <v>44812</v>
      </c>
      <c r="J1759" s="2">
        <v>31.2</v>
      </c>
      <c r="K1759" s="2" t="s">
        <v>4554</v>
      </c>
      <c r="L1759" s="9">
        <v>3.6</v>
      </c>
      <c r="M1759" s="2" t="s">
        <v>3869</v>
      </c>
      <c r="N1759" s="2" t="s">
        <v>85</v>
      </c>
      <c r="O1759" s="2" t="s">
        <v>3868</v>
      </c>
      <c r="P1759" s="2" t="str">
        <f>VLOOKUP(I1759,Period!A:B,2,FALSE)</f>
        <v>2022H2</v>
      </c>
      <c r="Q1759" s="9">
        <f t="shared" si="308"/>
        <v>3.6</v>
      </c>
      <c r="R1759" s="2">
        <f t="shared" si="309"/>
        <v>10</v>
      </c>
      <c r="S1759" t="str">
        <f t="shared" si="310"/>
        <v>02 Sunny (10%-30%)</v>
      </c>
      <c r="T1759" t="str">
        <f t="shared" si="318"/>
        <v>44812L8-9_L1CDM-MLB-GANQT4481202 Sunny (10%-30%)</v>
      </c>
      <c r="U1759">
        <f>IF(COUNTIF(T$2:T1758,T1759)&gt;=1,0,1)</f>
        <v>1</v>
      </c>
      <c r="V1759" s="26" t="s">
        <v>3514</v>
      </c>
      <c r="W1759" s="26">
        <f t="shared" si="311"/>
        <v>2022</v>
      </c>
      <c r="X1759" s="26" t="str">
        <f t="shared" si="312"/>
        <v>09</v>
      </c>
      <c r="Y1759" s="26" t="str">
        <f t="shared" si="313"/>
        <v>08</v>
      </c>
      <c r="Z1759" s="26" t="str">
        <f t="shared" si="314"/>
        <v>22</v>
      </c>
      <c r="AA1759" s="26" t="str">
        <f t="shared" si="315"/>
        <v>26</v>
      </c>
      <c r="AB1759" s="26" t="str">
        <f t="shared" si="316"/>
        <v>47</v>
      </c>
      <c r="AC1759" s="86" t="str">
        <f t="shared" si="317"/>
        <v>GAN_QT_2500X1254px_16m_L8-9_L1_20220908_10CC</v>
      </c>
      <c r="AD1759" s="41" t="s">
        <v>3515</v>
      </c>
    </row>
    <row r="1760" spans="2:30" x14ac:dyDescent="0.25">
      <c r="B1760" t="s">
        <v>3876</v>
      </c>
      <c r="C1760" t="s">
        <v>3816</v>
      </c>
      <c r="D1760" s="7" t="s">
        <v>354</v>
      </c>
      <c r="E1760" s="2" t="b">
        <v>1</v>
      </c>
      <c r="F1760" s="2" t="s">
        <v>3813</v>
      </c>
      <c r="G1760" s="7" t="s">
        <v>184</v>
      </c>
      <c r="H1760" t="s">
        <v>355</v>
      </c>
      <c r="I1760" s="50">
        <v>44805</v>
      </c>
      <c r="J1760" s="2">
        <v>27.4</v>
      </c>
      <c r="K1760" s="2" t="s">
        <v>3956</v>
      </c>
      <c r="L1760" s="9">
        <v>89.3</v>
      </c>
      <c r="M1760" s="2" t="s">
        <v>3869</v>
      </c>
      <c r="N1760" s="2" t="s">
        <v>85</v>
      </c>
      <c r="O1760" s="2" t="s">
        <v>3868</v>
      </c>
      <c r="P1760" s="2" t="str">
        <f>VLOOKUP(I1760,Period!A:B,2,FALSE)</f>
        <v>2022H2</v>
      </c>
      <c r="Q1760" s="9">
        <f t="shared" si="308"/>
        <v>89.949999999999989</v>
      </c>
      <c r="R1760" s="2">
        <f t="shared" si="309"/>
        <v>90</v>
      </c>
      <c r="S1760" t="str">
        <f t="shared" si="310"/>
        <v>03 Cloudy (40%-90%)</v>
      </c>
      <c r="T1760" t="str">
        <f t="shared" si="318"/>
        <v>44805L8-9_L1CDM-MLB-GANQT4480503 Cloudy (40%-90%)</v>
      </c>
      <c r="U1760">
        <f>IF(COUNTIF(T$2:T1759,T1760)&gt;=1,0,1)</f>
        <v>1</v>
      </c>
      <c r="V1760" s="26" t="s">
        <v>3516</v>
      </c>
      <c r="W1760" s="26">
        <f t="shared" si="311"/>
        <v>2022</v>
      </c>
      <c r="X1760" s="26" t="str">
        <f t="shared" si="312"/>
        <v>09</v>
      </c>
      <c r="Y1760" s="26" t="str">
        <f t="shared" si="313"/>
        <v>01</v>
      </c>
      <c r="Z1760" s="26" t="str">
        <f t="shared" si="314"/>
        <v>22</v>
      </c>
      <c r="AA1760" s="26" t="str">
        <f t="shared" si="315"/>
        <v>21</v>
      </c>
      <c r="AB1760" s="26" t="str">
        <f t="shared" si="316"/>
        <v>01</v>
      </c>
      <c r="AC1760" s="86" t="str">
        <f t="shared" si="317"/>
        <v>GAN_QT_2500X1254px_16m_L8-9_L1_20220901_90CC</v>
      </c>
      <c r="AD1760" s="41" t="s">
        <v>3517</v>
      </c>
    </row>
    <row r="1761" spans="2:30" x14ac:dyDescent="0.25">
      <c r="B1761" t="s">
        <v>3876</v>
      </c>
      <c r="C1761" t="s">
        <v>3816</v>
      </c>
      <c r="D1761" s="7" t="s">
        <v>354</v>
      </c>
      <c r="E1761" s="2" t="b">
        <v>1</v>
      </c>
      <c r="F1761" s="2" t="s">
        <v>3813</v>
      </c>
      <c r="G1761" s="7" t="s">
        <v>184</v>
      </c>
      <c r="H1761" t="s">
        <v>355</v>
      </c>
      <c r="I1761" s="50">
        <v>44805</v>
      </c>
      <c r="J1761" s="2">
        <v>28.7</v>
      </c>
      <c r="K1761" s="2" t="s">
        <v>3920</v>
      </c>
      <c r="L1761" s="9">
        <v>90.6</v>
      </c>
      <c r="M1761" s="2" t="s">
        <v>3869</v>
      </c>
      <c r="N1761" s="2" t="s">
        <v>85</v>
      </c>
      <c r="O1761" s="2" t="s">
        <v>3868</v>
      </c>
      <c r="P1761" s="2" t="str">
        <f>VLOOKUP(I1761,Period!A:B,2,FALSE)</f>
        <v>2022H2</v>
      </c>
      <c r="Q1761" s="9">
        <f t="shared" si="308"/>
        <v>89.949999999999989</v>
      </c>
      <c r="R1761" s="2">
        <f t="shared" si="309"/>
        <v>90</v>
      </c>
      <c r="S1761" t="str">
        <f t="shared" si="310"/>
        <v>03 Cloudy (40%-90%)</v>
      </c>
      <c r="T1761" t="str">
        <f t="shared" si="318"/>
        <v>44805L8-9_L1CDM-MLB-GANQT4480503 Cloudy (40%-90%)</v>
      </c>
      <c r="U1761">
        <f>IF(COUNTIF(T$2:T1760,T1761)&gt;=1,0,1)</f>
        <v>0</v>
      </c>
      <c r="V1761" s="26" t="s">
        <v>3516</v>
      </c>
      <c r="W1761" s="26">
        <f t="shared" si="311"/>
        <v>2022</v>
      </c>
      <c r="X1761" s="26" t="str">
        <f t="shared" si="312"/>
        <v>09</v>
      </c>
      <c r="Y1761" s="26" t="str">
        <f t="shared" si="313"/>
        <v>01</v>
      </c>
      <c r="Z1761" s="26" t="str">
        <f t="shared" si="314"/>
        <v>22</v>
      </c>
      <c r="AA1761" s="26" t="str">
        <f t="shared" si="315"/>
        <v>20</v>
      </c>
      <c r="AB1761" s="26" t="str">
        <f t="shared" si="316"/>
        <v>37</v>
      </c>
      <c r="AC1761" s="86" t="str">
        <f t="shared" si="317"/>
        <v>GAN_QT_2500X1254px_16m_L8-9_L1_20220901_90CC</v>
      </c>
      <c r="AD1761" s="41" t="s">
        <v>3518</v>
      </c>
    </row>
    <row r="1762" spans="2:30" x14ac:dyDescent="0.25">
      <c r="B1762" t="s">
        <v>3876</v>
      </c>
      <c r="C1762" t="s">
        <v>3816</v>
      </c>
      <c r="D1762" s="7" t="s">
        <v>354</v>
      </c>
      <c r="E1762" s="2" t="b">
        <v>1</v>
      </c>
      <c r="F1762" s="2" t="s">
        <v>3813</v>
      </c>
      <c r="G1762" s="7" t="s">
        <v>184</v>
      </c>
      <c r="H1762" t="s">
        <v>355</v>
      </c>
      <c r="I1762" s="50">
        <v>44804</v>
      </c>
      <c r="J1762" s="2">
        <v>28.3</v>
      </c>
      <c r="K1762" s="2" t="s">
        <v>4555</v>
      </c>
      <c r="L1762" s="9">
        <v>53</v>
      </c>
      <c r="M1762" s="2" t="s">
        <v>3869</v>
      </c>
      <c r="N1762" s="2" t="s">
        <v>85</v>
      </c>
      <c r="O1762" s="2" t="s">
        <v>3868</v>
      </c>
      <c r="P1762" s="2" t="str">
        <f>VLOOKUP(I1762,Period!A:B,2,FALSE)</f>
        <v>2022H2</v>
      </c>
      <c r="Q1762" s="9">
        <f t="shared" si="308"/>
        <v>53</v>
      </c>
      <c r="R1762" s="2">
        <f t="shared" si="309"/>
        <v>60</v>
      </c>
      <c r="S1762" t="str">
        <f t="shared" si="310"/>
        <v>03 Cloudy (40%-90%)</v>
      </c>
      <c r="T1762" t="str">
        <f t="shared" si="318"/>
        <v>44804L8-9_L1CDM-MLB-GANQT4480403 Cloudy (40%-90%)</v>
      </c>
      <c r="U1762">
        <f>IF(COUNTIF(T$2:T1761,T1762)&gt;=1,0,1)</f>
        <v>1</v>
      </c>
      <c r="V1762" s="26" t="s">
        <v>3519</v>
      </c>
      <c r="W1762" s="26">
        <f t="shared" si="311"/>
        <v>2022</v>
      </c>
      <c r="X1762" s="26" t="str">
        <f t="shared" si="312"/>
        <v>08</v>
      </c>
      <c r="Y1762" s="26">
        <f t="shared" si="313"/>
        <v>31</v>
      </c>
      <c r="Z1762" s="26" t="str">
        <f t="shared" si="314"/>
        <v>22</v>
      </c>
      <c r="AA1762" s="26" t="str">
        <f t="shared" si="315"/>
        <v>27</v>
      </c>
      <c r="AB1762" s="26" t="str">
        <f t="shared" si="316"/>
        <v>06</v>
      </c>
      <c r="AC1762" s="86" t="str">
        <f t="shared" si="317"/>
        <v>GAN_QT_2500X1254px_16m_L8-9_L1_20220831_60CC</v>
      </c>
      <c r="AD1762" s="41" t="s">
        <v>3520</v>
      </c>
    </row>
    <row r="1763" spans="2:30" x14ac:dyDescent="0.25">
      <c r="B1763" t="s">
        <v>3876</v>
      </c>
      <c r="C1763" t="s">
        <v>3816</v>
      </c>
      <c r="D1763" s="7" t="s">
        <v>354</v>
      </c>
      <c r="E1763" s="2" t="b">
        <v>1</v>
      </c>
      <c r="F1763" s="2" t="s">
        <v>3813</v>
      </c>
      <c r="G1763" s="7" t="s">
        <v>184</v>
      </c>
      <c r="H1763" t="s">
        <v>355</v>
      </c>
      <c r="I1763" s="50">
        <v>44797</v>
      </c>
      <c r="J1763" s="2">
        <v>24.6</v>
      </c>
      <c r="K1763" s="2" t="s">
        <v>4556</v>
      </c>
      <c r="L1763" s="9">
        <v>28.9</v>
      </c>
      <c r="M1763" s="2" t="s">
        <v>3869</v>
      </c>
      <c r="N1763" s="2" t="s">
        <v>85</v>
      </c>
      <c r="O1763" s="2" t="s">
        <v>3868</v>
      </c>
      <c r="P1763" s="2" t="str">
        <f>VLOOKUP(I1763,Period!A:B,2,FALSE)</f>
        <v>2022H2</v>
      </c>
      <c r="Q1763" s="9">
        <f t="shared" si="308"/>
        <v>53.5</v>
      </c>
      <c r="R1763" s="2">
        <f t="shared" si="309"/>
        <v>60</v>
      </c>
      <c r="S1763" t="str">
        <f t="shared" si="310"/>
        <v>03 Cloudy (40%-90%)</v>
      </c>
      <c r="T1763" t="str">
        <f t="shared" si="318"/>
        <v>44797L8-9_L1CDM-MLB-GANQT4479703 Cloudy (40%-90%)</v>
      </c>
      <c r="U1763">
        <f>IF(COUNTIF(T$2:T1762,T1763)&gt;=1,0,1)</f>
        <v>1</v>
      </c>
      <c r="V1763" s="26" t="s">
        <v>3521</v>
      </c>
      <c r="W1763" s="26">
        <f t="shared" si="311"/>
        <v>2022</v>
      </c>
      <c r="X1763" s="26" t="str">
        <f t="shared" si="312"/>
        <v>08</v>
      </c>
      <c r="Y1763" s="26">
        <f t="shared" si="313"/>
        <v>24</v>
      </c>
      <c r="Z1763" s="26" t="str">
        <f t="shared" si="314"/>
        <v>22</v>
      </c>
      <c r="AA1763" s="26" t="str">
        <f t="shared" si="315"/>
        <v>21</v>
      </c>
      <c r="AB1763" s="26" t="str">
        <f t="shared" si="316"/>
        <v>19</v>
      </c>
      <c r="AC1763" s="86" t="str">
        <f t="shared" si="317"/>
        <v>GAN_QT_2500X1254px_16m_L8-9_L1_20220824_60CC</v>
      </c>
      <c r="AD1763" s="41" t="s">
        <v>3522</v>
      </c>
    </row>
    <row r="1764" spans="2:30" x14ac:dyDescent="0.25">
      <c r="B1764" t="s">
        <v>3876</v>
      </c>
      <c r="C1764" t="s">
        <v>3816</v>
      </c>
      <c r="D1764" s="7" t="s">
        <v>354</v>
      </c>
      <c r="E1764" s="2" t="b">
        <v>1</v>
      </c>
      <c r="F1764" s="2" t="s">
        <v>3813</v>
      </c>
      <c r="G1764" s="7" t="s">
        <v>184</v>
      </c>
      <c r="H1764" t="s">
        <v>355</v>
      </c>
      <c r="I1764" s="50">
        <v>44797</v>
      </c>
      <c r="J1764" s="2">
        <v>25.9</v>
      </c>
      <c r="K1764" s="2" t="s">
        <v>3968</v>
      </c>
      <c r="L1764" s="9">
        <v>78.099999999999994</v>
      </c>
      <c r="M1764" s="2" t="s">
        <v>3869</v>
      </c>
      <c r="N1764" s="2" t="s">
        <v>85</v>
      </c>
      <c r="O1764" s="2" t="s">
        <v>3868</v>
      </c>
      <c r="P1764" s="2" t="str">
        <f>VLOOKUP(I1764,Period!A:B,2,FALSE)</f>
        <v>2022H2</v>
      </c>
      <c r="Q1764" s="9">
        <f t="shared" si="308"/>
        <v>53.5</v>
      </c>
      <c r="R1764" s="2">
        <f t="shared" si="309"/>
        <v>60</v>
      </c>
      <c r="S1764" t="str">
        <f t="shared" si="310"/>
        <v>03 Cloudy (40%-90%)</v>
      </c>
      <c r="T1764" t="str">
        <f t="shared" si="318"/>
        <v>44797L8-9_L1CDM-MLB-GANQT4479703 Cloudy (40%-90%)</v>
      </c>
      <c r="U1764">
        <f>IF(COUNTIF(T$2:T1763,T1764)&gt;=1,0,1)</f>
        <v>0</v>
      </c>
      <c r="V1764" s="26" t="s">
        <v>3521</v>
      </c>
      <c r="W1764" s="26">
        <f t="shared" si="311"/>
        <v>2022</v>
      </c>
      <c r="X1764" s="26" t="str">
        <f t="shared" si="312"/>
        <v>08</v>
      </c>
      <c r="Y1764" s="26">
        <f t="shared" si="313"/>
        <v>24</v>
      </c>
      <c r="Z1764" s="26" t="str">
        <f t="shared" si="314"/>
        <v>22</v>
      </c>
      <c r="AA1764" s="26" t="str">
        <f t="shared" si="315"/>
        <v>20</v>
      </c>
      <c r="AB1764" s="26" t="str">
        <f t="shared" si="316"/>
        <v>55</v>
      </c>
      <c r="AC1764" s="86" t="str">
        <f t="shared" si="317"/>
        <v>GAN_QT_2500X1254px_16m_L8-9_L1_20220824_60CC</v>
      </c>
      <c r="AD1764" s="41" t="s">
        <v>3523</v>
      </c>
    </row>
    <row r="1765" spans="2:30" x14ac:dyDescent="0.25">
      <c r="B1765" t="s">
        <v>3876</v>
      </c>
      <c r="C1765" t="s">
        <v>3816</v>
      </c>
      <c r="D1765" s="7" t="s">
        <v>354</v>
      </c>
      <c r="E1765" s="2" t="b">
        <v>1</v>
      </c>
      <c r="F1765" s="2" t="s">
        <v>3813</v>
      </c>
      <c r="G1765" s="7" t="s">
        <v>184</v>
      </c>
      <c r="H1765" t="s">
        <v>355</v>
      </c>
      <c r="I1765" s="50">
        <v>44796</v>
      </c>
      <c r="J1765" s="2">
        <v>25.5</v>
      </c>
      <c r="K1765" s="2" t="s">
        <v>4524</v>
      </c>
      <c r="L1765" s="9">
        <v>57</v>
      </c>
      <c r="M1765" s="2" t="s">
        <v>3869</v>
      </c>
      <c r="N1765" s="2" t="s">
        <v>85</v>
      </c>
      <c r="O1765" s="2" t="s">
        <v>3868</v>
      </c>
      <c r="P1765" s="2" t="str">
        <f>VLOOKUP(I1765,Period!A:B,2,FALSE)</f>
        <v>2022H2</v>
      </c>
      <c r="Q1765" s="9">
        <f t="shared" si="308"/>
        <v>57</v>
      </c>
      <c r="R1765" s="2">
        <f t="shared" si="309"/>
        <v>60</v>
      </c>
      <c r="S1765" t="str">
        <f t="shared" si="310"/>
        <v>03 Cloudy (40%-90%)</v>
      </c>
      <c r="T1765" t="str">
        <f t="shared" si="318"/>
        <v>44796L8-9_L1CDM-MLB-GANQT4479603 Cloudy (40%-90%)</v>
      </c>
      <c r="U1765">
        <f>IF(COUNTIF(T$2:T1764,T1765)&gt;=1,0,1)</f>
        <v>1</v>
      </c>
      <c r="V1765" s="26" t="s">
        <v>3524</v>
      </c>
      <c r="W1765" s="26">
        <f t="shared" si="311"/>
        <v>2022</v>
      </c>
      <c r="X1765" s="26" t="str">
        <f t="shared" si="312"/>
        <v>08</v>
      </c>
      <c r="Y1765" s="26">
        <f t="shared" si="313"/>
        <v>23</v>
      </c>
      <c r="Z1765" s="26" t="str">
        <f t="shared" si="314"/>
        <v>22</v>
      </c>
      <c r="AA1765" s="26" t="str">
        <f t="shared" si="315"/>
        <v>26</v>
      </c>
      <c r="AB1765" s="26" t="str">
        <f t="shared" si="316"/>
        <v>48</v>
      </c>
      <c r="AC1765" s="86" t="str">
        <f t="shared" si="317"/>
        <v>GAN_QT_2500X1254px_16m_L8-9_L1_20220823_60CC</v>
      </c>
      <c r="AD1765" s="41" t="s">
        <v>3525</v>
      </c>
    </row>
    <row r="1766" spans="2:30" x14ac:dyDescent="0.25">
      <c r="B1766" t="s">
        <v>3876</v>
      </c>
      <c r="C1766" t="s">
        <v>3816</v>
      </c>
      <c r="D1766" s="7" t="s">
        <v>354</v>
      </c>
      <c r="E1766" s="2" t="b">
        <v>1</v>
      </c>
      <c r="F1766" s="2" t="s">
        <v>3813</v>
      </c>
      <c r="G1766" s="7" t="s">
        <v>184</v>
      </c>
      <c r="H1766" t="s">
        <v>355</v>
      </c>
      <c r="I1766" s="50">
        <v>44789</v>
      </c>
      <c r="J1766" s="2">
        <v>22</v>
      </c>
      <c r="K1766" s="2" t="s">
        <v>3965</v>
      </c>
      <c r="L1766" s="9">
        <v>64.7</v>
      </c>
      <c r="M1766" s="2" t="s">
        <v>3869</v>
      </c>
      <c r="N1766" s="2" t="s">
        <v>85</v>
      </c>
      <c r="O1766" s="2" t="s">
        <v>3868</v>
      </c>
      <c r="P1766" s="2" t="str">
        <f>VLOOKUP(I1766,Period!A:B,2,FALSE)</f>
        <v>2022H2</v>
      </c>
      <c r="Q1766" s="9">
        <f t="shared" si="308"/>
        <v>80.25</v>
      </c>
      <c r="R1766" s="2">
        <f t="shared" si="309"/>
        <v>90</v>
      </c>
      <c r="S1766" t="str">
        <f t="shared" si="310"/>
        <v>03 Cloudy (40%-90%)</v>
      </c>
      <c r="T1766" t="str">
        <f t="shared" si="318"/>
        <v>44789L8-9_L1CDM-MLB-GANQT4478903 Cloudy (40%-90%)</v>
      </c>
      <c r="U1766">
        <f>IF(COUNTIF(T$2:T1765,T1766)&gt;=1,0,1)</f>
        <v>1</v>
      </c>
      <c r="V1766" s="26" t="s">
        <v>3526</v>
      </c>
      <c r="W1766" s="26">
        <f t="shared" si="311"/>
        <v>2022</v>
      </c>
      <c r="X1766" s="26" t="str">
        <f t="shared" si="312"/>
        <v>08</v>
      </c>
      <c r="Y1766" s="26">
        <f t="shared" si="313"/>
        <v>16</v>
      </c>
      <c r="Z1766" s="26" t="str">
        <f t="shared" si="314"/>
        <v>22</v>
      </c>
      <c r="AA1766" s="26" t="str">
        <f t="shared" si="315"/>
        <v>20</v>
      </c>
      <c r="AB1766" s="26" t="str">
        <f t="shared" si="316"/>
        <v>59</v>
      </c>
      <c r="AC1766" s="86" t="str">
        <f t="shared" si="317"/>
        <v>GAN_QT_2500X1254px_16m_L8-9_L1_20220816_90CC</v>
      </c>
      <c r="AD1766" s="41" t="s">
        <v>3527</v>
      </c>
    </row>
    <row r="1767" spans="2:30" x14ac:dyDescent="0.25">
      <c r="B1767" t="s">
        <v>3876</v>
      </c>
      <c r="C1767" t="s">
        <v>3816</v>
      </c>
      <c r="D1767" s="7" t="s">
        <v>354</v>
      </c>
      <c r="E1767" s="2" t="b">
        <v>1</v>
      </c>
      <c r="F1767" s="2" t="s">
        <v>3813</v>
      </c>
      <c r="G1767" s="7" t="s">
        <v>184</v>
      </c>
      <c r="H1767" t="s">
        <v>355</v>
      </c>
      <c r="I1767" s="50">
        <v>44789</v>
      </c>
      <c r="J1767" s="2">
        <v>23.3</v>
      </c>
      <c r="K1767" s="2" t="s">
        <v>3966</v>
      </c>
      <c r="L1767" s="9">
        <v>95.8</v>
      </c>
      <c r="M1767" s="2" t="s">
        <v>3869</v>
      </c>
      <c r="N1767" s="2" t="s">
        <v>85</v>
      </c>
      <c r="O1767" s="2" t="s">
        <v>3868</v>
      </c>
      <c r="P1767" s="2" t="str">
        <f>VLOOKUP(I1767,Period!A:B,2,FALSE)</f>
        <v>2022H2</v>
      </c>
      <c r="Q1767" s="9">
        <f t="shared" si="308"/>
        <v>80.25</v>
      </c>
      <c r="R1767" s="2">
        <f t="shared" si="309"/>
        <v>90</v>
      </c>
      <c r="S1767" t="str">
        <f t="shared" si="310"/>
        <v>03 Cloudy (40%-90%)</v>
      </c>
      <c r="T1767" t="str">
        <f t="shared" si="318"/>
        <v>44789L8-9_L1CDM-MLB-GANQT4478903 Cloudy (40%-90%)</v>
      </c>
      <c r="U1767">
        <f>IF(COUNTIF(T$2:T1766,T1767)&gt;=1,0,1)</f>
        <v>0</v>
      </c>
      <c r="V1767" s="26" t="s">
        <v>3526</v>
      </c>
      <c r="W1767" s="26">
        <f t="shared" si="311"/>
        <v>2022</v>
      </c>
      <c r="X1767" s="26" t="str">
        <f t="shared" si="312"/>
        <v>08</v>
      </c>
      <c r="Y1767" s="26">
        <f t="shared" si="313"/>
        <v>16</v>
      </c>
      <c r="Z1767" s="26" t="str">
        <f t="shared" si="314"/>
        <v>22</v>
      </c>
      <c r="AA1767" s="26" t="str">
        <f t="shared" si="315"/>
        <v>20</v>
      </c>
      <c r="AB1767" s="26" t="str">
        <f t="shared" si="316"/>
        <v>35</v>
      </c>
      <c r="AC1767" s="86" t="str">
        <f t="shared" si="317"/>
        <v>GAN_QT_2500X1254px_16m_L8-9_L1_20220816_90CC</v>
      </c>
      <c r="AD1767" s="41" t="s">
        <v>3528</v>
      </c>
    </row>
    <row r="1768" spans="2:30" x14ac:dyDescent="0.25">
      <c r="B1768" t="s">
        <v>3876</v>
      </c>
      <c r="C1768" t="s">
        <v>3816</v>
      </c>
      <c r="D1768" s="7" t="s">
        <v>354</v>
      </c>
      <c r="E1768" s="2" t="b">
        <v>1</v>
      </c>
      <c r="F1768" s="2" t="s">
        <v>3813</v>
      </c>
      <c r="G1768" s="7" t="s">
        <v>184</v>
      </c>
      <c r="H1768" t="s">
        <v>355</v>
      </c>
      <c r="I1768" s="50">
        <v>44788</v>
      </c>
      <c r="J1768" s="2">
        <v>23</v>
      </c>
      <c r="K1768" s="2" t="s">
        <v>4544</v>
      </c>
      <c r="L1768" s="9">
        <v>21.9</v>
      </c>
      <c r="M1768" s="2" t="s">
        <v>3869</v>
      </c>
      <c r="N1768" s="2" t="s">
        <v>85</v>
      </c>
      <c r="O1768" s="2" t="s">
        <v>3868</v>
      </c>
      <c r="P1768" s="2" t="str">
        <f>VLOOKUP(I1768,Period!A:B,2,FALSE)</f>
        <v>2022H2</v>
      </c>
      <c r="Q1768" s="9">
        <f t="shared" si="308"/>
        <v>21.9</v>
      </c>
      <c r="R1768" s="2">
        <f t="shared" si="309"/>
        <v>30</v>
      </c>
      <c r="S1768" t="str">
        <f t="shared" si="310"/>
        <v>02 Sunny (10%-30%)</v>
      </c>
      <c r="T1768" t="str">
        <f t="shared" si="318"/>
        <v>44788L8-9_L1CDM-MLB-GANQT4478802 Sunny (10%-30%)</v>
      </c>
      <c r="U1768">
        <f>IF(COUNTIF(T$2:T1767,T1768)&gt;=1,0,1)</f>
        <v>1</v>
      </c>
      <c r="V1768" s="26" t="s">
        <v>3529</v>
      </c>
      <c r="W1768" s="26">
        <f t="shared" si="311"/>
        <v>2022</v>
      </c>
      <c r="X1768" s="26" t="str">
        <f t="shared" si="312"/>
        <v>08</v>
      </c>
      <c r="Y1768" s="26">
        <f t="shared" si="313"/>
        <v>15</v>
      </c>
      <c r="Z1768" s="26" t="str">
        <f t="shared" si="314"/>
        <v>22</v>
      </c>
      <c r="AA1768" s="26" t="str">
        <f t="shared" si="315"/>
        <v>27</v>
      </c>
      <c r="AB1768" s="26" t="str">
        <f t="shared" si="316"/>
        <v>05</v>
      </c>
      <c r="AC1768" s="86" t="str">
        <f t="shared" si="317"/>
        <v>GAN_QT_2500X1254px_16m_L8-9_L1_20220815_30CC</v>
      </c>
      <c r="AD1768" s="41" t="s">
        <v>3530</v>
      </c>
    </row>
    <row r="1769" spans="2:30" x14ac:dyDescent="0.25">
      <c r="B1769" t="s">
        <v>3876</v>
      </c>
      <c r="C1769" t="s">
        <v>3816</v>
      </c>
      <c r="D1769" s="7" t="s">
        <v>354</v>
      </c>
      <c r="E1769" s="2" t="b">
        <v>1</v>
      </c>
      <c r="F1769" s="2" t="s">
        <v>3813</v>
      </c>
      <c r="G1769" s="7" t="s">
        <v>184</v>
      </c>
      <c r="H1769" t="s">
        <v>355</v>
      </c>
      <c r="I1769" s="50">
        <v>44781</v>
      </c>
      <c r="J1769" s="2">
        <v>19.7</v>
      </c>
      <c r="K1769" s="2" t="s">
        <v>4539</v>
      </c>
      <c r="L1769" s="9">
        <v>10.6</v>
      </c>
      <c r="M1769" s="2" t="s">
        <v>3869</v>
      </c>
      <c r="N1769" s="2" t="s">
        <v>85</v>
      </c>
      <c r="O1769" s="2" t="s">
        <v>3868</v>
      </c>
      <c r="P1769" s="2" t="str">
        <f>VLOOKUP(I1769,Period!A:B,2,FALSE)</f>
        <v>2022H2</v>
      </c>
      <c r="Q1769" s="9">
        <f t="shared" si="308"/>
        <v>10.899999999999999</v>
      </c>
      <c r="R1769" s="2">
        <f t="shared" si="309"/>
        <v>20</v>
      </c>
      <c r="S1769" t="str">
        <f t="shared" si="310"/>
        <v>02 Sunny (10%-30%)</v>
      </c>
      <c r="T1769" t="str">
        <f t="shared" si="318"/>
        <v>44781L8-9_L1CDM-MLB-GANQT4478102 Sunny (10%-30%)</v>
      </c>
      <c r="U1769">
        <f>IF(COUNTIF(T$2:T1768,T1769)&gt;=1,0,1)</f>
        <v>1</v>
      </c>
      <c r="V1769" s="26" t="s">
        <v>3531</v>
      </c>
      <c r="W1769" s="26">
        <f t="shared" si="311"/>
        <v>2022</v>
      </c>
      <c r="X1769" s="26" t="str">
        <f t="shared" si="312"/>
        <v>08</v>
      </c>
      <c r="Y1769" s="26" t="str">
        <f t="shared" si="313"/>
        <v>08</v>
      </c>
      <c r="Z1769" s="26" t="str">
        <f t="shared" si="314"/>
        <v>22</v>
      </c>
      <c r="AA1769" s="26" t="str">
        <f t="shared" si="315"/>
        <v>21</v>
      </c>
      <c r="AB1769" s="26" t="str">
        <f t="shared" si="316"/>
        <v>16</v>
      </c>
      <c r="AC1769" s="86" t="str">
        <f t="shared" si="317"/>
        <v>GAN_QT_2500X1254px_16m_L8-9_L1_20220808_20CC</v>
      </c>
      <c r="AD1769" s="41" t="s">
        <v>3532</v>
      </c>
    </row>
    <row r="1770" spans="2:30" x14ac:dyDescent="0.25">
      <c r="B1770" t="s">
        <v>3876</v>
      </c>
      <c r="C1770" t="s">
        <v>3816</v>
      </c>
      <c r="D1770" s="7" t="s">
        <v>354</v>
      </c>
      <c r="E1770" s="2" t="b">
        <v>1</v>
      </c>
      <c r="F1770" s="2" t="s">
        <v>3813</v>
      </c>
      <c r="G1770" s="7" t="s">
        <v>184</v>
      </c>
      <c r="H1770" t="s">
        <v>355</v>
      </c>
      <c r="I1770" s="50">
        <v>44781</v>
      </c>
      <c r="J1770" s="2">
        <v>21</v>
      </c>
      <c r="K1770" s="2" t="s">
        <v>3943</v>
      </c>
      <c r="L1770" s="9">
        <v>11.2</v>
      </c>
      <c r="M1770" s="2" t="s">
        <v>3869</v>
      </c>
      <c r="N1770" s="2" t="s">
        <v>85</v>
      </c>
      <c r="O1770" s="2" t="s">
        <v>3868</v>
      </c>
      <c r="P1770" s="2" t="str">
        <f>VLOOKUP(I1770,Period!A:B,2,FALSE)</f>
        <v>2022H2</v>
      </c>
      <c r="Q1770" s="9">
        <f t="shared" si="308"/>
        <v>10.899999999999999</v>
      </c>
      <c r="R1770" s="2">
        <f t="shared" si="309"/>
        <v>20</v>
      </c>
      <c r="S1770" t="str">
        <f t="shared" si="310"/>
        <v>02 Sunny (10%-30%)</v>
      </c>
      <c r="T1770" t="str">
        <f t="shared" si="318"/>
        <v>44781L8-9_L1CDM-MLB-GANQT4478102 Sunny (10%-30%)</v>
      </c>
      <c r="U1770">
        <f>IF(COUNTIF(T$2:T1769,T1770)&gt;=1,0,1)</f>
        <v>0</v>
      </c>
      <c r="V1770" s="26" t="s">
        <v>3531</v>
      </c>
      <c r="W1770" s="26">
        <f t="shared" si="311"/>
        <v>2022</v>
      </c>
      <c r="X1770" s="26" t="str">
        <f t="shared" si="312"/>
        <v>08</v>
      </c>
      <c r="Y1770" s="26" t="str">
        <f t="shared" si="313"/>
        <v>08</v>
      </c>
      <c r="Z1770" s="26" t="str">
        <f t="shared" si="314"/>
        <v>22</v>
      </c>
      <c r="AA1770" s="26" t="str">
        <f t="shared" si="315"/>
        <v>20</v>
      </c>
      <c r="AB1770" s="26" t="str">
        <f t="shared" si="316"/>
        <v>52</v>
      </c>
      <c r="AC1770" s="86" t="str">
        <f t="shared" si="317"/>
        <v>GAN_QT_2500X1254px_16m_L8-9_L1_20220808_20CC</v>
      </c>
      <c r="AD1770" s="41" t="s">
        <v>3533</v>
      </c>
    </row>
    <row r="1771" spans="2:30" x14ac:dyDescent="0.25">
      <c r="B1771" t="s">
        <v>3876</v>
      </c>
      <c r="C1771" t="s">
        <v>3816</v>
      </c>
      <c r="D1771" s="7" t="s">
        <v>354</v>
      </c>
      <c r="E1771" s="2" t="b">
        <v>1</v>
      </c>
      <c r="F1771" s="2" t="s">
        <v>3813</v>
      </c>
      <c r="G1771" s="7" t="s">
        <v>184</v>
      </c>
      <c r="H1771" t="s">
        <v>355</v>
      </c>
      <c r="I1771" s="50">
        <v>44780</v>
      </c>
      <c r="J1771" s="2">
        <v>20.7</v>
      </c>
      <c r="K1771" s="2" t="s">
        <v>4557</v>
      </c>
      <c r="L1771" s="9">
        <v>42</v>
      </c>
      <c r="M1771" s="2" t="s">
        <v>3869</v>
      </c>
      <c r="N1771" s="2" t="s">
        <v>85</v>
      </c>
      <c r="O1771" s="2" t="s">
        <v>3868</v>
      </c>
      <c r="P1771" s="2" t="str">
        <f>VLOOKUP(I1771,Period!A:B,2,FALSE)</f>
        <v>2022H2</v>
      </c>
      <c r="Q1771" s="9">
        <f t="shared" si="308"/>
        <v>42</v>
      </c>
      <c r="R1771" s="2">
        <f t="shared" si="309"/>
        <v>50</v>
      </c>
      <c r="S1771" t="str">
        <f t="shared" si="310"/>
        <v>03 Cloudy (40%-90%)</v>
      </c>
      <c r="T1771" t="str">
        <f t="shared" si="318"/>
        <v>44780L8-9_L1CDM-MLB-GANQT4478003 Cloudy (40%-90%)</v>
      </c>
      <c r="U1771">
        <f>IF(COUNTIF(T$2:T1770,T1771)&gt;=1,0,1)</f>
        <v>1</v>
      </c>
      <c r="V1771" s="26" t="s">
        <v>3534</v>
      </c>
      <c r="W1771" s="26">
        <f t="shared" si="311"/>
        <v>2022</v>
      </c>
      <c r="X1771" s="26" t="str">
        <f t="shared" si="312"/>
        <v>08</v>
      </c>
      <c r="Y1771" s="26" t="str">
        <f t="shared" si="313"/>
        <v>07</v>
      </c>
      <c r="Z1771" s="26" t="str">
        <f t="shared" si="314"/>
        <v>22</v>
      </c>
      <c r="AA1771" s="26" t="str">
        <f t="shared" si="315"/>
        <v>26</v>
      </c>
      <c r="AB1771" s="26" t="str">
        <f t="shared" si="316"/>
        <v>42</v>
      </c>
      <c r="AC1771" s="86" t="str">
        <f t="shared" si="317"/>
        <v>GAN_QT_2500X1254px_16m_L8-9_L1_20220807_50CC</v>
      </c>
      <c r="AD1771" s="41" t="s">
        <v>3535</v>
      </c>
    </row>
    <row r="1772" spans="2:30" x14ac:dyDescent="0.25">
      <c r="B1772" t="s">
        <v>3876</v>
      </c>
      <c r="C1772" t="s">
        <v>3816</v>
      </c>
      <c r="D1772" s="7" t="s">
        <v>354</v>
      </c>
      <c r="E1772" s="2" t="b">
        <v>1</v>
      </c>
      <c r="F1772" s="2" t="s">
        <v>3813</v>
      </c>
      <c r="G1772" s="7" t="s">
        <v>184</v>
      </c>
      <c r="H1772" t="s">
        <v>355</v>
      </c>
      <c r="I1772" s="50">
        <v>44773</v>
      </c>
      <c r="J1772" s="2">
        <v>17.600000000000001</v>
      </c>
      <c r="K1772" s="2" t="s">
        <v>3950</v>
      </c>
      <c r="L1772" s="9">
        <v>34.5</v>
      </c>
      <c r="M1772" s="2" t="s">
        <v>3869</v>
      </c>
      <c r="N1772" s="2" t="s">
        <v>85</v>
      </c>
      <c r="O1772" s="2" t="s">
        <v>3868</v>
      </c>
      <c r="P1772" s="2" t="str">
        <f>VLOOKUP(I1772,Period!A:B,2,FALSE)</f>
        <v>2022H2</v>
      </c>
      <c r="Q1772" s="9">
        <f t="shared" si="308"/>
        <v>27.2</v>
      </c>
      <c r="R1772" s="2">
        <f t="shared" si="309"/>
        <v>30</v>
      </c>
      <c r="S1772" t="str">
        <f t="shared" si="310"/>
        <v>02 Sunny (10%-30%)</v>
      </c>
      <c r="T1772" t="str">
        <f t="shared" si="318"/>
        <v>44773L8-9_L1CDM-MLB-GANQT4477302 Sunny (10%-30%)</v>
      </c>
      <c r="U1772">
        <f>IF(COUNTIF(T$2:T1771,T1772)&gt;=1,0,1)</f>
        <v>1</v>
      </c>
      <c r="V1772" s="26" t="s">
        <v>3536</v>
      </c>
      <c r="W1772" s="26">
        <f t="shared" si="311"/>
        <v>2022</v>
      </c>
      <c r="X1772" s="26" t="str">
        <f t="shared" si="312"/>
        <v>07</v>
      </c>
      <c r="Y1772" s="26">
        <f t="shared" si="313"/>
        <v>31</v>
      </c>
      <c r="Z1772" s="26" t="str">
        <f t="shared" si="314"/>
        <v>22</v>
      </c>
      <c r="AA1772" s="26" t="str">
        <f t="shared" si="315"/>
        <v>20</v>
      </c>
      <c r="AB1772" s="26" t="str">
        <f t="shared" si="316"/>
        <v>51</v>
      </c>
      <c r="AC1772" s="86" t="str">
        <f t="shared" si="317"/>
        <v>GAN_QT_2500X1254px_16m_L8-9_L1_20220731_30CC</v>
      </c>
      <c r="AD1772" s="41" t="s">
        <v>3537</v>
      </c>
    </row>
    <row r="1773" spans="2:30" x14ac:dyDescent="0.25">
      <c r="B1773" t="s">
        <v>3876</v>
      </c>
      <c r="C1773" t="s">
        <v>3816</v>
      </c>
      <c r="D1773" s="7" t="s">
        <v>354</v>
      </c>
      <c r="E1773" s="2" t="b">
        <v>1</v>
      </c>
      <c r="F1773" s="2" t="s">
        <v>3813</v>
      </c>
      <c r="G1773" s="7" t="s">
        <v>184</v>
      </c>
      <c r="H1773" t="s">
        <v>355</v>
      </c>
      <c r="I1773" s="50">
        <v>44773</v>
      </c>
      <c r="J1773" s="2">
        <v>18.899999999999999</v>
      </c>
      <c r="K1773" s="2" t="s">
        <v>3951</v>
      </c>
      <c r="L1773" s="9">
        <v>19.899999999999999</v>
      </c>
      <c r="M1773" s="2" t="s">
        <v>3869</v>
      </c>
      <c r="N1773" s="2" t="s">
        <v>85</v>
      </c>
      <c r="O1773" s="2" t="s">
        <v>3868</v>
      </c>
      <c r="P1773" s="2" t="str">
        <f>VLOOKUP(I1773,Period!A:B,2,FALSE)</f>
        <v>2022H2</v>
      </c>
      <c r="Q1773" s="9">
        <f t="shared" si="308"/>
        <v>27.2</v>
      </c>
      <c r="R1773" s="2">
        <f t="shared" si="309"/>
        <v>30</v>
      </c>
      <c r="S1773" t="str">
        <f t="shared" si="310"/>
        <v>02 Sunny (10%-30%)</v>
      </c>
      <c r="T1773" t="str">
        <f t="shared" si="318"/>
        <v>44773L8-9_L1CDM-MLB-GANQT4477302 Sunny (10%-30%)</v>
      </c>
      <c r="U1773">
        <f>IF(COUNTIF(T$2:T1772,T1773)&gt;=1,0,1)</f>
        <v>0</v>
      </c>
      <c r="V1773" s="26" t="s">
        <v>3536</v>
      </c>
      <c r="W1773" s="26">
        <f t="shared" si="311"/>
        <v>2022</v>
      </c>
      <c r="X1773" s="26" t="str">
        <f t="shared" si="312"/>
        <v>07</v>
      </c>
      <c r="Y1773" s="26">
        <f t="shared" si="313"/>
        <v>31</v>
      </c>
      <c r="Z1773" s="26" t="str">
        <f t="shared" si="314"/>
        <v>22</v>
      </c>
      <c r="AA1773" s="26" t="str">
        <f t="shared" si="315"/>
        <v>20</v>
      </c>
      <c r="AB1773" s="26" t="str">
        <f t="shared" si="316"/>
        <v>27</v>
      </c>
      <c r="AC1773" s="86" t="str">
        <f t="shared" si="317"/>
        <v>GAN_QT_2500X1254px_16m_L8-9_L1_20220731_30CC</v>
      </c>
      <c r="AD1773" s="41" t="s">
        <v>3538</v>
      </c>
    </row>
    <row r="1774" spans="2:30" x14ac:dyDescent="0.25">
      <c r="B1774" t="s">
        <v>3876</v>
      </c>
      <c r="C1774" t="s">
        <v>3816</v>
      </c>
      <c r="D1774" s="7" t="s">
        <v>354</v>
      </c>
      <c r="E1774" s="2" t="b">
        <v>1</v>
      </c>
      <c r="F1774" s="2" t="s">
        <v>3813</v>
      </c>
      <c r="G1774" s="7" t="s">
        <v>184</v>
      </c>
      <c r="H1774" t="s">
        <v>355</v>
      </c>
      <c r="I1774" s="50">
        <v>44772</v>
      </c>
      <c r="J1774" s="2">
        <v>18.8</v>
      </c>
      <c r="K1774" s="2" t="s">
        <v>4558</v>
      </c>
      <c r="L1774" s="9">
        <v>72.400000000000006</v>
      </c>
      <c r="M1774" s="2" t="s">
        <v>3869</v>
      </c>
      <c r="N1774" s="2" t="s">
        <v>85</v>
      </c>
      <c r="O1774" s="2" t="s">
        <v>3868</v>
      </c>
      <c r="P1774" s="2" t="str">
        <f>VLOOKUP(I1774,Period!A:B,2,FALSE)</f>
        <v>2022H2</v>
      </c>
      <c r="Q1774" s="9">
        <f t="shared" si="308"/>
        <v>72.400000000000006</v>
      </c>
      <c r="R1774" s="2">
        <f t="shared" si="309"/>
        <v>80</v>
      </c>
      <c r="S1774" t="str">
        <f t="shared" si="310"/>
        <v>03 Cloudy (40%-90%)</v>
      </c>
      <c r="T1774" t="str">
        <f t="shared" si="318"/>
        <v>44772L8-9_L1CDM-MLB-GANQT4477203 Cloudy (40%-90%)</v>
      </c>
      <c r="U1774">
        <f>IF(COUNTIF(T$2:T1773,T1774)&gt;=1,0,1)</f>
        <v>1</v>
      </c>
      <c r="V1774" s="26" t="s">
        <v>3539</v>
      </c>
      <c r="W1774" s="26">
        <f t="shared" si="311"/>
        <v>2022</v>
      </c>
      <c r="X1774" s="26" t="str">
        <f t="shared" si="312"/>
        <v>07</v>
      </c>
      <c r="Y1774" s="26">
        <f t="shared" si="313"/>
        <v>30</v>
      </c>
      <c r="Z1774" s="26" t="str">
        <f t="shared" si="314"/>
        <v>22</v>
      </c>
      <c r="AA1774" s="26" t="str">
        <f t="shared" si="315"/>
        <v>26</v>
      </c>
      <c r="AB1774" s="26" t="str">
        <f t="shared" si="316"/>
        <v>59</v>
      </c>
      <c r="AC1774" s="86" t="str">
        <f t="shared" si="317"/>
        <v>GAN_QT_2500X1254px_16m_L8-9_L1_20220730_80CC</v>
      </c>
      <c r="AD1774" s="41" t="s">
        <v>3540</v>
      </c>
    </row>
    <row r="1775" spans="2:30" x14ac:dyDescent="0.25">
      <c r="B1775" t="s">
        <v>3876</v>
      </c>
      <c r="C1775" t="s">
        <v>3816</v>
      </c>
      <c r="D1775" s="7" t="s">
        <v>354</v>
      </c>
      <c r="E1775" s="2" t="b">
        <v>1</v>
      </c>
      <c r="F1775" s="2" t="s">
        <v>3813</v>
      </c>
      <c r="G1775" s="7" t="s">
        <v>184</v>
      </c>
      <c r="H1775" t="s">
        <v>355</v>
      </c>
      <c r="I1775" s="50">
        <v>44765</v>
      </c>
      <c r="J1775" s="2">
        <v>16</v>
      </c>
      <c r="K1775" s="2" t="s">
        <v>4559</v>
      </c>
      <c r="L1775" s="9">
        <v>7.8</v>
      </c>
      <c r="M1775" s="2" t="s">
        <v>3869</v>
      </c>
      <c r="N1775" s="2" t="s">
        <v>85</v>
      </c>
      <c r="O1775" s="2" t="s">
        <v>3868</v>
      </c>
      <c r="P1775" s="2" t="str">
        <f>VLOOKUP(I1775,Period!A:B,2,FALSE)</f>
        <v>2022H2</v>
      </c>
      <c r="Q1775" s="9">
        <f t="shared" si="308"/>
        <v>13</v>
      </c>
      <c r="R1775" s="2">
        <f t="shared" si="309"/>
        <v>20</v>
      </c>
      <c r="S1775" t="str">
        <f t="shared" si="310"/>
        <v>02 Sunny (10%-30%)</v>
      </c>
      <c r="T1775" t="str">
        <f t="shared" si="318"/>
        <v>44765L8-9_L1CDM-MLB-GANQT4476502 Sunny (10%-30%)</v>
      </c>
      <c r="U1775">
        <f>IF(COUNTIF(T$2:T1774,T1775)&gt;=1,0,1)</f>
        <v>1</v>
      </c>
      <c r="V1775" s="26" t="s">
        <v>3541</v>
      </c>
      <c r="W1775" s="26">
        <f t="shared" si="311"/>
        <v>2022</v>
      </c>
      <c r="X1775" s="26" t="str">
        <f t="shared" si="312"/>
        <v>07</v>
      </c>
      <c r="Y1775" s="26">
        <f t="shared" si="313"/>
        <v>23</v>
      </c>
      <c r="Z1775" s="26" t="str">
        <f t="shared" si="314"/>
        <v>22</v>
      </c>
      <c r="AA1775" s="26" t="str">
        <f t="shared" si="315"/>
        <v>21</v>
      </c>
      <c r="AB1775" s="26" t="str">
        <f t="shared" si="316"/>
        <v>07</v>
      </c>
      <c r="AC1775" s="86" t="str">
        <f t="shared" si="317"/>
        <v>GAN_QT_2500X1254px_16m_L8-9_L1_20220723_20CC</v>
      </c>
      <c r="AD1775" s="41" t="s">
        <v>3542</v>
      </c>
    </row>
    <row r="1776" spans="2:30" x14ac:dyDescent="0.25">
      <c r="B1776" t="s">
        <v>3876</v>
      </c>
      <c r="C1776" t="s">
        <v>3816</v>
      </c>
      <c r="D1776" s="7" t="s">
        <v>354</v>
      </c>
      <c r="E1776" s="2" t="b">
        <v>1</v>
      </c>
      <c r="F1776" s="2" t="s">
        <v>3813</v>
      </c>
      <c r="G1776" s="7" t="s">
        <v>184</v>
      </c>
      <c r="H1776" t="s">
        <v>355</v>
      </c>
      <c r="I1776" s="50">
        <v>44765</v>
      </c>
      <c r="J1776" s="2">
        <v>17.3</v>
      </c>
      <c r="K1776" s="2" t="s">
        <v>3974</v>
      </c>
      <c r="L1776" s="9">
        <v>18.2</v>
      </c>
      <c r="M1776" s="2" t="s">
        <v>3869</v>
      </c>
      <c r="N1776" s="2" t="s">
        <v>85</v>
      </c>
      <c r="O1776" s="2" t="s">
        <v>3868</v>
      </c>
      <c r="P1776" s="2" t="str">
        <f>VLOOKUP(I1776,Period!A:B,2,FALSE)</f>
        <v>2022H2</v>
      </c>
      <c r="Q1776" s="9">
        <f t="shared" si="308"/>
        <v>13</v>
      </c>
      <c r="R1776" s="2">
        <f t="shared" si="309"/>
        <v>20</v>
      </c>
      <c r="S1776" t="str">
        <f t="shared" si="310"/>
        <v>02 Sunny (10%-30%)</v>
      </c>
      <c r="T1776" t="str">
        <f t="shared" si="318"/>
        <v>44765L8-9_L1CDM-MLB-GANQT4476502 Sunny (10%-30%)</v>
      </c>
      <c r="U1776">
        <f>IF(COUNTIF(T$2:T1775,T1776)&gt;=1,0,1)</f>
        <v>0</v>
      </c>
      <c r="V1776" s="26" t="s">
        <v>3541</v>
      </c>
      <c r="W1776" s="26">
        <f t="shared" si="311"/>
        <v>2022</v>
      </c>
      <c r="X1776" s="26" t="str">
        <f t="shared" si="312"/>
        <v>07</v>
      </c>
      <c r="Y1776" s="26">
        <f t="shared" si="313"/>
        <v>23</v>
      </c>
      <c r="Z1776" s="26" t="str">
        <f t="shared" si="314"/>
        <v>22</v>
      </c>
      <c r="AA1776" s="26" t="str">
        <f t="shared" si="315"/>
        <v>20</v>
      </c>
      <c r="AB1776" s="26" t="str">
        <f t="shared" si="316"/>
        <v>43</v>
      </c>
      <c r="AC1776" s="86" t="str">
        <f t="shared" si="317"/>
        <v>GAN_QT_2500X1254px_16m_L8-9_L1_20220723_20CC</v>
      </c>
      <c r="AD1776" s="41" t="s">
        <v>3543</v>
      </c>
    </row>
    <row r="1777" spans="2:30" x14ac:dyDescent="0.25">
      <c r="B1777" t="s">
        <v>3876</v>
      </c>
      <c r="C1777" t="s">
        <v>3816</v>
      </c>
      <c r="D1777" s="7" t="s">
        <v>354</v>
      </c>
      <c r="E1777" s="2" t="b">
        <v>1</v>
      </c>
      <c r="F1777" s="2" t="s">
        <v>3813</v>
      </c>
      <c r="G1777" s="7" t="s">
        <v>184</v>
      </c>
      <c r="H1777" t="s">
        <v>355</v>
      </c>
      <c r="I1777" s="50">
        <v>44764</v>
      </c>
      <c r="J1777" s="2">
        <v>17.100000000000001</v>
      </c>
      <c r="K1777" s="2" t="s">
        <v>246</v>
      </c>
      <c r="L1777" s="9">
        <v>30.7</v>
      </c>
      <c r="M1777" s="2" t="s">
        <v>3869</v>
      </c>
      <c r="N1777" s="2" t="s">
        <v>85</v>
      </c>
      <c r="O1777" s="2" t="s">
        <v>3868</v>
      </c>
      <c r="P1777" s="2" t="str">
        <f>VLOOKUP(I1777,Period!A:B,2,FALSE)</f>
        <v>2022H2</v>
      </c>
      <c r="Q1777" s="9">
        <f t="shared" si="308"/>
        <v>30.7</v>
      </c>
      <c r="R1777" s="2">
        <f t="shared" si="309"/>
        <v>40</v>
      </c>
      <c r="S1777" t="str">
        <f t="shared" si="310"/>
        <v>03 Cloudy (40%-90%)</v>
      </c>
      <c r="T1777" t="str">
        <f t="shared" si="318"/>
        <v>44764L8-9_L1CDM-MLB-GANQT4476403 Cloudy (40%-90%)</v>
      </c>
      <c r="U1777">
        <f>IF(COUNTIF(T$2:T1776,T1777)&gt;=1,0,1)</f>
        <v>1</v>
      </c>
      <c r="V1777" s="26" t="s">
        <v>3544</v>
      </c>
      <c r="W1777" s="26">
        <f t="shared" si="311"/>
        <v>2022</v>
      </c>
      <c r="X1777" s="26" t="str">
        <f t="shared" si="312"/>
        <v>07</v>
      </c>
      <c r="Y1777" s="26">
        <f t="shared" si="313"/>
        <v>22</v>
      </c>
      <c r="Z1777" s="26" t="str">
        <f t="shared" si="314"/>
        <v>22</v>
      </c>
      <c r="AA1777" s="26" t="str">
        <f t="shared" si="315"/>
        <v>26</v>
      </c>
      <c r="AB1777" s="26" t="str">
        <f t="shared" si="316"/>
        <v>30</v>
      </c>
      <c r="AC1777" s="86" t="str">
        <f t="shared" si="317"/>
        <v>GAN_QT_2500X1254px_16m_L8-9_L1_20220722_40CC</v>
      </c>
      <c r="AD1777" s="41" t="s">
        <v>3545</v>
      </c>
    </row>
    <row r="1778" spans="2:30" x14ac:dyDescent="0.25">
      <c r="B1778" t="s">
        <v>3876</v>
      </c>
      <c r="C1778" t="s">
        <v>3816</v>
      </c>
      <c r="D1778" s="7" t="s">
        <v>354</v>
      </c>
      <c r="E1778" s="2" t="b">
        <v>1</v>
      </c>
      <c r="F1778" s="2" t="s">
        <v>3813</v>
      </c>
      <c r="G1778" s="7" t="s">
        <v>184</v>
      </c>
      <c r="H1778" t="s">
        <v>355</v>
      </c>
      <c r="I1778" s="50">
        <v>44757</v>
      </c>
      <c r="J1778" s="2">
        <v>14.7</v>
      </c>
      <c r="K1778" s="2" t="s">
        <v>3977</v>
      </c>
      <c r="L1778" s="9">
        <v>15.5</v>
      </c>
      <c r="M1778" s="2" t="s">
        <v>3869</v>
      </c>
      <c r="N1778" s="2" t="s">
        <v>85</v>
      </c>
      <c r="O1778" s="2" t="s">
        <v>3868</v>
      </c>
      <c r="P1778" s="2" t="str">
        <f>VLOOKUP(I1778,Period!A:B,2,FALSE)</f>
        <v>2022H2</v>
      </c>
      <c r="Q1778" s="9">
        <f t="shared" si="308"/>
        <v>8.65</v>
      </c>
      <c r="R1778" s="2">
        <f t="shared" si="309"/>
        <v>10</v>
      </c>
      <c r="S1778" t="str">
        <f t="shared" si="310"/>
        <v>02 Sunny (10%-30%)</v>
      </c>
      <c r="T1778" t="str">
        <f t="shared" si="318"/>
        <v>44757L8-9_L1CDM-MLB-GANQT4475702 Sunny (10%-30%)</v>
      </c>
      <c r="U1778">
        <f>IF(COUNTIF(T$2:T1777,T1778)&gt;=1,0,1)</f>
        <v>1</v>
      </c>
      <c r="V1778" s="26" t="s">
        <v>3546</v>
      </c>
      <c r="W1778" s="26">
        <f t="shared" si="311"/>
        <v>2022</v>
      </c>
      <c r="X1778" s="26" t="str">
        <f t="shared" si="312"/>
        <v>07</v>
      </c>
      <c r="Y1778" s="26">
        <f t="shared" si="313"/>
        <v>15</v>
      </c>
      <c r="Z1778" s="26" t="str">
        <f t="shared" si="314"/>
        <v>22</v>
      </c>
      <c r="AA1778" s="26" t="str">
        <f t="shared" si="315"/>
        <v>20</v>
      </c>
      <c r="AB1778" s="26" t="str">
        <f t="shared" si="316"/>
        <v>36</v>
      </c>
      <c r="AC1778" s="86" t="str">
        <f t="shared" si="317"/>
        <v>GAN_QT_2500X1254px_16m_L8-9_L1_20220715_10CC</v>
      </c>
      <c r="AD1778" s="41" t="s">
        <v>3547</v>
      </c>
    </row>
    <row r="1779" spans="2:30" x14ac:dyDescent="0.25">
      <c r="B1779" t="s">
        <v>3876</v>
      </c>
      <c r="C1779" t="s">
        <v>3816</v>
      </c>
      <c r="D1779" s="7" t="s">
        <v>354</v>
      </c>
      <c r="E1779" s="2" t="b">
        <v>1</v>
      </c>
      <c r="F1779" s="2" t="s">
        <v>3813</v>
      </c>
      <c r="G1779" s="7" t="s">
        <v>184</v>
      </c>
      <c r="H1779" t="s">
        <v>355</v>
      </c>
      <c r="I1779" s="50">
        <v>44757</v>
      </c>
      <c r="J1779" s="2">
        <v>16</v>
      </c>
      <c r="K1779" s="2" t="s">
        <v>3976</v>
      </c>
      <c r="L1779" s="9">
        <v>1.8</v>
      </c>
      <c r="M1779" s="2" t="s">
        <v>3869</v>
      </c>
      <c r="N1779" s="2" t="s">
        <v>85</v>
      </c>
      <c r="O1779" s="2" t="s">
        <v>3868</v>
      </c>
      <c r="P1779" s="2" t="str">
        <f>VLOOKUP(I1779,Period!A:B,2,FALSE)</f>
        <v>2022H2</v>
      </c>
      <c r="Q1779" s="9">
        <f t="shared" si="308"/>
        <v>8.65</v>
      </c>
      <c r="R1779" s="2">
        <f t="shared" si="309"/>
        <v>10</v>
      </c>
      <c r="S1779" t="str">
        <f t="shared" si="310"/>
        <v>02 Sunny (10%-30%)</v>
      </c>
      <c r="T1779" t="str">
        <f t="shared" si="318"/>
        <v>44757L8-9_L1CDM-MLB-GANQT4475702 Sunny (10%-30%)</v>
      </c>
      <c r="U1779">
        <f>IF(COUNTIF(T$2:T1778,T1779)&gt;=1,0,1)</f>
        <v>0</v>
      </c>
      <c r="V1779" s="26" t="s">
        <v>3546</v>
      </c>
      <c r="W1779" s="26">
        <f t="shared" si="311"/>
        <v>2022</v>
      </c>
      <c r="X1779" s="26" t="str">
        <f t="shared" si="312"/>
        <v>07</v>
      </c>
      <c r="Y1779" s="26">
        <f t="shared" si="313"/>
        <v>15</v>
      </c>
      <c r="Z1779" s="26" t="str">
        <f t="shared" si="314"/>
        <v>22</v>
      </c>
      <c r="AA1779" s="26" t="str">
        <f t="shared" si="315"/>
        <v>20</v>
      </c>
      <c r="AB1779" s="26" t="str">
        <f t="shared" si="316"/>
        <v>12</v>
      </c>
      <c r="AC1779" s="86" t="str">
        <f t="shared" si="317"/>
        <v>GAN_QT_2500X1254px_16m_L8-9_L1_20220715_10CC</v>
      </c>
      <c r="AD1779" s="41" t="s">
        <v>3548</v>
      </c>
    </row>
    <row r="1780" spans="2:30" x14ac:dyDescent="0.25">
      <c r="B1780" t="s">
        <v>3876</v>
      </c>
      <c r="C1780" t="s">
        <v>3816</v>
      </c>
      <c r="D1780" s="7" t="s">
        <v>354</v>
      </c>
      <c r="E1780" s="2" t="b">
        <v>1</v>
      </c>
      <c r="F1780" s="2" t="s">
        <v>3813</v>
      </c>
      <c r="G1780" s="7" t="s">
        <v>184</v>
      </c>
      <c r="H1780" t="s">
        <v>355</v>
      </c>
      <c r="I1780" s="50">
        <v>44756</v>
      </c>
      <c r="J1780" s="2">
        <v>15.9</v>
      </c>
      <c r="K1780" s="2" t="s">
        <v>4554</v>
      </c>
      <c r="L1780" s="9">
        <v>58.3</v>
      </c>
      <c r="M1780" s="2" t="s">
        <v>3869</v>
      </c>
      <c r="N1780" s="2" t="s">
        <v>85</v>
      </c>
      <c r="O1780" s="2" t="s">
        <v>3868</v>
      </c>
      <c r="P1780" s="2" t="str">
        <f>VLOOKUP(I1780,Period!A:B,2,FALSE)</f>
        <v>2022H2</v>
      </c>
      <c r="Q1780" s="9">
        <f t="shared" si="308"/>
        <v>58.3</v>
      </c>
      <c r="R1780" s="2">
        <f t="shared" si="309"/>
        <v>60</v>
      </c>
      <c r="S1780" t="str">
        <f t="shared" si="310"/>
        <v>03 Cloudy (40%-90%)</v>
      </c>
      <c r="T1780" t="str">
        <f t="shared" si="318"/>
        <v>44756L8-9_L1CDM-MLB-GANQT4475603 Cloudy (40%-90%)</v>
      </c>
      <c r="U1780">
        <f>IF(COUNTIF(T$2:T1779,T1780)&gt;=1,0,1)</f>
        <v>1</v>
      </c>
      <c r="V1780" s="26" t="s">
        <v>3549</v>
      </c>
      <c r="W1780" s="26">
        <f t="shared" si="311"/>
        <v>2022</v>
      </c>
      <c r="X1780" s="26" t="str">
        <f t="shared" si="312"/>
        <v>07</v>
      </c>
      <c r="Y1780" s="26">
        <f t="shared" si="313"/>
        <v>14</v>
      </c>
      <c r="Z1780" s="26" t="str">
        <f t="shared" si="314"/>
        <v>22</v>
      </c>
      <c r="AA1780" s="26" t="str">
        <f t="shared" si="315"/>
        <v>26</v>
      </c>
      <c r="AB1780" s="26" t="str">
        <f t="shared" si="316"/>
        <v>47</v>
      </c>
      <c r="AC1780" s="86" t="str">
        <f t="shared" si="317"/>
        <v>GAN_QT_2500X1254px_16m_L8-9_L1_20220714_60CC</v>
      </c>
      <c r="AD1780" s="41" t="s">
        <v>3550</v>
      </c>
    </row>
    <row r="1781" spans="2:30" x14ac:dyDescent="0.25">
      <c r="B1781" t="s">
        <v>3876</v>
      </c>
      <c r="C1781" t="s">
        <v>3816</v>
      </c>
      <c r="D1781" s="7" t="s">
        <v>354</v>
      </c>
      <c r="E1781" s="2" t="b">
        <v>1</v>
      </c>
      <c r="F1781" s="2" t="s">
        <v>3813</v>
      </c>
      <c r="G1781" s="7" t="s">
        <v>184</v>
      </c>
      <c r="H1781" t="s">
        <v>355</v>
      </c>
      <c r="I1781" s="50">
        <v>44749</v>
      </c>
      <c r="J1781" s="2">
        <v>13.8</v>
      </c>
      <c r="K1781" s="2" t="s">
        <v>3959</v>
      </c>
      <c r="L1781" s="9">
        <v>95.6</v>
      </c>
      <c r="M1781" s="2" t="s">
        <v>3869</v>
      </c>
      <c r="N1781" s="2" t="s">
        <v>85</v>
      </c>
      <c r="O1781" s="2" t="s">
        <v>3868</v>
      </c>
      <c r="P1781" s="2" t="str">
        <f>VLOOKUP(I1781,Period!A:B,2,FALSE)</f>
        <v>2022H2</v>
      </c>
      <c r="Q1781" s="9">
        <f t="shared" si="308"/>
        <v>88.6</v>
      </c>
      <c r="R1781" s="2">
        <f t="shared" si="309"/>
        <v>90</v>
      </c>
      <c r="S1781" t="str">
        <f t="shared" si="310"/>
        <v>03 Cloudy (40%-90%)</v>
      </c>
      <c r="T1781" t="str">
        <f t="shared" si="318"/>
        <v>44749L8-9_L1CDM-MLB-GANQT4474903 Cloudy (40%-90%)</v>
      </c>
      <c r="U1781">
        <f>IF(COUNTIF(T$2:T1780,T1781)&gt;=1,0,1)</f>
        <v>1</v>
      </c>
      <c r="V1781" s="26" t="s">
        <v>3551</v>
      </c>
      <c r="W1781" s="26">
        <f t="shared" si="311"/>
        <v>2022</v>
      </c>
      <c r="X1781" s="26" t="str">
        <f t="shared" si="312"/>
        <v>07</v>
      </c>
      <c r="Y1781" s="26" t="str">
        <f t="shared" si="313"/>
        <v>07</v>
      </c>
      <c r="Z1781" s="26" t="str">
        <f t="shared" si="314"/>
        <v>22</v>
      </c>
      <c r="AA1781" s="26" t="str">
        <f t="shared" si="315"/>
        <v>21</v>
      </c>
      <c r="AB1781" s="26" t="str">
        <f t="shared" si="316"/>
        <v>02</v>
      </c>
      <c r="AC1781" s="86" t="str">
        <f t="shared" si="317"/>
        <v>GAN_QT_2500X1254px_16m_L8-9_L1_20220707_90CC</v>
      </c>
      <c r="AD1781" s="41" t="s">
        <v>3552</v>
      </c>
    </row>
    <row r="1782" spans="2:30" x14ac:dyDescent="0.25">
      <c r="B1782" t="s">
        <v>3876</v>
      </c>
      <c r="C1782" t="s">
        <v>3816</v>
      </c>
      <c r="D1782" s="7" t="s">
        <v>354</v>
      </c>
      <c r="E1782" s="2" t="b">
        <v>1</v>
      </c>
      <c r="F1782" s="2" t="s">
        <v>3813</v>
      </c>
      <c r="G1782" s="7" t="s">
        <v>184</v>
      </c>
      <c r="H1782" t="s">
        <v>355</v>
      </c>
      <c r="I1782" s="50">
        <v>44749</v>
      </c>
      <c r="J1782" s="2">
        <v>15.2</v>
      </c>
      <c r="K1782" s="2" t="s">
        <v>3960</v>
      </c>
      <c r="L1782" s="9">
        <v>81.599999999999994</v>
      </c>
      <c r="M1782" s="2" t="s">
        <v>3869</v>
      </c>
      <c r="N1782" s="2" t="s">
        <v>85</v>
      </c>
      <c r="O1782" s="2" t="s">
        <v>3868</v>
      </c>
      <c r="P1782" s="2" t="str">
        <f>VLOOKUP(I1782,Period!A:B,2,FALSE)</f>
        <v>2022H2</v>
      </c>
      <c r="Q1782" s="9">
        <f t="shared" si="308"/>
        <v>88.6</v>
      </c>
      <c r="R1782" s="2">
        <f t="shared" si="309"/>
        <v>90</v>
      </c>
      <c r="S1782" t="str">
        <f t="shared" si="310"/>
        <v>03 Cloudy (40%-90%)</v>
      </c>
      <c r="T1782" t="str">
        <f t="shared" si="318"/>
        <v>44749L8-9_L1CDM-MLB-GANQT4474903 Cloudy (40%-90%)</v>
      </c>
      <c r="U1782">
        <f>IF(COUNTIF(T$2:T1781,T1782)&gt;=1,0,1)</f>
        <v>0</v>
      </c>
      <c r="V1782" s="26" t="s">
        <v>3551</v>
      </c>
      <c r="W1782" s="26">
        <f t="shared" si="311"/>
        <v>2022</v>
      </c>
      <c r="X1782" s="26" t="str">
        <f t="shared" si="312"/>
        <v>07</v>
      </c>
      <c r="Y1782" s="26" t="str">
        <f t="shared" si="313"/>
        <v>07</v>
      </c>
      <c r="Z1782" s="26" t="str">
        <f t="shared" si="314"/>
        <v>22</v>
      </c>
      <c r="AA1782" s="26" t="str">
        <f t="shared" si="315"/>
        <v>20</v>
      </c>
      <c r="AB1782" s="26" t="str">
        <f t="shared" si="316"/>
        <v>38</v>
      </c>
      <c r="AC1782" s="86" t="str">
        <f t="shared" si="317"/>
        <v>GAN_QT_2500X1254px_16m_L8-9_L1_20220707_90CC</v>
      </c>
      <c r="AD1782" s="41" t="s">
        <v>3553</v>
      </c>
    </row>
    <row r="1783" spans="2:30" x14ac:dyDescent="0.25">
      <c r="B1783" t="s">
        <v>3876</v>
      </c>
      <c r="C1783" t="s">
        <v>3816</v>
      </c>
      <c r="D1783" s="7" t="s">
        <v>354</v>
      </c>
      <c r="E1783" s="2" t="b">
        <v>1</v>
      </c>
      <c r="F1783" s="2" t="s">
        <v>3813</v>
      </c>
      <c r="G1783" s="7" t="s">
        <v>184</v>
      </c>
      <c r="H1783" t="s">
        <v>355</v>
      </c>
      <c r="I1783" s="50">
        <v>44748</v>
      </c>
      <c r="J1783" s="2">
        <v>15</v>
      </c>
      <c r="K1783" s="2" t="s">
        <v>239</v>
      </c>
      <c r="L1783" s="9">
        <v>60.5</v>
      </c>
      <c r="M1783" s="2" t="s">
        <v>3869</v>
      </c>
      <c r="N1783" s="2" t="s">
        <v>85</v>
      </c>
      <c r="O1783" s="2" t="s">
        <v>3868</v>
      </c>
      <c r="P1783" s="2" t="str">
        <f>VLOOKUP(I1783,Period!A:B,2,FALSE)</f>
        <v>2022H2</v>
      </c>
      <c r="Q1783" s="9">
        <f t="shared" si="308"/>
        <v>60.5</v>
      </c>
      <c r="R1783" s="2">
        <f t="shared" si="309"/>
        <v>70</v>
      </c>
      <c r="S1783" t="str">
        <f t="shared" si="310"/>
        <v>03 Cloudy (40%-90%)</v>
      </c>
      <c r="T1783" t="str">
        <f t="shared" si="318"/>
        <v>44748L8-9_L1CDM-MLB-GANQT4474803 Cloudy (40%-90%)</v>
      </c>
      <c r="U1783">
        <f>IF(COUNTIF(T$2:T1782,T1783)&gt;=1,0,1)</f>
        <v>1</v>
      </c>
      <c r="V1783" s="26" t="s">
        <v>3554</v>
      </c>
      <c r="W1783" s="26">
        <f t="shared" si="311"/>
        <v>2022</v>
      </c>
      <c r="X1783" s="26" t="str">
        <f t="shared" si="312"/>
        <v>07</v>
      </c>
      <c r="Y1783" s="26" t="str">
        <f t="shared" si="313"/>
        <v>06</v>
      </c>
      <c r="Z1783" s="26" t="str">
        <f t="shared" si="314"/>
        <v>22</v>
      </c>
      <c r="AA1783" s="26" t="str">
        <f t="shared" si="315"/>
        <v>26</v>
      </c>
      <c r="AB1783" s="26" t="str">
        <f t="shared" si="316"/>
        <v>25</v>
      </c>
      <c r="AC1783" s="86" t="str">
        <f t="shared" si="317"/>
        <v>GAN_QT_2500X1254px_16m_L8-9_L1_20220706_70CC</v>
      </c>
      <c r="AD1783" s="41" t="s">
        <v>3555</v>
      </c>
    </row>
    <row r="1784" spans="2:30" x14ac:dyDescent="0.25">
      <c r="B1784" t="s">
        <v>3876</v>
      </c>
      <c r="C1784" t="s">
        <v>3816</v>
      </c>
      <c r="D1784" s="7" t="s">
        <v>354</v>
      </c>
      <c r="E1784" s="2" t="b">
        <v>1</v>
      </c>
      <c r="F1784" s="2" t="s">
        <v>3813</v>
      </c>
      <c r="G1784" s="7" t="s">
        <v>184</v>
      </c>
      <c r="H1784" t="s">
        <v>355</v>
      </c>
      <c r="I1784" s="50">
        <v>44741</v>
      </c>
      <c r="J1784" s="2">
        <v>13.3</v>
      </c>
      <c r="K1784" s="2" t="s">
        <v>4520</v>
      </c>
      <c r="L1784" s="9">
        <v>71.900000000000006</v>
      </c>
      <c r="M1784" s="2" t="s">
        <v>3869</v>
      </c>
      <c r="N1784" s="2" t="s">
        <v>85</v>
      </c>
      <c r="O1784" s="2" t="s">
        <v>3868</v>
      </c>
      <c r="P1784" s="2" t="str">
        <f>VLOOKUP(I1784,Period!A:B,2,FALSE)</f>
        <v>2022H1</v>
      </c>
      <c r="Q1784" s="9">
        <f t="shared" si="308"/>
        <v>80.800000000000011</v>
      </c>
      <c r="R1784" s="2">
        <f t="shared" si="309"/>
        <v>90</v>
      </c>
      <c r="S1784" t="str">
        <f t="shared" si="310"/>
        <v>03 Cloudy (40%-90%)</v>
      </c>
      <c r="T1784" t="str">
        <f t="shared" si="318"/>
        <v>44741L8-9_L1CDM-MLB-GANQT4474103 Cloudy (40%-90%)</v>
      </c>
      <c r="U1784">
        <f>IF(COUNTIF(T$2:T1783,T1784)&gt;=1,0,1)</f>
        <v>1</v>
      </c>
      <c r="V1784" s="26" t="s">
        <v>3556</v>
      </c>
      <c r="W1784" s="26">
        <f t="shared" si="311"/>
        <v>2022</v>
      </c>
      <c r="X1784" s="26" t="str">
        <f t="shared" si="312"/>
        <v>06</v>
      </c>
      <c r="Y1784" s="26">
        <f t="shared" si="313"/>
        <v>29</v>
      </c>
      <c r="Z1784" s="26" t="str">
        <f t="shared" si="314"/>
        <v>22</v>
      </c>
      <c r="AA1784" s="26" t="str">
        <f t="shared" si="315"/>
        <v>20</v>
      </c>
      <c r="AB1784" s="26" t="str">
        <f t="shared" si="316"/>
        <v>40</v>
      </c>
      <c r="AC1784" s="86" t="str">
        <f t="shared" si="317"/>
        <v>GAN_QT_2500X1254px_16m_L8-9_L1_20220629_90CC</v>
      </c>
      <c r="AD1784" s="41" t="s">
        <v>3557</v>
      </c>
    </row>
    <row r="1785" spans="2:30" x14ac:dyDescent="0.25">
      <c r="B1785" t="s">
        <v>3876</v>
      </c>
      <c r="C1785" t="s">
        <v>3816</v>
      </c>
      <c r="D1785" s="7" t="s">
        <v>354</v>
      </c>
      <c r="E1785" s="2" t="b">
        <v>1</v>
      </c>
      <c r="F1785" s="2" t="s">
        <v>3813</v>
      </c>
      <c r="G1785" s="7" t="s">
        <v>184</v>
      </c>
      <c r="H1785" t="s">
        <v>355</v>
      </c>
      <c r="I1785" s="50">
        <v>44741</v>
      </c>
      <c r="J1785" s="2">
        <v>14.6</v>
      </c>
      <c r="K1785" s="2" t="s">
        <v>3908</v>
      </c>
      <c r="L1785" s="9">
        <v>89.7</v>
      </c>
      <c r="M1785" s="2" t="s">
        <v>3869</v>
      </c>
      <c r="N1785" s="2" t="s">
        <v>85</v>
      </c>
      <c r="O1785" s="2" t="s">
        <v>3868</v>
      </c>
      <c r="P1785" s="2" t="str">
        <f>VLOOKUP(I1785,Period!A:B,2,FALSE)</f>
        <v>2022H1</v>
      </c>
      <c r="Q1785" s="9">
        <f t="shared" si="308"/>
        <v>80.800000000000011</v>
      </c>
      <c r="R1785" s="2">
        <f t="shared" si="309"/>
        <v>90</v>
      </c>
      <c r="S1785" t="str">
        <f t="shared" si="310"/>
        <v>03 Cloudy (40%-90%)</v>
      </c>
      <c r="T1785" t="str">
        <f t="shared" si="318"/>
        <v>44741L8-9_L1CDM-MLB-GANQT4474103 Cloudy (40%-90%)</v>
      </c>
      <c r="U1785">
        <f>IF(COUNTIF(T$2:T1784,T1785)&gt;=1,0,1)</f>
        <v>0</v>
      </c>
      <c r="V1785" s="26" t="s">
        <v>3556</v>
      </c>
      <c r="W1785" s="26">
        <f t="shared" si="311"/>
        <v>2022</v>
      </c>
      <c r="X1785" s="26" t="str">
        <f t="shared" si="312"/>
        <v>06</v>
      </c>
      <c r="Y1785" s="26">
        <f t="shared" si="313"/>
        <v>29</v>
      </c>
      <c r="Z1785" s="26" t="str">
        <f t="shared" si="314"/>
        <v>22</v>
      </c>
      <c r="AA1785" s="26" t="str">
        <f t="shared" si="315"/>
        <v>20</v>
      </c>
      <c r="AB1785" s="26" t="str">
        <f t="shared" si="316"/>
        <v>16</v>
      </c>
      <c r="AC1785" s="86" t="str">
        <f t="shared" si="317"/>
        <v>GAN_QT_2500X1254px_16m_L8-9_L1_20220629_90CC</v>
      </c>
      <c r="AD1785" s="41" t="s">
        <v>3558</v>
      </c>
    </row>
    <row r="1786" spans="2:30" x14ac:dyDescent="0.25">
      <c r="B1786" t="s">
        <v>3876</v>
      </c>
      <c r="C1786" t="s">
        <v>3816</v>
      </c>
      <c r="D1786" s="7" t="s">
        <v>354</v>
      </c>
      <c r="E1786" s="2" t="b">
        <v>1</v>
      </c>
      <c r="F1786" s="2" t="s">
        <v>3813</v>
      </c>
      <c r="G1786" s="7" t="s">
        <v>184</v>
      </c>
      <c r="H1786" t="s">
        <v>355</v>
      </c>
      <c r="I1786" s="50">
        <v>44740</v>
      </c>
      <c r="J1786" s="2">
        <v>14.7</v>
      </c>
      <c r="K1786" s="2" t="s">
        <v>4524</v>
      </c>
      <c r="L1786" s="9">
        <v>48.9</v>
      </c>
      <c r="M1786" s="2" t="s">
        <v>3869</v>
      </c>
      <c r="N1786" s="2" t="s">
        <v>85</v>
      </c>
      <c r="O1786" s="2" t="s">
        <v>3868</v>
      </c>
      <c r="P1786" s="2" t="str">
        <f>VLOOKUP(I1786,Period!A:B,2,FALSE)</f>
        <v>2022H1</v>
      </c>
      <c r="Q1786" s="9">
        <f t="shared" si="308"/>
        <v>48.9</v>
      </c>
      <c r="R1786" s="2">
        <f t="shared" si="309"/>
        <v>50</v>
      </c>
      <c r="S1786" t="str">
        <f t="shared" si="310"/>
        <v>03 Cloudy (40%-90%)</v>
      </c>
      <c r="T1786" t="str">
        <f t="shared" si="318"/>
        <v>44740L8-9_L1CDM-MLB-GANQT4474003 Cloudy (40%-90%)</v>
      </c>
      <c r="U1786">
        <f>IF(COUNTIF(T$2:T1785,T1786)&gt;=1,0,1)</f>
        <v>1</v>
      </c>
      <c r="V1786" s="26" t="s">
        <v>3559</v>
      </c>
      <c r="W1786" s="26">
        <f t="shared" si="311"/>
        <v>2022</v>
      </c>
      <c r="X1786" s="26" t="str">
        <f t="shared" si="312"/>
        <v>06</v>
      </c>
      <c r="Y1786" s="26">
        <f t="shared" si="313"/>
        <v>28</v>
      </c>
      <c r="Z1786" s="26" t="str">
        <f t="shared" si="314"/>
        <v>22</v>
      </c>
      <c r="AA1786" s="26" t="str">
        <f t="shared" si="315"/>
        <v>26</v>
      </c>
      <c r="AB1786" s="26" t="str">
        <f t="shared" si="316"/>
        <v>48</v>
      </c>
      <c r="AC1786" s="86" t="str">
        <f t="shared" si="317"/>
        <v>GAN_QT_2500X1254px_16m_L8-9_L1_20220628_50CC</v>
      </c>
      <c r="AD1786" s="41" t="s">
        <v>3560</v>
      </c>
    </row>
    <row r="1787" spans="2:30" x14ac:dyDescent="0.25">
      <c r="B1787" t="s">
        <v>3876</v>
      </c>
      <c r="C1787" t="s">
        <v>3816</v>
      </c>
      <c r="D1787" s="7" t="s">
        <v>354</v>
      </c>
      <c r="E1787" s="2" t="b">
        <v>1</v>
      </c>
      <c r="F1787" s="2" t="s">
        <v>3813</v>
      </c>
      <c r="G1787" s="7" t="s">
        <v>184</v>
      </c>
      <c r="H1787" t="s">
        <v>355</v>
      </c>
      <c r="I1787" s="50">
        <v>44733</v>
      </c>
      <c r="J1787" s="2">
        <v>13.3</v>
      </c>
      <c r="K1787" s="2" t="s">
        <v>4560</v>
      </c>
      <c r="L1787" s="9">
        <v>4.2</v>
      </c>
      <c r="M1787" s="2" t="s">
        <v>3869</v>
      </c>
      <c r="N1787" s="2" t="s">
        <v>85</v>
      </c>
      <c r="O1787" s="2" t="s">
        <v>3868</v>
      </c>
      <c r="P1787" s="2" t="str">
        <f>VLOOKUP(I1787,Period!A:B,2,FALSE)</f>
        <v>2022H1</v>
      </c>
      <c r="Q1787" s="9">
        <f t="shared" si="308"/>
        <v>6.75</v>
      </c>
      <c r="R1787" s="2">
        <f t="shared" si="309"/>
        <v>10</v>
      </c>
      <c r="S1787" t="str">
        <f t="shared" si="310"/>
        <v>02 Sunny (10%-30%)</v>
      </c>
      <c r="T1787" t="str">
        <f t="shared" si="318"/>
        <v>44733L8-9_L1CDM-MLB-GANQT4473302 Sunny (10%-30%)</v>
      </c>
      <c r="U1787">
        <f>IF(COUNTIF(T$2:T1786,T1787)&gt;=1,0,1)</f>
        <v>1</v>
      </c>
      <c r="V1787" s="26" t="s">
        <v>3561</v>
      </c>
      <c r="W1787" s="26">
        <f t="shared" si="311"/>
        <v>2022</v>
      </c>
      <c r="X1787" s="26" t="str">
        <f t="shared" si="312"/>
        <v>06</v>
      </c>
      <c r="Y1787" s="26">
        <f t="shared" si="313"/>
        <v>21</v>
      </c>
      <c r="Z1787" s="26" t="str">
        <f t="shared" si="314"/>
        <v>22</v>
      </c>
      <c r="AA1787" s="26" t="str">
        <f t="shared" si="315"/>
        <v>21</v>
      </c>
      <c r="AB1787" s="26" t="str">
        <f t="shared" si="316"/>
        <v>00</v>
      </c>
      <c r="AC1787" s="86" t="str">
        <f t="shared" si="317"/>
        <v>GAN_QT_2500X1254px_16m_L8-9_L1_20220621_10CC</v>
      </c>
      <c r="AD1787" s="41" t="s">
        <v>3562</v>
      </c>
    </row>
    <row r="1788" spans="2:30" x14ac:dyDescent="0.25">
      <c r="B1788" t="s">
        <v>3876</v>
      </c>
      <c r="C1788" t="s">
        <v>3816</v>
      </c>
      <c r="D1788" s="7" t="s">
        <v>354</v>
      </c>
      <c r="E1788" s="2" t="b">
        <v>1</v>
      </c>
      <c r="F1788" s="2" t="s">
        <v>3813</v>
      </c>
      <c r="G1788" s="7" t="s">
        <v>184</v>
      </c>
      <c r="H1788" t="s">
        <v>355</v>
      </c>
      <c r="I1788" s="50">
        <v>44733</v>
      </c>
      <c r="J1788" s="2">
        <v>14.6</v>
      </c>
      <c r="K1788" s="2" t="s">
        <v>3977</v>
      </c>
      <c r="L1788" s="9">
        <v>9.3000000000000007</v>
      </c>
      <c r="M1788" s="2" t="s">
        <v>3869</v>
      </c>
      <c r="N1788" s="2" t="s">
        <v>85</v>
      </c>
      <c r="O1788" s="2" t="s">
        <v>3868</v>
      </c>
      <c r="P1788" s="2" t="str">
        <f>VLOOKUP(I1788,Period!A:B,2,FALSE)</f>
        <v>2022H1</v>
      </c>
      <c r="Q1788" s="9">
        <f t="shared" si="308"/>
        <v>6.75</v>
      </c>
      <c r="R1788" s="2">
        <f t="shared" si="309"/>
        <v>10</v>
      </c>
      <c r="S1788" t="str">
        <f t="shared" si="310"/>
        <v>02 Sunny (10%-30%)</v>
      </c>
      <c r="T1788" t="str">
        <f t="shared" si="318"/>
        <v>44733L8-9_L1CDM-MLB-GANQT4473302 Sunny (10%-30%)</v>
      </c>
      <c r="U1788">
        <f>IF(COUNTIF(T$2:T1787,T1788)&gt;=1,0,1)</f>
        <v>0</v>
      </c>
      <c r="V1788" s="26" t="s">
        <v>3561</v>
      </c>
      <c r="W1788" s="26">
        <f t="shared" si="311"/>
        <v>2022</v>
      </c>
      <c r="X1788" s="26" t="str">
        <f t="shared" si="312"/>
        <v>06</v>
      </c>
      <c r="Y1788" s="26">
        <f t="shared" si="313"/>
        <v>21</v>
      </c>
      <c r="Z1788" s="26" t="str">
        <f t="shared" si="314"/>
        <v>22</v>
      </c>
      <c r="AA1788" s="26" t="str">
        <f t="shared" si="315"/>
        <v>20</v>
      </c>
      <c r="AB1788" s="26" t="str">
        <f t="shared" si="316"/>
        <v>36</v>
      </c>
      <c r="AC1788" s="86" t="str">
        <f t="shared" si="317"/>
        <v>GAN_QT_2500X1254px_16m_L8-9_L1_20220621_10CC</v>
      </c>
      <c r="AD1788" s="41" t="s">
        <v>3563</v>
      </c>
    </row>
    <row r="1789" spans="2:30" x14ac:dyDescent="0.25">
      <c r="B1789" t="s">
        <v>3876</v>
      </c>
      <c r="C1789" t="s">
        <v>3816</v>
      </c>
      <c r="D1789" s="7" t="s">
        <v>354</v>
      </c>
      <c r="E1789" s="2" t="b">
        <v>1</v>
      </c>
      <c r="F1789" s="2" t="s">
        <v>3813</v>
      </c>
      <c r="G1789" s="7" t="s">
        <v>184</v>
      </c>
      <c r="H1789" t="s">
        <v>355</v>
      </c>
      <c r="I1789" s="50">
        <v>44732</v>
      </c>
      <c r="J1789" s="2">
        <v>14.6</v>
      </c>
      <c r="K1789" s="2" t="s">
        <v>235</v>
      </c>
      <c r="L1789" s="9">
        <v>4.5999999999999996</v>
      </c>
      <c r="M1789" s="2" t="s">
        <v>3869</v>
      </c>
      <c r="N1789" s="2" t="s">
        <v>85</v>
      </c>
      <c r="O1789" s="2" t="s">
        <v>3868</v>
      </c>
      <c r="P1789" s="2" t="str">
        <f>VLOOKUP(I1789,Period!A:B,2,FALSE)</f>
        <v>2022H1</v>
      </c>
      <c r="Q1789" s="9">
        <f t="shared" si="308"/>
        <v>4.5999999999999996</v>
      </c>
      <c r="R1789" s="2">
        <f t="shared" si="309"/>
        <v>10</v>
      </c>
      <c r="S1789" t="str">
        <f t="shared" si="310"/>
        <v>02 Sunny (10%-30%)</v>
      </c>
      <c r="T1789" t="str">
        <f t="shared" si="318"/>
        <v>44732L8-9_L1CDM-MLB-GANQT4473202 Sunny (10%-30%)</v>
      </c>
      <c r="U1789">
        <f>IF(COUNTIF(T$2:T1788,T1789)&gt;=1,0,1)</f>
        <v>1</v>
      </c>
      <c r="V1789" s="26" t="s">
        <v>3564</v>
      </c>
      <c r="W1789" s="26">
        <f t="shared" si="311"/>
        <v>2022</v>
      </c>
      <c r="X1789" s="26" t="str">
        <f t="shared" si="312"/>
        <v>06</v>
      </c>
      <c r="Y1789" s="26">
        <f t="shared" si="313"/>
        <v>20</v>
      </c>
      <c r="Z1789" s="26" t="str">
        <f t="shared" si="314"/>
        <v>22</v>
      </c>
      <c r="AA1789" s="26" t="str">
        <f t="shared" si="315"/>
        <v>26</v>
      </c>
      <c r="AB1789" s="26" t="str">
        <f t="shared" si="316"/>
        <v>20</v>
      </c>
      <c r="AC1789" s="86" t="str">
        <f t="shared" si="317"/>
        <v>GAN_QT_2500X1254px_16m_L8-9_L1_20220620_10CC</v>
      </c>
      <c r="AD1789" s="41" t="s">
        <v>3565</v>
      </c>
    </row>
    <row r="1790" spans="2:30" x14ac:dyDescent="0.25">
      <c r="B1790" t="s">
        <v>3876</v>
      </c>
      <c r="C1790" t="s">
        <v>3816</v>
      </c>
      <c r="D1790" s="7" t="s">
        <v>354</v>
      </c>
      <c r="E1790" s="2" t="b">
        <v>1</v>
      </c>
      <c r="F1790" s="2" t="s">
        <v>3813</v>
      </c>
      <c r="G1790" s="7" t="s">
        <v>184</v>
      </c>
      <c r="H1790" t="s">
        <v>355</v>
      </c>
      <c r="I1790" s="50">
        <v>44725</v>
      </c>
      <c r="J1790" s="2">
        <v>13.6</v>
      </c>
      <c r="K1790" s="2" t="s">
        <v>3942</v>
      </c>
      <c r="L1790" s="9">
        <v>45</v>
      </c>
      <c r="M1790" s="2" t="s">
        <v>3869</v>
      </c>
      <c r="N1790" s="2" t="s">
        <v>85</v>
      </c>
      <c r="O1790" s="2" t="s">
        <v>3868</v>
      </c>
      <c r="P1790" s="2" t="str">
        <f>VLOOKUP(I1790,Period!A:B,2,FALSE)</f>
        <v>2022H1</v>
      </c>
      <c r="Q1790" s="9">
        <f t="shared" si="308"/>
        <v>44.9</v>
      </c>
      <c r="R1790" s="2">
        <f t="shared" si="309"/>
        <v>50</v>
      </c>
      <c r="S1790" t="str">
        <f t="shared" si="310"/>
        <v>03 Cloudy (40%-90%)</v>
      </c>
      <c r="T1790" t="str">
        <f t="shared" si="318"/>
        <v>44725L8-9_L1CDM-MLB-GANQT4472503 Cloudy (40%-90%)</v>
      </c>
      <c r="U1790">
        <f>IF(COUNTIF(T$2:T1789,T1790)&gt;=1,0,1)</f>
        <v>1</v>
      </c>
      <c r="V1790" s="26" t="s">
        <v>3566</v>
      </c>
      <c r="W1790" s="26">
        <f t="shared" si="311"/>
        <v>2022</v>
      </c>
      <c r="X1790" s="26" t="str">
        <f t="shared" si="312"/>
        <v>06</v>
      </c>
      <c r="Y1790" s="26">
        <f t="shared" si="313"/>
        <v>13</v>
      </c>
      <c r="Z1790" s="26" t="str">
        <f t="shared" si="314"/>
        <v>22</v>
      </c>
      <c r="AA1790" s="26" t="str">
        <f t="shared" si="315"/>
        <v>20</v>
      </c>
      <c r="AB1790" s="26" t="str">
        <f t="shared" si="316"/>
        <v>23</v>
      </c>
      <c r="AC1790" s="86" t="str">
        <f t="shared" si="317"/>
        <v>GAN_QT_2500X1254px_16m_L8-9_L1_20220613_50CC</v>
      </c>
      <c r="AD1790" s="41" t="s">
        <v>3567</v>
      </c>
    </row>
    <row r="1791" spans="2:30" x14ac:dyDescent="0.25">
      <c r="B1791" t="s">
        <v>3876</v>
      </c>
      <c r="C1791" t="s">
        <v>3816</v>
      </c>
      <c r="D1791" s="7" t="s">
        <v>354</v>
      </c>
      <c r="E1791" s="2" t="b">
        <v>1</v>
      </c>
      <c r="F1791" s="2" t="s">
        <v>3813</v>
      </c>
      <c r="G1791" s="7" t="s">
        <v>184</v>
      </c>
      <c r="H1791" t="s">
        <v>355</v>
      </c>
      <c r="I1791" s="50">
        <v>44725</v>
      </c>
      <c r="J1791" s="2">
        <v>14.9</v>
      </c>
      <c r="K1791" s="2" t="s">
        <v>3888</v>
      </c>
      <c r="L1791" s="9">
        <v>44.8</v>
      </c>
      <c r="M1791" s="2" t="s">
        <v>3869</v>
      </c>
      <c r="N1791" s="2" t="s">
        <v>85</v>
      </c>
      <c r="O1791" s="2" t="s">
        <v>3868</v>
      </c>
      <c r="P1791" s="2" t="str">
        <f>VLOOKUP(I1791,Period!A:B,2,FALSE)</f>
        <v>2022H1</v>
      </c>
      <c r="Q1791" s="9">
        <f t="shared" si="308"/>
        <v>44.9</v>
      </c>
      <c r="R1791" s="2">
        <f t="shared" si="309"/>
        <v>50</v>
      </c>
      <c r="S1791" t="str">
        <f t="shared" si="310"/>
        <v>03 Cloudy (40%-90%)</v>
      </c>
      <c r="T1791" t="str">
        <f t="shared" si="318"/>
        <v>44725L8-9_L1CDM-MLB-GANQT4472503 Cloudy (40%-90%)</v>
      </c>
      <c r="U1791">
        <f>IF(COUNTIF(T$2:T1790,T1791)&gt;=1,0,1)</f>
        <v>0</v>
      </c>
      <c r="V1791" s="26" t="s">
        <v>3566</v>
      </c>
      <c r="W1791" s="26">
        <f t="shared" si="311"/>
        <v>2022</v>
      </c>
      <c r="X1791" s="26" t="str">
        <f t="shared" si="312"/>
        <v>06</v>
      </c>
      <c r="Y1791" s="26">
        <f t="shared" si="313"/>
        <v>13</v>
      </c>
      <c r="Z1791" s="26" t="str">
        <f t="shared" si="314"/>
        <v>22</v>
      </c>
      <c r="AA1791" s="26" t="str">
        <f t="shared" si="315"/>
        <v>19</v>
      </c>
      <c r="AB1791" s="26" t="str">
        <f t="shared" si="316"/>
        <v>59</v>
      </c>
      <c r="AC1791" s="86" t="str">
        <f t="shared" si="317"/>
        <v>GAN_QT_2500X1254px_16m_L8-9_L1_20220613_50CC</v>
      </c>
      <c r="AD1791" s="41" t="s">
        <v>3568</v>
      </c>
    </row>
    <row r="1792" spans="2:30" x14ac:dyDescent="0.25">
      <c r="B1792" t="s">
        <v>3876</v>
      </c>
      <c r="C1792" t="s">
        <v>3816</v>
      </c>
      <c r="D1792" s="7" t="s">
        <v>354</v>
      </c>
      <c r="E1792" s="2" t="b">
        <v>1</v>
      </c>
      <c r="F1792" s="2" t="s">
        <v>3813</v>
      </c>
      <c r="G1792" s="7" t="s">
        <v>184</v>
      </c>
      <c r="H1792" t="s">
        <v>355</v>
      </c>
      <c r="I1792" s="50">
        <v>44724</v>
      </c>
      <c r="J1792" s="2">
        <v>15</v>
      </c>
      <c r="K1792" s="2" t="s">
        <v>4561</v>
      </c>
      <c r="L1792" s="9">
        <v>72.599999999999994</v>
      </c>
      <c r="M1792" s="2" t="s">
        <v>3869</v>
      </c>
      <c r="N1792" s="2" t="s">
        <v>85</v>
      </c>
      <c r="O1792" s="2" t="s">
        <v>3868</v>
      </c>
      <c r="P1792" s="2" t="str">
        <f>VLOOKUP(I1792,Period!A:B,2,FALSE)</f>
        <v>2022H1</v>
      </c>
      <c r="Q1792" s="9">
        <f t="shared" si="308"/>
        <v>72.599999999999994</v>
      </c>
      <c r="R1792" s="2">
        <f t="shared" si="309"/>
        <v>80</v>
      </c>
      <c r="S1792" t="str">
        <f t="shared" si="310"/>
        <v>03 Cloudy (40%-90%)</v>
      </c>
      <c r="T1792" t="str">
        <f t="shared" si="318"/>
        <v>44724L8-9_L1CDM-MLB-GANQT4472403 Cloudy (40%-90%)</v>
      </c>
      <c r="U1792">
        <f>IF(COUNTIF(T$2:T1791,T1792)&gt;=1,0,1)</f>
        <v>1</v>
      </c>
      <c r="V1792" s="26" t="s">
        <v>3569</v>
      </c>
      <c r="W1792" s="26">
        <f t="shared" si="311"/>
        <v>2022</v>
      </c>
      <c r="X1792" s="26" t="str">
        <f t="shared" si="312"/>
        <v>06</v>
      </c>
      <c r="Y1792" s="26">
        <f t="shared" si="313"/>
        <v>12</v>
      </c>
      <c r="Z1792" s="26" t="str">
        <f t="shared" si="314"/>
        <v>22</v>
      </c>
      <c r="AA1792" s="26" t="str">
        <f t="shared" si="315"/>
        <v>26</v>
      </c>
      <c r="AB1792" s="26" t="str">
        <f t="shared" si="316"/>
        <v>43</v>
      </c>
      <c r="AC1792" s="86" t="str">
        <f t="shared" si="317"/>
        <v>GAN_QT_2500X1254px_16m_L8-9_L1_20220612_80CC</v>
      </c>
      <c r="AD1792" s="41" t="s">
        <v>3570</v>
      </c>
    </row>
    <row r="1793" spans="2:30" x14ac:dyDescent="0.25">
      <c r="B1793" t="s">
        <v>3876</v>
      </c>
      <c r="C1793" t="s">
        <v>3816</v>
      </c>
      <c r="D1793" s="7" t="s">
        <v>354</v>
      </c>
      <c r="E1793" s="2" t="b">
        <v>1</v>
      </c>
      <c r="F1793" s="2" t="s">
        <v>3813</v>
      </c>
      <c r="G1793" s="7" t="s">
        <v>184</v>
      </c>
      <c r="H1793" t="s">
        <v>355</v>
      </c>
      <c r="I1793" s="50">
        <v>44717</v>
      </c>
      <c r="J1793" s="2">
        <v>14.3</v>
      </c>
      <c r="K1793" s="2" t="s">
        <v>3950</v>
      </c>
      <c r="L1793" s="9">
        <v>4.8</v>
      </c>
      <c r="M1793" s="2" t="s">
        <v>3869</v>
      </c>
      <c r="N1793" s="2" t="s">
        <v>85</v>
      </c>
      <c r="O1793" s="2" t="s">
        <v>3868</v>
      </c>
      <c r="P1793" s="2" t="str">
        <f>VLOOKUP(I1793,Period!A:B,2,FALSE)</f>
        <v>2022H1</v>
      </c>
      <c r="Q1793" s="9">
        <f t="shared" si="308"/>
        <v>4.0999999999999996</v>
      </c>
      <c r="R1793" s="2">
        <f t="shared" si="309"/>
        <v>10</v>
      </c>
      <c r="S1793" t="str">
        <f t="shared" si="310"/>
        <v>02 Sunny (10%-30%)</v>
      </c>
      <c r="T1793" t="str">
        <f t="shared" si="318"/>
        <v>44717L8-9_L1CDM-MLB-GANQT4471702 Sunny (10%-30%)</v>
      </c>
      <c r="U1793">
        <f>IF(COUNTIF(T$2:T1792,T1793)&gt;=1,0,1)</f>
        <v>1</v>
      </c>
      <c r="V1793" s="26" t="s">
        <v>3571</v>
      </c>
      <c r="W1793" s="26">
        <f t="shared" si="311"/>
        <v>2022</v>
      </c>
      <c r="X1793" s="26" t="str">
        <f t="shared" si="312"/>
        <v>06</v>
      </c>
      <c r="Y1793" s="26" t="str">
        <f t="shared" si="313"/>
        <v>05</v>
      </c>
      <c r="Z1793" s="26" t="str">
        <f t="shared" si="314"/>
        <v>22</v>
      </c>
      <c r="AA1793" s="26" t="str">
        <f t="shared" si="315"/>
        <v>20</v>
      </c>
      <c r="AB1793" s="26" t="str">
        <f t="shared" si="316"/>
        <v>51</v>
      </c>
      <c r="AC1793" s="86" t="str">
        <f t="shared" si="317"/>
        <v>GAN_QT_2500X1254px_16m_L8-9_L1_20220605_10CC</v>
      </c>
      <c r="AD1793" s="41" t="s">
        <v>3572</v>
      </c>
    </row>
    <row r="1794" spans="2:30" x14ac:dyDescent="0.25">
      <c r="B1794" t="s">
        <v>3876</v>
      </c>
      <c r="C1794" t="s">
        <v>3816</v>
      </c>
      <c r="D1794" s="7" t="s">
        <v>354</v>
      </c>
      <c r="E1794" s="2" t="b">
        <v>1</v>
      </c>
      <c r="F1794" s="2" t="s">
        <v>3813</v>
      </c>
      <c r="G1794" s="7" t="s">
        <v>184</v>
      </c>
      <c r="H1794" t="s">
        <v>355</v>
      </c>
      <c r="I1794" s="50">
        <v>44717</v>
      </c>
      <c r="J1794" s="2">
        <v>15.7</v>
      </c>
      <c r="K1794" s="2" t="s">
        <v>3951</v>
      </c>
      <c r="L1794" s="9">
        <v>3.4</v>
      </c>
      <c r="M1794" s="2" t="s">
        <v>3869</v>
      </c>
      <c r="N1794" s="2" t="s">
        <v>85</v>
      </c>
      <c r="O1794" s="2" t="s">
        <v>3868</v>
      </c>
      <c r="P1794" s="2" t="str">
        <f>VLOOKUP(I1794,Period!A:B,2,FALSE)</f>
        <v>2022H1</v>
      </c>
      <c r="Q1794" s="9">
        <f t="shared" ref="Q1794:Q1857" si="319">AVERAGEIFS(L:L,I:I,I1794,H:H,H1794,C:C,C1794,B:B,B1794)</f>
        <v>4.0999999999999996</v>
      </c>
      <c r="R1794" s="2">
        <f t="shared" si="309"/>
        <v>10</v>
      </c>
      <c r="S1794" t="str">
        <f t="shared" si="310"/>
        <v>02 Sunny (10%-30%)</v>
      </c>
      <c r="T1794" t="str">
        <f t="shared" si="318"/>
        <v>44717L8-9_L1CDM-MLB-GANQT4471702 Sunny (10%-30%)</v>
      </c>
      <c r="U1794">
        <f>IF(COUNTIF(T$2:T1793,T1794)&gt;=1,0,1)</f>
        <v>0</v>
      </c>
      <c r="V1794" s="26" t="s">
        <v>3571</v>
      </c>
      <c r="W1794" s="26">
        <f t="shared" si="311"/>
        <v>2022</v>
      </c>
      <c r="X1794" s="26" t="str">
        <f t="shared" si="312"/>
        <v>06</v>
      </c>
      <c r="Y1794" s="26" t="str">
        <f t="shared" si="313"/>
        <v>05</v>
      </c>
      <c r="Z1794" s="26" t="str">
        <f t="shared" si="314"/>
        <v>22</v>
      </c>
      <c r="AA1794" s="26" t="str">
        <f t="shared" si="315"/>
        <v>20</v>
      </c>
      <c r="AB1794" s="26" t="str">
        <f t="shared" si="316"/>
        <v>27</v>
      </c>
      <c r="AC1794" s="86" t="str">
        <f t="shared" si="317"/>
        <v>GAN_QT_2500X1254px_16m_L8-9_L1_20220605_10CC</v>
      </c>
      <c r="AD1794" s="41" t="s">
        <v>3573</v>
      </c>
    </row>
    <row r="1795" spans="2:30" x14ac:dyDescent="0.25">
      <c r="B1795" t="s">
        <v>3876</v>
      </c>
      <c r="C1795" t="s">
        <v>3816</v>
      </c>
      <c r="D1795" s="7" t="s">
        <v>354</v>
      </c>
      <c r="E1795" s="2" t="b">
        <v>1</v>
      </c>
      <c r="F1795" s="2" t="s">
        <v>3813</v>
      </c>
      <c r="G1795" s="7" t="s">
        <v>184</v>
      </c>
      <c r="H1795" t="s">
        <v>355</v>
      </c>
      <c r="I1795" s="50">
        <v>44716</v>
      </c>
      <c r="J1795" s="2">
        <v>15.7</v>
      </c>
      <c r="K1795" s="2" t="s">
        <v>4562</v>
      </c>
      <c r="L1795" s="9">
        <v>97.8</v>
      </c>
      <c r="M1795" s="2" t="s">
        <v>3869</v>
      </c>
      <c r="N1795" s="2" t="s">
        <v>85</v>
      </c>
      <c r="O1795" s="2" t="s">
        <v>3868</v>
      </c>
      <c r="P1795" s="2" t="str">
        <f>VLOOKUP(I1795,Period!A:B,2,FALSE)</f>
        <v>2022H1</v>
      </c>
      <c r="Q1795" s="9">
        <f t="shared" si="319"/>
        <v>97.8</v>
      </c>
      <c r="R1795" s="2">
        <f t="shared" ref="R1795:R1851" si="320">ROUNDUP(Q1795/10,0)*10</f>
        <v>100</v>
      </c>
      <c r="S1795" t="str">
        <f t="shared" ref="S1795:S1858" si="321">IF(R1795=0,"01 Clear (0%)",IF(R1795&lt;=30,"02 Sunny (10%-30%)",IF(R1795&lt;=90,"03 Cloudy (40%-90%)","04 Overcast (100%)")))</f>
        <v>04 Overcast (100%)</v>
      </c>
      <c r="T1795" t="str">
        <f t="shared" si="318"/>
        <v>44716L8-9_L1CDM-MLB-GANQT4471604 Overcast (100%)</v>
      </c>
      <c r="U1795">
        <f>IF(COUNTIF(T$2:T1794,T1795)&gt;=1,0,1)</f>
        <v>1</v>
      </c>
      <c r="V1795" s="26" t="s">
        <v>3574</v>
      </c>
      <c r="W1795" s="26">
        <f t="shared" ref="W1795:W1858" si="322">YEAR(I1795)</f>
        <v>2022</v>
      </c>
      <c r="X1795" s="26" t="str">
        <f t="shared" ref="X1795:X1858" si="323">IF(LEN(MONTH(I1795))=1,CONCATENATE("0",MONTH(I1795)),MONTH(I1795))</f>
        <v>06</v>
      </c>
      <c r="Y1795" s="26" t="str">
        <f t="shared" ref="Y1795:Y1858" si="324">IF(LEN(DAY(I1795))=1,CONCATENATE("0",DAY(I1795)),DAY(I1795))</f>
        <v>04</v>
      </c>
      <c r="Z1795" s="26" t="str">
        <f t="shared" ref="Z1795:Z1858" si="325">LEFT(K1795,2)</f>
        <v>22</v>
      </c>
      <c r="AA1795" s="26" t="str">
        <f t="shared" ref="AA1795:AA1858" si="326">MID(K1795,4,2)</f>
        <v>26</v>
      </c>
      <c r="AB1795" s="26" t="str">
        <f t="shared" ref="AB1795:AB1858" si="327">MID(K1795,7,2)</f>
        <v>06</v>
      </c>
      <c r="AC1795" s="86" t="str">
        <f t="shared" ref="AC1795:AC1858" si="328">CONCATENATE(RIGHT(C1795,3),"_",H1795,"_",M1795,"_",O1795,"_",B1795,"_",W1795,X1795,Y1795,"_",R1795,"CC")</f>
        <v>GAN_QT_2500X1254px_16m_L8-9_L1_20220604_100CC</v>
      </c>
      <c r="AD1795" s="41" t="s">
        <v>3575</v>
      </c>
    </row>
    <row r="1796" spans="2:30" x14ac:dyDescent="0.25">
      <c r="B1796" t="s">
        <v>3876</v>
      </c>
      <c r="C1796" t="s">
        <v>3816</v>
      </c>
      <c r="D1796" s="7" t="s">
        <v>354</v>
      </c>
      <c r="E1796" s="2" t="b">
        <v>1</v>
      </c>
      <c r="F1796" s="2" t="s">
        <v>3813</v>
      </c>
      <c r="G1796" s="7" t="s">
        <v>184</v>
      </c>
      <c r="H1796" t="s">
        <v>355</v>
      </c>
      <c r="I1796" s="50">
        <v>44709</v>
      </c>
      <c r="J1796" s="2">
        <v>15.3</v>
      </c>
      <c r="K1796" s="2" t="s">
        <v>3963</v>
      </c>
      <c r="L1796" s="9">
        <v>17.399999999999999</v>
      </c>
      <c r="M1796" s="2" t="s">
        <v>3869</v>
      </c>
      <c r="N1796" s="2" t="s">
        <v>85</v>
      </c>
      <c r="O1796" s="2" t="s">
        <v>3868</v>
      </c>
      <c r="P1796" s="2" t="str">
        <f>VLOOKUP(I1796,Period!A:B,2,FALSE)</f>
        <v>2022H1</v>
      </c>
      <c r="Q1796" s="9">
        <f t="shared" si="319"/>
        <v>21.95</v>
      </c>
      <c r="R1796" s="2">
        <f t="shared" si="320"/>
        <v>30</v>
      </c>
      <c r="S1796" t="str">
        <f t="shared" si="321"/>
        <v>02 Sunny (10%-30%)</v>
      </c>
      <c r="T1796" t="str">
        <f t="shared" si="318"/>
        <v>44709L8-9_L1CDM-MLB-GANQT4470902 Sunny (10%-30%)</v>
      </c>
      <c r="U1796">
        <f>IF(COUNTIF(T$2:T1795,T1796)&gt;=1,0,1)</f>
        <v>1</v>
      </c>
      <c r="V1796" s="26" t="s">
        <v>3576</v>
      </c>
      <c r="W1796" s="26">
        <f t="shared" si="322"/>
        <v>2022</v>
      </c>
      <c r="X1796" s="26" t="str">
        <f t="shared" si="323"/>
        <v>05</v>
      </c>
      <c r="Y1796" s="26">
        <f t="shared" si="324"/>
        <v>28</v>
      </c>
      <c r="Z1796" s="26" t="str">
        <f t="shared" si="325"/>
        <v>22</v>
      </c>
      <c r="AA1796" s="26" t="str">
        <f t="shared" si="326"/>
        <v>20</v>
      </c>
      <c r="AB1796" s="26" t="str">
        <f t="shared" si="327"/>
        <v>18</v>
      </c>
      <c r="AC1796" s="86" t="str">
        <f t="shared" si="328"/>
        <v>GAN_QT_2500X1254px_16m_L8-9_L1_20220528_30CC</v>
      </c>
      <c r="AD1796" s="41" t="s">
        <v>3577</v>
      </c>
    </row>
    <row r="1797" spans="2:30" x14ac:dyDescent="0.25">
      <c r="B1797" t="s">
        <v>3876</v>
      </c>
      <c r="C1797" t="s">
        <v>3816</v>
      </c>
      <c r="D1797" s="7" t="s">
        <v>354</v>
      </c>
      <c r="E1797" s="2" t="b">
        <v>1</v>
      </c>
      <c r="F1797" s="2" t="s">
        <v>3813</v>
      </c>
      <c r="G1797" s="7" t="s">
        <v>184</v>
      </c>
      <c r="H1797" t="s">
        <v>355</v>
      </c>
      <c r="I1797" s="50">
        <v>44709</v>
      </c>
      <c r="J1797" s="2">
        <v>16.7</v>
      </c>
      <c r="K1797" s="2" t="s">
        <v>3877</v>
      </c>
      <c r="L1797" s="9">
        <v>26.5</v>
      </c>
      <c r="M1797" s="2" t="s">
        <v>3869</v>
      </c>
      <c r="N1797" s="2" t="s">
        <v>85</v>
      </c>
      <c r="O1797" s="2" t="s">
        <v>3868</v>
      </c>
      <c r="P1797" s="2" t="str">
        <f>VLOOKUP(I1797,Period!A:B,2,FALSE)</f>
        <v>2022H1</v>
      </c>
      <c r="Q1797" s="9">
        <f t="shared" si="319"/>
        <v>21.95</v>
      </c>
      <c r="R1797" s="2">
        <f t="shared" si="320"/>
        <v>30</v>
      </c>
      <c r="S1797" t="str">
        <f t="shared" si="321"/>
        <v>02 Sunny (10%-30%)</v>
      </c>
      <c r="T1797" t="str">
        <f t="shared" si="318"/>
        <v>44709L8-9_L1CDM-MLB-GANQT4470902 Sunny (10%-30%)</v>
      </c>
      <c r="U1797">
        <f>IF(COUNTIF(T$2:T1796,T1797)&gt;=1,0,1)</f>
        <v>0</v>
      </c>
      <c r="V1797" s="26" t="s">
        <v>3576</v>
      </c>
      <c r="W1797" s="26">
        <f t="shared" si="322"/>
        <v>2022</v>
      </c>
      <c r="X1797" s="26" t="str">
        <f t="shared" si="323"/>
        <v>05</v>
      </c>
      <c r="Y1797" s="26">
        <f t="shared" si="324"/>
        <v>28</v>
      </c>
      <c r="Z1797" s="26" t="str">
        <f t="shared" si="325"/>
        <v>22</v>
      </c>
      <c r="AA1797" s="26" t="str">
        <f t="shared" si="326"/>
        <v>19</v>
      </c>
      <c r="AB1797" s="26" t="str">
        <f t="shared" si="327"/>
        <v>54</v>
      </c>
      <c r="AC1797" s="86" t="str">
        <f t="shared" si="328"/>
        <v>GAN_QT_2500X1254px_16m_L8-9_L1_20220528_30CC</v>
      </c>
      <c r="AD1797" s="41" t="s">
        <v>3578</v>
      </c>
    </row>
    <row r="1798" spans="2:30" x14ac:dyDescent="0.25">
      <c r="B1798" t="s">
        <v>3876</v>
      </c>
      <c r="C1798" t="s">
        <v>3816</v>
      </c>
      <c r="D1798" s="7" t="s">
        <v>354</v>
      </c>
      <c r="E1798" s="2" t="b">
        <v>1</v>
      </c>
      <c r="F1798" s="2" t="s">
        <v>3813</v>
      </c>
      <c r="G1798" s="7" t="s">
        <v>184</v>
      </c>
      <c r="H1798" t="s">
        <v>355</v>
      </c>
      <c r="I1798" s="50">
        <v>44708</v>
      </c>
      <c r="J1798" s="2">
        <v>16.899999999999999</v>
      </c>
      <c r="K1798" s="2" t="s">
        <v>243</v>
      </c>
      <c r="L1798" s="9">
        <v>58.6</v>
      </c>
      <c r="M1798" s="2" t="s">
        <v>3869</v>
      </c>
      <c r="N1798" s="2" t="s">
        <v>85</v>
      </c>
      <c r="O1798" s="2" t="s">
        <v>3868</v>
      </c>
      <c r="P1798" s="2" t="str">
        <f>VLOOKUP(I1798,Period!A:B,2,FALSE)</f>
        <v>2022H1</v>
      </c>
      <c r="Q1798" s="9">
        <f t="shared" si="319"/>
        <v>58.6</v>
      </c>
      <c r="R1798" s="2">
        <f t="shared" si="320"/>
        <v>60</v>
      </c>
      <c r="S1798" t="str">
        <f t="shared" si="321"/>
        <v>03 Cloudy (40%-90%)</v>
      </c>
      <c r="T1798" t="str">
        <f t="shared" si="318"/>
        <v>44708L8-9_L1CDM-MLB-GANQT4470803 Cloudy (40%-90%)</v>
      </c>
      <c r="U1798">
        <f>IF(COUNTIF(T$2:T1797,T1798)&gt;=1,0,1)</f>
        <v>1</v>
      </c>
      <c r="V1798" s="26" t="s">
        <v>3579</v>
      </c>
      <c r="W1798" s="26">
        <f t="shared" si="322"/>
        <v>2022</v>
      </c>
      <c r="X1798" s="26" t="str">
        <f t="shared" si="323"/>
        <v>05</v>
      </c>
      <c r="Y1798" s="26">
        <f t="shared" si="324"/>
        <v>27</v>
      </c>
      <c r="Z1798" s="26" t="str">
        <f t="shared" si="325"/>
        <v>22</v>
      </c>
      <c r="AA1798" s="26" t="str">
        <f t="shared" si="326"/>
        <v>26</v>
      </c>
      <c r="AB1798" s="26" t="str">
        <f t="shared" si="327"/>
        <v>29</v>
      </c>
      <c r="AC1798" s="86" t="str">
        <f t="shared" si="328"/>
        <v>GAN_QT_2500X1254px_16m_L8-9_L1_20220527_60CC</v>
      </c>
      <c r="AD1798" s="41" t="s">
        <v>3580</v>
      </c>
    </row>
    <row r="1799" spans="2:30" x14ac:dyDescent="0.25">
      <c r="B1799" t="s">
        <v>3876</v>
      </c>
      <c r="C1799" t="s">
        <v>3816</v>
      </c>
      <c r="D1799" s="7" t="s">
        <v>354</v>
      </c>
      <c r="E1799" s="2" t="b">
        <v>1</v>
      </c>
      <c r="F1799" s="2" t="s">
        <v>3813</v>
      </c>
      <c r="G1799" s="7" t="s">
        <v>184</v>
      </c>
      <c r="H1799" t="s">
        <v>355</v>
      </c>
      <c r="I1799" s="50">
        <v>44701</v>
      </c>
      <c r="J1799" s="2">
        <v>16.8</v>
      </c>
      <c r="K1799" s="2" t="s">
        <v>3929</v>
      </c>
      <c r="L1799" s="9">
        <v>59.5</v>
      </c>
      <c r="M1799" s="2" t="s">
        <v>3869</v>
      </c>
      <c r="N1799" s="2" t="s">
        <v>85</v>
      </c>
      <c r="O1799" s="2" t="s">
        <v>3868</v>
      </c>
      <c r="P1799" s="2" t="str">
        <f>VLOOKUP(I1799,Period!A:B,2,FALSE)</f>
        <v>2022H1</v>
      </c>
      <c r="Q1799" s="9">
        <f t="shared" si="319"/>
        <v>38.450000000000003</v>
      </c>
      <c r="R1799" s="2">
        <f t="shared" si="320"/>
        <v>40</v>
      </c>
      <c r="S1799" t="str">
        <f t="shared" si="321"/>
        <v>03 Cloudy (40%-90%)</v>
      </c>
      <c r="T1799" t="str">
        <f t="shared" si="318"/>
        <v>44701L8-9_L1CDM-MLB-GANQT4470103 Cloudy (40%-90%)</v>
      </c>
      <c r="U1799">
        <f>IF(COUNTIF(T$2:T1798,T1799)&gt;=1,0,1)</f>
        <v>1</v>
      </c>
      <c r="V1799" s="26" t="s">
        <v>3581</v>
      </c>
      <c r="W1799" s="26">
        <f t="shared" si="322"/>
        <v>2022</v>
      </c>
      <c r="X1799" s="26" t="str">
        <f t="shared" si="323"/>
        <v>05</v>
      </c>
      <c r="Y1799" s="26">
        <f t="shared" si="324"/>
        <v>20</v>
      </c>
      <c r="Z1799" s="26" t="str">
        <f t="shared" si="325"/>
        <v>22</v>
      </c>
      <c r="AA1799" s="26" t="str">
        <f t="shared" si="326"/>
        <v>20</v>
      </c>
      <c r="AB1799" s="26" t="str">
        <f t="shared" si="327"/>
        <v>44</v>
      </c>
      <c r="AC1799" s="86" t="str">
        <f t="shared" si="328"/>
        <v>GAN_QT_2500X1254px_16m_L8-9_L1_20220520_40CC</v>
      </c>
      <c r="AD1799" s="41" t="s">
        <v>3582</v>
      </c>
    </row>
    <row r="1800" spans="2:30" x14ac:dyDescent="0.25">
      <c r="B1800" t="s">
        <v>3876</v>
      </c>
      <c r="C1800" t="s">
        <v>3816</v>
      </c>
      <c r="D1800" s="7" t="s">
        <v>354</v>
      </c>
      <c r="E1800" s="2" t="b">
        <v>1</v>
      </c>
      <c r="F1800" s="2" t="s">
        <v>3813</v>
      </c>
      <c r="G1800" s="7" t="s">
        <v>184</v>
      </c>
      <c r="H1800" t="s">
        <v>355</v>
      </c>
      <c r="I1800" s="50">
        <v>44701</v>
      </c>
      <c r="J1800" s="2">
        <v>18.100000000000001</v>
      </c>
      <c r="K1800" s="2" t="s">
        <v>3930</v>
      </c>
      <c r="L1800" s="9">
        <v>17.399999999999999</v>
      </c>
      <c r="M1800" s="2" t="s">
        <v>3869</v>
      </c>
      <c r="N1800" s="2" t="s">
        <v>85</v>
      </c>
      <c r="O1800" s="2" t="s">
        <v>3868</v>
      </c>
      <c r="P1800" s="2" t="str">
        <f>VLOOKUP(I1800,Period!A:B,2,FALSE)</f>
        <v>2022H1</v>
      </c>
      <c r="Q1800" s="9">
        <f t="shared" si="319"/>
        <v>38.450000000000003</v>
      </c>
      <c r="R1800" s="2">
        <f t="shared" si="320"/>
        <v>40</v>
      </c>
      <c r="S1800" t="str">
        <f t="shared" si="321"/>
        <v>03 Cloudy (40%-90%)</v>
      </c>
      <c r="T1800" t="str">
        <f t="shared" si="318"/>
        <v>44701L8-9_L1CDM-MLB-GANQT4470103 Cloudy (40%-90%)</v>
      </c>
      <c r="U1800">
        <f>IF(COUNTIF(T$2:T1799,T1800)&gt;=1,0,1)</f>
        <v>0</v>
      </c>
      <c r="V1800" s="26" t="s">
        <v>3581</v>
      </c>
      <c r="W1800" s="26">
        <f t="shared" si="322"/>
        <v>2022</v>
      </c>
      <c r="X1800" s="26" t="str">
        <f t="shared" si="323"/>
        <v>05</v>
      </c>
      <c r="Y1800" s="26">
        <f t="shared" si="324"/>
        <v>20</v>
      </c>
      <c r="Z1800" s="26" t="str">
        <f t="shared" si="325"/>
        <v>22</v>
      </c>
      <c r="AA1800" s="26" t="str">
        <f t="shared" si="326"/>
        <v>20</v>
      </c>
      <c r="AB1800" s="26" t="str">
        <f t="shared" si="327"/>
        <v>20</v>
      </c>
      <c r="AC1800" s="86" t="str">
        <f t="shared" si="328"/>
        <v>GAN_QT_2500X1254px_16m_L8-9_L1_20220520_40CC</v>
      </c>
      <c r="AD1800" s="41" t="s">
        <v>3583</v>
      </c>
    </row>
    <row r="1801" spans="2:30" x14ac:dyDescent="0.25">
      <c r="B1801" t="s">
        <v>3876</v>
      </c>
      <c r="C1801" t="s">
        <v>3816</v>
      </c>
      <c r="D1801" s="7" t="s">
        <v>354</v>
      </c>
      <c r="E1801" s="2" t="b">
        <v>1</v>
      </c>
      <c r="F1801" s="2" t="s">
        <v>3813</v>
      </c>
      <c r="G1801" s="7" t="s">
        <v>184</v>
      </c>
      <c r="H1801" t="s">
        <v>355</v>
      </c>
      <c r="I1801" s="50">
        <v>44693</v>
      </c>
      <c r="J1801" s="2">
        <v>18.399999999999999</v>
      </c>
      <c r="K1801" s="2" t="s">
        <v>3939</v>
      </c>
      <c r="L1801" s="9">
        <v>68.5</v>
      </c>
      <c r="M1801" s="2" t="s">
        <v>3869</v>
      </c>
      <c r="N1801" s="2" t="s">
        <v>85</v>
      </c>
      <c r="O1801" s="2" t="s">
        <v>3868</v>
      </c>
      <c r="P1801" s="2" t="str">
        <f>VLOOKUP(I1801,Period!A:B,2,FALSE)</f>
        <v>2022H1</v>
      </c>
      <c r="Q1801" s="9">
        <f t="shared" si="319"/>
        <v>57.2</v>
      </c>
      <c r="R1801" s="2">
        <f t="shared" si="320"/>
        <v>60</v>
      </c>
      <c r="S1801" t="str">
        <f t="shared" si="321"/>
        <v>03 Cloudy (40%-90%)</v>
      </c>
      <c r="T1801" t="str">
        <f t="shared" si="318"/>
        <v>44693L8-9_L1CDM-MLB-GANQT4469303 Cloudy (40%-90%)</v>
      </c>
      <c r="U1801">
        <f>IF(COUNTIF(T$2:T1800,T1801)&gt;=1,0,1)</f>
        <v>1</v>
      </c>
      <c r="V1801" s="26" t="s">
        <v>3584</v>
      </c>
      <c r="W1801" s="26">
        <f t="shared" si="322"/>
        <v>2022</v>
      </c>
      <c r="X1801" s="26" t="str">
        <f t="shared" si="323"/>
        <v>05</v>
      </c>
      <c r="Y1801" s="26">
        <f t="shared" si="324"/>
        <v>12</v>
      </c>
      <c r="Z1801" s="26" t="str">
        <f t="shared" si="325"/>
        <v>22</v>
      </c>
      <c r="AA1801" s="26" t="str">
        <f t="shared" si="326"/>
        <v>20</v>
      </c>
      <c r="AB1801" s="26" t="str">
        <f t="shared" si="327"/>
        <v>24</v>
      </c>
      <c r="AC1801" s="86" t="str">
        <f t="shared" si="328"/>
        <v>GAN_QT_2500X1254px_16m_L8-9_L1_20220512_60CC</v>
      </c>
      <c r="AD1801" s="41" t="s">
        <v>3585</v>
      </c>
    </row>
    <row r="1802" spans="2:30" x14ac:dyDescent="0.25">
      <c r="B1802" t="s">
        <v>3876</v>
      </c>
      <c r="C1802" t="s">
        <v>3816</v>
      </c>
      <c r="D1802" s="7" t="s">
        <v>354</v>
      </c>
      <c r="E1802" s="2" t="b">
        <v>1</v>
      </c>
      <c r="F1802" s="2" t="s">
        <v>3813</v>
      </c>
      <c r="G1802" s="7" t="s">
        <v>184</v>
      </c>
      <c r="H1802" t="s">
        <v>355</v>
      </c>
      <c r="I1802" s="50">
        <v>44693</v>
      </c>
      <c r="J1802" s="2">
        <v>19.8</v>
      </c>
      <c r="K1802" s="2" t="s">
        <v>3983</v>
      </c>
      <c r="L1802" s="9">
        <v>45.9</v>
      </c>
      <c r="M1802" s="2" t="s">
        <v>3869</v>
      </c>
      <c r="N1802" s="2" t="s">
        <v>85</v>
      </c>
      <c r="O1802" s="2" t="s">
        <v>3868</v>
      </c>
      <c r="P1802" s="2" t="str">
        <f>VLOOKUP(I1802,Period!A:B,2,FALSE)</f>
        <v>2022H1</v>
      </c>
      <c r="Q1802" s="9">
        <f t="shared" si="319"/>
        <v>57.2</v>
      </c>
      <c r="R1802" s="2">
        <f t="shared" si="320"/>
        <v>60</v>
      </c>
      <c r="S1802" t="str">
        <f t="shared" si="321"/>
        <v>03 Cloudy (40%-90%)</v>
      </c>
      <c r="T1802" t="str">
        <f t="shared" si="318"/>
        <v>44693L8-9_L1CDM-MLB-GANQT4469303 Cloudy (40%-90%)</v>
      </c>
      <c r="U1802">
        <f>IF(COUNTIF(T$2:T1801,T1802)&gt;=1,0,1)</f>
        <v>0</v>
      </c>
      <c r="V1802" s="26" t="s">
        <v>3584</v>
      </c>
      <c r="W1802" s="26">
        <f t="shared" si="322"/>
        <v>2022</v>
      </c>
      <c r="X1802" s="26" t="str">
        <f t="shared" si="323"/>
        <v>05</v>
      </c>
      <c r="Y1802" s="26">
        <f t="shared" si="324"/>
        <v>12</v>
      </c>
      <c r="Z1802" s="26" t="str">
        <f t="shared" si="325"/>
        <v>22</v>
      </c>
      <c r="AA1802" s="26" t="str">
        <f t="shared" si="326"/>
        <v>20</v>
      </c>
      <c r="AB1802" s="26" t="str">
        <f t="shared" si="327"/>
        <v>00</v>
      </c>
      <c r="AC1802" s="86" t="str">
        <f t="shared" si="328"/>
        <v>GAN_QT_2500X1254px_16m_L8-9_L1_20220512_60CC</v>
      </c>
      <c r="AD1802" s="41" t="s">
        <v>3586</v>
      </c>
    </row>
    <row r="1803" spans="2:30" x14ac:dyDescent="0.25">
      <c r="B1803" t="s">
        <v>3876</v>
      </c>
      <c r="C1803" t="s">
        <v>3816</v>
      </c>
      <c r="D1803" s="7" t="s">
        <v>354</v>
      </c>
      <c r="E1803" s="2" t="b">
        <v>1</v>
      </c>
      <c r="F1803" s="2" t="s">
        <v>3813</v>
      </c>
      <c r="G1803" s="7" t="s">
        <v>184</v>
      </c>
      <c r="H1803" t="s">
        <v>355</v>
      </c>
      <c r="I1803" s="50">
        <v>44692</v>
      </c>
      <c r="J1803" s="2">
        <v>20</v>
      </c>
      <c r="K1803" s="2" t="s">
        <v>244</v>
      </c>
      <c r="L1803" s="9">
        <v>43.4</v>
      </c>
      <c r="M1803" s="2" t="s">
        <v>3869</v>
      </c>
      <c r="N1803" s="2" t="s">
        <v>85</v>
      </c>
      <c r="O1803" s="2" t="s">
        <v>3868</v>
      </c>
      <c r="P1803" s="2" t="str">
        <f>VLOOKUP(I1803,Period!A:B,2,FALSE)</f>
        <v>2022H1</v>
      </c>
      <c r="Q1803" s="9">
        <f t="shared" si="319"/>
        <v>43.4</v>
      </c>
      <c r="R1803" s="2">
        <f t="shared" si="320"/>
        <v>50</v>
      </c>
      <c r="S1803" t="str">
        <f t="shared" si="321"/>
        <v>03 Cloudy (40%-90%)</v>
      </c>
      <c r="T1803" t="str">
        <f t="shared" si="318"/>
        <v>44692L8-9_L1CDM-MLB-GANQT4469203 Cloudy (40%-90%)</v>
      </c>
      <c r="U1803">
        <f>IF(COUNTIF(T$2:T1802,T1803)&gt;=1,0,1)</f>
        <v>1</v>
      </c>
      <c r="V1803" s="26" t="s">
        <v>3587</v>
      </c>
      <c r="W1803" s="26">
        <f t="shared" si="322"/>
        <v>2022</v>
      </c>
      <c r="X1803" s="26" t="str">
        <f t="shared" si="323"/>
        <v>05</v>
      </c>
      <c r="Y1803" s="26">
        <f t="shared" si="324"/>
        <v>11</v>
      </c>
      <c r="Z1803" s="26" t="str">
        <f t="shared" si="325"/>
        <v>22</v>
      </c>
      <c r="AA1803" s="26" t="str">
        <f t="shared" si="326"/>
        <v>26</v>
      </c>
      <c r="AB1803" s="26" t="str">
        <f t="shared" si="327"/>
        <v>28</v>
      </c>
      <c r="AC1803" s="86" t="str">
        <f t="shared" si="328"/>
        <v>GAN_QT_2500X1254px_16m_L8-9_L1_20220511_50CC</v>
      </c>
      <c r="AD1803" s="41" t="s">
        <v>3588</v>
      </c>
    </row>
    <row r="1804" spans="2:30" x14ac:dyDescent="0.25">
      <c r="B1804" t="s">
        <v>3876</v>
      </c>
      <c r="C1804" t="s">
        <v>3816</v>
      </c>
      <c r="D1804" s="7" t="s">
        <v>354</v>
      </c>
      <c r="E1804" s="2" t="b">
        <v>1</v>
      </c>
      <c r="F1804" s="2" t="s">
        <v>3813</v>
      </c>
      <c r="G1804" s="7" t="s">
        <v>184</v>
      </c>
      <c r="H1804" t="s">
        <v>355</v>
      </c>
      <c r="I1804" s="50">
        <v>44685</v>
      </c>
      <c r="J1804" s="2">
        <v>20.3</v>
      </c>
      <c r="K1804" s="2" t="s">
        <v>3920</v>
      </c>
      <c r="L1804" s="9">
        <v>35.799999999999997</v>
      </c>
      <c r="M1804" s="2" t="s">
        <v>3869</v>
      </c>
      <c r="N1804" s="2" t="s">
        <v>85</v>
      </c>
      <c r="O1804" s="2" t="s">
        <v>3868</v>
      </c>
      <c r="P1804" s="2" t="str">
        <f>VLOOKUP(I1804,Period!A:B,2,FALSE)</f>
        <v>2022H1</v>
      </c>
      <c r="Q1804" s="9">
        <f t="shared" si="319"/>
        <v>38.5</v>
      </c>
      <c r="R1804" s="2">
        <f t="shared" si="320"/>
        <v>40</v>
      </c>
      <c r="S1804" t="str">
        <f t="shared" si="321"/>
        <v>03 Cloudy (40%-90%)</v>
      </c>
      <c r="T1804" t="str">
        <f t="shared" si="318"/>
        <v>44685L8-9_L1CDM-MLB-GANQT4468503 Cloudy (40%-90%)</v>
      </c>
      <c r="U1804">
        <f>IF(COUNTIF(T$2:T1803,T1804)&gt;=1,0,1)</f>
        <v>1</v>
      </c>
      <c r="V1804" s="26" t="s">
        <v>3589</v>
      </c>
      <c r="W1804" s="26">
        <f t="shared" si="322"/>
        <v>2022</v>
      </c>
      <c r="X1804" s="26" t="str">
        <f t="shared" si="323"/>
        <v>05</v>
      </c>
      <c r="Y1804" s="26" t="str">
        <f t="shared" si="324"/>
        <v>04</v>
      </c>
      <c r="Z1804" s="26" t="str">
        <f t="shared" si="325"/>
        <v>22</v>
      </c>
      <c r="AA1804" s="26" t="str">
        <f t="shared" si="326"/>
        <v>20</v>
      </c>
      <c r="AB1804" s="26" t="str">
        <f t="shared" si="327"/>
        <v>37</v>
      </c>
      <c r="AC1804" s="86" t="str">
        <f t="shared" si="328"/>
        <v>GAN_QT_2500X1254px_16m_L8-9_L1_20220504_40CC</v>
      </c>
      <c r="AD1804" s="41" t="s">
        <v>3590</v>
      </c>
    </row>
    <row r="1805" spans="2:30" x14ac:dyDescent="0.25">
      <c r="B1805" t="s">
        <v>3876</v>
      </c>
      <c r="C1805" t="s">
        <v>3816</v>
      </c>
      <c r="D1805" s="7" t="s">
        <v>354</v>
      </c>
      <c r="E1805" s="2" t="b">
        <v>1</v>
      </c>
      <c r="F1805" s="2" t="s">
        <v>3813</v>
      </c>
      <c r="G1805" s="7" t="s">
        <v>184</v>
      </c>
      <c r="H1805" t="s">
        <v>355</v>
      </c>
      <c r="I1805" s="50">
        <v>44685</v>
      </c>
      <c r="J1805" s="2">
        <v>21.7</v>
      </c>
      <c r="K1805" s="2" t="s">
        <v>3921</v>
      </c>
      <c r="L1805" s="9">
        <v>41.2</v>
      </c>
      <c r="M1805" s="2" t="s">
        <v>3869</v>
      </c>
      <c r="N1805" s="2" t="s">
        <v>85</v>
      </c>
      <c r="O1805" s="2" t="s">
        <v>3868</v>
      </c>
      <c r="P1805" s="2" t="str">
        <f>VLOOKUP(I1805,Period!A:B,2,FALSE)</f>
        <v>2022H1</v>
      </c>
      <c r="Q1805" s="9">
        <f t="shared" si="319"/>
        <v>38.5</v>
      </c>
      <c r="R1805" s="2">
        <f t="shared" si="320"/>
        <v>40</v>
      </c>
      <c r="S1805" t="str">
        <f t="shared" si="321"/>
        <v>03 Cloudy (40%-90%)</v>
      </c>
      <c r="T1805" t="str">
        <f t="shared" si="318"/>
        <v>44685L8-9_L1CDM-MLB-GANQT4468503 Cloudy (40%-90%)</v>
      </c>
      <c r="U1805">
        <f>IF(COUNTIF(T$2:T1804,T1805)&gt;=1,0,1)</f>
        <v>0</v>
      </c>
      <c r="V1805" s="26" t="s">
        <v>3589</v>
      </c>
      <c r="W1805" s="26">
        <f t="shared" si="322"/>
        <v>2022</v>
      </c>
      <c r="X1805" s="26" t="str">
        <f t="shared" si="323"/>
        <v>05</v>
      </c>
      <c r="Y1805" s="26" t="str">
        <f t="shared" si="324"/>
        <v>04</v>
      </c>
      <c r="Z1805" s="26" t="str">
        <f t="shared" si="325"/>
        <v>22</v>
      </c>
      <c r="AA1805" s="26" t="str">
        <f t="shared" si="326"/>
        <v>20</v>
      </c>
      <c r="AB1805" s="26" t="str">
        <f t="shared" si="327"/>
        <v>13</v>
      </c>
      <c r="AC1805" s="86" t="str">
        <f t="shared" si="328"/>
        <v>GAN_QT_2500X1254px_16m_L8-9_L1_20220504_40CC</v>
      </c>
      <c r="AD1805" s="41" t="s">
        <v>3591</v>
      </c>
    </row>
    <row r="1806" spans="2:30" x14ac:dyDescent="0.25">
      <c r="B1806" t="s">
        <v>3876</v>
      </c>
      <c r="C1806" t="s">
        <v>3816</v>
      </c>
      <c r="D1806" s="7" t="s">
        <v>354</v>
      </c>
      <c r="E1806" s="2" t="b">
        <v>1</v>
      </c>
      <c r="F1806" s="2" t="s">
        <v>3813</v>
      </c>
      <c r="G1806" s="7" t="s">
        <v>184</v>
      </c>
      <c r="H1806" t="s">
        <v>355</v>
      </c>
      <c r="I1806" s="50">
        <v>44684</v>
      </c>
      <c r="J1806" s="2">
        <v>21.9</v>
      </c>
      <c r="K1806" s="2" t="s">
        <v>232</v>
      </c>
      <c r="L1806" s="9">
        <v>5.3</v>
      </c>
      <c r="M1806" s="2" t="s">
        <v>3869</v>
      </c>
      <c r="N1806" s="2" t="s">
        <v>85</v>
      </c>
      <c r="O1806" s="2" t="s">
        <v>3868</v>
      </c>
      <c r="P1806" s="2" t="str">
        <f>VLOOKUP(I1806,Period!A:B,2,FALSE)</f>
        <v>2022H1</v>
      </c>
      <c r="Q1806" s="9">
        <f t="shared" si="319"/>
        <v>5.3</v>
      </c>
      <c r="R1806" s="2">
        <f t="shared" si="320"/>
        <v>10</v>
      </c>
      <c r="S1806" t="str">
        <f t="shared" si="321"/>
        <v>02 Sunny (10%-30%)</v>
      </c>
      <c r="T1806" t="str">
        <f t="shared" si="318"/>
        <v>44684L8-9_L1CDM-MLB-GANQT4468402 Sunny (10%-30%)</v>
      </c>
      <c r="U1806">
        <f>IF(COUNTIF(T$2:T1805,T1806)&gt;=1,0,1)</f>
        <v>1</v>
      </c>
      <c r="V1806" s="26" t="s">
        <v>3592</v>
      </c>
      <c r="W1806" s="26">
        <f t="shared" si="322"/>
        <v>2022</v>
      </c>
      <c r="X1806" s="26" t="str">
        <f t="shared" si="323"/>
        <v>05</v>
      </c>
      <c r="Y1806" s="26" t="str">
        <f t="shared" si="324"/>
        <v>03</v>
      </c>
      <c r="Z1806" s="26" t="str">
        <f t="shared" si="325"/>
        <v>22</v>
      </c>
      <c r="AA1806" s="26" t="str">
        <f t="shared" si="326"/>
        <v>26</v>
      </c>
      <c r="AB1806" s="26" t="str">
        <f t="shared" si="327"/>
        <v>17</v>
      </c>
      <c r="AC1806" s="86" t="str">
        <f t="shared" si="328"/>
        <v>GAN_QT_2500X1254px_16m_L8-9_L1_20220503_10CC</v>
      </c>
      <c r="AD1806" s="41" t="s">
        <v>3593</v>
      </c>
    </row>
    <row r="1807" spans="2:30" x14ac:dyDescent="0.25">
      <c r="B1807" t="s">
        <v>3876</v>
      </c>
      <c r="C1807" t="s">
        <v>3816</v>
      </c>
      <c r="D1807" s="7" t="s">
        <v>354</v>
      </c>
      <c r="E1807" s="2" t="b">
        <v>1</v>
      </c>
      <c r="F1807" s="2" t="s">
        <v>3813</v>
      </c>
      <c r="G1807" s="7" t="s">
        <v>184</v>
      </c>
      <c r="H1807" t="s">
        <v>355</v>
      </c>
      <c r="I1807" s="50">
        <v>44677</v>
      </c>
      <c r="J1807" s="2">
        <v>22.4</v>
      </c>
      <c r="K1807" s="2" t="s">
        <v>3911</v>
      </c>
      <c r="L1807" s="9">
        <v>62.3</v>
      </c>
      <c r="M1807" s="2" t="s">
        <v>3869</v>
      </c>
      <c r="N1807" s="2" t="s">
        <v>85</v>
      </c>
      <c r="O1807" s="2" t="s">
        <v>3868</v>
      </c>
      <c r="P1807" s="2" t="str">
        <f>VLOOKUP(I1807,Period!A:B,2,FALSE)</f>
        <v>2022H1</v>
      </c>
      <c r="Q1807" s="9">
        <f t="shared" si="319"/>
        <v>52.25</v>
      </c>
      <c r="R1807" s="2">
        <f t="shared" si="320"/>
        <v>60</v>
      </c>
      <c r="S1807" t="str">
        <f t="shared" si="321"/>
        <v>03 Cloudy (40%-90%)</v>
      </c>
      <c r="T1807" t="str">
        <f t="shared" si="318"/>
        <v>44677L8-9_L1CDM-MLB-GANQT4467703 Cloudy (40%-90%)</v>
      </c>
      <c r="U1807">
        <f>IF(COUNTIF(T$2:T1806,T1807)&gt;=1,0,1)</f>
        <v>1</v>
      </c>
      <c r="V1807" s="26" t="s">
        <v>3594</v>
      </c>
      <c r="W1807" s="26">
        <f t="shared" si="322"/>
        <v>2022</v>
      </c>
      <c r="X1807" s="26" t="str">
        <f t="shared" si="323"/>
        <v>04</v>
      </c>
      <c r="Y1807" s="26">
        <f t="shared" si="324"/>
        <v>26</v>
      </c>
      <c r="Z1807" s="26" t="str">
        <f t="shared" si="325"/>
        <v>22</v>
      </c>
      <c r="AA1807" s="26" t="str">
        <f t="shared" si="326"/>
        <v>20</v>
      </c>
      <c r="AB1807" s="26" t="str">
        <f t="shared" si="327"/>
        <v>32</v>
      </c>
      <c r="AC1807" s="86" t="str">
        <f t="shared" si="328"/>
        <v>GAN_QT_2500X1254px_16m_L8-9_L1_20220426_60CC</v>
      </c>
      <c r="AD1807" s="41" t="s">
        <v>3595</v>
      </c>
    </row>
    <row r="1808" spans="2:30" x14ac:dyDescent="0.25">
      <c r="B1808" t="s">
        <v>3876</v>
      </c>
      <c r="C1808" t="s">
        <v>3816</v>
      </c>
      <c r="D1808" s="7" t="s">
        <v>354</v>
      </c>
      <c r="E1808" s="2" t="b">
        <v>1</v>
      </c>
      <c r="F1808" s="2" t="s">
        <v>3813</v>
      </c>
      <c r="G1808" s="7" t="s">
        <v>184</v>
      </c>
      <c r="H1808" t="s">
        <v>355</v>
      </c>
      <c r="I1808" s="50">
        <v>44677</v>
      </c>
      <c r="J1808" s="2">
        <v>23.8</v>
      </c>
      <c r="K1808" s="2" t="s">
        <v>3912</v>
      </c>
      <c r="L1808" s="9">
        <v>42.2</v>
      </c>
      <c r="M1808" s="2" t="s">
        <v>3869</v>
      </c>
      <c r="N1808" s="2" t="s">
        <v>85</v>
      </c>
      <c r="O1808" s="2" t="s">
        <v>3868</v>
      </c>
      <c r="P1808" s="2" t="str">
        <f>VLOOKUP(I1808,Period!A:B,2,FALSE)</f>
        <v>2022H1</v>
      </c>
      <c r="Q1808" s="9">
        <f t="shared" si="319"/>
        <v>52.25</v>
      </c>
      <c r="R1808" s="2">
        <f t="shared" si="320"/>
        <v>60</v>
      </c>
      <c r="S1808" t="str">
        <f t="shared" si="321"/>
        <v>03 Cloudy (40%-90%)</v>
      </c>
      <c r="T1808" t="str">
        <f t="shared" ref="T1808:T1851" si="329">CONCATENATE(I1808,B1808,C1808,H1808,I1808,S1808)</f>
        <v>44677L8-9_L1CDM-MLB-GANQT4467703 Cloudy (40%-90%)</v>
      </c>
      <c r="U1808">
        <f>IF(COUNTIF(T$2:T1807,T1808)&gt;=1,0,1)</f>
        <v>0</v>
      </c>
      <c r="V1808" s="26" t="s">
        <v>3594</v>
      </c>
      <c r="W1808" s="26">
        <f t="shared" si="322"/>
        <v>2022</v>
      </c>
      <c r="X1808" s="26" t="str">
        <f t="shared" si="323"/>
        <v>04</v>
      </c>
      <c r="Y1808" s="26">
        <f t="shared" si="324"/>
        <v>26</v>
      </c>
      <c r="Z1808" s="26" t="str">
        <f t="shared" si="325"/>
        <v>22</v>
      </c>
      <c r="AA1808" s="26" t="str">
        <f t="shared" si="326"/>
        <v>20</v>
      </c>
      <c r="AB1808" s="26" t="str">
        <f t="shared" si="327"/>
        <v>08</v>
      </c>
      <c r="AC1808" s="86" t="str">
        <f t="shared" si="328"/>
        <v>GAN_QT_2500X1254px_16m_L8-9_L1_20220426_60CC</v>
      </c>
      <c r="AD1808" s="41" t="s">
        <v>3596</v>
      </c>
    </row>
    <row r="1809" spans="2:30" x14ac:dyDescent="0.25">
      <c r="B1809" t="s">
        <v>3876</v>
      </c>
      <c r="C1809" t="s">
        <v>3816</v>
      </c>
      <c r="D1809" s="7" t="s">
        <v>354</v>
      </c>
      <c r="E1809" s="2" t="b">
        <v>1</v>
      </c>
      <c r="F1809" s="2" t="s">
        <v>3813</v>
      </c>
      <c r="G1809" s="7" t="s">
        <v>184</v>
      </c>
      <c r="H1809" t="s">
        <v>355</v>
      </c>
      <c r="I1809" s="50">
        <v>44676</v>
      </c>
      <c r="J1809" s="2">
        <v>24</v>
      </c>
      <c r="K1809" s="2" t="s">
        <v>236</v>
      </c>
      <c r="L1809" s="9">
        <v>12.3</v>
      </c>
      <c r="M1809" s="2" t="s">
        <v>3869</v>
      </c>
      <c r="N1809" s="2" t="s">
        <v>85</v>
      </c>
      <c r="O1809" s="2" t="s">
        <v>3868</v>
      </c>
      <c r="P1809" s="2" t="str">
        <f>VLOOKUP(I1809,Period!A:B,2,FALSE)</f>
        <v>2022H1</v>
      </c>
      <c r="Q1809" s="9">
        <f t="shared" si="319"/>
        <v>12.3</v>
      </c>
      <c r="R1809" s="2">
        <f t="shared" si="320"/>
        <v>20</v>
      </c>
      <c r="S1809" t="str">
        <f t="shared" si="321"/>
        <v>02 Sunny (10%-30%)</v>
      </c>
      <c r="T1809" t="str">
        <f t="shared" si="329"/>
        <v>44676L8-9_L1CDM-MLB-GANQT4467602 Sunny (10%-30%)</v>
      </c>
      <c r="U1809">
        <f>IF(COUNTIF(T$2:T1808,T1809)&gt;=1,0,1)</f>
        <v>1</v>
      </c>
      <c r="V1809" s="26" t="s">
        <v>3597</v>
      </c>
      <c r="W1809" s="26">
        <f t="shared" si="322"/>
        <v>2022</v>
      </c>
      <c r="X1809" s="26" t="str">
        <f t="shared" si="323"/>
        <v>04</v>
      </c>
      <c r="Y1809" s="26">
        <f t="shared" si="324"/>
        <v>25</v>
      </c>
      <c r="Z1809" s="26" t="str">
        <f t="shared" si="325"/>
        <v>22</v>
      </c>
      <c r="AA1809" s="26" t="str">
        <f t="shared" si="326"/>
        <v>26</v>
      </c>
      <c r="AB1809" s="26" t="str">
        <f t="shared" si="327"/>
        <v>21</v>
      </c>
      <c r="AC1809" s="86" t="str">
        <f t="shared" si="328"/>
        <v>GAN_QT_2500X1254px_16m_L8-9_L1_20220425_20CC</v>
      </c>
      <c r="AD1809" s="41" t="s">
        <v>3598</v>
      </c>
    </row>
    <row r="1810" spans="2:30" x14ac:dyDescent="0.25">
      <c r="B1810" t="s">
        <v>3876</v>
      </c>
      <c r="C1810" t="s">
        <v>3816</v>
      </c>
      <c r="D1810" s="7" t="s">
        <v>354</v>
      </c>
      <c r="E1810" s="2" t="b">
        <v>1</v>
      </c>
      <c r="F1810" s="2" t="s">
        <v>3813</v>
      </c>
      <c r="G1810" s="7" t="s">
        <v>184</v>
      </c>
      <c r="H1810" t="s">
        <v>355</v>
      </c>
      <c r="I1810" s="50">
        <v>44669</v>
      </c>
      <c r="J1810" s="2">
        <v>24.7</v>
      </c>
      <c r="K1810" s="2" t="s">
        <v>3920</v>
      </c>
      <c r="L1810" s="9">
        <v>90.3</v>
      </c>
      <c r="M1810" s="2" t="s">
        <v>3869</v>
      </c>
      <c r="N1810" s="2" t="s">
        <v>85</v>
      </c>
      <c r="O1810" s="2" t="s">
        <v>3868</v>
      </c>
      <c r="P1810" s="2" t="str">
        <f>VLOOKUP(I1810,Period!A:B,2,FALSE)</f>
        <v>2022H1</v>
      </c>
      <c r="Q1810" s="9">
        <f t="shared" si="319"/>
        <v>74.900000000000006</v>
      </c>
      <c r="R1810" s="2">
        <f t="shared" si="320"/>
        <v>80</v>
      </c>
      <c r="S1810" t="str">
        <f t="shared" si="321"/>
        <v>03 Cloudy (40%-90%)</v>
      </c>
      <c r="T1810" t="str">
        <f t="shared" si="329"/>
        <v>44669L8-9_L1CDM-MLB-GANQT4466903 Cloudy (40%-90%)</v>
      </c>
      <c r="U1810">
        <f>IF(COUNTIF(T$2:T1809,T1810)&gt;=1,0,1)</f>
        <v>1</v>
      </c>
      <c r="V1810" s="26" t="s">
        <v>3599</v>
      </c>
      <c r="W1810" s="26">
        <f t="shared" si="322"/>
        <v>2022</v>
      </c>
      <c r="X1810" s="26" t="str">
        <f t="shared" si="323"/>
        <v>04</v>
      </c>
      <c r="Y1810" s="26">
        <f t="shared" si="324"/>
        <v>18</v>
      </c>
      <c r="Z1810" s="26" t="str">
        <f t="shared" si="325"/>
        <v>22</v>
      </c>
      <c r="AA1810" s="26" t="str">
        <f t="shared" si="326"/>
        <v>20</v>
      </c>
      <c r="AB1810" s="26" t="str">
        <f t="shared" si="327"/>
        <v>37</v>
      </c>
      <c r="AC1810" s="86" t="str">
        <f t="shared" si="328"/>
        <v>GAN_QT_2500X1254px_16m_L8-9_L1_20220418_80CC</v>
      </c>
      <c r="AD1810" s="41" t="s">
        <v>3600</v>
      </c>
    </row>
    <row r="1811" spans="2:30" x14ac:dyDescent="0.25">
      <c r="B1811" t="s">
        <v>3876</v>
      </c>
      <c r="C1811" t="s">
        <v>3816</v>
      </c>
      <c r="D1811" s="7" t="s">
        <v>354</v>
      </c>
      <c r="E1811" s="2" t="b">
        <v>1</v>
      </c>
      <c r="F1811" s="2" t="s">
        <v>3813</v>
      </c>
      <c r="G1811" s="7" t="s">
        <v>184</v>
      </c>
      <c r="H1811" t="s">
        <v>355</v>
      </c>
      <c r="I1811" s="50">
        <v>44669</v>
      </c>
      <c r="J1811" s="2">
        <v>26</v>
      </c>
      <c r="K1811" s="2" t="s">
        <v>3921</v>
      </c>
      <c r="L1811" s="9">
        <v>59.5</v>
      </c>
      <c r="M1811" s="2" t="s">
        <v>3869</v>
      </c>
      <c r="N1811" s="2" t="s">
        <v>85</v>
      </c>
      <c r="O1811" s="2" t="s">
        <v>3868</v>
      </c>
      <c r="P1811" s="2" t="str">
        <f>VLOOKUP(I1811,Period!A:B,2,FALSE)</f>
        <v>2022H1</v>
      </c>
      <c r="Q1811" s="9">
        <f t="shared" si="319"/>
        <v>74.900000000000006</v>
      </c>
      <c r="R1811" s="2">
        <f t="shared" si="320"/>
        <v>80</v>
      </c>
      <c r="S1811" t="str">
        <f t="shared" si="321"/>
        <v>03 Cloudy (40%-90%)</v>
      </c>
      <c r="T1811" t="str">
        <f t="shared" si="329"/>
        <v>44669L8-9_L1CDM-MLB-GANQT4466903 Cloudy (40%-90%)</v>
      </c>
      <c r="U1811">
        <f>IF(COUNTIF(T$2:T1810,T1811)&gt;=1,0,1)</f>
        <v>0</v>
      </c>
      <c r="V1811" s="26" t="s">
        <v>3599</v>
      </c>
      <c r="W1811" s="26">
        <f t="shared" si="322"/>
        <v>2022</v>
      </c>
      <c r="X1811" s="26" t="str">
        <f t="shared" si="323"/>
        <v>04</v>
      </c>
      <c r="Y1811" s="26">
        <f t="shared" si="324"/>
        <v>18</v>
      </c>
      <c r="Z1811" s="26" t="str">
        <f t="shared" si="325"/>
        <v>22</v>
      </c>
      <c r="AA1811" s="26" t="str">
        <f t="shared" si="326"/>
        <v>20</v>
      </c>
      <c r="AB1811" s="26" t="str">
        <f t="shared" si="327"/>
        <v>13</v>
      </c>
      <c r="AC1811" s="86" t="str">
        <f t="shared" si="328"/>
        <v>GAN_QT_2500X1254px_16m_L8-9_L1_20220418_80CC</v>
      </c>
      <c r="AD1811" s="41" t="s">
        <v>3601</v>
      </c>
    </row>
    <row r="1812" spans="2:30" x14ac:dyDescent="0.25">
      <c r="B1812" t="s">
        <v>3876</v>
      </c>
      <c r="C1812" t="s">
        <v>3816</v>
      </c>
      <c r="D1812" s="7" t="s">
        <v>354</v>
      </c>
      <c r="E1812" s="2" t="b">
        <v>1</v>
      </c>
      <c r="F1812" s="2" t="s">
        <v>3813</v>
      </c>
      <c r="G1812" s="7" t="s">
        <v>184</v>
      </c>
      <c r="H1812" t="s">
        <v>355</v>
      </c>
      <c r="I1812" s="50">
        <v>44668</v>
      </c>
      <c r="J1812" s="2">
        <v>26.3</v>
      </c>
      <c r="K1812" s="2" t="s">
        <v>245</v>
      </c>
      <c r="L1812" s="9">
        <v>29</v>
      </c>
      <c r="M1812" s="2" t="s">
        <v>3869</v>
      </c>
      <c r="N1812" s="2" t="s">
        <v>85</v>
      </c>
      <c r="O1812" s="2" t="s">
        <v>3868</v>
      </c>
      <c r="P1812" s="2" t="str">
        <f>VLOOKUP(I1812,Period!A:B,2,FALSE)</f>
        <v>2022H1</v>
      </c>
      <c r="Q1812" s="9">
        <f t="shared" si="319"/>
        <v>29</v>
      </c>
      <c r="R1812" s="2">
        <f t="shared" si="320"/>
        <v>30</v>
      </c>
      <c r="S1812" t="str">
        <f t="shared" si="321"/>
        <v>02 Sunny (10%-30%)</v>
      </c>
      <c r="T1812" t="str">
        <f t="shared" si="329"/>
        <v>44668L8-9_L1CDM-MLB-GANQT4466802 Sunny (10%-30%)</v>
      </c>
      <c r="U1812">
        <f>IF(COUNTIF(T$2:T1811,T1812)&gt;=1,0,1)</f>
        <v>1</v>
      </c>
      <c r="V1812" s="26" t="s">
        <v>3602</v>
      </c>
      <c r="W1812" s="26">
        <f t="shared" si="322"/>
        <v>2022</v>
      </c>
      <c r="X1812" s="26" t="str">
        <f t="shared" si="323"/>
        <v>04</v>
      </c>
      <c r="Y1812" s="26">
        <f t="shared" si="324"/>
        <v>17</v>
      </c>
      <c r="Z1812" s="26" t="str">
        <f t="shared" si="325"/>
        <v>22</v>
      </c>
      <c r="AA1812" s="26" t="str">
        <f t="shared" si="326"/>
        <v>26</v>
      </c>
      <c r="AB1812" s="26" t="str">
        <f t="shared" si="327"/>
        <v>22</v>
      </c>
      <c r="AC1812" s="86" t="str">
        <f t="shared" si="328"/>
        <v>GAN_QT_2500X1254px_16m_L8-9_L1_20220417_30CC</v>
      </c>
      <c r="AD1812" s="41" t="s">
        <v>3603</v>
      </c>
    </row>
    <row r="1813" spans="2:30" x14ac:dyDescent="0.25">
      <c r="B1813" t="s">
        <v>3876</v>
      </c>
      <c r="C1813" t="s">
        <v>3816</v>
      </c>
      <c r="D1813" s="7" t="s">
        <v>354</v>
      </c>
      <c r="E1813" s="2" t="b">
        <v>1</v>
      </c>
      <c r="F1813" s="2" t="s">
        <v>3813</v>
      </c>
      <c r="G1813" s="7" t="s">
        <v>184</v>
      </c>
      <c r="H1813" t="s">
        <v>355</v>
      </c>
      <c r="I1813" s="50">
        <v>44661</v>
      </c>
      <c r="J1813" s="2">
        <v>27</v>
      </c>
      <c r="K1813" s="2" t="s">
        <v>3932</v>
      </c>
      <c r="L1813" s="9">
        <v>1.1000000000000001</v>
      </c>
      <c r="M1813" s="2" t="s">
        <v>3869</v>
      </c>
      <c r="N1813" s="2" t="s">
        <v>85</v>
      </c>
      <c r="O1813" s="2" t="s">
        <v>3868</v>
      </c>
      <c r="P1813" s="2" t="str">
        <f>VLOOKUP(I1813,Period!A:B,2,FALSE)</f>
        <v>2022H1</v>
      </c>
      <c r="Q1813" s="9">
        <f t="shared" si="319"/>
        <v>8.9</v>
      </c>
      <c r="R1813" s="2">
        <f t="shared" si="320"/>
        <v>10</v>
      </c>
      <c r="S1813" t="str">
        <f t="shared" si="321"/>
        <v>02 Sunny (10%-30%)</v>
      </c>
      <c r="T1813" t="str">
        <f t="shared" si="329"/>
        <v>44661L8-9_L1CDM-MLB-GANQT4466102 Sunny (10%-30%)</v>
      </c>
      <c r="U1813">
        <f>IF(COUNTIF(T$2:T1812,T1813)&gt;=1,0,1)</f>
        <v>1</v>
      </c>
      <c r="V1813" s="26" t="s">
        <v>3604</v>
      </c>
      <c r="W1813" s="26">
        <f t="shared" si="322"/>
        <v>2022</v>
      </c>
      <c r="X1813" s="26" t="str">
        <f t="shared" si="323"/>
        <v>04</v>
      </c>
      <c r="Y1813" s="26">
        <f t="shared" si="324"/>
        <v>10</v>
      </c>
      <c r="Z1813" s="26" t="str">
        <f t="shared" si="325"/>
        <v>22</v>
      </c>
      <c r="AA1813" s="26" t="str">
        <f t="shared" si="326"/>
        <v>20</v>
      </c>
      <c r="AB1813" s="26" t="str">
        <f t="shared" si="327"/>
        <v>41</v>
      </c>
      <c r="AC1813" s="86" t="str">
        <f t="shared" si="328"/>
        <v>GAN_QT_2500X1254px_16m_L8-9_L1_20220410_10CC</v>
      </c>
      <c r="AD1813" s="41" t="s">
        <v>3605</v>
      </c>
    </row>
    <row r="1814" spans="2:30" x14ac:dyDescent="0.25">
      <c r="B1814" t="s">
        <v>3876</v>
      </c>
      <c r="C1814" t="s">
        <v>3816</v>
      </c>
      <c r="D1814" s="7" t="s">
        <v>354</v>
      </c>
      <c r="E1814" s="2" t="b">
        <v>1</v>
      </c>
      <c r="F1814" s="2" t="s">
        <v>3813</v>
      </c>
      <c r="G1814" s="7" t="s">
        <v>184</v>
      </c>
      <c r="H1814" t="s">
        <v>355</v>
      </c>
      <c r="I1814" s="50">
        <v>44661</v>
      </c>
      <c r="J1814" s="2">
        <v>28.3</v>
      </c>
      <c r="K1814" s="2" t="s">
        <v>3933</v>
      </c>
      <c r="L1814" s="9">
        <v>16.7</v>
      </c>
      <c r="M1814" s="2" t="s">
        <v>3869</v>
      </c>
      <c r="N1814" s="2" t="s">
        <v>85</v>
      </c>
      <c r="O1814" s="2" t="s">
        <v>3868</v>
      </c>
      <c r="P1814" s="2" t="str">
        <f>VLOOKUP(I1814,Period!A:B,2,FALSE)</f>
        <v>2022H1</v>
      </c>
      <c r="Q1814" s="9">
        <f t="shared" si="319"/>
        <v>8.9</v>
      </c>
      <c r="R1814" s="2">
        <f t="shared" si="320"/>
        <v>10</v>
      </c>
      <c r="S1814" t="str">
        <f t="shared" si="321"/>
        <v>02 Sunny (10%-30%)</v>
      </c>
      <c r="T1814" t="str">
        <f t="shared" si="329"/>
        <v>44661L8-9_L1CDM-MLB-GANQT4466102 Sunny (10%-30%)</v>
      </c>
      <c r="U1814">
        <f>IF(COUNTIF(T$2:T1813,T1814)&gt;=1,0,1)</f>
        <v>0</v>
      </c>
      <c r="V1814" s="26" t="s">
        <v>3604</v>
      </c>
      <c r="W1814" s="26">
        <f t="shared" si="322"/>
        <v>2022</v>
      </c>
      <c r="X1814" s="26" t="str">
        <f t="shared" si="323"/>
        <v>04</v>
      </c>
      <c r="Y1814" s="26">
        <f t="shared" si="324"/>
        <v>10</v>
      </c>
      <c r="Z1814" s="26" t="str">
        <f t="shared" si="325"/>
        <v>22</v>
      </c>
      <c r="AA1814" s="26" t="str">
        <f t="shared" si="326"/>
        <v>20</v>
      </c>
      <c r="AB1814" s="26" t="str">
        <f t="shared" si="327"/>
        <v>17</v>
      </c>
      <c r="AC1814" s="86" t="str">
        <f t="shared" si="328"/>
        <v>GAN_QT_2500X1254px_16m_L8-9_L1_20220410_10CC</v>
      </c>
      <c r="AD1814" s="41" t="s">
        <v>3606</v>
      </c>
    </row>
    <row r="1815" spans="2:30" x14ac:dyDescent="0.25">
      <c r="B1815" t="s">
        <v>3876</v>
      </c>
      <c r="C1815" t="s">
        <v>3816</v>
      </c>
      <c r="D1815" s="7" t="s">
        <v>354</v>
      </c>
      <c r="E1815" s="2" t="b">
        <v>1</v>
      </c>
      <c r="F1815" s="2" t="s">
        <v>3813</v>
      </c>
      <c r="G1815" s="7" t="s">
        <v>184</v>
      </c>
      <c r="H1815" t="s">
        <v>355</v>
      </c>
      <c r="I1815" s="50">
        <v>44660</v>
      </c>
      <c r="J1815" s="2">
        <v>28.6</v>
      </c>
      <c r="K1815" s="2" t="s">
        <v>245</v>
      </c>
      <c r="L1815" s="9">
        <v>36.1</v>
      </c>
      <c r="M1815" s="2" t="s">
        <v>3869</v>
      </c>
      <c r="N1815" s="2" t="s">
        <v>85</v>
      </c>
      <c r="O1815" s="2" t="s">
        <v>3868</v>
      </c>
      <c r="P1815" s="2" t="str">
        <f>VLOOKUP(I1815,Period!A:B,2,FALSE)</f>
        <v>2022H1</v>
      </c>
      <c r="Q1815" s="9">
        <f t="shared" si="319"/>
        <v>36.1</v>
      </c>
      <c r="R1815" s="2">
        <f t="shared" si="320"/>
        <v>40</v>
      </c>
      <c r="S1815" t="str">
        <f t="shared" si="321"/>
        <v>03 Cloudy (40%-90%)</v>
      </c>
      <c r="T1815" t="str">
        <f t="shared" si="329"/>
        <v>44660L8-9_L1CDM-MLB-GANQT4466003 Cloudy (40%-90%)</v>
      </c>
      <c r="U1815">
        <f>IF(COUNTIF(T$2:T1814,T1815)&gt;=1,0,1)</f>
        <v>1</v>
      </c>
      <c r="V1815" s="26" t="s">
        <v>3607</v>
      </c>
      <c r="W1815" s="26">
        <f t="shared" si="322"/>
        <v>2022</v>
      </c>
      <c r="X1815" s="26" t="str">
        <f t="shared" si="323"/>
        <v>04</v>
      </c>
      <c r="Y1815" s="26" t="str">
        <f t="shared" si="324"/>
        <v>09</v>
      </c>
      <c r="Z1815" s="26" t="str">
        <f t="shared" si="325"/>
        <v>22</v>
      </c>
      <c r="AA1815" s="26" t="str">
        <f t="shared" si="326"/>
        <v>26</v>
      </c>
      <c r="AB1815" s="26" t="str">
        <f t="shared" si="327"/>
        <v>22</v>
      </c>
      <c r="AC1815" s="86" t="str">
        <f t="shared" si="328"/>
        <v>GAN_QT_2500X1254px_16m_L8-9_L1_20220409_40CC</v>
      </c>
      <c r="AD1815" s="41" t="s">
        <v>3608</v>
      </c>
    </row>
    <row r="1816" spans="2:30" x14ac:dyDescent="0.25">
      <c r="B1816" t="s">
        <v>3876</v>
      </c>
      <c r="C1816" t="s">
        <v>3816</v>
      </c>
      <c r="D1816" s="7" t="s">
        <v>354</v>
      </c>
      <c r="E1816" s="2" t="b">
        <v>1</v>
      </c>
      <c r="F1816" s="2" t="s">
        <v>3813</v>
      </c>
      <c r="G1816" s="7" t="s">
        <v>184</v>
      </c>
      <c r="H1816" t="s">
        <v>355</v>
      </c>
      <c r="I1816" s="50">
        <v>44653</v>
      </c>
      <c r="J1816" s="2">
        <v>29.5</v>
      </c>
      <c r="K1816" s="2" t="s">
        <v>3969</v>
      </c>
      <c r="L1816" s="9">
        <v>47.2</v>
      </c>
      <c r="M1816" s="2" t="s">
        <v>3869</v>
      </c>
      <c r="N1816" s="2" t="s">
        <v>85</v>
      </c>
      <c r="O1816" s="2" t="s">
        <v>3868</v>
      </c>
      <c r="P1816" s="2" t="str">
        <f>VLOOKUP(I1816,Period!A:B,2,FALSE)</f>
        <v>2022H1</v>
      </c>
      <c r="Q1816" s="9">
        <f t="shared" si="319"/>
        <v>29.75</v>
      </c>
      <c r="R1816" s="2">
        <f t="shared" si="320"/>
        <v>30</v>
      </c>
      <c r="S1816" t="str">
        <f t="shared" si="321"/>
        <v>02 Sunny (10%-30%)</v>
      </c>
      <c r="T1816" t="str">
        <f t="shared" si="329"/>
        <v>44653L8-9_L1CDM-MLB-GANQT4465302 Sunny (10%-30%)</v>
      </c>
      <c r="U1816">
        <f>IF(COUNTIF(T$2:T1815,T1816)&gt;=1,0,1)</f>
        <v>1</v>
      </c>
      <c r="V1816" s="26" t="s">
        <v>3609</v>
      </c>
      <c r="W1816" s="26">
        <f t="shared" si="322"/>
        <v>2022</v>
      </c>
      <c r="X1816" s="26" t="str">
        <f t="shared" si="323"/>
        <v>04</v>
      </c>
      <c r="Y1816" s="26" t="str">
        <f t="shared" si="324"/>
        <v>02</v>
      </c>
      <c r="Z1816" s="26" t="str">
        <f t="shared" si="325"/>
        <v>22</v>
      </c>
      <c r="AA1816" s="26" t="str">
        <f t="shared" si="326"/>
        <v>20</v>
      </c>
      <c r="AB1816" s="26" t="str">
        <f t="shared" si="327"/>
        <v>31</v>
      </c>
      <c r="AC1816" s="86" t="str">
        <f t="shared" si="328"/>
        <v>GAN_QT_2500X1254px_16m_L8-9_L1_20220402_30CC</v>
      </c>
      <c r="AD1816" s="41" t="s">
        <v>3610</v>
      </c>
    </row>
    <row r="1817" spans="2:30" x14ac:dyDescent="0.25">
      <c r="B1817" t="s">
        <v>3876</v>
      </c>
      <c r="C1817" t="s">
        <v>3816</v>
      </c>
      <c r="D1817" s="7" t="s">
        <v>354</v>
      </c>
      <c r="E1817" s="2" t="b">
        <v>1</v>
      </c>
      <c r="F1817" s="2" t="s">
        <v>3813</v>
      </c>
      <c r="G1817" s="7" t="s">
        <v>184</v>
      </c>
      <c r="H1817" t="s">
        <v>355</v>
      </c>
      <c r="I1817" s="50">
        <v>44653</v>
      </c>
      <c r="J1817" s="2">
        <v>30.7</v>
      </c>
      <c r="K1817" s="2" t="s">
        <v>3894</v>
      </c>
      <c r="L1817" s="9">
        <v>12.3</v>
      </c>
      <c r="M1817" s="2" t="s">
        <v>3869</v>
      </c>
      <c r="N1817" s="2" t="s">
        <v>85</v>
      </c>
      <c r="O1817" s="2" t="s">
        <v>3868</v>
      </c>
      <c r="P1817" s="2" t="str">
        <f>VLOOKUP(I1817,Period!A:B,2,FALSE)</f>
        <v>2022H1</v>
      </c>
      <c r="Q1817" s="9">
        <f t="shared" si="319"/>
        <v>29.75</v>
      </c>
      <c r="R1817" s="2">
        <f t="shared" si="320"/>
        <v>30</v>
      </c>
      <c r="S1817" t="str">
        <f t="shared" si="321"/>
        <v>02 Sunny (10%-30%)</v>
      </c>
      <c r="T1817" t="str">
        <f t="shared" si="329"/>
        <v>44653L8-9_L1CDM-MLB-GANQT4465302 Sunny (10%-30%)</v>
      </c>
      <c r="U1817">
        <f>IF(COUNTIF(T$2:T1816,T1817)&gt;=1,0,1)</f>
        <v>0</v>
      </c>
      <c r="V1817" s="26" t="s">
        <v>3609</v>
      </c>
      <c r="W1817" s="26">
        <f t="shared" si="322"/>
        <v>2022</v>
      </c>
      <c r="X1817" s="26" t="str">
        <f t="shared" si="323"/>
        <v>04</v>
      </c>
      <c r="Y1817" s="26" t="str">
        <f t="shared" si="324"/>
        <v>02</v>
      </c>
      <c r="Z1817" s="26" t="str">
        <f t="shared" si="325"/>
        <v>22</v>
      </c>
      <c r="AA1817" s="26" t="str">
        <f t="shared" si="326"/>
        <v>20</v>
      </c>
      <c r="AB1817" s="26" t="str">
        <f t="shared" si="327"/>
        <v>07</v>
      </c>
      <c r="AC1817" s="86" t="str">
        <f t="shared" si="328"/>
        <v>GAN_QT_2500X1254px_16m_L8-9_L1_20220402_30CC</v>
      </c>
      <c r="AD1817" s="41" t="s">
        <v>3611</v>
      </c>
    </row>
    <row r="1818" spans="2:30" x14ac:dyDescent="0.25">
      <c r="B1818" t="s">
        <v>3876</v>
      </c>
      <c r="C1818" t="s">
        <v>3816</v>
      </c>
      <c r="D1818" s="7" t="s">
        <v>354</v>
      </c>
      <c r="E1818" s="2" t="b">
        <v>1</v>
      </c>
      <c r="F1818" s="2" t="s">
        <v>3813</v>
      </c>
      <c r="G1818" s="7" t="s">
        <v>184</v>
      </c>
      <c r="H1818" t="s">
        <v>355</v>
      </c>
      <c r="I1818" s="50">
        <v>44652</v>
      </c>
      <c r="J1818" s="2">
        <v>31</v>
      </c>
      <c r="K1818" s="2" t="s">
        <v>4518</v>
      </c>
      <c r="L1818" s="9">
        <v>6.9</v>
      </c>
      <c r="M1818" s="2" t="s">
        <v>3869</v>
      </c>
      <c r="N1818" s="2" t="s">
        <v>85</v>
      </c>
      <c r="O1818" s="2" t="s">
        <v>3868</v>
      </c>
      <c r="P1818" s="2" t="str">
        <f>VLOOKUP(I1818,Period!A:B,2,FALSE)</f>
        <v>2022H1</v>
      </c>
      <c r="Q1818" s="9">
        <f t="shared" si="319"/>
        <v>6.9</v>
      </c>
      <c r="R1818" s="2">
        <f t="shared" si="320"/>
        <v>10</v>
      </c>
      <c r="S1818" t="str">
        <f t="shared" si="321"/>
        <v>02 Sunny (10%-30%)</v>
      </c>
      <c r="T1818" t="str">
        <f t="shared" si="329"/>
        <v>44652L8-9_L1CDM-MLB-GANQT4465202 Sunny (10%-30%)</v>
      </c>
      <c r="U1818">
        <f>IF(COUNTIF(T$2:T1817,T1818)&gt;=1,0,1)</f>
        <v>1</v>
      </c>
      <c r="V1818" s="26" t="s">
        <v>3612</v>
      </c>
      <c r="W1818" s="26">
        <f t="shared" si="322"/>
        <v>2022</v>
      </c>
      <c r="X1818" s="26" t="str">
        <f t="shared" si="323"/>
        <v>04</v>
      </c>
      <c r="Y1818" s="26" t="str">
        <f t="shared" si="324"/>
        <v>01</v>
      </c>
      <c r="Z1818" s="26" t="str">
        <f t="shared" si="325"/>
        <v>22</v>
      </c>
      <c r="AA1818" s="26" t="str">
        <f t="shared" si="326"/>
        <v>26</v>
      </c>
      <c r="AB1818" s="26" t="str">
        <f t="shared" si="327"/>
        <v>31</v>
      </c>
      <c r="AC1818" s="86" t="str">
        <f t="shared" si="328"/>
        <v>GAN_QT_2500X1254px_16m_L8-9_L1_20220401_10CC</v>
      </c>
      <c r="AD1818" s="41" t="s">
        <v>3613</v>
      </c>
    </row>
    <row r="1819" spans="2:30" x14ac:dyDescent="0.25">
      <c r="B1819" t="s">
        <v>3876</v>
      </c>
      <c r="C1819" t="s">
        <v>3816</v>
      </c>
      <c r="D1819" s="7" t="s">
        <v>354</v>
      </c>
      <c r="E1819" s="2" t="b">
        <v>1</v>
      </c>
      <c r="F1819" s="2" t="s">
        <v>3813</v>
      </c>
      <c r="G1819" s="7" t="s">
        <v>184</v>
      </c>
      <c r="H1819" t="s">
        <v>355</v>
      </c>
      <c r="I1819" s="50">
        <v>44645</v>
      </c>
      <c r="J1819" s="2">
        <v>31.9</v>
      </c>
      <c r="K1819" s="2" t="s">
        <v>3929</v>
      </c>
      <c r="L1819" s="9">
        <v>51</v>
      </c>
      <c r="M1819" s="2" t="s">
        <v>3869</v>
      </c>
      <c r="N1819" s="2" t="s">
        <v>85</v>
      </c>
      <c r="O1819" s="2" t="s">
        <v>3868</v>
      </c>
      <c r="P1819" s="2" t="str">
        <f>VLOOKUP(I1819,Period!A:B,2,FALSE)</f>
        <v>2022H1</v>
      </c>
      <c r="Q1819" s="9">
        <f t="shared" si="319"/>
        <v>26.3</v>
      </c>
      <c r="R1819" s="2">
        <f t="shared" si="320"/>
        <v>30</v>
      </c>
      <c r="S1819" t="str">
        <f t="shared" si="321"/>
        <v>02 Sunny (10%-30%)</v>
      </c>
      <c r="T1819" t="str">
        <f t="shared" si="329"/>
        <v>44645L8-9_L1CDM-MLB-GANQT4464502 Sunny (10%-30%)</v>
      </c>
      <c r="U1819">
        <f>IF(COUNTIF(T$2:T1818,T1819)&gt;=1,0,1)</f>
        <v>1</v>
      </c>
      <c r="V1819" s="26" t="s">
        <v>3614</v>
      </c>
      <c r="W1819" s="26">
        <f t="shared" si="322"/>
        <v>2022</v>
      </c>
      <c r="X1819" s="26" t="str">
        <f t="shared" si="323"/>
        <v>03</v>
      </c>
      <c r="Y1819" s="26">
        <f t="shared" si="324"/>
        <v>25</v>
      </c>
      <c r="Z1819" s="26" t="str">
        <f t="shared" si="325"/>
        <v>22</v>
      </c>
      <c r="AA1819" s="26" t="str">
        <f t="shared" si="326"/>
        <v>20</v>
      </c>
      <c r="AB1819" s="26" t="str">
        <f t="shared" si="327"/>
        <v>44</v>
      </c>
      <c r="AC1819" s="86" t="str">
        <f t="shared" si="328"/>
        <v>GAN_QT_2500X1254px_16m_L8-9_L1_20220325_30CC</v>
      </c>
      <c r="AD1819" s="41" t="s">
        <v>3615</v>
      </c>
    </row>
    <row r="1820" spans="2:30" x14ac:dyDescent="0.25">
      <c r="B1820" t="s">
        <v>3876</v>
      </c>
      <c r="C1820" t="s">
        <v>3816</v>
      </c>
      <c r="D1820" s="7" t="s">
        <v>354</v>
      </c>
      <c r="E1820" s="2" t="b">
        <v>1</v>
      </c>
      <c r="F1820" s="2" t="s">
        <v>3813</v>
      </c>
      <c r="G1820" s="7" t="s">
        <v>184</v>
      </c>
      <c r="H1820" t="s">
        <v>355</v>
      </c>
      <c r="I1820" s="50">
        <v>44645</v>
      </c>
      <c r="J1820" s="2">
        <v>33.1</v>
      </c>
      <c r="K1820" s="2" t="s">
        <v>3930</v>
      </c>
      <c r="L1820" s="9">
        <v>1.6</v>
      </c>
      <c r="M1820" s="2" t="s">
        <v>3869</v>
      </c>
      <c r="N1820" s="2" t="s">
        <v>85</v>
      </c>
      <c r="O1820" s="2" t="s">
        <v>3868</v>
      </c>
      <c r="P1820" s="2" t="str">
        <f>VLOOKUP(I1820,Period!A:B,2,FALSE)</f>
        <v>2022H1</v>
      </c>
      <c r="Q1820" s="9">
        <f t="shared" si="319"/>
        <v>26.3</v>
      </c>
      <c r="R1820" s="2">
        <f t="shared" si="320"/>
        <v>30</v>
      </c>
      <c r="S1820" t="str">
        <f t="shared" si="321"/>
        <v>02 Sunny (10%-30%)</v>
      </c>
      <c r="T1820" t="str">
        <f t="shared" si="329"/>
        <v>44645L8-9_L1CDM-MLB-GANQT4464502 Sunny (10%-30%)</v>
      </c>
      <c r="U1820">
        <f>IF(COUNTIF(T$2:T1819,T1820)&gt;=1,0,1)</f>
        <v>0</v>
      </c>
      <c r="V1820" s="26" t="s">
        <v>3614</v>
      </c>
      <c r="W1820" s="26">
        <f t="shared" si="322"/>
        <v>2022</v>
      </c>
      <c r="X1820" s="26" t="str">
        <f t="shared" si="323"/>
        <v>03</v>
      </c>
      <c r="Y1820" s="26">
        <f t="shared" si="324"/>
        <v>25</v>
      </c>
      <c r="Z1820" s="26" t="str">
        <f t="shared" si="325"/>
        <v>22</v>
      </c>
      <c r="AA1820" s="26" t="str">
        <f t="shared" si="326"/>
        <v>20</v>
      </c>
      <c r="AB1820" s="26" t="str">
        <f t="shared" si="327"/>
        <v>20</v>
      </c>
      <c r="AC1820" s="86" t="str">
        <f t="shared" si="328"/>
        <v>GAN_QT_2500X1254px_16m_L8-9_L1_20220325_30CC</v>
      </c>
      <c r="AD1820" s="41" t="s">
        <v>3616</v>
      </c>
    </row>
    <row r="1821" spans="2:30" x14ac:dyDescent="0.25">
      <c r="B1821" t="s">
        <v>3876</v>
      </c>
      <c r="C1821" t="s">
        <v>3816</v>
      </c>
      <c r="D1821" s="7" t="s">
        <v>354</v>
      </c>
      <c r="E1821" s="2" t="b">
        <v>1</v>
      </c>
      <c r="F1821" s="2" t="s">
        <v>3813</v>
      </c>
      <c r="G1821" s="7" t="s">
        <v>184</v>
      </c>
      <c r="H1821" t="s">
        <v>355</v>
      </c>
      <c r="I1821" s="50">
        <v>44644</v>
      </c>
      <c r="J1821" s="2">
        <v>33.4</v>
      </c>
      <c r="K1821" s="2" t="s">
        <v>241</v>
      </c>
      <c r="L1821" s="9">
        <v>8.1</v>
      </c>
      <c r="M1821" s="2" t="s">
        <v>3869</v>
      </c>
      <c r="N1821" s="2" t="s">
        <v>85</v>
      </c>
      <c r="O1821" s="2" t="s">
        <v>3868</v>
      </c>
      <c r="P1821" s="2" t="str">
        <f>VLOOKUP(I1821,Period!A:B,2,FALSE)</f>
        <v>2022H1</v>
      </c>
      <c r="Q1821" s="9">
        <f t="shared" si="319"/>
        <v>8.1</v>
      </c>
      <c r="R1821" s="2">
        <f t="shared" si="320"/>
        <v>10</v>
      </c>
      <c r="S1821" t="str">
        <f t="shared" si="321"/>
        <v>02 Sunny (10%-30%)</v>
      </c>
      <c r="T1821" t="str">
        <f t="shared" si="329"/>
        <v>44644L8-9_L1CDM-MLB-GANQT4464402 Sunny (10%-30%)</v>
      </c>
      <c r="U1821">
        <f>IF(COUNTIF(T$2:T1820,T1821)&gt;=1,0,1)</f>
        <v>1</v>
      </c>
      <c r="V1821" s="26" t="s">
        <v>3617</v>
      </c>
      <c r="W1821" s="26">
        <f t="shared" si="322"/>
        <v>2022</v>
      </c>
      <c r="X1821" s="26" t="str">
        <f t="shared" si="323"/>
        <v>03</v>
      </c>
      <c r="Y1821" s="26">
        <f t="shared" si="324"/>
        <v>24</v>
      </c>
      <c r="Z1821" s="26" t="str">
        <f t="shared" si="325"/>
        <v>22</v>
      </c>
      <c r="AA1821" s="26" t="str">
        <f t="shared" si="326"/>
        <v>26</v>
      </c>
      <c r="AB1821" s="26" t="str">
        <f t="shared" si="327"/>
        <v>23</v>
      </c>
      <c r="AC1821" s="86" t="str">
        <f t="shared" si="328"/>
        <v>GAN_QT_2500X1254px_16m_L8-9_L1_20220324_10CC</v>
      </c>
      <c r="AD1821" s="41" t="s">
        <v>3618</v>
      </c>
    </row>
    <row r="1822" spans="2:30" x14ac:dyDescent="0.25">
      <c r="B1822" t="s">
        <v>3876</v>
      </c>
      <c r="C1822" t="s">
        <v>3816</v>
      </c>
      <c r="D1822" s="7" t="s">
        <v>354</v>
      </c>
      <c r="E1822" s="2" t="b">
        <v>1</v>
      </c>
      <c r="F1822" s="2" t="s">
        <v>3813</v>
      </c>
      <c r="G1822" s="7" t="s">
        <v>184</v>
      </c>
      <c r="H1822" t="s">
        <v>355</v>
      </c>
      <c r="I1822" s="50">
        <v>44637</v>
      </c>
      <c r="J1822" s="2">
        <v>34.299999999999997</v>
      </c>
      <c r="K1822" s="2" t="s">
        <v>3932</v>
      </c>
      <c r="L1822" s="9">
        <v>33.200000000000003</v>
      </c>
      <c r="M1822" s="2" t="s">
        <v>3869</v>
      </c>
      <c r="N1822" s="2" t="s">
        <v>85</v>
      </c>
      <c r="O1822" s="2" t="s">
        <v>3868</v>
      </c>
      <c r="P1822" s="2" t="str">
        <f>VLOOKUP(I1822,Period!A:B,2,FALSE)</f>
        <v>2022H1</v>
      </c>
      <c r="Q1822" s="9">
        <f t="shared" si="319"/>
        <v>30.1</v>
      </c>
      <c r="R1822" s="2">
        <f t="shared" si="320"/>
        <v>40</v>
      </c>
      <c r="S1822" t="str">
        <f t="shared" si="321"/>
        <v>03 Cloudy (40%-90%)</v>
      </c>
      <c r="T1822" t="str">
        <f t="shared" si="329"/>
        <v>44637L8-9_L1CDM-MLB-GANQT4463703 Cloudy (40%-90%)</v>
      </c>
      <c r="U1822">
        <f>IF(COUNTIF(T$2:T1821,T1822)&gt;=1,0,1)</f>
        <v>1</v>
      </c>
      <c r="V1822" s="26" t="s">
        <v>3619</v>
      </c>
      <c r="W1822" s="26">
        <f t="shared" si="322"/>
        <v>2022</v>
      </c>
      <c r="X1822" s="26" t="str">
        <f t="shared" si="323"/>
        <v>03</v>
      </c>
      <c r="Y1822" s="26">
        <f t="shared" si="324"/>
        <v>17</v>
      </c>
      <c r="Z1822" s="26" t="str">
        <f t="shared" si="325"/>
        <v>22</v>
      </c>
      <c r="AA1822" s="26" t="str">
        <f t="shared" si="326"/>
        <v>20</v>
      </c>
      <c r="AB1822" s="26" t="str">
        <f t="shared" si="327"/>
        <v>41</v>
      </c>
      <c r="AC1822" s="86" t="str">
        <f t="shared" si="328"/>
        <v>GAN_QT_2500X1254px_16m_L8-9_L1_20220317_40CC</v>
      </c>
      <c r="AD1822" s="41" t="s">
        <v>3620</v>
      </c>
    </row>
    <row r="1823" spans="2:30" x14ac:dyDescent="0.25">
      <c r="B1823" t="s">
        <v>3876</v>
      </c>
      <c r="C1823" t="s">
        <v>3816</v>
      </c>
      <c r="D1823" s="7" t="s">
        <v>354</v>
      </c>
      <c r="E1823" s="2" t="b">
        <v>1</v>
      </c>
      <c r="F1823" s="2" t="s">
        <v>3813</v>
      </c>
      <c r="G1823" s="7" t="s">
        <v>184</v>
      </c>
      <c r="H1823" t="s">
        <v>355</v>
      </c>
      <c r="I1823" s="50">
        <v>44637</v>
      </c>
      <c r="J1823" s="2">
        <v>35.5</v>
      </c>
      <c r="K1823" s="2" t="s">
        <v>3933</v>
      </c>
      <c r="L1823" s="9">
        <v>27</v>
      </c>
      <c r="M1823" s="2" t="s">
        <v>3869</v>
      </c>
      <c r="N1823" s="2" t="s">
        <v>85</v>
      </c>
      <c r="O1823" s="2" t="s">
        <v>3868</v>
      </c>
      <c r="P1823" s="2" t="str">
        <f>VLOOKUP(I1823,Period!A:B,2,FALSE)</f>
        <v>2022H1</v>
      </c>
      <c r="Q1823" s="9">
        <f t="shared" si="319"/>
        <v>30.1</v>
      </c>
      <c r="R1823" s="2">
        <f t="shared" si="320"/>
        <v>40</v>
      </c>
      <c r="S1823" t="str">
        <f t="shared" si="321"/>
        <v>03 Cloudy (40%-90%)</v>
      </c>
      <c r="T1823" t="str">
        <f t="shared" si="329"/>
        <v>44637L8-9_L1CDM-MLB-GANQT4463703 Cloudy (40%-90%)</v>
      </c>
      <c r="U1823">
        <f>IF(COUNTIF(T$2:T1822,T1823)&gt;=1,0,1)</f>
        <v>0</v>
      </c>
      <c r="V1823" s="26" t="s">
        <v>3619</v>
      </c>
      <c r="W1823" s="26">
        <f t="shared" si="322"/>
        <v>2022</v>
      </c>
      <c r="X1823" s="26" t="str">
        <f t="shared" si="323"/>
        <v>03</v>
      </c>
      <c r="Y1823" s="26">
        <f t="shared" si="324"/>
        <v>17</v>
      </c>
      <c r="Z1823" s="26" t="str">
        <f t="shared" si="325"/>
        <v>22</v>
      </c>
      <c r="AA1823" s="26" t="str">
        <f t="shared" si="326"/>
        <v>20</v>
      </c>
      <c r="AB1823" s="26" t="str">
        <f t="shared" si="327"/>
        <v>17</v>
      </c>
      <c r="AC1823" s="86" t="str">
        <f t="shared" si="328"/>
        <v>GAN_QT_2500X1254px_16m_L8-9_L1_20220317_40CC</v>
      </c>
      <c r="AD1823" s="41" t="s">
        <v>3621</v>
      </c>
    </row>
    <row r="1824" spans="2:30" x14ac:dyDescent="0.25">
      <c r="B1824" t="s">
        <v>3876</v>
      </c>
      <c r="C1824" t="s">
        <v>3816</v>
      </c>
      <c r="D1824" s="7" t="s">
        <v>354</v>
      </c>
      <c r="E1824" s="2" t="b">
        <v>1</v>
      </c>
      <c r="F1824" s="2" t="s">
        <v>3813</v>
      </c>
      <c r="G1824" s="7" t="s">
        <v>184</v>
      </c>
      <c r="H1824" t="s">
        <v>355</v>
      </c>
      <c r="I1824" s="50">
        <v>44629</v>
      </c>
      <c r="J1824" s="2">
        <v>36.799999999999997</v>
      </c>
      <c r="K1824" s="2" t="s">
        <v>3946</v>
      </c>
      <c r="L1824" s="9">
        <v>38.799999999999997</v>
      </c>
      <c r="M1824" s="2" t="s">
        <v>3869</v>
      </c>
      <c r="N1824" s="2" t="s">
        <v>85</v>
      </c>
      <c r="O1824" s="2" t="s">
        <v>3868</v>
      </c>
      <c r="P1824" s="2" t="str">
        <f>VLOOKUP(I1824,Period!A:B,2,FALSE)</f>
        <v>2022H1</v>
      </c>
      <c r="Q1824" s="9">
        <f t="shared" si="319"/>
        <v>33.549999999999997</v>
      </c>
      <c r="R1824" s="2">
        <f t="shared" si="320"/>
        <v>40</v>
      </c>
      <c r="S1824" t="str">
        <f t="shared" si="321"/>
        <v>03 Cloudy (40%-90%)</v>
      </c>
      <c r="T1824" t="str">
        <f t="shared" si="329"/>
        <v>44629L8-9_L1CDM-MLB-GANQT4462903 Cloudy (40%-90%)</v>
      </c>
      <c r="U1824">
        <f>IF(COUNTIF(T$2:T1823,T1824)&gt;=1,0,1)</f>
        <v>1</v>
      </c>
      <c r="V1824" s="26" t="s">
        <v>3622</v>
      </c>
      <c r="W1824" s="26">
        <f t="shared" si="322"/>
        <v>2022</v>
      </c>
      <c r="X1824" s="26" t="str">
        <f t="shared" si="323"/>
        <v>03</v>
      </c>
      <c r="Y1824" s="26" t="str">
        <f t="shared" si="324"/>
        <v>09</v>
      </c>
      <c r="Z1824" s="26" t="str">
        <f t="shared" si="325"/>
        <v>22</v>
      </c>
      <c r="AA1824" s="26" t="str">
        <f t="shared" si="326"/>
        <v>20</v>
      </c>
      <c r="AB1824" s="26" t="str">
        <f t="shared" si="327"/>
        <v>49</v>
      </c>
      <c r="AC1824" s="86" t="str">
        <f t="shared" si="328"/>
        <v>GAN_QT_2500X1254px_16m_L8-9_L1_20220309_40CC</v>
      </c>
      <c r="AD1824" s="41" t="s">
        <v>3623</v>
      </c>
    </row>
    <row r="1825" spans="2:30" x14ac:dyDescent="0.25">
      <c r="B1825" t="s">
        <v>3876</v>
      </c>
      <c r="C1825" t="s">
        <v>3816</v>
      </c>
      <c r="D1825" s="7" t="s">
        <v>354</v>
      </c>
      <c r="E1825" s="2" t="b">
        <v>1</v>
      </c>
      <c r="F1825" s="2" t="s">
        <v>3813</v>
      </c>
      <c r="G1825" s="7" t="s">
        <v>184</v>
      </c>
      <c r="H1825" t="s">
        <v>355</v>
      </c>
      <c r="I1825" s="50">
        <v>44629</v>
      </c>
      <c r="J1825" s="2">
        <v>37.9</v>
      </c>
      <c r="K1825" s="2" t="s">
        <v>3914</v>
      </c>
      <c r="L1825" s="9">
        <v>28.3</v>
      </c>
      <c r="M1825" s="2" t="s">
        <v>3869</v>
      </c>
      <c r="N1825" s="2" t="s">
        <v>85</v>
      </c>
      <c r="O1825" s="2" t="s">
        <v>3868</v>
      </c>
      <c r="P1825" s="2" t="str">
        <f>VLOOKUP(I1825,Period!A:B,2,FALSE)</f>
        <v>2022H1</v>
      </c>
      <c r="Q1825" s="9">
        <f t="shared" si="319"/>
        <v>33.549999999999997</v>
      </c>
      <c r="R1825" s="2">
        <f t="shared" si="320"/>
        <v>40</v>
      </c>
      <c r="S1825" t="str">
        <f t="shared" si="321"/>
        <v>03 Cloudy (40%-90%)</v>
      </c>
      <c r="T1825" t="str">
        <f t="shared" si="329"/>
        <v>44629L8-9_L1CDM-MLB-GANQT4462903 Cloudy (40%-90%)</v>
      </c>
      <c r="U1825">
        <f>IF(COUNTIF(T$2:T1824,T1825)&gt;=1,0,1)</f>
        <v>0</v>
      </c>
      <c r="V1825" s="26" t="s">
        <v>3622</v>
      </c>
      <c r="W1825" s="26">
        <f t="shared" si="322"/>
        <v>2022</v>
      </c>
      <c r="X1825" s="26" t="str">
        <f t="shared" si="323"/>
        <v>03</v>
      </c>
      <c r="Y1825" s="26" t="str">
        <f t="shared" si="324"/>
        <v>09</v>
      </c>
      <c r="Z1825" s="26" t="str">
        <f t="shared" si="325"/>
        <v>22</v>
      </c>
      <c r="AA1825" s="26" t="str">
        <f t="shared" si="326"/>
        <v>20</v>
      </c>
      <c r="AB1825" s="26" t="str">
        <f t="shared" si="327"/>
        <v>25</v>
      </c>
      <c r="AC1825" s="86" t="str">
        <f t="shared" si="328"/>
        <v>GAN_QT_2500X1254px_16m_L8-9_L1_20220309_40CC</v>
      </c>
      <c r="AD1825" s="41" t="s">
        <v>3624</v>
      </c>
    </row>
    <row r="1826" spans="2:30" x14ac:dyDescent="0.25">
      <c r="B1826" t="s">
        <v>3876</v>
      </c>
      <c r="C1826" t="s">
        <v>3816</v>
      </c>
      <c r="D1826" s="7" t="s">
        <v>354</v>
      </c>
      <c r="E1826" s="2" t="b">
        <v>1</v>
      </c>
      <c r="F1826" s="2" t="s">
        <v>3813</v>
      </c>
      <c r="G1826" s="7" t="s">
        <v>184</v>
      </c>
      <c r="H1826" t="s">
        <v>355</v>
      </c>
      <c r="I1826" s="50">
        <v>44628</v>
      </c>
      <c r="J1826" s="2">
        <v>38.200000000000003</v>
      </c>
      <c r="K1826" s="2" t="s">
        <v>4563</v>
      </c>
      <c r="L1826" s="9">
        <v>39.9</v>
      </c>
      <c r="M1826" s="2" t="s">
        <v>3869</v>
      </c>
      <c r="N1826" s="2" t="s">
        <v>85</v>
      </c>
      <c r="O1826" s="2" t="s">
        <v>3868</v>
      </c>
      <c r="P1826" s="2" t="str">
        <f>VLOOKUP(I1826,Period!A:B,2,FALSE)</f>
        <v>2022H1</v>
      </c>
      <c r="Q1826" s="9">
        <f t="shared" si="319"/>
        <v>39.9</v>
      </c>
      <c r="R1826" s="2">
        <f t="shared" si="320"/>
        <v>40</v>
      </c>
      <c r="S1826" t="str">
        <f t="shared" si="321"/>
        <v>03 Cloudy (40%-90%)</v>
      </c>
      <c r="T1826" t="str">
        <f t="shared" si="329"/>
        <v>44628L8-9_L1CDM-MLB-GANQT4462803 Cloudy (40%-90%)</v>
      </c>
      <c r="U1826">
        <f>IF(COUNTIF(T$2:T1825,T1826)&gt;=1,0,1)</f>
        <v>1</v>
      </c>
      <c r="V1826" s="26" t="s">
        <v>3625</v>
      </c>
      <c r="W1826" s="26">
        <f t="shared" si="322"/>
        <v>2022</v>
      </c>
      <c r="X1826" s="26" t="str">
        <f t="shared" si="323"/>
        <v>03</v>
      </c>
      <c r="Y1826" s="26" t="str">
        <f t="shared" si="324"/>
        <v>08</v>
      </c>
      <c r="Z1826" s="26" t="str">
        <f t="shared" si="325"/>
        <v>22</v>
      </c>
      <c r="AA1826" s="26" t="str">
        <f t="shared" si="326"/>
        <v>26</v>
      </c>
      <c r="AB1826" s="26" t="str">
        <f t="shared" si="327"/>
        <v>33</v>
      </c>
      <c r="AC1826" s="86" t="str">
        <f t="shared" si="328"/>
        <v>GAN_QT_2500X1254px_16m_L8-9_L1_20220308_40CC</v>
      </c>
      <c r="AD1826" s="41" t="s">
        <v>3626</v>
      </c>
    </row>
    <row r="1827" spans="2:30" x14ac:dyDescent="0.25">
      <c r="B1827" t="s">
        <v>3876</v>
      </c>
      <c r="C1827" t="s">
        <v>3816</v>
      </c>
      <c r="D1827" s="7" t="s">
        <v>354</v>
      </c>
      <c r="E1827" s="2" t="b">
        <v>1</v>
      </c>
      <c r="F1827" s="2" t="s">
        <v>3813</v>
      </c>
      <c r="G1827" s="7" t="s">
        <v>184</v>
      </c>
      <c r="H1827" t="s">
        <v>355</v>
      </c>
      <c r="I1827" s="50">
        <v>44621</v>
      </c>
      <c r="J1827" s="2">
        <v>39.1</v>
      </c>
      <c r="K1827" s="2" t="s">
        <v>3938</v>
      </c>
      <c r="L1827" s="9">
        <v>24.4</v>
      </c>
      <c r="M1827" s="2" t="s">
        <v>3869</v>
      </c>
      <c r="N1827" s="2" t="s">
        <v>85</v>
      </c>
      <c r="O1827" s="2" t="s">
        <v>3868</v>
      </c>
      <c r="P1827" s="2" t="str">
        <f>VLOOKUP(I1827,Period!A:B,2,FALSE)</f>
        <v>2022H1</v>
      </c>
      <c r="Q1827" s="9">
        <f t="shared" si="319"/>
        <v>39.549999999999997</v>
      </c>
      <c r="R1827" s="2">
        <f t="shared" si="320"/>
        <v>40</v>
      </c>
      <c r="S1827" t="str">
        <f t="shared" si="321"/>
        <v>03 Cloudy (40%-90%)</v>
      </c>
      <c r="T1827" t="str">
        <f t="shared" si="329"/>
        <v>44621L8-9_L1CDM-MLB-GANQT4462103 Cloudy (40%-90%)</v>
      </c>
      <c r="U1827">
        <f>IF(COUNTIF(T$2:T1826,T1827)&gt;=1,0,1)</f>
        <v>1</v>
      </c>
      <c r="V1827" s="26" t="s">
        <v>3627</v>
      </c>
      <c r="W1827" s="26">
        <f t="shared" si="322"/>
        <v>2022</v>
      </c>
      <c r="X1827" s="26" t="str">
        <f t="shared" si="323"/>
        <v>03</v>
      </c>
      <c r="Y1827" s="26" t="str">
        <f t="shared" si="324"/>
        <v>01</v>
      </c>
      <c r="Z1827" s="26" t="str">
        <f t="shared" si="325"/>
        <v>22</v>
      </c>
      <c r="AA1827" s="26" t="str">
        <f t="shared" si="326"/>
        <v>20</v>
      </c>
      <c r="AB1827" s="26" t="str">
        <f t="shared" si="327"/>
        <v>48</v>
      </c>
      <c r="AC1827" s="86" t="str">
        <f t="shared" si="328"/>
        <v>GAN_QT_2500X1254px_16m_L8-9_L1_20220301_40CC</v>
      </c>
      <c r="AD1827" s="41" t="s">
        <v>3628</v>
      </c>
    </row>
    <row r="1828" spans="2:30" x14ac:dyDescent="0.25">
      <c r="B1828" t="s">
        <v>3876</v>
      </c>
      <c r="C1828" t="s">
        <v>3816</v>
      </c>
      <c r="D1828" s="7" t="s">
        <v>354</v>
      </c>
      <c r="E1828" s="2" t="b">
        <v>1</v>
      </c>
      <c r="F1828" s="2" t="s">
        <v>3813</v>
      </c>
      <c r="G1828" s="7" t="s">
        <v>184</v>
      </c>
      <c r="H1828" t="s">
        <v>355</v>
      </c>
      <c r="I1828" s="50">
        <v>44621</v>
      </c>
      <c r="J1828" s="2">
        <v>40.200000000000003</v>
      </c>
      <c r="K1828" s="2" t="s">
        <v>3939</v>
      </c>
      <c r="L1828" s="9">
        <v>54.7</v>
      </c>
      <c r="M1828" s="2" t="s">
        <v>3869</v>
      </c>
      <c r="N1828" s="2" t="s">
        <v>85</v>
      </c>
      <c r="O1828" s="2" t="s">
        <v>3868</v>
      </c>
      <c r="P1828" s="2" t="str">
        <f>VLOOKUP(I1828,Period!A:B,2,FALSE)</f>
        <v>2022H1</v>
      </c>
      <c r="Q1828" s="9">
        <f t="shared" si="319"/>
        <v>39.549999999999997</v>
      </c>
      <c r="R1828" s="2">
        <f t="shared" si="320"/>
        <v>40</v>
      </c>
      <c r="S1828" t="str">
        <f t="shared" si="321"/>
        <v>03 Cloudy (40%-90%)</v>
      </c>
      <c r="T1828" t="str">
        <f t="shared" si="329"/>
        <v>44621L8-9_L1CDM-MLB-GANQT4462103 Cloudy (40%-90%)</v>
      </c>
      <c r="U1828">
        <f>IF(COUNTIF(T$2:T1827,T1828)&gt;=1,0,1)</f>
        <v>0</v>
      </c>
      <c r="V1828" s="26" t="s">
        <v>3627</v>
      </c>
      <c r="W1828" s="26">
        <f t="shared" si="322"/>
        <v>2022</v>
      </c>
      <c r="X1828" s="26" t="str">
        <f t="shared" si="323"/>
        <v>03</v>
      </c>
      <c r="Y1828" s="26" t="str">
        <f t="shared" si="324"/>
        <v>01</v>
      </c>
      <c r="Z1828" s="26" t="str">
        <f t="shared" si="325"/>
        <v>22</v>
      </c>
      <c r="AA1828" s="26" t="str">
        <f t="shared" si="326"/>
        <v>20</v>
      </c>
      <c r="AB1828" s="26" t="str">
        <f t="shared" si="327"/>
        <v>24</v>
      </c>
      <c r="AC1828" s="86" t="str">
        <f t="shared" si="328"/>
        <v>GAN_QT_2500X1254px_16m_L8-9_L1_20220301_40CC</v>
      </c>
      <c r="AD1828" s="41" t="s">
        <v>3629</v>
      </c>
    </row>
    <row r="1829" spans="2:30" x14ac:dyDescent="0.25">
      <c r="B1829" t="s">
        <v>3876</v>
      </c>
      <c r="C1829" t="s">
        <v>3816</v>
      </c>
      <c r="D1829" s="7" t="s">
        <v>354</v>
      </c>
      <c r="E1829" s="2" t="b">
        <v>1</v>
      </c>
      <c r="F1829" s="2" t="s">
        <v>3813</v>
      </c>
      <c r="G1829" s="7" t="s">
        <v>184</v>
      </c>
      <c r="H1829" t="s">
        <v>355</v>
      </c>
      <c r="I1829" s="50">
        <v>44620</v>
      </c>
      <c r="J1829" s="2">
        <v>40.5</v>
      </c>
      <c r="K1829" s="2" t="s">
        <v>4564</v>
      </c>
      <c r="L1829" s="9">
        <v>77.3</v>
      </c>
      <c r="M1829" s="2" t="s">
        <v>3869</v>
      </c>
      <c r="N1829" s="2" t="s">
        <v>85</v>
      </c>
      <c r="O1829" s="2" t="s">
        <v>3868</v>
      </c>
      <c r="P1829" s="2" t="str">
        <f>VLOOKUP(I1829,Period!A:B,2,FALSE)</f>
        <v>2022H1</v>
      </c>
      <c r="Q1829" s="9">
        <f t="shared" si="319"/>
        <v>77.3</v>
      </c>
      <c r="R1829" s="2">
        <f t="shared" si="320"/>
        <v>80</v>
      </c>
      <c r="S1829" t="str">
        <f t="shared" si="321"/>
        <v>03 Cloudy (40%-90%)</v>
      </c>
      <c r="T1829" t="str">
        <f t="shared" si="329"/>
        <v>44620L8-9_L1CDM-MLB-GANQT4462003 Cloudy (40%-90%)</v>
      </c>
      <c r="U1829">
        <f>IF(COUNTIF(T$2:T1828,T1829)&gt;=1,0,1)</f>
        <v>1</v>
      </c>
      <c r="V1829" s="26" t="s">
        <v>3630</v>
      </c>
      <c r="W1829" s="26">
        <f t="shared" si="322"/>
        <v>2022</v>
      </c>
      <c r="X1829" s="26" t="str">
        <f t="shared" si="323"/>
        <v>02</v>
      </c>
      <c r="Y1829" s="26">
        <f t="shared" si="324"/>
        <v>28</v>
      </c>
      <c r="Z1829" s="26" t="str">
        <f t="shared" si="325"/>
        <v>22</v>
      </c>
      <c r="AA1829" s="26" t="str">
        <f t="shared" si="326"/>
        <v>26</v>
      </c>
      <c r="AB1829" s="26" t="str">
        <f t="shared" si="327"/>
        <v>36</v>
      </c>
      <c r="AC1829" s="86" t="str">
        <f t="shared" si="328"/>
        <v>GAN_QT_2500X1254px_16m_L8-9_L1_20220228_80CC</v>
      </c>
      <c r="AD1829" s="41" t="s">
        <v>3631</v>
      </c>
    </row>
    <row r="1830" spans="2:30" x14ac:dyDescent="0.25">
      <c r="B1830" t="s">
        <v>3876</v>
      </c>
      <c r="C1830" t="s">
        <v>3816</v>
      </c>
      <c r="D1830" s="7" t="s">
        <v>354</v>
      </c>
      <c r="E1830" s="2" t="b">
        <v>1</v>
      </c>
      <c r="F1830" s="2" t="s">
        <v>3813</v>
      </c>
      <c r="G1830" s="7" t="s">
        <v>184</v>
      </c>
      <c r="H1830" t="s">
        <v>355</v>
      </c>
      <c r="I1830" s="50">
        <v>44613</v>
      </c>
      <c r="J1830" s="2">
        <v>41.4</v>
      </c>
      <c r="K1830" s="2" t="s">
        <v>3923</v>
      </c>
      <c r="L1830" s="9">
        <v>96</v>
      </c>
      <c r="M1830" s="2" t="s">
        <v>3869</v>
      </c>
      <c r="N1830" s="2" t="s">
        <v>85</v>
      </c>
      <c r="O1830" s="2" t="s">
        <v>3868</v>
      </c>
      <c r="P1830" s="2" t="str">
        <f>VLOOKUP(I1830,Period!A:B,2,FALSE)</f>
        <v>2022H1</v>
      </c>
      <c r="Q1830" s="9">
        <f t="shared" si="319"/>
        <v>91.85</v>
      </c>
      <c r="R1830" s="2">
        <f t="shared" si="320"/>
        <v>100</v>
      </c>
      <c r="S1830" t="str">
        <f t="shared" si="321"/>
        <v>04 Overcast (100%)</v>
      </c>
      <c r="T1830" t="str">
        <f t="shared" si="329"/>
        <v>44613L8-9_L1CDM-MLB-GANQT4461304 Overcast (100%)</v>
      </c>
      <c r="U1830">
        <f>IF(COUNTIF(T$2:T1829,T1830)&gt;=1,0,1)</f>
        <v>1</v>
      </c>
      <c r="V1830" s="26" t="s">
        <v>3632</v>
      </c>
      <c r="W1830" s="26">
        <f t="shared" si="322"/>
        <v>2022</v>
      </c>
      <c r="X1830" s="26" t="str">
        <f t="shared" si="323"/>
        <v>02</v>
      </c>
      <c r="Y1830" s="26">
        <f t="shared" si="324"/>
        <v>21</v>
      </c>
      <c r="Z1830" s="26" t="str">
        <f t="shared" si="325"/>
        <v>22</v>
      </c>
      <c r="AA1830" s="26" t="str">
        <f t="shared" si="326"/>
        <v>20</v>
      </c>
      <c r="AB1830" s="26" t="str">
        <f t="shared" si="327"/>
        <v>54</v>
      </c>
      <c r="AC1830" s="86" t="str">
        <f t="shared" si="328"/>
        <v>GAN_QT_2500X1254px_16m_L8-9_L1_20220221_100CC</v>
      </c>
      <c r="AD1830" s="41" t="s">
        <v>3633</v>
      </c>
    </row>
    <row r="1831" spans="2:30" x14ac:dyDescent="0.25">
      <c r="B1831" t="s">
        <v>3876</v>
      </c>
      <c r="C1831" t="s">
        <v>3816</v>
      </c>
      <c r="D1831" s="7" t="s">
        <v>354</v>
      </c>
      <c r="E1831" s="2" t="b">
        <v>1</v>
      </c>
      <c r="F1831" s="2" t="s">
        <v>3813</v>
      </c>
      <c r="G1831" s="7" t="s">
        <v>184</v>
      </c>
      <c r="H1831" t="s">
        <v>355</v>
      </c>
      <c r="I1831" s="50">
        <v>44613</v>
      </c>
      <c r="J1831" s="2">
        <v>42.4</v>
      </c>
      <c r="K1831" s="2" t="s">
        <v>3969</v>
      </c>
      <c r="L1831" s="9">
        <v>87.7</v>
      </c>
      <c r="M1831" s="2" t="s">
        <v>3869</v>
      </c>
      <c r="N1831" s="2" t="s">
        <v>85</v>
      </c>
      <c r="O1831" s="2" t="s">
        <v>3868</v>
      </c>
      <c r="P1831" s="2" t="str">
        <f>VLOOKUP(I1831,Period!A:B,2,FALSE)</f>
        <v>2022H1</v>
      </c>
      <c r="Q1831" s="9">
        <f t="shared" si="319"/>
        <v>91.85</v>
      </c>
      <c r="R1831" s="2">
        <f t="shared" si="320"/>
        <v>100</v>
      </c>
      <c r="S1831" t="str">
        <f t="shared" si="321"/>
        <v>04 Overcast (100%)</v>
      </c>
      <c r="T1831" t="str">
        <f t="shared" si="329"/>
        <v>44613L8-9_L1CDM-MLB-GANQT4461304 Overcast (100%)</v>
      </c>
      <c r="U1831">
        <f>IF(COUNTIF(T$2:T1830,T1831)&gt;=1,0,1)</f>
        <v>0</v>
      </c>
      <c r="V1831" s="26" t="s">
        <v>3632</v>
      </c>
      <c r="W1831" s="26">
        <f t="shared" si="322"/>
        <v>2022</v>
      </c>
      <c r="X1831" s="26" t="str">
        <f t="shared" si="323"/>
        <v>02</v>
      </c>
      <c r="Y1831" s="26">
        <f t="shared" si="324"/>
        <v>21</v>
      </c>
      <c r="Z1831" s="26" t="str">
        <f t="shared" si="325"/>
        <v>22</v>
      </c>
      <c r="AA1831" s="26" t="str">
        <f t="shared" si="326"/>
        <v>20</v>
      </c>
      <c r="AB1831" s="26" t="str">
        <f t="shared" si="327"/>
        <v>31</v>
      </c>
      <c r="AC1831" s="86" t="str">
        <f t="shared" si="328"/>
        <v>GAN_QT_2500X1254px_16m_L8-9_L1_20220221_100CC</v>
      </c>
      <c r="AD1831" s="41" t="s">
        <v>3634</v>
      </c>
    </row>
    <row r="1832" spans="2:30" x14ac:dyDescent="0.25">
      <c r="B1832" t="s">
        <v>3876</v>
      </c>
      <c r="C1832" t="s">
        <v>3816</v>
      </c>
      <c r="D1832" s="7" t="s">
        <v>354</v>
      </c>
      <c r="E1832" s="2" t="b">
        <v>1</v>
      </c>
      <c r="F1832" s="2" t="s">
        <v>3813</v>
      </c>
      <c r="G1832" s="7" t="s">
        <v>184</v>
      </c>
      <c r="H1832" t="s">
        <v>355</v>
      </c>
      <c r="I1832" s="50">
        <v>44612</v>
      </c>
      <c r="J1832" s="2">
        <v>42.7</v>
      </c>
      <c r="K1832" s="2" t="s">
        <v>4565</v>
      </c>
      <c r="L1832" s="9">
        <v>9.3000000000000007</v>
      </c>
      <c r="M1832" s="2" t="s">
        <v>3869</v>
      </c>
      <c r="N1832" s="2" t="s">
        <v>85</v>
      </c>
      <c r="O1832" s="2" t="s">
        <v>3868</v>
      </c>
      <c r="P1832" s="2" t="str">
        <f>VLOOKUP(I1832,Period!A:B,2,FALSE)</f>
        <v>2022H1</v>
      </c>
      <c r="Q1832" s="9">
        <f t="shared" si="319"/>
        <v>9.3000000000000007</v>
      </c>
      <c r="R1832" s="2">
        <f t="shared" si="320"/>
        <v>10</v>
      </c>
      <c r="S1832" t="str">
        <f t="shared" si="321"/>
        <v>02 Sunny (10%-30%)</v>
      </c>
      <c r="T1832" t="str">
        <f t="shared" si="329"/>
        <v>44612L8-9_L1CDM-MLB-GANQT4461202 Sunny (10%-30%)</v>
      </c>
      <c r="U1832">
        <f>IF(COUNTIF(T$2:T1831,T1832)&gt;=1,0,1)</f>
        <v>1</v>
      </c>
      <c r="V1832" s="26" t="s">
        <v>3635</v>
      </c>
      <c r="W1832" s="26">
        <f t="shared" si="322"/>
        <v>2022</v>
      </c>
      <c r="X1832" s="26" t="str">
        <f t="shared" si="323"/>
        <v>02</v>
      </c>
      <c r="Y1832" s="26">
        <f t="shared" si="324"/>
        <v>20</v>
      </c>
      <c r="Z1832" s="26" t="str">
        <f t="shared" si="325"/>
        <v>22</v>
      </c>
      <c r="AA1832" s="26" t="str">
        <f t="shared" si="326"/>
        <v>26</v>
      </c>
      <c r="AB1832" s="26" t="str">
        <f t="shared" si="327"/>
        <v>35</v>
      </c>
      <c r="AC1832" s="86" t="str">
        <f t="shared" si="328"/>
        <v>GAN_QT_2500X1254px_16m_L8-9_L1_20220220_10CC</v>
      </c>
      <c r="AD1832" s="41" t="s">
        <v>3636</v>
      </c>
    </row>
    <row r="1833" spans="2:30" x14ac:dyDescent="0.25">
      <c r="B1833" t="s">
        <v>3876</v>
      </c>
      <c r="C1833" t="s">
        <v>3816</v>
      </c>
      <c r="D1833" s="7" t="s">
        <v>354</v>
      </c>
      <c r="E1833" s="2" t="b">
        <v>1</v>
      </c>
      <c r="F1833" s="2" t="s">
        <v>3813</v>
      </c>
      <c r="G1833" s="7" t="s">
        <v>184</v>
      </c>
      <c r="H1833" t="s">
        <v>355</v>
      </c>
      <c r="I1833" s="50">
        <v>44605</v>
      </c>
      <c r="J1833" s="2">
        <v>43.6</v>
      </c>
      <c r="K1833" s="2" t="s">
        <v>3943</v>
      </c>
      <c r="L1833" s="9">
        <v>0.8</v>
      </c>
      <c r="M1833" s="2" t="s">
        <v>3869</v>
      </c>
      <c r="N1833" s="2" t="s">
        <v>85</v>
      </c>
      <c r="O1833" s="2" t="s">
        <v>3868</v>
      </c>
      <c r="P1833" s="2" t="str">
        <f>VLOOKUP(I1833,Period!A:B,2,FALSE)</f>
        <v>2022H1</v>
      </c>
      <c r="Q1833" s="9">
        <f t="shared" si="319"/>
        <v>1.35</v>
      </c>
      <c r="R1833" s="2">
        <f t="shared" si="320"/>
        <v>10</v>
      </c>
      <c r="S1833" t="str">
        <f t="shared" si="321"/>
        <v>02 Sunny (10%-30%)</v>
      </c>
      <c r="T1833" t="str">
        <f t="shared" si="329"/>
        <v>44605L8-9_L1CDM-MLB-GANQT4460502 Sunny (10%-30%)</v>
      </c>
      <c r="U1833">
        <f>IF(COUNTIF(T$2:T1832,T1833)&gt;=1,0,1)</f>
        <v>1</v>
      </c>
      <c r="V1833" s="26" t="s">
        <v>3637</v>
      </c>
      <c r="W1833" s="26">
        <f t="shared" si="322"/>
        <v>2022</v>
      </c>
      <c r="X1833" s="26" t="str">
        <f t="shared" si="323"/>
        <v>02</v>
      </c>
      <c r="Y1833" s="26">
        <f t="shared" si="324"/>
        <v>13</v>
      </c>
      <c r="Z1833" s="26" t="str">
        <f t="shared" si="325"/>
        <v>22</v>
      </c>
      <c r="AA1833" s="26" t="str">
        <f t="shared" si="326"/>
        <v>20</v>
      </c>
      <c r="AB1833" s="26" t="str">
        <f t="shared" si="327"/>
        <v>52</v>
      </c>
      <c r="AC1833" s="86" t="str">
        <f t="shared" si="328"/>
        <v>GAN_QT_2500X1254px_16m_L8-9_L1_20220213_10CC</v>
      </c>
      <c r="AD1833" s="41" t="s">
        <v>3638</v>
      </c>
    </row>
    <row r="1834" spans="2:30" x14ac:dyDescent="0.25">
      <c r="B1834" t="s">
        <v>3876</v>
      </c>
      <c r="C1834" t="s">
        <v>3816</v>
      </c>
      <c r="D1834" s="7" t="s">
        <v>354</v>
      </c>
      <c r="E1834" s="2" t="b">
        <v>1</v>
      </c>
      <c r="F1834" s="2" t="s">
        <v>3813</v>
      </c>
      <c r="G1834" s="7" t="s">
        <v>184</v>
      </c>
      <c r="H1834" t="s">
        <v>355</v>
      </c>
      <c r="I1834" s="50">
        <v>44605</v>
      </c>
      <c r="J1834" s="2">
        <v>44.6</v>
      </c>
      <c r="K1834" s="2" t="s">
        <v>3944</v>
      </c>
      <c r="L1834" s="9">
        <v>1.9</v>
      </c>
      <c r="M1834" s="2" t="s">
        <v>3869</v>
      </c>
      <c r="N1834" s="2" t="s">
        <v>85</v>
      </c>
      <c r="O1834" s="2" t="s">
        <v>3868</v>
      </c>
      <c r="P1834" s="2" t="str">
        <f>VLOOKUP(I1834,Period!A:B,2,FALSE)</f>
        <v>2022H1</v>
      </c>
      <c r="Q1834" s="9">
        <f t="shared" si="319"/>
        <v>1.35</v>
      </c>
      <c r="R1834" s="2">
        <f t="shared" si="320"/>
        <v>10</v>
      </c>
      <c r="S1834" t="str">
        <f t="shared" si="321"/>
        <v>02 Sunny (10%-30%)</v>
      </c>
      <c r="T1834" t="str">
        <f t="shared" si="329"/>
        <v>44605L8-9_L1CDM-MLB-GANQT4460502 Sunny (10%-30%)</v>
      </c>
      <c r="U1834">
        <f>IF(COUNTIF(T$2:T1833,T1834)&gt;=1,0,1)</f>
        <v>0</v>
      </c>
      <c r="V1834" s="26" t="s">
        <v>3637</v>
      </c>
      <c r="W1834" s="26">
        <f t="shared" si="322"/>
        <v>2022</v>
      </c>
      <c r="X1834" s="26" t="str">
        <f t="shared" si="323"/>
        <v>02</v>
      </c>
      <c r="Y1834" s="26">
        <f t="shared" si="324"/>
        <v>13</v>
      </c>
      <c r="Z1834" s="26" t="str">
        <f t="shared" si="325"/>
        <v>22</v>
      </c>
      <c r="AA1834" s="26" t="str">
        <f t="shared" si="326"/>
        <v>20</v>
      </c>
      <c r="AB1834" s="26" t="str">
        <f t="shared" si="327"/>
        <v>28</v>
      </c>
      <c r="AC1834" s="86" t="str">
        <f t="shared" si="328"/>
        <v>GAN_QT_2500X1254px_16m_L8-9_L1_20220213_10CC</v>
      </c>
      <c r="AD1834" s="41" t="s">
        <v>3639</v>
      </c>
    </row>
    <row r="1835" spans="2:30" x14ac:dyDescent="0.25">
      <c r="B1835" t="s">
        <v>3876</v>
      </c>
      <c r="C1835" t="s">
        <v>3816</v>
      </c>
      <c r="D1835" s="7" t="s">
        <v>354</v>
      </c>
      <c r="E1835" s="2" t="b">
        <v>1</v>
      </c>
      <c r="F1835" s="2" t="s">
        <v>3813</v>
      </c>
      <c r="G1835" s="7" t="s">
        <v>184</v>
      </c>
      <c r="H1835" t="s">
        <v>355</v>
      </c>
      <c r="I1835" s="50">
        <v>44604</v>
      </c>
      <c r="J1835" s="2">
        <v>44.8</v>
      </c>
      <c r="K1835" s="2" t="s">
        <v>4554</v>
      </c>
      <c r="L1835" s="9">
        <v>54</v>
      </c>
      <c r="M1835" s="2" t="s">
        <v>3869</v>
      </c>
      <c r="N1835" s="2" t="s">
        <v>85</v>
      </c>
      <c r="O1835" s="2" t="s">
        <v>3868</v>
      </c>
      <c r="P1835" s="2" t="str">
        <f>VLOOKUP(I1835,Period!A:B,2,FALSE)</f>
        <v>2022H1</v>
      </c>
      <c r="Q1835" s="9">
        <f t="shared" si="319"/>
        <v>54</v>
      </c>
      <c r="R1835" s="2">
        <f t="shared" si="320"/>
        <v>60</v>
      </c>
      <c r="S1835" t="str">
        <f t="shared" si="321"/>
        <v>03 Cloudy (40%-90%)</v>
      </c>
      <c r="T1835" t="str">
        <f t="shared" si="329"/>
        <v>44604L8-9_L1CDM-MLB-GANQT4460403 Cloudy (40%-90%)</v>
      </c>
      <c r="U1835">
        <f>IF(COUNTIF(T$2:T1834,T1835)&gt;=1,0,1)</f>
        <v>1</v>
      </c>
      <c r="V1835" s="26" t="s">
        <v>3640</v>
      </c>
      <c r="W1835" s="26">
        <f t="shared" si="322"/>
        <v>2022</v>
      </c>
      <c r="X1835" s="26" t="str">
        <f t="shared" si="323"/>
        <v>02</v>
      </c>
      <c r="Y1835" s="26">
        <f t="shared" si="324"/>
        <v>12</v>
      </c>
      <c r="Z1835" s="26" t="str">
        <f t="shared" si="325"/>
        <v>22</v>
      </c>
      <c r="AA1835" s="26" t="str">
        <f t="shared" si="326"/>
        <v>26</v>
      </c>
      <c r="AB1835" s="26" t="str">
        <f t="shared" si="327"/>
        <v>47</v>
      </c>
      <c r="AC1835" s="86" t="str">
        <f t="shared" si="328"/>
        <v>GAN_QT_2500X1254px_16m_L8-9_L1_20220212_60CC</v>
      </c>
      <c r="AD1835" s="41" t="s">
        <v>3641</v>
      </c>
    </row>
    <row r="1836" spans="2:30" x14ac:dyDescent="0.25">
      <c r="B1836" t="s">
        <v>3876</v>
      </c>
      <c r="C1836" t="s">
        <v>3816</v>
      </c>
      <c r="D1836" s="7" t="s">
        <v>354</v>
      </c>
      <c r="E1836" s="2" t="b">
        <v>1</v>
      </c>
      <c r="F1836" s="2" t="s">
        <v>3813</v>
      </c>
      <c r="G1836" s="7" t="s">
        <v>184</v>
      </c>
      <c r="H1836" t="s">
        <v>355</v>
      </c>
      <c r="I1836" s="50">
        <v>44597</v>
      </c>
      <c r="J1836" s="2">
        <v>45.6</v>
      </c>
      <c r="K1836" s="2" t="s">
        <v>4525</v>
      </c>
      <c r="L1836" s="9">
        <v>82.3</v>
      </c>
      <c r="M1836" s="2" t="s">
        <v>3869</v>
      </c>
      <c r="N1836" s="2" t="s">
        <v>85</v>
      </c>
      <c r="O1836" s="2" t="s">
        <v>3868</v>
      </c>
      <c r="P1836" s="2" t="str">
        <f>VLOOKUP(I1836,Period!A:B,2,FALSE)</f>
        <v>2022H1</v>
      </c>
      <c r="Q1836" s="9">
        <f t="shared" si="319"/>
        <v>81.8</v>
      </c>
      <c r="R1836" s="2">
        <f t="shared" si="320"/>
        <v>90</v>
      </c>
      <c r="S1836" t="str">
        <f t="shared" si="321"/>
        <v>03 Cloudy (40%-90%)</v>
      </c>
      <c r="T1836" t="str">
        <f t="shared" si="329"/>
        <v>44597L8-9_L1CDM-MLB-GANQT4459703 Cloudy (40%-90%)</v>
      </c>
      <c r="U1836">
        <f>IF(COUNTIF(T$2:T1835,T1836)&gt;=1,0,1)</f>
        <v>1</v>
      </c>
      <c r="V1836" s="26" t="s">
        <v>3642</v>
      </c>
      <c r="W1836" s="26">
        <f t="shared" si="322"/>
        <v>2022</v>
      </c>
      <c r="X1836" s="26" t="str">
        <f t="shared" si="323"/>
        <v>02</v>
      </c>
      <c r="Y1836" s="26" t="str">
        <f t="shared" si="324"/>
        <v>05</v>
      </c>
      <c r="Z1836" s="26" t="str">
        <f t="shared" si="325"/>
        <v>22</v>
      </c>
      <c r="AA1836" s="26" t="str">
        <f t="shared" si="326"/>
        <v>21</v>
      </c>
      <c r="AB1836" s="26" t="str">
        <f t="shared" si="327"/>
        <v>03</v>
      </c>
      <c r="AC1836" s="86" t="str">
        <f t="shared" si="328"/>
        <v>GAN_QT_2500X1254px_16m_L8-9_L1_20220205_90CC</v>
      </c>
      <c r="AD1836" s="41" t="s">
        <v>3643</v>
      </c>
    </row>
    <row r="1837" spans="2:30" x14ac:dyDescent="0.25">
      <c r="B1837" t="s">
        <v>3876</v>
      </c>
      <c r="C1837" t="s">
        <v>3816</v>
      </c>
      <c r="D1837" s="7" t="s">
        <v>354</v>
      </c>
      <c r="E1837" s="2" t="b">
        <v>1</v>
      </c>
      <c r="F1837" s="2" t="s">
        <v>3813</v>
      </c>
      <c r="G1837" s="7" t="s">
        <v>184</v>
      </c>
      <c r="H1837" t="s">
        <v>355</v>
      </c>
      <c r="I1837" s="50">
        <v>44597</v>
      </c>
      <c r="J1837" s="2">
        <v>46.6</v>
      </c>
      <c r="K1837" s="2" t="s">
        <v>3917</v>
      </c>
      <c r="L1837" s="9">
        <v>81.3</v>
      </c>
      <c r="M1837" s="2" t="s">
        <v>3869</v>
      </c>
      <c r="N1837" s="2" t="s">
        <v>85</v>
      </c>
      <c r="O1837" s="2" t="s">
        <v>3868</v>
      </c>
      <c r="P1837" s="2" t="str">
        <f>VLOOKUP(I1837,Period!A:B,2,FALSE)</f>
        <v>2022H1</v>
      </c>
      <c r="Q1837" s="9">
        <f t="shared" si="319"/>
        <v>81.8</v>
      </c>
      <c r="R1837" s="2">
        <f t="shared" si="320"/>
        <v>90</v>
      </c>
      <c r="S1837" t="str">
        <f t="shared" si="321"/>
        <v>03 Cloudy (40%-90%)</v>
      </c>
      <c r="T1837" t="str">
        <f t="shared" si="329"/>
        <v>44597L8-9_L1CDM-MLB-GANQT4459703 Cloudy (40%-90%)</v>
      </c>
      <c r="U1837">
        <f>IF(COUNTIF(T$2:T1836,T1837)&gt;=1,0,1)</f>
        <v>0</v>
      </c>
      <c r="V1837" s="26" t="s">
        <v>3642</v>
      </c>
      <c r="W1837" s="26">
        <f t="shared" si="322"/>
        <v>2022</v>
      </c>
      <c r="X1837" s="26" t="str">
        <f t="shared" si="323"/>
        <v>02</v>
      </c>
      <c r="Y1837" s="26" t="str">
        <f t="shared" si="324"/>
        <v>05</v>
      </c>
      <c r="Z1837" s="26" t="str">
        <f t="shared" si="325"/>
        <v>22</v>
      </c>
      <c r="AA1837" s="26" t="str">
        <f t="shared" si="326"/>
        <v>20</v>
      </c>
      <c r="AB1837" s="26" t="str">
        <f t="shared" si="327"/>
        <v>39</v>
      </c>
      <c r="AC1837" s="86" t="str">
        <f t="shared" si="328"/>
        <v>GAN_QT_2500X1254px_16m_L8-9_L1_20220205_90CC</v>
      </c>
      <c r="AD1837" s="41" t="s">
        <v>3644</v>
      </c>
    </row>
    <row r="1838" spans="2:30" x14ac:dyDescent="0.25">
      <c r="B1838" t="s">
        <v>3876</v>
      </c>
      <c r="C1838" t="s">
        <v>3816</v>
      </c>
      <c r="D1838" s="7" t="s">
        <v>354</v>
      </c>
      <c r="E1838" s="2" t="b">
        <v>1</v>
      </c>
      <c r="F1838" s="2" t="s">
        <v>3813</v>
      </c>
      <c r="G1838" s="7" t="s">
        <v>184</v>
      </c>
      <c r="H1838" t="s">
        <v>355</v>
      </c>
      <c r="I1838" s="50">
        <v>44596</v>
      </c>
      <c r="J1838" s="2">
        <v>46.8</v>
      </c>
      <c r="K1838" s="2" t="s">
        <v>4557</v>
      </c>
      <c r="L1838" s="9">
        <v>70.7</v>
      </c>
      <c r="M1838" s="2" t="s">
        <v>3869</v>
      </c>
      <c r="N1838" s="2" t="s">
        <v>85</v>
      </c>
      <c r="O1838" s="2" t="s">
        <v>3868</v>
      </c>
      <c r="P1838" s="2" t="str">
        <f>VLOOKUP(I1838,Period!A:B,2,FALSE)</f>
        <v>2022H1</v>
      </c>
      <c r="Q1838" s="9">
        <f t="shared" si="319"/>
        <v>70.7</v>
      </c>
      <c r="R1838" s="2">
        <f t="shared" si="320"/>
        <v>80</v>
      </c>
      <c r="S1838" t="str">
        <f t="shared" si="321"/>
        <v>03 Cloudy (40%-90%)</v>
      </c>
      <c r="T1838" t="str">
        <f t="shared" si="329"/>
        <v>44596L8-9_L1CDM-MLB-GANQT4459603 Cloudy (40%-90%)</v>
      </c>
      <c r="U1838">
        <f>IF(COUNTIF(T$2:T1837,T1838)&gt;=1,0,1)</f>
        <v>1</v>
      </c>
      <c r="V1838" s="26" t="s">
        <v>3645</v>
      </c>
      <c r="W1838" s="26">
        <f t="shared" si="322"/>
        <v>2022</v>
      </c>
      <c r="X1838" s="26" t="str">
        <f t="shared" si="323"/>
        <v>02</v>
      </c>
      <c r="Y1838" s="26" t="str">
        <f t="shared" si="324"/>
        <v>04</v>
      </c>
      <c r="Z1838" s="26" t="str">
        <f t="shared" si="325"/>
        <v>22</v>
      </c>
      <c r="AA1838" s="26" t="str">
        <f t="shared" si="326"/>
        <v>26</v>
      </c>
      <c r="AB1838" s="26" t="str">
        <f t="shared" si="327"/>
        <v>42</v>
      </c>
      <c r="AC1838" s="86" t="str">
        <f t="shared" si="328"/>
        <v>GAN_QT_2500X1254px_16m_L8-9_L1_20220204_80CC</v>
      </c>
      <c r="AD1838" s="41" t="s">
        <v>3646</v>
      </c>
    </row>
    <row r="1839" spans="2:30" x14ac:dyDescent="0.25">
      <c r="B1839" t="s">
        <v>3876</v>
      </c>
      <c r="C1839" t="s">
        <v>3816</v>
      </c>
      <c r="D1839" s="7" t="s">
        <v>354</v>
      </c>
      <c r="E1839" s="2" t="b">
        <v>1</v>
      </c>
      <c r="F1839" s="2" t="s">
        <v>3813</v>
      </c>
      <c r="G1839" s="7" t="s">
        <v>184</v>
      </c>
      <c r="H1839" t="s">
        <v>355</v>
      </c>
      <c r="I1839" s="50">
        <v>44589</v>
      </c>
      <c r="J1839" s="2">
        <v>47.6</v>
      </c>
      <c r="K1839" s="2" t="s">
        <v>3968</v>
      </c>
      <c r="L1839" s="9">
        <v>27.8</v>
      </c>
      <c r="M1839" s="2" t="s">
        <v>3869</v>
      </c>
      <c r="N1839" s="2" t="s">
        <v>85</v>
      </c>
      <c r="O1839" s="2" t="s">
        <v>3868</v>
      </c>
      <c r="P1839" s="2" t="str">
        <f>VLOOKUP(I1839,Period!A:B,2,FALSE)</f>
        <v>2022H1</v>
      </c>
      <c r="Q1839" s="9">
        <f t="shared" si="319"/>
        <v>29.450000000000003</v>
      </c>
      <c r="R1839" s="2">
        <f t="shared" si="320"/>
        <v>30</v>
      </c>
      <c r="S1839" t="str">
        <f t="shared" si="321"/>
        <v>02 Sunny (10%-30%)</v>
      </c>
      <c r="T1839" t="str">
        <f t="shared" si="329"/>
        <v>44589L8-9_L1CDM-MLB-GANQT4458902 Sunny (10%-30%)</v>
      </c>
      <c r="U1839">
        <f>IF(COUNTIF(T$2:T1838,T1839)&gt;=1,0,1)</f>
        <v>1</v>
      </c>
      <c r="V1839" s="26" t="s">
        <v>3647</v>
      </c>
      <c r="W1839" s="26">
        <f t="shared" si="322"/>
        <v>2022</v>
      </c>
      <c r="X1839" s="26" t="str">
        <f t="shared" si="323"/>
        <v>01</v>
      </c>
      <c r="Y1839" s="26">
        <f t="shared" si="324"/>
        <v>28</v>
      </c>
      <c r="Z1839" s="26" t="str">
        <f t="shared" si="325"/>
        <v>22</v>
      </c>
      <c r="AA1839" s="26" t="str">
        <f t="shared" si="326"/>
        <v>20</v>
      </c>
      <c r="AB1839" s="26" t="str">
        <f t="shared" si="327"/>
        <v>55</v>
      </c>
      <c r="AC1839" s="86" t="str">
        <f t="shared" si="328"/>
        <v>GAN_QT_2500X1254px_16m_L8-9_L1_20220128_30CC</v>
      </c>
      <c r="AD1839" s="41" t="s">
        <v>3648</v>
      </c>
    </row>
    <row r="1840" spans="2:30" x14ac:dyDescent="0.25">
      <c r="B1840" t="s">
        <v>3876</v>
      </c>
      <c r="C1840" t="s">
        <v>3816</v>
      </c>
      <c r="D1840" s="7" t="s">
        <v>354</v>
      </c>
      <c r="E1840" s="2" t="b">
        <v>1</v>
      </c>
      <c r="F1840" s="2" t="s">
        <v>3813</v>
      </c>
      <c r="G1840" s="7" t="s">
        <v>184</v>
      </c>
      <c r="H1840" t="s">
        <v>355</v>
      </c>
      <c r="I1840" s="50">
        <v>44589</v>
      </c>
      <c r="J1840" s="2">
        <v>48.5</v>
      </c>
      <c r="K1840" s="2" t="s">
        <v>3969</v>
      </c>
      <c r="L1840" s="9">
        <v>31.1</v>
      </c>
      <c r="M1840" s="2" t="s">
        <v>3869</v>
      </c>
      <c r="N1840" s="2" t="s">
        <v>85</v>
      </c>
      <c r="O1840" s="2" t="s">
        <v>3868</v>
      </c>
      <c r="P1840" s="2" t="str">
        <f>VLOOKUP(I1840,Period!A:B,2,FALSE)</f>
        <v>2022H1</v>
      </c>
      <c r="Q1840" s="9">
        <f t="shared" si="319"/>
        <v>29.450000000000003</v>
      </c>
      <c r="R1840" s="2">
        <f t="shared" si="320"/>
        <v>30</v>
      </c>
      <c r="S1840" t="str">
        <f t="shared" si="321"/>
        <v>02 Sunny (10%-30%)</v>
      </c>
      <c r="T1840" t="str">
        <f t="shared" si="329"/>
        <v>44589L8-9_L1CDM-MLB-GANQT4458902 Sunny (10%-30%)</v>
      </c>
      <c r="U1840">
        <f>IF(COUNTIF(T$2:T1839,T1840)&gt;=1,0,1)</f>
        <v>0</v>
      </c>
      <c r="V1840" s="26" t="s">
        <v>3647</v>
      </c>
      <c r="W1840" s="26">
        <f t="shared" si="322"/>
        <v>2022</v>
      </c>
      <c r="X1840" s="26" t="str">
        <f t="shared" si="323"/>
        <v>01</v>
      </c>
      <c r="Y1840" s="26">
        <f t="shared" si="324"/>
        <v>28</v>
      </c>
      <c r="Z1840" s="26" t="str">
        <f t="shared" si="325"/>
        <v>22</v>
      </c>
      <c r="AA1840" s="26" t="str">
        <f t="shared" si="326"/>
        <v>20</v>
      </c>
      <c r="AB1840" s="26" t="str">
        <f t="shared" si="327"/>
        <v>31</v>
      </c>
      <c r="AC1840" s="86" t="str">
        <f t="shared" si="328"/>
        <v>GAN_QT_2500X1254px_16m_L8-9_L1_20220128_30CC</v>
      </c>
      <c r="AD1840" s="41" t="s">
        <v>3649</v>
      </c>
    </row>
    <row r="1841" spans="2:30" x14ac:dyDescent="0.25">
      <c r="B1841" t="s">
        <v>3876</v>
      </c>
      <c r="C1841" t="s">
        <v>3816</v>
      </c>
      <c r="D1841" s="7" t="s">
        <v>354</v>
      </c>
      <c r="E1841" s="2" t="b">
        <v>1</v>
      </c>
      <c r="F1841" s="2" t="s">
        <v>3813</v>
      </c>
      <c r="G1841" s="7" t="s">
        <v>184</v>
      </c>
      <c r="H1841" t="s">
        <v>355</v>
      </c>
      <c r="I1841" s="50">
        <v>44588</v>
      </c>
      <c r="J1841" s="2">
        <v>48.7</v>
      </c>
      <c r="K1841" s="2" t="s">
        <v>4566</v>
      </c>
      <c r="L1841" s="9">
        <v>6.5</v>
      </c>
      <c r="M1841" s="2" t="s">
        <v>3869</v>
      </c>
      <c r="N1841" s="2" t="s">
        <v>85</v>
      </c>
      <c r="O1841" s="2" t="s">
        <v>3868</v>
      </c>
      <c r="P1841" s="2" t="str">
        <f>VLOOKUP(I1841,Period!A:B,2,FALSE)</f>
        <v>2022H1</v>
      </c>
      <c r="Q1841" s="9">
        <f t="shared" si="319"/>
        <v>6.5</v>
      </c>
      <c r="R1841" s="2">
        <f t="shared" si="320"/>
        <v>10</v>
      </c>
      <c r="S1841" t="str">
        <f t="shared" si="321"/>
        <v>02 Sunny (10%-30%)</v>
      </c>
      <c r="T1841" t="str">
        <f t="shared" si="329"/>
        <v>44588L8-9_L1CDM-MLB-GANQT4458802 Sunny (10%-30%)</v>
      </c>
      <c r="U1841">
        <f>IF(COUNTIF(T$2:T1840,T1841)&gt;=1,0,1)</f>
        <v>1</v>
      </c>
      <c r="V1841" s="26" t="s">
        <v>3650</v>
      </c>
      <c r="W1841" s="26">
        <f t="shared" si="322"/>
        <v>2022</v>
      </c>
      <c r="X1841" s="26" t="str">
        <f t="shared" si="323"/>
        <v>01</v>
      </c>
      <c r="Y1841" s="26">
        <f t="shared" si="324"/>
        <v>27</v>
      </c>
      <c r="Z1841" s="26" t="str">
        <f t="shared" si="325"/>
        <v>22</v>
      </c>
      <c r="AA1841" s="26" t="str">
        <f t="shared" si="326"/>
        <v>26</v>
      </c>
      <c r="AB1841" s="26" t="str">
        <f t="shared" si="327"/>
        <v>50</v>
      </c>
      <c r="AC1841" s="86" t="str">
        <f t="shared" si="328"/>
        <v>GAN_QT_2500X1254px_16m_L8-9_L1_20220127_10CC</v>
      </c>
      <c r="AD1841" s="41" t="s">
        <v>3651</v>
      </c>
    </row>
    <row r="1842" spans="2:30" x14ac:dyDescent="0.25">
      <c r="B1842" t="s">
        <v>3876</v>
      </c>
      <c r="C1842" t="s">
        <v>3816</v>
      </c>
      <c r="D1842" s="7" t="s">
        <v>354</v>
      </c>
      <c r="E1842" s="2" t="b">
        <v>1</v>
      </c>
      <c r="F1842" s="2" t="s">
        <v>3813</v>
      </c>
      <c r="G1842" s="7" t="s">
        <v>184</v>
      </c>
      <c r="H1842" t="s">
        <v>355</v>
      </c>
      <c r="I1842" s="50">
        <v>44581</v>
      </c>
      <c r="J1842" s="2">
        <v>49.4</v>
      </c>
      <c r="K1842" s="2" t="s">
        <v>4525</v>
      </c>
      <c r="L1842" s="9">
        <v>84.8</v>
      </c>
      <c r="M1842" s="2" t="s">
        <v>3869</v>
      </c>
      <c r="N1842" s="2" t="s">
        <v>85</v>
      </c>
      <c r="O1842" s="2" t="s">
        <v>3868</v>
      </c>
      <c r="P1842" s="2" t="str">
        <f>VLOOKUP(I1842,Period!A:B,2,FALSE)</f>
        <v>2022H1</v>
      </c>
      <c r="Q1842" s="9">
        <f t="shared" si="319"/>
        <v>56.95</v>
      </c>
      <c r="R1842" s="2">
        <f t="shared" si="320"/>
        <v>60</v>
      </c>
      <c r="S1842" t="str">
        <f t="shared" si="321"/>
        <v>03 Cloudy (40%-90%)</v>
      </c>
      <c r="T1842" t="str">
        <f t="shared" si="329"/>
        <v>44581L8-9_L1CDM-MLB-GANQT4458103 Cloudy (40%-90%)</v>
      </c>
      <c r="U1842">
        <f>IF(COUNTIF(T$2:T1841,T1842)&gt;=1,0,1)</f>
        <v>1</v>
      </c>
      <c r="V1842" s="26" t="s">
        <v>3652</v>
      </c>
      <c r="W1842" s="26">
        <f t="shared" si="322"/>
        <v>2022</v>
      </c>
      <c r="X1842" s="26" t="str">
        <f t="shared" si="323"/>
        <v>01</v>
      </c>
      <c r="Y1842" s="26">
        <f t="shared" si="324"/>
        <v>20</v>
      </c>
      <c r="Z1842" s="26" t="str">
        <f t="shared" si="325"/>
        <v>22</v>
      </c>
      <c r="AA1842" s="26" t="str">
        <f t="shared" si="326"/>
        <v>21</v>
      </c>
      <c r="AB1842" s="26" t="str">
        <f t="shared" si="327"/>
        <v>03</v>
      </c>
      <c r="AC1842" s="86" t="str">
        <f t="shared" si="328"/>
        <v>GAN_QT_2500X1254px_16m_L8-9_L1_20220120_60CC</v>
      </c>
      <c r="AD1842" s="41" t="s">
        <v>3653</v>
      </c>
    </row>
    <row r="1843" spans="2:30" x14ac:dyDescent="0.25">
      <c r="B1843" t="s">
        <v>3876</v>
      </c>
      <c r="C1843" t="s">
        <v>3816</v>
      </c>
      <c r="D1843" s="7" t="s">
        <v>354</v>
      </c>
      <c r="E1843" s="2" t="b">
        <v>1</v>
      </c>
      <c r="F1843" s="2" t="s">
        <v>3813</v>
      </c>
      <c r="G1843" s="7" t="s">
        <v>184</v>
      </c>
      <c r="H1843" t="s">
        <v>355</v>
      </c>
      <c r="I1843" s="50">
        <v>44581</v>
      </c>
      <c r="J1843" s="2">
        <v>50.3</v>
      </c>
      <c r="K1843" s="2" t="s">
        <v>3917</v>
      </c>
      <c r="L1843" s="9">
        <v>29.1</v>
      </c>
      <c r="M1843" s="2" t="s">
        <v>3869</v>
      </c>
      <c r="N1843" s="2" t="s">
        <v>85</v>
      </c>
      <c r="O1843" s="2" t="s">
        <v>3868</v>
      </c>
      <c r="P1843" s="2" t="str">
        <f>VLOOKUP(I1843,Period!A:B,2,FALSE)</f>
        <v>2022H1</v>
      </c>
      <c r="Q1843" s="9">
        <f t="shared" si="319"/>
        <v>56.95</v>
      </c>
      <c r="R1843" s="2">
        <f t="shared" si="320"/>
        <v>60</v>
      </c>
      <c r="S1843" t="str">
        <f t="shared" si="321"/>
        <v>03 Cloudy (40%-90%)</v>
      </c>
      <c r="T1843" t="str">
        <f t="shared" si="329"/>
        <v>44581L8-9_L1CDM-MLB-GANQT4458103 Cloudy (40%-90%)</v>
      </c>
      <c r="U1843">
        <f>IF(COUNTIF(T$2:T1842,T1843)&gt;=1,0,1)</f>
        <v>0</v>
      </c>
      <c r="V1843" s="26" t="s">
        <v>3652</v>
      </c>
      <c r="W1843" s="26">
        <f t="shared" si="322"/>
        <v>2022</v>
      </c>
      <c r="X1843" s="26" t="str">
        <f t="shared" si="323"/>
        <v>01</v>
      </c>
      <c r="Y1843" s="26">
        <f t="shared" si="324"/>
        <v>20</v>
      </c>
      <c r="Z1843" s="26" t="str">
        <f t="shared" si="325"/>
        <v>22</v>
      </c>
      <c r="AA1843" s="26" t="str">
        <f t="shared" si="326"/>
        <v>20</v>
      </c>
      <c r="AB1843" s="26" t="str">
        <f t="shared" si="327"/>
        <v>39</v>
      </c>
      <c r="AC1843" s="86" t="str">
        <f t="shared" si="328"/>
        <v>GAN_QT_2500X1254px_16m_L8-9_L1_20220120_60CC</v>
      </c>
      <c r="AD1843" s="41" t="s">
        <v>3654</v>
      </c>
    </row>
    <row r="1844" spans="2:30" x14ac:dyDescent="0.25">
      <c r="B1844" t="s">
        <v>3876</v>
      </c>
      <c r="C1844" t="s">
        <v>3816</v>
      </c>
      <c r="D1844" s="7" t="s">
        <v>354</v>
      </c>
      <c r="E1844" s="2" t="b">
        <v>1</v>
      </c>
      <c r="F1844" s="2" t="s">
        <v>3813</v>
      </c>
      <c r="G1844" s="7" t="s">
        <v>184</v>
      </c>
      <c r="H1844" t="s">
        <v>355</v>
      </c>
      <c r="I1844" s="50">
        <v>44580</v>
      </c>
      <c r="J1844" s="2">
        <v>50.5</v>
      </c>
      <c r="K1844" s="2" t="s">
        <v>4567</v>
      </c>
      <c r="L1844" s="9">
        <v>45.8</v>
      </c>
      <c r="M1844" s="2" t="s">
        <v>3869</v>
      </c>
      <c r="N1844" s="2" t="s">
        <v>85</v>
      </c>
      <c r="O1844" s="2" t="s">
        <v>3868</v>
      </c>
      <c r="P1844" s="2" t="str">
        <f>VLOOKUP(I1844,Period!A:B,2,FALSE)</f>
        <v>2022H1</v>
      </c>
      <c r="Q1844" s="9">
        <f t="shared" si="319"/>
        <v>45.8</v>
      </c>
      <c r="R1844" s="2">
        <f t="shared" si="320"/>
        <v>50</v>
      </c>
      <c r="S1844" t="str">
        <f t="shared" si="321"/>
        <v>03 Cloudy (40%-90%)</v>
      </c>
      <c r="T1844" t="str">
        <f t="shared" si="329"/>
        <v>44580L8-9_L1CDM-MLB-GANQT4458003 Cloudy (40%-90%)</v>
      </c>
      <c r="U1844">
        <f>IF(COUNTIF(T$2:T1843,T1844)&gt;=1,0,1)</f>
        <v>1</v>
      </c>
      <c r="V1844" s="26" t="s">
        <v>3655</v>
      </c>
      <c r="W1844" s="26">
        <f t="shared" si="322"/>
        <v>2022</v>
      </c>
      <c r="X1844" s="26" t="str">
        <f t="shared" si="323"/>
        <v>01</v>
      </c>
      <c r="Y1844" s="26">
        <f t="shared" si="324"/>
        <v>19</v>
      </c>
      <c r="Z1844" s="26" t="str">
        <f t="shared" si="325"/>
        <v>22</v>
      </c>
      <c r="AA1844" s="26" t="str">
        <f t="shared" si="326"/>
        <v>26</v>
      </c>
      <c r="AB1844" s="26" t="str">
        <f t="shared" si="327"/>
        <v>46</v>
      </c>
      <c r="AC1844" s="86" t="str">
        <f t="shared" si="328"/>
        <v>GAN_QT_2500X1254px_16m_L8-9_L1_20220119_50CC</v>
      </c>
      <c r="AD1844" s="41" t="s">
        <v>3656</v>
      </c>
    </row>
    <row r="1845" spans="2:30" x14ac:dyDescent="0.25">
      <c r="B1845" t="s">
        <v>3876</v>
      </c>
      <c r="C1845" t="s">
        <v>3816</v>
      </c>
      <c r="D1845" s="7" t="s">
        <v>354</v>
      </c>
      <c r="E1845" s="2" t="b">
        <v>1</v>
      </c>
      <c r="F1845" s="2" t="s">
        <v>3813</v>
      </c>
      <c r="G1845" s="7" t="s">
        <v>184</v>
      </c>
      <c r="H1845" t="s">
        <v>355</v>
      </c>
      <c r="I1845" s="50">
        <v>44573</v>
      </c>
      <c r="J1845" s="2">
        <v>50.9</v>
      </c>
      <c r="K1845" s="2" t="s">
        <v>3956</v>
      </c>
      <c r="L1845" s="9">
        <v>78.8</v>
      </c>
      <c r="M1845" s="2" t="s">
        <v>3869</v>
      </c>
      <c r="N1845" s="2" t="s">
        <v>85</v>
      </c>
      <c r="O1845" s="2" t="s">
        <v>3868</v>
      </c>
      <c r="P1845" s="2" t="str">
        <f>VLOOKUP(I1845,Period!A:B,2,FALSE)</f>
        <v>2022H1</v>
      </c>
      <c r="Q1845" s="9">
        <f t="shared" si="319"/>
        <v>45.15</v>
      </c>
      <c r="R1845" s="2">
        <f t="shared" si="320"/>
        <v>50</v>
      </c>
      <c r="S1845" t="str">
        <f t="shared" si="321"/>
        <v>03 Cloudy (40%-90%)</v>
      </c>
      <c r="T1845" t="str">
        <f t="shared" si="329"/>
        <v>44573L8-9_L1CDM-MLB-GANQT4457303 Cloudy (40%-90%)</v>
      </c>
      <c r="U1845">
        <f>IF(COUNTIF(T$2:T1844,T1845)&gt;=1,0,1)</f>
        <v>1</v>
      </c>
      <c r="V1845" s="26" t="s">
        <v>3657</v>
      </c>
      <c r="W1845" s="26">
        <f t="shared" si="322"/>
        <v>2022</v>
      </c>
      <c r="X1845" s="26" t="str">
        <f t="shared" si="323"/>
        <v>01</v>
      </c>
      <c r="Y1845" s="26">
        <f t="shared" si="324"/>
        <v>12</v>
      </c>
      <c r="Z1845" s="26" t="str">
        <f t="shared" si="325"/>
        <v>22</v>
      </c>
      <c r="AA1845" s="26" t="str">
        <f t="shared" si="326"/>
        <v>21</v>
      </c>
      <c r="AB1845" s="26" t="str">
        <f t="shared" si="327"/>
        <v>01</v>
      </c>
      <c r="AC1845" s="86" t="str">
        <f t="shared" si="328"/>
        <v>GAN_QT_2500X1254px_16m_L8-9_L1_20220112_50CC</v>
      </c>
      <c r="AD1845" s="41" t="s">
        <v>3658</v>
      </c>
    </row>
    <row r="1846" spans="2:30" x14ac:dyDescent="0.25">
      <c r="B1846" t="s">
        <v>3876</v>
      </c>
      <c r="C1846" t="s">
        <v>3816</v>
      </c>
      <c r="D1846" s="7" t="s">
        <v>354</v>
      </c>
      <c r="E1846" s="2" t="b">
        <v>1</v>
      </c>
      <c r="F1846" s="2" t="s">
        <v>3813</v>
      </c>
      <c r="G1846" s="7" t="s">
        <v>184</v>
      </c>
      <c r="H1846" t="s">
        <v>355</v>
      </c>
      <c r="I1846" s="50">
        <v>44573</v>
      </c>
      <c r="J1846" s="2">
        <v>51.8</v>
      </c>
      <c r="K1846" s="2" t="s">
        <v>3920</v>
      </c>
      <c r="L1846" s="9">
        <v>11.5</v>
      </c>
      <c r="M1846" s="2" t="s">
        <v>3869</v>
      </c>
      <c r="N1846" s="2" t="s">
        <v>85</v>
      </c>
      <c r="O1846" s="2" t="s">
        <v>3868</v>
      </c>
      <c r="P1846" s="2" t="str">
        <f>VLOOKUP(I1846,Period!A:B,2,FALSE)</f>
        <v>2022H1</v>
      </c>
      <c r="Q1846" s="9">
        <f t="shared" si="319"/>
        <v>45.15</v>
      </c>
      <c r="R1846" s="2">
        <f t="shared" si="320"/>
        <v>50</v>
      </c>
      <c r="S1846" t="str">
        <f t="shared" si="321"/>
        <v>03 Cloudy (40%-90%)</v>
      </c>
      <c r="T1846" t="str">
        <f t="shared" si="329"/>
        <v>44573L8-9_L1CDM-MLB-GANQT4457303 Cloudy (40%-90%)</v>
      </c>
      <c r="U1846">
        <f>IF(COUNTIF(T$2:T1845,T1846)&gt;=1,0,1)</f>
        <v>0</v>
      </c>
      <c r="V1846" s="26" t="s">
        <v>3657</v>
      </c>
      <c r="W1846" s="26">
        <f t="shared" si="322"/>
        <v>2022</v>
      </c>
      <c r="X1846" s="26" t="str">
        <f t="shared" si="323"/>
        <v>01</v>
      </c>
      <c r="Y1846" s="26">
        <f t="shared" si="324"/>
        <v>12</v>
      </c>
      <c r="Z1846" s="26" t="str">
        <f t="shared" si="325"/>
        <v>22</v>
      </c>
      <c r="AA1846" s="26" t="str">
        <f t="shared" si="326"/>
        <v>20</v>
      </c>
      <c r="AB1846" s="26" t="str">
        <f t="shared" si="327"/>
        <v>37</v>
      </c>
      <c r="AC1846" s="86" t="str">
        <f t="shared" si="328"/>
        <v>GAN_QT_2500X1254px_16m_L8-9_L1_20220112_50CC</v>
      </c>
      <c r="AD1846" s="41" t="s">
        <v>3659</v>
      </c>
    </row>
    <row r="1847" spans="2:30" x14ac:dyDescent="0.25">
      <c r="B1847" t="s">
        <v>3876</v>
      </c>
      <c r="C1847" t="s">
        <v>3816</v>
      </c>
      <c r="D1847" s="7" t="s">
        <v>354</v>
      </c>
      <c r="E1847" s="2" t="b">
        <v>1</v>
      </c>
      <c r="F1847" s="2" t="s">
        <v>3813</v>
      </c>
      <c r="G1847" s="7" t="s">
        <v>184</v>
      </c>
      <c r="H1847" t="s">
        <v>355</v>
      </c>
      <c r="I1847" s="50">
        <v>44572</v>
      </c>
      <c r="J1847" s="2">
        <v>52</v>
      </c>
      <c r="K1847" s="2" t="s">
        <v>4524</v>
      </c>
      <c r="L1847" s="9">
        <v>65.8</v>
      </c>
      <c r="M1847" s="2" t="s">
        <v>3869</v>
      </c>
      <c r="N1847" s="2" t="s">
        <v>85</v>
      </c>
      <c r="O1847" s="2" t="s">
        <v>3868</v>
      </c>
      <c r="P1847" s="2" t="str">
        <f>VLOOKUP(I1847,Period!A:B,2,FALSE)</f>
        <v>2022H1</v>
      </c>
      <c r="Q1847" s="9">
        <f t="shared" si="319"/>
        <v>65.8</v>
      </c>
      <c r="R1847" s="2">
        <f t="shared" si="320"/>
        <v>70</v>
      </c>
      <c r="S1847" t="str">
        <f t="shared" si="321"/>
        <v>03 Cloudy (40%-90%)</v>
      </c>
      <c r="T1847" t="str">
        <f t="shared" si="329"/>
        <v>44572L8-9_L1CDM-MLB-GANQT4457203 Cloudy (40%-90%)</v>
      </c>
      <c r="U1847">
        <f>IF(COUNTIF(T$2:T1846,T1847)&gt;=1,0,1)</f>
        <v>1</v>
      </c>
      <c r="V1847" s="26" t="s">
        <v>3660</v>
      </c>
      <c r="W1847" s="26">
        <f t="shared" si="322"/>
        <v>2022</v>
      </c>
      <c r="X1847" s="26" t="str">
        <f t="shared" si="323"/>
        <v>01</v>
      </c>
      <c r="Y1847" s="26">
        <f t="shared" si="324"/>
        <v>11</v>
      </c>
      <c r="Z1847" s="26" t="str">
        <f t="shared" si="325"/>
        <v>22</v>
      </c>
      <c r="AA1847" s="26" t="str">
        <f t="shared" si="326"/>
        <v>26</v>
      </c>
      <c r="AB1847" s="26" t="str">
        <f t="shared" si="327"/>
        <v>48</v>
      </c>
      <c r="AC1847" s="86" t="str">
        <f t="shared" si="328"/>
        <v>GAN_QT_2500X1254px_16m_L8-9_L1_20220111_70CC</v>
      </c>
      <c r="AD1847" s="41" t="s">
        <v>3661</v>
      </c>
    </row>
    <row r="1848" spans="2:30" x14ac:dyDescent="0.25">
      <c r="B1848" t="s">
        <v>3876</v>
      </c>
      <c r="C1848" t="s">
        <v>3816</v>
      </c>
      <c r="D1848" s="7" t="s">
        <v>354</v>
      </c>
      <c r="E1848" s="2" t="b">
        <v>1</v>
      </c>
      <c r="F1848" s="2" t="s">
        <v>3813</v>
      </c>
      <c r="G1848" s="7" t="s">
        <v>184</v>
      </c>
      <c r="H1848" t="s">
        <v>355</v>
      </c>
      <c r="I1848" s="50">
        <v>44565</v>
      </c>
      <c r="J1848" s="2">
        <v>52.3</v>
      </c>
      <c r="K1848" s="2" t="s">
        <v>4525</v>
      </c>
      <c r="L1848" s="9">
        <v>72.5</v>
      </c>
      <c r="M1848" s="2" t="s">
        <v>3869</v>
      </c>
      <c r="N1848" s="2" t="s">
        <v>85</v>
      </c>
      <c r="O1848" s="2" t="s">
        <v>3868</v>
      </c>
      <c r="P1848" s="2" t="str">
        <f>VLOOKUP(I1848,Period!A:B,2,FALSE)</f>
        <v>2022H1</v>
      </c>
      <c r="Q1848" s="9">
        <f t="shared" si="319"/>
        <v>45.65</v>
      </c>
      <c r="R1848" s="2">
        <f t="shared" si="320"/>
        <v>50</v>
      </c>
      <c r="S1848" t="str">
        <f t="shared" si="321"/>
        <v>03 Cloudy (40%-90%)</v>
      </c>
      <c r="T1848" t="str">
        <f t="shared" si="329"/>
        <v>44565L8-9_L1CDM-MLB-GANQT4456503 Cloudy (40%-90%)</v>
      </c>
      <c r="U1848">
        <f>IF(COUNTIF(T$2:T1847,T1848)&gt;=1,0,1)</f>
        <v>1</v>
      </c>
      <c r="V1848" s="26" t="s">
        <v>3662</v>
      </c>
      <c r="W1848" s="26">
        <f t="shared" si="322"/>
        <v>2022</v>
      </c>
      <c r="X1848" s="26" t="str">
        <f t="shared" si="323"/>
        <v>01</v>
      </c>
      <c r="Y1848" s="26" t="str">
        <f t="shared" si="324"/>
        <v>04</v>
      </c>
      <c r="Z1848" s="26" t="str">
        <f t="shared" si="325"/>
        <v>22</v>
      </c>
      <c r="AA1848" s="26" t="str">
        <f t="shared" si="326"/>
        <v>21</v>
      </c>
      <c r="AB1848" s="26" t="str">
        <f t="shared" si="327"/>
        <v>03</v>
      </c>
      <c r="AC1848" s="86" t="str">
        <f t="shared" si="328"/>
        <v>GAN_QT_2500X1254px_16m_L8-9_L1_20220104_50CC</v>
      </c>
      <c r="AD1848" s="41" t="s">
        <v>3663</v>
      </c>
    </row>
    <row r="1849" spans="2:30" x14ac:dyDescent="0.25">
      <c r="B1849" t="s">
        <v>3876</v>
      </c>
      <c r="C1849" t="s">
        <v>3816</v>
      </c>
      <c r="D1849" s="7" t="s">
        <v>354</v>
      </c>
      <c r="E1849" s="2" t="b">
        <v>1</v>
      </c>
      <c r="F1849" s="2" t="s">
        <v>3813</v>
      </c>
      <c r="G1849" s="7" t="s">
        <v>184</v>
      </c>
      <c r="H1849" t="s">
        <v>355</v>
      </c>
      <c r="I1849" s="50">
        <v>44565</v>
      </c>
      <c r="J1849" s="2">
        <v>53.1</v>
      </c>
      <c r="K1849" s="2" t="s">
        <v>3917</v>
      </c>
      <c r="L1849" s="9">
        <v>18.8</v>
      </c>
      <c r="M1849" s="2" t="s">
        <v>3869</v>
      </c>
      <c r="N1849" s="2" t="s">
        <v>85</v>
      </c>
      <c r="O1849" s="2" t="s">
        <v>3868</v>
      </c>
      <c r="P1849" s="2" t="str">
        <f>VLOOKUP(I1849,Period!A:B,2,FALSE)</f>
        <v>2022H1</v>
      </c>
      <c r="Q1849" s="9">
        <f t="shared" si="319"/>
        <v>45.65</v>
      </c>
      <c r="R1849" s="2">
        <f t="shared" si="320"/>
        <v>50</v>
      </c>
      <c r="S1849" t="str">
        <f t="shared" si="321"/>
        <v>03 Cloudy (40%-90%)</v>
      </c>
      <c r="T1849" t="str">
        <f t="shared" si="329"/>
        <v>44565L8-9_L1CDM-MLB-GANQT4456503 Cloudy (40%-90%)</v>
      </c>
      <c r="U1849">
        <f>IF(COUNTIF(T$2:T1848,T1849)&gt;=1,0,1)</f>
        <v>0</v>
      </c>
      <c r="V1849" s="26" t="s">
        <v>3662</v>
      </c>
      <c r="W1849" s="26">
        <f t="shared" si="322"/>
        <v>2022</v>
      </c>
      <c r="X1849" s="26" t="str">
        <f t="shared" si="323"/>
        <v>01</v>
      </c>
      <c r="Y1849" s="26" t="str">
        <f t="shared" si="324"/>
        <v>04</v>
      </c>
      <c r="Z1849" s="26" t="str">
        <f t="shared" si="325"/>
        <v>22</v>
      </c>
      <c r="AA1849" s="26" t="str">
        <f t="shared" si="326"/>
        <v>20</v>
      </c>
      <c r="AB1849" s="26" t="str">
        <f t="shared" si="327"/>
        <v>39</v>
      </c>
      <c r="AC1849" s="86" t="str">
        <f t="shared" si="328"/>
        <v>GAN_QT_2500X1254px_16m_L8-9_L1_20220104_50CC</v>
      </c>
      <c r="AD1849" s="41" t="s">
        <v>3664</v>
      </c>
    </row>
    <row r="1850" spans="2:30" x14ac:dyDescent="0.25">
      <c r="B1850" t="s">
        <v>3876</v>
      </c>
      <c r="C1850" t="s">
        <v>3816</v>
      </c>
      <c r="D1850" s="7" t="s">
        <v>354</v>
      </c>
      <c r="E1850" s="2" t="b">
        <v>1</v>
      </c>
      <c r="F1850" s="2" t="s">
        <v>3813</v>
      </c>
      <c r="G1850" s="7" t="s">
        <v>184</v>
      </c>
      <c r="H1850" t="s">
        <v>355</v>
      </c>
      <c r="I1850" s="50">
        <v>44564</v>
      </c>
      <c r="J1850" s="2">
        <v>53.3</v>
      </c>
      <c r="K1850" s="2" t="s">
        <v>4568</v>
      </c>
      <c r="L1850" s="9">
        <v>100</v>
      </c>
      <c r="M1850" s="2" t="s">
        <v>3869</v>
      </c>
      <c r="N1850" s="2" t="s">
        <v>85</v>
      </c>
      <c r="O1850" s="2" t="s">
        <v>3868</v>
      </c>
      <c r="P1850" s="2" t="str">
        <f>VLOOKUP(I1850,Period!A:B,2,FALSE)</f>
        <v>2022H1</v>
      </c>
      <c r="Q1850" s="9">
        <f t="shared" si="319"/>
        <v>100</v>
      </c>
      <c r="R1850" s="2">
        <f t="shared" si="320"/>
        <v>100</v>
      </c>
      <c r="S1850" t="str">
        <f t="shared" si="321"/>
        <v>04 Overcast (100%)</v>
      </c>
      <c r="T1850" t="str">
        <f t="shared" si="329"/>
        <v>44564L8-9_L1CDM-MLB-GANQT4456404 Overcast (100%)</v>
      </c>
      <c r="U1850">
        <f>IF(COUNTIF(T$2:T1849,T1850)&gt;=1,0,1)</f>
        <v>1</v>
      </c>
      <c r="V1850" s="26" t="s">
        <v>3665</v>
      </c>
      <c r="W1850" s="26">
        <f t="shared" si="322"/>
        <v>2022</v>
      </c>
      <c r="X1850" s="26" t="str">
        <f t="shared" si="323"/>
        <v>01</v>
      </c>
      <c r="Y1850" s="26" t="str">
        <f t="shared" si="324"/>
        <v>03</v>
      </c>
      <c r="Z1850" s="26" t="str">
        <f t="shared" si="325"/>
        <v>22</v>
      </c>
      <c r="AA1850" s="26" t="str">
        <f t="shared" si="326"/>
        <v>26</v>
      </c>
      <c r="AB1850" s="26" t="str">
        <f t="shared" si="327"/>
        <v>49</v>
      </c>
      <c r="AC1850" s="86" t="str">
        <f t="shared" si="328"/>
        <v>GAN_QT_2500X1254px_16m_L8-9_L1_20220103_100CC</v>
      </c>
      <c r="AD1850" s="41" t="s">
        <v>3666</v>
      </c>
    </row>
    <row r="1851" spans="2:30" x14ac:dyDescent="0.25">
      <c r="B1851" t="s">
        <v>3866</v>
      </c>
      <c r="C1851" t="s">
        <v>3817</v>
      </c>
      <c r="D1851" s="7" t="s">
        <v>100</v>
      </c>
      <c r="E1851" s="2" t="b">
        <v>1</v>
      </c>
      <c r="F1851" s="2" t="s">
        <v>3815</v>
      </c>
      <c r="G1851" s="7" t="s">
        <v>8</v>
      </c>
      <c r="H1851" t="s">
        <v>101</v>
      </c>
      <c r="I1851" s="78">
        <v>45107</v>
      </c>
      <c r="J1851" s="44" t="s">
        <v>102</v>
      </c>
      <c r="K1851" s="2" t="s">
        <v>118</v>
      </c>
      <c r="L1851" s="9">
        <v>0</v>
      </c>
      <c r="M1851" t="s">
        <v>3869</v>
      </c>
      <c r="N1851" s="2" t="s">
        <v>85</v>
      </c>
      <c r="O1851" s="2" t="s">
        <v>4139</v>
      </c>
      <c r="P1851" s="2" t="str">
        <f>VLOOKUP(I1851,Period!A:B,2,FALSE)</f>
        <v>2023H1</v>
      </c>
      <c r="Q1851" s="9">
        <f t="shared" si="319"/>
        <v>0</v>
      </c>
      <c r="R1851" s="2">
        <f t="shared" si="320"/>
        <v>0</v>
      </c>
      <c r="S1851" t="str">
        <f t="shared" si="321"/>
        <v>01 Clear (0%)</v>
      </c>
      <c r="T1851" t="str">
        <f t="shared" si="329"/>
        <v>45107S2A_MSIL1CCDM-MLB-CLSTA4510701 Clear (0%)</v>
      </c>
      <c r="U1851">
        <f>IF(COUNTIF(T$2:T1850,T1851)&gt;=1,0,1)</f>
        <v>1</v>
      </c>
      <c r="V1851" s="26" t="s">
        <v>751</v>
      </c>
      <c r="W1851" s="26">
        <f t="shared" si="322"/>
        <v>2023</v>
      </c>
      <c r="X1851" s="26" t="str">
        <f t="shared" si="323"/>
        <v>06</v>
      </c>
      <c r="Y1851" s="26">
        <f t="shared" si="324"/>
        <v>30</v>
      </c>
      <c r="Z1851" s="26" t="str">
        <f t="shared" si="325"/>
        <v>18</v>
      </c>
      <c r="AA1851" s="26" t="str">
        <f t="shared" si="326"/>
        <v>54</v>
      </c>
      <c r="AB1851" s="26" t="str">
        <f t="shared" si="327"/>
        <v>00</v>
      </c>
      <c r="AC1851" s="86" t="str">
        <f t="shared" si="328"/>
        <v>CLS_TA_2500X1254px_65m_S2A_MSIL1C_20230630_0CC</v>
      </c>
      <c r="AD1851" s="41" t="s">
        <v>752</v>
      </c>
    </row>
    <row r="1852" spans="2:30" x14ac:dyDescent="0.25">
      <c r="B1852" t="s">
        <v>3866</v>
      </c>
      <c r="C1852" t="s">
        <v>3817</v>
      </c>
      <c r="D1852" s="7" t="s">
        <v>100</v>
      </c>
      <c r="E1852" s="2" t="b">
        <v>1</v>
      </c>
      <c r="F1852" s="2" t="s">
        <v>3815</v>
      </c>
      <c r="G1852" s="7" t="s">
        <v>8</v>
      </c>
      <c r="H1852" t="s">
        <v>101</v>
      </c>
      <c r="I1852" s="78">
        <v>45107</v>
      </c>
      <c r="J1852" s="44" t="s">
        <v>103</v>
      </c>
      <c r="K1852" s="2" t="s">
        <v>119</v>
      </c>
      <c r="L1852" s="9">
        <v>0</v>
      </c>
      <c r="M1852" t="s">
        <v>3869</v>
      </c>
      <c r="N1852" s="2" t="s">
        <v>85</v>
      </c>
      <c r="O1852" s="2" t="s">
        <v>4139</v>
      </c>
      <c r="P1852" s="2" t="str">
        <f>VLOOKUP(I1852,Period!A:B,2,FALSE)</f>
        <v>2023H1</v>
      </c>
      <c r="Q1852" s="9">
        <f t="shared" si="319"/>
        <v>0</v>
      </c>
      <c r="R1852" s="2">
        <f t="shared" ref="R1852:R1915" si="330">ROUNDUP(Q1852/10,0)*10</f>
        <v>0</v>
      </c>
      <c r="S1852" t="str">
        <f t="shared" si="321"/>
        <v>01 Clear (0%)</v>
      </c>
      <c r="T1852" t="str">
        <f t="shared" ref="T1852:T1915" si="331">CONCATENATE(I1852,B1852,C1852,H1852,I1852,S1852)</f>
        <v>45107S2A_MSIL1CCDM-MLB-CLSTA4510701 Clear (0%)</v>
      </c>
      <c r="U1852">
        <f>IF(COUNTIF(T$2:T1851,T1852)&gt;=1,0,1)</f>
        <v>0</v>
      </c>
      <c r="V1852" s="26" t="s">
        <v>751</v>
      </c>
      <c r="W1852" s="26">
        <f t="shared" si="322"/>
        <v>2023</v>
      </c>
      <c r="X1852" s="26" t="str">
        <f t="shared" si="323"/>
        <v>06</v>
      </c>
      <c r="Y1852" s="26">
        <f t="shared" si="324"/>
        <v>30</v>
      </c>
      <c r="Z1852" s="26" t="str">
        <f t="shared" si="325"/>
        <v>18</v>
      </c>
      <c r="AA1852" s="26" t="str">
        <f t="shared" si="326"/>
        <v>53</v>
      </c>
      <c r="AB1852" s="26" t="str">
        <f t="shared" si="327"/>
        <v>57</v>
      </c>
      <c r="AC1852" s="86" t="str">
        <f t="shared" si="328"/>
        <v>CLS_TA_2500X1254px_65m_S2A_MSIL1C_20230630_0CC</v>
      </c>
      <c r="AD1852" s="41" t="s">
        <v>752</v>
      </c>
    </row>
    <row r="1853" spans="2:30" x14ac:dyDescent="0.25">
      <c r="B1853" t="s">
        <v>3866</v>
      </c>
      <c r="C1853" t="s">
        <v>3817</v>
      </c>
      <c r="D1853" s="7" t="s">
        <v>100</v>
      </c>
      <c r="E1853" s="2" t="b">
        <v>1</v>
      </c>
      <c r="F1853" s="2" t="s">
        <v>3815</v>
      </c>
      <c r="G1853" s="7" t="s">
        <v>8</v>
      </c>
      <c r="H1853" t="s">
        <v>101</v>
      </c>
      <c r="I1853" s="78">
        <v>45107</v>
      </c>
      <c r="J1853" s="44" t="s">
        <v>104</v>
      </c>
      <c r="K1853" s="2" t="s">
        <v>115</v>
      </c>
      <c r="L1853" s="9">
        <v>0</v>
      </c>
      <c r="M1853" t="s">
        <v>3869</v>
      </c>
      <c r="N1853" s="2" t="s">
        <v>85</v>
      </c>
      <c r="O1853" s="2" t="s">
        <v>4139</v>
      </c>
      <c r="P1853" s="2" t="str">
        <f>VLOOKUP(I1853,Period!A:B,2,FALSE)</f>
        <v>2023H1</v>
      </c>
      <c r="Q1853" s="9">
        <f t="shared" si="319"/>
        <v>0</v>
      </c>
      <c r="R1853" s="2">
        <f t="shared" si="330"/>
        <v>0</v>
      </c>
      <c r="S1853" t="str">
        <f t="shared" si="321"/>
        <v>01 Clear (0%)</v>
      </c>
      <c r="T1853" t="str">
        <f t="shared" si="331"/>
        <v>45107S2A_MSIL1CCDM-MLB-CLSTA4510701 Clear (0%)</v>
      </c>
      <c r="U1853">
        <f>IF(COUNTIF(T$2:T1852,T1853)&gt;=1,0,1)</f>
        <v>0</v>
      </c>
      <c r="V1853" s="26" t="s">
        <v>751</v>
      </c>
      <c r="W1853" s="26">
        <f t="shared" si="322"/>
        <v>2023</v>
      </c>
      <c r="X1853" s="26" t="str">
        <f t="shared" si="323"/>
        <v>06</v>
      </c>
      <c r="Y1853" s="26">
        <f t="shared" si="324"/>
        <v>30</v>
      </c>
      <c r="Z1853" s="26" t="str">
        <f t="shared" si="325"/>
        <v>18</v>
      </c>
      <c r="AA1853" s="26" t="str">
        <f t="shared" si="326"/>
        <v>53</v>
      </c>
      <c r="AB1853" s="26" t="str">
        <f t="shared" si="327"/>
        <v>56</v>
      </c>
      <c r="AC1853" s="86" t="str">
        <f t="shared" si="328"/>
        <v>CLS_TA_2500X1254px_65m_S2A_MSIL1C_20230630_0CC</v>
      </c>
      <c r="AD1853" s="41" t="s">
        <v>752</v>
      </c>
    </row>
    <row r="1854" spans="2:30" x14ac:dyDescent="0.25">
      <c r="B1854" t="s">
        <v>3866</v>
      </c>
      <c r="C1854" t="s">
        <v>3817</v>
      </c>
      <c r="D1854" s="7" t="s">
        <v>100</v>
      </c>
      <c r="E1854" s="2" t="b">
        <v>1</v>
      </c>
      <c r="F1854" s="2" t="s">
        <v>3815</v>
      </c>
      <c r="G1854" s="7" t="s">
        <v>8</v>
      </c>
      <c r="H1854" t="s">
        <v>101</v>
      </c>
      <c r="I1854" s="78">
        <v>45107</v>
      </c>
      <c r="J1854" s="44" t="s">
        <v>105</v>
      </c>
      <c r="K1854" s="2" t="s">
        <v>116</v>
      </c>
      <c r="L1854" s="9">
        <v>0</v>
      </c>
      <c r="M1854" t="s">
        <v>3869</v>
      </c>
      <c r="N1854" s="2" t="s">
        <v>85</v>
      </c>
      <c r="O1854" s="2" t="s">
        <v>4139</v>
      </c>
      <c r="P1854" s="2" t="str">
        <f>VLOOKUP(I1854,Period!A:B,2,FALSE)</f>
        <v>2023H1</v>
      </c>
      <c r="Q1854" s="9">
        <f t="shared" si="319"/>
        <v>0</v>
      </c>
      <c r="R1854" s="2">
        <f t="shared" si="330"/>
        <v>0</v>
      </c>
      <c r="S1854" t="str">
        <f t="shared" si="321"/>
        <v>01 Clear (0%)</v>
      </c>
      <c r="T1854" t="str">
        <f t="shared" si="331"/>
        <v>45107S2A_MSIL1CCDM-MLB-CLSTA4510701 Clear (0%)</v>
      </c>
      <c r="U1854">
        <f>IF(COUNTIF(T$2:T1853,T1854)&gt;=1,0,1)</f>
        <v>0</v>
      </c>
      <c r="V1854" s="26" t="s">
        <v>751</v>
      </c>
      <c r="W1854" s="26">
        <f t="shared" si="322"/>
        <v>2023</v>
      </c>
      <c r="X1854" s="26" t="str">
        <f t="shared" si="323"/>
        <v>06</v>
      </c>
      <c r="Y1854" s="26">
        <f t="shared" si="324"/>
        <v>30</v>
      </c>
      <c r="Z1854" s="26" t="str">
        <f t="shared" si="325"/>
        <v>18</v>
      </c>
      <c r="AA1854" s="26" t="str">
        <f t="shared" si="326"/>
        <v>53</v>
      </c>
      <c r="AB1854" s="26" t="str">
        <f t="shared" si="327"/>
        <v>49</v>
      </c>
      <c r="AC1854" s="86" t="str">
        <f t="shared" si="328"/>
        <v>CLS_TA_2500X1254px_65m_S2A_MSIL1C_20230630_0CC</v>
      </c>
      <c r="AD1854" s="41" t="s">
        <v>752</v>
      </c>
    </row>
    <row r="1855" spans="2:30" x14ac:dyDescent="0.25">
      <c r="B1855" t="s">
        <v>3866</v>
      </c>
      <c r="C1855" t="s">
        <v>3817</v>
      </c>
      <c r="D1855" s="7" t="s">
        <v>100</v>
      </c>
      <c r="E1855" s="2" t="b">
        <v>1</v>
      </c>
      <c r="F1855" s="2" t="s">
        <v>3815</v>
      </c>
      <c r="G1855" s="7" t="s">
        <v>8</v>
      </c>
      <c r="H1855" t="s">
        <v>101</v>
      </c>
      <c r="I1855" s="78">
        <v>45107</v>
      </c>
      <c r="J1855" s="44" t="s">
        <v>110</v>
      </c>
      <c r="K1855" s="2" t="s">
        <v>117</v>
      </c>
      <c r="L1855" s="9">
        <v>0</v>
      </c>
      <c r="M1855" t="s">
        <v>3869</v>
      </c>
      <c r="N1855" s="2" t="s">
        <v>85</v>
      </c>
      <c r="O1855" s="2" t="s">
        <v>4139</v>
      </c>
      <c r="P1855" s="2" t="str">
        <f>VLOOKUP(I1855,Period!A:B,2,FALSE)</f>
        <v>2023H1</v>
      </c>
      <c r="Q1855" s="9">
        <f t="shared" si="319"/>
        <v>0</v>
      </c>
      <c r="R1855" s="2">
        <f t="shared" si="330"/>
        <v>0</v>
      </c>
      <c r="S1855" t="str">
        <f t="shared" si="321"/>
        <v>01 Clear (0%)</v>
      </c>
      <c r="T1855" t="str">
        <f t="shared" si="331"/>
        <v>45107S2A_MSIL1CCDM-MLB-CLSTA4510701 Clear (0%)</v>
      </c>
      <c r="U1855">
        <f>IF(COUNTIF(T$2:T1854,T1855)&gt;=1,0,1)</f>
        <v>0</v>
      </c>
      <c r="V1855" s="26" t="s">
        <v>751</v>
      </c>
      <c r="W1855" s="26">
        <f t="shared" si="322"/>
        <v>2023</v>
      </c>
      <c r="X1855" s="26" t="str">
        <f t="shared" si="323"/>
        <v>06</v>
      </c>
      <c r="Y1855" s="26">
        <f t="shared" si="324"/>
        <v>30</v>
      </c>
      <c r="Z1855" s="26" t="str">
        <f t="shared" si="325"/>
        <v>18</v>
      </c>
      <c r="AA1855" s="26" t="str">
        <f t="shared" si="326"/>
        <v>53</v>
      </c>
      <c r="AB1855" s="26" t="str">
        <f t="shared" si="327"/>
        <v>42</v>
      </c>
      <c r="AC1855" s="86" t="str">
        <f t="shared" si="328"/>
        <v>CLS_TA_2500X1254px_65m_S2A_MSIL1C_20230630_0CC</v>
      </c>
      <c r="AD1855" s="41" t="s">
        <v>752</v>
      </c>
    </row>
    <row r="1856" spans="2:30" x14ac:dyDescent="0.25">
      <c r="B1856" t="s">
        <v>3866</v>
      </c>
      <c r="C1856" t="s">
        <v>3817</v>
      </c>
      <c r="D1856" s="7" t="s">
        <v>100</v>
      </c>
      <c r="E1856" s="2" t="b">
        <v>1</v>
      </c>
      <c r="F1856" s="2" t="s">
        <v>3815</v>
      </c>
      <c r="G1856" s="7" t="s">
        <v>8</v>
      </c>
      <c r="H1856" t="s">
        <v>101</v>
      </c>
      <c r="I1856" s="78">
        <v>45107</v>
      </c>
      <c r="J1856" s="44" t="s">
        <v>111</v>
      </c>
      <c r="K1856" s="2" t="s">
        <v>120</v>
      </c>
      <c r="L1856" s="9">
        <v>0</v>
      </c>
      <c r="M1856" t="s">
        <v>3869</v>
      </c>
      <c r="N1856" s="2" t="s">
        <v>85</v>
      </c>
      <c r="O1856" s="2" t="s">
        <v>4139</v>
      </c>
      <c r="P1856" s="2" t="str">
        <f>VLOOKUP(I1856,Period!A:B,2,FALSE)</f>
        <v>2023H1</v>
      </c>
      <c r="Q1856" s="9">
        <f t="shared" si="319"/>
        <v>0</v>
      </c>
      <c r="R1856" s="2">
        <f t="shared" si="330"/>
        <v>0</v>
      </c>
      <c r="S1856" t="str">
        <f t="shared" si="321"/>
        <v>01 Clear (0%)</v>
      </c>
      <c r="T1856" t="str">
        <f t="shared" si="331"/>
        <v>45107S2A_MSIL1CCDM-MLB-CLSTA4510701 Clear (0%)</v>
      </c>
      <c r="U1856">
        <f>IF(COUNTIF(T$2:T1855,T1856)&gt;=1,0,1)</f>
        <v>0</v>
      </c>
      <c r="V1856" s="26" t="s">
        <v>751</v>
      </c>
      <c r="W1856" s="26">
        <f t="shared" si="322"/>
        <v>2023</v>
      </c>
      <c r="X1856" s="26" t="str">
        <f t="shared" si="323"/>
        <v>06</v>
      </c>
      <c r="Y1856" s="26">
        <f t="shared" si="324"/>
        <v>30</v>
      </c>
      <c r="Z1856" s="26" t="str">
        <f t="shared" si="325"/>
        <v>18</v>
      </c>
      <c r="AA1856" s="26" t="str">
        <f t="shared" si="326"/>
        <v>53</v>
      </c>
      <c r="AB1856" s="26" t="str">
        <f t="shared" si="327"/>
        <v>41</v>
      </c>
      <c r="AC1856" s="86" t="str">
        <f t="shared" si="328"/>
        <v>CLS_TA_2500X1254px_65m_S2A_MSIL1C_20230630_0CC</v>
      </c>
      <c r="AD1856" s="41" t="s">
        <v>752</v>
      </c>
    </row>
    <row r="1857" spans="2:30" x14ac:dyDescent="0.25">
      <c r="B1857" t="s">
        <v>3866</v>
      </c>
      <c r="C1857" t="s">
        <v>3817</v>
      </c>
      <c r="D1857" s="7" t="s">
        <v>100</v>
      </c>
      <c r="E1857" s="2" t="b">
        <v>1</v>
      </c>
      <c r="F1857" s="2" t="s">
        <v>3815</v>
      </c>
      <c r="G1857" s="7" t="s">
        <v>8</v>
      </c>
      <c r="H1857" t="s">
        <v>101</v>
      </c>
      <c r="I1857" s="61">
        <v>45105</v>
      </c>
      <c r="J1857" s="43" t="s">
        <v>102</v>
      </c>
      <c r="K1857" s="2" t="s">
        <v>127</v>
      </c>
      <c r="L1857" s="9">
        <v>0</v>
      </c>
      <c r="M1857" t="s">
        <v>3869</v>
      </c>
      <c r="N1857" s="2" t="s">
        <v>85</v>
      </c>
      <c r="O1857" s="2" t="s">
        <v>4139</v>
      </c>
      <c r="P1857" s="2" t="str">
        <f>VLOOKUP(I1857,Period!A:B,2,FALSE)</f>
        <v>2023H1</v>
      </c>
      <c r="Q1857" s="9">
        <f t="shared" si="319"/>
        <v>4.666666666666667</v>
      </c>
      <c r="R1857" s="2">
        <f t="shared" si="330"/>
        <v>10</v>
      </c>
      <c r="S1857" t="str">
        <f t="shared" si="321"/>
        <v>02 Sunny (10%-30%)</v>
      </c>
      <c r="T1857" t="str">
        <f t="shared" si="331"/>
        <v>45105S2A_MSIL1CCDM-MLB-CLSTA4510502 Sunny (10%-30%)</v>
      </c>
      <c r="U1857">
        <f>IF(COUNTIF(T$2:T1856,T1857)&gt;=1,0,1)</f>
        <v>1</v>
      </c>
      <c r="V1857" s="26" t="s">
        <v>751</v>
      </c>
      <c r="W1857" s="26">
        <f t="shared" si="322"/>
        <v>2023</v>
      </c>
      <c r="X1857" s="26" t="str">
        <f t="shared" si="323"/>
        <v>06</v>
      </c>
      <c r="Y1857" s="26">
        <f t="shared" si="324"/>
        <v>28</v>
      </c>
      <c r="Z1857" s="26" t="str">
        <f t="shared" si="325"/>
        <v>19</v>
      </c>
      <c r="AA1857" s="26" t="str">
        <f t="shared" si="326"/>
        <v>03</v>
      </c>
      <c r="AB1857" s="26" t="str">
        <f t="shared" si="327"/>
        <v>55</v>
      </c>
      <c r="AC1857" s="86" t="str">
        <f t="shared" si="328"/>
        <v>CLS_TA_2500X1254px_65m_S2A_MSIL1C_20230628_10CC</v>
      </c>
      <c r="AD1857" s="41" t="s">
        <v>752</v>
      </c>
    </row>
    <row r="1858" spans="2:30" x14ac:dyDescent="0.25">
      <c r="B1858" t="s">
        <v>3866</v>
      </c>
      <c r="C1858" t="s">
        <v>3817</v>
      </c>
      <c r="D1858" s="7" t="s">
        <v>100</v>
      </c>
      <c r="E1858" s="2" t="b">
        <v>1</v>
      </c>
      <c r="F1858" s="2" t="s">
        <v>3815</v>
      </c>
      <c r="G1858" s="7" t="s">
        <v>8</v>
      </c>
      <c r="H1858" t="s">
        <v>101</v>
      </c>
      <c r="I1858" s="61">
        <v>45105</v>
      </c>
      <c r="J1858" s="43" t="s">
        <v>103</v>
      </c>
      <c r="K1858" s="2" t="s">
        <v>107</v>
      </c>
      <c r="L1858" s="9">
        <v>4.9000000000000004</v>
      </c>
      <c r="M1858" t="s">
        <v>3869</v>
      </c>
      <c r="N1858" s="2" t="s">
        <v>85</v>
      </c>
      <c r="O1858" s="2" t="s">
        <v>4139</v>
      </c>
      <c r="P1858" s="2" t="str">
        <f>VLOOKUP(I1858,Period!A:B,2,FALSE)</f>
        <v>2023H1</v>
      </c>
      <c r="Q1858" s="9">
        <f t="shared" ref="Q1858:Q1921" si="332">AVERAGEIFS(L:L,I:I,I1858,H:H,H1858,C:C,C1858,B:B,B1858)</f>
        <v>4.666666666666667</v>
      </c>
      <c r="R1858" s="2">
        <f t="shared" si="330"/>
        <v>10</v>
      </c>
      <c r="S1858" t="str">
        <f t="shared" si="321"/>
        <v>02 Sunny (10%-30%)</v>
      </c>
      <c r="T1858" t="str">
        <f t="shared" si="331"/>
        <v>45105S2A_MSIL1CCDM-MLB-CLSTA4510502 Sunny (10%-30%)</v>
      </c>
      <c r="U1858">
        <f>IF(COUNTIF(T$2:T1857,T1858)&gt;=1,0,1)</f>
        <v>0</v>
      </c>
      <c r="V1858" s="26" t="s">
        <v>751</v>
      </c>
      <c r="W1858" s="26">
        <f t="shared" si="322"/>
        <v>2023</v>
      </c>
      <c r="X1858" s="26" t="str">
        <f t="shared" si="323"/>
        <v>06</v>
      </c>
      <c r="Y1858" s="26">
        <f t="shared" si="324"/>
        <v>28</v>
      </c>
      <c r="Z1858" s="26" t="str">
        <f t="shared" si="325"/>
        <v>19</v>
      </c>
      <c r="AA1858" s="26" t="str">
        <f t="shared" si="326"/>
        <v>03</v>
      </c>
      <c r="AB1858" s="26" t="str">
        <f t="shared" si="327"/>
        <v>52</v>
      </c>
      <c r="AC1858" s="86" t="str">
        <f t="shared" si="328"/>
        <v>CLS_TA_2500X1254px_65m_S2A_MSIL1C_20230628_10CC</v>
      </c>
      <c r="AD1858" s="41" t="s">
        <v>752</v>
      </c>
    </row>
    <row r="1859" spans="2:30" x14ac:dyDescent="0.25">
      <c r="B1859" t="s">
        <v>3866</v>
      </c>
      <c r="C1859" t="s">
        <v>3817</v>
      </c>
      <c r="D1859" s="7" t="s">
        <v>100</v>
      </c>
      <c r="E1859" s="2" t="b">
        <v>1</v>
      </c>
      <c r="F1859" s="2" t="s">
        <v>3815</v>
      </c>
      <c r="G1859" s="7" t="s">
        <v>8</v>
      </c>
      <c r="H1859" t="s">
        <v>101</v>
      </c>
      <c r="I1859" s="61">
        <v>45105</v>
      </c>
      <c r="J1859" s="43" t="s">
        <v>104</v>
      </c>
      <c r="K1859" s="2" t="s">
        <v>122</v>
      </c>
      <c r="L1859" s="9">
        <v>7.4</v>
      </c>
      <c r="M1859" t="s">
        <v>3869</v>
      </c>
      <c r="N1859" s="2" t="s">
        <v>85</v>
      </c>
      <c r="O1859" s="2" t="s">
        <v>4139</v>
      </c>
      <c r="P1859" s="2" t="str">
        <f>VLOOKUP(I1859,Period!A:B,2,FALSE)</f>
        <v>2023H1</v>
      </c>
      <c r="Q1859" s="9">
        <f t="shared" si="332"/>
        <v>4.666666666666667</v>
      </c>
      <c r="R1859" s="2">
        <f t="shared" si="330"/>
        <v>10</v>
      </c>
      <c r="S1859" t="str">
        <f t="shared" ref="S1859:S1922" si="333">IF(R1859=0,"01 Clear (0%)",IF(R1859&lt;=30,"02 Sunny (10%-30%)",IF(R1859&lt;=90,"03 Cloudy (40%-90%)","04 Overcast (100%)")))</f>
        <v>02 Sunny (10%-30%)</v>
      </c>
      <c r="T1859" t="str">
        <f t="shared" si="331"/>
        <v>45105S2A_MSIL1CCDM-MLB-CLSTA4510502 Sunny (10%-30%)</v>
      </c>
      <c r="U1859">
        <f>IF(COUNTIF(T$2:T1858,T1859)&gt;=1,0,1)</f>
        <v>0</v>
      </c>
      <c r="V1859" s="26" t="s">
        <v>751</v>
      </c>
      <c r="W1859" s="26">
        <f t="shared" ref="W1859:W1922" si="334">YEAR(I1859)</f>
        <v>2023</v>
      </c>
      <c r="X1859" s="26" t="str">
        <f t="shared" ref="X1859:X1922" si="335">IF(LEN(MONTH(I1859))=1,CONCATENATE("0",MONTH(I1859)),MONTH(I1859))</f>
        <v>06</v>
      </c>
      <c r="Y1859" s="26">
        <f t="shared" ref="Y1859:Y1922" si="336">IF(LEN(DAY(I1859))=1,CONCATENATE("0",DAY(I1859)),DAY(I1859))</f>
        <v>28</v>
      </c>
      <c r="Z1859" s="26" t="str">
        <f t="shared" ref="Z1859:Z1922" si="337">LEFT(K1859,2)</f>
        <v>19</v>
      </c>
      <c r="AA1859" s="26" t="str">
        <f t="shared" ref="AA1859:AA1922" si="338">MID(K1859,4,2)</f>
        <v>03</v>
      </c>
      <c r="AB1859" s="26" t="str">
        <f t="shared" ref="AB1859:AB1922" si="339">MID(K1859,7,2)</f>
        <v>51</v>
      </c>
      <c r="AC1859" s="86" t="str">
        <f t="shared" ref="AC1859:AC1922" si="340">CONCATENATE(RIGHT(C1859,3),"_",H1859,"_",M1859,"_",O1859,"_",B1859,"_",W1859,X1859,Y1859,"_",R1859,"CC")</f>
        <v>CLS_TA_2500X1254px_65m_S2A_MSIL1C_20230628_10CC</v>
      </c>
      <c r="AD1859" s="41" t="s">
        <v>752</v>
      </c>
    </row>
    <row r="1860" spans="2:30" x14ac:dyDescent="0.25">
      <c r="B1860" t="s">
        <v>3866</v>
      </c>
      <c r="C1860" t="s">
        <v>3817</v>
      </c>
      <c r="D1860" s="7" t="s">
        <v>100</v>
      </c>
      <c r="E1860" s="2" t="b">
        <v>1</v>
      </c>
      <c r="F1860" s="2" t="s">
        <v>3815</v>
      </c>
      <c r="G1860" s="7" t="s">
        <v>8</v>
      </c>
      <c r="H1860" t="s">
        <v>101</v>
      </c>
      <c r="I1860" s="61">
        <v>45105</v>
      </c>
      <c r="J1860" s="43" t="s">
        <v>105</v>
      </c>
      <c r="K1860" s="2" t="s">
        <v>128</v>
      </c>
      <c r="L1860" s="9">
        <v>3.6</v>
      </c>
      <c r="M1860" t="s">
        <v>3869</v>
      </c>
      <c r="N1860" s="2" t="s">
        <v>85</v>
      </c>
      <c r="O1860" s="2" t="s">
        <v>4139</v>
      </c>
      <c r="P1860" s="2" t="str">
        <f>VLOOKUP(I1860,Period!A:B,2,FALSE)</f>
        <v>2023H1</v>
      </c>
      <c r="Q1860" s="9">
        <f t="shared" si="332"/>
        <v>4.666666666666667</v>
      </c>
      <c r="R1860" s="2">
        <f t="shared" si="330"/>
        <v>10</v>
      </c>
      <c r="S1860" t="str">
        <f t="shared" si="333"/>
        <v>02 Sunny (10%-30%)</v>
      </c>
      <c r="T1860" t="str">
        <f t="shared" si="331"/>
        <v>45105S2A_MSIL1CCDM-MLB-CLSTA4510502 Sunny (10%-30%)</v>
      </c>
      <c r="U1860">
        <f>IF(COUNTIF(T$2:T1859,T1860)&gt;=1,0,1)</f>
        <v>0</v>
      </c>
      <c r="V1860" s="26" t="s">
        <v>751</v>
      </c>
      <c r="W1860" s="26">
        <f t="shared" si="334"/>
        <v>2023</v>
      </c>
      <c r="X1860" s="26" t="str">
        <f t="shared" si="335"/>
        <v>06</v>
      </c>
      <c r="Y1860" s="26">
        <f t="shared" si="336"/>
        <v>28</v>
      </c>
      <c r="Z1860" s="26" t="str">
        <f t="shared" si="337"/>
        <v>19</v>
      </c>
      <c r="AA1860" s="26" t="str">
        <f t="shared" si="338"/>
        <v>03</v>
      </c>
      <c r="AB1860" s="26" t="str">
        <f t="shared" si="339"/>
        <v>41</v>
      </c>
      <c r="AC1860" s="86" t="str">
        <f t="shared" si="340"/>
        <v>CLS_TA_2500X1254px_65m_S2A_MSIL1C_20230628_10CC</v>
      </c>
      <c r="AD1860" s="41" t="s">
        <v>752</v>
      </c>
    </row>
    <row r="1861" spans="2:30" x14ac:dyDescent="0.25">
      <c r="B1861" t="s">
        <v>3866</v>
      </c>
      <c r="C1861" t="s">
        <v>3817</v>
      </c>
      <c r="D1861" s="7" t="s">
        <v>100</v>
      </c>
      <c r="E1861" s="2" t="b">
        <v>1</v>
      </c>
      <c r="F1861" s="2" t="s">
        <v>3815</v>
      </c>
      <c r="G1861" s="7" t="s">
        <v>8</v>
      </c>
      <c r="H1861" t="s">
        <v>101</v>
      </c>
      <c r="I1861" s="61">
        <v>45105</v>
      </c>
      <c r="J1861" s="43" t="s">
        <v>110</v>
      </c>
      <c r="K1861" s="2" t="s">
        <v>123</v>
      </c>
      <c r="L1861" s="9">
        <v>7.5</v>
      </c>
      <c r="M1861" t="s">
        <v>3869</v>
      </c>
      <c r="N1861" s="2" t="s">
        <v>85</v>
      </c>
      <c r="O1861" s="2" t="s">
        <v>4139</v>
      </c>
      <c r="P1861" s="2" t="str">
        <f>VLOOKUP(I1861,Period!A:B,2,FALSE)</f>
        <v>2023H1</v>
      </c>
      <c r="Q1861" s="9">
        <f t="shared" si="332"/>
        <v>4.666666666666667</v>
      </c>
      <c r="R1861" s="2">
        <f t="shared" si="330"/>
        <v>10</v>
      </c>
      <c r="S1861" t="str">
        <f t="shared" si="333"/>
        <v>02 Sunny (10%-30%)</v>
      </c>
      <c r="T1861" t="str">
        <f t="shared" si="331"/>
        <v>45105S2A_MSIL1CCDM-MLB-CLSTA4510502 Sunny (10%-30%)</v>
      </c>
      <c r="U1861">
        <f>IF(COUNTIF(T$2:T1860,T1861)&gt;=1,0,1)</f>
        <v>0</v>
      </c>
      <c r="V1861" s="26" t="s">
        <v>751</v>
      </c>
      <c r="W1861" s="26">
        <f t="shared" si="334"/>
        <v>2023</v>
      </c>
      <c r="X1861" s="26" t="str">
        <f t="shared" si="335"/>
        <v>06</v>
      </c>
      <c r="Y1861" s="26">
        <f t="shared" si="336"/>
        <v>28</v>
      </c>
      <c r="Z1861" s="26" t="str">
        <f t="shared" si="337"/>
        <v>19</v>
      </c>
      <c r="AA1861" s="26" t="str">
        <f t="shared" si="338"/>
        <v>03</v>
      </c>
      <c r="AB1861" s="26" t="str">
        <f t="shared" si="339"/>
        <v>37</v>
      </c>
      <c r="AC1861" s="86" t="str">
        <f t="shared" si="340"/>
        <v>CLS_TA_2500X1254px_65m_S2A_MSIL1C_20230628_10CC</v>
      </c>
      <c r="AD1861" s="41" t="s">
        <v>752</v>
      </c>
    </row>
    <row r="1862" spans="2:30" x14ac:dyDescent="0.25">
      <c r="B1862" t="s">
        <v>3866</v>
      </c>
      <c r="C1862" t="s">
        <v>3817</v>
      </c>
      <c r="D1862" s="7" t="s">
        <v>100</v>
      </c>
      <c r="E1862" s="2" t="b">
        <v>1</v>
      </c>
      <c r="F1862" s="2" t="s">
        <v>3815</v>
      </c>
      <c r="G1862" s="7" t="s">
        <v>8</v>
      </c>
      <c r="H1862" t="s">
        <v>101</v>
      </c>
      <c r="I1862" s="61">
        <v>45105</v>
      </c>
      <c r="J1862" s="43" t="s">
        <v>111</v>
      </c>
      <c r="K1862" s="2" t="s">
        <v>130</v>
      </c>
      <c r="L1862" s="9">
        <v>4.5999999999999996</v>
      </c>
      <c r="M1862" t="s">
        <v>3869</v>
      </c>
      <c r="N1862" s="2" t="s">
        <v>85</v>
      </c>
      <c r="O1862" s="2" t="s">
        <v>4139</v>
      </c>
      <c r="P1862" s="2" t="str">
        <f>VLOOKUP(I1862,Period!A:B,2,FALSE)</f>
        <v>2023H1</v>
      </c>
      <c r="Q1862" s="9">
        <f t="shared" si="332"/>
        <v>4.666666666666667</v>
      </c>
      <c r="R1862" s="2">
        <f t="shared" si="330"/>
        <v>10</v>
      </c>
      <c r="S1862" t="str">
        <f t="shared" si="333"/>
        <v>02 Sunny (10%-30%)</v>
      </c>
      <c r="T1862" t="str">
        <f t="shared" si="331"/>
        <v>45105S2A_MSIL1CCDM-MLB-CLSTA4510502 Sunny (10%-30%)</v>
      </c>
      <c r="U1862">
        <f>IF(COUNTIF(T$2:T1861,T1862)&gt;=1,0,1)</f>
        <v>0</v>
      </c>
      <c r="V1862" s="26" t="s">
        <v>751</v>
      </c>
      <c r="W1862" s="26">
        <f t="shared" si="334"/>
        <v>2023</v>
      </c>
      <c r="X1862" s="26" t="str">
        <f t="shared" si="335"/>
        <v>06</v>
      </c>
      <c r="Y1862" s="26">
        <f t="shared" si="336"/>
        <v>28</v>
      </c>
      <c r="Z1862" s="26" t="str">
        <f t="shared" si="337"/>
        <v>19</v>
      </c>
      <c r="AA1862" s="26" t="str">
        <f t="shared" si="338"/>
        <v>03</v>
      </c>
      <c r="AB1862" s="26" t="str">
        <f t="shared" si="339"/>
        <v>36</v>
      </c>
      <c r="AC1862" s="86" t="str">
        <f t="shared" si="340"/>
        <v>CLS_TA_2500X1254px_65m_S2A_MSIL1C_20230628_10CC</v>
      </c>
      <c r="AD1862" s="41" t="s">
        <v>752</v>
      </c>
    </row>
    <row r="1863" spans="2:30" x14ac:dyDescent="0.25">
      <c r="B1863" t="s">
        <v>3866</v>
      </c>
      <c r="C1863" t="s">
        <v>3817</v>
      </c>
      <c r="D1863" s="7" t="s">
        <v>100</v>
      </c>
      <c r="E1863" s="2" t="b">
        <v>1</v>
      </c>
      <c r="F1863" s="2" t="s">
        <v>3815</v>
      </c>
      <c r="G1863" s="7" t="s">
        <v>8</v>
      </c>
      <c r="H1863" t="s">
        <v>101</v>
      </c>
      <c r="I1863" s="78">
        <v>45102</v>
      </c>
      <c r="J1863" s="44" t="s">
        <v>102</v>
      </c>
      <c r="K1863" s="2" t="s">
        <v>131</v>
      </c>
      <c r="L1863" s="9">
        <v>0</v>
      </c>
      <c r="M1863" t="s">
        <v>3869</v>
      </c>
      <c r="N1863" s="2" t="s">
        <v>85</v>
      </c>
      <c r="O1863" s="2" t="s">
        <v>4139</v>
      </c>
      <c r="P1863" s="2" t="str">
        <f>VLOOKUP(I1863,Period!A:B,2,FALSE)</f>
        <v>2023H1</v>
      </c>
      <c r="Q1863" s="9">
        <f t="shared" si="332"/>
        <v>12.15</v>
      </c>
      <c r="R1863" s="2">
        <f t="shared" si="330"/>
        <v>20</v>
      </c>
      <c r="S1863" t="str">
        <f t="shared" si="333"/>
        <v>02 Sunny (10%-30%)</v>
      </c>
      <c r="T1863" t="str">
        <f t="shared" si="331"/>
        <v>45102S2A_MSIL1CCDM-MLB-CLSTA4510202 Sunny (10%-30%)</v>
      </c>
      <c r="U1863">
        <f>IF(COUNTIF(T$2:T1862,T1863)&gt;=1,0,1)</f>
        <v>1</v>
      </c>
      <c r="V1863" s="26" t="s">
        <v>751</v>
      </c>
      <c r="W1863" s="26">
        <f t="shared" si="334"/>
        <v>2023</v>
      </c>
      <c r="X1863" s="26" t="str">
        <f t="shared" si="335"/>
        <v>06</v>
      </c>
      <c r="Y1863" s="26">
        <f t="shared" si="336"/>
        <v>25</v>
      </c>
      <c r="Z1863" s="26" t="str">
        <f t="shared" si="337"/>
        <v>18</v>
      </c>
      <c r="AA1863" s="26" t="str">
        <f t="shared" si="338"/>
        <v>53</v>
      </c>
      <c r="AB1863" s="26" t="str">
        <f t="shared" si="339"/>
        <v>58</v>
      </c>
      <c r="AC1863" s="86" t="str">
        <f t="shared" si="340"/>
        <v>CLS_TA_2500X1254px_65m_S2A_MSIL1C_20230625_20CC</v>
      </c>
      <c r="AD1863" s="41" t="s">
        <v>752</v>
      </c>
    </row>
    <row r="1864" spans="2:30" x14ac:dyDescent="0.25">
      <c r="B1864" t="s">
        <v>3866</v>
      </c>
      <c r="C1864" t="s">
        <v>3817</v>
      </c>
      <c r="D1864" s="7" t="s">
        <v>100</v>
      </c>
      <c r="E1864" s="2" t="b">
        <v>1</v>
      </c>
      <c r="F1864" s="2" t="s">
        <v>3815</v>
      </c>
      <c r="G1864" s="7" t="s">
        <v>8</v>
      </c>
      <c r="H1864" t="s">
        <v>101</v>
      </c>
      <c r="I1864" s="78">
        <v>45102</v>
      </c>
      <c r="J1864" s="44" t="s">
        <v>103</v>
      </c>
      <c r="K1864" s="2" t="s">
        <v>129</v>
      </c>
      <c r="L1864" s="9">
        <v>12.5</v>
      </c>
      <c r="M1864" t="s">
        <v>3869</v>
      </c>
      <c r="N1864" s="2" t="s">
        <v>85</v>
      </c>
      <c r="O1864" s="2" t="s">
        <v>4139</v>
      </c>
      <c r="P1864" s="2" t="str">
        <f>VLOOKUP(I1864,Period!A:B,2,FALSE)</f>
        <v>2023H1</v>
      </c>
      <c r="Q1864" s="9">
        <f t="shared" si="332"/>
        <v>12.15</v>
      </c>
      <c r="R1864" s="2">
        <f t="shared" si="330"/>
        <v>20</v>
      </c>
      <c r="S1864" t="str">
        <f t="shared" si="333"/>
        <v>02 Sunny (10%-30%)</v>
      </c>
      <c r="T1864" t="str">
        <f t="shared" si="331"/>
        <v>45102S2A_MSIL1CCDM-MLB-CLSTA4510202 Sunny (10%-30%)</v>
      </c>
      <c r="U1864">
        <f>IF(COUNTIF(T$2:T1863,T1864)&gt;=1,0,1)</f>
        <v>0</v>
      </c>
      <c r="V1864" s="26" t="s">
        <v>751</v>
      </c>
      <c r="W1864" s="26">
        <f t="shared" si="334"/>
        <v>2023</v>
      </c>
      <c r="X1864" s="26" t="str">
        <f t="shared" si="335"/>
        <v>06</v>
      </c>
      <c r="Y1864" s="26">
        <f t="shared" si="336"/>
        <v>25</v>
      </c>
      <c r="Z1864" s="26" t="str">
        <f t="shared" si="337"/>
        <v>18</v>
      </c>
      <c r="AA1864" s="26" t="str">
        <f t="shared" si="338"/>
        <v>53</v>
      </c>
      <c r="AB1864" s="26" t="str">
        <f t="shared" si="339"/>
        <v>55</v>
      </c>
      <c r="AC1864" s="86" t="str">
        <f t="shared" si="340"/>
        <v>CLS_TA_2500X1254px_65m_S2A_MSIL1C_20230625_20CC</v>
      </c>
      <c r="AD1864" s="41" t="s">
        <v>752</v>
      </c>
    </row>
    <row r="1865" spans="2:30" x14ac:dyDescent="0.25">
      <c r="B1865" t="s">
        <v>3866</v>
      </c>
      <c r="C1865" t="s">
        <v>3817</v>
      </c>
      <c r="D1865" s="7" t="s">
        <v>100</v>
      </c>
      <c r="E1865" s="2" t="b">
        <v>1</v>
      </c>
      <c r="F1865" s="2" t="s">
        <v>3815</v>
      </c>
      <c r="G1865" s="7" t="s">
        <v>8</v>
      </c>
      <c r="H1865" t="s">
        <v>101</v>
      </c>
      <c r="I1865" s="78">
        <v>45102</v>
      </c>
      <c r="J1865" s="44" t="s">
        <v>104</v>
      </c>
      <c r="K1865" s="2" t="s">
        <v>132</v>
      </c>
      <c r="L1865" s="9">
        <v>16.2</v>
      </c>
      <c r="M1865" t="s">
        <v>3869</v>
      </c>
      <c r="N1865" s="2" t="s">
        <v>85</v>
      </c>
      <c r="O1865" s="2" t="s">
        <v>4139</v>
      </c>
      <c r="P1865" s="2" t="str">
        <f>VLOOKUP(I1865,Period!A:B,2,FALSE)</f>
        <v>2023H1</v>
      </c>
      <c r="Q1865" s="9">
        <f t="shared" si="332"/>
        <v>12.15</v>
      </c>
      <c r="R1865" s="2">
        <f t="shared" si="330"/>
        <v>20</v>
      </c>
      <c r="S1865" t="str">
        <f t="shared" si="333"/>
        <v>02 Sunny (10%-30%)</v>
      </c>
      <c r="T1865" t="str">
        <f t="shared" si="331"/>
        <v>45102S2A_MSIL1CCDM-MLB-CLSTA4510202 Sunny (10%-30%)</v>
      </c>
      <c r="U1865">
        <f>IF(COUNTIF(T$2:T1864,T1865)&gt;=1,0,1)</f>
        <v>0</v>
      </c>
      <c r="V1865" s="26" t="s">
        <v>751</v>
      </c>
      <c r="W1865" s="26">
        <f t="shared" si="334"/>
        <v>2023</v>
      </c>
      <c r="X1865" s="26" t="str">
        <f t="shared" si="335"/>
        <v>06</v>
      </c>
      <c r="Y1865" s="26">
        <f t="shared" si="336"/>
        <v>25</v>
      </c>
      <c r="Z1865" s="26" t="str">
        <f t="shared" si="337"/>
        <v>18</v>
      </c>
      <c r="AA1865" s="26" t="str">
        <f t="shared" si="338"/>
        <v>53</v>
      </c>
      <c r="AB1865" s="26" t="str">
        <f t="shared" si="339"/>
        <v>54</v>
      </c>
      <c r="AC1865" s="86" t="str">
        <f t="shared" si="340"/>
        <v>CLS_TA_2500X1254px_65m_S2A_MSIL1C_20230625_20CC</v>
      </c>
      <c r="AD1865" s="41" t="s">
        <v>752</v>
      </c>
    </row>
    <row r="1866" spans="2:30" x14ac:dyDescent="0.25">
      <c r="B1866" t="s">
        <v>3866</v>
      </c>
      <c r="C1866" t="s">
        <v>3817</v>
      </c>
      <c r="D1866" s="7" t="s">
        <v>100</v>
      </c>
      <c r="E1866" s="2" t="b">
        <v>1</v>
      </c>
      <c r="F1866" s="2" t="s">
        <v>3815</v>
      </c>
      <c r="G1866" s="7" t="s">
        <v>8</v>
      </c>
      <c r="H1866" t="s">
        <v>101</v>
      </c>
      <c r="I1866" s="78">
        <v>45102</v>
      </c>
      <c r="J1866" s="44" t="s">
        <v>105</v>
      </c>
      <c r="K1866" s="2" t="s">
        <v>133</v>
      </c>
      <c r="L1866" s="9">
        <v>2.9</v>
      </c>
      <c r="M1866" t="s">
        <v>3869</v>
      </c>
      <c r="N1866" s="2" t="s">
        <v>85</v>
      </c>
      <c r="O1866" s="2" t="s">
        <v>4139</v>
      </c>
      <c r="P1866" s="2" t="str">
        <f>VLOOKUP(I1866,Period!A:B,2,FALSE)</f>
        <v>2023H1</v>
      </c>
      <c r="Q1866" s="9">
        <f t="shared" si="332"/>
        <v>12.15</v>
      </c>
      <c r="R1866" s="2">
        <f t="shared" si="330"/>
        <v>20</v>
      </c>
      <c r="S1866" t="str">
        <f t="shared" si="333"/>
        <v>02 Sunny (10%-30%)</v>
      </c>
      <c r="T1866" t="str">
        <f t="shared" si="331"/>
        <v>45102S2A_MSIL1CCDM-MLB-CLSTA4510202 Sunny (10%-30%)</v>
      </c>
      <c r="U1866">
        <f>IF(COUNTIF(T$2:T1865,T1866)&gt;=1,0,1)</f>
        <v>0</v>
      </c>
      <c r="V1866" s="26" t="s">
        <v>751</v>
      </c>
      <c r="W1866" s="26">
        <f t="shared" si="334"/>
        <v>2023</v>
      </c>
      <c r="X1866" s="26" t="str">
        <f t="shared" si="335"/>
        <v>06</v>
      </c>
      <c r="Y1866" s="26">
        <f t="shared" si="336"/>
        <v>25</v>
      </c>
      <c r="Z1866" s="26" t="str">
        <f t="shared" si="337"/>
        <v>18</v>
      </c>
      <c r="AA1866" s="26" t="str">
        <f t="shared" si="338"/>
        <v>53</v>
      </c>
      <c r="AB1866" s="26" t="str">
        <f t="shared" si="339"/>
        <v>47</v>
      </c>
      <c r="AC1866" s="86" t="str">
        <f t="shared" si="340"/>
        <v>CLS_TA_2500X1254px_65m_S2A_MSIL1C_20230625_20CC</v>
      </c>
      <c r="AD1866" s="41" t="s">
        <v>752</v>
      </c>
    </row>
    <row r="1867" spans="2:30" x14ac:dyDescent="0.25">
      <c r="B1867" t="s">
        <v>3866</v>
      </c>
      <c r="C1867" t="s">
        <v>3817</v>
      </c>
      <c r="D1867" s="7" t="s">
        <v>100</v>
      </c>
      <c r="E1867" s="2" t="b">
        <v>1</v>
      </c>
      <c r="F1867" s="2" t="s">
        <v>3815</v>
      </c>
      <c r="G1867" s="7" t="s">
        <v>8</v>
      </c>
      <c r="H1867" t="s">
        <v>101</v>
      </c>
      <c r="I1867" s="78">
        <v>45102</v>
      </c>
      <c r="J1867" s="44" t="s">
        <v>110</v>
      </c>
      <c r="K1867" s="2" t="s">
        <v>134</v>
      </c>
      <c r="L1867" s="9">
        <v>21.4</v>
      </c>
      <c r="M1867" t="s">
        <v>3869</v>
      </c>
      <c r="N1867" s="2" t="s">
        <v>85</v>
      </c>
      <c r="O1867" s="2" t="s">
        <v>4139</v>
      </c>
      <c r="P1867" s="2" t="str">
        <f>VLOOKUP(I1867,Period!A:B,2,FALSE)</f>
        <v>2023H1</v>
      </c>
      <c r="Q1867" s="9">
        <f t="shared" si="332"/>
        <v>12.15</v>
      </c>
      <c r="R1867" s="2">
        <f t="shared" si="330"/>
        <v>20</v>
      </c>
      <c r="S1867" t="str">
        <f t="shared" si="333"/>
        <v>02 Sunny (10%-30%)</v>
      </c>
      <c r="T1867" t="str">
        <f t="shared" si="331"/>
        <v>45102S2A_MSIL1CCDM-MLB-CLSTA4510202 Sunny (10%-30%)</v>
      </c>
      <c r="U1867">
        <f>IF(COUNTIF(T$2:T1866,T1867)&gt;=1,0,1)</f>
        <v>0</v>
      </c>
      <c r="V1867" s="26" t="s">
        <v>751</v>
      </c>
      <c r="W1867" s="26">
        <f t="shared" si="334"/>
        <v>2023</v>
      </c>
      <c r="X1867" s="26" t="str">
        <f t="shared" si="335"/>
        <v>06</v>
      </c>
      <c r="Y1867" s="26">
        <f t="shared" si="336"/>
        <v>25</v>
      </c>
      <c r="Z1867" s="26" t="str">
        <f t="shared" si="337"/>
        <v>18</v>
      </c>
      <c r="AA1867" s="26" t="str">
        <f t="shared" si="338"/>
        <v>53</v>
      </c>
      <c r="AB1867" s="26" t="str">
        <f t="shared" si="339"/>
        <v>40</v>
      </c>
      <c r="AC1867" s="86" t="str">
        <f t="shared" si="340"/>
        <v>CLS_TA_2500X1254px_65m_S2A_MSIL1C_20230625_20CC</v>
      </c>
      <c r="AD1867" s="41" t="s">
        <v>752</v>
      </c>
    </row>
    <row r="1868" spans="2:30" x14ac:dyDescent="0.25">
      <c r="B1868" t="s">
        <v>3866</v>
      </c>
      <c r="C1868" t="s">
        <v>3817</v>
      </c>
      <c r="D1868" s="7" t="s">
        <v>100</v>
      </c>
      <c r="E1868" s="2" t="b">
        <v>1</v>
      </c>
      <c r="F1868" s="2" t="s">
        <v>3815</v>
      </c>
      <c r="G1868" s="7" t="s">
        <v>8</v>
      </c>
      <c r="H1868" t="s">
        <v>101</v>
      </c>
      <c r="I1868" s="78">
        <v>45102</v>
      </c>
      <c r="J1868" s="44" t="s">
        <v>111</v>
      </c>
      <c r="K1868" s="2" t="s">
        <v>134</v>
      </c>
      <c r="L1868" s="9">
        <v>19.899999999999999</v>
      </c>
      <c r="M1868" t="s">
        <v>3869</v>
      </c>
      <c r="N1868" s="2" t="s">
        <v>85</v>
      </c>
      <c r="O1868" s="2" t="s">
        <v>4139</v>
      </c>
      <c r="P1868" s="2" t="str">
        <f>VLOOKUP(I1868,Period!A:B,2,FALSE)</f>
        <v>2023H1</v>
      </c>
      <c r="Q1868" s="9">
        <f t="shared" si="332"/>
        <v>12.15</v>
      </c>
      <c r="R1868" s="2">
        <f t="shared" si="330"/>
        <v>20</v>
      </c>
      <c r="S1868" t="str">
        <f t="shared" si="333"/>
        <v>02 Sunny (10%-30%)</v>
      </c>
      <c r="T1868" t="str">
        <f t="shared" si="331"/>
        <v>45102S2A_MSIL1CCDM-MLB-CLSTA4510202 Sunny (10%-30%)</v>
      </c>
      <c r="U1868">
        <f>IF(COUNTIF(T$2:T1867,T1868)&gt;=1,0,1)</f>
        <v>0</v>
      </c>
      <c r="V1868" s="26" t="s">
        <v>751</v>
      </c>
      <c r="W1868" s="26">
        <f t="shared" si="334"/>
        <v>2023</v>
      </c>
      <c r="X1868" s="26" t="str">
        <f t="shared" si="335"/>
        <v>06</v>
      </c>
      <c r="Y1868" s="26">
        <f t="shared" si="336"/>
        <v>25</v>
      </c>
      <c r="Z1868" s="26" t="str">
        <f t="shared" si="337"/>
        <v>18</v>
      </c>
      <c r="AA1868" s="26" t="str">
        <f t="shared" si="338"/>
        <v>53</v>
      </c>
      <c r="AB1868" s="26" t="str">
        <f t="shared" si="339"/>
        <v>40</v>
      </c>
      <c r="AC1868" s="86" t="str">
        <f t="shared" si="340"/>
        <v>CLS_TA_2500X1254px_65m_S2A_MSIL1C_20230625_20CC</v>
      </c>
      <c r="AD1868" s="41" t="s">
        <v>752</v>
      </c>
    </row>
    <row r="1869" spans="2:30" x14ac:dyDescent="0.25">
      <c r="B1869" t="s">
        <v>3866</v>
      </c>
      <c r="C1869" t="s">
        <v>3817</v>
      </c>
      <c r="D1869" s="7" t="s">
        <v>100</v>
      </c>
      <c r="E1869" s="2" t="b">
        <v>1</v>
      </c>
      <c r="F1869" s="2" t="s">
        <v>3815</v>
      </c>
      <c r="G1869" s="7" t="s">
        <v>8</v>
      </c>
      <c r="H1869" t="s">
        <v>101</v>
      </c>
      <c r="I1869" s="61">
        <v>45100</v>
      </c>
      <c r="J1869" s="43" t="s">
        <v>102</v>
      </c>
      <c r="K1869" s="2" t="s">
        <v>127</v>
      </c>
      <c r="L1869" s="9">
        <v>0</v>
      </c>
      <c r="M1869" t="s">
        <v>3869</v>
      </c>
      <c r="N1869" s="2" t="s">
        <v>85</v>
      </c>
      <c r="O1869" s="2" t="s">
        <v>4139</v>
      </c>
      <c r="P1869" s="2" t="str">
        <f>VLOOKUP(I1869,Period!A:B,2,FALSE)</f>
        <v>2023H1</v>
      </c>
      <c r="Q1869" s="9">
        <f t="shared" si="332"/>
        <v>7.1333333333333329</v>
      </c>
      <c r="R1869" s="2">
        <f t="shared" si="330"/>
        <v>10</v>
      </c>
      <c r="S1869" t="str">
        <f t="shared" si="333"/>
        <v>02 Sunny (10%-30%)</v>
      </c>
      <c r="T1869" t="str">
        <f t="shared" si="331"/>
        <v>45100S2A_MSIL1CCDM-MLB-CLSTA4510002 Sunny (10%-30%)</v>
      </c>
      <c r="U1869">
        <f>IF(COUNTIF(T$2:T1868,T1869)&gt;=1,0,1)</f>
        <v>1</v>
      </c>
      <c r="V1869" s="26" t="s">
        <v>751</v>
      </c>
      <c r="W1869" s="26">
        <f t="shared" si="334"/>
        <v>2023</v>
      </c>
      <c r="X1869" s="26" t="str">
        <f t="shared" si="335"/>
        <v>06</v>
      </c>
      <c r="Y1869" s="26">
        <f t="shared" si="336"/>
        <v>23</v>
      </c>
      <c r="Z1869" s="26" t="str">
        <f t="shared" si="337"/>
        <v>19</v>
      </c>
      <c r="AA1869" s="26" t="str">
        <f t="shared" si="338"/>
        <v>03</v>
      </c>
      <c r="AB1869" s="26" t="str">
        <f t="shared" si="339"/>
        <v>55</v>
      </c>
      <c r="AC1869" s="86" t="str">
        <f t="shared" si="340"/>
        <v>CLS_TA_2500X1254px_65m_S2A_MSIL1C_20230623_10CC</v>
      </c>
      <c r="AD1869" s="41" t="s">
        <v>752</v>
      </c>
    </row>
    <row r="1870" spans="2:30" x14ac:dyDescent="0.25">
      <c r="B1870" t="s">
        <v>3866</v>
      </c>
      <c r="C1870" t="s">
        <v>3817</v>
      </c>
      <c r="D1870" s="7" t="s">
        <v>100</v>
      </c>
      <c r="E1870" s="2" t="b">
        <v>1</v>
      </c>
      <c r="F1870" s="2" t="s">
        <v>3815</v>
      </c>
      <c r="G1870" s="7" t="s">
        <v>8</v>
      </c>
      <c r="H1870" t="s">
        <v>101</v>
      </c>
      <c r="I1870" s="61">
        <v>45100</v>
      </c>
      <c r="J1870" s="43" t="s">
        <v>103</v>
      </c>
      <c r="K1870" s="2" t="s">
        <v>107</v>
      </c>
      <c r="L1870" s="9">
        <v>10.3</v>
      </c>
      <c r="M1870" t="s">
        <v>3869</v>
      </c>
      <c r="N1870" s="2" t="s">
        <v>85</v>
      </c>
      <c r="O1870" s="2" t="s">
        <v>4139</v>
      </c>
      <c r="P1870" s="2" t="str">
        <f>VLOOKUP(I1870,Period!A:B,2,FALSE)</f>
        <v>2023H1</v>
      </c>
      <c r="Q1870" s="9">
        <f t="shared" si="332"/>
        <v>7.1333333333333329</v>
      </c>
      <c r="R1870" s="2">
        <f t="shared" si="330"/>
        <v>10</v>
      </c>
      <c r="S1870" t="str">
        <f t="shared" si="333"/>
        <v>02 Sunny (10%-30%)</v>
      </c>
      <c r="T1870" t="str">
        <f t="shared" si="331"/>
        <v>45100S2A_MSIL1CCDM-MLB-CLSTA4510002 Sunny (10%-30%)</v>
      </c>
      <c r="U1870">
        <f>IF(COUNTIF(T$2:T1869,T1870)&gt;=1,0,1)</f>
        <v>0</v>
      </c>
      <c r="V1870" s="26" t="s">
        <v>751</v>
      </c>
      <c r="W1870" s="26">
        <f t="shared" si="334"/>
        <v>2023</v>
      </c>
      <c r="X1870" s="26" t="str">
        <f t="shared" si="335"/>
        <v>06</v>
      </c>
      <c r="Y1870" s="26">
        <f t="shared" si="336"/>
        <v>23</v>
      </c>
      <c r="Z1870" s="26" t="str">
        <f t="shared" si="337"/>
        <v>19</v>
      </c>
      <c r="AA1870" s="26" t="str">
        <f t="shared" si="338"/>
        <v>03</v>
      </c>
      <c r="AB1870" s="26" t="str">
        <f t="shared" si="339"/>
        <v>52</v>
      </c>
      <c r="AC1870" s="86" t="str">
        <f t="shared" si="340"/>
        <v>CLS_TA_2500X1254px_65m_S2A_MSIL1C_20230623_10CC</v>
      </c>
      <c r="AD1870" s="41" t="s">
        <v>752</v>
      </c>
    </row>
    <row r="1871" spans="2:30" x14ac:dyDescent="0.25">
      <c r="B1871" t="s">
        <v>3866</v>
      </c>
      <c r="C1871" t="s">
        <v>3817</v>
      </c>
      <c r="D1871" s="7" t="s">
        <v>100</v>
      </c>
      <c r="E1871" s="2" t="b">
        <v>1</v>
      </c>
      <c r="F1871" s="2" t="s">
        <v>3815</v>
      </c>
      <c r="G1871" s="7" t="s">
        <v>8</v>
      </c>
      <c r="H1871" t="s">
        <v>101</v>
      </c>
      <c r="I1871" s="61">
        <v>45100</v>
      </c>
      <c r="J1871" s="43" t="s">
        <v>104</v>
      </c>
      <c r="K1871" s="2" t="s">
        <v>122</v>
      </c>
      <c r="L1871" s="9">
        <v>15.8</v>
      </c>
      <c r="M1871" t="s">
        <v>3869</v>
      </c>
      <c r="N1871" s="2" t="s">
        <v>85</v>
      </c>
      <c r="O1871" s="2" t="s">
        <v>4139</v>
      </c>
      <c r="P1871" s="2" t="str">
        <f>VLOOKUP(I1871,Period!A:B,2,FALSE)</f>
        <v>2023H1</v>
      </c>
      <c r="Q1871" s="9">
        <f t="shared" si="332"/>
        <v>7.1333333333333329</v>
      </c>
      <c r="R1871" s="2">
        <f t="shared" si="330"/>
        <v>10</v>
      </c>
      <c r="S1871" t="str">
        <f t="shared" si="333"/>
        <v>02 Sunny (10%-30%)</v>
      </c>
      <c r="T1871" t="str">
        <f t="shared" si="331"/>
        <v>45100S2A_MSIL1CCDM-MLB-CLSTA4510002 Sunny (10%-30%)</v>
      </c>
      <c r="U1871">
        <f>IF(COUNTIF(T$2:T1870,T1871)&gt;=1,0,1)</f>
        <v>0</v>
      </c>
      <c r="V1871" s="26" t="s">
        <v>751</v>
      </c>
      <c r="W1871" s="26">
        <f t="shared" si="334"/>
        <v>2023</v>
      </c>
      <c r="X1871" s="26" t="str">
        <f t="shared" si="335"/>
        <v>06</v>
      </c>
      <c r="Y1871" s="26">
        <f t="shared" si="336"/>
        <v>23</v>
      </c>
      <c r="Z1871" s="26" t="str">
        <f t="shared" si="337"/>
        <v>19</v>
      </c>
      <c r="AA1871" s="26" t="str">
        <f t="shared" si="338"/>
        <v>03</v>
      </c>
      <c r="AB1871" s="26" t="str">
        <f t="shared" si="339"/>
        <v>51</v>
      </c>
      <c r="AC1871" s="86" t="str">
        <f t="shared" si="340"/>
        <v>CLS_TA_2500X1254px_65m_S2A_MSIL1C_20230623_10CC</v>
      </c>
      <c r="AD1871" s="41" t="s">
        <v>752</v>
      </c>
    </row>
    <row r="1872" spans="2:30" x14ac:dyDescent="0.25">
      <c r="B1872" t="s">
        <v>3866</v>
      </c>
      <c r="C1872" t="s">
        <v>3817</v>
      </c>
      <c r="D1872" s="7" t="s">
        <v>100</v>
      </c>
      <c r="E1872" s="2" t="b">
        <v>1</v>
      </c>
      <c r="F1872" s="2" t="s">
        <v>3815</v>
      </c>
      <c r="G1872" s="7" t="s">
        <v>8</v>
      </c>
      <c r="H1872" t="s">
        <v>101</v>
      </c>
      <c r="I1872" s="61">
        <v>45100</v>
      </c>
      <c r="J1872" s="43" t="s">
        <v>105</v>
      </c>
      <c r="K1872" s="2" t="s">
        <v>128</v>
      </c>
      <c r="L1872" s="9">
        <v>0.8</v>
      </c>
      <c r="M1872" t="s">
        <v>3869</v>
      </c>
      <c r="N1872" s="2" t="s">
        <v>85</v>
      </c>
      <c r="O1872" s="2" t="s">
        <v>4139</v>
      </c>
      <c r="P1872" s="2" t="str">
        <f>VLOOKUP(I1872,Period!A:B,2,FALSE)</f>
        <v>2023H1</v>
      </c>
      <c r="Q1872" s="9">
        <f t="shared" si="332"/>
        <v>7.1333333333333329</v>
      </c>
      <c r="R1872" s="2">
        <f t="shared" si="330"/>
        <v>10</v>
      </c>
      <c r="S1872" t="str">
        <f t="shared" si="333"/>
        <v>02 Sunny (10%-30%)</v>
      </c>
      <c r="T1872" t="str">
        <f t="shared" si="331"/>
        <v>45100S2A_MSIL1CCDM-MLB-CLSTA4510002 Sunny (10%-30%)</v>
      </c>
      <c r="U1872">
        <f>IF(COUNTIF(T$2:T1871,T1872)&gt;=1,0,1)</f>
        <v>0</v>
      </c>
      <c r="V1872" s="26" t="s">
        <v>751</v>
      </c>
      <c r="W1872" s="26">
        <f t="shared" si="334"/>
        <v>2023</v>
      </c>
      <c r="X1872" s="26" t="str">
        <f t="shared" si="335"/>
        <v>06</v>
      </c>
      <c r="Y1872" s="26">
        <f t="shared" si="336"/>
        <v>23</v>
      </c>
      <c r="Z1872" s="26" t="str">
        <f t="shared" si="337"/>
        <v>19</v>
      </c>
      <c r="AA1872" s="26" t="str">
        <f t="shared" si="338"/>
        <v>03</v>
      </c>
      <c r="AB1872" s="26" t="str">
        <f t="shared" si="339"/>
        <v>41</v>
      </c>
      <c r="AC1872" s="86" t="str">
        <f t="shared" si="340"/>
        <v>CLS_TA_2500X1254px_65m_S2A_MSIL1C_20230623_10CC</v>
      </c>
      <c r="AD1872" s="41" t="s">
        <v>752</v>
      </c>
    </row>
    <row r="1873" spans="2:30" x14ac:dyDescent="0.25">
      <c r="B1873" t="s">
        <v>3866</v>
      </c>
      <c r="C1873" t="s">
        <v>3817</v>
      </c>
      <c r="D1873" s="7" t="s">
        <v>100</v>
      </c>
      <c r="E1873" s="2" t="b">
        <v>1</v>
      </c>
      <c r="F1873" s="2" t="s">
        <v>3815</v>
      </c>
      <c r="G1873" s="7" t="s">
        <v>8</v>
      </c>
      <c r="H1873" t="s">
        <v>101</v>
      </c>
      <c r="I1873" s="61">
        <v>45100</v>
      </c>
      <c r="J1873" s="43" t="s">
        <v>110</v>
      </c>
      <c r="K1873" s="2" t="s">
        <v>123</v>
      </c>
      <c r="L1873" s="9">
        <v>7.6</v>
      </c>
      <c r="M1873" t="s">
        <v>3869</v>
      </c>
      <c r="N1873" s="2" t="s">
        <v>85</v>
      </c>
      <c r="O1873" s="2" t="s">
        <v>4139</v>
      </c>
      <c r="P1873" s="2" t="str">
        <f>VLOOKUP(I1873,Period!A:B,2,FALSE)</f>
        <v>2023H1</v>
      </c>
      <c r="Q1873" s="9">
        <f t="shared" si="332"/>
        <v>7.1333333333333329</v>
      </c>
      <c r="R1873" s="2">
        <f t="shared" si="330"/>
        <v>10</v>
      </c>
      <c r="S1873" t="str">
        <f t="shared" si="333"/>
        <v>02 Sunny (10%-30%)</v>
      </c>
      <c r="T1873" t="str">
        <f t="shared" si="331"/>
        <v>45100S2A_MSIL1CCDM-MLB-CLSTA4510002 Sunny (10%-30%)</v>
      </c>
      <c r="U1873">
        <f>IF(COUNTIF(T$2:T1872,T1873)&gt;=1,0,1)</f>
        <v>0</v>
      </c>
      <c r="V1873" s="26" t="s">
        <v>751</v>
      </c>
      <c r="W1873" s="26">
        <f t="shared" si="334"/>
        <v>2023</v>
      </c>
      <c r="X1873" s="26" t="str">
        <f t="shared" si="335"/>
        <v>06</v>
      </c>
      <c r="Y1873" s="26">
        <f t="shared" si="336"/>
        <v>23</v>
      </c>
      <c r="Z1873" s="26" t="str">
        <f t="shared" si="337"/>
        <v>19</v>
      </c>
      <c r="AA1873" s="26" t="str">
        <f t="shared" si="338"/>
        <v>03</v>
      </c>
      <c r="AB1873" s="26" t="str">
        <f t="shared" si="339"/>
        <v>37</v>
      </c>
      <c r="AC1873" s="86" t="str">
        <f t="shared" si="340"/>
        <v>CLS_TA_2500X1254px_65m_S2A_MSIL1C_20230623_10CC</v>
      </c>
      <c r="AD1873" s="41" t="s">
        <v>752</v>
      </c>
    </row>
    <row r="1874" spans="2:30" x14ac:dyDescent="0.25">
      <c r="B1874" t="s">
        <v>3866</v>
      </c>
      <c r="C1874" t="s">
        <v>3817</v>
      </c>
      <c r="D1874" s="7" t="s">
        <v>100</v>
      </c>
      <c r="E1874" s="2" t="b">
        <v>1</v>
      </c>
      <c r="F1874" s="2" t="s">
        <v>3815</v>
      </c>
      <c r="G1874" s="7" t="s">
        <v>8</v>
      </c>
      <c r="H1874" t="s">
        <v>101</v>
      </c>
      <c r="I1874" s="61">
        <v>45100</v>
      </c>
      <c r="J1874" s="43" t="s">
        <v>111</v>
      </c>
      <c r="K1874" s="2" t="s">
        <v>130</v>
      </c>
      <c r="L1874" s="9">
        <v>8.3000000000000007</v>
      </c>
      <c r="M1874" t="s">
        <v>3869</v>
      </c>
      <c r="N1874" s="2" t="s">
        <v>85</v>
      </c>
      <c r="O1874" s="2" t="s">
        <v>4139</v>
      </c>
      <c r="P1874" s="2" t="str">
        <f>VLOOKUP(I1874,Period!A:B,2,FALSE)</f>
        <v>2023H1</v>
      </c>
      <c r="Q1874" s="9">
        <f t="shared" si="332"/>
        <v>7.1333333333333329</v>
      </c>
      <c r="R1874" s="2">
        <f t="shared" si="330"/>
        <v>10</v>
      </c>
      <c r="S1874" t="str">
        <f t="shared" si="333"/>
        <v>02 Sunny (10%-30%)</v>
      </c>
      <c r="T1874" t="str">
        <f t="shared" si="331"/>
        <v>45100S2A_MSIL1CCDM-MLB-CLSTA4510002 Sunny (10%-30%)</v>
      </c>
      <c r="U1874">
        <f>IF(COUNTIF(T$2:T1873,T1874)&gt;=1,0,1)</f>
        <v>0</v>
      </c>
      <c r="V1874" s="26" t="s">
        <v>751</v>
      </c>
      <c r="W1874" s="26">
        <f t="shared" si="334"/>
        <v>2023</v>
      </c>
      <c r="X1874" s="26" t="str">
        <f t="shared" si="335"/>
        <v>06</v>
      </c>
      <c r="Y1874" s="26">
        <f t="shared" si="336"/>
        <v>23</v>
      </c>
      <c r="Z1874" s="26" t="str">
        <f t="shared" si="337"/>
        <v>19</v>
      </c>
      <c r="AA1874" s="26" t="str">
        <f t="shared" si="338"/>
        <v>03</v>
      </c>
      <c r="AB1874" s="26" t="str">
        <f t="shared" si="339"/>
        <v>36</v>
      </c>
      <c r="AC1874" s="86" t="str">
        <f t="shared" si="340"/>
        <v>CLS_TA_2500X1254px_65m_S2A_MSIL1C_20230623_10CC</v>
      </c>
      <c r="AD1874" s="41" t="s">
        <v>752</v>
      </c>
    </row>
    <row r="1875" spans="2:30" x14ac:dyDescent="0.25">
      <c r="B1875" t="s">
        <v>3866</v>
      </c>
      <c r="C1875" t="s">
        <v>3817</v>
      </c>
      <c r="D1875" s="7" t="s">
        <v>100</v>
      </c>
      <c r="E1875" s="2" t="b">
        <v>1</v>
      </c>
      <c r="F1875" s="2" t="s">
        <v>3815</v>
      </c>
      <c r="G1875" s="7" t="s">
        <v>8</v>
      </c>
      <c r="H1875" t="s">
        <v>101</v>
      </c>
      <c r="I1875" s="78">
        <v>45097</v>
      </c>
      <c r="J1875" s="44" t="s">
        <v>102</v>
      </c>
      <c r="K1875" s="2" t="s">
        <v>114</v>
      </c>
      <c r="L1875" s="9">
        <v>0</v>
      </c>
      <c r="M1875" t="s">
        <v>3869</v>
      </c>
      <c r="N1875" s="2" t="s">
        <v>85</v>
      </c>
      <c r="O1875" s="2" t="s">
        <v>4139</v>
      </c>
      <c r="P1875" s="2" t="str">
        <f>VLOOKUP(I1875,Period!A:B,2,FALSE)</f>
        <v>2023H1</v>
      </c>
      <c r="Q1875" s="9">
        <f t="shared" si="332"/>
        <v>0.41666666666666669</v>
      </c>
      <c r="R1875" s="2">
        <f t="shared" si="330"/>
        <v>10</v>
      </c>
      <c r="S1875" t="str">
        <f t="shared" si="333"/>
        <v>02 Sunny (10%-30%)</v>
      </c>
      <c r="T1875" t="str">
        <f t="shared" si="331"/>
        <v>45097S2A_MSIL1CCDM-MLB-CLSTA4509702 Sunny (10%-30%)</v>
      </c>
      <c r="U1875">
        <f>IF(COUNTIF(T$2:T1874,T1875)&gt;=1,0,1)</f>
        <v>1</v>
      </c>
      <c r="V1875" s="26" t="s">
        <v>751</v>
      </c>
      <c r="W1875" s="26">
        <f t="shared" si="334"/>
        <v>2023</v>
      </c>
      <c r="X1875" s="26" t="str">
        <f t="shared" si="335"/>
        <v>06</v>
      </c>
      <c r="Y1875" s="26">
        <f t="shared" si="336"/>
        <v>20</v>
      </c>
      <c r="Z1875" s="26" t="str">
        <f t="shared" si="337"/>
        <v>18</v>
      </c>
      <c r="AA1875" s="26" t="str">
        <f t="shared" si="338"/>
        <v>53</v>
      </c>
      <c r="AB1875" s="26" t="str">
        <f t="shared" si="339"/>
        <v>59</v>
      </c>
      <c r="AC1875" s="86" t="str">
        <f t="shared" si="340"/>
        <v>CLS_TA_2500X1254px_65m_S2A_MSIL1C_20230620_10CC</v>
      </c>
      <c r="AD1875" s="41" t="s">
        <v>752</v>
      </c>
    </row>
    <row r="1876" spans="2:30" x14ac:dyDescent="0.25">
      <c r="B1876" t="s">
        <v>3866</v>
      </c>
      <c r="C1876" t="s">
        <v>3817</v>
      </c>
      <c r="D1876" s="7" t="s">
        <v>100</v>
      </c>
      <c r="E1876" s="2" t="b">
        <v>1</v>
      </c>
      <c r="F1876" s="2" t="s">
        <v>3815</v>
      </c>
      <c r="G1876" s="7" t="s">
        <v>8</v>
      </c>
      <c r="H1876" t="s">
        <v>101</v>
      </c>
      <c r="I1876" s="78">
        <v>45097</v>
      </c>
      <c r="J1876" s="44" t="s">
        <v>103</v>
      </c>
      <c r="K1876" s="2" t="s">
        <v>115</v>
      </c>
      <c r="L1876" s="9">
        <v>0</v>
      </c>
      <c r="M1876" t="s">
        <v>3869</v>
      </c>
      <c r="N1876" s="2" t="s">
        <v>85</v>
      </c>
      <c r="O1876" s="2" t="s">
        <v>4139</v>
      </c>
      <c r="P1876" s="2" t="str">
        <f>VLOOKUP(I1876,Period!A:B,2,FALSE)</f>
        <v>2023H1</v>
      </c>
      <c r="Q1876" s="9">
        <f t="shared" si="332"/>
        <v>0.41666666666666669</v>
      </c>
      <c r="R1876" s="2">
        <f t="shared" si="330"/>
        <v>10</v>
      </c>
      <c r="S1876" t="str">
        <f t="shared" si="333"/>
        <v>02 Sunny (10%-30%)</v>
      </c>
      <c r="T1876" t="str">
        <f t="shared" si="331"/>
        <v>45097S2A_MSIL1CCDM-MLB-CLSTA4509702 Sunny (10%-30%)</v>
      </c>
      <c r="U1876">
        <f>IF(COUNTIF(T$2:T1875,T1876)&gt;=1,0,1)</f>
        <v>0</v>
      </c>
      <c r="V1876" s="26" t="s">
        <v>751</v>
      </c>
      <c r="W1876" s="26">
        <f t="shared" si="334"/>
        <v>2023</v>
      </c>
      <c r="X1876" s="26" t="str">
        <f t="shared" si="335"/>
        <v>06</v>
      </c>
      <c r="Y1876" s="26">
        <f t="shared" si="336"/>
        <v>20</v>
      </c>
      <c r="Z1876" s="26" t="str">
        <f t="shared" si="337"/>
        <v>18</v>
      </c>
      <c r="AA1876" s="26" t="str">
        <f t="shared" si="338"/>
        <v>53</v>
      </c>
      <c r="AB1876" s="26" t="str">
        <f t="shared" si="339"/>
        <v>56</v>
      </c>
      <c r="AC1876" s="86" t="str">
        <f t="shared" si="340"/>
        <v>CLS_TA_2500X1254px_65m_S2A_MSIL1C_20230620_10CC</v>
      </c>
      <c r="AD1876" s="41" t="s">
        <v>752</v>
      </c>
    </row>
    <row r="1877" spans="2:30" x14ac:dyDescent="0.25">
      <c r="B1877" t="s">
        <v>3866</v>
      </c>
      <c r="C1877" t="s">
        <v>3817</v>
      </c>
      <c r="D1877" s="7" t="s">
        <v>100</v>
      </c>
      <c r="E1877" s="2" t="b">
        <v>1</v>
      </c>
      <c r="F1877" s="2" t="s">
        <v>3815</v>
      </c>
      <c r="G1877" s="7" t="s">
        <v>8</v>
      </c>
      <c r="H1877" t="s">
        <v>101</v>
      </c>
      <c r="I1877" s="78">
        <v>45097</v>
      </c>
      <c r="J1877" s="44" t="s">
        <v>104</v>
      </c>
      <c r="K1877" s="2" t="s">
        <v>129</v>
      </c>
      <c r="L1877" s="9">
        <v>0</v>
      </c>
      <c r="M1877" t="s">
        <v>3869</v>
      </c>
      <c r="N1877" s="2" t="s">
        <v>85</v>
      </c>
      <c r="O1877" s="2" t="s">
        <v>4139</v>
      </c>
      <c r="P1877" s="2" t="str">
        <f>VLOOKUP(I1877,Period!A:B,2,FALSE)</f>
        <v>2023H1</v>
      </c>
      <c r="Q1877" s="9">
        <f t="shared" si="332"/>
        <v>0.41666666666666669</v>
      </c>
      <c r="R1877" s="2">
        <f t="shared" si="330"/>
        <v>10</v>
      </c>
      <c r="S1877" t="str">
        <f t="shared" si="333"/>
        <v>02 Sunny (10%-30%)</v>
      </c>
      <c r="T1877" t="str">
        <f t="shared" si="331"/>
        <v>45097S2A_MSIL1CCDM-MLB-CLSTA4509702 Sunny (10%-30%)</v>
      </c>
      <c r="U1877">
        <f>IF(COUNTIF(T$2:T1876,T1877)&gt;=1,0,1)</f>
        <v>0</v>
      </c>
      <c r="V1877" s="26" t="s">
        <v>751</v>
      </c>
      <c r="W1877" s="26">
        <f t="shared" si="334"/>
        <v>2023</v>
      </c>
      <c r="X1877" s="26" t="str">
        <f t="shared" si="335"/>
        <v>06</v>
      </c>
      <c r="Y1877" s="26">
        <f t="shared" si="336"/>
        <v>20</v>
      </c>
      <c r="Z1877" s="26" t="str">
        <f t="shared" si="337"/>
        <v>18</v>
      </c>
      <c r="AA1877" s="26" t="str">
        <f t="shared" si="338"/>
        <v>53</v>
      </c>
      <c r="AB1877" s="26" t="str">
        <f t="shared" si="339"/>
        <v>55</v>
      </c>
      <c r="AC1877" s="86" t="str">
        <f t="shared" si="340"/>
        <v>CLS_TA_2500X1254px_65m_S2A_MSIL1C_20230620_10CC</v>
      </c>
      <c r="AD1877" s="41" t="s">
        <v>752</v>
      </c>
    </row>
    <row r="1878" spans="2:30" x14ac:dyDescent="0.25">
      <c r="B1878" t="s">
        <v>3866</v>
      </c>
      <c r="C1878" t="s">
        <v>3817</v>
      </c>
      <c r="D1878" s="7" t="s">
        <v>100</v>
      </c>
      <c r="E1878" s="2" t="b">
        <v>1</v>
      </c>
      <c r="F1878" s="2" t="s">
        <v>3815</v>
      </c>
      <c r="G1878" s="7" t="s">
        <v>8</v>
      </c>
      <c r="H1878" t="s">
        <v>101</v>
      </c>
      <c r="I1878" s="78">
        <v>45097</v>
      </c>
      <c r="J1878" s="44" t="s">
        <v>105</v>
      </c>
      <c r="K1878" s="2" t="s">
        <v>135</v>
      </c>
      <c r="L1878" s="9">
        <v>0.3</v>
      </c>
      <c r="M1878" t="s">
        <v>3869</v>
      </c>
      <c r="N1878" s="2" t="s">
        <v>85</v>
      </c>
      <c r="O1878" s="2" t="s">
        <v>4139</v>
      </c>
      <c r="P1878" s="2" t="str">
        <f>VLOOKUP(I1878,Period!A:B,2,FALSE)</f>
        <v>2023H1</v>
      </c>
      <c r="Q1878" s="9">
        <f t="shared" si="332"/>
        <v>0.41666666666666669</v>
      </c>
      <c r="R1878" s="2">
        <f t="shared" si="330"/>
        <v>10</v>
      </c>
      <c r="S1878" t="str">
        <f t="shared" si="333"/>
        <v>02 Sunny (10%-30%)</v>
      </c>
      <c r="T1878" t="str">
        <f t="shared" si="331"/>
        <v>45097S2A_MSIL1CCDM-MLB-CLSTA4509702 Sunny (10%-30%)</v>
      </c>
      <c r="U1878">
        <f>IF(COUNTIF(T$2:T1877,T1878)&gt;=1,0,1)</f>
        <v>0</v>
      </c>
      <c r="V1878" s="26" t="s">
        <v>751</v>
      </c>
      <c r="W1878" s="26">
        <f t="shared" si="334"/>
        <v>2023</v>
      </c>
      <c r="X1878" s="26" t="str">
        <f t="shared" si="335"/>
        <v>06</v>
      </c>
      <c r="Y1878" s="26">
        <f t="shared" si="336"/>
        <v>20</v>
      </c>
      <c r="Z1878" s="26" t="str">
        <f t="shared" si="337"/>
        <v>18</v>
      </c>
      <c r="AA1878" s="26" t="str">
        <f t="shared" si="338"/>
        <v>53</v>
      </c>
      <c r="AB1878" s="26" t="str">
        <f t="shared" si="339"/>
        <v>48</v>
      </c>
      <c r="AC1878" s="86" t="str">
        <f t="shared" si="340"/>
        <v>CLS_TA_2500X1254px_65m_S2A_MSIL1C_20230620_10CC</v>
      </c>
      <c r="AD1878" s="41" t="s">
        <v>752</v>
      </c>
    </row>
    <row r="1879" spans="2:30" x14ac:dyDescent="0.25">
      <c r="B1879" t="s">
        <v>3866</v>
      </c>
      <c r="C1879" t="s">
        <v>3817</v>
      </c>
      <c r="D1879" s="7" t="s">
        <v>100</v>
      </c>
      <c r="E1879" s="2" t="b">
        <v>1</v>
      </c>
      <c r="F1879" s="2" t="s">
        <v>3815</v>
      </c>
      <c r="G1879" s="7" t="s">
        <v>8</v>
      </c>
      <c r="H1879" t="s">
        <v>101</v>
      </c>
      <c r="I1879" s="78">
        <v>45097</v>
      </c>
      <c r="J1879" s="44" t="s">
        <v>110</v>
      </c>
      <c r="K1879" s="2" t="s">
        <v>120</v>
      </c>
      <c r="L1879" s="9">
        <v>1.1000000000000001</v>
      </c>
      <c r="M1879" t="s">
        <v>3869</v>
      </c>
      <c r="N1879" s="2" t="s">
        <v>85</v>
      </c>
      <c r="O1879" s="2" t="s">
        <v>4139</v>
      </c>
      <c r="P1879" s="2" t="str">
        <f>VLOOKUP(I1879,Period!A:B,2,FALSE)</f>
        <v>2023H1</v>
      </c>
      <c r="Q1879" s="9">
        <f t="shared" si="332"/>
        <v>0.41666666666666669</v>
      </c>
      <c r="R1879" s="2">
        <f t="shared" si="330"/>
        <v>10</v>
      </c>
      <c r="S1879" t="str">
        <f t="shared" si="333"/>
        <v>02 Sunny (10%-30%)</v>
      </c>
      <c r="T1879" t="str">
        <f t="shared" si="331"/>
        <v>45097S2A_MSIL1CCDM-MLB-CLSTA4509702 Sunny (10%-30%)</v>
      </c>
      <c r="U1879">
        <f>IF(COUNTIF(T$2:T1878,T1879)&gt;=1,0,1)</f>
        <v>0</v>
      </c>
      <c r="V1879" s="26" t="s">
        <v>751</v>
      </c>
      <c r="W1879" s="26">
        <f t="shared" si="334"/>
        <v>2023</v>
      </c>
      <c r="X1879" s="26" t="str">
        <f t="shared" si="335"/>
        <v>06</v>
      </c>
      <c r="Y1879" s="26">
        <f t="shared" si="336"/>
        <v>20</v>
      </c>
      <c r="Z1879" s="26" t="str">
        <f t="shared" si="337"/>
        <v>18</v>
      </c>
      <c r="AA1879" s="26" t="str">
        <f t="shared" si="338"/>
        <v>53</v>
      </c>
      <c r="AB1879" s="26" t="str">
        <f t="shared" si="339"/>
        <v>41</v>
      </c>
      <c r="AC1879" s="86" t="str">
        <f t="shared" si="340"/>
        <v>CLS_TA_2500X1254px_65m_S2A_MSIL1C_20230620_10CC</v>
      </c>
      <c r="AD1879" s="41" t="s">
        <v>752</v>
      </c>
    </row>
    <row r="1880" spans="2:30" x14ac:dyDescent="0.25">
      <c r="B1880" t="s">
        <v>3866</v>
      </c>
      <c r="C1880" t="s">
        <v>3817</v>
      </c>
      <c r="D1880" s="7" t="s">
        <v>100</v>
      </c>
      <c r="E1880" s="2" t="b">
        <v>1</v>
      </c>
      <c r="F1880" s="2" t="s">
        <v>3815</v>
      </c>
      <c r="G1880" s="7" t="s">
        <v>8</v>
      </c>
      <c r="H1880" t="s">
        <v>101</v>
      </c>
      <c r="I1880" s="78">
        <v>45097</v>
      </c>
      <c r="J1880" s="44" t="s">
        <v>111</v>
      </c>
      <c r="K1880" s="2" t="s">
        <v>134</v>
      </c>
      <c r="L1880" s="9">
        <v>1.1000000000000001</v>
      </c>
      <c r="M1880" t="s">
        <v>3869</v>
      </c>
      <c r="N1880" s="2" t="s">
        <v>85</v>
      </c>
      <c r="O1880" s="2" t="s">
        <v>4139</v>
      </c>
      <c r="P1880" s="2" t="str">
        <f>VLOOKUP(I1880,Period!A:B,2,FALSE)</f>
        <v>2023H1</v>
      </c>
      <c r="Q1880" s="9">
        <f t="shared" si="332"/>
        <v>0.41666666666666669</v>
      </c>
      <c r="R1880" s="2">
        <f t="shared" si="330"/>
        <v>10</v>
      </c>
      <c r="S1880" t="str">
        <f t="shared" si="333"/>
        <v>02 Sunny (10%-30%)</v>
      </c>
      <c r="T1880" t="str">
        <f t="shared" si="331"/>
        <v>45097S2A_MSIL1CCDM-MLB-CLSTA4509702 Sunny (10%-30%)</v>
      </c>
      <c r="U1880">
        <f>IF(COUNTIF(T$2:T1879,T1880)&gt;=1,0,1)</f>
        <v>0</v>
      </c>
      <c r="V1880" s="26" t="s">
        <v>751</v>
      </c>
      <c r="W1880" s="26">
        <f t="shared" si="334"/>
        <v>2023</v>
      </c>
      <c r="X1880" s="26" t="str">
        <f t="shared" si="335"/>
        <v>06</v>
      </c>
      <c r="Y1880" s="26">
        <f t="shared" si="336"/>
        <v>20</v>
      </c>
      <c r="Z1880" s="26" t="str">
        <f t="shared" si="337"/>
        <v>18</v>
      </c>
      <c r="AA1880" s="26" t="str">
        <f t="shared" si="338"/>
        <v>53</v>
      </c>
      <c r="AB1880" s="26" t="str">
        <f t="shared" si="339"/>
        <v>40</v>
      </c>
      <c r="AC1880" s="86" t="str">
        <f t="shared" si="340"/>
        <v>CLS_TA_2500X1254px_65m_S2A_MSIL1C_20230620_10CC</v>
      </c>
      <c r="AD1880" s="41" t="s">
        <v>752</v>
      </c>
    </row>
    <row r="1881" spans="2:30" x14ac:dyDescent="0.25">
      <c r="B1881" t="s">
        <v>3866</v>
      </c>
      <c r="C1881" t="s">
        <v>3817</v>
      </c>
      <c r="D1881" s="7" t="s">
        <v>100</v>
      </c>
      <c r="E1881" s="2" t="b">
        <v>1</v>
      </c>
      <c r="F1881" s="2" t="s">
        <v>3815</v>
      </c>
      <c r="G1881" s="7" t="s">
        <v>8</v>
      </c>
      <c r="H1881" t="s">
        <v>101</v>
      </c>
      <c r="I1881" s="61">
        <v>45095</v>
      </c>
      <c r="J1881" s="43" t="s">
        <v>102</v>
      </c>
      <c r="K1881" s="2" t="s">
        <v>127</v>
      </c>
      <c r="L1881" s="9">
        <v>0</v>
      </c>
      <c r="M1881" t="s">
        <v>3869</v>
      </c>
      <c r="N1881" s="2" t="s">
        <v>85</v>
      </c>
      <c r="O1881" s="2" t="s">
        <v>4139</v>
      </c>
      <c r="P1881" s="2" t="str">
        <f>VLOOKUP(I1881,Period!A:B,2,FALSE)</f>
        <v>2023H1</v>
      </c>
      <c r="Q1881" s="9">
        <f t="shared" si="332"/>
        <v>8.7166666666666668</v>
      </c>
      <c r="R1881" s="2">
        <f t="shared" si="330"/>
        <v>10</v>
      </c>
      <c r="S1881" t="str">
        <f t="shared" si="333"/>
        <v>02 Sunny (10%-30%)</v>
      </c>
      <c r="T1881" t="str">
        <f t="shared" si="331"/>
        <v>45095S2A_MSIL1CCDM-MLB-CLSTA4509502 Sunny (10%-30%)</v>
      </c>
      <c r="U1881">
        <f>IF(COUNTIF(T$2:T1880,T1881)&gt;=1,0,1)</f>
        <v>1</v>
      </c>
      <c r="V1881" s="26" t="s">
        <v>751</v>
      </c>
      <c r="W1881" s="26">
        <f t="shared" si="334"/>
        <v>2023</v>
      </c>
      <c r="X1881" s="26" t="str">
        <f t="shared" si="335"/>
        <v>06</v>
      </c>
      <c r="Y1881" s="26">
        <f t="shared" si="336"/>
        <v>18</v>
      </c>
      <c r="Z1881" s="26" t="str">
        <f t="shared" si="337"/>
        <v>19</v>
      </c>
      <c r="AA1881" s="26" t="str">
        <f t="shared" si="338"/>
        <v>03</v>
      </c>
      <c r="AB1881" s="26" t="str">
        <f t="shared" si="339"/>
        <v>55</v>
      </c>
      <c r="AC1881" s="86" t="str">
        <f t="shared" si="340"/>
        <v>CLS_TA_2500X1254px_65m_S2A_MSIL1C_20230618_10CC</v>
      </c>
      <c r="AD1881" s="41" t="s">
        <v>752</v>
      </c>
    </row>
    <row r="1882" spans="2:30" x14ac:dyDescent="0.25">
      <c r="B1882" t="s">
        <v>3866</v>
      </c>
      <c r="C1882" t="s">
        <v>3817</v>
      </c>
      <c r="D1882" s="7" t="s">
        <v>100</v>
      </c>
      <c r="E1882" s="2" t="b">
        <v>1</v>
      </c>
      <c r="F1882" s="2" t="s">
        <v>3815</v>
      </c>
      <c r="G1882" s="7" t="s">
        <v>8</v>
      </c>
      <c r="H1882" t="s">
        <v>101</v>
      </c>
      <c r="I1882" s="61">
        <v>45095</v>
      </c>
      <c r="J1882" s="43" t="s">
        <v>103</v>
      </c>
      <c r="K1882" s="2" t="s">
        <v>107</v>
      </c>
      <c r="L1882" s="9">
        <v>4.8</v>
      </c>
      <c r="M1882" t="s">
        <v>3869</v>
      </c>
      <c r="N1882" s="2" t="s">
        <v>85</v>
      </c>
      <c r="O1882" s="2" t="s">
        <v>4139</v>
      </c>
      <c r="P1882" s="2" t="str">
        <f>VLOOKUP(I1882,Period!A:B,2,FALSE)</f>
        <v>2023H1</v>
      </c>
      <c r="Q1882" s="9">
        <f t="shared" si="332"/>
        <v>8.7166666666666668</v>
      </c>
      <c r="R1882" s="2">
        <f t="shared" si="330"/>
        <v>10</v>
      </c>
      <c r="S1882" t="str">
        <f t="shared" si="333"/>
        <v>02 Sunny (10%-30%)</v>
      </c>
      <c r="T1882" t="str">
        <f t="shared" si="331"/>
        <v>45095S2A_MSIL1CCDM-MLB-CLSTA4509502 Sunny (10%-30%)</v>
      </c>
      <c r="U1882">
        <f>IF(COUNTIF(T$2:T1881,T1882)&gt;=1,0,1)</f>
        <v>0</v>
      </c>
      <c r="V1882" s="26" t="s">
        <v>751</v>
      </c>
      <c r="W1882" s="26">
        <f t="shared" si="334"/>
        <v>2023</v>
      </c>
      <c r="X1882" s="26" t="str">
        <f t="shared" si="335"/>
        <v>06</v>
      </c>
      <c r="Y1882" s="26">
        <f t="shared" si="336"/>
        <v>18</v>
      </c>
      <c r="Z1882" s="26" t="str">
        <f t="shared" si="337"/>
        <v>19</v>
      </c>
      <c r="AA1882" s="26" t="str">
        <f t="shared" si="338"/>
        <v>03</v>
      </c>
      <c r="AB1882" s="26" t="str">
        <f t="shared" si="339"/>
        <v>52</v>
      </c>
      <c r="AC1882" s="86" t="str">
        <f t="shared" si="340"/>
        <v>CLS_TA_2500X1254px_65m_S2A_MSIL1C_20230618_10CC</v>
      </c>
      <c r="AD1882" s="41" t="s">
        <v>752</v>
      </c>
    </row>
    <row r="1883" spans="2:30" x14ac:dyDescent="0.25">
      <c r="B1883" t="s">
        <v>3866</v>
      </c>
      <c r="C1883" t="s">
        <v>3817</v>
      </c>
      <c r="D1883" s="7" t="s">
        <v>100</v>
      </c>
      <c r="E1883" s="2" t="b">
        <v>1</v>
      </c>
      <c r="F1883" s="2" t="s">
        <v>3815</v>
      </c>
      <c r="G1883" s="7" t="s">
        <v>8</v>
      </c>
      <c r="H1883" t="s">
        <v>101</v>
      </c>
      <c r="I1883" s="61">
        <v>45095</v>
      </c>
      <c r="J1883" s="43" t="s">
        <v>104</v>
      </c>
      <c r="K1883" s="2" t="s">
        <v>122</v>
      </c>
      <c r="L1883" s="9">
        <v>7.3</v>
      </c>
      <c r="M1883" t="s">
        <v>3869</v>
      </c>
      <c r="N1883" s="2" t="s">
        <v>85</v>
      </c>
      <c r="O1883" s="2" t="s">
        <v>4139</v>
      </c>
      <c r="P1883" s="2" t="str">
        <f>VLOOKUP(I1883,Period!A:B,2,FALSE)</f>
        <v>2023H1</v>
      </c>
      <c r="Q1883" s="9">
        <f t="shared" si="332"/>
        <v>8.7166666666666668</v>
      </c>
      <c r="R1883" s="2">
        <f t="shared" si="330"/>
        <v>10</v>
      </c>
      <c r="S1883" t="str">
        <f t="shared" si="333"/>
        <v>02 Sunny (10%-30%)</v>
      </c>
      <c r="T1883" t="str">
        <f t="shared" si="331"/>
        <v>45095S2A_MSIL1CCDM-MLB-CLSTA4509502 Sunny (10%-30%)</v>
      </c>
      <c r="U1883">
        <f>IF(COUNTIF(T$2:T1882,T1883)&gt;=1,0,1)</f>
        <v>0</v>
      </c>
      <c r="V1883" s="26" t="s">
        <v>751</v>
      </c>
      <c r="W1883" s="26">
        <f t="shared" si="334"/>
        <v>2023</v>
      </c>
      <c r="X1883" s="26" t="str">
        <f t="shared" si="335"/>
        <v>06</v>
      </c>
      <c r="Y1883" s="26">
        <f t="shared" si="336"/>
        <v>18</v>
      </c>
      <c r="Z1883" s="26" t="str">
        <f t="shared" si="337"/>
        <v>19</v>
      </c>
      <c r="AA1883" s="26" t="str">
        <f t="shared" si="338"/>
        <v>03</v>
      </c>
      <c r="AB1883" s="26" t="str">
        <f t="shared" si="339"/>
        <v>51</v>
      </c>
      <c r="AC1883" s="86" t="str">
        <f t="shared" si="340"/>
        <v>CLS_TA_2500X1254px_65m_S2A_MSIL1C_20230618_10CC</v>
      </c>
      <c r="AD1883" s="41" t="s">
        <v>752</v>
      </c>
    </row>
    <row r="1884" spans="2:30" x14ac:dyDescent="0.25">
      <c r="B1884" t="s">
        <v>3866</v>
      </c>
      <c r="C1884" t="s">
        <v>3817</v>
      </c>
      <c r="D1884" s="7" t="s">
        <v>100</v>
      </c>
      <c r="E1884" s="2" t="b">
        <v>1</v>
      </c>
      <c r="F1884" s="2" t="s">
        <v>3815</v>
      </c>
      <c r="G1884" s="7" t="s">
        <v>8</v>
      </c>
      <c r="H1884" t="s">
        <v>101</v>
      </c>
      <c r="I1884" s="61">
        <v>45095</v>
      </c>
      <c r="J1884" s="43" t="s">
        <v>105</v>
      </c>
      <c r="K1884" s="2" t="s">
        <v>128</v>
      </c>
      <c r="L1884" s="9">
        <v>12.1</v>
      </c>
      <c r="M1884" t="s">
        <v>3869</v>
      </c>
      <c r="N1884" s="2" t="s">
        <v>85</v>
      </c>
      <c r="O1884" s="2" t="s">
        <v>4139</v>
      </c>
      <c r="P1884" s="2" t="str">
        <f>VLOOKUP(I1884,Period!A:B,2,FALSE)</f>
        <v>2023H1</v>
      </c>
      <c r="Q1884" s="9">
        <f t="shared" si="332"/>
        <v>8.7166666666666668</v>
      </c>
      <c r="R1884" s="2">
        <f t="shared" si="330"/>
        <v>10</v>
      </c>
      <c r="S1884" t="str">
        <f t="shared" si="333"/>
        <v>02 Sunny (10%-30%)</v>
      </c>
      <c r="T1884" t="str">
        <f t="shared" si="331"/>
        <v>45095S2A_MSIL1CCDM-MLB-CLSTA4509502 Sunny (10%-30%)</v>
      </c>
      <c r="U1884">
        <f>IF(COUNTIF(T$2:T1883,T1884)&gt;=1,0,1)</f>
        <v>0</v>
      </c>
      <c r="V1884" s="26" t="s">
        <v>751</v>
      </c>
      <c r="W1884" s="26">
        <f t="shared" si="334"/>
        <v>2023</v>
      </c>
      <c r="X1884" s="26" t="str">
        <f t="shared" si="335"/>
        <v>06</v>
      </c>
      <c r="Y1884" s="26">
        <f t="shared" si="336"/>
        <v>18</v>
      </c>
      <c r="Z1884" s="26" t="str">
        <f t="shared" si="337"/>
        <v>19</v>
      </c>
      <c r="AA1884" s="26" t="str">
        <f t="shared" si="338"/>
        <v>03</v>
      </c>
      <c r="AB1884" s="26" t="str">
        <f t="shared" si="339"/>
        <v>41</v>
      </c>
      <c r="AC1884" s="86" t="str">
        <f t="shared" si="340"/>
        <v>CLS_TA_2500X1254px_65m_S2A_MSIL1C_20230618_10CC</v>
      </c>
      <c r="AD1884" s="41" t="s">
        <v>752</v>
      </c>
    </row>
    <row r="1885" spans="2:30" x14ac:dyDescent="0.25">
      <c r="B1885" t="s">
        <v>3866</v>
      </c>
      <c r="C1885" t="s">
        <v>3817</v>
      </c>
      <c r="D1885" s="7" t="s">
        <v>100</v>
      </c>
      <c r="E1885" s="2" t="b">
        <v>1</v>
      </c>
      <c r="F1885" s="2" t="s">
        <v>3815</v>
      </c>
      <c r="G1885" s="7" t="s">
        <v>8</v>
      </c>
      <c r="H1885" t="s">
        <v>101</v>
      </c>
      <c r="I1885" s="61">
        <v>45095</v>
      </c>
      <c r="J1885" s="43" t="s">
        <v>110</v>
      </c>
      <c r="K1885" s="2" t="s">
        <v>123</v>
      </c>
      <c r="L1885" s="9">
        <v>15.7</v>
      </c>
      <c r="M1885" t="s">
        <v>3869</v>
      </c>
      <c r="N1885" s="2" t="s">
        <v>85</v>
      </c>
      <c r="O1885" s="2" t="s">
        <v>4139</v>
      </c>
      <c r="P1885" s="2" t="str">
        <f>VLOOKUP(I1885,Period!A:B,2,FALSE)</f>
        <v>2023H1</v>
      </c>
      <c r="Q1885" s="9">
        <f t="shared" si="332"/>
        <v>8.7166666666666668</v>
      </c>
      <c r="R1885" s="2">
        <f t="shared" si="330"/>
        <v>10</v>
      </c>
      <c r="S1885" t="str">
        <f t="shared" si="333"/>
        <v>02 Sunny (10%-30%)</v>
      </c>
      <c r="T1885" t="str">
        <f t="shared" si="331"/>
        <v>45095S2A_MSIL1CCDM-MLB-CLSTA4509502 Sunny (10%-30%)</v>
      </c>
      <c r="U1885">
        <f>IF(COUNTIF(T$2:T1884,T1885)&gt;=1,0,1)</f>
        <v>0</v>
      </c>
      <c r="V1885" s="26" t="s">
        <v>751</v>
      </c>
      <c r="W1885" s="26">
        <f t="shared" si="334"/>
        <v>2023</v>
      </c>
      <c r="X1885" s="26" t="str">
        <f t="shared" si="335"/>
        <v>06</v>
      </c>
      <c r="Y1885" s="26">
        <f t="shared" si="336"/>
        <v>18</v>
      </c>
      <c r="Z1885" s="26" t="str">
        <f t="shared" si="337"/>
        <v>19</v>
      </c>
      <c r="AA1885" s="26" t="str">
        <f t="shared" si="338"/>
        <v>03</v>
      </c>
      <c r="AB1885" s="26" t="str">
        <f t="shared" si="339"/>
        <v>37</v>
      </c>
      <c r="AC1885" s="86" t="str">
        <f t="shared" si="340"/>
        <v>CLS_TA_2500X1254px_65m_S2A_MSIL1C_20230618_10CC</v>
      </c>
      <c r="AD1885" s="41" t="s">
        <v>752</v>
      </c>
    </row>
    <row r="1886" spans="2:30" x14ac:dyDescent="0.25">
      <c r="B1886" t="s">
        <v>3866</v>
      </c>
      <c r="C1886" t="s">
        <v>3817</v>
      </c>
      <c r="D1886" s="7" t="s">
        <v>100</v>
      </c>
      <c r="E1886" s="2" t="b">
        <v>1</v>
      </c>
      <c r="F1886" s="2" t="s">
        <v>3815</v>
      </c>
      <c r="G1886" s="7" t="s">
        <v>8</v>
      </c>
      <c r="H1886" t="s">
        <v>101</v>
      </c>
      <c r="I1886" s="61">
        <v>45095</v>
      </c>
      <c r="J1886" s="43" t="s">
        <v>111</v>
      </c>
      <c r="K1886" s="2" t="s">
        <v>130</v>
      </c>
      <c r="L1886" s="9">
        <v>12.4</v>
      </c>
      <c r="M1886" t="s">
        <v>3869</v>
      </c>
      <c r="N1886" s="2" t="s">
        <v>85</v>
      </c>
      <c r="O1886" s="2" t="s">
        <v>4139</v>
      </c>
      <c r="P1886" s="2" t="str">
        <f>VLOOKUP(I1886,Period!A:B,2,FALSE)</f>
        <v>2023H1</v>
      </c>
      <c r="Q1886" s="9">
        <f t="shared" si="332"/>
        <v>8.7166666666666668</v>
      </c>
      <c r="R1886" s="2">
        <f t="shared" si="330"/>
        <v>10</v>
      </c>
      <c r="S1886" t="str">
        <f t="shared" si="333"/>
        <v>02 Sunny (10%-30%)</v>
      </c>
      <c r="T1886" t="str">
        <f t="shared" si="331"/>
        <v>45095S2A_MSIL1CCDM-MLB-CLSTA4509502 Sunny (10%-30%)</v>
      </c>
      <c r="U1886">
        <f>IF(COUNTIF(T$2:T1885,T1886)&gt;=1,0,1)</f>
        <v>0</v>
      </c>
      <c r="V1886" s="26" t="s">
        <v>751</v>
      </c>
      <c r="W1886" s="26">
        <f t="shared" si="334"/>
        <v>2023</v>
      </c>
      <c r="X1886" s="26" t="str">
        <f t="shared" si="335"/>
        <v>06</v>
      </c>
      <c r="Y1886" s="26">
        <f t="shared" si="336"/>
        <v>18</v>
      </c>
      <c r="Z1886" s="26" t="str">
        <f t="shared" si="337"/>
        <v>19</v>
      </c>
      <c r="AA1886" s="26" t="str">
        <f t="shared" si="338"/>
        <v>03</v>
      </c>
      <c r="AB1886" s="26" t="str">
        <f t="shared" si="339"/>
        <v>36</v>
      </c>
      <c r="AC1886" s="86" t="str">
        <f t="shared" si="340"/>
        <v>CLS_TA_2500X1254px_65m_S2A_MSIL1C_20230618_10CC</v>
      </c>
      <c r="AD1886" s="41" t="s">
        <v>752</v>
      </c>
    </row>
    <row r="1887" spans="2:30" x14ac:dyDescent="0.25">
      <c r="B1887" t="s">
        <v>3866</v>
      </c>
      <c r="C1887" t="s">
        <v>3817</v>
      </c>
      <c r="D1887" s="7" t="s">
        <v>100</v>
      </c>
      <c r="E1887" s="2" t="b">
        <v>1</v>
      </c>
      <c r="F1887" s="2" t="s">
        <v>3815</v>
      </c>
      <c r="G1887" s="7" t="s">
        <v>8</v>
      </c>
      <c r="H1887" t="s">
        <v>101</v>
      </c>
      <c r="I1887" s="78">
        <v>45092</v>
      </c>
      <c r="J1887" s="44" t="s">
        <v>102</v>
      </c>
      <c r="K1887" s="2" t="s">
        <v>114</v>
      </c>
      <c r="L1887" s="9">
        <v>43.3</v>
      </c>
      <c r="M1887" t="s">
        <v>3869</v>
      </c>
      <c r="N1887" s="2" t="s">
        <v>85</v>
      </c>
      <c r="O1887" s="2" t="s">
        <v>4139</v>
      </c>
      <c r="P1887" s="2" t="str">
        <f>VLOOKUP(I1887,Period!A:B,2,FALSE)</f>
        <v>2023H1</v>
      </c>
      <c r="Q1887" s="9">
        <f t="shared" si="332"/>
        <v>19.833333333333332</v>
      </c>
      <c r="R1887" s="2">
        <f t="shared" si="330"/>
        <v>20</v>
      </c>
      <c r="S1887" t="str">
        <f t="shared" si="333"/>
        <v>02 Sunny (10%-30%)</v>
      </c>
      <c r="T1887" t="str">
        <f t="shared" si="331"/>
        <v>45092S2A_MSIL1CCDM-MLB-CLSTA4509202 Sunny (10%-30%)</v>
      </c>
      <c r="U1887">
        <f>IF(COUNTIF(T$2:T1886,T1887)&gt;=1,0,1)</f>
        <v>1</v>
      </c>
      <c r="V1887" s="26" t="s">
        <v>751</v>
      </c>
      <c r="W1887" s="26">
        <f t="shared" si="334"/>
        <v>2023</v>
      </c>
      <c r="X1887" s="26" t="str">
        <f t="shared" si="335"/>
        <v>06</v>
      </c>
      <c r="Y1887" s="26">
        <f t="shared" si="336"/>
        <v>15</v>
      </c>
      <c r="Z1887" s="26" t="str">
        <f t="shared" si="337"/>
        <v>18</v>
      </c>
      <c r="AA1887" s="26" t="str">
        <f t="shared" si="338"/>
        <v>53</v>
      </c>
      <c r="AB1887" s="26" t="str">
        <f t="shared" si="339"/>
        <v>59</v>
      </c>
      <c r="AC1887" s="86" t="str">
        <f t="shared" si="340"/>
        <v>CLS_TA_2500X1254px_65m_S2A_MSIL1C_20230615_20CC</v>
      </c>
      <c r="AD1887" s="41" t="s">
        <v>752</v>
      </c>
    </row>
    <row r="1888" spans="2:30" x14ac:dyDescent="0.25">
      <c r="B1888" t="s">
        <v>3866</v>
      </c>
      <c r="C1888" t="s">
        <v>3817</v>
      </c>
      <c r="D1888" s="7" t="s">
        <v>100</v>
      </c>
      <c r="E1888" s="2" t="b">
        <v>1</v>
      </c>
      <c r="F1888" s="2" t="s">
        <v>3815</v>
      </c>
      <c r="G1888" s="7" t="s">
        <v>8</v>
      </c>
      <c r="H1888" t="s">
        <v>101</v>
      </c>
      <c r="I1888" s="78">
        <v>45092</v>
      </c>
      <c r="J1888" s="44" t="s">
        <v>103</v>
      </c>
      <c r="K1888" s="2" t="s">
        <v>115</v>
      </c>
      <c r="L1888" s="9">
        <v>27.9</v>
      </c>
      <c r="M1888" t="s">
        <v>3869</v>
      </c>
      <c r="N1888" s="2" t="s">
        <v>85</v>
      </c>
      <c r="O1888" s="2" t="s">
        <v>4139</v>
      </c>
      <c r="P1888" s="2" t="str">
        <f>VLOOKUP(I1888,Period!A:B,2,FALSE)</f>
        <v>2023H1</v>
      </c>
      <c r="Q1888" s="9">
        <f t="shared" si="332"/>
        <v>19.833333333333332</v>
      </c>
      <c r="R1888" s="2">
        <f t="shared" si="330"/>
        <v>20</v>
      </c>
      <c r="S1888" t="str">
        <f t="shared" si="333"/>
        <v>02 Sunny (10%-30%)</v>
      </c>
      <c r="T1888" t="str">
        <f t="shared" si="331"/>
        <v>45092S2A_MSIL1CCDM-MLB-CLSTA4509202 Sunny (10%-30%)</v>
      </c>
      <c r="U1888">
        <f>IF(COUNTIF(T$2:T1887,T1888)&gt;=1,0,1)</f>
        <v>0</v>
      </c>
      <c r="V1888" s="26" t="s">
        <v>751</v>
      </c>
      <c r="W1888" s="26">
        <f t="shared" si="334"/>
        <v>2023</v>
      </c>
      <c r="X1888" s="26" t="str">
        <f t="shared" si="335"/>
        <v>06</v>
      </c>
      <c r="Y1888" s="26">
        <f t="shared" si="336"/>
        <v>15</v>
      </c>
      <c r="Z1888" s="26" t="str">
        <f t="shared" si="337"/>
        <v>18</v>
      </c>
      <c r="AA1888" s="26" t="str">
        <f t="shared" si="338"/>
        <v>53</v>
      </c>
      <c r="AB1888" s="26" t="str">
        <f t="shared" si="339"/>
        <v>56</v>
      </c>
      <c r="AC1888" s="86" t="str">
        <f t="shared" si="340"/>
        <v>CLS_TA_2500X1254px_65m_S2A_MSIL1C_20230615_20CC</v>
      </c>
      <c r="AD1888" s="41" t="s">
        <v>752</v>
      </c>
    </row>
    <row r="1889" spans="2:30" x14ac:dyDescent="0.25">
      <c r="B1889" t="s">
        <v>3866</v>
      </c>
      <c r="C1889" t="s">
        <v>3817</v>
      </c>
      <c r="D1889" s="7" t="s">
        <v>100</v>
      </c>
      <c r="E1889" s="2" t="b">
        <v>1</v>
      </c>
      <c r="F1889" s="2" t="s">
        <v>3815</v>
      </c>
      <c r="G1889" s="7" t="s">
        <v>8</v>
      </c>
      <c r="H1889" t="s">
        <v>101</v>
      </c>
      <c r="I1889" s="78">
        <v>45092</v>
      </c>
      <c r="J1889" s="44" t="s">
        <v>104</v>
      </c>
      <c r="K1889" s="2" t="s">
        <v>129</v>
      </c>
      <c r="L1889" s="9">
        <v>18.2</v>
      </c>
      <c r="M1889" t="s">
        <v>3869</v>
      </c>
      <c r="N1889" s="2" t="s">
        <v>85</v>
      </c>
      <c r="O1889" s="2" t="s">
        <v>4139</v>
      </c>
      <c r="P1889" s="2" t="str">
        <f>VLOOKUP(I1889,Period!A:B,2,FALSE)</f>
        <v>2023H1</v>
      </c>
      <c r="Q1889" s="9">
        <f t="shared" si="332"/>
        <v>19.833333333333332</v>
      </c>
      <c r="R1889" s="2">
        <f t="shared" si="330"/>
        <v>20</v>
      </c>
      <c r="S1889" t="str">
        <f t="shared" si="333"/>
        <v>02 Sunny (10%-30%)</v>
      </c>
      <c r="T1889" t="str">
        <f t="shared" si="331"/>
        <v>45092S2A_MSIL1CCDM-MLB-CLSTA4509202 Sunny (10%-30%)</v>
      </c>
      <c r="U1889">
        <f>IF(COUNTIF(T$2:T1888,T1889)&gt;=1,0,1)</f>
        <v>0</v>
      </c>
      <c r="V1889" s="26" t="s">
        <v>751</v>
      </c>
      <c r="W1889" s="26">
        <f t="shared" si="334"/>
        <v>2023</v>
      </c>
      <c r="X1889" s="26" t="str">
        <f t="shared" si="335"/>
        <v>06</v>
      </c>
      <c r="Y1889" s="26">
        <f t="shared" si="336"/>
        <v>15</v>
      </c>
      <c r="Z1889" s="26" t="str">
        <f t="shared" si="337"/>
        <v>18</v>
      </c>
      <c r="AA1889" s="26" t="str">
        <f t="shared" si="338"/>
        <v>53</v>
      </c>
      <c r="AB1889" s="26" t="str">
        <f t="shared" si="339"/>
        <v>55</v>
      </c>
      <c r="AC1889" s="86" t="str">
        <f t="shared" si="340"/>
        <v>CLS_TA_2500X1254px_65m_S2A_MSIL1C_20230615_20CC</v>
      </c>
      <c r="AD1889" s="41" t="s">
        <v>752</v>
      </c>
    </row>
    <row r="1890" spans="2:30" x14ac:dyDescent="0.25">
      <c r="B1890" t="s">
        <v>3866</v>
      </c>
      <c r="C1890" t="s">
        <v>3817</v>
      </c>
      <c r="D1890" s="7" t="s">
        <v>100</v>
      </c>
      <c r="E1890" s="2" t="b">
        <v>1</v>
      </c>
      <c r="F1890" s="2" t="s">
        <v>3815</v>
      </c>
      <c r="G1890" s="7" t="s">
        <v>8</v>
      </c>
      <c r="H1890" t="s">
        <v>101</v>
      </c>
      <c r="I1890" s="78">
        <v>45092</v>
      </c>
      <c r="J1890" s="44" t="s">
        <v>105</v>
      </c>
      <c r="K1890" s="2" t="s">
        <v>135</v>
      </c>
      <c r="L1890" s="9">
        <v>25.4</v>
      </c>
      <c r="M1890" t="s">
        <v>3869</v>
      </c>
      <c r="N1890" s="2" t="s">
        <v>85</v>
      </c>
      <c r="O1890" s="2" t="s">
        <v>4139</v>
      </c>
      <c r="P1890" s="2" t="str">
        <f>VLOOKUP(I1890,Period!A:B,2,FALSE)</f>
        <v>2023H1</v>
      </c>
      <c r="Q1890" s="9">
        <f t="shared" si="332"/>
        <v>19.833333333333332</v>
      </c>
      <c r="R1890" s="2">
        <f t="shared" si="330"/>
        <v>20</v>
      </c>
      <c r="S1890" t="str">
        <f t="shared" si="333"/>
        <v>02 Sunny (10%-30%)</v>
      </c>
      <c r="T1890" t="str">
        <f t="shared" si="331"/>
        <v>45092S2A_MSIL1CCDM-MLB-CLSTA4509202 Sunny (10%-30%)</v>
      </c>
      <c r="U1890">
        <f>IF(COUNTIF(T$2:T1889,T1890)&gt;=1,0,1)</f>
        <v>0</v>
      </c>
      <c r="V1890" s="26" t="s">
        <v>751</v>
      </c>
      <c r="W1890" s="26">
        <f t="shared" si="334"/>
        <v>2023</v>
      </c>
      <c r="X1890" s="26" t="str">
        <f t="shared" si="335"/>
        <v>06</v>
      </c>
      <c r="Y1890" s="26">
        <f t="shared" si="336"/>
        <v>15</v>
      </c>
      <c r="Z1890" s="26" t="str">
        <f t="shared" si="337"/>
        <v>18</v>
      </c>
      <c r="AA1890" s="26" t="str">
        <f t="shared" si="338"/>
        <v>53</v>
      </c>
      <c r="AB1890" s="26" t="str">
        <f t="shared" si="339"/>
        <v>48</v>
      </c>
      <c r="AC1890" s="86" t="str">
        <f t="shared" si="340"/>
        <v>CLS_TA_2500X1254px_65m_S2A_MSIL1C_20230615_20CC</v>
      </c>
      <c r="AD1890" s="41" t="s">
        <v>752</v>
      </c>
    </row>
    <row r="1891" spans="2:30" x14ac:dyDescent="0.25">
      <c r="B1891" t="s">
        <v>3866</v>
      </c>
      <c r="C1891" t="s">
        <v>3817</v>
      </c>
      <c r="D1891" s="7" t="s">
        <v>100</v>
      </c>
      <c r="E1891" s="2" t="b">
        <v>1</v>
      </c>
      <c r="F1891" s="2" t="s">
        <v>3815</v>
      </c>
      <c r="G1891" s="7" t="s">
        <v>8</v>
      </c>
      <c r="H1891" t="s">
        <v>101</v>
      </c>
      <c r="I1891" s="78">
        <v>45092</v>
      </c>
      <c r="J1891" s="44" t="s">
        <v>110</v>
      </c>
      <c r="K1891" s="2" t="s">
        <v>120</v>
      </c>
      <c r="L1891" s="9">
        <v>2.5</v>
      </c>
      <c r="M1891" t="s">
        <v>3869</v>
      </c>
      <c r="N1891" s="2" t="s">
        <v>85</v>
      </c>
      <c r="O1891" s="2" t="s">
        <v>4139</v>
      </c>
      <c r="P1891" s="2" t="str">
        <f>VLOOKUP(I1891,Period!A:B,2,FALSE)</f>
        <v>2023H1</v>
      </c>
      <c r="Q1891" s="9">
        <f t="shared" si="332"/>
        <v>19.833333333333332</v>
      </c>
      <c r="R1891" s="2">
        <f t="shared" si="330"/>
        <v>20</v>
      </c>
      <c r="S1891" t="str">
        <f t="shared" si="333"/>
        <v>02 Sunny (10%-30%)</v>
      </c>
      <c r="T1891" t="str">
        <f t="shared" si="331"/>
        <v>45092S2A_MSIL1CCDM-MLB-CLSTA4509202 Sunny (10%-30%)</v>
      </c>
      <c r="U1891">
        <f>IF(COUNTIF(T$2:T1890,T1891)&gt;=1,0,1)</f>
        <v>0</v>
      </c>
      <c r="V1891" s="26" t="s">
        <v>751</v>
      </c>
      <c r="W1891" s="26">
        <f t="shared" si="334"/>
        <v>2023</v>
      </c>
      <c r="X1891" s="26" t="str">
        <f t="shared" si="335"/>
        <v>06</v>
      </c>
      <c r="Y1891" s="26">
        <f t="shared" si="336"/>
        <v>15</v>
      </c>
      <c r="Z1891" s="26" t="str">
        <f t="shared" si="337"/>
        <v>18</v>
      </c>
      <c r="AA1891" s="26" t="str">
        <f t="shared" si="338"/>
        <v>53</v>
      </c>
      <c r="AB1891" s="26" t="str">
        <f t="shared" si="339"/>
        <v>41</v>
      </c>
      <c r="AC1891" s="86" t="str">
        <f t="shared" si="340"/>
        <v>CLS_TA_2500X1254px_65m_S2A_MSIL1C_20230615_20CC</v>
      </c>
      <c r="AD1891" s="41" t="s">
        <v>752</v>
      </c>
    </row>
    <row r="1892" spans="2:30" x14ac:dyDescent="0.25">
      <c r="B1892" t="s">
        <v>3866</v>
      </c>
      <c r="C1892" t="s">
        <v>3817</v>
      </c>
      <c r="D1892" s="7" t="s">
        <v>100</v>
      </c>
      <c r="E1892" s="2" t="b">
        <v>1</v>
      </c>
      <c r="F1892" s="2" t="s">
        <v>3815</v>
      </c>
      <c r="G1892" s="7" t="s">
        <v>8</v>
      </c>
      <c r="H1892" t="s">
        <v>101</v>
      </c>
      <c r="I1892" s="78">
        <v>45092</v>
      </c>
      <c r="J1892" s="44" t="s">
        <v>111</v>
      </c>
      <c r="K1892" s="2" t="s">
        <v>120</v>
      </c>
      <c r="L1892" s="9">
        <v>1.7</v>
      </c>
      <c r="M1892" t="s">
        <v>3869</v>
      </c>
      <c r="N1892" s="2" t="s">
        <v>85</v>
      </c>
      <c r="O1892" s="2" t="s">
        <v>4139</v>
      </c>
      <c r="P1892" s="2" t="str">
        <f>VLOOKUP(I1892,Period!A:B,2,FALSE)</f>
        <v>2023H1</v>
      </c>
      <c r="Q1892" s="9">
        <f t="shared" si="332"/>
        <v>19.833333333333332</v>
      </c>
      <c r="R1892" s="2">
        <f t="shared" si="330"/>
        <v>20</v>
      </c>
      <c r="S1892" t="str">
        <f t="shared" si="333"/>
        <v>02 Sunny (10%-30%)</v>
      </c>
      <c r="T1892" t="str">
        <f t="shared" si="331"/>
        <v>45092S2A_MSIL1CCDM-MLB-CLSTA4509202 Sunny (10%-30%)</v>
      </c>
      <c r="U1892">
        <f>IF(COUNTIF(T$2:T1891,T1892)&gt;=1,0,1)</f>
        <v>0</v>
      </c>
      <c r="V1892" s="26" t="s">
        <v>751</v>
      </c>
      <c r="W1892" s="26">
        <f t="shared" si="334"/>
        <v>2023</v>
      </c>
      <c r="X1892" s="26" t="str">
        <f t="shared" si="335"/>
        <v>06</v>
      </c>
      <c r="Y1892" s="26">
        <f t="shared" si="336"/>
        <v>15</v>
      </c>
      <c r="Z1892" s="26" t="str">
        <f t="shared" si="337"/>
        <v>18</v>
      </c>
      <c r="AA1892" s="26" t="str">
        <f t="shared" si="338"/>
        <v>53</v>
      </c>
      <c r="AB1892" s="26" t="str">
        <f t="shared" si="339"/>
        <v>41</v>
      </c>
      <c r="AC1892" s="86" t="str">
        <f t="shared" si="340"/>
        <v>CLS_TA_2500X1254px_65m_S2A_MSIL1C_20230615_20CC</v>
      </c>
      <c r="AD1892" s="41" t="s">
        <v>752</v>
      </c>
    </row>
    <row r="1893" spans="2:30" x14ac:dyDescent="0.25">
      <c r="B1893" t="s">
        <v>3866</v>
      </c>
      <c r="C1893" t="s">
        <v>3817</v>
      </c>
      <c r="D1893" s="7" t="s">
        <v>100</v>
      </c>
      <c r="E1893" s="2" t="b">
        <v>1</v>
      </c>
      <c r="F1893" s="2" t="s">
        <v>3815</v>
      </c>
      <c r="G1893" s="7" t="s">
        <v>8</v>
      </c>
      <c r="H1893" t="s">
        <v>101</v>
      </c>
      <c r="I1893" s="61">
        <v>45090</v>
      </c>
      <c r="J1893" s="43" t="s">
        <v>102</v>
      </c>
      <c r="K1893" s="2" t="s">
        <v>121</v>
      </c>
      <c r="L1893" s="9">
        <v>0</v>
      </c>
      <c r="M1893" t="s">
        <v>3869</v>
      </c>
      <c r="N1893" s="2" t="s">
        <v>85</v>
      </c>
      <c r="O1893" s="2" t="s">
        <v>4139</v>
      </c>
      <c r="P1893" s="2" t="str">
        <f>VLOOKUP(I1893,Period!A:B,2,FALSE)</f>
        <v>2023H1</v>
      </c>
      <c r="Q1893" s="9">
        <f t="shared" si="332"/>
        <v>24.466666666666669</v>
      </c>
      <c r="R1893" s="2">
        <f t="shared" si="330"/>
        <v>30</v>
      </c>
      <c r="S1893" t="str">
        <f t="shared" si="333"/>
        <v>02 Sunny (10%-30%)</v>
      </c>
      <c r="T1893" t="str">
        <f t="shared" si="331"/>
        <v>45090S2A_MSIL1CCDM-MLB-CLSTA4509002 Sunny (10%-30%)</v>
      </c>
      <c r="U1893">
        <f>IF(COUNTIF(T$2:T1892,T1893)&gt;=1,0,1)</f>
        <v>1</v>
      </c>
      <c r="V1893" s="26" t="s">
        <v>751</v>
      </c>
      <c r="W1893" s="26">
        <f t="shared" si="334"/>
        <v>2023</v>
      </c>
      <c r="X1893" s="26" t="str">
        <f t="shared" si="335"/>
        <v>06</v>
      </c>
      <c r="Y1893" s="26">
        <f t="shared" si="336"/>
        <v>13</v>
      </c>
      <c r="Z1893" s="26" t="str">
        <f t="shared" si="337"/>
        <v>19</v>
      </c>
      <c r="AA1893" s="26" t="str">
        <f t="shared" si="338"/>
        <v>03</v>
      </c>
      <c r="AB1893" s="26" t="str">
        <f t="shared" si="339"/>
        <v>56</v>
      </c>
      <c r="AC1893" s="86" t="str">
        <f t="shared" si="340"/>
        <v>CLS_TA_2500X1254px_65m_S2A_MSIL1C_20230613_30CC</v>
      </c>
      <c r="AD1893" s="41" t="s">
        <v>752</v>
      </c>
    </row>
    <row r="1894" spans="2:30" x14ac:dyDescent="0.25">
      <c r="B1894" t="s">
        <v>3866</v>
      </c>
      <c r="C1894" t="s">
        <v>3817</v>
      </c>
      <c r="D1894" s="7" t="s">
        <v>100</v>
      </c>
      <c r="E1894" s="2" t="b">
        <v>1</v>
      </c>
      <c r="F1894" s="2" t="s">
        <v>3815</v>
      </c>
      <c r="G1894" s="7" t="s">
        <v>8</v>
      </c>
      <c r="H1894" t="s">
        <v>101</v>
      </c>
      <c r="I1894" s="61">
        <v>45090</v>
      </c>
      <c r="J1894" s="43" t="s">
        <v>103</v>
      </c>
      <c r="K1894" s="2" t="s">
        <v>106</v>
      </c>
      <c r="L1894" s="9">
        <v>28.2</v>
      </c>
      <c r="M1894" t="s">
        <v>3869</v>
      </c>
      <c r="N1894" s="2" t="s">
        <v>85</v>
      </c>
      <c r="O1894" s="2" t="s">
        <v>4139</v>
      </c>
      <c r="P1894" s="2" t="str">
        <f>VLOOKUP(I1894,Period!A:B,2,FALSE)</f>
        <v>2023H1</v>
      </c>
      <c r="Q1894" s="9">
        <f t="shared" si="332"/>
        <v>24.466666666666669</v>
      </c>
      <c r="R1894" s="2">
        <f t="shared" si="330"/>
        <v>30</v>
      </c>
      <c r="S1894" t="str">
        <f t="shared" si="333"/>
        <v>02 Sunny (10%-30%)</v>
      </c>
      <c r="T1894" t="str">
        <f t="shared" si="331"/>
        <v>45090S2A_MSIL1CCDM-MLB-CLSTA4509002 Sunny (10%-30%)</v>
      </c>
      <c r="U1894">
        <f>IF(COUNTIF(T$2:T1893,T1894)&gt;=1,0,1)</f>
        <v>0</v>
      </c>
      <c r="V1894" s="26" t="s">
        <v>751</v>
      </c>
      <c r="W1894" s="26">
        <f t="shared" si="334"/>
        <v>2023</v>
      </c>
      <c r="X1894" s="26" t="str">
        <f t="shared" si="335"/>
        <v>06</v>
      </c>
      <c r="Y1894" s="26">
        <f t="shared" si="336"/>
        <v>13</v>
      </c>
      <c r="Z1894" s="26" t="str">
        <f t="shared" si="337"/>
        <v>19</v>
      </c>
      <c r="AA1894" s="26" t="str">
        <f t="shared" si="338"/>
        <v>03</v>
      </c>
      <c r="AB1894" s="26" t="str">
        <f t="shared" si="339"/>
        <v>53</v>
      </c>
      <c r="AC1894" s="86" t="str">
        <f t="shared" si="340"/>
        <v>CLS_TA_2500X1254px_65m_S2A_MSIL1C_20230613_30CC</v>
      </c>
      <c r="AD1894" s="41" t="s">
        <v>752</v>
      </c>
    </row>
    <row r="1895" spans="2:30" x14ac:dyDescent="0.25">
      <c r="B1895" t="s">
        <v>3866</v>
      </c>
      <c r="C1895" t="s">
        <v>3817</v>
      </c>
      <c r="D1895" s="7" t="s">
        <v>100</v>
      </c>
      <c r="E1895" s="2" t="b">
        <v>1</v>
      </c>
      <c r="F1895" s="2" t="s">
        <v>3815</v>
      </c>
      <c r="G1895" s="7" t="s">
        <v>8</v>
      </c>
      <c r="H1895" t="s">
        <v>101</v>
      </c>
      <c r="I1895" s="61">
        <v>45090</v>
      </c>
      <c r="J1895" s="43" t="s">
        <v>104</v>
      </c>
      <c r="K1895" s="2" t="s">
        <v>107</v>
      </c>
      <c r="L1895" s="9">
        <v>41</v>
      </c>
      <c r="M1895" t="s">
        <v>3869</v>
      </c>
      <c r="N1895" s="2" t="s">
        <v>85</v>
      </c>
      <c r="O1895" s="2" t="s">
        <v>4139</v>
      </c>
      <c r="P1895" s="2" t="str">
        <f>VLOOKUP(I1895,Period!A:B,2,FALSE)</f>
        <v>2023H1</v>
      </c>
      <c r="Q1895" s="9">
        <f t="shared" si="332"/>
        <v>24.466666666666669</v>
      </c>
      <c r="R1895" s="2">
        <f t="shared" si="330"/>
        <v>30</v>
      </c>
      <c r="S1895" t="str">
        <f t="shared" si="333"/>
        <v>02 Sunny (10%-30%)</v>
      </c>
      <c r="T1895" t="str">
        <f t="shared" si="331"/>
        <v>45090S2A_MSIL1CCDM-MLB-CLSTA4509002 Sunny (10%-30%)</v>
      </c>
      <c r="U1895">
        <f>IF(COUNTIF(T$2:T1894,T1895)&gt;=1,0,1)</f>
        <v>0</v>
      </c>
      <c r="V1895" s="26" t="s">
        <v>751</v>
      </c>
      <c r="W1895" s="26">
        <f t="shared" si="334"/>
        <v>2023</v>
      </c>
      <c r="X1895" s="26" t="str">
        <f t="shared" si="335"/>
        <v>06</v>
      </c>
      <c r="Y1895" s="26">
        <f t="shared" si="336"/>
        <v>13</v>
      </c>
      <c r="Z1895" s="26" t="str">
        <f t="shared" si="337"/>
        <v>19</v>
      </c>
      <c r="AA1895" s="26" t="str">
        <f t="shared" si="338"/>
        <v>03</v>
      </c>
      <c r="AB1895" s="26" t="str">
        <f t="shared" si="339"/>
        <v>52</v>
      </c>
      <c r="AC1895" s="86" t="str">
        <f t="shared" si="340"/>
        <v>CLS_TA_2500X1254px_65m_S2A_MSIL1C_20230613_30CC</v>
      </c>
      <c r="AD1895" s="41" t="s">
        <v>752</v>
      </c>
    </row>
    <row r="1896" spans="2:30" x14ac:dyDescent="0.25">
      <c r="B1896" t="s">
        <v>3866</v>
      </c>
      <c r="C1896" t="s">
        <v>3817</v>
      </c>
      <c r="D1896" s="7" t="s">
        <v>100</v>
      </c>
      <c r="E1896" s="2" t="b">
        <v>1</v>
      </c>
      <c r="F1896" s="2" t="s">
        <v>3815</v>
      </c>
      <c r="G1896" s="7" t="s">
        <v>8</v>
      </c>
      <c r="H1896" t="s">
        <v>101</v>
      </c>
      <c r="I1896" s="61">
        <v>45090</v>
      </c>
      <c r="J1896" s="43" t="s">
        <v>105</v>
      </c>
      <c r="K1896" s="2" t="s">
        <v>108</v>
      </c>
      <c r="L1896" s="9">
        <v>8.3000000000000007</v>
      </c>
      <c r="M1896" t="s">
        <v>3869</v>
      </c>
      <c r="N1896" s="2" t="s">
        <v>85</v>
      </c>
      <c r="O1896" s="2" t="s">
        <v>4139</v>
      </c>
      <c r="P1896" s="2" t="str">
        <f>VLOOKUP(I1896,Period!A:B,2,FALSE)</f>
        <v>2023H1</v>
      </c>
      <c r="Q1896" s="9">
        <f t="shared" si="332"/>
        <v>24.466666666666669</v>
      </c>
      <c r="R1896" s="2">
        <f t="shared" si="330"/>
        <v>30</v>
      </c>
      <c r="S1896" t="str">
        <f t="shared" si="333"/>
        <v>02 Sunny (10%-30%)</v>
      </c>
      <c r="T1896" t="str">
        <f t="shared" si="331"/>
        <v>45090S2A_MSIL1CCDM-MLB-CLSTA4509002 Sunny (10%-30%)</v>
      </c>
      <c r="U1896">
        <f>IF(COUNTIF(T$2:T1895,T1896)&gt;=1,0,1)</f>
        <v>0</v>
      </c>
      <c r="V1896" s="26" t="s">
        <v>751</v>
      </c>
      <c r="W1896" s="26">
        <f t="shared" si="334"/>
        <v>2023</v>
      </c>
      <c r="X1896" s="26" t="str">
        <f t="shared" si="335"/>
        <v>06</v>
      </c>
      <c r="Y1896" s="26">
        <f t="shared" si="336"/>
        <v>13</v>
      </c>
      <c r="Z1896" s="26" t="str">
        <f t="shared" si="337"/>
        <v>19</v>
      </c>
      <c r="AA1896" s="26" t="str">
        <f t="shared" si="338"/>
        <v>03</v>
      </c>
      <c r="AB1896" s="26" t="str">
        <f t="shared" si="339"/>
        <v>42</v>
      </c>
      <c r="AC1896" s="86" t="str">
        <f t="shared" si="340"/>
        <v>CLS_TA_2500X1254px_65m_S2A_MSIL1C_20230613_30CC</v>
      </c>
      <c r="AD1896" s="41" t="s">
        <v>752</v>
      </c>
    </row>
    <row r="1897" spans="2:30" x14ac:dyDescent="0.25">
      <c r="B1897" t="s">
        <v>3866</v>
      </c>
      <c r="C1897" t="s">
        <v>3817</v>
      </c>
      <c r="D1897" s="7" t="s">
        <v>100</v>
      </c>
      <c r="E1897" s="2" t="b">
        <v>1</v>
      </c>
      <c r="F1897" s="2" t="s">
        <v>3815</v>
      </c>
      <c r="G1897" s="7" t="s">
        <v>8</v>
      </c>
      <c r="H1897" t="s">
        <v>101</v>
      </c>
      <c r="I1897" s="61">
        <v>45090</v>
      </c>
      <c r="J1897" s="43" t="s">
        <v>110</v>
      </c>
      <c r="K1897" s="2" t="s">
        <v>113</v>
      </c>
      <c r="L1897" s="9">
        <v>33.799999999999997</v>
      </c>
      <c r="M1897" t="s">
        <v>3869</v>
      </c>
      <c r="N1897" s="2" t="s">
        <v>85</v>
      </c>
      <c r="O1897" s="2" t="s">
        <v>4139</v>
      </c>
      <c r="P1897" s="2" t="str">
        <f>VLOOKUP(I1897,Period!A:B,2,FALSE)</f>
        <v>2023H1</v>
      </c>
      <c r="Q1897" s="9">
        <f t="shared" si="332"/>
        <v>24.466666666666669</v>
      </c>
      <c r="R1897" s="2">
        <f t="shared" si="330"/>
        <v>30</v>
      </c>
      <c r="S1897" t="str">
        <f t="shared" si="333"/>
        <v>02 Sunny (10%-30%)</v>
      </c>
      <c r="T1897" t="str">
        <f t="shared" si="331"/>
        <v>45090S2A_MSIL1CCDM-MLB-CLSTA4509002 Sunny (10%-30%)</v>
      </c>
      <c r="U1897">
        <f>IF(COUNTIF(T$2:T1896,T1897)&gt;=1,0,1)</f>
        <v>0</v>
      </c>
      <c r="V1897" s="26" t="s">
        <v>751</v>
      </c>
      <c r="W1897" s="26">
        <f t="shared" si="334"/>
        <v>2023</v>
      </c>
      <c r="X1897" s="26" t="str">
        <f t="shared" si="335"/>
        <v>06</v>
      </c>
      <c r="Y1897" s="26">
        <f t="shared" si="336"/>
        <v>13</v>
      </c>
      <c r="Z1897" s="26" t="str">
        <f t="shared" si="337"/>
        <v>19</v>
      </c>
      <c r="AA1897" s="26" t="str">
        <f t="shared" si="338"/>
        <v>03</v>
      </c>
      <c r="AB1897" s="26" t="str">
        <f t="shared" si="339"/>
        <v>38</v>
      </c>
      <c r="AC1897" s="86" t="str">
        <f t="shared" si="340"/>
        <v>CLS_TA_2500X1254px_65m_S2A_MSIL1C_20230613_30CC</v>
      </c>
      <c r="AD1897" s="41" t="s">
        <v>752</v>
      </c>
    </row>
    <row r="1898" spans="2:30" x14ac:dyDescent="0.25">
      <c r="B1898" t="s">
        <v>3866</v>
      </c>
      <c r="C1898" t="s">
        <v>3817</v>
      </c>
      <c r="D1898" s="7" t="s">
        <v>100</v>
      </c>
      <c r="E1898" s="2" t="b">
        <v>1</v>
      </c>
      <c r="F1898" s="2" t="s">
        <v>3815</v>
      </c>
      <c r="G1898" s="7" t="s">
        <v>8</v>
      </c>
      <c r="H1898" t="s">
        <v>101</v>
      </c>
      <c r="I1898" s="61">
        <v>45090</v>
      </c>
      <c r="J1898" s="43" t="s">
        <v>111</v>
      </c>
      <c r="K1898" s="2" t="s">
        <v>123</v>
      </c>
      <c r="L1898" s="9">
        <v>35.5</v>
      </c>
      <c r="M1898" t="s">
        <v>3869</v>
      </c>
      <c r="N1898" s="2" t="s">
        <v>85</v>
      </c>
      <c r="O1898" s="2" t="s">
        <v>4139</v>
      </c>
      <c r="P1898" s="2" t="str">
        <f>VLOOKUP(I1898,Period!A:B,2,FALSE)</f>
        <v>2023H1</v>
      </c>
      <c r="Q1898" s="9">
        <f t="shared" si="332"/>
        <v>24.466666666666669</v>
      </c>
      <c r="R1898" s="2">
        <f t="shared" si="330"/>
        <v>30</v>
      </c>
      <c r="S1898" t="str">
        <f t="shared" si="333"/>
        <v>02 Sunny (10%-30%)</v>
      </c>
      <c r="T1898" t="str">
        <f t="shared" si="331"/>
        <v>45090S2A_MSIL1CCDM-MLB-CLSTA4509002 Sunny (10%-30%)</v>
      </c>
      <c r="U1898">
        <f>IF(COUNTIF(T$2:T1897,T1898)&gt;=1,0,1)</f>
        <v>0</v>
      </c>
      <c r="V1898" s="26" t="s">
        <v>751</v>
      </c>
      <c r="W1898" s="26">
        <f t="shared" si="334"/>
        <v>2023</v>
      </c>
      <c r="X1898" s="26" t="str">
        <f t="shared" si="335"/>
        <v>06</v>
      </c>
      <c r="Y1898" s="26">
        <f t="shared" si="336"/>
        <v>13</v>
      </c>
      <c r="Z1898" s="26" t="str">
        <f t="shared" si="337"/>
        <v>19</v>
      </c>
      <c r="AA1898" s="26" t="str">
        <f t="shared" si="338"/>
        <v>03</v>
      </c>
      <c r="AB1898" s="26" t="str">
        <f t="shared" si="339"/>
        <v>37</v>
      </c>
      <c r="AC1898" s="86" t="str">
        <f t="shared" si="340"/>
        <v>CLS_TA_2500X1254px_65m_S2A_MSIL1C_20230613_30CC</v>
      </c>
      <c r="AD1898" s="41" t="s">
        <v>752</v>
      </c>
    </row>
    <row r="1899" spans="2:30" x14ac:dyDescent="0.25">
      <c r="B1899" t="s">
        <v>3866</v>
      </c>
      <c r="C1899" t="s">
        <v>3817</v>
      </c>
      <c r="D1899" s="7" t="s">
        <v>100</v>
      </c>
      <c r="E1899" s="2" t="b">
        <v>1</v>
      </c>
      <c r="F1899" s="2" t="s">
        <v>3815</v>
      </c>
      <c r="G1899" s="7" t="s">
        <v>8</v>
      </c>
      <c r="H1899" t="s">
        <v>101</v>
      </c>
      <c r="I1899" s="78">
        <v>45087</v>
      </c>
      <c r="J1899" s="44" t="s">
        <v>102</v>
      </c>
      <c r="K1899" s="2" t="s">
        <v>118</v>
      </c>
      <c r="L1899" s="9">
        <v>100</v>
      </c>
      <c r="M1899" t="s">
        <v>3869</v>
      </c>
      <c r="N1899" s="2" t="s">
        <v>85</v>
      </c>
      <c r="O1899" s="2" t="s">
        <v>4139</v>
      </c>
      <c r="P1899" s="2" t="str">
        <f>VLOOKUP(I1899,Period!A:B,2,FALSE)</f>
        <v>2023H1</v>
      </c>
      <c r="Q1899" s="9">
        <f t="shared" si="332"/>
        <v>77.716666666666669</v>
      </c>
      <c r="R1899" s="2">
        <f t="shared" si="330"/>
        <v>80</v>
      </c>
      <c r="S1899" t="str">
        <f t="shared" si="333"/>
        <v>03 Cloudy (40%-90%)</v>
      </c>
      <c r="T1899" t="str">
        <f t="shared" si="331"/>
        <v>45087S2A_MSIL1CCDM-MLB-CLSTA4508703 Cloudy (40%-90%)</v>
      </c>
      <c r="U1899">
        <f>IF(COUNTIF(T$2:T1898,T1899)&gt;=1,0,1)</f>
        <v>1</v>
      </c>
      <c r="V1899" s="26" t="s">
        <v>751</v>
      </c>
      <c r="W1899" s="26">
        <f t="shared" si="334"/>
        <v>2023</v>
      </c>
      <c r="X1899" s="26" t="str">
        <f t="shared" si="335"/>
        <v>06</v>
      </c>
      <c r="Y1899" s="26">
        <f t="shared" si="336"/>
        <v>10</v>
      </c>
      <c r="Z1899" s="26" t="str">
        <f t="shared" si="337"/>
        <v>18</v>
      </c>
      <c r="AA1899" s="26" t="str">
        <f t="shared" si="338"/>
        <v>54</v>
      </c>
      <c r="AB1899" s="26" t="str">
        <f t="shared" si="339"/>
        <v>00</v>
      </c>
      <c r="AC1899" s="86" t="str">
        <f t="shared" si="340"/>
        <v>CLS_TA_2500X1254px_65m_S2A_MSIL1C_20230610_80CC</v>
      </c>
      <c r="AD1899" s="41" t="s">
        <v>752</v>
      </c>
    </row>
    <row r="1900" spans="2:30" x14ac:dyDescent="0.25">
      <c r="B1900" t="s">
        <v>3866</v>
      </c>
      <c r="C1900" t="s">
        <v>3817</v>
      </c>
      <c r="D1900" s="7" t="s">
        <v>100</v>
      </c>
      <c r="E1900" s="2" t="b">
        <v>1</v>
      </c>
      <c r="F1900" s="2" t="s">
        <v>3815</v>
      </c>
      <c r="G1900" s="7" t="s">
        <v>8</v>
      </c>
      <c r="H1900" t="s">
        <v>101</v>
      </c>
      <c r="I1900" s="78">
        <v>45087</v>
      </c>
      <c r="J1900" s="44" t="s">
        <v>103</v>
      </c>
      <c r="K1900" s="2" t="s">
        <v>119</v>
      </c>
      <c r="L1900" s="9">
        <v>91.1</v>
      </c>
      <c r="M1900" t="s">
        <v>3869</v>
      </c>
      <c r="N1900" s="2" t="s">
        <v>85</v>
      </c>
      <c r="O1900" s="2" t="s">
        <v>4139</v>
      </c>
      <c r="P1900" s="2" t="str">
        <f>VLOOKUP(I1900,Period!A:B,2,FALSE)</f>
        <v>2023H1</v>
      </c>
      <c r="Q1900" s="9">
        <f t="shared" si="332"/>
        <v>77.716666666666669</v>
      </c>
      <c r="R1900" s="2">
        <f t="shared" si="330"/>
        <v>80</v>
      </c>
      <c r="S1900" t="str">
        <f t="shared" si="333"/>
        <v>03 Cloudy (40%-90%)</v>
      </c>
      <c r="T1900" t="str">
        <f t="shared" si="331"/>
        <v>45087S2A_MSIL1CCDM-MLB-CLSTA4508703 Cloudy (40%-90%)</v>
      </c>
      <c r="U1900">
        <f>IF(COUNTIF(T$2:T1899,T1900)&gt;=1,0,1)</f>
        <v>0</v>
      </c>
      <c r="V1900" s="26" t="s">
        <v>751</v>
      </c>
      <c r="W1900" s="26">
        <f t="shared" si="334"/>
        <v>2023</v>
      </c>
      <c r="X1900" s="26" t="str">
        <f t="shared" si="335"/>
        <v>06</v>
      </c>
      <c r="Y1900" s="26">
        <f t="shared" si="336"/>
        <v>10</v>
      </c>
      <c r="Z1900" s="26" t="str">
        <f t="shared" si="337"/>
        <v>18</v>
      </c>
      <c r="AA1900" s="26" t="str">
        <f t="shared" si="338"/>
        <v>53</v>
      </c>
      <c r="AB1900" s="26" t="str">
        <f t="shared" si="339"/>
        <v>57</v>
      </c>
      <c r="AC1900" s="86" t="str">
        <f t="shared" si="340"/>
        <v>CLS_TA_2500X1254px_65m_S2A_MSIL1C_20230610_80CC</v>
      </c>
      <c r="AD1900" s="41" t="s">
        <v>752</v>
      </c>
    </row>
    <row r="1901" spans="2:30" x14ac:dyDescent="0.25">
      <c r="B1901" t="s">
        <v>3866</v>
      </c>
      <c r="C1901" t="s">
        <v>3817</v>
      </c>
      <c r="D1901" s="7" t="s">
        <v>100</v>
      </c>
      <c r="E1901" s="2" t="b">
        <v>1</v>
      </c>
      <c r="F1901" s="2" t="s">
        <v>3815</v>
      </c>
      <c r="G1901" s="7" t="s">
        <v>8</v>
      </c>
      <c r="H1901" t="s">
        <v>101</v>
      </c>
      <c r="I1901" s="78">
        <v>45087</v>
      </c>
      <c r="J1901" s="44" t="s">
        <v>104</v>
      </c>
      <c r="K1901" s="2" t="s">
        <v>115</v>
      </c>
      <c r="L1901" s="9">
        <v>90.4</v>
      </c>
      <c r="M1901" t="s">
        <v>3869</v>
      </c>
      <c r="N1901" s="2" t="s">
        <v>85</v>
      </c>
      <c r="O1901" s="2" t="s">
        <v>4139</v>
      </c>
      <c r="P1901" s="2" t="str">
        <f>VLOOKUP(I1901,Period!A:B,2,FALSE)</f>
        <v>2023H1</v>
      </c>
      <c r="Q1901" s="9">
        <f t="shared" si="332"/>
        <v>77.716666666666669</v>
      </c>
      <c r="R1901" s="2">
        <f t="shared" si="330"/>
        <v>80</v>
      </c>
      <c r="S1901" t="str">
        <f t="shared" si="333"/>
        <v>03 Cloudy (40%-90%)</v>
      </c>
      <c r="T1901" t="str">
        <f t="shared" si="331"/>
        <v>45087S2A_MSIL1CCDM-MLB-CLSTA4508703 Cloudy (40%-90%)</v>
      </c>
      <c r="U1901">
        <f>IF(COUNTIF(T$2:T1900,T1901)&gt;=1,0,1)</f>
        <v>0</v>
      </c>
      <c r="V1901" s="26" t="s">
        <v>751</v>
      </c>
      <c r="W1901" s="26">
        <f t="shared" si="334"/>
        <v>2023</v>
      </c>
      <c r="X1901" s="26" t="str">
        <f t="shared" si="335"/>
        <v>06</v>
      </c>
      <c r="Y1901" s="26">
        <f t="shared" si="336"/>
        <v>10</v>
      </c>
      <c r="Z1901" s="26" t="str">
        <f t="shared" si="337"/>
        <v>18</v>
      </c>
      <c r="AA1901" s="26" t="str">
        <f t="shared" si="338"/>
        <v>53</v>
      </c>
      <c r="AB1901" s="26" t="str">
        <f t="shared" si="339"/>
        <v>56</v>
      </c>
      <c r="AC1901" s="86" t="str">
        <f t="shared" si="340"/>
        <v>CLS_TA_2500X1254px_65m_S2A_MSIL1C_20230610_80CC</v>
      </c>
      <c r="AD1901" s="41" t="s">
        <v>752</v>
      </c>
    </row>
    <row r="1902" spans="2:30" x14ac:dyDescent="0.25">
      <c r="B1902" t="s">
        <v>3866</v>
      </c>
      <c r="C1902" t="s">
        <v>3817</v>
      </c>
      <c r="D1902" s="7" t="s">
        <v>100</v>
      </c>
      <c r="E1902" s="2" t="b">
        <v>1</v>
      </c>
      <c r="F1902" s="2" t="s">
        <v>3815</v>
      </c>
      <c r="G1902" s="7" t="s">
        <v>8</v>
      </c>
      <c r="H1902" t="s">
        <v>101</v>
      </c>
      <c r="I1902" s="78">
        <v>45087</v>
      </c>
      <c r="J1902" s="44" t="s">
        <v>105</v>
      </c>
      <c r="K1902" s="2" t="s">
        <v>116</v>
      </c>
      <c r="L1902" s="9">
        <v>89.5</v>
      </c>
      <c r="M1902" t="s">
        <v>3869</v>
      </c>
      <c r="N1902" s="2" t="s">
        <v>85</v>
      </c>
      <c r="O1902" s="2" t="s">
        <v>4139</v>
      </c>
      <c r="P1902" s="2" t="str">
        <f>VLOOKUP(I1902,Period!A:B,2,FALSE)</f>
        <v>2023H1</v>
      </c>
      <c r="Q1902" s="9">
        <f t="shared" si="332"/>
        <v>77.716666666666669</v>
      </c>
      <c r="R1902" s="2">
        <f t="shared" si="330"/>
        <v>80</v>
      </c>
      <c r="S1902" t="str">
        <f t="shared" si="333"/>
        <v>03 Cloudy (40%-90%)</v>
      </c>
      <c r="T1902" t="str">
        <f t="shared" si="331"/>
        <v>45087S2A_MSIL1CCDM-MLB-CLSTA4508703 Cloudy (40%-90%)</v>
      </c>
      <c r="U1902">
        <f>IF(COUNTIF(T$2:T1901,T1902)&gt;=1,0,1)</f>
        <v>0</v>
      </c>
      <c r="V1902" s="26" t="s">
        <v>751</v>
      </c>
      <c r="W1902" s="26">
        <f t="shared" si="334"/>
        <v>2023</v>
      </c>
      <c r="X1902" s="26" t="str">
        <f t="shared" si="335"/>
        <v>06</v>
      </c>
      <c r="Y1902" s="26">
        <f t="shared" si="336"/>
        <v>10</v>
      </c>
      <c r="Z1902" s="26" t="str">
        <f t="shared" si="337"/>
        <v>18</v>
      </c>
      <c r="AA1902" s="26" t="str">
        <f t="shared" si="338"/>
        <v>53</v>
      </c>
      <c r="AB1902" s="26" t="str">
        <f t="shared" si="339"/>
        <v>49</v>
      </c>
      <c r="AC1902" s="86" t="str">
        <f t="shared" si="340"/>
        <v>CLS_TA_2500X1254px_65m_S2A_MSIL1C_20230610_80CC</v>
      </c>
      <c r="AD1902" s="41" t="s">
        <v>752</v>
      </c>
    </row>
    <row r="1903" spans="2:30" x14ac:dyDescent="0.25">
      <c r="B1903" t="s">
        <v>3866</v>
      </c>
      <c r="C1903" t="s">
        <v>3817</v>
      </c>
      <c r="D1903" s="7" t="s">
        <v>100</v>
      </c>
      <c r="E1903" s="2" t="b">
        <v>1</v>
      </c>
      <c r="F1903" s="2" t="s">
        <v>3815</v>
      </c>
      <c r="G1903" s="7" t="s">
        <v>8</v>
      </c>
      <c r="H1903" t="s">
        <v>101</v>
      </c>
      <c r="I1903" s="78">
        <v>45087</v>
      </c>
      <c r="J1903" s="44" t="s">
        <v>110</v>
      </c>
      <c r="K1903" s="2" t="s">
        <v>120</v>
      </c>
      <c r="L1903" s="9">
        <v>51.6</v>
      </c>
      <c r="M1903" t="s">
        <v>3869</v>
      </c>
      <c r="N1903" s="2" t="s">
        <v>85</v>
      </c>
      <c r="O1903" s="2" t="s">
        <v>4139</v>
      </c>
      <c r="P1903" s="2" t="str">
        <f>VLOOKUP(I1903,Period!A:B,2,FALSE)</f>
        <v>2023H1</v>
      </c>
      <c r="Q1903" s="9">
        <f t="shared" si="332"/>
        <v>77.716666666666669</v>
      </c>
      <c r="R1903" s="2">
        <f t="shared" si="330"/>
        <v>80</v>
      </c>
      <c r="S1903" t="str">
        <f t="shared" si="333"/>
        <v>03 Cloudy (40%-90%)</v>
      </c>
      <c r="T1903" t="str">
        <f t="shared" si="331"/>
        <v>45087S2A_MSIL1CCDM-MLB-CLSTA4508703 Cloudy (40%-90%)</v>
      </c>
      <c r="U1903">
        <f>IF(COUNTIF(T$2:T1902,T1903)&gt;=1,0,1)</f>
        <v>0</v>
      </c>
      <c r="V1903" s="26" t="s">
        <v>751</v>
      </c>
      <c r="W1903" s="26">
        <f t="shared" si="334"/>
        <v>2023</v>
      </c>
      <c r="X1903" s="26" t="str">
        <f t="shared" si="335"/>
        <v>06</v>
      </c>
      <c r="Y1903" s="26">
        <f t="shared" si="336"/>
        <v>10</v>
      </c>
      <c r="Z1903" s="26" t="str">
        <f t="shared" si="337"/>
        <v>18</v>
      </c>
      <c r="AA1903" s="26" t="str">
        <f t="shared" si="338"/>
        <v>53</v>
      </c>
      <c r="AB1903" s="26" t="str">
        <f t="shared" si="339"/>
        <v>41</v>
      </c>
      <c r="AC1903" s="86" t="str">
        <f t="shared" si="340"/>
        <v>CLS_TA_2500X1254px_65m_S2A_MSIL1C_20230610_80CC</v>
      </c>
      <c r="AD1903" s="41" t="s">
        <v>752</v>
      </c>
    </row>
    <row r="1904" spans="2:30" x14ac:dyDescent="0.25">
      <c r="B1904" t="s">
        <v>3866</v>
      </c>
      <c r="C1904" t="s">
        <v>3817</v>
      </c>
      <c r="D1904" s="7" t="s">
        <v>100</v>
      </c>
      <c r="E1904" s="2" t="b">
        <v>1</v>
      </c>
      <c r="F1904" s="2" t="s">
        <v>3815</v>
      </c>
      <c r="G1904" s="7" t="s">
        <v>8</v>
      </c>
      <c r="H1904" t="s">
        <v>101</v>
      </c>
      <c r="I1904" s="78">
        <v>45087</v>
      </c>
      <c r="J1904" s="44" t="s">
        <v>111</v>
      </c>
      <c r="K1904" s="2" t="s">
        <v>134</v>
      </c>
      <c r="L1904" s="9">
        <v>43.7</v>
      </c>
      <c r="M1904" t="s">
        <v>3869</v>
      </c>
      <c r="N1904" s="2" t="s">
        <v>85</v>
      </c>
      <c r="O1904" s="2" t="s">
        <v>4139</v>
      </c>
      <c r="P1904" s="2" t="str">
        <f>VLOOKUP(I1904,Period!A:B,2,FALSE)</f>
        <v>2023H1</v>
      </c>
      <c r="Q1904" s="9">
        <f t="shared" si="332"/>
        <v>77.716666666666669</v>
      </c>
      <c r="R1904" s="2">
        <f t="shared" si="330"/>
        <v>80</v>
      </c>
      <c r="S1904" t="str">
        <f t="shared" si="333"/>
        <v>03 Cloudy (40%-90%)</v>
      </c>
      <c r="T1904" t="str">
        <f t="shared" si="331"/>
        <v>45087S2A_MSIL1CCDM-MLB-CLSTA4508703 Cloudy (40%-90%)</v>
      </c>
      <c r="U1904">
        <f>IF(COUNTIF(T$2:T1903,T1904)&gt;=1,0,1)</f>
        <v>0</v>
      </c>
      <c r="V1904" s="26" t="s">
        <v>751</v>
      </c>
      <c r="W1904" s="26">
        <f t="shared" si="334"/>
        <v>2023</v>
      </c>
      <c r="X1904" s="26" t="str">
        <f t="shared" si="335"/>
        <v>06</v>
      </c>
      <c r="Y1904" s="26">
        <f t="shared" si="336"/>
        <v>10</v>
      </c>
      <c r="Z1904" s="26" t="str">
        <f t="shared" si="337"/>
        <v>18</v>
      </c>
      <c r="AA1904" s="26" t="str">
        <f t="shared" si="338"/>
        <v>53</v>
      </c>
      <c r="AB1904" s="26" t="str">
        <f t="shared" si="339"/>
        <v>40</v>
      </c>
      <c r="AC1904" s="86" t="str">
        <f t="shared" si="340"/>
        <v>CLS_TA_2500X1254px_65m_S2A_MSIL1C_20230610_80CC</v>
      </c>
      <c r="AD1904" s="41" t="s">
        <v>752</v>
      </c>
    </row>
    <row r="1905" spans="2:30" x14ac:dyDescent="0.25">
      <c r="B1905" t="s">
        <v>3866</v>
      </c>
      <c r="C1905" t="s">
        <v>3817</v>
      </c>
      <c r="D1905" s="7" t="s">
        <v>100</v>
      </c>
      <c r="E1905" s="2" t="b">
        <v>1</v>
      </c>
      <c r="F1905" s="2" t="s">
        <v>3815</v>
      </c>
      <c r="G1905" s="7" t="s">
        <v>8</v>
      </c>
      <c r="H1905" t="s">
        <v>101</v>
      </c>
      <c r="I1905" s="61">
        <v>45085</v>
      </c>
      <c r="J1905" s="43" t="s">
        <v>102</v>
      </c>
      <c r="K1905" s="2" t="s">
        <v>127</v>
      </c>
      <c r="L1905" s="9">
        <v>11.4</v>
      </c>
      <c r="M1905" t="s">
        <v>3869</v>
      </c>
      <c r="N1905" s="2" t="s">
        <v>85</v>
      </c>
      <c r="O1905" s="2" t="s">
        <v>4139</v>
      </c>
      <c r="P1905" s="2" t="str">
        <f>VLOOKUP(I1905,Period!A:B,2,FALSE)</f>
        <v>2023H1</v>
      </c>
      <c r="Q1905" s="9">
        <f t="shared" si="332"/>
        <v>35.433333333333337</v>
      </c>
      <c r="R1905" s="2">
        <f t="shared" si="330"/>
        <v>40</v>
      </c>
      <c r="S1905" t="str">
        <f t="shared" si="333"/>
        <v>03 Cloudy (40%-90%)</v>
      </c>
      <c r="T1905" t="str">
        <f t="shared" si="331"/>
        <v>45085S2A_MSIL1CCDM-MLB-CLSTA4508503 Cloudy (40%-90%)</v>
      </c>
      <c r="U1905">
        <f>IF(COUNTIF(T$2:T1904,T1905)&gt;=1,0,1)</f>
        <v>1</v>
      </c>
      <c r="V1905" s="26" t="s">
        <v>751</v>
      </c>
      <c r="W1905" s="26">
        <f t="shared" si="334"/>
        <v>2023</v>
      </c>
      <c r="X1905" s="26" t="str">
        <f t="shared" si="335"/>
        <v>06</v>
      </c>
      <c r="Y1905" s="26" t="str">
        <f t="shared" si="336"/>
        <v>08</v>
      </c>
      <c r="Z1905" s="26" t="str">
        <f t="shared" si="337"/>
        <v>19</v>
      </c>
      <c r="AA1905" s="26" t="str">
        <f t="shared" si="338"/>
        <v>03</v>
      </c>
      <c r="AB1905" s="26" t="str">
        <f t="shared" si="339"/>
        <v>55</v>
      </c>
      <c r="AC1905" s="86" t="str">
        <f t="shared" si="340"/>
        <v>CLS_TA_2500X1254px_65m_S2A_MSIL1C_20230608_40CC</v>
      </c>
      <c r="AD1905" s="41" t="s">
        <v>752</v>
      </c>
    </row>
    <row r="1906" spans="2:30" x14ac:dyDescent="0.25">
      <c r="B1906" t="s">
        <v>3866</v>
      </c>
      <c r="C1906" t="s">
        <v>3817</v>
      </c>
      <c r="D1906" s="7" t="s">
        <v>100</v>
      </c>
      <c r="E1906" s="2" t="b">
        <v>1</v>
      </c>
      <c r="F1906" s="2" t="s">
        <v>3815</v>
      </c>
      <c r="G1906" s="7" t="s">
        <v>8</v>
      </c>
      <c r="H1906" t="s">
        <v>101</v>
      </c>
      <c r="I1906" s="61">
        <v>45085</v>
      </c>
      <c r="J1906" s="43" t="s">
        <v>103</v>
      </c>
      <c r="K1906" s="2" t="s">
        <v>122</v>
      </c>
      <c r="L1906" s="9">
        <v>51.2</v>
      </c>
      <c r="M1906" t="s">
        <v>3869</v>
      </c>
      <c r="N1906" s="2" t="s">
        <v>85</v>
      </c>
      <c r="O1906" s="2" t="s">
        <v>4139</v>
      </c>
      <c r="P1906" s="2" t="str">
        <f>VLOOKUP(I1906,Period!A:B,2,FALSE)</f>
        <v>2023H1</v>
      </c>
      <c r="Q1906" s="9">
        <f t="shared" si="332"/>
        <v>35.433333333333337</v>
      </c>
      <c r="R1906" s="2">
        <f t="shared" si="330"/>
        <v>40</v>
      </c>
      <c r="S1906" t="str">
        <f t="shared" si="333"/>
        <v>03 Cloudy (40%-90%)</v>
      </c>
      <c r="T1906" t="str">
        <f t="shared" si="331"/>
        <v>45085S2A_MSIL1CCDM-MLB-CLSTA4508503 Cloudy (40%-90%)</v>
      </c>
      <c r="U1906">
        <f>IF(COUNTIF(T$2:T1905,T1906)&gt;=1,0,1)</f>
        <v>0</v>
      </c>
      <c r="V1906" s="26" t="s">
        <v>751</v>
      </c>
      <c r="W1906" s="26">
        <f t="shared" si="334"/>
        <v>2023</v>
      </c>
      <c r="X1906" s="26" t="str">
        <f t="shared" si="335"/>
        <v>06</v>
      </c>
      <c r="Y1906" s="26" t="str">
        <f t="shared" si="336"/>
        <v>08</v>
      </c>
      <c r="Z1906" s="26" t="str">
        <f t="shared" si="337"/>
        <v>19</v>
      </c>
      <c r="AA1906" s="26" t="str">
        <f t="shared" si="338"/>
        <v>03</v>
      </c>
      <c r="AB1906" s="26" t="str">
        <f t="shared" si="339"/>
        <v>51</v>
      </c>
      <c r="AC1906" s="86" t="str">
        <f t="shared" si="340"/>
        <v>CLS_TA_2500X1254px_65m_S2A_MSIL1C_20230608_40CC</v>
      </c>
      <c r="AD1906" s="41" t="s">
        <v>752</v>
      </c>
    </row>
    <row r="1907" spans="2:30" x14ac:dyDescent="0.25">
      <c r="B1907" t="s">
        <v>3866</v>
      </c>
      <c r="C1907" t="s">
        <v>3817</v>
      </c>
      <c r="D1907" s="7" t="s">
        <v>100</v>
      </c>
      <c r="E1907" s="2" t="b">
        <v>1</v>
      </c>
      <c r="F1907" s="2" t="s">
        <v>3815</v>
      </c>
      <c r="G1907" s="7" t="s">
        <v>8</v>
      </c>
      <c r="H1907" t="s">
        <v>101</v>
      </c>
      <c r="I1907" s="61">
        <v>45085</v>
      </c>
      <c r="J1907" s="43" t="s">
        <v>104</v>
      </c>
      <c r="K1907" s="2" t="s">
        <v>136</v>
      </c>
      <c r="L1907" s="9">
        <v>50.4</v>
      </c>
      <c r="M1907" t="s">
        <v>3869</v>
      </c>
      <c r="N1907" s="2" t="s">
        <v>85</v>
      </c>
      <c r="O1907" s="2" t="s">
        <v>4139</v>
      </c>
      <c r="P1907" s="2" t="str">
        <f>VLOOKUP(I1907,Period!A:B,2,FALSE)</f>
        <v>2023H1</v>
      </c>
      <c r="Q1907" s="9">
        <f t="shared" si="332"/>
        <v>35.433333333333337</v>
      </c>
      <c r="R1907" s="2">
        <f t="shared" si="330"/>
        <v>40</v>
      </c>
      <c r="S1907" t="str">
        <f t="shared" si="333"/>
        <v>03 Cloudy (40%-90%)</v>
      </c>
      <c r="T1907" t="str">
        <f t="shared" si="331"/>
        <v>45085S2A_MSIL1CCDM-MLB-CLSTA4508503 Cloudy (40%-90%)</v>
      </c>
      <c r="U1907">
        <f>IF(COUNTIF(T$2:T1906,T1907)&gt;=1,0,1)</f>
        <v>0</v>
      </c>
      <c r="V1907" s="26" t="s">
        <v>751</v>
      </c>
      <c r="W1907" s="26">
        <f t="shared" si="334"/>
        <v>2023</v>
      </c>
      <c r="X1907" s="26" t="str">
        <f t="shared" si="335"/>
        <v>06</v>
      </c>
      <c r="Y1907" s="26" t="str">
        <f t="shared" si="336"/>
        <v>08</v>
      </c>
      <c r="Z1907" s="26" t="str">
        <f t="shared" si="337"/>
        <v>19</v>
      </c>
      <c r="AA1907" s="26" t="str">
        <f t="shared" si="338"/>
        <v>03</v>
      </c>
      <c r="AB1907" s="26" t="str">
        <f t="shared" si="339"/>
        <v>50</v>
      </c>
      <c r="AC1907" s="86" t="str">
        <f t="shared" si="340"/>
        <v>CLS_TA_2500X1254px_65m_S2A_MSIL1C_20230608_40CC</v>
      </c>
      <c r="AD1907" s="41" t="s">
        <v>752</v>
      </c>
    </row>
    <row r="1908" spans="2:30" x14ac:dyDescent="0.25">
      <c r="B1908" t="s">
        <v>3866</v>
      </c>
      <c r="C1908" t="s">
        <v>3817</v>
      </c>
      <c r="D1908" s="7" t="s">
        <v>100</v>
      </c>
      <c r="E1908" s="2" t="b">
        <v>1</v>
      </c>
      <c r="F1908" s="2" t="s">
        <v>3815</v>
      </c>
      <c r="G1908" s="7" t="s">
        <v>8</v>
      </c>
      <c r="H1908" t="s">
        <v>101</v>
      </c>
      <c r="I1908" s="61">
        <v>45085</v>
      </c>
      <c r="J1908" s="43" t="s">
        <v>105</v>
      </c>
      <c r="K1908" s="2" t="s">
        <v>158</v>
      </c>
      <c r="L1908" s="9">
        <v>46.3</v>
      </c>
      <c r="M1908" t="s">
        <v>3869</v>
      </c>
      <c r="N1908" s="2" t="s">
        <v>85</v>
      </c>
      <c r="O1908" s="2" t="s">
        <v>4139</v>
      </c>
      <c r="P1908" s="2" t="str">
        <f>VLOOKUP(I1908,Period!A:B,2,FALSE)</f>
        <v>2023H1</v>
      </c>
      <c r="Q1908" s="9">
        <f t="shared" si="332"/>
        <v>35.433333333333337</v>
      </c>
      <c r="R1908" s="2">
        <f t="shared" si="330"/>
        <v>40</v>
      </c>
      <c r="S1908" t="str">
        <f t="shared" si="333"/>
        <v>03 Cloudy (40%-90%)</v>
      </c>
      <c r="T1908" t="str">
        <f t="shared" si="331"/>
        <v>45085S2A_MSIL1CCDM-MLB-CLSTA4508503 Cloudy (40%-90%)</v>
      </c>
      <c r="U1908">
        <f>IF(COUNTIF(T$2:T1907,T1908)&gt;=1,0,1)</f>
        <v>0</v>
      </c>
      <c r="V1908" s="26" t="s">
        <v>751</v>
      </c>
      <c r="W1908" s="26">
        <f t="shared" si="334"/>
        <v>2023</v>
      </c>
      <c r="X1908" s="26" t="str">
        <f t="shared" si="335"/>
        <v>06</v>
      </c>
      <c r="Y1908" s="26" t="str">
        <f t="shared" si="336"/>
        <v>08</v>
      </c>
      <c r="Z1908" s="26" t="str">
        <f t="shared" si="337"/>
        <v>19</v>
      </c>
      <c r="AA1908" s="26" t="str">
        <f t="shared" si="338"/>
        <v>03</v>
      </c>
      <c r="AB1908" s="26" t="str">
        <f t="shared" si="339"/>
        <v>40</v>
      </c>
      <c r="AC1908" s="86" t="str">
        <f t="shared" si="340"/>
        <v>CLS_TA_2500X1254px_65m_S2A_MSIL1C_20230608_40CC</v>
      </c>
      <c r="AD1908" s="41" t="s">
        <v>752</v>
      </c>
    </row>
    <row r="1909" spans="2:30" x14ac:dyDescent="0.25">
      <c r="B1909" t="s">
        <v>3866</v>
      </c>
      <c r="C1909" t="s">
        <v>3817</v>
      </c>
      <c r="D1909" s="7" t="s">
        <v>100</v>
      </c>
      <c r="E1909" s="2" t="b">
        <v>1</v>
      </c>
      <c r="F1909" s="2" t="s">
        <v>3815</v>
      </c>
      <c r="G1909" s="7" t="s">
        <v>8</v>
      </c>
      <c r="H1909" t="s">
        <v>101</v>
      </c>
      <c r="I1909" s="61">
        <v>45085</v>
      </c>
      <c r="J1909" s="43" t="s">
        <v>110</v>
      </c>
      <c r="K1909" s="2" t="s">
        <v>123</v>
      </c>
      <c r="L1909" s="9">
        <v>27.8</v>
      </c>
      <c r="M1909" t="s">
        <v>3869</v>
      </c>
      <c r="N1909" s="2" t="s">
        <v>85</v>
      </c>
      <c r="O1909" s="2" t="s">
        <v>4139</v>
      </c>
      <c r="P1909" s="2" t="str">
        <f>VLOOKUP(I1909,Period!A:B,2,FALSE)</f>
        <v>2023H1</v>
      </c>
      <c r="Q1909" s="9">
        <f t="shared" si="332"/>
        <v>35.433333333333337</v>
      </c>
      <c r="R1909" s="2">
        <f t="shared" si="330"/>
        <v>40</v>
      </c>
      <c r="S1909" t="str">
        <f t="shared" si="333"/>
        <v>03 Cloudy (40%-90%)</v>
      </c>
      <c r="T1909" t="str">
        <f t="shared" si="331"/>
        <v>45085S2A_MSIL1CCDM-MLB-CLSTA4508503 Cloudy (40%-90%)</v>
      </c>
      <c r="U1909">
        <f>IF(COUNTIF(T$2:T1908,T1909)&gt;=1,0,1)</f>
        <v>0</v>
      </c>
      <c r="V1909" s="26" t="s">
        <v>751</v>
      </c>
      <c r="W1909" s="26">
        <f t="shared" si="334"/>
        <v>2023</v>
      </c>
      <c r="X1909" s="26" t="str">
        <f t="shared" si="335"/>
        <v>06</v>
      </c>
      <c r="Y1909" s="26" t="str">
        <f t="shared" si="336"/>
        <v>08</v>
      </c>
      <c r="Z1909" s="26" t="str">
        <f t="shared" si="337"/>
        <v>19</v>
      </c>
      <c r="AA1909" s="26" t="str">
        <f t="shared" si="338"/>
        <v>03</v>
      </c>
      <c r="AB1909" s="26" t="str">
        <f t="shared" si="339"/>
        <v>37</v>
      </c>
      <c r="AC1909" s="86" t="str">
        <f t="shared" si="340"/>
        <v>CLS_TA_2500X1254px_65m_S2A_MSIL1C_20230608_40CC</v>
      </c>
      <c r="AD1909" s="41" t="s">
        <v>752</v>
      </c>
    </row>
    <row r="1910" spans="2:30" x14ac:dyDescent="0.25">
      <c r="B1910" t="s">
        <v>3866</v>
      </c>
      <c r="C1910" t="s">
        <v>3817</v>
      </c>
      <c r="D1910" s="7" t="s">
        <v>100</v>
      </c>
      <c r="E1910" s="2" t="b">
        <v>1</v>
      </c>
      <c r="F1910" s="2" t="s">
        <v>3815</v>
      </c>
      <c r="G1910" s="7" t="s">
        <v>8</v>
      </c>
      <c r="H1910" t="s">
        <v>101</v>
      </c>
      <c r="I1910" s="61">
        <v>45085</v>
      </c>
      <c r="J1910" s="43" t="s">
        <v>111</v>
      </c>
      <c r="K1910" s="2" t="s">
        <v>130</v>
      </c>
      <c r="L1910" s="9">
        <v>25.5</v>
      </c>
      <c r="M1910" t="s">
        <v>3869</v>
      </c>
      <c r="N1910" s="2" t="s">
        <v>85</v>
      </c>
      <c r="O1910" s="2" t="s">
        <v>4139</v>
      </c>
      <c r="P1910" s="2" t="str">
        <f>VLOOKUP(I1910,Period!A:B,2,FALSE)</f>
        <v>2023H1</v>
      </c>
      <c r="Q1910" s="9">
        <f t="shared" si="332"/>
        <v>35.433333333333337</v>
      </c>
      <c r="R1910" s="2">
        <f t="shared" si="330"/>
        <v>40</v>
      </c>
      <c r="S1910" t="str">
        <f t="shared" si="333"/>
        <v>03 Cloudy (40%-90%)</v>
      </c>
      <c r="T1910" t="str">
        <f t="shared" si="331"/>
        <v>45085S2A_MSIL1CCDM-MLB-CLSTA4508503 Cloudy (40%-90%)</v>
      </c>
      <c r="U1910">
        <f>IF(COUNTIF(T$2:T1909,T1910)&gt;=1,0,1)</f>
        <v>0</v>
      </c>
      <c r="V1910" s="26" t="s">
        <v>751</v>
      </c>
      <c r="W1910" s="26">
        <f t="shared" si="334"/>
        <v>2023</v>
      </c>
      <c r="X1910" s="26" t="str">
        <f t="shared" si="335"/>
        <v>06</v>
      </c>
      <c r="Y1910" s="26" t="str">
        <f t="shared" si="336"/>
        <v>08</v>
      </c>
      <c r="Z1910" s="26" t="str">
        <f t="shared" si="337"/>
        <v>19</v>
      </c>
      <c r="AA1910" s="26" t="str">
        <f t="shared" si="338"/>
        <v>03</v>
      </c>
      <c r="AB1910" s="26" t="str">
        <f t="shared" si="339"/>
        <v>36</v>
      </c>
      <c r="AC1910" s="86" t="str">
        <f t="shared" si="340"/>
        <v>CLS_TA_2500X1254px_65m_S2A_MSIL1C_20230608_40CC</v>
      </c>
      <c r="AD1910" s="41" t="s">
        <v>752</v>
      </c>
    </row>
    <row r="1911" spans="2:30" x14ac:dyDescent="0.25">
      <c r="B1911" t="s">
        <v>3866</v>
      </c>
      <c r="C1911" t="s">
        <v>3817</v>
      </c>
      <c r="D1911" s="7" t="s">
        <v>100</v>
      </c>
      <c r="E1911" s="2" t="b">
        <v>1</v>
      </c>
      <c r="F1911" s="2" t="s">
        <v>3815</v>
      </c>
      <c r="G1911" s="7" t="s">
        <v>8</v>
      </c>
      <c r="H1911" t="s">
        <v>101</v>
      </c>
      <c r="I1911" s="78">
        <v>45082</v>
      </c>
      <c r="J1911" s="44" t="s">
        <v>102</v>
      </c>
      <c r="K1911" s="2" t="s">
        <v>114</v>
      </c>
      <c r="L1911" s="9">
        <v>43.3</v>
      </c>
      <c r="M1911" t="s">
        <v>3869</v>
      </c>
      <c r="N1911" s="2" t="s">
        <v>85</v>
      </c>
      <c r="O1911" s="2" t="s">
        <v>4139</v>
      </c>
      <c r="P1911" s="2" t="str">
        <f>VLOOKUP(I1911,Period!A:B,2,FALSE)</f>
        <v>2023H1</v>
      </c>
      <c r="Q1911" s="9">
        <f t="shared" si="332"/>
        <v>25.316666666666666</v>
      </c>
      <c r="R1911" s="2">
        <f t="shared" si="330"/>
        <v>30</v>
      </c>
      <c r="S1911" t="str">
        <f t="shared" si="333"/>
        <v>02 Sunny (10%-30%)</v>
      </c>
      <c r="T1911" t="str">
        <f t="shared" si="331"/>
        <v>45082S2A_MSIL1CCDM-MLB-CLSTA4508202 Sunny (10%-30%)</v>
      </c>
      <c r="U1911">
        <f>IF(COUNTIF(T$2:T1910,T1911)&gt;=1,0,1)</f>
        <v>1</v>
      </c>
      <c r="V1911" s="26" t="s">
        <v>751</v>
      </c>
      <c r="W1911" s="26">
        <f t="shared" si="334"/>
        <v>2023</v>
      </c>
      <c r="X1911" s="26" t="str">
        <f t="shared" si="335"/>
        <v>06</v>
      </c>
      <c r="Y1911" s="26" t="str">
        <f t="shared" si="336"/>
        <v>05</v>
      </c>
      <c r="Z1911" s="26" t="str">
        <f t="shared" si="337"/>
        <v>18</v>
      </c>
      <c r="AA1911" s="26" t="str">
        <f t="shared" si="338"/>
        <v>53</v>
      </c>
      <c r="AB1911" s="26" t="str">
        <f t="shared" si="339"/>
        <v>59</v>
      </c>
      <c r="AC1911" s="86" t="str">
        <f t="shared" si="340"/>
        <v>CLS_TA_2500X1254px_65m_S2A_MSIL1C_20230605_30CC</v>
      </c>
      <c r="AD1911" s="41" t="s">
        <v>752</v>
      </c>
    </row>
    <row r="1912" spans="2:30" x14ac:dyDescent="0.25">
      <c r="B1912" t="s">
        <v>3866</v>
      </c>
      <c r="C1912" t="s">
        <v>3817</v>
      </c>
      <c r="D1912" s="7" t="s">
        <v>100</v>
      </c>
      <c r="E1912" s="2" t="b">
        <v>1</v>
      </c>
      <c r="F1912" s="2" t="s">
        <v>3815</v>
      </c>
      <c r="G1912" s="7" t="s">
        <v>8</v>
      </c>
      <c r="H1912" t="s">
        <v>101</v>
      </c>
      <c r="I1912" s="78">
        <v>45082</v>
      </c>
      <c r="J1912" s="44" t="s">
        <v>103</v>
      </c>
      <c r="K1912" s="2" t="s">
        <v>129</v>
      </c>
      <c r="L1912" s="9">
        <v>29.9</v>
      </c>
      <c r="M1912" t="s">
        <v>3869</v>
      </c>
      <c r="N1912" s="2" t="s">
        <v>85</v>
      </c>
      <c r="O1912" s="2" t="s">
        <v>4139</v>
      </c>
      <c r="P1912" s="2" t="str">
        <f>VLOOKUP(I1912,Period!A:B,2,FALSE)</f>
        <v>2023H1</v>
      </c>
      <c r="Q1912" s="9">
        <f t="shared" si="332"/>
        <v>25.316666666666666</v>
      </c>
      <c r="R1912" s="2">
        <f t="shared" si="330"/>
        <v>30</v>
      </c>
      <c r="S1912" t="str">
        <f t="shared" si="333"/>
        <v>02 Sunny (10%-30%)</v>
      </c>
      <c r="T1912" t="str">
        <f t="shared" si="331"/>
        <v>45082S2A_MSIL1CCDM-MLB-CLSTA4508202 Sunny (10%-30%)</v>
      </c>
      <c r="U1912">
        <f>IF(COUNTIF(T$2:T1911,T1912)&gt;=1,0,1)</f>
        <v>0</v>
      </c>
      <c r="V1912" s="26" t="s">
        <v>751</v>
      </c>
      <c r="W1912" s="26">
        <f t="shared" si="334"/>
        <v>2023</v>
      </c>
      <c r="X1912" s="26" t="str">
        <f t="shared" si="335"/>
        <v>06</v>
      </c>
      <c r="Y1912" s="26" t="str">
        <f t="shared" si="336"/>
        <v>05</v>
      </c>
      <c r="Z1912" s="26" t="str">
        <f t="shared" si="337"/>
        <v>18</v>
      </c>
      <c r="AA1912" s="26" t="str">
        <f t="shared" si="338"/>
        <v>53</v>
      </c>
      <c r="AB1912" s="26" t="str">
        <f t="shared" si="339"/>
        <v>55</v>
      </c>
      <c r="AC1912" s="86" t="str">
        <f t="shared" si="340"/>
        <v>CLS_TA_2500X1254px_65m_S2A_MSIL1C_20230605_30CC</v>
      </c>
      <c r="AD1912" s="41" t="s">
        <v>752</v>
      </c>
    </row>
    <row r="1913" spans="2:30" x14ac:dyDescent="0.25">
      <c r="B1913" t="s">
        <v>3866</v>
      </c>
      <c r="C1913" t="s">
        <v>3817</v>
      </c>
      <c r="D1913" s="7" t="s">
        <v>100</v>
      </c>
      <c r="E1913" s="2" t="b">
        <v>1</v>
      </c>
      <c r="F1913" s="2" t="s">
        <v>3815</v>
      </c>
      <c r="G1913" s="7" t="s">
        <v>8</v>
      </c>
      <c r="H1913" t="s">
        <v>101</v>
      </c>
      <c r="I1913" s="78">
        <v>45082</v>
      </c>
      <c r="J1913" s="44" t="s">
        <v>104</v>
      </c>
      <c r="K1913" s="2" t="s">
        <v>132</v>
      </c>
      <c r="L1913" s="9">
        <v>34.1</v>
      </c>
      <c r="M1913" t="s">
        <v>3869</v>
      </c>
      <c r="N1913" s="2" t="s">
        <v>85</v>
      </c>
      <c r="O1913" s="2" t="s">
        <v>4139</v>
      </c>
      <c r="P1913" s="2" t="str">
        <f>VLOOKUP(I1913,Period!A:B,2,FALSE)</f>
        <v>2023H1</v>
      </c>
      <c r="Q1913" s="9">
        <f t="shared" si="332"/>
        <v>25.316666666666666</v>
      </c>
      <c r="R1913" s="2">
        <f t="shared" si="330"/>
        <v>30</v>
      </c>
      <c r="S1913" t="str">
        <f t="shared" si="333"/>
        <v>02 Sunny (10%-30%)</v>
      </c>
      <c r="T1913" t="str">
        <f t="shared" si="331"/>
        <v>45082S2A_MSIL1CCDM-MLB-CLSTA4508202 Sunny (10%-30%)</v>
      </c>
      <c r="U1913">
        <f>IF(COUNTIF(T$2:T1912,T1913)&gt;=1,0,1)</f>
        <v>0</v>
      </c>
      <c r="V1913" s="26" t="s">
        <v>751</v>
      </c>
      <c r="W1913" s="26">
        <f t="shared" si="334"/>
        <v>2023</v>
      </c>
      <c r="X1913" s="26" t="str">
        <f t="shared" si="335"/>
        <v>06</v>
      </c>
      <c r="Y1913" s="26" t="str">
        <f t="shared" si="336"/>
        <v>05</v>
      </c>
      <c r="Z1913" s="26" t="str">
        <f t="shared" si="337"/>
        <v>18</v>
      </c>
      <c r="AA1913" s="26" t="str">
        <f t="shared" si="338"/>
        <v>53</v>
      </c>
      <c r="AB1913" s="26" t="str">
        <f t="shared" si="339"/>
        <v>54</v>
      </c>
      <c r="AC1913" s="86" t="str">
        <f t="shared" si="340"/>
        <v>CLS_TA_2500X1254px_65m_S2A_MSIL1C_20230605_30CC</v>
      </c>
      <c r="AD1913" s="41" t="s">
        <v>752</v>
      </c>
    </row>
    <row r="1914" spans="2:30" x14ac:dyDescent="0.25">
      <c r="B1914" t="s">
        <v>3866</v>
      </c>
      <c r="C1914" t="s">
        <v>3817</v>
      </c>
      <c r="D1914" s="7" t="s">
        <v>100</v>
      </c>
      <c r="E1914" s="2" t="b">
        <v>1</v>
      </c>
      <c r="F1914" s="2" t="s">
        <v>3815</v>
      </c>
      <c r="G1914" s="7" t="s">
        <v>8</v>
      </c>
      <c r="H1914" t="s">
        <v>101</v>
      </c>
      <c r="I1914" s="78">
        <v>45082</v>
      </c>
      <c r="J1914" s="44" t="s">
        <v>105</v>
      </c>
      <c r="K1914" s="2" t="s">
        <v>133</v>
      </c>
      <c r="L1914" s="9">
        <v>28.4</v>
      </c>
      <c r="M1914" t="s">
        <v>3869</v>
      </c>
      <c r="N1914" s="2" t="s">
        <v>85</v>
      </c>
      <c r="O1914" s="2" t="s">
        <v>4139</v>
      </c>
      <c r="P1914" s="2" t="str">
        <f>VLOOKUP(I1914,Period!A:B,2,FALSE)</f>
        <v>2023H1</v>
      </c>
      <c r="Q1914" s="9">
        <f t="shared" si="332"/>
        <v>25.316666666666666</v>
      </c>
      <c r="R1914" s="2">
        <f t="shared" si="330"/>
        <v>30</v>
      </c>
      <c r="S1914" t="str">
        <f t="shared" si="333"/>
        <v>02 Sunny (10%-30%)</v>
      </c>
      <c r="T1914" t="str">
        <f t="shared" si="331"/>
        <v>45082S2A_MSIL1CCDM-MLB-CLSTA4508202 Sunny (10%-30%)</v>
      </c>
      <c r="U1914">
        <f>IF(COUNTIF(T$2:T1913,T1914)&gt;=1,0,1)</f>
        <v>0</v>
      </c>
      <c r="V1914" s="26" t="s">
        <v>751</v>
      </c>
      <c r="W1914" s="26">
        <f t="shared" si="334"/>
        <v>2023</v>
      </c>
      <c r="X1914" s="26" t="str">
        <f t="shared" si="335"/>
        <v>06</v>
      </c>
      <c r="Y1914" s="26" t="str">
        <f t="shared" si="336"/>
        <v>05</v>
      </c>
      <c r="Z1914" s="26" t="str">
        <f t="shared" si="337"/>
        <v>18</v>
      </c>
      <c r="AA1914" s="26" t="str">
        <f t="shared" si="338"/>
        <v>53</v>
      </c>
      <c r="AB1914" s="26" t="str">
        <f t="shared" si="339"/>
        <v>47</v>
      </c>
      <c r="AC1914" s="86" t="str">
        <f t="shared" si="340"/>
        <v>CLS_TA_2500X1254px_65m_S2A_MSIL1C_20230605_30CC</v>
      </c>
      <c r="AD1914" s="41" t="s">
        <v>752</v>
      </c>
    </row>
    <row r="1915" spans="2:30" x14ac:dyDescent="0.25">
      <c r="B1915" t="s">
        <v>3866</v>
      </c>
      <c r="C1915" t="s">
        <v>3817</v>
      </c>
      <c r="D1915" s="7" t="s">
        <v>100</v>
      </c>
      <c r="E1915" s="2" t="b">
        <v>1</v>
      </c>
      <c r="F1915" s="2" t="s">
        <v>3815</v>
      </c>
      <c r="G1915" s="7" t="s">
        <v>8</v>
      </c>
      <c r="H1915" t="s">
        <v>101</v>
      </c>
      <c r="I1915" s="78">
        <v>45082</v>
      </c>
      <c r="J1915" s="44" t="s">
        <v>110</v>
      </c>
      <c r="K1915" s="2" t="s">
        <v>120</v>
      </c>
      <c r="L1915" s="9">
        <v>8.4</v>
      </c>
      <c r="M1915" t="s">
        <v>3869</v>
      </c>
      <c r="N1915" s="2" t="s">
        <v>85</v>
      </c>
      <c r="O1915" s="2" t="s">
        <v>4139</v>
      </c>
      <c r="P1915" s="2" t="str">
        <f>VLOOKUP(I1915,Period!A:B,2,FALSE)</f>
        <v>2023H1</v>
      </c>
      <c r="Q1915" s="9">
        <f t="shared" si="332"/>
        <v>25.316666666666666</v>
      </c>
      <c r="R1915" s="2">
        <f t="shared" si="330"/>
        <v>30</v>
      </c>
      <c r="S1915" t="str">
        <f t="shared" si="333"/>
        <v>02 Sunny (10%-30%)</v>
      </c>
      <c r="T1915" t="str">
        <f t="shared" si="331"/>
        <v>45082S2A_MSIL1CCDM-MLB-CLSTA4508202 Sunny (10%-30%)</v>
      </c>
      <c r="U1915">
        <f>IF(COUNTIF(T$2:T1914,T1915)&gt;=1,0,1)</f>
        <v>0</v>
      </c>
      <c r="V1915" s="26" t="s">
        <v>751</v>
      </c>
      <c r="W1915" s="26">
        <f t="shared" si="334"/>
        <v>2023</v>
      </c>
      <c r="X1915" s="26" t="str">
        <f t="shared" si="335"/>
        <v>06</v>
      </c>
      <c r="Y1915" s="26" t="str">
        <f t="shared" si="336"/>
        <v>05</v>
      </c>
      <c r="Z1915" s="26" t="str">
        <f t="shared" si="337"/>
        <v>18</v>
      </c>
      <c r="AA1915" s="26" t="str">
        <f t="shared" si="338"/>
        <v>53</v>
      </c>
      <c r="AB1915" s="26" t="str">
        <f t="shared" si="339"/>
        <v>41</v>
      </c>
      <c r="AC1915" s="86" t="str">
        <f t="shared" si="340"/>
        <v>CLS_TA_2500X1254px_65m_S2A_MSIL1C_20230605_30CC</v>
      </c>
      <c r="AD1915" s="41" t="s">
        <v>752</v>
      </c>
    </row>
    <row r="1916" spans="2:30" x14ac:dyDescent="0.25">
      <c r="B1916" t="s">
        <v>3866</v>
      </c>
      <c r="C1916" t="s">
        <v>3817</v>
      </c>
      <c r="D1916" s="7" t="s">
        <v>100</v>
      </c>
      <c r="E1916" s="2" t="b">
        <v>1</v>
      </c>
      <c r="F1916" s="2" t="s">
        <v>3815</v>
      </c>
      <c r="G1916" s="7" t="s">
        <v>8</v>
      </c>
      <c r="H1916" t="s">
        <v>101</v>
      </c>
      <c r="I1916" s="78">
        <v>45082</v>
      </c>
      <c r="J1916" s="44" t="s">
        <v>111</v>
      </c>
      <c r="K1916" s="2" t="s">
        <v>134</v>
      </c>
      <c r="L1916" s="9">
        <v>7.8</v>
      </c>
      <c r="M1916" t="s">
        <v>3869</v>
      </c>
      <c r="N1916" s="2" t="s">
        <v>85</v>
      </c>
      <c r="O1916" s="2" t="s">
        <v>4139</v>
      </c>
      <c r="P1916" s="2" t="str">
        <f>VLOOKUP(I1916,Period!A:B,2,FALSE)</f>
        <v>2023H1</v>
      </c>
      <c r="Q1916" s="9">
        <f t="shared" si="332"/>
        <v>25.316666666666666</v>
      </c>
      <c r="R1916" s="2">
        <f t="shared" ref="R1916:R1979" si="341">ROUNDUP(Q1916/10,0)*10</f>
        <v>30</v>
      </c>
      <c r="S1916" t="str">
        <f t="shared" si="333"/>
        <v>02 Sunny (10%-30%)</v>
      </c>
      <c r="T1916" t="str">
        <f t="shared" ref="T1916:T1979" si="342">CONCATENATE(I1916,B1916,C1916,H1916,I1916,S1916)</f>
        <v>45082S2A_MSIL1CCDM-MLB-CLSTA4508202 Sunny (10%-30%)</v>
      </c>
      <c r="U1916">
        <f>IF(COUNTIF(T$2:T1915,T1916)&gt;=1,0,1)</f>
        <v>0</v>
      </c>
      <c r="V1916" s="26" t="s">
        <v>751</v>
      </c>
      <c r="W1916" s="26">
        <f t="shared" si="334"/>
        <v>2023</v>
      </c>
      <c r="X1916" s="26" t="str">
        <f t="shared" si="335"/>
        <v>06</v>
      </c>
      <c r="Y1916" s="26" t="str">
        <f t="shared" si="336"/>
        <v>05</v>
      </c>
      <c r="Z1916" s="26" t="str">
        <f t="shared" si="337"/>
        <v>18</v>
      </c>
      <c r="AA1916" s="26" t="str">
        <f t="shared" si="338"/>
        <v>53</v>
      </c>
      <c r="AB1916" s="26" t="str">
        <f t="shared" si="339"/>
        <v>40</v>
      </c>
      <c r="AC1916" s="86" t="str">
        <f t="shared" si="340"/>
        <v>CLS_TA_2500X1254px_65m_S2A_MSIL1C_20230605_30CC</v>
      </c>
      <c r="AD1916" s="41" t="s">
        <v>752</v>
      </c>
    </row>
    <row r="1917" spans="2:30" x14ac:dyDescent="0.25">
      <c r="B1917" t="s">
        <v>3866</v>
      </c>
      <c r="C1917" t="s">
        <v>3817</v>
      </c>
      <c r="D1917" s="7" t="s">
        <v>100</v>
      </c>
      <c r="E1917" s="2" t="b">
        <v>1</v>
      </c>
      <c r="F1917" s="2" t="s">
        <v>3815</v>
      </c>
      <c r="G1917" s="7" t="s">
        <v>8</v>
      </c>
      <c r="H1917" t="s">
        <v>101</v>
      </c>
      <c r="I1917" s="61">
        <v>45080</v>
      </c>
      <c r="J1917" s="43" t="s">
        <v>102</v>
      </c>
      <c r="K1917" s="2" t="s">
        <v>127</v>
      </c>
      <c r="L1917" s="9">
        <v>0</v>
      </c>
      <c r="M1917" t="s">
        <v>3869</v>
      </c>
      <c r="N1917" s="2" t="s">
        <v>85</v>
      </c>
      <c r="O1917" s="2" t="s">
        <v>4139</v>
      </c>
      <c r="P1917" s="2" t="str">
        <f>VLOOKUP(I1917,Period!A:B,2,FALSE)</f>
        <v>2023H1</v>
      </c>
      <c r="Q1917" s="9">
        <f t="shared" si="332"/>
        <v>6.6666666666666666E-2</v>
      </c>
      <c r="R1917" s="2">
        <f t="shared" si="341"/>
        <v>10</v>
      </c>
      <c r="S1917" t="str">
        <f t="shared" si="333"/>
        <v>02 Sunny (10%-30%)</v>
      </c>
      <c r="T1917" t="str">
        <f t="shared" si="342"/>
        <v>45080S2A_MSIL1CCDM-MLB-CLSTA4508002 Sunny (10%-30%)</v>
      </c>
      <c r="U1917">
        <f>IF(COUNTIF(T$2:T1916,T1917)&gt;=1,0,1)</f>
        <v>1</v>
      </c>
      <c r="V1917" s="26" t="s">
        <v>751</v>
      </c>
      <c r="W1917" s="26">
        <f t="shared" si="334"/>
        <v>2023</v>
      </c>
      <c r="X1917" s="26" t="str">
        <f t="shared" si="335"/>
        <v>06</v>
      </c>
      <c r="Y1917" s="26" t="str">
        <f t="shared" si="336"/>
        <v>03</v>
      </c>
      <c r="Z1917" s="26" t="str">
        <f t="shared" si="337"/>
        <v>19</v>
      </c>
      <c r="AA1917" s="26" t="str">
        <f t="shared" si="338"/>
        <v>03</v>
      </c>
      <c r="AB1917" s="26" t="str">
        <f t="shared" si="339"/>
        <v>55</v>
      </c>
      <c r="AC1917" s="86" t="str">
        <f t="shared" si="340"/>
        <v>CLS_TA_2500X1254px_65m_S2A_MSIL1C_20230603_10CC</v>
      </c>
      <c r="AD1917" s="41" t="s">
        <v>752</v>
      </c>
    </row>
    <row r="1918" spans="2:30" x14ac:dyDescent="0.25">
      <c r="B1918" t="s">
        <v>3866</v>
      </c>
      <c r="C1918" t="s">
        <v>3817</v>
      </c>
      <c r="D1918" s="7" t="s">
        <v>100</v>
      </c>
      <c r="E1918" s="2" t="b">
        <v>1</v>
      </c>
      <c r="F1918" s="2" t="s">
        <v>3815</v>
      </c>
      <c r="G1918" s="7" t="s">
        <v>8</v>
      </c>
      <c r="H1918" t="s">
        <v>101</v>
      </c>
      <c r="I1918" s="61">
        <v>45080</v>
      </c>
      <c r="J1918" s="43" t="s">
        <v>103</v>
      </c>
      <c r="K1918" s="2" t="s">
        <v>107</v>
      </c>
      <c r="L1918" s="9">
        <v>0</v>
      </c>
      <c r="M1918" t="s">
        <v>3869</v>
      </c>
      <c r="N1918" s="2" t="s">
        <v>85</v>
      </c>
      <c r="O1918" s="2" t="s">
        <v>4139</v>
      </c>
      <c r="P1918" s="2" t="str">
        <f>VLOOKUP(I1918,Period!A:B,2,FALSE)</f>
        <v>2023H1</v>
      </c>
      <c r="Q1918" s="9">
        <f t="shared" si="332"/>
        <v>6.6666666666666666E-2</v>
      </c>
      <c r="R1918" s="2">
        <f t="shared" si="341"/>
        <v>10</v>
      </c>
      <c r="S1918" t="str">
        <f t="shared" si="333"/>
        <v>02 Sunny (10%-30%)</v>
      </c>
      <c r="T1918" t="str">
        <f t="shared" si="342"/>
        <v>45080S2A_MSIL1CCDM-MLB-CLSTA4508002 Sunny (10%-30%)</v>
      </c>
      <c r="U1918">
        <f>IF(COUNTIF(T$2:T1917,T1918)&gt;=1,0,1)</f>
        <v>0</v>
      </c>
      <c r="V1918" s="26" t="s">
        <v>751</v>
      </c>
      <c r="W1918" s="26">
        <f t="shared" si="334"/>
        <v>2023</v>
      </c>
      <c r="X1918" s="26" t="str">
        <f t="shared" si="335"/>
        <v>06</v>
      </c>
      <c r="Y1918" s="26" t="str">
        <f t="shared" si="336"/>
        <v>03</v>
      </c>
      <c r="Z1918" s="26" t="str">
        <f t="shared" si="337"/>
        <v>19</v>
      </c>
      <c r="AA1918" s="26" t="str">
        <f t="shared" si="338"/>
        <v>03</v>
      </c>
      <c r="AB1918" s="26" t="str">
        <f t="shared" si="339"/>
        <v>52</v>
      </c>
      <c r="AC1918" s="86" t="str">
        <f t="shared" si="340"/>
        <v>CLS_TA_2500X1254px_65m_S2A_MSIL1C_20230603_10CC</v>
      </c>
      <c r="AD1918" s="41" t="s">
        <v>752</v>
      </c>
    </row>
    <row r="1919" spans="2:30" x14ac:dyDescent="0.25">
      <c r="B1919" t="s">
        <v>3866</v>
      </c>
      <c r="C1919" t="s">
        <v>3817</v>
      </c>
      <c r="D1919" s="7" t="s">
        <v>100</v>
      </c>
      <c r="E1919" s="2" t="b">
        <v>1</v>
      </c>
      <c r="F1919" s="2" t="s">
        <v>3815</v>
      </c>
      <c r="G1919" s="7" t="s">
        <v>8</v>
      </c>
      <c r="H1919" t="s">
        <v>101</v>
      </c>
      <c r="I1919" s="61">
        <v>45080</v>
      </c>
      <c r="J1919" s="43" t="s">
        <v>104</v>
      </c>
      <c r="K1919" s="2" t="s">
        <v>122</v>
      </c>
      <c r="L1919" s="9">
        <v>0</v>
      </c>
      <c r="M1919" t="s">
        <v>3869</v>
      </c>
      <c r="N1919" s="2" t="s">
        <v>85</v>
      </c>
      <c r="O1919" s="2" t="s">
        <v>4139</v>
      </c>
      <c r="P1919" s="2" t="str">
        <f>VLOOKUP(I1919,Period!A:B,2,FALSE)</f>
        <v>2023H1</v>
      </c>
      <c r="Q1919" s="9">
        <f t="shared" si="332"/>
        <v>6.6666666666666666E-2</v>
      </c>
      <c r="R1919" s="2">
        <f t="shared" si="341"/>
        <v>10</v>
      </c>
      <c r="S1919" t="str">
        <f t="shared" si="333"/>
        <v>02 Sunny (10%-30%)</v>
      </c>
      <c r="T1919" t="str">
        <f t="shared" si="342"/>
        <v>45080S2A_MSIL1CCDM-MLB-CLSTA4508002 Sunny (10%-30%)</v>
      </c>
      <c r="U1919">
        <f>IF(COUNTIF(T$2:T1918,T1919)&gt;=1,0,1)</f>
        <v>0</v>
      </c>
      <c r="V1919" s="26" t="s">
        <v>751</v>
      </c>
      <c r="W1919" s="26">
        <f t="shared" si="334"/>
        <v>2023</v>
      </c>
      <c r="X1919" s="26" t="str">
        <f t="shared" si="335"/>
        <v>06</v>
      </c>
      <c r="Y1919" s="26" t="str">
        <f t="shared" si="336"/>
        <v>03</v>
      </c>
      <c r="Z1919" s="26" t="str">
        <f t="shared" si="337"/>
        <v>19</v>
      </c>
      <c r="AA1919" s="26" t="str">
        <f t="shared" si="338"/>
        <v>03</v>
      </c>
      <c r="AB1919" s="26" t="str">
        <f t="shared" si="339"/>
        <v>51</v>
      </c>
      <c r="AC1919" s="86" t="str">
        <f t="shared" si="340"/>
        <v>CLS_TA_2500X1254px_65m_S2A_MSIL1C_20230603_10CC</v>
      </c>
      <c r="AD1919" s="41" t="s">
        <v>752</v>
      </c>
    </row>
    <row r="1920" spans="2:30" x14ac:dyDescent="0.25">
      <c r="B1920" t="s">
        <v>3866</v>
      </c>
      <c r="C1920" t="s">
        <v>3817</v>
      </c>
      <c r="D1920" s="7" t="s">
        <v>100</v>
      </c>
      <c r="E1920" s="2" t="b">
        <v>1</v>
      </c>
      <c r="F1920" s="2" t="s">
        <v>3815</v>
      </c>
      <c r="G1920" s="7" t="s">
        <v>8</v>
      </c>
      <c r="H1920" t="s">
        <v>101</v>
      </c>
      <c r="I1920" s="61">
        <v>45080</v>
      </c>
      <c r="J1920" s="43" t="s">
        <v>105</v>
      </c>
      <c r="K1920" s="2" t="s">
        <v>128</v>
      </c>
      <c r="L1920" s="9">
        <v>0.4</v>
      </c>
      <c r="M1920" t="s">
        <v>3869</v>
      </c>
      <c r="N1920" s="2" t="s">
        <v>85</v>
      </c>
      <c r="O1920" s="2" t="s">
        <v>4139</v>
      </c>
      <c r="P1920" s="2" t="str">
        <f>VLOOKUP(I1920,Period!A:B,2,FALSE)</f>
        <v>2023H1</v>
      </c>
      <c r="Q1920" s="9">
        <f t="shared" si="332"/>
        <v>6.6666666666666666E-2</v>
      </c>
      <c r="R1920" s="2">
        <f t="shared" si="341"/>
        <v>10</v>
      </c>
      <c r="S1920" t="str">
        <f t="shared" si="333"/>
        <v>02 Sunny (10%-30%)</v>
      </c>
      <c r="T1920" t="str">
        <f t="shared" si="342"/>
        <v>45080S2A_MSIL1CCDM-MLB-CLSTA4508002 Sunny (10%-30%)</v>
      </c>
      <c r="U1920">
        <f>IF(COUNTIF(T$2:T1919,T1920)&gt;=1,0,1)</f>
        <v>0</v>
      </c>
      <c r="V1920" s="26" t="s">
        <v>751</v>
      </c>
      <c r="W1920" s="26">
        <f t="shared" si="334"/>
        <v>2023</v>
      </c>
      <c r="X1920" s="26" t="str">
        <f t="shared" si="335"/>
        <v>06</v>
      </c>
      <c r="Y1920" s="26" t="str">
        <f t="shared" si="336"/>
        <v>03</v>
      </c>
      <c r="Z1920" s="26" t="str">
        <f t="shared" si="337"/>
        <v>19</v>
      </c>
      <c r="AA1920" s="26" t="str">
        <f t="shared" si="338"/>
        <v>03</v>
      </c>
      <c r="AB1920" s="26" t="str">
        <f t="shared" si="339"/>
        <v>41</v>
      </c>
      <c r="AC1920" s="86" t="str">
        <f t="shared" si="340"/>
        <v>CLS_TA_2500X1254px_65m_S2A_MSIL1C_20230603_10CC</v>
      </c>
      <c r="AD1920" s="41" t="s">
        <v>752</v>
      </c>
    </row>
    <row r="1921" spans="2:30" x14ac:dyDescent="0.25">
      <c r="B1921" t="s">
        <v>3866</v>
      </c>
      <c r="C1921" t="s">
        <v>3817</v>
      </c>
      <c r="D1921" s="7" t="s">
        <v>100</v>
      </c>
      <c r="E1921" s="2" t="b">
        <v>1</v>
      </c>
      <c r="F1921" s="2" t="s">
        <v>3815</v>
      </c>
      <c r="G1921" s="7" t="s">
        <v>8</v>
      </c>
      <c r="H1921" t="s">
        <v>101</v>
      </c>
      <c r="I1921" s="61">
        <v>45080</v>
      </c>
      <c r="J1921" s="43" t="s">
        <v>110</v>
      </c>
      <c r="K1921" s="2" t="s">
        <v>123</v>
      </c>
      <c r="L1921" s="9">
        <v>0</v>
      </c>
      <c r="M1921" t="s">
        <v>3869</v>
      </c>
      <c r="N1921" s="2" t="s">
        <v>85</v>
      </c>
      <c r="O1921" s="2" t="s">
        <v>4139</v>
      </c>
      <c r="P1921" s="2" t="str">
        <f>VLOOKUP(I1921,Period!A:B,2,FALSE)</f>
        <v>2023H1</v>
      </c>
      <c r="Q1921" s="9">
        <f t="shared" si="332"/>
        <v>6.6666666666666666E-2</v>
      </c>
      <c r="R1921" s="2">
        <f t="shared" si="341"/>
        <v>10</v>
      </c>
      <c r="S1921" t="str">
        <f t="shared" si="333"/>
        <v>02 Sunny (10%-30%)</v>
      </c>
      <c r="T1921" t="str">
        <f t="shared" si="342"/>
        <v>45080S2A_MSIL1CCDM-MLB-CLSTA4508002 Sunny (10%-30%)</v>
      </c>
      <c r="U1921">
        <f>IF(COUNTIF(T$2:T1920,T1921)&gt;=1,0,1)</f>
        <v>0</v>
      </c>
      <c r="V1921" s="26" t="s">
        <v>751</v>
      </c>
      <c r="W1921" s="26">
        <f t="shared" si="334"/>
        <v>2023</v>
      </c>
      <c r="X1921" s="26" t="str">
        <f t="shared" si="335"/>
        <v>06</v>
      </c>
      <c r="Y1921" s="26" t="str">
        <f t="shared" si="336"/>
        <v>03</v>
      </c>
      <c r="Z1921" s="26" t="str">
        <f t="shared" si="337"/>
        <v>19</v>
      </c>
      <c r="AA1921" s="26" t="str">
        <f t="shared" si="338"/>
        <v>03</v>
      </c>
      <c r="AB1921" s="26" t="str">
        <f t="shared" si="339"/>
        <v>37</v>
      </c>
      <c r="AC1921" s="86" t="str">
        <f t="shared" si="340"/>
        <v>CLS_TA_2500X1254px_65m_S2A_MSIL1C_20230603_10CC</v>
      </c>
      <c r="AD1921" s="41" t="s">
        <v>752</v>
      </c>
    </row>
    <row r="1922" spans="2:30" x14ac:dyDescent="0.25">
      <c r="B1922" t="s">
        <v>3866</v>
      </c>
      <c r="C1922" t="s">
        <v>3817</v>
      </c>
      <c r="D1922" s="7" t="s">
        <v>100</v>
      </c>
      <c r="E1922" s="2" t="b">
        <v>1</v>
      </c>
      <c r="F1922" s="2" t="s">
        <v>3815</v>
      </c>
      <c r="G1922" s="7" t="s">
        <v>8</v>
      </c>
      <c r="H1922" t="s">
        <v>101</v>
      </c>
      <c r="I1922" s="61">
        <v>45080</v>
      </c>
      <c r="J1922" s="43" t="s">
        <v>111</v>
      </c>
      <c r="K1922" s="2" t="s">
        <v>130</v>
      </c>
      <c r="L1922" s="9">
        <v>0</v>
      </c>
      <c r="M1922" t="s">
        <v>3869</v>
      </c>
      <c r="N1922" s="2" t="s">
        <v>85</v>
      </c>
      <c r="O1922" s="2" t="s">
        <v>4139</v>
      </c>
      <c r="P1922" s="2" t="str">
        <f>VLOOKUP(I1922,Period!A:B,2,FALSE)</f>
        <v>2023H1</v>
      </c>
      <c r="Q1922" s="9">
        <f t="shared" ref="Q1922:Q1985" si="343">AVERAGEIFS(L:L,I:I,I1922,H:H,H1922,C:C,C1922,B:B,B1922)</f>
        <v>6.6666666666666666E-2</v>
      </c>
      <c r="R1922" s="2">
        <f t="shared" si="341"/>
        <v>10</v>
      </c>
      <c r="S1922" t="str">
        <f t="shared" si="333"/>
        <v>02 Sunny (10%-30%)</v>
      </c>
      <c r="T1922" t="str">
        <f t="shared" si="342"/>
        <v>45080S2A_MSIL1CCDM-MLB-CLSTA4508002 Sunny (10%-30%)</v>
      </c>
      <c r="U1922">
        <f>IF(COUNTIF(T$2:T1921,T1922)&gt;=1,0,1)</f>
        <v>0</v>
      </c>
      <c r="V1922" s="26" t="s">
        <v>751</v>
      </c>
      <c r="W1922" s="26">
        <f t="shared" si="334"/>
        <v>2023</v>
      </c>
      <c r="X1922" s="26" t="str">
        <f t="shared" si="335"/>
        <v>06</v>
      </c>
      <c r="Y1922" s="26" t="str">
        <f t="shared" si="336"/>
        <v>03</v>
      </c>
      <c r="Z1922" s="26" t="str">
        <f t="shared" si="337"/>
        <v>19</v>
      </c>
      <c r="AA1922" s="26" t="str">
        <f t="shared" si="338"/>
        <v>03</v>
      </c>
      <c r="AB1922" s="26" t="str">
        <f t="shared" si="339"/>
        <v>36</v>
      </c>
      <c r="AC1922" s="86" t="str">
        <f t="shared" si="340"/>
        <v>CLS_TA_2500X1254px_65m_S2A_MSIL1C_20230603_10CC</v>
      </c>
      <c r="AD1922" s="41" t="s">
        <v>752</v>
      </c>
    </row>
    <row r="1923" spans="2:30" x14ac:dyDescent="0.25">
      <c r="B1923" t="s">
        <v>3866</v>
      </c>
      <c r="C1923" t="s">
        <v>3817</v>
      </c>
      <c r="D1923" s="7" t="s">
        <v>100</v>
      </c>
      <c r="E1923" s="2" t="b">
        <v>1</v>
      </c>
      <c r="F1923" s="2" t="s">
        <v>3815</v>
      </c>
      <c r="G1923" s="7" t="s">
        <v>8</v>
      </c>
      <c r="H1923" t="s">
        <v>101</v>
      </c>
      <c r="I1923" s="78">
        <v>45077</v>
      </c>
      <c r="J1923" s="44" t="s">
        <v>102</v>
      </c>
      <c r="K1923" s="2" t="s">
        <v>114</v>
      </c>
      <c r="L1923" s="9">
        <v>0</v>
      </c>
      <c r="M1923" t="s">
        <v>3869</v>
      </c>
      <c r="N1923" s="2" t="s">
        <v>85</v>
      </c>
      <c r="O1923" s="2" t="s">
        <v>4139</v>
      </c>
      <c r="P1923" s="2" t="str">
        <f>VLOOKUP(I1923,Period!A:B,2,FALSE)</f>
        <v>2023H1</v>
      </c>
      <c r="Q1923" s="9">
        <f t="shared" si="343"/>
        <v>8.5333333333333332</v>
      </c>
      <c r="R1923" s="2">
        <f t="shared" si="341"/>
        <v>10</v>
      </c>
      <c r="S1923" t="str">
        <f t="shared" ref="S1923:S1986" si="344">IF(R1923=0,"01 Clear (0%)",IF(R1923&lt;=30,"02 Sunny (10%-30%)",IF(R1923&lt;=90,"03 Cloudy (40%-90%)","04 Overcast (100%)")))</f>
        <v>02 Sunny (10%-30%)</v>
      </c>
      <c r="T1923" t="str">
        <f t="shared" si="342"/>
        <v>45077S2A_MSIL1CCDM-MLB-CLSTA4507702 Sunny (10%-30%)</v>
      </c>
      <c r="U1923">
        <f>IF(COUNTIF(T$2:T1922,T1923)&gt;=1,0,1)</f>
        <v>1</v>
      </c>
      <c r="V1923" s="26" t="s">
        <v>751</v>
      </c>
      <c r="W1923" s="26">
        <f t="shared" ref="W1923:W1986" si="345">YEAR(I1923)</f>
        <v>2023</v>
      </c>
      <c r="X1923" s="26" t="str">
        <f t="shared" ref="X1923:X1986" si="346">IF(LEN(MONTH(I1923))=1,CONCATENATE("0",MONTH(I1923)),MONTH(I1923))</f>
        <v>05</v>
      </c>
      <c r="Y1923" s="26">
        <f t="shared" ref="Y1923:Y1986" si="347">IF(LEN(DAY(I1923))=1,CONCATENATE("0",DAY(I1923)),DAY(I1923))</f>
        <v>31</v>
      </c>
      <c r="Z1923" s="26" t="str">
        <f t="shared" ref="Z1923:Z1986" si="348">LEFT(K1923,2)</f>
        <v>18</v>
      </c>
      <c r="AA1923" s="26" t="str">
        <f t="shared" ref="AA1923:AA1986" si="349">MID(K1923,4,2)</f>
        <v>53</v>
      </c>
      <c r="AB1923" s="26" t="str">
        <f t="shared" ref="AB1923:AB1986" si="350">MID(K1923,7,2)</f>
        <v>59</v>
      </c>
      <c r="AC1923" s="86" t="str">
        <f t="shared" ref="AC1923:AC1986" si="351">CONCATENATE(RIGHT(C1923,3),"_",H1923,"_",M1923,"_",O1923,"_",B1923,"_",W1923,X1923,Y1923,"_",R1923,"CC")</f>
        <v>CLS_TA_2500X1254px_65m_S2A_MSIL1C_20230531_10CC</v>
      </c>
      <c r="AD1923" s="41" t="s">
        <v>752</v>
      </c>
    </row>
    <row r="1924" spans="2:30" x14ac:dyDescent="0.25">
      <c r="B1924" t="s">
        <v>3866</v>
      </c>
      <c r="C1924" t="s">
        <v>3817</v>
      </c>
      <c r="D1924" s="7" t="s">
        <v>100</v>
      </c>
      <c r="E1924" s="2" t="b">
        <v>1</v>
      </c>
      <c r="F1924" s="2" t="s">
        <v>3815</v>
      </c>
      <c r="G1924" s="7" t="s">
        <v>8</v>
      </c>
      <c r="H1924" t="s">
        <v>101</v>
      </c>
      <c r="I1924" s="78">
        <v>45077</v>
      </c>
      <c r="J1924" s="44" t="s">
        <v>103</v>
      </c>
      <c r="K1924" s="2" t="s">
        <v>129</v>
      </c>
      <c r="L1924" s="9">
        <v>7.5</v>
      </c>
      <c r="M1924" t="s">
        <v>3869</v>
      </c>
      <c r="N1924" s="2" t="s">
        <v>85</v>
      </c>
      <c r="O1924" s="2" t="s">
        <v>4139</v>
      </c>
      <c r="P1924" s="2" t="str">
        <f>VLOOKUP(I1924,Period!A:B,2,FALSE)</f>
        <v>2023H1</v>
      </c>
      <c r="Q1924" s="9">
        <f t="shared" si="343"/>
        <v>8.5333333333333332</v>
      </c>
      <c r="R1924" s="2">
        <f t="shared" si="341"/>
        <v>10</v>
      </c>
      <c r="S1924" t="str">
        <f t="shared" si="344"/>
        <v>02 Sunny (10%-30%)</v>
      </c>
      <c r="T1924" t="str">
        <f t="shared" si="342"/>
        <v>45077S2A_MSIL1CCDM-MLB-CLSTA4507702 Sunny (10%-30%)</v>
      </c>
      <c r="U1924">
        <f>IF(COUNTIF(T$2:T1923,T1924)&gt;=1,0,1)</f>
        <v>0</v>
      </c>
      <c r="V1924" s="26" t="s">
        <v>751</v>
      </c>
      <c r="W1924" s="26">
        <f t="shared" si="345"/>
        <v>2023</v>
      </c>
      <c r="X1924" s="26" t="str">
        <f t="shared" si="346"/>
        <v>05</v>
      </c>
      <c r="Y1924" s="26">
        <f t="shared" si="347"/>
        <v>31</v>
      </c>
      <c r="Z1924" s="26" t="str">
        <f t="shared" si="348"/>
        <v>18</v>
      </c>
      <c r="AA1924" s="26" t="str">
        <f t="shared" si="349"/>
        <v>53</v>
      </c>
      <c r="AB1924" s="26" t="str">
        <f t="shared" si="350"/>
        <v>55</v>
      </c>
      <c r="AC1924" s="86" t="str">
        <f t="shared" si="351"/>
        <v>CLS_TA_2500X1254px_65m_S2A_MSIL1C_20230531_10CC</v>
      </c>
      <c r="AD1924" s="41" t="s">
        <v>752</v>
      </c>
    </row>
    <row r="1925" spans="2:30" x14ac:dyDescent="0.25">
      <c r="B1925" t="s">
        <v>3866</v>
      </c>
      <c r="C1925" t="s">
        <v>3817</v>
      </c>
      <c r="D1925" s="7" t="s">
        <v>100</v>
      </c>
      <c r="E1925" s="2" t="b">
        <v>1</v>
      </c>
      <c r="F1925" s="2" t="s">
        <v>3815</v>
      </c>
      <c r="G1925" s="7" t="s">
        <v>8</v>
      </c>
      <c r="H1925" t="s">
        <v>101</v>
      </c>
      <c r="I1925" s="78">
        <v>45077</v>
      </c>
      <c r="J1925" s="44" t="s">
        <v>104</v>
      </c>
      <c r="K1925" s="2" t="s">
        <v>132</v>
      </c>
      <c r="L1925" s="9">
        <v>15.3</v>
      </c>
      <c r="M1925" t="s">
        <v>3869</v>
      </c>
      <c r="N1925" s="2" t="s">
        <v>85</v>
      </c>
      <c r="O1925" s="2" t="s">
        <v>4139</v>
      </c>
      <c r="P1925" s="2" t="str">
        <f>VLOOKUP(I1925,Period!A:B,2,FALSE)</f>
        <v>2023H1</v>
      </c>
      <c r="Q1925" s="9">
        <f t="shared" si="343"/>
        <v>8.5333333333333332</v>
      </c>
      <c r="R1925" s="2">
        <f t="shared" si="341"/>
        <v>10</v>
      </c>
      <c r="S1925" t="str">
        <f t="shared" si="344"/>
        <v>02 Sunny (10%-30%)</v>
      </c>
      <c r="T1925" t="str">
        <f t="shared" si="342"/>
        <v>45077S2A_MSIL1CCDM-MLB-CLSTA4507702 Sunny (10%-30%)</v>
      </c>
      <c r="U1925">
        <f>IF(COUNTIF(T$2:T1924,T1925)&gt;=1,0,1)</f>
        <v>0</v>
      </c>
      <c r="V1925" s="26" t="s">
        <v>751</v>
      </c>
      <c r="W1925" s="26">
        <f t="shared" si="345"/>
        <v>2023</v>
      </c>
      <c r="X1925" s="26" t="str">
        <f t="shared" si="346"/>
        <v>05</v>
      </c>
      <c r="Y1925" s="26">
        <f t="shared" si="347"/>
        <v>31</v>
      </c>
      <c r="Z1925" s="26" t="str">
        <f t="shared" si="348"/>
        <v>18</v>
      </c>
      <c r="AA1925" s="26" t="str">
        <f t="shared" si="349"/>
        <v>53</v>
      </c>
      <c r="AB1925" s="26" t="str">
        <f t="shared" si="350"/>
        <v>54</v>
      </c>
      <c r="AC1925" s="86" t="str">
        <f t="shared" si="351"/>
        <v>CLS_TA_2500X1254px_65m_S2A_MSIL1C_20230531_10CC</v>
      </c>
      <c r="AD1925" s="41" t="s">
        <v>752</v>
      </c>
    </row>
    <row r="1926" spans="2:30" x14ac:dyDescent="0.25">
      <c r="B1926" t="s">
        <v>3866</v>
      </c>
      <c r="C1926" t="s">
        <v>3817</v>
      </c>
      <c r="D1926" s="7" t="s">
        <v>100</v>
      </c>
      <c r="E1926" s="2" t="b">
        <v>1</v>
      </c>
      <c r="F1926" s="2" t="s">
        <v>3815</v>
      </c>
      <c r="G1926" s="7" t="s">
        <v>8</v>
      </c>
      <c r="H1926" t="s">
        <v>101</v>
      </c>
      <c r="I1926" s="78">
        <v>45077</v>
      </c>
      <c r="J1926" s="44" t="s">
        <v>105</v>
      </c>
      <c r="K1926" s="2" t="s">
        <v>135</v>
      </c>
      <c r="L1926" s="9">
        <v>2.6</v>
      </c>
      <c r="M1926" t="s">
        <v>3869</v>
      </c>
      <c r="N1926" s="2" t="s">
        <v>85</v>
      </c>
      <c r="O1926" s="2" t="s">
        <v>4139</v>
      </c>
      <c r="P1926" s="2" t="str">
        <f>VLOOKUP(I1926,Period!A:B,2,FALSE)</f>
        <v>2023H1</v>
      </c>
      <c r="Q1926" s="9">
        <f t="shared" si="343"/>
        <v>8.5333333333333332</v>
      </c>
      <c r="R1926" s="2">
        <f t="shared" si="341"/>
        <v>10</v>
      </c>
      <c r="S1926" t="str">
        <f t="shared" si="344"/>
        <v>02 Sunny (10%-30%)</v>
      </c>
      <c r="T1926" t="str">
        <f t="shared" si="342"/>
        <v>45077S2A_MSIL1CCDM-MLB-CLSTA4507702 Sunny (10%-30%)</v>
      </c>
      <c r="U1926">
        <f>IF(COUNTIF(T$2:T1925,T1926)&gt;=1,0,1)</f>
        <v>0</v>
      </c>
      <c r="V1926" s="26" t="s">
        <v>751</v>
      </c>
      <c r="W1926" s="26">
        <f t="shared" si="345"/>
        <v>2023</v>
      </c>
      <c r="X1926" s="26" t="str">
        <f t="shared" si="346"/>
        <v>05</v>
      </c>
      <c r="Y1926" s="26">
        <f t="shared" si="347"/>
        <v>31</v>
      </c>
      <c r="Z1926" s="26" t="str">
        <f t="shared" si="348"/>
        <v>18</v>
      </c>
      <c r="AA1926" s="26" t="str">
        <f t="shared" si="349"/>
        <v>53</v>
      </c>
      <c r="AB1926" s="26" t="str">
        <f t="shared" si="350"/>
        <v>48</v>
      </c>
      <c r="AC1926" s="86" t="str">
        <f t="shared" si="351"/>
        <v>CLS_TA_2500X1254px_65m_S2A_MSIL1C_20230531_10CC</v>
      </c>
      <c r="AD1926" s="41" t="s">
        <v>752</v>
      </c>
    </row>
    <row r="1927" spans="2:30" x14ac:dyDescent="0.25">
      <c r="B1927" t="s">
        <v>3866</v>
      </c>
      <c r="C1927" t="s">
        <v>3817</v>
      </c>
      <c r="D1927" s="7" t="s">
        <v>100</v>
      </c>
      <c r="E1927" s="2" t="b">
        <v>1</v>
      </c>
      <c r="F1927" s="2" t="s">
        <v>3815</v>
      </c>
      <c r="G1927" s="7" t="s">
        <v>8</v>
      </c>
      <c r="H1927" t="s">
        <v>101</v>
      </c>
      <c r="I1927" s="78">
        <v>45077</v>
      </c>
      <c r="J1927" s="44" t="s">
        <v>110</v>
      </c>
      <c r="K1927" s="2" t="s">
        <v>120</v>
      </c>
      <c r="L1927" s="9">
        <v>13.4</v>
      </c>
      <c r="M1927" t="s">
        <v>3869</v>
      </c>
      <c r="N1927" s="2" t="s">
        <v>85</v>
      </c>
      <c r="O1927" s="2" t="s">
        <v>4139</v>
      </c>
      <c r="P1927" s="2" t="str">
        <f>VLOOKUP(I1927,Period!A:B,2,FALSE)</f>
        <v>2023H1</v>
      </c>
      <c r="Q1927" s="9">
        <f t="shared" si="343"/>
        <v>8.5333333333333332</v>
      </c>
      <c r="R1927" s="2">
        <f t="shared" si="341"/>
        <v>10</v>
      </c>
      <c r="S1927" t="str">
        <f t="shared" si="344"/>
        <v>02 Sunny (10%-30%)</v>
      </c>
      <c r="T1927" t="str">
        <f t="shared" si="342"/>
        <v>45077S2A_MSIL1CCDM-MLB-CLSTA4507702 Sunny (10%-30%)</v>
      </c>
      <c r="U1927">
        <f>IF(COUNTIF(T$2:T1926,T1927)&gt;=1,0,1)</f>
        <v>0</v>
      </c>
      <c r="V1927" s="26" t="s">
        <v>751</v>
      </c>
      <c r="W1927" s="26">
        <f t="shared" si="345"/>
        <v>2023</v>
      </c>
      <c r="X1927" s="26" t="str">
        <f t="shared" si="346"/>
        <v>05</v>
      </c>
      <c r="Y1927" s="26">
        <f t="shared" si="347"/>
        <v>31</v>
      </c>
      <c r="Z1927" s="26" t="str">
        <f t="shared" si="348"/>
        <v>18</v>
      </c>
      <c r="AA1927" s="26" t="str">
        <f t="shared" si="349"/>
        <v>53</v>
      </c>
      <c r="AB1927" s="26" t="str">
        <f t="shared" si="350"/>
        <v>41</v>
      </c>
      <c r="AC1927" s="86" t="str">
        <f t="shared" si="351"/>
        <v>CLS_TA_2500X1254px_65m_S2A_MSIL1C_20230531_10CC</v>
      </c>
      <c r="AD1927" s="41" t="s">
        <v>752</v>
      </c>
    </row>
    <row r="1928" spans="2:30" x14ac:dyDescent="0.25">
      <c r="B1928" t="s">
        <v>3866</v>
      </c>
      <c r="C1928" t="s">
        <v>3817</v>
      </c>
      <c r="D1928" s="7" t="s">
        <v>100</v>
      </c>
      <c r="E1928" s="2" t="b">
        <v>1</v>
      </c>
      <c r="F1928" s="2" t="s">
        <v>3815</v>
      </c>
      <c r="G1928" s="7" t="s">
        <v>8</v>
      </c>
      <c r="H1928" t="s">
        <v>101</v>
      </c>
      <c r="I1928" s="78">
        <v>45077</v>
      </c>
      <c r="J1928" s="44" t="s">
        <v>111</v>
      </c>
      <c r="K1928" s="2" t="s">
        <v>134</v>
      </c>
      <c r="L1928" s="9">
        <v>12.4</v>
      </c>
      <c r="M1928" t="s">
        <v>3869</v>
      </c>
      <c r="N1928" s="2" t="s">
        <v>85</v>
      </c>
      <c r="O1928" s="2" t="s">
        <v>4139</v>
      </c>
      <c r="P1928" s="2" t="str">
        <f>VLOOKUP(I1928,Period!A:B,2,FALSE)</f>
        <v>2023H1</v>
      </c>
      <c r="Q1928" s="9">
        <f t="shared" si="343"/>
        <v>8.5333333333333332</v>
      </c>
      <c r="R1928" s="2">
        <f t="shared" si="341"/>
        <v>10</v>
      </c>
      <c r="S1928" t="str">
        <f t="shared" si="344"/>
        <v>02 Sunny (10%-30%)</v>
      </c>
      <c r="T1928" t="str">
        <f t="shared" si="342"/>
        <v>45077S2A_MSIL1CCDM-MLB-CLSTA4507702 Sunny (10%-30%)</v>
      </c>
      <c r="U1928">
        <f>IF(COUNTIF(T$2:T1927,T1928)&gt;=1,0,1)</f>
        <v>0</v>
      </c>
      <c r="V1928" s="26" t="s">
        <v>751</v>
      </c>
      <c r="W1928" s="26">
        <f t="shared" si="345"/>
        <v>2023</v>
      </c>
      <c r="X1928" s="26" t="str">
        <f t="shared" si="346"/>
        <v>05</v>
      </c>
      <c r="Y1928" s="26">
        <f t="shared" si="347"/>
        <v>31</v>
      </c>
      <c r="Z1928" s="26" t="str">
        <f t="shared" si="348"/>
        <v>18</v>
      </c>
      <c r="AA1928" s="26" t="str">
        <f t="shared" si="349"/>
        <v>53</v>
      </c>
      <c r="AB1928" s="26" t="str">
        <f t="shared" si="350"/>
        <v>40</v>
      </c>
      <c r="AC1928" s="86" t="str">
        <f t="shared" si="351"/>
        <v>CLS_TA_2500X1254px_65m_S2A_MSIL1C_20230531_10CC</v>
      </c>
      <c r="AD1928" s="41" t="s">
        <v>752</v>
      </c>
    </row>
    <row r="1929" spans="2:30" x14ac:dyDescent="0.25">
      <c r="B1929" t="s">
        <v>3866</v>
      </c>
      <c r="C1929" t="s">
        <v>3817</v>
      </c>
      <c r="D1929" s="7" t="s">
        <v>100</v>
      </c>
      <c r="E1929" s="2" t="b">
        <v>1</v>
      </c>
      <c r="F1929" s="2" t="s">
        <v>3815</v>
      </c>
      <c r="G1929" s="7" t="s">
        <v>8</v>
      </c>
      <c r="H1929" t="s">
        <v>101</v>
      </c>
      <c r="I1929" s="61">
        <v>45075</v>
      </c>
      <c r="J1929" s="43" t="s">
        <v>102</v>
      </c>
      <c r="K1929" s="2" t="s">
        <v>127</v>
      </c>
      <c r="L1929" s="9">
        <v>1</v>
      </c>
      <c r="M1929" t="s">
        <v>3869</v>
      </c>
      <c r="N1929" s="2" t="s">
        <v>85</v>
      </c>
      <c r="O1929" s="2" t="s">
        <v>4139</v>
      </c>
      <c r="P1929" s="2" t="str">
        <f>VLOOKUP(I1929,Period!A:B,2,FALSE)</f>
        <v>2023H1</v>
      </c>
      <c r="Q1929" s="9">
        <f t="shared" si="343"/>
        <v>22.55</v>
      </c>
      <c r="R1929" s="2">
        <f t="shared" si="341"/>
        <v>30</v>
      </c>
      <c r="S1929" t="str">
        <f t="shared" si="344"/>
        <v>02 Sunny (10%-30%)</v>
      </c>
      <c r="T1929" t="str">
        <f t="shared" si="342"/>
        <v>45075S2A_MSIL1CCDM-MLB-CLSTA4507502 Sunny (10%-30%)</v>
      </c>
      <c r="U1929">
        <f>IF(COUNTIF(T$2:T1928,T1929)&gt;=1,0,1)</f>
        <v>1</v>
      </c>
      <c r="V1929" s="26" t="s">
        <v>751</v>
      </c>
      <c r="W1929" s="26">
        <f t="shared" si="345"/>
        <v>2023</v>
      </c>
      <c r="X1929" s="26" t="str">
        <f t="shared" si="346"/>
        <v>05</v>
      </c>
      <c r="Y1929" s="26">
        <f t="shared" si="347"/>
        <v>29</v>
      </c>
      <c r="Z1929" s="26" t="str">
        <f t="shared" si="348"/>
        <v>19</v>
      </c>
      <c r="AA1929" s="26" t="str">
        <f t="shared" si="349"/>
        <v>03</v>
      </c>
      <c r="AB1929" s="26" t="str">
        <f t="shared" si="350"/>
        <v>55</v>
      </c>
      <c r="AC1929" s="86" t="str">
        <f t="shared" si="351"/>
        <v>CLS_TA_2500X1254px_65m_S2A_MSIL1C_20230529_30CC</v>
      </c>
      <c r="AD1929" s="41" t="s">
        <v>752</v>
      </c>
    </row>
    <row r="1930" spans="2:30" x14ac:dyDescent="0.25">
      <c r="B1930" t="s">
        <v>3866</v>
      </c>
      <c r="C1930" t="s">
        <v>3817</v>
      </c>
      <c r="D1930" s="7" t="s">
        <v>100</v>
      </c>
      <c r="E1930" s="2" t="b">
        <v>1</v>
      </c>
      <c r="F1930" s="2" t="s">
        <v>3815</v>
      </c>
      <c r="G1930" s="7" t="s">
        <v>8</v>
      </c>
      <c r="H1930" t="s">
        <v>101</v>
      </c>
      <c r="I1930" s="61">
        <v>45075</v>
      </c>
      <c r="J1930" s="43" t="s">
        <v>103</v>
      </c>
      <c r="K1930" s="2" t="s">
        <v>122</v>
      </c>
      <c r="L1930" s="9">
        <v>27</v>
      </c>
      <c r="M1930" t="s">
        <v>3869</v>
      </c>
      <c r="N1930" s="2" t="s">
        <v>85</v>
      </c>
      <c r="O1930" s="2" t="s">
        <v>4139</v>
      </c>
      <c r="P1930" s="2" t="str">
        <f>VLOOKUP(I1930,Period!A:B,2,FALSE)</f>
        <v>2023H1</v>
      </c>
      <c r="Q1930" s="9">
        <f t="shared" si="343"/>
        <v>22.55</v>
      </c>
      <c r="R1930" s="2">
        <f t="shared" si="341"/>
        <v>30</v>
      </c>
      <c r="S1930" t="str">
        <f t="shared" si="344"/>
        <v>02 Sunny (10%-30%)</v>
      </c>
      <c r="T1930" t="str">
        <f t="shared" si="342"/>
        <v>45075S2A_MSIL1CCDM-MLB-CLSTA4507502 Sunny (10%-30%)</v>
      </c>
      <c r="U1930">
        <f>IF(COUNTIF(T$2:T1929,T1930)&gt;=1,0,1)</f>
        <v>0</v>
      </c>
      <c r="V1930" s="26" t="s">
        <v>751</v>
      </c>
      <c r="W1930" s="26">
        <f t="shared" si="345"/>
        <v>2023</v>
      </c>
      <c r="X1930" s="26" t="str">
        <f t="shared" si="346"/>
        <v>05</v>
      </c>
      <c r="Y1930" s="26">
        <f t="shared" si="347"/>
        <v>29</v>
      </c>
      <c r="Z1930" s="26" t="str">
        <f t="shared" si="348"/>
        <v>19</v>
      </c>
      <c r="AA1930" s="26" t="str">
        <f t="shared" si="349"/>
        <v>03</v>
      </c>
      <c r="AB1930" s="26" t="str">
        <f t="shared" si="350"/>
        <v>51</v>
      </c>
      <c r="AC1930" s="86" t="str">
        <f t="shared" si="351"/>
        <v>CLS_TA_2500X1254px_65m_S2A_MSIL1C_20230529_30CC</v>
      </c>
      <c r="AD1930" s="41" t="s">
        <v>752</v>
      </c>
    </row>
    <row r="1931" spans="2:30" x14ac:dyDescent="0.25">
      <c r="B1931" t="s">
        <v>3866</v>
      </c>
      <c r="C1931" t="s">
        <v>3817</v>
      </c>
      <c r="D1931" s="7" t="s">
        <v>100</v>
      </c>
      <c r="E1931" s="2" t="b">
        <v>1</v>
      </c>
      <c r="F1931" s="2" t="s">
        <v>3815</v>
      </c>
      <c r="G1931" s="7" t="s">
        <v>8</v>
      </c>
      <c r="H1931" t="s">
        <v>101</v>
      </c>
      <c r="I1931" s="61">
        <v>45075</v>
      </c>
      <c r="J1931" s="43" t="s">
        <v>104</v>
      </c>
      <c r="K1931" s="2" t="s">
        <v>136</v>
      </c>
      <c r="L1931" s="9">
        <v>37.299999999999997</v>
      </c>
      <c r="M1931" t="s">
        <v>3869</v>
      </c>
      <c r="N1931" s="2" t="s">
        <v>85</v>
      </c>
      <c r="O1931" s="2" t="s">
        <v>4139</v>
      </c>
      <c r="P1931" s="2" t="str">
        <f>VLOOKUP(I1931,Period!A:B,2,FALSE)</f>
        <v>2023H1</v>
      </c>
      <c r="Q1931" s="9">
        <f t="shared" si="343"/>
        <v>22.55</v>
      </c>
      <c r="R1931" s="2">
        <f t="shared" si="341"/>
        <v>30</v>
      </c>
      <c r="S1931" t="str">
        <f t="shared" si="344"/>
        <v>02 Sunny (10%-30%)</v>
      </c>
      <c r="T1931" t="str">
        <f t="shared" si="342"/>
        <v>45075S2A_MSIL1CCDM-MLB-CLSTA4507502 Sunny (10%-30%)</v>
      </c>
      <c r="U1931">
        <f>IF(COUNTIF(T$2:T1930,T1931)&gt;=1,0,1)</f>
        <v>0</v>
      </c>
      <c r="V1931" s="26" t="s">
        <v>751</v>
      </c>
      <c r="W1931" s="26">
        <f t="shared" si="345"/>
        <v>2023</v>
      </c>
      <c r="X1931" s="26" t="str">
        <f t="shared" si="346"/>
        <v>05</v>
      </c>
      <c r="Y1931" s="26">
        <f t="shared" si="347"/>
        <v>29</v>
      </c>
      <c r="Z1931" s="26" t="str">
        <f t="shared" si="348"/>
        <v>19</v>
      </c>
      <c r="AA1931" s="26" t="str">
        <f t="shared" si="349"/>
        <v>03</v>
      </c>
      <c r="AB1931" s="26" t="str">
        <f t="shared" si="350"/>
        <v>50</v>
      </c>
      <c r="AC1931" s="86" t="str">
        <f t="shared" si="351"/>
        <v>CLS_TA_2500X1254px_65m_S2A_MSIL1C_20230529_30CC</v>
      </c>
      <c r="AD1931" s="41" t="s">
        <v>752</v>
      </c>
    </row>
    <row r="1932" spans="2:30" x14ac:dyDescent="0.25">
      <c r="B1932" t="s">
        <v>3866</v>
      </c>
      <c r="C1932" t="s">
        <v>3817</v>
      </c>
      <c r="D1932" s="7" t="s">
        <v>100</v>
      </c>
      <c r="E1932" s="2" t="b">
        <v>1</v>
      </c>
      <c r="F1932" s="2" t="s">
        <v>3815</v>
      </c>
      <c r="G1932" s="7" t="s">
        <v>8</v>
      </c>
      <c r="H1932" t="s">
        <v>101</v>
      </c>
      <c r="I1932" s="61">
        <v>45075</v>
      </c>
      <c r="J1932" s="43" t="s">
        <v>105</v>
      </c>
      <c r="K1932" s="2" t="s">
        <v>128</v>
      </c>
      <c r="L1932" s="9">
        <v>4.2</v>
      </c>
      <c r="M1932" t="s">
        <v>3869</v>
      </c>
      <c r="N1932" s="2" t="s">
        <v>85</v>
      </c>
      <c r="O1932" s="2" t="s">
        <v>4139</v>
      </c>
      <c r="P1932" s="2" t="str">
        <f>VLOOKUP(I1932,Period!A:B,2,FALSE)</f>
        <v>2023H1</v>
      </c>
      <c r="Q1932" s="9">
        <f t="shared" si="343"/>
        <v>22.55</v>
      </c>
      <c r="R1932" s="2">
        <f t="shared" si="341"/>
        <v>30</v>
      </c>
      <c r="S1932" t="str">
        <f t="shared" si="344"/>
        <v>02 Sunny (10%-30%)</v>
      </c>
      <c r="T1932" t="str">
        <f t="shared" si="342"/>
        <v>45075S2A_MSIL1CCDM-MLB-CLSTA4507502 Sunny (10%-30%)</v>
      </c>
      <c r="U1932">
        <f>IF(COUNTIF(T$2:T1931,T1932)&gt;=1,0,1)</f>
        <v>0</v>
      </c>
      <c r="V1932" s="26" t="s">
        <v>751</v>
      </c>
      <c r="W1932" s="26">
        <f t="shared" si="345"/>
        <v>2023</v>
      </c>
      <c r="X1932" s="26" t="str">
        <f t="shared" si="346"/>
        <v>05</v>
      </c>
      <c r="Y1932" s="26">
        <f t="shared" si="347"/>
        <v>29</v>
      </c>
      <c r="Z1932" s="26" t="str">
        <f t="shared" si="348"/>
        <v>19</v>
      </c>
      <c r="AA1932" s="26" t="str">
        <f t="shared" si="349"/>
        <v>03</v>
      </c>
      <c r="AB1932" s="26" t="str">
        <f t="shared" si="350"/>
        <v>41</v>
      </c>
      <c r="AC1932" s="86" t="str">
        <f t="shared" si="351"/>
        <v>CLS_TA_2500X1254px_65m_S2A_MSIL1C_20230529_30CC</v>
      </c>
      <c r="AD1932" s="41" t="s">
        <v>752</v>
      </c>
    </row>
    <row r="1933" spans="2:30" x14ac:dyDescent="0.25">
      <c r="B1933" t="s">
        <v>3866</v>
      </c>
      <c r="C1933" t="s">
        <v>3817</v>
      </c>
      <c r="D1933" s="7" t="s">
        <v>100</v>
      </c>
      <c r="E1933" s="2" t="b">
        <v>1</v>
      </c>
      <c r="F1933" s="2" t="s">
        <v>3815</v>
      </c>
      <c r="G1933" s="7" t="s">
        <v>8</v>
      </c>
      <c r="H1933" t="s">
        <v>101</v>
      </c>
      <c r="I1933" s="61">
        <v>45075</v>
      </c>
      <c r="J1933" s="43" t="s">
        <v>110</v>
      </c>
      <c r="K1933" s="2" t="s">
        <v>123</v>
      </c>
      <c r="L1933" s="9">
        <v>32.4</v>
      </c>
      <c r="M1933" t="s">
        <v>3869</v>
      </c>
      <c r="N1933" s="2" t="s">
        <v>85</v>
      </c>
      <c r="O1933" s="2" t="s">
        <v>4139</v>
      </c>
      <c r="P1933" s="2" t="str">
        <f>VLOOKUP(I1933,Period!A:B,2,FALSE)</f>
        <v>2023H1</v>
      </c>
      <c r="Q1933" s="9">
        <f t="shared" si="343"/>
        <v>22.55</v>
      </c>
      <c r="R1933" s="2">
        <f t="shared" si="341"/>
        <v>30</v>
      </c>
      <c r="S1933" t="str">
        <f t="shared" si="344"/>
        <v>02 Sunny (10%-30%)</v>
      </c>
      <c r="T1933" t="str">
        <f t="shared" si="342"/>
        <v>45075S2A_MSIL1CCDM-MLB-CLSTA4507502 Sunny (10%-30%)</v>
      </c>
      <c r="U1933">
        <f>IF(COUNTIF(T$2:T1932,T1933)&gt;=1,0,1)</f>
        <v>0</v>
      </c>
      <c r="V1933" s="26" t="s">
        <v>751</v>
      </c>
      <c r="W1933" s="26">
        <f t="shared" si="345"/>
        <v>2023</v>
      </c>
      <c r="X1933" s="26" t="str">
        <f t="shared" si="346"/>
        <v>05</v>
      </c>
      <c r="Y1933" s="26">
        <f t="shared" si="347"/>
        <v>29</v>
      </c>
      <c r="Z1933" s="26" t="str">
        <f t="shared" si="348"/>
        <v>19</v>
      </c>
      <c r="AA1933" s="26" t="str">
        <f t="shared" si="349"/>
        <v>03</v>
      </c>
      <c r="AB1933" s="26" t="str">
        <f t="shared" si="350"/>
        <v>37</v>
      </c>
      <c r="AC1933" s="86" t="str">
        <f t="shared" si="351"/>
        <v>CLS_TA_2500X1254px_65m_S2A_MSIL1C_20230529_30CC</v>
      </c>
      <c r="AD1933" s="41" t="s">
        <v>752</v>
      </c>
    </row>
    <row r="1934" spans="2:30" x14ac:dyDescent="0.25">
      <c r="B1934" t="s">
        <v>3866</v>
      </c>
      <c r="C1934" t="s">
        <v>3817</v>
      </c>
      <c r="D1934" s="7" t="s">
        <v>100</v>
      </c>
      <c r="E1934" s="2" t="b">
        <v>1</v>
      </c>
      <c r="F1934" s="2" t="s">
        <v>3815</v>
      </c>
      <c r="G1934" s="7" t="s">
        <v>8</v>
      </c>
      <c r="H1934" t="s">
        <v>101</v>
      </c>
      <c r="I1934" s="61">
        <v>45075</v>
      </c>
      <c r="J1934" s="43" t="s">
        <v>111</v>
      </c>
      <c r="K1934" s="2" t="s">
        <v>130</v>
      </c>
      <c r="L1934" s="9">
        <v>33.4</v>
      </c>
      <c r="M1934" t="s">
        <v>3869</v>
      </c>
      <c r="N1934" s="2" t="s">
        <v>85</v>
      </c>
      <c r="O1934" s="2" t="s">
        <v>4139</v>
      </c>
      <c r="P1934" s="2" t="str">
        <f>VLOOKUP(I1934,Period!A:B,2,FALSE)</f>
        <v>2023H1</v>
      </c>
      <c r="Q1934" s="9">
        <f t="shared" si="343"/>
        <v>22.55</v>
      </c>
      <c r="R1934" s="2">
        <f t="shared" si="341"/>
        <v>30</v>
      </c>
      <c r="S1934" t="str">
        <f t="shared" si="344"/>
        <v>02 Sunny (10%-30%)</v>
      </c>
      <c r="T1934" t="str">
        <f t="shared" si="342"/>
        <v>45075S2A_MSIL1CCDM-MLB-CLSTA4507502 Sunny (10%-30%)</v>
      </c>
      <c r="U1934">
        <f>IF(COUNTIF(T$2:T1933,T1934)&gt;=1,0,1)</f>
        <v>0</v>
      </c>
      <c r="V1934" s="26" t="s">
        <v>751</v>
      </c>
      <c r="W1934" s="26">
        <f t="shared" si="345"/>
        <v>2023</v>
      </c>
      <c r="X1934" s="26" t="str">
        <f t="shared" si="346"/>
        <v>05</v>
      </c>
      <c r="Y1934" s="26">
        <f t="shared" si="347"/>
        <v>29</v>
      </c>
      <c r="Z1934" s="26" t="str">
        <f t="shared" si="348"/>
        <v>19</v>
      </c>
      <c r="AA1934" s="26" t="str">
        <f t="shared" si="349"/>
        <v>03</v>
      </c>
      <c r="AB1934" s="26" t="str">
        <f t="shared" si="350"/>
        <v>36</v>
      </c>
      <c r="AC1934" s="86" t="str">
        <f t="shared" si="351"/>
        <v>CLS_TA_2500X1254px_65m_S2A_MSIL1C_20230529_30CC</v>
      </c>
      <c r="AD1934" s="41" t="s">
        <v>752</v>
      </c>
    </row>
    <row r="1935" spans="2:30" x14ac:dyDescent="0.25">
      <c r="B1935" t="s">
        <v>3866</v>
      </c>
      <c r="C1935" t="s">
        <v>3817</v>
      </c>
      <c r="D1935" s="7" t="s">
        <v>100</v>
      </c>
      <c r="E1935" s="2" t="b">
        <v>1</v>
      </c>
      <c r="F1935" s="2" t="s">
        <v>3815</v>
      </c>
      <c r="G1935" s="7" t="s">
        <v>8</v>
      </c>
      <c r="H1935" t="s">
        <v>101</v>
      </c>
      <c r="I1935" s="78">
        <v>45072</v>
      </c>
      <c r="J1935" s="44" t="s">
        <v>102</v>
      </c>
      <c r="K1935" s="2" t="s">
        <v>114</v>
      </c>
      <c r="L1935" s="9">
        <v>0</v>
      </c>
      <c r="M1935" t="s">
        <v>3869</v>
      </c>
      <c r="N1935" s="2" t="s">
        <v>85</v>
      </c>
      <c r="O1935" s="2" t="s">
        <v>4139</v>
      </c>
      <c r="P1935" s="2" t="str">
        <f>VLOOKUP(I1935,Period!A:B,2,FALSE)</f>
        <v>2023H1</v>
      </c>
      <c r="Q1935" s="9">
        <f t="shared" si="343"/>
        <v>35.416666666666664</v>
      </c>
      <c r="R1935" s="2">
        <f t="shared" si="341"/>
        <v>40</v>
      </c>
      <c r="S1935" t="str">
        <f t="shared" si="344"/>
        <v>03 Cloudy (40%-90%)</v>
      </c>
      <c r="T1935" t="str">
        <f t="shared" si="342"/>
        <v>45072S2A_MSIL1CCDM-MLB-CLSTA4507203 Cloudy (40%-90%)</v>
      </c>
      <c r="U1935">
        <f>IF(COUNTIF(T$2:T1934,T1935)&gt;=1,0,1)</f>
        <v>1</v>
      </c>
      <c r="V1935" s="26" t="s">
        <v>751</v>
      </c>
      <c r="W1935" s="26">
        <f t="shared" si="345"/>
        <v>2023</v>
      </c>
      <c r="X1935" s="26" t="str">
        <f t="shared" si="346"/>
        <v>05</v>
      </c>
      <c r="Y1935" s="26">
        <f t="shared" si="347"/>
        <v>26</v>
      </c>
      <c r="Z1935" s="26" t="str">
        <f t="shared" si="348"/>
        <v>18</v>
      </c>
      <c r="AA1935" s="26" t="str">
        <f t="shared" si="349"/>
        <v>53</v>
      </c>
      <c r="AB1935" s="26" t="str">
        <f t="shared" si="350"/>
        <v>59</v>
      </c>
      <c r="AC1935" s="86" t="str">
        <f t="shared" si="351"/>
        <v>CLS_TA_2500X1254px_65m_S2A_MSIL1C_20230526_40CC</v>
      </c>
      <c r="AD1935" s="41" t="s">
        <v>752</v>
      </c>
    </row>
    <row r="1936" spans="2:30" x14ac:dyDescent="0.25">
      <c r="B1936" t="s">
        <v>3866</v>
      </c>
      <c r="C1936" t="s">
        <v>3817</v>
      </c>
      <c r="D1936" s="7" t="s">
        <v>100</v>
      </c>
      <c r="E1936" s="2" t="b">
        <v>1</v>
      </c>
      <c r="F1936" s="2" t="s">
        <v>3815</v>
      </c>
      <c r="G1936" s="7" t="s">
        <v>8</v>
      </c>
      <c r="H1936" t="s">
        <v>101</v>
      </c>
      <c r="I1936" s="78">
        <v>45072</v>
      </c>
      <c r="J1936" s="44" t="s">
        <v>103</v>
      </c>
      <c r="K1936" s="2" t="s">
        <v>129</v>
      </c>
      <c r="L1936" s="9">
        <v>39.5</v>
      </c>
      <c r="M1936" t="s">
        <v>3869</v>
      </c>
      <c r="N1936" s="2" t="s">
        <v>85</v>
      </c>
      <c r="O1936" s="2" t="s">
        <v>4139</v>
      </c>
      <c r="P1936" s="2" t="str">
        <f>VLOOKUP(I1936,Period!A:B,2,FALSE)</f>
        <v>2023H1</v>
      </c>
      <c r="Q1936" s="9">
        <f t="shared" si="343"/>
        <v>35.416666666666664</v>
      </c>
      <c r="R1936" s="2">
        <f t="shared" si="341"/>
        <v>40</v>
      </c>
      <c r="S1936" t="str">
        <f t="shared" si="344"/>
        <v>03 Cloudy (40%-90%)</v>
      </c>
      <c r="T1936" t="str">
        <f t="shared" si="342"/>
        <v>45072S2A_MSIL1CCDM-MLB-CLSTA4507203 Cloudy (40%-90%)</v>
      </c>
      <c r="U1936">
        <f>IF(COUNTIF(T$2:T1935,T1936)&gt;=1,0,1)</f>
        <v>0</v>
      </c>
      <c r="V1936" s="26" t="s">
        <v>751</v>
      </c>
      <c r="W1936" s="26">
        <f t="shared" si="345"/>
        <v>2023</v>
      </c>
      <c r="X1936" s="26" t="str">
        <f t="shared" si="346"/>
        <v>05</v>
      </c>
      <c r="Y1936" s="26">
        <f t="shared" si="347"/>
        <v>26</v>
      </c>
      <c r="Z1936" s="26" t="str">
        <f t="shared" si="348"/>
        <v>18</v>
      </c>
      <c r="AA1936" s="26" t="str">
        <f t="shared" si="349"/>
        <v>53</v>
      </c>
      <c r="AB1936" s="26" t="str">
        <f t="shared" si="350"/>
        <v>55</v>
      </c>
      <c r="AC1936" s="86" t="str">
        <f t="shared" si="351"/>
        <v>CLS_TA_2500X1254px_65m_S2A_MSIL1C_20230526_40CC</v>
      </c>
      <c r="AD1936" s="41" t="s">
        <v>752</v>
      </c>
    </row>
    <row r="1937" spans="2:30" x14ac:dyDescent="0.25">
      <c r="B1937" t="s">
        <v>3866</v>
      </c>
      <c r="C1937" t="s">
        <v>3817</v>
      </c>
      <c r="D1937" s="7" t="s">
        <v>100</v>
      </c>
      <c r="E1937" s="2" t="b">
        <v>1</v>
      </c>
      <c r="F1937" s="2" t="s">
        <v>3815</v>
      </c>
      <c r="G1937" s="7" t="s">
        <v>8</v>
      </c>
      <c r="H1937" t="s">
        <v>101</v>
      </c>
      <c r="I1937" s="78">
        <v>45072</v>
      </c>
      <c r="J1937" s="44" t="s">
        <v>104</v>
      </c>
      <c r="K1937" s="2" t="s">
        <v>132</v>
      </c>
      <c r="L1937" s="9">
        <v>47</v>
      </c>
      <c r="M1937" t="s">
        <v>3869</v>
      </c>
      <c r="N1937" s="2" t="s">
        <v>85</v>
      </c>
      <c r="O1937" s="2" t="s">
        <v>4139</v>
      </c>
      <c r="P1937" s="2" t="str">
        <f>VLOOKUP(I1937,Period!A:B,2,FALSE)</f>
        <v>2023H1</v>
      </c>
      <c r="Q1937" s="9">
        <f t="shared" si="343"/>
        <v>35.416666666666664</v>
      </c>
      <c r="R1937" s="2">
        <f t="shared" si="341"/>
        <v>40</v>
      </c>
      <c r="S1937" t="str">
        <f t="shared" si="344"/>
        <v>03 Cloudy (40%-90%)</v>
      </c>
      <c r="T1937" t="str">
        <f t="shared" si="342"/>
        <v>45072S2A_MSIL1CCDM-MLB-CLSTA4507203 Cloudy (40%-90%)</v>
      </c>
      <c r="U1937">
        <f>IF(COUNTIF(T$2:T1936,T1937)&gt;=1,0,1)</f>
        <v>0</v>
      </c>
      <c r="V1937" s="26" t="s">
        <v>751</v>
      </c>
      <c r="W1937" s="26">
        <f t="shared" si="345"/>
        <v>2023</v>
      </c>
      <c r="X1937" s="26" t="str">
        <f t="shared" si="346"/>
        <v>05</v>
      </c>
      <c r="Y1937" s="26">
        <f t="shared" si="347"/>
        <v>26</v>
      </c>
      <c r="Z1937" s="26" t="str">
        <f t="shared" si="348"/>
        <v>18</v>
      </c>
      <c r="AA1937" s="26" t="str">
        <f t="shared" si="349"/>
        <v>53</v>
      </c>
      <c r="AB1937" s="26" t="str">
        <f t="shared" si="350"/>
        <v>54</v>
      </c>
      <c r="AC1937" s="86" t="str">
        <f t="shared" si="351"/>
        <v>CLS_TA_2500X1254px_65m_S2A_MSIL1C_20230526_40CC</v>
      </c>
      <c r="AD1937" s="41" t="s">
        <v>752</v>
      </c>
    </row>
    <row r="1938" spans="2:30" x14ac:dyDescent="0.25">
      <c r="B1938" t="s">
        <v>3866</v>
      </c>
      <c r="C1938" t="s">
        <v>3817</v>
      </c>
      <c r="D1938" s="7" t="s">
        <v>100</v>
      </c>
      <c r="E1938" s="2" t="b">
        <v>1</v>
      </c>
      <c r="F1938" s="2" t="s">
        <v>3815</v>
      </c>
      <c r="G1938" s="7" t="s">
        <v>8</v>
      </c>
      <c r="H1938" t="s">
        <v>101</v>
      </c>
      <c r="I1938" s="78">
        <v>45072</v>
      </c>
      <c r="J1938" s="44" t="s">
        <v>105</v>
      </c>
      <c r="K1938" s="2" t="s">
        <v>133</v>
      </c>
      <c r="L1938" s="9">
        <v>13.4</v>
      </c>
      <c r="M1938" t="s">
        <v>3869</v>
      </c>
      <c r="N1938" s="2" t="s">
        <v>85</v>
      </c>
      <c r="O1938" s="2" t="s">
        <v>4139</v>
      </c>
      <c r="P1938" s="2" t="str">
        <f>VLOOKUP(I1938,Period!A:B,2,FALSE)</f>
        <v>2023H1</v>
      </c>
      <c r="Q1938" s="9">
        <f t="shared" si="343"/>
        <v>35.416666666666664</v>
      </c>
      <c r="R1938" s="2">
        <f t="shared" si="341"/>
        <v>40</v>
      </c>
      <c r="S1938" t="str">
        <f t="shared" si="344"/>
        <v>03 Cloudy (40%-90%)</v>
      </c>
      <c r="T1938" t="str">
        <f t="shared" si="342"/>
        <v>45072S2A_MSIL1CCDM-MLB-CLSTA4507203 Cloudy (40%-90%)</v>
      </c>
      <c r="U1938">
        <f>IF(COUNTIF(T$2:T1937,T1938)&gt;=1,0,1)</f>
        <v>0</v>
      </c>
      <c r="V1938" s="26" t="s">
        <v>751</v>
      </c>
      <c r="W1938" s="26">
        <f t="shared" si="345"/>
        <v>2023</v>
      </c>
      <c r="X1938" s="26" t="str">
        <f t="shared" si="346"/>
        <v>05</v>
      </c>
      <c r="Y1938" s="26">
        <f t="shared" si="347"/>
        <v>26</v>
      </c>
      <c r="Z1938" s="26" t="str">
        <f t="shared" si="348"/>
        <v>18</v>
      </c>
      <c r="AA1938" s="26" t="str">
        <f t="shared" si="349"/>
        <v>53</v>
      </c>
      <c r="AB1938" s="26" t="str">
        <f t="shared" si="350"/>
        <v>47</v>
      </c>
      <c r="AC1938" s="86" t="str">
        <f t="shared" si="351"/>
        <v>CLS_TA_2500X1254px_65m_S2A_MSIL1C_20230526_40CC</v>
      </c>
      <c r="AD1938" s="41" t="s">
        <v>752</v>
      </c>
    </row>
    <row r="1939" spans="2:30" x14ac:dyDescent="0.25">
      <c r="B1939" t="s">
        <v>3866</v>
      </c>
      <c r="C1939" t="s">
        <v>3817</v>
      </c>
      <c r="D1939" s="7" t="s">
        <v>100</v>
      </c>
      <c r="E1939" s="2" t="b">
        <v>1</v>
      </c>
      <c r="F1939" s="2" t="s">
        <v>3815</v>
      </c>
      <c r="G1939" s="7" t="s">
        <v>8</v>
      </c>
      <c r="H1939" t="s">
        <v>101</v>
      </c>
      <c r="I1939" s="78">
        <v>45072</v>
      </c>
      <c r="J1939" s="44" t="s">
        <v>110</v>
      </c>
      <c r="K1939" s="2" t="s">
        <v>120</v>
      </c>
      <c r="L1939" s="9">
        <v>55.3</v>
      </c>
      <c r="M1939" t="s">
        <v>3869</v>
      </c>
      <c r="N1939" s="2" t="s">
        <v>85</v>
      </c>
      <c r="O1939" s="2" t="s">
        <v>4139</v>
      </c>
      <c r="P1939" s="2" t="str">
        <f>VLOOKUP(I1939,Period!A:B,2,FALSE)</f>
        <v>2023H1</v>
      </c>
      <c r="Q1939" s="9">
        <f t="shared" si="343"/>
        <v>35.416666666666664</v>
      </c>
      <c r="R1939" s="2">
        <f t="shared" si="341"/>
        <v>40</v>
      </c>
      <c r="S1939" t="str">
        <f t="shared" si="344"/>
        <v>03 Cloudy (40%-90%)</v>
      </c>
      <c r="T1939" t="str">
        <f t="shared" si="342"/>
        <v>45072S2A_MSIL1CCDM-MLB-CLSTA4507203 Cloudy (40%-90%)</v>
      </c>
      <c r="U1939">
        <f>IF(COUNTIF(T$2:T1938,T1939)&gt;=1,0,1)</f>
        <v>0</v>
      </c>
      <c r="V1939" s="26" t="s">
        <v>751</v>
      </c>
      <c r="W1939" s="26">
        <f t="shared" si="345"/>
        <v>2023</v>
      </c>
      <c r="X1939" s="26" t="str">
        <f t="shared" si="346"/>
        <v>05</v>
      </c>
      <c r="Y1939" s="26">
        <f t="shared" si="347"/>
        <v>26</v>
      </c>
      <c r="Z1939" s="26" t="str">
        <f t="shared" si="348"/>
        <v>18</v>
      </c>
      <c r="AA1939" s="26" t="str">
        <f t="shared" si="349"/>
        <v>53</v>
      </c>
      <c r="AB1939" s="26" t="str">
        <f t="shared" si="350"/>
        <v>41</v>
      </c>
      <c r="AC1939" s="86" t="str">
        <f t="shared" si="351"/>
        <v>CLS_TA_2500X1254px_65m_S2A_MSIL1C_20230526_40CC</v>
      </c>
      <c r="AD1939" s="41" t="s">
        <v>752</v>
      </c>
    </row>
    <row r="1940" spans="2:30" x14ac:dyDescent="0.25">
      <c r="B1940" t="s">
        <v>3866</v>
      </c>
      <c r="C1940" t="s">
        <v>3817</v>
      </c>
      <c r="D1940" s="7" t="s">
        <v>100</v>
      </c>
      <c r="E1940" s="2" t="b">
        <v>1</v>
      </c>
      <c r="F1940" s="2" t="s">
        <v>3815</v>
      </c>
      <c r="G1940" s="7" t="s">
        <v>8</v>
      </c>
      <c r="H1940" t="s">
        <v>101</v>
      </c>
      <c r="I1940" s="78">
        <v>45072</v>
      </c>
      <c r="J1940" s="44" t="s">
        <v>111</v>
      </c>
      <c r="K1940" s="2" t="s">
        <v>134</v>
      </c>
      <c r="L1940" s="9">
        <v>57.3</v>
      </c>
      <c r="M1940" t="s">
        <v>3869</v>
      </c>
      <c r="N1940" s="2" t="s">
        <v>85</v>
      </c>
      <c r="O1940" s="2" t="s">
        <v>4139</v>
      </c>
      <c r="P1940" s="2" t="str">
        <f>VLOOKUP(I1940,Period!A:B,2,FALSE)</f>
        <v>2023H1</v>
      </c>
      <c r="Q1940" s="9">
        <f t="shared" si="343"/>
        <v>35.416666666666664</v>
      </c>
      <c r="R1940" s="2">
        <f t="shared" si="341"/>
        <v>40</v>
      </c>
      <c r="S1940" t="str">
        <f t="shared" si="344"/>
        <v>03 Cloudy (40%-90%)</v>
      </c>
      <c r="T1940" t="str">
        <f t="shared" si="342"/>
        <v>45072S2A_MSIL1CCDM-MLB-CLSTA4507203 Cloudy (40%-90%)</v>
      </c>
      <c r="U1940">
        <f>IF(COUNTIF(T$2:T1939,T1940)&gt;=1,0,1)</f>
        <v>0</v>
      </c>
      <c r="V1940" s="26" t="s">
        <v>751</v>
      </c>
      <c r="W1940" s="26">
        <f t="shared" si="345"/>
        <v>2023</v>
      </c>
      <c r="X1940" s="26" t="str">
        <f t="shared" si="346"/>
        <v>05</v>
      </c>
      <c r="Y1940" s="26">
        <f t="shared" si="347"/>
        <v>26</v>
      </c>
      <c r="Z1940" s="26" t="str">
        <f t="shared" si="348"/>
        <v>18</v>
      </c>
      <c r="AA1940" s="26" t="str">
        <f t="shared" si="349"/>
        <v>53</v>
      </c>
      <c r="AB1940" s="26" t="str">
        <f t="shared" si="350"/>
        <v>40</v>
      </c>
      <c r="AC1940" s="86" t="str">
        <f t="shared" si="351"/>
        <v>CLS_TA_2500X1254px_65m_S2A_MSIL1C_20230526_40CC</v>
      </c>
      <c r="AD1940" s="41" t="s">
        <v>752</v>
      </c>
    </row>
    <row r="1941" spans="2:30" x14ac:dyDescent="0.25">
      <c r="B1941" t="s">
        <v>3866</v>
      </c>
      <c r="C1941" t="s">
        <v>3817</v>
      </c>
      <c r="D1941" s="7" t="s">
        <v>100</v>
      </c>
      <c r="E1941" s="2" t="b">
        <v>1</v>
      </c>
      <c r="F1941" s="2" t="s">
        <v>3815</v>
      </c>
      <c r="G1941" s="7" t="s">
        <v>8</v>
      </c>
      <c r="H1941" t="s">
        <v>101</v>
      </c>
      <c r="I1941" s="61">
        <v>45070</v>
      </c>
      <c r="J1941" s="43" t="s">
        <v>102</v>
      </c>
      <c r="K1941" s="2" t="s">
        <v>121</v>
      </c>
      <c r="L1941" s="9">
        <v>0</v>
      </c>
      <c r="M1941" t="s">
        <v>3869</v>
      </c>
      <c r="N1941" s="2" t="s">
        <v>85</v>
      </c>
      <c r="O1941" s="2" t="s">
        <v>4139</v>
      </c>
      <c r="P1941" s="2" t="str">
        <f>VLOOKUP(I1941,Period!A:B,2,FALSE)</f>
        <v>2023H1</v>
      </c>
      <c r="Q1941" s="9">
        <f t="shared" si="343"/>
        <v>9.8666666666666654</v>
      </c>
      <c r="R1941" s="2">
        <f t="shared" si="341"/>
        <v>10</v>
      </c>
      <c r="S1941" t="str">
        <f t="shared" si="344"/>
        <v>02 Sunny (10%-30%)</v>
      </c>
      <c r="T1941" t="str">
        <f t="shared" si="342"/>
        <v>45070S2A_MSIL1CCDM-MLB-CLSTA4507002 Sunny (10%-30%)</v>
      </c>
      <c r="U1941">
        <f>IF(COUNTIF(T$2:T1940,T1941)&gt;=1,0,1)</f>
        <v>1</v>
      </c>
      <c r="V1941" s="26" t="s">
        <v>751</v>
      </c>
      <c r="W1941" s="26">
        <f t="shared" si="345"/>
        <v>2023</v>
      </c>
      <c r="X1941" s="26" t="str">
        <f t="shared" si="346"/>
        <v>05</v>
      </c>
      <c r="Y1941" s="26">
        <f t="shared" si="347"/>
        <v>24</v>
      </c>
      <c r="Z1941" s="26" t="str">
        <f t="shared" si="348"/>
        <v>19</v>
      </c>
      <c r="AA1941" s="26" t="str">
        <f t="shared" si="349"/>
        <v>03</v>
      </c>
      <c r="AB1941" s="26" t="str">
        <f t="shared" si="350"/>
        <v>56</v>
      </c>
      <c r="AC1941" s="86" t="str">
        <f t="shared" si="351"/>
        <v>CLS_TA_2500X1254px_65m_S2A_MSIL1C_20230524_10CC</v>
      </c>
      <c r="AD1941" s="41" t="s">
        <v>752</v>
      </c>
    </row>
    <row r="1942" spans="2:30" x14ac:dyDescent="0.25">
      <c r="B1942" t="s">
        <v>3866</v>
      </c>
      <c r="C1942" t="s">
        <v>3817</v>
      </c>
      <c r="D1942" s="7" t="s">
        <v>100</v>
      </c>
      <c r="E1942" s="2" t="b">
        <v>1</v>
      </c>
      <c r="F1942" s="2" t="s">
        <v>3815</v>
      </c>
      <c r="G1942" s="7" t="s">
        <v>8</v>
      </c>
      <c r="H1942" t="s">
        <v>101</v>
      </c>
      <c r="I1942" s="61">
        <v>45070</v>
      </c>
      <c r="J1942" s="43" t="s">
        <v>103</v>
      </c>
      <c r="K1942" s="2" t="s">
        <v>107</v>
      </c>
      <c r="L1942" s="9">
        <v>4.2</v>
      </c>
      <c r="M1942" t="s">
        <v>3869</v>
      </c>
      <c r="N1942" s="2" t="s">
        <v>85</v>
      </c>
      <c r="O1942" s="2" t="s">
        <v>4139</v>
      </c>
      <c r="P1942" s="2" t="str">
        <f>VLOOKUP(I1942,Period!A:B,2,FALSE)</f>
        <v>2023H1</v>
      </c>
      <c r="Q1942" s="9">
        <f t="shared" si="343"/>
        <v>9.8666666666666654</v>
      </c>
      <c r="R1942" s="2">
        <f t="shared" si="341"/>
        <v>10</v>
      </c>
      <c r="S1942" t="str">
        <f t="shared" si="344"/>
        <v>02 Sunny (10%-30%)</v>
      </c>
      <c r="T1942" t="str">
        <f t="shared" si="342"/>
        <v>45070S2A_MSIL1CCDM-MLB-CLSTA4507002 Sunny (10%-30%)</v>
      </c>
      <c r="U1942">
        <f>IF(COUNTIF(T$2:T1941,T1942)&gt;=1,0,1)</f>
        <v>0</v>
      </c>
      <c r="V1942" s="26" t="s">
        <v>751</v>
      </c>
      <c r="W1942" s="26">
        <f t="shared" si="345"/>
        <v>2023</v>
      </c>
      <c r="X1942" s="26" t="str">
        <f t="shared" si="346"/>
        <v>05</v>
      </c>
      <c r="Y1942" s="26">
        <f t="shared" si="347"/>
        <v>24</v>
      </c>
      <c r="Z1942" s="26" t="str">
        <f t="shared" si="348"/>
        <v>19</v>
      </c>
      <c r="AA1942" s="26" t="str">
        <f t="shared" si="349"/>
        <v>03</v>
      </c>
      <c r="AB1942" s="26" t="str">
        <f t="shared" si="350"/>
        <v>52</v>
      </c>
      <c r="AC1942" s="86" t="str">
        <f t="shared" si="351"/>
        <v>CLS_TA_2500X1254px_65m_S2A_MSIL1C_20230524_10CC</v>
      </c>
      <c r="AD1942" s="41" t="s">
        <v>752</v>
      </c>
    </row>
    <row r="1943" spans="2:30" x14ac:dyDescent="0.25">
      <c r="B1943" t="s">
        <v>3866</v>
      </c>
      <c r="C1943" t="s">
        <v>3817</v>
      </c>
      <c r="D1943" s="7" t="s">
        <v>100</v>
      </c>
      <c r="E1943" s="2" t="b">
        <v>1</v>
      </c>
      <c r="F1943" s="2" t="s">
        <v>3815</v>
      </c>
      <c r="G1943" s="7" t="s">
        <v>8</v>
      </c>
      <c r="H1943" t="s">
        <v>101</v>
      </c>
      <c r="I1943" s="61">
        <v>45070</v>
      </c>
      <c r="J1943" s="43" t="s">
        <v>104</v>
      </c>
      <c r="K1943" s="2" t="s">
        <v>122</v>
      </c>
      <c r="L1943" s="9">
        <v>6.3</v>
      </c>
      <c r="M1943" t="s">
        <v>3869</v>
      </c>
      <c r="N1943" s="2" t="s">
        <v>85</v>
      </c>
      <c r="O1943" s="2" t="s">
        <v>4139</v>
      </c>
      <c r="P1943" s="2" t="str">
        <f>VLOOKUP(I1943,Period!A:B,2,FALSE)</f>
        <v>2023H1</v>
      </c>
      <c r="Q1943" s="9">
        <f t="shared" si="343"/>
        <v>9.8666666666666654</v>
      </c>
      <c r="R1943" s="2">
        <f t="shared" si="341"/>
        <v>10</v>
      </c>
      <c r="S1943" t="str">
        <f t="shared" si="344"/>
        <v>02 Sunny (10%-30%)</v>
      </c>
      <c r="T1943" t="str">
        <f t="shared" si="342"/>
        <v>45070S2A_MSIL1CCDM-MLB-CLSTA4507002 Sunny (10%-30%)</v>
      </c>
      <c r="U1943">
        <f>IF(COUNTIF(T$2:T1942,T1943)&gt;=1,0,1)</f>
        <v>0</v>
      </c>
      <c r="V1943" s="26" t="s">
        <v>751</v>
      </c>
      <c r="W1943" s="26">
        <f t="shared" si="345"/>
        <v>2023</v>
      </c>
      <c r="X1943" s="26" t="str">
        <f t="shared" si="346"/>
        <v>05</v>
      </c>
      <c r="Y1943" s="26">
        <f t="shared" si="347"/>
        <v>24</v>
      </c>
      <c r="Z1943" s="26" t="str">
        <f t="shared" si="348"/>
        <v>19</v>
      </c>
      <c r="AA1943" s="26" t="str">
        <f t="shared" si="349"/>
        <v>03</v>
      </c>
      <c r="AB1943" s="26" t="str">
        <f t="shared" si="350"/>
        <v>51</v>
      </c>
      <c r="AC1943" s="86" t="str">
        <f t="shared" si="351"/>
        <v>CLS_TA_2500X1254px_65m_S2A_MSIL1C_20230524_10CC</v>
      </c>
      <c r="AD1943" s="41" t="s">
        <v>752</v>
      </c>
    </row>
    <row r="1944" spans="2:30" x14ac:dyDescent="0.25">
      <c r="B1944" t="s">
        <v>3866</v>
      </c>
      <c r="C1944" t="s">
        <v>3817</v>
      </c>
      <c r="D1944" s="7" t="s">
        <v>100</v>
      </c>
      <c r="E1944" s="2" t="b">
        <v>1</v>
      </c>
      <c r="F1944" s="2" t="s">
        <v>3815</v>
      </c>
      <c r="G1944" s="7" t="s">
        <v>8</v>
      </c>
      <c r="H1944" t="s">
        <v>101</v>
      </c>
      <c r="I1944" s="61">
        <v>45070</v>
      </c>
      <c r="J1944" s="43" t="s">
        <v>105</v>
      </c>
      <c r="K1944" s="2" t="s">
        <v>108</v>
      </c>
      <c r="L1944" s="9">
        <v>1.7</v>
      </c>
      <c r="M1944" t="s">
        <v>3869</v>
      </c>
      <c r="N1944" s="2" t="s">
        <v>85</v>
      </c>
      <c r="O1944" s="2" t="s">
        <v>4139</v>
      </c>
      <c r="P1944" s="2" t="str">
        <f>VLOOKUP(I1944,Period!A:B,2,FALSE)</f>
        <v>2023H1</v>
      </c>
      <c r="Q1944" s="9">
        <f t="shared" si="343"/>
        <v>9.8666666666666654</v>
      </c>
      <c r="R1944" s="2">
        <f t="shared" si="341"/>
        <v>10</v>
      </c>
      <c r="S1944" t="str">
        <f t="shared" si="344"/>
        <v>02 Sunny (10%-30%)</v>
      </c>
      <c r="T1944" t="str">
        <f t="shared" si="342"/>
        <v>45070S2A_MSIL1CCDM-MLB-CLSTA4507002 Sunny (10%-30%)</v>
      </c>
      <c r="U1944">
        <f>IF(COUNTIF(T$2:T1943,T1944)&gt;=1,0,1)</f>
        <v>0</v>
      </c>
      <c r="V1944" s="26" t="s">
        <v>751</v>
      </c>
      <c r="W1944" s="26">
        <f t="shared" si="345"/>
        <v>2023</v>
      </c>
      <c r="X1944" s="26" t="str">
        <f t="shared" si="346"/>
        <v>05</v>
      </c>
      <c r="Y1944" s="26">
        <f t="shared" si="347"/>
        <v>24</v>
      </c>
      <c r="Z1944" s="26" t="str">
        <f t="shared" si="348"/>
        <v>19</v>
      </c>
      <c r="AA1944" s="26" t="str">
        <f t="shared" si="349"/>
        <v>03</v>
      </c>
      <c r="AB1944" s="26" t="str">
        <f t="shared" si="350"/>
        <v>42</v>
      </c>
      <c r="AC1944" s="86" t="str">
        <f t="shared" si="351"/>
        <v>CLS_TA_2500X1254px_65m_S2A_MSIL1C_20230524_10CC</v>
      </c>
      <c r="AD1944" s="41" t="s">
        <v>752</v>
      </c>
    </row>
    <row r="1945" spans="2:30" x14ac:dyDescent="0.25">
      <c r="B1945" t="s">
        <v>3866</v>
      </c>
      <c r="C1945" t="s">
        <v>3817</v>
      </c>
      <c r="D1945" s="7" t="s">
        <v>100</v>
      </c>
      <c r="E1945" s="2" t="b">
        <v>1</v>
      </c>
      <c r="F1945" s="2" t="s">
        <v>3815</v>
      </c>
      <c r="G1945" s="7" t="s">
        <v>8</v>
      </c>
      <c r="H1945" t="s">
        <v>101</v>
      </c>
      <c r="I1945" s="61">
        <v>45070</v>
      </c>
      <c r="J1945" s="43" t="s">
        <v>110</v>
      </c>
      <c r="K1945" s="2" t="s">
        <v>113</v>
      </c>
      <c r="L1945" s="9">
        <v>21.9</v>
      </c>
      <c r="M1945" t="s">
        <v>3869</v>
      </c>
      <c r="N1945" s="2" t="s">
        <v>85</v>
      </c>
      <c r="O1945" s="2" t="s">
        <v>4139</v>
      </c>
      <c r="P1945" s="2" t="str">
        <f>VLOOKUP(I1945,Period!A:B,2,FALSE)</f>
        <v>2023H1</v>
      </c>
      <c r="Q1945" s="9">
        <f t="shared" si="343"/>
        <v>9.8666666666666654</v>
      </c>
      <c r="R1945" s="2">
        <f t="shared" si="341"/>
        <v>10</v>
      </c>
      <c r="S1945" t="str">
        <f t="shared" si="344"/>
        <v>02 Sunny (10%-30%)</v>
      </c>
      <c r="T1945" t="str">
        <f t="shared" si="342"/>
        <v>45070S2A_MSIL1CCDM-MLB-CLSTA4507002 Sunny (10%-30%)</v>
      </c>
      <c r="U1945">
        <f>IF(COUNTIF(T$2:T1944,T1945)&gt;=1,0,1)</f>
        <v>0</v>
      </c>
      <c r="V1945" s="26" t="s">
        <v>751</v>
      </c>
      <c r="W1945" s="26">
        <f t="shared" si="345"/>
        <v>2023</v>
      </c>
      <c r="X1945" s="26" t="str">
        <f t="shared" si="346"/>
        <v>05</v>
      </c>
      <c r="Y1945" s="26">
        <f t="shared" si="347"/>
        <v>24</v>
      </c>
      <c r="Z1945" s="26" t="str">
        <f t="shared" si="348"/>
        <v>19</v>
      </c>
      <c r="AA1945" s="26" t="str">
        <f t="shared" si="349"/>
        <v>03</v>
      </c>
      <c r="AB1945" s="26" t="str">
        <f t="shared" si="350"/>
        <v>38</v>
      </c>
      <c r="AC1945" s="86" t="str">
        <f t="shared" si="351"/>
        <v>CLS_TA_2500X1254px_65m_S2A_MSIL1C_20230524_10CC</v>
      </c>
      <c r="AD1945" s="41" t="s">
        <v>752</v>
      </c>
    </row>
    <row r="1946" spans="2:30" x14ac:dyDescent="0.25">
      <c r="B1946" t="s">
        <v>3866</v>
      </c>
      <c r="C1946" t="s">
        <v>3817</v>
      </c>
      <c r="D1946" s="7" t="s">
        <v>100</v>
      </c>
      <c r="E1946" s="2" t="b">
        <v>1</v>
      </c>
      <c r="F1946" s="2" t="s">
        <v>3815</v>
      </c>
      <c r="G1946" s="7" t="s">
        <v>8</v>
      </c>
      <c r="H1946" t="s">
        <v>101</v>
      </c>
      <c r="I1946" s="61">
        <v>45070</v>
      </c>
      <c r="J1946" s="43" t="s">
        <v>111</v>
      </c>
      <c r="K1946" s="2" t="s">
        <v>123</v>
      </c>
      <c r="L1946" s="9">
        <v>25.1</v>
      </c>
      <c r="M1946" t="s">
        <v>3869</v>
      </c>
      <c r="N1946" s="2" t="s">
        <v>85</v>
      </c>
      <c r="O1946" s="2" t="s">
        <v>4139</v>
      </c>
      <c r="P1946" s="2" t="str">
        <f>VLOOKUP(I1946,Period!A:B,2,FALSE)</f>
        <v>2023H1</v>
      </c>
      <c r="Q1946" s="9">
        <f t="shared" si="343"/>
        <v>9.8666666666666654</v>
      </c>
      <c r="R1946" s="2">
        <f t="shared" si="341"/>
        <v>10</v>
      </c>
      <c r="S1946" t="str">
        <f t="shared" si="344"/>
        <v>02 Sunny (10%-30%)</v>
      </c>
      <c r="T1946" t="str">
        <f t="shared" si="342"/>
        <v>45070S2A_MSIL1CCDM-MLB-CLSTA4507002 Sunny (10%-30%)</v>
      </c>
      <c r="U1946">
        <f>IF(COUNTIF(T$2:T1945,T1946)&gt;=1,0,1)</f>
        <v>0</v>
      </c>
      <c r="V1946" s="26" t="s">
        <v>751</v>
      </c>
      <c r="W1946" s="26">
        <f t="shared" si="345"/>
        <v>2023</v>
      </c>
      <c r="X1946" s="26" t="str">
        <f t="shared" si="346"/>
        <v>05</v>
      </c>
      <c r="Y1946" s="26">
        <f t="shared" si="347"/>
        <v>24</v>
      </c>
      <c r="Z1946" s="26" t="str">
        <f t="shared" si="348"/>
        <v>19</v>
      </c>
      <c r="AA1946" s="26" t="str">
        <f t="shared" si="349"/>
        <v>03</v>
      </c>
      <c r="AB1946" s="26" t="str">
        <f t="shared" si="350"/>
        <v>37</v>
      </c>
      <c r="AC1946" s="86" t="str">
        <f t="shared" si="351"/>
        <v>CLS_TA_2500X1254px_65m_S2A_MSIL1C_20230524_10CC</v>
      </c>
      <c r="AD1946" s="41" t="s">
        <v>752</v>
      </c>
    </row>
    <row r="1947" spans="2:30" x14ac:dyDescent="0.25">
      <c r="B1947" t="s">
        <v>3866</v>
      </c>
      <c r="C1947" t="s">
        <v>3817</v>
      </c>
      <c r="D1947" s="7" t="s">
        <v>100</v>
      </c>
      <c r="E1947" s="2" t="b">
        <v>1</v>
      </c>
      <c r="F1947" s="2" t="s">
        <v>3815</v>
      </c>
      <c r="G1947" s="7" t="s">
        <v>8</v>
      </c>
      <c r="H1947" t="s">
        <v>101</v>
      </c>
      <c r="I1947" s="78">
        <v>45067</v>
      </c>
      <c r="J1947" s="44" t="s">
        <v>102</v>
      </c>
      <c r="K1947" s="2" t="s">
        <v>160</v>
      </c>
      <c r="L1947" s="9">
        <v>0.1</v>
      </c>
      <c r="M1947" t="s">
        <v>3869</v>
      </c>
      <c r="N1947" s="2" t="s">
        <v>85</v>
      </c>
      <c r="O1947" s="2" t="s">
        <v>4139</v>
      </c>
      <c r="P1947" s="2" t="str">
        <f>VLOOKUP(I1947,Period!A:B,2,FALSE)</f>
        <v>2023H1</v>
      </c>
      <c r="Q1947" s="9">
        <f t="shared" si="343"/>
        <v>3.9499999999999997</v>
      </c>
      <c r="R1947" s="2">
        <f t="shared" si="341"/>
        <v>10</v>
      </c>
      <c r="S1947" t="str">
        <f t="shared" si="344"/>
        <v>02 Sunny (10%-30%)</v>
      </c>
      <c r="T1947" t="str">
        <f t="shared" si="342"/>
        <v>45067S2A_MSIL1CCDM-MLB-CLSTA4506702 Sunny (10%-30%)</v>
      </c>
      <c r="U1947">
        <f>IF(COUNTIF(T$2:T1946,T1947)&gt;=1,0,1)</f>
        <v>1</v>
      </c>
      <c r="V1947" s="26" t="s">
        <v>751</v>
      </c>
      <c r="W1947" s="26">
        <f t="shared" si="345"/>
        <v>2023</v>
      </c>
      <c r="X1947" s="26" t="str">
        <f t="shared" si="346"/>
        <v>05</v>
      </c>
      <c r="Y1947" s="26">
        <f t="shared" si="347"/>
        <v>21</v>
      </c>
      <c r="Z1947" s="26" t="str">
        <f t="shared" si="348"/>
        <v>18</v>
      </c>
      <c r="AA1947" s="26" t="str">
        <f t="shared" si="349"/>
        <v>5:</v>
      </c>
      <c r="AB1947" s="26" t="str">
        <f t="shared" si="350"/>
        <v>0 </v>
      </c>
      <c r="AC1947" s="86" t="str">
        <f t="shared" si="351"/>
        <v>CLS_TA_2500X1254px_65m_S2A_MSIL1C_20230521_10CC</v>
      </c>
      <c r="AD1947" s="41" t="s">
        <v>752</v>
      </c>
    </row>
    <row r="1948" spans="2:30" x14ac:dyDescent="0.25">
      <c r="B1948" t="s">
        <v>3866</v>
      </c>
      <c r="C1948" t="s">
        <v>3817</v>
      </c>
      <c r="D1948" s="7" t="s">
        <v>100</v>
      </c>
      <c r="E1948" s="2" t="b">
        <v>1</v>
      </c>
      <c r="F1948" s="2" t="s">
        <v>3815</v>
      </c>
      <c r="G1948" s="7" t="s">
        <v>8</v>
      </c>
      <c r="H1948" t="s">
        <v>101</v>
      </c>
      <c r="I1948" s="78">
        <v>45067</v>
      </c>
      <c r="J1948" s="44" t="s">
        <v>103</v>
      </c>
      <c r="K1948" s="2" t="s">
        <v>119</v>
      </c>
      <c r="L1948" s="9">
        <v>4.8</v>
      </c>
      <c r="M1948" t="s">
        <v>3869</v>
      </c>
      <c r="N1948" s="2" t="s">
        <v>85</v>
      </c>
      <c r="O1948" s="2" t="s">
        <v>4139</v>
      </c>
      <c r="P1948" s="2" t="str">
        <f>VLOOKUP(I1948,Period!A:B,2,FALSE)</f>
        <v>2023H1</v>
      </c>
      <c r="Q1948" s="9">
        <f t="shared" si="343"/>
        <v>3.9499999999999997</v>
      </c>
      <c r="R1948" s="2">
        <f t="shared" si="341"/>
        <v>10</v>
      </c>
      <c r="S1948" t="str">
        <f t="shared" si="344"/>
        <v>02 Sunny (10%-30%)</v>
      </c>
      <c r="T1948" t="str">
        <f t="shared" si="342"/>
        <v>45067S2A_MSIL1CCDM-MLB-CLSTA4506702 Sunny (10%-30%)</v>
      </c>
      <c r="U1948">
        <f>IF(COUNTIF(T$2:T1947,T1948)&gt;=1,0,1)</f>
        <v>0</v>
      </c>
      <c r="V1948" s="26" t="s">
        <v>751</v>
      </c>
      <c r="W1948" s="26">
        <f t="shared" si="345"/>
        <v>2023</v>
      </c>
      <c r="X1948" s="26" t="str">
        <f t="shared" si="346"/>
        <v>05</v>
      </c>
      <c r="Y1948" s="26">
        <f t="shared" si="347"/>
        <v>21</v>
      </c>
      <c r="Z1948" s="26" t="str">
        <f t="shared" si="348"/>
        <v>18</v>
      </c>
      <c r="AA1948" s="26" t="str">
        <f t="shared" si="349"/>
        <v>53</v>
      </c>
      <c r="AB1948" s="26" t="str">
        <f t="shared" si="350"/>
        <v>57</v>
      </c>
      <c r="AC1948" s="86" t="str">
        <f t="shared" si="351"/>
        <v>CLS_TA_2500X1254px_65m_S2A_MSIL1C_20230521_10CC</v>
      </c>
      <c r="AD1948" s="41" t="s">
        <v>752</v>
      </c>
    </row>
    <row r="1949" spans="2:30" x14ac:dyDescent="0.25">
      <c r="B1949" t="s">
        <v>3866</v>
      </c>
      <c r="C1949" t="s">
        <v>3817</v>
      </c>
      <c r="D1949" s="7" t="s">
        <v>100</v>
      </c>
      <c r="E1949" s="2" t="b">
        <v>1</v>
      </c>
      <c r="F1949" s="2" t="s">
        <v>3815</v>
      </c>
      <c r="G1949" s="7" t="s">
        <v>8</v>
      </c>
      <c r="H1949" t="s">
        <v>101</v>
      </c>
      <c r="I1949" s="78">
        <v>45067</v>
      </c>
      <c r="J1949" s="44" t="s">
        <v>104</v>
      </c>
      <c r="K1949" s="2" t="s">
        <v>115</v>
      </c>
      <c r="L1949" s="9">
        <v>10.3</v>
      </c>
      <c r="M1949" t="s">
        <v>3869</v>
      </c>
      <c r="N1949" s="2" t="s">
        <v>85</v>
      </c>
      <c r="O1949" s="2" t="s">
        <v>4139</v>
      </c>
      <c r="P1949" s="2" t="str">
        <f>VLOOKUP(I1949,Period!A:B,2,FALSE)</f>
        <v>2023H1</v>
      </c>
      <c r="Q1949" s="9">
        <f t="shared" si="343"/>
        <v>3.9499999999999997</v>
      </c>
      <c r="R1949" s="2">
        <f t="shared" si="341"/>
        <v>10</v>
      </c>
      <c r="S1949" t="str">
        <f t="shared" si="344"/>
        <v>02 Sunny (10%-30%)</v>
      </c>
      <c r="T1949" t="str">
        <f t="shared" si="342"/>
        <v>45067S2A_MSIL1CCDM-MLB-CLSTA4506702 Sunny (10%-30%)</v>
      </c>
      <c r="U1949">
        <f>IF(COUNTIF(T$2:T1948,T1949)&gt;=1,0,1)</f>
        <v>0</v>
      </c>
      <c r="V1949" s="26" t="s">
        <v>751</v>
      </c>
      <c r="W1949" s="26">
        <f t="shared" si="345"/>
        <v>2023</v>
      </c>
      <c r="X1949" s="26" t="str">
        <f t="shared" si="346"/>
        <v>05</v>
      </c>
      <c r="Y1949" s="26">
        <f t="shared" si="347"/>
        <v>21</v>
      </c>
      <c r="Z1949" s="26" t="str">
        <f t="shared" si="348"/>
        <v>18</v>
      </c>
      <c r="AA1949" s="26" t="str">
        <f t="shared" si="349"/>
        <v>53</v>
      </c>
      <c r="AB1949" s="26" t="str">
        <f t="shared" si="350"/>
        <v>56</v>
      </c>
      <c r="AC1949" s="86" t="str">
        <f t="shared" si="351"/>
        <v>CLS_TA_2500X1254px_65m_S2A_MSIL1C_20230521_10CC</v>
      </c>
      <c r="AD1949" s="41" t="s">
        <v>752</v>
      </c>
    </row>
    <row r="1950" spans="2:30" x14ac:dyDescent="0.25">
      <c r="B1950" t="s">
        <v>3866</v>
      </c>
      <c r="C1950" t="s">
        <v>3817</v>
      </c>
      <c r="D1950" s="7" t="s">
        <v>100</v>
      </c>
      <c r="E1950" s="2" t="b">
        <v>1</v>
      </c>
      <c r="F1950" s="2" t="s">
        <v>3815</v>
      </c>
      <c r="G1950" s="7" t="s">
        <v>8</v>
      </c>
      <c r="H1950" t="s">
        <v>101</v>
      </c>
      <c r="I1950" s="78">
        <v>45067</v>
      </c>
      <c r="J1950" s="44" t="s">
        <v>105</v>
      </c>
      <c r="K1950" s="2" t="s">
        <v>116</v>
      </c>
      <c r="L1950" s="9">
        <v>0</v>
      </c>
      <c r="M1950" t="s">
        <v>3869</v>
      </c>
      <c r="N1950" s="2" t="s">
        <v>85</v>
      </c>
      <c r="O1950" s="2" t="s">
        <v>4139</v>
      </c>
      <c r="P1950" s="2" t="str">
        <f>VLOOKUP(I1950,Period!A:B,2,FALSE)</f>
        <v>2023H1</v>
      </c>
      <c r="Q1950" s="9">
        <f t="shared" si="343"/>
        <v>3.9499999999999997</v>
      </c>
      <c r="R1950" s="2">
        <f t="shared" si="341"/>
        <v>10</v>
      </c>
      <c r="S1950" t="str">
        <f t="shared" si="344"/>
        <v>02 Sunny (10%-30%)</v>
      </c>
      <c r="T1950" t="str">
        <f t="shared" si="342"/>
        <v>45067S2A_MSIL1CCDM-MLB-CLSTA4506702 Sunny (10%-30%)</v>
      </c>
      <c r="U1950">
        <f>IF(COUNTIF(T$2:T1949,T1950)&gt;=1,0,1)</f>
        <v>0</v>
      </c>
      <c r="V1950" s="26" t="s">
        <v>751</v>
      </c>
      <c r="W1950" s="26">
        <f t="shared" si="345"/>
        <v>2023</v>
      </c>
      <c r="X1950" s="26" t="str">
        <f t="shared" si="346"/>
        <v>05</v>
      </c>
      <c r="Y1950" s="26">
        <f t="shared" si="347"/>
        <v>21</v>
      </c>
      <c r="Z1950" s="26" t="str">
        <f t="shared" si="348"/>
        <v>18</v>
      </c>
      <c r="AA1950" s="26" t="str">
        <f t="shared" si="349"/>
        <v>53</v>
      </c>
      <c r="AB1950" s="26" t="str">
        <f t="shared" si="350"/>
        <v>49</v>
      </c>
      <c r="AC1950" s="86" t="str">
        <f t="shared" si="351"/>
        <v>CLS_TA_2500X1254px_65m_S2A_MSIL1C_20230521_10CC</v>
      </c>
      <c r="AD1950" s="41" t="s">
        <v>752</v>
      </c>
    </row>
    <row r="1951" spans="2:30" x14ac:dyDescent="0.25">
      <c r="B1951" t="s">
        <v>3866</v>
      </c>
      <c r="C1951" t="s">
        <v>3817</v>
      </c>
      <c r="D1951" s="7" t="s">
        <v>100</v>
      </c>
      <c r="E1951" s="2" t="b">
        <v>1</v>
      </c>
      <c r="F1951" s="2" t="s">
        <v>3815</v>
      </c>
      <c r="G1951" s="7" t="s">
        <v>8</v>
      </c>
      <c r="H1951" t="s">
        <v>101</v>
      </c>
      <c r="I1951" s="78">
        <v>45067</v>
      </c>
      <c r="J1951" s="44" t="s">
        <v>110</v>
      </c>
      <c r="K1951" s="2" t="s">
        <v>117</v>
      </c>
      <c r="L1951" s="9">
        <v>4.5</v>
      </c>
      <c r="M1951" t="s">
        <v>3869</v>
      </c>
      <c r="N1951" s="2" t="s">
        <v>85</v>
      </c>
      <c r="O1951" s="2" t="s">
        <v>4139</v>
      </c>
      <c r="P1951" s="2" t="str">
        <f>VLOOKUP(I1951,Period!A:B,2,FALSE)</f>
        <v>2023H1</v>
      </c>
      <c r="Q1951" s="9">
        <f t="shared" si="343"/>
        <v>3.9499999999999997</v>
      </c>
      <c r="R1951" s="2">
        <f t="shared" si="341"/>
        <v>10</v>
      </c>
      <c r="S1951" t="str">
        <f t="shared" si="344"/>
        <v>02 Sunny (10%-30%)</v>
      </c>
      <c r="T1951" t="str">
        <f t="shared" si="342"/>
        <v>45067S2A_MSIL1CCDM-MLB-CLSTA4506702 Sunny (10%-30%)</v>
      </c>
      <c r="U1951">
        <f>IF(COUNTIF(T$2:T1950,T1951)&gt;=1,0,1)</f>
        <v>0</v>
      </c>
      <c r="V1951" s="26" t="s">
        <v>751</v>
      </c>
      <c r="W1951" s="26">
        <f t="shared" si="345"/>
        <v>2023</v>
      </c>
      <c r="X1951" s="26" t="str">
        <f t="shared" si="346"/>
        <v>05</v>
      </c>
      <c r="Y1951" s="26">
        <f t="shared" si="347"/>
        <v>21</v>
      </c>
      <c r="Z1951" s="26" t="str">
        <f t="shared" si="348"/>
        <v>18</v>
      </c>
      <c r="AA1951" s="26" t="str">
        <f t="shared" si="349"/>
        <v>53</v>
      </c>
      <c r="AB1951" s="26" t="str">
        <f t="shared" si="350"/>
        <v>42</v>
      </c>
      <c r="AC1951" s="86" t="str">
        <f t="shared" si="351"/>
        <v>CLS_TA_2500X1254px_65m_S2A_MSIL1C_20230521_10CC</v>
      </c>
      <c r="AD1951" s="41" t="s">
        <v>752</v>
      </c>
    </row>
    <row r="1952" spans="2:30" x14ac:dyDescent="0.25">
      <c r="B1952" t="s">
        <v>3866</v>
      </c>
      <c r="C1952" t="s">
        <v>3817</v>
      </c>
      <c r="D1952" s="7" t="s">
        <v>100</v>
      </c>
      <c r="E1952" s="2" t="b">
        <v>1</v>
      </c>
      <c r="F1952" s="2" t="s">
        <v>3815</v>
      </c>
      <c r="G1952" s="7" t="s">
        <v>8</v>
      </c>
      <c r="H1952" t="s">
        <v>101</v>
      </c>
      <c r="I1952" s="78">
        <v>45067</v>
      </c>
      <c r="J1952" s="44" t="s">
        <v>111</v>
      </c>
      <c r="K1952" s="2" t="s">
        <v>120</v>
      </c>
      <c r="L1952" s="9">
        <v>4</v>
      </c>
      <c r="M1952" t="s">
        <v>3869</v>
      </c>
      <c r="N1952" s="2" t="s">
        <v>85</v>
      </c>
      <c r="O1952" s="2" t="s">
        <v>4139</v>
      </c>
      <c r="P1952" s="2" t="str">
        <f>VLOOKUP(I1952,Period!A:B,2,FALSE)</f>
        <v>2023H1</v>
      </c>
      <c r="Q1952" s="9">
        <f t="shared" si="343"/>
        <v>3.9499999999999997</v>
      </c>
      <c r="R1952" s="2">
        <f t="shared" si="341"/>
        <v>10</v>
      </c>
      <c r="S1952" t="str">
        <f t="shared" si="344"/>
        <v>02 Sunny (10%-30%)</v>
      </c>
      <c r="T1952" t="str">
        <f t="shared" si="342"/>
        <v>45067S2A_MSIL1CCDM-MLB-CLSTA4506702 Sunny (10%-30%)</v>
      </c>
      <c r="U1952">
        <f>IF(COUNTIF(T$2:T1951,T1952)&gt;=1,0,1)</f>
        <v>0</v>
      </c>
      <c r="V1952" s="26" t="s">
        <v>751</v>
      </c>
      <c r="W1952" s="26">
        <f t="shared" si="345"/>
        <v>2023</v>
      </c>
      <c r="X1952" s="26" t="str">
        <f t="shared" si="346"/>
        <v>05</v>
      </c>
      <c r="Y1952" s="26">
        <f t="shared" si="347"/>
        <v>21</v>
      </c>
      <c r="Z1952" s="26" t="str">
        <f t="shared" si="348"/>
        <v>18</v>
      </c>
      <c r="AA1952" s="26" t="str">
        <f t="shared" si="349"/>
        <v>53</v>
      </c>
      <c r="AB1952" s="26" t="str">
        <f t="shared" si="350"/>
        <v>41</v>
      </c>
      <c r="AC1952" s="86" t="str">
        <f t="shared" si="351"/>
        <v>CLS_TA_2500X1254px_65m_S2A_MSIL1C_20230521_10CC</v>
      </c>
      <c r="AD1952" s="41" t="s">
        <v>752</v>
      </c>
    </row>
    <row r="1953" spans="2:30" x14ac:dyDescent="0.25">
      <c r="B1953" t="s">
        <v>3866</v>
      </c>
      <c r="C1953" t="s">
        <v>3817</v>
      </c>
      <c r="D1953" s="7" t="s">
        <v>100</v>
      </c>
      <c r="E1953" s="2" t="b">
        <v>1</v>
      </c>
      <c r="F1953" s="2" t="s">
        <v>3815</v>
      </c>
      <c r="G1953" s="7" t="s">
        <v>8</v>
      </c>
      <c r="H1953" t="s">
        <v>101</v>
      </c>
      <c r="I1953" s="61">
        <v>45065</v>
      </c>
      <c r="J1953" s="43" t="s">
        <v>102</v>
      </c>
      <c r="K1953" s="2" t="s">
        <v>106</v>
      </c>
      <c r="L1953" s="9">
        <v>0.1</v>
      </c>
      <c r="M1953" t="s">
        <v>3869</v>
      </c>
      <c r="N1953" s="2" t="s">
        <v>85</v>
      </c>
      <c r="O1953" s="2" t="s">
        <v>4139</v>
      </c>
      <c r="P1953" s="2" t="str">
        <f>VLOOKUP(I1953,Period!A:B,2,FALSE)</f>
        <v>2023H1</v>
      </c>
      <c r="Q1953" s="9">
        <f t="shared" si="343"/>
        <v>8.3333333333333329E-2</v>
      </c>
      <c r="R1953" s="2">
        <f t="shared" si="341"/>
        <v>10</v>
      </c>
      <c r="S1953" t="str">
        <f t="shared" si="344"/>
        <v>02 Sunny (10%-30%)</v>
      </c>
      <c r="T1953" t="str">
        <f t="shared" si="342"/>
        <v>45065S2A_MSIL1CCDM-MLB-CLSTA4506502 Sunny (10%-30%)</v>
      </c>
      <c r="U1953">
        <f>IF(COUNTIF(T$2:T1952,T1953)&gt;=1,0,1)</f>
        <v>1</v>
      </c>
      <c r="V1953" s="26" t="s">
        <v>751</v>
      </c>
      <c r="W1953" s="26">
        <f t="shared" si="345"/>
        <v>2023</v>
      </c>
      <c r="X1953" s="26" t="str">
        <f t="shared" si="346"/>
        <v>05</v>
      </c>
      <c r="Y1953" s="26">
        <f t="shared" si="347"/>
        <v>19</v>
      </c>
      <c r="Z1953" s="26" t="str">
        <f t="shared" si="348"/>
        <v>19</v>
      </c>
      <c r="AA1953" s="26" t="str">
        <f t="shared" si="349"/>
        <v>03</v>
      </c>
      <c r="AB1953" s="26" t="str">
        <f t="shared" si="350"/>
        <v>53</v>
      </c>
      <c r="AC1953" s="86" t="str">
        <f t="shared" si="351"/>
        <v>CLS_TA_2500X1254px_65m_S2A_MSIL1C_20230519_10CC</v>
      </c>
      <c r="AD1953" s="41" t="s">
        <v>752</v>
      </c>
    </row>
    <row r="1954" spans="2:30" x14ac:dyDescent="0.25">
      <c r="B1954" t="s">
        <v>3866</v>
      </c>
      <c r="C1954" t="s">
        <v>3817</v>
      </c>
      <c r="D1954" s="7" t="s">
        <v>100</v>
      </c>
      <c r="E1954" s="2" t="b">
        <v>1</v>
      </c>
      <c r="F1954" s="2" t="s">
        <v>3815</v>
      </c>
      <c r="G1954" s="7" t="s">
        <v>8</v>
      </c>
      <c r="H1954" t="s">
        <v>101</v>
      </c>
      <c r="I1954" s="61">
        <v>45065</v>
      </c>
      <c r="J1954" s="43" t="s">
        <v>103</v>
      </c>
      <c r="K1954" s="2" t="s">
        <v>136</v>
      </c>
      <c r="L1954" s="9">
        <v>0</v>
      </c>
      <c r="M1954" t="s">
        <v>3869</v>
      </c>
      <c r="N1954" s="2" t="s">
        <v>85</v>
      </c>
      <c r="O1954" s="2" t="s">
        <v>4139</v>
      </c>
      <c r="P1954" s="2" t="str">
        <f>VLOOKUP(I1954,Period!A:B,2,FALSE)</f>
        <v>2023H1</v>
      </c>
      <c r="Q1954" s="9">
        <f t="shared" si="343"/>
        <v>8.3333333333333329E-2</v>
      </c>
      <c r="R1954" s="2">
        <f t="shared" si="341"/>
        <v>10</v>
      </c>
      <c r="S1954" t="str">
        <f t="shared" si="344"/>
        <v>02 Sunny (10%-30%)</v>
      </c>
      <c r="T1954" t="str">
        <f t="shared" si="342"/>
        <v>45065S2A_MSIL1CCDM-MLB-CLSTA4506502 Sunny (10%-30%)</v>
      </c>
      <c r="U1954">
        <f>IF(COUNTIF(T$2:T1953,T1954)&gt;=1,0,1)</f>
        <v>0</v>
      </c>
      <c r="V1954" s="26" t="s">
        <v>751</v>
      </c>
      <c r="W1954" s="26">
        <f t="shared" si="345"/>
        <v>2023</v>
      </c>
      <c r="X1954" s="26" t="str">
        <f t="shared" si="346"/>
        <v>05</v>
      </c>
      <c r="Y1954" s="26">
        <f t="shared" si="347"/>
        <v>19</v>
      </c>
      <c r="Z1954" s="26" t="str">
        <f t="shared" si="348"/>
        <v>19</v>
      </c>
      <c r="AA1954" s="26" t="str">
        <f t="shared" si="349"/>
        <v>03</v>
      </c>
      <c r="AB1954" s="26" t="str">
        <f t="shared" si="350"/>
        <v>50</v>
      </c>
      <c r="AC1954" s="86" t="str">
        <f t="shared" si="351"/>
        <v>CLS_TA_2500X1254px_65m_S2A_MSIL1C_20230519_10CC</v>
      </c>
      <c r="AD1954" s="41" t="s">
        <v>752</v>
      </c>
    </row>
    <row r="1955" spans="2:30" x14ac:dyDescent="0.25">
      <c r="B1955" t="s">
        <v>3866</v>
      </c>
      <c r="C1955" t="s">
        <v>3817</v>
      </c>
      <c r="D1955" s="7" t="s">
        <v>100</v>
      </c>
      <c r="E1955" s="2" t="b">
        <v>1</v>
      </c>
      <c r="F1955" s="2" t="s">
        <v>3815</v>
      </c>
      <c r="G1955" s="7" t="s">
        <v>8</v>
      </c>
      <c r="H1955" t="s">
        <v>101</v>
      </c>
      <c r="I1955" s="61">
        <v>45065</v>
      </c>
      <c r="J1955" s="43" t="s">
        <v>104</v>
      </c>
      <c r="K1955" s="2" t="s">
        <v>145</v>
      </c>
      <c r="L1955" s="9">
        <v>0</v>
      </c>
      <c r="M1955" t="s">
        <v>3869</v>
      </c>
      <c r="N1955" s="2" t="s">
        <v>85</v>
      </c>
      <c r="O1955" s="2" t="s">
        <v>4139</v>
      </c>
      <c r="P1955" s="2" t="str">
        <f>VLOOKUP(I1955,Period!A:B,2,FALSE)</f>
        <v>2023H1</v>
      </c>
      <c r="Q1955" s="9">
        <f t="shared" si="343"/>
        <v>8.3333333333333329E-2</v>
      </c>
      <c r="R1955" s="2">
        <f t="shared" si="341"/>
        <v>10</v>
      </c>
      <c r="S1955" t="str">
        <f t="shared" si="344"/>
        <v>02 Sunny (10%-30%)</v>
      </c>
      <c r="T1955" t="str">
        <f t="shared" si="342"/>
        <v>45065S2A_MSIL1CCDM-MLB-CLSTA4506502 Sunny (10%-30%)</v>
      </c>
      <c r="U1955">
        <f>IF(COUNTIF(T$2:T1954,T1955)&gt;=1,0,1)</f>
        <v>0</v>
      </c>
      <c r="V1955" s="26" t="s">
        <v>751</v>
      </c>
      <c r="W1955" s="26">
        <f t="shared" si="345"/>
        <v>2023</v>
      </c>
      <c r="X1955" s="26" t="str">
        <f t="shared" si="346"/>
        <v>05</v>
      </c>
      <c r="Y1955" s="26">
        <f t="shared" si="347"/>
        <v>19</v>
      </c>
      <c r="Z1955" s="26" t="str">
        <f t="shared" si="348"/>
        <v>19</v>
      </c>
      <c r="AA1955" s="26" t="str">
        <f t="shared" si="349"/>
        <v>03</v>
      </c>
      <c r="AB1955" s="26" t="str">
        <f t="shared" si="350"/>
        <v>49</v>
      </c>
      <c r="AC1955" s="86" t="str">
        <f t="shared" si="351"/>
        <v>CLS_TA_2500X1254px_65m_S2A_MSIL1C_20230519_10CC</v>
      </c>
      <c r="AD1955" s="41" t="s">
        <v>752</v>
      </c>
    </row>
    <row r="1956" spans="2:30" x14ac:dyDescent="0.25">
      <c r="B1956" t="s">
        <v>3866</v>
      </c>
      <c r="C1956" t="s">
        <v>3817</v>
      </c>
      <c r="D1956" s="7" t="s">
        <v>100</v>
      </c>
      <c r="E1956" s="2" t="b">
        <v>1</v>
      </c>
      <c r="F1956" s="2" t="s">
        <v>3815</v>
      </c>
      <c r="G1956" s="7" t="s">
        <v>8</v>
      </c>
      <c r="H1956" t="s">
        <v>101</v>
      </c>
      <c r="I1956" s="61">
        <v>45065</v>
      </c>
      <c r="J1956" s="43" t="s">
        <v>105</v>
      </c>
      <c r="K1956" s="2" t="s">
        <v>112</v>
      </c>
      <c r="L1956" s="9">
        <v>0.3</v>
      </c>
      <c r="M1956" t="s">
        <v>3869</v>
      </c>
      <c r="N1956" s="2" t="s">
        <v>85</v>
      </c>
      <c r="O1956" s="2" t="s">
        <v>4139</v>
      </c>
      <c r="P1956" s="2" t="str">
        <f>VLOOKUP(I1956,Period!A:B,2,FALSE)</f>
        <v>2023H1</v>
      </c>
      <c r="Q1956" s="9">
        <f t="shared" si="343"/>
        <v>8.3333333333333329E-2</v>
      </c>
      <c r="R1956" s="2">
        <f t="shared" si="341"/>
        <v>10</v>
      </c>
      <c r="S1956" t="str">
        <f t="shared" si="344"/>
        <v>02 Sunny (10%-30%)</v>
      </c>
      <c r="T1956" t="str">
        <f t="shared" si="342"/>
        <v>45065S2A_MSIL1CCDM-MLB-CLSTA4506502 Sunny (10%-30%)</v>
      </c>
      <c r="U1956">
        <f>IF(COUNTIF(T$2:T1955,T1956)&gt;=1,0,1)</f>
        <v>0</v>
      </c>
      <c r="V1956" s="26" t="s">
        <v>751</v>
      </c>
      <c r="W1956" s="26">
        <f t="shared" si="345"/>
        <v>2023</v>
      </c>
      <c r="X1956" s="26" t="str">
        <f t="shared" si="346"/>
        <v>05</v>
      </c>
      <c r="Y1956" s="26">
        <f t="shared" si="347"/>
        <v>19</v>
      </c>
      <c r="Z1956" s="26" t="str">
        <f t="shared" si="348"/>
        <v>19</v>
      </c>
      <c r="AA1956" s="26" t="str">
        <f t="shared" si="349"/>
        <v>03</v>
      </c>
      <c r="AB1956" s="26" t="str">
        <f t="shared" si="350"/>
        <v>39</v>
      </c>
      <c r="AC1956" s="86" t="str">
        <f t="shared" si="351"/>
        <v>CLS_TA_2500X1254px_65m_S2A_MSIL1C_20230519_10CC</v>
      </c>
      <c r="AD1956" s="41" t="s">
        <v>752</v>
      </c>
    </row>
    <row r="1957" spans="2:30" x14ac:dyDescent="0.25">
      <c r="B1957" t="s">
        <v>3866</v>
      </c>
      <c r="C1957" t="s">
        <v>3817</v>
      </c>
      <c r="D1957" s="7" t="s">
        <v>100</v>
      </c>
      <c r="E1957" s="2" t="b">
        <v>1</v>
      </c>
      <c r="F1957" s="2" t="s">
        <v>3815</v>
      </c>
      <c r="G1957" s="7" t="s">
        <v>8</v>
      </c>
      <c r="H1957" t="s">
        <v>101</v>
      </c>
      <c r="I1957" s="61">
        <v>45065</v>
      </c>
      <c r="J1957" s="43" t="s">
        <v>110</v>
      </c>
      <c r="K1957" s="2" t="s">
        <v>149</v>
      </c>
      <c r="L1957" s="9">
        <v>0</v>
      </c>
      <c r="M1957" t="s">
        <v>3869</v>
      </c>
      <c r="N1957" s="2" t="s">
        <v>85</v>
      </c>
      <c r="O1957" s="2" t="s">
        <v>4139</v>
      </c>
      <c r="P1957" s="2" t="str">
        <f>VLOOKUP(I1957,Period!A:B,2,FALSE)</f>
        <v>2023H1</v>
      </c>
      <c r="Q1957" s="9">
        <f t="shared" si="343"/>
        <v>8.3333333333333329E-2</v>
      </c>
      <c r="R1957" s="2">
        <f t="shared" si="341"/>
        <v>10</v>
      </c>
      <c r="S1957" t="str">
        <f t="shared" si="344"/>
        <v>02 Sunny (10%-30%)</v>
      </c>
      <c r="T1957" t="str">
        <f t="shared" si="342"/>
        <v>45065S2A_MSIL1CCDM-MLB-CLSTA4506502 Sunny (10%-30%)</v>
      </c>
      <c r="U1957">
        <f>IF(COUNTIF(T$2:T1956,T1957)&gt;=1,0,1)</f>
        <v>0</v>
      </c>
      <c r="V1957" s="26" t="s">
        <v>751</v>
      </c>
      <c r="W1957" s="26">
        <f t="shared" si="345"/>
        <v>2023</v>
      </c>
      <c r="X1957" s="26" t="str">
        <f t="shared" si="346"/>
        <v>05</v>
      </c>
      <c r="Y1957" s="26">
        <f t="shared" si="347"/>
        <v>19</v>
      </c>
      <c r="Z1957" s="26" t="str">
        <f t="shared" si="348"/>
        <v>19</v>
      </c>
      <c r="AA1957" s="26" t="str">
        <f t="shared" si="349"/>
        <v>03</v>
      </c>
      <c r="AB1957" s="26" t="str">
        <f t="shared" si="350"/>
        <v>35</v>
      </c>
      <c r="AC1957" s="86" t="str">
        <f t="shared" si="351"/>
        <v>CLS_TA_2500X1254px_65m_S2A_MSIL1C_20230519_10CC</v>
      </c>
      <c r="AD1957" s="41" t="s">
        <v>752</v>
      </c>
    </row>
    <row r="1958" spans="2:30" x14ac:dyDescent="0.25">
      <c r="B1958" t="s">
        <v>3866</v>
      </c>
      <c r="C1958" t="s">
        <v>3817</v>
      </c>
      <c r="D1958" s="7" t="s">
        <v>100</v>
      </c>
      <c r="E1958" s="2" t="b">
        <v>1</v>
      </c>
      <c r="F1958" s="2" t="s">
        <v>3815</v>
      </c>
      <c r="G1958" s="7" t="s">
        <v>8</v>
      </c>
      <c r="H1958" t="s">
        <v>101</v>
      </c>
      <c r="I1958" s="61">
        <v>45065</v>
      </c>
      <c r="J1958" s="43" t="s">
        <v>111</v>
      </c>
      <c r="K1958" s="2" t="s">
        <v>156</v>
      </c>
      <c r="L1958" s="9">
        <v>0.1</v>
      </c>
      <c r="M1958" t="s">
        <v>3869</v>
      </c>
      <c r="N1958" s="2" t="s">
        <v>85</v>
      </c>
      <c r="O1958" s="2" t="s">
        <v>4139</v>
      </c>
      <c r="P1958" s="2" t="str">
        <f>VLOOKUP(I1958,Period!A:B,2,FALSE)</f>
        <v>2023H1</v>
      </c>
      <c r="Q1958" s="9">
        <f t="shared" si="343"/>
        <v>8.3333333333333329E-2</v>
      </c>
      <c r="R1958" s="2">
        <f t="shared" si="341"/>
        <v>10</v>
      </c>
      <c r="S1958" t="str">
        <f t="shared" si="344"/>
        <v>02 Sunny (10%-30%)</v>
      </c>
      <c r="T1958" t="str">
        <f t="shared" si="342"/>
        <v>45065S2A_MSIL1CCDM-MLB-CLSTA4506502 Sunny (10%-30%)</v>
      </c>
      <c r="U1958">
        <f>IF(COUNTIF(T$2:T1957,T1958)&gt;=1,0,1)</f>
        <v>0</v>
      </c>
      <c r="V1958" s="26" t="s">
        <v>751</v>
      </c>
      <c r="W1958" s="26">
        <f t="shared" si="345"/>
        <v>2023</v>
      </c>
      <c r="X1958" s="26" t="str">
        <f t="shared" si="346"/>
        <v>05</v>
      </c>
      <c r="Y1958" s="26">
        <f t="shared" si="347"/>
        <v>19</v>
      </c>
      <c r="Z1958" s="26" t="str">
        <f t="shared" si="348"/>
        <v>19</v>
      </c>
      <c r="AA1958" s="26" t="str">
        <f t="shared" si="349"/>
        <v>03</v>
      </c>
      <c r="AB1958" s="26" t="str">
        <f t="shared" si="350"/>
        <v>34</v>
      </c>
      <c r="AC1958" s="86" t="str">
        <f t="shared" si="351"/>
        <v>CLS_TA_2500X1254px_65m_S2A_MSIL1C_20230519_10CC</v>
      </c>
      <c r="AD1958" s="41" t="s">
        <v>752</v>
      </c>
    </row>
    <row r="1959" spans="2:30" x14ac:dyDescent="0.25">
      <c r="B1959" t="s">
        <v>3866</v>
      </c>
      <c r="C1959" t="s">
        <v>3817</v>
      </c>
      <c r="D1959" s="7" t="s">
        <v>100</v>
      </c>
      <c r="E1959" s="2" t="b">
        <v>1</v>
      </c>
      <c r="F1959" s="2" t="s">
        <v>3815</v>
      </c>
      <c r="G1959" s="7" t="s">
        <v>8</v>
      </c>
      <c r="H1959" t="s">
        <v>101</v>
      </c>
      <c r="I1959" s="78">
        <v>45062</v>
      </c>
      <c r="J1959" s="44" t="s">
        <v>102</v>
      </c>
      <c r="K1959" s="2" t="s">
        <v>115</v>
      </c>
      <c r="L1959" s="9">
        <v>0</v>
      </c>
      <c r="M1959" t="s">
        <v>3869</v>
      </c>
      <c r="N1959" s="2" t="s">
        <v>85</v>
      </c>
      <c r="O1959" s="2" t="s">
        <v>4139</v>
      </c>
      <c r="P1959" s="2" t="str">
        <f>VLOOKUP(I1959,Period!A:B,2,FALSE)</f>
        <v>2023H1</v>
      </c>
      <c r="Q1959" s="9">
        <f t="shared" si="343"/>
        <v>0.11666666666666665</v>
      </c>
      <c r="R1959" s="2">
        <f t="shared" si="341"/>
        <v>10</v>
      </c>
      <c r="S1959" t="str">
        <f t="shared" si="344"/>
        <v>02 Sunny (10%-30%)</v>
      </c>
      <c r="T1959" t="str">
        <f t="shared" si="342"/>
        <v>45062S2A_MSIL1CCDM-MLB-CLSTA4506202 Sunny (10%-30%)</v>
      </c>
      <c r="U1959">
        <f>IF(COUNTIF(T$2:T1958,T1959)&gt;=1,0,1)</f>
        <v>1</v>
      </c>
      <c r="V1959" s="26" t="s">
        <v>751</v>
      </c>
      <c r="W1959" s="26">
        <f t="shared" si="345"/>
        <v>2023</v>
      </c>
      <c r="X1959" s="26" t="str">
        <f t="shared" si="346"/>
        <v>05</v>
      </c>
      <c r="Y1959" s="26">
        <f t="shared" si="347"/>
        <v>16</v>
      </c>
      <c r="Z1959" s="26" t="str">
        <f t="shared" si="348"/>
        <v>18</v>
      </c>
      <c r="AA1959" s="26" t="str">
        <f t="shared" si="349"/>
        <v>53</v>
      </c>
      <c r="AB1959" s="26" t="str">
        <f t="shared" si="350"/>
        <v>56</v>
      </c>
      <c r="AC1959" s="86" t="str">
        <f t="shared" si="351"/>
        <v>CLS_TA_2500X1254px_65m_S2A_MSIL1C_20230516_10CC</v>
      </c>
      <c r="AD1959" s="41" t="s">
        <v>752</v>
      </c>
    </row>
    <row r="1960" spans="2:30" x14ac:dyDescent="0.25">
      <c r="B1960" t="s">
        <v>3866</v>
      </c>
      <c r="C1960" t="s">
        <v>3817</v>
      </c>
      <c r="D1960" s="7" t="s">
        <v>100</v>
      </c>
      <c r="E1960" s="2" t="b">
        <v>1</v>
      </c>
      <c r="F1960" s="2" t="s">
        <v>3815</v>
      </c>
      <c r="G1960" s="7" t="s">
        <v>8</v>
      </c>
      <c r="H1960" t="s">
        <v>101</v>
      </c>
      <c r="I1960" s="78">
        <v>45062</v>
      </c>
      <c r="J1960" s="44" t="s">
        <v>103</v>
      </c>
      <c r="K1960" s="2" t="s">
        <v>161</v>
      </c>
      <c r="L1960" s="9">
        <v>0</v>
      </c>
      <c r="M1960" t="s">
        <v>3869</v>
      </c>
      <c r="N1960" s="2" t="s">
        <v>85</v>
      </c>
      <c r="O1960" s="2" t="s">
        <v>4139</v>
      </c>
      <c r="P1960" s="2" t="str">
        <f>VLOOKUP(I1960,Period!A:B,2,FALSE)</f>
        <v>2023H1</v>
      </c>
      <c r="Q1960" s="9">
        <f t="shared" si="343"/>
        <v>0.11666666666666665</v>
      </c>
      <c r="R1960" s="2">
        <f t="shared" si="341"/>
        <v>10</v>
      </c>
      <c r="S1960" t="str">
        <f t="shared" si="344"/>
        <v>02 Sunny (10%-30%)</v>
      </c>
      <c r="T1960" t="str">
        <f t="shared" si="342"/>
        <v>45062S2A_MSIL1CCDM-MLB-CLSTA4506202 Sunny (10%-30%)</v>
      </c>
      <c r="U1960">
        <f>IF(COUNTIF(T$2:T1959,T1960)&gt;=1,0,1)</f>
        <v>0</v>
      </c>
      <c r="V1960" s="26" t="s">
        <v>751</v>
      </c>
      <c r="W1960" s="26">
        <f t="shared" si="345"/>
        <v>2023</v>
      </c>
      <c r="X1960" s="26" t="str">
        <f t="shared" si="346"/>
        <v>05</v>
      </c>
      <c r="Y1960" s="26">
        <f t="shared" si="347"/>
        <v>16</v>
      </c>
      <c r="Z1960" s="26" t="str">
        <f t="shared" si="348"/>
        <v>18</v>
      </c>
      <c r="AA1960" s="26" t="str">
        <f t="shared" si="349"/>
        <v>53</v>
      </c>
      <c r="AB1960" s="26" t="str">
        <f t="shared" si="350"/>
        <v>55</v>
      </c>
      <c r="AC1960" s="86" t="str">
        <f t="shared" si="351"/>
        <v>CLS_TA_2500X1254px_65m_S2A_MSIL1C_20230516_10CC</v>
      </c>
      <c r="AD1960" s="41" t="s">
        <v>752</v>
      </c>
    </row>
    <row r="1961" spans="2:30" x14ac:dyDescent="0.25">
      <c r="B1961" t="s">
        <v>3866</v>
      </c>
      <c r="C1961" t="s">
        <v>3817</v>
      </c>
      <c r="D1961" s="7" t="s">
        <v>100</v>
      </c>
      <c r="E1961" s="2" t="b">
        <v>1</v>
      </c>
      <c r="F1961" s="2" t="s">
        <v>3815</v>
      </c>
      <c r="G1961" s="7" t="s">
        <v>8</v>
      </c>
      <c r="H1961" t="s">
        <v>101</v>
      </c>
      <c r="I1961" s="78">
        <v>45062</v>
      </c>
      <c r="J1961" s="44" t="s">
        <v>104</v>
      </c>
      <c r="K1961" s="2" t="s">
        <v>140</v>
      </c>
      <c r="L1961" s="9">
        <v>0.7</v>
      </c>
      <c r="M1961" t="s">
        <v>3869</v>
      </c>
      <c r="N1961" s="2" t="s">
        <v>85</v>
      </c>
      <c r="O1961" s="2" t="s">
        <v>4139</v>
      </c>
      <c r="P1961" s="2" t="str">
        <f>VLOOKUP(I1961,Period!A:B,2,FALSE)</f>
        <v>2023H1</v>
      </c>
      <c r="Q1961" s="9">
        <f t="shared" si="343"/>
        <v>0.11666666666666665</v>
      </c>
      <c r="R1961" s="2">
        <f t="shared" si="341"/>
        <v>10</v>
      </c>
      <c r="S1961" t="str">
        <f t="shared" si="344"/>
        <v>02 Sunny (10%-30%)</v>
      </c>
      <c r="T1961" t="str">
        <f t="shared" si="342"/>
        <v>45062S2A_MSIL1CCDM-MLB-CLSTA4506202 Sunny (10%-30%)</v>
      </c>
      <c r="U1961">
        <f>IF(COUNTIF(T$2:T1960,T1961)&gt;=1,0,1)</f>
        <v>0</v>
      </c>
      <c r="V1961" s="26" t="s">
        <v>751</v>
      </c>
      <c r="W1961" s="26">
        <f t="shared" si="345"/>
        <v>2023</v>
      </c>
      <c r="X1961" s="26" t="str">
        <f t="shared" si="346"/>
        <v>05</v>
      </c>
      <c r="Y1961" s="26">
        <f t="shared" si="347"/>
        <v>16</v>
      </c>
      <c r="Z1961" s="26" t="str">
        <f t="shared" si="348"/>
        <v>18</v>
      </c>
      <c r="AA1961" s="26" t="str">
        <f t="shared" si="349"/>
        <v>53</v>
      </c>
      <c r="AB1961" s="26" t="str">
        <f t="shared" si="350"/>
        <v>52</v>
      </c>
      <c r="AC1961" s="86" t="str">
        <f t="shared" si="351"/>
        <v>CLS_TA_2500X1254px_65m_S2A_MSIL1C_20230516_10CC</v>
      </c>
      <c r="AD1961" s="41" t="s">
        <v>752</v>
      </c>
    </row>
    <row r="1962" spans="2:30" x14ac:dyDescent="0.25">
      <c r="B1962" t="s">
        <v>3866</v>
      </c>
      <c r="C1962" t="s">
        <v>3817</v>
      </c>
      <c r="D1962" s="7" t="s">
        <v>100</v>
      </c>
      <c r="E1962" s="2" t="b">
        <v>1</v>
      </c>
      <c r="F1962" s="2" t="s">
        <v>3815</v>
      </c>
      <c r="G1962" s="7" t="s">
        <v>8</v>
      </c>
      <c r="H1962" t="s">
        <v>101</v>
      </c>
      <c r="I1962" s="78">
        <v>45062</v>
      </c>
      <c r="J1962" s="44" t="s">
        <v>105</v>
      </c>
      <c r="K1962" s="2" t="s">
        <v>162</v>
      </c>
      <c r="L1962" s="9">
        <v>0</v>
      </c>
      <c r="M1962" t="s">
        <v>3869</v>
      </c>
      <c r="N1962" s="2" t="s">
        <v>85</v>
      </c>
      <c r="O1962" s="2" t="s">
        <v>4139</v>
      </c>
      <c r="P1962" s="2" t="str">
        <f>VLOOKUP(I1962,Period!A:B,2,FALSE)</f>
        <v>2023H1</v>
      </c>
      <c r="Q1962" s="9">
        <f t="shared" si="343"/>
        <v>0.11666666666666665</v>
      </c>
      <c r="R1962" s="2">
        <f t="shared" si="341"/>
        <v>10</v>
      </c>
      <c r="S1962" t="str">
        <f t="shared" si="344"/>
        <v>02 Sunny (10%-30%)</v>
      </c>
      <c r="T1962" t="str">
        <f t="shared" si="342"/>
        <v>45062S2A_MSIL1CCDM-MLB-CLSTA4506202 Sunny (10%-30%)</v>
      </c>
      <c r="U1962">
        <f>IF(COUNTIF(T$2:T1961,T1962)&gt;=1,0,1)</f>
        <v>0</v>
      </c>
      <c r="V1962" s="26" t="s">
        <v>751</v>
      </c>
      <c r="W1962" s="26">
        <f t="shared" si="345"/>
        <v>2023</v>
      </c>
      <c r="X1962" s="26" t="str">
        <f t="shared" si="346"/>
        <v>05</v>
      </c>
      <c r="Y1962" s="26">
        <f t="shared" si="347"/>
        <v>16</v>
      </c>
      <c r="Z1962" s="26" t="str">
        <f t="shared" si="348"/>
        <v>18</v>
      </c>
      <c r="AA1962" s="26" t="str">
        <f t="shared" si="349"/>
        <v>53</v>
      </c>
      <c r="AB1962" s="26" t="str">
        <f t="shared" si="350"/>
        <v>45</v>
      </c>
      <c r="AC1962" s="86" t="str">
        <f t="shared" si="351"/>
        <v>CLS_TA_2500X1254px_65m_S2A_MSIL1C_20230516_10CC</v>
      </c>
      <c r="AD1962" s="41" t="s">
        <v>752</v>
      </c>
    </row>
    <row r="1963" spans="2:30" x14ac:dyDescent="0.25">
      <c r="B1963" t="s">
        <v>3866</v>
      </c>
      <c r="C1963" t="s">
        <v>3817</v>
      </c>
      <c r="D1963" s="7" t="s">
        <v>100</v>
      </c>
      <c r="E1963" s="2" t="b">
        <v>1</v>
      </c>
      <c r="F1963" s="2" t="s">
        <v>3815</v>
      </c>
      <c r="G1963" s="7" t="s">
        <v>8</v>
      </c>
      <c r="H1963" t="s">
        <v>101</v>
      </c>
      <c r="I1963" s="78">
        <v>45062</v>
      </c>
      <c r="J1963" s="44" t="s">
        <v>110</v>
      </c>
      <c r="K1963" s="2" t="s">
        <v>163</v>
      </c>
      <c r="L1963" s="9">
        <v>0</v>
      </c>
      <c r="M1963" t="s">
        <v>3869</v>
      </c>
      <c r="N1963" s="2" t="s">
        <v>85</v>
      </c>
      <c r="O1963" s="2" t="s">
        <v>4139</v>
      </c>
      <c r="P1963" s="2" t="str">
        <f>VLOOKUP(I1963,Period!A:B,2,FALSE)</f>
        <v>2023H1</v>
      </c>
      <c r="Q1963" s="9">
        <f t="shared" si="343"/>
        <v>0.11666666666666665</v>
      </c>
      <c r="R1963" s="2">
        <f t="shared" si="341"/>
        <v>10</v>
      </c>
      <c r="S1963" t="str">
        <f t="shared" si="344"/>
        <v>02 Sunny (10%-30%)</v>
      </c>
      <c r="T1963" t="str">
        <f t="shared" si="342"/>
        <v>45062S2A_MSIL1CCDM-MLB-CLSTA4506202 Sunny (10%-30%)</v>
      </c>
      <c r="U1963">
        <f>IF(COUNTIF(T$2:T1962,T1963)&gt;=1,0,1)</f>
        <v>0</v>
      </c>
      <c r="V1963" s="26" t="s">
        <v>751</v>
      </c>
      <c r="W1963" s="26">
        <f t="shared" si="345"/>
        <v>2023</v>
      </c>
      <c r="X1963" s="26" t="str">
        <f t="shared" si="346"/>
        <v>05</v>
      </c>
      <c r="Y1963" s="26">
        <f t="shared" si="347"/>
        <v>16</v>
      </c>
      <c r="Z1963" s="26" t="str">
        <f t="shared" si="348"/>
        <v>18</v>
      </c>
      <c r="AA1963" s="26" t="str">
        <f t="shared" si="349"/>
        <v>53</v>
      </c>
      <c r="AB1963" s="26" t="str">
        <f t="shared" si="350"/>
        <v>38</v>
      </c>
      <c r="AC1963" s="86" t="str">
        <f t="shared" si="351"/>
        <v>CLS_TA_2500X1254px_65m_S2A_MSIL1C_20230516_10CC</v>
      </c>
      <c r="AD1963" s="41" t="s">
        <v>752</v>
      </c>
    </row>
    <row r="1964" spans="2:30" x14ac:dyDescent="0.25">
      <c r="B1964" t="s">
        <v>3866</v>
      </c>
      <c r="C1964" t="s">
        <v>3817</v>
      </c>
      <c r="D1964" s="7" t="s">
        <v>100</v>
      </c>
      <c r="E1964" s="2" t="b">
        <v>1</v>
      </c>
      <c r="F1964" s="2" t="s">
        <v>3815</v>
      </c>
      <c r="G1964" s="7" t="s">
        <v>8</v>
      </c>
      <c r="H1964" t="s">
        <v>101</v>
      </c>
      <c r="I1964" s="78">
        <v>45062</v>
      </c>
      <c r="J1964" s="44" t="s">
        <v>111</v>
      </c>
      <c r="K1964" s="2" t="s">
        <v>163</v>
      </c>
      <c r="L1964" s="9">
        <v>0</v>
      </c>
      <c r="M1964" t="s">
        <v>3869</v>
      </c>
      <c r="N1964" s="2" t="s">
        <v>85</v>
      </c>
      <c r="O1964" s="2" t="s">
        <v>4139</v>
      </c>
      <c r="P1964" s="2" t="str">
        <f>VLOOKUP(I1964,Period!A:B,2,FALSE)</f>
        <v>2023H1</v>
      </c>
      <c r="Q1964" s="9">
        <f t="shared" si="343"/>
        <v>0.11666666666666665</v>
      </c>
      <c r="R1964" s="2">
        <f t="shared" si="341"/>
        <v>10</v>
      </c>
      <c r="S1964" t="str">
        <f t="shared" si="344"/>
        <v>02 Sunny (10%-30%)</v>
      </c>
      <c r="T1964" t="str">
        <f t="shared" si="342"/>
        <v>45062S2A_MSIL1CCDM-MLB-CLSTA4506202 Sunny (10%-30%)</v>
      </c>
      <c r="U1964">
        <f>IF(COUNTIF(T$2:T1963,T1964)&gt;=1,0,1)</f>
        <v>0</v>
      </c>
      <c r="V1964" s="26" t="s">
        <v>751</v>
      </c>
      <c r="W1964" s="26">
        <f t="shared" si="345"/>
        <v>2023</v>
      </c>
      <c r="X1964" s="26" t="str">
        <f t="shared" si="346"/>
        <v>05</v>
      </c>
      <c r="Y1964" s="26">
        <f t="shared" si="347"/>
        <v>16</v>
      </c>
      <c r="Z1964" s="26" t="str">
        <f t="shared" si="348"/>
        <v>18</v>
      </c>
      <c r="AA1964" s="26" t="str">
        <f t="shared" si="349"/>
        <v>53</v>
      </c>
      <c r="AB1964" s="26" t="str">
        <f t="shared" si="350"/>
        <v>38</v>
      </c>
      <c r="AC1964" s="86" t="str">
        <f t="shared" si="351"/>
        <v>CLS_TA_2500X1254px_65m_S2A_MSIL1C_20230516_10CC</v>
      </c>
      <c r="AD1964" s="41" t="s">
        <v>752</v>
      </c>
    </row>
    <row r="1965" spans="2:30" x14ac:dyDescent="0.25">
      <c r="B1965" t="s">
        <v>3866</v>
      </c>
      <c r="C1965" t="s">
        <v>3817</v>
      </c>
      <c r="D1965" s="7" t="s">
        <v>100</v>
      </c>
      <c r="E1965" s="2" t="b">
        <v>1</v>
      </c>
      <c r="F1965" s="2" t="s">
        <v>3815</v>
      </c>
      <c r="G1965" s="7" t="s">
        <v>8</v>
      </c>
      <c r="H1965" t="s">
        <v>101</v>
      </c>
      <c r="I1965" s="61">
        <v>45060</v>
      </c>
      <c r="J1965" s="43" t="s">
        <v>102</v>
      </c>
      <c r="K1965" s="2" t="s">
        <v>127</v>
      </c>
      <c r="L1965" s="9">
        <v>6.8</v>
      </c>
      <c r="M1965" t="s">
        <v>3869</v>
      </c>
      <c r="N1965" s="2" t="s">
        <v>85</v>
      </c>
      <c r="O1965" s="2" t="s">
        <v>4139</v>
      </c>
      <c r="P1965" s="2" t="str">
        <f>VLOOKUP(I1965,Period!A:B,2,FALSE)</f>
        <v>2023H1</v>
      </c>
      <c r="Q1965" s="9">
        <f t="shared" si="343"/>
        <v>21.25</v>
      </c>
      <c r="R1965" s="2">
        <f t="shared" si="341"/>
        <v>30</v>
      </c>
      <c r="S1965" t="str">
        <f t="shared" si="344"/>
        <v>02 Sunny (10%-30%)</v>
      </c>
      <c r="T1965" t="str">
        <f t="shared" si="342"/>
        <v>45060S2A_MSIL1CCDM-MLB-CLSTA4506002 Sunny (10%-30%)</v>
      </c>
      <c r="U1965">
        <f>IF(COUNTIF(T$2:T1964,T1965)&gt;=1,0,1)</f>
        <v>1</v>
      </c>
      <c r="V1965" s="26" t="s">
        <v>751</v>
      </c>
      <c r="W1965" s="26">
        <f t="shared" si="345"/>
        <v>2023</v>
      </c>
      <c r="X1965" s="26" t="str">
        <f t="shared" si="346"/>
        <v>05</v>
      </c>
      <c r="Y1965" s="26">
        <f t="shared" si="347"/>
        <v>14</v>
      </c>
      <c r="Z1965" s="26" t="str">
        <f t="shared" si="348"/>
        <v>19</v>
      </c>
      <c r="AA1965" s="26" t="str">
        <f t="shared" si="349"/>
        <v>03</v>
      </c>
      <c r="AB1965" s="26" t="str">
        <f t="shared" si="350"/>
        <v>55</v>
      </c>
      <c r="AC1965" s="86" t="str">
        <f t="shared" si="351"/>
        <v>CLS_TA_2500X1254px_65m_S2A_MSIL1C_20230514_30CC</v>
      </c>
      <c r="AD1965" s="41" t="s">
        <v>752</v>
      </c>
    </row>
    <row r="1966" spans="2:30" x14ac:dyDescent="0.25">
      <c r="B1966" t="s">
        <v>3866</v>
      </c>
      <c r="C1966" t="s">
        <v>3817</v>
      </c>
      <c r="D1966" s="7" t="s">
        <v>100</v>
      </c>
      <c r="E1966" s="2" t="b">
        <v>1</v>
      </c>
      <c r="F1966" s="2" t="s">
        <v>3815</v>
      </c>
      <c r="G1966" s="7" t="s">
        <v>8</v>
      </c>
      <c r="H1966" t="s">
        <v>101</v>
      </c>
      <c r="I1966" s="61">
        <v>45060</v>
      </c>
      <c r="J1966" s="43" t="s">
        <v>103</v>
      </c>
      <c r="K1966" s="2" t="s">
        <v>122</v>
      </c>
      <c r="L1966" s="9">
        <v>31.9</v>
      </c>
      <c r="M1966" t="s">
        <v>3869</v>
      </c>
      <c r="N1966" s="2" t="s">
        <v>85</v>
      </c>
      <c r="O1966" s="2" t="s">
        <v>4139</v>
      </c>
      <c r="P1966" s="2" t="str">
        <f>VLOOKUP(I1966,Period!A:B,2,FALSE)</f>
        <v>2023H1</v>
      </c>
      <c r="Q1966" s="9">
        <f t="shared" si="343"/>
        <v>21.25</v>
      </c>
      <c r="R1966" s="2">
        <f t="shared" si="341"/>
        <v>30</v>
      </c>
      <c r="S1966" t="str">
        <f t="shared" si="344"/>
        <v>02 Sunny (10%-30%)</v>
      </c>
      <c r="T1966" t="str">
        <f t="shared" si="342"/>
        <v>45060S2A_MSIL1CCDM-MLB-CLSTA4506002 Sunny (10%-30%)</v>
      </c>
      <c r="U1966">
        <f>IF(COUNTIF(T$2:T1965,T1966)&gt;=1,0,1)</f>
        <v>0</v>
      </c>
      <c r="V1966" s="26" t="s">
        <v>751</v>
      </c>
      <c r="W1966" s="26">
        <f t="shared" si="345"/>
        <v>2023</v>
      </c>
      <c r="X1966" s="26" t="str">
        <f t="shared" si="346"/>
        <v>05</v>
      </c>
      <c r="Y1966" s="26">
        <f t="shared" si="347"/>
        <v>14</v>
      </c>
      <c r="Z1966" s="26" t="str">
        <f t="shared" si="348"/>
        <v>19</v>
      </c>
      <c r="AA1966" s="26" t="str">
        <f t="shared" si="349"/>
        <v>03</v>
      </c>
      <c r="AB1966" s="26" t="str">
        <f t="shared" si="350"/>
        <v>51</v>
      </c>
      <c r="AC1966" s="86" t="str">
        <f t="shared" si="351"/>
        <v>CLS_TA_2500X1254px_65m_S2A_MSIL1C_20230514_30CC</v>
      </c>
      <c r="AD1966" s="41" t="s">
        <v>752</v>
      </c>
    </row>
    <row r="1967" spans="2:30" x14ac:dyDescent="0.25">
      <c r="B1967" t="s">
        <v>3866</v>
      </c>
      <c r="C1967" t="s">
        <v>3817</v>
      </c>
      <c r="D1967" s="7" t="s">
        <v>100</v>
      </c>
      <c r="E1967" s="2" t="b">
        <v>1</v>
      </c>
      <c r="F1967" s="2" t="s">
        <v>3815</v>
      </c>
      <c r="G1967" s="7" t="s">
        <v>8</v>
      </c>
      <c r="H1967" t="s">
        <v>101</v>
      </c>
      <c r="I1967" s="61">
        <v>45060</v>
      </c>
      <c r="J1967" s="43" t="s">
        <v>104</v>
      </c>
      <c r="K1967" s="2" t="s">
        <v>136</v>
      </c>
      <c r="L1967" s="9">
        <v>40</v>
      </c>
      <c r="M1967" t="s">
        <v>3869</v>
      </c>
      <c r="N1967" s="2" t="s">
        <v>85</v>
      </c>
      <c r="O1967" s="2" t="s">
        <v>4139</v>
      </c>
      <c r="P1967" s="2" t="str">
        <f>VLOOKUP(I1967,Period!A:B,2,FALSE)</f>
        <v>2023H1</v>
      </c>
      <c r="Q1967" s="9">
        <f t="shared" si="343"/>
        <v>21.25</v>
      </c>
      <c r="R1967" s="2">
        <f t="shared" si="341"/>
        <v>30</v>
      </c>
      <c r="S1967" t="str">
        <f t="shared" si="344"/>
        <v>02 Sunny (10%-30%)</v>
      </c>
      <c r="T1967" t="str">
        <f t="shared" si="342"/>
        <v>45060S2A_MSIL1CCDM-MLB-CLSTA4506002 Sunny (10%-30%)</v>
      </c>
      <c r="U1967">
        <f>IF(COUNTIF(T$2:T1966,T1967)&gt;=1,0,1)</f>
        <v>0</v>
      </c>
      <c r="V1967" s="26" t="s">
        <v>751</v>
      </c>
      <c r="W1967" s="26">
        <f t="shared" si="345"/>
        <v>2023</v>
      </c>
      <c r="X1967" s="26" t="str">
        <f t="shared" si="346"/>
        <v>05</v>
      </c>
      <c r="Y1967" s="26">
        <f t="shared" si="347"/>
        <v>14</v>
      </c>
      <c r="Z1967" s="26" t="str">
        <f t="shared" si="348"/>
        <v>19</v>
      </c>
      <c r="AA1967" s="26" t="str">
        <f t="shared" si="349"/>
        <v>03</v>
      </c>
      <c r="AB1967" s="26" t="str">
        <f t="shared" si="350"/>
        <v>50</v>
      </c>
      <c r="AC1967" s="86" t="str">
        <f t="shared" si="351"/>
        <v>CLS_TA_2500X1254px_65m_S2A_MSIL1C_20230514_30CC</v>
      </c>
      <c r="AD1967" s="41" t="s">
        <v>752</v>
      </c>
    </row>
    <row r="1968" spans="2:30" x14ac:dyDescent="0.25">
      <c r="B1968" t="s">
        <v>3866</v>
      </c>
      <c r="C1968" t="s">
        <v>3817</v>
      </c>
      <c r="D1968" s="7" t="s">
        <v>100</v>
      </c>
      <c r="E1968" s="2" t="b">
        <v>1</v>
      </c>
      <c r="F1968" s="2" t="s">
        <v>3815</v>
      </c>
      <c r="G1968" s="7" t="s">
        <v>8</v>
      </c>
      <c r="H1968" t="s">
        <v>101</v>
      </c>
      <c r="I1968" s="61">
        <v>45060</v>
      </c>
      <c r="J1968" s="43" t="s">
        <v>105</v>
      </c>
      <c r="K1968" s="2" t="s">
        <v>158</v>
      </c>
      <c r="L1968" s="9">
        <v>1.5</v>
      </c>
      <c r="M1968" t="s">
        <v>3869</v>
      </c>
      <c r="N1968" s="2" t="s">
        <v>85</v>
      </c>
      <c r="O1968" s="2" t="s">
        <v>4139</v>
      </c>
      <c r="P1968" s="2" t="str">
        <f>VLOOKUP(I1968,Period!A:B,2,FALSE)</f>
        <v>2023H1</v>
      </c>
      <c r="Q1968" s="9">
        <f t="shared" si="343"/>
        <v>21.25</v>
      </c>
      <c r="R1968" s="2">
        <f t="shared" si="341"/>
        <v>30</v>
      </c>
      <c r="S1968" t="str">
        <f t="shared" si="344"/>
        <v>02 Sunny (10%-30%)</v>
      </c>
      <c r="T1968" t="str">
        <f t="shared" si="342"/>
        <v>45060S2A_MSIL1CCDM-MLB-CLSTA4506002 Sunny (10%-30%)</v>
      </c>
      <c r="U1968">
        <f>IF(COUNTIF(T$2:T1967,T1968)&gt;=1,0,1)</f>
        <v>0</v>
      </c>
      <c r="V1968" s="26" t="s">
        <v>751</v>
      </c>
      <c r="W1968" s="26">
        <f t="shared" si="345"/>
        <v>2023</v>
      </c>
      <c r="X1968" s="26" t="str">
        <f t="shared" si="346"/>
        <v>05</v>
      </c>
      <c r="Y1968" s="26">
        <f t="shared" si="347"/>
        <v>14</v>
      </c>
      <c r="Z1968" s="26" t="str">
        <f t="shared" si="348"/>
        <v>19</v>
      </c>
      <c r="AA1968" s="26" t="str">
        <f t="shared" si="349"/>
        <v>03</v>
      </c>
      <c r="AB1968" s="26" t="str">
        <f t="shared" si="350"/>
        <v>40</v>
      </c>
      <c r="AC1968" s="86" t="str">
        <f t="shared" si="351"/>
        <v>CLS_TA_2500X1254px_65m_S2A_MSIL1C_20230514_30CC</v>
      </c>
      <c r="AD1968" s="41" t="s">
        <v>752</v>
      </c>
    </row>
    <row r="1969" spans="2:30" x14ac:dyDescent="0.25">
      <c r="B1969" t="s">
        <v>3866</v>
      </c>
      <c r="C1969" t="s">
        <v>3817</v>
      </c>
      <c r="D1969" s="7" t="s">
        <v>100</v>
      </c>
      <c r="E1969" s="2" t="b">
        <v>1</v>
      </c>
      <c r="F1969" s="2" t="s">
        <v>3815</v>
      </c>
      <c r="G1969" s="7" t="s">
        <v>8</v>
      </c>
      <c r="H1969" t="s">
        <v>101</v>
      </c>
      <c r="I1969" s="61">
        <v>45060</v>
      </c>
      <c r="J1969" s="43" t="s">
        <v>110</v>
      </c>
      <c r="K1969" s="2" t="s">
        <v>123</v>
      </c>
      <c r="L1969" s="9">
        <v>22.2</v>
      </c>
      <c r="M1969" t="s">
        <v>3869</v>
      </c>
      <c r="N1969" s="2" t="s">
        <v>85</v>
      </c>
      <c r="O1969" s="2" t="s">
        <v>4139</v>
      </c>
      <c r="P1969" s="2" t="str">
        <f>VLOOKUP(I1969,Period!A:B,2,FALSE)</f>
        <v>2023H1</v>
      </c>
      <c r="Q1969" s="9">
        <f t="shared" si="343"/>
        <v>21.25</v>
      </c>
      <c r="R1969" s="2">
        <f t="shared" si="341"/>
        <v>30</v>
      </c>
      <c r="S1969" t="str">
        <f t="shared" si="344"/>
        <v>02 Sunny (10%-30%)</v>
      </c>
      <c r="T1969" t="str">
        <f t="shared" si="342"/>
        <v>45060S2A_MSIL1CCDM-MLB-CLSTA4506002 Sunny (10%-30%)</v>
      </c>
      <c r="U1969">
        <f>IF(COUNTIF(T$2:T1968,T1969)&gt;=1,0,1)</f>
        <v>0</v>
      </c>
      <c r="V1969" s="26" t="s">
        <v>751</v>
      </c>
      <c r="W1969" s="26">
        <f t="shared" si="345"/>
        <v>2023</v>
      </c>
      <c r="X1969" s="26" t="str">
        <f t="shared" si="346"/>
        <v>05</v>
      </c>
      <c r="Y1969" s="26">
        <f t="shared" si="347"/>
        <v>14</v>
      </c>
      <c r="Z1969" s="26" t="str">
        <f t="shared" si="348"/>
        <v>19</v>
      </c>
      <c r="AA1969" s="26" t="str">
        <f t="shared" si="349"/>
        <v>03</v>
      </c>
      <c r="AB1969" s="26" t="str">
        <f t="shared" si="350"/>
        <v>37</v>
      </c>
      <c r="AC1969" s="86" t="str">
        <f t="shared" si="351"/>
        <v>CLS_TA_2500X1254px_65m_S2A_MSIL1C_20230514_30CC</v>
      </c>
      <c r="AD1969" s="41" t="s">
        <v>752</v>
      </c>
    </row>
    <row r="1970" spans="2:30" x14ac:dyDescent="0.25">
      <c r="B1970" t="s">
        <v>3866</v>
      </c>
      <c r="C1970" t="s">
        <v>3817</v>
      </c>
      <c r="D1970" s="7" t="s">
        <v>100</v>
      </c>
      <c r="E1970" s="2" t="b">
        <v>1</v>
      </c>
      <c r="F1970" s="2" t="s">
        <v>3815</v>
      </c>
      <c r="G1970" s="7" t="s">
        <v>8</v>
      </c>
      <c r="H1970" t="s">
        <v>101</v>
      </c>
      <c r="I1970" s="61">
        <v>45060</v>
      </c>
      <c r="J1970" s="43" t="s">
        <v>111</v>
      </c>
      <c r="K1970" s="2" t="s">
        <v>130</v>
      </c>
      <c r="L1970" s="9">
        <v>25.1</v>
      </c>
      <c r="M1970" t="s">
        <v>3869</v>
      </c>
      <c r="N1970" s="2" t="s">
        <v>85</v>
      </c>
      <c r="O1970" s="2" t="s">
        <v>4139</v>
      </c>
      <c r="P1970" s="2" t="str">
        <f>VLOOKUP(I1970,Period!A:B,2,FALSE)</f>
        <v>2023H1</v>
      </c>
      <c r="Q1970" s="9">
        <f t="shared" si="343"/>
        <v>21.25</v>
      </c>
      <c r="R1970" s="2">
        <f t="shared" si="341"/>
        <v>30</v>
      </c>
      <c r="S1970" t="str">
        <f t="shared" si="344"/>
        <v>02 Sunny (10%-30%)</v>
      </c>
      <c r="T1970" t="str">
        <f t="shared" si="342"/>
        <v>45060S2A_MSIL1CCDM-MLB-CLSTA4506002 Sunny (10%-30%)</v>
      </c>
      <c r="U1970">
        <f>IF(COUNTIF(T$2:T1969,T1970)&gt;=1,0,1)</f>
        <v>0</v>
      </c>
      <c r="V1970" s="26" t="s">
        <v>751</v>
      </c>
      <c r="W1970" s="26">
        <f t="shared" si="345"/>
        <v>2023</v>
      </c>
      <c r="X1970" s="26" t="str">
        <f t="shared" si="346"/>
        <v>05</v>
      </c>
      <c r="Y1970" s="26">
        <f t="shared" si="347"/>
        <v>14</v>
      </c>
      <c r="Z1970" s="26" t="str">
        <f t="shared" si="348"/>
        <v>19</v>
      </c>
      <c r="AA1970" s="26" t="str">
        <f t="shared" si="349"/>
        <v>03</v>
      </c>
      <c r="AB1970" s="26" t="str">
        <f t="shared" si="350"/>
        <v>36</v>
      </c>
      <c r="AC1970" s="86" t="str">
        <f t="shared" si="351"/>
        <v>CLS_TA_2500X1254px_65m_S2A_MSIL1C_20230514_30CC</v>
      </c>
      <c r="AD1970" s="41" t="s">
        <v>752</v>
      </c>
    </row>
    <row r="1971" spans="2:30" x14ac:dyDescent="0.25">
      <c r="B1971" t="s">
        <v>3866</v>
      </c>
      <c r="C1971" t="s">
        <v>3817</v>
      </c>
      <c r="D1971" s="7" t="s">
        <v>100</v>
      </c>
      <c r="E1971" s="2" t="b">
        <v>1</v>
      </c>
      <c r="F1971" s="2" t="s">
        <v>3815</v>
      </c>
      <c r="G1971" s="7" t="s">
        <v>8</v>
      </c>
      <c r="H1971" t="s">
        <v>101</v>
      </c>
      <c r="I1971" s="78">
        <v>45057</v>
      </c>
      <c r="J1971" s="44" t="s">
        <v>102</v>
      </c>
      <c r="K1971" s="2" t="s">
        <v>131</v>
      </c>
      <c r="L1971" s="9">
        <v>51.3</v>
      </c>
      <c r="M1971" t="s">
        <v>3869</v>
      </c>
      <c r="N1971" s="2" t="s">
        <v>85</v>
      </c>
      <c r="O1971" s="2" t="s">
        <v>4139</v>
      </c>
      <c r="P1971" s="2" t="str">
        <f>VLOOKUP(I1971,Period!A:B,2,FALSE)</f>
        <v>2023H1</v>
      </c>
      <c r="Q1971" s="9">
        <f t="shared" si="343"/>
        <v>10.55</v>
      </c>
      <c r="R1971" s="2">
        <f t="shared" si="341"/>
        <v>20</v>
      </c>
      <c r="S1971" t="str">
        <f t="shared" si="344"/>
        <v>02 Sunny (10%-30%)</v>
      </c>
      <c r="T1971" t="str">
        <f t="shared" si="342"/>
        <v>45057S2A_MSIL1CCDM-MLB-CLSTA4505702 Sunny (10%-30%)</v>
      </c>
      <c r="U1971">
        <f>IF(COUNTIF(T$2:T1970,T1971)&gt;=1,0,1)</f>
        <v>1</v>
      </c>
      <c r="V1971" s="26" t="s">
        <v>751</v>
      </c>
      <c r="W1971" s="26">
        <f t="shared" si="345"/>
        <v>2023</v>
      </c>
      <c r="X1971" s="26" t="str">
        <f t="shared" si="346"/>
        <v>05</v>
      </c>
      <c r="Y1971" s="26">
        <f t="shared" si="347"/>
        <v>11</v>
      </c>
      <c r="Z1971" s="26" t="str">
        <f t="shared" si="348"/>
        <v>18</v>
      </c>
      <c r="AA1971" s="26" t="str">
        <f t="shared" si="349"/>
        <v>53</v>
      </c>
      <c r="AB1971" s="26" t="str">
        <f t="shared" si="350"/>
        <v>58</v>
      </c>
      <c r="AC1971" s="86" t="str">
        <f t="shared" si="351"/>
        <v>CLS_TA_2500X1254px_65m_S2A_MSIL1C_20230511_20CC</v>
      </c>
      <c r="AD1971" s="41" t="s">
        <v>752</v>
      </c>
    </row>
    <row r="1972" spans="2:30" x14ac:dyDescent="0.25">
      <c r="B1972" t="s">
        <v>3866</v>
      </c>
      <c r="C1972" t="s">
        <v>3817</v>
      </c>
      <c r="D1972" s="7" t="s">
        <v>100</v>
      </c>
      <c r="E1972" s="2" t="b">
        <v>1</v>
      </c>
      <c r="F1972" s="2" t="s">
        <v>3815</v>
      </c>
      <c r="G1972" s="7" t="s">
        <v>8</v>
      </c>
      <c r="H1972" t="s">
        <v>101</v>
      </c>
      <c r="I1972" s="78">
        <v>45057</v>
      </c>
      <c r="J1972" s="44" t="s">
        <v>103</v>
      </c>
      <c r="K1972" s="2" t="s">
        <v>132</v>
      </c>
      <c r="L1972" s="9">
        <v>10.1</v>
      </c>
      <c r="M1972" t="s">
        <v>3869</v>
      </c>
      <c r="N1972" s="2" t="s">
        <v>85</v>
      </c>
      <c r="O1972" s="2" t="s">
        <v>4139</v>
      </c>
      <c r="P1972" s="2" t="str">
        <f>VLOOKUP(I1972,Period!A:B,2,FALSE)</f>
        <v>2023H1</v>
      </c>
      <c r="Q1972" s="9">
        <f t="shared" si="343"/>
        <v>10.55</v>
      </c>
      <c r="R1972" s="2">
        <f t="shared" si="341"/>
        <v>20</v>
      </c>
      <c r="S1972" t="str">
        <f t="shared" si="344"/>
        <v>02 Sunny (10%-30%)</v>
      </c>
      <c r="T1972" t="str">
        <f t="shared" si="342"/>
        <v>45057S2A_MSIL1CCDM-MLB-CLSTA4505702 Sunny (10%-30%)</v>
      </c>
      <c r="U1972">
        <f>IF(COUNTIF(T$2:T1971,T1972)&gt;=1,0,1)</f>
        <v>0</v>
      </c>
      <c r="V1972" s="26" t="s">
        <v>751</v>
      </c>
      <c r="W1972" s="26">
        <f t="shared" si="345"/>
        <v>2023</v>
      </c>
      <c r="X1972" s="26" t="str">
        <f t="shared" si="346"/>
        <v>05</v>
      </c>
      <c r="Y1972" s="26">
        <f t="shared" si="347"/>
        <v>11</v>
      </c>
      <c r="Z1972" s="26" t="str">
        <f t="shared" si="348"/>
        <v>18</v>
      </c>
      <c r="AA1972" s="26" t="str">
        <f t="shared" si="349"/>
        <v>53</v>
      </c>
      <c r="AB1972" s="26" t="str">
        <f t="shared" si="350"/>
        <v>54</v>
      </c>
      <c r="AC1972" s="86" t="str">
        <f t="shared" si="351"/>
        <v>CLS_TA_2500X1254px_65m_S2A_MSIL1C_20230511_20CC</v>
      </c>
      <c r="AD1972" s="41" t="s">
        <v>752</v>
      </c>
    </row>
    <row r="1973" spans="2:30" x14ac:dyDescent="0.25">
      <c r="B1973" t="s">
        <v>3866</v>
      </c>
      <c r="C1973" t="s">
        <v>3817</v>
      </c>
      <c r="D1973" s="7" t="s">
        <v>100</v>
      </c>
      <c r="E1973" s="2" t="b">
        <v>1</v>
      </c>
      <c r="F1973" s="2" t="s">
        <v>3815</v>
      </c>
      <c r="G1973" s="7" t="s">
        <v>8</v>
      </c>
      <c r="H1973" t="s">
        <v>101</v>
      </c>
      <c r="I1973" s="78">
        <v>45057</v>
      </c>
      <c r="J1973" s="44" t="s">
        <v>104</v>
      </c>
      <c r="K1973" s="2" t="s">
        <v>152</v>
      </c>
      <c r="L1973" s="9">
        <v>1.7</v>
      </c>
      <c r="M1973" t="s">
        <v>3869</v>
      </c>
      <c r="N1973" s="2" t="s">
        <v>85</v>
      </c>
      <c r="O1973" s="2" t="s">
        <v>4139</v>
      </c>
      <c r="P1973" s="2" t="str">
        <f>VLOOKUP(I1973,Period!A:B,2,FALSE)</f>
        <v>2023H1</v>
      </c>
      <c r="Q1973" s="9">
        <f t="shared" si="343"/>
        <v>10.55</v>
      </c>
      <c r="R1973" s="2">
        <f t="shared" si="341"/>
        <v>20</v>
      </c>
      <c r="S1973" t="str">
        <f t="shared" si="344"/>
        <v>02 Sunny (10%-30%)</v>
      </c>
      <c r="T1973" t="str">
        <f t="shared" si="342"/>
        <v>45057S2A_MSIL1CCDM-MLB-CLSTA4505702 Sunny (10%-30%)</v>
      </c>
      <c r="U1973">
        <f>IF(COUNTIF(T$2:T1972,T1973)&gt;=1,0,1)</f>
        <v>0</v>
      </c>
      <c r="V1973" s="26" t="s">
        <v>751</v>
      </c>
      <c r="W1973" s="26">
        <f t="shared" si="345"/>
        <v>2023</v>
      </c>
      <c r="X1973" s="26" t="str">
        <f t="shared" si="346"/>
        <v>05</v>
      </c>
      <c r="Y1973" s="26">
        <f t="shared" si="347"/>
        <v>11</v>
      </c>
      <c r="Z1973" s="26" t="str">
        <f t="shared" si="348"/>
        <v>18</v>
      </c>
      <c r="AA1973" s="26" t="str">
        <f t="shared" si="349"/>
        <v>53</v>
      </c>
      <c r="AB1973" s="26" t="str">
        <f t="shared" si="350"/>
        <v>53</v>
      </c>
      <c r="AC1973" s="86" t="str">
        <f t="shared" si="351"/>
        <v>CLS_TA_2500X1254px_65m_S2A_MSIL1C_20230511_20CC</v>
      </c>
      <c r="AD1973" s="41" t="s">
        <v>752</v>
      </c>
    </row>
    <row r="1974" spans="2:30" x14ac:dyDescent="0.25">
      <c r="B1974" t="s">
        <v>3866</v>
      </c>
      <c r="C1974" t="s">
        <v>3817</v>
      </c>
      <c r="D1974" s="7" t="s">
        <v>100</v>
      </c>
      <c r="E1974" s="2" t="b">
        <v>1</v>
      </c>
      <c r="F1974" s="2" t="s">
        <v>3815</v>
      </c>
      <c r="G1974" s="7" t="s">
        <v>8</v>
      </c>
      <c r="H1974" t="s">
        <v>101</v>
      </c>
      <c r="I1974" s="78">
        <v>45057</v>
      </c>
      <c r="J1974" s="44" t="s">
        <v>105</v>
      </c>
      <c r="K1974" s="2" t="s">
        <v>164</v>
      </c>
      <c r="L1974" s="9">
        <v>0</v>
      </c>
      <c r="M1974" t="s">
        <v>3869</v>
      </c>
      <c r="N1974" s="2" t="s">
        <v>85</v>
      </c>
      <c r="O1974" s="2" t="s">
        <v>4139</v>
      </c>
      <c r="P1974" s="2" t="str">
        <f>VLOOKUP(I1974,Period!A:B,2,FALSE)</f>
        <v>2023H1</v>
      </c>
      <c r="Q1974" s="9">
        <f t="shared" si="343"/>
        <v>10.55</v>
      </c>
      <c r="R1974" s="2">
        <f t="shared" si="341"/>
        <v>20</v>
      </c>
      <c r="S1974" t="str">
        <f t="shared" si="344"/>
        <v>02 Sunny (10%-30%)</v>
      </c>
      <c r="T1974" t="str">
        <f t="shared" si="342"/>
        <v>45057S2A_MSIL1CCDM-MLB-CLSTA4505702 Sunny (10%-30%)</v>
      </c>
      <c r="U1974">
        <f>IF(COUNTIF(T$2:T1973,T1974)&gt;=1,0,1)</f>
        <v>0</v>
      </c>
      <c r="V1974" s="26" t="s">
        <v>751</v>
      </c>
      <c r="W1974" s="26">
        <f t="shared" si="345"/>
        <v>2023</v>
      </c>
      <c r="X1974" s="26" t="str">
        <f t="shared" si="346"/>
        <v>05</v>
      </c>
      <c r="Y1974" s="26">
        <f t="shared" si="347"/>
        <v>11</v>
      </c>
      <c r="Z1974" s="26" t="str">
        <f t="shared" si="348"/>
        <v>18</v>
      </c>
      <c r="AA1974" s="26" t="str">
        <f t="shared" si="349"/>
        <v>53</v>
      </c>
      <c r="AB1974" s="26" t="str">
        <f t="shared" si="350"/>
        <v>46</v>
      </c>
      <c r="AC1974" s="86" t="str">
        <f t="shared" si="351"/>
        <v>CLS_TA_2500X1254px_65m_S2A_MSIL1C_20230511_20CC</v>
      </c>
      <c r="AD1974" s="41" t="s">
        <v>752</v>
      </c>
    </row>
    <row r="1975" spans="2:30" x14ac:dyDescent="0.25">
      <c r="B1975" t="s">
        <v>3866</v>
      </c>
      <c r="C1975" t="s">
        <v>3817</v>
      </c>
      <c r="D1975" s="7" t="s">
        <v>100</v>
      </c>
      <c r="E1975" s="2" t="b">
        <v>1</v>
      </c>
      <c r="F1975" s="2" t="s">
        <v>3815</v>
      </c>
      <c r="G1975" s="7" t="s">
        <v>8</v>
      </c>
      <c r="H1975" t="s">
        <v>101</v>
      </c>
      <c r="I1975" s="78">
        <v>45057</v>
      </c>
      <c r="J1975" s="44" t="s">
        <v>110</v>
      </c>
      <c r="K1975" s="2" t="s">
        <v>134</v>
      </c>
      <c r="L1975" s="9">
        <v>0.1</v>
      </c>
      <c r="M1975" t="s">
        <v>3869</v>
      </c>
      <c r="N1975" s="2" t="s">
        <v>85</v>
      </c>
      <c r="O1975" s="2" t="s">
        <v>4139</v>
      </c>
      <c r="P1975" s="2" t="str">
        <f>VLOOKUP(I1975,Period!A:B,2,FALSE)</f>
        <v>2023H1</v>
      </c>
      <c r="Q1975" s="9">
        <f t="shared" si="343"/>
        <v>10.55</v>
      </c>
      <c r="R1975" s="2">
        <f t="shared" si="341"/>
        <v>20</v>
      </c>
      <c r="S1975" t="str">
        <f t="shared" si="344"/>
        <v>02 Sunny (10%-30%)</v>
      </c>
      <c r="T1975" t="str">
        <f t="shared" si="342"/>
        <v>45057S2A_MSIL1CCDM-MLB-CLSTA4505702 Sunny (10%-30%)</v>
      </c>
      <c r="U1975">
        <f>IF(COUNTIF(T$2:T1974,T1975)&gt;=1,0,1)</f>
        <v>0</v>
      </c>
      <c r="V1975" s="26" t="s">
        <v>751</v>
      </c>
      <c r="W1975" s="26">
        <f t="shared" si="345"/>
        <v>2023</v>
      </c>
      <c r="X1975" s="26" t="str">
        <f t="shared" si="346"/>
        <v>05</v>
      </c>
      <c r="Y1975" s="26">
        <f t="shared" si="347"/>
        <v>11</v>
      </c>
      <c r="Z1975" s="26" t="str">
        <f t="shared" si="348"/>
        <v>18</v>
      </c>
      <c r="AA1975" s="26" t="str">
        <f t="shared" si="349"/>
        <v>53</v>
      </c>
      <c r="AB1975" s="26" t="str">
        <f t="shared" si="350"/>
        <v>40</v>
      </c>
      <c r="AC1975" s="86" t="str">
        <f t="shared" si="351"/>
        <v>CLS_TA_2500X1254px_65m_S2A_MSIL1C_20230511_20CC</v>
      </c>
      <c r="AD1975" s="41" t="s">
        <v>752</v>
      </c>
    </row>
    <row r="1976" spans="2:30" x14ac:dyDescent="0.25">
      <c r="B1976" t="s">
        <v>3866</v>
      </c>
      <c r="C1976" t="s">
        <v>3817</v>
      </c>
      <c r="D1976" s="7" t="s">
        <v>100</v>
      </c>
      <c r="E1976" s="2" t="b">
        <v>1</v>
      </c>
      <c r="F1976" s="2" t="s">
        <v>3815</v>
      </c>
      <c r="G1976" s="7" t="s">
        <v>8</v>
      </c>
      <c r="H1976" t="s">
        <v>101</v>
      </c>
      <c r="I1976" s="78">
        <v>45057</v>
      </c>
      <c r="J1976" s="44" t="s">
        <v>111</v>
      </c>
      <c r="K1976" s="2" t="s">
        <v>165</v>
      </c>
      <c r="L1976" s="9">
        <v>0.1</v>
      </c>
      <c r="M1976" t="s">
        <v>3869</v>
      </c>
      <c r="N1976" s="2" t="s">
        <v>85</v>
      </c>
      <c r="O1976" s="2" t="s">
        <v>4139</v>
      </c>
      <c r="P1976" s="2" t="str">
        <f>VLOOKUP(I1976,Period!A:B,2,FALSE)</f>
        <v>2023H1</v>
      </c>
      <c r="Q1976" s="9">
        <f t="shared" si="343"/>
        <v>10.55</v>
      </c>
      <c r="R1976" s="2">
        <f t="shared" si="341"/>
        <v>20</v>
      </c>
      <c r="S1976" t="str">
        <f t="shared" si="344"/>
        <v>02 Sunny (10%-30%)</v>
      </c>
      <c r="T1976" t="str">
        <f t="shared" si="342"/>
        <v>45057S2A_MSIL1CCDM-MLB-CLSTA4505702 Sunny (10%-30%)</v>
      </c>
      <c r="U1976">
        <f>IF(COUNTIF(T$2:T1975,T1976)&gt;=1,0,1)</f>
        <v>0</v>
      </c>
      <c r="V1976" s="26" t="s">
        <v>751</v>
      </c>
      <c r="W1976" s="26">
        <f t="shared" si="345"/>
        <v>2023</v>
      </c>
      <c r="X1976" s="26" t="str">
        <f t="shared" si="346"/>
        <v>05</v>
      </c>
      <c r="Y1976" s="26">
        <f t="shared" si="347"/>
        <v>11</v>
      </c>
      <c r="Z1976" s="26" t="str">
        <f t="shared" si="348"/>
        <v>18</v>
      </c>
      <c r="AA1976" s="26" t="str">
        <f t="shared" si="349"/>
        <v>53</v>
      </c>
      <c r="AB1976" s="26" t="str">
        <f t="shared" si="350"/>
        <v>39</v>
      </c>
      <c r="AC1976" s="86" t="str">
        <f t="shared" si="351"/>
        <v>CLS_TA_2500X1254px_65m_S2A_MSIL1C_20230511_20CC</v>
      </c>
      <c r="AD1976" s="41" t="s">
        <v>752</v>
      </c>
    </row>
    <row r="1977" spans="2:30" x14ac:dyDescent="0.25">
      <c r="B1977" t="s">
        <v>3866</v>
      </c>
      <c r="C1977" t="s">
        <v>3817</v>
      </c>
      <c r="D1977" s="7" t="s">
        <v>100</v>
      </c>
      <c r="E1977" s="2" t="b">
        <v>1</v>
      </c>
      <c r="F1977" s="2" t="s">
        <v>3815</v>
      </c>
      <c r="G1977" s="7" t="s">
        <v>8</v>
      </c>
      <c r="H1977" t="s">
        <v>101</v>
      </c>
      <c r="I1977" s="61">
        <v>45055</v>
      </c>
      <c r="J1977" s="43" t="s">
        <v>102</v>
      </c>
      <c r="K1977" s="2" t="s">
        <v>122</v>
      </c>
      <c r="L1977" s="9">
        <v>68.400000000000006</v>
      </c>
      <c r="M1977" t="s">
        <v>3869</v>
      </c>
      <c r="N1977" s="2" t="s">
        <v>85</v>
      </c>
      <c r="O1977" s="2" t="s">
        <v>4139</v>
      </c>
      <c r="P1977" s="2" t="str">
        <f>VLOOKUP(I1977,Period!A:B,2,FALSE)</f>
        <v>2023H1</v>
      </c>
      <c r="Q1977" s="9">
        <f t="shared" si="343"/>
        <v>36.4</v>
      </c>
      <c r="R1977" s="2">
        <f t="shared" si="341"/>
        <v>40</v>
      </c>
      <c r="S1977" t="str">
        <f t="shared" si="344"/>
        <v>03 Cloudy (40%-90%)</v>
      </c>
      <c r="T1977" t="str">
        <f t="shared" si="342"/>
        <v>45055S2A_MSIL1CCDM-MLB-CLSTA4505503 Cloudy (40%-90%)</v>
      </c>
      <c r="U1977">
        <f>IF(COUNTIF(T$2:T1976,T1977)&gt;=1,0,1)</f>
        <v>1</v>
      </c>
      <c r="V1977" s="26" t="s">
        <v>751</v>
      </c>
      <c r="W1977" s="26">
        <f t="shared" si="345"/>
        <v>2023</v>
      </c>
      <c r="X1977" s="26" t="str">
        <f t="shared" si="346"/>
        <v>05</v>
      </c>
      <c r="Y1977" s="26" t="str">
        <f t="shared" si="347"/>
        <v>09</v>
      </c>
      <c r="Z1977" s="26" t="str">
        <f t="shared" si="348"/>
        <v>19</v>
      </c>
      <c r="AA1977" s="26" t="str">
        <f t="shared" si="349"/>
        <v>03</v>
      </c>
      <c r="AB1977" s="26" t="str">
        <f t="shared" si="350"/>
        <v>51</v>
      </c>
      <c r="AC1977" s="86" t="str">
        <f t="shared" si="351"/>
        <v>CLS_TA_2500X1254px_65m_S2A_MSIL1C_20230509_40CC</v>
      </c>
      <c r="AD1977" s="41" t="s">
        <v>752</v>
      </c>
    </row>
    <row r="1978" spans="2:30" x14ac:dyDescent="0.25">
      <c r="B1978" t="s">
        <v>3866</v>
      </c>
      <c r="C1978" t="s">
        <v>3817</v>
      </c>
      <c r="D1978" s="7" t="s">
        <v>100</v>
      </c>
      <c r="E1978" s="2" t="b">
        <v>1</v>
      </c>
      <c r="F1978" s="2" t="s">
        <v>3815</v>
      </c>
      <c r="G1978" s="7" t="s">
        <v>8</v>
      </c>
      <c r="H1978" t="s">
        <v>101</v>
      </c>
      <c r="I1978" s="61">
        <v>45055</v>
      </c>
      <c r="J1978" s="43" t="s">
        <v>103</v>
      </c>
      <c r="K1978" s="2" t="s">
        <v>138</v>
      </c>
      <c r="L1978" s="9">
        <v>49.7</v>
      </c>
      <c r="M1978" t="s">
        <v>3869</v>
      </c>
      <c r="N1978" s="2" t="s">
        <v>85</v>
      </c>
      <c r="O1978" s="2" t="s">
        <v>4139</v>
      </c>
      <c r="P1978" s="2" t="str">
        <f>VLOOKUP(I1978,Period!A:B,2,FALSE)</f>
        <v>2023H1</v>
      </c>
      <c r="Q1978" s="9">
        <f t="shared" si="343"/>
        <v>36.4</v>
      </c>
      <c r="R1978" s="2">
        <f t="shared" si="341"/>
        <v>40</v>
      </c>
      <c r="S1978" t="str">
        <f t="shared" si="344"/>
        <v>03 Cloudy (40%-90%)</v>
      </c>
      <c r="T1978" t="str">
        <f t="shared" si="342"/>
        <v>45055S2A_MSIL1CCDM-MLB-CLSTA4505503 Cloudy (40%-90%)</v>
      </c>
      <c r="U1978">
        <f>IF(COUNTIF(T$2:T1977,T1978)&gt;=1,0,1)</f>
        <v>0</v>
      </c>
      <c r="V1978" s="26" t="s">
        <v>751</v>
      </c>
      <c r="W1978" s="26">
        <f t="shared" si="345"/>
        <v>2023</v>
      </c>
      <c r="X1978" s="26" t="str">
        <f t="shared" si="346"/>
        <v>05</v>
      </c>
      <c r="Y1978" s="26" t="str">
        <f t="shared" si="347"/>
        <v>09</v>
      </c>
      <c r="Z1978" s="26" t="str">
        <f t="shared" si="348"/>
        <v>19</v>
      </c>
      <c r="AA1978" s="26" t="str">
        <f t="shared" si="349"/>
        <v>03</v>
      </c>
      <c r="AB1978" s="26" t="str">
        <f t="shared" si="350"/>
        <v>47</v>
      </c>
      <c r="AC1978" s="86" t="str">
        <f t="shared" si="351"/>
        <v>CLS_TA_2500X1254px_65m_S2A_MSIL1C_20230509_40CC</v>
      </c>
      <c r="AD1978" s="41" t="s">
        <v>752</v>
      </c>
    </row>
    <row r="1979" spans="2:30" x14ac:dyDescent="0.25">
      <c r="B1979" t="s">
        <v>3866</v>
      </c>
      <c r="C1979" t="s">
        <v>3817</v>
      </c>
      <c r="D1979" s="7" t="s">
        <v>100</v>
      </c>
      <c r="E1979" s="2" t="b">
        <v>1</v>
      </c>
      <c r="F1979" s="2" t="s">
        <v>3815</v>
      </c>
      <c r="G1979" s="7" t="s">
        <v>8</v>
      </c>
      <c r="H1979" t="s">
        <v>101</v>
      </c>
      <c r="I1979" s="61">
        <v>45055</v>
      </c>
      <c r="J1979" s="43" t="s">
        <v>104</v>
      </c>
      <c r="K1979" s="2" t="s">
        <v>146</v>
      </c>
      <c r="L1979" s="9">
        <v>27.6</v>
      </c>
      <c r="M1979" t="s">
        <v>3869</v>
      </c>
      <c r="N1979" s="2" t="s">
        <v>85</v>
      </c>
      <c r="O1979" s="2" t="s">
        <v>4139</v>
      </c>
      <c r="P1979" s="2" t="str">
        <f>VLOOKUP(I1979,Period!A:B,2,FALSE)</f>
        <v>2023H1</v>
      </c>
      <c r="Q1979" s="9">
        <f t="shared" si="343"/>
        <v>36.4</v>
      </c>
      <c r="R1979" s="2">
        <f t="shared" si="341"/>
        <v>40</v>
      </c>
      <c r="S1979" t="str">
        <f t="shared" si="344"/>
        <v>03 Cloudy (40%-90%)</v>
      </c>
      <c r="T1979" t="str">
        <f t="shared" si="342"/>
        <v>45055S2A_MSIL1CCDM-MLB-CLSTA4505503 Cloudy (40%-90%)</v>
      </c>
      <c r="U1979">
        <f>IF(COUNTIF(T$2:T1978,T1979)&gt;=1,0,1)</f>
        <v>0</v>
      </c>
      <c r="V1979" s="26" t="s">
        <v>751</v>
      </c>
      <c r="W1979" s="26">
        <f t="shared" si="345"/>
        <v>2023</v>
      </c>
      <c r="X1979" s="26" t="str">
        <f t="shared" si="346"/>
        <v>05</v>
      </c>
      <c r="Y1979" s="26" t="str">
        <f t="shared" si="347"/>
        <v>09</v>
      </c>
      <c r="Z1979" s="26" t="str">
        <f t="shared" si="348"/>
        <v>19</v>
      </c>
      <c r="AA1979" s="26" t="str">
        <f t="shared" si="349"/>
        <v>03</v>
      </c>
      <c r="AB1979" s="26" t="str">
        <f t="shared" si="350"/>
        <v>46</v>
      </c>
      <c r="AC1979" s="86" t="str">
        <f t="shared" si="351"/>
        <v>CLS_TA_2500X1254px_65m_S2A_MSIL1C_20230509_40CC</v>
      </c>
      <c r="AD1979" s="41" t="s">
        <v>752</v>
      </c>
    </row>
    <row r="1980" spans="2:30" x14ac:dyDescent="0.25">
      <c r="B1980" t="s">
        <v>3866</v>
      </c>
      <c r="C1980" t="s">
        <v>3817</v>
      </c>
      <c r="D1980" s="7" t="s">
        <v>100</v>
      </c>
      <c r="E1980" s="2" t="b">
        <v>1</v>
      </c>
      <c r="F1980" s="2" t="s">
        <v>3815</v>
      </c>
      <c r="G1980" s="7" t="s">
        <v>8</v>
      </c>
      <c r="H1980" t="s">
        <v>101</v>
      </c>
      <c r="I1980" s="61">
        <v>45055</v>
      </c>
      <c r="J1980" s="43" t="s">
        <v>105</v>
      </c>
      <c r="K1980" s="2" t="s">
        <v>130</v>
      </c>
      <c r="L1980" s="9">
        <v>65.5</v>
      </c>
      <c r="M1980" t="s">
        <v>3869</v>
      </c>
      <c r="N1980" s="2" t="s">
        <v>85</v>
      </c>
      <c r="O1980" s="2" t="s">
        <v>4139</v>
      </c>
      <c r="P1980" s="2" t="str">
        <f>VLOOKUP(I1980,Period!A:B,2,FALSE)</f>
        <v>2023H1</v>
      </c>
      <c r="Q1980" s="9">
        <f t="shared" si="343"/>
        <v>36.4</v>
      </c>
      <c r="R1980" s="2">
        <f t="shared" ref="R1980:R2043" si="352">ROUNDUP(Q1980/10,0)*10</f>
        <v>40</v>
      </c>
      <c r="S1980" t="str">
        <f t="shared" si="344"/>
        <v>03 Cloudy (40%-90%)</v>
      </c>
      <c r="T1980" t="str">
        <f t="shared" ref="T1980:T2043" si="353">CONCATENATE(I1980,B1980,C1980,H1980,I1980,S1980)</f>
        <v>45055S2A_MSIL1CCDM-MLB-CLSTA4505503 Cloudy (40%-90%)</v>
      </c>
      <c r="U1980">
        <f>IF(COUNTIF(T$2:T1979,T1980)&gt;=1,0,1)</f>
        <v>0</v>
      </c>
      <c r="V1980" s="26" t="s">
        <v>751</v>
      </c>
      <c r="W1980" s="26">
        <f t="shared" si="345"/>
        <v>2023</v>
      </c>
      <c r="X1980" s="26" t="str">
        <f t="shared" si="346"/>
        <v>05</v>
      </c>
      <c r="Y1980" s="26" t="str">
        <f t="shared" si="347"/>
        <v>09</v>
      </c>
      <c r="Z1980" s="26" t="str">
        <f t="shared" si="348"/>
        <v>19</v>
      </c>
      <c r="AA1980" s="26" t="str">
        <f t="shared" si="349"/>
        <v>03</v>
      </c>
      <c r="AB1980" s="26" t="str">
        <f t="shared" si="350"/>
        <v>36</v>
      </c>
      <c r="AC1980" s="86" t="str">
        <f t="shared" si="351"/>
        <v>CLS_TA_2500X1254px_65m_S2A_MSIL1C_20230509_40CC</v>
      </c>
      <c r="AD1980" s="41" t="s">
        <v>752</v>
      </c>
    </row>
    <row r="1981" spans="2:30" x14ac:dyDescent="0.25">
      <c r="B1981" t="s">
        <v>3866</v>
      </c>
      <c r="C1981" t="s">
        <v>3817</v>
      </c>
      <c r="D1981" s="7" t="s">
        <v>100</v>
      </c>
      <c r="E1981" s="2" t="b">
        <v>1</v>
      </c>
      <c r="F1981" s="2" t="s">
        <v>3815</v>
      </c>
      <c r="G1981" s="7" t="s">
        <v>8</v>
      </c>
      <c r="H1981" t="s">
        <v>101</v>
      </c>
      <c r="I1981" s="61">
        <v>45055</v>
      </c>
      <c r="J1981" s="43" t="s">
        <v>111</v>
      </c>
      <c r="K1981" s="2" t="s">
        <v>166</v>
      </c>
      <c r="L1981" s="9">
        <v>1.7</v>
      </c>
      <c r="M1981" t="s">
        <v>3869</v>
      </c>
      <c r="N1981" s="2" t="s">
        <v>85</v>
      </c>
      <c r="O1981" s="2" t="s">
        <v>4139</v>
      </c>
      <c r="P1981" s="2" t="str">
        <f>VLOOKUP(I1981,Period!A:B,2,FALSE)</f>
        <v>2023H1</v>
      </c>
      <c r="Q1981" s="9">
        <f t="shared" si="343"/>
        <v>36.4</v>
      </c>
      <c r="R1981" s="2">
        <f t="shared" si="352"/>
        <v>40</v>
      </c>
      <c r="S1981" t="str">
        <f t="shared" si="344"/>
        <v>03 Cloudy (40%-90%)</v>
      </c>
      <c r="T1981" t="str">
        <f t="shared" si="353"/>
        <v>45055S2A_MSIL1CCDM-MLB-CLSTA4505503 Cloudy (40%-90%)</v>
      </c>
      <c r="U1981">
        <f>IF(COUNTIF(T$2:T1980,T1981)&gt;=1,0,1)</f>
        <v>0</v>
      </c>
      <c r="V1981" s="26" t="s">
        <v>751</v>
      </c>
      <c r="W1981" s="26">
        <f t="shared" si="345"/>
        <v>2023</v>
      </c>
      <c r="X1981" s="26" t="str">
        <f t="shared" si="346"/>
        <v>05</v>
      </c>
      <c r="Y1981" s="26" t="str">
        <f t="shared" si="347"/>
        <v>09</v>
      </c>
      <c r="Z1981" s="26" t="str">
        <f t="shared" si="348"/>
        <v>19</v>
      </c>
      <c r="AA1981" s="26" t="str">
        <f t="shared" si="349"/>
        <v>03</v>
      </c>
      <c r="AB1981" s="26" t="str">
        <f t="shared" si="350"/>
        <v>32</v>
      </c>
      <c r="AC1981" s="86" t="str">
        <f t="shared" si="351"/>
        <v>CLS_TA_2500X1254px_65m_S2A_MSIL1C_20230509_40CC</v>
      </c>
      <c r="AD1981" s="41" t="s">
        <v>752</v>
      </c>
    </row>
    <row r="1982" spans="2:30" x14ac:dyDescent="0.25">
      <c r="B1982" t="s">
        <v>3866</v>
      </c>
      <c r="C1982" t="s">
        <v>3817</v>
      </c>
      <c r="D1982" s="7" t="s">
        <v>100</v>
      </c>
      <c r="E1982" s="2" t="b">
        <v>1</v>
      </c>
      <c r="F1982" s="2" t="s">
        <v>3815</v>
      </c>
      <c r="G1982" s="7" t="s">
        <v>8</v>
      </c>
      <c r="H1982" t="s">
        <v>101</v>
      </c>
      <c r="I1982" s="61">
        <v>45055</v>
      </c>
      <c r="J1982" s="43" t="s">
        <v>110</v>
      </c>
      <c r="K1982" s="2" t="s">
        <v>166</v>
      </c>
      <c r="L1982" s="9">
        <v>5.5</v>
      </c>
      <c r="M1982" t="s">
        <v>3869</v>
      </c>
      <c r="N1982" s="2" t="s">
        <v>85</v>
      </c>
      <c r="O1982" s="2" t="s">
        <v>4139</v>
      </c>
      <c r="P1982" s="2" t="str">
        <f>VLOOKUP(I1982,Period!A:B,2,FALSE)</f>
        <v>2023H1</v>
      </c>
      <c r="Q1982" s="9">
        <f t="shared" si="343"/>
        <v>36.4</v>
      </c>
      <c r="R1982" s="2">
        <f t="shared" si="352"/>
        <v>40</v>
      </c>
      <c r="S1982" t="str">
        <f t="shared" si="344"/>
        <v>03 Cloudy (40%-90%)</v>
      </c>
      <c r="T1982" t="str">
        <f t="shared" si="353"/>
        <v>45055S2A_MSIL1CCDM-MLB-CLSTA4505503 Cloudy (40%-90%)</v>
      </c>
      <c r="U1982">
        <f>IF(COUNTIF(T$2:T1981,T1982)&gt;=1,0,1)</f>
        <v>0</v>
      </c>
      <c r="V1982" s="26" t="s">
        <v>751</v>
      </c>
      <c r="W1982" s="26">
        <f t="shared" si="345"/>
        <v>2023</v>
      </c>
      <c r="X1982" s="26" t="str">
        <f t="shared" si="346"/>
        <v>05</v>
      </c>
      <c r="Y1982" s="26" t="str">
        <f t="shared" si="347"/>
        <v>09</v>
      </c>
      <c r="Z1982" s="26" t="str">
        <f t="shared" si="348"/>
        <v>19</v>
      </c>
      <c r="AA1982" s="26" t="str">
        <f t="shared" si="349"/>
        <v>03</v>
      </c>
      <c r="AB1982" s="26" t="str">
        <f t="shared" si="350"/>
        <v>32</v>
      </c>
      <c r="AC1982" s="86" t="str">
        <f t="shared" si="351"/>
        <v>CLS_TA_2500X1254px_65m_S2A_MSIL1C_20230509_40CC</v>
      </c>
      <c r="AD1982" s="41" t="s">
        <v>752</v>
      </c>
    </row>
    <row r="1983" spans="2:30" x14ac:dyDescent="0.25">
      <c r="B1983" t="s">
        <v>3866</v>
      </c>
      <c r="C1983" t="s">
        <v>3817</v>
      </c>
      <c r="D1983" s="7" t="s">
        <v>100</v>
      </c>
      <c r="E1983" s="2" t="b">
        <v>1</v>
      </c>
      <c r="F1983" s="2" t="s">
        <v>3815</v>
      </c>
      <c r="G1983" s="7" t="s">
        <v>8</v>
      </c>
      <c r="H1983" t="s">
        <v>101</v>
      </c>
      <c r="I1983" s="78">
        <v>45052</v>
      </c>
      <c r="J1983" s="44" t="s">
        <v>102</v>
      </c>
      <c r="K1983" s="2" t="s">
        <v>129</v>
      </c>
      <c r="L1983" s="9">
        <v>88.3</v>
      </c>
      <c r="M1983" t="s">
        <v>3869</v>
      </c>
      <c r="N1983" s="2" t="s">
        <v>85</v>
      </c>
      <c r="O1983" s="2" t="s">
        <v>4139</v>
      </c>
      <c r="P1983" s="2" t="str">
        <f>VLOOKUP(I1983,Period!A:B,2,FALSE)</f>
        <v>2023H1</v>
      </c>
      <c r="Q1983" s="9">
        <f t="shared" si="343"/>
        <v>81.98333333333332</v>
      </c>
      <c r="R1983" s="2">
        <f t="shared" si="352"/>
        <v>90</v>
      </c>
      <c r="S1983" t="str">
        <f t="shared" si="344"/>
        <v>03 Cloudy (40%-90%)</v>
      </c>
      <c r="T1983" t="str">
        <f t="shared" si="353"/>
        <v>45052S2A_MSIL1CCDM-MLB-CLSTA4505203 Cloudy (40%-90%)</v>
      </c>
      <c r="U1983">
        <f>IF(COUNTIF(T$2:T1982,T1983)&gt;=1,0,1)</f>
        <v>1</v>
      </c>
      <c r="V1983" s="26" t="s">
        <v>751</v>
      </c>
      <c r="W1983" s="26">
        <f t="shared" si="345"/>
        <v>2023</v>
      </c>
      <c r="X1983" s="26" t="str">
        <f t="shared" si="346"/>
        <v>05</v>
      </c>
      <c r="Y1983" s="26" t="str">
        <f t="shared" si="347"/>
        <v>06</v>
      </c>
      <c r="Z1983" s="26" t="str">
        <f t="shared" si="348"/>
        <v>18</v>
      </c>
      <c r="AA1983" s="26" t="str">
        <f t="shared" si="349"/>
        <v>53</v>
      </c>
      <c r="AB1983" s="26" t="str">
        <f t="shared" si="350"/>
        <v>55</v>
      </c>
      <c r="AC1983" s="86" t="str">
        <f t="shared" si="351"/>
        <v>CLS_TA_2500X1254px_65m_S2A_MSIL1C_20230506_90CC</v>
      </c>
      <c r="AD1983" s="41" t="s">
        <v>752</v>
      </c>
    </row>
    <row r="1984" spans="2:30" x14ac:dyDescent="0.25">
      <c r="B1984" t="s">
        <v>3866</v>
      </c>
      <c r="C1984" t="s">
        <v>3817</v>
      </c>
      <c r="D1984" s="7" t="s">
        <v>100</v>
      </c>
      <c r="E1984" s="2" t="b">
        <v>1</v>
      </c>
      <c r="F1984" s="2" t="s">
        <v>3815</v>
      </c>
      <c r="G1984" s="7" t="s">
        <v>8</v>
      </c>
      <c r="H1984" t="s">
        <v>101</v>
      </c>
      <c r="I1984" s="78">
        <v>45052</v>
      </c>
      <c r="J1984" s="44" t="s">
        <v>103</v>
      </c>
      <c r="K1984" s="2" t="s">
        <v>140</v>
      </c>
      <c r="L1984" s="9">
        <v>92.6</v>
      </c>
      <c r="M1984" t="s">
        <v>3869</v>
      </c>
      <c r="N1984" s="2" t="s">
        <v>85</v>
      </c>
      <c r="O1984" s="2" t="s">
        <v>4139</v>
      </c>
      <c r="P1984" s="2" t="str">
        <f>VLOOKUP(I1984,Period!A:B,2,FALSE)</f>
        <v>2023H1</v>
      </c>
      <c r="Q1984" s="9">
        <f t="shared" si="343"/>
        <v>81.98333333333332</v>
      </c>
      <c r="R1984" s="2">
        <f t="shared" si="352"/>
        <v>90</v>
      </c>
      <c r="S1984" t="str">
        <f t="shared" si="344"/>
        <v>03 Cloudy (40%-90%)</v>
      </c>
      <c r="T1984" t="str">
        <f t="shared" si="353"/>
        <v>45052S2A_MSIL1CCDM-MLB-CLSTA4505203 Cloudy (40%-90%)</v>
      </c>
      <c r="U1984">
        <f>IF(COUNTIF(T$2:T1983,T1984)&gt;=1,0,1)</f>
        <v>0</v>
      </c>
      <c r="V1984" s="26" t="s">
        <v>751</v>
      </c>
      <c r="W1984" s="26">
        <f t="shared" si="345"/>
        <v>2023</v>
      </c>
      <c r="X1984" s="26" t="str">
        <f t="shared" si="346"/>
        <v>05</v>
      </c>
      <c r="Y1984" s="26" t="str">
        <f t="shared" si="347"/>
        <v>06</v>
      </c>
      <c r="Z1984" s="26" t="str">
        <f t="shared" si="348"/>
        <v>18</v>
      </c>
      <c r="AA1984" s="26" t="str">
        <f t="shared" si="349"/>
        <v>53</v>
      </c>
      <c r="AB1984" s="26" t="str">
        <f t="shared" si="350"/>
        <v>52</v>
      </c>
      <c r="AC1984" s="86" t="str">
        <f t="shared" si="351"/>
        <v>CLS_TA_2500X1254px_65m_S2A_MSIL1C_20230506_90CC</v>
      </c>
      <c r="AD1984" s="41" t="s">
        <v>752</v>
      </c>
    </row>
    <row r="1985" spans="2:30" x14ac:dyDescent="0.25">
      <c r="B1985" t="s">
        <v>3866</v>
      </c>
      <c r="C1985" t="s">
        <v>3817</v>
      </c>
      <c r="D1985" s="7" t="s">
        <v>100</v>
      </c>
      <c r="E1985" s="2" t="b">
        <v>1</v>
      </c>
      <c r="F1985" s="2" t="s">
        <v>3815</v>
      </c>
      <c r="G1985" s="7" t="s">
        <v>8</v>
      </c>
      <c r="H1985" t="s">
        <v>101</v>
      </c>
      <c r="I1985" s="78">
        <v>45052</v>
      </c>
      <c r="J1985" s="44" t="s">
        <v>104</v>
      </c>
      <c r="K1985" s="2" t="s">
        <v>141</v>
      </c>
      <c r="L1985" s="9">
        <v>84.7</v>
      </c>
      <c r="M1985" t="s">
        <v>3869</v>
      </c>
      <c r="N1985" s="2" t="s">
        <v>85</v>
      </c>
      <c r="O1985" s="2" t="s">
        <v>4139</v>
      </c>
      <c r="P1985" s="2" t="str">
        <f>VLOOKUP(I1985,Period!A:B,2,FALSE)</f>
        <v>2023H1</v>
      </c>
      <c r="Q1985" s="9">
        <f t="shared" si="343"/>
        <v>81.98333333333332</v>
      </c>
      <c r="R1985" s="2">
        <f t="shared" si="352"/>
        <v>90</v>
      </c>
      <c r="S1985" t="str">
        <f t="shared" si="344"/>
        <v>03 Cloudy (40%-90%)</v>
      </c>
      <c r="T1985" t="str">
        <f t="shared" si="353"/>
        <v>45052S2A_MSIL1CCDM-MLB-CLSTA4505203 Cloudy (40%-90%)</v>
      </c>
      <c r="U1985">
        <f>IF(COUNTIF(T$2:T1984,T1985)&gt;=1,0,1)</f>
        <v>0</v>
      </c>
      <c r="V1985" s="26" t="s">
        <v>751</v>
      </c>
      <c r="W1985" s="26">
        <f t="shared" si="345"/>
        <v>2023</v>
      </c>
      <c r="X1985" s="26" t="str">
        <f t="shared" si="346"/>
        <v>05</v>
      </c>
      <c r="Y1985" s="26" t="str">
        <f t="shared" si="347"/>
        <v>06</v>
      </c>
      <c r="Z1985" s="26" t="str">
        <f t="shared" si="348"/>
        <v>18</v>
      </c>
      <c r="AA1985" s="26" t="str">
        <f t="shared" si="349"/>
        <v>53</v>
      </c>
      <c r="AB1985" s="26" t="str">
        <f t="shared" si="350"/>
        <v>51</v>
      </c>
      <c r="AC1985" s="86" t="str">
        <f t="shared" si="351"/>
        <v>CLS_TA_2500X1254px_65m_S2A_MSIL1C_20230506_90CC</v>
      </c>
      <c r="AD1985" s="41" t="s">
        <v>752</v>
      </c>
    </row>
    <row r="1986" spans="2:30" x14ac:dyDescent="0.25">
      <c r="B1986" t="s">
        <v>3866</v>
      </c>
      <c r="C1986" t="s">
        <v>3817</v>
      </c>
      <c r="D1986" s="7" t="s">
        <v>100</v>
      </c>
      <c r="E1986" s="2" t="b">
        <v>1</v>
      </c>
      <c r="F1986" s="2" t="s">
        <v>3815</v>
      </c>
      <c r="G1986" s="7" t="s">
        <v>8</v>
      </c>
      <c r="H1986" t="s">
        <v>101</v>
      </c>
      <c r="I1986" s="78">
        <v>45052</v>
      </c>
      <c r="J1986" s="44" t="s">
        <v>105</v>
      </c>
      <c r="K1986" s="2" t="s">
        <v>142</v>
      </c>
      <c r="L1986" s="9">
        <v>99.7</v>
      </c>
      <c r="M1986" t="s">
        <v>3869</v>
      </c>
      <c r="N1986" s="2" t="s">
        <v>85</v>
      </c>
      <c r="O1986" s="2" t="s">
        <v>4139</v>
      </c>
      <c r="P1986" s="2" t="str">
        <f>VLOOKUP(I1986,Period!A:B,2,FALSE)</f>
        <v>2023H1</v>
      </c>
      <c r="Q1986" s="9">
        <f t="shared" ref="Q1986:Q2049" si="354">AVERAGEIFS(L:L,I:I,I1986,H:H,H1986,C:C,C1986,B:B,B1986)</f>
        <v>81.98333333333332</v>
      </c>
      <c r="R1986" s="2">
        <f t="shared" si="352"/>
        <v>90</v>
      </c>
      <c r="S1986" t="str">
        <f t="shared" si="344"/>
        <v>03 Cloudy (40%-90%)</v>
      </c>
      <c r="T1986" t="str">
        <f t="shared" si="353"/>
        <v>45052S2A_MSIL1CCDM-MLB-CLSTA4505203 Cloudy (40%-90%)</v>
      </c>
      <c r="U1986">
        <f>IF(COUNTIF(T$2:T1985,T1986)&gt;=1,0,1)</f>
        <v>0</v>
      </c>
      <c r="V1986" s="26" t="s">
        <v>751</v>
      </c>
      <c r="W1986" s="26">
        <f t="shared" si="345"/>
        <v>2023</v>
      </c>
      <c r="X1986" s="26" t="str">
        <f t="shared" si="346"/>
        <v>05</v>
      </c>
      <c r="Y1986" s="26" t="str">
        <f t="shared" si="347"/>
        <v>06</v>
      </c>
      <c r="Z1986" s="26" t="str">
        <f t="shared" si="348"/>
        <v>18</v>
      </c>
      <c r="AA1986" s="26" t="str">
        <f t="shared" si="349"/>
        <v>53</v>
      </c>
      <c r="AB1986" s="26" t="str">
        <f t="shared" si="350"/>
        <v>44</v>
      </c>
      <c r="AC1986" s="86" t="str">
        <f t="shared" si="351"/>
        <v>CLS_TA_2500X1254px_65m_S2A_MSIL1C_20230506_90CC</v>
      </c>
      <c r="AD1986" s="41" t="s">
        <v>752</v>
      </c>
    </row>
    <row r="1987" spans="2:30" x14ac:dyDescent="0.25">
      <c r="B1987" t="s">
        <v>3866</v>
      </c>
      <c r="C1987" t="s">
        <v>3817</v>
      </c>
      <c r="D1987" s="7" t="s">
        <v>100</v>
      </c>
      <c r="E1987" s="2" t="b">
        <v>1</v>
      </c>
      <c r="F1987" s="2" t="s">
        <v>3815</v>
      </c>
      <c r="G1987" s="7" t="s">
        <v>8</v>
      </c>
      <c r="H1987" t="s">
        <v>101</v>
      </c>
      <c r="I1987" s="78">
        <v>45052</v>
      </c>
      <c r="J1987" s="44" t="s">
        <v>110</v>
      </c>
      <c r="K1987" s="2" t="s">
        <v>143</v>
      </c>
      <c r="L1987" s="9">
        <v>64.7</v>
      </c>
      <c r="M1987" t="s">
        <v>3869</v>
      </c>
      <c r="N1987" s="2" t="s">
        <v>85</v>
      </c>
      <c r="O1987" s="2" t="s">
        <v>4139</v>
      </c>
      <c r="P1987" s="2" t="str">
        <f>VLOOKUP(I1987,Period!A:B,2,FALSE)</f>
        <v>2023H1</v>
      </c>
      <c r="Q1987" s="9">
        <f t="shared" si="354"/>
        <v>81.98333333333332</v>
      </c>
      <c r="R1987" s="2">
        <f t="shared" si="352"/>
        <v>90</v>
      </c>
      <c r="S1987" t="str">
        <f t="shared" ref="S1987:S2050" si="355">IF(R1987=0,"01 Clear (0%)",IF(R1987&lt;=30,"02 Sunny (10%-30%)",IF(R1987&lt;=90,"03 Cloudy (40%-90%)","04 Overcast (100%)")))</f>
        <v>03 Cloudy (40%-90%)</v>
      </c>
      <c r="T1987" t="str">
        <f t="shared" si="353"/>
        <v>45052S2A_MSIL1CCDM-MLB-CLSTA4505203 Cloudy (40%-90%)</v>
      </c>
      <c r="U1987">
        <f>IF(COUNTIF(T$2:T1986,T1987)&gt;=1,0,1)</f>
        <v>0</v>
      </c>
      <c r="V1987" s="26" t="s">
        <v>751</v>
      </c>
      <c r="W1987" s="26">
        <f t="shared" ref="W1987:W2050" si="356">YEAR(I1987)</f>
        <v>2023</v>
      </c>
      <c r="X1987" s="26" t="str">
        <f t="shared" ref="X1987:X2050" si="357">IF(LEN(MONTH(I1987))=1,CONCATENATE("0",MONTH(I1987)),MONTH(I1987))</f>
        <v>05</v>
      </c>
      <c r="Y1987" s="26" t="str">
        <f t="shared" ref="Y1987:Y2050" si="358">IF(LEN(DAY(I1987))=1,CONCATENATE("0",DAY(I1987)),DAY(I1987))</f>
        <v>06</v>
      </c>
      <c r="Z1987" s="26" t="str">
        <f t="shared" ref="Z1987:Z2050" si="359">LEFT(K1987,2)</f>
        <v>18</v>
      </c>
      <c r="AA1987" s="26" t="str">
        <f t="shared" ref="AA1987:AA2050" si="360">MID(K1987,4,2)</f>
        <v>53</v>
      </c>
      <c r="AB1987" s="26" t="str">
        <f t="shared" ref="AB1987:AB2050" si="361">MID(K1987,7,2)</f>
        <v>37</v>
      </c>
      <c r="AC1987" s="86" t="str">
        <f t="shared" ref="AC1987:AC2050" si="362">CONCATENATE(RIGHT(C1987,3),"_",H1987,"_",M1987,"_",O1987,"_",B1987,"_",W1987,X1987,Y1987,"_",R1987,"CC")</f>
        <v>CLS_TA_2500X1254px_65m_S2A_MSIL1C_20230506_90CC</v>
      </c>
      <c r="AD1987" s="41" t="s">
        <v>752</v>
      </c>
    </row>
    <row r="1988" spans="2:30" x14ac:dyDescent="0.25">
      <c r="B1988" t="s">
        <v>3866</v>
      </c>
      <c r="C1988" t="s">
        <v>3817</v>
      </c>
      <c r="D1988" s="7" t="s">
        <v>100</v>
      </c>
      <c r="E1988" s="2" t="b">
        <v>1</v>
      </c>
      <c r="F1988" s="2" t="s">
        <v>3815</v>
      </c>
      <c r="G1988" s="7" t="s">
        <v>8</v>
      </c>
      <c r="H1988" t="s">
        <v>101</v>
      </c>
      <c r="I1988" s="78">
        <v>45052</v>
      </c>
      <c r="J1988" s="44" t="s">
        <v>111</v>
      </c>
      <c r="K1988" s="2" t="s">
        <v>144</v>
      </c>
      <c r="L1988" s="9">
        <v>61.9</v>
      </c>
      <c r="M1988" t="s">
        <v>3869</v>
      </c>
      <c r="N1988" s="2" t="s">
        <v>85</v>
      </c>
      <c r="O1988" s="2" t="s">
        <v>4139</v>
      </c>
      <c r="P1988" s="2" t="str">
        <f>VLOOKUP(I1988,Period!A:B,2,FALSE)</f>
        <v>2023H1</v>
      </c>
      <c r="Q1988" s="9">
        <f t="shared" si="354"/>
        <v>81.98333333333332</v>
      </c>
      <c r="R1988" s="2">
        <f t="shared" si="352"/>
        <v>90</v>
      </c>
      <c r="S1988" t="str">
        <f t="shared" si="355"/>
        <v>03 Cloudy (40%-90%)</v>
      </c>
      <c r="T1988" t="str">
        <f t="shared" si="353"/>
        <v>45052S2A_MSIL1CCDM-MLB-CLSTA4505203 Cloudy (40%-90%)</v>
      </c>
      <c r="U1988">
        <f>IF(COUNTIF(T$2:T1987,T1988)&gt;=1,0,1)</f>
        <v>0</v>
      </c>
      <c r="V1988" s="26" t="s">
        <v>751</v>
      </c>
      <c r="W1988" s="26">
        <f t="shared" si="356"/>
        <v>2023</v>
      </c>
      <c r="X1988" s="26" t="str">
        <f t="shared" si="357"/>
        <v>05</v>
      </c>
      <c r="Y1988" s="26" t="str">
        <f t="shared" si="358"/>
        <v>06</v>
      </c>
      <c r="Z1988" s="26" t="str">
        <f t="shared" si="359"/>
        <v>18</v>
      </c>
      <c r="AA1988" s="26" t="str">
        <f t="shared" si="360"/>
        <v>53</v>
      </c>
      <c r="AB1988" s="26" t="str">
        <f t="shared" si="361"/>
        <v>36</v>
      </c>
      <c r="AC1988" s="86" t="str">
        <f t="shared" si="362"/>
        <v>CLS_TA_2500X1254px_65m_S2A_MSIL1C_20230506_90CC</v>
      </c>
      <c r="AD1988" s="41" t="s">
        <v>752</v>
      </c>
    </row>
    <row r="1989" spans="2:30" x14ac:dyDescent="0.25">
      <c r="B1989" t="s">
        <v>3866</v>
      </c>
      <c r="C1989" t="s">
        <v>3817</v>
      </c>
      <c r="D1989" s="7" t="s">
        <v>100</v>
      </c>
      <c r="E1989" s="2" t="b">
        <v>1</v>
      </c>
      <c r="F1989" s="2" t="s">
        <v>3815</v>
      </c>
      <c r="G1989" s="7" t="s">
        <v>8</v>
      </c>
      <c r="H1989" t="s">
        <v>101</v>
      </c>
      <c r="I1989" s="61">
        <v>45050</v>
      </c>
      <c r="J1989" s="43" t="s">
        <v>102</v>
      </c>
      <c r="K1989" s="2" t="s">
        <v>167</v>
      </c>
      <c r="L1989" s="9">
        <v>93.4</v>
      </c>
      <c r="M1989" t="s">
        <v>3869</v>
      </c>
      <c r="N1989" s="2" t="s">
        <v>85</v>
      </c>
      <c r="O1989" s="2" t="s">
        <v>4139</v>
      </c>
      <c r="P1989" s="2" t="str">
        <f>VLOOKUP(I1989,Period!A:B,2,FALSE)</f>
        <v>2023H1</v>
      </c>
      <c r="Q1989" s="9">
        <f t="shared" si="354"/>
        <v>94.850000000000009</v>
      </c>
      <c r="R1989" s="2">
        <f t="shared" si="352"/>
        <v>100</v>
      </c>
      <c r="S1989" t="str">
        <f t="shared" si="355"/>
        <v>04 Overcast (100%)</v>
      </c>
      <c r="T1989" t="str">
        <f t="shared" si="353"/>
        <v>45050S2A_MSIL1CCDM-MLB-CLSTA4505004 Overcast (100%)</v>
      </c>
      <c r="U1989">
        <f>IF(COUNTIF(T$2:T1988,T1989)&gt;=1,0,1)</f>
        <v>1</v>
      </c>
      <c r="V1989" s="26" t="s">
        <v>751</v>
      </c>
      <c r="W1989" s="26">
        <f t="shared" si="356"/>
        <v>2023</v>
      </c>
      <c r="X1989" s="26" t="str">
        <f t="shared" si="357"/>
        <v>05</v>
      </c>
      <c r="Y1989" s="26" t="str">
        <f t="shared" si="358"/>
        <v>04</v>
      </c>
      <c r="Z1989" s="26" t="str">
        <f t="shared" si="359"/>
        <v>19</v>
      </c>
      <c r="AA1989" s="26" t="str">
        <f t="shared" si="360"/>
        <v>03</v>
      </c>
      <c r="AB1989" s="26" t="str">
        <f t="shared" si="361"/>
        <v>54</v>
      </c>
      <c r="AC1989" s="86" t="str">
        <f t="shared" si="362"/>
        <v>CLS_TA_2500X1254px_65m_S2A_MSIL1C_20230504_100CC</v>
      </c>
      <c r="AD1989" s="41" t="s">
        <v>752</v>
      </c>
    </row>
    <row r="1990" spans="2:30" x14ac:dyDescent="0.25">
      <c r="B1990" t="s">
        <v>3866</v>
      </c>
      <c r="C1990" t="s">
        <v>3817</v>
      </c>
      <c r="D1990" s="7" t="s">
        <v>100</v>
      </c>
      <c r="E1990" s="2" t="b">
        <v>1</v>
      </c>
      <c r="F1990" s="2" t="s">
        <v>3815</v>
      </c>
      <c r="G1990" s="7" t="s">
        <v>8</v>
      </c>
      <c r="H1990" t="s">
        <v>101</v>
      </c>
      <c r="I1990" s="61">
        <v>45050</v>
      </c>
      <c r="J1990" s="43" t="s">
        <v>103</v>
      </c>
      <c r="K1990" s="2" t="s">
        <v>136</v>
      </c>
      <c r="L1990" s="9">
        <v>99.9</v>
      </c>
      <c r="M1990" t="s">
        <v>3869</v>
      </c>
      <c r="N1990" s="2" t="s">
        <v>85</v>
      </c>
      <c r="O1990" s="2" t="s">
        <v>4139</v>
      </c>
      <c r="P1990" s="2" t="str">
        <f>VLOOKUP(I1990,Period!A:B,2,FALSE)</f>
        <v>2023H1</v>
      </c>
      <c r="Q1990" s="9">
        <f t="shared" si="354"/>
        <v>94.850000000000009</v>
      </c>
      <c r="R1990" s="2">
        <f t="shared" si="352"/>
        <v>100</v>
      </c>
      <c r="S1990" t="str">
        <f t="shared" si="355"/>
        <v>04 Overcast (100%)</v>
      </c>
      <c r="T1990" t="str">
        <f t="shared" si="353"/>
        <v>45050S2A_MSIL1CCDM-MLB-CLSTA4505004 Overcast (100%)</v>
      </c>
      <c r="U1990">
        <f>IF(COUNTIF(T$2:T1989,T1990)&gt;=1,0,1)</f>
        <v>0</v>
      </c>
      <c r="V1990" s="26" t="s">
        <v>751</v>
      </c>
      <c r="W1990" s="26">
        <f t="shared" si="356"/>
        <v>2023</v>
      </c>
      <c r="X1990" s="26" t="str">
        <f t="shared" si="357"/>
        <v>05</v>
      </c>
      <c r="Y1990" s="26" t="str">
        <f t="shared" si="358"/>
        <v>04</v>
      </c>
      <c r="Z1990" s="26" t="str">
        <f t="shared" si="359"/>
        <v>19</v>
      </c>
      <c r="AA1990" s="26" t="str">
        <f t="shared" si="360"/>
        <v>03</v>
      </c>
      <c r="AB1990" s="26" t="str">
        <f t="shared" si="361"/>
        <v>50</v>
      </c>
      <c r="AC1990" s="86" t="str">
        <f t="shared" si="362"/>
        <v>CLS_TA_2500X1254px_65m_S2A_MSIL1C_20230504_100CC</v>
      </c>
      <c r="AD1990" s="41" t="s">
        <v>752</v>
      </c>
    </row>
    <row r="1991" spans="2:30" x14ac:dyDescent="0.25">
      <c r="B1991" t="s">
        <v>3866</v>
      </c>
      <c r="C1991" t="s">
        <v>3817</v>
      </c>
      <c r="D1991" s="7" t="s">
        <v>100</v>
      </c>
      <c r="E1991" s="2" t="b">
        <v>1</v>
      </c>
      <c r="F1991" s="2" t="s">
        <v>3815</v>
      </c>
      <c r="G1991" s="7" t="s">
        <v>8</v>
      </c>
      <c r="H1991" t="s">
        <v>101</v>
      </c>
      <c r="I1991" s="61">
        <v>45050</v>
      </c>
      <c r="J1991" s="43" t="s">
        <v>104</v>
      </c>
      <c r="K1991" s="2" t="s">
        <v>145</v>
      </c>
      <c r="L1991" s="9">
        <v>99.8</v>
      </c>
      <c r="M1991" t="s">
        <v>3869</v>
      </c>
      <c r="N1991" s="2" t="s">
        <v>85</v>
      </c>
      <c r="O1991" s="2" t="s">
        <v>4139</v>
      </c>
      <c r="P1991" s="2" t="str">
        <f>VLOOKUP(I1991,Period!A:B,2,FALSE)</f>
        <v>2023H1</v>
      </c>
      <c r="Q1991" s="9">
        <f t="shared" si="354"/>
        <v>94.850000000000009</v>
      </c>
      <c r="R1991" s="2">
        <f t="shared" si="352"/>
        <v>100</v>
      </c>
      <c r="S1991" t="str">
        <f t="shared" si="355"/>
        <v>04 Overcast (100%)</v>
      </c>
      <c r="T1991" t="str">
        <f t="shared" si="353"/>
        <v>45050S2A_MSIL1CCDM-MLB-CLSTA4505004 Overcast (100%)</v>
      </c>
      <c r="U1991">
        <f>IF(COUNTIF(T$2:T1990,T1991)&gt;=1,0,1)</f>
        <v>0</v>
      </c>
      <c r="V1991" s="26" t="s">
        <v>751</v>
      </c>
      <c r="W1991" s="26">
        <f t="shared" si="356"/>
        <v>2023</v>
      </c>
      <c r="X1991" s="26" t="str">
        <f t="shared" si="357"/>
        <v>05</v>
      </c>
      <c r="Y1991" s="26" t="str">
        <f t="shared" si="358"/>
        <v>04</v>
      </c>
      <c r="Z1991" s="26" t="str">
        <f t="shared" si="359"/>
        <v>19</v>
      </c>
      <c r="AA1991" s="26" t="str">
        <f t="shared" si="360"/>
        <v>03</v>
      </c>
      <c r="AB1991" s="26" t="str">
        <f t="shared" si="361"/>
        <v>49</v>
      </c>
      <c r="AC1991" s="86" t="str">
        <f t="shared" si="362"/>
        <v>CLS_TA_2500X1254px_65m_S2A_MSIL1C_20230504_100CC</v>
      </c>
      <c r="AD1991" s="41" t="s">
        <v>752</v>
      </c>
    </row>
    <row r="1992" spans="2:30" x14ac:dyDescent="0.25">
      <c r="B1992" t="s">
        <v>3866</v>
      </c>
      <c r="C1992" t="s">
        <v>3817</v>
      </c>
      <c r="D1992" s="7" t="s">
        <v>100</v>
      </c>
      <c r="E1992" s="2" t="b">
        <v>1</v>
      </c>
      <c r="F1992" s="2" t="s">
        <v>3815</v>
      </c>
      <c r="G1992" s="7" t="s">
        <v>8</v>
      </c>
      <c r="H1992" t="s">
        <v>101</v>
      </c>
      <c r="I1992" s="61">
        <v>45050</v>
      </c>
      <c r="J1992" s="43" t="s">
        <v>105</v>
      </c>
      <c r="K1992" s="2" t="s">
        <v>112</v>
      </c>
      <c r="L1992" s="9">
        <v>99.8</v>
      </c>
      <c r="M1992" t="s">
        <v>3869</v>
      </c>
      <c r="N1992" s="2" t="s">
        <v>85</v>
      </c>
      <c r="O1992" s="2" t="s">
        <v>4139</v>
      </c>
      <c r="P1992" s="2" t="str">
        <f>VLOOKUP(I1992,Period!A:B,2,FALSE)</f>
        <v>2023H1</v>
      </c>
      <c r="Q1992" s="9">
        <f t="shared" si="354"/>
        <v>94.850000000000009</v>
      </c>
      <c r="R1992" s="2">
        <f t="shared" si="352"/>
        <v>100</v>
      </c>
      <c r="S1992" t="str">
        <f t="shared" si="355"/>
        <v>04 Overcast (100%)</v>
      </c>
      <c r="T1992" t="str">
        <f t="shared" si="353"/>
        <v>45050S2A_MSIL1CCDM-MLB-CLSTA4505004 Overcast (100%)</v>
      </c>
      <c r="U1992">
        <f>IF(COUNTIF(T$2:T1991,T1992)&gt;=1,0,1)</f>
        <v>0</v>
      </c>
      <c r="V1992" s="26" t="s">
        <v>751</v>
      </c>
      <c r="W1992" s="26">
        <f t="shared" si="356"/>
        <v>2023</v>
      </c>
      <c r="X1992" s="26" t="str">
        <f t="shared" si="357"/>
        <v>05</v>
      </c>
      <c r="Y1992" s="26" t="str">
        <f t="shared" si="358"/>
        <v>04</v>
      </c>
      <c r="Z1992" s="26" t="str">
        <f t="shared" si="359"/>
        <v>19</v>
      </c>
      <c r="AA1992" s="26" t="str">
        <f t="shared" si="360"/>
        <v>03</v>
      </c>
      <c r="AB1992" s="26" t="str">
        <f t="shared" si="361"/>
        <v>39</v>
      </c>
      <c r="AC1992" s="86" t="str">
        <f t="shared" si="362"/>
        <v>CLS_TA_2500X1254px_65m_S2A_MSIL1C_20230504_100CC</v>
      </c>
      <c r="AD1992" s="41" t="s">
        <v>752</v>
      </c>
    </row>
    <row r="1993" spans="2:30" x14ac:dyDescent="0.25">
      <c r="B1993" t="s">
        <v>3866</v>
      </c>
      <c r="C1993" t="s">
        <v>3817</v>
      </c>
      <c r="D1993" s="7" t="s">
        <v>100</v>
      </c>
      <c r="E1993" s="2" t="b">
        <v>1</v>
      </c>
      <c r="F1993" s="2" t="s">
        <v>3815</v>
      </c>
      <c r="G1993" s="7" t="s">
        <v>8</v>
      </c>
      <c r="H1993" t="s">
        <v>101</v>
      </c>
      <c r="I1993" s="61">
        <v>45050</v>
      </c>
      <c r="J1993" s="43" t="s">
        <v>110</v>
      </c>
      <c r="K1993" s="2" t="s">
        <v>149</v>
      </c>
      <c r="L1993" s="9">
        <v>89.2</v>
      </c>
      <c r="M1993" t="s">
        <v>3869</v>
      </c>
      <c r="N1993" s="2" t="s">
        <v>85</v>
      </c>
      <c r="O1993" s="2" t="s">
        <v>4139</v>
      </c>
      <c r="P1993" s="2" t="str">
        <f>VLOOKUP(I1993,Period!A:B,2,FALSE)</f>
        <v>2023H1</v>
      </c>
      <c r="Q1993" s="9">
        <f t="shared" si="354"/>
        <v>94.850000000000009</v>
      </c>
      <c r="R1993" s="2">
        <f t="shared" si="352"/>
        <v>100</v>
      </c>
      <c r="S1993" t="str">
        <f t="shared" si="355"/>
        <v>04 Overcast (100%)</v>
      </c>
      <c r="T1993" t="str">
        <f t="shared" si="353"/>
        <v>45050S2A_MSIL1CCDM-MLB-CLSTA4505004 Overcast (100%)</v>
      </c>
      <c r="U1993">
        <f>IF(COUNTIF(T$2:T1992,T1993)&gt;=1,0,1)</f>
        <v>0</v>
      </c>
      <c r="V1993" s="26" t="s">
        <v>751</v>
      </c>
      <c r="W1993" s="26">
        <f t="shared" si="356"/>
        <v>2023</v>
      </c>
      <c r="X1993" s="26" t="str">
        <f t="shared" si="357"/>
        <v>05</v>
      </c>
      <c r="Y1993" s="26" t="str">
        <f t="shared" si="358"/>
        <v>04</v>
      </c>
      <c r="Z1993" s="26" t="str">
        <f t="shared" si="359"/>
        <v>19</v>
      </c>
      <c r="AA1993" s="26" t="str">
        <f t="shared" si="360"/>
        <v>03</v>
      </c>
      <c r="AB1993" s="26" t="str">
        <f t="shared" si="361"/>
        <v>35</v>
      </c>
      <c r="AC1993" s="86" t="str">
        <f t="shared" si="362"/>
        <v>CLS_TA_2500X1254px_65m_S2A_MSIL1C_20230504_100CC</v>
      </c>
      <c r="AD1993" s="41" t="s">
        <v>752</v>
      </c>
    </row>
    <row r="1994" spans="2:30" x14ac:dyDescent="0.25">
      <c r="B1994" t="s">
        <v>3866</v>
      </c>
      <c r="C1994" t="s">
        <v>3817</v>
      </c>
      <c r="D1994" s="7" t="s">
        <v>100</v>
      </c>
      <c r="E1994" s="2" t="b">
        <v>1</v>
      </c>
      <c r="F1994" s="2" t="s">
        <v>3815</v>
      </c>
      <c r="G1994" s="7" t="s">
        <v>8</v>
      </c>
      <c r="H1994" t="s">
        <v>101</v>
      </c>
      <c r="I1994" s="61">
        <v>45050</v>
      </c>
      <c r="J1994" s="43" t="s">
        <v>111</v>
      </c>
      <c r="K1994" s="2" t="s">
        <v>149</v>
      </c>
      <c r="L1994" s="9">
        <v>87</v>
      </c>
      <c r="M1994" t="s">
        <v>3869</v>
      </c>
      <c r="N1994" s="2" t="s">
        <v>85</v>
      </c>
      <c r="O1994" s="2" t="s">
        <v>4139</v>
      </c>
      <c r="P1994" s="2" t="str">
        <f>VLOOKUP(I1994,Period!A:B,2,FALSE)</f>
        <v>2023H1</v>
      </c>
      <c r="Q1994" s="9">
        <f t="shared" si="354"/>
        <v>94.850000000000009</v>
      </c>
      <c r="R1994" s="2">
        <f t="shared" si="352"/>
        <v>100</v>
      </c>
      <c r="S1994" t="str">
        <f t="shared" si="355"/>
        <v>04 Overcast (100%)</v>
      </c>
      <c r="T1994" t="str">
        <f t="shared" si="353"/>
        <v>45050S2A_MSIL1CCDM-MLB-CLSTA4505004 Overcast (100%)</v>
      </c>
      <c r="U1994">
        <f>IF(COUNTIF(T$2:T1993,T1994)&gt;=1,0,1)</f>
        <v>0</v>
      </c>
      <c r="V1994" s="26" t="s">
        <v>751</v>
      </c>
      <c r="W1994" s="26">
        <f t="shared" si="356"/>
        <v>2023</v>
      </c>
      <c r="X1994" s="26" t="str">
        <f t="shared" si="357"/>
        <v>05</v>
      </c>
      <c r="Y1994" s="26" t="str">
        <f t="shared" si="358"/>
        <v>04</v>
      </c>
      <c r="Z1994" s="26" t="str">
        <f t="shared" si="359"/>
        <v>19</v>
      </c>
      <c r="AA1994" s="26" t="str">
        <f t="shared" si="360"/>
        <v>03</v>
      </c>
      <c r="AB1994" s="26" t="str">
        <f t="shared" si="361"/>
        <v>35</v>
      </c>
      <c r="AC1994" s="86" t="str">
        <f t="shared" si="362"/>
        <v>CLS_TA_2500X1254px_65m_S2A_MSIL1C_20230504_100CC</v>
      </c>
      <c r="AD1994" s="41" t="s">
        <v>752</v>
      </c>
    </row>
    <row r="1995" spans="2:30" x14ac:dyDescent="0.25">
      <c r="B1995" t="s">
        <v>3866</v>
      </c>
      <c r="C1995" t="s">
        <v>3817</v>
      </c>
      <c r="D1995" s="7" t="s">
        <v>100</v>
      </c>
      <c r="E1995" s="2" t="b">
        <v>1</v>
      </c>
      <c r="F1995" s="2" t="s">
        <v>3815</v>
      </c>
      <c r="G1995" s="7" t="s">
        <v>8</v>
      </c>
      <c r="H1995" t="s">
        <v>101</v>
      </c>
      <c r="I1995" s="78">
        <v>45047</v>
      </c>
      <c r="J1995" s="44" t="s">
        <v>102</v>
      </c>
      <c r="K1995" s="2" t="s">
        <v>119</v>
      </c>
      <c r="L1995" s="9">
        <v>76.2</v>
      </c>
      <c r="M1995" t="s">
        <v>3869</v>
      </c>
      <c r="N1995" s="2" t="s">
        <v>85</v>
      </c>
      <c r="O1995" s="2" t="s">
        <v>4139</v>
      </c>
      <c r="P1995" s="2" t="str">
        <f>VLOOKUP(I1995,Period!A:B,2,FALSE)</f>
        <v>2023H1</v>
      </c>
      <c r="Q1995" s="9">
        <f t="shared" si="354"/>
        <v>35.35</v>
      </c>
      <c r="R1995" s="2">
        <f t="shared" si="352"/>
        <v>40</v>
      </c>
      <c r="S1995" t="str">
        <f t="shared" si="355"/>
        <v>03 Cloudy (40%-90%)</v>
      </c>
      <c r="T1995" t="str">
        <f t="shared" si="353"/>
        <v>45047S2A_MSIL1CCDM-MLB-CLSTA4504703 Cloudy (40%-90%)</v>
      </c>
      <c r="U1995">
        <f>IF(COUNTIF(T$2:T1994,T1995)&gt;=1,0,1)</f>
        <v>1</v>
      </c>
      <c r="V1995" s="26" t="s">
        <v>751</v>
      </c>
      <c r="W1995" s="26">
        <f t="shared" si="356"/>
        <v>2023</v>
      </c>
      <c r="X1995" s="26" t="str">
        <f t="shared" si="357"/>
        <v>05</v>
      </c>
      <c r="Y1995" s="26" t="str">
        <f t="shared" si="358"/>
        <v>01</v>
      </c>
      <c r="Z1995" s="26" t="str">
        <f t="shared" si="359"/>
        <v>18</v>
      </c>
      <c r="AA1995" s="26" t="str">
        <f t="shared" si="360"/>
        <v>53</v>
      </c>
      <c r="AB1995" s="26" t="str">
        <f t="shared" si="361"/>
        <v>57</v>
      </c>
      <c r="AC1995" s="86" t="str">
        <f t="shared" si="362"/>
        <v>CLS_TA_2500X1254px_65m_S2A_MSIL1C_20230501_40CC</v>
      </c>
      <c r="AD1995" s="41" t="s">
        <v>752</v>
      </c>
    </row>
    <row r="1996" spans="2:30" x14ac:dyDescent="0.25">
      <c r="B1996" t="s">
        <v>3866</v>
      </c>
      <c r="C1996" t="s">
        <v>3817</v>
      </c>
      <c r="D1996" s="7" t="s">
        <v>100</v>
      </c>
      <c r="E1996" s="2" t="b">
        <v>1</v>
      </c>
      <c r="F1996" s="2" t="s">
        <v>3815</v>
      </c>
      <c r="G1996" s="7" t="s">
        <v>8</v>
      </c>
      <c r="H1996" t="s">
        <v>101</v>
      </c>
      <c r="I1996" s="78">
        <v>45047</v>
      </c>
      <c r="J1996" s="44" t="s">
        <v>103</v>
      </c>
      <c r="K1996" s="2" t="s">
        <v>132</v>
      </c>
      <c r="L1996" s="9">
        <v>33.299999999999997</v>
      </c>
      <c r="M1996" t="s">
        <v>3869</v>
      </c>
      <c r="N1996" s="2" t="s">
        <v>85</v>
      </c>
      <c r="O1996" s="2" t="s">
        <v>4139</v>
      </c>
      <c r="P1996" s="2" t="str">
        <f>VLOOKUP(I1996,Period!A:B,2,FALSE)</f>
        <v>2023H1</v>
      </c>
      <c r="Q1996" s="9">
        <f t="shared" si="354"/>
        <v>35.35</v>
      </c>
      <c r="R1996" s="2">
        <f t="shared" si="352"/>
        <v>40</v>
      </c>
      <c r="S1996" t="str">
        <f t="shared" si="355"/>
        <v>03 Cloudy (40%-90%)</v>
      </c>
      <c r="T1996" t="str">
        <f t="shared" si="353"/>
        <v>45047S2A_MSIL1CCDM-MLB-CLSTA4504703 Cloudy (40%-90%)</v>
      </c>
      <c r="U1996">
        <f>IF(COUNTIF(T$2:T1995,T1996)&gt;=1,0,1)</f>
        <v>0</v>
      </c>
      <c r="V1996" s="26" t="s">
        <v>751</v>
      </c>
      <c r="W1996" s="26">
        <f t="shared" si="356"/>
        <v>2023</v>
      </c>
      <c r="X1996" s="26" t="str">
        <f t="shared" si="357"/>
        <v>05</v>
      </c>
      <c r="Y1996" s="26" t="str">
        <f t="shared" si="358"/>
        <v>01</v>
      </c>
      <c r="Z1996" s="26" t="str">
        <f t="shared" si="359"/>
        <v>18</v>
      </c>
      <c r="AA1996" s="26" t="str">
        <f t="shared" si="360"/>
        <v>53</v>
      </c>
      <c r="AB1996" s="26" t="str">
        <f t="shared" si="361"/>
        <v>54</v>
      </c>
      <c r="AC1996" s="86" t="str">
        <f t="shared" si="362"/>
        <v>CLS_TA_2500X1254px_65m_S2A_MSIL1C_20230501_40CC</v>
      </c>
      <c r="AD1996" s="41" t="s">
        <v>752</v>
      </c>
    </row>
    <row r="1997" spans="2:30" x14ac:dyDescent="0.25">
      <c r="B1997" t="s">
        <v>3866</v>
      </c>
      <c r="C1997" t="s">
        <v>3817</v>
      </c>
      <c r="D1997" s="7" t="s">
        <v>100</v>
      </c>
      <c r="E1997" s="2" t="b">
        <v>1</v>
      </c>
      <c r="F1997" s="2" t="s">
        <v>3815</v>
      </c>
      <c r="G1997" s="7" t="s">
        <v>8</v>
      </c>
      <c r="H1997" t="s">
        <v>101</v>
      </c>
      <c r="I1997" s="78">
        <v>45047</v>
      </c>
      <c r="J1997" s="44" t="s">
        <v>104</v>
      </c>
      <c r="K1997" s="2" t="s">
        <v>152</v>
      </c>
      <c r="L1997" s="9">
        <v>25.4</v>
      </c>
      <c r="M1997" t="s">
        <v>3869</v>
      </c>
      <c r="N1997" s="2" t="s">
        <v>85</v>
      </c>
      <c r="O1997" s="2" t="s">
        <v>4139</v>
      </c>
      <c r="P1997" s="2" t="str">
        <f>VLOOKUP(I1997,Period!A:B,2,FALSE)</f>
        <v>2023H1</v>
      </c>
      <c r="Q1997" s="9">
        <f t="shared" si="354"/>
        <v>35.35</v>
      </c>
      <c r="R1997" s="2">
        <f t="shared" si="352"/>
        <v>40</v>
      </c>
      <c r="S1997" t="str">
        <f t="shared" si="355"/>
        <v>03 Cloudy (40%-90%)</v>
      </c>
      <c r="T1997" t="str">
        <f t="shared" si="353"/>
        <v>45047S2A_MSIL1CCDM-MLB-CLSTA4504703 Cloudy (40%-90%)</v>
      </c>
      <c r="U1997">
        <f>IF(COUNTIF(T$2:T1996,T1997)&gt;=1,0,1)</f>
        <v>0</v>
      </c>
      <c r="V1997" s="26" t="s">
        <v>751</v>
      </c>
      <c r="W1997" s="26">
        <f t="shared" si="356"/>
        <v>2023</v>
      </c>
      <c r="X1997" s="26" t="str">
        <f t="shared" si="357"/>
        <v>05</v>
      </c>
      <c r="Y1997" s="26" t="str">
        <f t="shared" si="358"/>
        <v>01</v>
      </c>
      <c r="Z1997" s="26" t="str">
        <f t="shared" si="359"/>
        <v>18</v>
      </c>
      <c r="AA1997" s="26" t="str">
        <f t="shared" si="360"/>
        <v>53</v>
      </c>
      <c r="AB1997" s="26" t="str">
        <f t="shared" si="361"/>
        <v>53</v>
      </c>
      <c r="AC1997" s="86" t="str">
        <f t="shared" si="362"/>
        <v>CLS_TA_2500X1254px_65m_S2A_MSIL1C_20230501_40CC</v>
      </c>
      <c r="AD1997" s="41" t="s">
        <v>752</v>
      </c>
    </row>
    <row r="1998" spans="2:30" x14ac:dyDescent="0.25">
      <c r="B1998" t="s">
        <v>3866</v>
      </c>
      <c r="C1998" t="s">
        <v>3817</v>
      </c>
      <c r="D1998" s="7" t="s">
        <v>100</v>
      </c>
      <c r="E1998" s="2" t="b">
        <v>1</v>
      </c>
      <c r="F1998" s="2" t="s">
        <v>3815</v>
      </c>
      <c r="G1998" s="7" t="s">
        <v>8</v>
      </c>
      <c r="H1998" t="s">
        <v>101</v>
      </c>
      <c r="I1998" s="78">
        <v>45047</v>
      </c>
      <c r="J1998" s="44" t="s">
        <v>105</v>
      </c>
      <c r="K1998" s="2" t="s">
        <v>164</v>
      </c>
      <c r="L1998" s="9">
        <v>23.6</v>
      </c>
      <c r="M1998" t="s">
        <v>3869</v>
      </c>
      <c r="N1998" s="2" t="s">
        <v>85</v>
      </c>
      <c r="O1998" s="2" t="s">
        <v>4139</v>
      </c>
      <c r="P1998" s="2" t="str">
        <f>VLOOKUP(I1998,Period!A:B,2,FALSE)</f>
        <v>2023H1</v>
      </c>
      <c r="Q1998" s="9">
        <f t="shared" si="354"/>
        <v>35.35</v>
      </c>
      <c r="R1998" s="2">
        <f t="shared" si="352"/>
        <v>40</v>
      </c>
      <c r="S1998" t="str">
        <f t="shared" si="355"/>
        <v>03 Cloudy (40%-90%)</v>
      </c>
      <c r="T1998" t="str">
        <f t="shared" si="353"/>
        <v>45047S2A_MSIL1CCDM-MLB-CLSTA4504703 Cloudy (40%-90%)</v>
      </c>
      <c r="U1998">
        <f>IF(COUNTIF(T$2:T1997,T1998)&gt;=1,0,1)</f>
        <v>0</v>
      </c>
      <c r="V1998" s="26" t="s">
        <v>751</v>
      </c>
      <c r="W1998" s="26">
        <f t="shared" si="356"/>
        <v>2023</v>
      </c>
      <c r="X1998" s="26" t="str">
        <f t="shared" si="357"/>
        <v>05</v>
      </c>
      <c r="Y1998" s="26" t="str">
        <f t="shared" si="358"/>
        <v>01</v>
      </c>
      <c r="Z1998" s="26" t="str">
        <f t="shared" si="359"/>
        <v>18</v>
      </c>
      <c r="AA1998" s="26" t="str">
        <f t="shared" si="360"/>
        <v>53</v>
      </c>
      <c r="AB1998" s="26" t="str">
        <f t="shared" si="361"/>
        <v>46</v>
      </c>
      <c r="AC1998" s="86" t="str">
        <f t="shared" si="362"/>
        <v>CLS_TA_2500X1254px_65m_S2A_MSIL1C_20230501_40CC</v>
      </c>
      <c r="AD1998" s="41" t="s">
        <v>752</v>
      </c>
    </row>
    <row r="1999" spans="2:30" x14ac:dyDescent="0.25">
      <c r="B1999" t="s">
        <v>3866</v>
      </c>
      <c r="C1999" t="s">
        <v>3817</v>
      </c>
      <c r="D1999" s="7" t="s">
        <v>100</v>
      </c>
      <c r="E1999" s="2" t="b">
        <v>1</v>
      </c>
      <c r="F1999" s="2" t="s">
        <v>3815</v>
      </c>
      <c r="G1999" s="7" t="s">
        <v>8</v>
      </c>
      <c r="H1999" t="s">
        <v>101</v>
      </c>
      <c r="I1999" s="78">
        <v>45047</v>
      </c>
      <c r="J1999" s="44" t="s">
        <v>111</v>
      </c>
      <c r="K1999" s="2" t="s">
        <v>165</v>
      </c>
      <c r="L1999" s="9">
        <v>32.4</v>
      </c>
      <c r="M1999" t="s">
        <v>3869</v>
      </c>
      <c r="N1999" s="2" t="s">
        <v>85</v>
      </c>
      <c r="O1999" s="2" t="s">
        <v>4139</v>
      </c>
      <c r="P1999" s="2" t="str">
        <f>VLOOKUP(I1999,Period!A:B,2,FALSE)</f>
        <v>2023H1</v>
      </c>
      <c r="Q1999" s="9">
        <f t="shared" si="354"/>
        <v>35.35</v>
      </c>
      <c r="R1999" s="2">
        <f t="shared" si="352"/>
        <v>40</v>
      </c>
      <c r="S1999" t="str">
        <f t="shared" si="355"/>
        <v>03 Cloudy (40%-90%)</v>
      </c>
      <c r="T1999" t="str">
        <f t="shared" si="353"/>
        <v>45047S2A_MSIL1CCDM-MLB-CLSTA4504703 Cloudy (40%-90%)</v>
      </c>
      <c r="U1999">
        <f>IF(COUNTIF(T$2:T1998,T1999)&gt;=1,0,1)</f>
        <v>0</v>
      </c>
      <c r="V1999" s="26" t="s">
        <v>751</v>
      </c>
      <c r="W1999" s="26">
        <f t="shared" si="356"/>
        <v>2023</v>
      </c>
      <c r="X1999" s="26" t="str">
        <f t="shared" si="357"/>
        <v>05</v>
      </c>
      <c r="Y1999" s="26" t="str">
        <f t="shared" si="358"/>
        <v>01</v>
      </c>
      <c r="Z1999" s="26" t="str">
        <f t="shared" si="359"/>
        <v>18</v>
      </c>
      <c r="AA1999" s="26" t="str">
        <f t="shared" si="360"/>
        <v>53</v>
      </c>
      <c r="AB1999" s="26" t="str">
        <f t="shared" si="361"/>
        <v>39</v>
      </c>
      <c r="AC1999" s="86" t="str">
        <f t="shared" si="362"/>
        <v>CLS_TA_2500X1254px_65m_S2A_MSIL1C_20230501_40CC</v>
      </c>
      <c r="AD1999" s="41" t="s">
        <v>752</v>
      </c>
    </row>
    <row r="2000" spans="2:30" x14ac:dyDescent="0.25">
      <c r="B2000" t="s">
        <v>3866</v>
      </c>
      <c r="C2000" t="s">
        <v>3817</v>
      </c>
      <c r="D2000" s="7" t="s">
        <v>100</v>
      </c>
      <c r="E2000" s="2" t="b">
        <v>1</v>
      </c>
      <c r="F2000" s="2" t="s">
        <v>3815</v>
      </c>
      <c r="G2000" s="7" t="s">
        <v>8</v>
      </c>
      <c r="H2000" t="s">
        <v>101</v>
      </c>
      <c r="I2000" s="78">
        <v>45047</v>
      </c>
      <c r="J2000" s="44" t="s">
        <v>110</v>
      </c>
      <c r="K2000" s="2" t="s">
        <v>165</v>
      </c>
      <c r="L2000" s="9">
        <v>21.2</v>
      </c>
      <c r="M2000" t="s">
        <v>3869</v>
      </c>
      <c r="N2000" s="2" t="s">
        <v>85</v>
      </c>
      <c r="O2000" s="2" t="s">
        <v>4139</v>
      </c>
      <c r="P2000" s="2" t="str">
        <f>VLOOKUP(I2000,Period!A:B,2,FALSE)</f>
        <v>2023H1</v>
      </c>
      <c r="Q2000" s="9">
        <f t="shared" si="354"/>
        <v>35.35</v>
      </c>
      <c r="R2000" s="2">
        <f t="shared" si="352"/>
        <v>40</v>
      </c>
      <c r="S2000" t="str">
        <f t="shared" si="355"/>
        <v>03 Cloudy (40%-90%)</v>
      </c>
      <c r="T2000" t="str">
        <f t="shared" si="353"/>
        <v>45047S2A_MSIL1CCDM-MLB-CLSTA4504703 Cloudy (40%-90%)</v>
      </c>
      <c r="U2000">
        <f>IF(COUNTIF(T$2:T1999,T2000)&gt;=1,0,1)</f>
        <v>0</v>
      </c>
      <c r="V2000" s="26" t="s">
        <v>751</v>
      </c>
      <c r="W2000" s="26">
        <f t="shared" si="356"/>
        <v>2023</v>
      </c>
      <c r="X2000" s="26" t="str">
        <f t="shared" si="357"/>
        <v>05</v>
      </c>
      <c r="Y2000" s="26" t="str">
        <f t="shared" si="358"/>
        <v>01</v>
      </c>
      <c r="Z2000" s="26" t="str">
        <f t="shared" si="359"/>
        <v>18</v>
      </c>
      <c r="AA2000" s="26" t="str">
        <f t="shared" si="360"/>
        <v>53</v>
      </c>
      <c r="AB2000" s="26" t="str">
        <f t="shared" si="361"/>
        <v>39</v>
      </c>
      <c r="AC2000" s="86" t="str">
        <f t="shared" si="362"/>
        <v>CLS_TA_2500X1254px_65m_S2A_MSIL1C_20230501_40CC</v>
      </c>
      <c r="AD2000" s="41" t="s">
        <v>752</v>
      </c>
    </row>
    <row r="2001" spans="2:30" x14ac:dyDescent="0.25">
      <c r="B2001" t="s">
        <v>3866</v>
      </c>
      <c r="C2001" t="s">
        <v>3817</v>
      </c>
      <c r="D2001" s="7" t="s">
        <v>100</v>
      </c>
      <c r="E2001" s="2" t="b">
        <v>1</v>
      </c>
      <c r="F2001" s="2" t="s">
        <v>3815</v>
      </c>
      <c r="G2001" s="7" t="s">
        <v>8</v>
      </c>
      <c r="H2001" t="s">
        <v>101</v>
      </c>
      <c r="I2001" s="61">
        <v>45045</v>
      </c>
      <c r="J2001" s="43" t="s">
        <v>102</v>
      </c>
      <c r="K2001" s="2" t="s">
        <v>122</v>
      </c>
      <c r="L2001" s="9">
        <v>27.3</v>
      </c>
      <c r="M2001" t="s">
        <v>3869</v>
      </c>
      <c r="N2001" s="2" t="s">
        <v>85</v>
      </c>
      <c r="O2001" s="2" t="s">
        <v>4139</v>
      </c>
      <c r="P2001" s="2" t="str">
        <f>VLOOKUP(I2001,Period!A:B,2,FALSE)</f>
        <v>2023H1</v>
      </c>
      <c r="Q2001" s="9">
        <f t="shared" si="354"/>
        <v>15.966666666666667</v>
      </c>
      <c r="R2001" s="2">
        <f t="shared" si="352"/>
        <v>20</v>
      </c>
      <c r="S2001" t="str">
        <f t="shared" si="355"/>
        <v>02 Sunny (10%-30%)</v>
      </c>
      <c r="T2001" t="str">
        <f t="shared" si="353"/>
        <v>45045S2A_MSIL1CCDM-MLB-CLSTA4504502 Sunny (10%-30%)</v>
      </c>
      <c r="U2001">
        <f>IF(COUNTIF(T$2:T2000,T2001)&gt;=1,0,1)</f>
        <v>1</v>
      </c>
      <c r="V2001" s="26" t="s">
        <v>751</v>
      </c>
      <c r="W2001" s="26">
        <f t="shared" si="356"/>
        <v>2023</v>
      </c>
      <c r="X2001" s="26" t="str">
        <f t="shared" si="357"/>
        <v>04</v>
      </c>
      <c r="Y2001" s="26">
        <f t="shared" si="358"/>
        <v>29</v>
      </c>
      <c r="Z2001" s="26" t="str">
        <f t="shared" si="359"/>
        <v>19</v>
      </c>
      <c r="AA2001" s="26" t="str">
        <f t="shared" si="360"/>
        <v>03</v>
      </c>
      <c r="AB2001" s="26" t="str">
        <f t="shared" si="361"/>
        <v>51</v>
      </c>
      <c r="AC2001" s="86" t="str">
        <f t="shared" si="362"/>
        <v>CLS_TA_2500X1254px_65m_S2A_MSIL1C_20230429_20CC</v>
      </c>
      <c r="AD2001" s="41" t="s">
        <v>752</v>
      </c>
    </row>
    <row r="2002" spans="2:30" x14ac:dyDescent="0.25">
      <c r="B2002" t="s">
        <v>3866</v>
      </c>
      <c r="C2002" t="s">
        <v>3817</v>
      </c>
      <c r="D2002" s="7" t="s">
        <v>100</v>
      </c>
      <c r="E2002" s="2" t="b">
        <v>1</v>
      </c>
      <c r="F2002" s="2" t="s">
        <v>3815</v>
      </c>
      <c r="G2002" s="7" t="s">
        <v>8</v>
      </c>
      <c r="H2002" t="s">
        <v>101</v>
      </c>
      <c r="I2002" s="61">
        <v>45045</v>
      </c>
      <c r="J2002" s="43" t="s">
        <v>103</v>
      </c>
      <c r="K2002" s="2" t="s">
        <v>137</v>
      </c>
      <c r="L2002" s="9">
        <v>21.5</v>
      </c>
      <c r="M2002" t="s">
        <v>3869</v>
      </c>
      <c r="N2002" s="2" t="s">
        <v>85</v>
      </c>
      <c r="O2002" s="2" t="s">
        <v>4139</v>
      </c>
      <c r="P2002" s="2" t="str">
        <f>VLOOKUP(I2002,Period!A:B,2,FALSE)</f>
        <v>2023H1</v>
      </c>
      <c r="Q2002" s="9">
        <f t="shared" si="354"/>
        <v>15.966666666666667</v>
      </c>
      <c r="R2002" s="2">
        <f t="shared" si="352"/>
        <v>20</v>
      </c>
      <c r="S2002" t="str">
        <f t="shared" si="355"/>
        <v>02 Sunny (10%-30%)</v>
      </c>
      <c r="T2002" t="str">
        <f t="shared" si="353"/>
        <v>45045S2A_MSIL1CCDM-MLB-CLSTA4504502 Sunny (10%-30%)</v>
      </c>
      <c r="U2002">
        <f>IF(COUNTIF(T$2:T2001,T2002)&gt;=1,0,1)</f>
        <v>0</v>
      </c>
      <c r="V2002" s="26" t="s">
        <v>751</v>
      </c>
      <c r="W2002" s="26">
        <f t="shared" si="356"/>
        <v>2023</v>
      </c>
      <c r="X2002" s="26" t="str">
        <f t="shared" si="357"/>
        <v>04</v>
      </c>
      <c r="Y2002" s="26">
        <f t="shared" si="358"/>
        <v>29</v>
      </c>
      <c r="Z2002" s="26" t="str">
        <f t="shared" si="359"/>
        <v>19</v>
      </c>
      <c r="AA2002" s="26" t="str">
        <f t="shared" si="360"/>
        <v>03</v>
      </c>
      <c r="AB2002" s="26" t="str">
        <f t="shared" si="361"/>
        <v>48</v>
      </c>
      <c r="AC2002" s="86" t="str">
        <f t="shared" si="362"/>
        <v>CLS_TA_2500X1254px_65m_S2A_MSIL1C_20230429_20CC</v>
      </c>
      <c r="AD2002" s="41" t="s">
        <v>752</v>
      </c>
    </row>
    <row r="2003" spans="2:30" x14ac:dyDescent="0.25">
      <c r="B2003" t="s">
        <v>3866</v>
      </c>
      <c r="C2003" t="s">
        <v>3817</v>
      </c>
      <c r="D2003" s="7" t="s">
        <v>100</v>
      </c>
      <c r="E2003" s="2" t="b">
        <v>1</v>
      </c>
      <c r="F2003" s="2" t="s">
        <v>3815</v>
      </c>
      <c r="G2003" s="7" t="s">
        <v>8</v>
      </c>
      <c r="H2003" t="s">
        <v>101</v>
      </c>
      <c r="I2003" s="61">
        <v>45045</v>
      </c>
      <c r="J2003" s="43" t="s">
        <v>104</v>
      </c>
      <c r="K2003" s="2" t="s">
        <v>138</v>
      </c>
      <c r="L2003" s="9">
        <v>18.8</v>
      </c>
      <c r="M2003" t="s">
        <v>3869</v>
      </c>
      <c r="N2003" s="2" t="s">
        <v>85</v>
      </c>
      <c r="O2003" s="2" t="s">
        <v>4139</v>
      </c>
      <c r="P2003" s="2" t="str">
        <f>VLOOKUP(I2003,Period!A:B,2,FALSE)</f>
        <v>2023H1</v>
      </c>
      <c r="Q2003" s="9">
        <f t="shared" si="354"/>
        <v>15.966666666666667</v>
      </c>
      <c r="R2003" s="2">
        <f t="shared" si="352"/>
        <v>20</v>
      </c>
      <c r="S2003" t="str">
        <f t="shared" si="355"/>
        <v>02 Sunny (10%-30%)</v>
      </c>
      <c r="T2003" t="str">
        <f t="shared" si="353"/>
        <v>45045S2A_MSIL1CCDM-MLB-CLSTA4504502 Sunny (10%-30%)</v>
      </c>
      <c r="U2003">
        <f>IF(COUNTIF(T$2:T2002,T2003)&gt;=1,0,1)</f>
        <v>0</v>
      </c>
      <c r="V2003" s="26" t="s">
        <v>751</v>
      </c>
      <c r="W2003" s="26">
        <f t="shared" si="356"/>
        <v>2023</v>
      </c>
      <c r="X2003" s="26" t="str">
        <f t="shared" si="357"/>
        <v>04</v>
      </c>
      <c r="Y2003" s="26">
        <f t="shared" si="358"/>
        <v>29</v>
      </c>
      <c r="Z2003" s="26" t="str">
        <f t="shared" si="359"/>
        <v>19</v>
      </c>
      <c r="AA2003" s="26" t="str">
        <f t="shared" si="360"/>
        <v>03</v>
      </c>
      <c r="AB2003" s="26" t="str">
        <f t="shared" si="361"/>
        <v>47</v>
      </c>
      <c r="AC2003" s="86" t="str">
        <f t="shared" si="362"/>
        <v>CLS_TA_2500X1254px_65m_S2A_MSIL1C_20230429_20CC</v>
      </c>
      <c r="AD2003" s="41" t="s">
        <v>752</v>
      </c>
    </row>
    <row r="2004" spans="2:30" x14ac:dyDescent="0.25">
      <c r="B2004" t="s">
        <v>3866</v>
      </c>
      <c r="C2004" t="s">
        <v>3817</v>
      </c>
      <c r="D2004" s="7" t="s">
        <v>100</v>
      </c>
      <c r="E2004" s="2" t="b">
        <v>1</v>
      </c>
      <c r="F2004" s="2" t="s">
        <v>3815</v>
      </c>
      <c r="G2004" s="7" t="s">
        <v>8</v>
      </c>
      <c r="H2004" t="s">
        <v>101</v>
      </c>
      <c r="I2004" s="61">
        <v>45045</v>
      </c>
      <c r="J2004" s="43" t="s">
        <v>105</v>
      </c>
      <c r="K2004" s="2" t="s">
        <v>123</v>
      </c>
      <c r="L2004" s="9">
        <v>25.9</v>
      </c>
      <c r="M2004" t="s">
        <v>3869</v>
      </c>
      <c r="N2004" s="2" t="s">
        <v>85</v>
      </c>
      <c r="O2004" s="2" t="s">
        <v>4139</v>
      </c>
      <c r="P2004" s="2" t="str">
        <f>VLOOKUP(I2004,Period!A:B,2,FALSE)</f>
        <v>2023H1</v>
      </c>
      <c r="Q2004" s="9">
        <f t="shared" si="354"/>
        <v>15.966666666666667</v>
      </c>
      <c r="R2004" s="2">
        <f t="shared" si="352"/>
        <v>20</v>
      </c>
      <c r="S2004" t="str">
        <f t="shared" si="355"/>
        <v>02 Sunny (10%-30%)</v>
      </c>
      <c r="T2004" t="str">
        <f t="shared" si="353"/>
        <v>45045S2A_MSIL1CCDM-MLB-CLSTA4504502 Sunny (10%-30%)</v>
      </c>
      <c r="U2004">
        <f>IF(COUNTIF(T$2:T2003,T2004)&gt;=1,0,1)</f>
        <v>0</v>
      </c>
      <c r="V2004" s="26" t="s">
        <v>751</v>
      </c>
      <c r="W2004" s="26">
        <f t="shared" si="356"/>
        <v>2023</v>
      </c>
      <c r="X2004" s="26" t="str">
        <f t="shared" si="357"/>
        <v>04</v>
      </c>
      <c r="Y2004" s="26">
        <f t="shared" si="358"/>
        <v>29</v>
      </c>
      <c r="Z2004" s="26" t="str">
        <f t="shared" si="359"/>
        <v>19</v>
      </c>
      <c r="AA2004" s="26" t="str">
        <f t="shared" si="360"/>
        <v>03</v>
      </c>
      <c r="AB2004" s="26" t="str">
        <f t="shared" si="361"/>
        <v>37</v>
      </c>
      <c r="AC2004" s="86" t="str">
        <f t="shared" si="362"/>
        <v>CLS_TA_2500X1254px_65m_S2A_MSIL1C_20230429_20CC</v>
      </c>
      <c r="AD2004" s="41" t="s">
        <v>752</v>
      </c>
    </row>
    <row r="2005" spans="2:30" x14ac:dyDescent="0.25">
      <c r="B2005" t="s">
        <v>3866</v>
      </c>
      <c r="C2005" t="s">
        <v>3817</v>
      </c>
      <c r="D2005" s="7" t="s">
        <v>100</v>
      </c>
      <c r="E2005" s="2" t="b">
        <v>1</v>
      </c>
      <c r="F2005" s="2" t="s">
        <v>3815</v>
      </c>
      <c r="G2005" s="7" t="s">
        <v>8</v>
      </c>
      <c r="H2005" t="s">
        <v>101</v>
      </c>
      <c r="I2005" s="61">
        <v>45045</v>
      </c>
      <c r="J2005" s="43" t="s">
        <v>110</v>
      </c>
      <c r="K2005" s="2" t="s">
        <v>139</v>
      </c>
      <c r="L2005" s="9">
        <v>1.3</v>
      </c>
      <c r="M2005" t="s">
        <v>3869</v>
      </c>
      <c r="N2005" s="2" t="s">
        <v>85</v>
      </c>
      <c r="O2005" s="2" t="s">
        <v>4139</v>
      </c>
      <c r="P2005" s="2" t="str">
        <f>VLOOKUP(I2005,Period!A:B,2,FALSE)</f>
        <v>2023H1</v>
      </c>
      <c r="Q2005" s="9">
        <f t="shared" si="354"/>
        <v>15.966666666666667</v>
      </c>
      <c r="R2005" s="2">
        <f t="shared" si="352"/>
        <v>20</v>
      </c>
      <c r="S2005" t="str">
        <f t="shared" si="355"/>
        <v>02 Sunny (10%-30%)</v>
      </c>
      <c r="T2005" t="str">
        <f t="shared" si="353"/>
        <v>45045S2A_MSIL1CCDM-MLB-CLSTA4504502 Sunny (10%-30%)</v>
      </c>
      <c r="U2005">
        <f>IF(COUNTIF(T$2:T2004,T2005)&gt;=1,0,1)</f>
        <v>0</v>
      </c>
      <c r="V2005" s="26" t="s">
        <v>751</v>
      </c>
      <c r="W2005" s="26">
        <f t="shared" si="356"/>
        <v>2023</v>
      </c>
      <c r="X2005" s="26" t="str">
        <f t="shared" si="357"/>
        <v>04</v>
      </c>
      <c r="Y2005" s="26">
        <f t="shared" si="358"/>
        <v>29</v>
      </c>
      <c r="Z2005" s="26" t="str">
        <f t="shared" si="359"/>
        <v>19</v>
      </c>
      <c r="AA2005" s="26" t="str">
        <f t="shared" si="360"/>
        <v>03</v>
      </c>
      <c r="AB2005" s="26" t="str">
        <f t="shared" si="361"/>
        <v>33</v>
      </c>
      <c r="AC2005" s="86" t="str">
        <f t="shared" si="362"/>
        <v>CLS_TA_2500X1254px_65m_S2A_MSIL1C_20230429_20CC</v>
      </c>
      <c r="AD2005" s="41" t="s">
        <v>752</v>
      </c>
    </row>
    <row r="2006" spans="2:30" x14ac:dyDescent="0.25">
      <c r="B2006" t="s">
        <v>3866</v>
      </c>
      <c r="C2006" t="s">
        <v>3817</v>
      </c>
      <c r="D2006" s="7" t="s">
        <v>100</v>
      </c>
      <c r="E2006" s="2" t="b">
        <v>1</v>
      </c>
      <c r="F2006" s="2" t="s">
        <v>3815</v>
      </c>
      <c r="G2006" s="7" t="s">
        <v>8</v>
      </c>
      <c r="H2006" t="s">
        <v>101</v>
      </c>
      <c r="I2006" s="61">
        <v>45045</v>
      </c>
      <c r="J2006" s="43" t="s">
        <v>111</v>
      </c>
      <c r="K2006" s="2" t="s">
        <v>139</v>
      </c>
      <c r="L2006" s="9">
        <v>1</v>
      </c>
      <c r="M2006" t="s">
        <v>3869</v>
      </c>
      <c r="N2006" s="2" t="s">
        <v>85</v>
      </c>
      <c r="O2006" s="2" t="s">
        <v>4139</v>
      </c>
      <c r="P2006" s="2" t="str">
        <f>VLOOKUP(I2006,Period!A:B,2,FALSE)</f>
        <v>2023H1</v>
      </c>
      <c r="Q2006" s="9">
        <f t="shared" si="354"/>
        <v>15.966666666666667</v>
      </c>
      <c r="R2006" s="2">
        <f t="shared" si="352"/>
        <v>20</v>
      </c>
      <c r="S2006" t="str">
        <f t="shared" si="355"/>
        <v>02 Sunny (10%-30%)</v>
      </c>
      <c r="T2006" t="str">
        <f t="shared" si="353"/>
        <v>45045S2A_MSIL1CCDM-MLB-CLSTA4504502 Sunny (10%-30%)</v>
      </c>
      <c r="U2006">
        <f>IF(COUNTIF(T$2:T2005,T2006)&gt;=1,0,1)</f>
        <v>0</v>
      </c>
      <c r="V2006" s="26" t="s">
        <v>751</v>
      </c>
      <c r="W2006" s="26">
        <f t="shared" si="356"/>
        <v>2023</v>
      </c>
      <c r="X2006" s="26" t="str">
        <f t="shared" si="357"/>
        <v>04</v>
      </c>
      <c r="Y2006" s="26">
        <f t="shared" si="358"/>
        <v>29</v>
      </c>
      <c r="Z2006" s="26" t="str">
        <f t="shared" si="359"/>
        <v>19</v>
      </c>
      <c r="AA2006" s="26" t="str">
        <f t="shared" si="360"/>
        <v>03</v>
      </c>
      <c r="AB2006" s="26" t="str">
        <f t="shared" si="361"/>
        <v>33</v>
      </c>
      <c r="AC2006" s="86" t="str">
        <f t="shared" si="362"/>
        <v>CLS_TA_2500X1254px_65m_S2A_MSIL1C_20230429_20CC</v>
      </c>
      <c r="AD2006" s="41" t="s">
        <v>752</v>
      </c>
    </row>
    <row r="2007" spans="2:30" x14ac:dyDescent="0.25">
      <c r="B2007" t="s">
        <v>3866</v>
      </c>
      <c r="C2007" t="s">
        <v>3817</v>
      </c>
      <c r="D2007" s="7" t="s">
        <v>100</v>
      </c>
      <c r="E2007" s="2" t="b">
        <v>1</v>
      </c>
      <c r="F2007" s="2" t="s">
        <v>3815</v>
      </c>
      <c r="G2007" s="7" t="s">
        <v>8</v>
      </c>
      <c r="H2007" t="s">
        <v>101</v>
      </c>
      <c r="I2007" s="78">
        <v>45042</v>
      </c>
      <c r="J2007" s="44" t="s">
        <v>102</v>
      </c>
      <c r="K2007" s="2" t="s">
        <v>129</v>
      </c>
      <c r="L2007" s="9">
        <v>1.4</v>
      </c>
      <c r="M2007" t="s">
        <v>3869</v>
      </c>
      <c r="N2007" s="2" t="s">
        <v>85</v>
      </c>
      <c r="O2007" s="2" t="s">
        <v>4139</v>
      </c>
      <c r="P2007" s="2" t="str">
        <f>VLOOKUP(I2007,Period!A:B,2,FALSE)</f>
        <v>2023H1</v>
      </c>
      <c r="Q2007" s="9">
        <f t="shared" si="354"/>
        <v>0.26666666666666666</v>
      </c>
      <c r="R2007" s="2">
        <f t="shared" si="352"/>
        <v>10</v>
      </c>
      <c r="S2007" t="str">
        <f t="shared" si="355"/>
        <v>02 Sunny (10%-30%)</v>
      </c>
      <c r="T2007" t="str">
        <f t="shared" si="353"/>
        <v>45042S2A_MSIL1CCDM-MLB-CLSTA4504202 Sunny (10%-30%)</v>
      </c>
      <c r="U2007">
        <f>IF(COUNTIF(T$2:T2006,T2007)&gt;=1,0,1)</f>
        <v>1</v>
      </c>
      <c r="V2007" s="26" t="s">
        <v>751</v>
      </c>
      <c r="W2007" s="26">
        <f t="shared" si="356"/>
        <v>2023</v>
      </c>
      <c r="X2007" s="26" t="str">
        <f t="shared" si="357"/>
        <v>04</v>
      </c>
      <c r="Y2007" s="26">
        <f t="shared" si="358"/>
        <v>26</v>
      </c>
      <c r="Z2007" s="26" t="str">
        <f t="shared" si="359"/>
        <v>18</v>
      </c>
      <c r="AA2007" s="26" t="str">
        <f t="shared" si="360"/>
        <v>53</v>
      </c>
      <c r="AB2007" s="26" t="str">
        <f t="shared" si="361"/>
        <v>55</v>
      </c>
      <c r="AC2007" s="86" t="str">
        <f t="shared" si="362"/>
        <v>CLS_TA_2500X1254px_65m_S2A_MSIL1C_20230426_10CC</v>
      </c>
      <c r="AD2007" s="41" t="s">
        <v>752</v>
      </c>
    </row>
    <row r="2008" spans="2:30" x14ac:dyDescent="0.25">
      <c r="B2008" t="s">
        <v>3866</v>
      </c>
      <c r="C2008" t="s">
        <v>3817</v>
      </c>
      <c r="D2008" s="7" t="s">
        <v>100</v>
      </c>
      <c r="E2008" s="2" t="b">
        <v>1</v>
      </c>
      <c r="F2008" s="2" t="s">
        <v>3815</v>
      </c>
      <c r="G2008" s="7" t="s">
        <v>8</v>
      </c>
      <c r="H2008" t="s">
        <v>101</v>
      </c>
      <c r="I2008" s="78">
        <v>45042</v>
      </c>
      <c r="J2008" s="44" t="s">
        <v>103</v>
      </c>
      <c r="K2008" s="2" t="s">
        <v>140</v>
      </c>
      <c r="L2008" s="9">
        <v>0</v>
      </c>
      <c r="M2008" t="s">
        <v>3869</v>
      </c>
      <c r="N2008" s="2" t="s">
        <v>85</v>
      </c>
      <c r="O2008" s="2" t="s">
        <v>4139</v>
      </c>
      <c r="P2008" s="2" t="str">
        <f>VLOOKUP(I2008,Period!A:B,2,FALSE)</f>
        <v>2023H1</v>
      </c>
      <c r="Q2008" s="9">
        <f t="shared" si="354"/>
        <v>0.26666666666666666</v>
      </c>
      <c r="R2008" s="2">
        <f t="shared" si="352"/>
        <v>10</v>
      </c>
      <c r="S2008" t="str">
        <f t="shared" si="355"/>
        <v>02 Sunny (10%-30%)</v>
      </c>
      <c r="T2008" t="str">
        <f t="shared" si="353"/>
        <v>45042S2A_MSIL1CCDM-MLB-CLSTA4504202 Sunny (10%-30%)</v>
      </c>
      <c r="U2008">
        <f>IF(COUNTIF(T$2:T2007,T2008)&gt;=1,0,1)</f>
        <v>0</v>
      </c>
      <c r="V2008" s="26" t="s">
        <v>751</v>
      </c>
      <c r="W2008" s="26">
        <f t="shared" si="356"/>
        <v>2023</v>
      </c>
      <c r="X2008" s="26" t="str">
        <f t="shared" si="357"/>
        <v>04</v>
      </c>
      <c r="Y2008" s="26">
        <f t="shared" si="358"/>
        <v>26</v>
      </c>
      <c r="Z2008" s="26" t="str">
        <f t="shared" si="359"/>
        <v>18</v>
      </c>
      <c r="AA2008" s="26" t="str">
        <f t="shared" si="360"/>
        <v>53</v>
      </c>
      <c r="AB2008" s="26" t="str">
        <f t="shared" si="361"/>
        <v>52</v>
      </c>
      <c r="AC2008" s="86" t="str">
        <f t="shared" si="362"/>
        <v>CLS_TA_2500X1254px_65m_S2A_MSIL1C_20230426_10CC</v>
      </c>
      <c r="AD2008" s="41" t="s">
        <v>752</v>
      </c>
    </row>
    <row r="2009" spans="2:30" x14ac:dyDescent="0.25">
      <c r="B2009" t="s">
        <v>3866</v>
      </c>
      <c r="C2009" t="s">
        <v>3817</v>
      </c>
      <c r="D2009" s="7" t="s">
        <v>100</v>
      </c>
      <c r="E2009" s="2" t="b">
        <v>1</v>
      </c>
      <c r="F2009" s="2" t="s">
        <v>3815</v>
      </c>
      <c r="G2009" s="7" t="s">
        <v>8</v>
      </c>
      <c r="H2009" t="s">
        <v>101</v>
      </c>
      <c r="I2009" s="78">
        <v>45042</v>
      </c>
      <c r="J2009" s="44" t="s">
        <v>104</v>
      </c>
      <c r="K2009" s="2" t="s">
        <v>141</v>
      </c>
      <c r="L2009" s="9">
        <v>0</v>
      </c>
      <c r="M2009" t="s">
        <v>3869</v>
      </c>
      <c r="N2009" s="2" t="s">
        <v>85</v>
      </c>
      <c r="O2009" s="2" t="s">
        <v>4139</v>
      </c>
      <c r="P2009" s="2" t="str">
        <f>VLOOKUP(I2009,Period!A:B,2,FALSE)</f>
        <v>2023H1</v>
      </c>
      <c r="Q2009" s="9">
        <f t="shared" si="354"/>
        <v>0.26666666666666666</v>
      </c>
      <c r="R2009" s="2">
        <f t="shared" si="352"/>
        <v>10</v>
      </c>
      <c r="S2009" t="str">
        <f t="shared" si="355"/>
        <v>02 Sunny (10%-30%)</v>
      </c>
      <c r="T2009" t="str">
        <f t="shared" si="353"/>
        <v>45042S2A_MSIL1CCDM-MLB-CLSTA4504202 Sunny (10%-30%)</v>
      </c>
      <c r="U2009">
        <f>IF(COUNTIF(T$2:T2008,T2009)&gt;=1,0,1)</f>
        <v>0</v>
      </c>
      <c r="V2009" s="26" t="s">
        <v>751</v>
      </c>
      <c r="W2009" s="26">
        <f t="shared" si="356"/>
        <v>2023</v>
      </c>
      <c r="X2009" s="26" t="str">
        <f t="shared" si="357"/>
        <v>04</v>
      </c>
      <c r="Y2009" s="26">
        <f t="shared" si="358"/>
        <v>26</v>
      </c>
      <c r="Z2009" s="26" t="str">
        <f t="shared" si="359"/>
        <v>18</v>
      </c>
      <c r="AA2009" s="26" t="str">
        <f t="shared" si="360"/>
        <v>53</v>
      </c>
      <c r="AB2009" s="26" t="str">
        <f t="shared" si="361"/>
        <v>51</v>
      </c>
      <c r="AC2009" s="86" t="str">
        <f t="shared" si="362"/>
        <v>CLS_TA_2500X1254px_65m_S2A_MSIL1C_20230426_10CC</v>
      </c>
      <c r="AD2009" s="41" t="s">
        <v>752</v>
      </c>
    </row>
    <row r="2010" spans="2:30" x14ac:dyDescent="0.25">
      <c r="B2010" t="s">
        <v>3866</v>
      </c>
      <c r="C2010" t="s">
        <v>3817</v>
      </c>
      <c r="D2010" s="7" t="s">
        <v>100</v>
      </c>
      <c r="E2010" s="2" t="b">
        <v>1</v>
      </c>
      <c r="F2010" s="2" t="s">
        <v>3815</v>
      </c>
      <c r="G2010" s="7" t="s">
        <v>8</v>
      </c>
      <c r="H2010" t="s">
        <v>101</v>
      </c>
      <c r="I2010" s="78">
        <v>45042</v>
      </c>
      <c r="J2010" s="44" t="s">
        <v>105</v>
      </c>
      <c r="K2010" s="2" t="s">
        <v>142</v>
      </c>
      <c r="L2010" s="9">
        <v>0.2</v>
      </c>
      <c r="M2010" t="s">
        <v>3869</v>
      </c>
      <c r="N2010" s="2" t="s">
        <v>85</v>
      </c>
      <c r="O2010" s="2" t="s">
        <v>4139</v>
      </c>
      <c r="P2010" s="2" t="str">
        <f>VLOOKUP(I2010,Period!A:B,2,FALSE)</f>
        <v>2023H1</v>
      </c>
      <c r="Q2010" s="9">
        <f t="shared" si="354"/>
        <v>0.26666666666666666</v>
      </c>
      <c r="R2010" s="2">
        <f t="shared" si="352"/>
        <v>10</v>
      </c>
      <c r="S2010" t="str">
        <f t="shared" si="355"/>
        <v>02 Sunny (10%-30%)</v>
      </c>
      <c r="T2010" t="str">
        <f t="shared" si="353"/>
        <v>45042S2A_MSIL1CCDM-MLB-CLSTA4504202 Sunny (10%-30%)</v>
      </c>
      <c r="U2010">
        <f>IF(COUNTIF(T$2:T2009,T2010)&gt;=1,0,1)</f>
        <v>0</v>
      </c>
      <c r="V2010" s="26" t="s">
        <v>751</v>
      </c>
      <c r="W2010" s="26">
        <f t="shared" si="356"/>
        <v>2023</v>
      </c>
      <c r="X2010" s="26" t="str">
        <f t="shared" si="357"/>
        <v>04</v>
      </c>
      <c r="Y2010" s="26">
        <f t="shared" si="358"/>
        <v>26</v>
      </c>
      <c r="Z2010" s="26" t="str">
        <f t="shared" si="359"/>
        <v>18</v>
      </c>
      <c r="AA2010" s="26" t="str">
        <f t="shared" si="360"/>
        <v>53</v>
      </c>
      <c r="AB2010" s="26" t="str">
        <f t="shared" si="361"/>
        <v>44</v>
      </c>
      <c r="AC2010" s="86" t="str">
        <f t="shared" si="362"/>
        <v>CLS_TA_2500X1254px_65m_S2A_MSIL1C_20230426_10CC</v>
      </c>
      <c r="AD2010" s="41" t="s">
        <v>752</v>
      </c>
    </row>
    <row r="2011" spans="2:30" x14ac:dyDescent="0.25">
      <c r="B2011" t="s">
        <v>3866</v>
      </c>
      <c r="C2011" t="s">
        <v>3817</v>
      </c>
      <c r="D2011" s="7" t="s">
        <v>100</v>
      </c>
      <c r="E2011" s="2" t="b">
        <v>1</v>
      </c>
      <c r="F2011" s="2" t="s">
        <v>3815</v>
      </c>
      <c r="G2011" s="7" t="s">
        <v>8</v>
      </c>
      <c r="H2011" t="s">
        <v>101</v>
      </c>
      <c r="I2011" s="78">
        <v>45042</v>
      </c>
      <c r="J2011" s="44" t="s">
        <v>110</v>
      </c>
      <c r="K2011" s="2" t="s">
        <v>143</v>
      </c>
      <c r="L2011" s="9">
        <v>0</v>
      </c>
      <c r="M2011" t="s">
        <v>3869</v>
      </c>
      <c r="N2011" s="2" t="s">
        <v>85</v>
      </c>
      <c r="O2011" s="2" t="s">
        <v>4139</v>
      </c>
      <c r="P2011" s="2" t="str">
        <f>VLOOKUP(I2011,Period!A:B,2,FALSE)</f>
        <v>2023H1</v>
      </c>
      <c r="Q2011" s="9">
        <f t="shared" si="354"/>
        <v>0.26666666666666666</v>
      </c>
      <c r="R2011" s="2">
        <f t="shared" si="352"/>
        <v>10</v>
      </c>
      <c r="S2011" t="str">
        <f t="shared" si="355"/>
        <v>02 Sunny (10%-30%)</v>
      </c>
      <c r="T2011" t="str">
        <f t="shared" si="353"/>
        <v>45042S2A_MSIL1CCDM-MLB-CLSTA4504202 Sunny (10%-30%)</v>
      </c>
      <c r="U2011">
        <f>IF(COUNTIF(T$2:T2010,T2011)&gt;=1,0,1)</f>
        <v>0</v>
      </c>
      <c r="V2011" s="26" t="s">
        <v>751</v>
      </c>
      <c r="W2011" s="26">
        <f t="shared" si="356"/>
        <v>2023</v>
      </c>
      <c r="X2011" s="26" t="str">
        <f t="shared" si="357"/>
        <v>04</v>
      </c>
      <c r="Y2011" s="26">
        <f t="shared" si="358"/>
        <v>26</v>
      </c>
      <c r="Z2011" s="26" t="str">
        <f t="shared" si="359"/>
        <v>18</v>
      </c>
      <c r="AA2011" s="26" t="str">
        <f t="shared" si="360"/>
        <v>53</v>
      </c>
      <c r="AB2011" s="26" t="str">
        <f t="shared" si="361"/>
        <v>37</v>
      </c>
      <c r="AC2011" s="86" t="str">
        <f t="shared" si="362"/>
        <v>CLS_TA_2500X1254px_65m_S2A_MSIL1C_20230426_10CC</v>
      </c>
      <c r="AD2011" s="41" t="s">
        <v>752</v>
      </c>
    </row>
    <row r="2012" spans="2:30" x14ac:dyDescent="0.25">
      <c r="B2012" t="s">
        <v>3866</v>
      </c>
      <c r="C2012" t="s">
        <v>3817</v>
      </c>
      <c r="D2012" s="7" t="s">
        <v>100</v>
      </c>
      <c r="E2012" s="2" t="b">
        <v>1</v>
      </c>
      <c r="F2012" s="2" t="s">
        <v>3815</v>
      </c>
      <c r="G2012" s="7" t="s">
        <v>8</v>
      </c>
      <c r="H2012" t="s">
        <v>101</v>
      </c>
      <c r="I2012" s="78">
        <v>45042</v>
      </c>
      <c r="J2012" s="44" t="s">
        <v>111</v>
      </c>
      <c r="K2012" s="2" t="s">
        <v>144</v>
      </c>
      <c r="L2012" s="9">
        <v>0</v>
      </c>
      <c r="M2012" t="s">
        <v>3869</v>
      </c>
      <c r="N2012" s="2" t="s">
        <v>85</v>
      </c>
      <c r="O2012" s="2" t="s">
        <v>4139</v>
      </c>
      <c r="P2012" s="2" t="str">
        <f>VLOOKUP(I2012,Period!A:B,2,FALSE)</f>
        <v>2023H1</v>
      </c>
      <c r="Q2012" s="9">
        <f t="shared" si="354"/>
        <v>0.26666666666666666</v>
      </c>
      <c r="R2012" s="2">
        <f t="shared" si="352"/>
        <v>10</v>
      </c>
      <c r="S2012" t="str">
        <f t="shared" si="355"/>
        <v>02 Sunny (10%-30%)</v>
      </c>
      <c r="T2012" t="str">
        <f t="shared" si="353"/>
        <v>45042S2A_MSIL1CCDM-MLB-CLSTA4504202 Sunny (10%-30%)</v>
      </c>
      <c r="U2012">
        <f>IF(COUNTIF(T$2:T2011,T2012)&gt;=1,0,1)</f>
        <v>0</v>
      </c>
      <c r="V2012" s="26" t="s">
        <v>751</v>
      </c>
      <c r="W2012" s="26">
        <f t="shared" si="356"/>
        <v>2023</v>
      </c>
      <c r="X2012" s="26" t="str">
        <f t="shared" si="357"/>
        <v>04</v>
      </c>
      <c r="Y2012" s="26">
        <f t="shared" si="358"/>
        <v>26</v>
      </c>
      <c r="Z2012" s="26" t="str">
        <f t="shared" si="359"/>
        <v>18</v>
      </c>
      <c r="AA2012" s="26" t="str">
        <f t="shared" si="360"/>
        <v>53</v>
      </c>
      <c r="AB2012" s="26" t="str">
        <f t="shared" si="361"/>
        <v>36</v>
      </c>
      <c r="AC2012" s="86" t="str">
        <f t="shared" si="362"/>
        <v>CLS_TA_2500X1254px_65m_S2A_MSIL1C_20230426_10CC</v>
      </c>
      <c r="AD2012" s="41" t="s">
        <v>752</v>
      </c>
    </row>
    <row r="2013" spans="2:30" x14ac:dyDescent="0.25">
      <c r="B2013" t="s">
        <v>3866</v>
      </c>
      <c r="C2013" t="s">
        <v>3817</v>
      </c>
      <c r="D2013" s="7" t="s">
        <v>100</v>
      </c>
      <c r="E2013" s="2" t="b">
        <v>1</v>
      </c>
      <c r="F2013" s="2" t="s">
        <v>3815</v>
      </c>
      <c r="G2013" s="7" t="s">
        <v>8</v>
      </c>
      <c r="H2013" t="s">
        <v>101</v>
      </c>
      <c r="I2013" s="61">
        <v>45040</v>
      </c>
      <c r="J2013" s="43" t="s">
        <v>102</v>
      </c>
      <c r="K2013" s="2" t="s">
        <v>106</v>
      </c>
      <c r="L2013" s="9">
        <v>0</v>
      </c>
      <c r="M2013" t="s">
        <v>3869</v>
      </c>
      <c r="N2013" s="2" t="s">
        <v>85</v>
      </c>
      <c r="O2013" s="2" t="s">
        <v>4139</v>
      </c>
      <c r="P2013" s="2" t="str">
        <f>VLOOKUP(I2013,Period!A:B,2,FALSE)</f>
        <v>2023H1</v>
      </c>
      <c r="Q2013" s="9">
        <f t="shared" si="354"/>
        <v>0.63333333333333341</v>
      </c>
      <c r="R2013" s="2">
        <f t="shared" si="352"/>
        <v>10</v>
      </c>
      <c r="S2013" t="str">
        <f t="shared" si="355"/>
        <v>02 Sunny (10%-30%)</v>
      </c>
      <c r="T2013" t="str">
        <f t="shared" si="353"/>
        <v>45040S2A_MSIL1CCDM-MLB-CLSTA4504002 Sunny (10%-30%)</v>
      </c>
      <c r="U2013">
        <f>IF(COUNTIF(T$2:T2012,T2013)&gt;=1,0,1)</f>
        <v>1</v>
      </c>
      <c r="V2013" s="26" t="s">
        <v>751</v>
      </c>
      <c r="W2013" s="26">
        <f t="shared" si="356"/>
        <v>2023</v>
      </c>
      <c r="X2013" s="26" t="str">
        <f t="shared" si="357"/>
        <v>04</v>
      </c>
      <c r="Y2013" s="26">
        <f t="shared" si="358"/>
        <v>24</v>
      </c>
      <c r="Z2013" s="26" t="str">
        <f t="shared" si="359"/>
        <v>19</v>
      </c>
      <c r="AA2013" s="26" t="str">
        <f t="shared" si="360"/>
        <v>03</v>
      </c>
      <c r="AB2013" s="26" t="str">
        <f t="shared" si="361"/>
        <v>53</v>
      </c>
      <c r="AC2013" s="86" t="str">
        <f t="shared" si="362"/>
        <v>CLS_TA_2500X1254px_65m_S2A_MSIL1C_20230424_10CC</v>
      </c>
      <c r="AD2013" s="41" t="s">
        <v>752</v>
      </c>
    </row>
    <row r="2014" spans="2:30" x14ac:dyDescent="0.25">
      <c r="B2014" t="s">
        <v>3866</v>
      </c>
      <c r="C2014" t="s">
        <v>3817</v>
      </c>
      <c r="D2014" s="7" t="s">
        <v>100</v>
      </c>
      <c r="E2014" s="2" t="b">
        <v>1</v>
      </c>
      <c r="F2014" s="2" t="s">
        <v>3815</v>
      </c>
      <c r="G2014" s="7" t="s">
        <v>8</v>
      </c>
      <c r="H2014" t="s">
        <v>101</v>
      </c>
      <c r="I2014" s="61">
        <v>45040</v>
      </c>
      <c r="J2014" s="43" t="s">
        <v>104</v>
      </c>
      <c r="K2014" s="2" t="s">
        <v>145</v>
      </c>
      <c r="L2014" s="9">
        <v>0</v>
      </c>
      <c r="M2014" t="s">
        <v>3869</v>
      </c>
      <c r="N2014" s="2" t="s">
        <v>85</v>
      </c>
      <c r="O2014" s="2" t="s">
        <v>4139</v>
      </c>
      <c r="P2014" s="2" t="str">
        <f>VLOOKUP(I2014,Period!A:B,2,FALSE)</f>
        <v>2023H1</v>
      </c>
      <c r="Q2014" s="9">
        <f t="shared" si="354"/>
        <v>0.63333333333333341</v>
      </c>
      <c r="R2014" s="2">
        <f t="shared" si="352"/>
        <v>10</v>
      </c>
      <c r="S2014" t="str">
        <f t="shared" si="355"/>
        <v>02 Sunny (10%-30%)</v>
      </c>
      <c r="T2014" t="str">
        <f t="shared" si="353"/>
        <v>45040S2A_MSIL1CCDM-MLB-CLSTA4504002 Sunny (10%-30%)</v>
      </c>
      <c r="U2014">
        <f>IF(COUNTIF(T$2:T2013,T2014)&gt;=1,0,1)</f>
        <v>0</v>
      </c>
      <c r="V2014" s="26" t="s">
        <v>751</v>
      </c>
      <c r="W2014" s="26">
        <f t="shared" si="356"/>
        <v>2023</v>
      </c>
      <c r="X2014" s="26" t="str">
        <f t="shared" si="357"/>
        <v>04</v>
      </c>
      <c r="Y2014" s="26">
        <f t="shared" si="358"/>
        <v>24</v>
      </c>
      <c r="Z2014" s="26" t="str">
        <f t="shared" si="359"/>
        <v>19</v>
      </c>
      <c r="AA2014" s="26" t="str">
        <f t="shared" si="360"/>
        <v>03</v>
      </c>
      <c r="AB2014" s="26" t="str">
        <f t="shared" si="361"/>
        <v>49</v>
      </c>
      <c r="AC2014" s="86" t="str">
        <f t="shared" si="362"/>
        <v>CLS_TA_2500X1254px_65m_S2A_MSIL1C_20230424_10CC</v>
      </c>
      <c r="AD2014" s="41" t="s">
        <v>752</v>
      </c>
    </row>
    <row r="2015" spans="2:30" x14ac:dyDescent="0.25">
      <c r="B2015" t="s">
        <v>3866</v>
      </c>
      <c r="C2015" t="s">
        <v>3817</v>
      </c>
      <c r="D2015" s="7" t="s">
        <v>100</v>
      </c>
      <c r="E2015" s="2" t="b">
        <v>1</v>
      </c>
      <c r="F2015" s="2" t="s">
        <v>3815</v>
      </c>
      <c r="G2015" s="7" t="s">
        <v>8</v>
      </c>
      <c r="H2015" t="s">
        <v>101</v>
      </c>
      <c r="I2015" s="61">
        <v>45040</v>
      </c>
      <c r="J2015" s="43" t="s">
        <v>103</v>
      </c>
      <c r="K2015" s="2" t="s">
        <v>145</v>
      </c>
      <c r="L2015" s="9">
        <v>0.2</v>
      </c>
      <c r="M2015" t="s">
        <v>3869</v>
      </c>
      <c r="N2015" s="2" t="s">
        <v>85</v>
      </c>
      <c r="O2015" s="2" t="s">
        <v>4139</v>
      </c>
      <c r="P2015" s="2" t="str">
        <f>VLOOKUP(I2015,Period!A:B,2,FALSE)</f>
        <v>2023H1</v>
      </c>
      <c r="Q2015" s="9">
        <f t="shared" si="354"/>
        <v>0.63333333333333341</v>
      </c>
      <c r="R2015" s="2">
        <f t="shared" si="352"/>
        <v>10</v>
      </c>
      <c r="S2015" t="str">
        <f t="shared" si="355"/>
        <v>02 Sunny (10%-30%)</v>
      </c>
      <c r="T2015" t="str">
        <f t="shared" si="353"/>
        <v>45040S2A_MSIL1CCDM-MLB-CLSTA4504002 Sunny (10%-30%)</v>
      </c>
      <c r="U2015">
        <f>IF(COUNTIF(T$2:T2014,T2015)&gt;=1,0,1)</f>
        <v>0</v>
      </c>
      <c r="V2015" s="26" t="s">
        <v>751</v>
      </c>
      <c r="W2015" s="26">
        <f t="shared" si="356"/>
        <v>2023</v>
      </c>
      <c r="X2015" s="26" t="str">
        <f t="shared" si="357"/>
        <v>04</v>
      </c>
      <c r="Y2015" s="26">
        <f t="shared" si="358"/>
        <v>24</v>
      </c>
      <c r="Z2015" s="26" t="str">
        <f t="shared" si="359"/>
        <v>19</v>
      </c>
      <c r="AA2015" s="26" t="str">
        <f t="shared" si="360"/>
        <v>03</v>
      </c>
      <c r="AB2015" s="26" t="str">
        <f t="shared" si="361"/>
        <v>49</v>
      </c>
      <c r="AC2015" s="86" t="str">
        <f t="shared" si="362"/>
        <v>CLS_TA_2500X1254px_65m_S2A_MSIL1C_20230424_10CC</v>
      </c>
      <c r="AD2015" s="41" t="s">
        <v>752</v>
      </c>
    </row>
    <row r="2016" spans="2:30" x14ac:dyDescent="0.25">
      <c r="B2016" t="s">
        <v>3866</v>
      </c>
      <c r="C2016" t="s">
        <v>3817</v>
      </c>
      <c r="D2016" s="7" t="s">
        <v>100</v>
      </c>
      <c r="E2016" s="2" t="b">
        <v>1</v>
      </c>
      <c r="F2016" s="2" t="s">
        <v>3815</v>
      </c>
      <c r="G2016" s="7" t="s">
        <v>8</v>
      </c>
      <c r="H2016" t="s">
        <v>101</v>
      </c>
      <c r="I2016" s="61">
        <v>45040</v>
      </c>
      <c r="J2016" s="43" t="s">
        <v>105</v>
      </c>
      <c r="K2016" s="2" t="s">
        <v>112</v>
      </c>
      <c r="L2016" s="9">
        <v>3.6</v>
      </c>
      <c r="M2016" t="s">
        <v>3869</v>
      </c>
      <c r="N2016" s="2" t="s">
        <v>85</v>
      </c>
      <c r="O2016" s="2" t="s">
        <v>4139</v>
      </c>
      <c r="P2016" s="2" t="str">
        <f>VLOOKUP(I2016,Period!A:B,2,FALSE)</f>
        <v>2023H1</v>
      </c>
      <c r="Q2016" s="9">
        <f t="shared" si="354"/>
        <v>0.63333333333333341</v>
      </c>
      <c r="R2016" s="2">
        <f t="shared" si="352"/>
        <v>10</v>
      </c>
      <c r="S2016" t="str">
        <f t="shared" si="355"/>
        <v>02 Sunny (10%-30%)</v>
      </c>
      <c r="T2016" t="str">
        <f t="shared" si="353"/>
        <v>45040S2A_MSIL1CCDM-MLB-CLSTA4504002 Sunny (10%-30%)</v>
      </c>
      <c r="U2016">
        <f>IF(COUNTIF(T$2:T2015,T2016)&gt;=1,0,1)</f>
        <v>0</v>
      </c>
      <c r="V2016" s="26" t="s">
        <v>751</v>
      </c>
      <c r="W2016" s="26">
        <f t="shared" si="356"/>
        <v>2023</v>
      </c>
      <c r="X2016" s="26" t="str">
        <f t="shared" si="357"/>
        <v>04</v>
      </c>
      <c r="Y2016" s="26">
        <f t="shared" si="358"/>
        <v>24</v>
      </c>
      <c r="Z2016" s="26" t="str">
        <f t="shared" si="359"/>
        <v>19</v>
      </c>
      <c r="AA2016" s="26" t="str">
        <f t="shared" si="360"/>
        <v>03</v>
      </c>
      <c r="AB2016" s="26" t="str">
        <f t="shared" si="361"/>
        <v>39</v>
      </c>
      <c r="AC2016" s="86" t="str">
        <f t="shared" si="362"/>
        <v>CLS_TA_2500X1254px_65m_S2A_MSIL1C_20230424_10CC</v>
      </c>
      <c r="AD2016" s="41" t="s">
        <v>752</v>
      </c>
    </row>
    <row r="2017" spans="2:30" x14ac:dyDescent="0.25">
      <c r="B2017" t="s">
        <v>3866</v>
      </c>
      <c r="C2017" t="s">
        <v>3817</v>
      </c>
      <c r="D2017" s="7" t="s">
        <v>100</v>
      </c>
      <c r="E2017" s="2" t="b">
        <v>1</v>
      </c>
      <c r="F2017" s="2" t="s">
        <v>3815</v>
      </c>
      <c r="G2017" s="7" t="s">
        <v>8</v>
      </c>
      <c r="H2017" t="s">
        <v>101</v>
      </c>
      <c r="I2017" s="61">
        <v>45040</v>
      </c>
      <c r="J2017" s="43" t="s">
        <v>110</v>
      </c>
      <c r="K2017" s="2" t="s">
        <v>149</v>
      </c>
      <c r="L2017" s="9">
        <v>0</v>
      </c>
      <c r="M2017" t="s">
        <v>3869</v>
      </c>
      <c r="N2017" s="2" t="s">
        <v>85</v>
      </c>
      <c r="O2017" s="2" t="s">
        <v>4139</v>
      </c>
      <c r="P2017" s="2" t="str">
        <f>VLOOKUP(I2017,Period!A:B,2,FALSE)</f>
        <v>2023H1</v>
      </c>
      <c r="Q2017" s="9">
        <f t="shared" si="354"/>
        <v>0.63333333333333341</v>
      </c>
      <c r="R2017" s="2">
        <f t="shared" si="352"/>
        <v>10</v>
      </c>
      <c r="S2017" t="str">
        <f t="shared" si="355"/>
        <v>02 Sunny (10%-30%)</v>
      </c>
      <c r="T2017" t="str">
        <f t="shared" si="353"/>
        <v>45040S2A_MSIL1CCDM-MLB-CLSTA4504002 Sunny (10%-30%)</v>
      </c>
      <c r="U2017">
        <f>IF(COUNTIF(T$2:T2016,T2017)&gt;=1,0,1)</f>
        <v>0</v>
      </c>
      <c r="V2017" s="26" t="s">
        <v>751</v>
      </c>
      <c r="W2017" s="26">
        <f t="shared" si="356"/>
        <v>2023</v>
      </c>
      <c r="X2017" s="26" t="str">
        <f t="shared" si="357"/>
        <v>04</v>
      </c>
      <c r="Y2017" s="26">
        <f t="shared" si="358"/>
        <v>24</v>
      </c>
      <c r="Z2017" s="26" t="str">
        <f t="shared" si="359"/>
        <v>19</v>
      </c>
      <c r="AA2017" s="26" t="str">
        <f t="shared" si="360"/>
        <v>03</v>
      </c>
      <c r="AB2017" s="26" t="str">
        <f t="shared" si="361"/>
        <v>35</v>
      </c>
      <c r="AC2017" s="86" t="str">
        <f t="shared" si="362"/>
        <v>CLS_TA_2500X1254px_65m_S2A_MSIL1C_20230424_10CC</v>
      </c>
      <c r="AD2017" s="41" t="s">
        <v>752</v>
      </c>
    </row>
    <row r="2018" spans="2:30" x14ac:dyDescent="0.25">
      <c r="B2018" t="s">
        <v>3866</v>
      </c>
      <c r="C2018" t="s">
        <v>3817</v>
      </c>
      <c r="D2018" s="7" t="s">
        <v>100</v>
      </c>
      <c r="E2018" s="2" t="b">
        <v>1</v>
      </c>
      <c r="F2018" s="2" t="s">
        <v>3815</v>
      </c>
      <c r="G2018" s="7" t="s">
        <v>8</v>
      </c>
      <c r="H2018" t="s">
        <v>101</v>
      </c>
      <c r="I2018" s="61">
        <v>45040</v>
      </c>
      <c r="J2018" s="43" t="s">
        <v>111</v>
      </c>
      <c r="K2018" s="2" t="s">
        <v>156</v>
      </c>
      <c r="L2018" s="9">
        <v>0</v>
      </c>
      <c r="M2018" t="s">
        <v>3869</v>
      </c>
      <c r="N2018" s="2" t="s">
        <v>85</v>
      </c>
      <c r="O2018" s="2" t="s">
        <v>4139</v>
      </c>
      <c r="P2018" s="2" t="str">
        <f>VLOOKUP(I2018,Period!A:B,2,FALSE)</f>
        <v>2023H1</v>
      </c>
      <c r="Q2018" s="9">
        <f t="shared" si="354"/>
        <v>0.63333333333333341</v>
      </c>
      <c r="R2018" s="2">
        <f t="shared" si="352"/>
        <v>10</v>
      </c>
      <c r="S2018" t="str">
        <f t="shared" si="355"/>
        <v>02 Sunny (10%-30%)</v>
      </c>
      <c r="T2018" t="str">
        <f t="shared" si="353"/>
        <v>45040S2A_MSIL1CCDM-MLB-CLSTA4504002 Sunny (10%-30%)</v>
      </c>
      <c r="U2018">
        <f>IF(COUNTIF(T$2:T2017,T2018)&gt;=1,0,1)</f>
        <v>0</v>
      </c>
      <c r="V2018" s="26" t="s">
        <v>751</v>
      </c>
      <c r="W2018" s="26">
        <f t="shared" si="356"/>
        <v>2023</v>
      </c>
      <c r="X2018" s="26" t="str">
        <f t="shared" si="357"/>
        <v>04</v>
      </c>
      <c r="Y2018" s="26">
        <f t="shared" si="358"/>
        <v>24</v>
      </c>
      <c r="Z2018" s="26" t="str">
        <f t="shared" si="359"/>
        <v>19</v>
      </c>
      <c r="AA2018" s="26" t="str">
        <f t="shared" si="360"/>
        <v>03</v>
      </c>
      <c r="AB2018" s="26" t="str">
        <f t="shared" si="361"/>
        <v>34</v>
      </c>
      <c r="AC2018" s="86" t="str">
        <f t="shared" si="362"/>
        <v>CLS_TA_2500X1254px_65m_S2A_MSIL1C_20230424_10CC</v>
      </c>
      <c r="AD2018" s="41" t="s">
        <v>752</v>
      </c>
    </row>
    <row r="2019" spans="2:30" x14ac:dyDescent="0.25">
      <c r="B2019" t="s">
        <v>3866</v>
      </c>
      <c r="C2019" t="s">
        <v>3817</v>
      </c>
      <c r="D2019" s="7" t="s">
        <v>100</v>
      </c>
      <c r="E2019" s="2" t="b">
        <v>1</v>
      </c>
      <c r="F2019" s="2" t="s">
        <v>3815</v>
      </c>
      <c r="G2019" s="7" t="s">
        <v>8</v>
      </c>
      <c r="H2019" t="s">
        <v>101</v>
      </c>
      <c r="I2019" s="78">
        <v>45037</v>
      </c>
      <c r="J2019" s="44" t="s">
        <v>102</v>
      </c>
      <c r="K2019" s="2" t="s">
        <v>119</v>
      </c>
      <c r="L2019" s="9">
        <v>90.1</v>
      </c>
      <c r="M2019" t="s">
        <v>3869</v>
      </c>
      <c r="N2019" s="2" t="s">
        <v>85</v>
      </c>
      <c r="O2019" s="2" t="s">
        <v>4139</v>
      </c>
      <c r="P2019" s="2" t="str">
        <f>VLOOKUP(I2019,Period!A:B,2,FALSE)</f>
        <v>2023H1</v>
      </c>
      <c r="Q2019" s="9">
        <f t="shared" si="354"/>
        <v>32.583333333333336</v>
      </c>
      <c r="R2019" s="2">
        <f t="shared" si="352"/>
        <v>40</v>
      </c>
      <c r="S2019" t="str">
        <f t="shared" si="355"/>
        <v>03 Cloudy (40%-90%)</v>
      </c>
      <c r="T2019" t="str">
        <f t="shared" si="353"/>
        <v>45037S2A_MSIL1CCDM-MLB-CLSTA4503703 Cloudy (40%-90%)</v>
      </c>
      <c r="U2019">
        <f>IF(COUNTIF(T$2:T2018,T2019)&gt;=1,0,1)</f>
        <v>1</v>
      </c>
      <c r="V2019" s="26" t="s">
        <v>751</v>
      </c>
      <c r="W2019" s="26">
        <f t="shared" si="356"/>
        <v>2023</v>
      </c>
      <c r="X2019" s="26" t="str">
        <f t="shared" si="357"/>
        <v>04</v>
      </c>
      <c r="Y2019" s="26">
        <f t="shared" si="358"/>
        <v>21</v>
      </c>
      <c r="Z2019" s="26" t="str">
        <f t="shared" si="359"/>
        <v>18</v>
      </c>
      <c r="AA2019" s="26" t="str">
        <f t="shared" si="360"/>
        <v>53</v>
      </c>
      <c r="AB2019" s="26" t="str">
        <f t="shared" si="361"/>
        <v>57</v>
      </c>
      <c r="AC2019" s="86" t="str">
        <f t="shared" si="362"/>
        <v>CLS_TA_2500X1254px_65m_S2A_MSIL1C_20230421_40CC</v>
      </c>
      <c r="AD2019" s="41" t="s">
        <v>752</v>
      </c>
    </row>
    <row r="2020" spans="2:30" x14ac:dyDescent="0.25">
      <c r="B2020" t="s">
        <v>3866</v>
      </c>
      <c r="C2020" t="s">
        <v>3817</v>
      </c>
      <c r="D2020" s="7" t="s">
        <v>100</v>
      </c>
      <c r="E2020" s="2" t="b">
        <v>1</v>
      </c>
      <c r="F2020" s="2" t="s">
        <v>3815</v>
      </c>
      <c r="G2020" s="7" t="s">
        <v>8</v>
      </c>
      <c r="H2020" t="s">
        <v>101</v>
      </c>
      <c r="I2020" s="78">
        <v>45037</v>
      </c>
      <c r="J2020" s="44" t="s">
        <v>103</v>
      </c>
      <c r="K2020" s="2" t="s">
        <v>132</v>
      </c>
      <c r="L2020" s="9">
        <v>28.4</v>
      </c>
      <c r="M2020" t="s">
        <v>3869</v>
      </c>
      <c r="N2020" s="2" t="s">
        <v>85</v>
      </c>
      <c r="O2020" s="2" t="s">
        <v>4139</v>
      </c>
      <c r="P2020" s="2" t="str">
        <f>VLOOKUP(I2020,Period!A:B,2,FALSE)</f>
        <v>2023H1</v>
      </c>
      <c r="Q2020" s="9">
        <f t="shared" si="354"/>
        <v>32.583333333333336</v>
      </c>
      <c r="R2020" s="2">
        <f t="shared" si="352"/>
        <v>40</v>
      </c>
      <c r="S2020" t="str">
        <f t="shared" si="355"/>
        <v>03 Cloudy (40%-90%)</v>
      </c>
      <c r="T2020" t="str">
        <f t="shared" si="353"/>
        <v>45037S2A_MSIL1CCDM-MLB-CLSTA4503703 Cloudy (40%-90%)</v>
      </c>
      <c r="U2020">
        <f>IF(COUNTIF(T$2:T2019,T2020)&gt;=1,0,1)</f>
        <v>0</v>
      </c>
      <c r="V2020" s="26" t="s">
        <v>751</v>
      </c>
      <c r="W2020" s="26">
        <f t="shared" si="356"/>
        <v>2023</v>
      </c>
      <c r="X2020" s="26" t="str">
        <f t="shared" si="357"/>
        <v>04</v>
      </c>
      <c r="Y2020" s="26">
        <f t="shared" si="358"/>
        <v>21</v>
      </c>
      <c r="Z2020" s="26" t="str">
        <f t="shared" si="359"/>
        <v>18</v>
      </c>
      <c r="AA2020" s="26" t="str">
        <f t="shared" si="360"/>
        <v>53</v>
      </c>
      <c r="AB2020" s="26" t="str">
        <f t="shared" si="361"/>
        <v>54</v>
      </c>
      <c r="AC2020" s="86" t="str">
        <f t="shared" si="362"/>
        <v>CLS_TA_2500X1254px_65m_S2A_MSIL1C_20230421_40CC</v>
      </c>
      <c r="AD2020" s="41" t="s">
        <v>752</v>
      </c>
    </row>
    <row r="2021" spans="2:30" x14ac:dyDescent="0.25">
      <c r="B2021" t="s">
        <v>3866</v>
      </c>
      <c r="C2021" t="s">
        <v>3817</v>
      </c>
      <c r="D2021" s="7" t="s">
        <v>100</v>
      </c>
      <c r="E2021" s="2" t="b">
        <v>1</v>
      </c>
      <c r="F2021" s="2" t="s">
        <v>3815</v>
      </c>
      <c r="G2021" s="7" t="s">
        <v>8</v>
      </c>
      <c r="H2021" t="s">
        <v>101</v>
      </c>
      <c r="I2021" s="78">
        <v>45037</v>
      </c>
      <c r="J2021" s="44" t="s">
        <v>104</v>
      </c>
      <c r="K2021" s="2" t="s">
        <v>152</v>
      </c>
      <c r="L2021" s="9">
        <v>13.9</v>
      </c>
      <c r="M2021" t="s">
        <v>3869</v>
      </c>
      <c r="N2021" s="2" t="s">
        <v>85</v>
      </c>
      <c r="O2021" s="2" t="s">
        <v>4139</v>
      </c>
      <c r="P2021" s="2" t="str">
        <f>VLOOKUP(I2021,Period!A:B,2,FALSE)</f>
        <v>2023H1</v>
      </c>
      <c r="Q2021" s="9">
        <f t="shared" si="354"/>
        <v>32.583333333333336</v>
      </c>
      <c r="R2021" s="2">
        <f t="shared" si="352"/>
        <v>40</v>
      </c>
      <c r="S2021" t="str">
        <f t="shared" si="355"/>
        <v>03 Cloudy (40%-90%)</v>
      </c>
      <c r="T2021" t="str">
        <f t="shared" si="353"/>
        <v>45037S2A_MSIL1CCDM-MLB-CLSTA4503703 Cloudy (40%-90%)</v>
      </c>
      <c r="U2021">
        <f>IF(COUNTIF(T$2:T2020,T2021)&gt;=1,0,1)</f>
        <v>0</v>
      </c>
      <c r="V2021" s="26" t="s">
        <v>751</v>
      </c>
      <c r="W2021" s="26">
        <f t="shared" si="356"/>
        <v>2023</v>
      </c>
      <c r="X2021" s="26" t="str">
        <f t="shared" si="357"/>
        <v>04</v>
      </c>
      <c r="Y2021" s="26">
        <f t="shared" si="358"/>
        <v>21</v>
      </c>
      <c r="Z2021" s="26" t="str">
        <f t="shared" si="359"/>
        <v>18</v>
      </c>
      <c r="AA2021" s="26" t="str">
        <f t="shared" si="360"/>
        <v>53</v>
      </c>
      <c r="AB2021" s="26" t="str">
        <f t="shared" si="361"/>
        <v>53</v>
      </c>
      <c r="AC2021" s="86" t="str">
        <f t="shared" si="362"/>
        <v>CLS_TA_2500X1254px_65m_S2A_MSIL1C_20230421_40CC</v>
      </c>
      <c r="AD2021" s="41" t="s">
        <v>752</v>
      </c>
    </row>
    <row r="2022" spans="2:30" x14ac:dyDescent="0.25">
      <c r="B2022" t="s">
        <v>3866</v>
      </c>
      <c r="C2022" t="s">
        <v>3817</v>
      </c>
      <c r="D2022" s="7" t="s">
        <v>100</v>
      </c>
      <c r="E2022" s="2" t="b">
        <v>1</v>
      </c>
      <c r="F2022" s="2" t="s">
        <v>3815</v>
      </c>
      <c r="G2022" s="7" t="s">
        <v>8</v>
      </c>
      <c r="H2022" t="s">
        <v>101</v>
      </c>
      <c r="I2022" s="78">
        <v>45037</v>
      </c>
      <c r="J2022" s="44" t="s">
        <v>105</v>
      </c>
      <c r="K2022" s="2" t="s">
        <v>164</v>
      </c>
      <c r="L2022" s="9">
        <v>41.4</v>
      </c>
      <c r="M2022" t="s">
        <v>3869</v>
      </c>
      <c r="N2022" s="2" t="s">
        <v>85</v>
      </c>
      <c r="O2022" s="2" t="s">
        <v>4139</v>
      </c>
      <c r="P2022" s="2" t="str">
        <f>VLOOKUP(I2022,Period!A:B,2,FALSE)</f>
        <v>2023H1</v>
      </c>
      <c r="Q2022" s="9">
        <f t="shared" si="354"/>
        <v>32.583333333333336</v>
      </c>
      <c r="R2022" s="2">
        <f t="shared" si="352"/>
        <v>40</v>
      </c>
      <c r="S2022" t="str">
        <f t="shared" si="355"/>
        <v>03 Cloudy (40%-90%)</v>
      </c>
      <c r="T2022" t="str">
        <f t="shared" si="353"/>
        <v>45037S2A_MSIL1CCDM-MLB-CLSTA4503703 Cloudy (40%-90%)</v>
      </c>
      <c r="U2022">
        <f>IF(COUNTIF(T$2:T2021,T2022)&gt;=1,0,1)</f>
        <v>0</v>
      </c>
      <c r="V2022" s="26" t="s">
        <v>751</v>
      </c>
      <c r="W2022" s="26">
        <f t="shared" si="356"/>
        <v>2023</v>
      </c>
      <c r="X2022" s="26" t="str">
        <f t="shared" si="357"/>
        <v>04</v>
      </c>
      <c r="Y2022" s="26">
        <f t="shared" si="358"/>
        <v>21</v>
      </c>
      <c r="Z2022" s="26" t="str">
        <f t="shared" si="359"/>
        <v>18</v>
      </c>
      <c r="AA2022" s="26" t="str">
        <f t="shared" si="360"/>
        <v>53</v>
      </c>
      <c r="AB2022" s="26" t="str">
        <f t="shared" si="361"/>
        <v>46</v>
      </c>
      <c r="AC2022" s="86" t="str">
        <f t="shared" si="362"/>
        <v>CLS_TA_2500X1254px_65m_S2A_MSIL1C_20230421_40CC</v>
      </c>
      <c r="AD2022" s="41" t="s">
        <v>752</v>
      </c>
    </row>
    <row r="2023" spans="2:30" x14ac:dyDescent="0.25">
      <c r="B2023" t="s">
        <v>3866</v>
      </c>
      <c r="C2023" t="s">
        <v>3817</v>
      </c>
      <c r="D2023" s="7" t="s">
        <v>100</v>
      </c>
      <c r="E2023" s="2" t="b">
        <v>1</v>
      </c>
      <c r="F2023" s="2" t="s">
        <v>3815</v>
      </c>
      <c r="G2023" s="7" t="s">
        <v>8</v>
      </c>
      <c r="H2023" t="s">
        <v>101</v>
      </c>
      <c r="I2023" s="78">
        <v>45037</v>
      </c>
      <c r="J2023" s="44" t="s">
        <v>110</v>
      </c>
      <c r="K2023" s="2" t="s">
        <v>165</v>
      </c>
      <c r="L2023" s="9">
        <v>9.3000000000000007</v>
      </c>
      <c r="M2023" t="s">
        <v>3869</v>
      </c>
      <c r="N2023" s="2" t="s">
        <v>85</v>
      </c>
      <c r="O2023" s="2" t="s">
        <v>4139</v>
      </c>
      <c r="P2023" s="2" t="str">
        <f>VLOOKUP(I2023,Period!A:B,2,FALSE)</f>
        <v>2023H1</v>
      </c>
      <c r="Q2023" s="9">
        <f t="shared" si="354"/>
        <v>32.583333333333336</v>
      </c>
      <c r="R2023" s="2">
        <f t="shared" si="352"/>
        <v>40</v>
      </c>
      <c r="S2023" t="str">
        <f t="shared" si="355"/>
        <v>03 Cloudy (40%-90%)</v>
      </c>
      <c r="T2023" t="str">
        <f t="shared" si="353"/>
        <v>45037S2A_MSIL1CCDM-MLB-CLSTA4503703 Cloudy (40%-90%)</v>
      </c>
      <c r="U2023">
        <f>IF(COUNTIF(T$2:T2022,T2023)&gt;=1,0,1)</f>
        <v>0</v>
      </c>
      <c r="V2023" s="26" t="s">
        <v>751</v>
      </c>
      <c r="W2023" s="26">
        <f t="shared" si="356"/>
        <v>2023</v>
      </c>
      <c r="X2023" s="26" t="str">
        <f t="shared" si="357"/>
        <v>04</v>
      </c>
      <c r="Y2023" s="26">
        <f t="shared" si="358"/>
        <v>21</v>
      </c>
      <c r="Z2023" s="26" t="str">
        <f t="shared" si="359"/>
        <v>18</v>
      </c>
      <c r="AA2023" s="26" t="str">
        <f t="shared" si="360"/>
        <v>53</v>
      </c>
      <c r="AB2023" s="26" t="str">
        <f t="shared" si="361"/>
        <v>39</v>
      </c>
      <c r="AC2023" s="86" t="str">
        <f t="shared" si="362"/>
        <v>CLS_TA_2500X1254px_65m_S2A_MSIL1C_20230421_40CC</v>
      </c>
      <c r="AD2023" s="41" t="s">
        <v>752</v>
      </c>
    </row>
    <row r="2024" spans="2:30" x14ac:dyDescent="0.25">
      <c r="B2024" t="s">
        <v>3866</v>
      </c>
      <c r="C2024" t="s">
        <v>3817</v>
      </c>
      <c r="D2024" s="7" t="s">
        <v>100</v>
      </c>
      <c r="E2024" s="2" t="b">
        <v>1</v>
      </c>
      <c r="F2024" s="2" t="s">
        <v>3815</v>
      </c>
      <c r="G2024" s="7" t="s">
        <v>8</v>
      </c>
      <c r="H2024" t="s">
        <v>101</v>
      </c>
      <c r="I2024" s="78">
        <v>45037</v>
      </c>
      <c r="J2024" s="44" t="s">
        <v>111</v>
      </c>
      <c r="K2024" s="2" t="s">
        <v>163</v>
      </c>
      <c r="L2024" s="9">
        <v>12.4</v>
      </c>
      <c r="M2024" t="s">
        <v>3869</v>
      </c>
      <c r="N2024" s="2" t="s">
        <v>85</v>
      </c>
      <c r="O2024" s="2" t="s">
        <v>4139</v>
      </c>
      <c r="P2024" s="2" t="str">
        <f>VLOOKUP(I2024,Period!A:B,2,FALSE)</f>
        <v>2023H1</v>
      </c>
      <c r="Q2024" s="9">
        <f t="shared" si="354"/>
        <v>32.583333333333336</v>
      </c>
      <c r="R2024" s="2">
        <f t="shared" si="352"/>
        <v>40</v>
      </c>
      <c r="S2024" t="str">
        <f t="shared" si="355"/>
        <v>03 Cloudy (40%-90%)</v>
      </c>
      <c r="T2024" t="str">
        <f t="shared" si="353"/>
        <v>45037S2A_MSIL1CCDM-MLB-CLSTA4503703 Cloudy (40%-90%)</v>
      </c>
      <c r="U2024">
        <f>IF(COUNTIF(T$2:T2023,T2024)&gt;=1,0,1)</f>
        <v>0</v>
      </c>
      <c r="V2024" s="26" t="s">
        <v>751</v>
      </c>
      <c r="W2024" s="26">
        <f t="shared" si="356"/>
        <v>2023</v>
      </c>
      <c r="X2024" s="26" t="str">
        <f t="shared" si="357"/>
        <v>04</v>
      </c>
      <c r="Y2024" s="26">
        <f t="shared" si="358"/>
        <v>21</v>
      </c>
      <c r="Z2024" s="26" t="str">
        <f t="shared" si="359"/>
        <v>18</v>
      </c>
      <c r="AA2024" s="26" t="str">
        <f t="shared" si="360"/>
        <v>53</v>
      </c>
      <c r="AB2024" s="26" t="str">
        <f t="shared" si="361"/>
        <v>38</v>
      </c>
      <c r="AC2024" s="86" t="str">
        <f t="shared" si="362"/>
        <v>CLS_TA_2500X1254px_65m_S2A_MSIL1C_20230421_40CC</v>
      </c>
      <c r="AD2024" s="41" t="s">
        <v>752</v>
      </c>
    </row>
    <row r="2025" spans="2:30" x14ac:dyDescent="0.25">
      <c r="B2025" t="s">
        <v>3866</v>
      </c>
      <c r="C2025" t="s">
        <v>3817</v>
      </c>
      <c r="D2025" s="7" t="s">
        <v>100</v>
      </c>
      <c r="E2025" s="2" t="b">
        <v>1</v>
      </c>
      <c r="F2025" s="2" t="s">
        <v>3815</v>
      </c>
      <c r="G2025" s="7" t="s">
        <v>8</v>
      </c>
      <c r="H2025" t="s">
        <v>101</v>
      </c>
      <c r="I2025" s="61">
        <v>45035</v>
      </c>
      <c r="J2025" s="43" t="s">
        <v>102</v>
      </c>
      <c r="K2025" s="2" t="s">
        <v>136</v>
      </c>
      <c r="L2025" s="9">
        <v>0.4</v>
      </c>
      <c r="M2025" t="s">
        <v>3869</v>
      </c>
      <c r="N2025" s="2" t="s">
        <v>85</v>
      </c>
      <c r="O2025" s="2" t="s">
        <v>4139</v>
      </c>
      <c r="P2025" s="2" t="str">
        <f>VLOOKUP(I2025,Period!A:B,2,FALSE)</f>
        <v>2023H1</v>
      </c>
      <c r="Q2025" s="9">
        <f t="shared" si="354"/>
        <v>3.7333333333333338</v>
      </c>
      <c r="R2025" s="2">
        <f t="shared" si="352"/>
        <v>10</v>
      </c>
      <c r="S2025" t="str">
        <f t="shared" si="355"/>
        <v>02 Sunny (10%-30%)</v>
      </c>
      <c r="T2025" t="str">
        <f t="shared" si="353"/>
        <v>45035S2A_MSIL1CCDM-MLB-CLSTA4503502 Sunny (10%-30%)</v>
      </c>
      <c r="U2025">
        <f>IF(COUNTIF(T$2:T2024,T2025)&gt;=1,0,1)</f>
        <v>1</v>
      </c>
      <c r="V2025" s="26" t="s">
        <v>751</v>
      </c>
      <c r="W2025" s="26">
        <f t="shared" si="356"/>
        <v>2023</v>
      </c>
      <c r="X2025" s="26" t="str">
        <f t="shared" si="357"/>
        <v>04</v>
      </c>
      <c r="Y2025" s="26">
        <f t="shared" si="358"/>
        <v>19</v>
      </c>
      <c r="Z2025" s="26" t="str">
        <f t="shared" si="359"/>
        <v>19</v>
      </c>
      <c r="AA2025" s="26" t="str">
        <f t="shared" si="360"/>
        <v>03</v>
      </c>
      <c r="AB2025" s="26" t="str">
        <f t="shared" si="361"/>
        <v>50</v>
      </c>
      <c r="AC2025" s="86" t="str">
        <f t="shared" si="362"/>
        <v>CLS_TA_2500X1254px_65m_S2A_MSIL1C_20230419_10CC</v>
      </c>
      <c r="AD2025" s="41" t="s">
        <v>752</v>
      </c>
    </row>
    <row r="2026" spans="2:30" x14ac:dyDescent="0.25">
      <c r="B2026" t="s">
        <v>3866</v>
      </c>
      <c r="C2026" t="s">
        <v>3817</v>
      </c>
      <c r="D2026" s="7" t="s">
        <v>100</v>
      </c>
      <c r="E2026" s="2" t="b">
        <v>1</v>
      </c>
      <c r="F2026" s="2" t="s">
        <v>3815</v>
      </c>
      <c r="G2026" s="7" t="s">
        <v>8</v>
      </c>
      <c r="H2026" t="s">
        <v>101</v>
      </c>
      <c r="I2026" s="61">
        <v>45035</v>
      </c>
      <c r="J2026" s="43" t="s">
        <v>103</v>
      </c>
      <c r="K2026" s="2" t="s">
        <v>146</v>
      </c>
      <c r="L2026" s="9">
        <v>0.5</v>
      </c>
      <c r="M2026" t="s">
        <v>3869</v>
      </c>
      <c r="N2026" s="2" t="s">
        <v>85</v>
      </c>
      <c r="O2026" s="2" t="s">
        <v>4139</v>
      </c>
      <c r="P2026" s="2" t="str">
        <f>VLOOKUP(I2026,Period!A:B,2,FALSE)</f>
        <v>2023H1</v>
      </c>
      <c r="Q2026" s="9">
        <f t="shared" si="354"/>
        <v>3.7333333333333338</v>
      </c>
      <c r="R2026" s="2">
        <f t="shared" si="352"/>
        <v>10</v>
      </c>
      <c r="S2026" t="str">
        <f t="shared" si="355"/>
        <v>02 Sunny (10%-30%)</v>
      </c>
      <c r="T2026" t="str">
        <f t="shared" si="353"/>
        <v>45035S2A_MSIL1CCDM-MLB-CLSTA4503502 Sunny (10%-30%)</v>
      </c>
      <c r="U2026">
        <f>IF(COUNTIF(T$2:T2025,T2026)&gt;=1,0,1)</f>
        <v>0</v>
      </c>
      <c r="V2026" s="26" t="s">
        <v>751</v>
      </c>
      <c r="W2026" s="26">
        <f t="shared" si="356"/>
        <v>2023</v>
      </c>
      <c r="X2026" s="26" t="str">
        <f t="shared" si="357"/>
        <v>04</v>
      </c>
      <c r="Y2026" s="26">
        <f t="shared" si="358"/>
        <v>19</v>
      </c>
      <c r="Z2026" s="26" t="str">
        <f t="shared" si="359"/>
        <v>19</v>
      </c>
      <c r="AA2026" s="26" t="str">
        <f t="shared" si="360"/>
        <v>03</v>
      </c>
      <c r="AB2026" s="26" t="str">
        <f t="shared" si="361"/>
        <v>46</v>
      </c>
      <c r="AC2026" s="86" t="str">
        <f t="shared" si="362"/>
        <v>CLS_TA_2500X1254px_65m_S2A_MSIL1C_20230419_10CC</v>
      </c>
      <c r="AD2026" s="41" t="s">
        <v>752</v>
      </c>
    </row>
    <row r="2027" spans="2:30" x14ac:dyDescent="0.25">
      <c r="B2027" t="s">
        <v>3866</v>
      </c>
      <c r="C2027" t="s">
        <v>3817</v>
      </c>
      <c r="D2027" s="7" t="s">
        <v>100</v>
      </c>
      <c r="E2027" s="2" t="b">
        <v>1</v>
      </c>
      <c r="F2027" s="2" t="s">
        <v>3815</v>
      </c>
      <c r="G2027" s="7" t="s">
        <v>8</v>
      </c>
      <c r="H2027" t="s">
        <v>101</v>
      </c>
      <c r="I2027" s="61">
        <v>45035</v>
      </c>
      <c r="J2027" s="43" t="s">
        <v>104</v>
      </c>
      <c r="K2027" s="2" t="s">
        <v>147</v>
      </c>
      <c r="L2027" s="9">
        <v>0.2</v>
      </c>
      <c r="M2027" t="s">
        <v>3869</v>
      </c>
      <c r="N2027" s="2" t="s">
        <v>85</v>
      </c>
      <c r="O2027" s="2" t="s">
        <v>4139</v>
      </c>
      <c r="P2027" s="2" t="str">
        <f>VLOOKUP(I2027,Period!A:B,2,FALSE)</f>
        <v>2023H1</v>
      </c>
      <c r="Q2027" s="9">
        <f t="shared" si="354"/>
        <v>3.7333333333333338</v>
      </c>
      <c r="R2027" s="2">
        <f t="shared" si="352"/>
        <v>10</v>
      </c>
      <c r="S2027" t="str">
        <f t="shared" si="355"/>
        <v>02 Sunny (10%-30%)</v>
      </c>
      <c r="T2027" t="str">
        <f t="shared" si="353"/>
        <v>45035S2A_MSIL1CCDM-MLB-CLSTA4503502 Sunny (10%-30%)</v>
      </c>
      <c r="U2027">
        <f>IF(COUNTIF(T$2:T2026,T2027)&gt;=1,0,1)</f>
        <v>0</v>
      </c>
      <c r="V2027" s="26" t="s">
        <v>751</v>
      </c>
      <c r="W2027" s="26">
        <f t="shared" si="356"/>
        <v>2023</v>
      </c>
      <c r="X2027" s="26" t="str">
        <f t="shared" si="357"/>
        <v>04</v>
      </c>
      <c r="Y2027" s="26">
        <f t="shared" si="358"/>
        <v>19</v>
      </c>
      <c r="Z2027" s="26" t="str">
        <f t="shared" si="359"/>
        <v>19</v>
      </c>
      <c r="AA2027" s="26" t="str">
        <f t="shared" si="360"/>
        <v>03</v>
      </c>
      <c r="AB2027" s="26" t="str">
        <f t="shared" si="361"/>
        <v>45</v>
      </c>
      <c r="AC2027" s="86" t="str">
        <f t="shared" si="362"/>
        <v>CLS_TA_2500X1254px_65m_S2A_MSIL1C_20230419_10CC</v>
      </c>
      <c r="AD2027" s="41" t="s">
        <v>752</v>
      </c>
    </row>
    <row r="2028" spans="2:30" x14ac:dyDescent="0.25">
      <c r="B2028" t="s">
        <v>3866</v>
      </c>
      <c r="C2028" t="s">
        <v>3817</v>
      </c>
      <c r="D2028" s="7" t="s">
        <v>100</v>
      </c>
      <c r="E2028" s="2" t="b">
        <v>1</v>
      </c>
      <c r="F2028" s="2" t="s">
        <v>3815</v>
      </c>
      <c r="G2028" s="7" t="s">
        <v>8</v>
      </c>
      <c r="H2028" t="s">
        <v>101</v>
      </c>
      <c r="I2028" s="61">
        <v>45035</v>
      </c>
      <c r="J2028" s="43" t="s">
        <v>105</v>
      </c>
      <c r="K2028" s="2" t="s">
        <v>149</v>
      </c>
      <c r="L2028" s="9">
        <v>14.9</v>
      </c>
      <c r="M2028" t="s">
        <v>3869</v>
      </c>
      <c r="N2028" s="2" t="s">
        <v>85</v>
      </c>
      <c r="O2028" s="2" t="s">
        <v>4139</v>
      </c>
      <c r="P2028" s="2" t="str">
        <f>VLOOKUP(I2028,Period!A:B,2,FALSE)</f>
        <v>2023H1</v>
      </c>
      <c r="Q2028" s="9">
        <f t="shared" si="354"/>
        <v>3.7333333333333338</v>
      </c>
      <c r="R2028" s="2">
        <f t="shared" si="352"/>
        <v>10</v>
      </c>
      <c r="S2028" t="str">
        <f t="shared" si="355"/>
        <v>02 Sunny (10%-30%)</v>
      </c>
      <c r="T2028" t="str">
        <f t="shared" si="353"/>
        <v>45035S2A_MSIL1CCDM-MLB-CLSTA4503502 Sunny (10%-30%)</v>
      </c>
      <c r="U2028">
        <f>IF(COUNTIF(T$2:T2027,T2028)&gt;=1,0,1)</f>
        <v>0</v>
      </c>
      <c r="V2028" s="26" t="s">
        <v>751</v>
      </c>
      <c r="W2028" s="26">
        <f t="shared" si="356"/>
        <v>2023</v>
      </c>
      <c r="X2028" s="26" t="str">
        <f t="shared" si="357"/>
        <v>04</v>
      </c>
      <c r="Y2028" s="26">
        <f t="shared" si="358"/>
        <v>19</v>
      </c>
      <c r="Z2028" s="26" t="str">
        <f t="shared" si="359"/>
        <v>19</v>
      </c>
      <c r="AA2028" s="26" t="str">
        <f t="shared" si="360"/>
        <v>03</v>
      </c>
      <c r="AB2028" s="26" t="str">
        <f t="shared" si="361"/>
        <v>35</v>
      </c>
      <c r="AC2028" s="86" t="str">
        <f t="shared" si="362"/>
        <v>CLS_TA_2500X1254px_65m_S2A_MSIL1C_20230419_10CC</v>
      </c>
      <c r="AD2028" s="41" t="s">
        <v>752</v>
      </c>
    </row>
    <row r="2029" spans="2:30" x14ac:dyDescent="0.25">
      <c r="B2029" t="s">
        <v>3866</v>
      </c>
      <c r="C2029" t="s">
        <v>3817</v>
      </c>
      <c r="D2029" s="7" t="s">
        <v>100</v>
      </c>
      <c r="E2029" s="2" t="b">
        <v>1</v>
      </c>
      <c r="F2029" s="2" t="s">
        <v>3815</v>
      </c>
      <c r="G2029" s="7" t="s">
        <v>8</v>
      </c>
      <c r="H2029" t="s">
        <v>101</v>
      </c>
      <c r="I2029" s="61">
        <v>45035</v>
      </c>
      <c r="J2029" s="43" t="s">
        <v>110</v>
      </c>
      <c r="K2029" s="2" t="s">
        <v>166</v>
      </c>
      <c r="L2029" s="9">
        <v>4.0999999999999996</v>
      </c>
      <c r="M2029" t="s">
        <v>3869</v>
      </c>
      <c r="N2029" s="2" t="s">
        <v>85</v>
      </c>
      <c r="O2029" s="2" t="s">
        <v>4139</v>
      </c>
      <c r="P2029" s="2" t="str">
        <f>VLOOKUP(I2029,Period!A:B,2,FALSE)</f>
        <v>2023H1</v>
      </c>
      <c r="Q2029" s="9">
        <f t="shared" si="354"/>
        <v>3.7333333333333338</v>
      </c>
      <c r="R2029" s="2">
        <f t="shared" si="352"/>
        <v>10</v>
      </c>
      <c r="S2029" t="str">
        <f t="shared" si="355"/>
        <v>02 Sunny (10%-30%)</v>
      </c>
      <c r="T2029" t="str">
        <f t="shared" si="353"/>
        <v>45035S2A_MSIL1CCDM-MLB-CLSTA4503502 Sunny (10%-30%)</v>
      </c>
      <c r="U2029">
        <f>IF(COUNTIF(T$2:T2028,T2029)&gt;=1,0,1)</f>
        <v>0</v>
      </c>
      <c r="V2029" s="26" t="s">
        <v>751</v>
      </c>
      <c r="W2029" s="26">
        <f t="shared" si="356"/>
        <v>2023</v>
      </c>
      <c r="X2029" s="26" t="str">
        <f t="shared" si="357"/>
        <v>04</v>
      </c>
      <c r="Y2029" s="26">
        <f t="shared" si="358"/>
        <v>19</v>
      </c>
      <c r="Z2029" s="26" t="str">
        <f t="shared" si="359"/>
        <v>19</v>
      </c>
      <c r="AA2029" s="26" t="str">
        <f t="shared" si="360"/>
        <v>03</v>
      </c>
      <c r="AB2029" s="26" t="str">
        <f t="shared" si="361"/>
        <v>32</v>
      </c>
      <c r="AC2029" s="86" t="str">
        <f t="shared" si="362"/>
        <v>CLS_TA_2500X1254px_65m_S2A_MSIL1C_20230419_10CC</v>
      </c>
      <c r="AD2029" s="41" t="s">
        <v>752</v>
      </c>
    </row>
    <row r="2030" spans="2:30" x14ac:dyDescent="0.25">
      <c r="B2030" t="s">
        <v>3866</v>
      </c>
      <c r="C2030" t="s">
        <v>3817</v>
      </c>
      <c r="D2030" s="7" t="s">
        <v>100</v>
      </c>
      <c r="E2030" s="2" t="b">
        <v>1</v>
      </c>
      <c r="F2030" s="2" t="s">
        <v>3815</v>
      </c>
      <c r="G2030" s="7" t="s">
        <v>8</v>
      </c>
      <c r="H2030" t="s">
        <v>101</v>
      </c>
      <c r="I2030" s="61">
        <v>45035</v>
      </c>
      <c r="J2030" s="43" t="s">
        <v>111</v>
      </c>
      <c r="K2030" s="2" t="s">
        <v>150</v>
      </c>
      <c r="L2030" s="9">
        <v>2.2999999999999998</v>
      </c>
      <c r="M2030" t="s">
        <v>3869</v>
      </c>
      <c r="N2030" s="2" t="s">
        <v>85</v>
      </c>
      <c r="O2030" s="2" t="s">
        <v>4139</v>
      </c>
      <c r="P2030" s="2" t="str">
        <f>VLOOKUP(I2030,Period!A:B,2,FALSE)</f>
        <v>2023H1</v>
      </c>
      <c r="Q2030" s="9">
        <f t="shared" si="354"/>
        <v>3.7333333333333338</v>
      </c>
      <c r="R2030" s="2">
        <f t="shared" si="352"/>
        <v>10</v>
      </c>
      <c r="S2030" t="str">
        <f t="shared" si="355"/>
        <v>02 Sunny (10%-30%)</v>
      </c>
      <c r="T2030" t="str">
        <f t="shared" si="353"/>
        <v>45035S2A_MSIL1CCDM-MLB-CLSTA4503502 Sunny (10%-30%)</v>
      </c>
      <c r="U2030">
        <f>IF(COUNTIF(T$2:T2029,T2030)&gt;=1,0,1)</f>
        <v>0</v>
      </c>
      <c r="V2030" s="26" t="s">
        <v>751</v>
      </c>
      <c r="W2030" s="26">
        <f t="shared" si="356"/>
        <v>2023</v>
      </c>
      <c r="X2030" s="26" t="str">
        <f t="shared" si="357"/>
        <v>04</v>
      </c>
      <c r="Y2030" s="26">
        <f t="shared" si="358"/>
        <v>19</v>
      </c>
      <c r="Z2030" s="26" t="str">
        <f t="shared" si="359"/>
        <v>19</v>
      </c>
      <c r="AA2030" s="26" t="str">
        <f t="shared" si="360"/>
        <v>03</v>
      </c>
      <c r="AB2030" s="26" t="str">
        <f t="shared" si="361"/>
        <v>31</v>
      </c>
      <c r="AC2030" s="86" t="str">
        <f t="shared" si="362"/>
        <v>CLS_TA_2500X1254px_65m_S2A_MSIL1C_20230419_10CC</v>
      </c>
      <c r="AD2030" s="41" t="s">
        <v>752</v>
      </c>
    </row>
    <row r="2031" spans="2:30" x14ac:dyDescent="0.25">
      <c r="B2031" t="s">
        <v>3866</v>
      </c>
      <c r="C2031" t="s">
        <v>3817</v>
      </c>
      <c r="D2031" s="7" t="s">
        <v>100</v>
      </c>
      <c r="E2031" s="2" t="b">
        <v>1</v>
      </c>
      <c r="F2031" s="2" t="s">
        <v>3815</v>
      </c>
      <c r="G2031" s="7" t="s">
        <v>8</v>
      </c>
      <c r="H2031" t="s">
        <v>101</v>
      </c>
      <c r="I2031" s="78">
        <v>45030</v>
      </c>
      <c r="J2031" s="44" t="s">
        <v>102</v>
      </c>
      <c r="K2031" s="2" t="s">
        <v>107</v>
      </c>
      <c r="L2031" s="9">
        <v>2.1</v>
      </c>
      <c r="M2031" t="s">
        <v>3869</v>
      </c>
      <c r="N2031" s="2" t="s">
        <v>85</v>
      </c>
      <c r="O2031" s="2" t="s">
        <v>4139</v>
      </c>
      <c r="P2031" s="2" t="str">
        <f>VLOOKUP(I2031,Period!A:B,2,FALSE)</f>
        <v>2023H1</v>
      </c>
      <c r="Q2031" s="9">
        <f t="shared" si="354"/>
        <v>1.1000000000000001</v>
      </c>
      <c r="R2031" s="2">
        <f t="shared" si="352"/>
        <v>10</v>
      </c>
      <c r="S2031" t="str">
        <f t="shared" si="355"/>
        <v>02 Sunny (10%-30%)</v>
      </c>
      <c r="T2031" t="str">
        <f t="shared" si="353"/>
        <v>45030S2A_MSIL1CCDM-MLB-CLSTA4503002 Sunny (10%-30%)</v>
      </c>
      <c r="U2031">
        <f>IF(COUNTIF(T$2:T2030,T2031)&gt;=1,0,1)</f>
        <v>1</v>
      </c>
      <c r="V2031" s="26" t="s">
        <v>751</v>
      </c>
      <c r="W2031" s="26">
        <f t="shared" si="356"/>
        <v>2023</v>
      </c>
      <c r="X2031" s="26" t="str">
        <f t="shared" si="357"/>
        <v>04</v>
      </c>
      <c r="Y2031" s="26">
        <f t="shared" si="358"/>
        <v>14</v>
      </c>
      <c r="Z2031" s="26" t="str">
        <f t="shared" si="359"/>
        <v>19</v>
      </c>
      <c r="AA2031" s="26" t="str">
        <f t="shared" si="360"/>
        <v>03</v>
      </c>
      <c r="AB2031" s="26" t="str">
        <f t="shared" si="361"/>
        <v>52</v>
      </c>
      <c r="AC2031" s="86" t="str">
        <f t="shared" si="362"/>
        <v>CLS_TA_2500X1254px_65m_S2A_MSIL1C_20230414_10CC</v>
      </c>
      <c r="AD2031" s="41" t="s">
        <v>752</v>
      </c>
    </row>
    <row r="2032" spans="2:30" x14ac:dyDescent="0.25">
      <c r="B2032" t="s">
        <v>3866</v>
      </c>
      <c r="C2032" t="s">
        <v>3817</v>
      </c>
      <c r="D2032" s="7" t="s">
        <v>100</v>
      </c>
      <c r="E2032" s="2" t="b">
        <v>1</v>
      </c>
      <c r="F2032" s="2" t="s">
        <v>3815</v>
      </c>
      <c r="G2032" s="7" t="s">
        <v>8</v>
      </c>
      <c r="H2032" t="s">
        <v>101</v>
      </c>
      <c r="I2032" s="78">
        <v>45030</v>
      </c>
      <c r="J2032" s="44" t="s">
        <v>103</v>
      </c>
      <c r="K2032" s="2" t="s">
        <v>137</v>
      </c>
      <c r="L2032" s="9">
        <v>1.3</v>
      </c>
      <c r="M2032" t="s">
        <v>3869</v>
      </c>
      <c r="N2032" s="2" t="s">
        <v>85</v>
      </c>
      <c r="O2032" s="2" t="s">
        <v>4139</v>
      </c>
      <c r="P2032" s="2" t="str">
        <f>VLOOKUP(I2032,Period!A:B,2,FALSE)</f>
        <v>2023H1</v>
      </c>
      <c r="Q2032" s="9">
        <f t="shared" si="354"/>
        <v>1.1000000000000001</v>
      </c>
      <c r="R2032" s="2">
        <f t="shared" si="352"/>
        <v>10</v>
      </c>
      <c r="S2032" t="str">
        <f t="shared" si="355"/>
        <v>02 Sunny (10%-30%)</v>
      </c>
      <c r="T2032" t="str">
        <f t="shared" si="353"/>
        <v>45030S2A_MSIL1CCDM-MLB-CLSTA4503002 Sunny (10%-30%)</v>
      </c>
      <c r="U2032">
        <f>IF(COUNTIF(T$2:T2031,T2032)&gt;=1,0,1)</f>
        <v>0</v>
      </c>
      <c r="V2032" s="26" t="s">
        <v>751</v>
      </c>
      <c r="W2032" s="26">
        <f t="shared" si="356"/>
        <v>2023</v>
      </c>
      <c r="X2032" s="26" t="str">
        <f t="shared" si="357"/>
        <v>04</v>
      </c>
      <c r="Y2032" s="26">
        <f t="shared" si="358"/>
        <v>14</v>
      </c>
      <c r="Z2032" s="26" t="str">
        <f t="shared" si="359"/>
        <v>19</v>
      </c>
      <c r="AA2032" s="26" t="str">
        <f t="shared" si="360"/>
        <v>03</v>
      </c>
      <c r="AB2032" s="26" t="str">
        <f t="shared" si="361"/>
        <v>48</v>
      </c>
      <c r="AC2032" s="86" t="str">
        <f t="shared" si="362"/>
        <v>CLS_TA_2500X1254px_65m_S2A_MSIL1C_20230414_10CC</v>
      </c>
      <c r="AD2032" s="41" t="s">
        <v>752</v>
      </c>
    </row>
    <row r="2033" spans="2:30" x14ac:dyDescent="0.25">
      <c r="B2033" t="s">
        <v>3866</v>
      </c>
      <c r="C2033" t="s">
        <v>3817</v>
      </c>
      <c r="D2033" s="7" t="s">
        <v>100</v>
      </c>
      <c r="E2033" s="2" t="b">
        <v>1</v>
      </c>
      <c r="F2033" s="2" t="s">
        <v>3815</v>
      </c>
      <c r="G2033" s="7" t="s">
        <v>8</v>
      </c>
      <c r="H2033" t="s">
        <v>101</v>
      </c>
      <c r="I2033" s="78">
        <v>45030</v>
      </c>
      <c r="J2033" s="44" t="s">
        <v>104</v>
      </c>
      <c r="K2033" s="2" t="s">
        <v>138</v>
      </c>
      <c r="L2033" s="9">
        <v>0.1</v>
      </c>
      <c r="M2033" t="s">
        <v>3869</v>
      </c>
      <c r="N2033" s="2" t="s">
        <v>85</v>
      </c>
      <c r="O2033" s="2" t="s">
        <v>4139</v>
      </c>
      <c r="P2033" s="2" t="str">
        <f>VLOOKUP(I2033,Period!A:B,2,FALSE)</f>
        <v>2023H1</v>
      </c>
      <c r="Q2033" s="9">
        <f t="shared" si="354"/>
        <v>1.1000000000000001</v>
      </c>
      <c r="R2033" s="2">
        <f t="shared" si="352"/>
        <v>10</v>
      </c>
      <c r="S2033" t="str">
        <f t="shared" si="355"/>
        <v>02 Sunny (10%-30%)</v>
      </c>
      <c r="T2033" t="str">
        <f t="shared" si="353"/>
        <v>45030S2A_MSIL1CCDM-MLB-CLSTA4503002 Sunny (10%-30%)</v>
      </c>
      <c r="U2033">
        <f>IF(COUNTIF(T$2:T2032,T2033)&gt;=1,0,1)</f>
        <v>0</v>
      </c>
      <c r="V2033" s="26" t="s">
        <v>751</v>
      </c>
      <c r="W2033" s="26">
        <f t="shared" si="356"/>
        <v>2023</v>
      </c>
      <c r="X2033" s="26" t="str">
        <f t="shared" si="357"/>
        <v>04</v>
      </c>
      <c r="Y2033" s="26">
        <f t="shared" si="358"/>
        <v>14</v>
      </c>
      <c r="Z2033" s="26" t="str">
        <f t="shared" si="359"/>
        <v>19</v>
      </c>
      <c r="AA2033" s="26" t="str">
        <f t="shared" si="360"/>
        <v>03</v>
      </c>
      <c r="AB2033" s="26" t="str">
        <f t="shared" si="361"/>
        <v>47</v>
      </c>
      <c r="AC2033" s="86" t="str">
        <f t="shared" si="362"/>
        <v>CLS_TA_2500X1254px_65m_S2A_MSIL1C_20230414_10CC</v>
      </c>
      <c r="AD2033" s="41" t="s">
        <v>752</v>
      </c>
    </row>
    <row r="2034" spans="2:30" x14ac:dyDescent="0.25">
      <c r="B2034" t="s">
        <v>3866</v>
      </c>
      <c r="C2034" t="s">
        <v>3817</v>
      </c>
      <c r="D2034" s="7" t="s">
        <v>100</v>
      </c>
      <c r="E2034" s="2" t="b">
        <v>1</v>
      </c>
      <c r="F2034" s="2" t="s">
        <v>3815</v>
      </c>
      <c r="G2034" s="7" t="s">
        <v>8</v>
      </c>
      <c r="H2034" t="s">
        <v>101</v>
      </c>
      <c r="I2034" s="78">
        <v>45030</v>
      </c>
      <c r="J2034" s="44" t="s">
        <v>105</v>
      </c>
      <c r="K2034" s="2" t="s">
        <v>113</v>
      </c>
      <c r="L2034" s="9">
        <v>3.1</v>
      </c>
      <c r="M2034" t="s">
        <v>3869</v>
      </c>
      <c r="N2034" s="2" t="s">
        <v>85</v>
      </c>
      <c r="O2034" s="2" t="s">
        <v>4139</v>
      </c>
      <c r="P2034" s="2" t="str">
        <f>VLOOKUP(I2034,Period!A:B,2,FALSE)</f>
        <v>2023H1</v>
      </c>
      <c r="Q2034" s="9">
        <f t="shared" si="354"/>
        <v>1.1000000000000001</v>
      </c>
      <c r="R2034" s="2">
        <f t="shared" si="352"/>
        <v>10</v>
      </c>
      <c r="S2034" t="str">
        <f t="shared" si="355"/>
        <v>02 Sunny (10%-30%)</v>
      </c>
      <c r="T2034" t="str">
        <f t="shared" si="353"/>
        <v>45030S2A_MSIL1CCDM-MLB-CLSTA4503002 Sunny (10%-30%)</v>
      </c>
      <c r="U2034">
        <f>IF(COUNTIF(T$2:T2033,T2034)&gt;=1,0,1)</f>
        <v>0</v>
      </c>
      <c r="V2034" s="26" t="s">
        <v>751</v>
      </c>
      <c r="W2034" s="26">
        <f t="shared" si="356"/>
        <v>2023</v>
      </c>
      <c r="X2034" s="26" t="str">
        <f t="shared" si="357"/>
        <v>04</v>
      </c>
      <c r="Y2034" s="26">
        <f t="shared" si="358"/>
        <v>14</v>
      </c>
      <c r="Z2034" s="26" t="str">
        <f t="shared" si="359"/>
        <v>19</v>
      </c>
      <c r="AA2034" s="26" t="str">
        <f t="shared" si="360"/>
        <v>03</v>
      </c>
      <c r="AB2034" s="26" t="str">
        <f t="shared" si="361"/>
        <v>38</v>
      </c>
      <c r="AC2034" s="86" t="str">
        <f t="shared" si="362"/>
        <v>CLS_TA_2500X1254px_65m_S2A_MSIL1C_20230414_10CC</v>
      </c>
      <c r="AD2034" s="41" t="s">
        <v>752</v>
      </c>
    </row>
    <row r="2035" spans="2:30" x14ac:dyDescent="0.25">
      <c r="B2035" t="s">
        <v>3866</v>
      </c>
      <c r="C2035" t="s">
        <v>3817</v>
      </c>
      <c r="D2035" s="7" t="s">
        <v>100</v>
      </c>
      <c r="E2035" s="2" t="b">
        <v>1</v>
      </c>
      <c r="F2035" s="2" t="s">
        <v>3815</v>
      </c>
      <c r="G2035" s="7" t="s">
        <v>8</v>
      </c>
      <c r="H2035" t="s">
        <v>101</v>
      </c>
      <c r="I2035" s="78">
        <v>45030</v>
      </c>
      <c r="J2035" s="44" t="s">
        <v>110</v>
      </c>
      <c r="K2035" s="2" t="s">
        <v>156</v>
      </c>
      <c r="L2035" s="9">
        <v>0</v>
      </c>
      <c r="M2035" t="s">
        <v>3869</v>
      </c>
      <c r="N2035" s="2" t="s">
        <v>85</v>
      </c>
      <c r="O2035" s="2" t="s">
        <v>4139</v>
      </c>
      <c r="P2035" s="2" t="str">
        <f>VLOOKUP(I2035,Period!A:B,2,FALSE)</f>
        <v>2023H1</v>
      </c>
      <c r="Q2035" s="9">
        <f t="shared" si="354"/>
        <v>1.1000000000000001</v>
      </c>
      <c r="R2035" s="2">
        <f t="shared" si="352"/>
        <v>10</v>
      </c>
      <c r="S2035" t="str">
        <f t="shared" si="355"/>
        <v>02 Sunny (10%-30%)</v>
      </c>
      <c r="T2035" t="str">
        <f t="shared" si="353"/>
        <v>45030S2A_MSIL1CCDM-MLB-CLSTA4503002 Sunny (10%-30%)</v>
      </c>
      <c r="U2035">
        <f>IF(COUNTIF(T$2:T2034,T2035)&gt;=1,0,1)</f>
        <v>0</v>
      </c>
      <c r="V2035" s="26" t="s">
        <v>751</v>
      </c>
      <c r="W2035" s="26">
        <f t="shared" si="356"/>
        <v>2023</v>
      </c>
      <c r="X2035" s="26" t="str">
        <f t="shared" si="357"/>
        <v>04</v>
      </c>
      <c r="Y2035" s="26">
        <f t="shared" si="358"/>
        <v>14</v>
      </c>
      <c r="Z2035" s="26" t="str">
        <f t="shared" si="359"/>
        <v>19</v>
      </c>
      <c r="AA2035" s="26" t="str">
        <f t="shared" si="360"/>
        <v>03</v>
      </c>
      <c r="AB2035" s="26" t="str">
        <f t="shared" si="361"/>
        <v>34</v>
      </c>
      <c r="AC2035" s="86" t="str">
        <f t="shared" si="362"/>
        <v>CLS_TA_2500X1254px_65m_S2A_MSIL1C_20230414_10CC</v>
      </c>
      <c r="AD2035" s="41" t="s">
        <v>752</v>
      </c>
    </row>
    <row r="2036" spans="2:30" x14ac:dyDescent="0.25">
      <c r="B2036" t="s">
        <v>3866</v>
      </c>
      <c r="C2036" t="s">
        <v>3817</v>
      </c>
      <c r="D2036" s="7" t="s">
        <v>100</v>
      </c>
      <c r="E2036" s="2" t="b">
        <v>1</v>
      </c>
      <c r="F2036" s="2" t="s">
        <v>3815</v>
      </c>
      <c r="G2036" s="7" t="s">
        <v>8</v>
      </c>
      <c r="H2036" t="s">
        <v>101</v>
      </c>
      <c r="I2036" s="78">
        <v>45030</v>
      </c>
      <c r="J2036" s="44" t="s">
        <v>111</v>
      </c>
      <c r="K2036" s="2" t="s">
        <v>139</v>
      </c>
      <c r="L2036" s="9">
        <v>0</v>
      </c>
      <c r="M2036" t="s">
        <v>3869</v>
      </c>
      <c r="N2036" s="2" t="s">
        <v>85</v>
      </c>
      <c r="O2036" s="2" t="s">
        <v>4139</v>
      </c>
      <c r="P2036" s="2" t="str">
        <f>VLOOKUP(I2036,Period!A:B,2,FALSE)</f>
        <v>2023H1</v>
      </c>
      <c r="Q2036" s="9">
        <f t="shared" si="354"/>
        <v>1.1000000000000001</v>
      </c>
      <c r="R2036" s="2">
        <f t="shared" si="352"/>
        <v>10</v>
      </c>
      <c r="S2036" t="str">
        <f t="shared" si="355"/>
        <v>02 Sunny (10%-30%)</v>
      </c>
      <c r="T2036" t="str">
        <f t="shared" si="353"/>
        <v>45030S2A_MSIL1CCDM-MLB-CLSTA4503002 Sunny (10%-30%)</v>
      </c>
      <c r="U2036">
        <f>IF(COUNTIF(T$2:T2035,T2036)&gt;=1,0,1)</f>
        <v>0</v>
      </c>
      <c r="V2036" s="26" t="s">
        <v>751</v>
      </c>
      <c r="W2036" s="26">
        <f t="shared" si="356"/>
        <v>2023</v>
      </c>
      <c r="X2036" s="26" t="str">
        <f t="shared" si="357"/>
        <v>04</v>
      </c>
      <c r="Y2036" s="26">
        <f t="shared" si="358"/>
        <v>14</v>
      </c>
      <c r="Z2036" s="26" t="str">
        <f t="shared" si="359"/>
        <v>19</v>
      </c>
      <c r="AA2036" s="26" t="str">
        <f t="shared" si="360"/>
        <v>03</v>
      </c>
      <c r="AB2036" s="26" t="str">
        <f t="shared" si="361"/>
        <v>33</v>
      </c>
      <c r="AC2036" s="86" t="str">
        <f t="shared" si="362"/>
        <v>CLS_TA_2500X1254px_65m_S2A_MSIL1C_20230414_10CC</v>
      </c>
      <c r="AD2036" s="41" t="s">
        <v>752</v>
      </c>
    </row>
    <row r="2037" spans="2:30" x14ac:dyDescent="0.25">
      <c r="B2037" t="s">
        <v>3866</v>
      </c>
      <c r="C2037" t="s">
        <v>3817</v>
      </c>
      <c r="D2037" s="7" t="s">
        <v>100</v>
      </c>
      <c r="E2037" s="2" t="b">
        <v>1</v>
      </c>
      <c r="F2037" s="2" t="s">
        <v>3815</v>
      </c>
      <c r="G2037" s="7" t="s">
        <v>8</v>
      </c>
      <c r="H2037" t="s">
        <v>101</v>
      </c>
      <c r="I2037" s="61">
        <v>45027</v>
      </c>
      <c r="J2037" s="43" t="s">
        <v>102</v>
      </c>
      <c r="K2037" s="45" t="s">
        <v>115</v>
      </c>
      <c r="L2037" s="9">
        <v>92.9</v>
      </c>
      <c r="M2037" t="s">
        <v>3869</v>
      </c>
      <c r="N2037" s="2" t="s">
        <v>85</v>
      </c>
      <c r="O2037" s="2" t="s">
        <v>4139</v>
      </c>
      <c r="P2037" s="2" t="str">
        <f>VLOOKUP(I2037,Period!A:B,2,FALSE)</f>
        <v>2023H1</v>
      </c>
      <c r="Q2037" s="9">
        <f t="shared" si="354"/>
        <v>47.816666666666663</v>
      </c>
      <c r="R2037" s="2">
        <f t="shared" si="352"/>
        <v>50</v>
      </c>
      <c r="S2037" t="str">
        <f t="shared" si="355"/>
        <v>03 Cloudy (40%-90%)</v>
      </c>
      <c r="T2037" t="str">
        <f t="shared" si="353"/>
        <v>45027S2A_MSIL1CCDM-MLB-CLSTA4502703 Cloudy (40%-90%)</v>
      </c>
      <c r="U2037">
        <f>IF(COUNTIF(T$2:T2036,T2037)&gt;=1,0,1)</f>
        <v>1</v>
      </c>
      <c r="V2037" s="26" t="s">
        <v>751</v>
      </c>
      <c r="W2037" s="26">
        <f t="shared" si="356"/>
        <v>2023</v>
      </c>
      <c r="X2037" s="26" t="str">
        <f t="shared" si="357"/>
        <v>04</v>
      </c>
      <c r="Y2037" s="26">
        <f t="shared" si="358"/>
        <v>11</v>
      </c>
      <c r="Z2037" s="26" t="str">
        <f t="shared" si="359"/>
        <v>18</v>
      </c>
      <c r="AA2037" s="26" t="str">
        <f t="shared" si="360"/>
        <v>53</v>
      </c>
      <c r="AB2037" s="26" t="str">
        <f t="shared" si="361"/>
        <v>56</v>
      </c>
      <c r="AC2037" s="86" t="str">
        <f t="shared" si="362"/>
        <v>CLS_TA_2500X1254px_65m_S2A_MSIL1C_20230411_50CC</v>
      </c>
      <c r="AD2037" s="41" t="s">
        <v>752</v>
      </c>
    </row>
    <row r="2038" spans="2:30" x14ac:dyDescent="0.25">
      <c r="B2038" t="s">
        <v>3866</v>
      </c>
      <c r="C2038" t="s">
        <v>3817</v>
      </c>
      <c r="D2038" s="7" t="s">
        <v>100</v>
      </c>
      <c r="E2038" s="2" t="b">
        <v>1</v>
      </c>
      <c r="F2038" s="2" t="s">
        <v>3815</v>
      </c>
      <c r="G2038" s="7" t="s">
        <v>8</v>
      </c>
      <c r="H2038" t="s">
        <v>101</v>
      </c>
      <c r="I2038" s="61">
        <v>45027</v>
      </c>
      <c r="J2038" s="43" t="s">
        <v>103</v>
      </c>
      <c r="K2038" s="45" t="s">
        <v>152</v>
      </c>
      <c r="L2038" s="9">
        <v>33.799999999999997</v>
      </c>
      <c r="M2038" t="s">
        <v>3869</v>
      </c>
      <c r="N2038" s="2" t="s">
        <v>85</v>
      </c>
      <c r="O2038" s="2" t="s">
        <v>4139</v>
      </c>
      <c r="P2038" s="2" t="str">
        <f>VLOOKUP(I2038,Period!A:B,2,FALSE)</f>
        <v>2023H1</v>
      </c>
      <c r="Q2038" s="9">
        <f t="shared" si="354"/>
        <v>47.816666666666663</v>
      </c>
      <c r="R2038" s="2">
        <f t="shared" si="352"/>
        <v>50</v>
      </c>
      <c r="S2038" t="str">
        <f t="shared" si="355"/>
        <v>03 Cloudy (40%-90%)</v>
      </c>
      <c r="T2038" t="str">
        <f t="shared" si="353"/>
        <v>45027S2A_MSIL1CCDM-MLB-CLSTA4502703 Cloudy (40%-90%)</v>
      </c>
      <c r="U2038">
        <f>IF(COUNTIF(T$2:T2037,T2038)&gt;=1,0,1)</f>
        <v>0</v>
      </c>
      <c r="V2038" s="26" t="s">
        <v>751</v>
      </c>
      <c r="W2038" s="26">
        <f t="shared" si="356"/>
        <v>2023</v>
      </c>
      <c r="X2038" s="26" t="str">
        <f t="shared" si="357"/>
        <v>04</v>
      </c>
      <c r="Y2038" s="26">
        <f t="shared" si="358"/>
        <v>11</v>
      </c>
      <c r="Z2038" s="26" t="str">
        <f t="shared" si="359"/>
        <v>18</v>
      </c>
      <c r="AA2038" s="26" t="str">
        <f t="shared" si="360"/>
        <v>53</v>
      </c>
      <c r="AB2038" s="26" t="str">
        <f t="shared" si="361"/>
        <v>53</v>
      </c>
      <c r="AC2038" s="86" t="str">
        <f t="shared" si="362"/>
        <v>CLS_TA_2500X1254px_65m_S2A_MSIL1C_20230411_50CC</v>
      </c>
      <c r="AD2038" s="41" t="s">
        <v>752</v>
      </c>
    </row>
    <row r="2039" spans="2:30" x14ac:dyDescent="0.25">
      <c r="B2039" t="s">
        <v>3866</v>
      </c>
      <c r="C2039" t="s">
        <v>3817</v>
      </c>
      <c r="D2039" s="7" t="s">
        <v>100</v>
      </c>
      <c r="E2039" s="2" t="b">
        <v>1</v>
      </c>
      <c r="F2039" s="2" t="s">
        <v>3815</v>
      </c>
      <c r="G2039" s="7" t="s">
        <v>8</v>
      </c>
      <c r="H2039" t="s">
        <v>101</v>
      </c>
      <c r="I2039" s="61">
        <v>45027</v>
      </c>
      <c r="J2039" s="43" t="s">
        <v>104</v>
      </c>
      <c r="K2039" s="45" t="s">
        <v>140</v>
      </c>
      <c r="L2039" s="9">
        <v>26.7</v>
      </c>
      <c r="M2039" t="s">
        <v>3869</v>
      </c>
      <c r="N2039" s="2" t="s">
        <v>85</v>
      </c>
      <c r="O2039" s="2" t="s">
        <v>4139</v>
      </c>
      <c r="P2039" s="2" t="str">
        <f>VLOOKUP(I2039,Period!A:B,2,FALSE)</f>
        <v>2023H1</v>
      </c>
      <c r="Q2039" s="9">
        <f t="shared" si="354"/>
        <v>47.816666666666663</v>
      </c>
      <c r="R2039" s="2">
        <f t="shared" si="352"/>
        <v>50</v>
      </c>
      <c r="S2039" t="str">
        <f t="shared" si="355"/>
        <v>03 Cloudy (40%-90%)</v>
      </c>
      <c r="T2039" t="str">
        <f t="shared" si="353"/>
        <v>45027S2A_MSIL1CCDM-MLB-CLSTA4502703 Cloudy (40%-90%)</v>
      </c>
      <c r="U2039">
        <f>IF(COUNTIF(T$2:T2038,T2039)&gt;=1,0,1)</f>
        <v>0</v>
      </c>
      <c r="V2039" s="26" t="s">
        <v>751</v>
      </c>
      <c r="W2039" s="26">
        <f t="shared" si="356"/>
        <v>2023</v>
      </c>
      <c r="X2039" s="26" t="str">
        <f t="shared" si="357"/>
        <v>04</v>
      </c>
      <c r="Y2039" s="26">
        <f t="shared" si="358"/>
        <v>11</v>
      </c>
      <c r="Z2039" s="26" t="str">
        <f t="shared" si="359"/>
        <v>18</v>
      </c>
      <c r="AA2039" s="26" t="str">
        <f t="shared" si="360"/>
        <v>53</v>
      </c>
      <c r="AB2039" s="26" t="str">
        <f t="shared" si="361"/>
        <v>52</v>
      </c>
      <c r="AC2039" s="86" t="str">
        <f t="shared" si="362"/>
        <v>CLS_TA_2500X1254px_65m_S2A_MSIL1C_20230411_50CC</v>
      </c>
      <c r="AD2039" s="41" t="s">
        <v>752</v>
      </c>
    </row>
    <row r="2040" spans="2:30" x14ac:dyDescent="0.25">
      <c r="B2040" t="s">
        <v>3866</v>
      </c>
      <c r="C2040" t="s">
        <v>3817</v>
      </c>
      <c r="D2040" s="7" t="s">
        <v>100</v>
      </c>
      <c r="E2040" s="2" t="b">
        <v>1</v>
      </c>
      <c r="F2040" s="2" t="s">
        <v>3815</v>
      </c>
      <c r="G2040" s="7" t="s">
        <v>8</v>
      </c>
      <c r="H2040" t="s">
        <v>101</v>
      </c>
      <c r="I2040" s="61">
        <v>45027</v>
      </c>
      <c r="J2040" s="43" t="s">
        <v>105</v>
      </c>
      <c r="K2040" s="45" t="s">
        <v>162</v>
      </c>
      <c r="L2040" s="9">
        <v>36.5</v>
      </c>
      <c r="M2040" t="s">
        <v>3869</v>
      </c>
      <c r="N2040" s="2" t="s">
        <v>85</v>
      </c>
      <c r="O2040" s="2" t="s">
        <v>4139</v>
      </c>
      <c r="P2040" s="2" t="str">
        <f>VLOOKUP(I2040,Period!A:B,2,FALSE)</f>
        <v>2023H1</v>
      </c>
      <c r="Q2040" s="9">
        <f t="shared" si="354"/>
        <v>47.816666666666663</v>
      </c>
      <c r="R2040" s="2">
        <f t="shared" si="352"/>
        <v>50</v>
      </c>
      <c r="S2040" t="str">
        <f t="shared" si="355"/>
        <v>03 Cloudy (40%-90%)</v>
      </c>
      <c r="T2040" t="str">
        <f t="shared" si="353"/>
        <v>45027S2A_MSIL1CCDM-MLB-CLSTA4502703 Cloudy (40%-90%)</v>
      </c>
      <c r="U2040">
        <f>IF(COUNTIF(T$2:T2039,T2040)&gt;=1,0,1)</f>
        <v>0</v>
      </c>
      <c r="V2040" s="26" t="s">
        <v>751</v>
      </c>
      <c r="W2040" s="26">
        <f t="shared" si="356"/>
        <v>2023</v>
      </c>
      <c r="X2040" s="26" t="str">
        <f t="shared" si="357"/>
        <v>04</v>
      </c>
      <c r="Y2040" s="26">
        <f t="shared" si="358"/>
        <v>11</v>
      </c>
      <c r="Z2040" s="26" t="str">
        <f t="shared" si="359"/>
        <v>18</v>
      </c>
      <c r="AA2040" s="26" t="str">
        <f t="shared" si="360"/>
        <v>53</v>
      </c>
      <c r="AB2040" s="26" t="str">
        <f t="shared" si="361"/>
        <v>45</v>
      </c>
      <c r="AC2040" s="86" t="str">
        <f t="shared" si="362"/>
        <v>CLS_TA_2500X1254px_65m_S2A_MSIL1C_20230411_50CC</v>
      </c>
      <c r="AD2040" s="41" t="s">
        <v>752</v>
      </c>
    </row>
    <row r="2041" spans="2:30" x14ac:dyDescent="0.25">
      <c r="B2041" t="s">
        <v>3866</v>
      </c>
      <c r="C2041" t="s">
        <v>3817</v>
      </c>
      <c r="D2041" s="7" t="s">
        <v>100</v>
      </c>
      <c r="E2041" s="2" t="b">
        <v>1</v>
      </c>
      <c r="F2041" s="2" t="s">
        <v>3815</v>
      </c>
      <c r="G2041" s="7" t="s">
        <v>8</v>
      </c>
      <c r="H2041" t="s">
        <v>101</v>
      </c>
      <c r="I2041" s="61">
        <v>45027</v>
      </c>
      <c r="J2041" s="43" t="s">
        <v>111</v>
      </c>
      <c r="K2041" s="45" t="s">
        <v>163</v>
      </c>
      <c r="L2041" s="9">
        <v>52</v>
      </c>
      <c r="M2041" t="s">
        <v>3869</v>
      </c>
      <c r="N2041" s="2" t="s">
        <v>85</v>
      </c>
      <c r="O2041" s="2" t="s">
        <v>4139</v>
      </c>
      <c r="P2041" s="2" t="str">
        <f>VLOOKUP(I2041,Period!A:B,2,FALSE)</f>
        <v>2023H1</v>
      </c>
      <c r="Q2041" s="9">
        <f t="shared" si="354"/>
        <v>47.816666666666663</v>
      </c>
      <c r="R2041" s="2">
        <f t="shared" si="352"/>
        <v>50</v>
      </c>
      <c r="S2041" t="str">
        <f t="shared" si="355"/>
        <v>03 Cloudy (40%-90%)</v>
      </c>
      <c r="T2041" t="str">
        <f t="shared" si="353"/>
        <v>45027S2A_MSIL1CCDM-MLB-CLSTA4502703 Cloudy (40%-90%)</v>
      </c>
      <c r="U2041">
        <f>IF(COUNTIF(T$2:T2040,T2041)&gt;=1,0,1)</f>
        <v>0</v>
      </c>
      <c r="V2041" s="26" t="s">
        <v>751</v>
      </c>
      <c r="W2041" s="26">
        <f t="shared" si="356"/>
        <v>2023</v>
      </c>
      <c r="X2041" s="26" t="str">
        <f t="shared" si="357"/>
        <v>04</v>
      </c>
      <c r="Y2041" s="26">
        <f t="shared" si="358"/>
        <v>11</v>
      </c>
      <c r="Z2041" s="26" t="str">
        <f t="shared" si="359"/>
        <v>18</v>
      </c>
      <c r="AA2041" s="26" t="str">
        <f t="shared" si="360"/>
        <v>53</v>
      </c>
      <c r="AB2041" s="26" t="str">
        <f t="shared" si="361"/>
        <v>38</v>
      </c>
      <c r="AC2041" s="86" t="str">
        <f t="shared" si="362"/>
        <v>CLS_TA_2500X1254px_65m_S2A_MSIL1C_20230411_50CC</v>
      </c>
      <c r="AD2041" s="41" t="s">
        <v>752</v>
      </c>
    </row>
    <row r="2042" spans="2:30" x14ac:dyDescent="0.25">
      <c r="B2042" t="s">
        <v>3866</v>
      </c>
      <c r="C2042" t="s">
        <v>3817</v>
      </c>
      <c r="D2042" s="7" t="s">
        <v>100</v>
      </c>
      <c r="E2042" s="2" t="b">
        <v>1</v>
      </c>
      <c r="F2042" s="2" t="s">
        <v>3815</v>
      </c>
      <c r="G2042" s="7" t="s">
        <v>8</v>
      </c>
      <c r="H2042" t="s">
        <v>101</v>
      </c>
      <c r="I2042" s="61">
        <v>45027</v>
      </c>
      <c r="J2042" s="43" t="s">
        <v>110</v>
      </c>
      <c r="K2042" s="45" t="s">
        <v>163</v>
      </c>
      <c r="L2042" s="9">
        <v>45</v>
      </c>
      <c r="M2042" t="s">
        <v>3869</v>
      </c>
      <c r="N2042" s="2" t="s">
        <v>85</v>
      </c>
      <c r="O2042" s="2" t="s">
        <v>4139</v>
      </c>
      <c r="P2042" s="2" t="str">
        <f>VLOOKUP(I2042,Period!A:B,2,FALSE)</f>
        <v>2023H1</v>
      </c>
      <c r="Q2042" s="9">
        <f t="shared" si="354"/>
        <v>47.816666666666663</v>
      </c>
      <c r="R2042" s="2">
        <f t="shared" si="352"/>
        <v>50</v>
      </c>
      <c r="S2042" t="str">
        <f t="shared" si="355"/>
        <v>03 Cloudy (40%-90%)</v>
      </c>
      <c r="T2042" t="str">
        <f t="shared" si="353"/>
        <v>45027S2A_MSIL1CCDM-MLB-CLSTA4502703 Cloudy (40%-90%)</v>
      </c>
      <c r="U2042">
        <f>IF(COUNTIF(T$2:T2041,T2042)&gt;=1,0,1)</f>
        <v>0</v>
      </c>
      <c r="V2042" s="26" t="s">
        <v>751</v>
      </c>
      <c r="W2042" s="26">
        <f t="shared" si="356"/>
        <v>2023</v>
      </c>
      <c r="X2042" s="26" t="str">
        <f t="shared" si="357"/>
        <v>04</v>
      </c>
      <c r="Y2042" s="26">
        <f t="shared" si="358"/>
        <v>11</v>
      </c>
      <c r="Z2042" s="26" t="str">
        <f t="shared" si="359"/>
        <v>18</v>
      </c>
      <c r="AA2042" s="26" t="str">
        <f t="shared" si="360"/>
        <v>53</v>
      </c>
      <c r="AB2042" s="26" t="str">
        <f t="shared" si="361"/>
        <v>38</v>
      </c>
      <c r="AC2042" s="86" t="str">
        <f t="shared" si="362"/>
        <v>CLS_TA_2500X1254px_65m_S2A_MSIL1C_20230411_50CC</v>
      </c>
      <c r="AD2042" s="41" t="s">
        <v>752</v>
      </c>
    </row>
    <row r="2043" spans="2:30" x14ac:dyDescent="0.25">
      <c r="B2043" t="s">
        <v>3866</v>
      </c>
      <c r="C2043" t="s">
        <v>3817</v>
      </c>
      <c r="D2043" s="7" t="s">
        <v>100</v>
      </c>
      <c r="E2043" s="2" t="b">
        <v>1</v>
      </c>
      <c r="F2043" s="2" t="s">
        <v>3815</v>
      </c>
      <c r="G2043" s="7" t="s">
        <v>8</v>
      </c>
      <c r="H2043" t="s">
        <v>101</v>
      </c>
      <c r="I2043" s="78">
        <v>45025</v>
      </c>
      <c r="J2043" s="44" t="s">
        <v>102</v>
      </c>
      <c r="K2043" s="2" t="s">
        <v>122</v>
      </c>
      <c r="L2043" s="9">
        <v>1.7</v>
      </c>
      <c r="M2043" t="s">
        <v>3869</v>
      </c>
      <c r="N2043" s="2" t="s">
        <v>85</v>
      </c>
      <c r="O2043" s="2" t="s">
        <v>4139</v>
      </c>
      <c r="P2043" s="2" t="str">
        <f>VLOOKUP(I2043,Period!A:B,2,FALSE)</f>
        <v>2023H1</v>
      </c>
      <c r="Q2043" s="9">
        <f t="shared" si="354"/>
        <v>0.58333333333333337</v>
      </c>
      <c r="R2043" s="2">
        <f t="shared" si="352"/>
        <v>10</v>
      </c>
      <c r="S2043" t="str">
        <f t="shared" si="355"/>
        <v>02 Sunny (10%-30%)</v>
      </c>
      <c r="T2043" t="str">
        <f t="shared" si="353"/>
        <v>45025S2A_MSIL1CCDM-MLB-CLSTA4502502 Sunny (10%-30%)</v>
      </c>
      <c r="U2043">
        <f>IF(COUNTIF(T$2:T2042,T2043)&gt;=1,0,1)</f>
        <v>1</v>
      </c>
      <c r="V2043" s="26" t="s">
        <v>751</v>
      </c>
      <c r="W2043" s="26">
        <f t="shared" si="356"/>
        <v>2023</v>
      </c>
      <c r="X2043" s="26" t="str">
        <f t="shared" si="357"/>
        <v>04</v>
      </c>
      <c r="Y2043" s="26" t="str">
        <f t="shared" si="358"/>
        <v>09</v>
      </c>
      <c r="Z2043" s="26" t="str">
        <f t="shared" si="359"/>
        <v>19</v>
      </c>
      <c r="AA2043" s="26" t="str">
        <f t="shared" si="360"/>
        <v>03</v>
      </c>
      <c r="AB2043" s="26" t="str">
        <f t="shared" si="361"/>
        <v>51</v>
      </c>
      <c r="AC2043" s="86" t="str">
        <f t="shared" si="362"/>
        <v>CLS_TA_2500X1254px_65m_S2A_MSIL1C_20230409_10CC</v>
      </c>
      <c r="AD2043" s="41" t="s">
        <v>752</v>
      </c>
    </row>
    <row r="2044" spans="2:30" x14ac:dyDescent="0.25">
      <c r="B2044" t="s">
        <v>3866</v>
      </c>
      <c r="C2044" t="s">
        <v>3817</v>
      </c>
      <c r="D2044" s="7" t="s">
        <v>100</v>
      </c>
      <c r="E2044" s="2" t="b">
        <v>1</v>
      </c>
      <c r="F2044" s="2" t="s">
        <v>3815</v>
      </c>
      <c r="G2044" s="7" t="s">
        <v>8</v>
      </c>
      <c r="H2044" t="s">
        <v>101</v>
      </c>
      <c r="I2044" s="78">
        <v>45025</v>
      </c>
      <c r="J2044" s="44" t="s">
        <v>103</v>
      </c>
      <c r="K2044" s="2" t="s">
        <v>137</v>
      </c>
      <c r="L2044" s="9">
        <v>0.1</v>
      </c>
      <c r="M2044" t="s">
        <v>3869</v>
      </c>
      <c r="N2044" s="2" t="s">
        <v>85</v>
      </c>
      <c r="O2044" s="2" t="s">
        <v>4139</v>
      </c>
      <c r="P2044" s="2" t="str">
        <f>VLOOKUP(I2044,Period!A:B,2,FALSE)</f>
        <v>2023H1</v>
      </c>
      <c r="Q2044" s="9">
        <f t="shared" si="354"/>
        <v>0.58333333333333337</v>
      </c>
      <c r="R2044" s="2">
        <f t="shared" ref="R2044:R2107" si="363">ROUNDUP(Q2044/10,0)*10</f>
        <v>10</v>
      </c>
      <c r="S2044" t="str">
        <f t="shared" si="355"/>
        <v>02 Sunny (10%-30%)</v>
      </c>
      <c r="T2044" t="str">
        <f t="shared" ref="T2044:T2107" si="364">CONCATENATE(I2044,B2044,C2044,H2044,I2044,S2044)</f>
        <v>45025S2A_MSIL1CCDM-MLB-CLSTA4502502 Sunny (10%-30%)</v>
      </c>
      <c r="U2044">
        <f>IF(COUNTIF(T$2:T2043,T2044)&gt;=1,0,1)</f>
        <v>0</v>
      </c>
      <c r="V2044" s="26" t="s">
        <v>751</v>
      </c>
      <c r="W2044" s="26">
        <f t="shared" si="356"/>
        <v>2023</v>
      </c>
      <c r="X2044" s="26" t="str">
        <f t="shared" si="357"/>
        <v>04</v>
      </c>
      <c r="Y2044" s="26" t="str">
        <f t="shared" si="358"/>
        <v>09</v>
      </c>
      <c r="Z2044" s="26" t="str">
        <f t="shared" si="359"/>
        <v>19</v>
      </c>
      <c r="AA2044" s="26" t="str">
        <f t="shared" si="360"/>
        <v>03</v>
      </c>
      <c r="AB2044" s="26" t="str">
        <f t="shared" si="361"/>
        <v>48</v>
      </c>
      <c r="AC2044" s="86" t="str">
        <f t="shared" si="362"/>
        <v>CLS_TA_2500X1254px_65m_S2A_MSIL1C_20230409_10CC</v>
      </c>
      <c r="AD2044" s="41" t="s">
        <v>752</v>
      </c>
    </row>
    <row r="2045" spans="2:30" x14ac:dyDescent="0.25">
      <c r="B2045" t="s">
        <v>3866</v>
      </c>
      <c r="C2045" t="s">
        <v>3817</v>
      </c>
      <c r="D2045" s="7" t="s">
        <v>100</v>
      </c>
      <c r="E2045" s="2" t="b">
        <v>1</v>
      </c>
      <c r="F2045" s="2" t="s">
        <v>3815</v>
      </c>
      <c r="G2045" s="7" t="s">
        <v>8</v>
      </c>
      <c r="H2045" t="s">
        <v>101</v>
      </c>
      <c r="I2045" s="78">
        <v>45025</v>
      </c>
      <c r="J2045" s="44" t="s">
        <v>104</v>
      </c>
      <c r="K2045" s="2" t="s">
        <v>138</v>
      </c>
      <c r="L2045" s="9">
        <v>0</v>
      </c>
      <c r="M2045" t="s">
        <v>3869</v>
      </c>
      <c r="N2045" s="2" t="s">
        <v>85</v>
      </c>
      <c r="O2045" s="2" t="s">
        <v>4139</v>
      </c>
      <c r="P2045" s="2" t="str">
        <f>VLOOKUP(I2045,Period!A:B,2,FALSE)</f>
        <v>2023H1</v>
      </c>
      <c r="Q2045" s="9">
        <f t="shared" si="354"/>
        <v>0.58333333333333337</v>
      </c>
      <c r="R2045" s="2">
        <f t="shared" si="363"/>
        <v>10</v>
      </c>
      <c r="S2045" t="str">
        <f t="shared" si="355"/>
        <v>02 Sunny (10%-30%)</v>
      </c>
      <c r="T2045" t="str">
        <f t="shared" si="364"/>
        <v>45025S2A_MSIL1CCDM-MLB-CLSTA4502502 Sunny (10%-30%)</v>
      </c>
      <c r="U2045">
        <f>IF(COUNTIF(T$2:T2044,T2045)&gt;=1,0,1)</f>
        <v>0</v>
      </c>
      <c r="V2045" s="26" t="s">
        <v>751</v>
      </c>
      <c r="W2045" s="26">
        <f t="shared" si="356"/>
        <v>2023</v>
      </c>
      <c r="X2045" s="26" t="str">
        <f t="shared" si="357"/>
        <v>04</v>
      </c>
      <c r="Y2045" s="26" t="str">
        <f t="shared" si="358"/>
        <v>09</v>
      </c>
      <c r="Z2045" s="26" t="str">
        <f t="shared" si="359"/>
        <v>19</v>
      </c>
      <c r="AA2045" s="26" t="str">
        <f t="shared" si="360"/>
        <v>03</v>
      </c>
      <c r="AB2045" s="26" t="str">
        <f t="shared" si="361"/>
        <v>47</v>
      </c>
      <c r="AC2045" s="86" t="str">
        <f t="shared" si="362"/>
        <v>CLS_TA_2500X1254px_65m_S2A_MSIL1C_20230409_10CC</v>
      </c>
      <c r="AD2045" s="41" t="s">
        <v>752</v>
      </c>
    </row>
    <row r="2046" spans="2:30" x14ac:dyDescent="0.25">
      <c r="B2046" t="s">
        <v>3866</v>
      </c>
      <c r="C2046" t="s">
        <v>3817</v>
      </c>
      <c r="D2046" s="7" t="s">
        <v>100</v>
      </c>
      <c r="E2046" s="2" t="b">
        <v>1</v>
      </c>
      <c r="F2046" s="2" t="s">
        <v>3815</v>
      </c>
      <c r="G2046" s="7" t="s">
        <v>8</v>
      </c>
      <c r="H2046" t="s">
        <v>101</v>
      </c>
      <c r="I2046" s="78">
        <v>45025</v>
      </c>
      <c r="J2046" s="44" t="s">
        <v>105</v>
      </c>
      <c r="K2046" s="2" t="s">
        <v>123</v>
      </c>
      <c r="L2046" s="9">
        <v>1.7</v>
      </c>
      <c r="M2046" t="s">
        <v>3869</v>
      </c>
      <c r="N2046" s="2" t="s">
        <v>85</v>
      </c>
      <c r="O2046" s="2" t="s">
        <v>4139</v>
      </c>
      <c r="P2046" s="2" t="str">
        <f>VLOOKUP(I2046,Period!A:B,2,FALSE)</f>
        <v>2023H1</v>
      </c>
      <c r="Q2046" s="9">
        <f t="shared" si="354"/>
        <v>0.58333333333333337</v>
      </c>
      <c r="R2046" s="2">
        <f t="shared" si="363"/>
        <v>10</v>
      </c>
      <c r="S2046" t="str">
        <f t="shared" si="355"/>
        <v>02 Sunny (10%-30%)</v>
      </c>
      <c r="T2046" t="str">
        <f t="shared" si="364"/>
        <v>45025S2A_MSIL1CCDM-MLB-CLSTA4502502 Sunny (10%-30%)</v>
      </c>
      <c r="U2046">
        <f>IF(COUNTIF(T$2:T2045,T2046)&gt;=1,0,1)</f>
        <v>0</v>
      </c>
      <c r="V2046" s="26" t="s">
        <v>751</v>
      </c>
      <c r="W2046" s="26">
        <f t="shared" si="356"/>
        <v>2023</v>
      </c>
      <c r="X2046" s="26" t="str">
        <f t="shared" si="357"/>
        <v>04</v>
      </c>
      <c r="Y2046" s="26" t="str">
        <f t="shared" si="358"/>
        <v>09</v>
      </c>
      <c r="Z2046" s="26" t="str">
        <f t="shared" si="359"/>
        <v>19</v>
      </c>
      <c r="AA2046" s="26" t="str">
        <f t="shared" si="360"/>
        <v>03</v>
      </c>
      <c r="AB2046" s="26" t="str">
        <f t="shared" si="361"/>
        <v>37</v>
      </c>
      <c r="AC2046" s="86" t="str">
        <f t="shared" si="362"/>
        <v>CLS_TA_2500X1254px_65m_S2A_MSIL1C_20230409_10CC</v>
      </c>
      <c r="AD2046" s="41" t="s">
        <v>752</v>
      </c>
    </row>
    <row r="2047" spans="2:30" x14ac:dyDescent="0.25">
      <c r="B2047" t="s">
        <v>3866</v>
      </c>
      <c r="C2047" t="s">
        <v>3817</v>
      </c>
      <c r="D2047" s="7" t="s">
        <v>100</v>
      </c>
      <c r="E2047" s="2" t="b">
        <v>1</v>
      </c>
      <c r="F2047" s="2" t="s">
        <v>3815</v>
      </c>
      <c r="G2047" s="7" t="s">
        <v>8</v>
      </c>
      <c r="H2047" t="s">
        <v>101</v>
      </c>
      <c r="I2047" s="78">
        <v>45025</v>
      </c>
      <c r="J2047" s="44" t="s">
        <v>110</v>
      </c>
      <c r="K2047" s="2" t="s">
        <v>139</v>
      </c>
      <c r="L2047" s="9">
        <v>0</v>
      </c>
      <c r="M2047" t="s">
        <v>3869</v>
      </c>
      <c r="N2047" s="2" t="s">
        <v>85</v>
      </c>
      <c r="O2047" s="2" t="s">
        <v>4139</v>
      </c>
      <c r="P2047" s="2" t="str">
        <f>VLOOKUP(I2047,Period!A:B,2,FALSE)</f>
        <v>2023H1</v>
      </c>
      <c r="Q2047" s="9">
        <f t="shared" si="354"/>
        <v>0.58333333333333337</v>
      </c>
      <c r="R2047" s="2">
        <f t="shared" si="363"/>
        <v>10</v>
      </c>
      <c r="S2047" t="str">
        <f t="shared" si="355"/>
        <v>02 Sunny (10%-30%)</v>
      </c>
      <c r="T2047" t="str">
        <f t="shared" si="364"/>
        <v>45025S2A_MSIL1CCDM-MLB-CLSTA4502502 Sunny (10%-30%)</v>
      </c>
      <c r="U2047">
        <f>IF(COUNTIF(T$2:T2046,T2047)&gt;=1,0,1)</f>
        <v>0</v>
      </c>
      <c r="V2047" s="26" t="s">
        <v>751</v>
      </c>
      <c r="W2047" s="26">
        <f t="shared" si="356"/>
        <v>2023</v>
      </c>
      <c r="X2047" s="26" t="str">
        <f t="shared" si="357"/>
        <v>04</v>
      </c>
      <c r="Y2047" s="26" t="str">
        <f t="shared" si="358"/>
        <v>09</v>
      </c>
      <c r="Z2047" s="26" t="str">
        <f t="shared" si="359"/>
        <v>19</v>
      </c>
      <c r="AA2047" s="26" t="str">
        <f t="shared" si="360"/>
        <v>03</v>
      </c>
      <c r="AB2047" s="26" t="str">
        <f t="shared" si="361"/>
        <v>33</v>
      </c>
      <c r="AC2047" s="86" t="str">
        <f t="shared" si="362"/>
        <v>CLS_TA_2500X1254px_65m_S2A_MSIL1C_20230409_10CC</v>
      </c>
      <c r="AD2047" s="41" t="s">
        <v>752</v>
      </c>
    </row>
    <row r="2048" spans="2:30" x14ac:dyDescent="0.25">
      <c r="B2048" t="s">
        <v>3866</v>
      </c>
      <c r="C2048" t="s">
        <v>3817</v>
      </c>
      <c r="D2048" s="7" t="s">
        <v>100</v>
      </c>
      <c r="E2048" s="2" t="b">
        <v>1</v>
      </c>
      <c r="F2048" s="2" t="s">
        <v>3815</v>
      </c>
      <c r="G2048" s="7" t="s">
        <v>8</v>
      </c>
      <c r="H2048" t="s">
        <v>101</v>
      </c>
      <c r="I2048" s="78">
        <v>45025</v>
      </c>
      <c r="J2048" s="44" t="s">
        <v>111</v>
      </c>
      <c r="K2048" s="2" t="s">
        <v>166</v>
      </c>
      <c r="L2048" s="9">
        <v>0</v>
      </c>
      <c r="M2048" t="s">
        <v>3869</v>
      </c>
      <c r="N2048" s="2" t="s">
        <v>85</v>
      </c>
      <c r="O2048" s="2" t="s">
        <v>4139</v>
      </c>
      <c r="P2048" s="2" t="str">
        <f>VLOOKUP(I2048,Period!A:B,2,FALSE)</f>
        <v>2023H1</v>
      </c>
      <c r="Q2048" s="9">
        <f t="shared" si="354"/>
        <v>0.58333333333333337</v>
      </c>
      <c r="R2048" s="2">
        <f t="shared" si="363"/>
        <v>10</v>
      </c>
      <c r="S2048" t="str">
        <f t="shared" si="355"/>
        <v>02 Sunny (10%-30%)</v>
      </c>
      <c r="T2048" t="str">
        <f t="shared" si="364"/>
        <v>45025S2A_MSIL1CCDM-MLB-CLSTA4502502 Sunny (10%-30%)</v>
      </c>
      <c r="U2048">
        <f>IF(COUNTIF(T$2:T2047,T2048)&gt;=1,0,1)</f>
        <v>0</v>
      </c>
      <c r="V2048" s="26" t="s">
        <v>751</v>
      </c>
      <c r="W2048" s="26">
        <f t="shared" si="356"/>
        <v>2023</v>
      </c>
      <c r="X2048" s="26" t="str">
        <f t="shared" si="357"/>
        <v>04</v>
      </c>
      <c r="Y2048" s="26" t="str">
        <f t="shared" si="358"/>
        <v>09</v>
      </c>
      <c r="Z2048" s="26" t="str">
        <f t="shared" si="359"/>
        <v>19</v>
      </c>
      <c r="AA2048" s="26" t="str">
        <f t="shared" si="360"/>
        <v>03</v>
      </c>
      <c r="AB2048" s="26" t="str">
        <f t="shared" si="361"/>
        <v>32</v>
      </c>
      <c r="AC2048" s="86" t="str">
        <f t="shared" si="362"/>
        <v>CLS_TA_2500X1254px_65m_S2A_MSIL1C_20230409_10CC</v>
      </c>
      <c r="AD2048" s="41" t="s">
        <v>752</v>
      </c>
    </row>
    <row r="2049" spans="2:30" x14ac:dyDescent="0.25">
      <c r="B2049" t="s">
        <v>3866</v>
      </c>
      <c r="C2049" t="s">
        <v>3817</v>
      </c>
      <c r="D2049" s="7" t="s">
        <v>100</v>
      </c>
      <c r="E2049" s="2" t="b">
        <v>1</v>
      </c>
      <c r="F2049" s="2" t="s">
        <v>3815</v>
      </c>
      <c r="G2049" s="7" t="s">
        <v>8</v>
      </c>
      <c r="H2049" t="s">
        <v>101</v>
      </c>
      <c r="I2049" s="61">
        <v>45022</v>
      </c>
      <c r="J2049" s="43" t="s">
        <v>102</v>
      </c>
      <c r="K2049" s="2" t="s">
        <v>129</v>
      </c>
      <c r="L2049" s="9">
        <v>0.5</v>
      </c>
      <c r="M2049" t="s">
        <v>3869</v>
      </c>
      <c r="N2049" s="2" t="s">
        <v>85</v>
      </c>
      <c r="O2049" s="2" t="s">
        <v>4139</v>
      </c>
      <c r="P2049" s="2" t="str">
        <f>VLOOKUP(I2049,Period!A:B,2,FALSE)</f>
        <v>2023H1</v>
      </c>
      <c r="Q2049" s="9">
        <f t="shared" si="354"/>
        <v>0.53333333333333333</v>
      </c>
      <c r="R2049" s="2">
        <f t="shared" si="363"/>
        <v>10</v>
      </c>
      <c r="S2049" t="str">
        <f t="shared" si="355"/>
        <v>02 Sunny (10%-30%)</v>
      </c>
      <c r="T2049" t="str">
        <f t="shared" si="364"/>
        <v>45022S2A_MSIL1CCDM-MLB-CLSTA4502202 Sunny (10%-30%)</v>
      </c>
      <c r="U2049">
        <f>IF(COUNTIF(T$2:T2048,T2049)&gt;=1,0,1)</f>
        <v>1</v>
      </c>
      <c r="V2049" s="26" t="s">
        <v>751</v>
      </c>
      <c r="W2049" s="26">
        <f t="shared" si="356"/>
        <v>2023</v>
      </c>
      <c r="X2049" s="26" t="str">
        <f t="shared" si="357"/>
        <v>04</v>
      </c>
      <c r="Y2049" s="26" t="str">
        <f t="shared" si="358"/>
        <v>06</v>
      </c>
      <c r="Z2049" s="26" t="str">
        <f t="shared" si="359"/>
        <v>18</v>
      </c>
      <c r="AA2049" s="26" t="str">
        <f t="shared" si="360"/>
        <v>53</v>
      </c>
      <c r="AB2049" s="26" t="str">
        <f t="shared" si="361"/>
        <v>55</v>
      </c>
      <c r="AC2049" s="86" t="str">
        <f t="shared" si="362"/>
        <v>CLS_TA_2500X1254px_65m_S2A_MSIL1C_20230406_10CC</v>
      </c>
      <c r="AD2049" s="41" t="s">
        <v>752</v>
      </c>
    </row>
    <row r="2050" spans="2:30" x14ac:dyDescent="0.25">
      <c r="B2050" t="s">
        <v>3866</v>
      </c>
      <c r="C2050" t="s">
        <v>3817</v>
      </c>
      <c r="D2050" s="7" t="s">
        <v>100</v>
      </c>
      <c r="E2050" s="2" t="b">
        <v>1</v>
      </c>
      <c r="F2050" s="2" t="s">
        <v>3815</v>
      </c>
      <c r="G2050" s="7" t="s">
        <v>8</v>
      </c>
      <c r="H2050" t="s">
        <v>101</v>
      </c>
      <c r="I2050" s="61">
        <v>45022</v>
      </c>
      <c r="J2050" s="43" t="s">
        <v>103</v>
      </c>
      <c r="K2050" s="2" t="s">
        <v>141</v>
      </c>
      <c r="L2050" s="9">
        <v>0</v>
      </c>
      <c r="M2050" t="s">
        <v>3869</v>
      </c>
      <c r="N2050" s="2" t="s">
        <v>85</v>
      </c>
      <c r="O2050" s="2" t="s">
        <v>4139</v>
      </c>
      <c r="P2050" s="2" t="str">
        <f>VLOOKUP(I2050,Period!A:B,2,FALSE)</f>
        <v>2023H1</v>
      </c>
      <c r="Q2050" s="9">
        <f t="shared" ref="Q2050:Q2113" si="365">AVERAGEIFS(L:L,I:I,I2050,H:H,H2050,C:C,C2050,B:B,B2050)</f>
        <v>0.53333333333333333</v>
      </c>
      <c r="R2050" s="2">
        <f t="shared" si="363"/>
        <v>10</v>
      </c>
      <c r="S2050" t="str">
        <f t="shared" si="355"/>
        <v>02 Sunny (10%-30%)</v>
      </c>
      <c r="T2050" t="str">
        <f t="shared" si="364"/>
        <v>45022S2A_MSIL1CCDM-MLB-CLSTA4502202 Sunny (10%-30%)</v>
      </c>
      <c r="U2050">
        <f>IF(COUNTIF(T$2:T2049,T2050)&gt;=1,0,1)</f>
        <v>0</v>
      </c>
      <c r="V2050" s="26" t="s">
        <v>751</v>
      </c>
      <c r="W2050" s="26">
        <f t="shared" si="356"/>
        <v>2023</v>
      </c>
      <c r="X2050" s="26" t="str">
        <f t="shared" si="357"/>
        <v>04</v>
      </c>
      <c r="Y2050" s="26" t="str">
        <f t="shared" si="358"/>
        <v>06</v>
      </c>
      <c r="Z2050" s="26" t="str">
        <f t="shared" si="359"/>
        <v>18</v>
      </c>
      <c r="AA2050" s="26" t="str">
        <f t="shared" si="360"/>
        <v>53</v>
      </c>
      <c r="AB2050" s="26" t="str">
        <f t="shared" si="361"/>
        <v>51</v>
      </c>
      <c r="AC2050" s="86" t="str">
        <f t="shared" si="362"/>
        <v>CLS_TA_2500X1254px_65m_S2A_MSIL1C_20230406_10CC</v>
      </c>
      <c r="AD2050" s="41" t="s">
        <v>752</v>
      </c>
    </row>
    <row r="2051" spans="2:30" x14ac:dyDescent="0.25">
      <c r="B2051" t="s">
        <v>3866</v>
      </c>
      <c r="C2051" t="s">
        <v>3817</v>
      </c>
      <c r="D2051" s="7" t="s">
        <v>100</v>
      </c>
      <c r="E2051" s="2" t="b">
        <v>1</v>
      </c>
      <c r="F2051" s="2" t="s">
        <v>3815</v>
      </c>
      <c r="G2051" s="7" t="s">
        <v>8</v>
      </c>
      <c r="H2051" t="s">
        <v>101</v>
      </c>
      <c r="I2051" s="61">
        <v>45022</v>
      </c>
      <c r="J2051" s="43" t="s">
        <v>104</v>
      </c>
      <c r="K2051" s="2" t="s">
        <v>141</v>
      </c>
      <c r="L2051" s="9">
        <v>0</v>
      </c>
      <c r="M2051" t="s">
        <v>3869</v>
      </c>
      <c r="N2051" s="2" t="s">
        <v>85</v>
      </c>
      <c r="O2051" s="2" t="s">
        <v>4139</v>
      </c>
      <c r="P2051" s="2" t="str">
        <f>VLOOKUP(I2051,Period!A:B,2,FALSE)</f>
        <v>2023H1</v>
      </c>
      <c r="Q2051" s="9">
        <f t="shared" si="365"/>
        <v>0.53333333333333333</v>
      </c>
      <c r="R2051" s="2">
        <f t="shared" si="363"/>
        <v>10</v>
      </c>
      <c r="S2051" t="str">
        <f t="shared" ref="S2051:S2114" si="366">IF(R2051=0,"01 Clear (0%)",IF(R2051&lt;=30,"02 Sunny (10%-30%)",IF(R2051&lt;=90,"03 Cloudy (40%-90%)","04 Overcast (100%)")))</f>
        <v>02 Sunny (10%-30%)</v>
      </c>
      <c r="T2051" t="str">
        <f t="shared" si="364"/>
        <v>45022S2A_MSIL1CCDM-MLB-CLSTA4502202 Sunny (10%-30%)</v>
      </c>
      <c r="U2051">
        <f>IF(COUNTIF(T$2:T2050,T2051)&gt;=1,0,1)</f>
        <v>0</v>
      </c>
      <c r="V2051" s="26" t="s">
        <v>751</v>
      </c>
      <c r="W2051" s="26">
        <f t="shared" ref="W2051:W2114" si="367">YEAR(I2051)</f>
        <v>2023</v>
      </c>
      <c r="X2051" s="26" t="str">
        <f t="shared" ref="X2051:X2114" si="368">IF(LEN(MONTH(I2051))=1,CONCATENATE("0",MONTH(I2051)),MONTH(I2051))</f>
        <v>04</v>
      </c>
      <c r="Y2051" s="26" t="str">
        <f t="shared" ref="Y2051:Y2114" si="369">IF(LEN(DAY(I2051))=1,CONCATENATE("0",DAY(I2051)),DAY(I2051))</f>
        <v>06</v>
      </c>
      <c r="Z2051" s="26" t="str">
        <f t="shared" ref="Z2051:Z2114" si="370">LEFT(K2051,2)</f>
        <v>18</v>
      </c>
      <c r="AA2051" s="26" t="str">
        <f t="shared" ref="AA2051:AA2114" si="371">MID(K2051,4,2)</f>
        <v>53</v>
      </c>
      <c r="AB2051" s="26" t="str">
        <f t="shared" ref="AB2051:AB2114" si="372">MID(K2051,7,2)</f>
        <v>51</v>
      </c>
      <c r="AC2051" s="86" t="str">
        <f t="shared" ref="AC2051:AC2114" si="373">CONCATENATE(RIGHT(C2051,3),"_",H2051,"_",M2051,"_",O2051,"_",B2051,"_",W2051,X2051,Y2051,"_",R2051,"CC")</f>
        <v>CLS_TA_2500X1254px_65m_S2A_MSIL1C_20230406_10CC</v>
      </c>
      <c r="AD2051" s="41" t="s">
        <v>752</v>
      </c>
    </row>
    <row r="2052" spans="2:30" x14ac:dyDescent="0.25">
      <c r="B2052" t="s">
        <v>3866</v>
      </c>
      <c r="C2052" t="s">
        <v>3817</v>
      </c>
      <c r="D2052" s="7" t="s">
        <v>100</v>
      </c>
      <c r="E2052" s="2" t="b">
        <v>1</v>
      </c>
      <c r="F2052" s="2" t="s">
        <v>3815</v>
      </c>
      <c r="G2052" s="7" t="s">
        <v>8</v>
      </c>
      <c r="H2052" t="s">
        <v>101</v>
      </c>
      <c r="I2052" s="61">
        <v>45022</v>
      </c>
      <c r="J2052" s="43" t="s">
        <v>105</v>
      </c>
      <c r="K2052" s="2" t="s">
        <v>126</v>
      </c>
      <c r="L2052" s="9">
        <v>0</v>
      </c>
      <c r="M2052" t="s">
        <v>3869</v>
      </c>
      <c r="N2052" s="2" t="s">
        <v>85</v>
      </c>
      <c r="O2052" s="2" t="s">
        <v>4139</v>
      </c>
      <c r="P2052" s="2" t="str">
        <f>VLOOKUP(I2052,Period!A:B,2,FALSE)</f>
        <v>2023H1</v>
      </c>
      <c r="Q2052" s="9">
        <f t="shared" si="365"/>
        <v>0.53333333333333333</v>
      </c>
      <c r="R2052" s="2">
        <f t="shared" si="363"/>
        <v>10</v>
      </c>
      <c r="S2052" t="str">
        <f t="shared" si="366"/>
        <v>02 Sunny (10%-30%)</v>
      </c>
      <c r="T2052" t="str">
        <f t="shared" si="364"/>
        <v>45022S2A_MSIL1CCDM-MLB-CLSTA4502202 Sunny (10%-30%)</v>
      </c>
      <c r="U2052">
        <f>IF(COUNTIF(T$2:T2051,T2052)&gt;=1,0,1)</f>
        <v>0</v>
      </c>
      <c r="V2052" s="26" t="s">
        <v>751</v>
      </c>
      <c r="W2052" s="26">
        <f t="shared" si="367"/>
        <v>2023</v>
      </c>
      <c r="X2052" s="26" t="str">
        <f t="shared" si="368"/>
        <v>04</v>
      </c>
      <c r="Y2052" s="26" t="str">
        <f t="shared" si="369"/>
        <v>06</v>
      </c>
      <c r="Z2052" s="26" t="str">
        <f t="shared" si="370"/>
        <v>18</v>
      </c>
      <c r="AA2052" s="26" t="str">
        <f t="shared" si="371"/>
        <v>53</v>
      </c>
      <c r="AB2052" s="26" t="str">
        <f t="shared" si="372"/>
        <v>43</v>
      </c>
      <c r="AC2052" s="86" t="str">
        <f t="shared" si="373"/>
        <v>CLS_TA_2500X1254px_65m_S2A_MSIL1C_20230406_10CC</v>
      </c>
      <c r="AD2052" s="41" t="s">
        <v>752</v>
      </c>
    </row>
    <row r="2053" spans="2:30" x14ac:dyDescent="0.25">
      <c r="B2053" t="s">
        <v>3866</v>
      </c>
      <c r="C2053" t="s">
        <v>3817</v>
      </c>
      <c r="D2053" s="7" t="s">
        <v>100</v>
      </c>
      <c r="E2053" s="2" t="b">
        <v>1</v>
      </c>
      <c r="F2053" s="2" t="s">
        <v>3815</v>
      </c>
      <c r="G2053" s="7" t="s">
        <v>8</v>
      </c>
      <c r="H2053" t="s">
        <v>101</v>
      </c>
      <c r="I2053" s="61">
        <v>45022</v>
      </c>
      <c r="J2053" s="43" t="s">
        <v>110</v>
      </c>
      <c r="K2053" s="2" t="s">
        <v>143</v>
      </c>
      <c r="L2053" s="9">
        <v>1.4</v>
      </c>
      <c r="M2053" t="s">
        <v>3869</v>
      </c>
      <c r="N2053" s="2" t="s">
        <v>85</v>
      </c>
      <c r="O2053" s="2" t="s">
        <v>4139</v>
      </c>
      <c r="P2053" s="2" t="str">
        <f>VLOOKUP(I2053,Period!A:B,2,FALSE)</f>
        <v>2023H1</v>
      </c>
      <c r="Q2053" s="9">
        <f t="shared" si="365"/>
        <v>0.53333333333333333</v>
      </c>
      <c r="R2053" s="2">
        <f t="shared" si="363"/>
        <v>10</v>
      </c>
      <c r="S2053" t="str">
        <f t="shared" si="366"/>
        <v>02 Sunny (10%-30%)</v>
      </c>
      <c r="T2053" t="str">
        <f t="shared" si="364"/>
        <v>45022S2A_MSIL1CCDM-MLB-CLSTA4502202 Sunny (10%-30%)</v>
      </c>
      <c r="U2053">
        <f>IF(COUNTIF(T$2:T2052,T2053)&gt;=1,0,1)</f>
        <v>0</v>
      </c>
      <c r="V2053" s="26" t="s">
        <v>751</v>
      </c>
      <c r="W2053" s="26">
        <f t="shared" si="367"/>
        <v>2023</v>
      </c>
      <c r="X2053" s="26" t="str">
        <f t="shared" si="368"/>
        <v>04</v>
      </c>
      <c r="Y2053" s="26" t="str">
        <f t="shared" si="369"/>
        <v>06</v>
      </c>
      <c r="Z2053" s="26" t="str">
        <f t="shared" si="370"/>
        <v>18</v>
      </c>
      <c r="AA2053" s="26" t="str">
        <f t="shared" si="371"/>
        <v>53</v>
      </c>
      <c r="AB2053" s="26" t="str">
        <f t="shared" si="372"/>
        <v>37</v>
      </c>
      <c r="AC2053" s="86" t="str">
        <f t="shared" si="373"/>
        <v>CLS_TA_2500X1254px_65m_S2A_MSIL1C_20230406_10CC</v>
      </c>
      <c r="AD2053" s="41" t="s">
        <v>752</v>
      </c>
    </row>
    <row r="2054" spans="2:30" x14ac:dyDescent="0.25">
      <c r="B2054" t="s">
        <v>3866</v>
      </c>
      <c r="C2054" t="s">
        <v>3817</v>
      </c>
      <c r="D2054" s="7" t="s">
        <v>100</v>
      </c>
      <c r="E2054" s="2" t="b">
        <v>1</v>
      </c>
      <c r="F2054" s="2" t="s">
        <v>3815</v>
      </c>
      <c r="G2054" s="7" t="s">
        <v>8</v>
      </c>
      <c r="H2054" t="s">
        <v>101</v>
      </c>
      <c r="I2054" s="61">
        <v>45022</v>
      </c>
      <c r="J2054" s="43" t="s">
        <v>111</v>
      </c>
      <c r="K2054" s="2" t="s">
        <v>144</v>
      </c>
      <c r="L2054" s="9">
        <v>1.3</v>
      </c>
      <c r="M2054" t="s">
        <v>3869</v>
      </c>
      <c r="N2054" s="2" t="s">
        <v>85</v>
      </c>
      <c r="O2054" s="2" t="s">
        <v>4139</v>
      </c>
      <c r="P2054" s="2" t="str">
        <f>VLOOKUP(I2054,Period!A:B,2,FALSE)</f>
        <v>2023H1</v>
      </c>
      <c r="Q2054" s="9">
        <f t="shared" si="365"/>
        <v>0.53333333333333333</v>
      </c>
      <c r="R2054" s="2">
        <f t="shared" si="363"/>
        <v>10</v>
      </c>
      <c r="S2054" t="str">
        <f t="shared" si="366"/>
        <v>02 Sunny (10%-30%)</v>
      </c>
      <c r="T2054" t="str">
        <f t="shared" si="364"/>
        <v>45022S2A_MSIL1CCDM-MLB-CLSTA4502202 Sunny (10%-30%)</v>
      </c>
      <c r="U2054">
        <f>IF(COUNTIF(T$2:T2053,T2054)&gt;=1,0,1)</f>
        <v>0</v>
      </c>
      <c r="V2054" s="26" t="s">
        <v>751</v>
      </c>
      <c r="W2054" s="26">
        <f t="shared" si="367"/>
        <v>2023</v>
      </c>
      <c r="X2054" s="26" t="str">
        <f t="shared" si="368"/>
        <v>04</v>
      </c>
      <c r="Y2054" s="26" t="str">
        <f t="shared" si="369"/>
        <v>06</v>
      </c>
      <c r="Z2054" s="26" t="str">
        <f t="shared" si="370"/>
        <v>18</v>
      </c>
      <c r="AA2054" s="26" t="str">
        <f t="shared" si="371"/>
        <v>53</v>
      </c>
      <c r="AB2054" s="26" t="str">
        <f t="shared" si="372"/>
        <v>36</v>
      </c>
      <c r="AC2054" s="86" t="str">
        <f t="shared" si="373"/>
        <v>CLS_TA_2500X1254px_65m_S2A_MSIL1C_20230406_10CC</v>
      </c>
      <c r="AD2054" s="41" t="s">
        <v>752</v>
      </c>
    </row>
    <row r="2055" spans="2:30" x14ac:dyDescent="0.25">
      <c r="B2055" t="s">
        <v>3866</v>
      </c>
      <c r="C2055" t="s">
        <v>3817</v>
      </c>
      <c r="D2055" s="7" t="s">
        <v>100</v>
      </c>
      <c r="E2055" s="2" t="b">
        <v>1</v>
      </c>
      <c r="F2055" s="2" t="s">
        <v>3815</v>
      </c>
      <c r="G2055" s="7" t="s">
        <v>8</v>
      </c>
      <c r="H2055" t="s">
        <v>101</v>
      </c>
      <c r="I2055" s="78">
        <v>45020</v>
      </c>
      <c r="J2055" s="44" t="s">
        <v>102</v>
      </c>
      <c r="K2055" s="2" t="s">
        <v>167</v>
      </c>
      <c r="L2055" s="9">
        <v>0.2</v>
      </c>
      <c r="M2055" t="s">
        <v>3869</v>
      </c>
      <c r="N2055" s="2" t="s">
        <v>85</v>
      </c>
      <c r="O2055" s="2" t="s">
        <v>4139</v>
      </c>
      <c r="P2055" s="2" t="str">
        <f>VLOOKUP(I2055,Period!A:B,2,FALSE)</f>
        <v>2023H1</v>
      </c>
      <c r="Q2055" s="9">
        <f t="shared" si="365"/>
        <v>4</v>
      </c>
      <c r="R2055" s="2">
        <f t="shared" si="363"/>
        <v>10</v>
      </c>
      <c r="S2055" t="str">
        <f t="shared" si="366"/>
        <v>02 Sunny (10%-30%)</v>
      </c>
      <c r="T2055" t="str">
        <f t="shared" si="364"/>
        <v>45020S2A_MSIL1CCDM-MLB-CLSTA4502002 Sunny (10%-30%)</v>
      </c>
      <c r="U2055">
        <f>IF(COUNTIF(T$2:T2054,T2055)&gt;=1,0,1)</f>
        <v>1</v>
      </c>
      <c r="V2055" s="26" t="s">
        <v>751</v>
      </c>
      <c r="W2055" s="26">
        <f t="shared" si="367"/>
        <v>2023</v>
      </c>
      <c r="X2055" s="26" t="str">
        <f t="shared" si="368"/>
        <v>04</v>
      </c>
      <c r="Y2055" s="26" t="str">
        <f t="shared" si="369"/>
        <v>04</v>
      </c>
      <c r="Z2055" s="26" t="str">
        <f t="shared" si="370"/>
        <v>19</v>
      </c>
      <c r="AA2055" s="26" t="str">
        <f t="shared" si="371"/>
        <v>03</v>
      </c>
      <c r="AB2055" s="26" t="str">
        <f t="shared" si="372"/>
        <v>54</v>
      </c>
      <c r="AC2055" s="86" t="str">
        <f t="shared" si="373"/>
        <v>CLS_TA_2500X1254px_65m_S2A_MSIL1C_20230404_10CC</v>
      </c>
      <c r="AD2055" s="41" t="s">
        <v>752</v>
      </c>
    </row>
    <row r="2056" spans="2:30" x14ac:dyDescent="0.25">
      <c r="B2056" t="s">
        <v>3866</v>
      </c>
      <c r="C2056" t="s">
        <v>3817</v>
      </c>
      <c r="D2056" s="7" t="s">
        <v>100</v>
      </c>
      <c r="E2056" s="2" t="b">
        <v>1</v>
      </c>
      <c r="F2056" s="2" t="s">
        <v>3815</v>
      </c>
      <c r="G2056" s="7" t="s">
        <v>8</v>
      </c>
      <c r="H2056" t="s">
        <v>101</v>
      </c>
      <c r="I2056" s="78">
        <v>45020</v>
      </c>
      <c r="J2056" s="44" t="s">
        <v>103</v>
      </c>
      <c r="K2056" s="2" t="s">
        <v>122</v>
      </c>
      <c r="L2056" s="9">
        <v>1.2</v>
      </c>
      <c r="M2056" t="s">
        <v>3869</v>
      </c>
      <c r="N2056" s="2" t="s">
        <v>85</v>
      </c>
      <c r="O2056" s="2" t="s">
        <v>4139</v>
      </c>
      <c r="P2056" s="2" t="str">
        <f>VLOOKUP(I2056,Period!A:B,2,FALSE)</f>
        <v>2023H1</v>
      </c>
      <c r="Q2056" s="9">
        <f t="shared" si="365"/>
        <v>4</v>
      </c>
      <c r="R2056" s="2">
        <f t="shared" si="363"/>
        <v>10</v>
      </c>
      <c r="S2056" t="str">
        <f t="shared" si="366"/>
        <v>02 Sunny (10%-30%)</v>
      </c>
      <c r="T2056" t="str">
        <f t="shared" si="364"/>
        <v>45020S2A_MSIL1CCDM-MLB-CLSTA4502002 Sunny (10%-30%)</v>
      </c>
      <c r="U2056">
        <f>IF(COUNTIF(T$2:T2055,T2056)&gt;=1,0,1)</f>
        <v>0</v>
      </c>
      <c r="V2056" s="26" t="s">
        <v>751</v>
      </c>
      <c r="W2056" s="26">
        <f t="shared" si="367"/>
        <v>2023</v>
      </c>
      <c r="X2056" s="26" t="str">
        <f t="shared" si="368"/>
        <v>04</v>
      </c>
      <c r="Y2056" s="26" t="str">
        <f t="shared" si="369"/>
        <v>04</v>
      </c>
      <c r="Z2056" s="26" t="str">
        <f t="shared" si="370"/>
        <v>19</v>
      </c>
      <c r="AA2056" s="26" t="str">
        <f t="shared" si="371"/>
        <v>03</v>
      </c>
      <c r="AB2056" s="26" t="str">
        <f t="shared" si="372"/>
        <v>51</v>
      </c>
      <c r="AC2056" s="86" t="str">
        <f t="shared" si="373"/>
        <v>CLS_TA_2500X1254px_65m_S2A_MSIL1C_20230404_10CC</v>
      </c>
      <c r="AD2056" s="41" t="s">
        <v>752</v>
      </c>
    </row>
    <row r="2057" spans="2:30" x14ac:dyDescent="0.25">
      <c r="B2057" t="s">
        <v>3866</v>
      </c>
      <c r="C2057" t="s">
        <v>3817</v>
      </c>
      <c r="D2057" s="7" t="s">
        <v>100</v>
      </c>
      <c r="E2057" s="2" t="b">
        <v>1</v>
      </c>
      <c r="F2057" s="2" t="s">
        <v>3815</v>
      </c>
      <c r="G2057" s="7" t="s">
        <v>8</v>
      </c>
      <c r="H2057" t="s">
        <v>101</v>
      </c>
      <c r="I2057" s="78">
        <v>45020</v>
      </c>
      <c r="J2057" s="44" t="s">
        <v>104</v>
      </c>
      <c r="K2057" s="2" t="s">
        <v>136</v>
      </c>
      <c r="L2057" s="9">
        <v>0.7</v>
      </c>
      <c r="M2057" t="s">
        <v>3869</v>
      </c>
      <c r="N2057" s="2" t="s">
        <v>85</v>
      </c>
      <c r="O2057" s="2" t="s">
        <v>4139</v>
      </c>
      <c r="P2057" s="2" t="str">
        <f>VLOOKUP(I2057,Period!A:B,2,FALSE)</f>
        <v>2023H1</v>
      </c>
      <c r="Q2057" s="9">
        <f t="shared" si="365"/>
        <v>4</v>
      </c>
      <c r="R2057" s="2">
        <f t="shared" si="363"/>
        <v>10</v>
      </c>
      <c r="S2057" t="str">
        <f t="shared" si="366"/>
        <v>02 Sunny (10%-30%)</v>
      </c>
      <c r="T2057" t="str">
        <f t="shared" si="364"/>
        <v>45020S2A_MSIL1CCDM-MLB-CLSTA4502002 Sunny (10%-30%)</v>
      </c>
      <c r="U2057">
        <f>IF(COUNTIF(T$2:T2056,T2057)&gt;=1,0,1)</f>
        <v>0</v>
      </c>
      <c r="V2057" s="26" t="s">
        <v>751</v>
      </c>
      <c r="W2057" s="26">
        <f t="shared" si="367"/>
        <v>2023</v>
      </c>
      <c r="X2057" s="26" t="str">
        <f t="shared" si="368"/>
        <v>04</v>
      </c>
      <c r="Y2057" s="26" t="str">
        <f t="shared" si="369"/>
        <v>04</v>
      </c>
      <c r="Z2057" s="26" t="str">
        <f t="shared" si="370"/>
        <v>19</v>
      </c>
      <c r="AA2057" s="26" t="str">
        <f t="shared" si="371"/>
        <v>03</v>
      </c>
      <c r="AB2057" s="26" t="str">
        <f t="shared" si="372"/>
        <v>50</v>
      </c>
      <c r="AC2057" s="86" t="str">
        <f t="shared" si="373"/>
        <v>CLS_TA_2500X1254px_65m_S2A_MSIL1C_20230404_10CC</v>
      </c>
      <c r="AD2057" s="41" t="s">
        <v>752</v>
      </c>
    </row>
    <row r="2058" spans="2:30" x14ac:dyDescent="0.25">
      <c r="B2058" t="s">
        <v>3866</v>
      </c>
      <c r="C2058" t="s">
        <v>3817</v>
      </c>
      <c r="D2058" s="7" t="s">
        <v>100</v>
      </c>
      <c r="E2058" s="2" t="b">
        <v>1</v>
      </c>
      <c r="F2058" s="2" t="s">
        <v>3815</v>
      </c>
      <c r="G2058" s="7" t="s">
        <v>8</v>
      </c>
      <c r="H2058" t="s">
        <v>101</v>
      </c>
      <c r="I2058" s="78">
        <v>45020</v>
      </c>
      <c r="J2058" s="44" t="s">
        <v>105</v>
      </c>
      <c r="K2058" s="2" t="s">
        <v>158</v>
      </c>
      <c r="L2058" s="9">
        <v>3.1</v>
      </c>
      <c r="M2058" t="s">
        <v>3869</v>
      </c>
      <c r="N2058" s="2" t="s">
        <v>85</v>
      </c>
      <c r="O2058" s="2" t="s">
        <v>4139</v>
      </c>
      <c r="P2058" s="2" t="str">
        <f>VLOOKUP(I2058,Period!A:B,2,FALSE)</f>
        <v>2023H1</v>
      </c>
      <c r="Q2058" s="9">
        <f t="shared" si="365"/>
        <v>4</v>
      </c>
      <c r="R2058" s="2">
        <f t="shared" si="363"/>
        <v>10</v>
      </c>
      <c r="S2058" t="str">
        <f t="shared" si="366"/>
        <v>02 Sunny (10%-30%)</v>
      </c>
      <c r="T2058" t="str">
        <f t="shared" si="364"/>
        <v>45020S2A_MSIL1CCDM-MLB-CLSTA4502002 Sunny (10%-30%)</v>
      </c>
      <c r="U2058">
        <f>IF(COUNTIF(T$2:T2057,T2058)&gt;=1,0,1)</f>
        <v>0</v>
      </c>
      <c r="V2058" s="26" t="s">
        <v>751</v>
      </c>
      <c r="W2058" s="26">
        <f t="shared" si="367"/>
        <v>2023</v>
      </c>
      <c r="X2058" s="26" t="str">
        <f t="shared" si="368"/>
        <v>04</v>
      </c>
      <c r="Y2058" s="26" t="str">
        <f t="shared" si="369"/>
        <v>04</v>
      </c>
      <c r="Z2058" s="26" t="str">
        <f t="shared" si="370"/>
        <v>19</v>
      </c>
      <c r="AA2058" s="26" t="str">
        <f t="shared" si="371"/>
        <v>03</v>
      </c>
      <c r="AB2058" s="26" t="str">
        <f t="shared" si="372"/>
        <v>40</v>
      </c>
      <c r="AC2058" s="86" t="str">
        <f t="shared" si="373"/>
        <v>CLS_TA_2500X1254px_65m_S2A_MSIL1C_20230404_10CC</v>
      </c>
      <c r="AD2058" s="41" t="s">
        <v>752</v>
      </c>
    </row>
    <row r="2059" spans="2:30" x14ac:dyDescent="0.25">
      <c r="B2059" t="s">
        <v>3866</v>
      </c>
      <c r="C2059" t="s">
        <v>3817</v>
      </c>
      <c r="D2059" s="7" t="s">
        <v>100</v>
      </c>
      <c r="E2059" s="2" t="b">
        <v>1</v>
      </c>
      <c r="F2059" s="2" t="s">
        <v>3815</v>
      </c>
      <c r="G2059" s="7" t="s">
        <v>8</v>
      </c>
      <c r="H2059" t="s">
        <v>101</v>
      </c>
      <c r="I2059" s="78">
        <v>45020</v>
      </c>
      <c r="J2059" s="44" t="s">
        <v>110</v>
      </c>
      <c r="K2059" s="2" t="s">
        <v>130</v>
      </c>
      <c r="L2059" s="9">
        <v>8.6</v>
      </c>
      <c r="M2059" t="s">
        <v>3869</v>
      </c>
      <c r="N2059" s="2" t="s">
        <v>85</v>
      </c>
      <c r="O2059" s="2" t="s">
        <v>4139</v>
      </c>
      <c r="P2059" s="2" t="str">
        <f>VLOOKUP(I2059,Period!A:B,2,FALSE)</f>
        <v>2023H1</v>
      </c>
      <c r="Q2059" s="9">
        <f t="shared" si="365"/>
        <v>4</v>
      </c>
      <c r="R2059" s="2">
        <f t="shared" si="363"/>
        <v>10</v>
      </c>
      <c r="S2059" t="str">
        <f t="shared" si="366"/>
        <v>02 Sunny (10%-30%)</v>
      </c>
      <c r="T2059" t="str">
        <f t="shared" si="364"/>
        <v>45020S2A_MSIL1CCDM-MLB-CLSTA4502002 Sunny (10%-30%)</v>
      </c>
      <c r="U2059">
        <f>IF(COUNTIF(T$2:T2058,T2059)&gt;=1,0,1)</f>
        <v>0</v>
      </c>
      <c r="V2059" s="26" t="s">
        <v>751</v>
      </c>
      <c r="W2059" s="26">
        <f t="shared" si="367"/>
        <v>2023</v>
      </c>
      <c r="X2059" s="26" t="str">
        <f t="shared" si="368"/>
        <v>04</v>
      </c>
      <c r="Y2059" s="26" t="str">
        <f t="shared" si="369"/>
        <v>04</v>
      </c>
      <c r="Z2059" s="26" t="str">
        <f t="shared" si="370"/>
        <v>19</v>
      </c>
      <c r="AA2059" s="26" t="str">
        <f t="shared" si="371"/>
        <v>03</v>
      </c>
      <c r="AB2059" s="26" t="str">
        <f t="shared" si="372"/>
        <v>36</v>
      </c>
      <c r="AC2059" s="86" t="str">
        <f t="shared" si="373"/>
        <v>CLS_TA_2500X1254px_65m_S2A_MSIL1C_20230404_10CC</v>
      </c>
      <c r="AD2059" s="41" t="s">
        <v>752</v>
      </c>
    </row>
    <row r="2060" spans="2:30" x14ac:dyDescent="0.25">
      <c r="B2060" t="s">
        <v>3866</v>
      </c>
      <c r="C2060" t="s">
        <v>3817</v>
      </c>
      <c r="D2060" s="7" t="s">
        <v>100</v>
      </c>
      <c r="E2060" s="2" t="b">
        <v>1</v>
      </c>
      <c r="F2060" s="2" t="s">
        <v>3815</v>
      </c>
      <c r="G2060" s="7" t="s">
        <v>8</v>
      </c>
      <c r="H2060" t="s">
        <v>101</v>
      </c>
      <c r="I2060" s="78">
        <v>45020</v>
      </c>
      <c r="J2060" s="44" t="s">
        <v>111</v>
      </c>
      <c r="K2060" s="2" t="s">
        <v>149</v>
      </c>
      <c r="L2060" s="9">
        <v>10.199999999999999</v>
      </c>
      <c r="M2060" t="s">
        <v>3869</v>
      </c>
      <c r="N2060" s="2" t="s">
        <v>85</v>
      </c>
      <c r="O2060" s="2" t="s">
        <v>4139</v>
      </c>
      <c r="P2060" s="2" t="str">
        <f>VLOOKUP(I2060,Period!A:B,2,FALSE)</f>
        <v>2023H1</v>
      </c>
      <c r="Q2060" s="9">
        <f t="shared" si="365"/>
        <v>4</v>
      </c>
      <c r="R2060" s="2">
        <f t="shared" si="363"/>
        <v>10</v>
      </c>
      <c r="S2060" t="str">
        <f t="shared" si="366"/>
        <v>02 Sunny (10%-30%)</v>
      </c>
      <c r="T2060" t="str">
        <f t="shared" si="364"/>
        <v>45020S2A_MSIL1CCDM-MLB-CLSTA4502002 Sunny (10%-30%)</v>
      </c>
      <c r="U2060">
        <f>IF(COUNTIF(T$2:T2059,T2060)&gt;=1,0,1)</f>
        <v>0</v>
      </c>
      <c r="V2060" s="26" t="s">
        <v>751</v>
      </c>
      <c r="W2060" s="26">
        <f t="shared" si="367"/>
        <v>2023</v>
      </c>
      <c r="X2060" s="26" t="str">
        <f t="shared" si="368"/>
        <v>04</v>
      </c>
      <c r="Y2060" s="26" t="str">
        <f t="shared" si="369"/>
        <v>04</v>
      </c>
      <c r="Z2060" s="26" t="str">
        <f t="shared" si="370"/>
        <v>19</v>
      </c>
      <c r="AA2060" s="26" t="str">
        <f t="shared" si="371"/>
        <v>03</v>
      </c>
      <c r="AB2060" s="26" t="str">
        <f t="shared" si="372"/>
        <v>35</v>
      </c>
      <c r="AC2060" s="86" t="str">
        <f t="shared" si="373"/>
        <v>CLS_TA_2500X1254px_65m_S2A_MSIL1C_20230404_10CC</v>
      </c>
      <c r="AD2060" s="41" t="s">
        <v>752</v>
      </c>
    </row>
    <row r="2061" spans="2:30" x14ac:dyDescent="0.25">
      <c r="B2061" t="s">
        <v>3866</v>
      </c>
      <c r="C2061" t="s">
        <v>3817</v>
      </c>
      <c r="D2061" s="7" t="s">
        <v>100</v>
      </c>
      <c r="E2061" s="2" t="b">
        <v>1</v>
      </c>
      <c r="F2061" s="2" t="s">
        <v>3815</v>
      </c>
      <c r="G2061" s="7" t="s">
        <v>8</v>
      </c>
      <c r="H2061" t="s">
        <v>101</v>
      </c>
      <c r="I2061" s="53">
        <v>45017</v>
      </c>
      <c r="J2061" s="42" t="s">
        <v>102</v>
      </c>
      <c r="K2061" s="2" t="s">
        <v>114</v>
      </c>
      <c r="L2061" s="9">
        <v>0</v>
      </c>
      <c r="M2061" t="s">
        <v>3869</v>
      </c>
      <c r="N2061" s="2" t="s">
        <v>85</v>
      </c>
      <c r="O2061" s="2" t="s">
        <v>4139</v>
      </c>
      <c r="P2061" s="2" t="str">
        <f>VLOOKUP(I2061,Period!A:B,2,FALSE)</f>
        <v>2023H1</v>
      </c>
      <c r="Q2061" s="9">
        <f t="shared" si="365"/>
        <v>14.949999999999998</v>
      </c>
      <c r="R2061" s="2">
        <f t="shared" si="363"/>
        <v>20</v>
      </c>
      <c r="S2061" t="str">
        <f t="shared" si="366"/>
        <v>02 Sunny (10%-30%)</v>
      </c>
      <c r="T2061" t="str">
        <f t="shared" si="364"/>
        <v>45017S2A_MSIL1CCDM-MLB-CLSTA4501702 Sunny (10%-30%)</v>
      </c>
      <c r="U2061">
        <f>IF(COUNTIF(T$2:T2060,T2061)&gt;=1,0,1)</f>
        <v>1</v>
      </c>
      <c r="V2061" s="26" t="s">
        <v>751</v>
      </c>
      <c r="W2061" s="26">
        <f t="shared" si="367"/>
        <v>2023</v>
      </c>
      <c r="X2061" s="26" t="str">
        <f t="shared" si="368"/>
        <v>04</v>
      </c>
      <c r="Y2061" s="26" t="str">
        <f t="shared" si="369"/>
        <v>01</v>
      </c>
      <c r="Z2061" s="26" t="str">
        <f t="shared" si="370"/>
        <v>18</v>
      </c>
      <c r="AA2061" s="26" t="str">
        <f t="shared" si="371"/>
        <v>53</v>
      </c>
      <c r="AB2061" s="26" t="str">
        <f t="shared" si="372"/>
        <v>59</v>
      </c>
      <c r="AC2061" s="86" t="str">
        <f t="shared" si="373"/>
        <v>CLS_TA_2500X1254px_65m_S2A_MSIL1C_20230401_20CC</v>
      </c>
      <c r="AD2061" s="41" t="s">
        <v>752</v>
      </c>
    </row>
    <row r="2062" spans="2:30" x14ac:dyDescent="0.25">
      <c r="B2062" t="s">
        <v>3866</v>
      </c>
      <c r="C2062" t="s">
        <v>3817</v>
      </c>
      <c r="D2062" s="7" t="s">
        <v>100</v>
      </c>
      <c r="E2062" s="2" t="b">
        <v>1</v>
      </c>
      <c r="F2062" s="2" t="s">
        <v>3815</v>
      </c>
      <c r="G2062" s="7" t="s">
        <v>8</v>
      </c>
      <c r="H2062" t="s">
        <v>101</v>
      </c>
      <c r="I2062" s="53">
        <v>45017</v>
      </c>
      <c r="J2062" s="42" t="s">
        <v>103</v>
      </c>
      <c r="K2062" s="2" t="s">
        <v>129</v>
      </c>
      <c r="L2062" s="9">
        <v>1.3</v>
      </c>
      <c r="M2062" t="s">
        <v>3869</v>
      </c>
      <c r="N2062" s="2" t="s">
        <v>85</v>
      </c>
      <c r="O2062" s="2" t="s">
        <v>4139</v>
      </c>
      <c r="P2062" s="2" t="str">
        <f>VLOOKUP(I2062,Period!A:B,2,FALSE)</f>
        <v>2023H1</v>
      </c>
      <c r="Q2062" s="9">
        <f t="shared" si="365"/>
        <v>14.949999999999998</v>
      </c>
      <c r="R2062" s="2">
        <f t="shared" si="363"/>
        <v>20</v>
      </c>
      <c r="S2062" t="str">
        <f t="shared" si="366"/>
        <v>02 Sunny (10%-30%)</v>
      </c>
      <c r="T2062" t="str">
        <f t="shared" si="364"/>
        <v>45017S2A_MSIL1CCDM-MLB-CLSTA4501702 Sunny (10%-30%)</v>
      </c>
      <c r="U2062">
        <f>IF(COUNTIF(T$2:T2061,T2062)&gt;=1,0,1)</f>
        <v>0</v>
      </c>
      <c r="V2062" s="26" t="s">
        <v>751</v>
      </c>
      <c r="W2062" s="26">
        <f t="shared" si="367"/>
        <v>2023</v>
      </c>
      <c r="X2062" s="26" t="str">
        <f t="shared" si="368"/>
        <v>04</v>
      </c>
      <c r="Y2062" s="26" t="str">
        <f t="shared" si="369"/>
        <v>01</v>
      </c>
      <c r="Z2062" s="26" t="str">
        <f t="shared" si="370"/>
        <v>18</v>
      </c>
      <c r="AA2062" s="26" t="str">
        <f t="shared" si="371"/>
        <v>53</v>
      </c>
      <c r="AB2062" s="26" t="str">
        <f t="shared" si="372"/>
        <v>55</v>
      </c>
      <c r="AC2062" s="86" t="str">
        <f t="shared" si="373"/>
        <v>CLS_TA_2500X1254px_65m_S2A_MSIL1C_20230401_20CC</v>
      </c>
      <c r="AD2062" s="41" t="s">
        <v>752</v>
      </c>
    </row>
    <row r="2063" spans="2:30" x14ac:dyDescent="0.25">
      <c r="B2063" t="s">
        <v>3866</v>
      </c>
      <c r="C2063" t="s">
        <v>3817</v>
      </c>
      <c r="D2063" s="7" t="s">
        <v>100</v>
      </c>
      <c r="E2063" s="2" t="b">
        <v>1</v>
      </c>
      <c r="F2063" s="2" t="s">
        <v>3815</v>
      </c>
      <c r="G2063" s="7" t="s">
        <v>8</v>
      </c>
      <c r="H2063" t="s">
        <v>101</v>
      </c>
      <c r="I2063" s="53">
        <v>45017</v>
      </c>
      <c r="J2063" s="42" t="s">
        <v>104</v>
      </c>
      <c r="K2063" s="2" t="s">
        <v>132</v>
      </c>
      <c r="L2063" s="9">
        <v>1.2</v>
      </c>
      <c r="M2063" t="s">
        <v>3869</v>
      </c>
      <c r="N2063" s="2" t="s">
        <v>85</v>
      </c>
      <c r="O2063" s="2" t="s">
        <v>4139</v>
      </c>
      <c r="P2063" s="2" t="str">
        <f>VLOOKUP(I2063,Period!A:B,2,FALSE)</f>
        <v>2023H1</v>
      </c>
      <c r="Q2063" s="9">
        <f t="shared" si="365"/>
        <v>14.949999999999998</v>
      </c>
      <c r="R2063" s="2">
        <f t="shared" si="363"/>
        <v>20</v>
      </c>
      <c r="S2063" t="str">
        <f t="shared" si="366"/>
        <v>02 Sunny (10%-30%)</v>
      </c>
      <c r="T2063" t="str">
        <f t="shared" si="364"/>
        <v>45017S2A_MSIL1CCDM-MLB-CLSTA4501702 Sunny (10%-30%)</v>
      </c>
      <c r="U2063">
        <f>IF(COUNTIF(T$2:T2062,T2063)&gt;=1,0,1)</f>
        <v>0</v>
      </c>
      <c r="V2063" s="26" t="s">
        <v>751</v>
      </c>
      <c r="W2063" s="26">
        <f t="shared" si="367"/>
        <v>2023</v>
      </c>
      <c r="X2063" s="26" t="str">
        <f t="shared" si="368"/>
        <v>04</v>
      </c>
      <c r="Y2063" s="26" t="str">
        <f t="shared" si="369"/>
        <v>01</v>
      </c>
      <c r="Z2063" s="26" t="str">
        <f t="shared" si="370"/>
        <v>18</v>
      </c>
      <c r="AA2063" s="26" t="str">
        <f t="shared" si="371"/>
        <v>53</v>
      </c>
      <c r="AB2063" s="26" t="str">
        <f t="shared" si="372"/>
        <v>54</v>
      </c>
      <c r="AC2063" s="86" t="str">
        <f t="shared" si="373"/>
        <v>CLS_TA_2500X1254px_65m_S2A_MSIL1C_20230401_20CC</v>
      </c>
      <c r="AD2063" s="41" t="s">
        <v>752</v>
      </c>
    </row>
    <row r="2064" spans="2:30" x14ac:dyDescent="0.25">
      <c r="B2064" t="s">
        <v>3866</v>
      </c>
      <c r="C2064" t="s">
        <v>3817</v>
      </c>
      <c r="D2064" s="7" t="s">
        <v>100</v>
      </c>
      <c r="E2064" s="2" t="b">
        <v>1</v>
      </c>
      <c r="F2064" s="2" t="s">
        <v>3815</v>
      </c>
      <c r="G2064" s="7" t="s">
        <v>8</v>
      </c>
      <c r="H2064" t="s">
        <v>101</v>
      </c>
      <c r="I2064" s="53">
        <v>45017</v>
      </c>
      <c r="J2064" s="42" t="s">
        <v>105</v>
      </c>
      <c r="K2064" s="2" t="s">
        <v>133</v>
      </c>
      <c r="L2064" s="9">
        <v>40.5</v>
      </c>
      <c r="M2064" t="s">
        <v>3869</v>
      </c>
      <c r="N2064" s="2" t="s">
        <v>85</v>
      </c>
      <c r="O2064" s="2" t="s">
        <v>4139</v>
      </c>
      <c r="P2064" s="2" t="str">
        <f>VLOOKUP(I2064,Period!A:B,2,FALSE)</f>
        <v>2023H1</v>
      </c>
      <c r="Q2064" s="9">
        <f t="shared" si="365"/>
        <v>14.949999999999998</v>
      </c>
      <c r="R2064" s="2">
        <f t="shared" si="363"/>
        <v>20</v>
      </c>
      <c r="S2064" t="str">
        <f t="shared" si="366"/>
        <v>02 Sunny (10%-30%)</v>
      </c>
      <c r="T2064" t="str">
        <f t="shared" si="364"/>
        <v>45017S2A_MSIL1CCDM-MLB-CLSTA4501702 Sunny (10%-30%)</v>
      </c>
      <c r="U2064">
        <f>IF(COUNTIF(T$2:T2063,T2064)&gt;=1,0,1)</f>
        <v>0</v>
      </c>
      <c r="V2064" s="26" t="s">
        <v>751</v>
      </c>
      <c r="W2064" s="26">
        <f t="shared" si="367"/>
        <v>2023</v>
      </c>
      <c r="X2064" s="26" t="str">
        <f t="shared" si="368"/>
        <v>04</v>
      </c>
      <c r="Y2064" s="26" t="str">
        <f t="shared" si="369"/>
        <v>01</v>
      </c>
      <c r="Z2064" s="26" t="str">
        <f t="shared" si="370"/>
        <v>18</v>
      </c>
      <c r="AA2064" s="26" t="str">
        <f t="shared" si="371"/>
        <v>53</v>
      </c>
      <c r="AB2064" s="26" t="str">
        <f t="shared" si="372"/>
        <v>47</v>
      </c>
      <c r="AC2064" s="86" t="str">
        <f t="shared" si="373"/>
        <v>CLS_TA_2500X1254px_65m_S2A_MSIL1C_20230401_20CC</v>
      </c>
      <c r="AD2064" s="41" t="s">
        <v>752</v>
      </c>
    </row>
    <row r="2065" spans="2:30" x14ac:dyDescent="0.25">
      <c r="B2065" t="s">
        <v>3866</v>
      </c>
      <c r="C2065" t="s">
        <v>3817</v>
      </c>
      <c r="D2065" s="7" t="s">
        <v>100</v>
      </c>
      <c r="E2065" s="2" t="b">
        <v>1</v>
      </c>
      <c r="F2065" s="2" t="s">
        <v>3815</v>
      </c>
      <c r="G2065" s="7" t="s">
        <v>8</v>
      </c>
      <c r="H2065" t="s">
        <v>101</v>
      </c>
      <c r="I2065" s="53">
        <v>45017</v>
      </c>
      <c r="J2065" s="42" t="s">
        <v>110</v>
      </c>
      <c r="K2065" s="2" t="s">
        <v>134</v>
      </c>
      <c r="L2065" s="9">
        <v>26.8</v>
      </c>
      <c r="M2065" t="s">
        <v>3869</v>
      </c>
      <c r="N2065" s="2" t="s">
        <v>85</v>
      </c>
      <c r="O2065" s="2" t="s">
        <v>4139</v>
      </c>
      <c r="P2065" s="2" t="str">
        <f>VLOOKUP(I2065,Period!A:B,2,FALSE)</f>
        <v>2023H1</v>
      </c>
      <c r="Q2065" s="9">
        <f t="shared" si="365"/>
        <v>14.949999999999998</v>
      </c>
      <c r="R2065" s="2">
        <f t="shared" si="363"/>
        <v>20</v>
      </c>
      <c r="S2065" t="str">
        <f t="shared" si="366"/>
        <v>02 Sunny (10%-30%)</v>
      </c>
      <c r="T2065" t="str">
        <f t="shared" si="364"/>
        <v>45017S2A_MSIL1CCDM-MLB-CLSTA4501702 Sunny (10%-30%)</v>
      </c>
      <c r="U2065">
        <f>IF(COUNTIF(T$2:T2064,T2065)&gt;=1,0,1)</f>
        <v>0</v>
      </c>
      <c r="V2065" s="26" t="s">
        <v>751</v>
      </c>
      <c r="W2065" s="26">
        <f t="shared" si="367"/>
        <v>2023</v>
      </c>
      <c r="X2065" s="26" t="str">
        <f t="shared" si="368"/>
        <v>04</v>
      </c>
      <c r="Y2065" s="26" t="str">
        <f t="shared" si="369"/>
        <v>01</v>
      </c>
      <c r="Z2065" s="26" t="str">
        <f t="shared" si="370"/>
        <v>18</v>
      </c>
      <c r="AA2065" s="26" t="str">
        <f t="shared" si="371"/>
        <v>53</v>
      </c>
      <c r="AB2065" s="26" t="str">
        <f t="shared" si="372"/>
        <v>40</v>
      </c>
      <c r="AC2065" s="86" t="str">
        <f t="shared" si="373"/>
        <v>CLS_TA_2500X1254px_65m_S2A_MSIL1C_20230401_20CC</v>
      </c>
      <c r="AD2065" s="41" t="s">
        <v>752</v>
      </c>
    </row>
    <row r="2066" spans="2:30" x14ac:dyDescent="0.25">
      <c r="B2066" t="s">
        <v>3866</v>
      </c>
      <c r="C2066" t="s">
        <v>3817</v>
      </c>
      <c r="D2066" s="7" t="s">
        <v>100</v>
      </c>
      <c r="E2066" s="2" t="b">
        <v>1</v>
      </c>
      <c r="F2066" s="2" t="s">
        <v>3815</v>
      </c>
      <c r="G2066" s="7" t="s">
        <v>8</v>
      </c>
      <c r="H2066" t="s">
        <v>101</v>
      </c>
      <c r="I2066" s="53">
        <v>45017</v>
      </c>
      <c r="J2066" s="42" t="s">
        <v>111</v>
      </c>
      <c r="K2066" s="2" t="s">
        <v>134</v>
      </c>
      <c r="L2066" s="9">
        <v>19.899999999999999</v>
      </c>
      <c r="M2066" t="s">
        <v>3869</v>
      </c>
      <c r="N2066" s="2" t="s">
        <v>85</v>
      </c>
      <c r="O2066" s="2" t="s">
        <v>4139</v>
      </c>
      <c r="P2066" s="2" t="str">
        <f>VLOOKUP(I2066,Period!A:B,2,FALSE)</f>
        <v>2023H1</v>
      </c>
      <c r="Q2066" s="9">
        <f t="shared" si="365"/>
        <v>14.949999999999998</v>
      </c>
      <c r="R2066" s="2">
        <f t="shared" si="363"/>
        <v>20</v>
      </c>
      <c r="S2066" t="str">
        <f t="shared" si="366"/>
        <v>02 Sunny (10%-30%)</v>
      </c>
      <c r="T2066" t="str">
        <f t="shared" si="364"/>
        <v>45017S2A_MSIL1CCDM-MLB-CLSTA4501702 Sunny (10%-30%)</v>
      </c>
      <c r="U2066">
        <f>IF(COUNTIF(T$2:T2065,T2066)&gt;=1,0,1)</f>
        <v>0</v>
      </c>
      <c r="V2066" s="26" t="s">
        <v>751</v>
      </c>
      <c r="W2066" s="26">
        <f t="shared" si="367"/>
        <v>2023</v>
      </c>
      <c r="X2066" s="26" t="str">
        <f t="shared" si="368"/>
        <v>04</v>
      </c>
      <c r="Y2066" s="26" t="str">
        <f t="shared" si="369"/>
        <v>01</v>
      </c>
      <c r="Z2066" s="26" t="str">
        <f t="shared" si="370"/>
        <v>18</v>
      </c>
      <c r="AA2066" s="26" t="str">
        <f t="shared" si="371"/>
        <v>53</v>
      </c>
      <c r="AB2066" s="26" t="str">
        <f t="shared" si="372"/>
        <v>40</v>
      </c>
      <c r="AC2066" s="86" t="str">
        <f t="shared" si="373"/>
        <v>CLS_TA_2500X1254px_65m_S2A_MSIL1C_20230401_20CC</v>
      </c>
      <c r="AD2066" s="41" t="s">
        <v>752</v>
      </c>
    </row>
    <row r="2067" spans="2:30" x14ac:dyDescent="0.25">
      <c r="B2067" t="s">
        <v>3866</v>
      </c>
      <c r="C2067" t="s">
        <v>3817</v>
      </c>
      <c r="D2067" s="7" t="s">
        <v>100</v>
      </c>
      <c r="E2067" s="2" t="b">
        <v>1</v>
      </c>
      <c r="F2067" s="2" t="s">
        <v>3815</v>
      </c>
      <c r="G2067" s="7" t="s">
        <v>8</v>
      </c>
      <c r="H2067" t="s">
        <v>101</v>
      </c>
      <c r="I2067" s="61">
        <v>45015</v>
      </c>
      <c r="J2067" s="43" t="s">
        <v>102</v>
      </c>
      <c r="K2067" s="2" t="s">
        <v>145</v>
      </c>
      <c r="L2067" s="9">
        <v>33.799999999999997</v>
      </c>
      <c r="M2067" t="s">
        <v>3869</v>
      </c>
      <c r="N2067" s="2" t="s">
        <v>85</v>
      </c>
      <c r="O2067" s="2" t="s">
        <v>4139</v>
      </c>
      <c r="P2067" s="2" t="str">
        <f>VLOOKUP(I2067,Period!A:B,2,FALSE)</f>
        <v>2023H1</v>
      </c>
      <c r="Q2067" s="9">
        <f t="shared" si="365"/>
        <v>34.833333333333336</v>
      </c>
      <c r="R2067" s="2">
        <f t="shared" si="363"/>
        <v>40</v>
      </c>
      <c r="S2067" t="str">
        <f t="shared" si="366"/>
        <v>03 Cloudy (40%-90%)</v>
      </c>
      <c r="T2067" t="str">
        <f t="shared" si="364"/>
        <v>45015S2A_MSIL1CCDM-MLB-CLSTA4501503 Cloudy (40%-90%)</v>
      </c>
      <c r="U2067">
        <f>IF(COUNTIF(T$2:T2066,T2067)&gt;=1,0,1)</f>
        <v>1</v>
      </c>
      <c r="V2067" s="26" t="s">
        <v>751</v>
      </c>
      <c r="W2067" s="26">
        <f t="shared" si="367"/>
        <v>2023</v>
      </c>
      <c r="X2067" s="26" t="str">
        <f t="shared" si="368"/>
        <v>03</v>
      </c>
      <c r="Y2067" s="26">
        <f t="shared" si="369"/>
        <v>30</v>
      </c>
      <c r="Z2067" s="26" t="str">
        <f t="shared" si="370"/>
        <v>19</v>
      </c>
      <c r="AA2067" s="26" t="str">
        <f t="shared" si="371"/>
        <v>03</v>
      </c>
      <c r="AB2067" s="26" t="str">
        <f t="shared" si="372"/>
        <v>49</v>
      </c>
      <c r="AC2067" s="86" t="str">
        <f t="shared" si="373"/>
        <v>CLS_TA_2500X1254px_65m_S2A_MSIL1C_20230330_40CC</v>
      </c>
      <c r="AD2067" s="41" t="s">
        <v>752</v>
      </c>
    </row>
    <row r="2068" spans="2:30" x14ac:dyDescent="0.25">
      <c r="B2068" t="s">
        <v>3866</v>
      </c>
      <c r="C2068" t="s">
        <v>3817</v>
      </c>
      <c r="D2068" s="7" t="s">
        <v>100</v>
      </c>
      <c r="E2068" s="2" t="b">
        <v>1</v>
      </c>
      <c r="F2068" s="2" t="s">
        <v>3815</v>
      </c>
      <c r="G2068" s="7" t="s">
        <v>8</v>
      </c>
      <c r="H2068" t="s">
        <v>101</v>
      </c>
      <c r="I2068" s="61">
        <v>45015</v>
      </c>
      <c r="J2068" s="43" t="s">
        <v>103</v>
      </c>
      <c r="K2068" s="2" t="s">
        <v>146</v>
      </c>
      <c r="L2068" s="9">
        <v>60.1</v>
      </c>
      <c r="M2068" t="s">
        <v>3869</v>
      </c>
      <c r="N2068" s="2" t="s">
        <v>85</v>
      </c>
      <c r="O2068" s="2" t="s">
        <v>4139</v>
      </c>
      <c r="P2068" s="2" t="str">
        <f>VLOOKUP(I2068,Period!A:B,2,FALSE)</f>
        <v>2023H1</v>
      </c>
      <c r="Q2068" s="9">
        <f t="shared" si="365"/>
        <v>34.833333333333336</v>
      </c>
      <c r="R2068" s="2">
        <f t="shared" si="363"/>
        <v>40</v>
      </c>
      <c r="S2068" t="str">
        <f t="shared" si="366"/>
        <v>03 Cloudy (40%-90%)</v>
      </c>
      <c r="T2068" t="str">
        <f t="shared" si="364"/>
        <v>45015S2A_MSIL1CCDM-MLB-CLSTA4501503 Cloudy (40%-90%)</v>
      </c>
      <c r="U2068">
        <f>IF(COUNTIF(T$2:T2067,T2068)&gt;=1,0,1)</f>
        <v>0</v>
      </c>
      <c r="V2068" s="26" t="s">
        <v>751</v>
      </c>
      <c r="W2068" s="26">
        <f t="shared" si="367"/>
        <v>2023</v>
      </c>
      <c r="X2068" s="26" t="str">
        <f t="shared" si="368"/>
        <v>03</v>
      </c>
      <c r="Y2068" s="26">
        <f t="shared" si="369"/>
        <v>30</v>
      </c>
      <c r="Z2068" s="26" t="str">
        <f t="shared" si="370"/>
        <v>19</v>
      </c>
      <c r="AA2068" s="26" t="str">
        <f t="shared" si="371"/>
        <v>03</v>
      </c>
      <c r="AB2068" s="26" t="str">
        <f t="shared" si="372"/>
        <v>46</v>
      </c>
      <c r="AC2068" s="86" t="str">
        <f t="shared" si="373"/>
        <v>CLS_TA_2500X1254px_65m_S2A_MSIL1C_20230330_40CC</v>
      </c>
      <c r="AD2068" s="41" t="s">
        <v>752</v>
      </c>
    </row>
    <row r="2069" spans="2:30" x14ac:dyDescent="0.25">
      <c r="B2069" t="s">
        <v>3866</v>
      </c>
      <c r="C2069" t="s">
        <v>3817</v>
      </c>
      <c r="D2069" s="7" t="s">
        <v>100</v>
      </c>
      <c r="E2069" s="2" t="b">
        <v>1</v>
      </c>
      <c r="F2069" s="2" t="s">
        <v>3815</v>
      </c>
      <c r="G2069" s="7" t="s">
        <v>8</v>
      </c>
      <c r="H2069" t="s">
        <v>101</v>
      </c>
      <c r="I2069" s="61">
        <v>45015</v>
      </c>
      <c r="J2069" s="43" t="s">
        <v>104</v>
      </c>
      <c r="K2069" s="2" t="s">
        <v>147</v>
      </c>
      <c r="L2069" s="9">
        <v>54.2</v>
      </c>
      <c r="M2069" t="s">
        <v>3869</v>
      </c>
      <c r="N2069" s="2" t="s">
        <v>85</v>
      </c>
      <c r="O2069" s="2" t="s">
        <v>4139</v>
      </c>
      <c r="P2069" s="2" t="str">
        <f>VLOOKUP(I2069,Period!A:B,2,FALSE)</f>
        <v>2023H1</v>
      </c>
      <c r="Q2069" s="9">
        <f t="shared" si="365"/>
        <v>34.833333333333336</v>
      </c>
      <c r="R2069" s="2">
        <f t="shared" si="363"/>
        <v>40</v>
      </c>
      <c r="S2069" t="str">
        <f t="shared" si="366"/>
        <v>03 Cloudy (40%-90%)</v>
      </c>
      <c r="T2069" t="str">
        <f t="shared" si="364"/>
        <v>45015S2A_MSIL1CCDM-MLB-CLSTA4501503 Cloudy (40%-90%)</v>
      </c>
      <c r="U2069">
        <f>IF(COUNTIF(T$2:T2068,T2069)&gt;=1,0,1)</f>
        <v>0</v>
      </c>
      <c r="V2069" s="26" t="s">
        <v>751</v>
      </c>
      <c r="W2069" s="26">
        <f t="shared" si="367"/>
        <v>2023</v>
      </c>
      <c r="X2069" s="26" t="str">
        <f t="shared" si="368"/>
        <v>03</v>
      </c>
      <c r="Y2069" s="26">
        <f t="shared" si="369"/>
        <v>30</v>
      </c>
      <c r="Z2069" s="26" t="str">
        <f t="shared" si="370"/>
        <v>19</v>
      </c>
      <c r="AA2069" s="26" t="str">
        <f t="shared" si="371"/>
        <v>03</v>
      </c>
      <c r="AB2069" s="26" t="str">
        <f t="shared" si="372"/>
        <v>45</v>
      </c>
      <c r="AC2069" s="86" t="str">
        <f t="shared" si="373"/>
        <v>CLS_TA_2500X1254px_65m_S2A_MSIL1C_20230330_40CC</v>
      </c>
      <c r="AD2069" s="41" t="s">
        <v>752</v>
      </c>
    </row>
    <row r="2070" spans="2:30" x14ac:dyDescent="0.25">
      <c r="B2070" t="s">
        <v>3866</v>
      </c>
      <c r="C2070" t="s">
        <v>3817</v>
      </c>
      <c r="D2070" s="7" t="s">
        <v>100</v>
      </c>
      <c r="E2070" s="2" t="b">
        <v>1</v>
      </c>
      <c r="F2070" s="2" t="s">
        <v>3815</v>
      </c>
      <c r="G2070" s="7" t="s">
        <v>8</v>
      </c>
      <c r="H2070" t="s">
        <v>101</v>
      </c>
      <c r="I2070" s="61">
        <v>45015</v>
      </c>
      <c r="J2070" s="43" t="s">
        <v>105</v>
      </c>
      <c r="K2070" s="2" t="s">
        <v>149</v>
      </c>
      <c r="L2070" s="9">
        <v>27.7</v>
      </c>
      <c r="M2070" t="s">
        <v>3869</v>
      </c>
      <c r="N2070" s="2" t="s">
        <v>85</v>
      </c>
      <c r="O2070" s="2" t="s">
        <v>4139</v>
      </c>
      <c r="P2070" s="2" t="str">
        <f>VLOOKUP(I2070,Period!A:B,2,FALSE)</f>
        <v>2023H1</v>
      </c>
      <c r="Q2070" s="9">
        <f t="shared" si="365"/>
        <v>34.833333333333336</v>
      </c>
      <c r="R2070" s="2">
        <f t="shared" si="363"/>
        <v>40</v>
      </c>
      <c r="S2070" t="str">
        <f t="shared" si="366"/>
        <v>03 Cloudy (40%-90%)</v>
      </c>
      <c r="T2070" t="str">
        <f t="shared" si="364"/>
        <v>45015S2A_MSIL1CCDM-MLB-CLSTA4501503 Cloudy (40%-90%)</v>
      </c>
      <c r="U2070">
        <f>IF(COUNTIF(T$2:T2069,T2070)&gt;=1,0,1)</f>
        <v>0</v>
      </c>
      <c r="V2070" s="26" t="s">
        <v>751</v>
      </c>
      <c r="W2070" s="26">
        <f t="shared" si="367"/>
        <v>2023</v>
      </c>
      <c r="X2070" s="26" t="str">
        <f t="shared" si="368"/>
        <v>03</v>
      </c>
      <c r="Y2070" s="26">
        <f t="shared" si="369"/>
        <v>30</v>
      </c>
      <c r="Z2070" s="26" t="str">
        <f t="shared" si="370"/>
        <v>19</v>
      </c>
      <c r="AA2070" s="26" t="str">
        <f t="shared" si="371"/>
        <v>03</v>
      </c>
      <c r="AB2070" s="26" t="str">
        <f t="shared" si="372"/>
        <v>35</v>
      </c>
      <c r="AC2070" s="86" t="str">
        <f t="shared" si="373"/>
        <v>CLS_TA_2500X1254px_65m_S2A_MSIL1C_20230330_40CC</v>
      </c>
      <c r="AD2070" s="41" t="s">
        <v>752</v>
      </c>
    </row>
    <row r="2071" spans="2:30" x14ac:dyDescent="0.25">
      <c r="B2071" t="s">
        <v>3866</v>
      </c>
      <c r="C2071" t="s">
        <v>3817</v>
      </c>
      <c r="D2071" s="7" t="s">
        <v>100</v>
      </c>
      <c r="E2071" s="2" t="b">
        <v>1</v>
      </c>
      <c r="F2071" s="2" t="s">
        <v>3815</v>
      </c>
      <c r="G2071" s="7" t="s">
        <v>8</v>
      </c>
      <c r="H2071" t="s">
        <v>101</v>
      </c>
      <c r="I2071" s="61">
        <v>45015</v>
      </c>
      <c r="J2071" s="43" t="s">
        <v>110</v>
      </c>
      <c r="K2071" s="2" t="s">
        <v>151</v>
      </c>
      <c r="L2071" s="9">
        <v>17.600000000000001</v>
      </c>
      <c r="M2071" t="s">
        <v>3869</v>
      </c>
      <c r="N2071" s="2" t="s">
        <v>85</v>
      </c>
      <c r="O2071" s="2" t="s">
        <v>4139</v>
      </c>
      <c r="P2071" s="2" t="str">
        <f>VLOOKUP(I2071,Period!A:B,2,FALSE)</f>
        <v>2023H1</v>
      </c>
      <c r="Q2071" s="9">
        <f t="shared" si="365"/>
        <v>34.833333333333336</v>
      </c>
      <c r="R2071" s="2">
        <f t="shared" si="363"/>
        <v>40</v>
      </c>
      <c r="S2071" t="str">
        <f t="shared" si="366"/>
        <v>03 Cloudy (40%-90%)</v>
      </c>
      <c r="T2071" t="str">
        <f t="shared" si="364"/>
        <v>45015S2A_MSIL1CCDM-MLB-CLSTA4501503 Cloudy (40%-90%)</v>
      </c>
      <c r="U2071">
        <f>IF(COUNTIF(T$2:T2070,T2071)&gt;=1,0,1)</f>
        <v>0</v>
      </c>
      <c r="V2071" s="26" t="s">
        <v>751</v>
      </c>
      <c r="W2071" s="26">
        <f t="shared" si="367"/>
        <v>2023</v>
      </c>
      <c r="X2071" s="26" t="str">
        <f t="shared" si="368"/>
        <v>03</v>
      </c>
      <c r="Y2071" s="26">
        <f t="shared" si="369"/>
        <v>30</v>
      </c>
      <c r="Z2071" s="26" t="str">
        <f t="shared" si="370"/>
        <v>19</v>
      </c>
      <c r="AA2071" s="26" t="str">
        <f t="shared" si="371"/>
        <v>03</v>
      </c>
      <c r="AB2071" s="26" t="str">
        <f t="shared" si="372"/>
        <v>30</v>
      </c>
      <c r="AC2071" s="86" t="str">
        <f t="shared" si="373"/>
        <v>CLS_TA_2500X1254px_65m_S2A_MSIL1C_20230330_40CC</v>
      </c>
      <c r="AD2071" s="41" t="s">
        <v>752</v>
      </c>
    </row>
    <row r="2072" spans="2:30" x14ac:dyDescent="0.25">
      <c r="B2072" t="s">
        <v>3866</v>
      </c>
      <c r="C2072" t="s">
        <v>3817</v>
      </c>
      <c r="D2072" s="7" t="s">
        <v>100</v>
      </c>
      <c r="E2072" s="2" t="b">
        <v>1</v>
      </c>
      <c r="F2072" s="2" t="s">
        <v>3815</v>
      </c>
      <c r="G2072" s="7" t="s">
        <v>8</v>
      </c>
      <c r="H2072" t="s">
        <v>101</v>
      </c>
      <c r="I2072" s="61">
        <v>45015</v>
      </c>
      <c r="J2072" s="43" t="s">
        <v>111</v>
      </c>
      <c r="K2072" s="2" t="s">
        <v>151</v>
      </c>
      <c r="L2072" s="9">
        <v>15.6</v>
      </c>
      <c r="M2072" t="s">
        <v>3869</v>
      </c>
      <c r="N2072" s="2" t="s">
        <v>85</v>
      </c>
      <c r="O2072" s="2" t="s">
        <v>4139</v>
      </c>
      <c r="P2072" s="2" t="str">
        <f>VLOOKUP(I2072,Period!A:B,2,FALSE)</f>
        <v>2023H1</v>
      </c>
      <c r="Q2072" s="9">
        <f t="shared" si="365"/>
        <v>34.833333333333336</v>
      </c>
      <c r="R2072" s="2">
        <f t="shared" si="363"/>
        <v>40</v>
      </c>
      <c r="S2072" t="str">
        <f t="shared" si="366"/>
        <v>03 Cloudy (40%-90%)</v>
      </c>
      <c r="T2072" t="str">
        <f t="shared" si="364"/>
        <v>45015S2A_MSIL1CCDM-MLB-CLSTA4501503 Cloudy (40%-90%)</v>
      </c>
      <c r="U2072">
        <f>IF(COUNTIF(T$2:T2071,T2072)&gt;=1,0,1)</f>
        <v>0</v>
      </c>
      <c r="V2072" s="26" t="s">
        <v>751</v>
      </c>
      <c r="W2072" s="26">
        <f t="shared" si="367"/>
        <v>2023</v>
      </c>
      <c r="X2072" s="26" t="str">
        <f t="shared" si="368"/>
        <v>03</v>
      </c>
      <c r="Y2072" s="26">
        <f t="shared" si="369"/>
        <v>30</v>
      </c>
      <c r="Z2072" s="26" t="str">
        <f t="shared" si="370"/>
        <v>19</v>
      </c>
      <c r="AA2072" s="26" t="str">
        <f t="shared" si="371"/>
        <v>03</v>
      </c>
      <c r="AB2072" s="26" t="str">
        <f t="shared" si="372"/>
        <v>30</v>
      </c>
      <c r="AC2072" s="86" t="str">
        <f t="shared" si="373"/>
        <v>CLS_TA_2500X1254px_65m_S2A_MSIL1C_20230330_40CC</v>
      </c>
      <c r="AD2072" s="41" t="s">
        <v>752</v>
      </c>
    </row>
    <row r="2073" spans="2:30" x14ac:dyDescent="0.25">
      <c r="B2073" t="s">
        <v>3866</v>
      </c>
      <c r="C2073" t="s">
        <v>3817</v>
      </c>
      <c r="D2073" s="7" t="s">
        <v>100</v>
      </c>
      <c r="E2073" s="2" t="b">
        <v>1</v>
      </c>
      <c r="F2073" s="2" t="s">
        <v>3815</v>
      </c>
      <c r="G2073" s="7" t="s">
        <v>8</v>
      </c>
      <c r="H2073" t="s">
        <v>101</v>
      </c>
      <c r="I2073" s="78">
        <v>45012</v>
      </c>
      <c r="J2073" s="44" t="s">
        <v>102</v>
      </c>
      <c r="K2073" s="2" t="s">
        <v>152</v>
      </c>
      <c r="L2073" s="9">
        <v>59</v>
      </c>
      <c r="M2073" t="s">
        <v>3869</v>
      </c>
      <c r="N2073" s="2" t="s">
        <v>85</v>
      </c>
      <c r="O2073" s="2" t="s">
        <v>4139</v>
      </c>
      <c r="P2073" s="2" t="str">
        <f>VLOOKUP(I2073,Period!A:B,2,FALSE)</f>
        <v>2023H1</v>
      </c>
      <c r="Q2073" s="9">
        <f t="shared" si="365"/>
        <v>13.950000000000001</v>
      </c>
      <c r="R2073" s="2">
        <f t="shared" si="363"/>
        <v>20</v>
      </c>
      <c r="S2073" t="str">
        <f t="shared" si="366"/>
        <v>02 Sunny (10%-30%)</v>
      </c>
      <c r="T2073" t="str">
        <f t="shared" si="364"/>
        <v>45012S2A_MSIL1CCDM-MLB-CLSTA4501202 Sunny (10%-30%)</v>
      </c>
      <c r="U2073">
        <f>IF(COUNTIF(T$2:T2072,T2073)&gt;=1,0,1)</f>
        <v>1</v>
      </c>
      <c r="V2073" s="26" t="s">
        <v>751</v>
      </c>
      <c r="W2073" s="26">
        <f t="shared" si="367"/>
        <v>2023</v>
      </c>
      <c r="X2073" s="26" t="str">
        <f t="shared" si="368"/>
        <v>03</v>
      </c>
      <c r="Y2073" s="26">
        <f t="shared" si="369"/>
        <v>27</v>
      </c>
      <c r="Z2073" s="26" t="str">
        <f t="shared" si="370"/>
        <v>18</v>
      </c>
      <c r="AA2073" s="26" t="str">
        <f t="shared" si="371"/>
        <v>53</v>
      </c>
      <c r="AB2073" s="26" t="str">
        <f t="shared" si="372"/>
        <v>53</v>
      </c>
      <c r="AC2073" s="86" t="str">
        <f t="shared" si="373"/>
        <v>CLS_TA_2500X1254px_65m_S2A_MSIL1C_20230327_20CC</v>
      </c>
      <c r="AD2073" s="41" t="s">
        <v>752</v>
      </c>
    </row>
    <row r="2074" spans="2:30" x14ac:dyDescent="0.25">
      <c r="B2074" t="s">
        <v>3866</v>
      </c>
      <c r="C2074" t="s">
        <v>3817</v>
      </c>
      <c r="D2074" s="7" t="s">
        <v>100</v>
      </c>
      <c r="E2074" s="2" t="b">
        <v>1</v>
      </c>
      <c r="F2074" s="2" t="s">
        <v>3815</v>
      </c>
      <c r="G2074" s="7" t="s">
        <v>8</v>
      </c>
      <c r="H2074" t="s">
        <v>101</v>
      </c>
      <c r="I2074" s="78">
        <v>45012</v>
      </c>
      <c r="J2074" s="44" t="s">
        <v>103</v>
      </c>
      <c r="K2074" s="2" t="s">
        <v>125</v>
      </c>
      <c r="L2074" s="9">
        <v>12.7</v>
      </c>
      <c r="M2074" t="s">
        <v>3869</v>
      </c>
      <c r="N2074" s="2" t="s">
        <v>85</v>
      </c>
      <c r="O2074" s="2" t="s">
        <v>4139</v>
      </c>
      <c r="P2074" s="2" t="str">
        <f>VLOOKUP(I2074,Period!A:B,2,FALSE)</f>
        <v>2023H1</v>
      </c>
      <c r="Q2074" s="9">
        <f t="shared" si="365"/>
        <v>13.950000000000001</v>
      </c>
      <c r="R2074" s="2">
        <f t="shared" si="363"/>
        <v>20</v>
      </c>
      <c r="S2074" t="str">
        <f t="shared" si="366"/>
        <v>02 Sunny (10%-30%)</v>
      </c>
      <c r="T2074" t="str">
        <f t="shared" si="364"/>
        <v>45012S2A_MSIL1CCDM-MLB-CLSTA4501202 Sunny (10%-30%)</v>
      </c>
      <c r="U2074">
        <f>IF(COUNTIF(T$2:T2073,T2074)&gt;=1,0,1)</f>
        <v>0</v>
      </c>
      <c r="V2074" s="26" t="s">
        <v>751</v>
      </c>
      <c r="W2074" s="26">
        <f t="shared" si="367"/>
        <v>2023</v>
      </c>
      <c r="X2074" s="26" t="str">
        <f t="shared" si="368"/>
        <v>03</v>
      </c>
      <c r="Y2074" s="26">
        <f t="shared" si="369"/>
        <v>27</v>
      </c>
      <c r="Z2074" s="26" t="str">
        <f t="shared" si="370"/>
        <v>18</v>
      </c>
      <c r="AA2074" s="26" t="str">
        <f t="shared" si="371"/>
        <v>53</v>
      </c>
      <c r="AB2074" s="26" t="str">
        <f t="shared" si="372"/>
        <v>50</v>
      </c>
      <c r="AC2074" s="86" t="str">
        <f t="shared" si="373"/>
        <v>CLS_TA_2500X1254px_65m_S2A_MSIL1C_20230327_20CC</v>
      </c>
      <c r="AD2074" s="41" t="s">
        <v>752</v>
      </c>
    </row>
    <row r="2075" spans="2:30" x14ac:dyDescent="0.25">
      <c r="B2075" t="s">
        <v>3866</v>
      </c>
      <c r="C2075" t="s">
        <v>3817</v>
      </c>
      <c r="D2075" s="7" t="s">
        <v>100</v>
      </c>
      <c r="E2075" s="2" t="b">
        <v>1</v>
      </c>
      <c r="F2075" s="2" t="s">
        <v>3815</v>
      </c>
      <c r="G2075" s="7" t="s">
        <v>8</v>
      </c>
      <c r="H2075" t="s">
        <v>101</v>
      </c>
      <c r="I2075" s="78">
        <v>45012</v>
      </c>
      <c r="J2075" s="44" t="s">
        <v>104</v>
      </c>
      <c r="K2075" s="2" t="s">
        <v>116</v>
      </c>
      <c r="L2075" s="9">
        <v>4.9000000000000004</v>
      </c>
      <c r="M2075" t="s">
        <v>3869</v>
      </c>
      <c r="N2075" s="2" t="s">
        <v>85</v>
      </c>
      <c r="O2075" s="2" t="s">
        <v>4139</v>
      </c>
      <c r="P2075" s="2" t="str">
        <f>VLOOKUP(I2075,Period!A:B,2,FALSE)</f>
        <v>2023H1</v>
      </c>
      <c r="Q2075" s="9">
        <f t="shared" si="365"/>
        <v>13.950000000000001</v>
      </c>
      <c r="R2075" s="2">
        <f t="shared" si="363"/>
        <v>20</v>
      </c>
      <c r="S2075" t="str">
        <f t="shared" si="366"/>
        <v>02 Sunny (10%-30%)</v>
      </c>
      <c r="T2075" t="str">
        <f t="shared" si="364"/>
        <v>45012S2A_MSIL1CCDM-MLB-CLSTA4501202 Sunny (10%-30%)</v>
      </c>
      <c r="U2075">
        <f>IF(COUNTIF(T$2:T2074,T2075)&gt;=1,0,1)</f>
        <v>0</v>
      </c>
      <c r="V2075" s="26" t="s">
        <v>751</v>
      </c>
      <c r="W2075" s="26">
        <f t="shared" si="367"/>
        <v>2023</v>
      </c>
      <c r="X2075" s="26" t="str">
        <f t="shared" si="368"/>
        <v>03</v>
      </c>
      <c r="Y2075" s="26">
        <f t="shared" si="369"/>
        <v>27</v>
      </c>
      <c r="Z2075" s="26" t="str">
        <f t="shared" si="370"/>
        <v>18</v>
      </c>
      <c r="AA2075" s="26" t="str">
        <f t="shared" si="371"/>
        <v>53</v>
      </c>
      <c r="AB2075" s="26" t="str">
        <f t="shared" si="372"/>
        <v>49</v>
      </c>
      <c r="AC2075" s="86" t="str">
        <f t="shared" si="373"/>
        <v>CLS_TA_2500X1254px_65m_S2A_MSIL1C_20230327_20CC</v>
      </c>
      <c r="AD2075" s="41" t="s">
        <v>752</v>
      </c>
    </row>
    <row r="2076" spans="2:30" x14ac:dyDescent="0.25">
      <c r="B2076" t="s">
        <v>3866</v>
      </c>
      <c r="C2076" t="s">
        <v>3817</v>
      </c>
      <c r="D2076" s="7" t="s">
        <v>100</v>
      </c>
      <c r="E2076" s="2" t="b">
        <v>1</v>
      </c>
      <c r="F2076" s="2" t="s">
        <v>3815</v>
      </c>
      <c r="G2076" s="7" t="s">
        <v>8</v>
      </c>
      <c r="H2076" t="s">
        <v>101</v>
      </c>
      <c r="I2076" s="78">
        <v>45012</v>
      </c>
      <c r="J2076" s="44" t="s">
        <v>105</v>
      </c>
      <c r="K2076" s="2" t="s">
        <v>117</v>
      </c>
      <c r="L2076" s="9">
        <v>6.8</v>
      </c>
      <c r="M2076" t="s">
        <v>3869</v>
      </c>
      <c r="N2076" s="2" t="s">
        <v>85</v>
      </c>
      <c r="O2076" s="2" t="s">
        <v>4139</v>
      </c>
      <c r="P2076" s="2" t="str">
        <f>VLOOKUP(I2076,Period!A:B,2,FALSE)</f>
        <v>2023H1</v>
      </c>
      <c r="Q2076" s="9">
        <f t="shared" si="365"/>
        <v>13.950000000000001</v>
      </c>
      <c r="R2076" s="2">
        <f t="shared" si="363"/>
        <v>20</v>
      </c>
      <c r="S2076" t="str">
        <f t="shared" si="366"/>
        <v>02 Sunny (10%-30%)</v>
      </c>
      <c r="T2076" t="str">
        <f t="shared" si="364"/>
        <v>45012S2A_MSIL1CCDM-MLB-CLSTA4501202 Sunny (10%-30%)</v>
      </c>
      <c r="U2076">
        <f>IF(COUNTIF(T$2:T2075,T2076)&gt;=1,0,1)</f>
        <v>0</v>
      </c>
      <c r="V2076" s="26" t="s">
        <v>751</v>
      </c>
      <c r="W2076" s="26">
        <f t="shared" si="367"/>
        <v>2023</v>
      </c>
      <c r="X2076" s="26" t="str">
        <f t="shared" si="368"/>
        <v>03</v>
      </c>
      <c r="Y2076" s="26">
        <f t="shared" si="369"/>
        <v>27</v>
      </c>
      <c r="Z2076" s="26" t="str">
        <f t="shared" si="370"/>
        <v>18</v>
      </c>
      <c r="AA2076" s="26" t="str">
        <f t="shared" si="371"/>
        <v>53</v>
      </c>
      <c r="AB2076" s="26" t="str">
        <f t="shared" si="372"/>
        <v>42</v>
      </c>
      <c r="AC2076" s="86" t="str">
        <f t="shared" si="373"/>
        <v>CLS_TA_2500X1254px_65m_S2A_MSIL1C_20230327_20CC</v>
      </c>
      <c r="AD2076" s="41" t="s">
        <v>752</v>
      </c>
    </row>
    <row r="2077" spans="2:30" x14ac:dyDescent="0.25">
      <c r="B2077" t="s">
        <v>3866</v>
      </c>
      <c r="C2077" t="s">
        <v>3817</v>
      </c>
      <c r="D2077" s="7" t="s">
        <v>100</v>
      </c>
      <c r="E2077" s="2" t="b">
        <v>1</v>
      </c>
      <c r="F2077" s="2" t="s">
        <v>3815</v>
      </c>
      <c r="G2077" s="7" t="s">
        <v>8</v>
      </c>
      <c r="H2077" t="s">
        <v>101</v>
      </c>
      <c r="I2077" s="78">
        <v>45012</v>
      </c>
      <c r="J2077" s="44" t="s">
        <v>110</v>
      </c>
      <c r="K2077" s="2" t="s">
        <v>153</v>
      </c>
      <c r="L2077" s="9">
        <v>0.3</v>
      </c>
      <c r="M2077" t="s">
        <v>3869</v>
      </c>
      <c r="N2077" s="2" t="s">
        <v>85</v>
      </c>
      <c r="O2077" s="2" t="s">
        <v>4139</v>
      </c>
      <c r="P2077" s="2" t="str">
        <f>VLOOKUP(I2077,Period!A:B,2,FALSE)</f>
        <v>2023H1</v>
      </c>
      <c r="Q2077" s="9">
        <f t="shared" si="365"/>
        <v>13.950000000000001</v>
      </c>
      <c r="R2077" s="2">
        <f t="shared" si="363"/>
        <v>20</v>
      </c>
      <c r="S2077" t="str">
        <f t="shared" si="366"/>
        <v>02 Sunny (10%-30%)</v>
      </c>
      <c r="T2077" t="str">
        <f t="shared" si="364"/>
        <v>45012S2A_MSIL1CCDM-MLB-CLSTA4501202 Sunny (10%-30%)</v>
      </c>
      <c r="U2077">
        <f>IF(COUNTIF(T$2:T2076,T2077)&gt;=1,0,1)</f>
        <v>0</v>
      </c>
      <c r="V2077" s="26" t="s">
        <v>751</v>
      </c>
      <c r="W2077" s="26">
        <f t="shared" si="367"/>
        <v>2023</v>
      </c>
      <c r="X2077" s="26" t="str">
        <f t="shared" si="368"/>
        <v>03</v>
      </c>
      <c r="Y2077" s="26">
        <f t="shared" si="369"/>
        <v>27</v>
      </c>
      <c r="Z2077" s="26" t="str">
        <f t="shared" si="370"/>
        <v>18</v>
      </c>
      <c r="AA2077" s="26" t="str">
        <f t="shared" si="371"/>
        <v>53</v>
      </c>
      <c r="AB2077" s="26" t="str">
        <f t="shared" si="372"/>
        <v>35</v>
      </c>
      <c r="AC2077" s="86" t="str">
        <f t="shared" si="373"/>
        <v>CLS_TA_2500X1254px_65m_S2A_MSIL1C_20230327_20CC</v>
      </c>
      <c r="AD2077" s="41" t="s">
        <v>752</v>
      </c>
    </row>
    <row r="2078" spans="2:30" x14ac:dyDescent="0.25">
      <c r="B2078" t="s">
        <v>3866</v>
      </c>
      <c r="C2078" t="s">
        <v>3817</v>
      </c>
      <c r="D2078" s="7" t="s">
        <v>100</v>
      </c>
      <c r="E2078" s="2" t="b">
        <v>1</v>
      </c>
      <c r="F2078" s="2" t="s">
        <v>3815</v>
      </c>
      <c r="G2078" s="7" t="s">
        <v>8</v>
      </c>
      <c r="H2078" t="s">
        <v>101</v>
      </c>
      <c r="I2078" s="78">
        <v>45012</v>
      </c>
      <c r="J2078" s="44" t="s">
        <v>111</v>
      </c>
      <c r="K2078" s="2" t="s">
        <v>154</v>
      </c>
      <c r="L2078" s="9">
        <v>0</v>
      </c>
      <c r="M2078" t="s">
        <v>3869</v>
      </c>
      <c r="N2078" s="2" t="s">
        <v>85</v>
      </c>
      <c r="O2078" s="2" t="s">
        <v>4139</v>
      </c>
      <c r="P2078" s="2" t="str">
        <f>VLOOKUP(I2078,Period!A:B,2,FALSE)</f>
        <v>2023H1</v>
      </c>
      <c r="Q2078" s="9">
        <f t="shared" si="365"/>
        <v>13.950000000000001</v>
      </c>
      <c r="R2078" s="2">
        <f t="shared" si="363"/>
        <v>20</v>
      </c>
      <c r="S2078" t="str">
        <f t="shared" si="366"/>
        <v>02 Sunny (10%-30%)</v>
      </c>
      <c r="T2078" t="str">
        <f t="shared" si="364"/>
        <v>45012S2A_MSIL1CCDM-MLB-CLSTA4501202 Sunny (10%-30%)</v>
      </c>
      <c r="U2078">
        <f>IF(COUNTIF(T$2:T2077,T2078)&gt;=1,0,1)</f>
        <v>0</v>
      </c>
      <c r="V2078" s="26" t="s">
        <v>751</v>
      </c>
      <c r="W2078" s="26">
        <f t="shared" si="367"/>
        <v>2023</v>
      </c>
      <c r="X2078" s="26" t="str">
        <f t="shared" si="368"/>
        <v>03</v>
      </c>
      <c r="Y2078" s="26">
        <f t="shared" si="369"/>
        <v>27</v>
      </c>
      <c r="Z2078" s="26" t="str">
        <f t="shared" si="370"/>
        <v>18</v>
      </c>
      <c r="AA2078" s="26" t="str">
        <f t="shared" si="371"/>
        <v>53</v>
      </c>
      <c r="AB2078" s="26" t="str">
        <f t="shared" si="372"/>
        <v>34</v>
      </c>
      <c r="AC2078" s="86" t="str">
        <f t="shared" si="373"/>
        <v>CLS_TA_2500X1254px_65m_S2A_MSIL1C_20230327_20CC</v>
      </c>
      <c r="AD2078" s="41" t="s">
        <v>752</v>
      </c>
    </row>
    <row r="2079" spans="2:30" x14ac:dyDescent="0.25">
      <c r="B2079" t="s">
        <v>3866</v>
      </c>
      <c r="C2079" t="s">
        <v>3817</v>
      </c>
      <c r="D2079" s="7" t="s">
        <v>100</v>
      </c>
      <c r="E2079" s="2" t="b">
        <v>1</v>
      </c>
      <c r="F2079" s="2" t="s">
        <v>3815</v>
      </c>
      <c r="G2079" s="7" t="s">
        <v>8</v>
      </c>
      <c r="H2079" t="s">
        <v>101</v>
      </c>
      <c r="I2079" s="61">
        <v>45010</v>
      </c>
      <c r="J2079" s="43" t="s">
        <v>102</v>
      </c>
      <c r="K2079" s="2" t="s">
        <v>167</v>
      </c>
      <c r="L2079" s="9">
        <v>24.2</v>
      </c>
      <c r="M2079" t="s">
        <v>3869</v>
      </c>
      <c r="N2079" s="2" t="s">
        <v>85</v>
      </c>
      <c r="O2079" s="2" t="s">
        <v>4139</v>
      </c>
      <c r="P2079" s="2" t="str">
        <f>VLOOKUP(I2079,Period!A:B,2,FALSE)</f>
        <v>2023H1</v>
      </c>
      <c r="Q2079" s="9">
        <f t="shared" si="365"/>
        <v>20.383333333333336</v>
      </c>
      <c r="R2079" s="2">
        <f t="shared" si="363"/>
        <v>30</v>
      </c>
      <c r="S2079" t="str">
        <f t="shared" si="366"/>
        <v>02 Sunny (10%-30%)</v>
      </c>
      <c r="T2079" t="str">
        <f t="shared" si="364"/>
        <v>45010S2A_MSIL1CCDM-MLB-CLSTA4501002 Sunny (10%-30%)</v>
      </c>
      <c r="U2079">
        <f>IF(COUNTIF(T$2:T2078,T2079)&gt;=1,0,1)</f>
        <v>1</v>
      </c>
      <c r="V2079" s="26" t="s">
        <v>751</v>
      </c>
      <c r="W2079" s="26">
        <f t="shared" si="367"/>
        <v>2023</v>
      </c>
      <c r="X2079" s="26" t="str">
        <f t="shared" si="368"/>
        <v>03</v>
      </c>
      <c r="Y2079" s="26">
        <f t="shared" si="369"/>
        <v>25</v>
      </c>
      <c r="Z2079" s="26" t="str">
        <f t="shared" si="370"/>
        <v>19</v>
      </c>
      <c r="AA2079" s="26" t="str">
        <f t="shared" si="371"/>
        <v>03</v>
      </c>
      <c r="AB2079" s="26" t="str">
        <f t="shared" si="372"/>
        <v>54</v>
      </c>
      <c r="AC2079" s="86" t="str">
        <f t="shared" si="373"/>
        <v>CLS_TA_2500X1254px_65m_S2A_MSIL1C_20230325_30CC</v>
      </c>
      <c r="AD2079" s="41" t="s">
        <v>752</v>
      </c>
    </row>
    <row r="2080" spans="2:30" x14ac:dyDescent="0.25">
      <c r="B2080" t="s">
        <v>3866</v>
      </c>
      <c r="C2080" t="s">
        <v>3817</v>
      </c>
      <c r="D2080" s="7" t="s">
        <v>100</v>
      </c>
      <c r="E2080" s="2" t="b">
        <v>1</v>
      </c>
      <c r="F2080" s="2" t="s">
        <v>3815</v>
      </c>
      <c r="G2080" s="7" t="s">
        <v>8</v>
      </c>
      <c r="H2080" t="s">
        <v>101</v>
      </c>
      <c r="I2080" s="61">
        <v>45010</v>
      </c>
      <c r="J2080" s="43" t="s">
        <v>103</v>
      </c>
      <c r="K2080" s="2" t="s">
        <v>136</v>
      </c>
      <c r="L2080" s="9">
        <v>7.5</v>
      </c>
      <c r="M2080" t="s">
        <v>3869</v>
      </c>
      <c r="N2080" s="2" t="s">
        <v>85</v>
      </c>
      <c r="O2080" s="2" t="s">
        <v>4139</v>
      </c>
      <c r="P2080" s="2" t="str">
        <f>VLOOKUP(I2080,Period!A:B,2,FALSE)</f>
        <v>2023H1</v>
      </c>
      <c r="Q2080" s="9">
        <f t="shared" si="365"/>
        <v>20.383333333333336</v>
      </c>
      <c r="R2080" s="2">
        <f t="shared" si="363"/>
        <v>30</v>
      </c>
      <c r="S2080" t="str">
        <f t="shared" si="366"/>
        <v>02 Sunny (10%-30%)</v>
      </c>
      <c r="T2080" t="str">
        <f t="shared" si="364"/>
        <v>45010S2A_MSIL1CCDM-MLB-CLSTA4501002 Sunny (10%-30%)</v>
      </c>
      <c r="U2080">
        <f>IF(COUNTIF(T$2:T2079,T2080)&gt;=1,0,1)</f>
        <v>0</v>
      </c>
      <c r="V2080" s="26" t="s">
        <v>751</v>
      </c>
      <c r="W2080" s="26">
        <f t="shared" si="367"/>
        <v>2023</v>
      </c>
      <c r="X2080" s="26" t="str">
        <f t="shared" si="368"/>
        <v>03</v>
      </c>
      <c r="Y2080" s="26">
        <f t="shared" si="369"/>
        <v>25</v>
      </c>
      <c r="Z2080" s="26" t="str">
        <f t="shared" si="370"/>
        <v>19</v>
      </c>
      <c r="AA2080" s="26" t="str">
        <f t="shared" si="371"/>
        <v>03</v>
      </c>
      <c r="AB2080" s="26" t="str">
        <f t="shared" si="372"/>
        <v>50</v>
      </c>
      <c r="AC2080" s="86" t="str">
        <f t="shared" si="373"/>
        <v>CLS_TA_2500X1254px_65m_S2A_MSIL1C_20230325_30CC</v>
      </c>
      <c r="AD2080" s="41" t="s">
        <v>752</v>
      </c>
    </row>
    <row r="2081" spans="2:30" x14ac:dyDescent="0.25">
      <c r="B2081" t="s">
        <v>3866</v>
      </c>
      <c r="C2081" t="s">
        <v>3817</v>
      </c>
      <c r="D2081" s="7" t="s">
        <v>100</v>
      </c>
      <c r="E2081" s="2" t="b">
        <v>1</v>
      </c>
      <c r="F2081" s="2" t="s">
        <v>3815</v>
      </c>
      <c r="G2081" s="7" t="s">
        <v>8</v>
      </c>
      <c r="H2081" t="s">
        <v>101</v>
      </c>
      <c r="I2081" s="61">
        <v>45010</v>
      </c>
      <c r="J2081" s="43" t="s">
        <v>104</v>
      </c>
      <c r="K2081" s="2" t="s">
        <v>145</v>
      </c>
      <c r="L2081" s="9">
        <v>5.8</v>
      </c>
      <c r="M2081" t="s">
        <v>3869</v>
      </c>
      <c r="N2081" s="2" t="s">
        <v>85</v>
      </c>
      <c r="O2081" s="2" t="s">
        <v>4139</v>
      </c>
      <c r="P2081" s="2" t="str">
        <f>VLOOKUP(I2081,Period!A:B,2,FALSE)</f>
        <v>2023H1</v>
      </c>
      <c r="Q2081" s="9">
        <f t="shared" si="365"/>
        <v>20.383333333333336</v>
      </c>
      <c r="R2081" s="2">
        <f t="shared" si="363"/>
        <v>30</v>
      </c>
      <c r="S2081" t="str">
        <f t="shared" si="366"/>
        <v>02 Sunny (10%-30%)</v>
      </c>
      <c r="T2081" t="str">
        <f t="shared" si="364"/>
        <v>45010S2A_MSIL1CCDM-MLB-CLSTA4501002 Sunny (10%-30%)</v>
      </c>
      <c r="U2081">
        <f>IF(COUNTIF(T$2:T2080,T2081)&gt;=1,0,1)</f>
        <v>0</v>
      </c>
      <c r="V2081" s="26" t="s">
        <v>751</v>
      </c>
      <c r="W2081" s="26">
        <f t="shared" si="367"/>
        <v>2023</v>
      </c>
      <c r="X2081" s="26" t="str">
        <f t="shared" si="368"/>
        <v>03</v>
      </c>
      <c r="Y2081" s="26">
        <f t="shared" si="369"/>
        <v>25</v>
      </c>
      <c r="Z2081" s="26" t="str">
        <f t="shared" si="370"/>
        <v>19</v>
      </c>
      <c r="AA2081" s="26" t="str">
        <f t="shared" si="371"/>
        <v>03</v>
      </c>
      <c r="AB2081" s="26" t="str">
        <f t="shared" si="372"/>
        <v>49</v>
      </c>
      <c r="AC2081" s="86" t="str">
        <f t="shared" si="373"/>
        <v>CLS_TA_2500X1254px_65m_S2A_MSIL1C_20230325_30CC</v>
      </c>
      <c r="AD2081" s="41" t="s">
        <v>752</v>
      </c>
    </row>
    <row r="2082" spans="2:30" x14ac:dyDescent="0.25">
      <c r="B2082" t="s">
        <v>3866</v>
      </c>
      <c r="C2082" t="s">
        <v>3817</v>
      </c>
      <c r="D2082" s="7" t="s">
        <v>100</v>
      </c>
      <c r="E2082" s="2" t="b">
        <v>1</v>
      </c>
      <c r="F2082" s="2" t="s">
        <v>3815</v>
      </c>
      <c r="G2082" s="7" t="s">
        <v>8</v>
      </c>
      <c r="H2082" t="s">
        <v>101</v>
      </c>
      <c r="I2082" s="61">
        <v>45010</v>
      </c>
      <c r="J2082" s="43" t="s">
        <v>105</v>
      </c>
      <c r="K2082" s="2" t="s">
        <v>112</v>
      </c>
      <c r="L2082" s="9">
        <v>51.9</v>
      </c>
      <c r="M2082" t="s">
        <v>3869</v>
      </c>
      <c r="N2082" s="2" t="s">
        <v>85</v>
      </c>
      <c r="O2082" s="2" t="s">
        <v>4139</v>
      </c>
      <c r="P2082" s="2" t="str">
        <f>VLOOKUP(I2082,Period!A:B,2,FALSE)</f>
        <v>2023H1</v>
      </c>
      <c r="Q2082" s="9">
        <f t="shared" si="365"/>
        <v>20.383333333333336</v>
      </c>
      <c r="R2082" s="2">
        <f t="shared" si="363"/>
        <v>30</v>
      </c>
      <c r="S2082" t="str">
        <f t="shared" si="366"/>
        <v>02 Sunny (10%-30%)</v>
      </c>
      <c r="T2082" t="str">
        <f t="shared" si="364"/>
        <v>45010S2A_MSIL1CCDM-MLB-CLSTA4501002 Sunny (10%-30%)</v>
      </c>
      <c r="U2082">
        <f>IF(COUNTIF(T$2:T2081,T2082)&gt;=1,0,1)</f>
        <v>0</v>
      </c>
      <c r="V2082" s="26" t="s">
        <v>751</v>
      </c>
      <c r="W2082" s="26">
        <f t="shared" si="367"/>
        <v>2023</v>
      </c>
      <c r="X2082" s="26" t="str">
        <f t="shared" si="368"/>
        <v>03</v>
      </c>
      <c r="Y2082" s="26">
        <f t="shared" si="369"/>
        <v>25</v>
      </c>
      <c r="Z2082" s="26" t="str">
        <f t="shared" si="370"/>
        <v>19</v>
      </c>
      <c r="AA2082" s="26" t="str">
        <f t="shared" si="371"/>
        <v>03</v>
      </c>
      <c r="AB2082" s="26" t="str">
        <f t="shared" si="372"/>
        <v>39</v>
      </c>
      <c r="AC2082" s="86" t="str">
        <f t="shared" si="373"/>
        <v>CLS_TA_2500X1254px_65m_S2A_MSIL1C_20230325_30CC</v>
      </c>
      <c r="AD2082" s="41" t="s">
        <v>752</v>
      </c>
    </row>
    <row r="2083" spans="2:30" x14ac:dyDescent="0.25">
      <c r="B2083" t="s">
        <v>3866</v>
      </c>
      <c r="C2083" t="s">
        <v>3817</v>
      </c>
      <c r="D2083" s="7" t="s">
        <v>100</v>
      </c>
      <c r="E2083" s="2" t="b">
        <v>1</v>
      </c>
      <c r="F2083" s="2" t="s">
        <v>3815</v>
      </c>
      <c r="G2083" s="7" t="s">
        <v>8</v>
      </c>
      <c r="H2083" t="s">
        <v>101</v>
      </c>
      <c r="I2083" s="61">
        <v>45010</v>
      </c>
      <c r="J2083" s="43" t="s">
        <v>110</v>
      </c>
      <c r="K2083" s="2" t="s">
        <v>130</v>
      </c>
      <c r="L2083" s="9">
        <v>17</v>
      </c>
      <c r="M2083" t="s">
        <v>3869</v>
      </c>
      <c r="N2083" s="2" t="s">
        <v>85</v>
      </c>
      <c r="O2083" s="2" t="s">
        <v>4139</v>
      </c>
      <c r="P2083" s="2" t="str">
        <f>VLOOKUP(I2083,Period!A:B,2,FALSE)</f>
        <v>2023H1</v>
      </c>
      <c r="Q2083" s="9">
        <f t="shared" si="365"/>
        <v>20.383333333333336</v>
      </c>
      <c r="R2083" s="2">
        <f t="shared" si="363"/>
        <v>30</v>
      </c>
      <c r="S2083" t="str">
        <f t="shared" si="366"/>
        <v>02 Sunny (10%-30%)</v>
      </c>
      <c r="T2083" t="str">
        <f t="shared" si="364"/>
        <v>45010S2A_MSIL1CCDM-MLB-CLSTA4501002 Sunny (10%-30%)</v>
      </c>
      <c r="U2083">
        <f>IF(COUNTIF(T$2:T2082,T2083)&gt;=1,0,1)</f>
        <v>0</v>
      </c>
      <c r="V2083" s="26" t="s">
        <v>751</v>
      </c>
      <c r="W2083" s="26">
        <f t="shared" si="367"/>
        <v>2023</v>
      </c>
      <c r="X2083" s="26" t="str">
        <f t="shared" si="368"/>
        <v>03</v>
      </c>
      <c r="Y2083" s="26">
        <f t="shared" si="369"/>
        <v>25</v>
      </c>
      <c r="Z2083" s="26" t="str">
        <f t="shared" si="370"/>
        <v>19</v>
      </c>
      <c r="AA2083" s="26" t="str">
        <f t="shared" si="371"/>
        <v>03</v>
      </c>
      <c r="AB2083" s="26" t="str">
        <f t="shared" si="372"/>
        <v>36</v>
      </c>
      <c r="AC2083" s="86" t="str">
        <f t="shared" si="373"/>
        <v>CLS_TA_2500X1254px_65m_S2A_MSIL1C_20230325_30CC</v>
      </c>
      <c r="AD2083" s="41" t="s">
        <v>752</v>
      </c>
    </row>
    <row r="2084" spans="2:30" x14ac:dyDescent="0.25">
      <c r="B2084" t="s">
        <v>3866</v>
      </c>
      <c r="C2084" t="s">
        <v>3817</v>
      </c>
      <c r="D2084" s="7" t="s">
        <v>100</v>
      </c>
      <c r="E2084" s="2" t="b">
        <v>1</v>
      </c>
      <c r="F2084" s="2" t="s">
        <v>3815</v>
      </c>
      <c r="G2084" s="7" t="s">
        <v>8</v>
      </c>
      <c r="H2084" t="s">
        <v>101</v>
      </c>
      <c r="I2084" s="61">
        <v>45010</v>
      </c>
      <c r="J2084" s="43" t="s">
        <v>111</v>
      </c>
      <c r="K2084" s="2" t="s">
        <v>149</v>
      </c>
      <c r="L2084" s="9">
        <v>15.9</v>
      </c>
      <c r="M2084" t="s">
        <v>3869</v>
      </c>
      <c r="N2084" s="2" t="s">
        <v>85</v>
      </c>
      <c r="O2084" s="2" t="s">
        <v>4139</v>
      </c>
      <c r="P2084" s="2" t="str">
        <f>VLOOKUP(I2084,Period!A:B,2,FALSE)</f>
        <v>2023H1</v>
      </c>
      <c r="Q2084" s="9">
        <f t="shared" si="365"/>
        <v>20.383333333333336</v>
      </c>
      <c r="R2084" s="2">
        <f t="shared" si="363"/>
        <v>30</v>
      </c>
      <c r="S2084" t="str">
        <f t="shared" si="366"/>
        <v>02 Sunny (10%-30%)</v>
      </c>
      <c r="T2084" t="str">
        <f t="shared" si="364"/>
        <v>45010S2A_MSIL1CCDM-MLB-CLSTA4501002 Sunny (10%-30%)</v>
      </c>
      <c r="U2084">
        <f>IF(COUNTIF(T$2:T2083,T2084)&gt;=1,0,1)</f>
        <v>0</v>
      </c>
      <c r="V2084" s="26" t="s">
        <v>751</v>
      </c>
      <c r="W2084" s="26">
        <f t="shared" si="367"/>
        <v>2023</v>
      </c>
      <c r="X2084" s="26" t="str">
        <f t="shared" si="368"/>
        <v>03</v>
      </c>
      <c r="Y2084" s="26">
        <f t="shared" si="369"/>
        <v>25</v>
      </c>
      <c r="Z2084" s="26" t="str">
        <f t="shared" si="370"/>
        <v>19</v>
      </c>
      <c r="AA2084" s="26" t="str">
        <f t="shared" si="371"/>
        <v>03</v>
      </c>
      <c r="AB2084" s="26" t="str">
        <f t="shared" si="372"/>
        <v>35</v>
      </c>
      <c r="AC2084" s="86" t="str">
        <f t="shared" si="373"/>
        <v>CLS_TA_2500X1254px_65m_S2A_MSIL1C_20230325_30CC</v>
      </c>
      <c r="AD2084" s="41" t="s">
        <v>752</v>
      </c>
    </row>
    <row r="2085" spans="2:30" x14ac:dyDescent="0.25">
      <c r="B2085" t="s">
        <v>3866</v>
      </c>
      <c r="C2085" t="s">
        <v>3817</v>
      </c>
      <c r="D2085" s="7" t="s">
        <v>100</v>
      </c>
      <c r="E2085" s="2" t="b">
        <v>1</v>
      </c>
      <c r="F2085" s="2" t="s">
        <v>3815</v>
      </c>
      <c r="G2085" s="7" t="s">
        <v>8</v>
      </c>
      <c r="H2085" t="s">
        <v>101</v>
      </c>
      <c r="I2085" s="78">
        <v>45007</v>
      </c>
      <c r="J2085" s="44" t="s">
        <v>102</v>
      </c>
      <c r="K2085" s="2" t="s">
        <v>131</v>
      </c>
      <c r="L2085" s="9">
        <v>97.4</v>
      </c>
      <c r="M2085" t="s">
        <v>3869</v>
      </c>
      <c r="N2085" s="2" t="s">
        <v>85</v>
      </c>
      <c r="O2085" s="2" t="s">
        <v>4139</v>
      </c>
      <c r="P2085" s="2" t="str">
        <f>VLOOKUP(I2085,Period!A:B,2,FALSE)</f>
        <v>2023H1</v>
      </c>
      <c r="Q2085" s="9">
        <f t="shared" si="365"/>
        <v>74.433333333333323</v>
      </c>
      <c r="R2085" s="2">
        <f t="shared" si="363"/>
        <v>80</v>
      </c>
      <c r="S2085" t="str">
        <f t="shared" si="366"/>
        <v>03 Cloudy (40%-90%)</v>
      </c>
      <c r="T2085" t="str">
        <f t="shared" si="364"/>
        <v>45007S2A_MSIL1CCDM-MLB-CLSTA4500703 Cloudy (40%-90%)</v>
      </c>
      <c r="U2085">
        <f>IF(COUNTIF(T$2:T2084,T2085)&gt;=1,0,1)</f>
        <v>1</v>
      </c>
      <c r="V2085" s="26" t="s">
        <v>751</v>
      </c>
      <c r="W2085" s="26">
        <f t="shared" si="367"/>
        <v>2023</v>
      </c>
      <c r="X2085" s="26" t="str">
        <f t="shared" si="368"/>
        <v>03</v>
      </c>
      <c r="Y2085" s="26">
        <f t="shared" si="369"/>
        <v>22</v>
      </c>
      <c r="Z2085" s="26" t="str">
        <f t="shared" si="370"/>
        <v>18</v>
      </c>
      <c r="AA2085" s="26" t="str">
        <f t="shared" si="371"/>
        <v>53</v>
      </c>
      <c r="AB2085" s="26" t="str">
        <f t="shared" si="372"/>
        <v>58</v>
      </c>
      <c r="AC2085" s="86" t="str">
        <f t="shared" si="373"/>
        <v>CLS_TA_2500X1254px_65m_S2A_MSIL1C_20230322_80CC</v>
      </c>
      <c r="AD2085" s="41" t="s">
        <v>752</v>
      </c>
    </row>
    <row r="2086" spans="2:30" x14ac:dyDescent="0.25">
      <c r="B2086" t="s">
        <v>3866</v>
      </c>
      <c r="C2086" t="s">
        <v>3817</v>
      </c>
      <c r="D2086" s="7" t="s">
        <v>100</v>
      </c>
      <c r="E2086" s="2" t="b">
        <v>1</v>
      </c>
      <c r="F2086" s="2" t="s">
        <v>3815</v>
      </c>
      <c r="G2086" s="7" t="s">
        <v>8</v>
      </c>
      <c r="H2086" t="s">
        <v>101</v>
      </c>
      <c r="I2086" s="78">
        <v>45007</v>
      </c>
      <c r="J2086" s="44" t="s">
        <v>103</v>
      </c>
      <c r="K2086" s="2" t="s">
        <v>132</v>
      </c>
      <c r="L2086" s="9">
        <v>73.3</v>
      </c>
      <c r="M2086" t="s">
        <v>3869</v>
      </c>
      <c r="N2086" s="2" t="s">
        <v>85</v>
      </c>
      <c r="O2086" s="2" t="s">
        <v>4139</v>
      </c>
      <c r="P2086" s="2" t="str">
        <f>VLOOKUP(I2086,Period!A:B,2,FALSE)</f>
        <v>2023H1</v>
      </c>
      <c r="Q2086" s="9">
        <f t="shared" si="365"/>
        <v>74.433333333333323</v>
      </c>
      <c r="R2086" s="2">
        <f t="shared" si="363"/>
        <v>80</v>
      </c>
      <c r="S2086" t="str">
        <f t="shared" si="366"/>
        <v>03 Cloudy (40%-90%)</v>
      </c>
      <c r="T2086" t="str">
        <f t="shared" si="364"/>
        <v>45007S2A_MSIL1CCDM-MLB-CLSTA4500703 Cloudy (40%-90%)</v>
      </c>
      <c r="U2086">
        <f>IF(COUNTIF(T$2:T2085,T2086)&gt;=1,0,1)</f>
        <v>0</v>
      </c>
      <c r="V2086" s="26" t="s">
        <v>751</v>
      </c>
      <c r="W2086" s="26">
        <f t="shared" si="367"/>
        <v>2023</v>
      </c>
      <c r="X2086" s="26" t="str">
        <f t="shared" si="368"/>
        <v>03</v>
      </c>
      <c r="Y2086" s="26">
        <f t="shared" si="369"/>
        <v>22</v>
      </c>
      <c r="Z2086" s="26" t="str">
        <f t="shared" si="370"/>
        <v>18</v>
      </c>
      <c r="AA2086" s="26" t="str">
        <f t="shared" si="371"/>
        <v>53</v>
      </c>
      <c r="AB2086" s="26" t="str">
        <f t="shared" si="372"/>
        <v>54</v>
      </c>
      <c r="AC2086" s="86" t="str">
        <f t="shared" si="373"/>
        <v>CLS_TA_2500X1254px_65m_S2A_MSIL1C_20230322_80CC</v>
      </c>
      <c r="AD2086" s="41" t="s">
        <v>752</v>
      </c>
    </row>
    <row r="2087" spans="2:30" x14ac:dyDescent="0.25">
      <c r="B2087" t="s">
        <v>3866</v>
      </c>
      <c r="C2087" t="s">
        <v>3817</v>
      </c>
      <c r="D2087" s="7" t="s">
        <v>100</v>
      </c>
      <c r="E2087" s="2" t="b">
        <v>1</v>
      </c>
      <c r="F2087" s="2" t="s">
        <v>3815</v>
      </c>
      <c r="G2087" s="7" t="s">
        <v>8</v>
      </c>
      <c r="H2087" t="s">
        <v>101</v>
      </c>
      <c r="I2087" s="78">
        <v>45007</v>
      </c>
      <c r="J2087" s="44" t="s">
        <v>104</v>
      </c>
      <c r="K2087" s="2" t="s">
        <v>152</v>
      </c>
      <c r="L2087" s="9">
        <v>62.4</v>
      </c>
      <c r="M2087" t="s">
        <v>3869</v>
      </c>
      <c r="N2087" s="2" t="s">
        <v>85</v>
      </c>
      <c r="O2087" s="2" t="s">
        <v>4139</v>
      </c>
      <c r="P2087" s="2" t="str">
        <f>VLOOKUP(I2087,Period!A:B,2,FALSE)</f>
        <v>2023H1</v>
      </c>
      <c r="Q2087" s="9">
        <f t="shared" si="365"/>
        <v>74.433333333333323</v>
      </c>
      <c r="R2087" s="2">
        <f t="shared" si="363"/>
        <v>80</v>
      </c>
      <c r="S2087" t="str">
        <f t="shared" si="366"/>
        <v>03 Cloudy (40%-90%)</v>
      </c>
      <c r="T2087" t="str">
        <f t="shared" si="364"/>
        <v>45007S2A_MSIL1CCDM-MLB-CLSTA4500703 Cloudy (40%-90%)</v>
      </c>
      <c r="U2087">
        <f>IF(COUNTIF(T$2:T2086,T2087)&gt;=1,0,1)</f>
        <v>0</v>
      </c>
      <c r="V2087" s="26" t="s">
        <v>751</v>
      </c>
      <c r="W2087" s="26">
        <f t="shared" si="367"/>
        <v>2023</v>
      </c>
      <c r="X2087" s="26" t="str">
        <f t="shared" si="368"/>
        <v>03</v>
      </c>
      <c r="Y2087" s="26">
        <f t="shared" si="369"/>
        <v>22</v>
      </c>
      <c r="Z2087" s="26" t="str">
        <f t="shared" si="370"/>
        <v>18</v>
      </c>
      <c r="AA2087" s="26" t="str">
        <f t="shared" si="371"/>
        <v>53</v>
      </c>
      <c r="AB2087" s="26" t="str">
        <f t="shared" si="372"/>
        <v>53</v>
      </c>
      <c r="AC2087" s="86" t="str">
        <f t="shared" si="373"/>
        <v>CLS_TA_2500X1254px_65m_S2A_MSIL1C_20230322_80CC</v>
      </c>
      <c r="AD2087" s="41" t="s">
        <v>752</v>
      </c>
    </row>
    <row r="2088" spans="2:30" x14ac:dyDescent="0.25">
      <c r="B2088" t="s">
        <v>3866</v>
      </c>
      <c r="C2088" t="s">
        <v>3817</v>
      </c>
      <c r="D2088" s="7" t="s">
        <v>100</v>
      </c>
      <c r="E2088" s="2" t="b">
        <v>1</v>
      </c>
      <c r="F2088" s="2" t="s">
        <v>3815</v>
      </c>
      <c r="G2088" s="7" t="s">
        <v>8</v>
      </c>
      <c r="H2088" t="s">
        <v>101</v>
      </c>
      <c r="I2088" s="78">
        <v>45007</v>
      </c>
      <c r="J2088" s="44" t="s">
        <v>105</v>
      </c>
      <c r="K2088" s="2" t="s">
        <v>164</v>
      </c>
      <c r="L2088" s="9">
        <v>92.1</v>
      </c>
      <c r="M2088" t="s">
        <v>3869</v>
      </c>
      <c r="N2088" s="2" t="s">
        <v>85</v>
      </c>
      <c r="O2088" s="2" t="s">
        <v>4139</v>
      </c>
      <c r="P2088" s="2" t="str">
        <f>VLOOKUP(I2088,Period!A:B,2,FALSE)</f>
        <v>2023H1</v>
      </c>
      <c r="Q2088" s="9">
        <f t="shared" si="365"/>
        <v>74.433333333333323</v>
      </c>
      <c r="R2088" s="2">
        <f t="shared" si="363"/>
        <v>80</v>
      </c>
      <c r="S2088" t="str">
        <f t="shared" si="366"/>
        <v>03 Cloudy (40%-90%)</v>
      </c>
      <c r="T2088" t="str">
        <f t="shared" si="364"/>
        <v>45007S2A_MSIL1CCDM-MLB-CLSTA4500703 Cloudy (40%-90%)</v>
      </c>
      <c r="U2088">
        <f>IF(COUNTIF(T$2:T2087,T2088)&gt;=1,0,1)</f>
        <v>0</v>
      </c>
      <c r="V2088" s="26" t="s">
        <v>751</v>
      </c>
      <c r="W2088" s="26">
        <f t="shared" si="367"/>
        <v>2023</v>
      </c>
      <c r="X2088" s="26" t="str">
        <f t="shared" si="368"/>
        <v>03</v>
      </c>
      <c r="Y2088" s="26">
        <f t="shared" si="369"/>
        <v>22</v>
      </c>
      <c r="Z2088" s="26" t="str">
        <f t="shared" si="370"/>
        <v>18</v>
      </c>
      <c r="AA2088" s="26" t="str">
        <f t="shared" si="371"/>
        <v>53</v>
      </c>
      <c r="AB2088" s="26" t="str">
        <f t="shared" si="372"/>
        <v>46</v>
      </c>
      <c r="AC2088" s="86" t="str">
        <f t="shared" si="373"/>
        <v>CLS_TA_2500X1254px_65m_S2A_MSIL1C_20230322_80CC</v>
      </c>
      <c r="AD2088" s="41" t="s">
        <v>752</v>
      </c>
    </row>
    <row r="2089" spans="2:30" x14ac:dyDescent="0.25">
      <c r="B2089" t="s">
        <v>3866</v>
      </c>
      <c r="C2089" t="s">
        <v>3817</v>
      </c>
      <c r="D2089" s="7" t="s">
        <v>100</v>
      </c>
      <c r="E2089" s="2" t="b">
        <v>1</v>
      </c>
      <c r="F2089" s="2" t="s">
        <v>3815</v>
      </c>
      <c r="G2089" s="7" t="s">
        <v>8</v>
      </c>
      <c r="H2089" t="s">
        <v>101</v>
      </c>
      <c r="I2089" s="78">
        <v>45007</v>
      </c>
      <c r="J2089" s="44" t="s">
        <v>110</v>
      </c>
      <c r="K2089" s="2" t="s">
        <v>165</v>
      </c>
      <c r="L2089" s="9">
        <v>65.099999999999994</v>
      </c>
      <c r="M2089" t="s">
        <v>3869</v>
      </c>
      <c r="N2089" s="2" t="s">
        <v>85</v>
      </c>
      <c r="O2089" s="2" t="s">
        <v>4139</v>
      </c>
      <c r="P2089" s="2" t="str">
        <f>VLOOKUP(I2089,Period!A:B,2,FALSE)</f>
        <v>2023H1</v>
      </c>
      <c r="Q2089" s="9">
        <f t="shared" si="365"/>
        <v>74.433333333333323</v>
      </c>
      <c r="R2089" s="2">
        <f t="shared" si="363"/>
        <v>80</v>
      </c>
      <c r="S2089" t="str">
        <f t="shared" si="366"/>
        <v>03 Cloudy (40%-90%)</v>
      </c>
      <c r="T2089" t="str">
        <f t="shared" si="364"/>
        <v>45007S2A_MSIL1CCDM-MLB-CLSTA4500703 Cloudy (40%-90%)</v>
      </c>
      <c r="U2089">
        <f>IF(COUNTIF(T$2:T2088,T2089)&gt;=1,0,1)</f>
        <v>0</v>
      </c>
      <c r="V2089" s="26" t="s">
        <v>751</v>
      </c>
      <c r="W2089" s="26">
        <f t="shared" si="367"/>
        <v>2023</v>
      </c>
      <c r="X2089" s="26" t="str">
        <f t="shared" si="368"/>
        <v>03</v>
      </c>
      <c r="Y2089" s="26">
        <f t="shared" si="369"/>
        <v>22</v>
      </c>
      <c r="Z2089" s="26" t="str">
        <f t="shared" si="370"/>
        <v>18</v>
      </c>
      <c r="AA2089" s="26" t="str">
        <f t="shared" si="371"/>
        <v>53</v>
      </c>
      <c r="AB2089" s="26" t="str">
        <f t="shared" si="372"/>
        <v>39</v>
      </c>
      <c r="AC2089" s="86" t="str">
        <f t="shared" si="373"/>
        <v>CLS_TA_2500X1254px_65m_S2A_MSIL1C_20230322_80CC</v>
      </c>
      <c r="AD2089" s="41" t="s">
        <v>752</v>
      </c>
    </row>
    <row r="2090" spans="2:30" x14ac:dyDescent="0.25">
      <c r="B2090" t="s">
        <v>3866</v>
      </c>
      <c r="C2090" t="s">
        <v>3817</v>
      </c>
      <c r="D2090" s="7" t="s">
        <v>100</v>
      </c>
      <c r="E2090" s="2" t="b">
        <v>1</v>
      </c>
      <c r="F2090" s="2" t="s">
        <v>3815</v>
      </c>
      <c r="G2090" s="7" t="s">
        <v>8</v>
      </c>
      <c r="H2090" t="s">
        <v>101</v>
      </c>
      <c r="I2090" s="78">
        <v>45007</v>
      </c>
      <c r="J2090" s="44" t="s">
        <v>111</v>
      </c>
      <c r="K2090" s="2" t="s">
        <v>165</v>
      </c>
      <c r="L2090" s="9">
        <v>56.3</v>
      </c>
      <c r="M2090" t="s">
        <v>3869</v>
      </c>
      <c r="N2090" s="2" t="s">
        <v>85</v>
      </c>
      <c r="O2090" s="2" t="s">
        <v>4139</v>
      </c>
      <c r="P2090" s="2" t="str">
        <f>VLOOKUP(I2090,Period!A:B,2,FALSE)</f>
        <v>2023H1</v>
      </c>
      <c r="Q2090" s="9">
        <f t="shared" si="365"/>
        <v>74.433333333333323</v>
      </c>
      <c r="R2090" s="2">
        <f t="shared" si="363"/>
        <v>80</v>
      </c>
      <c r="S2090" t="str">
        <f t="shared" si="366"/>
        <v>03 Cloudy (40%-90%)</v>
      </c>
      <c r="T2090" t="str">
        <f t="shared" si="364"/>
        <v>45007S2A_MSIL1CCDM-MLB-CLSTA4500703 Cloudy (40%-90%)</v>
      </c>
      <c r="U2090">
        <f>IF(COUNTIF(T$2:T2089,T2090)&gt;=1,0,1)</f>
        <v>0</v>
      </c>
      <c r="V2090" s="26" t="s">
        <v>751</v>
      </c>
      <c r="W2090" s="26">
        <f t="shared" si="367"/>
        <v>2023</v>
      </c>
      <c r="X2090" s="26" t="str">
        <f t="shared" si="368"/>
        <v>03</v>
      </c>
      <c r="Y2090" s="26">
        <f t="shared" si="369"/>
        <v>22</v>
      </c>
      <c r="Z2090" s="26" t="str">
        <f t="shared" si="370"/>
        <v>18</v>
      </c>
      <c r="AA2090" s="26" t="str">
        <f t="shared" si="371"/>
        <v>53</v>
      </c>
      <c r="AB2090" s="26" t="str">
        <f t="shared" si="372"/>
        <v>39</v>
      </c>
      <c r="AC2090" s="86" t="str">
        <f t="shared" si="373"/>
        <v>CLS_TA_2500X1254px_65m_S2A_MSIL1C_20230322_80CC</v>
      </c>
      <c r="AD2090" s="41" t="s">
        <v>752</v>
      </c>
    </row>
    <row r="2091" spans="2:30" x14ac:dyDescent="0.25">
      <c r="B2091" t="s">
        <v>3866</v>
      </c>
      <c r="C2091" t="s">
        <v>3817</v>
      </c>
      <c r="D2091" s="7" t="s">
        <v>100</v>
      </c>
      <c r="E2091" s="2" t="b">
        <v>1</v>
      </c>
      <c r="F2091" s="2" t="s">
        <v>3815</v>
      </c>
      <c r="G2091" s="7" t="s">
        <v>8</v>
      </c>
      <c r="H2091" t="s">
        <v>101</v>
      </c>
      <c r="I2091" s="61">
        <v>45005</v>
      </c>
      <c r="J2091" s="43" t="s">
        <v>102</v>
      </c>
      <c r="K2091" s="2" t="s">
        <v>145</v>
      </c>
      <c r="L2091" s="9">
        <v>29</v>
      </c>
      <c r="M2091" t="s">
        <v>3869</v>
      </c>
      <c r="N2091" s="2" t="s">
        <v>85</v>
      </c>
      <c r="O2091" s="2" t="s">
        <v>4139</v>
      </c>
      <c r="P2091" s="2" t="str">
        <f>VLOOKUP(I2091,Period!A:B,2,FALSE)</f>
        <v>2023H1</v>
      </c>
      <c r="Q2091" s="9">
        <f t="shared" si="365"/>
        <v>23.45</v>
      </c>
      <c r="R2091" s="2">
        <f t="shared" si="363"/>
        <v>30</v>
      </c>
      <c r="S2091" t="str">
        <f t="shared" si="366"/>
        <v>02 Sunny (10%-30%)</v>
      </c>
      <c r="T2091" t="str">
        <f t="shared" si="364"/>
        <v>45005S2A_MSIL1CCDM-MLB-CLSTA4500502 Sunny (10%-30%)</v>
      </c>
      <c r="U2091">
        <f>IF(COUNTIF(T$2:T2090,T2091)&gt;=1,0,1)</f>
        <v>1</v>
      </c>
      <c r="V2091" s="26" t="s">
        <v>751</v>
      </c>
      <c r="W2091" s="26">
        <f t="shared" si="367"/>
        <v>2023</v>
      </c>
      <c r="X2091" s="26" t="str">
        <f t="shared" si="368"/>
        <v>03</v>
      </c>
      <c r="Y2091" s="26">
        <f t="shared" si="369"/>
        <v>20</v>
      </c>
      <c r="Z2091" s="26" t="str">
        <f t="shared" si="370"/>
        <v>19</v>
      </c>
      <c r="AA2091" s="26" t="str">
        <f t="shared" si="371"/>
        <v>03</v>
      </c>
      <c r="AB2091" s="26" t="str">
        <f t="shared" si="372"/>
        <v>49</v>
      </c>
      <c r="AC2091" s="86" t="str">
        <f t="shared" si="373"/>
        <v>CLS_TA_2500X1254px_65m_S2A_MSIL1C_20230320_30CC</v>
      </c>
      <c r="AD2091" s="41" t="s">
        <v>752</v>
      </c>
    </row>
    <row r="2092" spans="2:30" x14ac:dyDescent="0.25">
      <c r="B2092" t="s">
        <v>3866</v>
      </c>
      <c r="C2092" t="s">
        <v>3817</v>
      </c>
      <c r="D2092" s="7" t="s">
        <v>100</v>
      </c>
      <c r="E2092" s="2" t="b">
        <v>1</v>
      </c>
      <c r="F2092" s="2" t="s">
        <v>3815</v>
      </c>
      <c r="G2092" s="7" t="s">
        <v>8</v>
      </c>
      <c r="H2092" t="s">
        <v>101</v>
      </c>
      <c r="I2092" s="61">
        <v>45005</v>
      </c>
      <c r="J2092" s="43" t="s">
        <v>103</v>
      </c>
      <c r="K2092" s="2" t="s">
        <v>146</v>
      </c>
      <c r="L2092" s="9">
        <v>25.8</v>
      </c>
      <c r="M2092" t="s">
        <v>3869</v>
      </c>
      <c r="N2092" s="2" t="s">
        <v>85</v>
      </c>
      <c r="O2092" s="2" t="s">
        <v>4139</v>
      </c>
      <c r="P2092" s="2" t="str">
        <f>VLOOKUP(I2092,Period!A:B,2,FALSE)</f>
        <v>2023H1</v>
      </c>
      <c r="Q2092" s="9">
        <f t="shared" si="365"/>
        <v>23.45</v>
      </c>
      <c r="R2092" s="2">
        <f t="shared" si="363"/>
        <v>30</v>
      </c>
      <c r="S2092" t="str">
        <f t="shared" si="366"/>
        <v>02 Sunny (10%-30%)</v>
      </c>
      <c r="T2092" t="str">
        <f t="shared" si="364"/>
        <v>45005S2A_MSIL1CCDM-MLB-CLSTA4500502 Sunny (10%-30%)</v>
      </c>
      <c r="U2092">
        <f>IF(COUNTIF(T$2:T2091,T2092)&gt;=1,0,1)</f>
        <v>0</v>
      </c>
      <c r="V2092" s="26" t="s">
        <v>751</v>
      </c>
      <c r="W2092" s="26">
        <f t="shared" si="367"/>
        <v>2023</v>
      </c>
      <c r="X2092" s="26" t="str">
        <f t="shared" si="368"/>
        <v>03</v>
      </c>
      <c r="Y2092" s="26">
        <f t="shared" si="369"/>
        <v>20</v>
      </c>
      <c r="Z2092" s="26" t="str">
        <f t="shared" si="370"/>
        <v>19</v>
      </c>
      <c r="AA2092" s="26" t="str">
        <f t="shared" si="371"/>
        <v>03</v>
      </c>
      <c r="AB2092" s="26" t="str">
        <f t="shared" si="372"/>
        <v>46</v>
      </c>
      <c r="AC2092" s="86" t="str">
        <f t="shared" si="373"/>
        <v>CLS_TA_2500X1254px_65m_S2A_MSIL1C_20230320_30CC</v>
      </c>
      <c r="AD2092" s="41" t="s">
        <v>752</v>
      </c>
    </row>
    <row r="2093" spans="2:30" x14ac:dyDescent="0.25">
      <c r="B2093" t="s">
        <v>3866</v>
      </c>
      <c r="C2093" t="s">
        <v>3817</v>
      </c>
      <c r="D2093" s="7" t="s">
        <v>100</v>
      </c>
      <c r="E2093" s="2" t="b">
        <v>1</v>
      </c>
      <c r="F2093" s="2" t="s">
        <v>3815</v>
      </c>
      <c r="G2093" s="7" t="s">
        <v>8</v>
      </c>
      <c r="H2093" t="s">
        <v>101</v>
      </c>
      <c r="I2093" s="61">
        <v>45005</v>
      </c>
      <c r="J2093" s="43" t="s">
        <v>104</v>
      </c>
      <c r="K2093" s="2" t="s">
        <v>147</v>
      </c>
      <c r="L2093" s="9">
        <v>18.899999999999999</v>
      </c>
      <c r="M2093" t="s">
        <v>3869</v>
      </c>
      <c r="N2093" s="2" t="s">
        <v>85</v>
      </c>
      <c r="O2093" s="2" t="s">
        <v>4139</v>
      </c>
      <c r="P2093" s="2" t="str">
        <f>VLOOKUP(I2093,Period!A:B,2,FALSE)</f>
        <v>2023H1</v>
      </c>
      <c r="Q2093" s="9">
        <f t="shared" si="365"/>
        <v>23.45</v>
      </c>
      <c r="R2093" s="2">
        <f t="shared" si="363"/>
        <v>30</v>
      </c>
      <c r="S2093" t="str">
        <f t="shared" si="366"/>
        <v>02 Sunny (10%-30%)</v>
      </c>
      <c r="T2093" t="str">
        <f t="shared" si="364"/>
        <v>45005S2A_MSIL1CCDM-MLB-CLSTA4500502 Sunny (10%-30%)</v>
      </c>
      <c r="U2093">
        <f>IF(COUNTIF(T$2:T2092,T2093)&gt;=1,0,1)</f>
        <v>0</v>
      </c>
      <c r="V2093" s="26" t="s">
        <v>751</v>
      </c>
      <c r="W2093" s="26">
        <f t="shared" si="367"/>
        <v>2023</v>
      </c>
      <c r="X2093" s="26" t="str">
        <f t="shared" si="368"/>
        <v>03</v>
      </c>
      <c r="Y2093" s="26">
        <f t="shared" si="369"/>
        <v>20</v>
      </c>
      <c r="Z2093" s="26" t="str">
        <f t="shared" si="370"/>
        <v>19</v>
      </c>
      <c r="AA2093" s="26" t="str">
        <f t="shared" si="371"/>
        <v>03</v>
      </c>
      <c r="AB2093" s="26" t="str">
        <f t="shared" si="372"/>
        <v>45</v>
      </c>
      <c r="AC2093" s="86" t="str">
        <f t="shared" si="373"/>
        <v>CLS_TA_2500X1254px_65m_S2A_MSIL1C_20230320_30CC</v>
      </c>
      <c r="AD2093" s="41" t="s">
        <v>752</v>
      </c>
    </row>
    <row r="2094" spans="2:30" x14ac:dyDescent="0.25">
      <c r="B2094" t="s">
        <v>3866</v>
      </c>
      <c r="C2094" t="s">
        <v>3817</v>
      </c>
      <c r="D2094" s="7" t="s">
        <v>100</v>
      </c>
      <c r="E2094" s="2" t="b">
        <v>1</v>
      </c>
      <c r="F2094" s="2" t="s">
        <v>3815</v>
      </c>
      <c r="G2094" s="7" t="s">
        <v>8</v>
      </c>
      <c r="H2094" t="s">
        <v>101</v>
      </c>
      <c r="I2094" s="61">
        <v>45005</v>
      </c>
      <c r="J2094" s="43" t="s">
        <v>105</v>
      </c>
      <c r="K2094" s="2" t="s">
        <v>149</v>
      </c>
      <c r="L2094" s="9">
        <v>46.3</v>
      </c>
      <c r="M2094" t="s">
        <v>3869</v>
      </c>
      <c r="N2094" s="2" t="s">
        <v>85</v>
      </c>
      <c r="O2094" s="2" t="s">
        <v>4139</v>
      </c>
      <c r="P2094" s="2" t="str">
        <f>VLOOKUP(I2094,Period!A:B,2,FALSE)</f>
        <v>2023H1</v>
      </c>
      <c r="Q2094" s="9">
        <f t="shared" si="365"/>
        <v>23.45</v>
      </c>
      <c r="R2094" s="2">
        <f t="shared" si="363"/>
        <v>30</v>
      </c>
      <c r="S2094" t="str">
        <f t="shared" si="366"/>
        <v>02 Sunny (10%-30%)</v>
      </c>
      <c r="T2094" t="str">
        <f t="shared" si="364"/>
        <v>45005S2A_MSIL1CCDM-MLB-CLSTA4500502 Sunny (10%-30%)</v>
      </c>
      <c r="U2094">
        <f>IF(COUNTIF(T$2:T2093,T2094)&gt;=1,0,1)</f>
        <v>0</v>
      </c>
      <c r="V2094" s="26" t="s">
        <v>751</v>
      </c>
      <c r="W2094" s="26">
        <f t="shared" si="367"/>
        <v>2023</v>
      </c>
      <c r="X2094" s="26" t="str">
        <f t="shared" si="368"/>
        <v>03</v>
      </c>
      <c r="Y2094" s="26">
        <f t="shared" si="369"/>
        <v>20</v>
      </c>
      <c r="Z2094" s="26" t="str">
        <f t="shared" si="370"/>
        <v>19</v>
      </c>
      <c r="AA2094" s="26" t="str">
        <f t="shared" si="371"/>
        <v>03</v>
      </c>
      <c r="AB2094" s="26" t="str">
        <f t="shared" si="372"/>
        <v>35</v>
      </c>
      <c r="AC2094" s="86" t="str">
        <f t="shared" si="373"/>
        <v>CLS_TA_2500X1254px_65m_S2A_MSIL1C_20230320_30CC</v>
      </c>
      <c r="AD2094" s="41" t="s">
        <v>752</v>
      </c>
    </row>
    <row r="2095" spans="2:30" x14ac:dyDescent="0.25">
      <c r="B2095" t="s">
        <v>3866</v>
      </c>
      <c r="C2095" t="s">
        <v>3817</v>
      </c>
      <c r="D2095" s="7" t="s">
        <v>100</v>
      </c>
      <c r="E2095" s="2" t="b">
        <v>1</v>
      </c>
      <c r="F2095" s="2" t="s">
        <v>3815</v>
      </c>
      <c r="G2095" s="7" t="s">
        <v>8</v>
      </c>
      <c r="H2095" t="s">
        <v>101</v>
      </c>
      <c r="I2095" s="61">
        <v>45005</v>
      </c>
      <c r="J2095" s="43" t="s">
        <v>111</v>
      </c>
      <c r="K2095" s="2" t="s">
        <v>150</v>
      </c>
      <c r="L2095" s="9">
        <v>6.2</v>
      </c>
      <c r="M2095" t="s">
        <v>3869</v>
      </c>
      <c r="N2095" s="2" t="s">
        <v>85</v>
      </c>
      <c r="O2095" s="2" t="s">
        <v>4139</v>
      </c>
      <c r="P2095" s="2" t="str">
        <f>VLOOKUP(I2095,Period!A:B,2,FALSE)</f>
        <v>2023H1</v>
      </c>
      <c r="Q2095" s="9">
        <f t="shared" si="365"/>
        <v>23.45</v>
      </c>
      <c r="R2095" s="2">
        <f t="shared" si="363"/>
        <v>30</v>
      </c>
      <c r="S2095" t="str">
        <f t="shared" si="366"/>
        <v>02 Sunny (10%-30%)</v>
      </c>
      <c r="T2095" t="str">
        <f t="shared" si="364"/>
        <v>45005S2A_MSIL1CCDM-MLB-CLSTA4500502 Sunny (10%-30%)</v>
      </c>
      <c r="U2095">
        <f>IF(COUNTIF(T$2:T2094,T2095)&gt;=1,0,1)</f>
        <v>0</v>
      </c>
      <c r="V2095" s="26" t="s">
        <v>751</v>
      </c>
      <c r="W2095" s="26">
        <f t="shared" si="367"/>
        <v>2023</v>
      </c>
      <c r="X2095" s="26" t="str">
        <f t="shared" si="368"/>
        <v>03</v>
      </c>
      <c r="Y2095" s="26">
        <f t="shared" si="369"/>
        <v>20</v>
      </c>
      <c r="Z2095" s="26" t="str">
        <f t="shared" si="370"/>
        <v>19</v>
      </c>
      <c r="AA2095" s="26" t="str">
        <f t="shared" si="371"/>
        <v>03</v>
      </c>
      <c r="AB2095" s="26" t="str">
        <f t="shared" si="372"/>
        <v>31</v>
      </c>
      <c r="AC2095" s="86" t="str">
        <f t="shared" si="373"/>
        <v>CLS_TA_2500X1254px_65m_S2A_MSIL1C_20230320_30CC</v>
      </c>
      <c r="AD2095" s="41" t="s">
        <v>752</v>
      </c>
    </row>
    <row r="2096" spans="2:30" x14ac:dyDescent="0.25">
      <c r="B2096" t="s">
        <v>3866</v>
      </c>
      <c r="C2096" t="s">
        <v>3817</v>
      </c>
      <c r="D2096" s="7" t="s">
        <v>100</v>
      </c>
      <c r="E2096" s="2" t="b">
        <v>1</v>
      </c>
      <c r="F2096" s="2" t="s">
        <v>3815</v>
      </c>
      <c r="G2096" s="7" t="s">
        <v>8</v>
      </c>
      <c r="H2096" t="s">
        <v>101</v>
      </c>
      <c r="I2096" s="61">
        <v>45005</v>
      </c>
      <c r="J2096" s="43" t="s">
        <v>110</v>
      </c>
      <c r="K2096" s="2" t="s">
        <v>150</v>
      </c>
      <c r="L2096" s="9">
        <v>14.5</v>
      </c>
      <c r="M2096" t="s">
        <v>3869</v>
      </c>
      <c r="N2096" s="2" t="s">
        <v>85</v>
      </c>
      <c r="O2096" s="2" t="s">
        <v>4139</v>
      </c>
      <c r="P2096" s="2" t="str">
        <f>VLOOKUP(I2096,Period!A:B,2,FALSE)</f>
        <v>2023H1</v>
      </c>
      <c r="Q2096" s="9">
        <f t="shared" si="365"/>
        <v>23.45</v>
      </c>
      <c r="R2096" s="2">
        <f t="shared" si="363"/>
        <v>30</v>
      </c>
      <c r="S2096" t="str">
        <f t="shared" si="366"/>
        <v>02 Sunny (10%-30%)</v>
      </c>
      <c r="T2096" t="str">
        <f t="shared" si="364"/>
        <v>45005S2A_MSIL1CCDM-MLB-CLSTA4500502 Sunny (10%-30%)</v>
      </c>
      <c r="U2096">
        <f>IF(COUNTIF(T$2:T2095,T2096)&gt;=1,0,1)</f>
        <v>0</v>
      </c>
      <c r="V2096" s="26" t="s">
        <v>751</v>
      </c>
      <c r="W2096" s="26">
        <f t="shared" si="367"/>
        <v>2023</v>
      </c>
      <c r="X2096" s="26" t="str">
        <f t="shared" si="368"/>
        <v>03</v>
      </c>
      <c r="Y2096" s="26">
        <f t="shared" si="369"/>
        <v>20</v>
      </c>
      <c r="Z2096" s="26" t="str">
        <f t="shared" si="370"/>
        <v>19</v>
      </c>
      <c r="AA2096" s="26" t="str">
        <f t="shared" si="371"/>
        <v>03</v>
      </c>
      <c r="AB2096" s="26" t="str">
        <f t="shared" si="372"/>
        <v>31</v>
      </c>
      <c r="AC2096" s="86" t="str">
        <f t="shared" si="373"/>
        <v>CLS_TA_2500X1254px_65m_S2A_MSIL1C_20230320_30CC</v>
      </c>
      <c r="AD2096" s="41" t="s">
        <v>752</v>
      </c>
    </row>
    <row r="2097" spans="2:30" x14ac:dyDescent="0.25">
      <c r="B2097" t="s">
        <v>3866</v>
      </c>
      <c r="C2097" t="s">
        <v>3817</v>
      </c>
      <c r="D2097" s="7" t="s">
        <v>100</v>
      </c>
      <c r="E2097" s="2" t="b">
        <v>1</v>
      </c>
      <c r="F2097" s="2" t="s">
        <v>3815</v>
      </c>
      <c r="G2097" s="7" t="s">
        <v>8</v>
      </c>
      <c r="H2097" t="s">
        <v>101</v>
      </c>
      <c r="I2097" s="78">
        <v>45002</v>
      </c>
      <c r="J2097" s="44" t="s">
        <v>102</v>
      </c>
      <c r="K2097" s="2" t="s">
        <v>152</v>
      </c>
      <c r="L2097" s="9">
        <v>3.7</v>
      </c>
      <c r="M2097" t="s">
        <v>3869</v>
      </c>
      <c r="N2097" s="2" t="s">
        <v>85</v>
      </c>
      <c r="O2097" s="2" t="s">
        <v>4139</v>
      </c>
      <c r="P2097" s="2" t="str">
        <f>VLOOKUP(I2097,Period!A:B,2,FALSE)</f>
        <v>2023H1</v>
      </c>
      <c r="Q2097" s="9">
        <f t="shared" si="365"/>
        <v>0.6166666666666667</v>
      </c>
      <c r="R2097" s="2">
        <f t="shared" si="363"/>
        <v>10</v>
      </c>
      <c r="S2097" t="str">
        <f t="shared" si="366"/>
        <v>02 Sunny (10%-30%)</v>
      </c>
      <c r="T2097" t="str">
        <f t="shared" si="364"/>
        <v>45002S2A_MSIL1CCDM-MLB-CLSTA4500202 Sunny (10%-30%)</v>
      </c>
      <c r="U2097">
        <f>IF(COUNTIF(T$2:T2096,T2097)&gt;=1,0,1)</f>
        <v>1</v>
      </c>
      <c r="V2097" s="26" t="s">
        <v>751</v>
      </c>
      <c r="W2097" s="26">
        <f t="shared" si="367"/>
        <v>2023</v>
      </c>
      <c r="X2097" s="26" t="str">
        <f t="shared" si="368"/>
        <v>03</v>
      </c>
      <c r="Y2097" s="26">
        <f t="shared" si="369"/>
        <v>17</v>
      </c>
      <c r="Z2097" s="26" t="str">
        <f t="shared" si="370"/>
        <v>18</v>
      </c>
      <c r="AA2097" s="26" t="str">
        <f t="shared" si="371"/>
        <v>53</v>
      </c>
      <c r="AB2097" s="26" t="str">
        <f t="shared" si="372"/>
        <v>53</v>
      </c>
      <c r="AC2097" s="86" t="str">
        <f t="shared" si="373"/>
        <v>CLS_TA_2500X1254px_65m_S2A_MSIL1C_20230317_10CC</v>
      </c>
      <c r="AD2097" s="41" t="s">
        <v>752</v>
      </c>
    </row>
    <row r="2098" spans="2:30" x14ac:dyDescent="0.25">
      <c r="B2098" t="s">
        <v>3866</v>
      </c>
      <c r="C2098" t="s">
        <v>3817</v>
      </c>
      <c r="D2098" s="7" t="s">
        <v>100</v>
      </c>
      <c r="E2098" s="2" t="b">
        <v>1</v>
      </c>
      <c r="F2098" s="2" t="s">
        <v>3815</v>
      </c>
      <c r="G2098" s="7" t="s">
        <v>8</v>
      </c>
      <c r="H2098" t="s">
        <v>101</v>
      </c>
      <c r="I2098" s="78">
        <v>45002</v>
      </c>
      <c r="J2098" s="44" t="s">
        <v>103</v>
      </c>
      <c r="K2098" s="2" t="s">
        <v>116</v>
      </c>
      <c r="L2098" s="9">
        <v>0</v>
      </c>
      <c r="M2098" t="s">
        <v>3869</v>
      </c>
      <c r="N2098" s="2" t="s">
        <v>85</v>
      </c>
      <c r="O2098" s="2" t="s">
        <v>4139</v>
      </c>
      <c r="P2098" s="2" t="str">
        <f>VLOOKUP(I2098,Period!A:B,2,FALSE)</f>
        <v>2023H1</v>
      </c>
      <c r="Q2098" s="9">
        <f t="shared" si="365"/>
        <v>0.6166666666666667</v>
      </c>
      <c r="R2098" s="2">
        <f t="shared" si="363"/>
        <v>10</v>
      </c>
      <c r="S2098" t="str">
        <f t="shared" si="366"/>
        <v>02 Sunny (10%-30%)</v>
      </c>
      <c r="T2098" t="str">
        <f t="shared" si="364"/>
        <v>45002S2A_MSIL1CCDM-MLB-CLSTA4500202 Sunny (10%-30%)</v>
      </c>
      <c r="U2098">
        <f>IF(COUNTIF(T$2:T2097,T2098)&gt;=1,0,1)</f>
        <v>0</v>
      </c>
      <c r="V2098" s="26" t="s">
        <v>751</v>
      </c>
      <c r="W2098" s="26">
        <f t="shared" si="367"/>
        <v>2023</v>
      </c>
      <c r="X2098" s="26" t="str">
        <f t="shared" si="368"/>
        <v>03</v>
      </c>
      <c r="Y2098" s="26">
        <f t="shared" si="369"/>
        <v>17</v>
      </c>
      <c r="Z2098" s="26" t="str">
        <f t="shared" si="370"/>
        <v>18</v>
      </c>
      <c r="AA2098" s="26" t="str">
        <f t="shared" si="371"/>
        <v>53</v>
      </c>
      <c r="AB2098" s="26" t="str">
        <f t="shared" si="372"/>
        <v>49</v>
      </c>
      <c r="AC2098" s="86" t="str">
        <f t="shared" si="373"/>
        <v>CLS_TA_2500X1254px_65m_S2A_MSIL1C_20230317_10CC</v>
      </c>
      <c r="AD2098" s="41" t="s">
        <v>752</v>
      </c>
    </row>
    <row r="2099" spans="2:30" x14ac:dyDescent="0.25">
      <c r="B2099" t="s">
        <v>3866</v>
      </c>
      <c r="C2099" t="s">
        <v>3817</v>
      </c>
      <c r="D2099" s="7" t="s">
        <v>100</v>
      </c>
      <c r="E2099" s="2" t="b">
        <v>1</v>
      </c>
      <c r="F2099" s="2" t="s">
        <v>3815</v>
      </c>
      <c r="G2099" s="7" t="s">
        <v>8</v>
      </c>
      <c r="H2099" t="s">
        <v>101</v>
      </c>
      <c r="I2099" s="78">
        <v>45002</v>
      </c>
      <c r="J2099" s="44" t="s">
        <v>104</v>
      </c>
      <c r="K2099" s="2" t="s">
        <v>135</v>
      </c>
      <c r="L2099" s="9">
        <v>0</v>
      </c>
      <c r="M2099" t="s">
        <v>3869</v>
      </c>
      <c r="N2099" s="2" t="s">
        <v>85</v>
      </c>
      <c r="O2099" s="2" t="s">
        <v>4139</v>
      </c>
      <c r="P2099" s="2" t="str">
        <f>VLOOKUP(I2099,Period!A:B,2,FALSE)</f>
        <v>2023H1</v>
      </c>
      <c r="Q2099" s="9">
        <f t="shared" si="365"/>
        <v>0.6166666666666667</v>
      </c>
      <c r="R2099" s="2">
        <f t="shared" si="363"/>
        <v>10</v>
      </c>
      <c r="S2099" t="str">
        <f t="shared" si="366"/>
        <v>02 Sunny (10%-30%)</v>
      </c>
      <c r="T2099" t="str">
        <f t="shared" si="364"/>
        <v>45002S2A_MSIL1CCDM-MLB-CLSTA4500202 Sunny (10%-30%)</v>
      </c>
      <c r="U2099">
        <f>IF(COUNTIF(T$2:T2098,T2099)&gt;=1,0,1)</f>
        <v>0</v>
      </c>
      <c r="V2099" s="26" t="s">
        <v>751</v>
      </c>
      <c r="W2099" s="26">
        <f t="shared" si="367"/>
        <v>2023</v>
      </c>
      <c r="X2099" s="26" t="str">
        <f t="shared" si="368"/>
        <v>03</v>
      </c>
      <c r="Y2099" s="26">
        <f t="shared" si="369"/>
        <v>17</v>
      </c>
      <c r="Z2099" s="26" t="str">
        <f t="shared" si="370"/>
        <v>18</v>
      </c>
      <c r="AA2099" s="26" t="str">
        <f t="shared" si="371"/>
        <v>53</v>
      </c>
      <c r="AB2099" s="26" t="str">
        <f t="shared" si="372"/>
        <v>48</v>
      </c>
      <c r="AC2099" s="86" t="str">
        <f t="shared" si="373"/>
        <v>CLS_TA_2500X1254px_65m_S2A_MSIL1C_20230317_10CC</v>
      </c>
      <c r="AD2099" s="41" t="s">
        <v>752</v>
      </c>
    </row>
    <row r="2100" spans="2:30" x14ac:dyDescent="0.25">
      <c r="B2100" t="s">
        <v>3866</v>
      </c>
      <c r="C2100" t="s">
        <v>3817</v>
      </c>
      <c r="D2100" s="7" t="s">
        <v>100</v>
      </c>
      <c r="E2100" s="2" t="b">
        <v>1</v>
      </c>
      <c r="F2100" s="2" t="s">
        <v>3815</v>
      </c>
      <c r="G2100" s="7" t="s">
        <v>8</v>
      </c>
      <c r="H2100" t="s">
        <v>101</v>
      </c>
      <c r="I2100" s="78">
        <v>45002</v>
      </c>
      <c r="J2100" s="44" t="s">
        <v>105</v>
      </c>
      <c r="K2100" s="2" t="s">
        <v>117</v>
      </c>
      <c r="L2100" s="9">
        <v>0</v>
      </c>
      <c r="M2100" t="s">
        <v>3869</v>
      </c>
      <c r="N2100" s="2" t="s">
        <v>85</v>
      </c>
      <c r="O2100" s="2" t="s">
        <v>4139</v>
      </c>
      <c r="P2100" s="2" t="str">
        <f>VLOOKUP(I2100,Period!A:B,2,FALSE)</f>
        <v>2023H1</v>
      </c>
      <c r="Q2100" s="9">
        <f t="shared" si="365"/>
        <v>0.6166666666666667</v>
      </c>
      <c r="R2100" s="2">
        <f t="shared" si="363"/>
        <v>10</v>
      </c>
      <c r="S2100" t="str">
        <f t="shared" si="366"/>
        <v>02 Sunny (10%-30%)</v>
      </c>
      <c r="T2100" t="str">
        <f t="shared" si="364"/>
        <v>45002S2A_MSIL1CCDM-MLB-CLSTA4500202 Sunny (10%-30%)</v>
      </c>
      <c r="U2100">
        <f>IF(COUNTIF(T$2:T2099,T2100)&gt;=1,0,1)</f>
        <v>0</v>
      </c>
      <c r="V2100" s="26" t="s">
        <v>751</v>
      </c>
      <c r="W2100" s="26">
        <f t="shared" si="367"/>
        <v>2023</v>
      </c>
      <c r="X2100" s="26" t="str">
        <f t="shared" si="368"/>
        <v>03</v>
      </c>
      <c r="Y2100" s="26">
        <f t="shared" si="369"/>
        <v>17</v>
      </c>
      <c r="Z2100" s="26" t="str">
        <f t="shared" si="370"/>
        <v>18</v>
      </c>
      <c r="AA2100" s="26" t="str">
        <f t="shared" si="371"/>
        <v>53</v>
      </c>
      <c r="AB2100" s="26" t="str">
        <f t="shared" si="372"/>
        <v>42</v>
      </c>
      <c r="AC2100" s="86" t="str">
        <f t="shared" si="373"/>
        <v>CLS_TA_2500X1254px_65m_S2A_MSIL1C_20230317_10CC</v>
      </c>
      <c r="AD2100" s="41" t="s">
        <v>752</v>
      </c>
    </row>
    <row r="2101" spans="2:30" x14ac:dyDescent="0.25">
      <c r="B2101" t="s">
        <v>3866</v>
      </c>
      <c r="C2101" t="s">
        <v>3817</v>
      </c>
      <c r="D2101" s="7" t="s">
        <v>100</v>
      </c>
      <c r="E2101" s="2" t="b">
        <v>1</v>
      </c>
      <c r="F2101" s="2" t="s">
        <v>3815</v>
      </c>
      <c r="G2101" s="7" t="s">
        <v>8</v>
      </c>
      <c r="H2101" t="s">
        <v>101</v>
      </c>
      <c r="I2101" s="78">
        <v>45002</v>
      </c>
      <c r="J2101" s="44" t="s">
        <v>110</v>
      </c>
      <c r="K2101" s="2" t="s">
        <v>153</v>
      </c>
      <c r="L2101" s="9">
        <v>0</v>
      </c>
      <c r="M2101" t="s">
        <v>3869</v>
      </c>
      <c r="N2101" s="2" t="s">
        <v>85</v>
      </c>
      <c r="O2101" s="2" t="s">
        <v>4139</v>
      </c>
      <c r="P2101" s="2" t="str">
        <f>VLOOKUP(I2101,Period!A:B,2,FALSE)</f>
        <v>2023H1</v>
      </c>
      <c r="Q2101" s="9">
        <f t="shared" si="365"/>
        <v>0.6166666666666667</v>
      </c>
      <c r="R2101" s="2">
        <f t="shared" si="363"/>
        <v>10</v>
      </c>
      <c r="S2101" t="str">
        <f t="shared" si="366"/>
        <v>02 Sunny (10%-30%)</v>
      </c>
      <c r="T2101" t="str">
        <f t="shared" si="364"/>
        <v>45002S2A_MSIL1CCDM-MLB-CLSTA4500202 Sunny (10%-30%)</v>
      </c>
      <c r="U2101">
        <f>IF(COUNTIF(T$2:T2100,T2101)&gt;=1,0,1)</f>
        <v>0</v>
      </c>
      <c r="V2101" s="26" t="s">
        <v>751</v>
      </c>
      <c r="W2101" s="26">
        <f t="shared" si="367"/>
        <v>2023</v>
      </c>
      <c r="X2101" s="26" t="str">
        <f t="shared" si="368"/>
        <v>03</v>
      </c>
      <c r="Y2101" s="26">
        <f t="shared" si="369"/>
        <v>17</v>
      </c>
      <c r="Z2101" s="26" t="str">
        <f t="shared" si="370"/>
        <v>18</v>
      </c>
      <c r="AA2101" s="26" t="str">
        <f t="shared" si="371"/>
        <v>53</v>
      </c>
      <c r="AB2101" s="26" t="str">
        <f t="shared" si="372"/>
        <v>35</v>
      </c>
      <c r="AC2101" s="86" t="str">
        <f t="shared" si="373"/>
        <v>CLS_TA_2500X1254px_65m_S2A_MSIL1C_20230317_10CC</v>
      </c>
      <c r="AD2101" s="41" t="s">
        <v>752</v>
      </c>
    </row>
    <row r="2102" spans="2:30" x14ac:dyDescent="0.25">
      <c r="B2102" t="s">
        <v>3866</v>
      </c>
      <c r="C2102" t="s">
        <v>3817</v>
      </c>
      <c r="D2102" s="7" t="s">
        <v>100</v>
      </c>
      <c r="E2102" s="2" t="b">
        <v>1</v>
      </c>
      <c r="F2102" s="2" t="s">
        <v>3815</v>
      </c>
      <c r="G2102" s="7" t="s">
        <v>8</v>
      </c>
      <c r="H2102" t="s">
        <v>101</v>
      </c>
      <c r="I2102" s="78">
        <v>45002</v>
      </c>
      <c r="J2102" s="44" t="s">
        <v>111</v>
      </c>
      <c r="K2102" s="2" t="s">
        <v>154</v>
      </c>
      <c r="L2102" s="9">
        <v>0</v>
      </c>
      <c r="M2102" t="s">
        <v>3869</v>
      </c>
      <c r="N2102" s="2" t="s">
        <v>85</v>
      </c>
      <c r="O2102" s="2" t="s">
        <v>4139</v>
      </c>
      <c r="P2102" s="2" t="str">
        <f>VLOOKUP(I2102,Period!A:B,2,FALSE)</f>
        <v>2023H1</v>
      </c>
      <c r="Q2102" s="9">
        <f t="shared" si="365"/>
        <v>0.6166666666666667</v>
      </c>
      <c r="R2102" s="2">
        <f t="shared" si="363"/>
        <v>10</v>
      </c>
      <c r="S2102" t="str">
        <f t="shared" si="366"/>
        <v>02 Sunny (10%-30%)</v>
      </c>
      <c r="T2102" t="str">
        <f t="shared" si="364"/>
        <v>45002S2A_MSIL1CCDM-MLB-CLSTA4500202 Sunny (10%-30%)</v>
      </c>
      <c r="U2102">
        <f>IF(COUNTIF(T$2:T2101,T2102)&gt;=1,0,1)</f>
        <v>0</v>
      </c>
      <c r="V2102" s="26" t="s">
        <v>751</v>
      </c>
      <c r="W2102" s="26">
        <f t="shared" si="367"/>
        <v>2023</v>
      </c>
      <c r="X2102" s="26" t="str">
        <f t="shared" si="368"/>
        <v>03</v>
      </c>
      <c r="Y2102" s="26">
        <f t="shared" si="369"/>
        <v>17</v>
      </c>
      <c r="Z2102" s="26" t="str">
        <f t="shared" si="370"/>
        <v>18</v>
      </c>
      <c r="AA2102" s="26" t="str">
        <f t="shared" si="371"/>
        <v>53</v>
      </c>
      <c r="AB2102" s="26" t="str">
        <f t="shared" si="372"/>
        <v>34</v>
      </c>
      <c r="AC2102" s="86" t="str">
        <f t="shared" si="373"/>
        <v>CLS_TA_2500X1254px_65m_S2A_MSIL1C_20230317_10CC</v>
      </c>
      <c r="AD2102" s="41" t="s">
        <v>752</v>
      </c>
    </row>
    <row r="2103" spans="2:30" x14ac:dyDescent="0.25">
      <c r="B2103" t="s">
        <v>3866</v>
      </c>
      <c r="C2103" t="s">
        <v>3817</v>
      </c>
      <c r="D2103" s="7" t="s">
        <v>100</v>
      </c>
      <c r="E2103" s="2" t="b">
        <v>1</v>
      </c>
      <c r="F2103" s="2" t="s">
        <v>3815</v>
      </c>
      <c r="G2103" s="7" t="s">
        <v>8</v>
      </c>
      <c r="H2103" t="s">
        <v>101</v>
      </c>
      <c r="I2103" s="61">
        <v>45000</v>
      </c>
      <c r="J2103" s="43" t="s">
        <v>102</v>
      </c>
      <c r="K2103" s="2" t="s">
        <v>127</v>
      </c>
      <c r="L2103" s="9">
        <v>39</v>
      </c>
      <c r="M2103" t="s">
        <v>3869</v>
      </c>
      <c r="N2103" s="2" t="s">
        <v>85</v>
      </c>
      <c r="O2103" s="2" t="s">
        <v>4139</v>
      </c>
      <c r="P2103" s="2" t="str">
        <f>VLOOKUP(I2103,Period!A:B,2,FALSE)</f>
        <v>2023H1</v>
      </c>
      <c r="Q2103" s="9">
        <f t="shared" si="365"/>
        <v>16.683333333333334</v>
      </c>
      <c r="R2103" s="2">
        <f t="shared" si="363"/>
        <v>20</v>
      </c>
      <c r="S2103" t="str">
        <f t="shared" si="366"/>
        <v>02 Sunny (10%-30%)</v>
      </c>
      <c r="T2103" t="str">
        <f t="shared" si="364"/>
        <v>45000S2A_MSIL1CCDM-MLB-CLSTA4500002 Sunny (10%-30%)</v>
      </c>
      <c r="U2103">
        <f>IF(COUNTIF(T$2:T2102,T2103)&gt;=1,0,1)</f>
        <v>1</v>
      </c>
      <c r="V2103" s="26" t="s">
        <v>751</v>
      </c>
      <c r="W2103" s="26">
        <f t="shared" si="367"/>
        <v>2023</v>
      </c>
      <c r="X2103" s="26" t="str">
        <f t="shared" si="368"/>
        <v>03</v>
      </c>
      <c r="Y2103" s="26">
        <f t="shared" si="369"/>
        <v>15</v>
      </c>
      <c r="Z2103" s="26" t="str">
        <f t="shared" si="370"/>
        <v>19</v>
      </c>
      <c r="AA2103" s="26" t="str">
        <f t="shared" si="371"/>
        <v>03</v>
      </c>
      <c r="AB2103" s="26" t="str">
        <f t="shared" si="372"/>
        <v>55</v>
      </c>
      <c r="AC2103" s="86" t="str">
        <f t="shared" si="373"/>
        <v>CLS_TA_2500X1254px_65m_S2A_MSIL1C_20230315_20CC</v>
      </c>
      <c r="AD2103" s="41" t="s">
        <v>752</v>
      </c>
    </row>
    <row r="2104" spans="2:30" x14ac:dyDescent="0.25">
      <c r="B2104" t="s">
        <v>3866</v>
      </c>
      <c r="C2104" t="s">
        <v>3817</v>
      </c>
      <c r="D2104" s="7" t="s">
        <v>100</v>
      </c>
      <c r="E2104" s="2" t="b">
        <v>1</v>
      </c>
      <c r="F2104" s="2" t="s">
        <v>3815</v>
      </c>
      <c r="G2104" s="7" t="s">
        <v>8</v>
      </c>
      <c r="H2104" t="s">
        <v>101</v>
      </c>
      <c r="I2104" s="61">
        <v>45000</v>
      </c>
      <c r="J2104" s="43" t="s">
        <v>103</v>
      </c>
      <c r="K2104" s="2" t="s">
        <v>107</v>
      </c>
      <c r="L2104" s="9">
        <v>27.7</v>
      </c>
      <c r="M2104" t="s">
        <v>3869</v>
      </c>
      <c r="N2104" s="2" t="s">
        <v>85</v>
      </c>
      <c r="O2104" s="2" t="s">
        <v>4139</v>
      </c>
      <c r="P2104" s="2" t="str">
        <f>VLOOKUP(I2104,Period!A:B,2,FALSE)</f>
        <v>2023H1</v>
      </c>
      <c r="Q2104" s="9">
        <f t="shared" si="365"/>
        <v>16.683333333333334</v>
      </c>
      <c r="R2104" s="2">
        <f t="shared" si="363"/>
        <v>20</v>
      </c>
      <c r="S2104" t="str">
        <f t="shared" si="366"/>
        <v>02 Sunny (10%-30%)</v>
      </c>
      <c r="T2104" t="str">
        <f t="shared" si="364"/>
        <v>45000S2A_MSIL1CCDM-MLB-CLSTA4500002 Sunny (10%-30%)</v>
      </c>
      <c r="U2104">
        <f>IF(COUNTIF(T$2:T2103,T2104)&gt;=1,0,1)</f>
        <v>0</v>
      </c>
      <c r="V2104" s="26" t="s">
        <v>751</v>
      </c>
      <c r="W2104" s="26">
        <f t="shared" si="367"/>
        <v>2023</v>
      </c>
      <c r="X2104" s="26" t="str">
        <f t="shared" si="368"/>
        <v>03</v>
      </c>
      <c r="Y2104" s="26">
        <f t="shared" si="369"/>
        <v>15</v>
      </c>
      <c r="Z2104" s="26" t="str">
        <f t="shared" si="370"/>
        <v>19</v>
      </c>
      <c r="AA2104" s="26" t="str">
        <f t="shared" si="371"/>
        <v>03</v>
      </c>
      <c r="AB2104" s="26" t="str">
        <f t="shared" si="372"/>
        <v>52</v>
      </c>
      <c r="AC2104" s="86" t="str">
        <f t="shared" si="373"/>
        <v>CLS_TA_2500X1254px_65m_S2A_MSIL1C_20230315_20CC</v>
      </c>
      <c r="AD2104" s="41" t="s">
        <v>752</v>
      </c>
    </row>
    <row r="2105" spans="2:30" x14ac:dyDescent="0.25">
      <c r="B2105" t="s">
        <v>3866</v>
      </c>
      <c r="C2105" t="s">
        <v>3817</v>
      </c>
      <c r="D2105" s="7" t="s">
        <v>100</v>
      </c>
      <c r="E2105" s="2" t="b">
        <v>1</v>
      </c>
      <c r="F2105" s="2" t="s">
        <v>3815</v>
      </c>
      <c r="G2105" s="7" t="s">
        <v>8</v>
      </c>
      <c r="H2105" t="s">
        <v>101</v>
      </c>
      <c r="I2105" s="61">
        <v>45000</v>
      </c>
      <c r="J2105" s="43" t="s">
        <v>104</v>
      </c>
      <c r="K2105" s="2" t="s">
        <v>122</v>
      </c>
      <c r="L2105" s="9">
        <v>19</v>
      </c>
      <c r="M2105" t="s">
        <v>3869</v>
      </c>
      <c r="N2105" s="2" t="s">
        <v>85</v>
      </c>
      <c r="O2105" s="2" t="s">
        <v>4139</v>
      </c>
      <c r="P2105" s="2" t="str">
        <f>VLOOKUP(I2105,Period!A:B,2,FALSE)</f>
        <v>2023H1</v>
      </c>
      <c r="Q2105" s="9">
        <f t="shared" si="365"/>
        <v>16.683333333333334</v>
      </c>
      <c r="R2105" s="2">
        <f t="shared" si="363"/>
        <v>20</v>
      </c>
      <c r="S2105" t="str">
        <f t="shared" si="366"/>
        <v>02 Sunny (10%-30%)</v>
      </c>
      <c r="T2105" t="str">
        <f t="shared" si="364"/>
        <v>45000S2A_MSIL1CCDM-MLB-CLSTA4500002 Sunny (10%-30%)</v>
      </c>
      <c r="U2105">
        <f>IF(COUNTIF(T$2:T2104,T2105)&gt;=1,0,1)</f>
        <v>0</v>
      </c>
      <c r="V2105" s="26" t="s">
        <v>751</v>
      </c>
      <c r="W2105" s="26">
        <f t="shared" si="367"/>
        <v>2023</v>
      </c>
      <c r="X2105" s="26" t="str">
        <f t="shared" si="368"/>
        <v>03</v>
      </c>
      <c r="Y2105" s="26">
        <f t="shared" si="369"/>
        <v>15</v>
      </c>
      <c r="Z2105" s="26" t="str">
        <f t="shared" si="370"/>
        <v>19</v>
      </c>
      <c r="AA2105" s="26" t="str">
        <f t="shared" si="371"/>
        <v>03</v>
      </c>
      <c r="AB2105" s="26" t="str">
        <f t="shared" si="372"/>
        <v>51</v>
      </c>
      <c r="AC2105" s="86" t="str">
        <f t="shared" si="373"/>
        <v>CLS_TA_2500X1254px_65m_S2A_MSIL1C_20230315_20CC</v>
      </c>
      <c r="AD2105" s="41" t="s">
        <v>752</v>
      </c>
    </row>
    <row r="2106" spans="2:30" x14ac:dyDescent="0.25">
      <c r="B2106" t="s">
        <v>3866</v>
      </c>
      <c r="C2106" t="s">
        <v>3817</v>
      </c>
      <c r="D2106" s="7" t="s">
        <v>100</v>
      </c>
      <c r="E2106" s="2" t="b">
        <v>1</v>
      </c>
      <c r="F2106" s="2" t="s">
        <v>3815</v>
      </c>
      <c r="G2106" s="7" t="s">
        <v>8</v>
      </c>
      <c r="H2106" t="s">
        <v>101</v>
      </c>
      <c r="I2106" s="61">
        <v>45000</v>
      </c>
      <c r="J2106" s="43" t="s">
        <v>105</v>
      </c>
      <c r="K2106" s="2" t="s">
        <v>128</v>
      </c>
      <c r="L2106" s="9">
        <v>0.3</v>
      </c>
      <c r="M2106" t="s">
        <v>3869</v>
      </c>
      <c r="N2106" s="2" t="s">
        <v>85</v>
      </c>
      <c r="O2106" s="2" t="s">
        <v>4139</v>
      </c>
      <c r="P2106" s="2" t="str">
        <f>VLOOKUP(I2106,Period!A:B,2,FALSE)</f>
        <v>2023H1</v>
      </c>
      <c r="Q2106" s="9">
        <f t="shared" si="365"/>
        <v>16.683333333333334</v>
      </c>
      <c r="R2106" s="2">
        <f t="shared" si="363"/>
        <v>20</v>
      </c>
      <c r="S2106" t="str">
        <f t="shared" si="366"/>
        <v>02 Sunny (10%-30%)</v>
      </c>
      <c r="T2106" t="str">
        <f t="shared" si="364"/>
        <v>45000S2A_MSIL1CCDM-MLB-CLSTA4500002 Sunny (10%-30%)</v>
      </c>
      <c r="U2106">
        <f>IF(COUNTIF(T$2:T2105,T2106)&gt;=1,0,1)</f>
        <v>0</v>
      </c>
      <c r="V2106" s="26" t="s">
        <v>751</v>
      </c>
      <c r="W2106" s="26">
        <f t="shared" si="367"/>
        <v>2023</v>
      </c>
      <c r="X2106" s="26" t="str">
        <f t="shared" si="368"/>
        <v>03</v>
      </c>
      <c r="Y2106" s="26">
        <f t="shared" si="369"/>
        <v>15</v>
      </c>
      <c r="Z2106" s="26" t="str">
        <f t="shared" si="370"/>
        <v>19</v>
      </c>
      <c r="AA2106" s="26" t="str">
        <f t="shared" si="371"/>
        <v>03</v>
      </c>
      <c r="AB2106" s="26" t="str">
        <f t="shared" si="372"/>
        <v>41</v>
      </c>
      <c r="AC2106" s="86" t="str">
        <f t="shared" si="373"/>
        <v>CLS_TA_2500X1254px_65m_S2A_MSIL1C_20230315_20CC</v>
      </c>
      <c r="AD2106" s="41" t="s">
        <v>752</v>
      </c>
    </row>
    <row r="2107" spans="2:30" x14ac:dyDescent="0.25">
      <c r="B2107" t="s">
        <v>3866</v>
      </c>
      <c r="C2107" t="s">
        <v>3817</v>
      </c>
      <c r="D2107" s="7" t="s">
        <v>100</v>
      </c>
      <c r="E2107" s="2" t="b">
        <v>1</v>
      </c>
      <c r="F2107" s="2" t="s">
        <v>3815</v>
      </c>
      <c r="G2107" s="7" t="s">
        <v>8</v>
      </c>
      <c r="H2107" t="s">
        <v>101</v>
      </c>
      <c r="I2107" s="61">
        <v>45000</v>
      </c>
      <c r="J2107" s="43" t="s">
        <v>110</v>
      </c>
      <c r="K2107" s="2" t="s">
        <v>123</v>
      </c>
      <c r="L2107" s="9">
        <v>6.4</v>
      </c>
      <c r="M2107" t="s">
        <v>3869</v>
      </c>
      <c r="N2107" s="2" t="s">
        <v>85</v>
      </c>
      <c r="O2107" s="2" t="s">
        <v>4139</v>
      </c>
      <c r="P2107" s="2" t="str">
        <f>VLOOKUP(I2107,Period!A:B,2,FALSE)</f>
        <v>2023H1</v>
      </c>
      <c r="Q2107" s="9">
        <f t="shared" si="365"/>
        <v>16.683333333333334</v>
      </c>
      <c r="R2107" s="2">
        <f t="shared" si="363"/>
        <v>20</v>
      </c>
      <c r="S2107" t="str">
        <f t="shared" si="366"/>
        <v>02 Sunny (10%-30%)</v>
      </c>
      <c r="T2107" t="str">
        <f t="shared" si="364"/>
        <v>45000S2A_MSIL1CCDM-MLB-CLSTA4500002 Sunny (10%-30%)</v>
      </c>
      <c r="U2107">
        <f>IF(COUNTIF(T$2:T2106,T2107)&gt;=1,0,1)</f>
        <v>0</v>
      </c>
      <c r="V2107" s="26" t="s">
        <v>751</v>
      </c>
      <c r="W2107" s="26">
        <f t="shared" si="367"/>
        <v>2023</v>
      </c>
      <c r="X2107" s="26" t="str">
        <f t="shared" si="368"/>
        <v>03</v>
      </c>
      <c r="Y2107" s="26">
        <f t="shared" si="369"/>
        <v>15</v>
      </c>
      <c r="Z2107" s="26" t="str">
        <f t="shared" si="370"/>
        <v>19</v>
      </c>
      <c r="AA2107" s="26" t="str">
        <f t="shared" si="371"/>
        <v>03</v>
      </c>
      <c r="AB2107" s="26" t="str">
        <f t="shared" si="372"/>
        <v>37</v>
      </c>
      <c r="AC2107" s="86" t="str">
        <f t="shared" si="373"/>
        <v>CLS_TA_2500X1254px_65m_S2A_MSIL1C_20230315_20CC</v>
      </c>
      <c r="AD2107" s="41" t="s">
        <v>752</v>
      </c>
    </row>
    <row r="2108" spans="2:30" x14ac:dyDescent="0.25">
      <c r="B2108" t="s">
        <v>3866</v>
      </c>
      <c r="C2108" t="s">
        <v>3817</v>
      </c>
      <c r="D2108" s="7" t="s">
        <v>100</v>
      </c>
      <c r="E2108" s="2" t="b">
        <v>1</v>
      </c>
      <c r="F2108" s="2" t="s">
        <v>3815</v>
      </c>
      <c r="G2108" s="7" t="s">
        <v>8</v>
      </c>
      <c r="H2108" t="s">
        <v>101</v>
      </c>
      <c r="I2108" s="61">
        <v>45000</v>
      </c>
      <c r="J2108" s="43" t="s">
        <v>111</v>
      </c>
      <c r="K2108" s="2" t="s">
        <v>130</v>
      </c>
      <c r="L2108" s="9">
        <v>7.7</v>
      </c>
      <c r="M2108" t="s">
        <v>3869</v>
      </c>
      <c r="N2108" s="2" t="s">
        <v>85</v>
      </c>
      <c r="O2108" s="2" t="s">
        <v>4139</v>
      </c>
      <c r="P2108" s="2" t="str">
        <f>VLOOKUP(I2108,Period!A:B,2,FALSE)</f>
        <v>2023H1</v>
      </c>
      <c r="Q2108" s="9">
        <f t="shared" si="365"/>
        <v>16.683333333333334</v>
      </c>
      <c r="R2108" s="2">
        <f t="shared" ref="R2108:R2171" si="374">ROUNDUP(Q2108/10,0)*10</f>
        <v>20</v>
      </c>
      <c r="S2108" t="str">
        <f t="shared" si="366"/>
        <v>02 Sunny (10%-30%)</v>
      </c>
      <c r="T2108" t="str">
        <f t="shared" ref="T2108:T2171" si="375">CONCATENATE(I2108,B2108,C2108,H2108,I2108,S2108)</f>
        <v>45000S2A_MSIL1CCDM-MLB-CLSTA4500002 Sunny (10%-30%)</v>
      </c>
      <c r="U2108">
        <f>IF(COUNTIF(T$2:T2107,T2108)&gt;=1,0,1)</f>
        <v>0</v>
      </c>
      <c r="V2108" s="26" t="s">
        <v>751</v>
      </c>
      <c r="W2108" s="26">
        <f t="shared" si="367"/>
        <v>2023</v>
      </c>
      <c r="X2108" s="26" t="str">
        <f t="shared" si="368"/>
        <v>03</v>
      </c>
      <c r="Y2108" s="26">
        <f t="shared" si="369"/>
        <v>15</v>
      </c>
      <c r="Z2108" s="26" t="str">
        <f t="shared" si="370"/>
        <v>19</v>
      </c>
      <c r="AA2108" s="26" t="str">
        <f t="shared" si="371"/>
        <v>03</v>
      </c>
      <c r="AB2108" s="26" t="str">
        <f t="shared" si="372"/>
        <v>36</v>
      </c>
      <c r="AC2108" s="86" t="str">
        <f t="shared" si="373"/>
        <v>CLS_TA_2500X1254px_65m_S2A_MSIL1C_20230315_20CC</v>
      </c>
      <c r="AD2108" s="41" t="s">
        <v>752</v>
      </c>
    </row>
    <row r="2109" spans="2:30" x14ac:dyDescent="0.25">
      <c r="B2109" t="s">
        <v>3866</v>
      </c>
      <c r="C2109" t="s">
        <v>3817</v>
      </c>
      <c r="D2109" s="7" t="s">
        <v>100</v>
      </c>
      <c r="E2109" s="2" t="b">
        <v>1</v>
      </c>
      <c r="F2109" s="2" t="s">
        <v>3815</v>
      </c>
      <c r="G2109" s="7" t="s">
        <v>8</v>
      </c>
      <c r="H2109" t="s">
        <v>101</v>
      </c>
      <c r="I2109" s="78">
        <v>44997</v>
      </c>
      <c r="J2109" s="44" t="s">
        <v>102</v>
      </c>
      <c r="K2109" s="2" t="s">
        <v>114</v>
      </c>
      <c r="L2109" s="9">
        <v>100</v>
      </c>
      <c r="M2109" t="s">
        <v>3869</v>
      </c>
      <c r="N2109" s="2" t="s">
        <v>85</v>
      </c>
      <c r="O2109" s="2" t="s">
        <v>4139</v>
      </c>
      <c r="P2109" s="2" t="str">
        <f>VLOOKUP(I2109,Period!A:B,2,FALSE)</f>
        <v>2023H1</v>
      </c>
      <c r="Q2109" s="9">
        <f t="shared" si="365"/>
        <v>94.483333333333348</v>
      </c>
      <c r="R2109" s="2">
        <f t="shared" si="374"/>
        <v>100</v>
      </c>
      <c r="S2109" t="str">
        <f t="shared" si="366"/>
        <v>04 Overcast (100%)</v>
      </c>
      <c r="T2109" t="str">
        <f t="shared" si="375"/>
        <v>44997S2A_MSIL1CCDM-MLB-CLSTA4499704 Overcast (100%)</v>
      </c>
      <c r="U2109">
        <f>IF(COUNTIF(T$2:T2108,T2109)&gt;=1,0,1)</f>
        <v>1</v>
      </c>
      <c r="V2109" s="26" t="s">
        <v>751</v>
      </c>
      <c r="W2109" s="26">
        <f t="shared" si="367"/>
        <v>2023</v>
      </c>
      <c r="X2109" s="26" t="str">
        <f t="shared" si="368"/>
        <v>03</v>
      </c>
      <c r="Y2109" s="26">
        <f t="shared" si="369"/>
        <v>12</v>
      </c>
      <c r="Z2109" s="26" t="str">
        <f t="shared" si="370"/>
        <v>18</v>
      </c>
      <c r="AA2109" s="26" t="str">
        <f t="shared" si="371"/>
        <v>53</v>
      </c>
      <c r="AB2109" s="26" t="str">
        <f t="shared" si="372"/>
        <v>59</v>
      </c>
      <c r="AC2109" s="86" t="str">
        <f t="shared" si="373"/>
        <v>CLS_TA_2500X1254px_65m_S2A_MSIL1C_20230312_100CC</v>
      </c>
      <c r="AD2109" s="41" t="s">
        <v>752</v>
      </c>
    </row>
    <row r="2110" spans="2:30" x14ac:dyDescent="0.25">
      <c r="B2110" t="s">
        <v>3866</v>
      </c>
      <c r="C2110" t="s">
        <v>3817</v>
      </c>
      <c r="D2110" s="7" t="s">
        <v>100</v>
      </c>
      <c r="E2110" s="2" t="b">
        <v>1</v>
      </c>
      <c r="F2110" s="2" t="s">
        <v>3815</v>
      </c>
      <c r="G2110" s="7" t="s">
        <v>8</v>
      </c>
      <c r="H2110" t="s">
        <v>101</v>
      </c>
      <c r="I2110" s="78">
        <v>44997</v>
      </c>
      <c r="J2110" s="44" t="s">
        <v>103</v>
      </c>
      <c r="K2110" s="2" t="s">
        <v>115</v>
      </c>
      <c r="L2110" s="9">
        <v>96</v>
      </c>
      <c r="M2110" t="s">
        <v>3869</v>
      </c>
      <c r="N2110" s="2" t="s">
        <v>85</v>
      </c>
      <c r="O2110" s="2" t="s">
        <v>4139</v>
      </c>
      <c r="P2110" s="2" t="str">
        <f>VLOOKUP(I2110,Period!A:B,2,FALSE)</f>
        <v>2023H1</v>
      </c>
      <c r="Q2110" s="9">
        <f t="shared" si="365"/>
        <v>94.483333333333348</v>
      </c>
      <c r="R2110" s="2">
        <f t="shared" si="374"/>
        <v>100</v>
      </c>
      <c r="S2110" t="str">
        <f t="shared" si="366"/>
        <v>04 Overcast (100%)</v>
      </c>
      <c r="T2110" t="str">
        <f t="shared" si="375"/>
        <v>44997S2A_MSIL1CCDM-MLB-CLSTA4499704 Overcast (100%)</v>
      </c>
      <c r="U2110">
        <f>IF(COUNTIF(T$2:T2109,T2110)&gt;=1,0,1)</f>
        <v>0</v>
      </c>
      <c r="V2110" s="26" t="s">
        <v>751</v>
      </c>
      <c r="W2110" s="26">
        <f t="shared" si="367"/>
        <v>2023</v>
      </c>
      <c r="X2110" s="26" t="str">
        <f t="shared" si="368"/>
        <v>03</v>
      </c>
      <c r="Y2110" s="26">
        <f t="shared" si="369"/>
        <v>12</v>
      </c>
      <c r="Z2110" s="26" t="str">
        <f t="shared" si="370"/>
        <v>18</v>
      </c>
      <c r="AA2110" s="26" t="str">
        <f t="shared" si="371"/>
        <v>53</v>
      </c>
      <c r="AB2110" s="26" t="str">
        <f t="shared" si="372"/>
        <v>56</v>
      </c>
      <c r="AC2110" s="86" t="str">
        <f t="shared" si="373"/>
        <v>CLS_TA_2500X1254px_65m_S2A_MSIL1C_20230312_100CC</v>
      </c>
      <c r="AD2110" s="41" t="s">
        <v>752</v>
      </c>
    </row>
    <row r="2111" spans="2:30" x14ac:dyDescent="0.25">
      <c r="B2111" t="s">
        <v>3866</v>
      </c>
      <c r="C2111" t="s">
        <v>3817</v>
      </c>
      <c r="D2111" s="7" t="s">
        <v>100</v>
      </c>
      <c r="E2111" s="2" t="b">
        <v>1</v>
      </c>
      <c r="F2111" s="2" t="s">
        <v>3815</v>
      </c>
      <c r="G2111" s="7" t="s">
        <v>8</v>
      </c>
      <c r="H2111" t="s">
        <v>101</v>
      </c>
      <c r="I2111" s="78">
        <v>44997</v>
      </c>
      <c r="J2111" s="44" t="s">
        <v>104</v>
      </c>
      <c r="K2111" s="2" t="s">
        <v>129</v>
      </c>
      <c r="L2111" s="9">
        <v>89.3</v>
      </c>
      <c r="M2111" t="s">
        <v>3869</v>
      </c>
      <c r="N2111" s="2" t="s">
        <v>85</v>
      </c>
      <c r="O2111" s="2" t="s">
        <v>4139</v>
      </c>
      <c r="P2111" s="2" t="str">
        <f>VLOOKUP(I2111,Period!A:B,2,FALSE)</f>
        <v>2023H1</v>
      </c>
      <c r="Q2111" s="9">
        <f t="shared" si="365"/>
        <v>94.483333333333348</v>
      </c>
      <c r="R2111" s="2">
        <f t="shared" si="374"/>
        <v>100</v>
      </c>
      <c r="S2111" t="str">
        <f t="shared" si="366"/>
        <v>04 Overcast (100%)</v>
      </c>
      <c r="T2111" t="str">
        <f t="shared" si="375"/>
        <v>44997S2A_MSIL1CCDM-MLB-CLSTA4499704 Overcast (100%)</v>
      </c>
      <c r="U2111">
        <f>IF(COUNTIF(T$2:T2110,T2111)&gt;=1,0,1)</f>
        <v>0</v>
      </c>
      <c r="V2111" s="26" t="s">
        <v>751</v>
      </c>
      <c r="W2111" s="26">
        <f t="shared" si="367"/>
        <v>2023</v>
      </c>
      <c r="X2111" s="26" t="str">
        <f t="shared" si="368"/>
        <v>03</v>
      </c>
      <c r="Y2111" s="26">
        <f t="shared" si="369"/>
        <v>12</v>
      </c>
      <c r="Z2111" s="26" t="str">
        <f t="shared" si="370"/>
        <v>18</v>
      </c>
      <c r="AA2111" s="26" t="str">
        <f t="shared" si="371"/>
        <v>53</v>
      </c>
      <c r="AB2111" s="26" t="str">
        <f t="shared" si="372"/>
        <v>55</v>
      </c>
      <c r="AC2111" s="86" t="str">
        <f t="shared" si="373"/>
        <v>CLS_TA_2500X1254px_65m_S2A_MSIL1C_20230312_100CC</v>
      </c>
      <c r="AD2111" s="41" t="s">
        <v>752</v>
      </c>
    </row>
    <row r="2112" spans="2:30" x14ac:dyDescent="0.25">
      <c r="B2112" t="s">
        <v>3866</v>
      </c>
      <c r="C2112" t="s">
        <v>3817</v>
      </c>
      <c r="D2112" s="7" t="s">
        <v>100</v>
      </c>
      <c r="E2112" s="2" t="b">
        <v>1</v>
      </c>
      <c r="F2112" s="2" t="s">
        <v>3815</v>
      </c>
      <c r="G2112" s="7" t="s">
        <v>8</v>
      </c>
      <c r="H2112" t="s">
        <v>101</v>
      </c>
      <c r="I2112" s="78">
        <v>44997</v>
      </c>
      <c r="J2112" s="44" t="s">
        <v>105</v>
      </c>
      <c r="K2112" s="2" t="s">
        <v>135</v>
      </c>
      <c r="L2112" s="9">
        <v>99.9</v>
      </c>
      <c r="M2112" t="s">
        <v>3869</v>
      </c>
      <c r="N2112" s="2" t="s">
        <v>85</v>
      </c>
      <c r="O2112" s="2" t="s">
        <v>4139</v>
      </c>
      <c r="P2112" s="2" t="str">
        <f>VLOOKUP(I2112,Period!A:B,2,FALSE)</f>
        <v>2023H1</v>
      </c>
      <c r="Q2112" s="9">
        <f t="shared" si="365"/>
        <v>94.483333333333348</v>
      </c>
      <c r="R2112" s="2">
        <f t="shared" si="374"/>
        <v>100</v>
      </c>
      <c r="S2112" t="str">
        <f t="shared" si="366"/>
        <v>04 Overcast (100%)</v>
      </c>
      <c r="T2112" t="str">
        <f t="shared" si="375"/>
        <v>44997S2A_MSIL1CCDM-MLB-CLSTA4499704 Overcast (100%)</v>
      </c>
      <c r="U2112">
        <f>IF(COUNTIF(T$2:T2111,T2112)&gt;=1,0,1)</f>
        <v>0</v>
      </c>
      <c r="V2112" s="26" t="s">
        <v>751</v>
      </c>
      <c r="W2112" s="26">
        <f t="shared" si="367"/>
        <v>2023</v>
      </c>
      <c r="X2112" s="26" t="str">
        <f t="shared" si="368"/>
        <v>03</v>
      </c>
      <c r="Y2112" s="26">
        <f t="shared" si="369"/>
        <v>12</v>
      </c>
      <c r="Z2112" s="26" t="str">
        <f t="shared" si="370"/>
        <v>18</v>
      </c>
      <c r="AA2112" s="26" t="str">
        <f t="shared" si="371"/>
        <v>53</v>
      </c>
      <c r="AB2112" s="26" t="str">
        <f t="shared" si="372"/>
        <v>48</v>
      </c>
      <c r="AC2112" s="86" t="str">
        <f t="shared" si="373"/>
        <v>CLS_TA_2500X1254px_65m_S2A_MSIL1C_20230312_100CC</v>
      </c>
      <c r="AD2112" s="41" t="s">
        <v>752</v>
      </c>
    </row>
    <row r="2113" spans="2:30" x14ac:dyDescent="0.25">
      <c r="B2113" t="s">
        <v>3866</v>
      </c>
      <c r="C2113" t="s">
        <v>3817</v>
      </c>
      <c r="D2113" s="7" t="s">
        <v>100</v>
      </c>
      <c r="E2113" s="2" t="b">
        <v>1</v>
      </c>
      <c r="F2113" s="2" t="s">
        <v>3815</v>
      </c>
      <c r="G2113" s="7" t="s">
        <v>8</v>
      </c>
      <c r="H2113" t="s">
        <v>101</v>
      </c>
      <c r="I2113" s="78">
        <v>44997</v>
      </c>
      <c r="J2113" s="44" t="s">
        <v>111</v>
      </c>
      <c r="K2113" s="2" t="s">
        <v>120</v>
      </c>
      <c r="L2113" s="9">
        <v>89.8</v>
      </c>
      <c r="M2113" t="s">
        <v>3869</v>
      </c>
      <c r="N2113" s="2" t="s">
        <v>85</v>
      </c>
      <c r="O2113" s="2" t="s">
        <v>4139</v>
      </c>
      <c r="P2113" s="2" t="str">
        <f>VLOOKUP(I2113,Period!A:B,2,FALSE)</f>
        <v>2023H1</v>
      </c>
      <c r="Q2113" s="9">
        <f t="shared" si="365"/>
        <v>94.483333333333348</v>
      </c>
      <c r="R2113" s="2">
        <f t="shared" si="374"/>
        <v>100</v>
      </c>
      <c r="S2113" t="str">
        <f t="shared" si="366"/>
        <v>04 Overcast (100%)</v>
      </c>
      <c r="T2113" t="str">
        <f t="shared" si="375"/>
        <v>44997S2A_MSIL1CCDM-MLB-CLSTA4499704 Overcast (100%)</v>
      </c>
      <c r="U2113">
        <f>IF(COUNTIF(T$2:T2112,T2113)&gt;=1,0,1)</f>
        <v>0</v>
      </c>
      <c r="V2113" s="26" t="s">
        <v>751</v>
      </c>
      <c r="W2113" s="26">
        <f t="shared" si="367"/>
        <v>2023</v>
      </c>
      <c r="X2113" s="26" t="str">
        <f t="shared" si="368"/>
        <v>03</v>
      </c>
      <c r="Y2113" s="26">
        <f t="shared" si="369"/>
        <v>12</v>
      </c>
      <c r="Z2113" s="26" t="str">
        <f t="shared" si="370"/>
        <v>18</v>
      </c>
      <c r="AA2113" s="26" t="str">
        <f t="shared" si="371"/>
        <v>53</v>
      </c>
      <c r="AB2113" s="26" t="str">
        <f t="shared" si="372"/>
        <v>41</v>
      </c>
      <c r="AC2113" s="86" t="str">
        <f t="shared" si="373"/>
        <v>CLS_TA_2500X1254px_65m_S2A_MSIL1C_20230312_100CC</v>
      </c>
      <c r="AD2113" s="41" t="s">
        <v>752</v>
      </c>
    </row>
    <row r="2114" spans="2:30" x14ac:dyDescent="0.25">
      <c r="B2114" t="s">
        <v>3866</v>
      </c>
      <c r="C2114" t="s">
        <v>3817</v>
      </c>
      <c r="D2114" s="7" t="s">
        <v>100</v>
      </c>
      <c r="E2114" s="2" t="b">
        <v>1</v>
      </c>
      <c r="F2114" s="2" t="s">
        <v>3815</v>
      </c>
      <c r="G2114" s="7" t="s">
        <v>8</v>
      </c>
      <c r="H2114" t="s">
        <v>101</v>
      </c>
      <c r="I2114" s="78">
        <v>44997</v>
      </c>
      <c r="J2114" s="44" t="s">
        <v>110</v>
      </c>
      <c r="K2114" s="2" t="s">
        <v>120</v>
      </c>
      <c r="L2114" s="9">
        <v>91.9</v>
      </c>
      <c r="M2114" t="s">
        <v>3869</v>
      </c>
      <c r="N2114" s="2" t="s">
        <v>85</v>
      </c>
      <c r="O2114" s="2" t="s">
        <v>4139</v>
      </c>
      <c r="P2114" s="2" t="str">
        <f>VLOOKUP(I2114,Period!A:B,2,FALSE)</f>
        <v>2023H1</v>
      </c>
      <c r="Q2114" s="9">
        <f t="shared" ref="Q2114:Q2177" si="376">AVERAGEIFS(L:L,I:I,I2114,H:H,H2114,C:C,C2114,B:B,B2114)</f>
        <v>94.483333333333348</v>
      </c>
      <c r="R2114" s="2">
        <f t="shared" si="374"/>
        <v>100</v>
      </c>
      <c r="S2114" t="str">
        <f t="shared" si="366"/>
        <v>04 Overcast (100%)</v>
      </c>
      <c r="T2114" t="str">
        <f t="shared" si="375"/>
        <v>44997S2A_MSIL1CCDM-MLB-CLSTA4499704 Overcast (100%)</v>
      </c>
      <c r="U2114">
        <f>IF(COUNTIF(T$2:T2113,T2114)&gt;=1,0,1)</f>
        <v>0</v>
      </c>
      <c r="V2114" s="26" t="s">
        <v>751</v>
      </c>
      <c r="W2114" s="26">
        <f t="shared" si="367"/>
        <v>2023</v>
      </c>
      <c r="X2114" s="26" t="str">
        <f t="shared" si="368"/>
        <v>03</v>
      </c>
      <c r="Y2114" s="26">
        <f t="shared" si="369"/>
        <v>12</v>
      </c>
      <c r="Z2114" s="26" t="str">
        <f t="shared" si="370"/>
        <v>18</v>
      </c>
      <c r="AA2114" s="26" t="str">
        <f t="shared" si="371"/>
        <v>53</v>
      </c>
      <c r="AB2114" s="26" t="str">
        <f t="shared" si="372"/>
        <v>41</v>
      </c>
      <c r="AC2114" s="86" t="str">
        <f t="shared" si="373"/>
        <v>CLS_TA_2500X1254px_65m_S2A_MSIL1C_20230312_100CC</v>
      </c>
      <c r="AD2114" s="41" t="s">
        <v>752</v>
      </c>
    </row>
    <row r="2115" spans="2:30" x14ac:dyDescent="0.25">
      <c r="B2115" t="s">
        <v>3866</v>
      </c>
      <c r="C2115" t="s">
        <v>3817</v>
      </c>
      <c r="D2115" s="7" t="s">
        <v>100</v>
      </c>
      <c r="E2115" s="2" t="b">
        <v>1</v>
      </c>
      <c r="F2115" s="2" t="s">
        <v>3815</v>
      </c>
      <c r="G2115" s="7" t="s">
        <v>8</v>
      </c>
      <c r="H2115" t="s">
        <v>101</v>
      </c>
      <c r="I2115" s="61">
        <v>44995</v>
      </c>
      <c r="J2115" s="43" t="s">
        <v>102</v>
      </c>
      <c r="K2115" s="2" t="s">
        <v>146</v>
      </c>
      <c r="L2115" s="9">
        <v>100</v>
      </c>
      <c r="M2115" t="s">
        <v>3869</v>
      </c>
      <c r="N2115" s="2" t="s">
        <v>85</v>
      </c>
      <c r="O2115" s="2" t="s">
        <v>4139</v>
      </c>
      <c r="P2115" s="2" t="str">
        <f>VLOOKUP(I2115,Period!A:B,2,FALSE)</f>
        <v>2023H1</v>
      </c>
      <c r="Q2115" s="9">
        <f t="shared" si="376"/>
        <v>95.75</v>
      </c>
      <c r="R2115" s="2">
        <f t="shared" si="374"/>
        <v>100</v>
      </c>
      <c r="S2115" t="str">
        <f t="shared" ref="S2115:S2178" si="377">IF(R2115=0,"01 Clear (0%)",IF(R2115&lt;=30,"02 Sunny (10%-30%)",IF(R2115&lt;=90,"03 Cloudy (40%-90%)","04 Overcast (100%)")))</f>
        <v>04 Overcast (100%)</v>
      </c>
      <c r="T2115" t="str">
        <f t="shared" si="375"/>
        <v>44995S2A_MSIL1CCDM-MLB-CLSTA4499504 Overcast (100%)</v>
      </c>
      <c r="U2115">
        <f>IF(COUNTIF(T$2:T2114,T2115)&gt;=1,0,1)</f>
        <v>1</v>
      </c>
      <c r="V2115" s="26" t="s">
        <v>751</v>
      </c>
      <c r="W2115" s="26">
        <f t="shared" ref="W2115:W2178" si="378">YEAR(I2115)</f>
        <v>2023</v>
      </c>
      <c r="X2115" s="26" t="str">
        <f t="shared" ref="X2115:X2178" si="379">IF(LEN(MONTH(I2115))=1,CONCATENATE("0",MONTH(I2115)),MONTH(I2115))</f>
        <v>03</v>
      </c>
      <c r="Y2115" s="26">
        <f t="shared" ref="Y2115:Y2178" si="380">IF(LEN(DAY(I2115))=1,CONCATENATE("0",DAY(I2115)),DAY(I2115))</f>
        <v>10</v>
      </c>
      <c r="Z2115" s="26" t="str">
        <f t="shared" ref="Z2115:Z2178" si="381">LEFT(K2115,2)</f>
        <v>19</v>
      </c>
      <c r="AA2115" s="26" t="str">
        <f t="shared" ref="AA2115:AA2178" si="382">MID(K2115,4,2)</f>
        <v>03</v>
      </c>
      <c r="AB2115" s="26" t="str">
        <f t="shared" ref="AB2115:AB2178" si="383">MID(K2115,7,2)</f>
        <v>46</v>
      </c>
      <c r="AC2115" s="86" t="str">
        <f t="shared" ref="AC2115:AC2178" si="384">CONCATENATE(RIGHT(C2115,3),"_",H2115,"_",M2115,"_",O2115,"_",B2115,"_",W2115,X2115,Y2115,"_",R2115,"CC")</f>
        <v>CLS_TA_2500X1254px_65m_S2A_MSIL1C_20230310_100CC</v>
      </c>
      <c r="AD2115" s="41" t="s">
        <v>752</v>
      </c>
    </row>
    <row r="2116" spans="2:30" x14ac:dyDescent="0.25">
      <c r="B2116" t="s">
        <v>3866</v>
      </c>
      <c r="C2116" t="s">
        <v>3817</v>
      </c>
      <c r="D2116" s="7" t="s">
        <v>100</v>
      </c>
      <c r="E2116" s="2" t="b">
        <v>1</v>
      </c>
      <c r="F2116" s="2" t="s">
        <v>3815</v>
      </c>
      <c r="G2116" s="7" t="s">
        <v>8</v>
      </c>
      <c r="H2116" t="s">
        <v>101</v>
      </c>
      <c r="I2116" s="61">
        <v>44995</v>
      </c>
      <c r="J2116" s="43" t="s">
        <v>103</v>
      </c>
      <c r="K2116" s="2" t="s">
        <v>124</v>
      </c>
      <c r="L2116" s="9">
        <v>98.9</v>
      </c>
      <c r="M2116" t="s">
        <v>3869</v>
      </c>
      <c r="N2116" s="2" t="s">
        <v>85</v>
      </c>
      <c r="O2116" s="2" t="s">
        <v>4139</v>
      </c>
      <c r="P2116" s="2" t="str">
        <f>VLOOKUP(I2116,Period!A:B,2,FALSE)</f>
        <v>2023H1</v>
      </c>
      <c r="Q2116" s="9">
        <f t="shared" si="376"/>
        <v>95.75</v>
      </c>
      <c r="R2116" s="2">
        <f t="shared" si="374"/>
        <v>100</v>
      </c>
      <c r="S2116" t="str">
        <f t="shared" si="377"/>
        <v>04 Overcast (100%)</v>
      </c>
      <c r="T2116" t="str">
        <f t="shared" si="375"/>
        <v>44995S2A_MSIL1CCDM-MLB-CLSTA4499504 Overcast (100%)</v>
      </c>
      <c r="U2116">
        <f>IF(COUNTIF(T$2:T2115,T2116)&gt;=1,0,1)</f>
        <v>0</v>
      </c>
      <c r="V2116" s="26" t="s">
        <v>751</v>
      </c>
      <c r="W2116" s="26">
        <f t="shared" si="378"/>
        <v>2023</v>
      </c>
      <c r="X2116" s="26" t="str">
        <f t="shared" si="379"/>
        <v>03</v>
      </c>
      <c r="Y2116" s="26">
        <f t="shared" si="380"/>
        <v>10</v>
      </c>
      <c r="Z2116" s="26" t="str">
        <f t="shared" si="381"/>
        <v>19</v>
      </c>
      <c r="AA2116" s="26" t="str">
        <f t="shared" si="382"/>
        <v>03</v>
      </c>
      <c r="AB2116" s="26" t="str">
        <f t="shared" si="383"/>
        <v>43</v>
      </c>
      <c r="AC2116" s="86" t="str">
        <f t="shared" si="384"/>
        <v>CLS_TA_2500X1254px_65m_S2A_MSIL1C_20230310_100CC</v>
      </c>
      <c r="AD2116" s="41" t="s">
        <v>752</v>
      </c>
    </row>
    <row r="2117" spans="2:30" x14ac:dyDescent="0.25">
      <c r="B2117" t="s">
        <v>3866</v>
      </c>
      <c r="C2117" t="s">
        <v>3817</v>
      </c>
      <c r="D2117" s="7" t="s">
        <v>100</v>
      </c>
      <c r="E2117" s="2" t="b">
        <v>1</v>
      </c>
      <c r="F2117" s="2" t="s">
        <v>3815</v>
      </c>
      <c r="G2117" s="7" t="s">
        <v>8</v>
      </c>
      <c r="H2117" t="s">
        <v>101</v>
      </c>
      <c r="I2117" s="61">
        <v>44995</v>
      </c>
      <c r="J2117" s="43" t="s">
        <v>104</v>
      </c>
      <c r="K2117" s="2" t="s">
        <v>108</v>
      </c>
      <c r="L2117" s="9">
        <v>98.3</v>
      </c>
      <c r="M2117" t="s">
        <v>3869</v>
      </c>
      <c r="N2117" s="2" t="s">
        <v>85</v>
      </c>
      <c r="O2117" s="2" t="s">
        <v>4139</v>
      </c>
      <c r="P2117" s="2" t="str">
        <f>VLOOKUP(I2117,Period!A:B,2,FALSE)</f>
        <v>2023H1</v>
      </c>
      <c r="Q2117" s="9">
        <f t="shared" si="376"/>
        <v>95.75</v>
      </c>
      <c r="R2117" s="2">
        <f t="shared" si="374"/>
        <v>100</v>
      </c>
      <c r="S2117" t="str">
        <f t="shared" si="377"/>
        <v>04 Overcast (100%)</v>
      </c>
      <c r="T2117" t="str">
        <f t="shared" si="375"/>
        <v>44995S2A_MSIL1CCDM-MLB-CLSTA4499504 Overcast (100%)</v>
      </c>
      <c r="U2117">
        <f>IF(COUNTIF(T$2:T2116,T2117)&gt;=1,0,1)</f>
        <v>0</v>
      </c>
      <c r="V2117" s="26" t="s">
        <v>751</v>
      </c>
      <c r="W2117" s="26">
        <f t="shared" si="378"/>
        <v>2023</v>
      </c>
      <c r="X2117" s="26" t="str">
        <f t="shared" si="379"/>
        <v>03</v>
      </c>
      <c r="Y2117" s="26">
        <f t="shared" si="380"/>
        <v>10</v>
      </c>
      <c r="Z2117" s="26" t="str">
        <f t="shared" si="381"/>
        <v>19</v>
      </c>
      <c r="AA2117" s="26" t="str">
        <f t="shared" si="382"/>
        <v>03</v>
      </c>
      <c r="AB2117" s="26" t="str">
        <f t="shared" si="383"/>
        <v>42</v>
      </c>
      <c r="AC2117" s="86" t="str">
        <f t="shared" si="384"/>
        <v>CLS_TA_2500X1254px_65m_S2A_MSIL1C_20230310_100CC</v>
      </c>
      <c r="AD2117" s="41" t="s">
        <v>752</v>
      </c>
    </row>
    <row r="2118" spans="2:30" x14ac:dyDescent="0.25">
      <c r="B2118" t="s">
        <v>3866</v>
      </c>
      <c r="C2118" t="s">
        <v>3817</v>
      </c>
      <c r="D2118" s="7" t="s">
        <v>100</v>
      </c>
      <c r="E2118" s="2" t="b">
        <v>1</v>
      </c>
      <c r="F2118" s="2" t="s">
        <v>3815</v>
      </c>
      <c r="G2118" s="7" t="s">
        <v>8</v>
      </c>
      <c r="H2118" t="s">
        <v>101</v>
      </c>
      <c r="I2118" s="61">
        <v>44995</v>
      </c>
      <c r="J2118" s="43" t="s">
        <v>105</v>
      </c>
      <c r="K2118" s="2" t="s">
        <v>166</v>
      </c>
      <c r="L2118" s="9">
        <v>98.3</v>
      </c>
      <c r="M2118" t="s">
        <v>3869</v>
      </c>
      <c r="N2118" s="2" t="s">
        <v>85</v>
      </c>
      <c r="O2118" s="2" t="s">
        <v>4139</v>
      </c>
      <c r="P2118" s="2" t="str">
        <f>VLOOKUP(I2118,Period!A:B,2,FALSE)</f>
        <v>2023H1</v>
      </c>
      <c r="Q2118" s="9">
        <f t="shared" si="376"/>
        <v>95.75</v>
      </c>
      <c r="R2118" s="2">
        <f t="shared" si="374"/>
        <v>100</v>
      </c>
      <c r="S2118" t="str">
        <f t="shared" si="377"/>
        <v>04 Overcast (100%)</v>
      </c>
      <c r="T2118" t="str">
        <f t="shared" si="375"/>
        <v>44995S2A_MSIL1CCDM-MLB-CLSTA4499504 Overcast (100%)</v>
      </c>
      <c r="U2118">
        <f>IF(COUNTIF(T$2:T2117,T2118)&gt;=1,0,1)</f>
        <v>0</v>
      </c>
      <c r="V2118" s="26" t="s">
        <v>751</v>
      </c>
      <c r="W2118" s="26">
        <f t="shared" si="378"/>
        <v>2023</v>
      </c>
      <c r="X2118" s="26" t="str">
        <f t="shared" si="379"/>
        <v>03</v>
      </c>
      <c r="Y2118" s="26">
        <f t="shared" si="380"/>
        <v>10</v>
      </c>
      <c r="Z2118" s="26" t="str">
        <f t="shared" si="381"/>
        <v>19</v>
      </c>
      <c r="AA2118" s="26" t="str">
        <f t="shared" si="382"/>
        <v>03</v>
      </c>
      <c r="AB2118" s="26" t="str">
        <f t="shared" si="383"/>
        <v>32</v>
      </c>
      <c r="AC2118" s="86" t="str">
        <f t="shared" si="384"/>
        <v>CLS_TA_2500X1254px_65m_S2A_MSIL1C_20230310_100CC</v>
      </c>
      <c r="AD2118" s="41" t="s">
        <v>752</v>
      </c>
    </row>
    <row r="2119" spans="2:30" x14ac:dyDescent="0.25">
      <c r="B2119" t="s">
        <v>3866</v>
      </c>
      <c r="C2119" t="s">
        <v>3817</v>
      </c>
      <c r="D2119" s="7" t="s">
        <v>100</v>
      </c>
      <c r="E2119" s="2" t="b">
        <v>1</v>
      </c>
      <c r="F2119" s="2" t="s">
        <v>3815</v>
      </c>
      <c r="G2119" s="7" t="s">
        <v>8</v>
      </c>
      <c r="H2119" t="s">
        <v>101</v>
      </c>
      <c r="I2119" s="61">
        <v>44995</v>
      </c>
      <c r="J2119" s="43" t="s">
        <v>110</v>
      </c>
      <c r="K2119" s="2" t="s">
        <v>168</v>
      </c>
      <c r="L2119" s="9">
        <v>90.3</v>
      </c>
      <c r="M2119" t="s">
        <v>3869</v>
      </c>
      <c r="N2119" s="2" t="s">
        <v>85</v>
      </c>
      <c r="O2119" s="2" t="s">
        <v>4139</v>
      </c>
      <c r="P2119" s="2" t="str">
        <f>VLOOKUP(I2119,Period!A:B,2,FALSE)</f>
        <v>2023H1</v>
      </c>
      <c r="Q2119" s="9">
        <f t="shared" si="376"/>
        <v>95.75</v>
      </c>
      <c r="R2119" s="2">
        <f t="shared" si="374"/>
        <v>100</v>
      </c>
      <c r="S2119" t="str">
        <f t="shared" si="377"/>
        <v>04 Overcast (100%)</v>
      </c>
      <c r="T2119" t="str">
        <f t="shared" si="375"/>
        <v>44995S2A_MSIL1CCDM-MLB-CLSTA4499504 Overcast (100%)</v>
      </c>
      <c r="U2119">
        <f>IF(COUNTIF(T$2:T2118,T2119)&gt;=1,0,1)</f>
        <v>0</v>
      </c>
      <c r="V2119" s="26" t="s">
        <v>751</v>
      </c>
      <c r="W2119" s="26">
        <f t="shared" si="378"/>
        <v>2023</v>
      </c>
      <c r="X2119" s="26" t="str">
        <f t="shared" si="379"/>
        <v>03</v>
      </c>
      <c r="Y2119" s="26">
        <f t="shared" si="380"/>
        <v>10</v>
      </c>
      <c r="Z2119" s="26" t="str">
        <f t="shared" si="381"/>
        <v>19</v>
      </c>
      <c r="AA2119" s="26" t="str">
        <f t="shared" si="382"/>
        <v>03</v>
      </c>
      <c r="AB2119" s="26" t="str">
        <f t="shared" si="383"/>
        <v>28</v>
      </c>
      <c r="AC2119" s="86" t="str">
        <f t="shared" si="384"/>
        <v>CLS_TA_2500X1254px_65m_S2A_MSIL1C_20230310_100CC</v>
      </c>
      <c r="AD2119" s="41" t="s">
        <v>752</v>
      </c>
    </row>
    <row r="2120" spans="2:30" x14ac:dyDescent="0.25">
      <c r="B2120" t="s">
        <v>3866</v>
      </c>
      <c r="C2120" t="s">
        <v>3817</v>
      </c>
      <c r="D2120" s="7" t="s">
        <v>100</v>
      </c>
      <c r="E2120" s="2" t="b">
        <v>1</v>
      </c>
      <c r="F2120" s="2" t="s">
        <v>3815</v>
      </c>
      <c r="G2120" s="7" t="s">
        <v>8</v>
      </c>
      <c r="H2120" t="s">
        <v>101</v>
      </c>
      <c r="I2120" s="61">
        <v>44995</v>
      </c>
      <c r="J2120" s="43" t="s">
        <v>111</v>
      </c>
      <c r="K2120" s="2" t="s">
        <v>169</v>
      </c>
      <c r="L2120" s="9">
        <v>88.7</v>
      </c>
      <c r="M2120" t="s">
        <v>3869</v>
      </c>
      <c r="N2120" s="2" t="s">
        <v>85</v>
      </c>
      <c r="O2120" s="2" t="s">
        <v>4139</v>
      </c>
      <c r="P2120" s="2" t="str">
        <f>VLOOKUP(I2120,Period!A:B,2,FALSE)</f>
        <v>2023H1</v>
      </c>
      <c r="Q2120" s="9">
        <f t="shared" si="376"/>
        <v>95.75</v>
      </c>
      <c r="R2120" s="2">
        <f t="shared" si="374"/>
        <v>100</v>
      </c>
      <c r="S2120" t="str">
        <f t="shared" si="377"/>
        <v>04 Overcast (100%)</v>
      </c>
      <c r="T2120" t="str">
        <f t="shared" si="375"/>
        <v>44995S2A_MSIL1CCDM-MLB-CLSTA4499504 Overcast (100%)</v>
      </c>
      <c r="U2120">
        <f>IF(COUNTIF(T$2:T2119,T2120)&gt;=1,0,1)</f>
        <v>0</v>
      </c>
      <c r="V2120" s="26" t="s">
        <v>751</v>
      </c>
      <c r="W2120" s="26">
        <f t="shared" si="378"/>
        <v>2023</v>
      </c>
      <c r="X2120" s="26" t="str">
        <f t="shared" si="379"/>
        <v>03</v>
      </c>
      <c r="Y2120" s="26">
        <f t="shared" si="380"/>
        <v>10</v>
      </c>
      <c r="Z2120" s="26" t="str">
        <f t="shared" si="381"/>
        <v>19</v>
      </c>
      <c r="AA2120" s="26" t="str">
        <f t="shared" si="382"/>
        <v>03</v>
      </c>
      <c r="AB2120" s="26" t="str">
        <f t="shared" si="383"/>
        <v>27</v>
      </c>
      <c r="AC2120" s="86" t="str">
        <f t="shared" si="384"/>
        <v>CLS_TA_2500X1254px_65m_S2A_MSIL1C_20230310_100CC</v>
      </c>
      <c r="AD2120" s="41" t="s">
        <v>752</v>
      </c>
    </row>
    <row r="2121" spans="2:30" x14ac:dyDescent="0.25">
      <c r="B2121" t="s">
        <v>3866</v>
      </c>
      <c r="C2121" t="s">
        <v>3817</v>
      </c>
      <c r="D2121" s="7" t="s">
        <v>100</v>
      </c>
      <c r="E2121" s="2" t="b">
        <v>1</v>
      </c>
      <c r="F2121" s="2" t="s">
        <v>3815</v>
      </c>
      <c r="G2121" s="7" t="s">
        <v>8</v>
      </c>
      <c r="H2121" t="s">
        <v>101</v>
      </c>
      <c r="I2121" s="78">
        <v>44992</v>
      </c>
      <c r="J2121" s="44" t="s">
        <v>102</v>
      </c>
      <c r="K2121" s="2" t="s">
        <v>141</v>
      </c>
      <c r="L2121" s="9">
        <v>59.8</v>
      </c>
      <c r="M2121" t="s">
        <v>3869</v>
      </c>
      <c r="N2121" s="2" t="s">
        <v>85</v>
      </c>
      <c r="O2121" s="2" t="s">
        <v>4139</v>
      </c>
      <c r="P2121" s="2" t="str">
        <f>VLOOKUP(I2121,Period!A:B,2,FALSE)</f>
        <v>2023H1</v>
      </c>
      <c r="Q2121" s="9">
        <f t="shared" si="376"/>
        <v>55.566666666666663</v>
      </c>
      <c r="R2121" s="2">
        <f t="shared" si="374"/>
        <v>60</v>
      </c>
      <c r="S2121" t="str">
        <f t="shared" si="377"/>
        <v>03 Cloudy (40%-90%)</v>
      </c>
      <c r="T2121" t="str">
        <f t="shared" si="375"/>
        <v>44992S2A_MSIL1CCDM-MLB-CLSTA4499203 Cloudy (40%-90%)</v>
      </c>
      <c r="U2121">
        <f>IF(COUNTIF(T$2:T2120,T2121)&gt;=1,0,1)</f>
        <v>1</v>
      </c>
      <c r="V2121" s="26" t="s">
        <v>751</v>
      </c>
      <c r="W2121" s="26">
        <f t="shared" si="378"/>
        <v>2023</v>
      </c>
      <c r="X2121" s="26" t="str">
        <f t="shared" si="379"/>
        <v>03</v>
      </c>
      <c r="Y2121" s="26" t="str">
        <f t="shared" si="380"/>
        <v>07</v>
      </c>
      <c r="Z2121" s="26" t="str">
        <f t="shared" si="381"/>
        <v>18</v>
      </c>
      <c r="AA2121" s="26" t="str">
        <f t="shared" si="382"/>
        <v>53</v>
      </c>
      <c r="AB2121" s="26" t="str">
        <f t="shared" si="383"/>
        <v>51</v>
      </c>
      <c r="AC2121" s="86" t="str">
        <f t="shared" si="384"/>
        <v>CLS_TA_2500X1254px_65m_S2A_MSIL1C_20230307_60CC</v>
      </c>
      <c r="AD2121" s="41" t="s">
        <v>752</v>
      </c>
    </row>
    <row r="2122" spans="2:30" x14ac:dyDescent="0.25">
      <c r="B2122" t="s">
        <v>3866</v>
      </c>
      <c r="C2122" t="s">
        <v>3817</v>
      </c>
      <c r="D2122" s="7" t="s">
        <v>100</v>
      </c>
      <c r="E2122" s="2" t="b">
        <v>1</v>
      </c>
      <c r="F2122" s="2" t="s">
        <v>3815</v>
      </c>
      <c r="G2122" s="7" t="s">
        <v>8</v>
      </c>
      <c r="H2122" t="s">
        <v>101</v>
      </c>
      <c r="I2122" s="78">
        <v>44992</v>
      </c>
      <c r="J2122" s="44" t="s">
        <v>103</v>
      </c>
      <c r="K2122" s="2" t="s">
        <v>133</v>
      </c>
      <c r="L2122" s="9">
        <v>41.2</v>
      </c>
      <c r="M2122" t="s">
        <v>3869</v>
      </c>
      <c r="N2122" s="2" t="s">
        <v>85</v>
      </c>
      <c r="O2122" s="2" t="s">
        <v>4139</v>
      </c>
      <c r="P2122" s="2" t="str">
        <f>VLOOKUP(I2122,Period!A:B,2,FALSE)</f>
        <v>2023H1</v>
      </c>
      <c r="Q2122" s="9">
        <f t="shared" si="376"/>
        <v>55.566666666666663</v>
      </c>
      <c r="R2122" s="2">
        <f t="shared" si="374"/>
        <v>60</v>
      </c>
      <c r="S2122" t="str">
        <f t="shared" si="377"/>
        <v>03 Cloudy (40%-90%)</v>
      </c>
      <c r="T2122" t="str">
        <f t="shared" si="375"/>
        <v>44992S2A_MSIL1CCDM-MLB-CLSTA4499203 Cloudy (40%-90%)</v>
      </c>
      <c r="U2122">
        <f>IF(COUNTIF(T$2:T2121,T2122)&gt;=1,0,1)</f>
        <v>0</v>
      </c>
      <c r="V2122" s="26" t="s">
        <v>751</v>
      </c>
      <c r="W2122" s="26">
        <f t="shared" si="378"/>
        <v>2023</v>
      </c>
      <c r="X2122" s="26" t="str">
        <f t="shared" si="379"/>
        <v>03</v>
      </c>
      <c r="Y2122" s="26" t="str">
        <f t="shared" si="380"/>
        <v>07</v>
      </c>
      <c r="Z2122" s="26" t="str">
        <f t="shared" si="381"/>
        <v>18</v>
      </c>
      <c r="AA2122" s="26" t="str">
        <f t="shared" si="382"/>
        <v>53</v>
      </c>
      <c r="AB2122" s="26" t="str">
        <f t="shared" si="383"/>
        <v>47</v>
      </c>
      <c r="AC2122" s="86" t="str">
        <f t="shared" si="384"/>
        <v>CLS_TA_2500X1254px_65m_S2A_MSIL1C_20230307_60CC</v>
      </c>
      <c r="AD2122" s="41" t="s">
        <v>752</v>
      </c>
    </row>
    <row r="2123" spans="2:30" x14ac:dyDescent="0.25">
      <c r="B2123" t="s">
        <v>3866</v>
      </c>
      <c r="C2123" t="s">
        <v>3817</v>
      </c>
      <c r="D2123" s="7" t="s">
        <v>100</v>
      </c>
      <c r="E2123" s="2" t="b">
        <v>1</v>
      </c>
      <c r="F2123" s="2" t="s">
        <v>3815</v>
      </c>
      <c r="G2123" s="7" t="s">
        <v>8</v>
      </c>
      <c r="H2123" t="s">
        <v>101</v>
      </c>
      <c r="I2123" s="78">
        <v>44992</v>
      </c>
      <c r="J2123" s="44" t="s">
        <v>104</v>
      </c>
      <c r="K2123" s="2" t="s">
        <v>164</v>
      </c>
      <c r="L2123" s="9">
        <v>28.5</v>
      </c>
      <c r="M2123" t="s">
        <v>3869</v>
      </c>
      <c r="N2123" s="2" t="s">
        <v>85</v>
      </c>
      <c r="O2123" s="2" t="s">
        <v>4139</v>
      </c>
      <c r="P2123" s="2" t="str">
        <f>VLOOKUP(I2123,Period!A:B,2,FALSE)</f>
        <v>2023H1</v>
      </c>
      <c r="Q2123" s="9">
        <f t="shared" si="376"/>
        <v>55.566666666666663</v>
      </c>
      <c r="R2123" s="2">
        <f t="shared" si="374"/>
        <v>60</v>
      </c>
      <c r="S2123" t="str">
        <f t="shared" si="377"/>
        <v>03 Cloudy (40%-90%)</v>
      </c>
      <c r="T2123" t="str">
        <f t="shared" si="375"/>
        <v>44992S2A_MSIL1CCDM-MLB-CLSTA4499203 Cloudy (40%-90%)</v>
      </c>
      <c r="U2123">
        <f>IF(COUNTIF(T$2:T2122,T2123)&gt;=1,0,1)</f>
        <v>0</v>
      </c>
      <c r="V2123" s="26" t="s">
        <v>751</v>
      </c>
      <c r="W2123" s="26">
        <f t="shared" si="378"/>
        <v>2023</v>
      </c>
      <c r="X2123" s="26" t="str">
        <f t="shared" si="379"/>
        <v>03</v>
      </c>
      <c r="Y2123" s="26" t="str">
        <f t="shared" si="380"/>
        <v>07</v>
      </c>
      <c r="Z2123" s="26" t="str">
        <f t="shared" si="381"/>
        <v>18</v>
      </c>
      <c r="AA2123" s="26" t="str">
        <f t="shared" si="382"/>
        <v>53</v>
      </c>
      <c r="AB2123" s="26" t="str">
        <f t="shared" si="383"/>
        <v>46</v>
      </c>
      <c r="AC2123" s="86" t="str">
        <f t="shared" si="384"/>
        <v>CLS_TA_2500X1254px_65m_S2A_MSIL1C_20230307_60CC</v>
      </c>
      <c r="AD2123" s="41" t="s">
        <v>752</v>
      </c>
    </row>
    <row r="2124" spans="2:30" x14ac:dyDescent="0.25">
      <c r="B2124" t="s">
        <v>3866</v>
      </c>
      <c r="C2124" t="s">
        <v>3817</v>
      </c>
      <c r="D2124" s="7" t="s">
        <v>100</v>
      </c>
      <c r="E2124" s="2" t="b">
        <v>1</v>
      </c>
      <c r="F2124" s="2" t="s">
        <v>3815</v>
      </c>
      <c r="G2124" s="7" t="s">
        <v>8</v>
      </c>
      <c r="H2124" t="s">
        <v>101</v>
      </c>
      <c r="I2124" s="78">
        <v>44992</v>
      </c>
      <c r="J2124" s="44" t="s">
        <v>105</v>
      </c>
      <c r="K2124" s="2" t="s">
        <v>165</v>
      </c>
      <c r="L2124" s="9">
        <v>84.2</v>
      </c>
      <c r="M2124" t="s">
        <v>3869</v>
      </c>
      <c r="N2124" s="2" t="s">
        <v>85</v>
      </c>
      <c r="O2124" s="2" t="s">
        <v>4139</v>
      </c>
      <c r="P2124" s="2" t="str">
        <f>VLOOKUP(I2124,Period!A:B,2,FALSE)</f>
        <v>2023H1</v>
      </c>
      <c r="Q2124" s="9">
        <f t="shared" si="376"/>
        <v>55.566666666666663</v>
      </c>
      <c r="R2124" s="2">
        <f t="shared" si="374"/>
        <v>60</v>
      </c>
      <c r="S2124" t="str">
        <f t="shared" si="377"/>
        <v>03 Cloudy (40%-90%)</v>
      </c>
      <c r="T2124" t="str">
        <f t="shared" si="375"/>
        <v>44992S2A_MSIL1CCDM-MLB-CLSTA4499203 Cloudy (40%-90%)</v>
      </c>
      <c r="U2124">
        <f>IF(COUNTIF(T$2:T2123,T2124)&gt;=1,0,1)</f>
        <v>0</v>
      </c>
      <c r="V2124" s="26" t="s">
        <v>751</v>
      </c>
      <c r="W2124" s="26">
        <f t="shared" si="378"/>
        <v>2023</v>
      </c>
      <c r="X2124" s="26" t="str">
        <f t="shared" si="379"/>
        <v>03</v>
      </c>
      <c r="Y2124" s="26" t="str">
        <f t="shared" si="380"/>
        <v>07</v>
      </c>
      <c r="Z2124" s="26" t="str">
        <f t="shared" si="381"/>
        <v>18</v>
      </c>
      <c r="AA2124" s="26" t="str">
        <f t="shared" si="382"/>
        <v>53</v>
      </c>
      <c r="AB2124" s="26" t="str">
        <f t="shared" si="383"/>
        <v>39</v>
      </c>
      <c r="AC2124" s="86" t="str">
        <f t="shared" si="384"/>
        <v>CLS_TA_2500X1254px_65m_S2A_MSIL1C_20230307_60CC</v>
      </c>
      <c r="AD2124" s="41" t="s">
        <v>752</v>
      </c>
    </row>
    <row r="2125" spans="2:30" x14ac:dyDescent="0.25">
      <c r="B2125" t="s">
        <v>3866</v>
      </c>
      <c r="C2125" t="s">
        <v>3817</v>
      </c>
      <c r="D2125" s="7" t="s">
        <v>100</v>
      </c>
      <c r="E2125" s="2" t="b">
        <v>1</v>
      </c>
      <c r="F2125" s="2" t="s">
        <v>3815</v>
      </c>
      <c r="G2125" s="7" t="s">
        <v>8</v>
      </c>
      <c r="H2125" t="s">
        <v>101</v>
      </c>
      <c r="I2125" s="78">
        <v>44992</v>
      </c>
      <c r="J2125" s="44" t="s">
        <v>110</v>
      </c>
      <c r="K2125" s="2" t="s">
        <v>157</v>
      </c>
      <c r="L2125" s="9">
        <v>63.4</v>
      </c>
      <c r="M2125" t="s">
        <v>3869</v>
      </c>
      <c r="N2125" s="2" t="s">
        <v>85</v>
      </c>
      <c r="O2125" s="2" t="s">
        <v>4139</v>
      </c>
      <c r="P2125" s="2" t="str">
        <f>VLOOKUP(I2125,Period!A:B,2,FALSE)</f>
        <v>2023H1</v>
      </c>
      <c r="Q2125" s="9">
        <f t="shared" si="376"/>
        <v>55.566666666666663</v>
      </c>
      <c r="R2125" s="2">
        <f t="shared" si="374"/>
        <v>60</v>
      </c>
      <c r="S2125" t="str">
        <f t="shared" si="377"/>
        <v>03 Cloudy (40%-90%)</v>
      </c>
      <c r="T2125" t="str">
        <f t="shared" si="375"/>
        <v>44992S2A_MSIL1CCDM-MLB-CLSTA4499203 Cloudy (40%-90%)</v>
      </c>
      <c r="U2125">
        <f>IF(COUNTIF(T$2:T2124,T2125)&gt;=1,0,1)</f>
        <v>0</v>
      </c>
      <c r="V2125" s="26" t="s">
        <v>751</v>
      </c>
      <c r="W2125" s="26">
        <f t="shared" si="378"/>
        <v>2023</v>
      </c>
      <c r="X2125" s="26" t="str">
        <f t="shared" si="379"/>
        <v>03</v>
      </c>
      <c r="Y2125" s="26" t="str">
        <f t="shared" si="380"/>
        <v>07</v>
      </c>
      <c r="Z2125" s="26" t="str">
        <f t="shared" si="381"/>
        <v>18</v>
      </c>
      <c r="AA2125" s="26" t="str">
        <f t="shared" si="382"/>
        <v>53</v>
      </c>
      <c r="AB2125" s="26" t="str">
        <f t="shared" si="383"/>
        <v>33</v>
      </c>
      <c r="AC2125" s="86" t="str">
        <f t="shared" si="384"/>
        <v>CLS_TA_2500X1254px_65m_S2A_MSIL1C_20230307_60CC</v>
      </c>
      <c r="AD2125" s="41" t="s">
        <v>752</v>
      </c>
    </row>
    <row r="2126" spans="2:30" x14ac:dyDescent="0.25">
      <c r="B2126" t="s">
        <v>3866</v>
      </c>
      <c r="C2126" t="s">
        <v>3817</v>
      </c>
      <c r="D2126" s="7" t="s">
        <v>100</v>
      </c>
      <c r="E2126" s="2" t="b">
        <v>1</v>
      </c>
      <c r="F2126" s="2" t="s">
        <v>3815</v>
      </c>
      <c r="G2126" s="7" t="s">
        <v>8</v>
      </c>
      <c r="H2126" t="s">
        <v>101</v>
      </c>
      <c r="I2126" s="78">
        <v>44992</v>
      </c>
      <c r="J2126" s="44" t="s">
        <v>111</v>
      </c>
      <c r="K2126" s="2" t="s">
        <v>170</v>
      </c>
      <c r="L2126" s="9">
        <v>56.3</v>
      </c>
      <c r="M2126" t="s">
        <v>3869</v>
      </c>
      <c r="N2126" s="2" t="s">
        <v>85</v>
      </c>
      <c r="O2126" s="2" t="s">
        <v>4139</v>
      </c>
      <c r="P2126" s="2" t="str">
        <f>VLOOKUP(I2126,Period!A:B,2,FALSE)</f>
        <v>2023H1</v>
      </c>
      <c r="Q2126" s="9">
        <f t="shared" si="376"/>
        <v>55.566666666666663</v>
      </c>
      <c r="R2126" s="2">
        <f t="shared" si="374"/>
        <v>60</v>
      </c>
      <c r="S2126" t="str">
        <f t="shared" si="377"/>
        <v>03 Cloudy (40%-90%)</v>
      </c>
      <c r="T2126" t="str">
        <f t="shared" si="375"/>
        <v>44992S2A_MSIL1CCDM-MLB-CLSTA4499203 Cloudy (40%-90%)</v>
      </c>
      <c r="U2126">
        <f>IF(COUNTIF(T$2:T2125,T2126)&gt;=1,0,1)</f>
        <v>0</v>
      </c>
      <c r="V2126" s="26" t="s">
        <v>751</v>
      </c>
      <c r="W2126" s="26">
        <f t="shared" si="378"/>
        <v>2023</v>
      </c>
      <c r="X2126" s="26" t="str">
        <f t="shared" si="379"/>
        <v>03</v>
      </c>
      <c r="Y2126" s="26" t="str">
        <f t="shared" si="380"/>
        <v>07</v>
      </c>
      <c r="Z2126" s="26" t="str">
        <f t="shared" si="381"/>
        <v>18</v>
      </c>
      <c r="AA2126" s="26" t="str">
        <f t="shared" si="382"/>
        <v>53</v>
      </c>
      <c r="AB2126" s="26" t="str">
        <f t="shared" si="383"/>
        <v>32</v>
      </c>
      <c r="AC2126" s="86" t="str">
        <f t="shared" si="384"/>
        <v>CLS_TA_2500X1254px_65m_S2A_MSIL1C_20230307_60CC</v>
      </c>
      <c r="AD2126" s="41" t="s">
        <v>752</v>
      </c>
    </row>
    <row r="2127" spans="2:30" x14ac:dyDescent="0.25">
      <c r="B2127" t="s">
        <v>3866</v>
      </c>
      <c r="C2127" t="s">
        <v>3817</v>
      </c>
      <c r="D2127" s="7" t="s">
        <v>100</v>
      </c>
      <c r="E2127" s="2" t="b">
        <v>1</v>
      </c>
      <c r="F2127" s="2" t="s">
        <v>3815</v>
      </c>
      <c r="G2127" s="7" t="s">
        <v>8</v>
      </c>
      <c r="H2127" t="s">
        <v>101</v>
      </c>
      <c r="I2127" s="61">
        <v>44990</v>
      </c>
      <c r="J2127" s="43" t="s">
        <v>102</v>
      </c>
      <c r="K2127" s="2" t="s">
        <v>167</v>
      </c>
      <c r="L2127" s="9">
        <v>55.7</v>
      </c>
      <c r="M2127" t="s">
        <v>3869</v>
      </c>
      <c r="N2127" s="2" t="s">
        <v>85</v>
      </c>
      <c r="O2127" s="2" t="s">
        <v>4139</v>
      </c>
      <c r="P2127" s="2" t="str">
        <f>VLOOKUP(I2127,Period!A:B,2,FALSE)</f>
        <v>2023H1</v>
      </c>
      <c r="Q2127" s="9">
        <f t="shared" si="376"/>
        <v>78.183333333333323</v>
      </c>
      <c r="R2127" s="2">
        <f t="shared" si="374"/>
        <v>80</v>
      </c>
      <c r="S2127" t="str">
        <f t="shared" si="377"/>
        <v>03 Cloudy (40%-90%)</v>
      </c>
      <c r="T2127" t="str">
        <f t="shared" si="375"/>
        <v>44990S2A_MSIL1CCDM-MLB-CLSTA4499003 Cloudy (40%-90%)</v>
      </c>
      <c r="U2127">
        <f>IF(COUNTIF(T$2:T2126,T2127)&gt;=1,0,1)</f>
        <v>1</v>
      </c>
      <c r="V2127" s="26" t="s">
        <v>751</v>
      </c>
      <c r="W2127" s="26">
        <f t="shared" si="378"/>
        <v>2023</v>
      </c>
      <c r="X2127" s="26" t="str">
        <f t="shared" si="379"/>
        <v>03</v>
      </c>
      <c r="Y2127" s="26" t="str">
        <f t="shared" si="380"/>
        <v>05</v>
      </c>
      <c r="Z2127" s="26" t="str">
        <f t="shared" si="381"/>
        <v>19</v>
      </c>
      <c r="AA2127" s="26" t="str">
        <f t="shared" si="382"/>
        <v>03</v>
      </c>
      <c r="AB2127" s="26" t="str">
        <f t="shared" si="383"/>
        <v>54</v>
      </c>
      <c r="AC2127" s="86" t="str">
        <f t="shared" si="384"/>
        <v>CLS_TA_2500X1254px_65m_S2A_MSIL1C_20230305_80CC</v>
      </c>
      <c r="AD2127" s="41" t="s">
        <v>752</v>
      </c>
    </row>
    <row r="2128" spans="2:30" x14ac:dyDescent="0.25">
      <c r="B2128" t="s">
        <v>3866</v>
      </c>
      <c r="C2128" t="s">
        <v>3817</v>
      </c>
      <c r="D2128" s="7" t="s">
        <v>100</v>
      </c>
      <c r="E2128" s="2" t="b">
        <v>1</v>
      </c>
      <c r="F2128" s="2" t="s">
        <v>3815</v>
      </c>
      <c r="G2128" s="7" t="s">
        <v>8</v>
      </c>
      <c r="H2128" t="s">
        <v>101</v>
      </c>
      <c r="I2128" s="61">
        <v>44990</v>
      </c>
      <c r="J2128" s="43" t="s">
        <v>103</v>
      </c>
      <c r="K2128" s="2" t="s">
        <v>136</v>
      </c>
      <c r="L2128" s="9">
        <v>89.7</v>
      </c>
      <c r="M2128" t="s">
        <v>3869</v>
      </c>
      <c r="N2128" s="2" t="s">
        <v>85</v>
      </c>
      <c r="O2128" s="2" t="s">
        <v>4139</v>
      </c>
      <c r="P2128" s="2" t="str">
        <f>VLOOKUP(I2128,Period!A:B,2,FALSE)</f>
        <v>2023H1</v>
      </c>
      <c r="Q2128" s="9">
        <f t="shared" si="376"/>
        <v>78.183333333333323</v>
      </c>
      <c r="R2128" s="2">
        <f t="shared" si="374"/>
        <v>80</v>
      </c>
      <c r="S2128" t="str">
        <f t="shared" si="377"/>
        <v>03 Cloudy (40%-90%)</v>
      </c>
      <c r="T2128" t="str">
        <f t="shared" si="375"/>
        <v>44990S2A_MSIL1CCDM-MLB-CLSTA4499003 Cloudy (40%-90%)</v>
      </c>
      <c r="U2128">
        <f>IF(COUNTIF(T$2:T2127,T2128)&gt;=1,0,1)</f>
        <v>0</v>
      </c>
      <c r="V2128" s="26" t="s">
        <v>751</v>
      </c>
      <c r="W2128" s="26">
        <f t="shared" si="378"/>
        <v>2023</v>
      </c>
      <c r="X2128" s="26" t="str">
        <f t="shared" si="379"/>
        <v>03</v>
      </c>
      <c r="Y2128" s="26" t="str">
        <f t="shared" si="380"/>
        <v>05</v>
      </c>
      <c r="Z2128" s="26" t="str">
        <f t="shared" si="381"/>
        <v>19</v>
      </c>
      <c r="AA2128" s="26" t="str">
        <f t="shared" si="382"/>
        <v>03</v>
      </c>
      <c r="AB2128" s="26" t="str">
        <f t="shared" si="383"/>
        <v>50</v>
      </c>
      <c r="AC2128" s="86" t="str">
        <f t="shared" si="384"/>
        <v>CLS_TA_2500X1254px_65m_S2A_MSIL1C_20230305_80CC</v>
      </c>
      <c r="AD2128" s="41" t="s">
        <v>752</v>
      </c>
    </row>
    <row r="2129" spans="2:30" x14ac:dyDescent="0.25">
      <c r="B2129" t="s">
        <v>3866</v>
      </c>
      <c r="C2129" t="s">
        <v>3817</v>
      </c>
      <c r="D2129" s="7" t="s">
        <v>100</v>
      </c>
      <c r="E2129" s="2" t="b">
        <v>1</v>
      </c>
      <c r="F2129" s="2" t="s">
        <v>3815</v>
      </c>
      <c r="G2129" s="7" t="s">
        <v>8</v>
      </c>
      <c r="H2129" t="s">
        <v>101</v>
      </c>
      <c r="I2129" s="61">
        <v>44990</v>
      </c>
      <c r="J2129" s="43" t="s">
        <v>104</v>
      </c>
      <c r="K2129" s="2" t="s">
        <v>145</v>
      </c>
      <c r="L2129" s="9">
        <v>98.5</v>
      </c>
      <c r="M2129" t="s">
        <v>3869</v>
      </c>
      <c r="N2129" s="2" t="s">
        <v>85</v>
      </c>
      <c r="O2129" s="2" t="s">
        <v>4139</v>
      </c>
      <c r="P2129" s="2" t="str">
        <f>VLOOKUP(I2129,Period!A:B,2,FALSE)</f>
        <v>2023H1</v>
      </c>
      <c r="Q2129" s="9">
        <f t="shared" si="376"/>
        <v>78.183333333333323</v>
      </c>
      <c r="R2129" s="2">
        <f t="shared" si="374"/>
        <v>80</v>
      </c>
      <c r="S2129" t="str">
        <f t="shared" si="377"/>
        <v>03 Cloudy (40%-90%)</v>
      </c>
      <c r="T2129" t="str">
        <f t="shared" si="375"/>
        <v>44990S2A_MSIL1CCDM-MLB-CLSTA4499003 Cloudy (40%-90%)</v>
      </c>
      <c r="U2129">
        <f>IF(COUNTIF(T$2:T2128,T2129)&gt;=1,0,1)</f>
        <v>0</v>
      </c>
      <c r="V2129" s="26" t="s">
        <v>751</v>
      </c>
      <c r="W2129" s="26">
        <f t="shared" si="378"/>
        <v>2023</v>
      </c>
      <c r="X2129" s="26" t="str">
        <f t="shared" si="379"/>
        <v>03</v>
      </c>
      <c r="Y2129" s="26" t="str">
        <f t="shared" si="380"/>
        <v>05</v>
      </c>
      <c r="Z2129" s="26" t="str">
        <f t="shared" si="381"/>
        <v>19</v>
      </c>
      <c r="AA2129" s="26" t="str">
        <f t="shared" si="382"/>
        <v>03</v>
      </c>
      <c r="AB2129" s="26" t="str">
        <f t="shared" si="383"/>
        <v>49</v>
      </c>
      <c r="AC2129" s="86" t="str">
        <f t="shared" si="384"/>
        <v>CLS_TA_2500X1254px_65m_S2A_MSIL1C_20230305_80CC</v>
      </c>
      <c r="AD2129" s="41" t="s">
        <v>752</v>
      </c>
    </row>
    <row r="2130" spans="2:30" x14ac:dyDescent="0.25">
      <c r="B2130" t="s">
        <v>3866</v>
      </c>
      <c r="C2130" t="s">
        <v>3817</v>
      </c>
      <c r="D2130" s="7" t="s">
        <v>100</v>
      </c>
      <c r="E2130" s="2" t="b">
        <v>1</v>
      </c>
      <c r="F2130" s="2" t="s">
        <v>3815</v>
      </c>
      <c r="G2130" s="7" t="s">
        <v>8</v>
      </c>
      <c r="H2130" t="s">
        <v>101</v>
      </c>
      <c r="I2130" s="61">
        <v>44990</v>
      </c>
      <c r="J2130" s="43" t="s">
        <v>105</v>
      </c>
      <c r="K2130" s="2" t="s">
        <v>158</v>
      </c>
      <c r="L2130" s="9">
        <v>64.5</v>
      </c>
      <c r="M2130" t="s">
        <v>3869</v>
      </c>
      <c r="N2130" s="2" t="s">
        <v>85</v>
      </c>
      <c r="O2130" s="2" t="s">
        <v>4139</v>
      </c>
      <c r="P2130" s="2" t="str">
        <f>VLOOKUP(I2130,Period!A:B,2,FALSE)</f>
        <v>2023H1</v>
      </c>
      <c r="Q2130" s="9">
        <f t="shared" si="376"/>
        <v>78.183333333333323</v>
      </c>
      <c r="R2130" s="2">
        <f t="shared" si="374"/>
        <v>80</v>
      </c>
      <c r="S2130" t="str">
        <f t="shared" si="377"/>
        <v>03 Cloudy (40%-90%)</v>
      </c>
      <c r="T2130" t="str">
        <f t="shared" si="375"/>
        <v>44990S2A_MSIL1CCDM-MLB-CLSTA4499003 Cloudy (40%-90%)</v>
      </c>
      <c r="U2130">
        <f>IF(COUNTIF(T$2:T2129,T2130)&gt;=1,0,1)</f>
        <v>0</v>
      </c>
      <c r="V2130" s="26" t="s">
        <v>751</v>
      </c>
      <c r="W2130" s="26">
        <f t="shared" si="378"/>
        <v>2023</v>
      </c>
      <c r="X2130" s="26" t="str">
        <f t="shared" si="379"/>
        <v>03</v>
      </c>
      <c r="Y2130" s="26" t="str">
        <f t="shared" si="380"/>
        <v>05</v>
      </c>
      <c r="Z2130" s="26" t="str">
        <f t="shared" si="381"/>
        <v>19</v>
      </c>
      <c r="AA2130" s="26" t="str">
        <f t="shared" si="382"/>
        <v>03</v>
      </c>
      <c r="AB2130" s="26" t="str">
        <f t="shared" si="383"/>
        <v>40</v>
      </c>
      <c r="AC2130" s="86" t="str">
        <f t="shared" si="384"/>
        <v>CLS_TA_2500X1254px_65m_S2A_MSIL1C_20230305_80CC</v>
      </c>
      <c r="AD2130" s="41" t="s">
        <v>752</v>
      </c>
    </row>
    <row r="2131" spans="2:30" x14ac:dyDescent="0.25">
      <c r="B2131" t="s">
        <v>3866</v>
      </c>
      <c r="C2131" t="s">
        <v>3817</v>
      </c>
      <c r="D2131" s="7" t="s">
        <v>100</v>
      </c>
      <c r="E2131" s="2" t="b">
        <v>1</v>
      </c>
      <c r="F2131" s="2" t="s">
        <v>3815</v>
      </c>
      <c r="G2131" s="7" t="s">
        <v>8</v>
      </c>
      <c r="H2131" t="s">
        <v>101</v>
      </c>
      <c r="I2131" s="61">
        <v>44990</v>
      </c>
      <c r="J2131" s="43" t="s">
        <v>110</v>
      </c>
      <c r="K2131" s="2" t="s">
        <v>130</v>
      </c>
      <c r="L2131" s="9">
        <v>80.5</v>
      </c>
      <c r="M2131" t="s">
        <v>3869</v>
      </c>
      <c r="N2131" s="2" t="s">
        <v>85</v>
      </c>
      <c r="O2131" s="2" t="s">
        <v>4139</v>
      </c>
      <c r="P2131" s="2" t="str">
        <f>VLOOKUP(I2131,Period!A:B,2,FALSE)</f>
        <v>2023H1</v>
      </c>
      <c r="Q2131" s="9">
        <f t="shared" si="376"/>
        <v>78.183333333333323</v>
      </c>
      <c r="R2131" s="2">
        <f t="shared" si="374"/>
        <v>80</v>
      </c>
      <c r="S2131" t="str">
        <f t="shared" si="377"/>
        <v>03 Cloudy (40%-90%)</v>
      </c>
      <c r="T2131" t="str">
        <f t="shared" si="375"/>
        <v>44990S2A_MSIL1CCDM-MLB-CLSTA4499003 Cloudy (40%-90%)</v>
      </c>
      <c r="U2131">
        <f>IF(COUNTIF(T$2:T2130,T2131)&gt;=1,0,1)</f>
        <v>0</v>
      </c>
      <c r="V2131" s="26" t="s">
        <v>751</v>
      </c>
      <c r="W2131" s="26">
        <f t="shared" si="378"/>
        <v>2023</v>
      </c>
      <c r="X2131" s="26" t="str">
        <f t="shared" si="379"/>
        <v>03</v>
      </c>
      <c r="Y2131" s="26" t="str">
        <f t="shared" si="380"/>
        <v>05</v>
      </c>
      <c r="Z2131" s="26" t="str">
        <f t="shared" si="381"/>
        <v>19</v>
      </c>
      <c r="AA2131" s="26" t="str">
        <f t="shared" si="382"/>
        <v>03</v>
      </c>
      <c r="AB2131" s="26" t="str">
        <f t="shared" si="383"/>
        <v>36</v>
      </c>
      <c r="AC2131" s="86" t="str">
        <f t="shared" si="384"/>
        <v>CLS_TA_2500X1254px_65m_S2A_MSIL1C_20230305_80CC</v>
      </c>
      <c r="AD2131" s="41" t="s">
        <v>752</v>
      </c>
    </row>
    <row r="2132" spans="2:30" x14ac:dyDescent="0.25">
      <c r="B2132" t="s">
        <v>3866</v>
      </c>
      <c r="C2132" t="s">
        <v>3817</v>
      </c>
      <c r="D2132" s="7" t="s">
        <v>100</v>
      </c>
      <c r="E2132" s="2" t="b">
        <v>1</v>
      </c>
      <c r="F2132" s="2" t="s">
        <v>3815</v>
      </c>
      <c r="G2132" s="7" t="s">
        <v>8</v>
      </c>
      <c r="H2132" t="s">
        <v>101</v>
      </c>
      <c r="I2132" s="61">
        <v>44990</v>
      </c>
      <c r="J2132" s="43" t="s">
        <v>111</v>
      </c>
      <c r="K2132" s="2" t="s">
        <v>149</v>
      </c>
      <c r="L2132" s="9">
        <v>80.2</v>
      </c>
      <c r="M2132" t="s">
        <v>3869</v>
      </c>
      <c r="N2132" s="2" t="s">
        <v>85</v>
      </c>
      <c r="O2132" s="2" t="s">
        <v>4139</v>
      </c>
      <c r="P2132" s="2" t="str">
        <f>VLOOKUP(I2132,Period!A:B,2,FALSE)</f>
        <v>2023H1</v>
      </c>
      <c r="Q2132" s="9">
        <f t="shared" si="376"/>
        <v>78.183333333333323</v>
      </c>
      <c r="R2132" s="2">
        <f t="shared" si="374"/>
        <v>80</v>
      </c>
      <c r="S2132" t="str">
        <f t="shared" si="377"/>
        <v>03 Cloudy (40%-90%)</v>
      </c>
      <c r="T2132" t="str">
        <f t="shared" si="375"/>
        <v>44990S2A_MSIL1CCDM-MLB-CLSTA4499003 Cloudy (40%-90%)</v>
      </c>
      <c r="U2132">
        <f>IF(COUNTIF(T$2:T2131,T2132)&gt;=1,0,1)</f>
        <v>0</v>
      </c>
      <c r="V2132" s="26" t="s">
        <v>751</v>
      </c>
      <c r="W2132" s="26">
        <f t="shared" si="378"/>
        <v>2023</v>
      </c>
      <c r="X2132" s="26" t="str">
        <f t="shared" si="379"/>
        <v>03</v>
      </c>
      <c r="Y2132" s="26" t="str">
        <f t="shared" si="380"/>
        <v>05</v>
      </c>
      <c r="Z2132" s="26" t="str">
        <f t="shared" si="381"/>
        <v>19</v>
      </c>
      <c r="AA2132" s="26" t="str">
        <f t="shared" si="382"/>
        <v>03</v>
      </c>
      <c r="AB2132" s="26" t="str">
        <f t="shared" si="383"/>
        <v>35</v>
      </c>
      <c r="AC2132" s="86" t="str">
        <f t="shared" si="384"/>
        <v>CLS_TA_2500X1254px_65m_S2A_MSIL1C_20230305_80CC</v>
      </c>
      <c r="AD2132" s="41" t="s">
        <v>752</v>
      </c>
    </row>
    <row r="2133" spans="2:30" x14ac:dyDescent="0.25">
      <c r="B2133" t="s">
        <v>3866</v>
      </c>
      <c r="C2133" t="s">
        <v>3817</v>
      </c>
      <c r="D2133" s="7" t="s">
        <v>100</v>
      </c>
      <c r="E2133" s="2" t="b">
        <v>1</v>
      </c>
      <c r="F2133" s="2" t="s">
        <v>3815</v>
      </c>
      <c r="G2133" s="7" t="s">
        <v>8</v>
      </c>
      <c r="H2133" t="s">
        <v>101</v>
      </c>
      <c r="I2133" s="78">
        <v>44987</v>
      </c>
      <c r="J2133" s="44" t="s">
        <v>102</v>
      </c>
      <c r="K2133" s="2" t="s">
        <v>115</v>
      </c>
      <c r="L2133" s="9">
        <v>6.8</v>
      </c>
      <c r="M2133" t="s">
        <v>3869</v>
      </c>
      <c r="N2133" s="2" t="s">
        <v>85</v>
      </c>
      <c r="O2133" s="2" t="s">
        <v>4139</v>
      </c>
      <c r="P2133" s="2" t="str">
        <f>VLOOKUP(I2133,Period!A:B,2,FALSE)</f>
        <v>2023H1</v>
      </c>
      <c r="Q2133" s="9">
        <f t="shared" si="376"/>
        <v>3.9833333333333338</v>
      </c>
      <c r="R2133" s="2">
        <f t="shared" si="374"/>
        <v>10</v>
      </c>
      <c r="S2133" t="str">
        <f t="shared" si="377"/>
        <v>02 Sunny (10%-30%)</v>
      </c>
      <c r="T2133" t="str">
        <f t="shared" si="375"/>
        <v>44987S2A_MSIL1CCDM-MLB-CLSTA4498702 Sunny (10%-30%)</v>
      </c>
      <c r="U2133">
        <f>IF(COUNTIF(T$2:T2132,T2133)&gt;=1,0,1)</f>
        <v>1</v>
      </c>
      <c r="V2133" s="26" t="s">
        <v>751</v>
      </c>
      <c r="W2133" s="26">
        <f t="shared" si="378"/>
        <v>2023</v>
      </c>
      <c r="X2133" s="26" t="str">
        <f t="shared" si="379"/>
        <v>03</v>
      </c>
      <c r="Y2133" s="26" t="str">
        <f t="shared" si="380"/>
        <v>02</v>
      </c>
      <c r="Z2133" s="26" t="str">
        <f t="shared" si="381"/>
        <v>18</v>
      </c>
      <c r="AA2133" s="26" t="str">
        <f t="shared" si="382"/>
        <v>53</v>
      </c>
      <c r="AB2133" s="26" t="str">
        <f t="shared" si="383"/>
        <v>56</v>
      </c>
      <c r="AC2133" s="86" t="str">
        <f t="shared" si="384"/>
        <v>CLS_TA_2500X1254px_65m_S2A_MSIL1C_20230302_10CC</v>
      </c>
      <c r="AD2133" s="41" t="s">
        <v>752</v>
      </c>
    </row>
    <row r="2134" spans="2:30" x14ac:dyDescent="0.25">
      <c r="B2134" t="s">
        <v>3866</v>
      </c>
      <c r="C2134" t="s">
        <v>3817</v>
      </c>
      <c r="D2134" s="7" t="s">
        <v>100</v>
      </c>
      <c r="E2134" s="2" t="b">
        <v>1</v>
      </c>
      <c r="F2134" s="2" t="s">
        <v>3815</v>
      </c>
      <c r="G2134" s="7" t="s">
        <v>8</v>
      </c>
      <c r="H2134" t="s">
        <v>101</v>
      </c>
      <c r="I2134" s="78">
        <v>44987</v>
      </c>
      <c r="J2134" s="44" t="s">
        <v>103</v>
      </c>
      <c r="K2134" s="2" t="s">
        <v>152</v>
      </c>
      <c r="L2134" s="9">
        <v>0.7</v>
      </c>
      <c r="M2134" t="s">
        <v>3869</v>
      </c>
      <c r="N2134" s="2" t="s">
        <v>85</v>
      </c>
      <c r="O2134" s="2" t="s">
        <v>4139</v>
      </c>
      <c r="P2134" s="2" t="str">
        <f>VLOOKUP(I2134,Period!A:B,2,FALSE)</f>
        <v>2023H1</v>
      </c>
      <c r="Q2134" s="9">
        <f t="shared" si="376"/>
        <v>3.9833333333333338</v>
      </c>
      <c r="R2134" s="2">
        <f t="shared" si="374"/>
        <v>10</v>
      </c>
      <c r="S2134" t="str">
        <f t="shared" si="377"/>
        <v>02 Sunny (10%-30%)</v>
      </c>
      <c r="T2134" t="str">
        <f t="shared" si="375"/>
        <v>44987S2A_MSIL1CCDM-MLB-CLSTA4498702 Sunny (10%-30%)</v>
      </c>
      <c r="U2134">
        <f>IF(COUNTIF(T$2:T2133,T2134)&gt;=1,0,1)</f>
        <v>0</v>
      </c>
      <c r="V2134" s="26" t="s">
        <v>751</v>
      </c>
      <c r="W2134" s="26">
        <f t="shared" si="378"/>
        <v>2023</v>
      </c>
      <c r="X2134" s="26" t="str">
        <f t="shared" si="379"/>
        <v>03</v>
      </c>
      <c r="Y2134" s="26" t="str">
        <f t="shared" si="380"/>
        <v>02</v>
      </c>
      <c r="Z2134" s="26" t="str">
        <f t="shared" si="381"/>
        <v>18</v>
      </c>
      <c r="AA2134" s="26" t="str">
        <f t="shared" si="382"/>
        <v>53</v>
      </c>
      <c r="AB2134" s="26" t="str">
        <f t="shared" si="383"/>
        <v>53</v>
      </c>
      <c r="AC2134" s="86" t="str">
        <f t="shared" si="384"/>
        <v>CLS_TA_2500X1254px_65m_S2A_MSIL1C_20230302_10CC</v>
      </c>
      <c r="AD2134" s="41" t="s">
        <v>752</v>
      </c>
    </row>
    <row r="2135" spans="2:30" x14ac:dyDescent="0.25">
      <c r="B2135" t="s">
        <v>3866</v>
      </c>
      <c r="C2135" t="s">
        <v>3817</v>
      </c>
      <c r="D2135" s="7" t="s">
        <v>100</v>
      </c>
      <c r="E2135" s="2" t="b">
        <v>1</v>
      </c>
      <c r="F2135" s="2" t="s">
        <v>3815</v>
      </c>
      <c r="G2135" s="7" t="s">
        <v>8</v>
      </c>
      <c r="H2135" t="s">
        <v>101</v>
      </c>
      <c r="I2135" s="78">
        <v>44987</v>
      </c>
      <c r="J2135" s="44" t="s">
        <v>104</v>
      </c>
      <c r="K2135" s="2" t="s">
        <v>140</v>
      </c>
      <c r="L2135" s="9">
        <v>0</v>
      </c>
      <c r="M2135" t="s">
        <v>3869</v>
      </c>
      <c r="N2135" s="2" t="s">
        <v>85</v>
      </c>
      <c r="O2135" s="2" t="s">
        <v>4139</v>
      </c>
      <c r="P2135" s="2" t="str">
        <f>VLOOKUP(I2135,Period!A:B,2,FALSE)</f>
        <v>2023H1</v>
      </c>
      <c r="Q2135" s="9">
        <f t="shared" si="376"/>
        <v>3.9833333333333338</v>
      </c>
      <c r="R2135" s="2">
        <f t="shared" si="374"/>
        <v>10</v>
      </c>
      <c r="S2135" t="str">
        <f t="shared" si="377"/>
        <v>02 Sunny (10%-30%)</v>
      </c>
      <c r="T2135" t="str">
        <f t="shared" si="375"/>
        <v>44987S2A_MSIL1CCDM-MLB-CLSTA4498702 Sunny (10%-30%)</v>
      </c>
      <c r="U2135">
        <f>IF(COUNTIF(T$2:T2134,T2135)&gt;=1,0,1)</f>
        <v>0</v>
      </c>
      <c r="V2135" s="26" t="s">
        <v>751</v>
      </c>
      <c r="W2135" s="26">
        <f t="shared" si="378"/>
        <v>2023</v>
      </c>
      <c r="X2135" s="26" t="str">
        <f t="shared" si="379"/>
        <v>03</v>
      </c>
      <c r="Y2135" s="26" t="str">
        <f t="shared" si="380"/>
        <v>02</v>
      </c>
      <c r="Z2135" s="26" t="str">
        <f t="shared" si="381"/>
        <v>18</v>
      </c>
      <c r="AA2135" s="26" t="str">
        <f t="shared" si="382"/>
        <v>53</v>
      </c>
      <c r="AB2135" s="26" t="str">
        <f t="shared" si="383"/>
        <v>52</v>
      </c>
      <c r="AC2135" s="86" t="str">
        <f t="shared" si="384"/>
        <v>CLS_TA_2500X1254px_65m_S2A_MSIL1C_20230302_10CC</v>
      </c>
      <c r="AD2135" s="41" t="s">
        <v>752</v>
      </c>
    </row>
    <row r="2136" spans="2:30" x14ac:dyDescent="0.25">
      <c r="B2136" t="s">
        <v>3866</v>
      </c>
      <c r="C2136" t="s">
        <v>3817</v>
      </c>
      <c r="D2136" s="7" t="s">
        <v>100</v>
      </c>
      <c r="E2136" s="2" t="b">
        <v>1</v>
      </c>
      <c r="F2136" s="2" t="s">
        <v>3815</v>
      </c>
      <c r="G2136" s="7" t="s">
        <v>8</v>
      </c>
      <c r="H2136" t="s">
        <v>101</v>
      </c>
      <c r="I2136" s="78">
        <v>44987</v>
      </c>
      <c r="J2136" s="44" t="s">
        <v>105</v>
      </c>
      <c r="K2136" s="2" t="s">
        <v>162</v>
      </c>
      <c r="L2136" s="9">
        <v>15.7</v>
      </c>
      <c r="M2136" t="s">
        <v>3869</v>
      </c>
      <c r="N2136" s="2" t="s">
        <v>85</v>
      </c>
      <c r="O2136" s="2" t="s">
        <v>4139</v>
      </c>
      <c r="P2136" s="2" t="str">
        <f>VLOOKUP(I2136,Period!A:B,2,FALSE)</f>
        <v>2023H1</v>
      </c>
      <c r="Q2136" s="9">
        <f t="shared" si="376"/>
        <v>3.9833333333333338</v>
      </c>
      <c r="R2136" s="2">
        <f t="shared" si="374"/>
        <v>10</v>
      </c>
      <c r="S2136" t="str">
        <f t="shared" si="377"/>
        <v>02 Sunny (10%-30%)</v>
      </c>
      <c r="T2136" t="str">
        <f t="shared" si="375"/>
        <v>44987S2A_MSIL1CCDM-MLB-CLSTA4498702 Sunny (10%-30%)</v>
      </c>
      <c r="U2136">
        <f>IF(COUNTIF(T$2:T2135,T2136)&gt;=1,0,1)</f>
        <v>0</v>
      </c>
      <c r="V2136" s="26" t="s">
        <v>751</v>
      </c>
      <c r="W2136" s="26">
        <f t="shared" si="378"/>
        <v>2023</v>
      </c>
      <c r="X2136" s="26" t="str">
        <f t="shared" si="379"/>
        <v>03</v>
      </c>
      <c r="Y2136" s="26" t="str">
        <f t="shared" si="380"/>
        <v>02</v>
      </c>
      <c r="Z2136" s="26" t="str">
        <f t="shared" si="381"/>
        <v>18</v>
      </c>
      <c r="AA2136" s="26" t="str">
        <f t="shared" si="382"/>
        <v>53</v>
      </c>
      <c r="AB2136" s="26" t="str">
        <f t="shared" si="383"/>
        <v>45</v>
      </c>
      <c r="AC2136" s="86" t="str">
        <f t="shared" si="384"/>
        <v>CLS_TA_2500X1254px_65m_S2A_MSIL1C_20230302_10CC</v>
      </c>
      <c r="AD2136" s="41" t="s">
        <v>752</v>
      </c>
    </row>
    <row r="2137" spans="2:30" x14ac:dyDescent="0.25">
      <c r="B2137" t="s">
        <v>3866</v>
      </c>
      <c r="C2137" t="s">
        <v>3817</v>
      </c>
      <c r="D2137" s="7" t="s">
        <v>100</v>
      </c>
      <c r="E2137" s="2" t="b">
        <v>1</v>
      </c>
      <c r="F2137" s="2" t="s">
        <v>3815</v>
      </c>
      <c r="G2137" s="7" t="s">
        <v>8</v>
      </c>
      <c r="H2137" t="s">
        <v>101</v>
      </c>
      <c r="I2137" s="78">
        <v>44987</v>
      </c>
      <c r="J2137" s="44" t="s">
        <v>110</v>
      </c>
      <c r="K2137" s="2" t="s">
        <v>163</v>
      </c>
      <c r="L2137" s="9">
        <v>0.6</v>
      </c>
      <c r="M2137" t="s">
        <v>3869</v>
      </c>
      <c r="N2137" s="2" t="s">
        <v>85</v>
      </c>
      <c r="O2137" s="2" t="s">
        <v>4139</v>
      </c>
      <c r="P2137" s="2" t="str">
        <f>VLOOKUP(I2137,Period!A:B,2,FALSE)</f>
        <v>2023H1</v>
      </c>
      <c r="Q2137" s="9">
        <f t="shared" si="376"/>
        <v>3.9833333333333338</v>
      </c>
      <c r="R2137" s="2">
        <f t="shared" si="374"/>
        <v>10</v>
      </c>
      <c r="S2137" t="str">
        <f t="shared" si="377"/>
        <v>02 Sunny (10%-30%)</v>
      </c>
      <c r="T2137" t="str">
        <f t="shared" si="375"/>
        <v>44987S2A_MSIL1CCDM-MLB-CLSTA4498702 Sunny (10%-30%)</v>
      </c>
      <c r="U2137">
        <f>IF(COUNTIF(T$2:T2136,T2137)&gt;=1,0,1)</f>
        <v>0</v>
      </c>
      <c r="V2137" s="26" t="s">
        <v>751</v>
      </c>
      <c r="W2137" s="26">
        <f t="shared" si="378"/>
        <v>2023</v>
      </c>
      <c r="X2137" s="26" t="str">
        <f t="shared" si="379"/>
        <v>03</v>
      </c>
      <c r="Y2137" s="26" t="str">
        <f t="shared" si="380"/>
        <v>02</v>
      </c>
      <c r="Z2137" s="26" t="str">
        <f t="shared" si="381"/>
        <v>18</v>
      </c>
      <c r="AA2137" s="26" t="str">
        <f t="shared" si="382"/>
        <v>53</v>
      </c>
      <c r="AB2137" s="26" t="str">
        <f t="shared" si="383"/>
        <v>38</v>
      </c>
      <c r="AC2137" s="86" t="str">
        <f t="shared" si="384"/>
        <v>CLS_TA_2500X1254px_65m_S2A_MSIL1C_20230302_10CC</v>
      </c>
      <c r="AD2137" s="41" t="s">
        <v>752</v>
      </c>
    </row>
    <row r="2138" spans="2:30" x14ac:dyDescent="0.25">
      <c r="B2138" t="s">
        <v>3866</v>
      </c>
      <c r="C2138" t="s">
        <v>3817</v>
      </c>
      <c r="D2138" s="7" t="s">
        <v>100</v>
      </c>
      <c r="E2138" s="2" t="b">
        <v>1</v>
      </c>
      <c r="F2138" s="2" t="s">
        <v>3815</v>
      </c>
      <c r="G2138" s="7" t="s">
        <v>8</v>
      </c>
      <c r="H2138" t="s">
        <v>101</v>
      </c>
      <c r="I2138" s="78">
        <v>44987</v>
      </c>
      <c r="J2138" s="44" t="s">
        <v>111</v>
      </c>
      <c r="K2138" s="2" t="s">
        <v>143</v>
      </c>
      <c r="L2138" s="9">
        <v>0.1</v>
      </c>
      <c r="M2138" t="s">
        <v>3869</v>
      </c>
      <c r="N2138" s="2" t="s">
        <v>85</v>
      </c>
      <c r="O2138" s="2" t="s">
        <v>4139</v>
      </c>
      <c r="P2138" s="2" t="str">
        <f>VLOOKUP(I2138,Period!A:B,2,FALSE)</f>
        <v>2023H1</v>
      </c>
      <c r="Q2138" s="9">
        <f t="shared" si="376"/>
        <v>3.9833333333333338</v>
      </c>
      <c r="R2138" s="2">
        <f t="shared" si="374"/>
        <v>10</v>
      </c>
      <c r="S2138" t="str">
        <f t="shared" si="377"/>
        <v>02 Sunny (10%-30%)</v>
      </c>
      <c r="T2138" t="str">
        <f t="shared" si="375"/>
        <v>44987S2A_MSIL1CCDM-MLB-CLSTA4498702 Sunny (10%-30%)</v>
      </c>
      <c r="U2138">
        <f>IF(COUNTIF(T$2:T2137,T2138)&gt;=1,0,1)</f>
        <v>0</v>
      </c>
      <c r="V2138" s="26" t="s">
        <v>751</v>
      </c>
      <c r="W2138" s="26">
        <f t="shared" si="378"/>
        <v>2023</v>
      </c>
      <c r="X2138" s="26" t="str">
        <f t="shared" si="379"/>
        <v>03</v>
      </c>
      <c r="Y2138" s="26" t="str">
        <f t="shared" si="380"/>
        <v>02</v>
      </c>
      <c r="Z2138" s="26" t="str">
        <f t="shared" si="381"/>
        <v>18</v>
      </c>
      <c r="AA2138" s="26" t="str">
        <f t="shared" si="382"/>
        <v>53</v>
      </c>
      <c r="AB2138" s="26" t="str">
        <f t="shared" si="383"/>
        <v>37</v>
      </c>
      <c r="AC2138" s="86" t="str">
        <f t="shared" si="384"/>
        <v>CLS_TA_2500X1254px_65m_S2A_MSIL1C_20230302_10CC</v>
      </c>
      <c r="AD2138" s="41" t="s">
        <v>752</v>
      </c>
    </row>
    <row r="2139" spans="2:30" x14ac:dyDescent="0.25">
      <c r="B2139" t="s">
        <v>3866</v>
      </c>
      <c r="C2139" t="s">
        <v>3817</v>
      </c>
      <c r="D2139" s="7" t="s">
        <v>100</v>
      </c>
      <c r="E2139" s="2" t="b">
        <v>1</v>
      </c>
      <c r="F2139" s="2" t="s">
        <v>3815</v>
      </c>
      <c r="G2139" s="7" t="s">
        <v>8</v>
      </c>
      <c r="H2139" t="s">
        <v>101</v>
      </c>
      <c r="I2139" s="61">
        <v>44985</v>
      </c>
      <c r="J2139" s="43" t="s">
        <v>102</v>
      </c>
      <c r="K2139" s="2" t="s">
        <v>137</v>
      </c>
      <c r="L2139" s="9">
        <v>100</v>
      </c>
      <c r="M2139" t="s">
        <v>3869</v>
      </c>
      <c r="N2139" s="2" t="s">
        <v>85</v>
      </c>
      <c r="O2139" s="2" t="s">
        <v>4139</v>
      </c>
      <c r="P2139" s="2" t="str">
        <f>VLOOKUP(I2139,Period!A:B,2,FALSE)</f>
        <v>2023H1</v>
      </c>
      <c r="Q2139" s="9">
        <f t="shared" si="376"/>
        <v>99.899999999999991</v>
      </c>
      <c r="R2139" s="2">
        <f t="shared" si="374"/>
        <v>100</v>
      </c>
      <c r="S2139" t="str">
        <f t="shared" si="377"/>
        <v>04 Overcast (100%)</v>
      </c>
      <c r="T2139" t="str">
        <f t="shared" si="375"/>
        <v>44985S2A_MSIL1CCDM-MLB-CLSTA4498504 Overcast (100%)</v>
      </c>
      <c r="U2139">
        <f>IF(COUNTIF(T$2:T2138,T2139)&gt;=1,0,1)</f>
        <v>1</v>
      </c>
      <c r="V2139" s="26" t="s">
        <v>751</v>
      </c>
      <c r="W2139" s="26">
        <f t="shared" si="378"/>
        <v>2023</v>
      </c>
      <c r="X2139" s="26" t="str">
        <f t="shared" si="379"/>
        <v>02</v>
      </c>
      <c r="Y2139" s="26">
        <f t="shared" si="380"/>
        <v>28</v>
      </c>
      <c r="Z2139" s="26" t="str">
        <f t="shared" si="381"/>
        <v>19</v>
      </c>
      <c r="AA2139" s="26" t="str">
        <f t="shared" si="382"/>
        <v>03</v>
      </c>
      <c r="AB2139" s="26" t="str">
        <f t="shared" si="383"/>
        <v>48</v>
      </c>
      <c r="AC2139" s="86" t="str">
        <f t="shared" si="384"/>
        <v>CLS_TA_2500X1254px_65m_S2A_MSIL1C_20230228_100CC</v>
      </c>
      <c r="AD2139" s="41" t="s">
        <v>752</v>
      </c>
    </row>
    <row r="2140" spans="2:30" x14ac:dyDescent="0.25">
      <c r="B2140" t="s">
        <v>3866</v>
      </c>
      <c r="C2140" t="s">
        <v>3817</v>
      </c>
      <c r="D2140" s="7" t="s">
        <v>100</v>
      </c>
      <c r="E2140" s="2" t="b">
        <v>1</v>
      </c>
      <c r="F2140" s="2" t="s">
        <v>3815</v>
      </c>
      <c r="G2140" s="7" t="s">
        <v>8</v>
      </c>
      <c r="H2140" t="s">
        <v>101</v>
      </c>
      <c r="I2140" s="61">
        <v>44985</v>
      </c>
      <c r="J2140" s="43" t="s">
        <v>103</v>
      </c>
      <c r="K2140" s="2" t="s">
        <v>147</v>
      </c>
      <c r="L2140" s="9">
        <v>100</v>
      </c>
      <c r="M2140" t="s">
        <v>3869</v>
      </c>
      <c r="N2140" s="2" t="s">
        <v>85</v>
      </c>
      <c r="O2140" s="2" t="s">
        <v>4139</v>
      </c>
      <c r="P2140" s="2" t="str">
        <f>VLOOKUP(I2140,Period!A:B,2,FALSE)</f>
        <v>2023H1</v>
      </c>
      <c r="Q2140" s="9">
        <f t="shared" si="376"/>
        <v>99.899999999999991</v>
      </c>
      <c r="R2140" s="2">
        <f t="shared" si="374"/>
        <v>100</v>
      </c>
      <c r="S2140" t="str">
        <f t="shared" si="377"/>
        <v>04 Overcast (100%)</v>
      </c>
      <c r="T2140" t="str">
        <f t="shared" si="375"/>
        <v>44985S2A_MSIL1CCDM-MLB-CLSTA4498504 Overcast (100%)</v>
      </c>
      <c r="U2140">
        <f>IF(COUNTIF(T$2:T2139,T2140)&gt;=1,0,1)</f>
        <v>0</v>
      </c>
      <c r="V2140" s="26" t="s">
        <v>751</v>
      </c>
      <c r="W2140" s="26">
        <f t="shared" si="378"/>
        <v>2023</v>
      </c>
      <c r="X2140" s="26" t="str">
        <f t="shared" si="379"/>
        <v>02</v>
      </c>
      <c r="Y2140" s="26">
        <f t="shared" si="380"/>
        <v>28</v>
      </c>
      <c r="Z2140" s="26" t="str">
        <f t="shared" si="381"/>
        <v>19</v>
      </c>
      <c r="AA2140" s="26" t="str">
        <f t="shared" si="382"/>
        <v>03</v>
      </c>
      <c r="AB2140" s="26" t="str">
        <f t="shared" si="383"/>
        <v>45</v>
      </c>
      <c r="AC2140" s="86" t="str">
        <f t="shared" si="384"/>
        <v>CLS_TA_2500X1254px_65m_S2A_MSIL1C_20230228_100CC</v>
      </c>
      <c r="AD2140" s="41" t="s">
        <v>752</v>
      </c>
    </row>
    <row r="2141" spans="2:30" x14ac:dyDescent="0.25">
      <c r="B2141" t="s">
        <v>3866</v>
      </c>
      <c r="C2141" t="s">
        <v>3817</v>
      </c>
      <c r="D2141" s="7" t="s">
        <v>100</v>
      </c>
      <c r="E2141" s="2" t="b">
        <v>1</v>
      </c>
      <c r="F2141" s="2" t="s">
        <v>3815</v>
      </c>
      <c r="G2141" s="7" t="s">
        <v>8</v>
      </c>
      <c r="H2141" t="s">
        <v>101</v>
      </c>
      <c r="I2141" s="61">
        <v>44985</v>
      </c>
      <c r="J2141" s="43" t="s">
        <v>104</v>
      </c>
      <c r="K2141" s="2" t="s">
        <v>155</v>
      </c>
      <c r="L2141" s="9">
        <v>100</v>
      </c>
      <c r="M2141" t="s">
        <v>3869</v>
      </c>
      <c r="N2141" s="2" t="s">
        <v>85</v>
      </c>
      <c r="O2141" s="2" t="s">
        <v>4139</v>
      </c>
      <c r="P2141" s="2" t="str">
        <f>VLOOKUP(I2141,Period!A:B,2,FALSE)</f>
        <v>2023H1</v>
      </c>
      <c r="Q2141" s="9">
        <f t="shared" si="376"/>
        <v>99.899999999999991</v>
      </c>
      <c r="R2141" s="2">
        <f t="shared" si="374"/>
        <v>100</v>
      </c>
      <c r="S2141" t="str">
        <f t="shared" si="377"/>
        <v>04 Overcast (100%)</v>
      </c>
      <c r="T2141" t="str">
        <f t="shared" si="375"/>
        <v>44985S2A_MSIL1CCDM-MLB-CLSTA4498504 Overcast (100%)</v>
      </c>
      <c r="U2141">
        <f>IF(COUNTIF(T$2:T2140,T2141)&gt;=1,0,1)</f>
        <v>0</v>
      </c>
      <c r="V2141" s="26" t="s">
        <v>751</v>
      </c>
      <c r="W2141" s="26">
        <f t="shared" si="378"/>
        <v>2023</v>
      </c>
      <c r="X2141" s="26" t="str">
        <f t="shared" si="379"/>
        <v>02</v>
      </c>
      <c r="Y2141" s="26">
        <f t="shared" si="380"/>
        <v>28</v>
      </c>
      <c r="Z2141" s="26" t="str">
        <f t="shared" si="381"/>
        <v>19</v>
      </c>
      <c r="AA2141" s="26" t="str">
        <f t="shared" si="382"/>
        <v>03</v>
      </c>
      <c r="AB2141" s="26" t="str">
        <f t="shared" si="383"/>
        <v>44</v>
      </c>
      <c r="AC2141" s="86" t="str">
        <f t="shared" si="384"/>
        <v>CLS_TA_2500X1254px_65m_S2A_MSIL1C_20230228_100CC</v>
      </c>
      <c r="AD2141" s="41" t="s">
        <v>752</v>
      </c>
    </row>
    <row r="2142" spans="2:30" x14ac:dyDescent="0.25">
      <c r="B2142" t="s">
        <v>3866</v>
      </c>
      <c r="C2142" t="s">
        <v>3817</v>
      </c>
      <c r="D2142" s="7" t="s">
        <v>100</v>
      </c>
      <c r="E2142" s="2" t="b">
        <v>1</v>
      </c>
      <c r="F2142" s="2" t="s">
        <v>3815</v>
      </c>
      <c r="G2142" s="7" t="s">
        <v>8</v>
      </c>
      <c r="H2142" t="s">
        <v>101</v>
      </c>
      <c r="I2142" s="61">
        <v>44985</v>
      </c>
      <c r="J2142" s="43" t="s">
        <v>105</v>
      </c>
      <c r="K2142" s="2" t="s">
        <v>156</v>
      </c>
      <c r="L2142" s="9">
        <v>99.6</v>
      </c>
      <c r="M2142" t="s">
        <v>3869</v>
      </c>
      <c r="N2142" s="2" t="s">
        <v>85</v>
      </c>
      <c r="O2142" s="2" t="s">
        <v>4139</v>
      </c>
      <c r="P2142" s="2" t="str">
        <f>VLOOKUP(I2142,Period!A:B,2,FALSE)</f>
        <v>2023H1</v>
      </c>
      <c r="Q2142" s="9">
        <f t="shared" si="376"/>
        <v>99.899999999999991</v>
      </c>
      <c r="R2142" s="2">
        <f t="shared" si="374"/>
        <v>100</v>
      </c>
      <c r="S2142" t="str">
        <f t="shared" si="377"/>
        <v>04 Overcast (100%)</v>
      </c>
      <c r="T2142" t="str">
        <f t="shared" si="375"/>
        <v>44985S2A_MSIL1CCDM-MLB-CLSTA4498504 Overcast (100%)</v>
      </c>
      <c r="U2142">
        <f>IF(COUNTIF(T$2:T2141,T2142)&gt;=1,0,1)</f>
        <v>0</v>
      </c>
      <c r="V2142" s="26" t="s">
        <v>751</v>
      </c>
      <c r="W2142" s="26">
        <f t="shared" si="378"/>
        <v>2023</v>
      </c>
      <c r="X2142" s="26" t="str">
        <f t="shared" si="379"/>
        <v>02</v>
      </c>
      <c r="Y2142" s="26">
        <f t="shared" si="380"/>
        <v>28</v>
      </c>
      <c r="Z2142" s="26" t="str">
        <f t="shared" si="381"/>
        <v>19</v>
      </c>
      <c r="AA2142" s="26" t="str">
        <f t="shared" si="382"/>
        <v>03</v>
      </c>
      <c r="AB2142" s="26" t="str">
        <f t="shared" si="383"/>
        <v>34</v>
      </c>
      <c r="AC2142" s="86" t="str">
        <f t="shared" si="384"/>
        <v>CLS_TA_2500X1254px_65m_S2A_MSIL1C_20230228_100CC</v>
      </c>
      <c r="AD2142" s="41" t="s">
        <v>752</v>
      </c>
    </row>
    <row r="2143" spans="2:30" x14ac:dyDescent="0.25">
      <c r="B2143" t="s">
        <v>3866</v>
      </c>
      <c r="C2143" t="s">
        <v>3817</v>
      </c>
      <c r="D2143" s="7" t="s">
        <v>100</v>
      </c>
      <c r="E2143" s="2" t="b">
        <v>1</v>
      </c>
      <c r="F2143" s="2" t="s">
        <v>3815</v>
      </c>
      <c r="G2143" s="7" t="s">
        <v>8</v>
      </c>
      <c r="H2143" t="s">
        <v>101</v>
      </c>
      <c r="I2143" s="61">
        <v>44985</v>
      </c>
      <c r="J2143" s="43" t="s">
        <v>110</v>
      </c>
      <c r="K2143" s="2" t="s">
        <v>151</v>
      </c>
      <c r="L2143" s="9">
        <v>99.9</v>
      </c>
      <c r="M2143" t="s">
        <v>3869</v>
      </c>
      <c r="N2143" s="2" t="s">
        <v>85</v>
      </c>
      <c r="O2143" s="2" t="s">
        <v>4139</v>
      </c>
      <c r="P2143" s="2" t="str">
        <f>VLOOKUP(I2143,Period!A:B,2,FALSE)</f>
        <v>2023H1</v>
      </c>
      <c r="Q2143" s="9">
        <f t="shared" si="376"/>
        <v>99.899999999999991</v>
      </c>
      <c r="R2143" s="2">
        <f t="shared" si="374"/>
        <v>100</v>
      </c>
      <c r="S2143" t="str">
        <f t="shared" si="377"/>
        <v>04 Overcast (100%)</v>
      </c>
      <c r="T2143" t="str">
        <f t="shared" si="375"/>
        <v>44985S2A_MSIL1CCDM-MLB-CLSTA4498504 Overcast (100%)</v>
      </c>
      <c r="U2143">
        <f>IF(COUNTIF(T$2:T2142,T2143)&gt;=1,0,1)</f>
        <v>0</v>
      </c>
      <c r="V2143" s="26" t="s">
        <v>751</v>
      </c>
      <c r="W2143" s="26">
        <f t="shared" si="378"/>
        <v>2023</v>
      </c>
      <c r="X2143" s="26" t="str">
        <f t="shared" si="379"/>
        <v>02</v>
      </c>
      <c r="Y2143" s="26">
        <f t="shared" si="380"/>
        <v>28</v>
      </c>
      <c r="Z2143" s="26" t="str">
        <f t="shared" si="381"/>
        <v>19</v>
      </c>
      <c r="AA2143" s="26" t="str">
        <f t="shared" si="382"/>
        <v>03</v>
      </c>
      <c r="AB2143" s="26" t="str">
        <f t="shared" si="383"/>
        <v>30</v>
      </c>
      <c r="AC2143" s="86" t="str">
        <f t="shared" si="384"/>
        <v>CLS_TA_2500X1254px_65m_S2A_MSIL1C_20230228_100CC</v>
      </c>
      <c r="AD2143" s="41" t="s">
        <v>752</v>
      </c>
    </row>
    <row r="2144" spans="2:30" x14ac:dyDescent="0.25">
      <c r="B2144" t="s">
        <v>3866</v>
      </c>
      <c r="C2144" t="s">
        <v>3817</v>
      </c>
      <c r="D2144" s="7" t="s">
        <v>100</v>
      </c>
      <c r="E2144" s="2" t="b">
        <v>1</v>
      </c>
      <c r="F2144" s="2" t="s">
        <v>3815</v>
      </c>
      <c r="G2144" s="7" t="s">
        <v>8</v>
      </c>
      <c r="H2144" t="s">
        <v>101</v>
      </c>
      <c r="I2144" s="61">
        <v>44985</v>
      </c>
      <c r="J2144" s="43" t="s">
        <v>111</v>
      </c>
      <c r="K2144" s="2" t="s">
        <v>151</v>
      </c>
      <c r="L2144" s="9">
        <v>99.9</v>
      </c>
      <c r="M2144" t="s">
        <v>3869</v>
      </c>
      <c r="N2144" s="2" t="s">
        <v>85</v>
      </c>
      <c r="O2144" s="2" t="s">
        <v>4139</v>
      </c>
      <c r="P2144" s="2" t="str">
        <f>VLOOKUP(I2144,Period!A:B,2,FALSE)</f>
        <v>2023H1</v>
      </c>
      <c r="Q2144" s="9">
        <f t="shared" si="376"/>
        <v>99.899999999999991</v>
      </c>
      <c r="R2144" s="2">
        <f t="shared" si="374"/>
        <v>100</v>
      </c>
      <c r="S2144" t="str">
        <f t="shared" si="377"/>
        <v>04 Overcast (100%)</v>
      </c>
      <c r="T2144" t="str">
        <f t="shared" si="375"/>
        <v>44985S2A_MSIL1CCDM-MLB-CLSTA4498504 Overcast (100%)</v>
      </c>
      <c r="U2144">
        <f>IF(COUNTIF(T$2:T2143,T2144)&gt;=1,0,1)</f>
        <v>0</v>
      </c>
      <c r="V2144" s="26" t="s">
        <v>751</v>
      </c>
      <c r="W2144" s="26">
        <f t="shared" si="378"/>
        <v>2023</v>
      </c>
      <c r="X2144" s="26" t="str">
        <f t="shared" si="379"/>
        <v>02</v>
      </c>
      <c r="Y2144" s="26">
        <f t="shared" si="380"/>
        <v>28</v>
      </c>
      <c r="Z2144" s="26" t="str">
        <f t="shared" si="381"/>
        <v>19</v>
      </c>
      <c r="AA2144" s="26" t="str">
        <f t="shared" si="382"/>
        <v>03</v>
      </c>
      <c r="AB2144" s="26" t="str">
        <f t="shared" si="383"/>
        <v>30</v>
      </c>
      <c r="AC2144" s="86" t="str">
        <f t="shared" si="384"/>
        <v>CLS_TA_2500X1254px_65m_S2A_MSIL1C_20230228_100CC</v>
      </c>
      <c r="AD2144" s="41" t="s">
        <v>752</v>
      </c>
    </row>
    <row r="2145" spans="2:30" x14ac:dyDescent="0.25">
      <c r="B2145" t="s">
        <v>3866</v>
      </c>
      <c r="C2145" t="s">
        <v>3817</v>
      </c>
      <c r="D2145" s="7" t="s">
        <v>100</v>
      </c>
      <c r="E2145" s="2" t="b">
        <v>1</v>
      </c>
      <c r="F2145" s="2" t="s">
        <v>3815</v>
      </c>
      <c r="G2145" s="7" t="s">
        <v>8</v>
      </c>
      <c r="H2145" t="s">
        <v>101</v>
      </c>
      <c r="I2145" s="78">
        <v>44982</v>
      </c>
      <c r="J2145" s="44" t="s">
        <v>102</v>
      </c>
      <c r="K2145" s="2" t="s">
        <v>152</v>
      </c>
      <c r="L2145" s="9">
        <v>100</v>
      </c>
      <c r="M2145" t="s">
        <v>3869</v>
      </c>
      <c r="N2145" s="2" t="s">
        <v>85</v>
      </c>
      <c r="O2145" s="2" t="s">
        <v>4139</v>
      </c>
      <c r="P2145" s="2" t="str">
        <f>VLOOKUP(I2145,Period!A:B,2,FALSE)</f>
        <v>2023H1</v>
      </c>
      <c r="Q2145" s="9">
        <f t="shared" si="376"/>
        <v>99.166666666666671</v>
      </c>
      <c r="R2145" s="2">
        <f t="shared" si="374"/>
        <v>100</v>
      </c>
      <c r="S2145" t="str">
        <f t="shared" si="377"/>
        <v>04 Overcast (100%)</v>
      </c>
      <c r="T2145" t="str">
        <f t="shared" si="375"/>
        <v>44982S2A_MSIL1CCDM-MLB-CLSTA4498204 Overcast (100%)</v>
      </c>
      <c r="U2145">
        <f>IF(COUNTIF(T$2:T2144,T2145)&gt;=1,0,1)</f>
        <v>1</v>
      </c>
      <c r="V2145" s="26" t="s">
        <v>751</v>
      </c>
      <c r="W2145" s="26">
        <f t="shared" si="378"/>
        <v>2023</v>
      </c>
      <c r="X2145" s="26" t="str">
        <f t="shared" si="379"/>
        <v>02</v>
      </c>
      <c r="Y2145" s="26">
        <f t="shared" si="380"/>
        <v>25</v>
      </c>
      <c r="Z2145" s="26" t="str">
        <f t="shared" si="381"/>
        <v>18</v>
      </c>
      <c r="AA2145" s="26" t="str">
        <f t="shared" si="382"/>
        <v>53</v>
      </c>
      <c r="AB2145" s="26" t="str">
        <f t="shared" si="383"/>
        <v>53</v>
      </c>
      <c r="AC2145" s="86" t="str">
        <f t="shared" si="384"/>
        <v>CLS_TA_2500X1254px_65m_S2A_MSIL1C_20230225_100CC</v>
      </c>
      <c r="AD2145" s="41" t="s">
        <v>752</v>
      </c>
    </row>
    <row r="2146" spans="2:30" x14ac:dyDescent="0.25">
      <c r="B2146" t="s">
        <v>3866</v>
      </c>
      <c r="C2146" t="s">
        <v>3817</v>
      </c>
      <c r="D2146" s="7" t="s">
        <v>100</v>
      </c>
      <c r="E2146" s="2" t="b">
        <v>1</v>
      </c>
      <c r="F2146" s="2" t="s">
        <v>3815</v>
      </c>
      <c r="G2146" s="7" t="s">
        <v>8</v>
      </c>
      <c r="H2146" t="s">
        <v>101</v>
      </c>
      <c r="I2146" s="78">
        <v>44982</v>
      </c>
      <c r="J2146" s="44" t="s">
        <v>103</v>
      </c>
      <c r="K2146" s="2" t="s">
        <v>116</v>
      </c>
      <c r="L2146" s="9">
        <v>100</v>
      </c>
      <c r="M2146" t="s">
        <v>3869</v>
      </c>
      <c r="N2146" s="2" t="s">
        <v>85</v>
      </c>
      <c r="O2146" s="2" t="s">
        <v>4139</v>
      </c>
      <c r="P2146" s="2" t="str">
        <f>VLOOKUP(I2146,Period!A:B,2,FALSE)</f>
        <v>2023H1</v>
      </c>
      <c r="Q2146" s="9">
        <f t="shared" si="376"/>
        <v>99.166666666666671</v>
      </c>
      <c r="R2146" s="2">
        <f t="shared" si="374"/>
        <v>100</v>
      </c>
      <c r="S2146" t="str">
        <f t="shared" si="377"/>
        <v>04 Overcast (100%)</v>
      </c>
      <c r="T2146" t="str">
        <f t="shared" si="375"/>
        <v>44982S2A_MSIL1CCDM-MLB-CLSTA4498204 Overcast (100%)</v>
      </c>
      <c r="U2146">
        <f>IF(COUNTIF(T$2:T2145,T2146)&gt;=1,0,1)</f>
        <v>0</v>
      </c>
      <c r="V2146" s="26" t="s">
        <v>751</v>
      </c>
      <c r="W2146" s="26">
        <f t="shared" si="378"/>
        <v>2023</v>
      </c>
      <c r="X2146" s="26" t="str">
        <f t="shared" si="379"/>
        <v>02</v>
      </c>
      <c r="Y2146" s="26">
        <f t="shared" si="380"/>
        <v>25</v>
      </c>
      <c r="Z2146" s="26" t="str">
        <f t="shared" si="381"/>
        <v>18</v>
      </c>
      <c r="AA2146" s="26" t="str">
        <f t="shared" si="382"/>
        <v>53</v>
      </c>
      <c r="AB2146" s="26" t="str">
        <f t="shared" si="383"/>
        <v>49</v>
      </c>
      <c r="AC2146" s="86" t="str">
        <f t="shared" si="384"/>
        <v>CLS_TA_2500X1254px_65m_S2A_MSIL1C_20230225_100CC</v>
      </c>
      <c r="AD2146" s="41" t="s">
        <v>752</v>
      </c>
    </row>
    <row r="2147" spans="2:30" x14ac:dyDescent="0.25">
      <c r="B2147" t="s">
        <v>3866</v>
      </c>
      <c r="C2147" t="s">
        <v>3817</v>
      </c>
      <c r="D2147" s="7" t="s">
        <v>100</v>
      </c>
      <c r="E2147" s="2" t="b">
        <v>1</v>
      </c>
      <c r="F2147" s="2" t="s">
        <v>3815</v>
      </c>
      <c r="G2147" s="7" t="s">
        <v>8</v>
      </c>
      <c r="H2147" t="s">
        <v>101</v>
      </c>
      <c r="I2147" s="78">
        <v>44982</v>
      </c>
      <c r="J2147" s="44" t="s">
        <v>104</v>
      </c>
      <c r="K2147" s="2" t="s">
        <v>135</v>
      </c>
      <c r="L2147" s="9">
        <v>100</v>
      </c>
      <c r="M2147" t="s">
        <v>3869</v>
      </c>
      <c r="N2147" s="2" t="s">
        <v>85</v>
      </c>
      <c r="O2147" s="2" t="s">
        <v>4139</v>
      </c>
      <c r="P2147" s="2" t="str">
        <f>VLOOKUP(I2147,Period!A:B,2,FALSE)</f>
        <v>2023H1</v>
      </c>
      <c r="Q2147" s="9">
        <f t="shared" si="376"/>
        <v>99.166666666666671</v>
      </c>
      <c r="R2147" s="2">
        <f t="shared" si="374"/>
        <v>100</v>
      </c>
      <c r="S2147" t="str">
        <f t="shared" si="377"/>
        <v>04 Overcast (100%)</v>
      </c>
      <c r="T2147" t="str">
        <f t="shared" si="375"/>
        <v>44982S2A_MSIL1CCDM-MLB-CLSTA4498204 Overcast (100%)</v>
      </c>
      <c r="U2147">
        <f>IF(COUNTIF(T$2:T2146,T2147)&gt;=1,0,1)</f>
        <v>0</v>
      </c>
      <c r="V2147" s="26" t="s">
        <v>751</v>
      </c>
      <c r="W2147" s="26">
        <f t="shared" si="378"/>
        <v>2023</v>
      </c>
      <c r="X2147" s="26" t="str">
        <f t="shared" si="379"/>
        <v>02</v>
      </c>
      <c r="Y2147" s="26">
        <f t="shared" si="380"/>
        <v>25</v>
      </c>
      <c r="Z2147" s="26" t="str">
        <f t="shared" si="381"/>
        <v>18</v>
      </c>
      <c r="AA2147" s="26" t="str">
        <f t="shared" si="382"/>
        <v>53</v>
      </c>
      <c r="AB2147" s="26" t="str">
        <f t="shared" si="383"/>
        <v>48</v>
      </c>
      <c r="AC2147" s="86" t="str">
        <f t="shared" si="384"/>
        <v>CLS_TA_2500X1254px_65m_S2A_MSIL1C_20230225_100CC</v>
      </c>
      <c r="AD2147" s="41" t="s">
        <v>752</v>
      </c>
    </row>
    <row r="2148" spans="2:30" x14ac:dyDescent="0.25">
      <c r="B2148" t="s">
        <v>3866</v>
      </c>
      <c r="C2148" t="s">
        <v>3817</v>
      </c>
      <c r="D2148" s="7" t="s">
        <v>100</v>
      </c>
      <c r="E2148" s="2" t="b">
        <v>1</v>
      </c>
      <c r="F2148" s="2" t="s">
        <v>3815</v>
      </c>
      <c r="G2148" s="7" t="s">
        <v>8</v>
      </c>
      <c r="H2148" t="s">
        <v>101</v>
      </c>
      <c r="I2148" s="78">
        <v>44982</v>
      </c>
      <c r="J2148" s="44" t="s">
        <v>105</v>
      </c>
      <c r="K2148" s="2" t="s">
        <v>120</v>
      </c>
      <c r="L2148" s="9">
        <v>100</v>
      </c>
      <c r="M2148" t="s">
        <v>3869</v>
      </c>
      <c r="N2148" s="2" t="s">
        <v>85</v>
      </c>
      <c r="O2148" s="2" t="s">
        <v>4139</v>
      </c>
      <c r="P2148" s="2" t="str">
        <f>VLOOKUP(I2148,Period!A:B,2,FALSE)</f>
        <v>2023H1</v>
      </c>
      <c r="Q2148" s="9">
        <f t="shared" si="376"/>
        <v>99.166666666666671</v>
      </c>
      <c r="R2148" s="2">
        <f t="shared" si="374"/>
        <v>100</v>
      </c>
      <c r="S2148" t="str">
        <f t="shared" si="377"/>
        <v>04 Overcast (100%)</v>
      </c>
      <c r="T2148" t="str">
        <f t="shared" si="375"/>
        <v>44982S2A_MSIL1CCDM-MLB-CLSTA4498204 Overcast (100%)</v>
      </c>
      <c r="U2148">
        <f>IF(COUNTIF(T$2:T2147,T2148)&gt;=1,0,1)</f>
        <v>0</v>
      </c>
      <c r="V2148" s="26" t="s">
        <v>751</v>
      </c>
      <c r="W2148" s="26">
        <f t="shared" si="378"/>
        <v>2023</v>
      </c>
      <c r="X2148" s="26" t="str">
        <f t="shared" si="379"/>
        <v>02</v>
      </c>
      <c r="Y2148" s="26">
        <f t="shared" si="380"/>
        <v>25</v>
      </c>
      <c r="Z2148" s="26" t="str">
        <f t="shared" si="381"/>
        <v>18</v>
      </c>
      <c r="AA2148" s="26" t="str">
        <f t="shared" si="382"/>
        <v>53</v>
      </c>
      <c r="AB2148" s="26" t="str">
        <f t="shared" si="383"/>
        <v>41</v>
      </c>
      <c r="AC2148" s="86" t="str">
        <f t="shared" si="384"/>
        <v>CLS_TA_2500X1254px_65m_S2A_MSIL1C_20230225_100CC</v>
      </c>
      <c r="AD2148" s="41" t="s">
        <v>752</v>
      </c>
    </row>
    <row r="2149" spans="2:30" x14ac:dyDescent="0.25">
      <c r="B2149" t="s">
        <v>3866</v>
      </c>
      <c r="C2149" t="s">
        <v>3817</v>
      </c>
      <c r="D2149" s="7" t="s">
        <v>100</v>
      </c>
      <c r="E2149" s="2" t="b">
        <v>1</v>
      </c>
      <c r="F2149" s="2" t="s">
        <v>3815</v>
      </c>
      <c r="G2149" s="7" t="s">
        <v>8</v>
      </c>
      <c r="H2149" t="s">
        <v>101</v>
      </c>
      <c r="I2149" s="78">
        <v>44982</v>
      </c>
      <c r="J2149" s="44" t="s">
        <v>110</v>
      </c>
      <c r="K2149" s="2" t="s">
        <v>153</v>
      </c>
      <c r="L2149" s="9">
        <v>97.4</v>
      </c>
      <c r="M2149" t="s">
        <v>3869</v>
      </c>
      <c r="N2149" s="2" t="s">
        <v>85</v>
      </c>
      <c r="O2149" s="2" t="s">
        <v>4139</v>
      </c>
      <c r="P2149" s="2" t="str">
        <f>VLOOKUP(I2149,Period!A:B,2,FALSE)</f>
        <v>2023H1</v>
      </c>
      <c r="Q2149" s="9">
        <f t="shared" si="376"/>
        <v>99.166666666666671</v>
      </c>
      <c r="R2149" s="2">
        <f t="shared" si="374"/>
        <v>100</v>
      </c>
      <c r="S2149" t="str">
        <f t="shared" si="377"/>
        <v>04 Overcast (100%)</v>
      </c>
      <c r="T2149" t="str">
        <f t="shared" si="375"/>
        <v>44982S2A_MSIL1CCDM-MLB-CLSTA4498204 Overcast (100%)</v>
      </c>
      <c r="U2149">
        <f>IF(COUNTIF(T$2:T2148,T2149)&gt;=1,0,1)</f>
        <v>0</v>
      </c>
      <c r="V2149" s="26" t="s">
        <v>751</v>
      </c>
      <c r="W2149" s="26">
        <f t="shared" si="378"/>
        <v>2023</v>
      </c>
      <c r="X2149" s="26" t="str">
        <f t="shared" si="379"/>
        <v>02</v>
      </c>
      <c r="Y2149" s="26">
        <f t="shared" si="380"/>
        <v>25</v>
      </c>
      <c r="Z2149" s="26" t="str">
        <f t="shared" si="381"/>
        <v>18</v>
      </c>
      <c r="AA2149" s="26" t="str">
        <f t="shared" si="382"/>
        <v>53</v>
      </c>
      <c r="AB2149" s="26" t="str">
        <f t="shared" si="383"/>
        <v>35</v>
      </c>
      <c r="AC2149" s="86" t="str">
        <f t="shared" si="384"/>
        <v>CLS_TA_2500X1254px_65m_S2A_MSIL1C_20230225_100CC</v>
      </c>
      <c r="AD2149" s="41" t="s">
        <v>752</v>
      </c>
    </row>
    <row r="2150" spans="2:30" x14ac:dyDescent="0.25">
      <c r="B2150" t="s">
        <v>3866</v>
      </c>
      <c r="C2150" t="s">
        <v>3817</v>
      </c>
      <c r="D2150" s="7" t="s">
        <v>100</v>
      </c>
      <c r="E2150" s="2" t="b">
        <v>1</v>
      </c>
      <c r="F2150" s="2" t="s">
        <v>3815</v>
      </c>
      <c r="G2150" s="7" t="s">
        <v>8</v>
      </c>
      <c r="H2150" t="s">
        <v>101</v>
      </c>
      <c r="I2150" s="78">
        <v>44982</v>
      </c>
      <c r="J2150" s="44" t="s">
        <v>111</v>
      </c>
      <c r="K2150" s="2" t="s">
        <v>154</v>
      </c>
      <c r="L2150" s="9">
        <v>97.6</v>
      </c>
      <c r="M2150" t="s">
        <v>3869</v>
      </c>
      <c r="N2150" s="2" t="s">
        <v>85</v>
      </c>
      <c r="O2150" s="2" t="s">
        <v>4139</v>
      </c>
      <c r="P2150" s="2" t="str">
        <f>VLOOKUP(I2150,Period!A:B,2,FALSE)</f>
        <v>2023H1</v>
      </c>
      <c r="Q2150" s="9">
        <f t="shared" si="376"/>
        <v>99.166666666666671</v>
      </c>
      <c r="R2150" s="2">
        <f t="shared" si="374"/>
        <v>100</v>
      </c>
      <c r="S2150" t="str">
        <f t="shared" si="377"/>
        <v>04 Overcast (100%)</v>
      </c>
      <c r="T2150" t="str">
        <f t="shared" si="375"/>
        <v>44982S2A_MSIL1CCDM-MLB-CLSTA4498204 Overcast (100%)</v>
      </c>
      <c r="U2150">
        <f>IF(COUNTIF(T$2:T2149,T2150)&gt;=1,0,1)</f>
        <v>0</v>
      </c>
      <c r="V2150" s="26" t="s">
        <v>751</v>
      </c>
      <c r="W2150" s="26">
        <f t="shared" si="378"/>
        <v>2023</v>
      </c>
      <c r="X2150" s="26" t="str">
        <f t="shared" si="379"/>
        <v>02</v>
      </c>
      <c r="Y2150" s="26">
        <f t="shared" si="380"/>
        <v>25</v>
      </c>
      <c r="Z2150" s="26" t="str">
        <f t="shared" si="381"/>
        <v>18</v>
      </c>
      <c r="AA2150" s="26" t="str">
        <f t="shared" si="382"/>
        <v>53</v>
      </c>
      <c r="AB2150" s="26" t="str">
        <f t="shared" si="383"/>
        <v>34</v>
      </c>
      <c r="AC2150" s="86" t="str">
        <f t="shared" si="384"/>
        <v>CLS_TA_2500X1254px_65m_S2A_MSIL1C_20230225_100CC</v>
      </c>
      <c r="AD2150" s="41" t="s">
        <v>752</v>
      </c>
    </row>
    <row r="2151" spans="2:30" x14ac:dyDescent="0.25">
      <c r="B2151" t="s">
        <v>3866</v>
      </c>
      <c r="C2151" t="s">
        <v>3817</v>
      </c>
      <c r="D2151" s="7" t="s">
        <v>100</v>
      </c>
      <c r="E2151" s="2" t="b">
        <v>1</v>
      </c>
      <c r="F2151" s="2" t="s">
        <v>3815</v>
      </c>
      <c r="G2151" s="7" t="s">
        <v>8</v>
      </c>
      <c r="H2151" t="s">
        <v>101</v>
      </c>
      <c r="I2151" s="61">
        <v>44980</v>
      </c>
      <c r="J2151" s="43" t="s">
        <v>102</v>
      </c>
      <c r="K2151" s="2" t="s">
        <v>122</v>
      </c>
      <c r="L2151" s="9">
        <v>96.3</v>
      </c>
      <c r="M2151" t="s">
        <v>3869</v>
      </c>
      <c r="N2151" s="2" t="s">
        <v>85</v>
      </c>
      <c r="O2151" s="2" t="s">
        <v>4139</v>
      </c>
      <c r="P2151" s="2" t="str">
        <f>VLOOKUP(I2151,Period!A:B,2,FALSE)</f>
        <v>2023H1</v>
      </c>
      <c r="Q2151" s="9">
        <f t="shared" si="376"/>
        <v>96.133333333333326</v>
      </c>
      <c r="R2151" s="2">
        <f t="shared" si="374"/>
        <v>100</v>
      </c>
      <c r="S2151" t="str">
        <f t="shared" si="377"/>
        <v>04 Overcast (100%)</v>
      </c>
      <c r="T2151" t="str">
        <f t="shared" si="375"/>
        <v>44980S2A_MSIL1CCDM-MLB-CLSTA4498004 Overcast (100%)</v>
      </c>
      <c r="U2151">
        <f>IF(COUNTIF(T$2:T2150,T2151)&gt;=1,0,1)</f>
        <v>1</v>
      </c>
      <c r="V2151" s="26" t="s">
        <v>751</v>
      </c>
      <c r="W2151" s="26">
        <f t="shared" si="378"/>
        <v>2023</v>
      </c>
      <c r="X2151" s="26" t="str">
        <f t="shared" si="379"/>
        <v>02</v>
      </c>
      <c r="Y2151" s="26">
        <f t="shared" si="380"/>
        <v>23</v>
      </c>
      <c r="Z2151" s="26" t="str">
        <f t="shared" si="381"/>
        <v>19</v>
      </c>
      <c r="AA2151" s="26" t="str">
        <f t="shared" si="382"/>
        <v>03</v>
      </c>
      <c r="AB2151" s="26" t="str">
        <f t="shared" si="383"/>
        <v>51</v>
      </c>
      <c r="AC2151" s="86" t="str">
        <f t="shared" si="384"/>
        <v>CLS_TA_2500X1254px_65m_S2A_MSIL1C_20230223_100CC</v>
      </c>
      <c r="AD2151" s="41" t="s">
        <v>752</v>
      </c>
    </row>
    <row r="2152" spans="2:30" x14ac:dyDescent="0.25">
      <c r="B2152" t="s">
        <v>3866</v>
      </c>
      <c r="C2152" t="s">
        <v>3817</v>
      </c>
      <c r="D2152" s="7" t="s">
        <v>100</v>
      </c>
      <c r="E2152" s="2" t="b">
        <v>1</v>
      </c>
      <c r="F2152" s="2" t="s">
        <v>3815</v>
      </c>
      <c r="G2152" s="7" t="s">
        <v>8</v>
      </c>
      <c r="H2152" t="s">
        <v>101</v>
      </c>
      <c r="I2152" s="61">
        <v>44980</v>
      </c>
      <c r="J2152" s="43" t="s">
        <v>103</v>
      </c>
      <c r="K2152" s="2" t="s">
        <v>137</v>
      </c>
      <c r="L2152" s="9">
        <v>99.6</v>
      </c>
      <c r="M2152" t="s">
        <v>3869</v>
      </c>
      <c r="N2152" s="2" t="s">
        <v>85</v>
      </c>
      <c r="O2152" s="2" t="s">
        <v>4139</v>
      </c>
      <c r="P2152" s="2" t="str">
        <f>VLOOKUP(I2152,Period!A:B,2,FALSE)</f>
        <v>2023H1</v>
      </c>
      <c r="Q2152" s="9">
        <f t="shared" si="376"/>
        <v>96.133333333333326</v>
      </c>
      <c r="R2152" s="2">
        <f t="shared" si="374"/>
        <v>100</v>
      </c>
      <c r="S2152" t="str">
        <f t="shared" si="377"/>
        <v>04 Overcast (100%)</v>
      </c>
      <c r="T2152" t="str">
        <f t="shared" si="375"/>
        <v>44980S2A_MSIL1CCDM-MLB-CLSTA4498004 Overcast (100%)</v>
      </c>
      <c r="U2152">
        <f>IF(COUNTIF(T$2:T2151,T2152)&gt;=1,0,1)</f>
        <v>0</v>
      </c>
      <c r="V2152" s="26" t="s">
        <v>751</v>
      </c>
      <c r="W2152" s="26">
        <f t="shared" si="378"/>
        <v>2023</v>
      </c>
      <c r="X2152" s="26" t="str">
        <f t="shared" si="379"/>
        <v>02</v>
      </c>
      <c r="Y2152" s="26">
        <f t="shared" si="380"/>
        <v>23</v>
      </c>
      <c r="Z2152" s="26" t="str">
        <f t="shared" si="381"/>
        <v>19</v>
      </c>
      <c r="AA2152" s="26" t="str">
        <f t="shared" si="382"/>
        <v>03</v>
      </c>
      <c r="AB2152" s="26" t="str">
        <f t="shared" si="383"/>
        <v>48</v>
      </c>
      <c r="AC2152" s="86" t="str">
        <f t="shared" si="384"/>
        <v>CLS_TA_2500X1254px_65m_S2A_MSIL1C_20230223_100CC</v>
      </c>
      <c r="AD2152" s="41" t="s">
        <v>752</v>
      </c>
    </row>
    <row r="2153" spans="2:30" x14ac:dyDescent="0.25">
      <c r="B2153" t="s">
        <v>3866</v>
      </c>
      <c r="C2153" t="s">
        <v>3817</v>
      </c>
      <c r="D2153" s="7" t="s">
        <v>100</v>
      </c>
      <c r="E2153" s="2" t="b">
        <v>1</v>
      </c>
      <c r="F2153" s="2" t="s">
        <v>3815</v>
      </c>
      <c r="G2153" s="7" t="s">
        <v>8</v>
      </c>
      <c r="H2153" t="s">
        <v>101</v>
      </c>
      <c r="I2153" s="61">
        <v>44980</v>
      </c>
      <c r="J2153" s="43" t="s">
        <v>104</v>
      </c>
      <c r="K2153" s="2" t="s">
        <v>138</v>
      </c>
      <c r="L2153" s="9">
        <v>99.5</v>
      </c>
      <c r="M2153" t="s">
        <v>3869</v>
      </c>
      <c r="N2153" s="2" t="s">
        <v>85</v>
      </c>
      <c r="O2153" s="2" t="s">
        <v>4139</v>
      </c>
      <c r="P2153" s="2" t="str">
        <f>VLOOKUP(I2153,Period!A:B,2,FALSE)</f>
        <v>2023H1</v>
      </c>
      <c r="Q2153" s="9">
        <f t="shared" si="376"/>
        <v>96.133333333333326</v>
      </c>
      <c r="R2153" s="2">
        <f t="shared" si="374"/>
        <v>100</v>
      </c>
      <c r="S2153" t="str">
        <f t="shared" si="377"/>
        <v>04 Overcast (100%)</v>
      </c>
      <c r="T2153" t="str">
        <f t="shared" si="375"/>
        <v>44980S2A_MSIL1CCDM-MLB-CLSTA4498004 Overcast (100%)</v>
      </c>
      <c r="U2153">
        <f>IF(COUNTIF(T$2:T2152,T2153)&gt;=1,0,1)</f>
        <v>0</v>
      </c>
      <c r="V2153" s="26" t="s">
        <v>751</v>
      </c>
      <c r="W2153" s="26">
        <f t="shared" si="378"/>
        <v>2023</v>
      </c>
      <c r="X2153" s="26" t="str">
        <f t="shared" si="379"/>
        <v>02</v>
      </c>
      <c r="Y2153" s="26">
        <f t="shared" si="380"/>
        <v>23</v>
      </c>
      <c r="Z2153" s="26" t="str">
        <f t="shared" si="381"/>
        <v>19</v>
      </c>
      <c r="AA2153" s="26" t="str">
        <f t="shared" si="382"/>
        <v>03</v>
      </c>
      <c r="AB2153" s="26" t="str">
        <f t="shared" si="383"/>
        <v>47</v>
      </c>
      <c r="AC2153" s="86" t="str">
        <f t="shared" si="384"/>
        <v>CLS_TA_2500X1254px_65m_S2A_MSIL1C_20230223_100CC</v>
      </c>
      <c r="AD2153" s="41" t="s">
        <v>752</v>
      </c>
    </row>
    <row r="2154" spans="2:30" x14ac:dyDescent="0.25">
      <c r="B2154" t="s">
        <v>3866</v>
      </c>
      <c r="C2154" t="s">
        <v>3817</v>
      </c>
      <c r="D2154" s="7" t="s">
        <v>100</v>
      </c>
      <c r="E2154" s="2" t="b">
        <v>1</v>
      </c>
      <c r="F2154" s="2" t="s">
        <v>3815</v>
      </c>
      <c r="G2154" s="7" t="s">
        <v>8</v>
      </c>
      <c r="H2154" t="s">
        <v>101</v>
      </c>
      <c r="I2154" s="61">
        <v>44980</v>
      </c>
      <c r="J2154" s="43" t="s">
        <v>105</v>
      </c>
      <c r="K2154" s="2" t="s">
        <v>123</v>
      </c>
      <c r="L2154" s="9">
        <v>96.1</v>
      </c>
      <c r="M2154" t="s">
        <v>3869</v>
      </c>
      <c r="N2154" s="2" t="s">
        <v>85</v>
      </c>
      <c r="O2154" s="2" t="s">
        <v>4139</v>
      </c>
      <c r="P2154" s="2" t="str">
        <f>VLOOKUP(I2154,Period!A:B,2,FALSE)</f>
        <v>2023H1</v>
      </c>
      <c r="Q2154" s="9">
        <f t="shared" si="376"/>
        <v>96.133333333333326</v>
      </c>
      <c r="R2154" s="2">
        <f t="shared" si="374"/>
        <v>100</v>
      </c>
      <c r="S2154" t="str">
        <f t="shared" si="377"/>
        <v>04 Overcast (100%)</v>
      </c>
      <c r="T2154" t="str">
        <f t="shared" si="375"/>
        <v>44980S2A_MSIL1CCDM-MLB-CLSTA4498004 Overcast (100%)</v>
      </c>
      <c r="U2154">
        <f>IF(COUNTIF(T$2:T2153,T2154)&gt;=1,0,1)</f>
        <v>0</v>
      </c>
      <c r="V2154" s="26" t="s">
        <v>751</v>
      </c>
      <c r="W2154" s="26">
        <f t="shared" si="378"/>
        <v>2023</v>
      </c>
      <c r="X2154" s="26" t="str">
        <f t="shared" si="379"/>
        <v>02</v>
      </c>
      <c r="Y2154" s="26">
        <f t="shared" si="380"/>
        <v>23</v>
      </c>
      <c r="Z2154" s="26" t="str">
        <f t="shared" si="381"/>
        <v>19</v>
      </c>
      <c r="AA2154" s="26" t="str">
        <f t="shared" si="382"/>
        <v>03</v>
      </c>
      <c r="AB2154" s="26" t="str">
        <f t="shared" si="383"/>
        <v>37</v>
      </c>
      <c r="AC2154" s="86" t="str">
        <f t="shared" si="384"/>
        <v>CLS_TA_2500X1254px_65m_S2A_MSIL1C_20230223_100CC</v>
      </c>
      <c r="AD2154" s="41" t="s">
        <v>752</v>
      </c>
    </row>
    <row r="2155" spans="2:30" x14ac:dyDescent="0.25">
      <c r="B2155" t="s">
        <v>3866</v>
      </c>
      <c r="C2155" t="s">
        <v>3817</v>
      </c>
      <c r="D2155" s="7" t="s">
        <v>100</v>
      </c>
      <c r="E2155" s="2" t="b">
        <v>1</v>
      </c>
      <c r="F2155" s="2" t="s">
        <v>3815</v>
      </c>
      <c r="G2155" s="7" t="s">
        <v>8</v>
      </c>
      <c r="H2155" t="s">
        <v>101</v>
      </c>
      <c r="I2155" s="61">
        <v>44980</v>
      </c>
      <c r="J2155" s="43" t="s">
        <v>110</v>
      </c>
      <c r="K2155" s="2" t="s">
        <v>139</v>
      </c>
      <c r="L2155" s="9">
        <v>93</v>
      </c>
      <c r="M2155" t="s">
        <v>3869</v>
      </c>
      <c r="N2155" s="2" t="s">
        <v>85</v>
      </c>
      <c r="O2155" s="2" t="s">
        <v>4139</v>
      </c>
      <c r="P2155" s="2" t="str">
        <f>VLOOKUP(I2155,Period!A:B,2,FALSE)</f>
        <v>2023H1</v>
      </c>
      <c r="Q2155" s="9">
        <f t="shared" si="376"/>
        <v>96.133333333333326</v>
      </c>
      <c r="R2155" s="2">
        <f t="shared" si="374"/>
        <v>100</v>
      </c>
      <c r="S2155" t="str">
        <f t="shared" si="377"/>
        <v>04 Overcast (100%)</v>
      </c>
      <c r="T2155" t="str">
        <f t="shared" si="375"/>
        <v>44980S2A_MSIL1CCDM-MLB-CLSTA4498004 Overcast (100%)</v>
      </c>
      <c r="U2155">
        <f>IF(COUNTIF(T$2:T2154,T2155)&gt;=1,0,1)</f>
        <v>0</v>
      </c>
      <c r="V2155" s="26" t="s">
        <v>751</v>
      </c>
      <c r="W2155" s="26">
        <f t="shared" si="378"/>
        <v>2023</v>
      </c>
      <c r="X2155" s="26" t="str">
        <f t="shared" si="379"/>
        <v>02</v>
      </c>
      <c r="Y2155" s="26">
        <f t="shared" si="380"/>
        <v>23</v>
      </c>
      <c r="Z2155" s="26" t="str">
        <f t="shared" si="381"/>
        <v>19</v>
      </c>
      <c r="AA2155" s="26" t="str">
        <f t="shared" si="382"/>
        <v>03</v>
      </c>
      <c r="AB2155" s="26" t="str">
        <f t="shared" si="383"/>
        <v>33</v>
      </c>
      <c r="AC2155" s="86" t="str">
        <f t="shared" si="384"/>
        <v>CLS_TA_2500X1254px_65m_S2A_MSIL1C_20230223_100CC</v>
      </c>
      <c r="AD2155" s="41" t="s">
        <v>752</v>
      </c>
    </row>
    <row r="2156" spans="2:30" x14ac:dyDescent="0.25">
      <c r="B2156" t="s">
        <v>3866</v>
      </c>
      <c r="C2156" t="s">
        <v>3817</v>
      </c>
      <c r="D2156" s="7" t="s">
        <v>100</v>
      </c>
      <c r="E2156" s="2" t="b">
        <v>1</v>
      </c>
      <c r="F2156" s="2" t="s">
        <v>3815</v>
      </c>
      <c r="G2156" s="7" t="s">
        <v>8</v>
      </c>
      <c r="H2156" t="s">
        <v>101</v>
      </c>
      <c r="I2156" s="61">
        <v>44980</v>
      </c>
      <c r="J2156" s="43" t="s">
        <v>111</v>
      </c>
      <c r="K2156" s="2" t="s">
        <v>166</v>
      </c>
      <c r="L2156" s="9">
        <v>92.3</v>
      </c>
      <c r="M2156" t="s">
        <v>3869</v>
      </c>
      <c r="N2156" s="2" t="s">
        <v>85</v>
      </c>
      <c r="O2156" s="2" t="s">
        <v>4139</v>
      </c>
      <c r="P2156" s="2" t="str">
        <f>VLOOKUP(I2156,Period!A:B,2,FALSE)</f>
        <v>2023H1</v>
      </c>
      <c r="Q2156" s="9">
        <f t="shared" si="376"/>
        <v>96.133333333333326</v>
      </c>
      <c r="R2156" s="2">
        <f t="shared" si="374"/>
        <v>100</v>
      </c>
      <c r="S2156" t="str">
        <f t="shared" si="377"/>
        <v>04 Overcast (100%)</v>
      </c>
      <c r="T2156" t="str">
        <f t="shared" si="375"/>
        <v>44980S2A_MSIL1CCDM-MLB-CLSTA4498004 Overcast (100%)</v>
      </c>
      <c r="U2156">
        <f>IF(COUNTIF(T$2:T2155,T2156)&gt;=1,0,1)</f>
        <v>0</v>
      </c>
      <c r="V2156" s="26" t="s">
        <v>751</v>
      </c>
      <c r="W2156" s="26">
        <f t="shared" si="378"/>
        <v>2023</v>
      </c>
      <c r="X2156" s="26" t="str">
        <f t="shared" si="379"/>
        <v>02</v>
      </c>
      <c r="Y2156" s="26">
        <f t="shared" si="380"/>
        <v>23</v>
      </c>
      <c r="Z2156" s="26" t="str">
        <f t="shared" si="381"/>
        <v>19</v>
      </c>
      <c r="AA2156" s="26" t="str">
        <f t="shared" si="382"/>
        <v>03</v>
      </c>
      <c r="AB2156" s="26" t="str">
        <f t="shared" si="383"/>
        <v>32</v>
      </c>
      <c r="AC2156" s="86" t="str">
        <f t="shared" si="384"/>
        <v>CLS_TA_2500X1254px_65m_S2A_MSIL1C_20230223_100CC</v>
      </c>
      <c r="AD2156" s="41" t="s">
        <v>752</v>
      </c>
    </row>
    <row r="2157" spans="2:30" x14ac:dyDescent="0.25">
      <c r="B2157" t="s">
        <v>3866</v>
      </c>
      <c r="C2157" t="s">
        <v>3817</v>
      </c>
      <c r="D2157" s="7" t="s">
        <v>100</v>
      </c>
      <c r="E2157" s="2" t="b">
        <v>1</v>
      </c>
      <c r="F2157" s="2" t="s">
        <v>3815</v>
      </c>
      <c r="G2157" s="7" t="s">
        <v>8</v>
      </c>
      <c r="H2157" t="s">
        <v>101</v>
      </c>
      <c r="I2157" s="78">
        <v>44977</v>
      </c>
      <c r="J2157" s="44" t="s">
        <v>102</v>
      </c>
      <c r="K2157" s="2" t="s">
        <v>129</v>
      </c>
      <c r="L2157" s="9">
        <v>100</v>
      </c>
      <c r="M2157" t="s">
        <v>3869</v>
      </c>
      <c r="N2157" s="2" t="s">
        <v>85</v>
      </c>
      <c r="O2157" s="2" t="s">
        <v>4139</v>
      </c>
      <c r="P2157" s="2" t="str">
        <f>VLOOKUP(I2157,Period!A:B,2,FALSE)</f>
        <v>2023H1</v>
      </c>
      <c r="Q2157" s="9">
        <f t="shared" si="376"/>
        <v>42.266666666666673</v>
      </c>
      <c r="R2157" s="2">
        <f t="shared" si="374"/>
        <v>50</v>
      </c>
      <c r="S2157" t="str">
        <f t="shared" si="377"/>
        <v>03 Cloudy (40%-90%)</v>
      </c>
      <c r="T2157" t="str">
        <f t="shared" si="375"/>
        <v>44977S2A_MSIL1CCDM-MLB-CLSTA4497703 Cloudy (40%-90%)</v>
      </c>
      <c r="U2157">
        <f>IF(COUNTIF(T$2:T2156,T2157)&gt;=1,0,1)</f>
        <v>1</v>
      </c>
      <c r="V2157" s="26" t="s">
        <v>751</v>
      </c>
      <c r="W2157" s="26">
        <f t="shared" si="378"/>
        <v>2023</v>
      </c>
      <c r="X2157" s="26" t="str">
        <f t="shared" si="379"/>
        <v>02</v>
      </c>
      <c r="Y2157" s="26">
        <f t="shared" si="380"/>
        <v>20</v>
      </c>
      <c r="Z2157" s="26" t="str">
        <f t="shared" si="381"/>
        <v>18</v>
      </c>
      <c r="AA2157" s="26" t="str">
        <f t="shared" si="382"/>
        <v>53</v>
      </c>
      <c r="AB2157" s="26" t="str">
        <f t="shared" si="383"/>
        <v>55</v>
      </c>
      <c r="AC2157" s="86" t="str">
        <f t="shared" si="384"/>
        <v>CLS_TA_2500X1254px_65m_S2A_MSIL1C_20230220_50CC</v>
      </c>
      <c r="AD2157" s="41" t="s">
        <v>752</v>
      </c>
    </row>
    <row r="2158" spans="2:30" x14ac:dyDescent="0.25">
      <c r="B2158" t="s">
        <v>3866</v>
      </c>
      <c r="C2158" t="s">
        <v>3817</v>
      </c>
      <c r="D2158" s="7" t="s">
        <v>100</v>
      </c>
      <c r="E2158" s="2" t="b">
        <v>1</v>
      </c>
      <c r="F2158" s="2" t="s">
        <v>3815</v>
      </c>
      <c r="G2158" s="7" t="s">
        <v>8</v>
      </c>
      <c r="H2158" t="s">
        <v>101</v>
      </c>
      <c r="I2158" s="78">
        <v>44977</v>
      </c>
      <c r="J2158" s="44" t="s">
        <v>103</v>
      </c>
      <c r="K2158" s="2" t="s">
        <v>141</v>
      </c>
      <c r="L2158" s="9">
        <v>31.6</v>
      </c>
      <c r="M2158" t="s">
        <v>3869</v>
      </c>
      <c r="N2158" s="2" t="s">
        <v>85</v>
      </c>
      <c r="O2158" s="2" t="s">
        <v>4139</v>
      </c>
      <c r="P2158" s="2" t="str">
        <f>VLOOKUP(I2158,Period!A:B,2,FALSE)</f>
        <v>2023H1</v>
      </c>
      <c r="Q2158" s="9">
        <f t="shared" si="376"/>
        <v>42.266666666666673</v>
      </c>
      <c r="R2158" s="2">
        <f t="shared" si="374"/>
        <v>50</v>
      </c>
      <c r="S2158" t="str">
        <f t="shared" si="377"/>
        <v>03 Cloudy (40%-90%)</v>
      </c>
      <c r="T2158" t="str">
        <f t="shared" si="375"/>
        <v>44977S2A_MSIL1CCDM-MLB-CLSTA4497703 Cloudy (40%-90%)</v>
      </c>
      <c r="U2158">
        <f>IF(COUNTIF(T$2:T2157,T2158)&gt;=1,0,1)</f>
        <v>0</v>
      </c>
      <c r="V2158" s="26" t="s">
        <v>751</v>
      </c>
      <c r="W2158" s="26">
        <f t="shared" si="378"/>
        <v>2023</v>
      </c>
      <c r="X2158" s="26" t="str">
        <f t="shared" si="379"/>
        <v>02</v>
      </c>
      <c r="Y2158" s="26">
        <f t="shared" si="380"/>
        <v>20</v>
      </c>
      <c r="Z2158" s="26" t="str">
        <f t="shared" si="381"/>
        <v>18</v>
      </c>
      <c r="AA2158" s="26" t="str">
        <f t="shared" si="382"/>
        <v>53</v>
      </c>
      <c r="AB2158" s="26" t="str">
        <f t="shared" si="383"/>
        <v>51</v>
      </c>
      <c r="AC2158" s="86" t="str">
        <f t="shared" si="384"/>
        <v>CLS_TA_2500X1254px_65m_S2A_MSIL1C_20230220_50CC</v>
      </c>
      <c r="AD2158" s="41" t="s">
        <v>752</v>
      </c>
    </row>
    <row r="2159" spans="2:30" x14ac:dyDescent="0.25">
      <c r="B2159" t="s">
        <v>3866</v>
      </c>
      <c r="C2159" t="s">
        <v>3817</v>
      </c>
      <c r="D2159" s="7" t="s">
        <v>100</v>
      </c>
      <c r="E2159" s="2" t="b">
        <v>1</v>
      </c>
      <c r="F2159" s="2" t="s">
        <v>3815</v>
      </c>
      <c r="G2159" s="7" t="s">
        <v>8</v>
      </c>
      <c r="H2159" t="s">
        <v>101</v>
      </c>
      <c r="I2159" s="78">
        <v>44977</v>
      </c>
      <c r="J2159" s="44" t="s">
        <v>104</v>
      </c>
      <c r="K2159" s="2" t="s">
        <v>125</v>
      </c>
      <c r="L2159" s="9">
        <v>11.8</v>
      </c>
      <c r="M2159" t="s">
        <v>3869</v>
      </c>
      <c r="N2159" s="2" t="s">
        <v>85</v>
      </c>
      <c r="O2159" s="2" t="s">
        <v>4139</v>
      </c>
      <c r="P2159" s="2" t="str">
        <f>VLOOKUP(I2159,Period!A:B,2,FALSE)</f>
        <v>2023H1</v>
      </c>
      <c r="Q2159" s="9">
        <f t="shared" si="376"/>
        <v>42.266666666666673</v>
      </c>
      <c r="R2159" s="2">
        <f t="shared" si="374"/>
        <v>50</v>
      </c>
      <c r="S2159" t="str">
        <f t="shared" si="377"/>
        <v>03 Cloudy (40%-90%)</v>
      </c>
      <c r="T2159" t="str">
        <f t="shared" si="375"/>
        <v>44977S2A_MSIL1CCDM-MLB-CLSTA4497703 Cloudy (40%-90%)</v>
      </c>
      <c r="U2159">
        <f>IF(COUNTIF(T$2:T2158,T2159)&gt;=1,0,1)</f>
        <v>0</v>
      </c>
      <c r="V2159" s="26" t="s">
        <v>751</v>
      </c>
      <c r="W2159" s="26">
        <f t="shared" si="378"/>
        <v>2023</v>
      </c>
      <c r="X2159" s="26" t="str">
        <f t="shared" si="379"/>
        <v>02</v>
      </c>
      <c r="Y2159" s="26">
        <f t="shared" si="380"/>
        <v>20</v>
      </c>
      <c r="Z2159" s="26" t="str">
        <f t="shared" si="381"/>
        <v>18</v>
      </c>
      <c r="AA2159" s="26" t="str">
        <f t="shared" si="382"/>
        <v>53</v>
      </c>
      <c r="AB2159" s="26" t="str">
        <f t="shared" si="383"/>
        <v>50</v>
      </c>
      <c r="AC2159" s="86" t="str">
        <f t="shared" si="384"/>
        <v>CLS_TA_2500X1254px_65m_S2A_MSIL1C_20230220_50CC</v>
      </c>
      <c r="AD2159" s="41" t="s">
        <v>752</v>
      </c>
    </row>
    <row r="2160" spans="2:30" x14ac:dyDescent="0.25">
      <c r="B2160" t="s">
        <v>3866</v>
      </c>
      <c r="C2160" t="s">
        <v>3817</v>
      </c>
      <c r="D2160" s="7" t="s">
        <v>100</v>
      </c>
      <c r="E2160" s="2" t="b">
        <v>1</v>
      </c>
      <c r="F2160" s="2" t="s">
        <v>3815</v>
      </c>
      <c r="G2160" s="7" t="s">
        <v>8</v>
      </c>
      <c r="H2160" t="s">
        <v>101</v>
      </c>
      <c r="I2160" s="78">
        <v>44977</v>
      </c>
      <c r="J2160" s="44" t="s">
        <v>105</v>
      </c>
      <c r="K2160" s="2" t="s">
        <v>126</v>
      </c>
      <c r="L2160" s="9">
        <v>75</v>
      </c>
      <c r="M2160" t="s">
        <v>3869</v>
      </c>
      <c r="N2160" s="2" t="s">
        <v>85</v>
      </c>
      <c r="O2160" s="2" t="s">
        <v>4139</v>
      </c>
      <c r="P2160" s="2" t="str">
        <f>VLOOKUP(I2160,Period!A:B,2,FALSE)</f>
        <v>2023H1</v>
      </c>
      <c r="Q2160" s="9">
        <f t="shared" si="376"/>
        <v>42.266666666666673</v>
      </c>
      <c r="R2160" s="2">
        <f t="shared" si="374"/>
        <v>50</v>
      </c>
      <c r="S2160" t="str">
        <f t="shared" si="377"/>
        <v>03 Cloudy (40%-90%)</v>
      </c>
      <c r="T2160" t="str">
        <f t="shared" si="375"/>
        <v>44977S2A_MSIL1CCDM-MLB-CLSTA4497703 Cloudy (40%-90%)</v>
      </c>
      <c r="U2160">
        <f>IF(COUNTIF(T$2:T2159,T2160)&gt;=1,0,1)</f>
        <v>0</v>
      </c>
      <c r="V2160" s="26" t="s">
        <v>751</v>
      </c>
      <c r="W2160" s="26">
        <f t="shared" si="378"/>
        <v>2023</v>
      </c>
      <c r="X2160" s="26" t="str">
        <f t="shared" si="379"/>
        <v>02</v>
      </c>
      <c r="Y2160" s="26">
        <f t="shared" si="380"/>
        <v>20</v>
      </c>
      <c r="Z2160" s="26" t="str">
        <f t="shared" si="381"/>
        <v>18</v>
      </c>
      <c r="AA2160" s="26" t="str">
        <f t="shared" si="382"/>
        <v>53</v>
      </c>
      <c r="AB2160" s="26" t="str">
        <f t="shared" si="383"/>
        <v>43</v>
      </c>
      <c r="AC2160" s="86" t="str">
        <f t="shared" si="384"/>
        <v>CLS_TA_2500X1254px_65m_S2A_MSIL1C_20230220_50CC</v>
      </c>
      <c r="AD2160" s="41" t="s">
        <v>752</v>
      </c>
    </row>
    <row r="2161" spans="2:30" x14ac:dyDescent="0.25">
      <c r="B2161" t="s">
        <v>3866</v>
      </c>
      <c r="C2161" t="s">
        <v>3817</v>
      </c>
      <c r="D2161" s="7" t="s">
        <v>100</v>
      </c>
      <c r="E2161" s="2" t="b">
        <v>1</v>
      </c>
      <c r="F2161" s="2" t="s">
        <v>3815</v>
      </c>
      <c r="G2161" s="7" t="s">
        <v>8</v>
      </c>
      <c r="H2161" t="s">
        <v>101</v>
      </c>
      <c r="I2161" s="78">
        <v>44977</v>
      </c>
      <c r="J2161" s="44" t="s">
        <v>110</v>
      </c>
      <c r="K2161" s="2" t="s">
        <v>144</v>
      </c>
      <c r="L2161" s="9">
        <v>19.8</v>
      </c>
      <c r="M2161" t="s">
        <v>3869</v>
      </c>
      <c r="N2161" s="2" t="s">
        <v>85</v>
      </c>
      <c r="O2161" s="2" t="s">
        <v>4139</v>
      </c>
      <c r="P2161" s="2" t="str">
        <f>VLOOKUP(I2161,Period!A:B,2,FALSE)</f>
        <v>2023H1</v>
      </c>
      <c r="Q2161" s="9">
        <f t="shared" si="376"/>
        <v>42.266666666666673</v>
      </c>
      <c r="R2161" s="2">
        <f t="shared" si="374"/>
        <v>50</v>
      </c>
      <c r="S2161" t="str">
        <f t="shared" si="377"/>
        <v>03 Cloudy (40%-90%)</v>
      </c>
      <c r="T2161" t="str">
        <f t="shared" si="375"/>
        <v>44977S2A_MSIL1CCDM-MLB-CLSTA4497703 Cloudy (40%-90%)</v>
      </c>
      <c r="U2161">
        <f>IF(COUNTIF(T$2:T2160,T2161)&gt;=1,0,1)</f>
        <v>0</v>
      </c>
      <c r="V2161" s="26" t="s">
        <v>751</v>
      </c>
      <c r="W2161" s="26">
        <f t="shared" si="378"/>
        <v>2023</v>
      </c>
      <c r="X2161" s="26" t="str">
        <f t="shared" si="379"/>
        <v>02</v>
      </c>
      <c r="Y2161" s="26">
        <f t="shared" si="380"/>
        <v>20</v>
      </c>
      <c r="Z2161" s="26" t="str">
        <f t="shared" si="381"/>
        <v>18</v>
      </c>
      <c r="AA2161" s="26" t="str">
        <f t="shared" si="382"/>
        <v>53</v>
      </c>
      <c r="AB2161" s="26" t="str">
        <f t="shared" si="383"/>
        <v>36</v>
      </c>
      <c r="AC2161" s="86" t="str">
        <f t="shared" si="384"/>
        <v>CLS_TA_2500X1254px_65m_S2A_MSIL1C_20230220_50CC</v>
      </c>
      <c r="AD2161" s="41" t="s">
        <v>752</v>
      </c>
    </row>
    <row r="2162" spans="2:30" x14ac:dyDescent="0.25">
      <c r="B2162" t="s">
        <v>3866</v>
      </c>
      <c r="C2162" t="s">
        <v>3817</v>
      </c>
      <c r="D2162" s="7" t="s">
        <v>100</v>
      </c>
      <c r="E2162" s="2" t="b">
        <v>1</v>
      </c>
      <c r="F2162" s="2" t="s">
        <v>3815</v>
      </c>
      <c r="G2162" s="7" t="s">
        <v>8</v>
      </c>
      <c r="H2162" t="s">
        <v>101</v>
      </c>
      <c r="I2162" s="78">
        <v>44977</v>
      </c>
      <c r="J2162" s="44" t="s">
        <v>111</v>
      </c>
      <c r="K2162" s="2" t="s">
        <v>144</v>
      </c>
      <c r="L2162" s="9">
        <v>15.4</v>
      </c>
      <c r="M2162" t="s">
        <v>3869</v>
      </c>
      <c r="N2162" s="2" t="s">
        <v>85</v>
      </c>
      <c r="O2162" s="2" t="s">
        <v>4139</v>
      </c>
      <c r="P2162" s="2" t="str">
        <f>VLOOKUP(I2162,Period!A:B,2,FALSE)</f>
        <v>2023H1</v>
      </c>
      <c r="Q2162" s="9">
        <f t="shared" si="376"/>
        <v>42.266666666666673</v>
      </c>
      <c r="R2162" s="2">
        <f t="shared" si="374"/>
        <v>50</v>
      </c>
      <c r="S2162" t="str">
        <f t="shared" si="377"/>
        <v>03 Cloudy (40%-90%)</v>
      </c>
      <c r="T2162" t="str">
        <f t="shared" si="375"/>
        <v>44977S2A_MSIL1CCDM-MLB-CLSTA4497703 Cloudy (40%-90%)</v>
      </c>
      <c r="U2162">
        <f>IF(COUNTIF(T$2:T2161,T2162)&gt;=1,0,1)</f>
        <v>0</v>
      </c>
      <c r="V2162" s="26" t="s">
        <v>751</v>
      </c>
      <c r="W2162" s="26">
        <f t="shared" si="378"/>
        <v>2023</v>
      </c>
      <c r="X2162" s="26" t="str">
        <f t="shared" si="379"/>
        <v>02</v>
      </c>
      <c r="Y2162" s="26">
        <f t="shared" si="380"/>
        <v>20</v>
      </c>
      <c r="Z2162" s="26" t="str">
        <f t="shared" si="381"/>
        <v>18</v>
      </c>
      <c r="AA2162" s="26" t="str">
        <f t="shared" si="382"/>
        <v>53</v>
      </c>
      <c r="AB2162" s="26" t="str">
        <f t="shared" si="383"/>
        <v>36</v>
      </c>
      <c r="AC2162" s="86" t="str">
        <f t="shared" si="384"/>
        <v>CLS_TA_2500X1254px_65m_S2A_MSIL1C_20230220_50CC</v>
      </c>
      <c r="AD2162" s="41" t="s">
        <v>752</v>
      </c>
    </row>
    <row r="2163" spans="2:30" x14ac:dyDescent="0.25">
      <c r="B2163" t="s">
        <v>3866</v>
      </c>
      <c r="C2163" t="s">
        <v>3817</v>
      </c>
      <c r="D2163" s="7" t="s">
        <v>100</v>
      </c>
      <c r="E2163" s="2" t="b">
        <v>1</v>
      </c>
      <c r="F2163" s="2" t="s">
        <v>3815</v>
      </c>
      <c r="G2163" s="7" t="s">
        <v>8</v>
      </c>
      <c r="H2163" t="s">
        <v>101</v>
      </c>
      <c r="I2163" s="61">
        <v>44975</v>
      </c>
      <c r="J2163" s="43" t="s">
        <v>102</v>
      </c>
      <c r="K2163" s="2" t="s">
        <v>137</v>
      </c>
      <c r="L2163" s="9">
        <v>16.399999999999999</v>
      </c>
      <c r="M2163" t="s">
        <v>3869</v>
      </c>
      <c r="N2163" s="2" t="s">
        <v>85</v>
      </c>
      <c r="O2163" s="2" t="s">
        <v>4139</v>
      </c>
      <c r="P2163" s="2" t="str">
        <f>VLOOKUP(I2163,Period!A:B,2,FALSE)</f>
        <v>2023H1</v>
      </c>
      <c r="Q2163" s="9">
        <f t="shared" si="376"/>
        <v>14.633333333333335</v>
      </c>
      <c r="R2163" s="2">
        <f t="shared" si="374"/>
        <v>20</v>
      </c>
      <c r="S2163" t="str">
        <f t="shared" si="377"/>
        <v>02 Sunny (10%-30%)</v>
      </c>
      <c r="T2163" t="str">
        <f t="shared" si="375"/>
        <v>44975S2A_MSIL1CCDM-MLB-CLSTA4497502 Sunny (10%-30%)</v>
      </c>
      <c r="U2163">
        <f>IF(COUNTIF(T$2:T2162,T2163)&gt;=1,0,1)</f>
        <v>1</v>
      </c>
      <c r="V2163" s="26" t="s">
        <v>751</v>
      </c>
      <c r="W2163" s="26">
        <f t="shared" si="378"/>
        <v>2023</v>
      </c>
      <c r="X2163" s="26" t="str">
        <f t="shared" si="379"/>
        <v>02</v>
      </c>
      <c r="Y2163" s="26">
        <f t="shared" si="380"/>
        <v>18</v>
      </c>
      <c r="Z2163" s="26" t="str">
        <f t="shared" si="381"/>
        <v>19</v>
      </c>
      <c r="AA2163" s="26" t="str">
        <f t="shared" si="382"/>
        <v>03</v>
      </c>
      <c r="AB2163" s="26" t="str">
        <f t="shared" si="383"/>
        <v>48</v>
      </c>
      <c r="AC2163" s="86" t="str">
        <f t="shared" si="384"/>
        <v>CLS_TA_2500X1254px_65m_S2A_MSIL1C_20230218_20CC</v>
      </c>
      <c r="AD2163" s="41" t="s">
        <v>752</v>
      </c>
    </row>
    <row r="2164" spans="2:30" x14ac:dyDescent="0.25">
      <c r="B2164" t="s">
        <v>3866</v>
      </c>
      <c r="C2164" t="s">
        <v>3817</v>
      </c>
      <c r="D2164" s="7" t="s">
        <v>100</v>
      </c>
      <c r="E2164" s="2" t="b">
        <v>1</v>
      </c>
      <c r="F2164" s="2" t="s">
        <v>3815</v>
      </c>
      <c r="G2164" s="7" t="s">
        <v>8</v>
      </c>
      <c r="H2164" t="s">
        <v>101</v>
      </c>
      <c r="I2164" s="61">
        <v>44975</v>
      </c>
      <c r="J2164" s="43" t="s">
        <v>104</v>
      </c>
      <c r="K2164" s="2" t="s">
        <v>155</v>
      </c>
      <c r="L2164" s="9">
        <v>0</v>
      </c>
      <c r="M2164" t="s">
        <v>3869</v>
      </c>
      <c r="N2164" s="2" t="s">
        <v>85</v>
      </c>
      <c r="O2164" s="2" t="s">
        <v>4139</v>
      </c>
      <c r="P2164" s="2" t="str">
        <f>VLOOKUP(I2164,Period!A:B,2,FALSE)</f>
        <v>2023H1</v>
      </c>
      <c r="Q2164" s="9">
        <f t="shared" si="376"/>
        <v>14.633333333333335</v>
      </c>
      <c r="R2164" s="2">
        <f t="shared" si="374"/>
        <v>20</v>
      </c>
      <c r="S2164" t="str">
        <f t="shared" si="377"/>
        <v>02 Sunny (10%-30%)</v>
      </c>
      <c r="T2164" t="str">
        <f t="shared" si="375"/>
        <v>44975S2A_MSIL1CCDM-MLB-CLSTA4497502 Sunny (10%-30%)</v>
      </c>
      <c r="U2164">
        <f>IF(COUNTIF(T$2:T2163,T2164)&gt;=1,0,1)</f>
        <v>0</v>
      </c>
      <c r="V2164" s="26" t="s">
        <v>751</v>
      </c>
      <c r="W2164" s="26">
        <f t="shared" si="378"/>
        <v>2023</v>
      </c>
      <c r="X2164" s="26" t="str">
        <f t="shared" si="379"/>
        <v>02</v>
      </c>
      <c r="Y2164" s="26">
        <f t="shared" si="380"/>
        <v>18</v>
      </c>
      <c r="Z2164" s="26" t="str">
        <f t="shared" si="381"/>
        <v>19</v>
      </c>
      <c r="AA2164" s="26" t="str">
        <f t="shared" si="382"/>
        <v>03</v>
      </c>
      <c r="AB2164" s="26" t="str">
        <f t="shared" si="383"/>
        <v>44</v>
      </c>
      <c r="AC2164" s="86" t="str">
        <f t="shared" si="384"/>
        <v>CLS_TA_2500X1254px_65m_S2A_MSIL1C_20230218_20CC</v>
      </c>
      <c r="AD2164" s="41" t="s">
        <v>752</v>
      </c>
    </row>
    <row r="2165" spans="2:30" x14ac:dyDescent="0.25">
      <c r="B2165" t="s">
        <v>3866</v>
      </c>
      <c r="C2165" t="s">
        <v>3817</v>
      </c>
      <c r="D2165" s="7" t="s">
        <v>100</v>
      </c>
      <c r="E2165" s="2" t="b">
        <v>1</v>
      </c>
      <c r="F2165" s="2" t="s">
        <v>3815</v>
      </c>
      <c r="G2165" s="7" t="s">
        <v>8</v>
      </c>
      <c r="H2165" t="s">
        <v>101</v>
      </c>
      <c r="I2165" s="61">
        <v>44975</v>
      </c>
      <c r="J2165" s="43" t="s">
        <v>103</v>
      </c>
      <c r="K2165" s="2" t="s">
        <v>155</v>
      </c>
      <c r="L2165" s="9">
        <v>0.1</v>
      </c>
      <c r="M2165" t="s">
        <v>3869</v>
      </c>
      <c r="N2165" s="2" t="s">
        <v>85</v>
      </c>
      <c r="O2165" s="2" t="s">
        <v>4139</v>
      </c>
      <c r="P2165" s="2" t="str">
        <f>VLOOKUP(I2165,Period!A:B,2,FALSE)</f>
        <v>2023H1</v>
      </c>
      <c r="Q2165" s="9">
        <f t="shared" si="376"/>
        <v>14.633333333333335</v>
      </c>
      <c r="R2165" s="2">
        <f t="shared" si="374"/>
        <v>20</v>
      </c>
      <c r="S2165" t="str">
        <f t="shared" si="377"/>
        <v>02 Sunny (10%-30%)</v>
      </c>
      <c r="T2165" t="str">
        <f t="shared" si="375"/>
        <v>44975S2A_MSIL1CCDM-MLB-CLSTA4497502 Sunny (10%-30%)</v>
      </c>
      <c r="U2165">
        <f>IF(COUNTIF(T$2:T2164,T2165)&gt;=1,0,1)</f>
        <v>0</v>
      </c>
      <c r="V2165" s="26" t="s">
        <v>751</v>
      </c>
      <c r="W2165" s="26">
        <f t="shared" si="378"/>
        <v>2023</v>
      </c>
      <c r="X2165" s="26" t="str">
        <f t="shared" si="379"/>
        <v>02</v>
      </c>
      <c r="Y2165" s="26">
        <f t="shared" si="380"/>
        <v>18</v>
      </c>
      <c r="Z2165" s="26" t="str">
        <f t="shared" si="381"/>
        <v>19</v>
      </c>
      <c r="AA2165" s="26" t="str">
        <f t="shared" si="382"/>
        <v>03</v>
      </c>
      <c r="AB2165" s="26" t="str">
        <f t="shared" si="383"/>
        <v>44</v>
      </c>
      <c r="AC2165" s="86" t="str">
        <f t="shared" si="384"/>
        <v>CLS_TA_2500X1254px_65m_S2A_MSIL1C_20230218_20CC</v>
      </c>
      <c r="AD2165" s="41" t="s">
        <v>752</v>
      </c>
    </row>
    <row r="2166" spans="2:30" x14ac:dyDescent="0.25">
      <c r="B2166" t="s">
        <v>3866</v>
      </c>
      <c r="C2166" t="s">
        <v>3817</v>
      </c>
      <c r="D2166" s="7" t="s">
        <v>100</v>
      </c>
      <c r="E2166" s="2" t="b">
        <v>1</v>
      </c>
      <c r="F2166" s="2" t="s">
        <v>3815</v>
      </c>
      <c r="G2166" s="7" t="s">
        <v>8</v>
      </c>
      <c r="H2166" t="s">
        <v>101</v>
      </c>
      <c r="I2166" s="61">
        <v>44975</v>
      </c>
      <c r="J2166" s="43" t="s">
        <v>105</v>
      </c>
      <c r="K2166" s="2" t="s">
        <v>156</v>
      </c>
      <c r="L2166" s="9">
        <v>70.400000000000006</v>
      </c>
      <c r="M2166" t="s">
        <v>3869</v>
      </c>
      <c r="N2166" s="2" t="s">
        <v>85</v>
      </c>
      <c r="O2166" s="2" t="s">
        <v>4139</v>
      </c>
      <c r="P2166" s="2" t="str">
        <f>VLOOKUP(I2166,Period!A:B,2,FALSE)</f>
        <v>2023H1</v>
      </c>
      <c r="Q2166" s="9">
        <f t="shared" si="376"/>
        <v>14.633333333333335</v>
      </c>
      <c r="R2166" s="2">
        <f t="shared" si="374"/>
        <v>20</v>
      </c>
      <c r="S2166" t="str">
        <f t="shared" si="377"/>
        <v>02 Sunny (10%-30%)</v>
      </c>
      <c r="T2166" t="str">
        <f t="shared" si="375"/>
        <v>44975S2A_MSIL1CCDM-MLB-CLSTA4497502 Sunny (10%-30%)</v>
      </c>
      <c r="U2166">
        <f>IF(COUNTIF(T$2:T2165,T2166)&gt;=1,0,1)</f>
        <v>0</v>
      </c>
      <c r="V2166" s="26" t="s">
        <v>751</v>
      </c>
      <c r="W2166" s="26">
        <f t="shared" si="378"/>
        <v>2023</v>
      </c>
      <c r="X2166" s="26" t="str">
        <f t="shared" si="379"/>
        <v>02</v>
      </c>
      <c r="Y2166" s="26">
        <f t="shared" si="380"/>
        <v>18</v>
      </c>
      <c r="Z2166" s="26" t="str">
        <f t="shared" si="381"/>
        <v>19</v>
      </c>
      <c r="AA2166" s="26" t="str">
        <f t="shared" si="382"/>
        <v>03</v>
      </c>
      <c r="AB2166" s="26" t="str">
        <f t="shared" si="383"/>
        <v>34</v>
      </c>
      <c r="AC2166" s="86" t="str">
        <f t="shared" si="384"/>
        <v>CLS_TA_2500X1254px_65m_S2A_MSIL1C_20230218_20CC</v>
      </c>
      <c r="AD2166" s="41" t="s">
        <v>752</v>
      </c>
    </row>
    <row r="2167" spans="2:30" x14ac:dyDescent="0.25">
      <c r="B2167" t="s">
        <v>3866</v>
      </c>
      <c r="C2167" t="s">
        <v>3817</v>
      </c>
      <c r="D2167" s="7" t="s">
        <v>100</v>
      </c>
      <c r="E2167" s="2" t="b">
        <v>1</v>
      </c>
      <c r="F2167" s="2" t="s">
        <v>3815</v>
      </c>
      <c r="G2167" s="7" t="s">
        <v>8</v>
      </c>
      <c r="H2167" t="s">
        <v>101</v>
      </c>
      <c r="I2167" s="61">
        <v>44975</v>
      </c>
      <c r="J2167" s="43" t="s">
        <v>110</v>
      </c>
      <c r="K2167" s="2" t="s">
        <v>151</v>
      </c>
      <c r="L2167" s="9">
        <v>0.9</v>
      </c>
      <c r="M2167" t="s">
        <v>3869</v>
      </c>
      <c r="N2167" s="2" t="s">
        <v>85</v>
      </c>
      <c r="O2167" s="2" t="s">
        <v>4139</v>
      </c>
      <c r="P2167" s="2" t="str">
        <f>VLOOKUP(I2167,Period!A:B,2,FALSE)</f>
        <v>2023H1</v>
      </c>
      <c r="Q2167" s="9">
        <f t="shared" si="376"/>
        <v>14.633333333333335</v>
      </c>
      <c r="R2167" s="2">
        <f t="shared" si="374"/>
        <v>20</v>
      </c>
      <c r="S2167" t="str">
        <f t="shared" si="377"/>
        <v>02 Sunny (10%-30%)</v>
      </c>
      <c r="T2167" t="str">
        <f t="shared" si="375"/>
        <v>44975S2A_MSIL1CCDM-MLB-CLSTA4497502 Sunny (10%-30%)</v>
      </c>
      <c r="U2167">
        <f>IF(COUNTIF(T$2:T2166,T2167)&gt;=1,0,1)</f>
        <v>0</v>
      </c>
      <c r="V2167" s="26" t="s">
        <v>751</v>
      </c>
      <c r="W2167" s="26">
        <f t="shared" si="378"/>
        <v>2023</v>
      </c>
      <c r="X2167" s="26" t="str">
        <f t="shared" si="379"/>
        <v>02</v>
      </c>
      <c r="Y2167" s="26">
        <f t="shared" si="380"/>
        <v>18</v>
      </c>
      <c r="Z2167" s="26" t="str">
        <f t="shared" si="381"/>
        <v>19</v>
      </c>
      <c r="AA2167" s="26" t="str">
        <f t="shared" si="382"/>
        <v>03</v>
      </c>
      <c r="AB2167" s="26" t="str">
        <f t="shared" si="383"/>
        <v>30</v>
      </c>
      <c r="AC2167" s="86" t="str">
        <f t="shared" si="384"/>
        <v>CLS_TA_2500X1254px_65m_S2A_MSIL1C_20230218_20CC</v>
      </c>
      <c r="AD2167" s="41" t="s">
        <v>752</v>
      </c>
    </row>
    <row r="2168" spans="2:30" x14ac:dyDescent="0.25">
      <c r="B2168" t="s">
        <v>3866</v>
      </c>
      <c r="C2168" t="s">
        <v>3817</v>
      </c>
      <c r="D2168" s="7" t="s">
        <v>100</v>
      </c>
      <c r="E2168" s="2" t="b">
        <v>1</v>
      </c>
      <c r="F2168" s="2" t="s">
        <v>3815</v>
      </c>
      <c r="G2168" s="7" t="s">
        <v>8</v>
      </c>
      <c r="H2168" t="s">
        <v>101</v>
      </c>
      <c r="I2168" s="61">
        <v>44975</v>
      </c>
      <c r="J2168" s="43" t="s">
        <v>111</v>
      </c>
      <c r="K2168" s="2" t="s">
        <v>171</v>
      </c>
      <c r="L2168" s="9">
        <v>0</v>
      </c>
      <c r="M2168" t="s">
        <v>3869</v>
      </c>
      <c r="N2168" s="2" t="s">
        <v>85</v>
      </c>
      <c r="O2168" s="2" t="s">
        <v>4139</v>
      </c>
      <c r="P2168" s="2" t="str">
        <f>VLOOKUP(I2168,Period!A:B,2,FALSE)</f>
        <v>2023H1</v>
      </c>
      <c r="Q2168" s="9">
        <f t="shared" si="376"/>
        <v>14.633333333333335</v>
      </c>
      <c r="R2168" s="2">
        <f t="shared" si="374"/>
        <v>20</v>
      </c>
      <c r="S2168" t="str">
        <f t="shared" si="377"/>
        <v>02 Sunny (10%-30%)</v>
      </c>
      <c r="T2168" t="str">
        <f t="shared" si="375"/>
        <v>44975S2A_MSIL1CCDM-MLB-CLSTA4497502 Sunny (10%-30%)</v>
      </c>
      <c r="U2168">
        <f>IF(COUNTIF(T$2:T2167,T2168)&gt;=1,0,1)</f>
        <v>0</v>
      </c>
      <c r="V2168" s="26" t="s">
        <v>751</v>
      </c>
      <c r="W2168" s="26">
        <f t="shared" si="378"/>
        <v>2023</v>
      </c>
      <c r="X2168" s="26" t="str">
        <f t="shared" si="379"/>
        <v>02</v>
      </c>
      <c r="Y2168" s="26">
        <f t="shared" si="380"/>
        <v>18</v>
      </c>
      <c r="Z2168" s="26" t="str">
        <f t="shared" si="381"/>
        <v>19</v>
      </c>
      <c r="AA2168" s="26" t="str">
        <f t="shared" si="382"/>
        <v>03</v>
      </c>
      <c r="AB2168" s="26" t="str">
        <f t="shared" si="383"/>
        <v>29</v>
      </c>
      <c r="AC2168" s="86" t="str">
        <f t="shared" si="384"/>
        <v>CLS_TA_2500X1254px_65m_S2A_MSIL1C_20230218_20CC</v>
      </c>
      <c r="AD2168" s="41" t="s">
        <v>752</v>
      </c>
    </row>
    <row r="2169" spans="2:30" x14ac:dyDescent="0.25">
      <c r="B2169" t="s">
        <v>3866</v>
      </c>
      <c r="C2169" t="s">
        <v>3817</v>
      </c>
      <c r="D2169" s="7" t="s">
        <v>100</v>
      </c>
      <c r="E2169" s="2" t="b">
        <v>1</v>
      </c>
      <c r="F2169" s="2" t="s">
        <v>3815</v>
      </c>
      <c r="G2169" s="7" t="s">
        <v>8</v>
      </c>
      <c r="H2169" t="s">
        <v>101</v>
      </c>
      <c r="I2169" s="78">
        <v>44972</v>
      </c>
      <c r="J2169" s="44" t="s">
        <v>102</v>
      </c>
      <c r="K2169" s="2" t="s">
        <v>140</v>
      </c>
      <c r="L2169" s="9">
        <v>31</v>
      </c>
      <c r="M2169" t="s">
        <v>3869</v>
      </c>
      <c r="N2169" s="2" t="s">
        <v>85</v>
      </c>
      <c r="O2169" s="2" t="s">
        <v>4139</v>
      </c>
      <c r="P2169" s="2" t="str">
        <f>VLOOKUP(I2169,Period!A:B,2,FALSE)</f>
        <v>2023H1</v>
      </c>
      <c r="Q2169" s="9">
        <f t="shared" si="376"/>
        <v>12.850000000000001</v>
      </c>
      <c r="R2169" s="2">
        <f t="shared" si="374"/>
        <v>20</v>
      </c>
      <c r="S2169" t="str">
        <f t="shared" si="377"/>
        <v>02 Sunny (10%-30%)</v>
      </c>
      <c r="T2169" t="str">
        <f t="shared" si="375"/>
        <v>44972S2A_MSIL1CCDM-MLB-CLSTA4497202 Sunny (10%-30%)</v>
      </c>
      <c r="U2169">
        <f>IF(COUNTIF(T$2:T2168,T2169)&gt;=1,0,1)</f>
        <v>1</v>
      </c>
      <c r="V2169" s="26" t="s">
        <v>751</v>
      </c>
      <c r="W2169" s="26">
        <f t="shared" si="378"/>
        <v>2023</v>
      </c>
      <c r="X2169" s="26" t="str">
        <f t="shared" si="379"/>
        <v>02</v>
      </c>
      <c r="Y2169" s="26">
        <f t="shared" si="380"/>
        <v>15</v>
      </c>
      <c r="Z2169" s="26" t="str">
        <f t="shared" si="381"/>
        <v>18</v>
      </c>
      <c r="AA2169" s="26" t="str">
        <f t="shared" si="382"/>
        <v>53</v>
      </c>
      <c r="AB2169" s="26" t="str">
        <f t="shared" si="383"/>
        <v>52</v>
      </c>
      <c r="AC2169" s="86" t="str">
        <f t="shared" si="384"/>
        <v>CLS_TA_2500X1254px_65m_S2A_MSIL1C_20230215_20CC</v>
      </c>
      <c r="AD2169" s="41" t="s">
        <v>752</v>
      </c>
    </row>
    <row r="2170" spans="2:30" x14ac:dyDescent="0.25">
      <c r="B2170" t="s">
        <v>3866</v>
      </c>
      <c r="C2170" t="s">
        <v>3817</v>
      </c>
      <c r="D2170" s="7" t="s">
        <v>100</v>
      </c>
      <c r="E2170" s="2" t="b">
        <v>1</v>
      </c>
      <c r="F2170" s="2" t="s">
        <v>3815</v>
      </c>
      <c r="G2170" s="7" t="s">
        <v>8</v>
      </c>
      <c r="H2170" t="s">
        <v>101</v>
      </c>
      <c r="I2170" s="78">
        <v>44972</v>
      </c>
      <c r="J2170" s="44" t="s">
        <v>103</v>
      </c>
      <c r="K2170" s="2" t="s">
        <v>135</v>
      </c>
      <c r="L2170" s="9">
        <v>16.2</v>
      </c>
      <c r="M2170" t="s">
        <v>3869</v>
      </c>
      <c r="N2170" s="2" t="s">
        <v>85</v>
      </c>
      <c r="O2170" s="2" t="s">
        <v>4139</v>
      </c>
      <c r="P2170" s="2" t="str">
        <f>VLOOKUP(I2170,Period!A:B,2,FALSE)</f>
        <v>2023H1</v>
      </c>
      <c r="Q2170" s="9">
        <f t="shared" si="376"/>
        <v>12.850000000000001</v>
      </c>
      <c r="R2170" s="2">
        <f t="shared" si="374"/>
        <v>20</v>
      </c>
      <c r="S2170" t="str">
        <f t="shared" si="377"/>
        <v>02 Sunny (10%-30%)</v>
      </c>
      <c r="T2170" t="str">
        <f t="shared" si="375"/>
        <v>44972S2A_MSIL1CCDM-MLB-CLSTA4497202 Sunny (10%-30%)</v>
      </c>
      <c r="U2170">
        <f>IF(COUNTIF(T$2:T2169,T2170)&gt;=1,0,1)</f>
        <v>0</v>
      </c>
      <c r="V2170" s="26" t="s">
        <v>751</v>
      </c>
      <c r="W2170" s="26">
        <f t="shared" si="378"/>
        <v>2023</v>
      </c>
      <c r="X2170" s="26" t="str">
        <f t="shared" si="379"/>
        <v>02</v>
      </c>
      <c r="Y2170" s="26">
        <f t="shared" si="380"/>
        <v>15</v>
      </c>
      <c r="Z2170" s="26" t="str">
        <f t="shared" si="381"/>
        <v>18</v>
      </c>
      <c r="AA2170" s="26" t="str">
        <f t="shared" si="382"/>
        <v>53</v>
      </c>
      <c r="AB2170" s="26" t="str">
        <f t="shared" si="383"/>
        <v>48</v>
      </c>
      <c r="AC2170" s="86" t="str">
        <f t="shared" si="384"/>
        <v>CLS_TA_2500X1254px_65m_S2A_MSIL1C_20230215_20CC</v>
      </c>
      <c r="AD2170" s="41" t="s">
        <v>752</v>
      </c>
    </row>
    <row r="2171" spans="2:30" x14ac:dyDescent="0.25">
      <c r="B2171" t="s">
        <v>3866</v>
      </c>
      <c r="C2171" t="s">
        <v>3817</v>
      </c>
      <c r="D2171" s="7" t="s">
        <v>100</v>
      </c>
      <c r="E2171" s="2" t="b">
        <v>1</v>
      </c>
      <c r="F2171" s="2" t="s">
        <v>3815</v>
      </c>
      <c r="G2171" s="7" t="s">
        <v>8</v>
      </c>
      <c r="H2171" t="s">
        <v>101</v>
      </c>
      <c r="I2171" s="78">
        <v>44972</v>
      </c>
      <c r="J2171" s="44" t="s">
        <v>104</v>
      </c>
      <c r="K2171" s="2" t="s">
        <v>133</v>
      </c>
      <c r="L2171" s="9">
        <v>6.1</v>
      </c>
      <c r="M2171" t="s">
        <v>3869</v>
      </c>
      <c r="N2171" s="2" t="s">
        <v>85</v>
      </c>
      <c r="O2171" s="2" t="s">
        <v>4139</v>
      </c>
      <c r="P2171" s="2" t="str">
        <f>VLOOKUP(I2171,Period!A:B,2,FALSE)</f>
        <v>2023H1</v>
      </c>
      <c r="Q2171" s="9">
        <f t="shared" si="376"/>
        <v>12.850000000000001</v>
      </c>
      <c r="R2171" s="2">
        <f t="shared" si="374"/>
        <v>20</v>
      </c>
      <c r="S2171" t="str">
        <f t="shared" si="377"/>
        <v>02 Sunny (10%-30%)</v>
      </c>
      <c r="T2171" t="str">
        <f t="shared" si="375"/>
        <v>44972S2A_MSIL1CCDM-MLB-CLSTA4497202 Sunny (10%-30%)</v>
      </c>
      <c r="U2171">
        <f>IF(COUNTIF(T$2:T2170,T2171)&gt;=1,0,1)</f>
        <v>0</v>
      </c>
      <c r="V2171" s="26" t="s">
        <v>751</v>
      </c>
      <c r="W2171" s="26">
        <f t="shared" si="378"/>
        <v>2023</v>
      </c>
      <c r="X2171" s="26" t="str">
        <f t="shared" si="379"/>
        <v>02</v>
      </c>
      <c r="Y2171" s="26">
        <f t="shared" si="380"/>
        <v>15</v>
      </c>
      <c r="Z2171" s="26" t="str">
        <f t="shared" si="381"/>
        <v>18</v>
      </c>
      <c r="AA2171" s="26" t="str">
        <f t="shared" si="382"/>
        <v>53</v>
      </c>
      <c r="AB2171" s="26" t="str">
        <f t="shared" si="383"/>
        <v>47</v>
      </c>
      <c r="AC2171" s="86" t="str">
        <f t="shared" si="384"/>
        <v>CLS_TA_2500X1254px_65m_S2A_MSIL1C_20230215_20CC</v>
      </c>
      <c r="AD2171" s="41" t="s">
        <v>752</v>
      </c>
    </row>
    <row r="2172" spans="2:30" x14ac:dyDescent="0.25">
      <c r="B2172" t="s">
        <v>3866</v>
      </c>
      <c r="C2172" t="s">
        <v>3817</v>
      </c>
      <c r="D2172" s="7" t="s">
        <v>100</v>
      </c>
      <c r="E2172" s="2" t="b">
        <v>1</v>
      </c>
      <c r="F2172" s="2" t="s">
        <v>3815</v>
      </c>
      <c r="G2172" s="7" t="s">
        <v>8</v>
      </c>
      <c r="H2172" t="s">
        <v>101</v>
      </c>
      <c r="I2172" s="78">
        <v>44972</v>
      </c>
      <c r="J2172" s="44" t="s">
        <v>105</v>
      </c>
      <c r="K2172" s="2" t="s">
        <v>120</v>
      </c>
      <c r="L2172" s="9">
        <v>22.4</v>
      </c>
      <c r="M2172" t="s">
        <v>3869</v>
      </c>
      <c r="N2172" s="2" t="s">
        <v>85</v>
      </c>
      <c r="O2172" s="2" t="s">
        <v>4139</v>
      </c>
      <c r="P2172" s="2" t="str">
        <f>VLOOKUP(I2172,Period!A:B,2,FALSE)</f>
        <v>2023H1</v>
      </c>
      <c r="Q2172" s="9">
        <f t="shared" si="376"/>
        <v>12.850000000000001</v>
      </c>
      <c r="R2172" s="2">
        <f t="shared" ref="R2172:R2235" si="385">ROUNDUP(Q2172/10,0)*10</f>
        <v>20</v>
      </c>
      <c r="S2172" t="str">
        <f t="shared" si="377"/>
        <v>02 Sunny (10%-30%)</v>
      </c>
      <c r="T2172" t="str">
        <f t="shared" ref="T2172:T2235" si="386">CONCATENATE(I2172,B2172,C2172,H2172,I2172,S2172)</f>
        <v>44972S2A_MSIL1CCDM-MLB-CLSTA4497202 Sunny (10%-30%)</v>
      </c>
      <c r="U2172">
        <f>IF(COUNTIF(T$2:T2171,T2172)&gt;=1,0,1)</f>
        <v>0</v>
      </c>
      <c r="V2172" s="26" t="s">
        <v>751</v>
      </c>
      <c r="W2172" s="26">
        <f t="shared" si="378"/>
        <v>2023</v>
      </c>
      <c r="X2172" s="26" t="str">
        <f t="shared" si="379"/>
        <v>02</v>
      </c>
      <c r="Y2172" s="26">
        <f t="shared" si="380"/>
        <v>15</v>
      </c>
      <c r="Z2172" s="26" t="str">
        <f t="shared" si="381"/>
        <v>18</v>
      </c>
      <c r="AA2172" s="26" t="str">
        <f t="shared" si="382"/>
        <v>53</v>
      </c>
      <c r="AB2172" s="26" t="str">
        <f t="shared" si="383"/>
        <v>41</v>
      </c>
      <c r="AC2172" s="86" t="str">
        <f t="shared" si="384"/>
        <v>CLS_TA_2500X1254px_65m_S2A_MSIL1C_20230215_20CC</v>
      </c>
      <c r="AD2172" s="41" t="s">
        <v>752</v>
      </c>
    </row>
    <row r="2173" spans="2:30" x14ac:dyDescent="0.25">
      <c r="B2173" t="s">
        <v>3866</v>
      </c>
      <c r="C2173" t="s">
        <v>3817</v>
      </c>
      <c r="D2173" s="7" t="s">
        <v>100</v>
      </c>
      <c r="E2173" s="2" t="b">
        <v>1</v>
      </c>
      <c r="F2173" s="2" t="s">
        <v>3815</v>
      </c>
      <c r="G2173" s="7" t="s">
        <v>8</v>
      </c>
      <c r="H2173" t="s">
        <v>101</v>
      </c>
      <c r="I2173" s="78">
        <v>44972</v>
      </c>
      <c r="J2173" s="44" t="s">
        <v>110</v>
      </c>
      <c r="K2173" s="2" t="s">
        <v>154</v>
      </c>
      <c r="L2173" s="9">
        <v>1</v>
      </c>
      <c r="M2173" t="s">
        <v>3869</v>
      </c>
      <c r="N2173" s="2" t="s">
        <v>85</v>
      </c>
      <c r="O2173" s="2" t="s">
        <v>4139</v>
      </c>
      <c r="P2173" s="2" t="str">
        <f>VLOOKUP(I2173,Period!A:B,2,FALSE)</f>
        <v>2023H1</v>
      </c>
      <c r="Q2173" s="9">
        <f t="shared" si="376"/>
        <v>12.850000000000001</v>
      </c>
      <c r="R2173" s="2">
        <f t="shared" si="385"/>
        <v>20</v>
      </c>
      <c r="S2173" t="str">
        <f t="shared" si="377"/>
        <v>02 Sunny (10%-30%)</v>
      </c>
      <c r="T2173" t="str">
        <f t="shared" si="386"/>
        <v>44972S2A_MSIL1CCDM-MLB-CLSTA4497202 Sunny (10%-30%)</v>
      </c>
      <c r="U2173">
        <f>IF(COUNTIF(T$2:T2172,T2173)&gt;=1,0,1)</f>
        <v>0</v>
      </c>
      <c r="V2173" s="26" t="s">
        <v>751</v>
      </c>
      <c r="W2173" s="26">
        <f t="shared" si="378"/>
        <v>2023</v>
      </c>
      <c r="X2173" s="26" t="str">
        <f t="shared" si="379"/>
        <v>02</v>
      </c>
      <c r="Y2173" s="26">
        <f t="shared" si="380"/>
        <v>15</v>
      </c>
      <c r="Z2173" s="26" t="str">
        <f t="shared" si="381"/>
        <v>18</v>
      </c>
      <c r="AA2173" s="26" t="str">
        <f t="shared" si="382"/>
        <v>53</v>
      </c>
      <c r="AB2173" s="26" t="str">
        <f t="shared" si="383"/>
        <v>34</v>
      </c>
      <c r="AC2173" s="86" t="str">
        <f t="shared" si="384"/>
        <v>CLS_TA_2500X1254px_65m_S2A_MSIL1C_20230215_20CC</v>
      </c>
      <c r="AD2173" s="41" t="s">
        <v>752</v>
      </c>
    </row>
    <row r="2174" spans="2:30" x14ac:dyDescent="0.25">
      <c r="B2174" t="s">
        <v>3866</v>
      </c>
      <c r="C2174" t="s">
        <v>3817</v>
      </c>
      <c r="D2174" s="7" t="s">
        <v>100</v>
      </c>
      <c r="E2174" s="2" t="b">
        <v>1</v>
      </c>
      <c r="F2174" s="2" t="s">
        <v>3815</v>
      </c>
      <c r="G2174" s="7" t="s">
        <v>8</v>
      </c>
      <c r="H2174" t="s">
        <v>101</v>
      </c>
      <c r="I2174" s="78">
        <v>44972</v>
      </c>
      <c r="J2174" s="44" t="s">
        <v>111</v>
      </c>
      <c r="K2174" s="2" t="s">
        <v>157</v>
      </c>
      <c r="L2174" s="9">
        <v>0.4</v>
      </c>
      <c r="M2174" t="s">
        <v>3869</v>
      </c>
      <c r="N2174" s="2" t="s">
        <v>85</v>
      </c>
      <c r="O2174" s="2" t="s">
        <v>4139</v>
      </c>
      <c r="P2174" s="2" t="str">
        <f>VLOOKUP(I2174,Period!A:B,2,FALSE)</f>
        <v>2023H1</v>
      </c>
      <c r="Q2174" s="9">
        <f t="shared" si="376"/>
        <v>12.850000000000001</v>
      </c>
      <c r="R2174" s="2">
        <f t="shared" si="385"/>
        <v>20</v>
      </c>
      <c r="S2174" t="str">
        <f t="shared" si="377"/>
        <v>02 Sunny (10%-30%)</v>
      </c>
      <c r="T2174" t="str">
        <f t="shared" si="386"/>
        <v>44972S2A_MSIL1CCDM-MLB-CLSTA4497202 Sunny (10%-30%)</v>
      </c>
      <c r="U2174">
        <f>IF(COUNTIF(T$2:T2173,T2174)&gt;=1,0,1)</f>
        <v>0</v>
      </c>
      <c r="V2174" s="26" t="s">
        <v>751</v>
      </c>
      <c r="W2174" s="26">
        <f t="shared" si="378"/>
        <v>2023</v>
      </c>
      <c r="X2174" s="26" t="str">
        <f t="shared" si="379"/>
        <v>02</v>
      </c>
      <c r="Y2174" s="26">
        <f t="shared" si="380"/>
        <v>15</v>
      </c>
      <c r="Z2174" s="26" t="str">
        <f t="shared" si="381"/>
        <v>18</v>
      </c>
      <c r="AA2174" s="26" t="str">
        <f t="shared" si="382"/>
        <v>53</v>
      </c>
      <c r="AB2174" s="26" t="str">
        <f t="shared" si="383"/>
        <v>33</v>
      </c>
      <c r="AC2174" s="86" t="str">
        <f t="shared" si="384"/>
        <v>CLS_TA_2500X1254px_65m_S2A_MSIL1C_20230215_20CC</v>
      </c>
      <c r="AD2174" s="41" t="s">
        <v>752</v>
      </c>
    </row>
    <row r="2175" spans="2:30" x14ac:dyDescent="0.25">
      <c r="B2175" t="s">
        <v>3866</v>
      </c>
      <c r="C2175" t="s">
        <v>3817</v>
      </c>
      <c r="D2175" s="7" t="s">
        <v>100</v>
      </c>
      <c r="E2175" s="2" t="b">
        <v>1</v>
      </c>
      <c r="F2175" s="2" t="s">
        <v>3815</v>
      </c>
      <c r="G2175" s="7" t="s">
        <v>8</v>
      </c>
      <c r="H2175" t="s">
        <v>101</v>
      </c>
      <c r="I2175" s="61">
        <v>44970</v>
      </c>
      <c r="J2175" s="43" t="s">
        <v>102</v>
      </c>
      <c r="K2175" s="2" t="s">
        <v>136</v>
      </c>
      <c r="L2175" s="9">
        <v>0</v>
      </c>
      <c r="M2175" t="s">
        <v>3869</v>
      </c>
      <c r="N2175" s="2" t="s">
        <v>85</v>
      </c>
      <c r="O2175" s="2" t="s">
        <v>4139</v>
      </c>
      <c r="P2175" s="2" t="str">
        <f>VLOOKUP(I2175,Period!A:B,2,FALSE)</f>
        <v>2023H1</v>
      </c>
      <c r="Q2175" s="9">
        <f t="shared" si="376"/>
        <v>4.9999999999999996E-2</v>
      </c>
      <c r="R2175" s="2">
        <f t="shared" si="385"/>
        <v>10</v>
      </c>
      <c r="S2175" t="str">
        <f t="shared" si="377"/>
        <v>02 Sunny (10%-30%)</v>
      </c>
      <c r="T2175" t="str">
        <f t="shared" si="386"/>
        <v>44970S2A_MSIL1CCDM-MLB-CLSTA4497002 Sunny (10%-30%)</v>
      </c>
      <c r="U2175">
        <f>IF(COUNTIF(T$2:T2174,T2175)&gt;=1,0,1)</f>
        <v>1</v>
      </c>
      <c r="V2175" s="26" t="s">
        <v>751</v>
      </c>
      <c r="W2175" s="26">
        <f t="shared" si="378"/>
        <v>2023</v>
      </c>
      <c r="X2175" s="26" t="str">
        <f t="shared" si="379"/>
        <v>02</v>
      </c>
      <c r="Y2175" s="26">
        <f t="shared" si="380"/>
        <v>13</v>
      </c>
      <c r="Z2175" s="26" t="str">
        <f t="shared" si="381"/>
        <v>19</v>
      </c>
      <c r="AA2175" s="26" t="str">
        <f t="shared" si="382"/>
        <v>03</v>
      </c>
      <c r="AB2175" s="26" t="str">
        <f t="shared" si="383"/>
        <v>50</v>
      </c>
      <c r="AC2175" s="86" t="str">
        <f t="shared" si="384"/>
        <v>CLS_TA_2500X1254px_65m_S2A_MSIL1C_20230213_10CC</v>
      </c>
      <c r="AD2175" s="41" t="s">
        <v>752</v>
      </c>
    </row>
    <row r="2176" spans="2:30" x14ac:dyDescent="0.25">
      <c r="B2176" t="s">
        <v>3866</v>
      </c>
      <c r="C2176" t="s">
        <v>3817</v>
      </c>
      <c r="D2176" s="7" t="s">
        <v>100</v>
      </c>
      <c r="E2176" s="2" t="b">
        <v>1</v>
      </c>
      <c r="F2176" s="2" t="s">
        <v>3815</v>
      </c>
      <c r="G2176" s="7" t="s">
        <v>8</v>
      </c>
      <c r="H2176" t="s">
        <v>101</v>
      </c>
      <c r="I2176" s="61">
        <v>44970</v>
      </c>
      <c r="J2176" s="43" t="s">
        <v>103</v>
      </c>
      <c r="K2176" s="2" t="s">
        <v>146</v>
      </c>
      <c r="L2176" s="9">
        <v>0</v>
      </c>
      <c r="M2176" t="s">
        <v>3869</v>
      </c>
      <c r="N2176" s="2" t="s">
        <v>85</v>
      </c>
      <c r="O2176" s="2" t="s">
        <v>4139</v>
      </c>
      <c r="P2176" s="2" t="str">
        <f>VLOOKUP(I2176,Period!A:B,2,FALSE)</f>
        <v>2023H1</v>
      </c>
      <c r="Q2176" s="9">
        <f t="shared" si="376"/>
        <v>4.9999999999999996E-2</v>
      </c>
      <c r="R2176" s="2">
        <f t="shared" si="385"/>
        <v>10</v>
      </c>
      <c r="S2176" t="str">
        <f t="shared" si="377"/>
        <v>02 Sunny (10%-30%)</v>
      </c>
      <c r="T2176" t="str">
        <f t="shared" si="386"/>
        <v>44970S2A_MSIL1CCDM-MLB-CLSTA4497002 Sunny (10%-30%)</v>
      </c>
      <c r="U2176">
        <f>IF(COUNTIF(T$2:T2175,T2176)&gt;=1,0,1)</f>
        <v>0</v>
      </c>
      <c r="V2176" s="26" t="s">
        <v>751</v>
      </c>
      <c r="W2176" s="26">
        <f t="shared" si="378"/>
        <v>2023</v>
      </c>
      <c r="X2176" s="26" t="str">
        <f t="shared" si="379"/>
        <v>02</v>
      </c>
      <c r="Y2176" s="26">
        <f t="shared" si="380"/>
        <v>13</v>
      </c>
      <c r="Z2176" s="26" t="str">
        <f t="shared" si="381"/>
        <v>19</v>
      </c>
      <c r="AA2176" s="26" t="str">
        <f t="shared" si="382"/>
        <v>03</v>
      </c>
      <c r="AB2176" s="26" t="str">
        <f t="shared" si="383"/>
        <v>46</v>
      </c>
      <c r="AC2176" s="86" t="str">
        <f t="shared" si="384"/>
        <v>CLS_TA_2500X1254px_65m_S2A_MSIL1C_20230213_10CC</v>
      </c>
      <c r="AD2176" s="41" t="s">
        <v>752</v>
      </c>
    </row>
    <row r="2177" spans="2:30" x14ac:dyDescent="0.25">
      <c r="B2177" t="s">
        <v>3866</v>
      </c>
      <c r="C2177" t="s">
        <v>3817</v>
      </c>
      <c r="D2177" s="7" t="s">
        <v>100</v>
      </c>
      <c r="E2177" s="2" t="b">
        <v>1</v>
      </c>
      <c r="F2177" s="2" t="s">
        <v>3815</v>
      </c>
      <c r="G2177" s="7" t="s">
        <v>8</v>
      </c>
      <c r="H2177" t="s">
        <v>101</v>
      </c>
      <c r="I2177" s="61">
        <v>44970</v>
      </c>
      <c r="J2177" s="43" t="s">
        <v>104</v>
      </c>
      <c r="K2177" s="2" t="s">
        <v>147</v>
      </c>
      <c r="L2177" s="9">
        <v>0</v>
      </c>
      <c r="M2177" t="s">
        <v>3869</v>
      </c>
      <c r="N2177" s="2" t="s">
        <v>85</v>
      </c>
      <c r="O2177" s="2" t="s">
        <v>4139</v>
      </c>
      <c r="P2177" s="2" t="str">
        <f>VLOOKUP(I2177,Period!A:B,2,FALSE)</f>
        <v>2023H1</v>
      </c>
      <c r="Q2177" s="9">
        <f t="shared" si="376"/>
        <v>4.9999999999999996E-2</v>
      </c>
      <c r="R2177" s="2">
        <f t="shared" si="385"/>
        <v>10</v>
      </c>
      <c r="S2177" t="str">
        <f t="shared" si="377"/>
        <v>02 Sunny (10%-30%)</v>
      </c>
      <c r="T2177" t="str">
        <f t="shared" si="386"/>
        <v>44970S2A_MSIL1CCDM-MLB-CLSTA4497002 Sunny (10%-30%)</v>
      </c>
      <c r="U2177">
        <f>IF(COUNTIF(T$2:T2176,T2177)&gt;=1,0,1)</f>
        <v>0</v>
      </c>
      <c r="V2177" s="26" t="s">
        <v>751</v>
      </c>
      <c r="W2177" s="26">
        <f t="shared" si="378"/>
        <v>2023</v>
      </c>
      <c r="X2177" s="26" t="str">
        <f t="shared" si="379"/>
        <v>02</v>
      </c>
      <c r="Y2177" s="26">
        <f t="shared" si="380"/>
        <v>13</v>
      </c>
      <c r="Z2177" s="26" t="str">
        <f t="shared" si="381"/>
        <v>19</v>
      </c>
      <c r="AA2177" s="26" t="str">
        <f t="shared" si="382"/>
        <v>03</v>
      </c>
      <c r="AB2177" s="26" t="str">
        <f t="shared" si="383"/>
        <v>45</v>
      </c>
      <c r="AC2177" s="86" t="str">
        <f t="shared" si="384"/>
        <v>CLS_TA_2500X1254px_65m_S2A_MSIL1C_20230213_10CC</v>
      </c>
      <c r="AD2177" s="41" t="s">
        <v>752</v>
      </c>
    </row>
    <row r="2178" spans="2:30" x14ac:dyDescent="0.25">
      <c r="B2178" t="s">
        <v>3866</v>
      </c>
      <c r="C2178" t="s">
        <v>3817</v>
      </c>
      <c r="D2178" s="7" t="s">
        <v>100</v>
      </c>
      <c r="E2178" s="2" t="b">
        <v>1</v>
      </c>
      <c r="F2178" s="2" t="s">
        <v>3815</v>
      </c>
      <c r="G2178" s="7" t="s">
        <v>8</v>
      </c>
      <c r="H2178" t="s">
        <v>101</v>
      </c>
      <c r="I2178" s="61">
        <v>44970</v>
      </c>
      <c r="J2178" s="43" t="s">
        <v>105</v>
      </c>
      <c r="K2178" s="2" t="s">
        <v>149</v>
      </c>
      <c r="L2178" s="9">
        <v>0.3</v>
      </c>
      <c r="M2178" t="s">
        <v>3869</v>
      </c>
      <c r="N2178" s="2" t="s">
        <v>85</v>
      </c>
      <c r="O2178" s="2" t="s">
        <v>4139</v>
      </c>
      <c r="P2178" s="2" t="str">
        <f>VLOOKUP(I2178,Period!A:B,2,FALSE)</f>
        <v>2023H1</v>
      </c>
      <c r="Q2178" s="9">
        <f t="shared" ref="Q2178:Q2241" si="387">AVERAGEIFS(L:L,I:I,I2178,H:H,H2178,C:C,C2178,B:B,B2178)</f>
        <v>4.9999999999999996E-2</v>
      </c>
      <c r="R2178" s="2">
        <f t="shared" si="385"/>
        <v>10</v>
      </c>
      <c r="S2178" t="str">
        <f t="shared" si="377"/>
        <v>02 Sunny (10%-30%)</v>
      </c>
      <c r="T2178" t="str">
        <f t="shared" si="386"/>
        <v>44970S2A_MSIL1CCDM-MLB-CLSTA4497002 Sunny (10%-30%)</v>
      </c>
      <c r="U2178">
        <f>IF(COUNTIF(T$2:T2177,T2178)&gt;=1,0,1)</f>
        <v>0</v>
      </c>
      <c r="V2178" s="26" t="s">
        <v>751</v>
      </c>
      <c r="W2178" s="26">
        <f t="shared" si="378"/>
        <v>2023</v>
      </c>
      <c r="X2178" s="26" t="str">
        <f t="shared" si="379"/>
        <v>02</v>
      </c>
      <c r="Y2178" s="26">
        <f t="shared" si="380"/>
        <v>13</v>
      </c>
      <c r="Z2178" s="26" t="str">
        <f t="shared" si="381"/>
        <v>19</v>
      </c>
      <c r="AA2178" s="26" t="str">
        <f t="shared" si="382"/>
        <v>03</v>
      </c>
      <c r="AB2178" s="26" t="str">
        <f t="shared" si="383"/>
        <v>35</v>
      </c>
      <c r="AC2178" s="86" t="str">
        <f t="shared" si="384"/>
        <v>CLS_TA_2500X1254px_65m_S2A_MSIL1C_20230213_10CC</v>
      </c>
      <c r="AD2178" s="41" t="s">
        <v>752</v>
      </c>
    </row>
    <row r="2179" spans="2:30" x14ac:dyDescent="0.25">
      <c r="B2179" t="s">
        <v>3866</v>
      </c>
      <c r="C2179" t="s">
        <v>3817</v>
      </c>
      <c r="D2179" s="7" t="s">
        <v>100</v>
      </c>
      <c r="E2179" s="2" t="b">
        <v>1</v>
      </c>
      <c r="F2179" s="2" t="s">
        <v>3815</v>
      </c>
      <c r="G2179" s="7" t="s">
        <v>8</v>
      </c>
      <c r="H2179" t="s">
        <v>101</v>
      </c>
      <c r="I2179" s="61">
        <v>44970</v>
      </c>
      <c r="J2179" s="43" t="s">
        <v>111</v>
      </c>
      <c r="K2179" s="2" t="s">
        <v>150</v>
      </c>
      <c r="L2179" s="9">
        <v>0</v>
      </c>
      <c r="M2179" t="s">
        <v>3869</v>
      </c>
      <c r="N2179" s="2" t="s">
        <v>85</v>
      </c>
      <c r="O2179" s="2" t="s">
        <v>4139</v>
      </c>
      <c r="P2179" s="2" t="str">
        <f>VLOOKUP(I2179,Period!A:B,2,FALSE)</f>
        <v>2023H1</v>
      </c>
      <c r="Q2179" s="9">
        <f t="shared" si="387"/>
        <v>4.9999999999999996E-2</v>
      </c>
      <c r="R2179" s="2">
        <f t="shared" si="385"/>
        <v>10</v>
      </c>
      <c r="S2179" t="str">
        <f t="shared" ref="S2179:S2242" si="388">IF(R2179=0,"01 Clear (0%)",IF(R2179&lt;=30,"02 Sunny (10%-30%)",IF(R2179&lt;=90,"03 Cloudy (40%-90%)","04 Overcast (100%)")))</f>
        <v>02 Sunny (10%-30%)</v>
      </c>
      <c r="T2179" t="str">
        <f t="shared" si="386"/>
        <v>44970S2A_MSIL1CCDM-MLB-CLSTA4497002 Sunny (10%-30%)</v>
      </c>
      <c r="U2179">
        <f>IF(COUNTIF(T$2:T2178,T2179)&gt;=1,0,1)</f>
        <v>0</v>
      </c>
      <c r="V2179" s="26" t="s">
        <v>751</v>
      </c>
      <c r="W2179" s="26">
        <f t="shared" ref="W2179:W2242" si="389">YEAR(I2179)</f>
        <v>2023</v>
      </c>
      <c r="X2179" s="26" t="str">
        <f t="shared" ref="X2179:X2242" si="390">IF(LEN(MONTH(I2179))=1,CONCATENATE("0",MONTH(I2179)),MONTH(I2179))</f>
        <v>02</v>
      </c>
      <c r="Y2179" s="26">
        <f t="shared" ref="Y2179:Y2242" si="391">IF(LEN(DAY(I2179))=1,CONCATENATE("0",DAY(I2179)),DAY(I2179))</f>
        <v>13</v>
      </c>
      <c r="Z2179" s="26" t="str">
        <f t="shared" ref="Z2179:Z2242" si="392">LEFT(K2179,2)</f>
        <v>19</v>
      </c>
      <c r="AA2179" s="26" t="str">
        <f t="shared" ref="AA2179:AA2242" si="393">MID(K2179,4,2)</f>
        <v>03</v>
      </c>
      <c r="AB2179" s="26" t="str">
        <f t="shared" ref="AB2179:AB2242" si="394">MID(K2179,7,2)</f>
        <v>31</v>
      </c>
      <c r="AC2179" s="86" t="str">
        <f t="shared" ref="AC2179:AC2242" si="395">CONCATENATE(RIGHT(C2179,3),"_",H2179,"_",M2179,"_",O2179,"_",B2179,"_",W2179,X2179,Y2179,"_",R2179,"CC")</f>
        <v>CLS_TA_2500X1254px_65m_S2A_MSIL1C_20230213_10CC</v>
      </c>
      <c r="AD2179" s="41" t="s">
        <v>752</v>
      </c>
    </row>
    <row r="2180" spans="2:30" x14ac:dyDescent="0.25">
      <c r="B2180" t="s">
        <v>3866</v>
      </c>
      <c r="C2180" t="s">
        <v>3817</v>
      </c>
      <c r="D2180" s="7" t="s">
        <v>100</v>
      </c>
      <c r="E2180" s="2" t="b">
        <v>1</v>
      </c>
      <c r="F2180" s="2" t="s">
        <v>3815</v>
      </c>
      <c r="G2180" s="7" t="s">
        <v>8</v>
      </c>
      <c r="H2180" t="s">
        <v>101</v>
      </c>
      <c r="I2180" s="61">
        <v>44970</v>
      </c>
      <c r="J2180" s="43" t="s">
        <v>110</v>
      </c>
      <c r="K2180" s="2" t="s">
        <v>150</v>
      </c>
      <c r="L2180" s="9">
        <v>0</v>
      </c>
      <c r="M2180" t="s">
        <v>3869</v>
      </c>
      <c r="N2180" s="2" t="s">
        <v>85</v>
      </c>
      <c r="O2180" s="2" t="s">
        <v>4139</v>
      </c>
      <c r="P2180" s="2" t="str">
        <f>VLOOKUP(I2180,Period!A:B,2,FALSE)</f>
        <v>2023H1</v>
      </c>
      <c r="Q2180" s="9">
        <f t="shared" si="387"/>
        <v>4.9999999999999996E-2</v>
      </c>
      <c r="R2180" s="2">
        <f t="shared" si="385"/>
        <v>10</v>
      </c>
      <c r="S2180" t="str">
        <f t="shared" si="388"/>
        <v>02 Sunny (10%-30%)</v>
      </c>
      <c r="T2180" t="str">
        <f t="shared" si="386"/>
        <v>44970S2A_MSIL1CCDM-MLB-CLSTA4497002 Sunny (10%-30%)</v>
      </c>
      <c r="U2180">
        <f>IF(COUNTIF(T$2:T2179,T2180)&gt;=1,0,1)</f>
        <v>0</v>
      </c>
      <c r="V2180" s="26" t="s">
        <v>751</v>
      </c>
      <c r="W2180" s="26">
        <f t="shared" si="389"/>
        <v>2023</v>
      </c>
      <c r="X2180" s="26" t="str">
        <f t="shared" si="390"/>
        <v>02</v>
      </c>
      <c r="Y2180" s="26">
        <f t="shared" si="391"/>
        <v>13</v>
      </c>
      <c r="Z2180" s="26" t="str">
        <f t="shared" si="392"/>
        <v>19</v>
      </c>
      <c r="AA2180" s="26" t="str">
        <f t="shared" si="393"/>
        <v>03</v>
      </c>
      <c r="AB2180" s="26" t="str">
        <f t="shared" si="394"/>
        <v>31</v>
      </c>
      <c r="AC2180" s="86" t="str">
        <f t="shared" si="395"/>
        <v>CLS_TA_2500X1254px_65m_S2A_MSIL1C_20230213_10CC</v>
      </c>
      <c r="AD2180" s="41" t="s">
        <v>752</v>
      </c>
    </row>
    <row r="2181" spans="2:30" x14ac:dyDescent="0.25">
      <c r="B2181" t="s">
        <v>3866</v>
      </c>
      <c r="C2181" t="s">
        <v>3817</v>
      </c>
      <c r="D2181" s="7" t="s">
        <v>100</v>
      </c>
      <c r="E2181" s="2" t="b">
        <v>1</v>
      </c>
      <c r="F2181" s="2" t="s">
        <v>3815</v>
      </c>
      <c r="G2181" s="7" t="s">
        <v>8</v>
      </c>
      <c r="H2181" t="s">
        <v>101</v>
      </c>
      <c r="I2181" s="78">
        <v>44967</v>
      </c>
      <c r="J2181" s="44" t="s">
        <v>102</v>
      </c>
      <c r="K2181" s="2" t="s">
        <v>132</v>
      </c>
      <c r="L2181" s="9">
        <v>28.4</v>
      </c>
      <c r="M2181" t="s">
        <v>3869</v>
      </c>
      <c r="N2181" s="2" t="s">
        <v>85</v>
      </c>
      <c r="O2181" s="2" t="s">
        <v>4139</v>
      </c>
      <c r="P2181" s="2" t="str">
        <f>VLOOKUP(I2181,Period!A:B,2,FALSE)</f>
        <v>2023H1</v>
      </c>
      <c r="Q2181" s="9">
        <f t="shared" si="387"/>
        <v>19.25</v>
      </c>
      <c r="R2181" s="2">
        <f t="shared" si="385"/>
        <v>20</v>
      </c>
      <c r="S2181" t="str">
        <f t="shared" si="388"/>
        <v>02 Sunny (10%-30%)</v>
      </c>
      <c r="T2181" t="str">
        <f t="shared" si="386"/>
        <v>44967S2A_MSIL1CCDM-MLB-CLSTA4496702 Sunny (10%-30%)</v>
      </c>
      <c r="U2181">
        <f>IF(COUNTIF(T$2:T2180,T2181)&gt;=1,0,1)</f>
        <v>1</v>
      </c>
      <c r="V2181" s="26" t="s">
        <v>751</v>
      </c>
      <c r="W2181" s="26">
        <f t="shared" si="389"/>
        <v>2023</v>
      </c>
      <c r="X2181" s="26" t="str">
        <f t="shared" si="390"/>
        <v>02</v>
      </c>
      <c r="Y2181" s="26">
        <f t="shared" si="391"/>
        <v>10</v>
      </c>
      <c r="Z2181" s="26" t="str">
        <f t="shared" si="392"/>
        <v>18</v>
      </c>
      <c r="AA2181" s="26" t="str">
        <f t="shared" si="393"/>
        <v>53</v>
      </c>
      <c r="AB2181" s="26" t="str">
        <f t="shared" si="394"/>
        <v>54</v>
      </c>
      <c r="AC2181" s="86" t="str">
        <f t="shared" si="395"/>
        <v>CLS_TA_2500X1254px_65m_S2A_MSIL1C_20230210_20CC</v>
      </c>
      <c r="AD2181" s="41" t="s">
        <v>752</v>
      </c>
    </row>
    <row r="2182" spans="2:30" x14ac:dyDescent="0.25">
      <c r="B2182" t="s">
        <v>3866</v>
      </c>
      <c r="C2182" t="s">
        <v>3817</v>
      </c>
      <c r="D2182" s="7" t="s">
        <v>100</v>
      </c>
      <c r="E2182" s="2" t="b">
        <v>1</v>
      </c>
      <c r="F2182" s="2" t="s">
        <v>3815</v>
      </c>
      <c r="G2182" s="7" t="s">
        <v>8</v>
      </c>
      <c r="H2182" t="s">
        <v>101</v>
      </c>
      <c r="I2182" s="78">
        <v>44967</v>
      </c>
      <c r="J2182" s="44" t="s">
        <v>103</v>
      </c>
      <c r="K2182" s="2" t="s">
        <v>125</v>
      </c>
      <c r="L2182" s="9">
        <v>15.4</v>
      </c>
      <c r="M2182" t="s">
        <v>3869</v>
      </c>
      <c r="N2182" s="2" t="s">
        <v>85</v>
      </c>
      <c r="O2182" s="2" t="s">
        <v>4139</v>
      </c>
      <c r="P2182" s="2" t="str">
        <f>VLOOKUP(I2182,Period!A:B,2,FALSE)</f>
        <v>2023H1</v>
      </c>
      <c r="Q2182" s="9">
        <f t="shared" si="387"/>
        <v>19.25</v>
      </c>
      <c r="R2182" s="2">
        <f t="shared" si="385"/>
        <v>20</v>
      </c>
      <c r="S2182" t="str">
        <f t="shared" si="388"/>
        <v>02 Sunny (10%-30%)</v>
      </c>
      <c r="T2182" t="str">
        <f t="shared" si="386"/>
        <v>44967S2A_MSIL1CCDM-MLB-CLSTA4496702 Sunny (10%-30%)</v>
      </c>
      <c r="U2182">
        <f>IF(COUNTIF(T$2:T2181,T2182)&gt;=1,0,1)</f>
        <v>0</v>
      </c>
      <c r="V2182" s="26" t="s">
        <v>751</v>
      </c>
      <c r="W2182" s="26">
        <f t="shared" si="389"/>
        <v>2023</v>
      </c>
      <c r="X2182" s="26" t="str">
        <f t="shared" si="390"/>
        <v>02</v>
      </c>
      <c r="Y2182" s="26">
        <f t="shared" si="391"/>
        <v>10</v>
      </c>
      <c r="Z2182" s="26" t="str">
        <f t="shared" si="392"/>
        <v>18</v>
      </c>
      <c r="AA2182" s="26" t="str">
        <f t="shared" si="393"/>
        <v>53</v>
      </c>
      <c r="AB2182" s="26" t="str">
        <f t="shared" si="394"/>
        <v>50</v>
      </c>
      <c r="AC2182" s="86" t="str">
        <f t="shared" si="395"/>
        <v>CLS_TA_2500X1254px_65m_S2A_MSIL1C_20230210_20CC</v>
      </c>
      <c r="AD2182" s="41" t="s">
        <v>752</v>
      </c>
    </row>
    <row r="2183" spans="2:30" x14ac:dyDescent="0.25">
      <c r="B2183" t="s">
        <v>3866</v>
      </c>
      <c r="C2183" t="s">
        <v>3817</v>
      </c>
      <c r="D2183" s="7" t="s">
        <v>100</v>
      </c>
      <c r="E2183" s="2" t="b">
        <v>1</v>
      </c>
      <c r="F2183" s="2" t="s">
        <v>3815</v>
      </c>
      <c r="G2183" s="7" t="s">
        <v>8</v>
      </c>
      <c r="H2183" t="s">
        <v>101</v>
      </c>
      <c r="I2183" s="78">
        <v>44967</v>
      </c>
      <c r="J2183" s="44" t="s">
        <v>104</v>
      </c>
      <c r="K2183" s="2" t="s">
        <v>116</v>
      </c>
      <c r="L2183" s="9">
        <v>15.7</v>
      </c>
      <c r="M2183" t="s">
        <v>3869</v>
      </c>
      <c r="N2183" s="2" t="s">
        <v>85</v>
      </c>
      <c r="O2183" s="2" t="s">
        <v>4139</v>
      </c>
      <c r="P2183" s="2" t="str">
        <f>VLOOKUP(I2183,Period!A:B,2,FALSE)</f>
        <v>2023H1</v>
      </c>
      <c r="Q2183" s="9">
        <f t="shared" si="387"/>
        <v>19.25</v>
      </c>
      <c r="R2183" s="2">
        <f t="shared" si="385"/>
        <v>20</v>
      </c>
      <c r="S2183" t="str">
        <f t="shared" si="388"/>
        <v>02 Sunny (10%-30%)</v>
      </c>
      <c r="T2183" t="str">
        <f t="shared" si="386"/>
        <v>44967S2A_MSIL1CCDM-MLB-CLSTA4496702 Sunny (10%-30%)</v>
      </c>
      <c r="U2183">
        <f>IF(COUNTIF(T$2:T2182,T2183)&gt;=1,0,1)</f>
        <v>0</v>
      </c>
      <c r="V2183" s="26" t="s">
        <v>751</v>
      </c>
      <c r="W2183" s="26">
        <f t="shared" si="389"/>
        <v>2023</v>
      </c>
      <c r="X2183" s="26" t="str">
        <f t="shared" si="390"/>
        <v>02</v>
      </c>
      <c r="Y2183" s="26">
        <f t="shared" si="391"/>
        <v>10</v>
      </c>
      <c r="Z2183" s="26" t="str">
        <f t="shared" si="392"/>
        <v>18</v>
      </c>
      <c r="AA2183" s="26" t="str">
        <f t="shared" si="393"/>
        <v>53</v>
      </c>
      <c r="AB2183" s="26" t="str">
        <f t="shared" si="394"/>
        <v>49</v>
      </c>
      <c r="AC2183" s="86" t="str">
        <f t="shared" si="395"/>
        <v>CLS_TA_2500X1254px_65m_S2A_MSIL1C_20230210_20CC</v>
      </c>
      <c r="AD2183" s="41" t="s">
        <v>752</v>
      </c>
    </row>
    <row r="2184" spans="2:30" x14ac:dyDescent="0.25">
      <c r="B2184" t="s">
        <v>3866</v>
      </c>
      <c r="C2184" t="s">
        <v>3817</v>
      </c>
      <c r="D2184" s="7" t="s">
        <v>100</v>
      </c>
      <c r="E2184" s="2" t="b">
        <v>1</v>
      </c>
      <c r="F2184" s="2" t="s">
        <v>3815</v>
      </c>
      <c r="G2184" s="7" t="s">
        <v>8</v>
      </c>
      <c r="H2184" t="s">
        <v>101</v>
      </c>
      <c r="I2184" s="78">
        <v>44967</v>
      </c>
      <c r="J2184" s="44" t="s">
        <v>105</v>
      </c>
      <c r="K2184" s="2" t="s">
        <v>117</v>
      </c>
      <c r="L2184" s="9">
        <v>0</v>
      </c>
      <c r="M2184" t="s">
        <v>3869</v>
      </c>
      <c r="N2184" s="2" t="s">
        <v>85</v>
      </c>
      <c r="O2184" s="2" t="s">
        <v>4139</v>
      </c>
      <c r="P2184" s="2" t="str">
        <f>VLOOKUP(I2184,Period!A:B,2,FALSE)</f>
        <v>2023H1</v>
      </c>
      <c r="Q2184" s="9">
        <f t="shared" si="387"/>
        <v>19.25</v>
      </c>
      <c r="R2184" s="2">
        <f t="shared" si="385"/>
        <v>20</v>
      </c>
      <c r="S2184" t="str">
        <f t="shared" si="388"/>
        <v>02 Sunny (10%-30%)</v>
      </c>
      <c r="T2184" t="str">
        <f t="shared" si="386"/>
        <v>44967S2A_MSIL1CCDM-MLB-CLSTA4496702 Sunny (10%-30%)</v>
      </c>
      <c r="U2184">
        <f>IF(COUNTIF(T$2:T2183,T2184)&gt;=1,0,1)</f>
        <v>0</v>
      </c>
      <c r="V2184" s="26" t="s">
        <v>751</v>
      </c>
      <c r="W2184" s="26">
        <f t="shared" si="389"/>
        <v>2023</v>
      </c>
      <c r="X2184" s="26" t="str">
        <f t="shared" si="390"/>
        <v>02</v>
      </c>
      <c r="Y2184" s="26">
        <f t="shared" si="391"/>
        <v>10</v>
      </c>
      <c r="Z2184" s="26" t="str">
        <f t="shared" si="392"/>
        <v>18</v>
      </c>
      <c r="AA2184" s="26" t="str">
        <f t="shared" si="393"/>
        <v>53</v>
      </c>
      <c r="AB2184" s="26" t="str">
        <f t="shared" si="394"/>
        <v>42</v>
      </c>
      <c r="AC2184" s="86" t="str">
        <f t="shared" si="395"/>
        <v>CLS_TA_2500X1254px_65m_S2A_MSIL1C_20230210_20CC</v>
      </c>
      <c r="AD2184" s="41" t="s">
        <v>752</v>
      </c>
    </row>
    <row r="2185" spans="2:30" x14ac:dyDescent="0.25">
      <c r="B2185" t="s">
        <v>3866</v>
      </c>
      <c r="C2185" t="s">
        <v>3817</v>
      </c>
      <c r="D2185" s="7" t="s">
        <v>100</v>
      </c>
      <c r="E2185" s="2" t="b">
        <v>1</v>
      </c>
      <c r="F2185" s="2" t="s">
        <v>3815</v>
      </c>
      <c r="G2185" s="7" t="s">
        <v>8</v>
      </c>
      <c r="H2185" t="s">
        <v>101</v>
      </c>
      <c r="I2185" s="78">
        <v>44967</v>
      </c>
      <c r="J2185" s="44" t="s">
        <v>110</v>
      </c>
      <c r="K2185" s="2" t="s">
        <v>144</v>
      </c>
      <c r="L2185" s="9">
        <v>21.2</v>
      </c>
      <c r="M2185" t="s">
        <v>3869</v>
      </c>
      <c r="N2185" s="2" t="s">
        <v>85</v>
      </c>
      <c r="O2185" s="2" t="s">
        <v>4139</v>
      </c>
      <c r="P2185" s="2" t="str">
        <f>VLOOKUP(I2185,Period!A:B,2,FALSE)</f>
        <v>2023H1</v>
      </c>
      <c r="Q2185" s="9">
        <f t="shared" si="387"/>
        <v>19.25</v>
      </c>
      <c r="R2185" s="2">
        <f t="shared" si="385"/>
        <v>20</v>
      </c>
      <c r="S2185" t="str">
        <f t="shared" si="388"/>
        <v>02 Sunny (10%-30%)</v>
      </c>
      <c r="T2185" t="str">
        <f t="shared" si="386"/>
        <v>44967S2A_MSIL1CCDM-MLB-CLSTA4496702 Sunny (10%-30%)</v>
      </c>
      <c r="U2185">
        <f>IF(COUNTIF(T$2:T2184,T2185)&gt;=1,0,1)</f>
        <v>0</v>
      </c>
      <c r="V2185" s="26" t="s">
        <v>751</v>
      </c>
      <c r="W2185" s="26">
        <f t="shared" si="389"/>
        <v>2023</v>
      </c>
      <c r="X2185" s="26" t="str">
        <f t="shared" si="390"/>
        <v>02</v>
      </c>
      <c r="Y2185" s="26">
        <f t="shared" si="391"/>
        <v>10</v>
      </c>
      <c r="Z2185" s="26" t="str">
        <f t="shared" si="392"/>
        <v>18</v>
      </c>
      <c r="AA2185" s="26" t="str">
        <f t="shared" si="393"/>
        <v>53</v>
      </c>
      <c r="AB2185" s="26" t="str">
        <f t="shared" si="394"/>
        <v>36</v>
      </c>
      <c r="AC2185" s="86" t="str">
        <f t="shared" si="395"/>
        <v>CLS_TA_2500X1254px_65m_S2A_MSIL1C_20230210_20CC</v>
      </c>
      <c r="AD2185" s="41" t="s">
        <v>752</v>
      </c>
    </row>
    <row r="2186" spans="2:30" x14ac:dyDescent="0.25">
      <c r="B2186" t="s">
        <v>3866</v>
      </c>
      <c r="C2186" t="s">
        <v>3817</v>
      </c>
      <c r="D2186" s="7" t="s">
        <v>100</v>
      </c>
      <c r="E2186" s="2" t="b">
        <v>1</v>
      </c>
      <c r="F2186" s="2" t="s">
        <v>3815</v>
      </c>
      <c r="G2186" s="7" t="s">
        <v>8</v>
      </c>
      <c r="H2186" t="s">
        <v>101</v>
      </c>
      <c r="I2186" s="78">
        <v>44967</v>
      </c>
      <c r="J2186" s="44" t="s">
        <v>111</v>
      </c>
      <c r="K2186" s="2" t="s">
        <v>153</v>
      </c>
      <c r="L2186" s="9">
        <v>34.799999999999997</v>
      </c>
      <c r="M2186" t="s">
        <v>3869</v>
      </c>
      <c r="N2186" s="2" t="s">
        <v>85</v>
      </c>
      <c r="O2186" s="2" t="s">
        <v>4139</v>
      </c>
      <c r="P2186" s="2" t="str">
        <f>VLOOKUP(I2186,Period!A:B,2,FALSE)</f>
        <v>2023H1</v>
      </c>
      <c r="Q2186" s="9">
        <f t="shared" si="387"/>
        <v>19.25</v>
      </c>
      <c r="R2186" s="2">
        <f t="shared" si="385"/>
        <v>20</v>
      </c>
      <c r="S2186" t="str">
        <f t="shared" si="388"/>
        <v>02 Sunny (10%-30%)</v>
      </c>
      <c r="T2186" t="str">
        <f t="shared" si="386"/>
        <v>44967S2A_MSIL1CCDM-MLB-CLSTA4496702 Sunny (10%-30%)</v>
      </c>
      <c r="U2186">
        <f>IF(COUNTIF(T$2:T2185,T2186)&gt;=1,0,1)</f>
        <v>0</v>
      </c>
      <c r="V2186" s="26" t="s">
        <v>751</v>
      </c>
      <c r="W2186" s="26">
        <f t="shared" si="389"/>
        <v>2023</v>
      </c>
      <c r="X2186" s="26" t="str">
        <f t="shared" si="390"/>
        <v>02</v>
      </c>
      <c r="Y2186" s="26">
        <f t="shared" si="391"/>
        <v>10</v>
      </c>
      <c r="Z2186" s="26" t="str">
        <f t="shared" si="392"/>
        <v>18</v>
      </c>
      <c r="AA2186" s="26" t="str">
        <f t="shared" si="393"/>
        <v>53</v>
      </c>
      <c r="AB2186" s="26" t="str">
        <f t="shared" si="394"/>
        <v>35</v>
      </c>
      <c r="AC2186" s="86" t="str">
        <f t="shared" si="395"/>
        <v>CLS_TA_2500X1254px_65m_S2A_MSIL1C_20230210_20CC</v>
      </c>
      <c r="AD2186" s="41" t="s">
        <v>752</v>
      </c>
    </row>
    <row r="2187" spans="2:30" x14ac:dyDescent="0.25">
      <c r="B2187" t="s">
        <v>3866</v>
      </c>
      <c r="C2187" t="s">
        <v>3817</v>
      </c>
      <c r="D2187" s="7" t="s">
        <v>100</v>
      </c>
      <c r="E2187" s="2" t="b">
        <v>1</v>
      </c>
      <c r="F2187" s="2" t="s">
        <v>3815</v>
      </c>
      <c r="G2187" s="7" t="s">
        <v>8</v>
      </c>
      <c r="H2187" t="s">
        <v>101</v>
      </c>
      <c r="I2187" s="61">
        <v>44965</v>
      </c>
      <c r="J2187" s="43" t="s">
        <v>102</v>
      </c>
      <c r="K2187" s="2" t="s">
        <v>136</v>
      </c>
      <c r="L2187" s="9">
        <v>0.2</v>
      </c>
      <c r="M2187" t="s">
        <v>3869</v>
      </c>
      <c r="N2187" s="2" t="s">
        <v>85</v>
      </c>
      <c r="O2187" s="2" t="s">
        <v>4139</v>
      </c>
      <c r="P2187" s="2" t="str">
        <f>VLOOKUP(I2187,Period!A:B,2,FALSE)</f>
        <v>2023H1</v>
      </c>
      <c r="Q2187" s="9">
        <f t="shared" si="387"/>
        <v>2</v>
      </c>
      <c r="R2187" s="2">
        <f t="shared" si="385"/>
        <v>10</v>
      </c>
      <c r="S2187" t="str">
        <f t="shared" si="388"/>
        <v>02 Sunny (10%-30%)</v>
      </c>
      <c r="T2187" t="str">
        <f t="shared" si="386"/>
        <v>44965S2A_MSIL1CCDM-MLB-CLSTA4496502 Sunny (10%-30%)</v>
      </c>
      <c r="U2187">
        <f>IF(COUNTIF(T$2:T2186,T2187)&gt;=1,0,1)</f>
        <v>1</v>
      </c>
      <c r="V2187" s="26" t="s">
        <v>751</v>
      </c>
      <c r="W2187" s="26">
        <f t="shared" si="389"/>
        <v>2023</v>
      </c>
      <c r="X2187" s="26" t="str">
        <f t="shared" si="390"/>
        <v>02</v>
      </c>
      <c r="Y2187" s="26" t="str">
        <f t="shared" si="391"/>
        <v>08</v>
      </c>
      <c r="Z2187" s="26" t="str">
        <f t="shared" si="392"/>
        <v>19</v>
      </c>
      <c r="AA2187" s="26" t="str">
        <f t="shared" si="393"/>
        <v>03</v>
      </c>
      <c r="AB2187" s="26" t="str">
        <f t="shared" si="394"/>
        <v>50</v>
      </c>
      <c r="AC2187" s="86" t="str">
        <f t="shared" si="395"/>
        <v>CLS_TA_2500X1254px_65m_S2A_MSIL1C_20230208_10CC</v>
      </c>
      <c r="AD2187" s="41" t="s">
        <v>752</v>
      </c>
    </row>
    <row r="2188" spans="2:30" x14ac:dyDescent="0.25">
      <c r="B2188" t="s">
        <v>3866</v>
      </c>
      <c r="C2188" t="s">
        <v>3817</v>
      </c>
      <c r="D2188" s="7" t="s">
        <v>100</v>
      </c>
      <c r="E2188" s="2" t="b">
        <v>1</v>
      </c>
      <c r="F2188" s="2" t="s">
        <v>3815</v>
      </c>
      <c r="G2188" s="7" t="s">
        <v>8</v>
      </c>
      <c r="H2188" t="s">
        <v>101</v>
      </c>
      <c r="I2188" s="61">
        <v>44965</v>
      </c>
      <c r="J2188" s="43" t="s">
        <v>103</v>
      </c>
      <c r="K2188" s="2" t="s">
        <v>146</v>
      </c>
      <c r="L2188" s="9">
        <v>0</v>
      </c>
      <c r="M2188" t="s">
        <v>3869</v>
      </c>
      <c r="N2188" s="2" t="s">
        <v>85</v>
      </c>
      <c r="O2188" s="2" t="s">
        <v>4139</v>
      </c>
      <c r="P2188" s="2" t="str">
        <f>VLOOKUP(I2188,Period!A:B,2,FALSE)</f>
        <v>2023H1</v>
      </c>
      <c r="Q2188" s="9">
        <f t="shared" si="387"/>
        <v>2</v>
      </c>
      <c r="R2188" s="2">
        <f t="shared" si="385"/>
        <v>10</v>
      </c>
      <c r="S2188" t="str">
        <f t="shared" si="388"/>
        <v>02 Sunny (10%-30%)</v>
      </c>
      <c r="T2188" t="str">
        <f t="shared" si="386"/>
        <v>44965S2A_MSIL1CCDM-MLB-CLSTA4496502 Sunny (10%-30%)</v>
      </c>
      <c r="U2188">
        <f>IF(COUNTIF(T$2:T2187,T2188)&gt;=1,0,1)</f>
        <v>0</v>
      </c>
      <c r="V2188" s="26" t="s">
        <v>751</v>
      </c>
      <c r="W2188" s="26">
        <f t="shared" si="389"/>
        <v>2023</v>
      </c>
      <c r="X2188" s="26" t="str">
        <f t="shared" si="390"/>
        <v>02</v>
      </c>
      <c r="Y2188" s="26" t="str">
        <f t="shared" si="391"/>
        <v>08</v>
      </c>
      <c r="Z2188" s="26" t="str">
        <f t="shared" si="392"/>
        <v>19</v>
      </c>
      <c r="AA2188" s="26" t="str">
        <f t="shared" si="393"/>
        <v>03</v>
      </c>
      <c r="AB2188" s="26" t="str">
        <f t="shared" si="394"/>
        <v>46</v>
      </c>
      <c r="AC2188" s="86" t="str">
        <f t="shared" si="395"/>
        <v>CLS_TA_2500X1254px_65m_S2A_MSIL1C_20230208_10CC</v>
      </c>
      <c r="AD2188" s="41" t="s">
        <v>752</v>
      </c>
    </row>
    <row r="2189" spans="2:30" x14ac:dyDescent="0.25">
      <c r="B2189" t="s">
        <v>3866</v>
      </c>
      <c r="C2189" t="s">
        <v>3817</v>
      </c>
      <c r="D2189" s="7" t="s">
        <v>100</v>
      </c>
      <c r="E2189" s="2" t="b">
        <v>1</v>
      </c>
      <c r="F2189" s="2" t="s">
        <v>3815</v>
      </c>
      <c r="G2189" s="7" t="s">
        <v>8</v>
      </c>
      <c r="H2189" t="s">
        <v>101</v>
      </c>
      <c r="I2189" s="61">
        <v>44965</v>
      </c>
      <c r="J2189" s="43" t="s">
        <v>104</v>
      </c>
      <c r="K2189" s="2" t="s">
        <v>147</v>
      </c>
      <c r="L2189" s="9">
        <v>0</v>
      </c>
      <c r="M2189" t="s">
        <v>3869</v>
      </c>
      <c r="N2189" s="2" t="s">
        <v>85</v>
      </c>
      <c r="O2189" s="2" t="s">
        <v>4139</v>
      </c>
      <c r="P2189" s="2" t="str">
        <f>VLOOKUP(I2189,Period!A:B,2,FALSE)</f>
        <v>2023H1</v>
      </c>
      <c r="Q2189" s="9">
        <f t="shared" si="387"/>
        <v>2</v>
      </c>
      <c r="R2189" s="2">
        <f t="shared" si="385"/>
        <v>10</v>
      </c>
      <c r="S2189" t="str">
        <f t="shared" si="388"/>
        <v>02 Sunny (10%-30%)</v>
      </c>
      <c r="T2189" t="str">
        <f t="shared" si="386"/>
        <v>44965S2A_MSIL1CCDM-MLB-CLSTA4496502 Sunny (10%-30%)</v>
      </c>
      <c r="U2189">
        <f>IF(COUNTIF(T$2:T2188,T2189)&gt;=1,0,1)</f>
        <v>0</v>
      </c>
      <c r="V2189" s="26" t="s">
        <v>751</v>
      </c>
      <c r="W2189" s="26">
        <f t="shared" si="389"/>
        <v>2023</v>
      </c>
      <c r="X2189" s="26" t="str">
        <f t="shared" si="390"/>
        <v>02</v>
      </c>
      <c r="Y2189" s="26" t="str">
        <f t="shared" si="391"/>
        <v>08</v>
      </c>
      <c r="Z2189" s="26" t="str">
        <f t="shared" si="392"/>
        <v>19</v>
      </c>
      <c r="AA2189" s="26" t="str">
        <f t="shared" si="393"/>
        <v>03</v>
      </c>
      <c r="AB2189" s="26" t="str">
        <f t="shared" si="394"/>
        <v>45</v>
      </c>
      <c r="AC2189" s="86" t="str">
        <f t="shared" si="395"/>
        <v>CLS_TA_2500X1254px_65m_S2A_MSIL1C_20230208_10CC</v>
      </c>
      <c r="AD2189" s="41" t="s">
        <v>752</v>
      </c>
    </row>
    <row r="2190" spans="2:30" x14ac:dyDescent="0.25">
      <c r="B2190" t="s">
        <v>3866</v>
      </c>
      <c r="C2190" t="s">
        <v>3817</v>
      </c>
      <c r="D2190" s="7" t="s">
        <v>100</v>
      </c>
      <c r="E2190" s="2" t="b">
        <v>1</v>
      </c>
      <c r="F2190" s="2" t="s">
        <v>3815</v>
      </c>
      <c r="G2190" s="7" t="s">
        <v>8</v>
      </c>
      <c r="H2190" t="s">
        <v>101</v>
      </c>
      <c r="I2190" s="61">
        <v>44965</v>
      </c>
      <c r="J2190" s="43" t="s">
        <v>105</v>
      </c>
      <c r="K2190" s="2" t="s">
        <v>130</v>
      </c>
      <c r="L2190" s="9">
        <v>11.8</v>
      </c>
      <c r="M2190" t="s">
        <v>3869</v>
      </c>
      <c r="N2190" s="2" t="s">
        <v>85</v>
      </c>
      <c r="O2190" s="2" t="s">
        <v>4139</v>
      </c>
      <c r="P2190" s="2" t="str">
        <f>VLOOKUP(I2190,Period!A:B,2,FALSE)</f>
        <v>2023H1</v>
      </c>
      <c r="Q2190" s="9">
        <f t="shared" si="387"/>
        <v>2</v>
      </c>
      <c r="R2190" s="2">
        <f t="shared" si="385"/>
        <v>10</v>
      </c>
      <c r="S2190" t="str">
        <f t="shared" si="388"/>
        <v>02 Sunny (10%-30%)</v>
      </c>
      <c r="T2190" t="str">
        <f t="shared" si="386"/>
        <v>44965S2A_MSIL1CCDM-MLB-CLSTA4496502 Sunny (10%-30%)</v>
      </c>
      <c r="U2190">
        <f>IF(COUNTIF(T$2:T2189,T2190)&gt;=1,0,1)</f>
        <v>0</v>
      </c>
      <c r="V2190" s="26" t="s">
        <v>751</v>
      </c>
      <c r="W2190" s="26">
        <f t="shared" si="389"/>
        <v>2023</v>
      </c>
      <c r="X2190" s="26" t="str">
        <f t="shared" si="390"/>
        <v>02</v>
      </c>
      <c r="Y2190" s="26" t="str">
        <f t="shared" si="391"/>
        <v>08</v>
      </c>
      <c r="Z2190" s="26" t="str">
        <f t="shared" si="392"/>
        <v>19</v>
      </c>
      <c r="AA2190" s="26" t="str">
        <f t="shared" si="393"/>
        <v>03</v>
      </c>
      <c r="AB2190" s="26" t="str">
        <f t="shared" si="394"/>
        <v>36</v>
      </c>
      <c r="AC2190" s="86" t="str">
        <f t="shared" si="395"/>
        <v>CLS_TA_2500X1254px_65m_S2A_MSIL1C_20230208_10CC</v>
      </c>
      <c r="AD2190" s="41" t="s">
        <v>752</v>
      </c>
    </row>
    <row r="2191" spans="2:30" x14ac:dyDescent="0.25">
      <c r="B2191" t="s">
        <v>3866</v>
      </c>
      <c r="C2191" t="s">
        <v>3817</v>
      </c>
      <c r="D2191" s="7" t="s">
        <v>100</v>
      </c>
      <c r="E2191" s="2" t="b">
        <v>1</v>
      </c>
      <c r="F2191" s="2" t="s">
        <v>3815</v>
      </c>
      <c r="G2191" s="7" t="s">
        <v>8</v>
      </c>
      <c r="H2191" t="s">
        <v>101</v>
      </c>
      <c r="I2191" s="61">
        <v>44965</v>
      </c>
      <c r="J2191" s="43" t="s">
        <v>110</v>
      </c>
      <c r="K2191" s="2" t="s">
        <v>166</v>
      </c>
      <c r="L2191" s="9">
        <v>0</v>
      </c>
      <c r="M2191" t="s">
        <v>3869</v>
      </c>
      <c r="N2191" s="2" t="s">
        <v>85</v>
      </c>
      <c r="O2191" s="2" t="s">
        <v>4139</v>
      </c>
      <c r="P2191" s="2" t="str">
        <f>VLOOKUP(I2191,Period!A:B,2,FALSE)</f>
        <v>2023H1</v>
      </c>
      <c r="Q2191" s="9">
        <f t="shared" si="387"/>
        <v>2</v>
      </c>
      <c r="R2191" s="2">
        <f t="shared" si="385"/>
        <v>10</v>
      </c>
      <c r="S2191" t="str">
        <f t="shared" si="388"/>
        <v>02 Sunny (10%-30%)</v>
      </c>
      <c r="T2191" t="str">
        <f t="shared" si="386"/>
        <v>44965S2A_MSIL1CCDM-MLB-CLSTA4496502 Sunny (10%-30%)</v>
      </c>
      <c r="U2191">
        <f>IF(COUNTIF(T$2:T2190,T2191)&gt;=1,0,1)</f>
        <v>0</v>
      </c>
      <c r="V2191" s="26" t="s">
        <v>751</v>
      </c>
      <c r="W2191" s="26">
        <f t="shared" si="389"/>
        <v>2023</v>
      </c>
      <c r="X2191" s="26" t="str">
        <f t="shared" si="390"/>
        <v>02</v>
      </c>
      <c r="Y2191" s="26" t="str">
        <f t="shared" si="391"/>
        <v>08</v>
      </c>
      <c r="Z2191" s="26" t="str">
        <f t="shared" si="392"/>
        <v>19</v>
      </c>
      <c r="AA2191" s="26" t="str">
        <f t="shared" si="393"/>
        <v>03</v>
      </c>
      <c r="AB2191" s="26" t="str">
        <f t="shared" si="394"/>
        <v>32</v>
      </c>
      <c r="AC2191" s="86" t="str">
        <f t="shared" si="395"/>
        <v>CLS_TA_2500X1254px_65m_S2A_MSIL1C_20230208_10CC</v>
      </c>
      <c r="AD2191" s="41" t="s">
        <v>752</v>
      </c>
    </row>
    <row r="2192" spans="2:30" x14ac:dyDescent="0.25">
      <c r="B2192" t="s">
        <v>3866</v>
      </c>
      <c r="C2192" t="s">
        <v>3817</v>
      </c>
      <c r="D2192" s="7" t="s">
        <v>100</v>
      </c>
      <c r="E2192" s="2" t="b">
        <v>1</v>
      </c>
      <c r="F2192" s="2" t="s">
        <v>3815</v>
      </c>
      <c r="G2192" s="7" t="s">
        <v>8</v>
      </c>
      <c r="H2192" t="s">
        <v>101</v>
      </c>
      <c r="I2192" s="61">
        <v>44965</v>
      </c>
      <c r="J2192" s="43" t="s">
        <v>111</v>
      </c>
      <c r="K2192" s="2" t="s">
        <v>150</v>
      </c>
      <c r="L2192" s="9">
        <v>0</v>
      </c>
      <c r="M2192" t="s">
        <v>3869</v>
      </c>
      <c r="N2192" s="2" t="s">
        <v>85</v>
      </c>
      <c r="O2192" s="2" t="s">
        <v>4139</v>
      </c>
      <c r="P2192" s="2" t="str">
        <f>VLOOKUP(I2192,Period!A:B,2,FALSE)</f>
        <v>2023H1</v>
      </c>
      <c r="Q2192" s="9">
        <f t="shared" si="387"/>
        <v>2</v>
      </c>
      <c r="R2192" s="2">
        <f t="shared" si="385"/>
        <v>10</v>
      </c>
      <c r="S2192" t="str">
        <f t="shared" si="388"/>
        <v>02 Sunny (10%-30%)</v>
      </c>
      <c r="T2192" t="str">
        <f t="shared" si="386"/>
        <v>44965S2A_MSIL1CCDM-MLB-CLSTA4496502 Sunny (10%-30%)</v>
      </c>
      <c r="U2192">
        <f>IF(COUNTIF(T$2:T2191,T2192)&gt;=1,0,1)</f>
        <v>0</v>
      </c>
      <c r="V2192" s="26" t="s">
        <v>751</v>
      </c>
      <c r="W2192" s="26">
        <f t="shared" si="389"/>
        <v>2023</v>
      </c>
      <c r="X2192" s="26" t="str">
        <f t="shared" si="390"/>
        <v>02</v>
      </c>
      <c r="Y2192" s="26" t="str">
        <f t="shared" si="391"/>
        <v>08</v>
      </c>
      <c r="Z2192" s="26" t="str">
        <f t="shared" si="392"/>
        <v>19</v>
      </c>
      <c r="AA2192" s="26" t="str">
        <f t="shared" si="393"/>
        <v>03</v>
      </c>
      <c r="AB2192" s="26" t="str">
        <f t="shared" si="394"/>
        <v>31</v>
      </c>
      <c r="AC2192" s="86" t="str">
        <f t="shared" si="395"/>
        <v>CLS_TA_2500X1254px_65m_S2A_MSIL1C_20230208_10CC</v>
      </c>
      <c r="AD2192" s="41" t="s">
        <v>752</v>
      </c>
    </row>
    <row r="2193" spans="2:30" x14ac:dyDescent="0.25">
      <c r="B2193" t="s">
        <v>3866</v>
      </c>
      <c r="C2193" t="s">
        <v>3817</v>
      </c>
      <c r="D2193" s="7" t="s">
        <v>100</v>
      </c>
      <c r="E2193" s="2" t="b">
        <v>1</v>
      </c>
      <c r="F2193" s="2" t="s">
        <v>3815</v>
      </c>
      <c r="G2193" s="7" t="s">
        <v>8</v>
      </c>
      <c r="H2193" t="s">
        <v>101</v>
      </c>
      <c r="I2193" s="78">
        <v>44962</v>
      </c>
      <c r="J2193" s="44" t="s">
        <v>102</v>
      </c>
      <c r="K2193" s="2" t="s">
        <v>132</v>
      </c>
      <c r="L2193" s="9">
        <v>53.8</v>
      </c>
      <c r="M2193" t="s">
        <v>3869</v>
      </c>
      <c r="N2193" s="2" t="s">
        <v>85</v>
      </c>
      <c r="O2193" s="2" t="s">
        <v>4139</v>
      </c>
      <c r="P2193" s="2" t="str">
        <f>VLOOKUP(I2193,Period!A:B,2,FALSE)</f>
        <v>2023H1</v>
      </c>
      <c r="Q2193" s="9">
        <f t="shared" si="387"/>
        <v>58.033333333333339</v>
      </c>
      <c r="R2193" s="2">
        <f t="shared" si="385"/>
        <v>60</v>
      </c>
      <c r="S2193" t="str">
        <f t="shared" si="388"/>
        <v>03 Cloudy (40%-90%)</v>
      </c>
      <c r="T2193" t="str">
        <f t="shared" si="386"/>
        <v>44962S2A_MSIL1CCDM-MLB-CLSTA4496203 Cloudy (40%-90%)</v>
      </c>
      <c r="U2193">
        <f>IF(COUNTIF(T$2:T2192,T2193)&gt;=1,0,1)</f>
        <v>1</v>
      </c>
      <c r="V2193" s="26" t="s">
        <v>751</v>
      </c>
      <c r="W2193" s="26">
        <f t="shared" si="389"/>
        <v>2023</v>
      </c>
      <c r="X2193" s="26" t="str">
        <f t="shared" si="390"/>
        <v>02</v>
      </c>
      <c r="Y2193" s="26" t="str">
        <f t="shared" si="391"/>
        <v>05</v>
      </c>
      <c r="Z2193" s="26" t="str">
        <f t="shared" si="392"/>
        <v>18</v>
      </c>
      <c r="AA2193" s="26" t="str">
        <f t="shared" si="393"/>
        <v>53</v>
      </c>
      <c r="AB2193" s="26" t="str">
        <f t="shared" si="394"/>
        <v>54</v>
      </c>
      <c r="AC2193" s="86" t="str">
        <f t="shared" si="395"/>
        <v>CLS_TA_2500X1254px_65m_S2A_MSIL1C_20230205_60CC</v>
      </c>
      <c r="AD2193" s="41" t="s">
        <v>752</v>
      </c>
    </row>
    <row r="2194" spans="2:30" x14ac:dyDescent="0.25">
      <c r="B2194" t="s">
        <v>3866</v>
      </c>
      <c r="C2194" t="s">
        <v>3817</v>
      </c>
      <c r="D2194" s="7" t="s">
        <v>100</v>
      </c>
      <c r="E2194" s="2" t="b">
        <v>1</v>
      </c>
      <c r="F2194" s="2" t="s">
        <v>3815</v>
      </c>
      <c r="G2194" s="7" t="s">
        <v>8</v>
      </c>
      <c r="H2194" t="s">
        <v>101</v>
      </c>
      <c r="I2194" s="78">
        <v>44962</v>
      </c>
      <c r="J2194" s="44" t="s">
        <v>103</v>
      </c>
      <c r="K2194" s="2" t="s">
        <v>125</v>
      </c>
      <c r="L2194" s="9">
        <v>62.4</v>
      </c>
      <c r="M2194" t="s">
        <v>3869</v>
      </c>
      <c r="N2194" s="2" t="s">
        <v>85</v>
      </c>
      <c r="O2194" s="2" t="s">
        <v>4139</v>
      </c>
      <c r="P2194" s="2" t="str">
        <f>VLOOKUP(I2194,Period!A:B,2,FALSE)</f>
        <v>2023H1</v>
      </c>
      <c r="Q2194" s="9">
        <f t="shared" si="387"/>
        <v>58.033333333333339</v>
      </c>
      <c r="R2194" s="2">
        <f t="shared" si="385"/>
        <v>60</v>
      </c>
      <c r="S2194" t="str">
        <f t="shared" si="388"/>
        <v>03 Cloudy (40%-90%)</v>
      </c>
      <c r="T2194" t="str">
        <f t="shared" si="386"/>
        <v>44962S2A_MSIL1CCDM-MLB-CLSTA4496203 Cloudy (40%-90%)</v>
      </c>
      <c r="U2194">
        <f>IF(COUNTIF(T$2:T2193,T2194)&gt;=1,0,1)</f>
        <v>0</v>
      </c>
      <c r="V2194" s="26" t="s">
        <v>751</v>
      </c>
      <c r="W2194" s="26">
        <f t="shared" si="389"/>
        <v>2023</v>
      </c>
      <c r="X2194" s="26" t="str">
        <f t="shared" si="390"/>
        <v>02</v>
      </c>
      <c r="Y2194" s="26" t="str">
        <f t="shared" si="391"/>
        <v>05</v>
      </c>
      <c r="Z2194" s="26" t="str">
        <f t="shared" si="392"/>
        <v>18</v>
      </c>
      <c r="AA2194" s="26" t="str">
        <f t="shared" si="393"/>
        <v>53</v>
      </c>
      <c r="AB2194" s="26" t="str">
        <f t="shared" si="394"/>
        <v>50</v>
      </c>
      <c r="AC2194" s="86" t="str">
        <f t="shared" si="395"/>
        <v>CLS_TA_2500X1254px_65m_S2A_MSIL1C_20230205_60CC</v>
      </c>
      <c r="AD2194" s="41" t="s">
        <v>752</v>
      </c>
    </row>
    <row r="2195" spans="2:30" x14ac:dyDescent="0.25">
      <c r="B2195" t="s">
        <v>3866</v>
      </c>
      <c r="C2195" t="s">
        <v>3817</v>
      </c>
      <c r="D2195" s="7" t="s">
        <v>100</v>
      </c>
      <c r="E2195" s="2" t="b">
        <v>1</v>
      </c>
      <c r="F2195" s="2" t="s">
        <v>3815</v>
      </c>
      <c r="G2195" s="7" t="s">
        <v>8</v>
      </c>
      <c r="H2195" t="s">
        <v>101</v>
      </c>
      <c r="I2195" s="78">
        <v>44962</v>
      </c>
      <c r="J2195" s="44" t="s">
        <v>104</v>
      </c>
      <c r="K2195" s="2" t="s">
        <v>125</v>
      </c>
      <c r="L2195" s="9">
        <v>60.9</v>
      </c>
      <c r="M2195" t="s">
        <v>3869</v>
      </c>
      <c r="N2195" s="2" t="s">
        <v>85</v>
      </c>
      <c r="O2195" s="2" t="s">
        <v>4139</v>
      </c>
      <c r="P2195" s="2" t="str">
        <f>VLOOKUP(I2195,Period!A:B,2,FALSE)</f>
        <v>2023H1</v>
      </c>
      <c r="Q2195" s="9">
        <f t="shared" si="387"/>
        <v>58.033333333333339</v>
      </c>
      <c r="R2195" s="2">
        <f t="shared" si="385"/>
        <v>60</v>
      </c>
      <c r="S2195" t="str">
        <f t="shared" si="388"/>
        <v>03 Cloudy (40%-90%)</v>
      </c>
      <c r="T2195" t="str">
        <f t="shared" si="386"/>
        <v>44962S2A_MSIL1CCDM-MLB-CLSTA4496203 Cloudy (40%-90%)</v>
      </c>
      <c r="U2195">
        <f>IF(COUNTIF(T$2:T2194,T2195)&gt;=1,0,1)</f>
        <v>0</v>
      </c>
      <c r="V2195" s="26" t="s">
        <v>751</v>
      </c>
      <c r="W2195" s="26">
        <f t="shared" si="389"/>
        <v>2023</v>
      </c>
      <c r="X2195" s="26" t="str">
        <f t="shared" si="390"/>
        <v>02</v>
      </c>
      <c r="Y2195" s="26" t="str">
        <f t="shared" si="391"/>
        <v>05</v>
      </c>
      <c r="Z2195" s="26" t="str">
        <f t="shared" si="392"/>
        <v>18</v>
      </c>
      <c r="AA2195" s="26" t="str">
        <f t="shared" si="393"/>
        <v>53</v>
      </c>
      <c r="AB2195" s="26" t="str">
        <f t="shared" si="394"/>
        <v>50</v>
      </c>
      <c r="AC2195" s="86" t="str">
        <f t="shared" si="395"/>
        <v>CLS_TA_2500X1254px_65m_S2A_MSIL1C_20230205_60CC</v>
      </c>
      <c r="AD2195" s="41" t="s">
        <v>752</v>
      </c>
    </row>
    <row r="2196" spans="2:30" x14ac:dyDescent="0.25">
      <c r="B2196" t="s">
        <v>3866</v>
      </c>
      <c r="C2196" t="s">
        <v>3817</v>
      </c>
      <c r="D2196" s="7" t="s">
        <v>100</v>
      </c>
      <c r="E2196" s="2" t="b">
        <v>1</v>
      </c>
      <c r="F2196" s="2" t="s">
        <v>3815</v>
      </c>
      <c r="G2196" s="7" t="s">
        <v>8</v>
      </c>
      <c r="H2196" t="s">
        <v>101</v>
      </c>
      <c r="I2196" s="78">
        <v>44962</v>
      </c>
      <c r="J2196" s="44" t="s">
        <v>105</v>
      </c>
      <c r="K2196" s="2" t="s">
        <v>126</v>
      </c>
      <c r="L2196" s="9">
        <v>69.400000000000006</v>
      </c>
      <c r="M2196" t="s">
        <v>3869</v>
      </c>
      <c r="N2196" s="2" t="s">
        <v>85</v>
      </c>
      <c r="O2196" s="2" t="s">
        <v>4139</v>
      </c>
      <c r="P2196" s="2" t="str">
        <f>VLOOKUP(I2196,Period!A:B,2,FALSE)</f>
        <v>2023H1</v>
      </c>
      <c r="Q2196" s="9">
        <f t="shared" si="387"/>
        <v>58.033333333333339</v>
      </c>
      <c r="R2196" s="2">
        <f t="shared" si="385"/>
        <v>60</v>
      </c>
      <c r="S2196" t="str">
        <f t="shared" si="388"/>
        <v>03 Cloudy (40%-90%)</v>
      </c>
      <c r="T2196" t="str">
        <f t="shared" si="386"/>
        <v>44962S2A_MSIL1CCDM-MLB-CLSTA4496203 Cloudy (40%-90%)</v>
      </c>
      <c r="U2196">
        <f>IF(COUNTIF(T$2:T2195,T2196)&gt;=1,0,1)</f>
        <v>0</v>
      </c>
      <c r="V2196" s="26" t="s">
        <v>751</v>
      </c>
      <c r="W2196" s="26">
        <f t="shared" si="389"/>
        <v>2023</v>
      </c>
      <c r="X2196" s="26" t="str">
        <f t="shared" si="390"/>
        <v>02</v>
      </c>
      <c r="Y2196" s="26" t="str">
        <f t="shared" si="391"/>
        <v>05</v>
      </c>
      <c r="Z2196" s="26" t="str">
        <f t="shared" si="392"/>
        <v>18</v>
      </c>
      <c r="AA2196" s="26" t="str">
        <f t="shared" si="393"/>
        <v>53</v>
      </c>
      <c r="AB2196" s="26" t="str">
        <f t="shared" si="394"/>
        <v>43</v>
      </c>
      <c r="AC2196" s="86" t="str">
        <f t="shared" si="395"/>
        <v>CLS_TA_2500X1254px_65m_S2A_MSIL1C_20230205_60CC</v>
      </c>
      <c r="AD2196" s="41" t="s">
        <v>752</v>
      </c>
    </row>
    <row r="2197" spans="2:30" x14ac:dyDescent="0.25">
      <c r="B2197" t="s">
        <v>3866</v>
      </c>
      <c r="C2197" t="s">
        <v>3817</v>
      </c>
      <c r="D2197" s="7" t="s">
        <v>100</v>
      </c>
      <c r="E2197" s="2" t="b">
        <v>1</v>
      </c>
      <c r="F2197" s="2" t="s">
        <v>3815</v>
      </c>
      <c r="G2197" s="7" t="s">
        <v>8</v>
      </c>
      <c r="H2197" t="s">
        <v>101</v>
      </c>
      <c r="I2197" s="78">
        <v>44962</v>
      </c>
      <c r="J2197" s="44" t="s">
        <v>110</v>
      </c>
      <c r="K2197" s="2" t="s">
        <v>144</v>
      </c>
      <c r="L2197" s="9">
        <v>54.6</v>
      </c>
      <c r="M2197" t="s">
        <v>3869</v>
      </c>
      <c r="N2197" s="2" t="s">
        <v>85</v>
      </c>
      <c r="O2197" s="2" t="s">
        <v>4139</v>
      </c>
      <c r="P2197" s="2" t="str">
        <f>VLOOKUP(I2197,Period!A:B,2,FALSE)</f>
        <v>2023H1</v>
      </c>
      <c r="Q2197" s="9">
        <f t="shared" si="387"/>
        <v>58.033333333333339</v>
      </c>
      <c r="R2197" s="2">
        <f t="shared" si="385"/>
        <v>60</v>
      </c>
      <c r="S2197" t="str">
        <f t="shared" si="388"/>
        <v>03 Cloudy (40%-90%)</v>
      </c>
      <c r="T2197" t="str">
        <f t="shared" si="386"/>
        <v>44962S2A_MSIL1CCDM-MLB-CLSTA4496203 Cloudy (40%-90%)</v>
      </c>
      <c r="U2197">
        <f>IF(COUNTIF(T$2:T2196,T2197)&gt;=1,0,1)</f>
        <v>0</v>
      </c>
      <c r="V2197" s="26" t="s">
        <v>751</v>
      </c>
      <c r="W2197" s="26">
        <f t="shared" si="389"/>
        <v>2023</v>
      </c>
      <c r="X2197" s="26" t="str">
        <f t="shared" si="390"/>
        <v>02</v>
      </c>
      <c r="Y2197" s="26" t="str">
        <f t="shared" si="391"/>
        <v>05</v>
      </c>
      <c r="Z2197" s="26" t="str">
        <f t="shared" si="392"/>
        <v>18</v>
      </c>
      <c r="AA2197" s="26" t="str">
        <f t="shared" si="393"/>
        <v>53</v>
      </c>
      <c r="AB2197" s="26" t="str">
        <f t="shared" si="394"/>
        <v>36</v>
      </c>
      <c r="AC2197" s="86" t="str">
        <f t="shared" si="395"/>
        <v>CLS_TA_2500X1254px_65m_S2A_MSIL1C_20230205_60CC</v>
      </c>
      <c r="AD2197" s="41" t="s">
        <v>752</v>
      </c>
    </row>
    <row r="2198" spans="2:30" x14ac:dyDescent="0.25">
      <c r="B2198" t="s">
        <v>3866</v>
      </c>
      <c r="C2198" t="s">
        <v>3817</v>
      </c>
      <c r="D2198" s="7" t="s">
        <v>100</v>
      </c>
      <c r="E2198" s="2" t="b">
        <v>1</v>
      </c>
      <c r="F2198" s="2" t="s">
        <v>3815</v>
      </c>
      <c r="G2198" s="7" t="s">
        <v>8</v>
      </c>
      <c r="H2198" t="s">
        <v>101</v>
      </c>
      <c r="I2198" s="78">
        <v>44962</v>
      </c>
      <c r="J2198" s="44" t="s">
        <v>111</v>
      </c>
      <c r="K2198" s="2" t="s">
        <v>153</v>
      </c>
      <c r="L2198" s="9">
        <v>47.1</v>
      </c>
      <c r="M2198" t="s">
        <v>3869</v>
      </c>
      <c r="N2198" s="2" t="s">
        <v>85</v>
      </c>
      <c r="O2198" s="2" t="s">
        <v>4139</v>
      </c>
      <c r="P2198" s="2" t="str">
        <f>VLOOKUP(I2198,Period!A:B,2,FALSE)</f>
        <v>2023H1</v>
      </c>
      <c r="Q2198" s="9">
        <f t="shared" si="387"/>
        <v>58.033333333333339</v>
      </c>
      <c r="R2198" s="2">
        <f t="shared" si="385"/>
        <v>60</v>
      </c>
      <c r="S2198" t="str">
        <f t="shared" si="388"/>
        <v>03 Cloudy (40%-90%)</v>
      </c>
      <c r="T2198" t="str">
        <f t="shared" si="386"/>
        <v>44962S2A_MSIL1CCDM-MLB-CLSTA4496203 Cloudy (40%-90%)</v>
      </c>
      <c r="U2198">
        <f>IF(COUNTIF(T$2:T2197,T2198)&gt;=1,0,1)</f>
        <v>0</v>
      </c>
      <c r="V2198" s="26" t="s">
        <v>751</v>
      </c>
      <c r="W2198" s="26">
        <f t="shared" si="389"/>
        <v>2023</v>
      </c>
      <c r="X2198" s="26" t="str">
        <f t="shared" si="390"/>
        <v>02</v>
      </c>
      <c r="Y2198" s="26" t="str">
        <f t="shared" si="391"/>
        <v>05</v>
      </c>
      <c r="Z2198" s="26" t="str">
        <f t="shared" si="392"/>
        <v>18</v>
      </c>
      <c r="AA2198" s="26" t="str">
        <f t="shared" si="393"/>
        <v>53</v>
      </c>
      <c r="AB2198" s="26" t="str">
        <f t="shared" si="394"/>
        <v>35</v>
      </c>
      <c r="AC2198" s="86" t="str">
        <f t="shared" si="395"/>
        <v>CLS_TA_2500X1254px_65m_S2A_MSIL1C_20230205_60CC</v>
      </c>
      <c r="AD2198" s="41" t="s">
        <v>752</v>
      </c>
    </row>
    <row r="2199" spans="2:30" x14ac:dyDescent="0.25">
      <c r="B2199" t="s">
        <v>3866</v>
      </c>
      <c r="C2199" t="s">
        <v>3817</v>
      </c>
      <c r="D2199" s="7" t="s">
        <v>100</v>
      </c>
      <c r="E2199" s="2" t="b">
        <v>1</v>
      </c>
      <c r="F2199" s="2" t="s">
        <v>3815</v>
      </c>
      <c r="G2199" s="7" t="s">
        <v>8</v>
      </c>
      <c r="H2199" t="s">
        <v>101</v>
      </c>
      <c r="I2199" s="61">
        <v>44960</v>
      </c>
      <c r="J2199" s="43" t="s">
        <v>102</v>
      </c>
      <c r="K2199" s="2" t="s">
        <v>137</v>
      </c>
      <c r="L2199" s="9">
        <v>99.2</v>
      </c>
      <c r="M2199" t="s">
        <v>3869</v>
      </c>
      <c r="N2199" s="2" t="s">
        <v>85</v>
      </c>
      <c r="O2199" s="2" t="s">
        <v>4139</v>
      </c>
      <c r="P2199" s="2" t="str">
        <f>VLOOKUP(I2199,Period!A:B,2,FALSE)</f>
        <v>2023H1</v>
      </c>
      <c r="Q2199" s="9">
        <f t="shared" si="387"/>
        <v>85.983333333333348</v>
      </c>
      <c r="R2199" s="2">
        <f t="shared" si="385"/>
        <v>90</v>
      </c>
      <c r="S2199" t="str">
        <f t="shared" si="388"/>
        <v>03 Cloudy (40%-90%)</v>
      </c>
      <c r="T2199" t="str">
        <f t="shared" si="386"/>
        <v>44960S2A_MSIL1CCDM-MLB-CLSTA4496003 Cloudy (40%-90%)</v>
      </c>
      <c r="U2199">
        <f>IF(COUNTIF(T$2:T2198,T2199)&gt;=1,0,1)</f>
        <v>1</v>
      </c>
      <c r="V2199" s="26" t="s">
        <v>751</v>
      </c>
      <c r="W2199" s="26">
        <f t="shared" si="389"/>
        <v>2023</v>
      </c>
      <c r="X2199" s="26" t="str">
        <f t="shared" si="390"/>
        <v>02</v>
      </c>
      <c r="Y2199" s="26" t="str">
        <f t="shared" si="391"/>
        <v>03</v>
      </c>
      <c r="Z2199" s="26" t="str">
        <f t="shared" si="392"/>
        <v>19</v>
      </c>
      <c r="AA2199" s="26" t="str">
        <f t="shared" si="393"/>
        <v>03</v>
      </c>
      <c r="AB2199" s="26" t="str">
        <f t="shared" si="394"/>
        <v>48</v>
      </c>
      <c r="AC2199" s="86" t="str">
        <f t="shared" si="395"/>
        <v>CLS_TA_2500X1254px_65m_S2A_MSIL1C_20230203_90CC</v>
      </c>
      <c r="AD2199" s="41" t="s">
        <v>752</v>
      </c>
    </row>
    <row r="2200" spans="2:30" x14ac:dyDescent="0.25">
      <c r="B2200" t="s">
        <v>3866</v>
      </c>
      <c r="C2200" t="s">
        <v>3817</v>
      </c>
      <c r="D2200" s="7" t="s">
        <v>100</v>
      </c>
      <c r="E2200" s="2" t="b">
        <v>1</v>
      </c>
      <c r="F2200" s="2" t="s">
        <v>3815</v>
      </c>
      <c r="G2200" s="7" t="s">
        <v>8</v>
      </c>
      <c r="H2200" t="s">
        <v>101</v>
      </c>
      <c r="I2200" s="61">
        <v>44960</v>
      </c>
      <c r="J2200" s="43" t="s">
        <v>104</v>
      </c>
      <c r="K2200" s="2" t="s">
        <v>155</v>
      </c>
      <c r="L2200" s="9">
        <v>93.9</v>
      </c>
      <c r="M2200" t="s">
        <v>3869</v>
      </c>
      <c r="N2200" s="2" t="s">
        <v>85</v>
      </c>
      <c r="O2200" s="2" t="s">
        <v>4139</v>
      </c>
      <c r="P2200" s="2" t="str">
        <f>VLOOKUP(I2200,Period!A:B,2,FALSE)</f>
        <v>2023H1</v>
      </c>
      <c r="Q2200" s="9">
        <f t="shared" si="387"/>
        <v>85.983333333333348</v>
      </c>
      <c r="R2200" s="2">
        <f t="shared" si="385"/>
        <v>90</v>
      </c>
      <c r="S2200" t="str">
        <f t="shared" si="388"/>
        <v>03 Cloudy (40%-90%)</v>
      </c>
      <c r="T2200" t="str">
        <f t="shared" si="386"/>
        <v>44960S2A_MSIL1CCDM-MLB-CLSTA4496003 Cloudy (40%-90%)</v>
      </c>
      <c r="U2200">
        <f>IF(COUNTIF(T$2:T2199,T2200)&gt;=1,0,1)</f>
        <v>0</v>
      </c>
      <c r="V2200" s="26" t="s">
        <v>751</v>
      </c>
      <c r="W2200" s="26">
        <f t="shared" si="389"/>
        <v>2023</v>
      </c>
      <c r="X2200" s="26" t="str">
        <f t="shared" si="390"/>
        <v>02</v>
      </c>
      <c r="Y2200" s="26" t="str">
        <f t="shared" si="391"/>
        <v>03</v>
      </c>
      <c r="Z2200" s="26" t="str">
        <f t="shared" si="392"/>
        <v>19</v>
      </c>
      <c r="AA2200" s="26" t="str">
        <f t="shared" si="393"/>
        <v>03</v>
      </c>
      <c r="AB2200" s="26" t="str">
        <f t="shared" si="394"/>
        <v>44</v>
      </c>
      <c r="AC2200" s="86" t="str">
        <f t="shared" si="395"/>
        <v>CLS_TA_2500X1254px_65m_S2A_MSIL1C_20230203_90CC</v>
      </c>
      <c r="AD2200" s="41" t="s">
        <v>752</v>
      </c>
    </row>
    <row r="2201" spans="2:30" x14ac:dyDescent="0.25">
      <c r="B2201" t="s">
        <v>3866</v>
      </c>
      <c r="C2201" t="s">
        <v>3817</v>
      </c>
      <c r="D2201" s="7" t="s">
        <v>100</v>
      </c>
      <c r="E2201" s="2" t="b">
        <v>1</v>
      </c>
      <c r="F2201" s="2" t="s">
        <v>3815</v>
      </c>
      <c r="G2201" s="7" t="s">
        <v>8</v>
      </c>
      <c r="H2201" t="s">
        <v>101</v>
      </c>
      <c r="I2201" s="61">
        <v>44960</v>
      </c>
      <c r="J2201" s="43" t="s">
        <v>103</v>
      </c>
      <c r="K2201" s="2" t="s">
        <v>155</v>
      </c>
      <c r="L2201" s="9">
        <v>96.2</v>
      </c>
      <c r="M2201" t="s">
        <v>3869</v>
      </c>
      <c r="N2201" s="2" t="s">
        <v>85</v>
      </c>
      <c r="O2201" s="2" t="s">
        <v>4139</v>
      </c>
      <c r="P2201" s="2" t="str">
        <f>VLOOKUP(I2201,Period!A:B,2,FALSE)</f>
        <v>2023H1</v>
      </c>
      <c r="Q2201" s="9">
        <f t="shared" si="387"/>
        <v>85.983333333333348</v>
      </c>
      <c r="R2201" s="2">
        <f t="shared" si="385"/>
        <v>90</v>
      </c>
      <c r="S2201" t="str">
        <f t="shared" si="388"/>
        <v>03 Cloudy (40%-90%)</v>
      </c>
      <c r="T2201" t="str">
        <f t="shared" si="386"/>
        <v>44960S2A_MSIL1CCDM-MLB-CLSTA4496003 Cloudy (40%-90%)</v>
      </c>
      <c r="U2201">
        <f>IF(COUNTIF(T$2:T2200,T2201)&gt;=1,0,1)</f>
        <v>0</v>
      </c>
      <c r="V2201" s="26" t="s">
        <v>751</v>
      </c>
      <c r="W2201" s="26">
        <f t="shared" si="389"/>
        <v>2023</v>
      </c>
      <c r="X2201" s="26" t="str">
        <f t="shared" si="390"/>
        <v>02</v>
      </c>
      <c r="Y2201" s="26" t="str">
        <f t="shared" si="391"/>
        <v>03</v>
      </c>
      <c r="Z2201" s="26" t="str">
        <f t="shared" si="392"/>
        <v>19</v>
      </c>
      <c r="AA2201" s="26" t="str">
        <f t="shared" si="393"/>
        <v>03</v>
      </c>
      <c r="AB2201" s="26" t="str">
        <f t="shared" si="394"/>
        <v>44</v>
      </c>
      <c r="AC2201" s="86" t="str">
        <f t="shared" si="395"/>
        <v>CLS_TA_2500X1254px_65m_S2A_MSIL1C_20230203_90CC</v>
      </c>
      <c r="AD2201" s="41" t="s">
        <v>752</v>
      </c>
    </row>
    <row r="2202" spans="2:30" x14ac:dyDescent="0.25">
      <c r="B2202" t="s">
        <v>3866</v>
      </c>
      <c r="C2202" t="s">
        <v>3817</v>
      </c>
      <c r="D2202" s="7" t="s">
        <v>100</v>
      </c>
      <c r="E2202" s="2" t="b">
        <v>1</v>
      </c>
      <c r="F2202" s="2" t="s">
        <v>3815</v>
      </c>
      <c r="G2202" s="7" t="s">
        <v>8</v>
      </c>
      <c r="H2202" t="s">
        <v>101</v>
      </c>
      <c r="I2202" s="61">
        <v>44960</v>
      </c>
      <c r="J2202" s="43" t="s">
        <v>105</v>
      </c>
      <c r="K2202" s="2" t="s">
        <v>156</v>
      </c>
      <c r="L2202" s="9">
        <v>87</v>
      </c>
      <c r="M2202" t="s">
        <v>3869</v>
      </c>
      <c r="N2202" s="2" t="s">
        <v>85</v>
      </c>
      <c r="O2202" s="2" t="s">
        <v>4139</v>
      </c>
      <c r="P2202" s="2" t="str">
        <f>VLOOKUP(I2202,Period!A:B,2,FALSE)</f>
        <v>2023H1</v>
      </c>
      <c r="Q2202" s="9">
        <f t="shared" si="387"/>
        <v>85.983333333333348</v>
      </c>
      <c r="R2202" s="2">
        <f t="shared" si="385"/>
        <v>90</v>
      </c>
      <c r="S2202" t="str">
        <f t="shared" si="388"/>
        <v>03 Cloudy (40%-90%)</v>
      </c>
      <c r="T2202" t="str">
        <f t="shared" si="386"/>
        <v>44960S2A_MSIL1CCDM-MLB-CLSTA4496003 Cloudy (40%-90%)</v>
      </c>
      <c r="U2202">
        <f>IF(COUNTIF(T$2:T2201,T2202)&gt;=1,0,1)</f>
        <v>0</v>
      </c>
      <c r="V2202" s="26" t="s">
        <v>751</v>
      </c>
      <c r="W2202" s="26">
        <f t="shared" si="389"/>
        <v>2023</v>
      </c>
      <c r="X2202" s="26" t="str">
        <f t="shared" si="390"/>
        <v>02</v>
      </c>
      <c r="Y2202" s="26" t="str">
        <f t="shared" si="391"/>
        <v>03</v>
      </c>
      <c r="Z2202" s="26" t="str">
        <f t="shared" si="392"/>
        <v>19</v>
      </c>
      <c r="AA2202" s="26" t="str">
        <f t="shared" si="393"/>
        <v>03</v>
      </c>
      <c r="AB2202" s="26" t="str">
        <f t="shared" si="394"/>
        <v>34</v>
      </c>
      <c r="AC2202" s="86" t="str">
        <f t="shared" si="395"/>
        <v>CLS_TA_2500X1254px_65m_S2A_MSIL1C_20230203_90CC</v>
      </c>
      <c r="AD2202" s="41" t="s">
        <v>752</v>
      </c>
    </row>
    <row r="2203" spans="2:30" x14ac:dyDescent="0.25">
      <c r="B2203" t="s">
        <v>3866</v>
      </c>
      <c r="C2203" t="s">
        <v>3817</v>
      </c>
      <c r="D2203" s="7" t="s">
        <v>100</v>
      </c>
      <c r="E2203" s="2" t="b">
        <v>1</v>
      </c>
      <c r="F2203" s="2" t="s">
        <v>3815</v>
      </c>
      <c r="G2203" s="7" t="s">
        <v>8</v>
      </c>
      <c r="H2203" t="s">
        <v>101</v>
      </c>
      <c r="I2203" s="61">
        <v>44960</v>
      </c>
      <c r="J2203" s="43" t="s">
        <v>110</v>
      </c>
      <c r="K2203" s="2" t="s">
        <v>151</v>
      </c>
      <c r="L2203" s="9">
        <v>71.900000000000006</v>
      </c>
      <c r="M2203" t="s">
        <v>3869</v>
      </c>
      <c r="N2203" s="2" t="s">
        <v>85</v>
      </c>
      <c r="O2203" s="2" t="s">
        <v>4139</v>
      </c>
      <c r="P2203" s="2" t="str">
        <f>VLOOKUP(I2203,Period!A:B,2,FALSE)</f>
        <v>2023H1</v>
      </c>
      <c r="Q2203" s="9">
        <f t="shared" si="387"/>
        <v>85.983333333333348</v>
      </c>
      <c r="R2203" s="2">
        <f t="shared" si="385"/>
        <v>90</v>
      </c>
      <c r="S2203" t="str">
        <f t="shared" si="388"/>
        <v>03 Cloudy (40%-90%)</v>
      </c>
      <c r="T2203" t="str">
        <f t="shared" si="386"/>
        <v>44960S2A_MSIL1CCDM-MLB-CLSTA4496003 Cloudy (40%-90%)</v>
      </c>
      <c r="U2203">
        <f>IF(COUNTIF(T$2:T2202,T2203)&gt;=1,0,1)</f>
        <v>0</v>
      </c>
      <c r="V2203" s="26" t="s">
        <v>751</v>
      </c>
      <c r="W2203" s="26">
        <f t="shared" si="389"/>
        <v>2023</v>
      </c>
      <c r="X2203" s="26" t="str">
        <f t="shared" si="390"/>
        <v>02</v>
      </c>
      <c r="Y2203" s="26" t="str">
        <f t="shared" si="391"/>
        <v>03</v>
      </c>
      <c r="Z2203" s="26" t="str">
        <f t="shared" si="392"/>
        <v>19</v>
      </c>
      <c r="AA2203" s="26" t="str">
        <f t="shared" si="393"/>
        <v>03</v>
      </c>
      <c r="AB2203" s="26" t="str">
        <f t="shared" si="394"/>
        <v>30</v>
      </c>
      <c r="AC2203" s="86" t="str">
        <f t="shared" si="395"/>
        <v>CLS_TA_2500X1254px_65m_S2A_MSIL1C_20230203_90CC</v>
      </c>
      <c r="AD2203" s="41" t="s">
        <v>752</v>
      </c>
    </row>
    <row r="2204" spans="2:30" x14ac:dyDescent="0.25">
      <c r="B2204" t="s">
        <v>3866</v>
      </c>
      <c r="C2204" t="s">
        <v>3817</v>
      </c>
      <c r="D2204" s="7" t="s">
        <v>100</v>
      </c>
      <c r="E2204" s="2" t="b">
        <v>1</v>
      </c>
      <c r="F2204" s="2" t="s">
        <v>3815</v>
      </c>
      <c r="G2204" s="7" t="s">
        <v>8</v>
      </c>
      <c r="H2204" t="s">
        <v>101</v>
      </c>
      <c r="I2204" s="61">
        <v>44960</v>
      </c>
      <c r="J2204" s="43" t="s">
        <v>111</v>
      </c>
      <c r="K2204" s="2" t="s">
        <v>171</v>
      </c>
      <c r="L2204" s="9">
        <v>67.7</v>
      </c>
      <c r="M2204" t="s">
        <v>3869</v>
      </c>
      <c r="N2204" s="2" t="s">
        <v>85</v>
      </c>
      <c r="O2204" s="2" t="s">
        <v>4139</v>
      </c>
      <c r="P2204" s="2" t="str">
        <f>VLOOKUP(I2204,Period!A:B,2,FALSE)</f>
        <v>2023H1</v>
      </c>
      <c r="Q2204" s="9">
        <f t="shared" si="387"/>
        <v>85.983333333333348</v>
      </c>
      <c r="R2204" s="2">
        <f t="shared" si="385"/>
        <v>90</v>
      </c>
      <c r="S2204" t="str">
        <f t="shared" si="388"/>
        <v>03 Cloudy (40%-90%)</v>
      </c>
      <c r="T2204" t="str">
        <f t="shared" si="386"/>
        <v>44960S2A_MSIL1CCDM-MLB-CLSTA4496003 Cloudy (40%-90%)</v>
      </c>
      <c r="U2204">
        <f>IF(COUNTIF(T$2:T2203,T2204)&gt;=1,0,1)</f>
        <v>0</v>
      </c>
      <c r="V2204" s="26" t="s">
        <v>751</v>
      </c>
      <c r="W2204" s="26">
        <f t="shared" si="389"/>
        <v>2023</v>
      </c>
      <c r="X2204" s="26" t="str">
        <f t="shared" si="390"/>
        <v>02</v>
      </c>
      <c r="Y2204" s="26" t="str">
        <f t="shared" si="391"/>
        <v>03</v>
      </c>
      <c r="Z2204" s="26" t="str">
        <f t="shared" si="392"/>
        <v>19</v>
      </c>
      <c r="AA2204" s="26" t="str">
        <f t="shared" si="393"/>
        <v>03</v>
      </c>
      <c r="AB2204" s="26" t="str">
        <f t="shared" si="394"/>
        <v>29</v>
      </c>
      <c r="AC2204" s="86" t="str">
        <f t="shared" si="395"/>
        <v>CLS_TA_2500X1254px_65m_S2A_MSIL1C_20230203_90CC</v>
      </c>
      <c r="AD2204" s="41" t="s">
        <v>752</v>
      </c>
    </row>
    <row r="2205" spans="2:30" x14ac:dyDescent="0.25">
      <c r="B2205" t="s">
        <v>3866</v>
      </c>
      <c r="C2205" t="s">
        <v>3817</v>
      </c>
      <c r="D2205" s="7" t="s">
        <v>100</v>
      </c>
      <c r="E2205" s="2" t="b">
        <v>1</v>
      </c>
      <c r="F2205" s="2" t="s">
        <v>3815</v>
      </c>
      <c r="G2205" s="7" t="s">
        <v>8</v>
      </c>
      <c r="H2205" t="s">
        <v>101</v>
      </c>
      <c r="I2205" s="78">
        <v>44957</v>
      </c>
      <c r="J2205" s="44" t="s">
        <v>102</v>
      </c>
      <c r="K2205" s="2" t="s">
        <v>140</v>
      </c>
      <c r="L2205" s="9">
        <v>0</v>
      </c>
      <c r="M2205" t="s">
        <v>3869</v>
      </c>
      <c r="N2205" s="2" t="s">
        <v>85</v>
      </c>
      <c r="O2205" s="2" t="s">
        <v>4139</v>
      </c>
      <c r="P2205" s="2" t="str">
        <f>VLOOKUP(I2205,Period!A:B,2,FALSE)</f>
        <v>2023H1</v>
      </c>
      <c r="Q2205" s="9">
        <f t="shared" si="387"/>
        <v>3.3333333333333333E-2</v>
      </c>
      <c r="R2205" s="2">
        <f t="shared" si="385"/>
        <v>10</v>
      </c>
      <c r="S2205" t="str">
        <f t="shared" si="388"/>
        <v>02 Sunny (10%-30%)</v>
      </c>
      <c r="T2205" t="str">
        <f t="shared" si="386"/>
        <v>44957S2A_MSIL1CCDM-MLB-CLSTA4495702 Sunny (10%-30%)</v>
      </c>
      <c r="U2205">
        <f>IF(COUNTIF(T$2:T2204,T2205)&gt;=1,0,1)</f>
        <v>1</v>
      </c>
      <c r="V2205" s="26" t="s">
        <v>751</v>
      </c>
      <c r="W2205" s="26">
        <f t="shared" si="389"/>
        <v>2023</v>
      </c>
      <c r="X2205" s="26" t="str">
        <f t="shared" si="390"/>
        <v>01</v>
      </c>
      <c r="Y2205" s="26">
        <f t="shared" si="391"/>
        <v>31</v>
      </c>
      <c r="Z2205" s="26" t="str">
        <f t="shared" si="392"/>
        <v>18</v>
      </c>
      <c r="AA2205" s="26" t="str">
        <f t="shared" si="393"/>
        <v>53</v>
      </c>
      <c r="AB2205" s="26" t="str">
        <f t="shared" si="394"/>
        <v>52</v>
      </c>
      <c r="AC2205" s="86" t="str">
        <f t="shared" si="395"/>
        <v>CLS_TA_2500X1254px_65m_S2A_MSIL1C_20230131_10CC</v>
      </c>
      <c r="AD2205" s="41" t="s">
        <v>752</v>
      </c>
    </row>
    <row r="2206" spans="2:30" x14ac:dyDescent="0.25">
      <c r="B2206" t="s">
        <v>3866</v>
      </c>
      <c r="C2206" t="s">
        <v>3817</v>
      </c>
      <c r="D2206" s="7" t="s">
        <v>100</v>
      </c>
      <c r="E2206" s="2" t="b">
        <v>1</v>
      </c>
      <c r="F2206" s="2" t="s">
        <v>3815</v>
      </c>
      <c r="G2206" s="7" t="s">
        <v>8</v>
      </c>
      <c r="H2206" t="s">
        <v>101</v>
      </c>
      <c r="I2206" s="78">
        <v>44957</v>
      </c>
      <c r="J2206" s="44" t="s">
        <v>103</v>
      </c>
      <c r="K2206" s="2" t="s">
        <v>116</v>
      </c>
      <c r="L2206" s="9">
        <v>0</v>
      </c>
      <c r="M2206" t="s">
        <v>3869</v>
      </c>
      <c r="N2206" s="2" t="s">
        <v>85</v>
      </c>
      <c r="O2206" s="2" t="s">
        <v>4139</v>
      </c>
      <c r="P2206" s="2" t="str">
        <f>VLOOKUP(I2206,Period!A:B,2,FALSE)</f>
        <v>2023H1</v>
      </c>
      <c r="Q2206" s="9">
        <f t="shared" si="387"/>
        <v>3.3333333333333333E-2</v>
      </c>
      <c r="R2206" s="2">
        <f t="shared" si="385"/>
        <v>10</v>
      </c>
      <c r="S2206" t="str">
        <f t="shared" si="388"/>
        <v>02 Sunny (10%-30%)</v>
      </c>
      <c r="T2206" t="str">
        <f t="shared" si="386"/>
        <v>44957S2A_MSIL1CCDM-MLB-CLSTA4495702 Sunny (10%-30%)</v>
      </c>
      <c r="U2206">
        <f>IF(COUNTIF(T$2:T2205,T2206)&gt;=1,0,1)</f>
        <v>0</v>
      </c>
      <c r="V2206" s="26" t="s">
        <v>751</v>
      </c>
      <c r="W2206" s="26">
        <f t="shared" si="389"/>
        <v>2023</v>
      </c>
      <c r="X2206" s="26" t="str">
        <f t="shared" si="390"/>
        <v>01</v>
      </c>
      <c r="Y2206" s="26">
        <f t="shared" si="391"/>
        <v>31</v>
      </c>
      <c r="Z2206" s="26" t="str">
        <f t="shared" si="392"/>
        <v>18</v>
      </c>
      <c r="AA2206" s="26" t="str">
        <f t="shared" si="393"/>
        <v>53</v>
      </c>
      <c r="AB2206" s="26" t="str">
        <f t="shared" si="394"/>
        <v>49</v>
      </c>
      <c r="AC2206" s="86" t="str">
        <f t="shared" si="395"/>
        <v>CLS_TA_2500X1254px_65m_S2A_MSIL1C_20230131_10CC</v>
      </c>
      <c r="AD2206" s="41" t="s">
        <v>752</v>
      </c>
    </row>
    <row r="2207" spans="2:30" x14ac:dyDescent="0.25">
      <c r="B2207" t="s">
        <v>3866</v>
      </c>
      <c r="C2207" t="s">
        <v>3817</v>
      </c>
      <c r="D2207" s="7" t="s">
        <v>100</v>
      </c>
      <c r="E2207" s="2" t="b">
        <v>1</v>
      </c>
      <c r="F2207" s="2" t="s">
        <v>3815</v>
      </c>
      <c r="G2207" s="7" t="s">
        <v>8</v>
      </c>
      <c r="H2207" t="s">
        <v>101</v>
      </c>
      <c r="I2207" s="78">
        <v>44957</v>
      </c>
      <c r="J2207" s="44" t="s">
        <v>104</v>
      </c>
      <c r="K2207" s="2" t="s">
        <v>135</v>
      </c>
      <c r="L2207" s="9">
        <v>0.1</v>
      </c>
      <c r="M2207" t="s">
        <v>3869</v>
      </c>
      <c r="N2207" s="2" t="s">
        <v>85</v>
      </c>
      <c r="O2207" s="2" t="s">
        <v>4139</v>
      </c>
      <c r="P2207" s="2" t="str">
        <f>VLOOKUP(I2207,Period!A:B,2,FALSE)</f>
        <v>2023H1</v>
      </c>
      <c r="Q2207" s="9">
        <f t="shared" si="387"/>
        <v>3.3333333333333333E-2</v>
      </c>
      <c r="R2207" s="2">
        <f t="shared" si="385"/>
        <v>10</v>
      </c>
      <c r="S2207" t="str">
        <f t="shared" si="388"/>
        <v>02 Sunny (10%-30%)</v>
      </c>
      <c r="T2207" t="str">
        <f t="shared" si="386"/>
        <v>44957S2A_MSIL1CCDM-MLB-CLSTA4495702 Sunny (10%-30%)</v>
      </c>
      <c r="U2207">
        <f>IF(COUNTIF(T$2:T2206,T2207)&gt;=1,0,1)</f>
        <v>0</v>
      </c>
      <c r="V2207" s="26" t="s">
        <v>751</v>
      </c>
      <c r="W2207" s="26">
        <f t="shared" si="389"/>
        <v>2023</v>
      </c>
      <c r="X2207" s="26" t="str">
        <f t="shared" si="390"/>
        <v>01</v>
      </c>
      <c r="Y2207" s="26">
        <f t="shared" si="391"/>
        <v>31</v>
      </c>
      <c r="Z2207" s="26" t="str">
        <f t="shared" si="392"/>
        <v>18</v>
      </c>
      <c r="AA2207" s="26" t="str">
        <f t="shared" si="393"/>
        <v>53</v>
      </c>
      <c r="AB2207" s="26" t="str">
        <f t="shared" si="394"/>
        <v>48</v>
      </c>
      <c r="AC2207" s="86" t="str">
        <f t="shared" si="395"/>
        <v>CLS_TA_2500X1254px_65m_S2A_MSIL1C_20230131_10CC</v>
      </c>
      <c r="AD2207" s="41" t="s">
        <v>752</v>
      </c>
    </row>
    <row r="2208" spans="2:30" x14ac:dyDescent="0.25">
      <c r="B2208" t="s">
        <v>3866</v>
      </c>
      <c r="C2208" t="s">
        <v>3817</v>
      </c>
      <c r="D2208" s="7" t="s">
        <v>100</v>
      </c>
      <c r="E2208" s="2" t="b">
        <v>1</v>
      </c>
      <c r="F2208" s="2" t="s">
        <v>3815</v>
      </c>
      <c r="G2208" s="7" t="s">
        <v>8</v>
      </c>
      <c r="H2208" t="s">
        <v>101</v>
      </c>
      <c r="I2208" s="78">
        <v>44957</v>
      </c>
      <c r="J2208" s="44" t="s">
        <v>105</v>
      </c>
      <c r="K2208" s="2" t="s">
        <v>120</v>
      </c>
      <c r="L2208" s="9">
        <v>0</v>
      </c>
      <c r="M2208" t="s">
        <v>3869</v>
      </c>
      <c r="N2208" s="2" t="s">
        <v>85</v>
      </c>
      <c r="O2208" s="2" t="s">
        <v>4139</v>
      </c>
      <c r="P2208" s="2" t="str">
        <f>VLOOKUP(I2208,Period!A:B,2,FALSE)</f>
        <v>2023H1</v>
      </c>
      <c r="Q2208" s="9">
        <f t="shared" si="387"/>
        <v>3.3333333333333333E-2</v>
      </c>
      <c r="R2208" s="2">
        <f t="shared" si="385"/>
        <v>10</v>
      </c>
      <c r="S2208" t="str">
        <f t="shared" si="388"/>
        <v>02 Sunny (10%-30%)</v>
      </c>
      <c r="T2208" t="str">
        <f t="shared" si="386"/>
        <v>44957S2A_MSIL1CCDM-MLB-CLSTA4495702 Sunny (10%-30%)</v>
      </c>
      <c r="U2208">
        <f>IF(COUNTIF(T$2:T2207,T2208)&gt;=1,0,1)</f>
        <v>0</v>
      </c>
      <c r="V2208" s="26" t="s">
        <v>751</v>
      </c>
      <c r="W2208" s="26">
        <f t="shared" si="389"/>
        <v>2023</v>
      </c>
      <c r="X2208" s="26" t="str">
        <f t="shared" si="390"/>
        <v>01</v>
      </c>
      <c r="Y2208" s="26">
        <f t="shared" si="391"/>
        <v>31</v>
      </c>
      <c r="Z2208" s="26" t="str">
        <f t="shared" si="392"/>
        <v>18</v>
      </c>
      <c r="AA2208" s="26" t="str">
        <f t="shared" si="393"/>
        <v>53</v>
      </c>
      <c r="AB2208" s="26" t="str">
        <f t="shared" si="394"/>
        <v>41</v>
      </c>
      <c r="AC2208" s="86" t="str">
        <f t="shared" si="395"/>
        <v>CLS_TA_2500X1254px_65m_S2A_MSIL1C_20230131_10CC</v>
      </c>
      <c r="AD2208" s="41" t="s">
        <v>752</v>
      </c>
    </row>
    <row r="2209" spans="2:30" x14ac:dyDescent="0.25">
      <c r="B2209" t="s">
        <v>3866</v>
      </c>
      <c r="C2209" t="s">
        <v>3817</v>
      </c>
      <c r="D2209" s="7" t="s">
        <v>100</v>
      </c>
      <c r="E2209" s="2" t="b">
        <v>1</v>
      </c>
      <c r="F2209" s="2" t="s">
        <v>3815</v>
      </c>
      <c r="G2209" s="7" t="s">
        <v>8</v>
      </c>
      <c r="H2209" t="s">
        <v>101</v>
      </c>
      <c r="I2209" s="78">
        <v>44957</v>
      </c>
      <c r="J2209" s="44" t="s">
        <v>110</v>
      </c>
      <c r="K2209" s="2" t="s">
        <v>154</v>
      </c>
      <c r="L2209" s="9">
        <v>0</v>
      </c>
      <c r="M2209" t="s">
        <v>3869</v>
      </c>
      <c r="N2209" s="2" t="s">
        <v>85</v>
      </c>
      <c r="O2209" s="2" t="s">
        <v>4139</v>
      </c>
      <c r="P2209" s="2" t="str">
        <f>VLOOKUP(I2209,Period!A:B,2,FALSE)</f>
        <v>2023H1</v>
      </c>
      <c r="Q2209" s="9">
        <f t="shared" si="387"/>
        <v>3.3333333333333333E-2</v>
      </c>
      <c r="R2209" s="2">
        <f t="shared" si="385"/>
        <v>10</v>
      </c>
      <c r="S2209" t="str">
        <f t="shared" si="388"/>
        <v>02 Sunny (10%-30%)</v>
      </c>
      <c r="T2209" t="str">
        <f t="shared" si="386"/>
        <v>44957S2A_MSIL1CCDM-MLB-CLSTA4495702 Sunny (10%-30%)</v>
      </c>
      <c r="U2209">
        <f>IF(COUNTIF(T$2:T2208,T2209)&gt;=1,0,1)</f>
        <v>0</v>
      </c>
      <c r="V2209" s="26" t="s">
        <v>751</v>
      </c>
      <c r="W2209" s="26">
        <f t="shared" si="389"/>
        <v>2023</v>
      </c>
      <c r="X2209" s="26" t="str">
        <f t="shared" si="390"/>
        <v>01</v>
      </c>
      <c r="Y2209" s="26">
        <f t="shared" si="391"/>
        <v>31</v>
      </c>
      <c r="Z2209" s="26" t="str">
        <f t="shared" si="392"/>
        <v>18</v>
      </c>
      <c r="AA2209" s="26" t="str">
        <f t="shared" si="393"/>
        <v>53</v>
      </c>
      <c r="AB2209" s="26" t="str">
        <f t="shared" si="394"/>
        <v>34</v>
      </c>
      <c r="AC2209" s="86" t="str">
        <f t="shared" si="395"/>
        <v>CLS_TA_2500X1254px_65m_S2A_MSIL1C_20230131_10CC</v>
      </c>
      <c r="AD2209" s="41" t="s">
        <v>752</v>
      </c>
    </row>
    <row r="2210" spans="2:30" x14ac:dyDescent="0.25">
      <c r="B2210" t="s">
        <v>3866</v>
      </c>
      <c r="C2210" t="s">
        <v>3817</v>
      </c>
      <c r="D2210" s="7" t="s">
        <v>100</v>
      </c>
      <c r="E2210" s="2" t="b">
        <v>1</v>
      </c>
      <c r="F2210" s="2" t="s">
        <v>3815</v>
      </c>
      <c r="G2210" s="7" t="s">
        <v>8</v>
      </c>
      <c r="H2210" t="s">
        <v>101</v>
      </c>
      <c r="I2210" s="78">
        <v>44957</v>
      </c>
      <c r="J2210" s="44" t="s">
        <v>111</v>
      </c>
      <c r="K2210" s="2" t="s">
        <v>157</v>
      </c>
      <c r="L2210" s="9">
        <v>0.1</v>
      </c>
      <c r="M2210" t="s">
        <v>3869</v>
      </c>
      <c r="N2210" s="2" t="s">
        <v>85</v>
      </c>
      <c r="O2210" s="2" t="s">
        <v>4139</v>
      </c>
      <c r="P2210" s="2" t="str">
        <f>VLOOKUP(I2210,Period!A:B,2,FALSE)</f>
        <v>2023H1</v>
      </c>
      <c r="Q2210" s="9">
        <f t="shared" si="387"/>
        <v>3.3333333333333333E-2</v>
      </c>
      <c r="R2210" s="2">
        <f t="shared" si="385"/>
        <v>10</v>
      </c>
      <c r="S2210" t="str">
        <f t="shared" si="388"/>
        <v>02 Sunny (10%-30%)</v>
      </c>
      <c r="T2210" t="str">
        <f t="shared" si="386"/>
        <v>44957S2A_MSIL1CCDM-MLB-CLSTA4495702 Sunny (10%-30%)</v>
      </c>
      <c r="U2210">
        <f>IF(COUNTIF(T$2:T2209,T2210)&gt;=1,0,1)</f>
        <v>0</v>
      </c>
      <c r="V2210" s="26" t="s">
        <v>751</v>
      </c>
      <c r="W2210" s="26">
        <f t="shared" si="389"/>
        <v>2023</v>
      </c>
      <c r="X2210" s="26" t="str">
        <f t="shared" si="390"/>
        <v>01</v>
      </c>
      <c r="Y2210" s="26">
        <f t="shared" si="391"/>
        <v>31</v>
      </c>
      <c r="Z2210" s="26" t="str">
        <f t="shared" si="392"/>
        <v>18</v>
      </c>
      <c r="AA2210" s="26" t="str">
        <f t="shared" si="393"/>
        <v>53</v>
      </c>
      <c r="AB2210" s="26" t="str">
        <f t="shared" si="394"/>
        <v>33</v>
      </c>
      <c r="AC2210" s="86" t="str">
        <f t="shared" si="395"/>
        <v>CLS_TA_2500X1254px_65m_S2A_MSIL1C_20230131_10CC</v>
      </c>
      <c r="AD2210" s="41" t="s">
        <v>752</v>
      </c>
    </row>
    <row r="2211" spans="2:30" x14ac:dyDescent="0.25">
      <c r="B2211" t="s">
        <v>3866</v>
      </c>
      <c r="C2211" t="s">
        <v>3817</v>
      </c>
      <c r="D2211" s="7" t="s">
        <v>100</v>
      </c>
      <c r="E2211" s="2" t="b">
        <v>1</v>
      </c>
      <c r="F2211" s="2" t="s">
        <v>3815</v>
      </c>
      <c r="G2211" s="7" t="s">
        <v>8</v>
      </c>
      <c r="H2211" t="s">
        <v>101</v>
      </c>
      <c r="I2211" s="61">
        <v>44955</v>
      </c>
      <c r="J2211" s="43" t="s">
        <v>102</v>
      </c>
      <c r="K2211" s="2" t="s">
        <v>145</v>
      </c>
      <c r="L2211" s="9">
        <v>88.6</v>
      </c>
      <c r="M2211" t="s">
        <v>3869</v>
      </c>
      <c r="N2211" s="2" t="s">
        <v>85</v>
      </c>
      <c r="O2211" s="2" t="s">
        <v>4139</v>
      </c>
      <c r="P2211" s="2" t="str">
        <f>VLOOKUP(I2211,Period!A:B,2,FALSE)</f>
        <v>2023H1</v>
      </c>
      <c r="Q2211" s="9">
        <f t="shared" si="387"/>
        <v>93.75</v>
      </c>
      <c r="R2211" s="2">
        <f t="shared" si="385"/>
        <v>100</v>
      </c>
      <c r="S2211" t="str">
        <f t="shared" si="388"/>
        <v>04 Overcast (100%)</v>
      </c>
      <c r="T2211" t="str">
        <f t="shared" si="386"/>
        <v>44955S2A_MSIL1CCDM-MLB-CLSTA4495504 Overcast (100%)</v>
      </c>
      <c r="U2211">
        <f>IF(COUNTIF(T$2:T2210,T2211)&gt;=1,0,1)</f>
        <v>1</v>
      </c>
      <c r="V2211" s="26" t="s">
        <v>751</v>
      </c>
      <c r="W2211" s="26">
        <f t="shared" si="389"/>
        <v>2023</v>
      </c>
      <c r="X2211" s="26" t="str">
        <f t="shared" si="390"/>
        <v>01</v>
      </c>
      <c r="Y2211" s="26">
        <f t="shared" si="391"/>
        <v>29</v>
      </c>
      <c r="Z2211" s="26" t="str">
        <f t="shared" si="392"/>
        <v>19</v>
      </c>
      <c r="AA2211" s="26" t="str">
        <f t="shared" si="393"/>
        <v>03</v>
      </c>
      <c r="AB2211" s="26" t="str">
        <f t="shared" si="394"/>
        <v>49</v>
      </c>
      <c r="AC2211" s="86" t="str">
        <f t="shared" si="395"/>
        <v>CLS_TA_2500X1254px_65m_S2A_MSIL1C_20230129_100CC</v>
      </c>
      <c r="AD2211" s="41" t="s">
        <v>752</v>
      </c>
    </row>
    <row r="2212" spans="2:30" x14ac:dyDescent="0.25">
      <c r="B2212" t="s">
        <v>3866</v>
      </c>
      <c r="C2212" t="s">
        <v>3817</v>
      </c>
      <c r="D2212" s="7" t="s">
        <v>100</v>
      </c>
      <c r="E2212" s="2" t="b">
        <v>1</v>
      </c>
      <c r="F2212" s="2" t="s">
        <v>3815</v>
      </c>
      <c r="G2212" s="7" t="s">
        <v>8</v>
      </c>
      <c r="H2212" t="s">
        <v>101</v>
      </c>
      <c r="I2212" s="61">
        <v>44955</v>
      </c>
      <c r="J2212" s="43" t="s">
        <v>103</v>
      </c>
      <c r="K2212" s="2" t="s">
        <v>146</v>
      </c>
      <c r="L2212" s="9">
        <v>96.8</v>
      </c>
      <c r="M2212" t="s">
        <v>3869</v>
      </c>
      <c r="N2212" s="2" t="s">
        <v>85</v>
      </c>
      <c r="O2212" s="2" t="s">
        <v>4139</v>
      </c>
      <c r="P2212" s="2" t="str">
        <f>VLOOKUP(I2212,Period!A:B,2,FALSE)</f>
        <v>2023H1</v>
      </c>
      <c r="Q2212" s="9">
        <f t="shared" si="387"/>
        <v>93.75</v>
      </c>
      <c r="R2212" s="2">
        <f t="shared" si="385"/>
        <v>100</v>
      </c>
      <c r="S2212" t="str">
        <f t="shared" si="388"/>
        <v>04 Overcast (100%)</v>
      </c>
      <c r="T2212" t="str">
        <f t="shared" si="386"/>
        <v>44955S2A_MSIL1CCDM-MLB-CLSTA4495504 Overcast (100%)</v>
      </c>
      <c r="U2212">
        <f>IF(COUNTIF(T$2:T2211,T2212)&gt;=1,0,1)</f>
        <v>0</v>
      </c>
      <c r="V2212" s="26" t="s">
        <v>751</v>
      </c>
      <c r="W2212" s="26">
        <f t="shared" si="389"/>
        <v>2023</v>
      </c>
      <c r="X2212" s="26" t="str">
        <f t="shared" si="390"/>
        <v>01</v>
      </c>
      <c r="Y2212" s="26">
        <f t="shared" si="391"/>
        <v>29</v>
      </c>
      <c r="Z2212" s="26" t="str">
        <f t="shared" si="392"/>
        <v>19</v>
      </c>
      <c r="AA2212" s="26" t="str">
        <f t="shared" si="393"/>
        <v>03</v>
      </c>
      <c r="AB2212" s="26" t="str">
        <f t="shared" si="394"/>
        <v>46</v>
      </c>
      <c r="AC2212" s="86" t="str">
        <f t="shared" si="395"/>
        <v>CLS_TA_2500X1254px_65m_S2A_MSIL1C_20230129_100CC</v>
      </c>
      <c r="AD2212" s="41" t="s">
        <v>752</v>
      </c>
    </row>
    <row r="2213" spans="2:30" x14ac:dyDescent="0.25">
      <c r="B2213" t="s">
        <v>3866</v>
      </c>
      <c r="C2213" t="s">
        <v>3817</v>
      </c>
      <c r="D2213" s="7" t="s">
        <v>100</v>
      </c>
      <c r="E2213" s="2" t="b">
        <v>1</v>
      </c>
      <c r="F2213" s="2" t="s">
        <v>3815</v>
      </c>
      <c r="G2213" s="7" t="s">
        <v>8</v>
      </c>
      <c r="H2213" t="s">
        <v>101</v>
      </c>
      <c r="I2213" s="61">
        <v>44955</v>
      </c>
      <c r="J2213" s="43" t="s">
        <v>104</v>
      </c>
      <c r="K2213" s="2" t="s">
        <v>147</v>
      </c>
      <c r="L2213" s="9">
        <v>95.6</v>
      </c>
      <c r="M2213" t="s">
        <v>3869</v>
      </c>
      <c r="N2213" s="2" t="s">
        <v>85</v>
      </c>
      <c r="O2213" s="2" t="s">
        <v>4139</v>
      </c>
      <c r="P2213" s="2" t="str">
        <f>VLOOKUP(I2213,Period!A:B,2,FALSE)</f>
        <v>2023H1</v>
      </c>
      <c r="Q2213" s="9">
        <f t="shared" si="387"/>
        <v>93.75</v>
      </c>
      <c r="R2213" s="2">
        <f t="shared" si="385"/>
        <v>100</v>
      </c>
      <c r="S2213" t="str">
        <f t="shared" si="388"/>
        <v>04 Overcast (100%)</v>
      </c>
      <c r="T2213" t="str">
        <f t="shared" si="386"/>
        <v>44955S2A_MSIL1CCDM-MLB-CLSTA4495504 Overcast (100%)</v>
      </c>
      <c r="U2213">
        <f>IF(COUNTIF(T$2:T2212,T2213)&gt;=1,0,1)</f>
        <v>0</v>
      </c>
      <c r="V2213" s="26" t="s">
        <v>751</v>
      </c>
      <c r="W2213" s="26">
        <f t="shared" si="389"/>
        <v>2023</v>
      </c>
      <c r="X2213" s="26" t="str">
        <f t="shared" si="390"/>
        <v>01</v>
      </c>
      <c r="Y2213" s="26">
        <f t="shared" si="391"/>
        <v>29</v>
      </c>
      <c r="Z2213" s="26" t="str">
        <f t="shared" si="392"/>
        <v>19</v>
      </c>
      <c r="AA2213" s="26" t="str">
        <f t="shared" si="393"/>
        <v>03</v>
      </c>
      <c r="AB2213" s="26" t="str">
        <f t="shared" si="394"/>
        <v>45</v>
      </c>
      <c r="AC2213" s="86" t="str">
        <f t="shared" si="395"/>
        <v>CLS_TA_2500X1254px_65m_S2A_MSIL1C_20230129_100CC</v>
      </c>
      <c r="AD2213" s="41" t="s">
        <v>752</v>
      </c>
    </row>
    <row r="2214" spans="2:30" x14ac:dyDescent="0.25">
      <c r="B2214" t="s">
        <v>3866</v>
      </c>
      <c r="C2214" t="s">
        <v>3817</v>
      </c>
      <c r="D2214" s="7" t="s">
        <v>100</v>
      </c>
      <c r="E2214" s="2" t="b">
        <v>1</v>
      </c>
      <c r="F2214" s="2" t="s">
        <v>3815</v>
      </c>
      <c r="G2214" s="7" t="s">
        <v>8</v>
      </c>
      <c r="H2214" t="s">
        <v>101</v>
      </c>
      <c r="I2214" s="61">
        <v>44955</v>
      </c>
      <c r="J2214" s="43" t="s">
        <v>105</v>
      </c>
      <c r="K2214" s="2" t="s">
        <v>149</v>
      </c>
      <c r="L2214" s="9">
        <v>99</v>
      </c>
      <c r="M2214" t="s">
        <v>3869</v>
      </c>
      <c r="N2214" s="2" t="s">
        <v>85</v>
      </c>
      <c r="O2214" s="2" t="s">
        <v>4139</v>
      </c>
      <c r="P2214" s="2" t="str">
        <f>VLOOKUP(I2214,Period!A:B,2,FALSE)</f>
        <v>2023H1</v>
      </c>
      <c r="Q2214" s="9">
        <f t="shared" si="387"/>
        <v>93.75</v>
      </c>
      <c r="R2214" s="2">
        <f t="shared" si="385"/>
        <v>100</v>
      </c>
      <c r="S2214" t="str">
        <f t="shared" si="388"/>
        <v>04 Overcast (100%)</v>
      </c>
      <c r="T2214" t="str">
        <f t="shared" si="386"/>
        <v>44955S2A_MSIL1CCDM-MLB-CLSTA4495504 Overcast (100%)</v>
      </c>
      <c r="U2214">
        <f>IF(COUNTIF(T$2:T2213,T2214)&gt;=1,0,1)</f>
        <v>0</v>
      </c>
      <c r="V2214" s="26" t="s">
        <v>751</v>
      </c>
      <c r="W2214" s="26">
        <f t="shared" si="389"/>
        <v>2023</v>
      </c>
      <c r="X2214" s="26" t="str">
        <f t="shared" si="390"/>
        <v>01</v>
      </c>
      <c r="Y2214" s="26">
        <f t="shared" si="391"/>
        <v>29</v>
      </c>
      <c r="Z2214" s="26" t="str">
        <f t="shared" si="392"/>
        <v>19</v>
      </c>
      <c r="AA2214" s="26" t="str">
        <f t="shared" si="393"/>
        <v>03</v>
      </c>
      <c r="AB2214" s="26" t="str">
        <f t="shared" si="394"/>
        <v>35</v>
      </c>
      <c r="AC2214" s="86" t="str">
        <f t="shared" si="395"/>
        <v>CLS_TA_2500X1254px_65m_S2A_MSIL1C_20230129_100CC</v>
      </c>
      <c r="AD2214" s="41" t="s">
        <v>752</v>
      </c>
    </row>
    <row r="2215" spans="2:30" x14ac:dyDescent="0.25">
      <c r="B2215" t="s">
        <v>3866</v>
      </c>
      <c r="C2215" t="s">
        <v>3817</v>
      </c>
      <c r="D2215" s="7" t="s">
        <v>100</v>
      </c>
      <c r="E2215" s="2" t="b">
        <v>1</v>
      </c>
      <c r="F2215" s="2" t="s">
        <v>3815</v>
      </c>
      <c r="G2215" s="7" t="s">
        <v>8</v>
      </c>
      <c r="H2215" t="s">
        <v>101</v>
      </c>
      <c r="I2215" s="61">
        <v>44955</v>
      </c>
      <c r="J2215" s="43" t="s">
        <v>110</v>
      </c>
      <c r="K2215" s="2" t="s">
        <v>150</v>
      </c>
      <c r="L2215" s="9">
        <v>91.6</v>
      </c>
      <c r="M2215" t="s">
        <v>3869</v>
      </c>
      <c r="N2215" s="2" t="s">
        <v>85</v>
      </c>
      <c r="O2215" s="2" t="s">
        <v>4139</v>
      </c>
      <c r="P2215" s="2" t="str">
        <f>VLOOKUP(I2215,Period!A:B,2,FALSE)</f>
        <v>2023H1</v>
      </c>
      <c r="Q2215" s="9">
        <f t="shared" si="387"/>
        <v>93.75</v>
      </c>
      <c r="R2215" s="2">
        <f t="shared" si="385"/>
        <v>100</v>
      </c>
      <c r="S2215" t="str">
        <f t="shared" si="388"/>
        <v>04 Overcast (100%)</v>
      </c>
      <c r="T2215" t="str">
        <f t="shared" si="386"/>
        <v>44955S2A_MSIL1CCDM-MLB-CLSTA4495504 Overcast (100%)</v>
      </c>
      <c r="U2215">
        <f>IF(COUNTIF(T$2:T2214,T2215)&gt;=1,0,1)</f>
        <v>0</v>
      </c>
      <c r="V2215" s="26" t="s">
        <v>751</v>
      </c>
      <c r="W2215" s="26">
        <f t="shared" si="389"/>
        <v>2023</v>
      </c>
      <c r="X2215" s="26" t="str">
        <f t="shared" si="390"/>
        <v>01</v>
      </c>
      <c r="Y2215" s="26">
        <f t="shared" si="391"/>
        <v>29</v>
      </c>
      <c r="Z2215" s="26" t="str">
        <f t="shared" si="392"/>
        <v>19</v>
      </c>
      <c r="AA2215" s="26" t="str">
        <f t="shared" si="393"/>
        <v>03</v>
      </c>
      <c r="AB2215" s="26" t="str">
        <f t="shared" si="394"/>
        <v>31</v>
      </c>
      <c r="AC2215" s="86" t="str">
        <f t="shared" si="395"/>
        <v>CLS_TA_2500X1254px_65m_S2A_MSIL1C_20230129_100CC</v>
      </c>
      <c r="AD2215" s="41" t="s">
        <v>752</v>
      </c>
    </row>
    <row r="2216" spans="2:30" x14ac:dyDescent="0.25">
      <c r="B2216" t="s">
        <v>3866</v>
      </c>
      <c r="C2216" t="s">
        <v>3817</v>
      </c>
      <c r="D2216" s="7" t="s">
        <v>100</v>
      </c>
      <c r="E2216" s="2" t="b">
        <v>1</v>
      </c>
      <c r="F2216" s="2" t="s">
        <v>3815</v>
      </c>
      <c r="G2216" s="7" t="s">
        <v>8</v>
      </c>
      <c r="H2216" t="s">
        <v>101</v>
      </c>
      <c r="I2216" s="61">
        <v>44955</v>
      </c>
      <c r="J2216" s="43" t="s">
        <v>111</v>
      </c>
      <c r="K2216" s="2" t="s">
        <v>151</v>
      </c>
      <c r="L2216" s="9">
        <v>90.9</v>
      </c>
      <c r="M2216" t="s">
        <v>3869</v>
      </c>
      <c r="N2216" s="2" t="s">
        <v>85</v>
      </c>
      <c r="O2216" s="2" t="s">
        <v>4139</v>
      </c>
      <c r="P2216" s="2" t="str">
        <f>VLOOKUP(I2216,Period!A:B,2,FALSE)</f>
        <v>2023H1</v>
      </c>
      <c r="Q2216" s="9">
        <f t="shared" si="387"/>
        <v>93.75</v>
      </c>
      <c r="R2216" s="2">
        <f t="shared" si="385"/>
        <v>100</v>
      </c>
      <c r="S2216" t="str">
        <f t="shared" si="388"/>
        <v>04 Overcast (100%)</v>
      </c>
      <c r="T2216" t="str">
        <f t="shared" si="386"/>
        <v>44955S2A_MSIL1CCDM-MLB-CLSTA4495504 Overcast (100%)</v>
      </c>
      <c r="U2216">
        <f>IF(COUNTIF(T$2:T2215,T2216)&gt;=1,0,1)</f>
        <v>0</v>
      </c>
      <c r="V2216" s="26" t="s">
        <v>751</v>
      </c>
      <c r="W2216" s="26">
        <f t="shared" si="389"/>
        <v>2023</v>
      </c>
      <c r="X2216" s="26" t="str">
        <f t="shared" si="390"/>
        <v>01</v>
      </c>
      <c r="Y2216" s="26">
        <f t="shared" si="391"/>
        <v>29</v>
      </c>
      <c r="Z2216" s="26" t="str">
        <f t="shared" si="392"/>
        <v>19</v>
      </c>
      <c r="AA2216" s="26" t="str">
        <f t="shared" si="393"/>
        <v>03</v>
      </c>
      <c r="AB2216" s="26" t="str">
        <f t="shared" si="394"/>
        <v>30</v>
      </c>
      <c r="AC2216" s="86" t="str">
        <f t="shared" si="395"/>
        <v>CLS_TA_2500X1254px_65m_S2A_MSIL1C_20230129_100CC</v>
      </c>
      <c r="AD2216" s="41" t="s">
        <v>752</v>
      </c>
    </row>
    <row r="2217" spans="2:30" x14ac:dyDescent="0.25">
      <c r="B2217" t="s">
        <v>3866</v>
      </c>
      <c r="C2217" t="s">
        <v>3817</v>
      </c>
      <c r="D2217" s="7" t="s">
        <v>100</v>
      </c>
      <c r="E2217" s="2" t="b">
        <v>1</v>
      </c>
      <c r="F2217" s="2" t="s">
        <v>3815</v>
      </c>
      <c r="G2217" s="7" t="s">
        <v>8</v>
      </c>
      <c r="H2217" t="s">
        <v>101</v>
      </c>
      <c r="I2217" s="78">
        <v>44952</v>
      </c>
      <c r="J2217" s="44" t="s">
        <v>102</v>
      </c>
      <c r="K2217" s="2" t="s">
        <v>152</v>
      </c>
      <c r="L2217" s="9">
        <v>0</v>
      </c>
      <c r="M2217" t="s">
        <v>3869</v>
      </c>
      <c r="N2217" s="2" t="s">
        <v>85</v>
      </c>
      <c r="O2217" s="2" t="s">
        <v>4139</v>
      </c>
      <c r="P2217" s="2" t="str">
        <f>VLOOKUP(I2217,Period!A:B,2,FALSE)</f>
        <v>2023H1</v>
      </c>
      <c r="Q2217" s="9">
        <f t="shared" si="387"/>
        <v>0</v>
      </c>
      <c r="R2217" s="2">
        <f t="shared" si="385"/>
        <v>0</v>
      </c>
      <c r="S2217" t="str">
        <f t="shared" si="388"/>
        <v>01 Clear (0%)</v>
      </c>
      <c r="T2217" t="str">
        <f t="shared" si="386"/>
        <v>44952S2A_MSIL1CCDM-MLB-CLSTA4495201 Clear (0%)</v>
      </c>
      <c r="U2217">
        <f>IF(COUNTIF(T$2:T2216,T2217)&gt;=1,0,1)</f>
        <v>1</v>
      </c>
      <c r="V2217" s="26" t="s">
        <v>751</v>
      </c>
      <c r="W2217" s="26">
        <f t="shared" si="389"/>
        <v>2023</v>
      </c>
      <c r="X2217" s="26" t="str">
        <f t="shared" si="390"/>
        <v>01</v>
      </c>
      <c r="Y2217" s="26">
        <f t="shared" si="391"/>
        <v>26</v>
      </c>
      <c r="Z2217" s="26" t="str">
        <f t="shared" si="392"/>
        <v>18</v>
      </c>
      <c r="AA2217" s="26" t="str">
        <f t="shared" si="393"/>
        <v>53</v>
      </c>
      <c r="AB2217" s="26" t="str">
        <f t="shared" si="394"/>
        <v>53</v>
      </c>
      <c r="AC2217" s="86" t="str">
        <f t="shared" si="395"/>
        <v>CLS_TA_2500X1254px_65m_S2A_MSIL1C_20230126_0CC</v>
      </c>
      <c r="AD2217" s="41" t="s">
        <v>752</v>
      </c>
    </row>
    <row r="2218" spans="2:30" x14ac:dyDescent="0.25">
      <c r="B2218" t="s">
        <v>3866</v>
      </c>
      <c r="C2218" t="s">
        <v>3817</v>
      </c>
      <c r="D2218" s="7" t="s">
        <v>100</v>
      </c>
      <c r="E2218" s="2" t="b">
        <v>1</v>
      </c>
      <c r="F2218" s="2" t="s">
        <v>3815</v>
      </c>
      <c r="G2218" s="7" t="s">
        <v>8</v>
      </c>
      <c r="H2218" t="s">
        <v>101</v>
      </c>
      <c r="I2218" s="78">
        <v>44952</v>
      </c>
      <c r="J2218" s="44" t="s">
        <v>103</v>
      </c>
      <c r="K2218" s="2" t="s">
        <v>116</v>
      </c>
      <c r="L2218" s="9">
        <v>0</v>
      </c>
      <c r="M2218" t="s">
        <v>3869</v>
      </c>
      <c r="N2218" s="2" t="s">
        <v>85</v>
      </c>
      <c r="O2218" s="2" t="s">
        <v>4139</v>
      </c>
      <c r="P2218" s="2" t="str">
        <f>VLOOKUP(I2218,Period!A:B,2,FALSE)</f>
        <v>2023H1</v>
      </c>
      <c r="Q2218" s="9">
        <f t="shared" si="387"/>
        <v>0</v>
      </c>
      <c r="R2218" s="2">
        <f t="shared" si="385"/>
        <v>0</v>
      </c>
      <c r="S2218" t="str">
        <f t="shared" si="388"/>
        <v>01 Clear (0%)</v>
      </c>
      <c r="T2218" t="str">
        <f t="shared" si="386"/>
        <v>44952S2A_MSIL1CCDM-MLB-CLSTA4495201 Clear (0%)</v>
      </c>
      <c r="U2218">
        <f>IF(COUNTIF(T$2:T2217,T2218)&gt;=1,0,1)</f>
        <v>0</v>
      </c>
      <c r="V2218" s="26" t="s">
        <v>751</v>
      </c>
      <c r="W2218" s="26">
        <f t="shared" si="389"/>
        <v>2023</v>
      </c>
      <c r="X2218" s="26" t="str">
        <f t="shared" si="390"/>
        <v>01</v>
      </c>
      <c r="Y2218" s="26">
        <f t="shared" si="391"/>
        <v>26</v>
      </c>
      <c r="Z2218" s="26" t="str">
        <f t="shared" si="392"/>
        <v>18</v>
      </c>
      <c r="AA2218" s="26" t="str">
        <f t="shared" si="393"/>
        <v>53</v>
      </c>
      <c r="AB2218" s="26" t="str">
        <f t="shared" si="394"/>
        <v>49</v>
      </c>
      <c r="AC2218" s="86" t="str">
        <f t="shared" si="395"/>
        <v>CLS_TA_2500X1254px_65m_S2A_MSIL1C_20230126_0CC</v>
      </c>
      <c r="AD2218" s="41" t="s">
        <v>752</v>
      </c>
    </row>
    <row r="2219" spans="2:30" x14ac:dyDescent="0.25">
      <c r="B2219" t="s">
        <v>3866</v>
      </c>
      <c r="C2219" t="s">
        <v>3817</v>
      </c>
      <c r="D2219" s="7" t="s">
        <v>100</v>
      </c>
      <c r="E2219" s="2" t="b">
        <v>1</v>
      </c>
      <c r="F2219" s="2" t="s">
        <v>3815</v>
      </c>
      <c r="G2219" s="7" t="s">
        <v>8</v>
      </c>
      <c r="H2219" t="s">
        <v>101</v>
      </c>
      <c r="I2219" s="78">
        <v>44952</v>
      </c>
      <c r="J2219" s="44" t="s">
        <v>104</v>
      </c>
      <c r="K2219" s="2" t="s">
        <v>135</v>
      </c>
      <c r="L2219" s="9">
        <v>0</v>
      </c>
      <c r="M2219" t="s">
        <v>3869</v>
      </c>
      <c r="N2219" s="2" t="s">
        <v>85</v>
      </c>
      <c r="O2219" s="2" t="s">
        <v>4139</v>
      </c>
      <c r="P2219" s="2" t="str">
        <f>VLOOKUP(I2219,Period!A:B,2,FALSE)</f>
        <v>2023H1</v>
      </c>
      <c r="Q2219" s="9">
        <f t="shared" si="387"/>
        <v>0</v>
      </c>
      <c r="R2219" s="2">
        <f t="shared" si="385"/>
        <v>0</v>
      </c>
      <c r="S2219" t="str">
        <f t="shared" si="388"/>
        <v>01 Clear (0%)</v>
      </c>
      <c r="T2219" t="str">
        <f t="shared" si="386"/>
        <v>44952S2A_MSIL1CCDM-MLB-CLSTA4495201 Clear (0%)</v>
      </c>
      <c r="U2219">
        <f>IF(COUNTIF(T$2:T2218,T2219)&gt;=1,0,1)</f>
        <v>0</v>
      </c>
      <c r="V2219" s="26" t="s">
        <v>751</v>
      </c>
      <c r="W2219" s="26">
        <f t="shared" si="389"/>
        <v>2023</v>
      </c>
      <c r="X2219" s="26" t="str">
        <f t="shared" si="390"/>
        <v>01</v>
      </c>
      <c r="Y2219" s="26">
        <f t="shared" si="391"/>
        <v>26</v>
      </c>
      <c r="Z2219" s="26" t="str">
        <f t="shared" si="392"/>
        <v>18</v>
      </c>
      <c r="AA2219" s="26" t="str">
        <f t="shared" si="393"/>
        <v>53</v>
      </c>
      <c r="AB2219" s="26" t="str">
        <f t="shared" si="394"/>
        <v>48</v>
      </c>
      <c r="AC2219" s="86" t="str">
        <f t="shared" si="395"/>
        <v>CLS_TA_2500X1254px_65m_S2A_MSIL1C_20230126_0CC</v>
      </c>
      <c r="AD2219" s="41" t="s">
        <v>752</v>
      </c>
    </row>
    <row r="2220" spans="2:30" x14ac:dyDescent="0.25">
      <c r="B2220" t="s">
        <v>3866</v>
      </c>
      <c r="C2220" t="s">
        <v>3817</v>
      </c>
      <c r="D2220" s="7" t="s">
        <v>100</v>
      </c>
      <c r="E2220" s="2" t="b">
        <v>1</v>
      </c>
      <c r="F2220" s="2" t="s">
        <v>3815</v>
      </c>
      <c r="G2220" s="7" t="s">
        <v>8</v>
      </c>
      <c r="H2220" t="s">
        <v>101</v>
      </c>
      <c r="I2220" s="78">
        <v>44952</v>
      </c>
      <c r="J2220" s="44" t="s">
        <v>105</v>
      </c>
      <c r="K2220" s="2" t="s">
        <v>120</v>
      </c>
      <c r="L2220" s="9">
        <v>0</v>
      </c>
      <c r="M2220" t="s">
        <v>3869</v>
      </c>
      <c r="N2220" s="2" t="s">
        <v>85</v>
      </c>
      <c r="O2220" s="2" t="s">
        <v>4139</v>
      </c>
      <c r="P2220" s="2" t="str">
        <f>VLOOKUP(I2220,Period!A:B,2,FALSE)</f>
        <v>2023H1</v>
      </c>
      <c r="Q2220" s="9">
        <f t="shared" si="387"/>
        <v>0</v>
      </c>
      <c r="R2220" s="2">
        <f t="shared" si="385"/>
        <v>0</v>
      </c>
      <c r="S2220" t="str">
        <f t="shared" si="388"/>
        <v>01 Clear (0%)</v>
      </c>
      <c r="T2220" t="str">
        <f t="shared" si="386"/>
        <v>44952S2A_MSIL1CCDM-MLB-CLSTA4495201 Clear (0%)</v>
      </c>
      <c r="U2220">
        <f>IF(COUNTIF(T$2:T2219,T2220)&gt;=1,0,1)</f>
        <v>0</v>
      </c>
      <c r="V2220" s="26" t="s">
        <v>751</v>
      </c>
      <c r="W2220" s="26">
        <f t="shared" si="389"/>
        <v>2023</v>
      </c>
      <c r="X2220" s="26" t="str">
        <f t="shared" si="390"/>
        <v>01</v>
      </c>
      <c r="Y2220" s="26">
        <f t="shared" si="391"/>
        <v>26</v>
      </c>
      <c r="Z2220" s="26" t="str">
        <f t="shared" si="392"/>
        <v>18</v>
      </c>
      <c r="AA2220" s="26" t="str">
        <f t="shared" si="393"/>
        <v>53</v>
      </c>
      <c r="AB2220" s="26" t="str">
        <f t="shared" si="394"/>
        <v>41</v>
      </c>
      <c r="AC2220" s="86" t="str">
        <f t="shared" si="395"/>
        <v>CLS_TA_2500X1254px_65m_S2A_MSIL1C_20230126_0CC</v>
      </c>
      <c r="AD2220" s="41" t="s">
        <v>752</v>
      </c>
    </row>
    <row r="2221" spans="2:30" x14ac:dyDescent="0.25">
      <c r="B2221" t="s">
        <v>3866</v>
      </c>
      <c r="C2221" t="s">
        <v>3817</v>
      </c>
      <c r="D2221" s="7" t="s">
        <v>100</v>
      </c>
      <c r="E2221" s="2" t="b">
        <v>1</v>
      </c>
      <c r="F2221" s="2" t="s">
        <v>3815</v>
      </c>
      <c r="G2221" s="7" t="s">
        <v>8</v>
      </c>
      <c r="H2221" t="s">
        <v>101</v>
      </c>
      <c r="I2221" s="78">
        <v>44952</v>
      </c>
      <c r="J2221" s="44" t="s">
        <v>110</v>
      </c>
      <c r="K2221" s="2" t="s">
        <v>154</v>
      </c>
      <c r="L2221" s="9">
        <v>0</v>
      </c>
      <c r="M2221" t="s">
        <v>3869</v>
      </c>
      <c r="N2221" s="2" t="s">
        <v>85</v>
      </c>
      <c r="O2221" s="2" t="s">
        <v>4139</v>
      </c>
      <c r="P2221" s="2" t="str">
        <f>VLOOKUP(I2221,Period!A:B,2,FALSE)</f>
        <v>2023H1</v>
      </c>
      <c r="Q2221" s="9">
        <f t="shared" si="387"/>
        <v>0</v>
      </c>
      <c r="R2221" s="2">
        <f t="shared" si="385"/>
        <v>0</v>
      </c>
      <c r="S2221" t="str">
        <f t="shared" si="388"/>
        <v>01 Clear (0%)</v>
      </c>
      <c r="T2221" t="str">
        <f t="shared" si="386"/>
        <v>44952S2A_MSIL1CCDM-MLB-CLSTA4495201 Clear (0%)</v>
      </c>
      <c r="U2221">
        <f>IF(COUNTIF(T$2:T2220,T2221)&gt;=1,0,1)</f>
        <v>0</v>
      </c>
      <c r="V2221" s="26" t="s">
        <v>751</v>
      </c>
      <c r="W2221" s="26">
        <f t="shared" si="389"/>
        <v>2023</v>
      </c>
      <c r="X2221" s="26" t="str">
        <f t="shared" si="390"/>
        <v>01</v>
      </c>
      <c r="Y2221" s="26">
        <f t="shared" si="391"/>
        <v>26</v>
      </c>
      <c r="Z2221" s="26" t="str">
        <f t="shared" si="392"/>
        <v>18</v>
      </c>
      <c r="AA2221" s="26" t="str">
        <f t="shared" si="393"/>
        <v>53</v>
      </c>
      <c r="AB2221" s="26" t="str">
        <f t="shared" si="394"/>
        <v>34</v>
      </c>
      <c r="AC2221" s="86" t="str">
        <f t="shared" si="395"/>
        <v>CLS_TA_2500X1254px_65m_S2A_MSIL1C_20230126_0CC</v>
      </c>
      <c r="AD2221" s="41" t="s">
        <v>752</v>
      </c>
    </row>
    <row r="2222" spans="2:30" x14ac:dyDescent="0.25">
      <c r="B2222" t="s">
        <v>3866</v>
      </c>
      <c r="C2222" t="s">
        <v>3817</v>
      </c>
      <c r="D2222" s="7" t="s">
        <v>100</v>
      </c>
      <c r="E2222" s="2" t="b">
        <v>1</v>
      </c>
      <c r="F2222" s="2" t="s">
        <v>3815</v>
      </c>
      <c r="G2222" s="7" t="s">
        <v>8</v>
      </c>
      <c r="H2222" t="s">
        <v>101</v>
      </c>
      <c r="I2222" s="78">
        <v>44952</v>
      </c>
      <c r="J2222" s="44" t="s">
        <v>111</v>
      </c>
      <c r="K2222" s="2" t="s">
        <v>154</v>
      </c>
      <c r="L2222" s="9">
        <v>0</v>
      </c>
      <c r="M2222" t="s">
        <v>3869</v>
      </c>
      <c r="N2222" s="2" t="s">
        <v>85</v>
      </c>
      <c r="O2222" s="2" t="s">
        <v>4139</v>
      </c>
      <c r="P2222" s="2" t="str">
        <f>VLOOKUP(I2222,Period!A:B,2,FALSE)</f>
        <v>2023H1</v>
      </c>
      <c r="Q2222" s="9">
        <f t="shared" si="387"/>
        <v>0</v>
      </c>
      <c r="R2222" s="2">
        <f t="shared" si="385"/>
        <v>0</v>
      </c>
      <c r="S2222" t="str">
        <f t="shared" si="388"/>
        <v>01 Clear (0%)</v>
      </c>
      <c r="T2222" t="str">
        <f t="shared" si="386"/>
        <v>44952S2A_MSIL1CCDM-MLB-CLSTA4495201 Clear (0%)</v>
      </c>
      <c r="U2222">
        <f>IF(COUNTIF(T$2:T2221,T2222)&gt;=1,0,1)</f>
        <v>0</v>
      </c>
      <c r="V2222" s="26" t="s">
        <v>751</v>
      </c>
      <c r="W2222" s="26">
        <f t="shared" si="389"/>
        <v>2023</v>
      </c>
      <c r="X2222" s="26" t="str">
        <f t="shared" si="390"/>
        <v>01</v>
      </c>
      <c r="Y2222" s="26">
        <f t="shared" si="391"/>
        <v>26</v>
      </c>
      <c r="Z2222" s="26" t="str">
        <f t="shared" si="392"/>
        <v>18</v>
      </c>
      <c r="AA2222" s="26" t="str">
        <f t="shared" si="393"/>
        <v>53</v>
      </c>
      <c r="AB2222" s="26" t="str">
        <f t="shared" si="394"/>
        <v>34</v>
      </c>
      <c r="AC2222" s="86" t="str">
        <f t="shared" si="395"/>
        <v>CLS_TA_2500X1254px_65m_S2A_MSIL1C_20230126_0CC</v>
      </c>
      <c r="AD2222" s="41" t="s">
        <v>752</v>
      </c>
    </row>
    <row r="2223" spans="2:30" x14ac:dyDescent="0.25">
      <c r="B2223" t="s">
        <v>3866</v>
      </c>
      <c r="C2223" t="s">
        <v>3817</v>
      </c>
      <c r="D2223" s="7" t="s">
        <v>100</v>
      </c>
      <c r="E2223" s="2" t="b">
        <v>1</v>
      </c>
      <c r="F2223" s="2" t="s">
        <v>3815</v>
      </c>
      <c r="G2223" s="7" t="s">
        <v>8</v>
      </c>
      <c r="H2223" t="s">
        <v>101</v>
      </c>
      <c r="I2223" s="61">
        <v>44950</v>
      </c>
      <c r="J2223" s="43" t="s">
        <v>102</v>
      </c>
      <c r="K2223" s="2" t="s">
        <v>145</v>
      </c>
      <c r="L2223" s="9">
        <v>0.1</v>
      </c>
      <c r="M2223" t="s">
        <v>3869</v>
      </c>
      <c r="N2223" s="2" t="s">
        <v>85</v>
      </c>
      <c r="O2223" s="2" t="s">
        <v>4139</v>
      </c>
      <c r="P2223" s="2" t="str">
        <f>VLOOKUP(I2223,Period!A:B,2,FALSE)</f>
        <v>2023H1</v>
      </c>
      <c r="Q2223" s="9">
        <f t="shared" si="387"/>
        <v>1.6666666666666666E-2</v>
      </c>
      <c r="R2223" s="2">
        <f t="shared" si="385"/>
        <v>10</v>
      </c>
      <c r="S2223" t="str">
        <f t="shared" si="388"/>
        <v>02 Sunny (10%-30%)</v>
      </c>
      <c r="T2223" t="str">
        <f t="shared" si="386"/>
        <v>44950S2A_MSIL1CCDM-MLB-CLSTA4495002 Sunny (10%-30%)</v>
      </c>
      <c r="U2223">
        <f>IF(COUNTIF(T$2:T2222,T2223)&gt;=1,0,1)</f>
        <v>1</v>
      </c>
      <c r="V2223" s="26" t="s">
        <v>751</v>
      </c>
      <c r="W2223" s="26">
        <f t="shared" si="389"/>
        <v>2023</v>
      </c>
      <c r="X2223" s="26" t="str">
        <f t="shared" si="390"/>
        <v>01</v>
      </c>
      <c r="Y2223" s="26">
        <f t="shared" si="391"/>
        <v>24</v>
      </c>
      <c r="Z2223" s="26" t="str">
        <f t="shared" si="392"/>
        <v>19</v>
      </c>
      <c r="AA2223" s="26" t="str">
        <f t="shared" si="393"/>
        <v>03</v>
      </c>
      <c r="AB2223" s="26" t="str">
        <f t="shared" si="394"/>
        <v>49</v>
      </c>
      <c r="AC2223" s="86" t="str">
        <f t="shared" si="395"/>
        <v>CLS_TA_2500X1254px_65m_S2A_MSIL1C_20230124_10CC</v>
      </c>
      <c r="AD2223" s="41" t="s">
        <v>752</v>
      </c>
    </row>
    <row r="2224" spans="2:30" x14ac:dyDescent="0.25">
      <c r="B2224" t="s">
        <v>3866</v>
      </c>
      <c r="C2224" t="s">
        <v>3817</v>
      </c>
      <c r="D2224" s="7" t="s">
        <v>100</v>
      </c>
      <c r="E2224" s="2" t="b">
        <v>1</v>
      </c>
      <c r="F2224" s="2" t="s">
        <v>3815</v>
      </c>
      <c r="G2224" s="7" t="s">
        <v>8</v>
      </c>
      <c r="H2224" t="s">
        <v>101</v>
      </c>
      <c r="I2224" s="61">
        <v>44950</v>
      </c>
      <c r="J2224" s="43" t="s">
        <v>103</v>
      </c>
      <c r="K2224" s="2" t="s">
        <v>147</v>
      </c>
      <c r="L2224" s="9">
        <v>0</v>
      </c>
      <c r="M2224" t="s">
        <v>3869</v>
      </c>
      <c r="N2224" s="2" t="s">
        <v>85</v>
      </c>
      <c r="O2224" s="2" t="s">
        <v>4139</v>
      </c>
      <c r="P2224" s="2" t="str">
        <f>VLOOKUP(I2224,Period!A:B,2,FALSE)</f>
        <v>2023H1</v>
      </c>
      <c r="Q2224" s="9">
        <f t="shared" si="387"/>
        <v>1.6666666666666666E-2</v>
      </c>
      <c r="R2224" s="2">
        <f t="shared" si="385"/>
        <v>10</v>
      </c>
      <c r="S2224" t="str">
        <f t="shared" si="388"/>
        <v>02 Sunny (10%-30%)</v>
      </c>
      <c r="T2224" t="str">
        <f t="shared" si="386"/>
        <v>44950S2A_MSIL1CCDM-MLB-CLSTA4495002 Sunny (10%-30%)</v>
      </c>
      <c r="U2224">
        <f>IF(COUNTIF(T$2:T2223,T2224)&gt;=1,0,1)</f>
        <v>0</v>
      </c>
      <c r="V2224" s="26" t="s">
        <v>751</v>
      </c>
      <c r="W2224" s="26">
        <f t="shared" si="389"/>
        <v>2023</v>
      </c>
      <c r="X2224" s="26" t="str">
        <f t="shared" si="390"/>
        <v>01</v>
      </c>
      <c r="Y2224" s="26">
        <f t="shared" si="391"/>
        <v>24</v>
      </c>
      <c r="Z2224" s="26" t="str">
        <f t="shared" si="392"/>
        <v>19</v>
      </c>
      <c r="AA2224" s="26" t="str">
        <f t="shared" si="393"/>
        <v>03</v>
      </c>
      <c r="AB2224" s="26" t="str">
        <f t="shared" si="394"/>
        <v>45</v>
      </c>
      <c r="AC2224" s="86" t="str">
        <f t="shared" si="395"/>
        <v>CLS_TA_2500X1254px_65m_S2A_MSIL1C_20230124_10CC</v>
      </c>
      <c r="AD2224" s="41" t="s">
        <v>752</v>
      </c>
    </row>
    <row r="2225" spans="2:30" x14ac:dyDescent="0.25">
      <c r="B2225" t="s">
        <v>3866</v>
      </c>
      <c r="C2225" t="s">
        <v>3817</v>
      </c>
      <c r="D2225" s="7" t="s">
        <v>100</v>
      </c>
      <c r="E2225" s="2" t="b">
        <v>1</v>
      </c>
      <c r="F2225" s="2" t="s">
        <v>3815</v>
      </c>
      <c r="G2225" s="7" t="s">
        <v>8</v>
      </c>
      <c r="H2225" t="s">
        <v>101</v>
      </c>
      <c r="I2225" s="61">
        <v>44950</v>
      </c>
      <c r="J2225" s="43" t="s">
        <v>104</v>
      </c>
      <c r="K2225" s="2" t="s">
        <v>147</v>
      </c>
      <c r="L2225" s="9">
        <v>0</v>
      </c>
      <c r="M2225" t="s">
        <v>3869</v>
      </c>
      <c r="N2225" s="2" t="s">
        <v>85</v>
      </c>
      <c r="O2225" s="2" t="s">
        <v>4139</v>
      </c>
      <c r="P2225" s="2" t="str">
        <f>VLOOKUP(I2225,Period!A:B,2,FALSE)</f>
        <v>2023H1</v>
      </c>
      <c r="Q2225" s="9">
        <f t="shared" si="387"/>
        <v>1.6666666666666666E-2</v>
      </c>
      <c r="R2225" s="2">
        <f t="shared" si="385"/>
        <v>10</v>
      </c>
      <c r="S2225" t="str">
        <f t="shared" si="388"/>
        <v>02 Sunny (10%-30%)</v>
      </c>
      <c r="T2225" t="str">
        <f t="shared" si="386"/>
        <v>44950S2A_MSIL1CCDM-MLB-CLSTA4495002 Sunny (10%-30%)</v>
      </c>
      <c r="U2225">
        <f>IF(COUNTIF(T$2:T2224,T2225)&gt;=1,0,1)</f>
        <v>0</v>
      </c>
      <c r="V2225" s="26" t="s">
        <v>751</v>
      </c>
      <c r="W2225" s="26">
        <f t="shared" si="389"/>
        <v>2023</v>
      </c>
      <c r="X2225" s="26" t="str">
        <f t="shared" si="390"/>
        <v>01</v>
      </c>
      <c r="Y2225" s="26">
        <f t="shared" si="391"/>
        <v>24</v>
      </c>
      <c r="Z2225" s="26" t="str">
        <f t="shared" si="392"/>
        <v>19</v>
      </c>
      <c r="AA2225" s="26" t="str">
        <f t="shared" si="393"/>
        <v>03</v>
      </c>
      <c r="AB2225" s="26" t="str">
        <f t="shared" si="394"/>
        <v>45</v>
      </c>
      <c r="AC2225" s="86" t="str">
        <f t="shared" si="395"/>
        <v>CLS_TA_2500X1254px_65m_S2A_MSIL1C_20230124_10CC</v>
      </c>
      <c r="AD2225" s="41" t="s">
        <v>752</v>
      </c>
    </row>
    <row r="2226" spans="2:30" x14ac:dyDescent="0.25">
      <c r="B2226" t="s">
        <v>3866</v>
      </c>
      <c r="C2226" t="s">
        <v>3817</v>
      </c>
      <c r="D2226" s="7" t="s">
        <v>100</v>
      </c>
      <c r="E2226" s="2" t="b">
        <v>1</v>
      </c>
      <c r="F2226" s="2" t="s">
        <v>3815</v>
      </c>
      <c r="G2226" s="7" t="s">
        <v>8</v>
      </c>
      <c r="H2226" t="s">
        <v>101</v>
      </c>
      <c r="I2226" s="61">
        <v>44950</v>
      </c>
      <c r="J2226" s="43" t="s">
        <v>105</v>
      </c>
      <c r="K2226" s="2" t="s">
        <v>149</v>
      </c>
      <c r="L2226" s="9">
        <v>0</v>
      </c>
      <c r="M2226" t="s">
        <v>3869</v>
      </c>
      <c r="N2226" s="2" t="s">
        <v>85</v>
      </c>
      <c r="O2226" s="2" t="s">
        <v>4139</v>
      </c>
      <c r="P2226" s="2" t="str">
        <f>VLOOKUP(I2226,Period!A:B,2,FALSE)</f>
        <v>2023H1</v>
      </c>
      <c r="Q2226" s="9">
        <f t="shared" si="387"/>
        <v>1.6666666666666666E-2</v>
      </c>
      <c r="R2226" s="2">
        <f t="shared" si="385"/>
        <v>10</v>
      </c>
      <c r="S2226" t="str">
        <f t="shared" si="388"/>
        <v>02 Sunny (10%-30%)</v>
      </c>
      <c r="T2226" t="str">
        <f t="shared" si="386"/>
        <v>44950S2A_MSIL1CCDM-MLB-CLSTA4495002 Sunny (10%-30%)</v>
      </c>
      <c r="U2226">
        <f>IF(COUNTIF(T$2:T2225,T2226)&gt;=1,0,1)</f>
        <v>0</v>
      </c>
      <c r="V2226" s="26" t="s">
        <v>751</v>
      </c>
      <c r="W2226" s="26">
        <f t="shared" si="389"/>
        <v>2023</v>
      </c>
      <c r="X2226" s="26" t="str">
        <f t="shared" si="390"/>
        <v>01</v>
      </c>
      <c r="Y2226" s="26">
        <f t="shared" si="391"/>
        <v>24</v>
      </c>
      <c r="Z2226" s="26" t="str">
        <f t="shared" si="392"/>
        <v>19</v>
      </c>
      <c r="AA2226" s="26" t="str">
        <f t="shared" si="393"/>
        <v>03</v>
      </c>
      <c r="AB2226" s="26" t="str">
        <f t="shared" si="394"/>
        <v>35</v>
      </c>
      <c r="AC2226" s="86" t="str">
        <f t="shared" si="395"/>
        <v>CLS_TA_2500X1254px_65m_S2A_MSIL1C_20230124_10CC</v>
      </c>
      <c r="AD2226" s="41" t="s">
        <v>752</v>
      </c>
    </row>
    <row r="2227" spans="2:30" x14ac:dyDescent="0.25">
      <c r="B2227" t="s">
        <v>3866</v>
      </c>
      <c r="C2227" t="s">
        <v>3817</v>
      </c>
      <c r="D2227" s="7" t="s">
        <v>100</v>
      </c>
      <c r="E2227" s="2" t="b">
        <v>1</v>
      </c>
      <c r="F2227" s="2" t="s">
        <v>3815</v>
      </c>
      <c r="G2227" s="7" t="s">
        <v>8</v>
      </c>
      <c r="H2227" t="s">
        <v>101</v>
      </c>
      <c r="I2227" s="61">
        <v>44950</v>
      </c>
      <c r="J2227" s="43" t="s">
        <v>110</v>
      </c>
      <c r="K2227" s="2" t="s">
        <v>150</v>
      </c>
      <c r="L2227" s="9">
        <v>0</v>
      </c>
      <c r="M2227" t="s">
        <v>3869</v>
      </c>
      <c r="N2227" s="2" t="s">
        <v>85</v>
      </c>
      <c r="O2227" s="2" t="s">
        <v>4139</v>
      </c>
      <c r="P2227" s="2" t="str">
        <f>VLOOKUP(I2227,Period!A:B,2,FALSE)</f>
        <v>2023H1</v>
      </c>
      <c r="Q2227" s="9">
        <f t="shared" si="387"/>
        <v>1.6666666666666666E-2</v>
      </c>
      <c r="R2227" s="2">
        <f t="shared" si="385"/>
        <v>10</v>
      </c>
      <c r="S2227" t="str">
        <f t="shared" si="388"/>
        <v>02 Sunny (10%-30%)</v>
      </c>
      <c r="T2227" t="str">
        <f t="shared" si="386"/>
        <v>44950S2A_MSIL1CCDM-MLB-CLSTA4495002 Sunny (10%-30%)</v>
      </c>
      <c r="U2227">
        <f>IF(COUNTIF(T$2:T2226,T2227)&gt;=1,0,1)</f>
        <v>0</v>
      </c>
      <c r="V2227" s="26" t="s">
        <v>751</v>
      </c>
      <c r="W2227" s="26">
        <f t="shared" si="389"/>
        <v>2023</v>
      </c>
      <c r="X2227" s="26" t="str">
        <f t="shared" si="390"/>
        <v>01</v>
      </c>
      <c r="Y2227" s="26">
        <f t="shared" si="391"/>
        <v>24</v>
      </c>
      <c r="Z2227" s="26" t="str">
        <f t="shared" si="392"/>
        <v>19</v>
      </c>
      <c r="AA2227" s="26" t="str">
        <f t="shared" si="393"/>
        <v>03</v>
      </c>
      <c r="AB2227" s="26" t="str">
        <f t="shared" si="394"/>
        <v>31</v>
      </c>
      <c r="AC2227" s="86" t="str">
        <f t="shared" si="395"/>
        <v>CLS_TA_2500X1254px_65m_S2A_MSIL1C_20230124_10CC</v>
      </c>
      <c r="AD2227" s="41" t="s">
        <v>752</v>
      </c>
    </row>
    <row r="2228" spans="2:30" x14ac:dyDescent="0.25">
      <c r="B2228" t="s">
        <v>3866</v>
      </c>
      <c r="C2228" t="s">
        <v>3817</v>
      </c>
      <c r="D2228" s="7" t="s">
        <v>100</v>
      </c>
      <c r="E2228" s="2" t="b">
        <v>1</v>
      </c>
      <c r="F2228" s="2" t="s">
        <v>3815</v>
      </c>
      <c r="G2228" s="7" t="s">
        <v>8</v>
      </c>
      <c r="H2228" t="s">
        <v>101</v>
      </c>
      <c r="I2228" s="61">
        <v>44950</v>
      </c>
      <c r="J2228" s="43" t="s">
        <v>111</v>
      </c>
      <c r="K2228" s="2" t="s">
        <v>151</v>
      </c>
      <c r="L2228" s="9">
        <v>0</v>
      </c>
      <c r="M2228" t="s">
        <v>3869</v>
      </c>
      <c r="N2228" s="2" t="s">
        <v>85</v>
      </c>
      <c r="O2228" s="2" t="s">
        <v>4139</v>
      </c>
      <c r="P2228" s="2" t="str">
        <f>VLOOKUP(I2228,Period!A:B,2,FALSE)</f>
        <v>2023H1</v>
      </c>
      <c r="Q2228" s="9">
        <f t="shared" si="387"/>
        <v>1.6666666666666666E-2</v>
      </c>
      <c r="R2228" s="2">
        <f t="shared" si="385"/>
        <v>10</v>
      </c>
      <c r="S2228" t="str">
        <f t="shared" si="388"/>
        <v>02 Sunny (10%-30%)</v>
      </c>
      <c r="T2228" t="str">
        <f t="shared" si="386"/>
        <v>44950S2A_MSIL1CCDM-MLB-CLSTA4495002 Sunny (10%-30%)</v>
      </c>
      <c r="U2228">
        <f>IF(COUNTIF(T$2:T2227,T2228)&gt;=1,0,1)</f>
        <v>0</v>
      </c>
      <c r="V2228" s="26" t="s">
        <v>751</v>
      </c>
      <c r="W2228" s="26">
        <f t="shared" si="389"/>
        <v>2023</v>
      </c>
      <c r="X2228" s="26" t="str">
        <f t="shared" si="390"/>
        <v>01</v>
      </c>
      <c r="Y2228" s="26">
        <f t="shared" si="391"/>
        <v>24</v>
      </c>
      <c r="Z2228" s="26" t="str">
        <f t="shared" si="392"/>
        <v>19</v>
      </c>
      <c r="AA2228" s="26" t="str">
        <f t="shared" si="393"/>
        <v>03</v>
      </c>
      <c r="AB2228" s="26" t="str">
        <f t="shared" si="394"/>
        <v>30</v>
      </c>
      <c r="AC2228" s="86" t="str">
        <f t="shared" si="395"/>
        <v>CLS_TA_2500X1254px_65m_S2A_MSIL1C_20230124_10CC</v>
      </c>
      <c r="AD2228" s="41" t="s">
        <v>752</v>
      </c>
    </row>
    <row r="2229" spans="2:30" x14ac:dyDescent="0.25">
      <c r="B2229" t="s">
        <v>3866</v>
      </c>
      <c r="C2229" t="s">
        <v>3817</v>
      </c>
      <c r="D2229" s="7" t="s">
        <v>100</v>
      </c>
      <c r="E2229" s="2" t="b">
        <v>1</v>
      </c>
      <c r="F2229" s="2" t="s">
        <v>3815</v>
      </c>
      <c r="G2229" s="7" t="s">
        <v>8</v>
      </c>
      <c r="H2229" t="s">
        <v>101</v>
      </c>
      <c r="I2229" s="78">
        <v>44947</v>
      </c>
      <c r="J2229" s="44" t="s">
        <v>102</v>
      </c>
      <c r="K2229" s="2" t="s">
        <v>141</v>
      </c>
      <c r="L2229" s="9">
        <v>0</v>
      </c>
      <c r="M2229" t="s">
        <v>3869</v>
      </c>
      <c r="N2229" s="2" t="s">
        <v>85</v>
      </c>
      <c r="O2229" s="2" t="s">
        <v>4139</v>
      </c>
      <c r="P2229" s="2" t="str">
        <f>VLOOKUP(I2229,Period!A:B,2,FALSE)</f>
        <v>2023H1</v>
      </c>
      <c r="Q2229" s="9">
        <f t="shared" si="387"/>
        <v>1.6666666666666666E-2</v>
      </c>
      <c r="R2229" s="2">
        <f t="shared" si="385"/>
        <v>10</v>
      </c>
      <c r="S2229" t="str">
        <f t="shared" si="388"/>
        <v>02 Sunny (10%-30%)</v>
      </c>
      <c r="T2229" t="str">
        <f t="shared" si="386"/>
        <v>44947S2A_MSIL1CCDM-MLB-CLSTA4494702 Sunny (10%-30%)</v>
      </c>
      <c r="U2229">
        <f>IF(COUNTIF(T$2:T2228,T2229)&gt;=1,0,1)</f>
        <v>1</v>
      </c>
      <c r="V2229" s="26" t="s">
        <v>751</v>
      </c>
      <c r="W2229" s="26">
        <f t="shared" si="389"/>
        <v>2023</v>
      </c>
      <c r="X2229" s="26" t="str">
        <f t="shared" si="390"/>
        <v>01</v>
      </c>
      <c r="Y2229" s="26">
        <f t="shared" si="391"/>
        <v>21</v>
      </c>
      <c r="Z2229" s="26" t="str">
        <f t="shared" si="392"/>
        <v>18</v>
      </c>
      <c r="AA2229" s="26" t="str">
        <f t="shared" si="393"/>
        <v>53</v>
      </c>
      <c r="AB2229" s="26" t="str">
        <f t="shared" si="394"/>
        <v>51</v>
      </c>
      <c r="AC2229" s="86" t="str">
        <f t="shared" si="395"/>
        <v>CLS_TA_2500X1254px_65m_S2A_MSIL1C_20230121_10CC</v>
      </c>
      <c r="AD2229" s="41" t="s">
        <v>752</v>
      </c>
    </row>
    <row r="2230" spans="2:30" x14ac:dyDescent="0.25">
      <c r="B2230" t="s">
        <v>3866</v>
      </c>
      <c r="C2230" t="s">
        <v>3817</v>
      </c>
      <c r="D2230" s="7" t="s">
        <v>100</v>
      </c>
      <c r="E2230" s="2" t="b">
        <v>1</v>
      </c>
      <c r="F2230" s="2" t="s">
        <v>3815</v>
      </c>
      <c r="G2230" s="7" t="s">
        <v>8</v>
      </c>
      <c r="H2230" t="s">
        <v>101</v>
      </c>
      <c r="I2230" s="78">
        <v>44947</v>
      </c>
      <c r="J2230" s="44" t="s">
        <v>104</v>
      </c>
      <c r="K2230" s="2" t="s">
        <v>135</v>
      </c>
      <c r="L2230" s="9">
        <v>0.1</v>
      </c>
      <c r="M2230" t="s">
        <v>3869</v>
      </c>
      <c r="N2230" s="2" t="s">
        <v>85</v>
      </c>
      <c r="O2230" s="2" t="s">
        <v>4139</v>
      </c>
      <c r="P2230" s="2" t="str">
        <f>VLOOKUP(I2230,Period!A:B,2,FALSE)</f>
        <v>2023H1</v>
      </c>
      <c r="Q2230" s="9">
        <f t="shared" si="387"/>
        <v>1.6666666666666666E-2</v>
      </c>
      <c r="R2230" s="2">
        <f t="shared" si="385"/>
        <v>10</v>
      </c>
      <c r="S2230" t="str">
        <f t="shared" si="388"/>
        <v>02 Sunny (10%-30%)</v>
      </c>
      <c r="T2230" t="str">
        <f t="shared" si="386"/>
        <v>44947S2A_MSIL1CCDM-MLB-CLSTA4494702 Sunny (10%-30%)</v>
      </c>
      <c r="U2230">
        <f>IF(COUNTIF(T$2:T2229,T2230)&gt;=1,0,1)</f>
        <v>0</v>
      </c>
      <c r="V2230" s="26" t="s">
        <v>751</v>
      </c>
      <c r="W2230" s="26">
        <f t="shared" si="389"/>
        <v>2023</v>
      </c>
      <c r="X2230" s="26" t="str">
        <f t="shared" si="390"/>
        <v>01</v>
      </c>
      <c r="Y2230" s="26">
        <f t="shared" si="391"/>
        <v>21</v>
      </c>
      <c r="Z2230" s="26" t="str">
        <f t="shared" si="392"/>
        <v>18</v>
      </c>
      <c r="AA2230" s="26" t="str">
        <f t="shared" si="393"/>
        <v>53</v>
      </c>
      <c r="AB2230" s="26" t="str">
        <f t="shared" si="394"/>
        <v>48</v>
      </c>
      <c r="AC2230" s="86" t="str">
        <f t="shared" si="395"/>
        <v>CLS_TA_2500X1254px_65m_S2A_MSIL1C_20230121_10CC</v>
      </c>
      <c r="AD2230" s="41" t="s">
        <v>752</v>
      </c>
    </row>
    <row r="2231" spans="2:30" x14ac:dyDescent="0.25">
      <c r="B2231" t="s">
        <v>3866</v>
      </c>
      <c r="C2231" t="s">
        <v>3817</v>
      </c>
      <c r="D2231" s="7" t="s">
        <v>100</v>
      </c>
      <c r="E2231" s="2" t="b">
        <v>1</v>
      </c>
      <c r="F2231" s="2" t="s">
        <v>3815</v>
      </c>
      <c r="G2231" s="7" t="s">
        <v>8</v>
      </c>
      <c r="H2231" t="s">
        <v>101</v>
      </c>
      <c r="I2231" s="78">
        <v>44947</v>
      </c>
      <c r="J2231" s="44" t="s">
        <v>103</v>
      </c>
      <c r="K2231" s="2" t="s">
        <v>135</v>
      </c>
      <c r="L2231" s="9">
        <v>0</v>
      </c>
      <c r="M2231" t="s">
        <v>3869</v>
      </c>
      <c r="N2231" s="2" t="s">
        <v>85</v>
      </c>
      <c r="O2231" s="2" t="s">
        <v>4139</v>
      </c>
      <c r="P2231" s="2" t="str">
        <f>VLOOKUP(I2231,Period!A:B,2,FALSE)</f>
        <v>2023H1</v>
      </c>
      <c r="Q2231" s="9">
        <f t="shared" si="387"/>
        <v>1.6666666666666666E-2</v>
      </c>
      <c r="R2231" s="2">
        <f t="shared" si="385"/>
        <v>10</v>
      </c>
      <c r="S2231" t="str">
        <f t="shared" si="388"/>
        <v>02 Sunny (10%-30%)</v>
      </c>
      <c r="T2231" t="str">
        <f t="shared" si="386"/>
        <v>44947S2A_MSIL1CCDM-MLB-CLSTA4494702 Sunny (10%-30%)</v>
      </c>
      <c r="U2231">
        <f>IF(COUNTIF(T$2:T2230,T2231)&gt;=1,0,1)</f>
        <v>0</v>
      </c>
      <c r="V2231" s="26" t="s">
        <v>751</v>
      </c>
      <c r="W2231" s="26">
        <f t="shared" si="389"/>
        <v>2023</v>
      </c>
      <c r="X2231" s="26" t="str">
        <f t="shared" si="390"/>
        <v>01</v>
      </c>
      <c r="Y2231" s="26">
        <f t="shared" si="391"/>
        <v>21</v>
      </c>
      <c r="Z2231" s="26" t="str">
        <f t="shared" si="392"/>
        <v>18</v>
      </c>
      <c r="AA2231" s="26" t="str">
        <f t="shared" si="393"/>
        <v>53</v>
      </c>
      <c r="AB2231" s="26" t="str">
        <f t="shared" si="394"/>
        <v>48</v>
      </c>
      <c r="AC2231" s="86" t="str">
        <f t="shared" si="395"/>
        <v>CLS_TA_2500X1254px_65m_S2A_MSIL1C_20230121_10CC</v>
      </c>
      <c r="AD2231" s="41" t="s">
        <v>752</v>
      </c>
    </row>
    <row r="2232" spans="2:30" x14ac:dyDescent="0.25">
      <c r="B2232" t="s">
        <v>3866</v>
      </c>
      <c r="C2232" t="s">
        <v>3817</v>
      </c>
      <c r="D2232" s="7" t="s">
        <v>100</v>
      </c>
      <c r="E2232" s="2" t="b">
        <v>1</v>
      </c>
      <c r="F2232" s="2" t="s">
        <v>3815</v>
      </c>
      <c r="G2232" s="7" t="s">
        <v>8</v>
      </c>
      <c r="H2232" t="s">
        <v>101</v>
      </c>
      <c r="I2232" s="78">
        <v>44947</v>
      </c>
      <c r="J2232" s="44" t="s">
        <v>105</v>
      </c>
      <c r="K2232" s="2" t="s">
        <v>117</v>
      </c>
      <c r="L2232" s="9">
        <v>0</v>
      </c>
      <c r="M2232" t="s">
        <v>3869</v>
      </c>
      <c r="N2232" s="2" t="s">
        <v>85</v>
      </c>
      <c r="O2232" s="2" t="s">
        <v>4139</v>
      </c>
      <c r="P2232" s="2" t="str">
        <f>VLOOKUP(I2232,Period!A:B,2,FALSE)</f>
        <v>2023H1</v>
      </c>
      <c r="Q2232" s="9">
        <f t="shared" si="387"/>
        <v>1.6666666666666666E-2</v>
      </c>
      <c r="R2232" s="2">
        <f t="shared" si="385"/>
        <v>10</v>
      </c>
      <c r="S2232" t="str">
        <f t="shared" si="388"/>
        <v>02 Sunny (10%-30%)</v>
      </c>
      <c r="T2232" t="str">
        <f t="shared" si="386"/>
        <v>44947S2A_MSIL1CCDM-MLB-CLSTA4494702 Sunny (10%-30%)</v>
      </c>
      <c r="U2232">
        <f>IF(COUNTIF(T$2:T2231,T2232)&gt;=1,0,1)</f>
        <v>0</v>
      </c>
      <c r="V2232" s="26" t="s">
        <v>751</v>
      </c>
      <c r="W2232" s="26">
        <f t="shared" si="389"/>
        <v>2023</v>
      </c>
      <c r="X2232" s="26" t="str">
        <f t="shared" si="390"/>
        <v>01</v>
      </c>
      <c r="Y2232" s="26">
        <f t="shared" si="391"/>
        <v>21</v>
      </c>
      <c r="Z2232" s="26" t="str">
        <f t="shared" si="392"/>
        <v>18</v>
      </c>
      <c r="AA2232" s="26" t="str">
        <f t="shared" si="393"/>
        <v>53</v>
      </c>
      <c r="AB2232" s="26" t="str">
        <f t="shared" si="394"/>
        <v>42</v>
      </c>
      <c r="AC2232" s="86" t="str">
        <f t="shared" si="395"/>
        <v>CLS_TA_2500X1254px_65m_S2A_MSIL1C_20230121_10CC</v>
      </c>
      <c r="AD2232" s="41" t="s">
        <v>752</v>
      </c>
    </row>
    <row r="2233" spans="2:30" x14ac:dyDescent="0.25">
      <c r="B2233" t="s">
        <v>3866</v>
      </c>
      <c r="C2233" t="s">
        <v>3817</v>
      </c>
      <c r="D2233" s="7" t="s">
        <v>100</v>
      </c>
      <c r="E2233" s="2" t="b">
        <v>1</v>
      </c>
      <c r="F2233" s="2" t="s">
        <v>3815</v>
      </c>
      <c r="G2233" s="7" t="s">
        <v>8</v>
      </c>
      <c r="H2233" t="s">
        <v>101</v>
      </c>
      <c r="I2233" s="78">
        <v>44947</v>
      </c>
      <c r="J2233" s="44" t="s">
        <v>110</v>
      </c>
      <c r="K2233" s="2" t="s">
        <v>153</v>
      </c>
      <c r="L2233" s="9">
        <v>0</v>
      </c>
      <c r="M2233" t="s">
        <v>3869</v>
      </c>
      <c r="N2233" s="2" t="s">
        <v>85</v>
      </c>
      <c r="O2233" s="2" t="s">
        <v>4139</v>
      </c>
      <c r="P2233" s="2" t="str">
        <f>VLOOKUP(I2233,Period!A:B,2,FALSE)</f>
        <v>2023H1</v>
      </c>
      <c r="Q2233" s="9">
        <f t="shared" si="387"/>
        <v>1.6666666666666666E-2</v>
      </c>
      <c r="R2233" s="2">
        <f t="shared" si="385"/>
        <v>10</v>
      </c>
      <c r="S2233" t="str">
        <f t="shared" si="388"/>
        <v>02 Sunny (10%-30%)</v>
      </c>
      <c r="T2233" t="str">
        <f t="shared" si="386"/>
        <v>44947S2A_MSIL1CCDM-MLB-CLSTA4494702 Sunny (10%-30%)</v>
      </c>
      <c r="U2233">
        <f>IF(COUNTIF(T$2:T2232,T2233)&gt;=1,0,1)</f>
        <v>0</v>
      </c>
      <c r="V2233" s="26" t="s">
        <v>751</v>
      </c>
      <c r="W2233" s="26">
        <f t="shared" si="389"/>
        <v>2023</v>
      </c>
      <c r="X2233" s="26" t="str">
        <f t="shared" si="390"/>
        <v>01</v>
      </c>
      <c r="Y2233" s="26">
        <f t="shared" si="391"/>
        <v>21</v>
      </c>
      <c r="Z2233" s="26" t="str">
        <f t="shared" si="392"/>
        <v>18</v>
      </c>
      <c r="AA2233" s="26" t="str">
        <f t="shared" si="393"/>
        <v>53</v>
      </c>
      <c r="AB2233" s="26" t="str">
        <f t="shared" si="394"/>
        <v>35</v>
      </c>
      <c r="AC2233" s="86" t="str">
        <f t="shared" si="395"/>
        <v>CLS_TA_2500X1254px_65m_S2A_MSIL1C_20230121_10CC</v>
      </c>
      <c r="AD2233" s="41" t="s">
        <v>752</v>
      </c>
    </row>
    <row r="2234" spans="2:30" x14ac:dyDescent="0.25">
      <c r="B2234" t="s">
        <v>3866</v>
      </c>
      <c r="C2234" t="s">
        <v>3817</v>
      </c>
      <c r="D2234" s="7" t="s">
        <v>100</v>
      </c>
      <c r="E2234" s="2" t="b">
        <v>1</v>
      </c>
      <c r="F2234" s="2" t="s">
        <v>3815</v>
      </c>
      <c r="G2234" s="7" t="s">
        <v>8</v>
      </c>
      <c r="H2234" t="s">
        <v>101</v>
      </c>
      <c r="I2234" s="78">
        <v>44947</v>
      </c>
      <c r="J2234" s="44" t="s">
        <v>111</v>
      </c>
      <c r="K2234" s="2" t="s">
        <v>154</v>
      </c>
      <c r="L2234" s="9">
        <v>0</v>
      </c>
      <c r="M2234" t="s">
        <v>3869</v>
      </c>
      <c r="N2234" s="2" t="s">
        <v>85</v>
      </c>
      <c r="O2234" s="2" t="s">
        <v>4139</v>
      </c>
      <c r="P2234" s="2" t="str">
        <f>VLOOKUP(I2234,Period!A:B,2,FALSE)</f>
        <v>2023H1</v>
      </c>
      <c r="Q2234" s="9">
        <f t="shared" si="387"/>
        <v>1.6666666666666666E-2</v>
      </c>
      <c r="R2234" s="2">
        <f t="shared" si="385"/>
        <v>10</v>
      </c>
      <c r="S2234" t="str">
        <f t="shared" si="388"/>
        <v>02 Sunny (10%-30%)</v>
      </c>
      <c r="T2234" t="str">
        <f t="shared" si="386"/>
        <v>44947S2A_MSIL1CCDM-MLB-CLSTA4494702 Sunny (10%-30%)</v>
      </c>
      <c r="U2234">
        <f>IF(COUNTIF(T$2:T2233,T2234)&gt;=1,0,1)</f>
        <v>0</v>
      </c>
      <c r="V2234" s="26" t="s">
        <v>751</v>
      </c>
      <c r="W2234" s="26">
        <f t="shared" si="389"/>
        <v>2023</v>
      </c>
      <c r="X2234" s="26" t="str">
        <f t="shared" si="390"/>
        <v>01</v>
      </c>
      <c r="Y2234" s="26">
        <f t="shared" si="391"/>
        <v>21</v>
      </c>
      <c r="Z2234" s="26" t="str">
        <f t="shared" si="392"/>
        <v>18</v>
      </c>
      <c r="AA2234" s="26" t="str">
        <f t="shared" si="393"/>
        <v>53</v>
      </c>
      <c r="AB2234" s="26" t="str">
        <f t="shared" si="394"/>
        <v>34</v>
      </c>
      <c r="AC2234" s="86" t="str">
        <f t="shared" si="395"/>
        <v>CLS_TA_2500X1254px_65m_S2A_MSIL1C_20230121_10CC</v>
      </c>
      <c r="AD2234" s="41" t="s">
        <v>752</v>
      </c>
    </row>
    <row r="2235" spans="2:30" x14ac:dyDescent="0.25">
      <c r="B2235" t="s">
        <v>3866</v>
      </c>
      <c r="C2235" t="s">
        <v>3817</v>
      </c>
      <c r="D2235" s="7" t="s">
        <v>100</v>
      </c>
      <c r="E2235" s="2" t="b">
        <v>1</v>
      </c>
      <c r="F2235" s="2" t="s">
        <v>3815</v>
      </c>
      <c r="G2235" s="7" t="s">
        <v>8</v>
      </c>
      <c r="H2235" t="s">
        <v>101</v>
      </c>
      <c r="I2235" s="61">
        <v>44945</v>
      </c>
      <c r="J2235" s="43" t="s">
        <v>102</v>
      </c>
      <c r="K2235" s="2" t="s">
        <v>146</v>
      </c>
      <c r="L2235" s="9">
        <v>70.900000000000006</v>
      </c>
      <c r="M2235" t="s">
        <v>3869</v>
      </c>
      <c r="N2235" s="2" t="s">
        <v>85</v>
      </c>
      <c r="O2235" s="2" t="s">
        <v>4139</v>
      </c>
      <c r="P2235" s="2" t="str">
        <f>VLOOKUP(I2235,Period!A:B,2,FALSE)</f>
        <v>2023H1</v>
      </c>
      <c r="Q2235" s="9">
        <f t="shared" si="387"/>
        <v>31.983333333333331</v>
      </c>
      <c r="R2235" s="2">
        <f t="shared" si="385"/>
        <v>40</v>
      </c>
      <c r="S2235" t="str">
        <f t="shared" si="388"/>
        <v>03 Cloudy (40%-90%)</v>
      </c>
      <c r="T2235" t="str">
        <f t="shared" si="386"/>
        <v>44945S2A_MSIL1CCDM-MLB-CLSTA4494503 Cloudy (40%-90%)</v>
      </c>
      <c r="U2235">
        <f>IF(COUNTIF(T$2:T2234,T2235)&gt;=1,0,1)</f>
        <v>1</v>
      </c>
      <c r="V2235" s="26" t="s">
        <v>751</v>
      </c>
      <c r="W2235" s="26">
        <f t="shared" si="389"/>
        <v>2023</v>
      </c>
      <c r="X2235" s="26" t="str">
        <f t="shared" si="390"/>
        <v>01</v>
      </c>
      <c r="Y2235" s="26">
        <f t="shared" si="391"/>
        <v>19</v>
      </c>
      <c r="Z2235" s="26" t="str">
        <f t="shared" si="392"/>
        <v>19</v>
      </c>
      <c r="AA2235" s="26" t="str">
        <f t="shared" si="393"/>
        <v>03</v>
      </c>
      <c r="AB2235" s="26" t="str">
        <f t="shared" si="394"/>
        <v>46</v>
      </c>
      <c r="AC2235" s="86" t="str">
        <f t="shared" si="395"/>
        <v>CLS_TA_2500X1254px_65m_S2A_MSIL1C_20230119_40CC</v>
      </c>
      <c r="AD2235" s="41" t="s">
        <v>752</v>
      </c>
    </row>
    <row r="2236" spans="2:30" x14ac:dyDescent="0.25">
      <c r="B2236" t="s">
        <v>3866</v>
      </c>
      <c r="C2236" t="s">
        <v>3817</v>
      </c>
      <c r="D2236" s="7" t="s">
        <v>100</v>
      </c>
      <c r="E2236" s="2" t="b">
        <v>1</v>
      </c>
      <c r="F2236" s="2" t="s">
        <v>3815</v>
      </c>
      <c r="G2236" s="7" t="s">
        <v>8</v>
      </c>
      <c r="H2236" t="s">
        <v>101</v>
      </c>
      <c r="I2236" s="61">
        <v>44945</v>
      </c>
      <c r="J2236" s="43" t="s">
        <v>103</v>
      </c>
      <c r="K2236" s="2" t="s">
        <v>108</v>
      </c>
      <c r="L2236" s="9">
        <v>47.2</v>
      </c>
      <c r="M2236" t="s">
        <v>3869</v>
      </c>
      <c r="N2236" s="2" t="s">
        <v>85</v>
      </c>
      <c r="O2236" s="2" t="s">
        <v>4139</v>
      </c>
      <c r="P2236" s="2" t="str">
        <f>VLOOKUP(I2236,Period!A:B,2,FALSE)</f>
        <v>2023H1</v>
      </c>
      <c r="Q2236" s="9">
        <f t="shared" si="387"/>
        <v>31.983333333333331</v>
      </c>
      <c r="R2236" s="2">
        <f t="shared" ref="R2236:R2282" si="396">ROUNDUP(Q2236/10,0)*10</f>
        <v>40</v>
      </c>
      <c r="S2236" t="str">
        <f t="shared" si="388"/>
        <v>03 Cloudy (40%-90%)</v>
      </c>
      <c r="T2236" t="str">
        <f t="shared" ref="T2236:T2282" si="397">CONCATENATE(I2236,B2236,C2236,H2236,I2236,S2236)</f>
        <v>44945S2A_MSIL1CCDM-MLB-CLSTA4494503 Cloudy (40%-90%)</v>
      </c>
      <c r="U2236">
        <f>IF(COUNTIF(T$2:T2235,T2236)&gt;=1,0,1)</f>
        <v>0</v>
      </c>
      <c r="V2236" s="26" t="s">
        <v>751</v>
      </c>
      <c r="W2236" s="26">
        <f t="shared" si="389"/>
        <v>2023</v>
      </c>
      <c r="X2236" s="26" t="str">
        <f t="shared" si="390"/>
        <v>01</v>
      </c>
      <c r="Y2236" s="26">
        <f t="shared" si="391"/>
        <v>19</v>
      </c>
      <c r="Z2236" s="26" t="str">
        <f t="shared" si="392"/>
        <v>19</v>
      </c>
      <c r="AA2236" s="26" t="str">
        <f t="shared" si="393"/>
        <v>03</v>
      </c>
      <c r="AB2236" s="26" t="str">
        <f t="shared" si="394"/>
        <v>42</v>
      </c>
      <c r="AC2236" s="86" t="str">
        <f t="shared" si="395"/>
        <v>CLS_TA_2500X1254px_65m_S2A_MSIL1C_20230119_40CC</v>
      </c>
      <c r="AD2236" s="41" t="s">
        <v>752</v>
      </c>
    </row>
    <row r="2237" spans="2:30" x14ac:dyDescent="0.25">
      <c r="B2237" t="s">
        <v>3866</v>
      </c>
      <c r="C2237" t="s">
        <v>3817</v>
      </c>
      <c r="D2237" s="7" t="s">
        <v>100</v>
      </c>
      <c r="E2237" s="2" t="b">
        <v>1</v>
      </c>
      <c r="F2237" s="2" t="s">
        <v>3815</v>
      </c>
      <c r="G2237" s="7" t="s">
        <v>8</v>
      </c>
      <c r="H2237" t="s">
        <v>101</v>
      </c>
      <c r="I2237" s="61">
        <v>44945</v>
      </c>
      <c r="J2237" s="43" t="s">
        <v>104</v>
      </c>
      <c r="K2237" s="2" t="s">
        <v>128</v>
      </c>
      <c r="L2237" s="9">
        <v>24.1</v>
      </c>
      <c r="M2237" t="s">
        <v>3869</v>
      </c>
      <c r="N2237" s="2" t="s">
        <v>85</v>
      </c>
      <c r="O2237" s="2" t="s">
        <v>4139</v>
      </c>
      <c r="P2237" s="2" t="str">
        <f>VLOOKUP(I2237,Period!A:B,2,FALSE)</f>
        <v>2023H1</v>
      </c>
      <c r="Q2237" s="9">
        <f t="shared" si="387"/>
        <v>31.983333333333331</v>
      </c>
      <c r="R2237" s="2">
        <f t="shared" si="396"/>
        <v>40</v>
      </c>
      <c r="S2237" t="str">
        <f t="shared" si="388"/>
        <v>03 Cloudy (40%-90%)</v>
      </c>
      <c r="T2237" t="str">
        <f t="shared" si="397"/>
        <v>44945S2A_MSIL1CCDM-MLB-CLSTA4494503 Cloudy (40%-90%)</v>
      </c>
      <c r="U2237">
        <f>IF(COUNTIF(T$2:T2236,T2237)&gt;=1,0,1)</f>
        <v>0</v>
      </c>
      <c r="V2237" s="26" t="s">
        <v>751</v>
      </c>
      <c r="W2237" s="26">
        <f t="shared" si="389"/>
        <v>2023</v>
      </c>
      <c r="X2237" s="26" t="str">
        <f t="shared" si="390"/>
        <v>01</v>
      </c>
      <c r="Y2237" s="26">
        <f t="shared" si="391"/>
        <v>19</v>
      </c>
      <c r="Z2237" s="26" t="str">
        <f t="shared" si="392"/>
        <v>19</v>
      </c>
      <c r="AA2237" s="26" t="str">
        <f t="shared" si="393"/>
        <v>03</v>
      </c>
      <c r="AB2237" s="26" t="str">
        <f t="shared" si="394"/>
        <v>41</v>
      </c>
      <c r="AC2237" s="86" t="str">
        <f t="shared" si="395"/>
        <v>CLS_TA_2500X1254px_65m_S2A_MSIL1C_20230119_40CC</v>
      </c>
      <c r="AD2237" s="41" t="s">
        <v>752</v>
      </c>
    </row>
    <row r="2238" spans="2:30" x14ac:dyDescent="0.25">
      <c r="B2238" t="s">
        <v>3866</v>
      </c>
      <c r="C2238" t="s">
        <v>3817</v>
      </c>
      <c r="D2238" s="7" t="s">
        <v>100</v>
      </c>
      <c r="E2238" s="2" t="b">
        <v>1</v>
      </c>
      <c r="F2238" s="2" t="s">
        <v>3815</v>
      </c>
      <c r="G2238" s="7" t="s">
        <v>8</v>
      </c>
      <c r="H2238" t="s">
        <v>101</v>
      </c>
      <c r="I2238" s="61">
        <v>44945</v>
      </c>
      <c r="J2238" s="43" t="s">
        <v>105</v>
      </c>
      <c r="K2238" s="2" t="s">
        <v>150</v>
      </c>
      <c r="L2238" s="9">
        <v>35.799999999999997</v>
      </c>
      <c r="M2238" t="s">
        <v>3869</v>
      </c>
      <c r="N2238" s="2" t="s">
        <v>85</v>
      </c>
      <c r="O2238" s="2" t="s">
        <v>4139</v>
      </c>
      <c r="P2238" s="2" t="str">
        <f>VLOOKUP(I2238,Period!A:B,2,FALSE)</f>
        <v>2023H1</v>
      </c>
      <c r="Q2238" s="9">
        <f t="shared" si="387"/>
        <v>31.983333333333331</v>
      </c>
      <c r="R2238" s="2">
        <f t="shared" si="396"/>
        <v>40</v>
      </c>
      <c r="S2238" t="str">
        <f t="shared" si="388"/>
        <v>03 Cloudy (40%-90%)</v>
      </c>
      <c r="T2238" t="str">
        <f t="shared" si="397"/>
        <v>44945S2A_MSIL1CCDM-MLB-CLSTA4494503 Cloudy (40%-90%)</v>
      </c>
      <c r="U2238">
        <f>IF(COUNTIF(T$2:T2237,T2238)&gt;=1,0,1)</f>
        <v>0</v>
      </c>
      <c r="V2238" s="26" t="s">
        <v>751</v>
      </c>
      <c r="W2238" s="26">
        <f t="shared" si="389"/>
        <v>2023</v>
      </c>
      <c r="X2238" s="26" t="str">
        <f t="shared" si="390"/>
        <v>01</v>
      </c>
      <c r="Y2238" s="26">
        <f t="shared" si="391"/>
        <v>19</v>
      </c>
      <c r="Z2238" s="26" t="str">
        <f t="shared" si="392"/>
        <v>19</v>
      </c>
      <c r="AA2238" s="26" t="str">
        <f t="shared" si="393"/>
        <v>03</v>
      </c>
      <c r="AB2238" s="26" t="str">
        <f t="shared" si="394"/>
        <v>31</v>
      </c>
      <c r="AC2238" s="86" t="str">
        <f t="shared" si="395"/>
        <v>CLS_TA_2500X1254px_65m_S2A_MSIL1C_20230119_40CC</v>
      </c>
      <c r="AD2238" s="41" t="s">
        <v>752</v>
      </c>
    </row>
    <row r="2239" spans="2:30" x14ac:dyDescent="0.25">
      <c r="B2239" t="s">
        <v>3866</v>
      </c>
      <c r="C2239" t="s">
        <v>3817</v>
      </c>
      <c r="D2239" s="7" t="s">
        <v>100</v>
      </c>
      <c r="E2239" s="2" t="b">
        <v>1</v>
      </c>
      <c r="F2239" s="2" t="s">
        <v>3815</v>
      </c>
      <c r="G2239" s="7" t="s">
        <v>8</v>
      </c>
      <c r="H2239" t="s">
        <v>101</v>
      </c>
      <c r="I2239" s="61">
        <v>44945</v>
      </c>
      <c r="J2239" s="43" t="s">
        <v>110</v>
      </c>
      <c r="K2239" s="2" t="s">
        <v>169</v>
      </c>
      <c r="L2239" s="9">
        <v>8.1999999999999993</v>
      </c>
      <c r="M2239" t="s">
        <v>3869</v>
      </c>
      <c r="N2239" s="2" t="s">
        <v>85</v>
      </c>
      <c r="O2239" s="2" t="s">
        <v>4139</v>
      </c>
      <c r="P2239" s="2" t="str">
        <f>VLOOKUP(I2239,Period!A:B,2,FALSE)</f>
        <v>2023H1</v>
      </c>
      <c r="Q2239" s="9">
        <f t="shared" si="387"/>
        <v>31.983333333333331</v>
      </c>
      <c r="R2239" s="2">
        <f t="shared" si="396"/>
        <v>40</v>
      </c>
      <c r="S2239" t="str">
        <f t="shared" si="388"/>
        <v>03 Cloudy (40%-90%)</v>
      </c>
      <c r="T2239" t="str">
        <f t="shared" si="397"/>
        <v>44945S2A_MSIL1CCDM-MLB-CLSTA4494503 Cloudy (40%-90%)</v>
      </c>
      <c r="U2239">
        <f>IF(COUNTIF(T$2:T2238,T2239)&gt;=1,0,1)</f>
        <v>0</v>
      </c>
      <c r="V2239" s="26" t="s">
        <v>751</v>
      </c>
      <c r="W2239" s="26">
        <f t="shared" si="389"/>
        <v>2023</v>
      </c>
      <c r="X2239" s="26" t="str">
        <f t="shared" si="390"/>
        <v>01</v>
      </c>
      <c r="Y2239" s="26">
        <f t="shared" si="391"/>
        <v>19</v>
      </c>
      <c r="Z2239" s="26" t="str">
        <f t="shared" si="392"/>
        <v>19</v>
      </c>
      <c r="AA2239" s="26" t="str">
        <f t="shared" si="393"/>
        <v>03</v>
      </c>
      <c r="AB2239" s="26" t="str">
        <f t="shared" si="394"/>
        <v>27</v>
      </c>
      <c r="AC2239" s="86" t="str">
        <f t="shared" si="395"/>
        <v>CLS_TA_2500X1254px_65m_S2A_MSIL1C_20230119_40CC</v>
      </c>
      <c r="AD2239" s="41" t="s">
        <v>752</v>
      </c>
    </row>
    <row r="2240" spans="2:30" x14ac:dyDescent="0.25">
      <c r="B2240" t="s">
        <v>3866</v>
      </c>
      <c r="C2240" t="s">
        <v>3817</v>
      </c>
      <c r="D2240" s="7" t="s">
        <v>100</v>
      </c>
      <c r="E2240" s="2" t="b">
        <v>1</v>
      </c>
      <c r="F2240" s="2" t="s">
        <v>3815</v>
      </c>
      <c r="G2240" s="7" t="s">
        <v>8</v>
      </c>
      <c r="H2240" t="s">
        <v>101</v>
      </c>
      <c r="I2240" s="61">
        <v>44945</v>
      </c>
      <c r="J2240" s="43" t="s">
        <v>111</v>
      </c>
      <c r="K2240" s="2" t="s">
        <v>169</v>
      </c>
      <c r="L2240" s="9">
        <v>5.7</v>
      </c>
      <c r="M2240" t="s">
        <v>3869</v>
      </c>
      <c r="N2240" s="2" t="s">
        <v>85</v>
      </c>
      <c r="O2240" s="2" t="s">
        <v>4139</v>
      </c>
      <c r="P2240" s="2" t="str">
        <f>VLOOKUP(I2240,Period!A:B,2,FALSE)</f>
        <v>2023H1</v>
      </c>
      <c r="Q2240" s="9">
        <f t="shared" si="387"/>
        <v>31.983333333333331</v>
      </c>
      <c r="R2240" s="2">
        <f t="shared" si="396"/>
        <v>40</v>
      </c>
      <c r="S2240" t="str">
        <f t="shared" si="388"/>
        <v>03 Cloudy (40%-90%)</v>
      </c>
      <c r="T2240" t="str">
        <f t="shared" si="397"/>
        <v>44945S2A_MSIL1CCDM-MLB-CLSTA4494503 Cloudy (40%-90%)</v>
      </c>
      <c r="U2240">
        <f>IF(COUNTIF(T$2:T2239,T2240)&gt;=1,0,1)</f>
        <v>0</v>
      </c>
      <c r="V2240" s="26" t="s">
        <v>751</v>
      </c>
      <c r="W2240" s="26">
        <f t="shared" si="389"/>
        <v>2023</v>
      </c>
      <c r="X2240" s="26" t="str">
        <f t="shared" si="390"/>
        <v>01</v>
      </c>
      <c r="Y2240" s="26">
        <f t="shared" si="391"/>
        <v>19</v>
      </c>
      <c r="Z2240" s="26" t="str">
        <f t="shared" si="392"/>
        <v>19</v>
      </c>
      <c r="AA2240" s="26" t="str">
        <f t="shared" si="393"/>
        <v>03</v>
      </c>
      <c r="AB2240" s="26" t="str">
        <f t="shared" si="394"/>
        <v>27</v>
      </c>
      <c r="AC2240" s="86" t="str">
        <f t="shared" si="395"/>
        <v>CLS_TA_2500X1254px_65m_S2A_MSIL1C_20230119_40CC</v>
      </c>
      <c r="AD2240" s="41" t="s">
        <v>752</v>
      </c>
    </row>
    <row r="2241" spans="2:30" x14ac:dyDescent="0.25">
      <c r="B2241" t="s">
        <v>3866</v>
      </c>
      <c r="C2241" t="s">
        <v>3817</v>
      </c>
      <c r="D2241" s="7" t="s">
        <v>100</v>
      </c>
      <c r="E2241" s="2" t="b">
        <v>1</v>
      </c>
      <c r="F2241" s="2" t="s">
        <v>3815</v>
      </c>
      <c r="G2241" s="7" t="s">
        <v>8</v>
      </c>
      <c r="H2241" t="s">
        <v>101</v>
      </c>
      <c r="I2241" s="78">
        <v>44942</v>
      </c>
      <c r="J2241" s="44" t="s">
        <v>102</v>
      </c>
      <c r="K2241" s="2" t="s">
        <v>141</v>
      </c>
      <c r="L2241" s="9">
        <v>100</v>
      </c>
      <c r="M2241" t="s">
        <v>3869</v>
      </c>
      <c r="N2241" s="2" t="s">
        <v>85</v>
      </c>
      <c r="O2241" s="2" t="s">
        <v>4139</v>
      </c>
      <c r="P2241" s="2" t="str">
        <f>VLOOKUP(I2241,Period!A:B,2,FALSE)</f>
        <v>2023H1</v>
      </c>
      <c r="Q2241" s="9">
        <f t="shared" si="387"/>
        <v>95.333333333333329</v>
      </c>
      <c r="R2241" s="2">
        <f t="shared" si="396"/>
        <v>100</v>
      </c>
      <c r="S2241" t="str">
        <f t="shared" si="388"/>
        <v>04 Overcast (100%)</v>
      </c>
      <c r="T2241" t="str">
        <f t="shared" si="397"/>
        <v>44942S2A_MSIL1CCDM-MLB-CLSTA4494204 Overcast (100%)</v>
      </c>
      <c r="U2241">
        <f>IF(COUNTIF(T$2:T2240,T2241)&gt;=1,0,1)</f>
        <v>1</v>
      </c>
      <c r="V2241" s="26" t="s">
        <v>751</v>
      </c>
      <c r="W2241" s="26">
        <f t="shared" si="389"/>
        <v>2023</v>
      </c>
      <c r="X2241" s="26" t="str">
        <f t="shared" si="390"/>
        <v>01</v>
      </c>
      <c r="Y2241" s="26">
        <f t="shared" si="391"/>
        <v>16</v>
      </c>
      <c r="Z2241" s="26" t="str">
        <f t="shared" si="392"/>
        <v>18</v>
      </c>
      <c r="AA2241" s="26" t="str">
        <f t="shared" si="393"/>
        <v>53</v>
      </c>
      <c r="AB2241" s="26" t="str">
        <f t="shared" si="394"/>
        <v>51</v>
      </c>
      <c r="AC2241" s="86" t="str">
        <f t="shared" si="395"/>
        <v>CLS_TA_2500X1254px_65m_S2A_MSIL1C_20230116_100CC</v>
      </c>
      <c r="AD2241" s="41" t="s">
        <v>752</v>
      </c>
    </row>
    <row r="2242" spans="2:30" x14ac:dyDescent="0.25">
      <c r="B2242" t="s">
        <v>3866</v>
      </c>
      <c r="C2242" t="s">
        <v>3817</v>
      </c>
      <c r="D2242" s="7" t="s">
        <v>100</v>
      </c>
      <c r="E2242" s="2" t="b">
        <v>1</v>
      </c>
      <c r="F2242" s="2" t="s">
        <v>3815</v>
      </c>
      <c r="G2242" s="7" t="s">
        <v>8</v>
      </c>
      <c r="H2242" t="s">
        <v>101</v>
      </c>
      <c r="I2242" s="78">
        <v>44942</v>
      </c>
      <c r="J2242" s="44" t="s">
        <v>103</v>
      </c>
      <c r="K2242" s="2" t="s">
        <v>135</v>
      </c>
      <c r="L2242" s="9">
        <v>91.1</v>
      </c>
      <c r="M2242" t="s">
        <v>3869</v>
      </c>
      <c r="N2242" s="2" t="s">
        <v>85</v>
      </c>
      <c r="O2242" s="2" t="s">
        <v>4139</v>
      </c>
      <c r="P2242" s="2" t="str">
        <f>VLOOKUP(I2242,Period!A:B,2,FALSE)</f>
        <v>2023H1</v>
      </c>
      <c r="Q2242" s="9">
        <f t="shared" ref="Q2242:Q2305" si="398">AVERAGEIFS(L:L,I:I,I2242,H:H,H2242,C:C,C2242,B:B,B2242)</f>
        <v>95.333333333333329</v>
      </c>
      <c r="R2242" s="2">
        <f t="shared" si="396"/>
        <v>100</v>
      </c>
      <c r="S2242" t="str">
        <f t="shared" si="388"/>
        <v>04 Overcast (100%)</v>
      </c>
      <c r="T2242" t="str">
        <f t="shared" si="397"/>
        <v>44942S2A_MSIL1CCDM-MLB-CLSTA4494204 Overcast (100%)</v>
      </c>
      <c r="U2242">
        <f>IF(COUNTIF(T$2:T2241,T2242)&gt;=1,0,1)</f>
        <v>0</v>
      </c>
      <c r="V2242" s="26" t="s">
        <v>751</v>
      </c>
      <c r="W2242" s="26">
        <f t="shared" si="389"/>
        <v>2023</v>
      </c>
      <c r="X2242" s="26" t="str">
        <f t="shared" si="390"/>
        <v>01</v>
      </c>
      <c r="Y2242" s="26">
        <f t="shared" si="391"/>
        <v>16</v>
      </c>
      <c r="Z2242" s="26" t="str">
        <f t="shared" si="392"/>
        <v>18</v>
      </c>
      <c r="AA2242" s="26" t="str">
        <f t="shared" si="393"/>
        <v>53</v>
      </c>
      <c r="AB2242" s="26" t="str">
        <f t="shared" si="394"/>
        <v>48</v>
      </c>
      <c r="AC2242" s="86" t="str">
        <f t="shared" si="395"/>
        <v>CLS_TA_2500X1254px_65m_S2A_MSIL1C_20230116_100CC</v>
      </c>
      <c r="AD2242" s="41" t="s">
        <v>752</v>
      </c>
    </row>
    <row r="2243" spans="2:30" x14ac:dyDescent="0.25">
      <c r="B2243" t="s">
        <v>3866</v>
      </c>
      <c r="C2243" t="s">
        <v>3817</v>
      </c>
      <c r="D2243" s="7" t="s">
        <v>100</v>
      </c>
      <c r="E2243" s="2" t="b">
        <v>1</v>
      </c>
      <c r="F2243" s="2" t="s">
        <v>3815</v>
      </c>
      <c r="G2243" s="7" t="s">
        <v>8</v>
      </c>
      <c r="H2243" t="s">
        <v>101</v>
      </c>
      <c r="I2243" s="78">
        <v>44942</v>
      </c>
      <c r="J2243" s="44" t="s">
        <v>104</v>
      </c>
      <c r="K2243" s="2" t="s">
        <v>133</v>
      </c>
      <c r="L2243" s="9">
        <v>85.4</v>
      </c>
      <c r="M2243" t="s">
        <v>3869</v>
      </c>
      <c r="N2243" s="2" t="s">
        <v>85</v>
      </c>
      <c r="O2243" s="2" t="s">
        <v>4139</v>
      </c>
      <c r="P2243" s="2" t="str">
        <f>VLOOKUP(I2243,Period!A:B,2,FALSE)</f>
        <v>2023H1</v>
      </c>
      <c r="Q2243" s="9">
        <f t="shared" si="398"/>
        <v>95.333333333333329</v>
      </c>
      <c r="R2243" s="2">
        <f t="shared" si="396"/>
        <v>100</v>
      </c>
      <c r="S2243" t="str">
        <f t="shared" ref="S2243:S2306" si="399">IF(R2243=0,"01 Clear (0%)",IF(R2243&lt;=30,"02 Sunny (10%-30%)",IF(R2243&lt;=90,"03 Cloudy (40%-90%)","04 Overcast (100%)")))</f>
        <v>04 Overcast (100%)</v>
      </c>
      <c r="T2243" t="str">
        <f t="shared" si="397"/>
        <v>44942S2A_MSIL1CCDM-MLB-CLSTA4494204 Overcast (100%)</v>
      </c>
      <c r="U2243">
        <f>IF(COUNTIF(T$2:T2242,T2243)&gt;=1,0,1)</f>
        <v>0</v>
      </c>
      <c r="V2243" s="26" t="s">
        <v>751</v>
      </c>
      <c r="W2243" s="26">
        <f t="shared" ref="W2243:W2306" si="400">YEAR(I2243)</f>
        <v>2023</v>
      </c>
      <c r="X2243" s="26" t="str">
        <f t="shared" ref="X2243:X2306" si="401">IF(LEN(MONTH(I2243))=1,CONCATENATE("0",MONTH(I2243)),MONTH(I2243))</f>
        <v>01</v>
      </c>
      <c r="Y2243" s="26">
        <f t="shared" ref="Y2243:Y2306" si="402">IF(LEN(DAY(I2243))=1,CONCATENATE("0",DAY(I2243)),DAY(I2243))</f>
        <v>16</v>
      </c>
      <c r="Z2243" s="26" t="str">
        <f t="shared" ref="Z2243:Z2306" si="403">LEFT(K2243,2)</f>
        <v>18</v>
      </c>
      <c r="AA2243" s="26" t="str">
        <f t="shared" ref="AA2243:AA2306" si="404">MID(K2243,4,2)</f>
        <v>53</v>
      </c>
      <c r="AB2243" s="26" t="str">
        <f t="shared" ref="AB2243:AB2306" si="405">MID(K2243,7,2)</f>
        <v>47</v>
      </c>
      <c r="AC2243" s="86" t="str">
        <f t="shared" ref="AC2243:AC2306" si="406">CONCATENATE(RIGHT(C2243,3),"_",H2243,"_",M2243,"_",O2243,"_",B2243,"_",W2243,X2243,Y2243,"_",R2243,"CC")</f>
        <v>CLS_TA_2500X1254px_65m_S2A_MSIL1C_20230116_100CC</v>
      </c>
      <c r="AD2243" s="41" t="s">
        <v>752</v>
      </c>
    </row>
    <row r="2244" spans="2:30" x14ac:dyDescent="0.25">
      <c r="B2244" t="s">
        <v>3866</v>
      </c>
      <c r="C2244" t="s">
        <v>3817</v>
      </c>
      <c r="D2244" s="7" t="s">
        <v>100</v>
      </c>
      <c r="E2244" s="2" t="b">
        <v>1</v>
      </c>
      <c r="F2244" s="2" t="s">
        <v>3815</v>
      </c>
      <c r="G2244" s="7" t="s">
        <v>8</v>
      </c>
      <c r="H2244" t="s">
        <v>101</v>
      </c>
      <c r="I2244" s="78">
        <v>44942</v>
      </c>
      <c r="J2244" s="44" t="s">
        <v>105</v>
      </c>
      <c r="K2244" s="2" t="s">
        <v>134</v>
      </c>
      <c r="L2244" s="9">
        <v>100</v>
      </c>
      <c r="M2244" t="s">
        <v>3869</v>
      </c>
      <c r="N2244" s="2" t="s">
        <v>85</v>
      </c>
      <c r="O2244" s="2" t="s">
        <v>4139</v>
      </c>
      <c r="P2244" s="2" t="str">
        <f>VLOOKUP(I2244,Period!A:B,2,FALSE)</f>
        <v>2023H1</v>
      </c>
      <c r="Q2244" s="9">
        <f t="shared" si="398"/>
        <v>95.333333333333329</v>
      </c>
      <c r="R2244" s="2">
        <f t="shared" si="396"/>
        <v>100</v>
      </c>
      <c r="S2244" t="str">
        <f t="shared" si="399"/>
        <v>04 Overcast (100%)</v>
      </c>
      <c r="T2244" t="str">
        <f t="shared" si="397"/>
        <v>44942S2A_MSIL1CCDM-MLB-CLSTA4494204 Overcast (100%)</v>
      </c>
      <c r="U2244">
        <f>IF(COUNTIF(T$2:T2243,T2244)&gt;=1,0,1)</f>
        <v>0</v>
      </c>
      <c r="V2244" s="26" t="s">
        <v>751</v>
      </c>
      <c r="W2244" s="26">
        <f t="shared" si="400"/>
        <v>2023</v>
      </c>
      <c r="X2244" s="26" t="str">
        <f t="shared" si="401"/>
        <v>01</v>
      </c>
      <c r="Y2244" s="26">
        <f t="shared" si="402"/>
        <v>16</v>
      </c>
      <c r="Z2244" s="26" t="str">
        <f t="shared" si="403"/>
        <v>18</v>
      </c>
      <c r="AA2244" s="26" t="str">
        <f t="shared" si="404"/>
        <v>53</v>
      </c>
      <c r="AB2244" s="26" t="str">
        <f t="shared" si="405"/>
        <v>40</v>
      </c>
      <c r="AC2244" s="86" t="str">
        <f t="shared" si="406"/>
        <v>CLS_TA_2500X1254px_65m_S2A_MSIL1C_20230116_100CC</v>
      </c>
      <c r="AD2244" s="41" t="s">
        <v>752</v>
      </c>
    </row>
    <row r="2245" spans="2:30" x14ac:dyDescent="0.25">
      <c r="B2245" t="s">
        <v>3866</v>
      </c>
      <c r="C2245" t="s">
        <v>3817</v>
      </c>
      <c r="D2245" s="7" t="s">
        <v>100</v>
      </c>
      <c r="E2245" s="2" t="b">
        <v>1</v>
      </c>
      <c r="F2245" s="2" t="s">
        <v>3815</v>
      </c>
      <c r="G2245" s="7" t="s">
        <v>8</v>
      </c>
      <c r="H2245" t="s">
        <v>101</v>
      </c>
      <c r="I2245" s="78">
        <v>44942</v>
      </c>
      <c r="J2245" s="44" t="s">
        <v>110</v>
      </c>
      <c r="K2245" s="2" t="s">
        <v>157</v>
      </c>
      <c r="L2245" s="9">
        <v>97.7</v>
      </c>
      <c r="M2245" t="s">
        <v>3869</v>
      </c>
      <c r="N2245" s="2" t="s">
        <v>85</v>
      </c>
      <c r="O2245" s="2" t="s">
        <v>4139</v>
      </c>
      <c r="P2245" s="2" t="str">
        <f>VLOOKUP(I2245,Period!A:B,2,FALSE)</f>
        <v>2023H1</v>
      </c>
      <c r="Q2245" s="9">
        <f t="shared" si="398"/>
        <v>95.333333333333329</v>
      </c>
      <c r="R2245" s="2">
        <f t="shared" si="396"/>
        <v>100</v>
      </c>
      <c r="S2245" t="str">
        <f t="shared" si="399"/>
        <v>04 Overcast (100%)</v>
      </c>
      <c r="T2245" t="str">
        <f t="shared" si="397"/>
        <v>44942S2A_MSIL1CCDM-MLB-CLSTA4494204 Overcast (100%)</v>
      </c>
      <c r="U2245">
        <f>IF(COUNTIF(T$2:T2244,T2245)&gt;=1,0,1)</f>
        <v>0</v>
      </c>
      <c r="V2245" s="26" t="s">
        <v>751</v>
      </c>
      <c r="W2245" s="26">
        <f t="shared" si="400"/>
        <v>2023</v>
      </c>
      <c r="X2245" s="26" t="str">
        <f t="shared" si="401"/>
        <v>01</v>
      </c>
      <c r="Y2245" s="26">
        <f t="shared" si="402"/>
        <v>16</v>
      </c>
      <c r="Z2245" s="26" t="str">
        <f t="shared" si="403"/>
        <v>18</v>
      </c>
      <c r="AA2245" s="26" t="str">
        <f t="shared" si="404"/>
        <v>53</v>
      </c>
      <c r="AB2245" s="26" t="str">
        <f t="shared" si="405"/>
        <v>33</v>
      </c>
      <c r="AC2245" s="86" t="str">
        <f t="shared" si="406"/>
        <v>CLS_TA_2500X1254px_65m_S2A_MSIL1C_20230116_100CC</v>
      </c>
      <c r="AD2245" s="41" t="s">
        <v>752</v>
      </c>
    </row>
    <row r="2246" spans="2:30" x14ac:dyDescent="0.25">
      <c r="B2246" t="s">
        <v>3866</v>
      </c>
      <c r="C2246" t="s">
        <v>3817</v>
      </c>
      <c r="D2246" s="7" t="s">
        <v>100</v>
      </c>
      <c r="E2246" s="2" t="b">
        <v>1</v>
      </c>
      <c r="F2246" s="2" t="s">
        <v>3815</v>
      </c>
      <c r="G2246" s="7" t="s">
        <v>8</v>
      </c>
      <c r="H2246" t="s">
        <v>101</v>
      </c>
      <c r="I2246" s="78">
        <v>44942</v>
      </c>
      <c r="J2246" s="44" t="s">
        <v>111</v>
      </c>
      <c r="K2246" s="2" t="s">
        <v>170</v>
      </c>
      <c r="L2246" s="9">
        <v>97.8</v>
      </c>
      <c r="M2246" t="s">
        <v>3869</v>
      </c>
      <c r="N2246" s="2" t="s">
        <v>85</v>
      </c>
      <c r="O2246" s="2" t="s">
        <v>4139</v>
      </c>
      <c r="P2246" s="2" t="str">
        <f>VLOOKUP(I2246,Period!A:B,2,FALSE)</f>
        <v>2023H1</v>
      </c>
      <c r="Q2246" s="9">
        <f t="shared" si="398"/>
        <v>95.333333333333329</v>
      </c>
      <c r="R2246" s="2">
        <f t="shared" si="396"/>
        <v>100</v>
      </c>
      <c r="S2246" t="str">
        <f t="shared" si="399"/>
        <v>04 Overcast (100%)</v>
      </c>
      <c r="T2246" t="str">
        <f t="shared" si="397"/>
        <v>44942S2A_MSIL1CCDM-MLB-CLSTA4494204 Overcast (100%)</v>
      </c>
      <c r="U2246">
        <f>IF(COUNTIF(T$2:T2245,T2246)&gt;=1,0,1)</f>
        <v>0</v>
      </c>
      <c r="V2246" s="26" t="s">
        <v>751</v>
      </c>
      <c r="W2246" s="26">
        <f t="shared" si="400"/>
        <v>2023</v>
      </c>
      <c r="X2246" s="26" t="str">
        <f t="shared" si="401"/>
        <v>01</v>
      </c>
      <c r="Y2246" s="26">
        <f t="shared" si="402"/>
        <v>16</v>
      </c>
      <c r="Z2246" s="26" t="str">
        <f t="shared" si="403"/>
        <v>18</v>
      </c>
      <c r="AA2246" s="26" t="str">
        <f t="shared" si="404"/>
        <v>53</v>
      </c>
      <c r="AB2246" s="26" t="str">
        <f t="shared" si="405"/>
        <v>32</v>
      </c>
      <c r="AC2246" s="86" t="str">
        <f t="shared" si="406"/>
        <v>CLS_TA_2500X1254px_65m_S2A_MSIL1C_20230116_100CC</v>
      </c>
      <c r="AD2246" s="41" t="s">
        <v>752</v>
      </c>
    </row>
    <row r="2247" spans="2:30" x14ac:dyDescent="0.25">
      <c r="B2247" t="s">
        <v>3866</v>
      </c>
      <c r="C2247" t="s">
        <v>3817</v>
      </c>
      <c r="D2247" s="7" t="s">
        <v>100</v>
      </c>
      <c r="E2247" s="2" t="b">
        <v>1</v>
      </c>
      <c r="F2247" s="2" t="s">
        <v>3815</v>
      </c>
      <c r="G2247" s="7" t="s">
        <v>8</v>
      </c>
      <c r="H2247" t="s">
        <v>101</v>
      </c>
      <c r="I2247" s="61">
        <v>44940</v>
      </c>
      <c r="J2247" s="43" t="s">
        <v>103</v>
      </c>
      <c r="K2247" s="2" t="s">
        <v>138</v>
      </c>
      <c r="L2247" s="9">
        <v>100</v>
      </c>
      <c r="M2247" t="s">
        <v>3869</v>
      </c>
      <c r="N2247" s="2" t="s">
        <v>85</v>
      </c>
      <c r="O2247" s="2" t="s">
        <v>4139</v>
      </c>
      <c r="P2247" s="2" t="str">
        <f>VLOOKUP(I2247,Period!A:B,2,FALSE)</f>
        <v>2023H1</v>
      </c>
      <c r="Q2247" s="9">
        <f t="shared" si="398"/>
        <v>100</v>
      </c>
      <c r="R2247" s="2">
        <f t="shared" si="396"/>
        <v>100</v>
      </c>
      <c r="S2247" t="str">
        <f t="shared" si="399"/>
        <v>04 Overcast (100%)</v>
      </c>
      <c r="T2247" t="str">
        <f t="shared" si="397"/>
        <v>44940S2A_MSIL1CCDM-MLB-CLSTA4494004 Overcast (100%)</v>
      </c>
      <c r="U2247">
        <f>IF(COUNTIF(T$2:T2246,T2247)&gt;=1,0,1)</f>
        <v>1</v>
      </c>
      <c r="V2247" s="26" t="s">
        <v>751</v>
      </c>
      <c r="W2247" s="26">
        <f t="shared" si="400"/>
        <v>2023</v>
      </c>
      <c r="X2247" s="26" t="str">
        <f t="shared" si="401"/>
        <v>01</v>
      </c>
      <c r="Y2247" s="26">
        <f t="shared" si="402"/>
        <v>14</v>
      </c>
      <c r="Z2247" s="26" t="str">
        <f t="shared" si="403"/>
        <v>19</v>
      </c>
      <c r="AA2247" s="26" t="str">
        <f t="shared" si="404"/>
        <v>03</v>
      </c>
      <c r="AB2247" s="26" t="str">
        <f t="shared" si="405"/>
        <v>47</v>
      </c>
      <c r="AC2247" s="86" t="str">
        <f t="shared" si="406"/>
        <v>CLS_TA_2500X1254px_65m_S2A_MSIL1C_20230114_100CC</v>
      </c>
      <c r="AD2247" s="41" t="s">
        <v>752</v>
      </c>
    </row>
    <row r="2248" spans="2:30" x14ac:dyDescent="0.25">
      <c r="B2248" t="s">
        <v>3866</v>
      </c>
      <c r="C2248" t="s">
        <v>3817</v>
      </c>
      <c r="D2248" s="7" t="s">
        <v>100</v>
      </c>
      <c r="E2248" s="2" t="b">
        <v>1</v>
      </c>
      <c r="F2248" s="2" t="s">
        <v>3815</v>
      </c>
      <c r="G2248" s="7" t="s">
        <v>8</v>
      </c>
      <c r="H2248" t="s">
        <v>101</v>
      </c>
      <c r="I2248" s="61">
        <v>44940</v>
      </c>
      <c r="J2248" s="43" t="s">
        <v>104</v>
      </c>
      <c r="K2248" s="2" t="s">
        <v>155</v>
      </c>
      <c r="L2248" s="9">
        <v>100</v>
      </c>
      <c r="M2248" t="s">
        <v>3869</v>
      </c>
      <c r="N2248" s="2" t="s">
        <v>85</v>
      </c>
      <c r="O2248" s="2" t="s">
        <v>4139</v>
      </c>
      <c r="P2248" s="2" t="str">
        <f>VLOOKUP(I2248,Period!A:B,2,FALSE)</f>
        <v>2023H1</v>
      </c>
      <c r="Q2248" s="9">
        <f t="shared" si="398"/>
        <v>100</v>
      </c>
      <c r="R2248" s="2">
        <f t="shared" si="396"/>
        <v>100</v>
      </c>
      <c r="S2248" t="str">
        <f t="shared" si="399"/>
        <v>04 Overcast (100%)</v>
      </c>
      <c r="T2248" t="str">
        <f t="shared" si="397"/>
        <v>44940S2A_MSIL1CCDM-MLB-CLSTA4494004 Overcast (100%)</v>
      </c>
      <c r="U2248">
        <f>IF(COUNTIF(T$2:T2247,T2248)&gt;=1,0,1)</f>
        <v>0</v>
      </c>
      <c r="V2248" s="26" t="s">
        <v>751</v>
      </c>
      <c r="W2248" s="26">
        <f t="shared" si="400"/>
        <v>2023</v>
      </c>
      <c r="X2248" s="26" t="str">
        <f t="shared" si="401"/>
        <v>01</v>
      </c>
      <c r="Y2248" s="26">
        <f t="shared" si="402"/>
        <v>14</v>
      </c>
      <c r="Z2248" s="26" t="str">
        <f t="shared" si="403"/>
        <v>19</v>
      </c>
      <c r="AA2248" s="26" t="str">
        <f t="shared" si="404"/>
        <v>03</v>
      </c>
      <c r="AB2248" s="26" t="str">
        <f t="shared" si="405"/>
        <v>44</v>
      </c>
      <c r="AC2248" s="86" t="str">
        <f t="shared" si="406"/>
        <v>CLS_TA_2500X1254px_65m_S2A_MSIL1C_20230114_100CC</v>
      </c>
      <c r="AD2248" s="41" t="s">
        <v>752</v>
      </c>
    </row>
    <row r="2249" spans="2:30" x14ac:dyDescent="0.25">
      <c r="B2249" t="s">
        <v>3866</v>
      </c>
      <c r="C2249" t="s">
        <v>3817</v>
      </c>
      <c r="D2249" s="7" t="s">
        <v>100</v>
      </c>
      <c r="E2249" s="2" t="b">
        <v>1</v>
      </c>
      <c r="F2249" s="2" t="s">
        <v>3815</v>
      </c>
      <c r="G2249" s="7" t="s">
        <v>8</v>
      </c>
      <c r="H2249" t="s">
        <v>101</v>
      </c>
      <c r="I2249" s="61">
        <v>44940</v>
      </c>
      <c r="J2249" s="43" t="s">
        <v>103</v>
      </c>
      <c r="K2249" s="2" t="s">
        <v>124</v>
      </c>
      <c r="L2249" s="9">
        <v>100</v>
      </c>
      <c r="M2249" t="s">
        <v>3869</v>
      </c>
      <c r="N2249" s="2" t="s">
        <v>85</v>
      </c>
      <c r="O2249" s="2" t="s">
        <v>4139</v>
      </c>
      <c r="P2249" s="2" t="str">
        <f>VLOOKUP(I2249,Period!A:B,2,FALSE)</f>
        <v>2023H1</v>
      </c>
      <c r="Q2249" s="9">
        <f t="shared" si="398"/>
        <v>100</v>
      </c>
      <c r="R2249" s="2">
        <f t="shared" si="396"/>
        <v>100</v>
      </c>
      <c r="S2249" t="str">
        <f t="shared" si="399"/>
        <v>04 Overcast (100%)</v>
      </c>
      <c r="T2249" t="str">
        <f t="shared" si="397"/>
        <v>44940S2A_MSIL1CCDM-MLB-CLSTA4494004 Overcast (100%)</v>
      </c>
      <c r="U2249">
        <f>IF(COUNTIF(T$2:T2248,T2249)&gt;=1,0,1)</f>
        <v>0</v>
      </c>
      <c r="V2249" s="26" t="s">
        <v>751</v>
      </c>
      <c r="W2249" s="26">
        <f t="shared" si="400"/>
        <v>2023</v>
      </c>
      <c r="X2249" s="26" t="str">
        <f t="shared" si="401"/>
        <v>01</v>
      </c>
      <c r="Y2249" s="26">
        <f t="shared" si="402"/>
        <v>14</v>
      </c>
      <c r="Z2249" s="26" t="str">
        <f t="shared" si="403"/>
        <v>19</v>
      </c>
      <c r="AA2249" s="26" t="str">
        <f t="shared" si="404"/>
        <v>03</v>
      </c>
      <c r="AB2249" s="26" t="str">
        <f t="shared" si="405"/>
        <v>43</v>
      </c>
      <c r="AC2249" s="86" t="str">
        <f t="shared" si="406"/>
        <v>CLS_TA_2500X1254px_65m_S2A_MSIL1C_20230114_100CC</v>
      </c>
      <c r="AD2249" s="41" t="s">
        <v>752</v>
      </c>
    </row>
    <row r="2250" spans="2:30" x14ac:dyDescent="0.25">
      <c r="B2250" t="s">
        <v>3866</v>
      </c>
      <c r="C2250" t="s">
        <v>3817</v>
      </c>
      <c r="D2250" s="7" t="s">
        <v>100</v>
      </c>
      <c r="E2250" s="2" t="b">
        <v>1</v>
      </c>
      <c r="F2250" s="2" t="s">
        <v>3815</v>
      </c>
      <c r="G2250" s="7" t="s">
        <v>8</v>
      </c>
      <c r="H2250" t="s">
        <v>101</v>
      </c>
      <c r="I2250" s="61">
        <v>44940</v>
      </c>
      <c r="J2250" s="43" t="s">
        <v>105</v>
      </c>
      <c r="K2250" s="2" t="s">
        <v>139</v>
      </c>
      <c r="L2250" s="9">
        <v>100</v>
      </c>
      <c r="M2250" t="s">
        <v>3869</v>
      </c>
      <c r="N2250" s="2" t="s">
        <v>85</v>
      </c>
      <c r="O2250" s="2" t="s">
        <v>4139</v>
      </c>
      <c r="P2250" s="2" t="str">
        <f>VLOOKUP(I2250,Period!A:B,2,FALSE)</f>
        <v>2023H1</v>
      </c>
      <c r="Q2250" s="9">
        <f t="shared" si="398"/>
        <v>100</v>
      </c>
      <c r="R2250" s="2">
        <f t="shared" si="396"/>
        <v>100</v>
      </c>
      <c r="S2250" t="str">
        <f t="shared" si="399"/>
        <v>04 Overcast (100%)</v>
      </c>
      <c r="T2250" t="str">
        <f t="shared" si="397"/>
        <v>44940S2A_MSIL1CCDM-MLB-CLSTA4494004 Overcast (100%)</v>
      </c>
      <c r="U2250">
        <f>IF(COUNTIF(T$2:T2249,T2250)&gt;=1,0,1)</f>
        <v>0</v>
      </c>
      <c r="V2250" s="26" t="s">
        <v>751</v>
      </c>
      <c r="W2250" s="26">
        <f t="shared" si="400"/>
        <v>2023</v>
      </c>
      <c r="X2250" s="26" t="str">
        <f t="shared" si="401"/>
        <v>01</v>
      </c>
      <c r="Y2250" s="26">
        <f t="shared" si="402"/>
        <v>14</v>
      </c>
      <c r="Z2250" s="26" t="str">
        <f t="shared" si="403"/>
        <v>19</v>
      </c>
      <c r="AA2250" s="26" t="str">
        <f t="shared" si="404"/>
        <v>03</v>
      </c>
      <c r="AB2250" s="26" t="str">
        <f t="shared" si="405"/>
        <v>33</v>
      </c>
      <c r="AC2250" s="86" t="str">
        <f t="shared" si="406"/>
        <v>CLS_TA_2500X1254px_65m_S2A_MSIL1C_20230114_100CC</v>
      </c>
      <c r="AD2250" s="41" t="s">
        <v>752</v>
      </c>
    </row>
    <row r="2251" spans="2:30" x14ac:dyDescent="0.25">
      <c r="B2251" t="s">
        <v>3866</v>
      </c>
      <c r="C2251" t="s">
        <v>3817</v>
      </c>
      <c r="D2251" s="7" t="s">
        <v>100</v>
      </c>
      <c r="E2251" s="2" t="b">
        <v>1</v>
      </c>
      <c r="F2251" s="2" t="s">
        <v>3815</v>
      </c>
      <c r="G2251" s="7" t="s">
        <v>8</v>
      </c>
      <c r="H2251" t="s">
        <v>101</v>
      </c>
      <c r="I2251" s="61">
        <v>44940</v>
      </c>
      <c r="J2251" s="43" t="s">
        <v>110</v>
      </c>
      <c r="K2251" s="2" t="s">
        <v>171</v>
      </c>
      <c r="L2251" s="9">
        <v>100</v>
      </c>
      <c r="M2251" t="s">
        <v>3869</v>
      </c>
      <c r="N2251" s="2" t="s">
        <v>85</v>
      </c>
      <c r="O2251" s="2" t="s">
        <v>4139</v>
      </c>
      <c r="P2251" s="2" t="str">
        <f>VLOOKUP(I2251,Period!A:B,2,FALSE)</f>
        <v>2023H1</v>
      </c>
      <c r="Q2251" s="9">
        <f t="shared" si="398"/>
        <v>100</v>
      </c>
      <c r="R2251" s="2">
        <f t="shared" si="396"/>
        <v>100</v>
      </c>
      <c r="S2251" t="str">
        <f t="shared" si="399"/>
        <v>04 Overcast (100%)</v>
      </c>
      <c r="T2251" t="str">
        <f t="shared" si="397"/>
        <v>44940S2A_MSIL1CCDM-MLB-CLSTA4494004 Overcast (100%)</v>
      </c>
      <c r="U2251">
        <f>IF(COUNTIF(T$2:T2250,T2251)&gt;=1,0,1)</f>
        <v>0</v>
      </c>
      <c r="V2251" s="26" t="s">
        <v>751</v>
      </c>
      <c r="W2251" s="26">
        <f t="shared" si="400"/>
        <v>2023</v>
      </c>
      <c r="X2251" s="26" t="str">
        <f t="shared" si="401"/>
        <v>01</v>
      </c>
      <c r="Y2251" s="26">
        <f t="shared" si="402"/>
        <v>14</v>
      </c>
      <c r="Z2251" s="26" t="str">
        <f t="shared" si="403"/>
        <v>19</v>
      </c>
      <c r="AA2251" s="26" t="str">
        <f t="shared" si="404"/>
        <v>03</v>
      </c>
      <c r="AB2251" s="26" t="str">
        <f t="shared" si="405"/>
        <v>29</v>
      </c>
      <c r="AC2251" s="86" t="str">
        <f t="shared" si="406"/>
        <v>CLS_TA_2500X1254px_65m_S2A_MSIL1C_20230114_100CC</v>
      </c>
      <c r="AD2251" s="41" t="s">
        <v>752</v>
      </c>
    </row>
    <row r="2252" spans="2:30" x14ac:dyDescent="0.25">
      <c r="B2252" t="s">
        <v>3866</v>
      </c>
      <c r="C2252" t="s">
        <v>3817</v>
      </c>
      <c r="D2252" s="7" t="s">
        <v>100</v>
      </c>
      <c r="E2252" s="2" t="b">
        <v>1</v>
      </c>
      <c r="F2252" s="2" t="s">
        <v>3815</v>
      </c>
      <c r="G2252" s="7" t="s">
        <v>8</v>
      </c>
      <c r="H2252" t="s">
        <v>101</v>
      </c>
      <c r="I2252" s="61">
        <v>44940</v>
      </c>
      <c r="J2252" s="43" t="s">
        <v>111</v>
      </c>
      <c r="K2252" s="2" t="s">
        <v>168</v>
      </c>
      <c r="L2252" s="9">
        <v>100</v>
      </c>
      <c r="M2252" t="s">
        <v>3869</v>
      </c>
      <c r="N2252" s="2" t="s">
        <v>85</v>
      </c>
      <c r="O2252" s="2" t="s">
        <v>4139</v>
      </c>
      <c r="P2252" s="2" t="str">
        <f>VLOOKUP(I2252,Period!A:B,2,FALSE)</f>
        <v>2023H1</v>
      </c>
      <c r="Q2252" s="9">
        <f t="shared" si="398"/>
        <v>100</v>
      </c>
      <c r="R2252" s="2">
        <f t="shared" si="396"/>
        <v>100</v>
      </c>
      <c r="S2252" t="str">
        <f t="shared" si="399"/>
        <v>04 Overcast (100%)</v>
      </c>
      <c r="T2252" t="str">
        <f t="shared" si="397"/>
        <v>44940S2A_MSIL1CCDM-MLB-CLSTA4494004 Overcast (100%)</v>
      </c>
      <c r="U2252">
        <f>IF(COUNTIF(T$2:T2251,T2252)&gt;=1,0,1)</f>
        <v>0</v>
      </c>
      <c r="V2252" s="26" t="s">
        <v>751</v>
      </c>
      <c r="W2252" s="26">
        <f t="shared" si="400"/>
        <v>2023</v>
      </c>
      <c r="X2252" s="26" t="str">
        <f t="shared" si="401"/>
        <v>01</v>
      </c>
      <c r="Y2252" s="26">
        <f t="shared" si="402"/>
        <v>14</v>
      </c>
      <c r="Z2252" s="26" t="str">
        <f t="shared" si="403"/>
        <v>19</v>
      </c>
      <c r="AA2252" s="26" t="str">
        <f t="shared" si="404"/>
        <v>03</v>
      </c>
      <c r="AB2252" s="26" t="str">
        <f t="shared" si="405"/>
        <v>28</v>
      </c>
      <c r="AC2252" s="86" t="str">
        <f t="shared" si="406"/>
        <v>CLS_TA_2500X1254px_65m_S2A_MSIL1C_20230114_100CC</v>
      </c>
      <c r="AD2252" s="41" t="s">
        <v>752</v>
      </c>
    </row>
    <row r="2253" spans="2:30" x14ac:dyDescent="0.25">
      <c r="B2253" t="s">
        <v>3866</v>
      </c>
      <c r="C2253" t="s">
        <v>3817</v>
      </c>
      <c r="D2253" s="7" t="s">
        <v>100</v>
      </c>
      <c r="E2253" s="2" t="b">
        <v>1</v>
      </c>
      <c r="F2253" s="2" t="s">
        <v>3815</v>
      </c>
      <c r="G2253" s="7" t="s">
        <v>8</v>
      </c>
      <c r="H2253" t="s">
        <v>101</v>
      </c>
      <c r="I2253" s="78">
        <v>44937</v>
      </c>
      <c r="J2253" s="44" t="s">
        <v>102</v>
      </c>
      <c r="K2253" s="2" t="s">
        <v>141</v>
      </c>
      <c r="L2253" s="9">
        <v>100</v>
      </c>
      <c r="M2253" t="s">
        <v>3869</v>
      </c>
      <c r="N2253" s="2" t="s">
        <v>85</v>
      </c>
      <c r="O2253" s="2" t="s">
        <v>4139</v>
      </c>
      <c r="P2253" s="2" t="str">
        <f>VLOOKUP(I2253,Period!A:B,2,FALSE)</f>
        <v>2023H1</v>
      </c>
      <c r="Q2253" s="9">
        <f t="shared" si="398"/>
        <v>99.316666666666663</v>
      </c>
      <c r="R2253" s="2">
        <f t="shared" si="396"/>
        <v>100</v>
      </c>
      <c r="S2253" t="str">
        <f t="shared" si="399"/>
        <v>04 Overcast (100%)</v>
      </c>
      <c r="T2253" t="str">
        <f t="shared" si="397"/>
        <v>44937S2A_MSIL1CCDM-MLB-CLSTA4493704 Overcast (100%)</v>
      </c>
      <c r="U2253">
        <f>IF(COUNTIF(T$2:T2252,T2253)&gt;=1,0,1)</f>
        <v>1</v>
      </c>
      <c r="V2253" s="26" t="s">
        <v>751</v>
      </c>
      <c r="W2253" s="26">
        <f t="shared" si="400"/>
        <v>2023</v>
      </c>
      <c r="X2253" s="26" t="str">
        <f t="shared" si="401"/>
        <v>01</v>
      </c>
      <c r="Y2253" s="26">
        <f t="shared" si="402"/>
        <v>11</v>
      </c>
      <c r="Z2253" s="26" t="str">
        <f t="shared" si="403"/>
        <v>18</v>
      </c>
      <c r="AA2253" s="26" t="str">
        <f t="shared" si="404"/>
        <v>53</v>
      </c>
      <c r="AB2253" s="26" t="str">
        <f t="shared" si="405"/>
        <v>51</v>
      </c>
      <c r="AC2253" s="86" t="str">
        <f t="shared" si="406"/>
        <v>CLS_TA_2500X1254px_65m_S2A_MSIL1C_20230111_100CC</v>
      </c>
      <c r="AD2253" s="41" t="s">
        <v>752</v>
      </c>
    </row>
    <row r="2254" spans="2:30" x14ac:dyDescent="0.25">
      <c r="B2254" t="s">
        <v>3866</v>
      </c>
      <c r="C2254" t="s">
        <v>3817</v>
      </c>
      <c r="D2254" s="7" t="s">
        <v>100</v>
      </c>
      <c r="E2254" s="2" t="b">
        <v>1</v>
      </c>
      <c r="F2254" s="2" t="s">
        <v>3815</v>
      </c>
      <c r="G2254" s="7" t="s">
        <v>8</v>
      </c>
      <c r="H2254" t="s">
        <v>101</v>
      </c>
      <c r="I2254" s="78">
        <v>44937</v>
      </c>
      <c r="J2254" s="44" t="s">
        <v>103</v>
      </c>
      <c r="K2254" s="2" t="s">
        <v>133</v>
      </c>
      <c r="L2254" s="9">
        <v>100</v>
      </c>
      <c r="M2254" t="s">
        <v>3869</v>
      </c>
      <c r="N2254" s="2" t="s">
        <v>85</v>
      </c>
      <c r="O2254" s="2" t="s">
        <v>4139</v>
      </c>
      <c r="P2254" s="2" t="str">
        <f>VLOOKUP(I2254,Period!A:B,2,FALSE)</f>
        <v>2023H1</v>
      </c>
      <c r="Q2254" s="9">
        <f t="shared" si="398"/>
        <v>99.316666666666663</v>
      </c>
      <c r="R2254" s="2">
        <f t="shared" si="396"/>
        <v>100</v>
      </c>
      <c r="S2254" t="str">
        <f t="shared" si="399"/>
        <v>04 Overcast (100%)</v>
      </c>
      <c r="T2254" t="str">
        <f t="shared" si="397"/>
        <v>44937S2A_MSIL1CCDM-MLB-CLSTA4493704 Overcast (100%)</v>
      </c>
      <c r="U2254">
        <f>IF(COUNTIF(T$2:T2253,T2254)&gt;=1,0,1)</f>
        <v>0</v>
      </c>
      <c r="V2254" s="26" t="s">
        <v>751</v>
      </c>
      <c r="W2254" s="26">
        <f t="shared" si="400"/>
        <v>2023</v>
      </c>
      <c r="X2254" s="26" t="str">
        <f t="shared" si="401"/>
        <v>01</v>
      </c>
      <c r="Y2254" s="26">
        <f t="shared" si="402"/>
        <v>11</v>
      </c>
      <c r="Z2254" s="26" t="str">
        <f t="shared" si="403"/>
        <v>18</v>
      </c>
      <c r="AA2254" s="26" t="str">
        <f t="shared" si="404"/>
        <v>53</v>
      </c>
      <c r="AB2254" s="26" t="str">
        <f t="shared" si="405"/>
        <v>47</v>
      </c>
      <c r="AC2254" s="86" t="str">
        <f t="shared" si="406"/>
        <v>CLS_TA_2500X1254px_65m_S2A_MSIL1C_20230111_100CC</v>
      </c>
      <c r="AD2254" s="41" t="s">
        <v>752</v>
      </c>
    </row>
    <row r="2255" spans="2:30" x14ac:dyDescent="0.25">
      <c r="B2255" t="s">
        <v>3866</v>
      </c>
      <c r="C2255" t="s">
        <v>3817</v>
      </c>
      <c r="D2255" s="7" t="s">
        <v>100</v>
      </c>
      <c r="E2255" s="2" t="b">
        <v>1</v>
      </c>
      <c r="F2255" s="2" t="s">
        <v>3815</v>
      </c>
      <c r="G2255" s="7" t="s">
        <v>8</v>
      </c>
      <c r="H2255" t="s">
        <v>101</v>
      </c>
      <c r="I2255" s="78">
        <v>44937</v>
      </c>
      <c r="J2255" s="44" t="s">
        <v>104</v>
      </c>
      <c r="K2255" s="2" t="s">
        <v>164</v>
      </c>
      <c r="L2255" s="9">
        <v>99.3</v>
      </c>
      <c r="M2255" t="s">
        <v>3869</v>
      </c>
      <c r="N2255" s="2" t="s">
        <v>85</v>
      </c>
      <c r="O2255" s="2" t="s">
        <v>4139</v>
      </c>
      <c r="P2255" s="2" t="str">
        <f>VLOOKUP(I2255,Period!A:B,2,FALSE)</f>
        <v>2023H1</v>
      </c>
      <c r="Q2255" s="9">
        <f t="shared" si="398"/>
        <v>99.316666666666663</v>
      </c>
      <c r="R2255" s="2">
        <f t="shared" si="396"/>
        <v>100</v>
      </c>
      <c r="S2255" t="str">
        <f t="shared" si="399"/>
        <v>04 Overcast (100%)</v>
      </c>
      <c r="T2255" t="str">
        <f t="shared" si="397"/>
        <v>44937S2A_MSIL1CCDM-MLB-CLSTA4493704 Overcast (100%)</v>
      </c>
      <c r="U2255">
        <f>IF(COUNTIF(T$2:T2254,T2255)&gt;=1,0,1)</f>
        <v>0</v>
      </c>
      <c r="V2255" s="26" t="s">
        <v>751</v>
      </c>
      <c r="W2255" s="26">
        <f t="shared" si="400"/>
        <v>2023</v>
      </c>
      <c r="X2255" s="26" t="str">
        <f t="shared" si="401"/>
        <v>01</v>
      </c>
      <c r="Y2255" s="26">
        <f t="shared" si="402"/>
        <v>11</v>
      </c>
      <c r="Z2255" s="26" t="str">
        <f t="shared" si="403"/>
        <v>18</v>
      </c>
      <c r="AA2255" s="26" t="str">
        <f t="shared" si="404"/>
        <v>53</v>
      </c>
      <c r="AB2255" s="26" t="str">
        <f t="shared" si="405"/>
        <v>46</v>
      </c>
      <c r="AC2255" s="86" t="str">
        <f t="shared" si="406"/>
        <v>CLS_TA_2500X1254px_65m_S2A_MSIL1C_20230111_100CC</v>
      </c>
      <c r="AD2255" s="41" t="s">
        <v>752</v>
      </c>
    </row>
    <row r="2256" spans="2:30" x14ac:dyDescent="0.25">
      <c r="B2256" t="s">
        <v>3866</v>
      </c>
      <c r="C2256" t="s">
        <v>3817</v>
      </c>
      <c r="D2256" s="7" t="s">
        <v>100</v>
      </c>
      <c r="E2256" s="2" t="b">
        <v>1</v>
      </c>
      <c r="F2256" s="2" t="s">
        <v>3815</v>
      </c>
      <c r="G2256" s="7" t="s">
        <v>8</v>
      </c>
      <c r="H2256" t="s">
        <v>101</v>
      </c>
      <c r="I2256" s="78">
        <v>44937</v>
      </c>
      <c r="J2256" s="44" t="s">
        <v>105</v>
      </c>
      <c r="K2256" s="2" t="s">
        <v>134</v>
      </c>
      <c r="L2256" s="9">
        <v>99.3</v>
      </c>
      <c r="M2256" t="s">
        <v>3869</v>
      </c>
      <c r="N2256" s="2" t="s">
        <v>85</v>
      </c>
      <c r="O2256" s="2" t="s">
        <v>4139</v>
      </c>
      <c r="P2256" s="2" t="str">
        <f>VLOOKUP(I2256,Period!A:B,2,FALSE)</f>
        <v>2023H1</v>
      </c>
      <c r="Q2256" s="9">
        <f t="shared" si="398"/>
        <v>99.316666666666663</v>
      </c>
      <c r="R2256" s="2">
        <f t="shared" si="396"/>
        <v>100</v>
      </c>
      <c r="S2256" t="str">
        <f t="shared" si="399"/>
        <v>04 Overcast (100%)</v>
      </c>
      <c r="T2256" t="str">
        <f t="shared" si="397"/>
        <v>44937S2A_MSIL1CCDM-MLB-CLSTA4493704 Overcast (100%)</v>
      </c>
      <c r="U2256">
        <f>IF(COUNTIF(T$2:T2255,T2256)&gt;=1,0,1)</f>
        <v>0</v>
      </c>
      <c r="V2256" s="26" t="s">
        <v>751</v>
      </c>
      <c r="W2256" s="26">
        <f t="shared" si="400"/>
        <v>2023</v>
      </c>
      <c r="X2256" s="26" t="str">
        <f t="shared" si="401"/>
        <v>01</v>
      </c>
      <c r="Y2256" s="26">
        <f t="shared" si="402"/>
        <v>11</v>
      </c>
      <c r="Z2256" s="26" t="str">
        <f t="shared" si="403"/>
        <v>18</v>
      </c>
      <c r="AA2256" s="26" t="str">
        <f t="shared" si="404"/>
        <v>53</v>
      </c>
      <c r="AB2256" s="26" t="str">
        <f t="shared" si="405"/>
        <v>40</v>
      </c>
      <c r="AC2256" s="86" t="str">
        <f t="shared" si="406"/>
        <v>CLS_TA_2500X1254px_65m_S2A_MSIL1C_20230111_100CC</v>
      </c>
      <c r="AD2256" s="41" t="s">
        <v>752</v>
      </c>
    </row>
    <row r="2257" spans="2:30" x14ac:dyDescent="0.25">
      <c r="B2257" t="s">
        <v>3866</v>
      </c>
      <c r="C2257" t="s">
        <v>3817</v>
      </c>
      <c r="D2257" s="7" t="s">
        <v>100</v>
      </c>
      <c r="E2257" s="2" t="b">
        <v>1</v>
      </c>
      <c r="F2257" s="2" t="s">
        <v>3815</v>
      </c>
      <c r="G2257" s="7" t="s">
        <v>8</v>
      </c>
      <c r="H2257" t="s">
        <v>101</v>
      </c>
      <c r="I2257" s="78">
        <v>44937</v>
      </c>
      <c r="J2257" s="44" t="s">
        <v>110</v>
      </c>
      <c r="K2257" s="2" t="s">
        <v>157</v>
      </c>
      <c r="L2257" s="9">
        <v>98.7</v>
      </c>
      <c r="M2257" t="s">
        <v>3869</v>
      </c>
      <c r="N2257" s="2" t="s">
        <v>85</v>
      </c>
      <c r="O2257" s="2" t="s">
        <v>4139</v>
      </c>
      <c r="P2257" s="2" t="str">
        <f>VLOOKUP(I2257,Period!A:B,2,FALSE)</f>
        <v>2023H1</v>
      </c>
      <c r="Q2257" s="9">
        <f t="shared" si="398"/>
        <v>99.316666666666663</v>
      </c>
      <c r="R2257" s="2">
        <f t="shared" si="396"/>
        <v>100</v>
      </c>
      <c r="S2257" t="str">
        <f t="shared" si="399"/>
        <v>04 Overcast (100%)</v>
      </c>
      <c r="T2257" t="str">
        <f t="shared" si="397"/>
        <v>44937S2A_MSIL1CCDM-MLB-CLSTA4493704 Overcast (100%)</v>
      </c>
      <c r="U2257">
        <f>IF(COUNTIF(T$2:T2256,T2257)&gt;=1,0,1)</f>
        <v>0</v>
      </c>
      <c r="V2257" s="26" t="s">
        <v>751</v>
      </c>
      <c r="W2257" s="26">
        <f t="shared" si="400"/>
        <v>2023</v>
      </c>
      <c r="X2257" s="26" t="str">
        <f t="shared" si="401"/>
        <v>01</v>
      </c>
      <c r="Y2257" s="26">
        <f t="shared" si="402"/>
        <v>11</v>
      </c>
      <c r="Z2257" s="26" t="str">
        <f t="shared" si="403"/>
        <v>18</v>
      </c>
      <c r="AA2257" s="26" t="str">
        <f t="shared" si="404"/>
        <v>53</v>
      </c>
      <c r="AB2257" s="26" t="str">
        <f t="shared" si="405"/>
        <v>33</v>
      </c>
      <c r="AC2257" s="86" t="str">
        <f t="shared" si="406"/>
        <v>CLS_TA_2500X1254px_65m_S2A_MSIL1C_20230111_100CC</v>
      </c>
      <c r="AD2257" s="41" t="s">
        <v>752</v>
      </c>
    </row>
    <row r="2258" spans="2:30" x14ac:dyDescent="0.25">
      <c r="B2258" t="s">
        <v>3866</v>
      </c>
      <c r="C2258" t="s">
        <v>3817</v>
      </c>
      <c r="D2258" s="7" t="s">
        <v>100</v>
      </c>
      <c r="E2258" s="2" t="b">
        <v>1</v>
      </c>
      <c r="F2258" s="2" t="s">
        <v>3815</v>
      </c>
      <c r="G2258" s="7" t="s">
        <v>8</v>
      </c>
      <c r="H2258" t="s">
        <v>101</v>
      </c>
      <c r="I2258" s="78">
        <v>44937</v>
      </c>
      <c r="J2258" s="44" t="s">
        <v>111</v>
      </c>
      <c r="K2258" s="2" t="s">
        <v>170</v>
      </c>
      <c r="L2258" s="9">
        <v>98.6</v>
      </c>
      <c r="M2258" t="s">
        <v>3869</v>
      </c>
      <c r="N2258" s="2" t="s">
        <v>85</v>
      </c>
      <c r="O2258" s="2" t="s">
        <v>4139</v>
      </c>
      <c r="P2258" s="2" t="str">
        <f>VLOOKUP(I2258,Period!A:B,2,FALSE)</f>
        <v>2023H1</v>
      </c>
      <c r="Q2258" s="9">
        <f t="shared" si="398"/>
        <v>99.316666666666663</v>
      </c>
      <c r="R2258" s="2">
        <f t="shared" si="396"/>
        <v>100</v>
      </c>
      <c r="S2258" t="str">
        <f t="shared" si="399"/>
        <v>04 Overcast (100%)</v>
      </c>
      <c r="T2258" t="str">
        <f t="shared" si="397"/>
        <v>44937S2A_MSIL1CCDM-MLB-CLSTA4493704 Overcast (100%)</v>
      </c>
      <c r="U2258">
        <f>IF(COUNTIF(T$2:T2257,T2258)&gt;=1,0,1)</f>
        <v>0</v>
      </c>
      <c r="V2258" s="26" t="s">
        <v>751</v>
      </c>
      <c r="W2258" s="26">
        <f t="shared" si="400"/>
        <v>2023</v>
      </c>
      <c r="X2258" s="26" t="str">
        <f t="shared" si="401"/>
        <v>01</v>
      </c>
      <c r="Y2258" s="26">
        <f t="shared" si="402"/>
        <v>11</v>
      </c>
      <c r="Z2258" s="26" t="str">
        <f t="shared" si="403"/>
        <v>18</v>
      </c>
      <c r="AA2258" s="26" t="str">
        <f t="shared" si="404"/>
        <v>53</v>
      </c>
      <c r="AB2258" s="26" t="str">
        <f t="shared" si="405"/>
        <v>32</v>
      </c>
      <c r="AC2258" s="86" t="str">
        <f t="shared" si="406"/>
        <v>CLS_TA_2500X1254px_65m_S2A_MSIL1C_20230111_100CC</v>
      </c>
      <c r="AD2258" s="41" t="s">
        <v>752</v>
      </c>
    </row>
    <row r="2259" spans="2:30" x14ac:dyDescent="0.25">
      <c r="B2259" t="s">
        <v>3866</v>
      </c>
      <c r="C2259" t="s">
        <v>3817</v>
      </c>
      <c r="D2259" s="7" t="s">
        <v>100</v>
      </c>
      <c r="E2259" s="2" t="b">
        <v>1</v>
      </c>
      <c r="F2259" s="2" t="s">
        <v>3815</v>
      </c>
      <c r="G2259" s="7" t="s">
        <v>8</v>
      </c>
      <c r="H2259" t="s">
        <v>101</v>
      </c>
      <c r="I2259" s="61">
        <v>44935</v>
      </c>
      <c r="J2259" s="43" t="s">
        <v>102</v>
      </c>
      <c r="K2259" s="2" t="s">
        <v>145</v>
      </c>
      <c r="L2259" s="9">
        <v>100</v>
      </c>
      <c r="M2259" t="s">
        <v>3869</v>
      </c>
      <c r="N2259" s="2" t="s">
        <v>85</v>
      </c>
      <c r="O2259" s="2" t="s">
        <v>4139</v>
      </c>
      <c r="P2259" s="2" t="str">
        <f>VLOOKUP(I2259,Period!A:B,2,FALSE)</f>
        <v>2023H1</v>
      </c>
      <c r="Q2259" s="9">
        <f t="shared" si="398"/>
        <v>100</v>
      </c>
      <c r="R2259" s="2">
        <f t="shared" si="396"/>
        <v>100</v>
      </c>
      <c r="S2259" t="str">
        <f t="shared" si="399"/>
        <v>04 Overcast (100%)</v>
      </c>
      <c r="T2259" t="str">
        <f t="shared" si="397"/>
        <v>44935S2A_MSIL1CCDM-MLB-CLSTA4493504 Overcast (100%)</v>
      </c>
      <c r="U2259">
        <f>IF(COUNTIF(T$2:T2258,T2259)&gt;=1,0,1)</f>
        <v>1</v>
      </c>
      <c r="V2259" s="26" t="s">
        <v>751</v>
      </c>
      <c r="W2259" s="26">
        <f t="shared" si="400"/>
        <v>2023</v>
      </c>
      <c r="X2259" s="26" t="str">
        <f t="shared" si="401"/>
        <v>01</v>
      </c>
      <c r="Y2259" s="26" t="str">
        <f t="shared" si="402"/>
        <v>09</v>
      </c>
      <c r="Z2259" s="26" t="str">
        <f t="shared" si="403"/>
        <v>19</v>
      </c>
      <c r="AA2259" s="26" t="str">
        <f t="shared" si="404"/>
        <v>03</v>
      </c>
      <c r="AB2259" s="26" t="str">
        <f t="shared" si="405"/>
        <v>49</v>
      </c>
      <c r="AC2259" s="86" t="str">
        <f t="shared" si="406"/>
        <v>CLS_TA_2500X1254px_65m_S2A_MSIL1C_20230109_100CC</v>
      </c>
      <c r="AD2259" s="41" t="s">
        <v>752</v>
      </c>
    </row>
    <row r="2260" spans="2:30" x14ac:dyDescent="0.25">
      <c r="B2260" t="s">
        <v>3866</v>
      </c>
      <c r="C2260" t="s">
        <v>3817</v>
      </c>
      <c r="D2260" s="7" t="s">
        <v>100</v>
      </c>
      <c r="E2260" s="2" t="b">
        <v>1</v>
      </c>
      <c r="F2260" s="2" t="s">
        <v>3815</v>
      </c>
      <c r="G2260" s="7" t="s">
        <v>8</v>
      </c>
      <c r="H2260" t="s">
        <v>101</v>
      </c>
      <c r="I2260" s="61">
        <v>44935</v>
      </c>
      <c r="J2260" s="43" t="s">
        <v>103</v>
      </c>
      <c r="K2260" s="2" t="s">
        <v>146</v>
      </c>
      <c r="L2260" s="9">
        <v>100</v>
      </c>
      <c r="M2260" t="s">
        <v>3869</v>
      </c>
      <c r="N2260" s="2" t="s">
        <v>85</v>
      </c>
      <c r="O2260" s="2" t="s">
        <v>4139</v>
      </c>
      <c r="P2260" s="2" t="str">
        <f>VLOOKUP(I2260,Period!A:B,2,FALSE)</f>
        <v>2023H1</v>
      </c>
      <c r="Q2260" s="9">
        <f t="shared" si="398"/>
        <v>100</v>
      </c>
      <c r="R2260" s="2">
        <f t="shared" si="396"/>
        <v>100</v>
      </c>
      <c r="S2260" t="str">
        <f t="shared" si="399"/>
        <v>04 Overcast (100%)</v>
      </c>
      <c r="T2260" t="str">
        <f t="shared" si="397"/>
        <v>44935S2A_MSIL1CCDM-MLB-CLSTA4493504 Overcast (100%)</v>
      </c>
      <c r="U2260">
        <f>IF(COUNTIF(T$2:T2259,T2260)&gt;=1,0,1)</f>
        <v>0</v>
      </c>
      <c r="V2260" s="26" t="s">
        <v>751</v>
      </c>
      <c r="W2260" s="26">
        <f t="shared" si="400"/>
        <v>2023</v>
      </c>
      <c r="X2260" s="26" t="str">
        <f t="shared" si="401"/>
        <v>01</v>
      </c>
      <c r="Y2260" s="26" t="str">
        <f t="shared" si="402"/>
        <v>09</v>
      </c>
      <c r="Z2260" s="26" t="str">
        <f t="shared" si="403"/>
        <v>19</v>
      </c>
      <c r="AA2260" s="26" t="str">
        <f t="shared" si="404"/>
        <v>03</v>
      </c>
      <c r="AB2260" s="26" t="str">
        <f t="shared" si="405"/>
        <v>46</v>
      </c>
      <c r="AC2260" s="86" t="str">
        <f t="shared" si="406"/>
        <v>CLS_TA_2500X1254px_65m_S2A_MSIL1C_20230109_100CC</v>
      </c>
      <c r="AD2260" s="41" t="s">
        <v>752</v>
      </c>
    </row>
    <row r="2261" spans="2:30" x14ac:dyDescent="0.25">
      <c r="B2261" t="s">
        <v>3866</v>
      </c>
      <c r="C2261" t="s">
        <v>3817</v>
      </c>
      <c r="D2261" s="7" t="s">
        <v>100</v>
      </c>
      <c r="E2261" s="2" t="b">
        <v>1</v>
      </c>
      <c r="F2261" s="2" t="s">
        <v>3815</v>
      </c>
      <c r="G2261" s="7" t="s">
        <v>8</v>
      </c>
      <c r="H2261" t="s">
        <v>101</v>
      </c>
      <c r="I2261" s="61">
        <v>44935</v>
      </c>
      <c r="J2261" s="43" t="s">
        <v>104</v>
      </c>
      <c r="K2261" s="2" t="s">
        <v>147</v>
      </c>
      <c r="L2261" s="9">
        <v>100</v>
      </c>
      <c r="M2261" t="s">
        <v>3869</v>
      </c>
      <c r="N2261" s="2" t="s">
        <v>85</v>
      </c>
      <c r="O2261" s="2" t="s">
        <v>4139</v>
      </c>
      <c r="P2261" s="2" t="str">
        <f>VLOOKUP(I2261,Period!A:B,2,FALSE)</f>
        <v>2023H1</v>
      </c>
      <c r="Q2261" s="9">
        <f t="shared" si="398"/>
        <v>100</v>
      </c>
      <c r="R2261" s="2">
        <f t="shared" si="396"/>
        <v>100</v>
      </c>
      <c r="S2261" t="str">
        <f t="shared" si="399"/>
        <v>04 Overcast (100%)</v>
      </c>
      <c r="T2261" t="str">
        <f t="shared" si="397"/>
        <v>44935S2A_MSIL1CCDM-MLB-CLSTA4493504 Overcast (100%)</v>
      </c>
      <c r="U2261">
        <f>IF(COUNTIF(T$2:T2260,T2261)&gt;=1,0,1)</f>
        <v>0</v>
      </c>
      <c r="V2261" s="26" t="s">
        <v>751</v>
      </c>
      <c r="W2261" s="26">
        <f t="shared" si="400"/>
        <v>2023</v>
      </c>
      <c r="X2261" s="26" t="str">
        <f t="shared" si="401"/>
        <v>01</v>
      </c>
      <c r="Y2261" s="26" t="str">
        <f t="shared" si="402"/>
        <v>09</v>
      </c>
      <c r="Z2261" s="26" t="str">
        <f t="shared" si="403"/>
        <v>19</v>
      </c>
      <c r="AA2261" s="26" t="str">
        <f t="shared" si="404"/>
        <v>03</v>
      </c>
      <c r="AB2261" s="26" t="str">
        <f t="shared" si="405"/>
        <v>45</v>
      </c>
      <c r="AC2261" s="86" t="str">
        <f t="shared" si="406"/>
        <v>CLS_TA_2500X1254px_65m_S2A_MSIL1C_20230109_100CC</v>
      </c>
      <c r="AD2261" s="41" t="s">
        <v>752</v>
      </c>
    </row>
    <row r="2262" spans="2:30" x14ac:dyDescent="0.25">
      <c r="B2262" t="s">
        <v>3866</v>
      </c>
      <c r="C2262" t="s">
        <v>3817</v>
      </c>
      <c r="D2262" s="7" t="s">
        <v>100</v>
      </c>
      <c r="E2262" s="2" t="b">
        <v>1</v>
      </c>
      <c r="F2262" s="2" t="s">
        <v>3815</v>
      </c>
      <c r="G2262" s="7" t="s">
        <v>8</v>
      </c>
      <c r="H2262" t="s">
        <v>101</v>
      </c>
      <c r="I2262" s="61">
        <v>44935</v>
      </c>
      <c r="J2262" s="43" t="s">
        <v>105</v>
      </c>
      <c r="K2262" s="2" t="s">
        <v>149</v>
      </c>
      <c r="L2262" s="9">
        <v>100</v>
      </c>
      <c r="M2262" t="s">
        <v>3869</v>
      </c>
      <c r="N2262" s="2" t="s">
        <v>85</v>
      </c>
      <c r="O2262" s="2" t="s">
        <v>4139</v>
      </c>
      <c r="P2262" s="2" t="str">
        <f>VLOOKUP(I2262,Period!A:B,2,FALSE)</f>
        <v>2023H1</v>
      </c>
      <c r="Q2262" s="9">
        <f t="shared" si="398"/>
        <v>100</v>
      </c>
      <c r="R2262" s="2">
        <f t="shared" si="396"/>
        <v>100</v>
      </c>
      <c r="S2262" t="str">
        <f t="shared" si="399"/>
        <v>04 Overcast (100%)</v>
      </c>
      <c r="T2262" t="str">
        <f t="shared" si="397"/>
        <v>44935S2A_MSIL1CCDM-MLB-CLSTA4493504 Overcast (100%)</v>
      </c>
      <c r="U2262">
        <f>IF(COUNTIF(T$2:T2261,T2262)&gt;=1,0,1)</f>
        <v>0</v>
      </c>
      <c r="V2262" s="26" t="s">
        <v>751</v>
      </c>
      <c r="W2262" s="26">
        <f t="shared" si="400"/>
        <v>2023</v>
      </c>
      <c r="X2262" s="26" t="str">
        <f t="shared" si="401"/>
        <v>01</v>
      </c>
      <c r="Y2262" s="26" t="str">
        <f t="shared" si="402"/>
        <v>09</v>
      </c>
      <c r="Z2262" s="26" t="str">
        <f t="shared" si="403"/>
        <v>19</v>
      </c>
      <c r="AA2262" s="26" t="str">
        <f t="shared" si="404"/>
        <v>03</v>
      </c>
      <c r="AB2262" s="26" t="str">
        <f t="shared" si="405"/>
        <v>35</v>
      </c>
      <c r="AC2262" s="86" t="str">
        <f t="shared" si="406"/>
        <v>CLS_TA_2500X1254px_65m_S2A_MSIL1C_20230109_100CC</v>
      </c>
      <c r="AD2262" s="41" t="s">
        <v>752</v>
      </c>
    </row>
    <row r="2263" spans="2:30" x14ac:dyDescent="0.25">
      <c r="B2263" t="s">
        <v>3866</v>
      </c>
      <c r="C2263" t="s">
        <v>3817</v>
      </c>
      <c r="D2263" s="7" t="s">
        <v>100</v>
      </c>
      <c r="E2263" s="2" t="b">
        <v>1</v>
      </c>
      <c r="F2263" s="2" t="s">
        <v>3815</v>
      </c>
      <c r="G2263" s="7" t="s">
        <v>8</v>
      </c>
      <c r="H2263" t="s">
        <v>101</v>
      </c>
      <c r="I2263" s="61">
        <v>44935</v>
      </c>
      <c r="J2263" s="43" t="s">
        <v>111</v>
      </c>
      <c r="K2263" s="2" t="s">
        <v>150</v>
      </c>
      <c r="L2263" s="9">
        <v>100</v>
      </c>
      <c r="M2263" t="s">
        <v>3869</v>
      </c>
      <c r="N2263" s="2" t="s">
        <v>85</v>
      </c>
      <c r="O2263" s="2" t="s">
        <v>4139</v>
      </c>
      <c r="P2263" s="2" t="str">
        <f>VLOOKUP(I2263,Period!A:B,2,FALSE)</f>
        <v>2023H1</v>
      </c>
      <c r="Q2263" s="9">
        <f t="shared" si="398"/>
        <v>100</v>
      </c>
      <c r="R2263" s="2">
        <f t="shared" si="396"/>
        <v>100</v>
      </c>
      <c r="S2263" t="str">
        <f t="shared" si="399"/>
        <v>04 Overcast (100%)</v>
      </c>
      <c r="T2263" t="str">
        <f t="shared" si="397"/>
        <v>44935S2A_MSIL1CCDM-MLB-CLSTA4493504 Overcast (100%)</v>
      </c>
      <c r="U2263">
        <f>IF(COUNTIF(T$2:T2262,T2263)&gt;=1,0,1)</f>
        <v>0</v>
      </c>
      <c r="V2263" s="26" t="s">
        <v>751</v>
      </c>
      <c r="W2263" s="26">
        <f t="shared" si="400"/>
        <v>2023</v>
      </c>
      <c r="X2263" s="26" t="str">
        <f t="shared" si="401"/>
        <v>01</v>
      </c>
      <c r="Y2263" s="26" t="str">
        <f t="shared" si="402"/>
        <v>09</v>
      </c>
      <c r="Z2263" s="26" t="str">
        <f t="shared" si="403"/>
        <v>19</v>
      </c>
      <c r="AA2263" s="26" t="str">
        <f t="shared" si="404"/>
        <v>03</v>
      </c>
      <c r="AB2263" s="26" t="str">
        <f t="shared" si="405"/>
        <v>31</v>
      </c>
      <c r="AC2263" s="86" t="str">
        <f t="shared" si="406"/>
        <v>CLS_TA_2500X1254px_65m_S2A_MSIL1C_20230109_100CC</v>
      </c>
      <c r="AD2263" s="41" t="s">
        <v>752</v>
      </c>
    </row>
    <row r="2264" spans="2:30" x14ac:dyDescent="0.25">
      <c r="B2264" t="s">
        <v>3866</v>
      </c>
      <c r="C2264" t="s">
        <v>3817</v>
      </c>
      <c r="D2264" s="7" t="s">
        <v>100</v>
      </c>
      <c r="E2264" s="2" t="b">
        <v>1</v>
      </c>
      <c r="F2264" s="2" t="s">
        <v>3815</v>
      </c>
      <c r="G2264" s="7" t="s">
        <v>8</v>
      </c>
      <c r="H2264" t="s">
        <v>101</v>
      </c>
      <c r="I2264" s="61">
        <v>44935</v>
      </c>
      <c r="J2264" s="43" t="s">
        <v>110</v>
      </c>
      <c r="K2264" s="2" t="s">
        <v>150</v>
      </c>
      <c r="L2264" s="9">
        <v>100</v>
      </c>
      <c r="M2264" t="s">
        <v>3869</v>
      </c>
      <c r="N2264" s="2" t="s">
        <v>85</v>
      </c>
      <c r="O2264" s="2" t="s">
        <v>4139</v>
      </c>
      <c r="P2264" s="2" t="str">
        <f>VLOOKUP(I2264,Period!A:B,2,FALSE)</f>
        <v>2023H1</v>
      </c>
      <c r="Q2264" s="9">
        <f t="shared" si="398"/>
        <v>100</v>
      </c>
      <c r="R2264" s="2">
        <f t="shared" si="396"/>
        <v>100</v>
      </c>
      <c r="S2264" t="str">
        <f t="shared" si="399"/>
        <v>04 Overcast (100%)</v>
      </c>
      <c r="T2264" t="str">
        <f t="shared" si="397"/>
        <v>44935S2A_MSIL1CCDM-MLB-CLSTA4493504 Overcast (100%)</v>
      </c>
      <c r="U2264">
        <f>IF(COUNTIF(T$2:T2263,T2264)&gt;=1,0,1)</f>
        <v>0</v>
      </c>
      <c r="V2264" s="26" t="s">
        <v>751</v>
      </c>
      <c r="W2264" s="26">
        <f t="shared" si="400"/>
        <v>2023</v>
      </c>
      <c r="X2264" s="26" t="str">
        <f t="shared" si="401"/>
        <v>01</v>
      </c>
      <c r="Y2264" s="26" t="str">
        <f t="shared" si="402"/>
        <v>09</v>
      </c>
      <c r="Z2264" s="26" t="str">
        <f t="shared" si="403"/>
        <v>19</v>
      </c>
      <c r="AA2264" s="26" t="str">
        <f t="shared" si="404"/>
        <v>03</v>
      </c>
      <c r="AB2264" s="26" t="str">
        <f t="shared" si="405"/>
        <v>31</v>
      </c>
      <c r="AC2264" s="86" t="str">
        <f t="shared" si="406"/>
        <v>CLS_TA_2500X1254px_65m_S2A_MSIL1C_20230109_100CC</v>
      </c>
      <c r="AD2264" s="41" t="s">
        <v>752</v>
      </c>
    </row>
    <row r="2265" spans="2:30" x14ac:dyDescent="0.25">
      <c r="B2265" t="s">
        <v>3866</v>
      </c>
      <c r="C2265" t="s">
        <v>3817</v>
      </c>
      <c r="D2265" s="7" t="s">
        <v>100</v>
      </c>
      <c r="E2265" s="2" t="b">
        <v>1</v>
      </c>
      <c r="F2265" s="2" t="s">
        <v>3815</v>
      </c>
      <c r="G2265" s="7" t="s">
        <v>8</v>
      </c>
      <c r="H2265" t="s">
        <v>101</v>
      </c>
      <c r="I2265" s="78">
        <v>44932</v>
      </c>
      <c r="J2265" s="44" t="s">
        <v>102</v>
      </c>
      <c r="K2265" s="2" t="s">
        <v>132</v>
      </c>
      <c r="L2265" s="9">
        <v>100</v>
      </c>
      <c r="M2265" t="s">
        <v>3869</v>
      </c>
      <c r="N2265" s="2" t="s">
        <v>85</v>
      </c>
      <c r="O2265" s="2" t="s">
        <v>4139</v>
      </c>
      <c r="P2265" s="2" t="str">
        <f>VLOOKUP(I2265,Period!A:B,2,FALSE)</f>
        <v>2023H1</v>
      </c>
      <c r="Q2265" s="9">
        <f t="shared" si="398"/>
        <v>60.883333333333333</v>
      </c>
      <c r="R2265" s="2">
        <f t="shared" si="396"/>
        <v>70</v>
      </c>
      <c r="S2265" t="str">
        <f t="shared" si="399"/>
        <v>03 Cloudy (40%-90%)</v>
      </c>
      <c r="T2265" t="str">
        <f t="shared" si="397"/>
        <v>44932S2A_MSIL1CCDM-MLB-CLSTA4493203 Cloudy (40%-90%)</v>
      </c>
      <c r="U2265">
        <f>IF(COUNTIF(T$2:T2264,T2265)&gt;=1,0,1)</f>
        <v>1</v>
      </c>
      <c r="V2265" s="26" t="s">
        <v>751</v>
      </c>
      <c r="W2265" s="26">
        <f t="shared" si="400"/>
        <v>2023</v>
      </c>
      <c r="X2265" s="26" t="str">
        <f t="shared" si="401"/>
        <v>01</v>
      </c>
      <c r="Y2265" s="26" t="str">
        <f t="shared" si="402"/>
        <v>06</v>
      </c>
      <c r="Z2265" s="26" t="str">
        <f t="shared" si="403"/>
        <v>18</v>
      </c>
      <c r="AA2265" s="26" t="str">
        <f t="shared" si="404"/>
        <v>53</v>
      </c>
      <c r="AB2265" s="26" t="str">
        <f t="shared" si="405"/>
        <v>54</v>
      </c>
      <c r="AC2265" s="86" t="str">
        <f t="shared" si="406"/>
        <v>CLS_TA_2500X1254px_65m_S2A_MSIL1C_20230106_70CC</v>
      </c>
      <c r="AD2265" s="41" t="s">
        <v>752</v>
      </c>
    </row>
    <row r="2266" spans="2:30" x14ac:dyDescent="0.25">
      <c r="B2266" t="s">
        <v>3866</v>
      </c>
      <c r="C2266" t="s">
        <v>3817</v>
      </c>
      <c r="D2266" s="7" t="s">
        <v>100</v>
      </c>
      <c r="E2266" s="2" t="b">
        <v>1</v>
      </c>
      <c r="F2266" s="2" t="s">
        <v>3815</v>
      </c>
      <c r="G2266" s="7" t="s">
        <v>8</v>
      </c>
      <c r="H2266" t="s">
        <v>101</v>
      </c>
      <c r="I2266" s="78">
        <v>44932</v>
      </c>
      <c r="J2266" s="44" t="s">
        <v>103</v>
      </c>
      <c r="K2266" s="2" t="s">
        <v>125</v>
      </c>
      <c r="L2266" s="9">
        <v>39.299999999999997</v>
      </c>
      <c r="M2266" t="s">
        <v>3869</v>
      </c>
      <c r="N2266" s="2" t="s">
        <v>85</v>
      </c>
      <c r="O2266" s="2" t="s">
        <v>4139</v>
      </c>
      <c r="P2266" s="2" t="str">
        <f>VLOOKUP(I2266,Period!A:B,2,FALSE)</f>
        <v>2023H1</v>
      </c>
      <c r="Q2266" s="9">
        <f t="shared" si="398"/>
        <v>60.883333333333333</v>
      </c>
      <c r="R2266" s="2">
        <f t="shared" si="396"/>
        <v>70</v>
      </c>
      <c r="S2266" t="str">
        <f t="shared" si="399"/>
        <v>03 Cloudy (40%-90%)</v>
      </c>
      <c r="T2266" t="str">
        <f t="shared" si="397"/>
        <v>44932S2A_MSIL1CCDM-MLB-CLSTA4493203 Cloudy (40%-90%)</v>
      </c>
      <c r="U2266">
        <f>IF(COUNTIF(T$2:T2265,T2266)&gt;=1,0,1)</f>
        <v>0</v>
      </c>
      <c r="V2266" s="26" t="s">
        <v>751</v>
      </c>
      <c r="W2266" s="26">
        <f t="shared" si="400"/>
        <v>2023</v>
      </c>
      <c r="X2266" s="26" t="str">
        <f t="shared" si="401"/>
        <v>01</v>
      </c>
      <c r="Y2266" s="26" t="str">
        <f t="shared" si="402"/>
        <v>06</v>
      </c>
      <c r="Z2266" s="26" t="str">
        <f t="shared" si="403"/>
        <v>18</v>
      </c>
      <c r="AA2266" s="26" t="str">
        <f t="shared" si="404"/>
        <v>53</v>
      </c>
      <c r="AB2266" s="26" t="str">
        <f t="shared" si="405"/>
        <v>50</v>
      </c>
      <c r="AC2266" s="86" t="str">
        <f t="shared" si="406"/>
        <v>CLS_TA_2500X1254px_65m_S2A_MSIL1C_20230106_70CC</v>
      </c>
      <c r="AD2266" s="41" t="s">
        <v>752</v>
      </c>
    </row>
    <row r="2267" spans="2:30" x14ac:dyDescent="0.25">
      <c r="B2267" t="s">
        <v>3866</v>
      </c>
      <c r="C2267" t="s">
        <v>3817</v>
      </c>
      <c r="D2267" s="7" t="s">
        <v>100</v>
      </c>
      <c r="E2267" s="2" t="b">
        <v>1</v>
      </c>
      <c r="F2267" s="2" t="s">
        <v>3815</v>
      </c>
      <c r="G2267" s="7" t="s">
        <v>8</v>
      </c>
      <c r="H2267" t="s">
        <v>101</v>
      </c>
      <c r="I2267" s="78">
        <v>44932</v>
      </c>
      <c r="J2267" s="44" t="s">
        <v>104</v>
      </c>
      <c r="K2267" s="2" t="s">
        <v>116</v>
      </c>
      <c r="L2267" s="9">
        <v>16.899999999999999</v>
      </c>
      <c r="M2267" t="s">
        <v>3869</v>
      </c>
      <c r="N2267" s="2" t="s">
        <v>85</v>
      </c>
      <c r="O2267" s="2" t="s">
        <v>4139</v>
      </c>
      <c r="P2267" s="2" t="str">
        <f>VLOOKUP(I2267,Period!A:B,2,FALSE)</f>
        <v>2023H1</v>
      </c>
      <c r="Q2267" s="9">
        <f t="shared" si="398"/>
        <v>60.883333333333333</v>
      </c>
      <c r="R2267" s="2">
        <f t="shared" si="396"/>
        <v>70</v>
      </c>
      <c r="S2267" t="str">
        <f t="shared" si="399"/>
        <v>03 Cloudy (40%-90%)</v>
      </c>
      <c r="T2267" t="str">
        <f t="shared" si="397"/>
        <v>44932S2A_MSIL1CCDM-MLB-CLSTA4493203 Cloudy (40%-90%)</v>
      </c>
      <c r="U2267">
        <f>IF(COUNTIF(T$2:T2266,T2267)&gt;=1,0,1)</f>
        <v>0</v>
      </c>
      <c r="V2267" s="26" t="s">
        <v>751</v>
      </c>
      <c r="W2267" s="26">
        <f t="shared" si="400"/>
        <v>2023</v>
      </c>
      <c r="X2267" s="26" t="str">
        <f t="shared" si="401"/>
        <v>01</v>
      </c>
      <c r="Y2267" s="26" t="str">
        <f t="shared" si="402"/>
        <v>06</v>
      </c>
      <c r="Z2267" s="26" t="str">
        <f t="shared" si="403"/>
        <v>18</v>
      </c>
      <c r="AA2267" s="26" t="str">
        <f t="shared" si="404"/>
        <v>53</v>
      </c>
      <c r="AB2267" s="26" t="str">
        <f t="shared" si="405"/>
        <v>49</v>
      </c>
      <c r="AC2267" s="86" t="str">
        <f t="shared" si="406"/>
        <v>CLS_TA_2500X1254px_65m_S2A_MSIL1C_20230106_70CC</v>
      </c>
      <c r="AD2267" s="41" t="s">
        <v>752</v>
      </c>
    </row>
    <row r="2268" spans="2:30" x14ac:dyDescent="0.25">
      <c r="B2268" t="s">
        <v>3866</v>
      </c>
      <c r="C2268" t="s">
        <v>3817</v>
      </c>
      <c r="D2268" s="7" t="s">
        <v>100</v>
      </c>
      <c r="E2268" s="2" t="b">
        <v>1</v>
      </c>
      <c r="F2268" s="2" t="s">
        <v>3815</v>
      </c>
      <c r="G2268" s="7" t="s">
        <v>8</v>
      </c>
      <c r="H2268" t="s">
        <v>101</v>
      </c>
      <c r="I2268" s="78">
        <v>44932</v>
      </c>
      <c r="J2268" s="44" t="s">
        <v>105</v>
      </c>
      <c r="K2268" s="2" t="s">
        <v>126</v>
      </c>
      <c r="L2268" s="9">
        <v>99.9</v>
      </c>
      <c r="M2268" t="s">
        <v>3869</v>
      </c>
      <c r="N2268" s="2" t="s">
        <v>85</v>
      </c>
      <c r="O2268" s="2" t="s">
        <v>4139</v>
      </c>
      <c r="P2268" s="2" t="str">
        <f>VLOOKUP(I2268,Period!A:B,2,FALSE)</f>
        <v>2023H1</v>
      </c>
      <c r="Q2268" s="9">
        <f t="shared" si="398"/>
        <v>60.883333333333333</v>
      </c>
      <c r="R2268" s="2">
        <f t="shared" si="396"/>
        <v>70</v>
      </c>
      <c r="S2268" t="str">
        <f t="shared" si="399"/>
        <v>03 Cloudy (40%-90%)</v>
      </c>
      <c r="T2268" t="str">
        <f t="shared" si="397"/>
        <v>44932S2A_MSIL1CCDM-MLB-CLSTA4493203 Cloudy (40%-90%)</v>
      </c>
      <c r="U2268">
        <f>IF(COUNTIF(T$2:T2267,T2268)&gt;=1,0,1)</f>
        <v>0</v>
      </c>
      <c r="V2268" s="26" t="s">
        <v>751</v>
      </c>
      <c r="W2268" s="26">
        <f t="shared" si="400"/>
        <v>2023</v>
      </c>
      <c r="X2268" s="26" t="str">
        <f t="shared" si="401"/>
        <v>01</v>
      </c>
      <c r="Y2268" s="26" t="str">
        <f t="shared" si="402"/>
        <v>06</v>
      </c>
      <c r="Z2268" s="26" t="str">
        <f t="shared" si="403"/>
        <v>18</v>
      </c>
      <c r="AA2268" s="26" t="str">
        <f t="shared" si="404"/>
        <v>53</v>
      </c>
      <c r="AB2268" s="26" t="str">
        <f t="shared" si="405"/>
        <v>43</v>
      </c>
      <c r="AC2268" s="86" t="str">
        <f t="shared" si="406"/>
        <v>CLS_TA_2500X1254px_65m_S2A_MSIL1C_20230106_70CC</v>
      </c>
      <c r="AD2268" s="41" t="s">
        <v>752</v>
      </c>
    </row>
    <row r="2269" spans="2:30" x14ac:dyDescent="0.25">
      <c r="B2269" t="s">
        <v>3866</v>
      </c>
      <c r="C2269" t="s">
        <v>3817</v>
      </c>
      <c r="D2269" s="7" t="s">
        <v>100</v>
      </c>
      <c r="E2269" s="2" t="b">
        <v>1</v>
      </c>
      <c r="F2269" s="2" t="s">
        <v>3815</v>
      </c>
      <c r="G2269" s="7" t="s">
        <v>8</v>
      </c>
      <c r="H2269" t="s">
        <v>101</v>
      </c>
      <c r="I2269" s="78">
        <v>44932</v>
      </c>
      <c r="J2269" s="44" t="s">
        <v>110</v>
      </c>
      <c r="K2269" s="2" t="s">
        <v>144</v>
      </c>
      <c r="L2269" s="9">
        <v>59.7</v>
      </c>
      <c r="M2269" t="s">
        <v>3869</v>
      </c>
      <c r="N2269" s="2" t="s">
        <v>85</v>
      </c>
      <c r="O2269" s="2" t="s">
        <v>4139</v>
      </c>
      <c r="P2269" s="2" t="str">
        <f>VLOOKUP(I2269,Period!A:B,2,FALSE)</f>
        <v>2023H1</v>
      </c>
      <c r="Q2269" s="9">
        <f t="shared" si="398"/>
        <v>60.883333333333333</v>
      </c>
      <c r="R2269" s="2">
        <f t="shared" si="396"/>
        <v>70</v>
      </c>
      <c r="S2269" t="str">
        <f t="shared" si="399"/>
        <v>03 Cloudy (40%-90%)</v>
      </c>
      <c r="T2269" t="str">
        <f t="shared" si="397"/>
        <v>44932S2A_MSIL1CCDM-MLB-CLSTA4493203 Cloudy (40%-90%)</v>
      </c>
      <c r="U2269">
        <f>IF(COUNTIF(T$2:T2268,T2269)&gt;=1,0,1)</f>
        <v>0</v>
      </c>
      <c r="V2269" s="26" t="s">
        <v>751</v>
      </c>
      <c r="W2269" s="26">
        <f t="shared" si="400"/>
        <v>2023</v>
      </c>
      <c r="X2269" s="26" t="str">
        <f t="shared" si="401"/>
        <v>01</v>
      </c>
      <c r="Y2269" s="26" t="str">
        <f t="shared" si="402"/>
        <v>06</v>
      </c>
      <c r="Z2269" s="26" t="str">
        <f t="shared" si="403"/>
        <v>18</v>
      </c>
      <c r="AA2269" s="26" t="str">
        <f t="shared" si="404"/>
        <v>53</v>
      </c>
      <c r="AB2269" s="26" t="str">
        <f t="shared" si="405"/>
        <v>36</v>
      </c>
      <c r="AC2269" s="86" t="str">
        <f t="shared" si="406"/>
        <v>CLS_TA_2500X1254px_65m_S2A_MSIL1C_20230106_70CC</v>
      </c>
      <c r="AD2269" s="41" t="s">
        <v>752</v>
      </c>
    </row>
    <row r="2270" spans="2:30" x14ac:dyDescent="0.25">
      <c r="B2270" t="s">
        <v>3866</v>
      </c>
      <c r="C2270" t="s">
        <v>3817</v>
      </c>
      <c r="D2270" s="7" t="s">
        <v>100</v>
      </c>
      <c r="E2270" s="2" t="b">
        <v>1</v>
      </c>
      <c r="F2270" s="2" t="s">
        <v>3815</v>
      </c>
      <c r="G2270" s="7" t="s">
        <v>8</v>
      </c>
      <c r="H2270" t="s">
        <v>101</v>
      </c>
      <c r="I2270" s="78">
        <v>44932</v>
      </c>
      <c r="J2270" s="44" t="s">
        <v>111</v>
      </c>
      <c r="K2270" s="2" t="s">
        <v>153</v>
      </c>
      <c r="L2270" s="9">
        <v>49.5</v>
      </c>
      <c r="M2270" t="s">
        <v>3869</v>
      </c>
      <c r="N2270" s="2" t="s">
        <v>85</v>
      </c>
      <c r="O2270" s="2" t="s">
        <v>4139</v>
      </c>
      <c r="P2270" s="2" t="str">
        <f>VLOOKUP(I2270,Period!A:B,2,FALSE)</f>
        <v>2023H1</v>
      </c>
      <c r="Q2270" s="9">
        <f t="shared" si="398"/>
        <v>60.883333333333333</v>
      </c>
      <c r="R2270" s="2">
        <f t="shared" si="396"/>
        <v>70</v>
      </c>
      <c r="S2270" t="str">
        <f t="shared" si="399"/>
        <v>03 Cloudy (40%-90%)</v>
      </c>
      <c r="T2270" t="str">
        <f t="shared" si="397"/>
        <v>44932S2A_MSIL1CCDM-MLB-CLSTA4493203 Cloudy (40%-90%)</v>
      </c>
      <c r="U2270">
        <f>IF(COUNTIF(T$2:T2269,T2270)&gt;=1,0,1)</f>
        <v>0</v>
      </c>
      <c r="V2270" s="26" t="s">
        <v>751</v>
      </c>
      <c r="W2270" s="26">
        <f t="shared" si="400"/>
        <v>2023</v>
      </c>
      <c r="X2270" s="26" t="str">
        <f t="shared" si="401"/>
        <v>01</v>
      </c>
      <c r="Y2270" s="26" t="str">
        <f t="shared" si="402"/>
        <v>06</v>
      </c>
      <c r="Z2270" s="26" t="str">
        <f t="shared" si="403"/>
        <v>18</v>
      </c>
      <c r="AA2270" s="26" t="str">
        <f t="shared" si="404"/>
        <v>53</v>
      </c>
      <c r="AB2270" s="26" t="str">
        <f t="shared" si="405"/>
        <v>35</v>
      </c>
      <c r="AC2270" s="86" t="str">
        <f t="shared" si="406"/>
        <v>CLS_TA_2500X1254px_65m_S2A_MSIL1C_20230106_70CC</v>
      </c>
      <c r="AD2270" s="41" t="s">
        <v>752</v>
      </c>
    </row>
    <row r="2271" spans="2:30" x14ac:dyDescent="0.25">
      <c r="B2271" t="s">
        <v>3866</v>
      </c>
      <c r="C2271" t="s">
        <v>3817</v>
      </c>
      <c r="D2271" s="7" t="s">
        <v>100</v>
      </c>
      <c r="E2271" s="2" t="b">
        <v>1</v>
      </c>
      <c r="F2271" s="2" t="s">
        <v>3815</v>
      </c>
      <c r="G2271" s="7" t="s">
        <v>8</v>
      </c>
      <c r="H2271" t="s">
        <v>101</v>
      </c>
      <c r="I2271" s="61">
        <v>44930</v>
      </c>
      <c r="J2271" s="43" t="s">
        <v>103</v>
      </c>
      <c r="K2271" s="2" t="s">
        <v>145</v>
      </c>
      <c r="L2271" s="9">
        <v>100</v>
      </c>
      <c r="M2271" t="s">
        <v>3869</v>
      </c>
      <c r="N2271" s="2" t="s">
        <v>85</v>
      </c>
      <c r="O2271" s="2" t="s">
        <v>4139</v>
      </c>
      <c r="P2271" s="2" t="str">
        <f>VLOOKUP(I2271,Period!A:B,2,FALSE)</f>
        <v>2023H1</v>
      </c>
      <c r="Q2271" s="9">
        <f t="shared" si="398"/>
        <v>98.5</v>
      </c>
      <c r="R2271" s="2">
        <f t="shared" si="396"/>
        <v>100</v>
      </c>
      <c r="S2271" t="str">
        <f t="shared" si="399"/>
        <v>04 Overcast (100%)</v>
      </c>
      <c r="T2271" t="str">
        <f t="shared" si="397"/>
        <v>44930S2A_MSIL1CCDM-MLB-CLSTA4493004 Overcast (100%)</v>
      </c>
      <c r="U2271">
        <f>IF(COUNTIF(T$2:T2270,T2271)&gt;=1,0,1)</f>
        <v>1</v>
      </c>
      <c r="V2271" s="26" t="s">
        <v>751</v>
      </c>
      <c r="W2271" s="26">
        <f t="shared" si="400"/>
        <v>2023</v>
      </c>
      <c r="X2271" s="26" t="str">
        <f t="shared" si="401"/>
        <v>01</v>
      </c>
      <c r="Y2271" s="26" t="str">
        <f t="shared" si="402"/>
        <v>04</v>
      </c>
      <c r="Z2271" s="26" t="str">
        <f t="shared" si="403"/>
        <v>19</v>
      </c>
      <c r="AA2271" s="26" t="str">
        <f t="shared" si="404"/>
        <v>03</v>
      </c>
      <c r="AB2271" s="26" t="str">
        <f t="shared" si="405"/>
        <v>49</v>
      </c>
      <c r="AC2271" s="86" t="str">
        <f t="shared" si="406"/>
        <v>CLS_TA_2500X1254px_65m_S2A_MSIL1C_20230104_100CC</v>
      </c>
      <c r="AD2271" s="41" t="s">
        <v>752</v>
      </c>
    </row>
    <row r="2272" spans="2:30" x14ac:dyDescent="0.25">
      <c r="B2272" t="s">
        <v>3866</v>
      </c>
      <c r="C2272" t="s">
        <v>3817</v>
      </c>
      <c r="D2272" s="7" t="s">
        <v>100</v>
      </c>
      <c r="E2272" s="2" t="b">
        <v>1</v>
      </c>
      <c r="F2272" s="2" t="s">
        <v>3815</v>
      </c>
      <c r="G2272" s="7" t="s">
        <v>8</v>
      </c>
      <c r="H2272" t="s">
        <v>101</v>
      </c>
      <c r="I2272" s="61">
        <v>44930</v>
      </c>
      <c r="J2272" s="43" t="s">
        <v>103</v>
      </c>
      <c r="K2272" s="2" t="s">
        <v>146</v>
      </c>
      <c r="L2272" s="9">
        <v>98.7</v>
      </c>
      <c r="M2272" t="s">
        <v>3869</v>
      </c>
      <c r="N2272" s="2" t="s">
        <v>85</v>
      </c>
      <c r="O2272" s="2" t="s">
        <v>4139</v>
      </c>
      <c r="P2272" s="2" t="str">
        <f>VLOOKUP(I2272,Period!A:B,2,FALSE)</f>
        <v>2023H1</v>
      </c>
      <c r="Q2272" s="9">
        <f t="shared" si="398"/>
        <v>98.5</v>
      </c>
      <c r="R2272" s="2">
        <f t="shared" si="396"/>
        <v>100</v>
      </c>
      <c r="S2272" t="str">
        <f t="shared" si="399"/>
        <v>04 Overcast (100%)</v>
      </c>
      <c r="T2272" t="str">
        <f t="shared" si="397"/>
        <v>44930S2A_MSIL1CCDM-MLB-CLSTA4493004 Overcast (100%)</v>
      </c>
      <c r="U2272">
        <f>IF(COUNTIF(T$2:T2271,T2272)&gt;=1,0,1)</f>
        <v>0</v>
      </c>
      <c r="V2272" s="26" t="s">
        <v>751</v>
      </c>
      <c r="W2272" s="26">
        <f t="shared" si="400"/>
        <v>2023</v>
      </c>
      <c r="X2272" s="26" t="str">
        <f t="shared" si="401"/>
        <v>01</v>
      </c>
      <c r="Y2272" s="26" t="str">
        <f t="shared" si="402"/>
        <v>04</v>
      </c>
      <c r="Z2272" s="26" t="str">
        <f t="shared" si="403"/>
        <v>19</v>
      </c>
      <c r="AA2272" s="26" t="str">
        <f t="shared" si="404"/>
        <v>03</v>
      </c>
      <c r="AB2272" s="26" t="str">
        <f t="shared" si="405"/>
        <v>46</v>
      </c>
      <c r="AC2272" s="86" t="str">
        <f t="shared" si="406"/>
        <v>CLS_TA_2500X1254px_65m_S2A_MSIL1C_20230104_100CC</v>
      </c>
      <c r="AD2272" s="41" t="s">
        <v>752</v>
      </c>
    </row>
    <row r="2273" spans="2:30" x14ac:dyDescent="0.25">
      <c r="B2273" t="s">
        <v>3866</v>
      </c>
      <c r="C2273" t="s">
        <v>3817</v>
      </c>
      <c r="D2273" s="7" t="s">
        <v>100</v>
      </c>
      <c r="E2273" s="2" t="b">
        <v>1</v>
      </c>
      <c r="F2273" s="2" t="s">
        <v>3815</v>
      </c>
      <c r="G2273" s="7" t="s">
        <v>8</v>
      </c>
      <c r="H2273" t="s">
        <v>101</v>
      </c>
      <c r="I2273" s="61">
        <v>44930</v>
      </c>
      <c r="J2273" s="43" t="s">
        <v>104</v>
      </c>
      <c r="K2273" s="2" t="s">
        <v>147</v>
      </c>
      <c r="L2273" s="9">
        <v>98.3</v>
      </c>
      <c r="M2273" t="s">
        <v>3869</v>
      </c>
      <c r="N2273" s="2" t="s">
        <v>85</v>
      </c>
      <c r="O2273" s="2" t="s">
        <v>4139</v>
      </c>
      <c r="P2273" s="2" t="str">
        <f>VLOOKUP(I2273,Period!A:B,2,FALSE)</f>
        <v>2023H1</v>
      </c>
      <c r="Q2273" s="9">
        <f t="shared" si="398"/>
        <v>98.5</v>
      </c>
      <c r="R2273" s="2">
        <f t="shared" si="396"/>
        <v>100</v>
      </c>
      <c r="S2273" t="str">
        <f t="shared" si="399"/>
        <v>04 Overcast (100%)</v>
      </c>
      <c r="T2273" t="str">
        <f t="shared" si="397"/>
        <v>44930S2A_MSIL1CCDM-MLB-CLSTA4493004 Overcast (100%)</v>
      </c>
      <c r="U2273">
        <f>IF(COUNTIF(T$2:T2272,T2273)&gt;=1,0,1)</f>
        <v>0</v>
      </c>
      <c r="V2273" s="26" t="s">
        <v>751</v>
      </c>
      <c r="W2273" s="26">
        <f t="shared" si="400"/>
        <v>2023</v>
      </c>
      <c r="X2273" s="26" t="str">
        <f t="shared" si="401"/>
        <v>01</v>
      </c>
      <c r="Y2273" s="26" t="str">
        <f t="shared" si="402"/>
        <v>04</v>
      </c>
      <c r="Z2273" s="26" t="str">
        <f t="shared" si="403"/>
        <v>19</v>
      </c>
      <c r="AA2273" s="26" t="str">
        <f t="shared" si="404"/>
        <v>03</v>
      </c>
      <c r="AB2273" s="26" t="str">
        <f t="shared" si="405"/>
        <v>45</v>
      </c>
      <c r="AC2273" s="86" t="str">
        <f t="shared" si="406"/>
        <v>CLS_TA_2500X1254px_65m_S2A_MSIL1C_20230104_100CC</v>
      </c>
      <c r="AD2273" s="41" t="s">
        <v>752</v>
      </c>
    </row>
    <row r="2274" spans="2:30" x14ac:dyDescent="0.25">
      <c r="B2274" t="s">
        <v>3866</v>
      </c>
      <c r="C2274" t="s">
        <v>3817</v>
      </c>
      <c r="D2274" s="7" t="s">
        <v>100</v>
      </c>
      <c r="E2274" s="2" t="b">
        <v>1</v>
      </c>
      <c r="F2274" s="2" t="s">
        <v>3815</v>
      </c>
      <c r="G2274" s="7" t="s">
        <v>8</v>
      </c>
      <c r="H2274" t="s">
        <v>101</v>
      </c>
      <c r="I2274" s="61">
        <v>44930</v>
      </c>
      <c r="J2274" s="43" t="s">
        <v>105</v>
      </c>
      <c r="K2274" s="2" t="s">
        <v>149</v>
      </c>
      <c r="L2274" s="9">
        <v>100</v>
      </c>
      <c r="M2274" t="s">
        <v>3869</v>
      </c>
      <c r="N2274" s="2" t="s">
        <v>85</v>
      </c>
      <c r="O2274" s="2" t="s">
        <v>4139</v>
      </c>
      <c r="P2274" s="2" t="str">
        <f>VLOOKUP(I2274,Period!A:B,2,FALSE)</f>
        <v>2023H1</v>
      </c>
      <c r="Q2274" s="9">
        <f t="shared" si="398"/>
        <v>98.5</v>
      </c>
      <c r="R2274" s="2">
        <f t="shared" si="396"/>
        <v>100</v>
      </c>
      <c r="S2274" t="str">
        <f t="shared" si="399"/>
        <v>04 Overcast (100%)</v>
      </c>
      <c r="T2274" t="str">
        <f t="shared" si="397"/>
        <v>44930S2A_MSIL1CCDM-MLB-CLSTA4493004 Overcast (100%)</v>
      </c>
      <c r="U2274">
        <f>IF(COUNTIF(T$2:T2273,T2274)&gt;=1,0,1)</f>
        <v>0</v>
      </c>
      <c r="V2274" s="26" t="s">
        <v>751</v>
      </c>
      <c r="W2274" s="26">
        <f t="shared" si="400"/>
        <v>2023</v>
      </c>
      <c r="X2274" s="26" t="str">
        <f t="shared" si="401"/>
        <v>01</v>
      </c>
      <c r="Y2274" s="26" t="str">
        <f t="shared" si="402"/>
        <v>04</v>
      </c>
      <c r="Z2274" s="26" t="str">
        <f t="shared" si="403"/>
        <v>19</v>
      </c>
      <c r="AA2274" s="26" t="str">
        <f t="shared" si="404"/>
        <v>03</v>
      </c>
      <c r="AB2274" s="26" t="str">
        <f t="shared" si="405"/>
        <v>35</v>
      </c>
      <c r="AC2274" s="86" t="str">
        <f t="shared" si="406"/>
        <v>CLS_TA_2500X1254px_65m_S2A_MSIL1C_20230104_100CC</v>
      </c>
      <c r="AD2274" s="41" t="s">
        <v>752</v>
      </c>
    </row>
    <row r="2275" spans="2:30" x14ac:dyDescent="0.25">
      <c r="B2275" t="s">
        <v>3866</v>
      </c>
      <c r="C2275" t="s">
        <v>3817</v>
      </c>
      <c r="D2275" s="7" t="s">
        <v>100</v>
      </c>
      <c r="E2275" s="2" t="b">
        <v>1</v>
      </c>
      <c r="F2275" s="2" t="s">
        <v>3815</v>
      </c>
      <c r="G2275" s="7" t="s">
        <v>8</v>
      </c>
      <c r="H2275" t="s">
        <v>101</v>
      </c>
      <c r="I2275" s="61">
        <v>44930</v>
      </c>
      <c r="J2275" s="43" t="s">
        <v>110</v>
      </c>
      <c r="K2275" s="2" t="s">
        <v>150</v>
      </c>
      <c r="L2275" s="9">
        <v>97.3</v>
      </c>
      <c r="M2275" t="s">
        <v>3869</v>
      </c>
      <c r="N2275" s="2" t="s">
        <v>85</v>
      </c>
      <c r="O2275" s="2" t="s">
        <v>4139</v>
      </c>
      <c r="P2275" s="2" t="str">
        <f>VLOOKUP(I2275,Period!A:B,2,FALSE)</f>
        <v>2023H1</v>
      </c>
      <c r="Q2275" s="9">
        <f t="shared" si="398"/>
        <v>98.5</v>
      </c>
      <c r="R2275" s="2">
        <f t="shared" si="396"/>
        <v>100</v>
      </c>
      <c r="S2275" t="str">
        <f t="shared" si="399"/>
        <v>04 Overcast (100%)</v>
      </c>
      <c r="T2275" t="str">
        <f t="shared" si="397"/>
        <v>44930S2A_MSIL1CCDM-MLB-CLSTA4493004 Overcast (100%)</v>
      </c>
      <c r="U2275">
        <f>IF(COUNTIF(T$2:T2274,T2275)&gt;=1,0,1)</f>
        <v>0</v>
      </c>
      <c r="V2275" s="26" t="s">
        <v>751</v>
      </c>
      <c r="W2275" s="26">
        <f t="shared" si="400"/>
        <v>2023</v>
      </c>
      <c r="X2275" s="26" t="str">
        <f t="shared" si="401"/>
        <v>01</v>
      </c>
      <c r="Y2275" s="26" t="str">
        <f t="shared" si="402"/>
        <v>04</v>
      </c>
      <c r="Z2275" s="26" t="str">
        <f t="shared" si="403"/>
        <v>19</v>
      </c>
      <c r="AA2275" s="26" t="str">
        <f t="shared" si="404"/>
        <v>03</v>
      </c>
      <c r="AB2275" s="26" t="str">
        <f t="shared" si="405"/>
        <v>31</v>
      </c>
      <c r="AC2275" s="86" t="str">
        <f t="shared" si="406"/>
        <v>CLS_TA_2500X1254px_65m_S2A_MSIL1C_20230104_100CC</v>
      </c>
      <c r="AD2275" s="41" t="s">
        <v>752</v>
      </c>
    </row>
    <row r="2276" spans="2:30" x14ac:dyDescent="0.25">
      <c r="B2276" t="s">
        <v>3866</v>
      </c>
      <c r="C2276" t="s">
        <v>3817</v>
      </c>
      <c r="D2276" s="7" t="s">
        <v>100</v>
      </c>
      <c r="E2276" s="2" t="b">
        <v>1</v>
      </c>
      <c r="F2276" s="2" t="s">
        <v>3815</v>
      </c>
      <c r="G2276" s="7" t="s">
        <v>8</v>
      </c>
      <c r="H2276" t="s">
        <v>101</v>
      </c>
      <c r="I2276" s="61">
        <v>44930</v>
      </c>
      <c r="J2276" s="43" t="s">
        <v>111</v>
      </c>
      <c r="K2276" s="2" t="s">
        <v>151</v>
      </c>
      <c r="L2276" s="9">
        <v>96.7</v>
      </c>
      <c r="M2276" t="s">
        <v>3869</v>
      </c>
      <c r="N2276" s="2" t="s">
        <v>85</v>
      </c>
      <c r="O2276" s="2" t="s">
        <v>4139</v>
      </c>
      <c r="P2276" s="2" t="str">
        <f>VLOOKUP(I2276,Period!A:B,2,FALSE)</f>
        <v>2023H1</v>
      </c>
      <c r="Q2276" s="9">
        <f t="shared" si="398"/>
        <v>98.5</v>
      </c>
      <c r="R2276" s="2">
        <f t="shared" si="396"/>
        <v>100</v>
      </c>
      <c r="S2276" t="str">
        <f t="shared" si="399"/>
        <v>04 Overcast (100%)</v>
      </c>
      <c r="T2276" t="str">
        <f t="shared" si="397"/>
        <v>44930S2A_MSIL1CCDM-MLB-CLSTA4493004 Overcast (100%)</v>
      </c>
      <c r="U2276">
        <f>IF(COUNTIF(T$2:T2275,T2276)&gt;=1,0,1)</f>
        <v>0</v>
      </c>
      <c r="V2276" s="26" t="s">
        <v>751</v>
      </c>
      <c r="W2276" s="26">
        <f t="shared" si="400"/>
        <v>2023</v>
      </c>
      <c r="X2276" s="26" t="str">
        <f t="shared" si="401"/>
        <v>01</v>
      </c>
      <c r="Y2276" s="26" t="str">
        <f t="shared" si="402"/>
        <v>04</v>
      </c>
      <c r="Z2276" s="26" t="str">
        <f t="shared" si="403"/>
        <v>19</v>
      </c>
      <c r="AA2276" s="26" t="str">
        <f t="shared" si="404"/>
        <v>03</v>
      </c>
      <c r="AB2276" s="26" t="str">
        <f t="shared" si="405"/>
        <v>30</v>
      </c>
      <c r="AC2276" s="86" t="str">
        <f t="shared" si="406"/>
        <v>CLS_TA_2500X1254px_65m_S2A_MSIL1C_20230104_100CC</v>
      </c>
      <c r="AD2276" s="41" t="s">
        <v>752</v>
      </c>
    </row>
    <row r="2277" spans="2:30" x14ac:dyDescent="0.25">
      <c r="B2277" t="s">
        <v>3866</v>
      </c>
      <c r="C2277" t="s">
        <v>3817</v>
      </c>
      <c r="D2277" s="7" t="s">
        <v>100</v>
      </c>
      <c r="E2277" s="2" t="b">
        <v>1</v>
      </c>
      <c r="F2277" s="2" t="s">
        <v>3815</v>
      </c>
      <c r="G2277" s="7" t="s">
        <v>8</v>
      </c>
      <c r="H2277" t="s">
        <v>101</v>
      </c>
      <c r="I2277" s="78">
        <v>44927</v>
      </c>
      <c r="J2277" s="44" t="s">
        <v>102</v>
      </c>
      <c r="K2277" s="2" t="s">
        <v>132</v>
      </c>
      <c r="L2277" s="9">
        <v>3.7</v>
      </c>
      <c r="M2277" t="s">
        <v>3869</v>
      </c>
      <c r="N2277" s="2" t="s">
        <v>85</v>
      </c>
      <c r="O2277" s="2" t="s">
        <v>4139</v>
      </c>
      <c r="P2277" s="2" t="str">
        <f>VLOOKUP(I2277,Period!A:B,2,FALSE)</f>
        <v>2023H1</v>
      </c>
      <c r="Q2277" s="9">
        <f t="shared" si="398"/>
        <v>15.483333333333334</v>
      </c>
      <c r="R2277" s="2">
        <f t="shared" si="396"/>
        <v>20</v>
      </c>
      <c r="S2277" t="str">
        <f t="shared" si="399"/>
        <v>02 Sunny (10%-30%)</v>
      </c>
      <c r="T2277" t="str">
        <f t="shared" si="397"/>
        <v>44927S2A_MSIL1CCDM-MLB-CLSTA4492702 Sunny (10%-30%)</v>
      </c>
      <c r="U2277">
        <f>IF(COUNTIF(T$2:T2276,T2277)&gt;=1,0,1)</f>
        <v>1</v>
      </c>
      <c r="V2277" s="26" t="s">
        <v>751</v>
      </c>
      <c r="W2277" s="26">
        <f t="shared" si="400"/>
        <v>2023</v>
      </c>
      <c r="X2277" s="26" t="str">
        <f t="shared" si="401"/>
        <v>01</v>
      </c>
      <c r="Y2277" s="26" t="str">
        <f t="shared" si="402"/>
        <v>01</v>
      </c>
      <c r="Z2277" s="26" t="str">
        <f t="shared" si="403"/>
        <v>18</v>
      </c>
      <c r="AA2277" s="26" t="str">
        <f t="shared" si="404"/>
        <v>53</v>
      </c>
      <c r="AB2277" s="26" t="str">
        <f t="shared" si="405"/>
        <v>54</v>
      </c>
      <c r="AC2277" s="86" t="str">
        <f t="shared" si="406"/>
        <v>CLS_TA_2500X1254px_65m_S2A_MSIL1C_20230101_20CC</v>
      </c>
      <c r="AD2277" s="41" t="s">
        <v>752</v>
      </c>
    </row>
    <row r="2278" spans="2:30" x14ac:dyDescent="0.25">
      <c r="B2278" t="s">
        <v>3866</v>
      </c>
      <c r="C2278" t="s">
        <v>3817</v>
      </c>
      <c r="D2278" s="7" t="s">
        <v>100</v>
      </c>
      <c r="E2278" s="2" t="b">
        <v>1</v>
      </c>
      <c r="F2278" s="2" t="s">
        <v>3815</v>
      </c>
      <c r="G2278" s="7" t="s">
        <v>8</v>
      </c>
      <c r="H2278" t="s">
        <v>101</v>
      </c>
      <c r="I2278" s="78">
        <v>44927</v>
      </c>
      <c r="J2278" s="44" t="s">
        <v>103</v>
      </c>
      <c r="K2278" s="2" t="s">
        <v>125</v>
      </c>
      <c r="L2278" s="9">
        <v>19.8</v>
      </c>
      <c r="M2278" t="s">
        <v>3869</v>
      </c>
      <c r="N2278" s="2" t="s">
        <v>85</v>
      </c>
      <c r="O2278" s="2" t="s">
        <v>4139</v>
      </c>
      <c r="P2278" s="2" t="str">
        <f>VLOOKUP(I2278,Period!A:B,2,FALSE)</f>
        <v>2023H1</v>
      </c>
      <c r="Q2278" s="9">
        <f t="shared" si="398"/>
        <v>15.483333333333334</v>
      </c>
      <c r="R2278" s="2">
        <f t="shared" si="396"/>
        <v>20</v>
      </c>
      <c r="S2278" t="str">
        <f t="shared" si="399"/>
        <v>02 Sunny (10%-30%)</v>
      </c>
      <c r="T2278" t="str">
        <f t="shared" si="397"/>
        <v>44927S2A_MSIL1CCDM-MLB-CLSTA4492702 Sunny (10%-30%)</v>
      </c>
      <c r="U2278">
        <f>IF(COUNTIF(T$2:T2277,T2278)&gt;=1,0,1)</f>
        <v>0</v>
      </c>
      <c r="V2278" s="26" t="s">
        <v>751</v>
      </c>
      <c r="W2278" s="26">
        <f t="shared" si="400"/>
        <v>2023</v>
      </c>
      <c r="X2278" s="26" t="str">
        <f t="shared" si="401"/>
        <v>01</v>
      </c>
      <c r="Y2278" s="26" t="str">
        <f t="shared" si="402"/>
        <v>01</v>
      </c>
      <c r="Z2278" s="26" t="str">
        <f t="shared" si="403"/>
        <v>18</v>
      </c>
      <c r="AA2278" s="26" t="str">
        <f t="shared" si="404"/>
        <v>53</v>
      </c>
      <c r="AB2278" s="26" t="str">
        <f t="shared" si="405"/>
        <v>50</v>
      </c>
      <c r="AC2278" s="86" t="str">
        <f t="shared" si="406"/>
        <v>CLS_TA_2500X1254px_65m_S2A_MSIL1C_20230101_20CC</v>
      </c>
      <c r="AD2278" s="41" t="s">
        <v>752</v>
      </c>
    </row>
    <row r="2279" spans="2:30" x14ac:dyDescent="0.25">
      <c r="B2279" t="s">
        <v>3866</v>
      </c>
      <c r="C2279" t="s">
        <v>3817</v>
      </c>
      <c r="D2279" s="7" t="s">
        <v>100</v>
      </c>
      <c r="E2279" s="2" t="b">
        <v>1</v>
      </c>
      <c r="F2279" s="2" t="s">
        <v>3815</v>
      </c>
      <c r="G2279" s="7" t="s">
        <v>8</v>
      </c>
      <c r="H2279" t="s">
        <v>101</v>
      </c>
      <c r="I2279" s="78">
        <v>44927</v>
      </c>
      <c r="J2279" s="44" t="s">
        <v>104</v>
      </c>
      <c r="K2279" s="2" t="s">
        <v>116</v>
      </c>
      <c r="L2279" s="9">
        <v>33.5</v>
      </c>
      <c r="M2279" t="s">
        <v>3869</v>
      </c>
      <c r="N2279" s="2" t="s">
        <v>85</v>
      </c>
      <c r="O2279" s="2" t="s">
        <v>4139</v>
      </c>
      <c r="P2279" s="2" t="str">
        <f>VLOOKUP(I2279,Period!A:B,2,FALSE)</f>
        <v>2023H1</v>
      </c>
      <c r="Q2279" s="9">
        <f t="shared" si="398"/>
        <v>15.483333333333334</v>
      </c>
      <c r="R2279" s="2">
        <f t="shared" si="396"/>
        <v>20</v>
      </c>
      <c r="S2279" t="str">
        <f t="shared" si="399"/>
        <v>02 Sunny (10%-30%)</v>
      </c>
      <c r="T2279" t="str">
        <f t="shared" si="397"/>
        <v>44927S2A_MSIL1CCDM-MLB-CLSTA4492702 Sunny (10%-30%)</v>
      </c>
      <c r="U2279">
        <f>IF(COUNTIF(T$2:T2278,T2279)&gt;=1,0,1)</f>
        <v>0</v>
      </c>
      <c r="V2279" s="26" t="s">
        <v>751</v>
      </c>
      <c r="W2279" s="26">
        <f t="shared" si="400"/>
        <v>2023</v>
      </c>
      <c r="X2279" s="26" t="str">
        <f t="shared" si="401"/>
        <v>01</v>
      </c>
      <c r="Y2279" s="26" t="str">
        <f t="shared" si="402"/>
        <v>01</v>
      </c>
      <c r="Z2279" s="26" t="str">
        <f t="shared" si="403"/>
        <v>18</v>
      </c>
      <c r="AA2279" s="26" t="str">
        <f t="shared" si="404"/>
        <v>53</v>
      </c>
      <c r="AB2279" s="26" t="str">
        <f t="shared" si="405"/>
        <v>49</v>
      </c>
      <c r="AC2279" s="86" t="str">
        <f t="shared" si="406"/>
        <v>CLS_TA_2500X1254px_65m_S2A_MSIL1C_20230101_20CC</v>
      </c>
      <c r="AD2279" s="41" t="s">
        <v>752</v>
      </c>
    </row>
    <row r="2280" spans="2:30" x14ac:dyDescent="0.25">
      <c r="B2280" t="s">
        <v>3866</v>
      </c>
      <c r="C2280" t="s">
        <v>3817</v>
      </c>
      <c r="D2280" s="7" t="s">
        <v>100</v>
      </c>
      <c r="E2280" s="2" t="b">
        <v>1</v>
      </c>
      <c r="F2280" s="2" t="s">
        <v>3815</v>
      </c>
      <c r="G2280" s="7" t="s">
        <v>8</v>
      </c>
      <c r="H2280" t="s">
        <v>101</v>
      </c>
      <c r="I2280" s="78">
        <v>44927</v>
      </c>
      <c r="J2280" s="44" t="s">
        <v>105</v>
      </c>
      <c r="K2280" s="2" t="s">
        <v>126</v>
      </c>
      <c r="L2280" s="9">
        <v>0</v>
      </c>
      <c r="M2280" t="s">
        <v>3869</v>
      </c>
      <c r="N2280" s="2" t="s">
        <v>85</v>
      </c>
      <c r="O2280" s="2" t="s">
        <v>4139</v>
      </c>
      <c r="P2280" s="2" t="str">
        <f>VLOOKUP(I2280,Period!A:B,2,FALSE)</f>
        <v>2023H1</v>
      </c>
      <c r="Q2280" s="9">
        <f t="shared" si="398"/>
        <v>15.483333333333334</v>
      </c>
      <c r="R2280" s="2">
        <f t="shared" si="396"/>
        <v>20</v>
      </c>
      <c r="S2280" t="str">
        <f t="shared" si="399"/>
        <v>02 Sunny (10%-30%)</v>
      </c>
      <c r="T2280" t="str">
        <f t="shared" si="397"/>
        <v>44927S2A_MSIL1CCDM-MLB-CLSTA4492702 Sunny (10%-30%)</v>
      </c>
      <c r="U2280">
        <f>IF(COUNTIF(T$2:T2279,T2280)&gt;=1,0,1)</f>
        <v>0</v>
      </c>
      <c r="V2280" s="26" t="s">
        <v>751</v>
      </c>
      <c r="W2280" s="26">
        <f t="shared" si="400"/>
        <v>2023</v>
      </c>
      <c r="X2280" s="26" t="str">
        <f t="shared" si="401"/>
        <v>01</v>
      </c>
      <c r="Y2280" s="26" t="str">
        <f t="shared" si="402"/>
        <v>01</v>
      </c>
      <c r="Z2280" s="26" t="str">
        <f t="shared" si="403"/>
        <v>18</v>
      </c>
      <c r="AA2280" s="26" t="str">
        <f t="shared" si="404"/>
        <v>53</v>
      </c>
      <c r="AB2280" s="26" t="str">
        <f t="shared" si="405"/>
        <v>43</v>
      </c>
      <c r="AC2280" s="86" t="str">
        <f t="shared" si="406"/>
        <v>CLS_TA_2500X1254px_65m_S2A_MSIL1C_20230101_20CC</v>
      </c>
      <c r="AD2280" s="41" t="s">
        <v>752</v>
      </c>
    </row>
    <row r="2281" spans="2:30" x14ac:dyDescent="0.25">
      <c r="B2281" t="s">
        <v>3866</v>
      </c>
      <c r="C2281" t="s">
        <v>3817</v>
      </c>
      <c r="D2281" s="7" t="s">
        <v>100</v>
      </c>
      <c r="E2281" s="2" t="b">
        <v>1</v>
      </c>
      <c r="F2281" s="2" t="s">
        <v>3815</v>
      </c>
      <c r="G2281" s="7" t="s">
        <v>8</v>
      </c>
      <c r="H2281" t="s">
        <v>101</v>
      </c>
      <c r="I2281" s="78">
        <v>44927</v>
      </c>
      <c r="J2281" s="44" t="s">
        <v>110</v>
      </c>
      <c r="K2281" s="2" t="s">
        <v>144</v>
      </c>
      <c r="L2281" s="9">
        <v>18.3</v>
      </c>
      <c r="M2281" t="s">
        <v>3869</v>
      </c>
      <c r="N2281" s="2" t="s">
        <v>85</v>
      </c>
      <c r="O2281" s="2" t="s">
        <v>4139</v>
      </c>
      <c r="P2281" s="2" t="str">
        <f>VLOOKUP(I2281,Period!A:B,2,FALSE)</f>
        <v>2023H1</v>
      </c>
      <c r="Q2281" s="9">
        <f t="shared" si="398"/>
        <v>15.483333333333334</v>
      </c>
      <c r="R2281" s="2">
        <f t="shared" si="396"/>
        <v>20</v>
      </c>
      <c r="S2281" t="str">
        <f t="shared" si="399"/>
        <v>02 Sunny (10%-30%)</v>
      </c>
      <c r="T2281" t="str">
        <f t="shared" si="397"/>
        <v>44927S2A_MSIL1CCDM-MLB-CLSTA4492702 Sunny (10%-30%)</v>
      </c>
      <c r="U2281">
        <f>IF(COUNTIF(T$2:T2280,T2281)&gt;=1,0,1)</f>
        <v>0</v>
      </c>
      <c r="V2281" s="26" t="s">
        <v>751</v>
      </c>
      <c r="W2281" s="26">
        <f t="shared" si="400"/>
        <v>2023</v>
      </c>
      <c r="X2281" s="26" t="str">
        <f t="shared" si="401"/>
        <v>01</v>
      </c>
      <c r="Y2281" s="26" t="str">
        <f t="shared" si="402"/>
        <v>01</v>
      </c>
      <c r="Z2281" s="26" t="str">
        <f t="shared" si="403"/>
        <v>18</v>
      </c>
      <c r="AA2281" s="26" t="str">
        <f t="shared" si="404"/>
        <v>53</v>
      </c>
      <c r="AB2281" s="26" t="str">
        <f t="shared" si="405"/>
        <v>36</v>
      </c>
      <c r="AC2281" s="86" t="str">
        <f t="shared" si="406"/>
        <v>CLS_TA_2500X1254px_65m_S2A_MSIL1C_20230101_20CC</v>
      </c>
      <c r="AD2281" s="41" t="s">
        <v>752</v>
      </c>
    </row>
    <row r="2282" spans="2:30" x14ac:dyDescent="0.25">
      <c r="B2282" t="s">
        <v>3866</v>
      </c>
      <c r="C2282" t="s">
        <v>3817</v>
      </c>
      <c r="D2282" s="7" t="s">
        <v>100</v>
      </c>
      <c r="E2282" s="2" t="b">
        <v>1</v>
      </c>
      <c r="F2282" s="2" t="s">
        <v>3815</v>
      </c>
      <c r="G2282" s="7" t="s">
        <v>8</v>
      </c>
      <c r="H2282" t="s">
        <v>101</v>
      </c>
      <c r="I2282" s="78">
        <v>44927</v>
      </c>
      <c r="J2282" s="44" t="s">
        <v>111</v>
      </c>
      <c r="K2282" s="2" t="s">
        <v>153</v>
      </c>
      <c r="L2282" s="9">
        <v>17.600000000000001</v>
      </c>
      <c r="M2282" t="s">
        <v>3869</v>
      </c>
      <c r="N2282" s="2" t="s">
        <v>85</v>
      </c>
      <c r="O2282" s="2" t="s">
        <v>4139</v>
      </c>
      <c r="P2282" s="2" t="str">
        <f>VLOOKUP(I2282,Period!A:B,2,FALSE)</f>
        <v>2023H1</v>
      </c>
      <c r="Q2282" s="9">
        <f t="shared" si="398"/>
        <v>15.483333333333334</v>
      </c>
      <c r="R2282" s="2">
        <f t="shared" si="396"/>
        <v>20</v>
      </c>
      <c r="S2282" t="str">
        <f t="shared" si="399"/>
        <v>02 Sunny (10%-30%)</v>
      </c>
      <c r="T2282" t="str">
        <f t="shared" si="397"/>
        <v>44927S2A_MSIL1CCDM-MLB-CLSTA4492702 Sunny (10%-30%)</v>
      </c>
      <c r="U2282">
        <f>IF(COUNTIF(T$2:T2281,T2282)&gt;=1,0,1)</f>
        <v>0</v>
      </c>
      <c r="V2282" s="26" t="s">
        <v>751</v>
      </c>
      <c r="W2282" s="26">
        <f t="shared" si="400"/>
        <v>2023</v>
      </c>
      <c r="X2282" s="26" t="str">
        <f t="shared" si="401"/>
        <v>01</v>
      </c>
      <c r="Y2282" s="26" t="str">
        <f t="shared" si="402"/>
        <v>01</v>
      </c>
      <c r="Z2282" s="26" t="str">
        <f t="shared" si="403"/>
        <v>18</v>
      </c>
      <c r="AA2282" s="26" t="str">
        <f t="shared" si="404"/>
        <v>53</v>
      </c>
      <c r="AB2282" s="26" t="str">
        <f t="shared" si="405"/>
        <v>35</v>
      </c>
      <c r="AC2282" s="86" t="str">
        <f t="shared" si="406"/>
        <v>CLS_TA_2500X1254px_65m_S2A_MSIL1C_20230101_20CC</v>
      </c>
      <c r="AD2282" s="41" t="s">
        <v>752</v>
      </c>
    </row>
    <row r="2283" spans="2:30" x14ac:dyDescent="0.25">
      <c r="B2283" t="s">
        <v>3866</v>
      </c>
      <c r="C2283" t="s">
        <v>3817</v>
      </c>
      <c r="D2283" s="7" t="s">
        <v>379</v>
      </c>
      <c r="E2283" s="2" t="b">
        <v>1</v>
      </c>
      <c r="F2283" s="2" t="s">
        <v>3814</v>
      </c>
      <c r="G2283" s="7" t="s">
        <v>370</v>
      </c>
      <c r="H2283" t="s">
        <v>88</v>
      </c>
      <c r="I2283" s="50">
        <v>45105</v>
      </c>
      <c r="J2283" s="2" t="s">
        <v>89</v>
      </c>
      <c r="K2283" s="2" t="s">
        <v>90</v>
      </c>
      <c r="L2283" s="9">
        <v>99.2</v>
      </c>
      <c r="M2283" s="2" t="s">
        <v>4140</v>
      </c>
      <c r="N2283" s="2" t="s">
        <v>85</v>
      </c>
      <c r="O2283" s="2" t="s">
        <v>4138</v>
      </c>
      <c r="P2283" s="2" t="str">
        <f>VLOOKUP(I2283,Period!A:B,2,FALSE)</f>
        <v>2023H1</v>
      </c>
      <c r="Q2283" s="9">
        <f t="shared" si="398"/>
        <v>99.2</v>
      </c>
      <c r="R2283" s="2">
        <f t="shared" ref="R2283:R2306" si="407">ROUNDUP(Q2283/10,0)*10</f>
        <v>100</v>
      </c>
      <c r="S2283" t="str">
        <f t="shared" si="399"/>
        <v>04 Overcast (100%)</v>
      </c>
      <c r="T2283" t="str">
        <f t="shared" ref="T2283:T2319" si="408">CONCATENATE(I2283,B2283,C2283,H2283,I2283,S2283)</f>
        <v>45105S2A_MSIL1CCDM-MLB-CLSTU4510504 Overcast (100%)</v>
      </c>
      <c r="U2283">
        <f>IF(COUNTIF(T$2:T2282,T2283)&gt;=1,0,1)</f>
        <v>1</v>
      </c>
      <c r="V2283" s="26" t="s">
        <v>679</v>
      </c>
      <c r="W2283" s="26">
        <f t="shared" si="400"/>
        <v>2023</v>
      </c>
      <c r="X2283" s="26" t="str">
        <f t="shared" si="401"/>
        <v>06</v>
      </c>
      <c r="Y2283" s="26">
        <f t="shared" si="402"/>
        <v>28</v>
      </c>
      <c r="Z2283" s="26" t="str">
        <f t="shared" si="403"/>
        <v>00</v>
      </c>
      <c r="AA2283" s="26" t="str">
        <f t="shared" si="404"/>
        <v>06</v>
      </c>
      <c r="AB2283" s="26" t="str">
        <f t="shared" si="405"/>
        <v>51</v>
      </c>
      <c r="AC2283" s="86" t="str">
        <f t="shared" si="406"/>
        <v>CLS_TU_2038X1022px_10m_S2A_MSIL1C_20230628_100CC</v>
      </c>
      <c r="AD2283" s="41" t="s">
        <v>680</v>
      </c>
    </row>
    <row r="2284" spans="2:30" x14ac:dyDescent="0.25">
      <c r="B2284" t="s">
        <v>3866</v>
      </c>
      <c r="C2284" t="s">
        <v>3817</v>
      </c>
      <c r="D2284" s="7" t="s">
        <v>379</v>
      </c>
      <c r="E2284" s="2" t="b">
        <v>1</v>
      </c>
      <c r="F2284" s="2" t="s">
        <v>3814</v>
      </c>
      <c r="G2284" s="7" t="s">
        <v>370</v>
      </c>
      <c r="H2284" t="s">
        <v>88</v>
      </c>
      <c r="I2284" s="50">
        <v>45100</v>
      </c>
      <c r="J2284" s="2" t="s">
        <v>89</v>
      </c>
      <c r="K2284" s="2" t="s">
        <v>94</v>
      </c>
      <c r="L2284" s="9">
        <v>54.9</v>
      </c>
      <c r="M2284" s="2" t="s">
        <v>4140</v>
      </c>
      <c r="N2284" s="2" t="s">
        <v>85</v>
      </c>
      <c r="O2284" s="2" t="s">
        <v>4138</v>
      </c>
      <c r="P2284" s="2" t="str">
        <f>VLOOKUP(I2284,Period!A:B,2,FALSE)</f>
        <v>2023H1</v>
      </c>
      <c r="Q2284" s="9">
        <f t="shared" si="398"/>
        <v>54.9</v>
      </c>
      <c r="R2284" s="2">
        <f t="shared" si="407"/>
        <v>60</v>
      </c>
      <c r="S2284" t="str">
        <f t="shared" si="399"/>
        <v>03 Cloudy (40%-90%)</v>
      </c>
      <c r="T2284" t="str">
        <f t="shared" si="408"/>
        <v>45100S2A_MSIL1CCDM-MLB-CLSTU4510003 Cloudy (40%-90%)</v>
      </c>
      <c r="U2284">
        <f>IF(COUNTIF(T$2:T2283,T2284)&gt;=1,0,1)</f>
        <v>1</v>
      </c>
      <c r="V2284" s="26" t="s">
        <v>681</v>
      </c>
      <c r="W2284" s="26">
        <f t="shared" si="400"/>
        <v>2023</v>
      </c>
      <c r="X2284" s="26" t="str">
        <f t="shared" si="401"/>
        <v>06</v>
      </c>
      <c r="Y2284" s="26">
        <f t="shared" si="402"/>
        <v>23</v>
      </c>
      <c r="Z2284" s="26" t="str">
        <f t="shared" si="403"/>
        <v>00</v>
      </c>
      <c r="AA2284" s="26" t="str">
        <f t="shared" si="404"/>
        <v>06</v>
      </c>
      <c r="AB2284" s="26" t="str">
        <f t="shared" si="405"/>
        <v>49</v>
      </c>
      <c r="AC2284" s="86" t="str">
        <f t="shared" si="406"/>
        <v>CLS_TU_2038X1022px_10m_S2A_MSIL1C_20230623_60CC</v>
      </c>
      <c r="AD2284" s="41" t="s">
        <v>682</v>
      </c>
    </row>
    <row r="2285" spans="2:30" x14ac:dyDescent="0.25">
      <c r="B2285" t="s">
        <v>3866</v>
      </c>
      <c r="C2285" t="s">
        <v>3817</v>
      </c>
      <c r="D2285" s="7" t="s">
        <v>379</v>
      </c>
      <c r="E2285" s="2" t="b">
        <v>1</v>
      </c>
      <c r="F2285" s="2" t="s">
        <v>3814</v>
      </c>
      <c r="G2285" s="7" t="s">
        <v>370</v>
      </c>
      <c r="H2285" t="s">
        <v>88</v>
      </c>
      <c r="I2285" s="50">
        <v>45095</v>
      </c>
      <c r="J2285" s="2" t="s">
        <v>89</v>
      </c>
      <c r="K2285" s="2" t="s">
        <v>91</v>
      </c>
      <c r="L2285" s="9">
        <v>90.6</v>
      </c>
      <c r="M2285" s="2" t="s">
        <v>4140</v>
      </c>
      <c r="N2285" s="2" t="s">
        <v>85</v>
      </c>
      <c r="O2285" s="2" t="s">
        <v>4138</v>
      </c>
      <c r="P2285" s="2" t="str">
        <f>VLOOKUP(I2285,Period!A:B,2,FALSE)</f>
        <v>2023H1</v>
      </c>
      <c r="Q2285" s="9">
        <f t="shared" si="398"/>
        <v>90.6</v>
      </c>
      <c r="R2285" s="2">
        <f t="shared" si="407"/>
        <v>100</v>
      </c>
      <c r="S2285" t="str">
        <f t="shared" si="399"/>
        <v>04 Overcast (100%)</v>
      </c>
      <c r="T2285" t="str">
        <f t="shared" si="408"/>
        <v>45095S2A_MSIL1CCDM-MLB-CLSTU4509504 Overcast (100%)</v>
      </c>
      <c r="U2285">
        <f>IF(COUNTIF(T$2:T2284,T2285)&gt;=1,0,1)</f>
        <v>1</v>
      </c>
      <c r="V2285" s="26" t="s">
        <v>683</v>
      </c>
      <c r="W2285" s="26">
        <f t="shared" si="400"/>
        <v>2023</v>
      </c>
      <c r="X2285" s="26" t="str">
        <f t="shared" si="401"/>
        <v>06</v>
      </c>
      <c r="Y2285" s="26">
        <f t="shared" si="402"/>
        <v>18</v>
      </c>
      <c r="Z2285" s="26" t="str">
        <f t="shared" si="403"/>
        <v>00</v>
      </c>
      <c r="AA2285" s="26" t="str">
        <f t="shared" si="404"/>
        <v>06</v>
      </c>
      <c r="AB2285" s="26" t="str">
        <f t="shared" si="405"/>
        <v>50</v>
      </c>
      <c r="AC2285" s="86" t="str">
        <f t="shared" si="406"/>
        <v>CLS_TU_2038X1022px_10m_S2A_MSIL1C_20230618_100CC</v>
      </c>
      <c r="AD2285" s="41" t="s">
        <v>684</v>
      </c>
    </row>
    <row r="2286" spans="2:30" x14ac:dyDescent="0.25">
      <c r="B2286" t="s">
        <v>3866</v>
      </c>
      <c r="C2286" t="s">
        <v>3817</v>
      </c>
      <c r="D2286" s="7" t="s">
        <v>379</v>
      </c>
      <c r="E2286" s="2" t="b">
        <v>1</v>
      </c>
      <c r="F2286" s="2" t="s">
        <v>3814</v>
      </c>
      <c r="G2286" s="7" t="s">
        <v>370</v>
      </c>
      <c r="H2286" t="s">
        <v>88</v>
      </c>
      <c r="I2286" s="50">
        <v>45090</v>
      </c>
      <c r="J2286" s="2" t="s">
        <v>89</v>
      </c>
      <c r="K2286" s="2" t="s">
        <v>91</v>
      </c>
      <c r="L2286" s="9">
        <v>65.5</v>
      </c>
      <c r="M2286" s="2" t="s">
        <v>4140</v>
      </c>
      <c r="N2286" s="2" t="s">
        <v>85</v>
      </c>
      <c r="O2286" s="2" t="s">
        <v>4138</v>
      </c>
      <c r="P2286" s="2" t="str">
        <f>VLOOKUP(I2286,Period!A:B,2,FALSE)</f>
        <v>2023H1</v>
      </c>
      <c r="Q2286" s="9">
        <f t="shared" si="398"/>
        <v>65.5</v>
      </c>
      <c r="R2286" s="2">
        <f t="shared" si="407"/>
        <v>70</v>
      </c>
      <c r="S2286" t="str">
        <f t="shared" si="399"/>
        <v>03 Cloudy (40%-90%)</v>
      </c>
      <c r="T2286" t="str">
        <f t="shared" si="408"/>
        <v>45090S2A_MSIL1CCDM-MLB-CLSTU4509003 Cloudy (40%-90%)</v>
      </c>
      <c r="U2286">
        <f>IF(COUNTIF(T$2:T2285,T2286)&gt;=1,0,1)</f>
        <v>1</v>
      </c>
      <c r="V2286" s="26" t="s">
        <v>685</v>
      </c>
      <c r="W2286" s="26">
        <f t="shared" si="400"/>
        <v>2023</v>
      </c>
      <c r="X2286" s="26" t="str">
        <f t="shared" si="401"/>
        <v>06</v>
      </c>
      <c r="Y2286" s="26">
        <f t="shared" si="402"/>
        <v>13</v>
      </c>
      <c r="Z2286" s="26" t="str">
        <f t="shared" si="403"/>
        <v>00</v>
      </c>
      <c r="AA2286" s="26" t="str">
        <f t="shared" si="404"/>
        <v>06</v>
      </c>
      <c r="AB2286" s="26" t="str">
        <f t="shared" si="405"/>
        <v>50</v>
      </c>
      <c r="AC2286" s="86" t="str">
        <f t="shared" si="406"/>
        <v>CLS_TU_2038X1022px_10m_S2A_MSIL1C_20230613_70CC</v>
      </c>
      <c r="AD2286" s="41" t="s">
        <v>686</v>
      </c>
    </row>
    <row r="2287" spans="2:30" x14ac:dyDescent="0.25">
      <c r="B2287" t="s">
        <v>3866</v>
      </c>
      <c r="C2287" t="s">
        <v>3817</v>
      </c>
      <c r="D2287" s="7" t="s">
        <v>379</v>
      </c>
      <c r="E2287" s="2" t="b">
        <v>1</v>
      </c>
      <c r="F2287" s="2" t="s">
        <v>3814</v>
      </c>
      <c r="G2287" s="7" t="s">
        <v>370</v>
      </c>
      <c r="H2287" t="s">
        <v>88</v>
      </c>
      <c r="I2287" s="50">
        <v>45085</v>
      </c>
      <c r="J2287" s="2" t="s">
        <v>89</v>
      </c>
      <c r="K2287" s="2" t="s">
        <v>90</v>
      </c>
      <c r="L2287" s="9">
        <v>99.4</v>
      </c>
      <c r="M2287" s="2" t="s">
        <v>4140</v>
      </c>
      <c r="N2287" s="2" t="s">
        <v>85</v>
      </c>
      <c r="O2287" s="2" t="s">
        <v>4138</v>
      </c>
      <c r="P2287" s="2" t="str">
        <f>VLOOKUP(I2287,Period!A:B,2,FALSE)</f>
        <v>2023H1</v>
      </c>
      <c r="Q2287" s="9">
        <f t="shared" si="398"/>
        <v>99.4</v>
      </c>
      <c r="R2287" s="2">
        <f t="shared" si="407"/>
        <v>100</v>
      </c>
      <c r="S2287" t="str">
        <f t="shared" si="399"/>
        <v>04 Overcast (100%)</v>
      </c>
      <c r="T2287" t="str">
        <f t="shared" si="408"/>
        <v>45085S2A_MSIL1CCDM-MLB-CLSTU4508504 Overcast (100%)</v>
      </c>
      <c r="U2287">
        <f>IF(COUNTIF(T$2:T2286,T2287)&gt;=1,0,1)</f>
        <v>1</v>
      </c>
      <c r="V2287" s="26" t="s">
        <v>687</v>
      </c>
      <c r="W2287" s="26">
        <f t="shared" si="400"/>
        <v>2023</v>
      </c>
      <c r="X2287" s="26" t="str">
        <f t="shared" si="401"/>
        <v>06</v>
      </c>
      <c r="Y2287" s="26" t="str">
        <f t="shared" si="402"/>
        <v>08</v>
      </c>
      <c r="Z2287" s="26" t="str">
        <f t="shared" si="403"/>
        <v>00</v>
      </c>
      <c r="AA2287" s="26" t="str">
        <f t="shared" si="404"/>
        <v>06</v>
      </c>
      <c r="AB2287" s="26" t="str">
        <f t="shared" si="405"/>
        <v>51</v>
      </c>
      <c r="AC2287" s="86" t="str">
        <f t="shared" si="406"/>
        <v>CLS_TU_2038X1022px_10m_S2A_MSIL1C_20230608_100CC</v>
      </c>
      <c r="AD2287" s="41" t="s">
        <v>688</v>
      </c>
    </row>
    <row r="2288" spans="2:30" x14ac:dyDescent="0.25">
      <c r="B2288" t="s">
        <v>3866</v>
      </c>
      <c r="C2288" t="s">
        <v>3817</v>
      </c>
      <c r="D2288" s="7" t="s">
        <v>379</v>
      </c>
      <c r="E2288" s="2" t="b">
        <v>1</v>
      </c>
      <c r="F2288" s="2" t="s">
        <v>3814</v>
      </c>
      <c r="G2288" s="7" t="s">
        <v>370</v>
      </c>
      <c r="H2288" t="s">
        <v>88</v>
      </c>
      <c r="I2288" s="50">
        <v>45080</v>
      </c>
      <c r="J2288" s="2" t="s">
        <v>89</v>
      </c>
      <c r="K2288" s="2" t="s">
        <v>91</v>
      </c>
      <c r="L2288" s="9">
        <v>65.2</v>
      </c>
      <c r="M2288" s="2" t="s">
        <v>4140</v>
      </c>
      <c r="N2288" s="2" t="s">
        <v>85</v>
      </c>
      <c r="O2288" s="2" t="s">
        <v>4138</v>
      </c>
      <c r="P2288" s="2" t="str">
        <f>VLOOKUP(I2288,Period!A:B,2,FALSE)</f>
        <v>2023H1</v>
      </c>
      <c r="Q2288" s="9">
        <f t="shared" si="398"/>
        <v>65.2</v>
      </c>
      <c r="R2288" s="2">
        <f t="shared" si="407"/>
        <v>70</v>
      </c>
      <c r="S2288" t="str">
        <f t="shared" si="399"/>
        <v>03 Cloudy (40%-90%)</v>
      </c>
      <c r="T2288" t="str">
        <f t="shared" si="408"/>
        <v>45080S2A_MSIL1CCDM-MLB-CLSTU4508003 Cloudy (40%-90%)</v>
      </c>
      <c r="U2288">
        <f>IF(COUNTIF(T$2:T2287,T2288)&gt;=1,0,1)</f>
        <v>1</v>
      </c>
      <c r="V2288" s="26" t="s">
        <v>689</v>
      </c>
      <c r="W2288" s="26">
        <f t="shared" si="400"/>
        <v>2023</v>
      </c>
      <c r="X2288" s="26" t="str">
        <f t="shared" si="401"/>
        <v>06</v>
      </c>
      <c r="Y2288" s="26" t="str">
        <f t="shared" si="402"/>
        <v>03</v>
      </c>
      <c r="Z2288" s="26" t="str">
        <f t="shared" si="403"/>
        <v>00</v>
      </c>
      <c r="AA2288" s="26" t="str">
        <f t="shared" si="404"/>
        <v>06</v>
      </c>
      <c r="AB2288" s="26" t="str">
        <f t="shared" si="405"/>
        <v>50</v>
      </c>
      <c r="AC2288" s="86" t="str">
        <f t="shared" si="406"/>
        <v>CLS_TU_2038X1022px_10m_S2A_MSIL1C_20230603_70CC</v>
      </c>
      <c r="AD2288" s="41" t="s">
        <v>690</v>
      </c>
    </row>
    <row r="2289" spans="2:30" x14ac:dyDescent="0.25">
      <c r="B2289" t="s">
        <v>3866</v>
      </c>
      <c r="C2289" t="s">
        <v>3817</v>
      </c>
      <c r="D2289" s="7" t="s">
        <v>379</v>
      </c>
      <c r="E2289" s="2" t="b">
        <v>1</v>
      </c>
      <c r="F2289" s="2" t="s">
        <v>3814</v>
      </c>
      <c r="G2289" s="7" t="s">
        <v>370</v>
      </c>
      <c r="H2289" t="s">
        <v>88</v>
      </c>
      <c r="I2289" s="50">
        <v>45075</v>
      </c>
      <c r="J2289" s="2" t="s">
        <v>89</v>
      </c>
      <c r="K2289" s="2" t="s">
        <v>91</v>
      </c>
      <c r="L2289" s="9">
        <v>48.7</v>
      </c>
      <c r="M2289" s="2" t="s">
        <v>4140</v>
      </c>
      <c r="N2289" s="2" t="s">
        <v>85</v>
      </c>
      <c r="O2289" s="2" t="s">
        <v>4138</v>
      </c>
      <c r="P2289" s="2" t="str">
        <f>VLOOKUP(I2289,Period!A:B,2,FALSE)</f>
        <v>2023H1</v>
      </c>
      <c r="Q2289" s="9">
        <f t="shared" si="398"/>
        <v>48.7</v>
      </c>
      <c r="R2289" s="2">
        <f t="shared" si="407"/>
        <v>50</v>
      </c>
      <c r="S2289" t="str">
        <f t="shared" si="399"/>
        <v>03 Cloudy (40%-90%)</v>
      </c>
      <c r="T2289" t="str">
        <f t="shared" si="408"/>
        <v>45075S2A_MSIL1CCDM-MLB-CLSTU4507503 Cloudy (40%-90%)</v>
      </c>
      <c r="U2289">
        <f>IF(COUNTIF(T$2:T2288,T2289)&gt;=1,0,1)</f>
        <v>1</v>
      </c>
      <c r="V2289" s="26" t="s">
        <v>691</v>
      </c>
      <c r="W2289" s="26">
        <f t="shared" si="400"/>
        <v>2023</v>
      </c>
      <c r="X2289" s="26" t="str">
        <f t="shared" si="401"/>
        <v>05</v>
      </c>
      <c r="Y2289" s="26">
        <f t="shared" si="402"/>
        <v>29</v>
      </c>
      <c r="Z2289" s="26" t="str">
        <f t="shared" si="403"/>
        <v>00</v>
      </c>
      <c r="AA2289" s="26" t="str">
        <f t="shared" si="404"/>
        <v>06</v>
      </c>
      <c r="AB2289" s="26" t="str">
        <f t="shared" si="405"/>
        <v>50</v>
      </c>
      <c r="AC2289" s="86" t="str">
        <f t="shared" si="406"/>
        <v>CLS_TU_2038X1022px_10m_S2A_MSIL1C_20230529_50CC</v>
      </c>
      <c r="AD2289" s="41" t="s">
        <v>692</v>
      </c>
    </row>
    <row r="2290" spans="2:30" x14ac:dyDescent="0.25">
      <c r="B2290" t="s">
        <v>3866</v>
      </c>
      <c r="C2290" t="s">
        <v>3817</v>
      </c>
      <c r="D2290" s="7" t="s">
        <v>379</v>
      </c>
      <c r="E2290" s="2" t="b">
        <v>1</v>
      </c>
      <c r="F2290" s="2" t="s">
        <v>3814</v>
      </c>
      <c r="G2290" s="7" t="s">
        <v>370</v>
      </c>
      <c r="H2290" t="s">
        <v>88</v>
      </c>
      <c r="I2290" s="50">
        <v>45070</v>
      </c>
      <c r="J2290" s="2" t="s">
        <v>89</v>
      </c>
      <c r="K2290" s="2" t="s">
        <v>94</v>
      </c>
      <c r="L2290" s="9">
        <v>5.8</v>
      </c>
      <c r="M2290" s="2" t="s">
        <v>4140</v>
      </c>
      <c r="N2290" s="2" t="s">
        <v>85</v>
      </c>
      <c r="O2290" s="2" t="s">
        <v>4138</v>
      </c>
      <c r="P2290" s="2" t="str">
        <f>VLOOKUP(I2290,Period!A:B,2,FALSE)</f>
        <v>2023H1</v>
      </c>
      <c r="Q2290" s="9">
        <f t="shared" si="398"/>
        <v>5.8</v>
      </c>
      <c r="R2290" s="2">
        <f t="shared" si="407"/>
        <v>10</v>
      </c>
      <c r="S2290" t="str">
        <f t="shared" si="399"/>
        <v>02 Sunny (10%-30%)</v>
      </c>
      <c r="T2290" t="str">
        <f t="shared" si="408"/>
        <v>45070S2A_MSIL1CCDM-MLB-CLSTU4507002 Sunny (10%-30%)</v>
      </c>
      <c r="U2290">
        <f>IF(COUNTIF(T$2:T2289,T2290)&gt;=1,0,1)</f>
        <v>1</v>
      </c>
      <c r="V2290" s="26" t="s">
        <v>693</v>
      </c>
      <c r="W2290" s="26">
        <f t="shared" si="400"/>
        <v>2023</v>
      </c>
      <c r="X2290" s="26" t="str">
        <f t="shared" si="401"/>
        <v>05</v>
      </c>
      <c r="Y2290" s="26">
        <f t="shared" si="402"/>
        <v>24</v>
      </c>
      <c r="Z2290" s="26" t="str">
        <f t="shared" si="403"/>
        <v>00</v>
      </c>
      <c r="AA2290" s="26" t="str">
        <f t="shared" si="404"/>
        <v>06</v>
      </c>
      <c r="AB2290" s="26" t="str">
        <f t="shared" si="405"/>
        <v>49</v>
      </c>
      <c r="AC2290" s="86" t="str">
        <f t="shared" si="406"/>
        <v>CLS_TU_2038X1022px_10m_S2A_MSIL1C_20230524_10CC</v>
      </c>
      <c r="AD2290" s="41" t="s">
        <v>694</v>
      </c>
    </row>
    <row r="2291" spans="2:30" x14ac:dyDescent="0.25">
      <c r="B2291" t="s">
        <v>3866</v>
      </c>
      <c r="C2291" t="s">
        <v>3817</v>
      </c>
      <c r="D2291" s="7" t="s">
        <v>379</v>
      </c>
      <c r="E2291" s="2" t="b">
        <v>1</v>
      </c>
      <c r="F2291" s="2" t="s">
        <v>3814</v>
      </c>
      <c r="G2291" s="7" t="s">
        <v>370</v>
      </c>
      <c r="H2291" t="s">
        <v>88</v>
      </c>
      <c r="I2291" s="50">
        <v>45065</v>
      </c>
      <c r="J2291" s="2" t="s">
        <v>89</v>
      </c>
      <c r="K2291" s="2" t="s">
        <v>91</v>
      </c>
      <c r="L2291" s="9">
        <v>0</v>
      </c>
      <c r="M2291" s="2" t="s">
        <v>4140</v>
      </c>
      <c r="N2291" s="2" t="s">
        <v>85</v>
      </c>
      <c r="O2291" s="2" t="s">
        <v>4138</v>
      </c>
      <c r="P2291" s="2" t="str">
        <f>VLOOKUP(I2291,Period!A:B,2,FALSE)</f>
        <v>2023H1</v>
      </c>
      <c r="Q2291" s="9">
        <f t="shared" si="398"/>
        <v>0</v>
      </c>
      <c r="R2291" s="2">
        <f t="shared" si="407"/>
        <v>0</v>
      </c>
      <c r="S2291" t="str">
        <f t="shared" si="399"/>
        <v>01 Clear (0%)</v>
      </c>
      <c r="T2291" t="str">
        <f t="shared" si="408"/>
        <v>45065S2A_MSIL1CCDM-MLB-CLSTU4506501 Clear (0%)</v>
      </c>
      <c r="U2291">
        <f>IF(COUNTIF(T$2:T2290,T2291)&gt;=1,0,1)</f>
        <v>1</v>
      </c>
      <c r="V2291" s="26" t="s">
        <v>695</v>
      </c>
      <c r="W2291" s="26">
        <f t="shared" si="400"/>
        <v>2023</v>
      </c>
      <c r="X2291" s="26" t="str">
        <f t="shared" si="401"/>
        <v>05</v>
      </c>
      <c r="Y2291" s="26">
        <f t="shared" si="402"/>
        <v>19</v>
      </c>
      <c r="Z2291" s="26" t="str">
        <f t="shared" si="403"/>
        <v>00</v>
      </c>
      <c r="AA2291" s="26" t="str">
        <f t="shared" si="404"/>
        <v>06</v>
      </c>
      <c r="AB2291" s="26" t="str">
        <f t="shared" si="405"/>
        <v>50</v>
      </c>
      <c r="AC2291" s="86" t="str">
        <f t="shared" si="406"/>
        <v>CLS_TU_2038X1022px_10m_S2A_MSIL1C_20230519_0CC</v>
      </c>
      <c r="AD2291" s="41" t="s">
        <v>696</v>
      </c>
    </row>
    <row r="2292" spans="2:30" x14ac:dyDescent="0.25">
      <c r="B2292" t="s">
        <v>3866</v>
      </c>
      <c r="C2292" t="s">
        <v>3817</v>
      </c>
      <c r="D2292" s="7" t="s">
        <v>379</v>
      </c>
      <c r="E2292" s="2" t="b">
        <v>1</v>
      </c>
      <c r="F2292" s="2" t="s">
        <v>3814</v>
      </c>
      <c r="G2292" s="7" t="s">
        <v>370</v>
      </c>
      <c r="H2292" t="s">
        <v>88</v>
      </c>
      <c r="I2292" s="50">
        <v>45060</v>
      </c>
      <c r="J2292" s="2" t="s">
        <v>89</v>
      </c>
      <c r="K2292" s="2" t="s">
        <v>95</v>
      </c>
      <c r="L2292" s="9">
        <v>2.8</v>
      </c>
      <c r="M2292" s="2" t="s">
        <v>4140</v>
      </c>
      <c r="N2292" s="2" t="s">
        <v>85</v>
      </c>
      <c r="O2292" s="2" t="s">
        <v>4138</v>
      </c>
      <c r="P2292" s="2" t="str">
        <f>VLOOKUP(I2292,Period!A:B,2,FALSE)</f>
        <v>2023H1</v>
      </c>
      <c r="Q2292" s="9">
        <f t="shared" si="398"/>
        <v>2.8</v>
      </c>
      <c r="R2292" s="2">
        <f t="shared" si="407"/>
        <v>10</v>
      </c>
      <c r="S2292" t="str">
        <f t="shared" si="399"/>
        <v>02 Sunny (10%-30%)</v>
      </c>
      <c r="T2292" t="str">
        <f t="shared" si="408"/>
        <v>45060S2A_MSIL1CCDM-MLB-CLSTU4506002 Sunny (10%-30%)</v>
      </c>
      <c r="U2292">
        <f>IF(COUNTIF(T$2:T2291,T2292)&gt;=1,0,1)</f>
        <v>1</v>
      </c>
      <c r="V2292" s="26" t="s">
        <v>697</v>
      </c>
      <c r="W2292" s="26">
        <f t="shared" si="400"/>
        <v>2023</v>
      </c>
      <c r="X2292" s="26" t="str">
        <f t="shared" si="401"/>
        <v>05</v>
      </c>
      <c r="Y2292" s="26">
        <f t="shared" si="402"/>
        <v>14</v>
      </c>
      <c r="Z2292" s="26" t="str">
        <f t="shared" si="403"/>
        <v>00</v>
      </c>
      <c r="AA2292" s="26" t="str">
        <f t="shared" si="404"/>
        <v>06</v>
      </c>
      <c r="AB2292" s="26" t="str">
        <f t="shared" si="405"/>
        <v>46</v>
      </c>
      <c r="AC2292" s="86" t="str">
        <f t="shared" si="406"/>
        <v>CLS_TU_2038X1022px_10m_S2A_MSIL1C_20230514_10CC</v>
      </c>
      <c r="AD2292" s="41" t="s">
        <v>698</v>
      </c>
    </row>
    <row r="2293" spans="2:30" x14ac:dyDescent="0.25">
      <c r="B2293" t="s">
        <v>3866</v>
      </c>
      <c r="C2293" t="s">
        <v>3817</v>
      </c>
      <c r="D2293" s="7" t="s">
        <v>379</v>
      </c>
      <c r="E2293" s="2" t="b">
        <v>1</v>
      </c>
      <c r="F2293" s="2" t="s">
        <v>3814</v>
      </c>
      <c r="G2293" s="7" t="s">
        <v>370</v>
      </c>
      <c r="H2293" t="s">
        <v>88</v>
      </c>
      <c r="I2293" s="50">
        <v>45055</v>
      </c>
      <c r="J2293" s="2" t="s">
        <v>89</v>
      </c>
      <c r="K2293" s="2" t="s">
        <v>96</v>
      </c>
      <c r="L2293" s="9">
        <v>9.9</v>
      </c>
      <c r="M2293" s="2" t="s">
        <v>4140</v>
      </c>
      <c r="N2293" s="2" t="s">
        <v>85</v>
      </c>
      <c r="O2293" s="2" t="s">
        <v>4138</v>
      </c>
      <c r="P2293" s="2" t="str">
        <f>VLOOKUP(I2293,Period!A:B,2,FALSE)</f>
        <v>2023H1</v>
      </c>
      <c r="Q2293" s="9">
        <f t="shared" si="398"/>
        <v>9.9</v>
      </c>
      <c r="R2293" s="2">
        <f t="shared" si="407"/>
        <v>10</v>
      </c>
      <c r="S2293" t="str">
        <f t="shared" si="399"/>
        <v>02 Sunny (10%-30%)</v>
      </c>
      <c r="T2293" t="str">
        <f t="shared" si="408"/>
        <v>45055S2A_MSIL1CCDM-MLB-CLSTU4505502 Sunny (10%-30%)</v>
      </c>
      <c r="U2293">
        <f>IF(COUNTIF(T$2:T2292,T2293)&gt;=1,0,1)</f>
        <v>1</v>
      </c>
      <c r="V2293" s="26" t="s">
        <v>699</v>
      </c>
      <c r="W2293" s="26">
        <f t="shared" si="400"/>
        <v>2023</v>
      </c>
      <c r="X2293" s="26" t="str">
        <f t="shared" si="401"/>
        <v>05</v>
      </c>
      <c r="Y2293" s="26" t="str">
        <f t="shared" si="402"/>
        <v>09</v>
      </c>
      <c r="Z2293" s="26" t="str">
        <f t="shared" si="403"/>
        <v>00</v>
      </c>
      <c r="AA2293" s="26" t="str">
        <f t="shared" si="404"/>
        <v>06</v>
      </c>
      <c r="AB2293" s="26" t="str">
        <f t="shared" si="405"/>
        <v>48</v>
      </c>
      <c r="AC2293" s="86" t="str">
        <f t="shared" si="406"/>
        <v>CLS_TU_2038X1022px_10m_S2A_MSIL1C_20230509_10CC</v>
      </c>
      <c r="AD2293" s="41" t="s">
        <v>700</v>
      </c>
    </row>
    <row r="2294" spans="2:30" x14ac:dyDescent="0.25">
      <c r="B2294" t="s">
        <v>3866</v>
      </c>
      <c r="C2294" t="s">
        <v>3817</v>
      </c>
      <c r="D2294" s="7" t="s">
        <v>379</v>
      </c>
      <c r="E2294" s="2" t="b">
        <v>1</v>
      </c>
      <c r="F2294" s="2" t="s">
        <v>3814</v>
      </c>
      <c r="G2294" s="7" t="s">
        <v>370</v>
      </c>
      <c r="H2294" t="s">
        <v>88</v>
      </c>
      <c r="I2294" s="50">
        <v>45050</v>
      </c>
      <c r="J2294" s="2" t="s">
        <v>89</v>
      </c>
      <c r="K2294" s="2" t="s">
        <v>95</v>
      </c>
      <c r="L2294" s="9">
        <v>0.1</v>
      </c>
      <c r="M2294" s="2" t="s">
        <v>4140</v>
      </c>
      <c r="N2294" s="2" t="s">
        <v>85</v>
      </c>
      <c r="O2294" s="2" t="s">
        <v>4138</v>
      </c>
      <c r="P2294" s="2" t="str">
        <f>VLOOKUP(I2294,Period!A:B,2,FALSE)</f>
        <v>2023H1</v>
      </c>
      <c r="Q2294" s="9">
        <f t="shared" si="398"/>
        <v>0.1</v>
      </c>
      <c r="R2294" s="2">
        <f t="shared" si="407"/>
        <v>10</v>
      </c>
      <c r="S2294" t="str">
        <f t="shared" si="399"/>
        <v>02 Sunny (10%-30%)</v>
      </c>
      <c r="T2294" t="str">
        <f t="shared" si="408"/>
        <v>45050S2A_MSIL1CCDM-MLB-CLSTU4505002 Sunny (10%-30%)</v>
      </c>
      <c r="U2294">
        <f>IF(COUNTIF(T$2:T2293,T2294)&gt;=1,0,1)</f>
        <v>1</v>
      </c>
      <c r="V2294" s="26" t="s">
        <v>701</v>
      </c>
      <c r="W2294" s="26">
        <f t="shared" si="400"/>
        <v>2023</v>
      </c>
      <c r="X2294" s="26" t="str">
        <f t="shared" si="401"/>
        <v>05</v>
      </c>
      <c r="Y2294" s="26" t="str">
        <f t="shared" si="402"/>
        <v>04</v>
      </c>
      <c r="Z2294" s="26" t="str">
        <f t="shared" si="403"/>
        <v>00</v>
      </c>
      <c r="AA2294" s="26" t="str">
        <f t="shared" si="404"/>
        <v>06</v>
      </c>
      <c r="AB2294" s="26" t="str">
        <f t="shared" si="405"/>
        <v>46</v>
      </c>
      <c r="AC2294" s="86" t="str">
        <f t="shared" si="406"/>
        <v>CLS_TU_2038X1022px_10m_S2A_MSIL1C_20230504_10CC</v>
      </c>
      <c r="AD2294" s="41" t="s">
        <v>702</v>
      </c>
    </row>
    <row r="2295" spans="2:30" x14ac:dyDescent="0.25">
      <c r="B2295" t="s">
        <v>3866</v>
      </c>
      <c r="C2295" t="s">
        <v>3817</v>
      </c>
      <c r="D2295" s="7" t="s">
        <v>379</v>
      </c>
      <c r="E2295" s="2" t="b">
        <v>1</v>
      </c>
      <c r="F2295" s="2" t="s">
        <v>3814</v>
      </c>
      <c r="G2295" s="7" t="s">
        <v>370</v>
      </c>
      <c r="H2295" t="s">
        <v>88</v>
      </c>
      <c r="I2295" s="50">
        <v>45045</v>
      </c>
      <c r="J2295" s="2" t="s">
        <v>89</v>
      </c>
      <c r="K2295" s="2" t="s">
        <v>96</v>
      </c>
      <c r="L2295" s="9">
        <v>100</v>
      </c>
      <c r="M2295" s="2" t="s">
        <v>4140</v>
      </c>
      <c r="N2295" s="2" t="s">
        <v>85</v>
      </c>
      <c r="O2295" s="2" t="s">
        <v>4138</v>
      </c>
      <c r="P2295" s="2" t="str">
        <f>VLOOKUP(I2295,Period!A:B,2,FALSE)</f>
        <v>2023H1</v>
      </c>
      <c r="Q2295" s="9">
        <f t="shared" si="398"/>
        <v>100</v>
      </c>
      <c r="R2295" s="2">
        <f t="shared" si="407"/>
        <v>100</v>
      </c>
      <c r="S2295" t="str">
        <f t="shared" si="399"/>
        <v>04 Overcast (100%)</v>
      </c>
      <c r="T2295" t="str">
        <f t="shared" si="408"/>
        <v>45045S2A_MSIL1CCDM-MLB-CLSTU4504504 Overcast (100%)</v>
      </c>
      <c r="U2295">
        <f>IF(COUNTIF(T$2:T2294,T2295)&gt;=1,0,1)</f>
        <v>1</v>
      </c>
      <c r="V2295" s="26" t="s">
        <v>703</v>
      </c>
      <c r="W2295" s="26">
        <f t="shared" si="400"/>
        <v>2023</v>
      </c>
      <c r="X2295" s="26" t="str">
        <f t="shared" si="401"/>
        <v>04</v>
      </c>
      <c r="Y2295" s="26">
        <f t="shared" si="402"/>
        <v>29</v>
      </c>
      <c r="Z2295" s="26" t="str">
        <f t="shared" si="403"/>
        <v>00</v>
      </c>
      <c r="AA2295" s="26" t="str">
        <f t="shared" si="404"/>
        <v>06</v>
      </c>
      <c r="AB2295" s="26" t="str">
        <f t="shared" si="405"/>
        <v>48</v>
      </c>
      <c r="AC2295" s="86" t="str">
        <f t="shared" si="406"/>
        <v>CLS_TU_2038X1022px_10m_S2A_MSIL1C_20230429_100CC</v>
      </c>
      <c r="AD2295" s="41" t="s">
        <v>704</v>
      </c>
    </row>
    <row r="2296" spans="2:30" x14ac:dyDescent="0.25">
      <c r="B2296" t="s">
        <v>3866</v>
      </c>
      <c r="C2296" t="s">
        <v>3817</v>
      </c>
      <c r="D2296" s="7" t="s">
        <v>379</v>
      </c>
      <c r="E2296" s="2" t="b">
        <v>1</v>
      </c>
      <c r="F2296" s="2" t="s">
        <v>3814</v>
      </c>
      <c r="G2296" s="7" t="s">
        <v>370</v>
      </c>
      <c r="H2296" t="s">
        <v>88</v>
      </c>
      <c r="I2296" s="50">
        <v>45040</v>
      </c>
      <c r="J2296" s="2" t="s">
        <v>89</v>
      </c>
      <c r="K2296" s="2" t="s">
        <v>93</v>
      </c>
      <c r="L2296" s="9">
        <v>0</v>
      </c>
      <c r="M2296" s="2" t="s">
        <v>4140</v>
      </c>
      <c r="N2296" s="2" t="s">
        <v>85</v>
      </c>
      <c r="O2296" s="2" t="s">
        <v>4138</v>
      </c>
      <c r="P2296" s="2" t="str">
        <f>VLOOKUP(I2296,Period!A:B,2,FALSE)</f>
        <v>2023H1</v>
      </c>
      <c r="Q2296" s="9">
        <f t="shared" si="398"/>
        <v>0</v>
      </c>
      <c r="R2296" s="2">
        <f t="shared" si="407"/>
        <v>0</v>
      </c>
      <c r="S2296" t="str">
        <f t="shared" si="399"/>
        <v>01 Clear (0%)</v>
      </c>
      <c r="T2296" t="str">
        <f t="shared" si="408"/>
        <v>45040S2A_MSIL1CCDM-MLB-CLSTU4504001 Clear (0%)</v>
      </c>
      <c r="U2296">
        <f>IF(COUNTIF(T$2:T2295,T2296)&gt;=1,0,1)</f>
        <v>1</v>
      </c>
      <c r="V2296" s="26" t="s">
        <v>705</v>
      </c>
      <c r="W2296" s="26">
        <f t="shared" si="400"/>
        <v>2023</v>
      </c>
      <c r="X2296" s="26" t="str">
        <f t="shared" si="401"/>
        <v>04</v>
      </c>
      <c r="Y2296" s="26">
        <f t="shared" si="402"/>
        <v>24</v>
      </c>
      <c r="Z2296" s="26" t="str">
        <f t="shared" si="403"/>
        <v>00</v>
      </c>
      <c r="AA2296" s="26" t="str">
        <f t="shared" si="404"/>
        <v>06</v>
      </c>
      <c r="AB2296" s="26" t="str">
        <f t="shared" si="405"/>
        <v>45</v>
      </c>
      <c r="AC2296" s="86" t="str">
        <f t="shared" si="406"/>
        <v>CLS_TU_2038X1022px_10m_S2A_MSIL1C_20230424_0CC</v>
      </c>
      <c r="AD2296" s="41" t="s">
        <v>706</v>
      </c>
    </row>
    <row r="2297" spans="2:30" x14ac:dyDescent="0.25">
      <c r="B2297" t="s">
        <v>3866</v>
      </c>
      <c r="C2297" t="s">
        <v>3817</v>
      </c>
      <c r="D2297" s="7" t="s">
        <v>379</v>
      </c>
      <c r="E2297" s="2" t="b">
        <v>1</v>
      </c>
      <c r="F2297" s="2" t="s">
        <v>3814</v>
      </c>
      <c r="G2297" s="7" t="s">
        <v>370</v>
      </c>
      <c r="H2297" t="s">
        <v>88</v>
      </c>
      <c r="I2297" s="50">
        <v>45035</v>
      </c>
      <c r="J2297" s="2" t="s">
        <v>89</v>
      </c>
      <c r="K2297" s="2" t="s">
        <v>96</v>
      </c>
      <c r="L2297" s="9">
        <v>1.8</v>
      </c>
      <c r="M2297" s="2" t="s">
        <v>4140</v>
      </c>
      <c r="N2297" s="2" t="s">
        <v>85</v>
      </c>
      <c r="O2297" s="2" t="s">
        <v>4138</v>
      </c>
      <c r="P2297" s="2" t="str">
        <f>VLOOKUP(I2297,Period!A:B,2,FALSE)</f>
        <v>2023H1</v>
      </c>
      <c r="Q2297" s="9">
        <f t="shared" si="398"/>
        <v>1.8</v>
      </c>
      <c r="R2297" s="2">
        <f t="shared" si="407"/>
        <v>10</v>
      </c>
      <c r="S2297" t="str">
        <f t="shared" si="399"/>
        <v>02 Sunny (10%-30%)</v>
      </c>
      <c r="T2297" t="str">
        <f t="shared" si="408"/>
        <v>45035S2A_MSIL1CCDM-MLB-CLSTU4503502 Sunny (10%-30%)</v>
      </c>
      <c r="U2297">
        <f>IF(COUNTIF(T$2:T2296,T2297)&gt;=1,0,1)</f>
        <v>1</v>
      </c>
      <c r="V2297" s="26" t="s">
        <v>707</v>
      </c>
      <c r="W2297" s="26">
        <f t="shared" si="400"/>
        <v>2023</v>
      </c>
      <c r="X2297" s="26" t="str">
        <f t="shared" si="401"/>
        <v>04</v>
      </c>
      <c r="Y2297" s="26">
        <f t="shared" si="402"/>
        <v>19</v>
      </c>
      <c r="Z2297" s="26" t="str">
        <f t="shared" si="403"/>
        <v>00</v>
      </c>
      <c r="AA2297" s="26" t="str">
        <f t="shared" si="404"/>
        <v>06</v>
      </c>
      <c r="AB2297" s="26" t="str">
        <f t="shared" si="405"/>
        <v>48</v>
      </c>
      <c r="AC2297" s="86" t="str">
        <f t="shared" si="406"/>
        <v>CLS_TU_2038X1022px_10m_S2A_MSIL1C_20230419_10CC</v>
      </c>
      <c r="AD2297" s="41" t="s">
        <v>708</v>
      </c>
    </row>
    <row r="2298" spans="2:30" x14ac:dyDescent="0.25">
      <c r="B2298" t="s">
        <v>3866</v>
      </c>
      <c r="C2298" t="s">
        <v>3817</v>
      </c>
      <c r="D2298" s="7" t="s">
        <v>379</v>
      </c>
      <c r="E2298" s="2" t="b">
        <v>1</v>
      </c>
      <c r="F2298" s="2" t="s">
        <v>3814</v>
      </c>
      <c r="G2298" s="7" t="s">
        <v>370</v>
      </c>
      <c r="H2298" t="s">
        <v>88</v>
      </c>
      <c r="I2298" s="50">
        <v>45030</v>
      </c>
      <c r="J2298" s="2" t="s">
        <v>89</v>
      </c>
      <c r="K2298" s="2" t="s">
        <v>95</v>
      </c>
      <c r="L2298" s="9">
        <v>18.3</v>
      </c>
      <c r="M2298" s="2" t="s">
        <v>4140</v>
      </c>
      <c r="N2298" s="2" t="s">
        <v>85</v>
      </c>
      <c r="O2298" s="2" t="s">
        <v>4138</v>
      </c>
      <c r="P2298" s="2" t="str">
        <f>VLOOKUP(I2298,Period!A:B,2,FALSE)</f>
        <v>2023H1</v>
      </c>
      <c r="Q2298" s="9">
        <f t="shared" si="398"/>
        <v>18.3</v>
      </c>
      <c r="R2298" s="2">
        <f t="shared" si="407"/>
        <v>20</v>
      </c>
      <c r="S2298" t="str">
        <f t="shared" si="399"/>
        <v>02 Sunny (10%-30%)</v>
      </c>
      <c r="T2298" t="str">
        <f t="shared" si="408"/>
        <v>45030S2A_MSIL1CCDM-MLB-CLSTU4503002 Sunny (10%-30%)</v>
      </c>
      <c r="U2298">
        <f>IF(COUNTIF(T$2:T2297,T2298)&gt;=1,0,1)</f>
        <v>1</v>
      </c>
      <c r="V2298" s="26" t="s">
        <v>709</v>
      </c>
      <c r="W2298" s="26">
        <f t="shared" si="400"/>
        <v>2023</v>
      </c>
      <c r="X2298" s="26" t="str">
        <f t="shared" si="401"/>
        <v>04</v>
      </c>
      <c r="Y2298" s="26">
        <f t="shared" si="402"/>
        <v>14</v>
      </c>
      <c r="Z2298" s="26" t="str">
        <f t="shared" si="403"/>
        <v>00</v>
      </c>
      <c r="AA2298" s="26" t="str">
        <f t="shared" si="404"/>
        <v>06</v>
      </c>
      <c r="AB2298" s="26" t="str">
        <f t="shared" si="405"/>
        <v>46</v>
      </c>
      <c r="AC2298" s="86" t="str">
        <f t="shared" si="406"/>
        <v>CLS_TU_2038X1022px_10m_S2A_MSIL1C_20230414_20CC</v>
      </c>
      <c r="AD2298" s="41" t="s">
        <v>710</v>
      </c>
    </row>
    <row r="2299" spans="2:30" x14ac:dyDescent="0.25">
      <c r="B2299" t="s">
        <v>3866</v>
      </c>
      <c r="C2299" t="s">
        <v>3817</v>
      </c>
      <c r="D2299" s="7" t="s">
        <v>379</v>
      </c>
      <c r="E2299" s="2" t="b">
        <v>1</v>
      </c>
      <c r="F2299" s="2" t="s">
        <v>3814</v>
      </c>
      <c r="G2299" s="7" t="s">
        <v>370</v>
      </c>
      <c r="H2299" t="s">
        <v>88</v>
      </c>
      <c r="I2299" s="50">
        <v>45025</v>
      </c>
      <c r="J2299" s="2" t="s">
        <v>89</v>
      </c>
      <c r="K2299" s="2" t="s">
        <v>96</v>
      </c>
      <c r="L2299" s="9">
        <v>35.200000000000003</v>
      </c>
      <c r="M2299" s="2" t="s">
        <v>4140</v>
      </c>
      <c r="N2299" s="2" t="s">
        <v>85</v>
      </c>
      <c r="O2299" s="2" t="s">
        <v>4138</v>
      </c>
      <c r="P2299" s="2" t="str">
        <f>VLOOKUP(I2299,Period!A:B,2,FALSE)</f>
        <v>2023H1</v>
      </c>
      <c r="Q2299" s="9">
        <f t="shared" si="398"/>
        <v>35.200000000000003</v>
      </c>
      <c r="R2299" s="2">
        <f t="shared" si="407"/>
        <v>40</v>
      </c>
      <c r="S2299" t="str">
        <f t="shared" si="399"/>
        <v>03 Cloudy (40%-90%)</v>
      </c>
      <c r="T2299" t="str">
        <f t="shared" si="408"/>
        <v>45025S2A_MSIL1CCDM-MLB-CLSTU4502503 Cloudy (40%-90%)</v>
      </c>
      <c r="U2299">
        <f>IF(COUNTIF(T$2:T2298,T2299)&gt;=1,0,1)</f>
        <v>1</v>
      </c>
      <c r="V2299" s="26" t="s">
        <v>711</v>
      </c>
      <c r="W2299" s="26">
        <f t="shared" si="400"/>
        <v>2023</v>
      </c>
      <c r="X2299" s="26" t="str">
        <f t="shared" si="401"/>
        <v>04</v>
      </c>
      <c r="Y2299" s="26" t="str">
        <f t="shared" si="402"/>
        <v>09</v>
      </c>
      <c r="Z2299" s="26" t="str">
        <f t="shared" si="403"/>
        <v>00</v>
      </c>
      <c r="AA2299" s="26" t="str">
        <f t="shared" si="404"/>
        <v>06</v>
      </c>
      <c r="AB2299" s="26" t="str">
        <f t="shared" si="405"/>
        <v>48</v>
      </c>
      <c r="AC2299" s="86" t="str">
        <f t="shared" si="406"/>
        <v>CLS_TU_2038X1022px_10m_S2A_MSIL1C_20230409_40CC</v>
      </c>
      <c r="AD2299" s="41" t="s">
        <v>712</v>
      </c>
    </row>
    <row r="2300" spans="2:30" x14ac:dyDescent="0.25">
      <c r="B2300" t="s">
        <v>3866</v>
      </c>
      <c r="C2300" t="s">
        <v>3817</v>
      </c>
      <c r="D2300" s="7" t="s">
        <v>379</v>
      </c>
      <c r="E2300" s="2" t="b">
        <v>1</v>
      </c>
      <c r="F2300" s="2" t="s">
        <v>3814</v>
      </c>
      <c r="G2300" s="7" t="s">
        <v>370</v>
      </c>
      <c r="H2300" t="s">
        <v>88</v>
      </c>
      <c r="I2300" s="50">
        <v>45020</v>
      </c>
      <c r="J2300" s="2" t="s">
        <v>89</v>
      </c>
      <c r="K2300" s="2" t="s">
        <v>93</v>
      </c>
      <c r="L2300" s="9">
        <v>12.6</v>
      </c>
      <c r="M2300" s="2" t="s">
        <v>4140</v>
      </c>
      <c r="N2300" s="2" t="s">
        <v>85</v>
      </c>
      <c r="O2300" s="2" t="s">
        <v>4138</v>
      </c>
      <c r="P2300" s="2" t="str">
        <f>VLOOKUP(I2300,Period!A:B,2,FALSE)</f>
        <v>2023H1</v>
      </c>
      <c r="Q2300" s="9">
        <f t="shared" si="398"/>
        <v>12.6</v>
      </c>
      <c r="R2300" s="2">
        <f t="shared" si="407"/>
        <v>20</v>
      </c>
      <c r="S2300" t="str">
        <f t="shared" si="399"/>
        <v>02 Sunny (10%-30%)</v>
      </c>
      <c r="T2300" t="str">
        <f t="shared" si="408"/>
        <v>45020S2A_MSIL1CCDM-MLB-CLSTU4502002 Sunny (10%-30%)</v>
      </c>
      <c r="U2300">
        <f>IF(COUNTIF(T$2:T2299,T2300)&gt;=1,0,1)</f>
        <v>1</v>
      </c>
      <c r="V2300" s="26" t="s">
        <v>713</v>
      </c>
      <c r="W2300" s="26">
        <f t="shared" si="400"/>
        <v>2023</v>
      </c>
      <c r="X2300" s="26" t="str">
        <f t="shared" si="401"/>
        <v>04</v>
      </c>
      <c r="Y2300" s="26" t="str">
        <f t="shared" si="402"/>
        <v>04</v>
      </c>
      <c r="Z2300" s="26" t="str">
        <f t="shared" si="403"/>
        <v>00</v>
      </c>
      <c r="AA2300" s="26" t="str">
        <f t="shared" si="404"/>
        <v>06</v>
      </c>
      <c r="AB2300" s="26" t="str">
        <f t="shared" si="405"/>
        <v>45</v>
      </c>
      <c r="AC2300" s="86" t="str">
        <f t="shared" si="406"/>
        <v>CLS_TU_2038X1022px_10m_S2A_MSIL1C_20230404_20CC</v>
      </c>
      <c r="AD2300" s="41" t="s">
        <v>714</v>
      </c>
    </row>
    <row r="2301" spans="2:30" x14ac:dyDescent="0.25">
      <c r="B2301" t="s">
        <v>3866</v>
      </c>
      <c r="C2301" t="s">
        <v>3817</v>
      </c>
      <c r="D2301" s="7" t="s">
        <v>379</v>
      </c>
      <c r="E2301" s="2" t="b">
        <v>1</v>
      </c>
      <c r="F2301" s="2" t="s">
        <v>3814</v>
      </c>
      <c r="G2301" s="7" t="s">
        <v>370</v>
      </c>
      <c r="H2301" t="s">
        <v>88</v>
      </c>
      <c r="I2301" s="50">
        <v>45015</v>
      </c>
      <c r="J2301" s="2" t="s">
        <v>89</v>
      </c>
      <c r="K2301" s="2" t="s">
        <v>94</v>
      </c>
      <c r="L2301" s="9">
        <v>49.9</v>
      </c>
      <c r="M2301" s="2" t="s">
        <v>4140</v>
      </c>
      <c r="N2301" s="2" t="s">
        <v>85</v>
      </c>
      <c r="O2301" s="2" t="s">
        <v>4138</v>
      </c>
      <c r="P2301" s="2" t="str">
        <f>VLOOKUP(I2301,Period!A:B,2,FALSE)</f>
        <v>2023H1</v>
      </c>
      <c r="Q2301" s="9">
        <f t="shared" si="398"/>
        <v>49.9</v>
      </c>
      <c r="R2301" s="2">
        <f t="shared" si="407"/>
        <v>50</v>
      </c>
      <c r="S2301" t="str">
        <f t="shared" si="399"/>
        <v>03 Cloudy (40%-90%)</v>
      </c>
      <c r="T2301" t="str">
        <f t="shared" si="408"/>
        <v>45015S2A_MSIL1CCDM-MLB-CLSTU4501503 Cloudy (40%-90%)</v>
      </c>
      <c r="U2301">
        <f>IF(COUNTIF(T$2:T2300,T2301)&gt;=1,0,1)</f>
        <v>1</v>
      </c>
      <c r="V2301" s="26" t="s">
        <v>715</v>
      </c>
      <c r="W2301" s="26">
        <f t="shared" si="400"/>
        <v>2023</v>
      </c>
      <c r="X2301" s="26" t="str">
        <f t="shared" si="401"/>
        <v>03</v>
      </c>
      <c r="Y2301" s="26">
        <f t="shared" si="402"/>
        <v>30</v>
      </c>
      <c r="Z2301" s="26" t="str">
        <f t="shared" si="403"/>
        <v>00</v>
      </c>
      <c r="AA2301" s="26" t="str">
        <f t="shared" si="404"/>
        <v>06</v>
      </c>
      <c r="AB2301" s="26" t="str">
        <f t="shared" si="405"/>
        <v>49</v>
      </c>
      <c r="AC2301" s="86" t="str">
        <f t="shared" si="406"/>
        <v>CLS_TU_2038X1022px_10m_S2A_MSIL1C_20230330_50CC</v>
      </c>
      <c r="AD2301" s="41" t="s">
        <v>716</v>
      </c>
    </row>
    <row r="2302" spans="2:30" x14ac:dyDescent="0.25">
      <c r="B2302" t="s">
        <v>3866</v>
      </c>
      <c r="C2302" t="s">
        <v>3817</v>
      </c>
      <c r="D2302" s="7" t="s">
        <v>379</v>
      </c>
      <c r="E2302" s="2" t="b">
        <v>1</v>
      </c>
      <c r="F2302" s="2" t="s">
        <v>3814</v>
      </c>
      <c r="G2302" s="7" t="s">
        <v>370</v>
      </c>
      <c r="H2302" t="s">
        <v>88</v>
      </c>
      <c r="I2302" s="50">
        <v>45010</v>
      </c>
      <c r="J2302" s="2" t="s">
        <v>89</v>
      </c>
      <c r="K2302" s="2" t="s">
        <v>97</v>
      </c>
      <c r="L2302" s="9">
        <v>90.1</v>
      </c>
      <c r="M2302" s="2" t="s">
        <v>4140</v>
      </c>
      <c r="N2302" s="2" t="s">
        <v>85</v>
      </c>
      <c r="O2302" s="2" t="s">
        <v>4138</v>
      </c>
      <c r="P2302" s="2" t="str">
        <f>VLOOKUP(I2302,Period!A:B,2,FALSE)</f>
        <v>2023H1</v>
      </c>
      <c r="Q2302" s="9">
        <f t="shared" si="398"/>
        <v>90.1</v>
      </c>
      <c r="R2302" s="2">
        <f t="shared" si="407"/>
        <v>100</v>
      </c>
      <c r="S2302" t="str">
        <f t="shared" si="399"/>
        <v>04 Overcast (100%)</v>
      </c>
      <c r="T2302" t="str">
        <f t="shared" si="408"/>
        <v>45010S2A_MSIL1CCDM-MLB-CLSTU4501004 Overcast (100%)</v>
      </c>
      <c r="U2302">
        <f>IF(COUNTIF(T$2:T2301,T2302)&gt;=1,0,1)</f>
        <v>1</v>
      </c>
      <c r="V2302" s="26" t="s">
        <v>717</v>
      </c>
      <c r="W2302" s="26">
        <f t="shared" si="400"/>
        <v>2023</v>
      </c>
      <c r="X2302" s="26" t="str">
        <f t="shared" si="401"/>
        <v>03</v>
      </c>
      <c r="Y2302" s="26">
        <f t="shared" si="402"/>
        <v>25</v>
      </c>
      <c r="Z2302" s="26" t="str">
        <f t="shared" si="403"/>
        <v>00</v>
      </c>
      <c r="AA2302" s="26" t="str">
        <f t="shared" si="404"/>
        <v>06</v>
      </c>
      <c r="AB2302" s="26" t="str">
        <f t="shared" si="405"/>
        <v>44</v>
      </c>
      <c r="AC2302" s="86" t="str">
        <f t="shared" si="406"/>
        <v>CLS_TU_2038X1022px_10m_S2A_MSIL1C_20230325_100CC</v>
      </c>
      <c r="AD2302" s="41" t="s">
        <v>718</v>
      </c>
    </row>
    <row r="2303" spans="2:30" x14ac:dyDescent="0.25">
      <c r="B2303" t="s">
        <v>3866</v>
      </c>
      <c r="C2303" t="s">
        <v>3817</v>
      </c>
      <c r="D2303" s="7" t="s">
        <v>379</v>
      </c>
      <c r="E2303" s="2" t="b">
        <v>1</v>
      </c>
      <c r="F2303" s="2" t="s">
        <v>3814</v>
      </c>
      <c r="G2303" s="7" t="s">
        <v>370</v>
      </c>
      <c r="H2303" t="s">
        <v>88</v>
      </c>
      <c r="I2303" s="50">
        <v>45005</v>
      </c>
      <c r="J2303" s="2" t="s">
        <v>89</v>
      </c>
      <c r="K2303" s="2" t="s">
        <v>94</v>
      </c>
      <c r="L2303" s="9">
        <v>47.9</v>
      </c>
      <c r="M2303" s="2" t="s">
        <v>4140</v>
      </c>
      <c r="N2303" s="2" t="s">
        <v>85</v>
      </c>
      <c r="O2303" s="2" t="s">
        <v>4138</v>
      </c>
      <c r="P2303" s="2" t="str">
        <f>VLOOKUP(I2303,Period!A:B,2,FALSE)</f>
        <v>2023H1</v>
      </c>
      <c r="Q2303" s="9">
        <f t="shared" si="398"/>
        <v>47.9</v>
      </c>
      <c r="R2303" s="2">
        <f t="shared" si="407"/>
        <v>50</v>
      </c>
      <c r="S2303" t="str">
        <f t="shared" si="399"/>
        <v>03 Cloudy (40%-90%)</v>
      </c>
      <c r="T2303" t="str">
        <f t="shared" si="408"/>
        <v>45005S2A_MSIL1CCDM-MLB-CLSTU4500503 Cloudy (40%-90%)</v>
      </c>
      <c r="U2303">
        <f>IF(COUNTIF(T$2:T2302,T2303)&gt;=1,0,1)</f>
        <v>1</v>
      </c>
      <c r="V2303" s="26" t="s">
        <v>719</v>
      </c>
      <c r="W2303" s="26">
        <f t="shared" si="400"/>
        <v>2023</v>
      </c>
      <c r="X2303" s="26" t="str">
        <f t="shared" si="401"/>
        <v>03</v>
      </c>
      <c r="Y2303" s="26">
        <f t="shared" si="402"/>
        <v>20</v>
      </c>
      <c r="Z2303" s="26" t="str">
        <f t="shared" si="403"/>
        <v>00</v>
      </c>
      <c r="AA2303" s="26" t="str">
        <f t="shared" si="404"/>
        <v>06</v>
      </c>
      <c r="AB2303" s="26" t="str">
        <f t="shared" si="405"/>
        <v>49</v>
      </c>
      <c r="AC2303" s="86" t="str">
        <f t="shared" si="406"/>
        <v>CLS_TU_2038X1022px_10m_S2A_MSIL1C_20230320_50CC</v>
      </c>
      <c r="AD2303" s="41" t="s">
        <v>720</v>
      </c>
    </row>
    <row r="2304" spans="2:30" x14ac:dyDescent="0.25">
      <c r="B2304" t="s">
        <v>3866</v>
      </c>
      <c r="C2304" t="s">
        <v>3817</v>
      </c>
      <c r="D2304" s="7" t="s">
        <v>379</v>
      </c>
      <c r="E2304" s="2" t="b">
        <v>1</v>
      </c>
      <c r="F2304" s="2" t="s">
        <v>3814</v>
      </c>
      <c r="G2304" s="7" t="s">
        <v>370</v>
      </c>
      <c r="H2304" t="s">
        <v>88</v>
      </c>
      <c r="I2304" s="50">
        <v>45000</v>
      </c>
      <c r="J2304" s="2" t="s">
        <v>89</v>
      </c>
      <c r="K2304" s="2" t="s">
        <v>98</v>
      </c>
      <c r="L2304" s="9">
        <v>11.9</v>
      </c>
      <c r="M2304" s="2" t="s">
        <v>4140</v>
      </c>
      <c r="N2304" s="2" t="s">
        <v>85</v>
      </c>
      <c r="O2304" s="2" t="s">
        <v>4138</v>
      </c>
      <c r="P2304" s="2" t="str">
        <f>VLOOKUP(I2304,Period!A:B,2,FALSE)</f>
        <v>2023H1</v>
      </c>
      <c r="Q2304" s="9">
        <f t="shared" si="398"/>
        <v>11.9</v>
      </c>
      <c r="R2304" s="2">
        <f t="shared" si="407"/>
        <v>20</v>
      </c>
      <c r="S2304" t="str">
        <f t="shared" si="399"/>
        <v>02 Sunny (10%-30%)</v>
      </c>
      <c r="T2304" t="str">
        <f t="shared" si="408"/>
        <v>45000S2A_MSIL1CCDM-MLB-CLSTU4500002 Sunny (10%-30%)</v>
      </c>
      <c r="U2304">
        <f>IF(COUNTIF(T$2:T2303,T2304)&gt;=1,0,1)</f>
        <v>1</v>
      </c>
      <c r="V2304" s="26" t="s">
        <v>721</v>
      </c>
      <c r="W2304" s="26">
        <f t="shared" si="400"/>
        <v>2023</v>
      </c>
      <c r="X2304" s="26" t="str">
        <f t="shared" si="401"/>
        <v>03</v>
      </c>
      <c r="Y2304" s="26">
        <f t="shared" si="402"/>
        <v>15</v>
      </c>
      <c r="Z2304" s="26" t="str">
        <f t="shared" si="403"/>
        <v>00</v>
      </c>
      <c r="AA2304" s="26" t="str">
        <f t="shared" si="404"/>
        <v>06</v>
      </c>
      <c r="AB2304" s="26" t="str">
        <f t="shared" si="405"/>
        <v>43</v>
      </c>
      <c r="AC2304" s="86" t="str">
        <f t="shared" si="406"/>
        <v>CLS_TU_2038X1022px_10m_S2A_MSIL1C_20230315_20CC</v>
      </c>
      <c r="AD2304" s="41" t="s">
        <v>722</v>
      </c>
    </row>
    <row r="2305" spans="2:30" x14ac:dyDescent="0.25">
      <c r="B2305" t="s">
        <v>3866</v>
      </c>
      <c r="C2305" t="s">
        <v>3817</v>
      </c>
      <c r="D2305" s="7" t="s">
        <v>379</v>
      </c>
      <c r="E2305" s="2" t="b">
        <v>1</v>
      </c>
      <c r="F2305" s="2" t="s">
        <v>3814</v>
      </c>
      <c r="G2305" s="7" t="s">
        <v>370</v>
      </c>
      <c r="H2305" t="s">
        <v>88</v>
      </c>
      <c r="I2305" s="50">
        <v>44995</v>
      </c>
      <c r="J2305" s="2" t="s">
        <v>89</v>
      </c>
      <c r="K2305" s="2" t="s">
        <v>91</v>
      </c>
      <c r="L2305" s="9">
        <v>5.4</v>
      </c>
      <c r="M2305" s="2" t="s">
        <v>4140</v>
      </c>
      <c r="N2305" s="2" t="s">
        <v>85</v>
      </c>
      <c r="O2305" s="2" t="s">
        <v>4138</v>
      </c>
      <c r="P2305" s="2" t="str">
        <f>VLOOKUP(I2305,Period!A:B,2,FALSE)</f>
        <v>2023H1</v>
      </c>
      <c r="Q2305" s="9">
        <f t="shared" si="398"/>
        <v>5.4</v>
      </c>
      <c r="R2305" s="2">
        <f t="shared" si="407"/>
        <v>10</v>
      </c>
      <c r="S2305" t="str">
        <f t="shared" si="399"/>
        <v>02 Sunny (10%-30%)</v>
      </c>
      <c r="T2305" t="str">
        <f t="shared" si="408"/>
        <v>44995S2A_MSIL1CCDM-MLB-CLSTU4499502 Sunny (10%-30%)</v>
      </c>
      <c r="U2305">
        <f>IF(COUNTIF(T$2:T2304,T2305)&gt;=1,0,1)</f>
        <v>1</v>
      </c>
      <c r="V2305" s="26" t="s">
        <v>723</v>
      </c>
      <c r="W2305" s="26">
        <f t="shared" si="400"/>
        <v>2023</v>
      </c>
      <c r="X2305" s="26" t="str">
        <f t="shared" si="401"/>
        <v>03</v>
      </c>
      <c r="Y2305" s="26">
        <f t="shared" si="402"/>
        <v>10</v>
      </c>
      <c r="Z2305" s="26" t="str">
        <f t="shared" si="403"/>
        <v>00</v>
      </c>
      <c r="AA2305" s="26" t="str">
        <f t="shared" si="404"/>
        <v>06</v>
      </c>
      <c r="AB2305" s="26" t="str">
        <f t="shared" si="405"/>
        <v>50</v>
      </c>
      <c r="AC2305" s="86" t="str">
        <f t="shared" si="406"/>
        <v>CLS_TU_2038X1022px_10m_S2A_MSIL1C_20230310_10CC</v>
      </c>
      <c r="AD2305" s="41" t="s">
        <v>724</v>
      </c>
    </row>
    <row r="2306" spans="2:30" x14ac:dyDescent="0.25">
      <c r="B2306" t="s">
        <v>3866</v>
      </c>
      <c r="C2306" t="s">
        <v>3817</v>
      </c>
      <c r="D2306" s="7" t="s">
        <v>379</v>
      </c>
      <c r="E2306" s="2" t="b">
        <v>1</v>
      </c>
      <c r="F2306" s="2" t="s">
        <v>3814</v>
      </c>
      <c r="G2306" s="7" t="s">
        <v>370</v>
      </c>
      <c r="H2306" t="s">
        <v>88</v>
      </c>
      <c r="I2306" s="50">
        <v>44990</v>
      </c>
      <c r="J2306" s="2" t="s">
        <v>89</v>
      </c>
      <c r="K2306" s="2" t="s">
        <v>98</v>
      </c>
      <c r="L2306" s="9">
        <v>34.1</v>
      </c>
      <c r="M2306" s="2" t="s">
        <v>4140</v>
      </c>
      <c r="N2306" s="2" t="s">
        <v>85</v>
      </c>
      <c r="O2306" s="2" t="s">
        <v>4138</v>
      </c>
      <c r="P2306" s="2" t="str">
        <f>VLOOKUP(I2306,Period!A:B,2,FALSE)</f>
        <v>2023H1</v>
      </c>
      <c r="Q2306" s="9">
        <f t="shared" ref="Q2306:Q2369" si="409">AVERAGEIFS(L:L,I:I,I2306,H:H,H2306,C:C,C2306,B:B,B2306)</f>
        <v>34.1</v>
      </c>
      <c r="R2306" s="2">
        <f t="shared" si="407"/>
        <v>40</v>
      </c>
      <c r="S2306" t="str">
        <f t="shared" si="399"/>
        <v>03 Cloudy (40%-90%)</v>
      </c>
      <c r="T2306" t="str">
        <f t="shared" si="408"/>
        <v>44990S2A_MSIL1CCDM-MLB-CLSTU4499003 Cloudy (40%-90%)</v>
      </c>
      <c r="U2306">
        <f>IF(COUNTIF(T$2:T2305,T2306)&gt;=1,0,1)</f>
        <v>1</v>
      </c>
      <c r="V2306" s="26" t="s">
        <v>725</v>
      </c>
      <c r="W2306" s="26">
        <f t="shared" si="400"/>
        <v>2023</v>
      </c>
      <c r="X2306" s="26" t="str">
        <f t="shared" si="401"/>
        <v>03</v>
      </c>
      <c r="Y2306" s="26" t="str">
        <f t="shared" si="402"/>
        <v>05</v>
      </c>
      <c r="Z2306" s="26" t="str">
        <f t="shared" si="403"/>
        <v>00</v>
      </c>
      <c r="AA2306" s="26" t="str">
        <f t="shared" si="404"/>
        <v>06</v>
      </c>
      <c r="AB2306" s="26" t="str">
        <f t="shared" si="405"/>
        <v>43</v>
      </c>
      <c r="AC2306" s="86" t="str">
        <f t="shared" si="406"/>
        <v>CLS_TU_2038X1022px_10m_S2A_MSIL1C_20230305_40CC</v>
      </c>
      <c r="AD2306" s="41" t="s">
        <v>726</v>
      </c>
    </row>
    <row r="2307" spans="2:30" x14ac:dyDescent="0.25">
      <c r="B2307" t="s">
        <v>3866</v>
      </c>
      <c r="C2307" t="s">
        <v>3817</v>
      </c>
      <c r="D2307" s="7" t="s">
        <v>379</v>
      </c>
      <c r="E2307" s="2" t="b">
        <v>1</v>
      </c>
      <c r="F2307" s="2" t="s">
        <v>3814</v>
      </c>
      <c r="G2307" s="7" t="s">
        <v>370</v>
      </c>
      <c r="H2307" t="s">
        <v>88</v>
      </c>
      <c r="I2307" s="50">
        <v>44985</v>
      </c>
      <c r="J2307" s="2" t="s">
        <v>89</v>
      </c>
      <c r="K2307" s="2" t="s">
        <v>95</v>
      </c>
      <c r="L2307" s="9">
        <v>30</v>
      </c>
      <c r="M2307" s="2" t="s">
        <v>4140</v>
      </c>
      <c r="N2307" s="2" t="s">
        <v>85</v>
      </c>
      <c r="O2307" s="2" t="s">
        <v>4138</v>
      </c>
      <c r="P2307" s="2" t="str">
        <f>VLOOKUP(I2307,Period!A:B,2,FALSE)</f>
        <v>2023H1</v>
      </c>
      <c r="Q2307" s="9">
        <f t="shared" si="409"/>
        <v>30</v>
      </c>
      <c r="R2307" s="2">
        <f t="shared" ref="R2307:R2370" si="410">ROUNDUP(Q2307/10,0)*10</f>
        <v>30</v>
      </c>
      <c r="S2307" t="str">
        <f t="shared" ref="S2307:S2370" si="411">IF(R2307=0,"01 Clear (0%)",IF(R2307&lt;=30,"02 Sunny (10%-30%)",IF(R2307&lt;=90,"03 Cloudy (40%-90%)","04 Overcast (100%)")))</f>
        <v>02 Sunny (10%-30%)</v>
      </c>
      <c r="T2307" t="str">
        <f t="shared" si="408"/>
        <v>44985S2A_MSIL1CCDM-MLB-CLSTU4498502 Sunny (10%-30%)</v>
      </c>
      <c r="U2307">
        <f>IF(COUNTIF(T$2:T2306,T2307)&gt;=1,0,1)</f>
        <v>1</v>
      </c>
      <c r="V2307" s="26" t="s">
        <v>727</v>
      </c>
      <c r="W2307" s="26">
        <f t="shared" ref="W2307:W2370" si="412">YEAR(I2307)</f>
        <v>2023</v>
      </c>
      <c r="X2307" s="26" t="str">
        <f t="shared" ref="X2307:X2370" si="413">IF(LEN(MONTH(I2307))=1,CONCATENATE("0",MONTH(I2307)),MONTH(I2307))</f>
        <v>02</v>
      </c>
      <c r="Y2307" s="26">
        <f t="shared" ref="Y2307:Y2370" si="414">IF(LEN(DAY(I2307))=1,CONCATENATE("0",DAY(I2307)),DAY(I2307))</f>
        <v>28</v>
      </c>
      <c r="Z2307" s="26" t="str">
        <f t="shared" ref="Z2307:Z2370" si="415">LEFT(K2307,2)</f>
        <v>00</v>
      </c>
      <c r="AA2307" s="26" t="str">
        <f t="shared" ref="AA2307:AA2370" si="416">MID(K2307,4,2)</f>
        <v>06</v>
      </c>
      <c r="AB2307" s="26" t="str">
        <f t="shared" ref="AB2307:AB2370" si="417">MID(K2307,7,2)</f>
        <v>46</v>
      </c>
      <c r="AC2307" s="86" t="str">
        <f t="shared" ref="AC2307:AC2370" si="418">CONCATENATE(RIGHT(C2307,3),"_",H2307,"_",M2307,"_",O2307,"_",B2307,"_",W2307,X2307,Y2307,"_",R2307,"CC")</f>
        <v>CLS_TU_2038X1022px_10m_S2A_MSIL1C_20230228_30CC</v>
      </c>
      <c r="AD2307" s="41" t="s">
        <v>728</v>
      </c>
    </row>
    <row r="2308" spans="2:30" x14ac:dyDescent="0.25">
      <c r="B2308" t="s">
        <v>3866</v>
      </c>
      <c r="C2308" t="s">
        <v>3817</v>
      </c>
      <c r="D2308" s="7" t="s">
        <v>379</v>
      </c>
      <c r="E2308" s="2" t="b">
        <v>1</v>
      </c>
      <c r="F2308" s="2" t="s">
        <v>3814</v>
      </c>
      <c r="G2308" s="7" t="s">
        <v>370</v>
      </c>
      <c r="H2308" t="s">
        <v>88</v>
      </c>
      <c r="I2308" s="50">
        <v>44980</v>
      </c>
      <c r="J2308" s="2" t="s">
        <v>89</v>
      </c>
      <c r="K2308" s="2" t="s">
        <v>98</v>
      </c>
      <c r="L2308" s="9">
        <v>34</v>
      </c>
      <c r="M2308" s="2" t="s">
        <v>4140</v>
      </c>
      <c r="N2308" s="2" t="s">
        <v>85</v>
      </c>
      <c r="O2308" s="2" t="s">
        <v>4138</v>
      </c>
      <c r="P2308" s="2" t="str">
        <f>VLOOKUP(I2308,Period!A:B,2,FALSE)</f>
        <v>2023H1</v>
      </c>
      <c r="Q2308" s="9">
        <f t="shared" si="409"/>
        <v>34</v>
      </c>
      <c r="R2308" s="2">
        <f t="shared" si="410"/>
        <v>40</v>
      </c>
      <c r="S2308" t="str">
        <f t="shared" si="411"/>
        <v>03 Cloudy (40%-90%)</v>
      </c>
      <c r="T2308" t="str">
        <f t="shared" si="408"/>
        <v>44980S2A_MSIL1CCDM-MLB-CLSTU4498003 Cloudy (40%-90%)</v>
      </c>
      <c r="U2308">
        <f>IF(COUNTIF(T$2:T2307,T2308)&gt;=1,0,1)</f>
        <v>1</v>
      </c>
      <c r="V2308" s="26" t="s">
        <v>729</v>
      </c>
      <c r="W2308" s="26">
        <f t="shared" si="412"/>
        <v>2023</v>
      </c>
      <c r="X2308" s="26" t="str">
        <f t="shared" si="413"/>
        <v>02</v>
      </c>
      <c r="Y2308" s="26">
        <f t="shared" si="414"/>
        <v>23</v>
      </c>
      <c r="Z2308" s="26" t="str">
        <f t="shared" si="415"/>
        <v>00</v>
      </c>
      <c r="AA2308" s="26" t="str">
        <f t="shared" si="416"/>
        <v>06</v>
      </c>
      <c r="AB2308" s="26" t="str">
        <f t="shared" si="417"/>
        <v>43</v>
      </c>
      <c r="AC2308" s="86" t="str">
        <f t="shared" si="418"/>
        <v>CLS_TU_2038X1022px_10m_S2A_MSIL1C_20230223_40CC</v>
      </c>
      <c r="AD2308" s="41" t="s">
        <v>730</v>
      </c>
    </row>
    <row r="2309" spans="2:30" x14ac:dyDescent="0.25">
      <c r="B2309" t="s">
        <v>3866</v>
      </c>
      <c r="C2309" t="s">
        <v>3817</v>
      </c>
      <c r="D2309" s="7" t="s">
        <v>379</v>
      </c>
      <c r="E2309" s="2" t="b">
        <v>1</v>
      </c>
      <c r="F2309" s="2" t="s">
        <v>3814</v>
      </c>
      <c r="G2309" s="7" t="s">
        <v>370</v>
      </c>
      <c r="H2309" t="s">
        <v>88</v>
      </c>
      <c r="I2309" s="50">
        <v>44975</v>
      </c>
      <c r="J2309" s="2" t="s">
        <v>89</v>
      </c>
      <c r="K2309" s="2" t="s">
        <v>97</v>
      </c>
      <c r="L2309" s="9">
        <v>4.0999999999999996</v>
      </c>
      <c r="M2309" s="2" t="s">
        <v>4140</v>
      </c>
      <c r="N2309" s="2" t="s">
        <v>85</v>
      </c>
      <c r="O2309" s="2" t="s">
        <v>4138</v>
      </c>
      <c r="P2309" s="2" t="str">
        <f>VLOOKUP(I2309,Period!A:B,2,FALSE)</f>
        <v>2023H1</v>
      </c>
      <c r="Q2309" s="9">
        <f t="shared" si="409"/>
        <v>4.0999999999999996</v>
      </c>
      <c r="R2309" s="2">
        <f t="shared" si="410"/>
        <v>10</v>
      </c>
      <c r="S2309" t="str">
        <f t="shared" si="411"/>
        <v>02 Sunny (10%-30%)</v>
      </c>
      <c r="T2309" t="str">
        <f t="shared" si="408"/>
        <v>44975S2A_MSIL1CCDM-MLB-CLSTU4497502 Sunny (10%-30%)</v>
      </c>
      <c r="U2309">
        <f>IF(COUNTIF(T$2:T2308,T2309)&gt;=1,0,1)</f>
        <v>1</v>
      </c>
      <c r="V2309" s="26" t="s">
        <v>731</v>
      </c>
      <c r="W2309" s="26">
        <f t="shared" si="412"/>
        <v>2023</v>
      </c>
      <c r="X2309" s="26" t="str">
        <f t="shared" si="413"/>
        <v>02</v>
      </c>
      <c r="Y2309" s="26">
        <f t="shared" si="414"/>
        <v>18</v>
      </c>
      <c r="Z2309" s="26" t="str">
        <f t="shared" si="415"/>
        <v>00</v>
      </c>
      <c r="AA2309" s="26" t="str">
        <f t="shared" si="416"/>
        <v>06</v>
      </c>
      <c r="AB2309" s="26" t="str">
        <f t="shared" si="417"/>
        <v>44</v>
      </c>
      <c r="AC2309" s="86" t="str">
        <f t="shared" si="418"/>
        <v>CLS_TU_2038X1022px_10m_S2A_MSIL1C_20230218_10CC</v>
      </c>
      <c r="AD2309" s="41" t="s">
        <v>732</v>
      </c>
    </row>
    <row r="2310" spans="2:30" x14ac:dyDescent="0.25">
      <c r="B2310" t="s">
        <v>3866</v>
      </c>
      <c r="C2310" t="s">
        <v>3817</v>
      </c>
      <c r="D2310" s="7" t="s">
        <v>379</v>
      </c>
      <c r="E2310" s="2" t="b">
        <v>1</v>
      </c>
      <c r="F2310" s="2" t="s">
        <v>3814</v>
      </c>
      <c r="G2310" s="7" t="s">
        <v>370</v>
      </c>
      <c r="H2310" t="s">
        <v>88</v>
      </c>
      <c r="I2310" s="50">
        <v>44970</v>
      </c>
      <c r="J2310" s="2" t="s">
        <v>89</v>
      </c>
      <c r="K2310" s="2" t="s">
        <v>97</v>
      </c>
      <c r="L2310" s="9">
        <v>76.8</v>
      </c>
      <c r="M2310" s="2" t="s">
        <v>4140</v>
      </c>
      <c r="N2310" s="2" t="s">
        <v>85</v>
      </c>
      <c r="O2310" s="2" t="s">
        <v>4138</v>
      </c>
      <c r="P2310" s="2" t="str">
        <f>VLOOKUP(I2310,Period!A:B,2,FALSE)</f>
        <v>2023H1</v>
      </c>
      <c r="Q2310" s="9">
        <f t="shared" si="409"/>
        <v>76.8</v>
      </c>
      <c r="R2310" s="2">
        <f t="shared" si="410"/>
        <v>80</v>
      </c>
      <c r="S2310" t="str">
        <f t="shared" si="411"/>
        <v>03 Cloudy (40%-90%)</v>
      </c>
      <c r="T2310" t="str">
        <f t="shared" si="408"/>
        <v>44970S2A_MSIL1CCDM-MLB-CLSTU4497003 Cloudy (40%-90%)</v>
      </c>
      <c r="U2310">
        <f>IF(COUNTIF(T$2:T2309,T2310)&gt;=1,0,1)</f>
        <v>1</v>
      </c>
      <c r="V2310" s="26" t="s">
        <v>733</v>
      </c>
      <c r="W2310" s="26">
        <f t="shared" si="412"/>
        <v>2023</v>
      </c>
      <c r="X2310" s="26" t="str">
        <f t="shared" si="413"/>
        <v>02</v>
      </c>
      <c r="Y2310" s="26">
        <f t="shared" si="414"/>
        <v>13</v>
      </c>
      <c r="Z2310" s="26" t="str">
        <f t="shared" si="415"/>
        <v>00</v>
      </c>
      <c r="AA2310" s="26" t="str">
        <f t="shared" si="416"/>
        <v>06</v>
      </c>
      <c r="AB2310" s="26" t="str">
        <f t="shared" si="417"/>
        <v>44</v>
      </c>
      <c r="AC2310" s="86" t="str">
        <f t="shared" si="418"/>
        <v>CLS_TU_2038X1022px_10m_S2A_MSIL1C_20230213_80CC</v>
      </c>
      <c r="AD2310" s="41" t="s">
        <v>734</v>
      </c>
    </row>
    <row r="2311" spans="2:30" x14ac:dyDescent="0.25">
      <c r="B2311" t="s">
        <v>3866</v>
      </c>
      <c r="C2311" t="s">
        <v>3817</v>
      </c>
      <c r="D2311" s="7" t="s">
        <v>379</v>
      </c>
      <c r="E2311" s="2" t="b">
        <v>1</v>
      </c>
      <c r="F2311" s="2" t="s">
        <v>3814</v>
      </c>
      <c r="G2311" s="7" t="s">
        <v>370</v>
      </c>
      <c r="H2311" t="s">
        <v>88</v>
      </c>
      <c r="I2311" s="50">
        <v>44965</v>
      </c>
      <c r="J2311" s="2" t="s">
        <v>89</v>
      </c>
      <c r="K2311" s="2" t="s">
        <v>97</v>
      </c>
      <c r="L2311" s="9">
        <v>56.2</v>
      </c>
      <c r="M2311" s="2" t="s">
        <v>4140</v>
      </c>
      <c r="N2311" s="2" t="s">
        <v>85</v>
      </c>
      <c r="O2311" s="2" t="s">
        <v>4138</v>
      </c>
      <c r="P2311" s="2" t="str">
        <f>VLOOKUP(I2311,Period!A:B,2,FALSE)</f>
        <v>2023H1</v>
      </c>
      <c r="Q2311" s="9">
        <f t="shared" si="409"/>
        <v>56.2</v>
      </c>
      <c r="R2311" s="2">
        <f t="shared" si="410"/>
        <v>60</v>
      </c>
      <c r="S2311" t="str">
        <f t="shared" si="411"/>
        <v>03 Cloudy (40%-90%)</v>
      </c>
      <c r="T2311" t="str">
        <f t="shared" si="408"/>
        <v>44965S2A_MSIL1CCDM-MLB-CLSTU4496503 Cloudy (40%-90%)</v>
      </c>
      <c r="U2311">
        <f>IF(COUNTIF(T$2:T2310,T2311)&gt;=1,0,1)</f>
        <v>1</v>
      </c>
      <c r="V2311" s="26" t="s">
        <v>735</v>
      </c>
      <c r="W2311" s="26">
        <f t="shared" si="412"/>
        <v>2023</v>
      </c>
      <c r="X2311" s="26" t="str">
        <f t="shared" si="413"/>
        <v>02</v>
      </c>
      <c r="Y2311" s="26" t="str">
        <f t="shared" si="414"/>
        <v>08</v>
      </c>
      <c r="Z2311" s="26" t="str">
        <f t="shared" si="415"/>
        <v>00</v>
      </c>
      <c r="AA2311" s="26" t="str">
        <f t="shared" si="416"/>
        <v>06</v>
      </c>
      <c r="AB2311" s="26" t="str">
        <f t="shared" si="417"/>
        <v>44</v>
      </c>
      <c r="AC2311" s="86" t="str">
        <f t="shared" si="418"/>
        <v>CLS_TU_2038X1022px_10m_S2A_MSIL1C_20230208_60CC</v>
      </c>
      <c r="AD2311" s="41" t="s">
        <v>736</v>
      </c>
    </row>
    <row r="2312" spans="2:30" x14ac:dyDescent="0.25">
      <c r="B2312" t="s">
        <v>3866</v>
      </c>
      <c r="C2312" t="s">
        <v>3817</v>
      </c>
      <c r="D2312" s="7" t="s">
        <v>379</v>
      </c>
      <c r="E2312" s="2" t="b">
        <v>1</v>
      </c>
      <c r="F2312" s="2" t="s">
        <v>3814</v>
      </c>
      <c r="G2312" s="7" t="s">
        <v>370</v>
      </c>
      <c r="H2312" t="s">
        <v>88</v>
      </c>
      <c r="I2312" s="50">
        <v>44960</v>
      </c>
      <c r="J2312" s="2" t="s">
        <v>89</v>
      </c>
      <c r="K2312" s="2" t="s">
        <v>97</v>
      </c>
      <c r="L2312" s="9">
        <v>56.4</v>
      </c>
      <c r="M2312" s="2" t="s">
        <v>4140</v>
      </c>
      <c r="N2312" s="2" t="s">
        <v>85</v>
      </c>
      <c r="O2312" s="2" t="s">
        <v>4138</v>
      </c>
      <c r="P2312" s="2" t="str">
        <f>VLOOKUP(I2312,Period!A:B,2,FALSE)</f>
        <v>2023H1</v>
      </c>
      <c r="Q2312" s="9">
        <f t="shared" si="409"/>
        <v>56.4</v>
      </c>
      <c r="R2312" s="2">
        <f t="shared" si="410"/>
        <v>60</v>
      </c>
      <c r="S2312" t="str">
        <f t="shared" si="411"/>
        <v>03 Cloudy (40%-90%)</v>
      </c>
      <c r="T2312" t="str">
        <f t="shared" si="408"/>
        <v>44960S2A_MSIL1CCDM-MLB-CLSTU4496003 Cloudy (40%-90%)</v>
      </c>
      <c r="U2312">
        <f>IF(COUNTIF(T$2:T2311,T2312)&gt;=1,0,1)</f>
        <v>1</v>
      </c>
      <c r="V2312" s="26" t="s">
        <v>737</v>
      </c>
      <c r="W2312" s="26">
        <f t="shared" si="412"/>
        <v>2023</v>
      </c>
      <c r="X2312" s="26" t="str">
        <f t="shared" si="413"/>
        <v>02</v>
      </c>
      <c r="Y2312" s="26" t="str">
        <f t="shared" si="414"/>
        <v>03</v>
      </c>
      <c r="Z2312" s="26" t="str">
        <f t="shared" si="415"/>
        <v>00</v>
      </c>
      <c r="AA2312" s="26" t="str">
        <f t="shared" si="416"/>
        <v>06</v>
      </c>
      <c r="AB2312" s="26" t="str">
        <f t="shared" si="417"/>
        <v>44</v>
      </c>
      <c r="AC2312" s="86" t="str">
        <f t="shared" si="418"/>
        <v>CLS_TU_2038X1022px_10m_S2A_MSIL1C_20230203_60CC</v>
      </c>
      <c r="AD2312" s="41" t="s">
        <v>738</v>
      </c>
    </row>
    <row r="2313" spans="2:30" x14ac:dyDescent="0.25">
      <c r="B2313" t="s">
        <v>3866</v>
      </c>
      <c r="C2313" t="s">
        <v>3817</v>
      </c>
      <c r="D2313" s="7" t="s">
        <v>379</v>
      </c>
      <c r="E2313" s="2" t="b">
        <v>1</v>
      </c>
      <c r="F2313" s="2" t="s">
        <v>3814</v>
      </c>
      <c r="G2313" s="7" t="s">
        <v>370</v>
      </c>
      <c r="H2313" t="s">
        <v>88</v>
      </c>
      <c r="I2313" s="50">
        <v>44955</v>
      </c>
      <c r="J2313" s="2" t="s">
        <v>89</v>
      </c>
      <c r="K2313" s="2" t="s">
        <v>98</v>
      </c>
      <c r="L2313" s="9">
        <v>100</v>
      </c>
      <c r="M2313" s="2" t="s">
        <v>4140</v>
      </c>
      <c r="N2313" s="2" t="s">
        <v>85</v>
      </c>
      <c r="O2313" s="2" t="s">
        <v>4138</v>
      </c>
      <c r="P2313" s="2" t="str">
        <f>VLOOKUP(I2313,Period!A:B,2,FALSE)</f>
        <v>2023H1</v>
      </c>
      <c r="Q2313" s="9">
        <f t="shared" si="409"/>
        <v>100</v>
      </c>
      <c r="R2313" s="2">
        <f t="shared" si="410"/>
        <v>100</v>
      </c>
      <c r="S2313" t="str">
        <f t="shared" si="411"/>
        <v>04 Overcast (100%)</v>
      </c>
      <c r="T2313" t="str">
        <f t="shared" si="408"/>
        <v>44955S2A_MSIL1CCDM-MLB-CLSTU4495504 Overcast (100%)</v>
      </c>
      <c r="U2313">
        <f>IF(COUNTIF(T$2:T2312,T2313)&gt;=1,0,1)</f>
        <v>1</v>
      </c>
      <c r="V2313" s="26" t="s">
        <v>739</v>
      </c>
      <c r="W2313" s="26">
        <f t="shared" si="412"/>
        <v>2023</v>
      </c>
      <c r="X2313" s="26" t="str">
        <f t="shared" si="413"/>
        <v>01</v>
      </c>
      <c r="Y2313" s="26">
        <f t="shared" si="414"/>
        <v>29</v>
      </c>
      <c r="Z2313" s="26" t="str">
        <f t="shared" si="415"/>
        <v>00</v>
      </c>
      <c r="AA2313" s="26" t="str">
        <f t="shared" si="416"/>
        <v>06</v>
      </c>
      <c r="AB2313" s="26" t="str">
        <f t="shared" si="417"/>
        <v>43</v>
      </c>
      <c r="AC2313" s="86" t="str">
        <f t="shared" si="418"/>
        <v>CLS_TU_2038X1022px_10m_S2A_MSIL1C_20230129_100CC</v>
      </c>
      <c r="AD2313" s="41" t="s">
        <v>740</v>
      </c>
    </row>
    <row r="2314" spans="2:30" x14ac:dyDescent="0.25">
      <c r="B2314" t="s">
        <v>3866</v>
      </c>
      <c r="C2314" t="s">
        <v>3817</v>
      </c>
      <c r="D2314" s="7" t="s">
        <v>379</v>
      </c>
      <c r="E2314" s="2" t="b">
        <v>1</v>
      </c>
      <c r="F2314" s="2" t="s">
        <v>3814</v>
      </c>
      <c r="G2314" s="7" t="s">
        <v>370</v>
      </c>
      <c r="H2314" t="s">
        <v>88</v>
      </c>
      <c r="I2314" s="50">
        <v>44950</v>
      </c>
      <c r="J2314" s="2" t="s">
        <v>89</v>
      </c>
      <c r="K2314" s="2" t="s">
        <v>99</v>
      </c>
      <c r="L2314" s="9">
        <v>20.9</v>
      </c>
      <c r="M2314" s="2" t="s">
        <v>4140</v>
      </c>
      <c r="N2314" s="2" t="s">
        <v>85</v>
      </c>
      <c r="O2314" s="2" t="s">
        <v>4138</v>
      </c>
      <c r="P2314" s="2" t="str">
        <f>VLOOKUP(I2314,Period!A:B,2,FALSE)</f>
        <v>2023H1</v>
      </c>
      <c r="Q2314" s="9">
        <f t="shared" si="409"/>
        <v>20.9</v>
      </c>
      <c r="R2314" s="2">
        <f t="shared" si="410"/>
        <v>30</v>
      </c>
      <c r="S2314" t="str">
        <f t="shared" si="411"/>
        <v>02 Sunny (10%-30%)</v>
      </c>
      <c r="T2314" t="str">
        <f t="shared" si="408"/>
        <v>44950S2A_MSIL1CCDM-MLB-CLSTU4495002 Sunny (10%-30%)</v>
      </c>
      <c r="U2314">
        <f>IF(COUNTIF(T$2:T2313,T2314)&gt;=1,0,1)</f>
        <v>1</v>
      </c>
      <c r="V2314" s="26" t="s">
        <v>741</v>
      </c>
      <c r="W2314" s="26">
        <f t="shared" si="412"/>
        <v>2023</v>
      </c>
      <c r="X2314" s="26" t="str">
        <f t="shared" si="413"/>
        <v>01</v>
      </c>
      <c r="Y2314" s="26">
        <f t="shared" si="414"/>
        <v>24</v>
      </c>
      <c r="Z2314" s="26" t="str">
        <f t="shared" si="415"/>
        <v>00</v>
      </c>
      <c r="AA2314" s="26" t="str">
        <f t="shared" si="416"/>
        <v>06</v>
      </c>
      <c r="AB2314" s="26" t="str">
        <f t="shared" si="417"/>
        <v>42</v>
      </c>
      <c r="AC2314" s="86" t="str">
        <f t="shared" si="418"/>
        <v>CLS_TU_2038X1022px_10m_S2A_MSIL1C_20230124_30CC</v>
      </c>
      <c r="AD2314" s="41" t="s">
        <v>742</v>
      </c>
    </row>
    <row r="2315" spans="2:30" x14ac:dyDescent="0.25">
      <c r="B2315" t="s">
        <v>3866</v>
      </c>
      <c r="C2315" t="s">
        <v>3817</v>
      </c>
      <c r="D2315" s="7" t="s">
        <v>379</v>
      </c>
      <c r="E2315" s="2" t="b">
        <v>1</v>
      </c>
      <c r="F2315" s="2" t="s">
        <v>3814</v>
      </c>
      <c r="G2315" s="7" t="s">
        <v>370</v>
      </c>
      <c r="H2315" t="s">
        <v>88</v>
      </c>
      <c r="I2315" s="50">
        <v>44945</v>
      </c>
      <c r="J2315" s="2" t="s">
        <v>89</v>
      </c>
      <c r="K2315" s="2" t="s">
        <v>98</v>
      </c>
      <c r="L2315" s="9">
        <v>71.400000000000006</v>
      </c>
      <c r="M2315" s="2" t="s">
        <v>4140</v>
      </c>
      <c r="N2315" s="2" t="s">
        <v>85</v>
      </c>
      <c r="O2315" s="2" t="s">
        <v>4138</v>
      </c>
      <c r="P2315" s="2" t="str">
        <f>VLOOKUP(I2315,Period!A:B,2,FALSE)</f>
        <v>2023H1</v>
      </c>
      <c r="Q2315" s="9">
        <f t="shared" si="409"/>
        <v>71.400000000000006</v>
      </c>
      <c r="R2315" s="2">
        <f t="shared" si="410"/>
        <v>80</v>
      </c>
      <c r="S2315" t="str">
        <f t="shared" si="411"/>
        <v>03 Cloudy (40%-90%)</v>
      </c>
      <c r="T2315" t="str">
        <f t="shared" si="408"/>
        <v>44945S2A_MSIL1CCDM-MLB-CLSTU4494503 Cloudy (40%-90%)</v>
      </c>
      <c r="U2315">
        <f>IF(COUNTIF(T$2:T2314,T2315)&gt;=1,0,1)</f>
        <v>1</v>
      </c>
      <c r="V2315" s="26" t="s">
        <v>743</v>
      </c>
      <c r="W2315" s="26">
        <f t="shared" si="412"/>
        <v>2023</v>
      </c>
      <c r="X2315" s="26" t="str">
        <f t="shared" si="413"/>
        <v>01</v>
      </c>
      <c r="Y2315" s="26">
        <f t="shared" si="414"/>
        <v>19</v>
      </c>
      <c r="Z2315" s="26" t="str">
        <f t="shared" si="415"/>
        <v>00</v>
      </c>
      <c r="AA2315" s="26" t="str">
        <f t="shared" si="416"/>
        <v>06</v>
      </c>
      <c r="AB2315" s="26" t="str">
        <f t="shared" si="417"/>
        <v>43</v>
      </c>
      <c r="AC2315" s="86" t="str">
        <f t="shared" si="418"/>
        <v>CLS_TU_2038X1022px_10m_S2A_MSIL1C_20230119_80CC</v>
      </c>
      <c r="AD2315" s="41" t="s">
        <v>744</v>
      </c>
    </row>
    <row r="2316" spans="2:30" x14ac:dyDescent="0.25">
      <c r="B2316" t="s">
        <v>3866</v>
      </c>
      <c r="C2316" t="s">
        <v>3817</v>
      </c>
      <c r="D2316" s="7" t="s">
        <v>379</v>
      </c>
      <c r="E2316" s="2" t="b">
        <v>1</v>
      </c>
      <c r="F2316" s="2" t="s">
        <v>3814</v>
      </c>
      <c r="G2316" s="7" t="s">
        <v>370</v>
      </c>
      <c r="H2316" t="s">
        <v>88</v>
      </c>
      <c r="I2316" s="50">
        <v>44940</v>
      </c>
      <c r="J2316" s="2" t="s">
        <v>89</v>
      </c>
      <c r="K2316" s="2" t="s">
        <v>98</v>
      </c>
      <c r="L2316" s="9">
        <v>1.7</v>
      </c>
      <c r="M2316" s="2" t="s">
        <v>4140</v>
      </c>
      <c r="N2316" s="2" t="s">
        <v>85</v>
      </c>
      <c r="O2316" s="2" t="s">
        <v>4138</v>
      </c>
      <c r="P2316" s="2" t="str">
        <f>VLOOKUP(I2316,Period!A:B,2,FALSE)</f>
        <v>2023H1</v>
      </c>
      <c r="Q2316" s="9">
        <f t="shared" si="409"/>
        <v>1.7</v>
      </c>
      <c r="R2316" s="2">
        <f t="shared" si="410"/>
        <v>10</v>
      </c>
      <c r="S2316" t="str">
        <f t="shared" si="411"/>
        <v>02 Sunny (10%-30%)</v>
      </c>
      <c r="T2316" t="str">
        <f t="shared" si="408"/>
        <v>44940S2A_MSIL1CCDM-MLB-CLSTU4494002 Sunny (10%-30%)</v>
      </c>
      <c r="U2316">
        <f>IF(COUNTIF(T$2:T2315,T2316)&gt;=1,0,1)</f>
        <v>1</v>
      </c>
      <c r="V2316" s="26" t="s">
        <v>745</v>
      </c>
      <c r="W2316" s="26">
        <f t="shared" si="412"/>
        <v>2023</v>
      </c>
      <c r="X2316" s="26" t="str">
        <f t="shared" si="413"/>
        <v>01</v>
      </c>
      <c r="Y2316" s="26">
        <f t="shared" si="414"/>
        <v>14</v>
      </c>
      <c r="Z2316" s="26" t="str">
        <f t="shared" si="415"/>
        <v>00</v>
      </c>
      <c r="AA2316" s="26" t="str">
        <f t="shared" si="416"/>
        <v>06</v>
      </c>
      <c r="AB2316" s="26" t="str">
        <f t="shared" si="417"/>
        <v>43</v>
      </c>
      <c r="AC2316" s="86" t="str">
        <f t="shared" si="418"/>
        <v>CLS_TU_2038X1022px_10m_S2A_MSIL1C_20230114_10CC</v>
      </c>
      <c r="AD2316" s="41" t="s">
        <v>746</v>
      </c>
    </row>
    <row r="2317" spans="2:30" x14ac:dyDescent="0.25">
      <c r="B2317" t="s">
        <v>3866</v>
      </c>
      <c r="C2317" t="s">
        <v>3817</v>
      </c>
      <c r="D2317" s="7" t="s">
        <v>379</v>
      </c>
      <c r="E2317" s="2" t="b">
        <v>1</v>
      </c>
      <c r="F2317" s="2" t="s">
        <v>3814</v>
      </c>
      <c r="G2317" s="7" t="s">
        <v>370</v>
      </c>
      <c r="H2317" t="s">
        <v>88</v>
      </c>
      <c r="I2317" s="50">
        <v>44935</v>
      </c>
      <c r="J2317" s="2" t="s">
        <v>89</v>
      </c>
      <c r="K2317" s="2" t="s">
        <v>98</v>
      </c>
      <c r="L2317" s="9">
        <v>0</v>
      </c>
      <c r="M2317" s="2" t="s">
        <v>4140</v>
      </c>
      <c r="N2317" s="2" t="s">
        <v>85</v>
      </c>
      <c r="O2317" s="2" t="s">
        <v>4138</v>
      </c>
      <c r="P2317" s="2" t="str">
        <f>VLOOKUP(I2317,Period!A:B,2,FALSE)</f>
        <v>2023H1</v>
      </c>
      <c r="Q2317" s="9">
        <f t="shared" si="409"/>
        <v>0</v>
      </c>
      <c r="R2317" s="2">
        <f t="shared" si="410"/>
        <v>0</v>
      </c>
      <c r="S2317" t="str">
        <f t="shared" si="411"/>
        <v>01 Clear (0%)</v>
      </c>
      <c r="T2317" t="str">
        <f t="shared" si="408"/>
        <v>44935S2A_MSIL1CCDM-MLB-CLSTU4493501 Clear (0%)</v>
      </c>
      <c r="U2317">
        <f>IF(COUNTIF(T$2:T2316,T2317)&gt;=1,0,1)</f>
        <v>1</v>
      </c>
      <c r="V2317" s="26" t="s">
        <v>747</v>
      </c>
      <c r="W2317" s="26">
        <f t="shared" si="412"/>
        <v>2023</v>
      </c>
      <c r="X2317" s="26" t="str">
        <f t="shared" si="413"/>
        <v>01</v>
      </c>
      <c r="Y2317" s="26" t="str">
        <f t="shared" si="414"/>
        <v>09</v>
      </c>
      <c r="Z2317" s="26" t="str">
        <f t="shared" si="415"/>
        <v>00</v>
      </c>
      <c r="AA2317" s="26" t="str">
        <f t="shared" si="416"/>
        <v>06</v>
      </c>
      <c r="AB2317" s="26" t="str">
        <f t="shared" si="417"/>
        <v>43</v>
      </c>
      <c r="AC2317" s="86" t="str">
        <f t="shared" si="418"/>
        <v>CLS_TU_2038X1022px_10m_S2A_MSIL1C_20230109_0CC</v>
      </c>
      <c r="AD2317" s="41" t="s">
        <v>748</v>
      </c>
    </row>
    <row r="2318" spans="2:30" x14ac:dyDescent="0.25">
      <c r="B2318" t="s">
        <v>3866</v>
      </c>
      <c r="C2318" t="s">
        <v>3817</v>
      </c>
      <c r="D2318" s="7" t="s">
        <v>379</v>
      </c>
      <c r="E2318" s="2" t="b">
        <v>1</v>
      </c>
      <c r="F2318" s="2" t="s">
        <v>3814</v>
      </c>
      <c r="G2318" s="7" t="s">
        <v>370</v>
      </c>
      <c r="H2318" t="s">
        <v>88</v>
      </c>
      <c r="I2318" s="50">
        <v>44930</v>
      </c>
      <c r="J2318" s="2" t="s">
        <v>89</v>
      </c>
      <c r="K2318" s="2" t="s">
        <v>93</v>
      </c>
      <c r="L2318" s="9">
        <v>71</v>
      </c>
      <c r="M2318" s="2" t="s">
        <v>4140</v>
      </c>
      <c r="N2318" s="2" t="s">
        <v>85</v>
      </c>
      <c r="O2318" s="2" t="s">
        <v>4138</v>
      </c>
      <c r="P2318" s="2" t="str">
        <f>VLOOKUP(I2318,Period!A:B,2,FALSE)</f>
        <v>2023H1</v>
      </c>
      <c r="Q2318" s="9">
        <f t="shared" si="409"/>
        <v>71</v>
      </c>
      <c r="R2318" s="2">
        <f t="shared" si="410"/>
        <v>80</v>
      </c>
      <c r="S2318" t="str">
        <f t="shared" si="411"/>
        <v>03 Cloudy (40%-90%)</v>
      </c>
      <c r="T2318" t="str">
        <f t="shared" si="408"/>
        <v>44930S2A_MSIL1CCDM-MLB-CLSTU4493003 Cloudy (40%-90%)</v>
      </c>
      <c r="U2318">
        <f>IF(COUNTIF(T$2:T2317,T2318)&gt;=1,0,1)</f>
        <v>1</v>
      </c>
      <c r="V2318" s="26" t="s">
        <v>749</v>
      </c>
      <c r="W2318" s="26">
        <f t="shared" si="412"/>
        <v>2023</v>
      </c>
      <c r="X2318" s="26" t="str">
        <f t="shared" si="413"/>
        <v>01</v>
      </c>
      <c r="Y2318" s="26" t="str">
        <f t="shared" si="414"/>
        <v>04</v>
      </c>
      <c r="Z2318" s="26" t="str">
        <f t="shared" si="415"/>
        <v>00</v>
      </c>
      <c r="AA2318" s="26" t="str">
        <f t="shared" si="416"/>
        <v>06</v>
      </c>
      <c r="AB2318" s="26" t="str">
        <f t="shared" si="417"/>
        <v>45</v>
      </c>
      <c r="AC2318" s="86" t="str">
        <f t="shared" si="418"/>
        <v>CLS_TU_2038X1022px_10m_S2A_MSIL1C_20230104_80CC</v>
      </c>
      <c r="AD2318" s="41" t="s">
        <v>750</v>
      </c>
    </row>
    <row r="2319" spans="2:30" x14ac:dyDescent="0.25">
      <c r="B2319" t="s">
        <v>3866</v>
      </c>
      <c r="C2319" t="s">
        <v>3817</v>
      </c>
      <c r="D2319" s="7" t="s">
        <v>379</v>
      </c>
      <c r="E2319" s="2" t="b">
        <v>1</v>
      </c>
      <c r="F2319" s="2" t="s">
        <v>3814</v>
      </c>
      <c r="G2319" s="7" t="s">
        <v>370</v>
      </c>
      <c r="H2319" t="s">
        <v>88</v>
      </c>
      <c r="I2319" s="50">
        <v>44925</v>
      </c>
      <c r="J2319" s="2" t="s">
        <v>89</v>
      </c>
      <c r="K2319" s="2" t="s">
        <v>93</v>
      </c>
      <c r="L2319" s="9">
        <v>44.8</v>
      </c>
      <c r="M2319" s="2" t="s">
        <v>4140</v>
      </c>
      <c r="N2319" s="2" t="s">
        <v>85</v>
      </c>
      <c r="O2319" s="2" t="s">
        <v>4138</v>
      </c>
      <c r="P2319" s="2" t="str">
        <f>VLOOKUP(I2319,Period!A:B,2,FALSE)</f>
        <v>2022H2</v>
      </c>
      <c r="Q2319" s="9">
        <f t="shared" si="409"/>
        <v>44.8</v>
      </c>
      <c r="R2319" s="2">
        <f t="shared" si="410"/>
        <v>50</v>
      </c>
      <c r="S2319" t="str">
        <f t="shared" si="411"/>
        <v>03 Cloudy (40%-90%)</v>
      </c>
      <c r="T2319" t="str">
        <f t="shared" si="408"/>
        <v>44925S2A_MSIL1CCDM-MLB-CLSTU4492503 Cloudy (40%-90%)</v>
      </c>
      <c r="U2319">
        <f>IF(COUNTIF(T$2:T2318,T2319)&gt;=1,0,1)</f>
        <v>1</v>
      </c>
      <c r="V2319" s="26" t="s">
        <v>3667</v>
      </c>
      <c r="W2319" s="26">
        <f t="shared" si="412"/>
        <v>2022</v>
      </c>
      <c r="X2319" s="26">
        <f t="shared" si="413"/>
        <v>12</v>
      </c>
      <c r="Y2319" s="26">
        <f t="shared" si="414"/>
        <v>30</v>
      </c>
      <c r="Z2319" s="26" t="str">
        <f t="shared" si="415"/>
        <v>00</v>
      </c>
      <c r="AA2319" s="26" t="str">
        <f t="shared" si="416"/>
        <v>06</v>
      </c>
      <c r="AB2319" s="26" t="str">
        <f t="shared" si="417"/>
        <v>45</v>
      </c>
      <c r="AC2319" s="86" t="str">
        <f t="shared" si="418"/>
        <v>CLS_TU_2038X1022px_10m_S2A_MSIL1C_20221230_50CC</v>
      </c>
      <c r="AD2319" s="41" t="s">
        <v>3668</v>
      </c>
    </row>
    <row r="2320" spans="2:30" x14ac:dyDescent="0.25">
      <c r="B2320" t="s">
        <v>3866</v>
      </c>
      <c r="C2320" t="s">
        <v>3817</v>
      </c>
      <c r="D2320" s="7" t="s">
        <v>379</v>
      </c>
      <c r="E2320" s="2" t="b">
        <v>1</v>
      </c>
      <c r="F2320" s="2" t="s">
        <v>3814</v>
      </c>
      <c r="G2320" s="7" t="s">
        <v>370</v>
      </c>
      <c r="H2320" t="s">
        <v>88</v>
      </c>
      <c r="I2320" s="50">
        <v>44915</v>
      </c>
      <c r="J2320" s="2" t="s">
        <v>89</v>
      </c>
      <c r="K2320" s="2" t="s">
        <v>93</v>
      </c>
      <c r="L2320" s="9">
        <v>1</v>
      </c>
      <c r="M2320" s="2" t="s">
        <v>4140</v>
      </c>
      <c r="N2320" s="2" t="s">
        <v>85</v>
      </c>
      <c r="O2320" s="2" t="s">
        <v>4138</v>
      </c>
      <c r="P2320" s="2" t="str">
        <f>VLOOKUP(I2320,Period!A:B,2,FALSE)</f>
        <v>2022H2</v>
      </c>
      <c r="Q2320" s="9">
        <f t="shared" si="409"/>
        <v>1</v>
      </c>
      <c r="R2320" s="2">
        <f t="shared" si="410"/>
        <v>10</v>
      </c>
      <c r="S2320" t="str">
        <f t="shared" si="411"/>
        <v>02 Sunny (10%-30%)</v>
      </c>
      <c r="T2320" t="str">
        <f t="shared" ref="T2320:T2383" si="419">CONCATENATE(I2320,B2320,C2320,H2320,I2320,S2320)</f>
        <v>44915S2A_MSIL1CCDM-MLB-CLSTU4491502 Sunny (10%-30%)</v>
      </c>
      <c r="U2320">
        <f>IF(COUNTIF(T$2:T2319,T2320)&gt;=1,0,1)</f>
        <v>1</v>
      </c>
      <c r="V2320" s="26" t="s">
        <v>3669</v>
      </c>
      <c r="W2320" s="26">
        <f t="shared" si="412"/>
        <v>2022</v>
      </c>
      <c r="X2320" s="26">
        <f t="shared" si="413"/>
        <v>12</v>
      </c>
      <c r="Y2320" s="26">
        <f t="shared" si="414"/>
        <v>20</v>
      </c>
      <c r="Z2320" s="26" t="str">
        <f t="shared" si="415"/>
        <v>00</v>
      </c>
      <c r="AA2320" s="26" t="str">
        <f t="shared" si="416"/>
        <v>06</v>
      </c>
      <c r="AB2320" s="26" t="str">
        <f t="shared" si="417"/>
        <v>45</v>
      </c>
      <c r="AC2320" s="86" t="str">
        <f t="shared" si="418"/>
        <v>CLS_TU_2038X1022px_10m_S2A_MSIL1C_20221220_10CC</v>
      </c>
      <c r="AD2320" s="41" t="s">
        <v>3670</v>
      </c>
    </row>
    <row r="2321" spans="2:30" x14ac:dyDescent="0.25">
      <c r="B2321" t="s">
        <v>3866</v>
      </c>
      <c r="C2321" t="s">
        <v>3817</v>
      </c>
      <c r="D2321" s="7" t="s">
        <v>379</v>
      </c>
      <c r="E2321" s="2" t="b">
        <v>1</v>
      </c>
      <c r="F2321" s="2" t="s">
        <v>3814</v>
      </c>
      <c r="G2321" s="7" t="s">
        <v>370</v>
      </c>
      <c r="H2321" t="s">
        <v>88</v>
      </c>
      <c r="I2321" s="50">
        <v>44910</v>
      </c>
      <c r="J2321" s="2" t="s">
        <v>89</v>
      </c>
      <c r="K2321" s="2" t="s">
        <v>93</v>
      </c>
      <c r="L2321" s="9">
        <v>28.7</v>
      </c>
      <c r="M2321" s="2" t="s">
        <v>4140</v>
      </c>
      <c r="N2321" s="2" t="s">
        <v>85</v>
      </c>
      <c r="O2321" s="2" t="s">
        <v>4138</v>
      </c>
      <c r="P2321" s="2" t="str">
        <f>VLOOKUP(I2321,Period!A:B,2,FALSE)</f>
        <v>2022H2</v>
      </c>
      <c r="Q2321" s="9">
        <f t="shared" si="409"/>
        <v>28.7</v>
      </c>
      <c r="R2321" s="2">
        <f t="shared" si="410"/>
        <v>30</v>
      </c>
      <c r="S2321" t="str">
        <f t="shared" si="411"/>
        <v>02 Sunny (10%-30%)</v>
      </c>
      <c r="T2321" t="str">
        <f t="shared" si="419"/>
        <v>44910S2A_MSIL1CCDM-MLB-CLSTU4491002 Sunny (10%-30%)</v>
      </c>
      <c r="U2321">
        <f>IF(COUNTIF(T$2:T2320,T2321)&gt;=1,0,1)</f>
        <v>1</v>
      </c>
      <c r="V2321" s="26" t="s">
        <v>3671</v>
      </c>
      <c r="W2321" s="26">
        <f t="shared" si="412"/>
        <v>2022</v>
      </c>
      <c r="X2321" s="26">
        <f t="shared" si="413"/>
        <v>12</v>
      </c>
      <c r="Y2321" s="26">
        <f t="shared" si="414"/>
        <v>15</v>
      </c>
      <c r="Z2321" s="26" t="str">
        <f t="shared" si="415"/>
        <v>00</v>
      </c>
      <c r="AA2321" s="26" t="str">
        <f t="shared" si="416"/>
        <v>06</v>
      </c>
      <c r="AB2321" s="26" t="str">
        <f t="shared" si="417"/>
        <v>45</v>
      </c>
      <c r="AC2321" s="86" t="str">
        <f t="shared" si="418"/>
        <v>CLS_TU_2038X1022px_10m_S2A_MSIL1C_20221215_30CC</v>
      </c>
      <c r="AD2321" s="41" t="s">
        <v>3672</v>
      </c>
    </row>
    <row r="2322" spans="2:30" x14ac:dyDescent="0.25">
      <c r="B2322" t="s">
        <v>3866</v>
      </c>
      <c r="C2322" t="s">
        <v>3817</v>
      </c>
      <c r="D2322" s="7" t="s">
        <v>379</v>
      </c>
      <c r="E2322" s="2" t="b">
        <v>1</v>
      </c>
      <c r="F2322" s="2" t="s">
        <v>3814</v>
      </c>
      <c r="G2322" s="7" t="s">
        <v>370</v>
      </c>
      <c r="H2322" t="s">
        <v>88</v>
      </c>
      <c r="I2322" s="50">
        <v>44905</v>
      </c>
      <c r="J2322" s="2" t="s">
        <v>89</v>
      </c>
      <c r="K2322" s="2" t="s">
        <v>99</v>
      </c>
      <c r="L2322" s="9">
        <v>2.1</v>
      </c>
      <c r="M2322" s="2" t="s">
        <v>4140</v>
      </c>
      <c r="N2322" s="2" t="s">
        <v>85</v>
      </c>
      <c r="O2322" s="2" t="s">
        <v>4138</v>
      </c>
      <c r="P2322" s="2" t="str">
        <f>VLOOKUP(I2322,Period!A:B,2,FALSE)</f>
        <v>2022H2</v>
      </c>
      <c r="Q2322" s="9">
        <f t="shared" si="409"/>
        <v>2.1</v>
      </c>
      <c r="R2322" s="2">
        <f t="shared" si="410"/>
        <v>10</v>
      </c>
      <c r="S2322" t="str">
        <f t="shared" si="411"/>
        <v>02 Sunny (10%-30%)</v>
      </c>
      <c r="T2322" t="str">
        <f t="shared" si="419"/>
        <v>44905S2A_MSIL1CCDM-MLB-CLSTU4490502 Sunny (10%-30%)</v>
      </c>
      <c r="U2322">
        <f>IF(COUNTIF(T$2:T2321,T2322)&gt;=1,0,1)</f>
        <v>1</v>
      </c>
      <c r="V2322" s="26" t="s">
        <v>3673</v>
      </c>
      <c r="W2322" s="26">
        <f t="shared" si="412"/>
        <v>2022</v>
      </c>
      <c r="X2322" s="26">
        <f t="shared" si="413"/>
        <v>12</v>
      </c>
      <c r="Y2322" s="26">
        <f t="shared" si="414"/>
        <v>10</v>
      </c>
      <c r="Z2322" s="26" t="str">
        <f t="shared" si="415"/>
        <v>00</v>
      </c>
      <c r="AA2322" s="26" t="str">
        <f t="shared" si="416"/>
        <v>06</v>
      </c>
      <c r="AB2322" s="26" t="str">
        <f t="shared" si="417"/>
        <v>42</v>
      </c>
      <c r="AC2322" s="86" t="str">
        <f t="shared" si="418"/>
        <v>CLS_TU_2038X1022px_10m_S2A_MSIL1C_20221210_10CC</v>
      </c>
      <c r="AD2322" s="41" t="s">
        <v>3674</v>
      </c>
    </row>
    <row r="2323" spans="2:30" x14ac:dyDescent="0.25">
      <c r="B2323" t="s">
        <v>3866</v>
      </c>
      <c r="C2323" t="s">
        <v>3817</v>
      </c>
      <c r="D2323" s="7" t="s">
        <v>379</v>
      </c>
      <c r="E2323" s="2" t="b">
        <v>1</v>
      </c>
      <c r="F2323" s="2" t="s">
        <v>3814</v>
      </c>
      <c r="G2323" s="7" t="s">
        <v>370</v>
      </c>
      <c r="H2323" t="s">
        <v>88</v>
      </c>
      <c r="I2323" s="50">
        <v>44900</v>
      </c>
      <c r="J2323" s="2" t="s">
        <v>89</v>
      </c>
      <c r="K2323" s="2" t="s">
        <v>95</v>
      </c>
      <c r="L2323" s="9">
        <v>88.3</v>
      </c>
      <c r="M2323" s="2" t="s">
        <v>4140</v>
      </c>
      <c r="N2323" s="2" t="s">
        <v>85</v>
      </c>
      <c r="O2323" s="2" t="s">
        <v>4138</v>
      </c>
      <c r="P2323" s="2" t="str">
        <f>VLOOKUP(I2323,Period!A:B,2,FALSE)</f>
        <v>2022H2</v>
      </c>
      <c r="Q2323" s="9">
        <f t="shared" si="409"/>
        <v>88.3</v>
      </c>
      <c r="R2323" s="2">
        <f t="shared" si="410"/>
        <v>90</v>
      </c>
      <c r="S2323" t="str">
        <f t="shared" si="411"/>
        <v>03 Cloudy (40%-90%)</v>
      </c>
      <c r="T2323" t="str">
        <f t="shared" si="419"/>
        <v>44900S2A_MSIL1CCDM-MLB-CLSTU4490003 Cloudy (40%-90%)</v>
      </c>
      <c r="U2323">
        <f>IF(COUNTIF(T$2:T2322,T2323)&gt;=1,0,1)</f>
        <v>1</v>
      </c>
      <c r="V2323" s="26" t="s">
        <v>3675</v>
      </c>
      <c r="W2323" s="26">
        <f t="shared" si="412"/>
        <v>2022</v>
      </c>
      <c r="X2323" s="26">
        <f t="shared" si="413"/>
        <v>12</v>
      </c>
      <c r="Y2323" s="26" t="str">
        <f t="shared" si="414"/>
        <v>05</v>
      </c>
      <c r="Z2323" s="26" t="str">
        <f t="shared" si="415"/>
        <v>00</v>
      </c>
      <c r="AA2323" s="26" t="str">
        <f t="shared" si="416"/>
        <v>06</v>
      </c>
      <c r="AB2323" s="26" t="str">
        <f t="shared" si="417"/>
        <v>46</v>
      </c>
      <c r="AC2323" s="86" t="str">
        <f t="shared" si="418"/>
        <v>CLS_TU_2038X1022px_10m_S2A_MSIL1C_20221205_90CC</v>
      </c>
      <c r="AD2323" s="41" t="s">
        <v>3676</v>
      </c>
    </row>
    <row r="2324" spans="2:30" x14ac:dyDescent="0.25">
      <c r="B2324" t="s">
        <v>3866</v>
      </c>
      <c r="C2324" t="s">
        <v>3817</v>
      </c>
      <c r="D2324" s="7" t="s">
        <v>379</v>
      </c>
      <c r="E2324" s="2" t="b">
        <v>1</v>
      </c>
      <c r="F2324" s="2" t="s">
        <v>3814</v>
      </c>
      <c r="G2324" s="7" t="s">
        <v>370</v>
      </c>
      <c r="H2324" t="s">
        <v>88</v>
      </c>
      <c r="I2324" s="50">
        <v>44895</v>
      </c>
      <c r="J2324" s="2" t="s">
        <v>89</v>
      </c>
      <c r="K2324" s="2" t="s">
        <v>97</v>
      </c>
      <c r="L2324" s="9">
        <v>16.8</v>
      </c>
      <c r="M2324" s="2" t="s">
        <v>4140</v>
      </c>
      <c r="N2324" s="2" t="s">
        <v>85</v>
      </c>
      <c r="O2324" s="2" t="s">
        <v>4138</v>
      </c>
      <c r="P2324" s="2" t="str">
        <f>VLOOKUP(I2324,Period!A:B,2,FALSE)</f>
        <v>2022H2</v>
      </c>
      <c r="Q2324" s="9">
        <f t="shared" si="409"/>
        <v>16.8</v>
      </c>
      <c r="R2324" s="2">
        <f t="shared" si="410"/>
        <v>20</v>
      </c>
      <c r="S2324" t="str">
        <f t="shared" si="411"/>
        <v>02 Sunny (10%-30%)</v>
      </c>
      <c r="T2324" t="str">
        <f t="shared" si="419"/>
        <v>44895S2A_MSIL1CCDM-MLB-CLSTU4489502 Sunny (10%-30%)</v>
      </c>
      <c r="U2324">
        <f>IF(COUNTIF(T$2:T2323,T2324)&gt;=1,0,1)</f>
        <v>1</v>
      </c>
      <c r="V2324" s="26" t="s">
        <v>3677</v>
      </c>
      <c r="W2324" s="26">
        <f t="shared" si="412"/>
        <v>2022</v>
      </c>
      <c r="X2324" s="26">
        <f t="shared" si="413"/>
        <v>11</v>
      </c>
      <c r="Y2324" s="26">
        <f t="shared" si="414"/>
        <v>30</v>
      </c>
      <c r="Z2324" s="26" t="str">
        <f t="shared" si="415"/>
        <v>00</v>
      </c>
      <c r="AA2324" s="26" t="str">
        <f t="shared" si="416"/>
        <v>06</v>
      </c>
      <c r="AB2324" s="26" t="str">
        <f t="shared" si="417"/>
        <v>44</v>
      </c>
      <c r="AC2324" s="86" t="str">
        <f t="shared" si="418"/>
        <v>CLS_TU_2038X1022px_10m_S2A_MSIL1C_20221130_20CC</v>
      </c>
      <c r="AD2324" s="41" t="s">
        <v>3678</v>
      </c>
    </row>
    <row r="2325" spans="2:30" x14ac:dyDescent="0.25">
      <c r="B2325" t="s">
        <v>3866</v>
      </c>
      <c r="C2325" t="s">
        <v>3817</v>
      </c>
      <c r="D2325" s="7" t="s">
        <v>379</v>
      </c>
      <c r="E2325" s="2" t="b">
        <v>1</v>
      </c>
      <c r="F2325" s="2" t="s">
        <v>3814</v>
      </c>
      <c r="G2325" s="7" t="s">
        <v>370</v>
      </c>
      <c r="H2325" t="s">
        <v>88</v>
      </c>
      <c r="I2325" s="50">
        <v>44890</v>
      </c>
      <c r="J2325" s="2" t="s">
        <v>89</v>
      </c>
      <c r="K2325" s="2" t="s">
        <v>93</v>
      </c>
      <c r="L2325" s="9">
        <v>1.3</v>
      </c>
      <c r="M2325" s="2" t="s">
        <v>4140</v>
      </c>
      <c r="N2325" s="2" t="s">
        <v>85</v>
      </c>
      <c r="O2325" s="2" t="s">
        <v>4138</v>
      </c>
      <c r="P2325" s="2" t="str">
        <f>VLOOKUP(I2325,Period!A:B,2,FALSE)</f>
        <v>2022H2</v>
      </c>
      <c r="Q2325" s="9">
        <f t="shared" si="409"/>
        <v>1.3</v>
      </c>
      <c r="R2325" s="2">
        <f t="shared" si="410"/>
        <v>10</v>
      </c>
      <c r="S2325" t="str">
        <f t="shared" si="411"/>
        <v>02 Sunny (10%-30%)</v>
      </c>
      <c r="T2325" t="str">
        <f t="shared" si="419"/>
        <v>44890S2A_MSIL1CCDM-MLB-CLSTU4489002 Sunny (10%-30%)</v>
      </c>
      <c r="U2325">
        <f>IF(COUNTIF(T$2:T2324,T2325)&gt;=1,0,1)</f>
        <v>1</v>
      </c>
      <c r="V2325" s="26" t="s">
        <v>3679</v>
      </c>
      <c r="W2325" s="26">
        <f t="shared" si="412"/>
        <v>2022</v>
      </c>
      <c r="X2325" s="26">
        <f t="shared" si="413"/>
        <v>11</v>
      </c>
      <c r="Y2325" s="26">
        <f t="shared" si="414"/>
        <v>25</v>
      </c>
      <c r="Z2325" s="26" t="str">
        <f t="shared" si="415"/>
        <v>00</v>
      </c>
      <c r="AA2325" s="26" t="str">
        <f t="shared" si="416"/>
        <v>06</v>
      </c>
      <c r="AB2325" s="26" t="str">
        <f t="shared" si="417"/>
        <v>45</v>
      </c>
      <c r="AC2325" s="86" t="str">
        <f t="shared" si="418"/>
        <v>CLS_TU_2038X1022px_10m_S2A_MSIL1C_20221125_10CC</v>
      </c>
      <c r="AD2325" s="41" t="s">
        <v>3680</v>
      </c>
    </row>
    <row r="2326" spans="2:30" x14ac:dyDescent="0.25">
      <c r="B2326" t="s">
        <v>3866</v>
      </c>
      <c r="C2326" t="s">
        <v>3817</v>
      </c>
      <c r="D2326" s="7" t="s">
        <v>379</v>
      </c>
      <c r="E2326" s="2" t="b">
        <v>1</v>
      </c>
      <c r="F2326" s="2" t="s">
        <v>3814</v>
      </c>
      <c r="G2326" s="7" t="s">
        <v>370</v>
      </c>
      <c r="H2326" t="s">
        <v>88</v>
      </c>
      <c r="I2326" s="50">
        <v>44885</v>
      </c>
      <c r="J2326" s="2" t="s">
        <v>89</v>
      </c>
      <c r="K2326" s="2" t="s">
        <v>93</v>
      </c>
      <c r="L2326" s="9">
        <v>62.9</v>
      </c>
      <c r="M2326" s="2" t="s">
        <v>4140</v>
      </c>
      <c r="N2326" s="2" t="s">
        <v>85</v>
      </c>
      <c r="O2326" s="2" t="s">
        <v>4138</v>
      </c>
      <c r="P2326" s="2" t="str">
        <f>VLOOKUP(I2326,Period!A:B,2,FALSE)</f>
        <v>2022H2</v>
      </c>
      <c r="Q2326" s="9">
        <f t="shared" si="409"/>
        <v>62.9</v>
      </c>
      <c r="R2326" s="2">
        <f t="shared" si="410"/>
        <v>70</v>
      </c>
      <c r="S2326" t="str">
        <f t="shared" si="411"/>
        <v>03 Cloudy (40%-90%)</v>
      </c>
      <c r="T2326" t="str">
        <f t="shared" si="419"/>
        <v>44885S2A_MSIL1CCDM-MLB-CLSTU4488503 Cloudy (40%-90%)</v>
      </c>
      <c r="U2326">
        <f>IF(COUNTIF(T$2:T2325,T2326)&gt;=1,0,1)</f>
        <v>1</v>
      </c>
      <c r="V2326" s="26" t="s">
        <v>3681</v>
      </c>
      <c r="W2326" s="26">
        <f t="shared" si="412"/>
        <v>2022</v>
      </c>
      <c r="X2326" s="26">
        <f t="shared" si="413"/>
        <v>11</v>
      </c>
      <c r="Y2326" s="26">
        <f t="shared" si="414"/>
        <v>20</v>
      </c>
      <c r="Z2326" s="26" t="str">
        <f t="shared" si="415"/>
        <v>00</v>
      </c>
      <c r="AA2326" s="26" t="str">
        <f t="shared" si="416"/>
        <v>06</v>
      </c>
      <c r="AB2326" s="26" t="str">
        <f t="shared" si="417"/>
        <v>45</v>
      </c>
      <c r="AC2326" s="86" t="str">
        <f t="shared" si="418"/>
        <v>CLS_TU_2038X1022px_10m_S2A_MSIL1C_20221120_70CC</v>
      </c>
      <c r="AD2326" s="41" t="s">
        <v>3682</v>
      </c>
    </row>
    <row r="2327" spans="2:30" x14ac:dyDescent="0.25">
      <c r="B2327" t="s">
        <v>3866</v>
      </c>
      <c r="C2327" t="s">
        <v>3817</v>
      </c>
      <c r="D2327" s="7" t="s">
        <v>379</v>
      </c>
      <c r="E2327" s="2" t="b">
        <v>1</v>
      </c>
      <c r="F2327" s="2" t="s">
        <v>3814</v>
      </c>
      <c r="G2327" s="7" t="s">
        <v>370</v>
      </c>
      <c r="H2327" t="s">
        <v>88</v>
      </c>
      <c r="I2327" s="50">
        <v>44880</v>
      </c>
      <c r="J2327" s="2" t="s">
        <v>89</v>
      </c>
      <c r="K2327" s="2" t="s">
        <v>96</v>
      </c>
      <c r="L2327" s="9">
        <v>46.5</v>
      </c>
      <c r="M2327" s="2" t="s">
        <v>4140</v>
      </c>
      <c r="N2327" s="2" t="s">
        <v>85</v>
      </c>
      <c r="O2327" s="2" t="s">
        <v>4138</v>
      </c>
      <c r="P2327" s="2" t="str">
        <f>VLOOKUP(I2327,Period!A:B,2,FALSE)</f>
        <v>2022H2</v>
      </c>
      <c r="Q2327" s="9">
        <f t="shared" si="409"/>
        <v>46.5</v>
      </c>
      <c r="R2327" s="2">
        <f t="shared" si="410"/>
        <v>50</v>
      </c>
      <c r="S2327" t="str">
        <f t="shared" si="411"/>
        <v>03 Cloudy (40%-90%)</v>
      </c>
      <c r="T2327" t="str">
        <f t="shared" si="419"/>
        <v>44880S2A_MSIL1CCDM-MLB-CLSTU4488003 Cloudy (40%-90%)</v>
      </c>
      <c r="U2327">
        <f>IF(COUNTIF(T$2:T2326,T2327)&gt;=1,0,1)</f>
        <v>1</v>
      </c>
      <c r="V2327" s="26" t="s">
        <v>3683</v>
      </c>
      <c r="W2327" s="26">
        <f t="shared" si="412"/>
        <v>2022</v>
      </c>
      <c r="X2327" s="26">
        <f t="shared" si="413"/>
        <v>11</v>
      </c>
      <c r="Y2327" s="26">
        <f t="shared" si="414"/>
        <v>15</v>
      </c>
      <c r="Z2327" s="26" t="str">
        <f t="shared" si="415"/>
        <v>00</v>
      </c>
      <c r="AA2327" s="26" t="str">
        <f t="shared" si="416"/>
        <v>06</v>
      </c>
      <c r="AB2327" s="26" t="str">
        <f t="shared" si="417"/>
        <v>48</v>
      </c>
      <c r="AC2327" s="86" t="str">
        <f t="shared" si="418"/>
        <v>CLS_TU_2038X1022px_10m_S2A_MSIL1C_20221115_50CC</v>
      </c>
      <c r="AD2327" s="41" t="s">
        <v>3684</v>
      </c>
    </row>
    <row r="2328" spans="2:30" x14ac:dyDescent="0.25">
      <c r="B2328" t="s">
        <v>3866</v>
      </c>
      <c r="C2328" t="s">
        <v>3817</v>
      </c>
      <c r="D2328" s="7" t="s">
        <v>379</v>
      </c>
      <c r="E2328" s="2" t="b">
        <v>1</v>
      </c>
      <c r="F2328" s="2" t="s">
        <v>3814</v>
      </c>
      <c r="G2328" s="7" t="s">
        <v>370</v>
      </c>
      <c r="H2328" t="s">
        <v>88</v>
      </c>
      <c r="I2328" s="50">
        <v>44875</v>
      </c>
      <c r="J2328" s="2" t="s">
        <v>89</v>
      </c>
      <c r="K2328" s="2" t="s">
        <v>93</v>
      </c>
      <c r="L2328" s="9">
        <v>5.7</v>
      </c>
      <c r="M2328" s="2" t="s">
        <v>4140</v>
      </c>
      <c r="N2328" s="2" t="s">
        <v>85</v>
      </c>
      <c r="O2328" s="2" t="s">
        <v>4138</v>
      </c>
      <c r="P2328" s="2" t="str">
        <f>VLOOKUP(I2328,Period!A:B,2,FALSE)</f>
        <v>2022H2</v>
      </c>
      <c r="Q2328" s="9">
        <f t="shared" si="409"/>
        <v>5.7</v>
      </c>
      <c r="R2328" s="2">
        <f t="shared" si="410"/>
        <v>10</v>
      </c>
      <c r="S2328" t="str">
        <f t="shared" si="411"/>
        <v>02 Sunny (10%-30%)</v>
      </c>
      <c r="T2328" t="str">
        <f t="shared" si="419"/>
        <v>44875S2A_MSIL1CCDM-MLB-CLSTU4487502 Sunny (10%-30%)</v>
      </c>
      <c r="U2328">
        <f>IF(COUNTIF(T$2:T2327,T2328)&gt;=1,0,1)</f>
        <v>1</v>
      </c>
      <c r="V2328" s="26" t="s">
        <v>3685</v>
      </c>
      <c r="W2328" s="26">
        <f t="shared" si="412"/>
        <v>2022</v>
      </c>
      <c r="X2328" s="26">
        <f t="shared" si="413"/>
        <v>11</v>
      </c>
      <c r="Y2328" s="26">
        <f t="shared" si="414"/>
        <v>10</v>
      </c>
      <c r="Z2328" s="26" t="str">
        <f t="shared" si="415"/>
        <v>00</v>
      </c>
      <c r="AA2328" s="26" t="str">
        <f t="shared" si="416"/>
        <v>06</v>
      </c>
      <c r="AB2328" s="26" t="str">
        <f t="shared" si="417"/>
        <v>45</v>
      </c>
      <c r="AC2328" s="86" t="str">
        <f t="shared" si="418"/>
        <v>CLS_TU_2038X1022px_10m_S2A_MSIL1C_20221110_10CC</v>
      </c>
      <c r="AD2328" s="41" t="s">
        <v>3686</v>
      </c>
    </row>
    <row r="2329" spans="2:30" x14ac:dyDescent="0.25">
      <c r="B2329" t="s">
        <v>3866</v>
      </c>
      <c r="C2329" t="s">
        <v>3817</v>
      </c>
      <c r="D2329" s="7" t="s">
        <v>379</v>
      </c>
      <c r="E2329" s="2" t="b">
        <v>1</v>
      </c>
      <c r="F2329" s="2" t="s">
        <v>3814</v>
      </c>
      <c r="G2329" s="7" t="s">
        <v>370</v>
      </c>
      <c r="H2329" t="s">
        <v>88</v>
      </c>
      <c r="I2329" s="50">
        <v>44870</v>
      </c>
      <c r="J2329" s="2" t="s">
        <v>89</v>
      </c>
      <c r="K2329" s="2" t="s">
        <v>91</v>
      </c>
      <c r="L2329" s="9">
        <v>87.6</v>
      </c>
      <c r="M2329" s="2" t="s">
        <v>4140</v>
      </c>
      <c r="N2329" s="2" t="s">
        <v>85</v>
      </c>
      <c r="O2329" s="2" t="s">
        <v>4138</v>
      </c>
      <c r="P2329" s="2" t="str">
        <f>VLOOKUP(I2329,Period!A:B,2,FALSE)</f>
        <v>2022H2</v>
      </c>
      <c r="Q2329" s="9">
        <f t="shared" si="409"/>
        <v>87.6</v>
      </c>
      <c r="R2329" s="2">
        <f t="shared" si="410"/>
        <v>90</v>
      </c>
      <c r="S2329" t="str">
        <f t="shared" si="411"/>
        <v>03 Cloudy (40%-90%)</v>
      </c>
      <c r="T2329" t="str">
        <f t="shared" si="419"/>
        <v>44870S2A_MSIL1CCDM-MLB-CLSTU4487003 Cloudy (40%-90%)</v>
      </c>
      <c r="U2329">
        <f>IF(COUNTIF(T$2:T2328,T2329)&gt;=1,0,1)</f>
        <v>1</v>
      </c>
      <c r="V2329" s="26" t="s">
        <v>3687</v>
      </c>
      <c r="W2329" s="26">
        <f t="shared" si="412"/>
        <v>2022</v>
      </c>
      <c r="X2329" s="26">
        <f t="shared" si="413"/>
        <v>11</v>
      </c>
      <c r="Y2329" s="26" t="str">
        <f t="shared" si="414"/>
        <v>05</v>
      </c>
      <c r="Z2329" s="26" t="str">
        <f t="shared" si="415"/>
        <v>00</v>
      </c>
      <c r="AA2329" s="26" t="str">
        <f t="shared" si="416"/>
        <v>06</v>
      </c>
      <c r="AB2329" s="26" t="str">
        <f t="shared" si="417"/>
        <v>50</v>
      </c>
      <c r="AC2329" s="86" t="str">
        <f t="shared" si="418"/>
        <v>CLS_TU_2038X1022px_10m_S2A_MSIL1C_20221105_90CC</v>
      </c>
      <c r="AD2329" s="41" t="s">
        <v>3688</v>
      </c>
    </row>
    <row r="2330" spans="2:30" x14ac:dyDescent="0.25">
      <c r="B2330" t="s">
        <v>3866</v>
      </c>
      <c r="C2330" t="s">
        <v>3817</v>
      </c>
      <c r="D2330" s="7" t="s">
        <v>379</v>
      </c>
      <c r="E2330" s="2" t="b">
        <v>1</v>
      </c>
      <c r="F2330" s="2" t="s">
        <v>3814</v>
      </c>
      <c r="G2330" s="7" t="s">
        <v>370</v>
      </c>
      <c r="H2330" t="s">
        <v>88</v>
      </c>
      <c r="I2330" s="50">
        <v>44865</v>
      </c>
      <c r="J2330" s="2" t="s">
        <v>89</v>
      </c>
      <c r="K2330" s="2" t="s">
        <v>97</v>
      </c>
      <c r="L2330" s="9">
        <v>73.5</v>
      </c>
      <c r="M2330" s="2" t="s">
        <v>4140</v>
      </c>
      <c r="N2330" s="2" t="s">
        <v>85</v>
      </c>
      <c r="O2330" s="2" t="s">
        <v>4138</v>
      </c>
      <c r="P2330" s="2" t="str">
        <f>VLOOKUP(I2330,Period!A:B,2,FALSE)</f>
        <v>2022H2</v>
      </c>
      <c r="Q2330" s="9">
        <f t="shared" si="409"/>
        <v>73.5</v>
      </c>
      <c r="R2330" s="2">
        <f t="shared" si="410"/>
        <v>80</v>
      </c>
      <c r="S2330" t="str">
        <f t="shared" si="411"/>
        <v>03 Cloudy (40%-90%)</v>
      </c>
      <c r="T2330" t="str">
        <f t="shared" si="419"/>
        <v>44865S2A_MSIL1CCDM-MLB-CLSTU4486503 Cloudy (40%-90%)</v>
      </c>
      <c r="U2330">
        <f>IF(COUNTIF(T$2:T2329,T2330)&gt;=1,0,1)</f>
        <v>1</v>
      </c>
      <c r="V2330" s="26" t="s">
        <v>3689</v>
      </c>
      <c r="W2330" s="26">
        <f t="shared" si="412"/>
        <v>2022</v>
      </c>
      <c r="X2330" s="26">
        <f t="shared" si="413"/>
        <v>10</v>
      </c>
      <c r="Y2330" s="26">
        <f t="shared" si="414"/>
        <v>31</v>
      </c>
      <c r="Z2330" s="26" t="str">
        <f t="shared" si="415"/>
        <v>00</v>
      </c>
      <c r="AA2330" s="26" t="str">
        <f t="shared" si="416"/>
        <v>06</v>
      </c>
      <c r="AB2330" s="26" t="str">
        <f t="shared" si="417"/>
        <v>44</v>
      </c>
      <c r="AC2330" s="86" t="str">
        <f t="shared" si="418"/>
        <v>CLS_TU_2038X1022px_10m_S2A_MSIL1C_20221031_80CC</v>
      </c>
      <c r="AD2330" s="41" t="s">
        <v>3690</v>
      </c>
    </row>
    <row r="2331" spans="2:30" x14ac:dyDescent="0.25">
      <c r="B2331" t="s">
        <v>3866</v>
      </c>
      <c r="C2331" t="s">
        <v>3817</v>
      </c>
      <c r="D2331" s="7" t="s">
        <v>379</v>
      </c>
      <c r="E2331" s="2" t="b">
        <v>1</v>
      </c>
      <c r="F2331" s="2" t="s">
        <v>3814</v>
      </c>
      <c r="G2331" s="7" t="s">
        <v>370</v>
      </c>
      <c r="H2331" t="s">
        <v>88</v>
      </c>
      <c r="I2331" s="50">
        <v>44860</v>
      </c>
      <c r="J2331" s="2" t="s">
        <v>89</v>
      </c>
      <c r="K2331" s="2" t="s">
        <v>94</v>
      </c>
      <c r="L2331" s="9">
        <v>88.2</v>
      </c>
      <c r="M2331" s="2" t="s">
        <v>4140</v>
      </c>
      <c r="N2331" s="2" t="s">
        <v>85</v>
      </c>
      <c r="O2331" s="2" t="s">
        <v>4138</v>
      </c>
      <c r="P2331" s="2" t="str">
        <f>VLOOKUP(I2331,Period!A:B,2,FALSE)</f>
        <v>2022H2</v>
      </c>
      <c r="Q2331" s="9">
        <f t="shared" si="409"/>
        <v>88.2</v>
      </c>
      <c r="R2331" s="2">
        <f t="shared" si="410"/>
        <v>90</v>
      </c>
      <c r="S2331" t="str">
        <f t="shared" si="411"/>
        <v>03 Cloudy (40%-90%)</v>
      </c>
      <c r="T2331" t="str">
        <f t="shared" si="419"/>
        <v>44860S2A_MSIL1CCDM-MLB-CLSTU4486003 Cloudy (40%-90%)</v>
      </c>
      <c r="U2331">
        <f>IF(COUNTIF(T$2:T2330,T2331)&gt;=1,0,1)</f>
        <v>1</v>
      </c>
      <c r="V2331" s="26" t="s">
        <v>3691</v>
      </c>
      <c r="W2331" s="26">
        <f t="shared" si="412"/>
        <v>2022</v>
      </c>
      <c r="X2331" s="26">
        <f t="shared" si="413"/>
        <v>10</v>
      </c>
      <c r="Y2331" s="26">
        <f t="shared" si="414"/>
        <v>26</v>
      </c>
      <c r="Z2331" s="26" t="str">
        <f t="shared" si="415"/>
        <v>00</v>
      </c>
      <c r="AA2331" s="26" t="str">
        <f t="shared" si="416"/>
        <v>06</v>
      </c>
      <c r="AB2331" s="26" t="str">
        <f t="shared" si="417"/>
        <v>49</v>
      </c>
      <c r="AC2331" s="86" t="str">
        <f t="shared" si="418"/>
        <v>CLS_TU_2038X1022px_10m_S2A_MSIL1C_20221026_90CC</v>
      </c>
      <c r="AD2331" s="41" t="s">
        <v>3692</v>
      </c>
    </row>
    <row r="2332" spans="2:30" x14ac:dyDescent="0.25">
      <c r="B2332" t="s">
        <v>3866</v>
      </c>
      <c r="C2332" t="s">
        <v>3817</v>
      </c>
      <c r="D2332" s="7" t="s">
        <v>379</v>
      </c>
      <c r="E2332" s="2" t="b">
        <v>1</v>
      </c>
      <c r="F2332" s="2" t="s">
        <v>3814</v>
      </c>
      <c r="G2332" s="7" t="s">
        <v>370</v>
      </c>
      <c r="H2332" t="s">
        <v>88</v>
      </c>
      <c r="I2332" s="50">
        <v>44855</v>
      </c>
      <c r="J2332" s="2" t="s">
        <v>89</v>
      </c>
      <c r="K2332" s="2" t="s">
        <v>93</v>
      </c>
      <c r="L2332" s="9">
        <v>99.7</v>
      </c>
      <c r="M2332" s="2" t="s">
        <v>4140</v>
      </c>
      <c r="N2332" s="2" t="s">
        <v>85</v>
      </c>
      <c r="O2332" s="2" t="s">
        <v>4138</v>
      </c>
      <c r="P2332" s="2" t="str">
        <f>VLOOKUP(I2332,Period!A:B,2,FALSE)</f>
        <v>2022H2</v>
      </c>
      <c r="Q2332" s="9">
        <f t="shared" si="409"/>
        <v>99.7</v>
      </c>
      <c r="R2332" s="2">
        <f t="shared" si="410"/>
        <v>100</v>
      </c>
      <c r="S2332" t="str">
        <f t="shared" si="411"/>
        <v>04 Overcast (100%)</v>
      </c>
      <c r="T2332" t="str">
        <f t="shared" si="419"/>
        <v>44855S2A_MSIL1CCDM-MLB-CLSTU4485504 Overcast (100%)</v>
      </c>
      <c r="U2332">
        <f>IF(COUNTIF(T$2:T2331,T2332)&gt;=1,0,1)</f>
        <v>1</v>
      </c>
      <c r="V2332" s="26" t="s">
        <v>3693</v>
      </c>
      <c r="W2332" s="26">
        <f t="shared" si="412"/>
        <v>2022</v>
      </c>
      <c r="X2332" s="26">
        <f t="shared" si="413"/>
        <v>10</v>
      </c>
      <c r="Y2332" s="26">
        <f t="shared" si="414"/>
        <v>21</v>
      </c>
      <c r="Z2332" s="26" t="str">
        <f t="shared" si="415"/>
        <v>00</v>
      </c>
      <c r="AA2332" s="26" t="str">
        <f t="shared" si="416"/>
        <v>06</v>
      </c>
      <c r="AB2332" s="26" t="str">
        <f t="shared" si="417"/>
        <v>45</v>
      </c>
      <c r="AC2332" s="86" t="str">
        <f t="shared" si="418"/>
        <v>CLS_TU_2038X1022px_10m_S2A_MSIL1C_20221021_100CC</v>
      </c>
      <c r="AD2332" s="41" t="s">
        <v>3694</v>
      </c>
    </row>
    <row r="2333" spans="2:30" x14ac:dyDescent="0.25">
      <c r="B2333" t="s">
        <v>3866</v>
      </c>
      <c r="C2333" t="s">
        <v>3817</v>
      </c>
      <c r="D2333" s="7" t="s">
        <v>379</v>
      </c>
      <c r="E2333" s="2" t="b">
        <v>1</v>
      </c>
      <c r="F2333" s="2" t="s">
        <v>3814</v>
      </c>
      <c r="G2333" s="7" t="s">
        <v>370</v>
      </c>
      <c r="H2333" t="s">
        <v>88</v>
      </c>
      <c r="I2333" s="50">
        <v>44850</v>
      </c>
      <c r="J2333" s="2" t="s">
        <v>89</v>
      </c>
      <c r="K2333" s="2" t="s">
        <v>91</v>
      </c>
      <c r="L2333" s="9">
        <v>51.4</v>
      </c>
      <c r="M2333" s="2" t="s">
        <v>4140</v>
      </c>
      <c r="N2333" s="2" t="s">
        <v>85</v>
      </c>
      <c r="O2333" s="2" t="s">
        <v>4138</v>
      </c>
      <c r="P2333" s="2" t="str">
        <f>VLOOKUP(I2333,Period!A:B,2,FALSE)</f>
        <v>2022H2</v>
      </c>
      <c r="Q2333" s="9">
        <f t="shared" si="409"/>
        <v>51.4</v>
      </c>
      <c r="R2333" s="2">
        <f t="shared" si="410"/>
        <v>60</v>
      </c>
      <c r="S2333" t="str">
        <f t="shared" si="411"/>
        <v>03 Cloudy (40%-90%)</v>
      </c>
      <c r="T2333" t="str">
        <f t="shared" si="419"/>
        <v>44850S2A_MSIL1CCDM-MLB-CLSTU4485003 Cloudy (40%-90%)</v>
      </c>
      <c r="U2333">
        <f>IF(COUNTIF(T$2:T2332,T2333)&gt;=1,0,1)</f>
        <v>1</v>
      </c>
      <c r="V2333" s="26" t="s">
        <v>3695</v>
      </c>
      <c r="W2333" s="26">
        <f t="shared" si="412"/>
        <v>2022</v>
      </c>
      <c r="X2333" s="26">
        <f t="shared" si="413"/>
        <v>10</v>
      </c>
      <c r="Y2333" s="26">
        <f t="shared" si="414"/>
        <v>16</v>
      </c>
      <c r="Z2333" s="26" t="str">
        <f t="shared" si="415"/>
        <v>00</v>
      </c>
      <c r="AA2333" s="26" t="str">
        <f t="shared" si="416"/>
        <v>06</v>
      </c>
      <c r="AB2333" s="26" t="str">
        <f t="shared" si="417"/>
        <v>50</v>
      </c>
      <c r="AC2333" s="86" t="str">
        <f t="shared" si="418"/>
        <v>CLS_TU_2038X1022px_10m_S2A_MSIL1C_20221016_60CC</v>
      </c>
      <c r="AD2333" s="41" t="s">
        <v>3696</v>
      </c>
    </row>
    <row r="2334" spans="2:30" x14ac:dyDescent="0.25">
      <c r="B2334" t="s">
        <v>3866</v>
      </c>
      <c r="C2334" t="s">
        <v>3817</v>
      </c>
      <c r="D2334" s="7" t="s">
        <v>379</v>
      </c>
      <c r="E2334" s="2" t="b">
        <v>1</v>
      </c>
      <c r="F2334" s="2" t="s">
        <v>3814</v>
      </c>
      <c r="G2334" s="7" t="s">
        <v>370</v>
      </c>
      <c r="H2334" t="s">
        <v>88</v>
      </c>
      <c r="I2334" s="50">
        <v>44845</v>
      </c>
      <c r="J2334" s="2" t="s">
        <v>89</v>
      </c>
      <c r="K2334" s="2" t="s">
        <v>97</v>
      </c>
      <c r="L2334" s="9">
        <v>40.1</v>
      </c>
      <c r="M2334" s="2" t="s">
        <v>4140</v>
      </c>
      <c r="N2334" s="2" t="s">
        <v>85</v>
      </c>
      <c r="O2334" s="2" t="s">
        <v>4138</v>
      </c>
      <c r="P2334" s="2" t="str">
        <f>VLOOKUP(I2334,Period!A:B,2,FALSE)</f>
        <v>2022H2</v>
      </c>
      <c r="Q2334" s="9">
        <f t="shared" si="409"/>
        <v>40.1</v>
      </c>
      <c r="R2334" s="2">
        <f t="shared" si="410"/>
        <v>50</v>
      </c>
      <c r="S2334" t="str">
        <f t="shared" si="411"/>
        <v>03 Cloudy (40%-90%)</v>
      </c>
      <c r="T2334" t="str">
        <f t="shared" si="419"/>
        <v>44845S2A_MSIL1CCDM-MLB-CLSTU4484503 Cloudy (40%-90%)</v>
      </c>
      <c r="U2334">
        <f>IF(COUNTIF(T$2:T2333,T2334)&gt;=1,0,1)</f>
        <v>1</v>
      </c>
      <c r="V2334" s="26" t="s">
        <v>3697</v>
      </c>
      <c r="W2334" s="26">
        <f t="shared" si="412"/>
        <v>2022</v>
      </c>
      <c r="X2334" s="26">
        <f t="shared" si="413"/>
        <v>10</v>
      </c>
      <c r="Y2334" s="26">
        <f t="shared" si="414"/>
        <v>11</v>
      </c>
      <c r="Z2334" s="26" t="str">
        <f t="shared" si="415"/>
        <v>00</v>
      </c>
      <c r="AA2334" s="26" t="str">
        <f t="shared" si="416"/>
        <v>06</v>
      </c>
      <c r="AB2334" s="26" t="str">
        <f t="shared" si="417"/>
        <v>44</v>
      </c>
      <c r="AC2334" s="86" t="str">
        <f t="shared" si="418"/>
        <v>CLS_TU_2038X1022px_10m_S2A_MSIL1C_20221011_50CC</v>
      </c>
      <c r="AD2334" s="41" t="s">
        <v>3698</v>
      </c>
    </row>
    <row r="2335" spans="2:30" x14ac:dyDescent="0.25">
      <c r="B2335" t="s">
        <v>3866</v>
      </c>
      <c r="C2335" t="s">
        <v>3817</v>
      </c>
      <c r="D2335" s="7" t="s">
        <v>379</v>
      </c>
      <c r="E2335" s="2" t="b">
        <v>1</v>
      </c>
      <c r="F2335" s="2" t="s">
        <v>3814</v>
      </c>
      <c r="G2335" s="7" t="s">
        <v>370</v>
      </c>
      <c r="H2335" t="s">
        <v>88</v>
      </c>
      <c r="I2335" s="50">
        <v>44840</v>
      </c>
      <c r="J2335" s="2" t="s">
        <v>89</v>
      </c>
      <c r="K2335" s="2" t="s">
        <v>380</v>
      </c>
      <c r="L2335" s="9">
        <v>98.8</v>
      </c>
      <c r="M2335" s="2" t="s">
        <v>4140</v>
      </c>
      <c r="N2335" s="2" t="s">
        <v>85</v>
      </c>
      <c r="O2335" s="2" t="s">
        <v>4138</v>
      </c>
      <c r="P2335" s="2" t="str">
        <f>VLOOKUP(I2335,Period!A:B,2,FALSE)</f>
        <v>2022H2</v>
      </c>
      <c r="Q2335" s="9">
        <f t="shared" si="409"/>
        <v>98.8</v>
      </c>
      <c r="R2335" s="2">
        <f t="shared" si="410"/>
        <v>100</v>
      </c>
      <c r="S2335" t="str">
        <f t="shared" si="411"/>
        <v>04 Overcast (100%)</v>
      </c>
      <c r="T2335" t="str">
        <f t="shared" si="419"/>
        <v>44840S2A_MSIL1CCDM-MLB-CLSTU4484004 Overcast (100%)</v>
      </c>
      <c r="U2335">
        <f>IF(COUNTIF(T$2:T2334,T2335)&gt;=1,0,1)</f>
        <v>1</v>
      </c>
      <c r="V2335" s="26" t="s">
        <v>3699</v>
      </c>
      <c r="W2335" s="26">
        <f t="shared" si="412"/>
        <v>2022</v>
      </c>
      <c r="X2335" s="26">
        <f t="shared" si="413"/>
        <v>10</v>
      </c>
      <c r="Y2335" s="26" t="str">
        <f t="shared" si="414"/>
        <v>06</v>
      </c>
      <c r="Z2335" s="26" t="str">
        <f t="shared" si="415"/>
        <v>00</v>
      </c>
      <c r="AA2335" s="26" t="str">
        <f t="shared" si="416"/>
        <v>06</v>
      </c>
      <c r="AB2335" s="26" t="str">
        <f t="shared" si="417"/>
        <v>53</v>
      </c>
      <c r="AC2335" s="86" t="str">
        <f t="shared" si="418"/>
        <v>CLS_TU_2038X1022px_10m_S2A_MSIL1C_20221006_100CC</v>
      </c>
      <c r="AD2335" s="41" t="s">
        <v>3700</v>
      </c>
    </row>
    <row r="2336" spans="2:30" x14ac:dyDescent="0.25">
      <c r="B2336" t="s">
        <v>3866</v>
      </c>
      <c r="C2336" t="s">
        <v>3817</v>
      </c>
      <c r="D2336" s="7" t="s">
        <v>379</v>
      </c>
      <c r="E2336" s="2" t="b">
        <v>1</v>
      </c>
      <c r="F2336" s="2" t="s">
        <v>3814</v>
      </c>
      <c r="G2336" s="7" t="s">
        <v>370</v>
      </c>
      <c r="H2336" t="s">
        <v>88</v>
      </c>
      <c r="I2336" s="50">
        <v>44835</v>
      </c>
      <c r="J2336" s="2" t="s">
        <v>89</v>
      </c>
      <c r="K2336" s="2" t="s">
        <v>93</v>
      </c>
      <c r="L2336" s="9">
        <v>87.9</v>
      </c>
      <c r="M2336" s="2" t="s">
        <v>4140</v>
      </c>
      <c r="N2336" s="2" t="s">
        <v>85</v>
      </c>
      <c r="O2336" s="2" t="s">
        <v>4138</v>
      </c>
      <c r="P2336" s="2" t="str">
        <f>VLOOKUP(I2336,Period!A:B,2,FALSE)</f>
        <v>2022H2</v>
      </c>
      <c r="Q2336" s="9">
        <f t="shared" si="409"/>
        <v>87.9</v>
      </c>
      <c r="R2336" s="2">
        <f t="shared" si="410"/>
        <v>90</v>
      </c>
      <c r="S2336" t="str">
        <f t="shared" si="411"/>
        <v>03 Cloudy (40%-90%)</v>
      </c>
      <c r="T2336" t="str">
        <f t="shared" si="419"/>
        <v>44835S2A_MSIL1CCDM-MLB-CLSTU4483503 Cloudy (40%-90%)</v>
      </c>
      <c r="U2336">
        <f>IF(COUNTIF(T$2:T2335,T2336)&gt;=1,0,1)</f>
        <v>1</v>
      </c>
      <c r="V2336" s="26" t="s">
        <v>3701</v>
      </c>
      <c r="W2336" s="26">
        <f t="shared" si="412"/>
        <v>2022</v>
      </c>
      <c r="X2336" s="26">
        <f t="shared" si="413"/>
        <v>10</v>
      </c>
      <c r="Y2336" s="26" t="str">
        <f t="shared" si="414"/>
        <v>01</v>
      </c>
      <c r="Z2336" s="26" t="str">
        <f t="shared" si="415"/>
        <v>00</v>
      </c>
      <c r="AA2336" s="26" t="str">
        <f t="shared" si="416"/>
        <v>06</v>
      </c>
      <c r="AB2336" s="26" t="str">
        <f t="shared" si="417"/>
        <v>45</v>
      </c>
      <c r="AC2336" s="86" t="str">
        <f t="shared" si="418"/>
        <v>CLS_TU_2038X1022px_10m_S2A_MSIL1C_20221001_90CC</v>
      </c>
      <c r="AD2336" s="41" t="s">
        <v>3702</v>
      </c>
    </row>
    <row r="2337" spans="2:30" x14ac:dyDescent="0.25">
      <c r="B2337" t="s">
        <v>3866</v>
      </c>
      <c r="C2337" t="s">
        <v>3817</v>
      </c>
      <c r="D2337" s="7" t="s">
        <v>379</v>
      </c>
      <c r="E2337" s="2" t="b">
        <v>1</v>
      </c>
      <c r="F2337" s="2" t="s">
        <v>3814</v>
      </c>
      <c r="G2337" s="7" t="s">
        <v>370</v>
      </c>
      <c r="H2337" t="s">
        <v>88</v>
      </c>
      <c r="I2337" s="50">
        <v>44830</v>
      </c>
      <c r="J2337" s="2" t="s">
        <v>89</v>
      </c>
      <c r="K2337" s="2" t="s">
        <v>380</v>
      </c>
      <c r="L2337" s="9">
        <v>26.3</v>
      </c>
      <c r="M2337" s="2" t="s">
        <v>4140</v>
      </c>
      <c r="N2337" s="2" t="s">
        <v>85</v>
      </c>
      <c r="O2337" s="2" t="s">
        <v>4138</v>
      </c>
      <c r="P2337" s="2" t="str">
        <f>VLOOKUP(I2337,Period!A:B,2,FALSE)</f>
        <v>2022H2</v>
      </c>
      <c r="Q2337" s="9">
        <f t="shared" si="409"/>
        <v>26.3</v>
      </c>
      <c r="R2337" s="2">
        <f t="shared" si="410"/>
        <v>30</v>
      </c>
      <c r="S2337" t="str">
        <f t="shared" si="411"/>
        <v>02 Sunny (10%-30%)</v>
      </c>
      <c r="T2337" t="str">
        <f t="shared" si="419"/>
        <v>44830S2A_MSIL1CCDM-MLB-CLSTU4483002 Sunny (10%-30%)</v>
      </c>
      <c r="U2337">
        <f>IF(COUNTIF(T$2:T2336,T2337)&gt;=1,0,1)</f>
        <v>1</v>
      </c>
      <c r="V2337" s="26" t="s">
        <v>3703</v>
      </c>
      <c r="W2337" s="26">
        <f t="shared" si="412"/>
        <v>2022</v>
      </c>
      <c r="X2337" s="26" t="str">
        <f t="shared" si="413"/>
        <v>09</v>
      </c>
      <c r="Y2337" s="26">
        <f t="shared" si="414"/>
        <v>26</v>
      </c>
      <c r="Z2337" s="26" t="str">
        <f t="shared" si="415"/>
        <v>00</v>
      </c>
      <c r="AA2337" s="26" t="str">
        <f t="shared" si="416"/>
        <v>06</v>
      </c>
      <c r="AB2337" s="26" t="str">
        <f t="shared" si="417"/>
        <v>53</v>
      </c>
      <c r="AC2337" s="86" t="str">
        <f t="shared" si="418"/>
        <v>CLS_TU_2038X1022px_10m_S2A_MSIL1C_20220926_30CC</v>
      </c>
      <c r="AD2337" s="41" t="s">
        <v>3704</v>
      </c>
    </row>
    <row r="2338" spans="2:30" x14ac:dyDescent="0.25">
      <c r="B2338" t="s">
        <v>3866</v>
      </c>
      <c r="C2338" t="s">
        <v>3817</v>
      </c>
      <c r="D2338" s="7" t="s">
        <v>379</v>
      </c>
      <c r="E2338" s="2" t="b">
        <v>1</v>
      </c>
      <c r="F2338" s="2" t="s">
        <v>3814</v>
      </c>
      <c r="G2338" s="7" t="s">
        <v>370</v>
      </c>
      <c r="H2338" t="s">
        <v>88</v>
      </c>
      <c r="I2338" s="50">
        <v>44825</v>
      </c>
      <c r="J2338" s="2" t="s">
        <v>89</v>
      </c>
      <c r="K2338" s="2" t="s">
        <v>381</v>
      </c>
      <c r="L2338" s="9">
        <v>100</v>
      </c>
      <c r="M2338" s="2" t="s">
        <v>4140</v>
      </c>
      <c r="N2338" s="2" t="s">
        <v>85</v>
      </c>
      <c r="O2338" s="2" t="s">
        <v>4138</v>
      </c>
      <c r="P2338" s="2" t="str">
        <f>VLOOKUP(I2338,Period!A:B,2,FALSE)</f>
        <v>2022H2</v>
      </c>
      <c r="Q2338" s="9">
        <f t="shared" si="409"/>
        <v>100</v>
      </c>
      <c r="R2338" s="2">
        <f t="shared" si="410"/>
        <v>100</v>
      </c>
      <c r="S2338" t="str">
        <f t="shared" si="411"/>
        <v>04 Overcast (100%)</v>
      </c>
      <c r="T2338" t="str">
        <f t="shared" si="419"/>
        <v>44825S2A_MSIL1CCDM-MLB-CLSTU4482504 Overcast (100%)</v>
      </c>
      <c r="U2338">
        <f>IF(COUNTIF(T$2:T2337,T2338)&gt;=1,0,1)</f>
        <v>1</v>
      </c>
      <c r="V2338" s="26" t="s">
        <v>3705</v>
      </c>
      <c r="W2338" s="26">
        <f t="shared" si="412"/>
        <v>2022</v>
      </c>
      <c r="X2338" s="26" t="str">
        <f t="shared" si="413"/>
        <v>09</v>
      </c>
      <c r="Y2338" s="26">
        <f t="shared" si="414"/>
        <v>21</v>
      </c>
      <c r="Z2338" s="26" t="str">
        <f t="shared" si="415"/>
        <v>00</v>
      </c>
      <c r="AA2338" s="26" t="str">
        <f t="shared" si="416"/>
        <v>06</v>
      </c>
      <c r="AB2338" s="26" t="str">
        <f t="shared" si="417"/>
        <v>47</v>
      </c>
      <c r="AC2338" s="86" t="str">
        <f t="shared" si="418"/>
        <v>CLS_TU_2038X1022px_10m_S2A_MSIL1C_20220921_100CC</v>
      </c>
      <c r="AD2338" s="41" t="s">
        <v>3706</v>
      </c>
    </row>
    <row r="2339" spans="2:30" x14ac:dyDescent="0.25">
      <c r="B2339" t="s">
        <v>3866</v>
      </c>
      <c r="C2339" t="s">
        <v>3817</v>
      </c>
      <c r="D2339" s="7" t="s">
        <v>379</v>
      </c>
      <c r="E2339" s="2" t="b">
        <v>1</v>
      </c>
      <c r="F2339" s="2" t="s">
        <v>3814</v>
      </c>
      <c r="G2339" s="7" t="s">
        <v>370</v>
      </c>
      <c r="H2339" t="s">
        <v>88</v>
      </c>
      <c r="I2339" s="50">
        <v>44820</v>
      </c>
      <c r="J2339" s="2" t="s">
        <v>89</v>
      </c>
      <c r="K2339" s="2" t="s">
        <v>382</v>
      </c>
      <c r="L2339" s="9">
        <v>7.2</v>
      </c>
      <c r="M2339" s="2" t="s">
        <v>4140</v>
      </c>
      <c r="N2339" s="2" t="s">
        <v>85</v>
      </c>
      <c r="O2339" s="2" t="s">
        <v>4138</v>
      </c>
      <c r="P2339" s="2" t="str">
        <f>VLOOKUP(I2339,Period!A:B,2,FALSE)</f>
        <v>2022H2</v>
      </c>
      <c r="Q2339" s="9">
        <f t="shared" si="409"/>
        <v>7.2</v>
      </c>
      <c r="R2339" s="2">
        <f t="shared" si="410"/>
        <v>10</v>
      </c>
      <c r="S2339" t="str">
        <f t="shared" si="411"/>
        <v>02 Sunny (10%-30%)</v>
      </c>
      <c r="T2339" t="str">
        <f t="shared" si="419"/>
        <v>44820S2A_MSIL1CCDM-MLB-CLSTU4482002 Sunny (10%-30%)</v>
      </c>
      <c r="U2339">
        <f>IF(COUNTIF(T$2:T2338,T2339)&gt;=1,0,1)</f>
        <v>1</v>
      </c>
      <c r="V2339" s="26" t="s">
        <v>3707</v>
      </c>
      <c r="W2339" s="26">
        <f t="shared" si="412"/>
        <v>2022</v>
      </c>
      <c r="X2339" s="26" t="str">
        <f t="shared" si="413"/>
        <v>09</v>
      </c>
      <c r="Y2339" s="26">
        <f t="shared" si="414"/>
        <v>16</v>
      </c>
      <c r="Z2339" s="26" t="str">
        <f t="shared" si="415"/>
        <v>00</v>
      </c>
      <c r="AA2339" s="26" t="str">
        <f t="shared" si="416"/>
        <v>06</v>
      </c>
      <c r="AB2339" s="26" t="str">
        <f t="shared" si="417"/>
        <v>55</v>
      </c>
      <c r="AC2339" s="86" t="str">
        <f t="shared" si="418"/>
        <v>CLS_TU_2038X1022px_10m_S2A_MSIL1C_20220916_10CC</v>
      </c>
      <c r="AD2339" s="41" t="s">
        <v>3708</v>
      </c>
    </row>
    <row r="2340" spans="2:30" x14ac:dyDescent="0.25">
      <c r="B2340" t="s">
        <v>3866</v>
      </c>
      <c r="C2340" t="s">
        <v>3817</v>
      </c>
      <c r="D2340" s="7" t="s">
        <v>379</v>
      </c>
      <c r="E2340" s="2" t="b">
        <v>1</v>
      </c>
      <c r="F2340" s="2" t="s">
        <v>3814</v>
      </c>
      <c r="G2340" s="7" t="s">
        <v>370</v>
      </c>
      <c r="H2340" t="s">
        <v>88</v>
      </c>
      <c r="I2340" s="50">
        <v>44815</v>
      </c>
      <c r="J2340" s="2" t="s">
        <v>89</v>
      </c>
      <c r="K2340" s="2" t="s">
        <v>96</v>
      </c>
      <c r="L2340" s="9">
        <v>2.2000000000000002</v>
      </c>
      <c r="M2340" s="2" t="s">
        <v>4140</v>
      </c>
      <c r="N2340" s="2" t="s">
        <v>85</v>
      </c>
      <c r="O2340" s="2" t="s">
        <v>4138</v>
      </c>
      <c r="P2340" s="2" t="str">
        <f>VLOOKUP(I2340,Period!A:B,2,FALSE)</f>
        <v>2022H2</v>
      </c>
      <c r="Q2340" s="9">
        <f t="shared" si="409"/>
        <v>2.2000000000000002</v>
      </c>
      <c r="R2340" s="2">
        <f t="shared" si="410"/>
        <v>10</v>
      </c>
      <c r="S2340" t="str">
        <f t="shared" si="411"/>
        <v>02 Sunny (10%-30%)</v>
      </c>
      <c r="T2340" t="str">
        <f t="shared" si="419"/>
        <v>44815S2A_MSIL1CCDM-MLB-CLSTU4481502 Sunny (10%-30%)</v>
      </c>
      <c r="U2340">
        <f>IF(COUNTIF(T$2:T2339,T2340)&gt;=1,0,1)</f>
        <v>1</v>
      </c>
      <c r="V2340" s="26" t="s">
        <v>3709</v>
      </c>
      <c r="W2340" s="26">
        <f t="shared" si="412"/>
        <v>2022</v>
      </c>
      <c r="X2340" s="26" t="str">
        <f t="shared" si="413"/>
        <v>09</v>
      </c>
      <c r="Y2340" s="26">
        <f t="shared" si="414"/>
        <v>11</v>
      </c>
      <c r="Z2340" s="26" t="str">
        <f t="shared" si="415"/>
        <v>00</v>
      </c>
      <c r="AA2340" s="26" t="str">
        <f t="shared" si="416"/>
        <v>06</v>
      </c>
      <c r="AB2340" s="26" t="str">
        <f t="shared" si="417"/>
        <v>48</v>
      </c>
      <c r="AC2340" s="86" t="str">
        <f t="shared" si="418"/>
        <v>CLS_TU_2038X1022px_10m_S2A_MSIL1C_20220911_10CC</v>
      </c>
      <c r="AD2340" s="41" t="s">
        <v>3710</v>
      </c>
    </row>
    <row r="2341" spans="2:30" x14ac:dyDescent="0.25">
      <c r="B2341" t="s">
        <v>3866</v>
      </c>
      <c r="C2341" t="s">
        <v>3817</v>
      </c>
      <c r="D2341" s="7" t="s">
        <v>379</v>
      </c>
      <c r="E2341" s="2" t="b">
        <v>1</v>
      </c>
      <c r="F2341" s="2" t="s">
        <v>3814</v>
      </c>
      <c r="G2341" s="7" t="s">
        <v>370</v>
      </c>
      <c r="H2341" t="s">
        <v>88</v>
      </c>
      <c r="I2341" s="50">
        <v>44810</v>
      </c>
      <c r="J2341" s="2" t="s">
        <v>89</v>
      </c>
      <c r="K2341" s="2" t="s">
        <v>383</v>
      </c>
      <c r="L2341" s="9">
        <v>62.4</v>
      </c>
      <c r="M2341" s="2" t="s">
        <v>4140</v>
      </c>
      <c r="N2341" s="2" t="s">
        <v>85</v>
      </c>
      <c r="O2341" s="2" t="s">
        <v>4138</v>
      </c>
      <c r="P2341" s="2" t="str">
        <f>VLOOKUP(I2341,Period!A:B,2,FALSE)</f>
        <v>2022H2</v>
      </c>
      <c r="Q2341" s="9">
        <f t="shared" si="409"/>
        <v>62.4</v>
      </c>
      <c r="R2341" s="2">
        <f t="shared" si="410"/>
        <v>70</v>
      </c>
      <c r="S2341" t="str">
        <f t="shared" si="411"/>
        <v>03 Cloudy (40%-90%)</v>
      </c>
      <c r="T2341" t="str">
        <f t="shared" si="419"/>
        <v>44810S2A_MSIL1CCDM-MLB-CLSTU4481003 Cloudy (40%-90%)</v>
      </c>
      <c r="U2341">
        <f>IF(COUNTIF(T$2:T2340,T2341)&gt;=1,0,1)</f>
        <v>1</v>
      </c>
      <c r="V2341" s="26" t="s">
        <v>3711</v>
      </c>
      <c r="W2341" s="26">
        <f t="shared" si="412"/>
        <v>2022</v>
      </c>
      <c r="X2341" s="26" t="str">
        <f t="shared" si="413"/>
        <v>09</v>
      </c>
      <c r="Y2341" s="26" t="str">
        <f t="shared" si="414"/>
        <v>06</v>
      </c>
      <c r="Z2341" s="26" t="str">
        <f t="shared" si="415"/>
        <v>00</v>
      </c>
      <c r="AA2341" s="26" t="str">
        <f t="shared" si="416"/>
        <v>06</v>
      </c>
      <c r="AB2341" s="26" t="str">
        <f t="shared" si="417"/>
        <v>57</v>
      </c>
      <c r="AC2341" s="86" t="str">
        <f t="shared" si="418"/>
        <v>CLS_TU_2038X1022px_10m_S2A_MSIL1C_20220906_70CC</v>
      </c>
      <c r="AD2341" s="41" t="s">
        <v>3712</v>
      </c>
    </row>
    <row r="2342" spans="2:30" x14ac:dyDescent="0.25">
      <c r="B2342" t="s">
        <v>3866</v>
      </c>
      <c r="C2342" t="s">
        <v>3817</v>
      </c>
      <c r="D2342" s="7" t="s">
        <v>379</v>
      </c>
      <c r="E2342" s="2" t="b">
        <v>1</v>
      </c>
      <c r="F2342" s="2" t="s">
        <v>3814</v>
      </c>
      <c r="G2342" s="7" t="s">
        <v>370</v>
      </c>
      <c r="H2342" t="s">
        <v>88</v>
      </c>
      <c r="I2342" s="50">
        <v>44805</v>
      </c>
      <c r="J2342" s="2" t="s">
        <v>89</v>
      </c>
      <c r="K2342" s="2" t="s">
        <v>381</v>
      </c>
      <c r="L2342" s="9">
        <v>46.1</v>
      </c>
      <c r="M2342" s="2" t="s">
        <v>4140</v>
      </c>
      <c r="N2342" s="2" t="s">
        <v>85</v>
      </c>
      <c r="O2342" s="2" t="s">
        <v>4138</v>
      </c>
      <c r="P2342" s="2" t="str">
        <f>VLOOKUP(I2342,Period!A:B,2,FALSE)</f>
        <v>2022H2</v>
      </c>
      <c r="Q2342" s="9">
        <f t="shared" si="409"/>
        <v>46.1</v>
      </c>
      <c r="R2342" s="2">
        <f t="shared" si="410"/>
        <v>50</v>
      </c>
      <c r="S2342" t="str">
        <f t="shared" si="411"/>
        <v>03 Cloudy (40%-90%)</v>
      </c>
      <c r="T2342" t="str">
        <f t="shared" si="419"/>
        <v>44805S2A_MSIL1CCDM-MLB-CLSTU4480503 Cloudy (40%-90%)</v>
      </c>
      <c r="U2342">
        <f>IF(COUNTIF(T$2:T2341,T2342)&gt;=1,0,1)</f>
        <v>1</v>
      </c>
      <c r="V2342" s="26" t="s">
        <v>3713</v>
      </c>
      <c r="W2342" s="26">
        <f t="shared" si="412"/>
        <v>2022</v>
      </c>
      <c r="X2342" s="26" t="str">
        <f t="shared" si="413"/>
        <v>09</v>
      </c>
      <c r="Y2342" s="26" t="str">
        <f t="shared" si="414"/>
        <v>01</v>
      </c>
      <c r="Z2342" s="26" t="str">
        <f t="shared" si="415"/>
        <v>00</v>
      </c>
      <c r="AA2342" s="26" t="str">
        <f t="shared" si="416"/>
        <v>06</v>
      </c>
      <c r="AB2342" s="26" t="str">
        <f t="shared" si="417"/>
        <v>47</v>
      </c>
      <c r="AC2342" s="86" t="str">
        <f t="shared" si="418"/>
        <v>CLS_TU_2038X1022px_10m_S2A_MSIL1C_20220901_50CC</v>
      </c>
      <c r="AD2342" s="41" t="s">
        <v>3714</v>
      </c>
    </row>
    <row r="2343" spans="2:30" x14ac:dyDescent="0.25">
      <c r="B2343" t="s">
        <v>3866</v>
      </c>
      <c r="C2343" t="s">
        <v>3817</v>
      </c>
      <c r="D2343" s="7" t="s">
        <v>379</v>
      </c>
      <c r="E2343" s="2" t="b">
        <v>1</v>
      </c>
      <c r="F2343" s="2" t="s">
        <v>3814</v>
      </c>
      <c r="G2343" s="7" t="s">
        <v>370</v>
      </c>
      <c r="H2343" t="s">
        <v>88</v>
      </c>
      <c r="I2343" s="50">
        <v>44800</v>
      </c>
      <c r="J2343" s="2" t="s">
        <v>89</v>
      </c>
      <c r="K2343" s="2" t="s">
        <v>384</v>
      </c>
      <c r="L2343" s="9">
        <v>1.3</v>
      </c>
      <c r="M2343" s="2" t="s">
        <v>4140</v>
      </c>
      <c r="N2343" s="2" t="s">
        <v>85</v>
      </c>
      <c r="O2343" s="2" t="s">
        <v>4138</v>
      </c>
      <c r="P2343" s="2" t="str">
        <f>VLOOKUP(I2343,Period!A:B,2,FALSE)</f>
        <v>2022H2</v>
      </c>
      <c r="Q2343" s="9">
        <f t="shared" si="409"/>
        <v>1.3</v>
      </c>
      <c r="R2343" s="2">
        <f t="shared" si="410"/>
        <v>10</v>
      </c>
      <c r="S2343" t="str">
        <f t="shared" si="411"/>
        <v>02 Sunny (10%-30%)</v>
      </c>
      <c r="T2343" t="str">
        <f t="shared" si="419"/>
        <v>44800S2A_MSIL1CCDM-MLB-CLSTU4480002 Sunny (10%-30%)</v>
      </c>
      <c r="U2343">
        <f>IF(COUNTIF(T$2:T2342,T2343)&gt;=1,0,1)</f>
        <v>1</v>
      </c>
      <c r="V2343" s="26" t="s">
        <v>3715</v>
      </c>
      <c r="W2343" s="26">
        <f t="shared" si="412"/>
        <v>2022</v>
      </c>
      <c r="X2343" s="26" t="str">
        <f t="shared" si="413"/>
        <v>08</v>
      </c>
      <c r="Y2343" s="26">
        <f t="shared" si="414"/>
        <v>27</v>
      </c>
      <c r="Z2343" s="26" t="str">
        <f t="shared" si="415"/>
        <v>00</v>
      </c>
      <c r="AA2343" s="26" t="str">
        <f t="shared" si="416"/>
        <v>06</v>
      </c>
      <c r="AB2343" s="26" t="str">
        <f t="shared" si="417"/>
        <v>58</v>
      </c>
      <c r="AC2343" s="86" t="str">
        <f t="shared" si="418"/>
        <v>CLS_TU_2038X1022px_10m_S2A_MSIL1C_20220827_10CC</v>
      </c>
      <c r="AD2343" s="41" t="s">
        <v>3716</v>
      </c>
    </row>
    <row r="2344" spans="2:30" x14ac:dyDescent="0.25">
      <c r="B2344" t="s">
        <v>3866</v>
      </c>
      <c r="C2344" t="s">
        <v>3817</v>
      </c>
      <c r="D2344" s="7" t="s">
        <v>379</v>
      </c>
      <c r="E2344" s="2" t="b">
        <v>1</v>
      </c>
      <c r="F2344" s="2" t="s">
        <v>3814</v>
      </c>
      <c r="G2344" s="7" t="s">
        <v>370</v>
      </c>
      <c r="H2344" t="s">
        <v>88</v>
      </c>
      <c r="I2344" s="50">
        <v>44795</v>
      </c>
      <c r="J2344" s="2" t="s">
        <v>89</v>
      </c>
      <c r="K2344" s="2" t="s">
        <v>381</v>
      </c>
      <c r="L2344" s="9">
        <v>52.5</v>
      </c>
      <c r="M2344" s="2" t="s">
        <v>4140</v>
      </c>
      <c r="N2344" s="2" t="s">
        <v>85</v>
      </c>
      <c r="O2344" s="2" t="s">
        <v>4138</v>
      </c>
      <c r="P2344" s="2" t="str">
        <f>VLOOKUP(I2344,Period!A:B,2,FALSE)</f>
        <v>2022H2</v>
      </c>
      <c r="Q2344" s="9">
        <f t="shared" si="409"/>
        <v>52.5</v>
      </c>
      <c r="R2344" s="2">
        <f t="shared" si="410"/>
        <v>60</v>
      </c>
      <c r="S2344" t="str">
        <f t="shared" si="411"/>
        <v>03 Cloudy (40%-90%)</v>
      </c>
      <c r="T2344" t="str">
        <f t="shared" si="419"/>
        <v>44795S2A_MSIL1CCDM-MLB-CLSTU4479503 Cloudy (40%-90%)</v>
      </c>
      <c r="U2344">
        <f>IF(COUNTIF(T$2:T2343,T2344)&gt;=1,0,1)</f>
        <v>1</v>
      </c>
      <c r="V2344" s="26" t="s">
        <v>3717</v>
      </c>
      <c r="W2344" s="26">
        <f t="shared" si="412"/>
        <v>2022</v>
      </c>
      <c r="X2344" s="26" t="str">
        <f t="shared" si="413"/>
        <v>08</v>
      </c>
      <c r="Y2344" s="26">
        <f t="shared" si="414"/>
        <v>22</v>
      </c>
      <c r="Z2344" s="26" t="str">
        <f t="shared" si="415"/>
        <v>00</v>
      </c>
      <c r="AA2344" s="26" t="str">
        <f t="shared" si="416"/>
        <v>06</v>
      </c>
      <c r="AB2344" s="26" t="str">
        <f t="shared" si="417"/>
        <v>47</v>
      </c>
      <c r="AC2344" s="86" t="str">
        <f t="shared" si="418"/>
        <v>CLS_TU_2038X1022px_10m_S2A_MSIL1C_20220822_60CC</v>
      </c>
      <c r="AD2344" s="41" t="s">
        <v>3718</v>
      </c>
    </row>
    <row r="2345" spans="2:30" x14ac:dyDescent="0.25">
      <c r="B2345" t="s">
        <v>3866</v>
      </c>
      <c r="C2345" t="s">
        <v>3817</v>
      </c>
      <c r="D2345" s="7" t="s">
        <v>379</v>
      </c>
      <c r="E2345" s="2" t="b">
        <v>1</v>
      </c>
      <c r="F2345" s="2" t="s">
        <v>3814</v>
      </c>
      <c r="G2345" s="7" t="s">
        <v>370</v>
      </c>
      <c r="H2345" t="s">
        <v>88</v>
      </c>
      <c r="I2345" s="50">
        <v>44790</v>
      </c>
      <c r="J2345" s="2" t="s">
        <v>89</v>
      </c>
      <c r="K2345" s="2" t="s">
        <v>384</v>
      </c>
      <c r="L2345" s="9">
        <v>26</v>
      </c>
      <c r="M2345" s="2" t="s">
        <v>4140</v>
      </c>
      <c r="N2345" s="2" t="s">
        <v>85</v>
      </c>
      <c r="O2345" s="2" t="s">
        <v>4138</v>
      </c>
      <c r="P2345" s="2" t="str">
        <f>VLOOKUP(I2345,Period!A:B,2,FALSE)</f>
        <v>2022H2</v>
      </c>
      <c r="Q2345" s="9">
        <f t="shared" si="409"/>
        <v>26</v>
      </c>
      <c r="R2345" s="2">
        <f t="shared" si="410"/>
        <v>30</v>
      </c>
      <c r="S2345" t="str">
        <f t="shared" si="411"/>
        <v>02 Sunny (10%-30%)</v>
      </c>
      <c r="T2345" t="str">
        <f t="shared" si="419"/>
        <v>44790S2A_MSIL1CCDM-MLB-CLSTU4479002 Sunny (10%-30%)</v>
      </c>
      <c r="U2345">
        <f>IF(COUNTIF(T$2:T2344,T2345)&gt;=1,0,1)</f>
        <v>1</v>
      </c>
      <c r="V2345" s="26" t="s">
        <v>3719</v>
      </c>
      <c r="W2345" s="26">
        <f t="shared" si="412"/>
        <v>2022</v>
      </c>
      <c r="X2345" s="26" t="str">
        <f t="shared" si="413"/>
        <v>08</v>
      </c>
      <c r="Y2345" s="26">
        <f t="shared" si="414"/>
        <v>17</v>
      </c>
      <c r="Z2345" s="26" t="str">
        <f t="shared" si="415"/>
        <v>00</v>
      </c>
      <c r="AA2345" s="26" t="str">
        <f t="shared" si="416"/>
        <v>06</v>
      </c>
      <c r="AB2345" s="26" t="str">
        <f t="shared" si="417"/>
        <v>58</v>
      </c>
      <c r="AC2345" s="86" t="str">
        <f t="shared" si="418"/>
        <v>CLS_TU_2038X1022px_10m_S2A_MSIL1C_20220817_30CC</v>
      </c>
      <c r="AD2345" s="41" t="s">
        <v>3720</v>
      </c>
    </row>
    <row r="2346" spans="2:30" x14ac:dyDescent="0.25">
      <c r="B2346" t="s">
        <v>3866</v>
      </c>
      <c r="C2346" t="s">
        <v>3817</v>
      </c>
      <c r="D2346" s="7" t="s">
        <v>379</v>
      </c>
      <c r="E2346" s="2" t="b">
        <v>1</v>
      </c>
      <c r="F2346" s="2" t="s">
        <v>3814</v>
      </c>
      <c r="G2346" s="7" t="s">
        <v>370</v>
      </c>
      <c r="H2346" t="s">
        <v>88</v>
      </c>
      <c r="I2346" s="50">
        <v>44785</v>
      </c>
      <c r="J2346" s="2" t="s">
        <v>89</v>
      </c>
      <c r="K2346" s="2" t="s">
        <v>94</v>
      </c>
      <c r="L2346" s="9">
        <v>29.5</v>
      </c>
      <c r="M2346" s="2" t="s">
        <v>4140</v>
      </c>
      <c r="N2346" s="2" t="s">
        <v>85</v>
      </c>
      <c r="O2346" s="2" t="s">
        <v>4138</v>
      </c>
      <c r="P2346" s="2" t="str">
        <f>VLOOKUP(I2346,Period!A:B,2,FALSE)</f>
        <v>2022H2</v>
      </c>
      <c r="Q2346" s="9">
        <f t="shared" si="409"/>
        <v>29.5</v>
      </c>
      <c r="R2346" s="2">
        <f t="shared" si="410"/>
        <v>30</v>
      </c>
      <c r="S2346" t="str">
        <f t="shared" si="411"/>
        <v>02 Sunny (10%-30%)</v>
      </c>
      <c r="T2346" t="str">
        <f t="shared" si="419"/>
        <v>44785S2A_MSIL1CCDM-MLB-CLSTU4478502 Sunny (10%-30%)</v>
      </c>
      <c r="U2346">
        <f>IF(COUNTIF(T$2:T2345,T2346)&gt;=1,0,1)</f>
        <v>1</v>
      </c>
      <c r="V2346" s="26" t="s">
        <v>3721</v>
      </c>
      <c r="W2346" s="26">
        <f t="shared" si="412"/>
        <v>2022</v>
      </c>
      <c r="X2346" s="26" t="str">
        <f t="shared" si="413"/>
        <v>08</v>
      </c>
      <c r="Y2346" s="26">
        <f t="shared" si="414"/>
        <v>12</v>
      </c>
      <c r="Z2346" s="26" t="str">
        <f t="shared" si="415"/>
        <v>00</v>
      </c>
      <c r="AA2346" s="26" t="str">
        <f t="shared" si="416"/>
        <v>06</v>
      </c>
      <c r="AB2346" s="26" t="str">
        <f t="shared" si="417"/>
        <v>49</v>
      </c>
      <c r="AC2346" s="86" t="str">
        <f t="shared" si="418"/>
        <v>CLS_TU_2038X1022px_10m_S2A_MSIL1C_20220812_30CC</v>
      </c>
      <c r="AD2346" s="41" t="s">
        <v>3722</v>
      </c>
    </row>
    <row r="2347" spans="2:30" x14ac:dyDescent="0.25">
      <c r="B2347" t="s">
        <v>3866</v>
      </c>
      <c r="C2347" t="s">
        <v>3817</v>
      </c>
      <c r="D2347" s="7" t="s">
        <v>379</v>
      </c>
      <c r="E2347" s="2" t="b">
        <v>1</v>
      </c>
      <c r="F2347" s="2" t="s">
        <v>3814</v>
      </c>
      <c r="G2347" s="7" t="s">
        <v>370</v>
      </c>
      <c r="H2347" t="s">
        <v>88</v>
      </c>
      <c r="I2347" s="50">
        <v>44780</v>
      </c>
      <c r="J2347" s="2" t="s">
        <v>89</v>
      </c>
      <c r="K2347" s="2" t="s">
        <v>383</v>
      </c>
      <c r="L2347" s="9">
        <v>48.2</v>
      </c>
      <c r="M2347" s="2" t="s">
        <v>4140</v>
      </c>
      <c r="N2347" s="2" t="s">
        <v>85</v>
      </c>
      <c r="O2347" s="2" t="s">
        <v>4138</v>
      </c>
      <c r="P2347" s="2" t="str">
        <f>VLOOKUP(I2347,Period!A:B,2,FALSE)</f>
        <v>2022H2</v>
      </c>
      <c r="Q2347" s="9">
        <f t="shared" si="409"/>
        <v>48.2</v>
      </c>
      <c r="R2347" s="2">
        <f t="shared" si="410"/>
        <v>50</v>
      </c>
      <c r="S2347" t="str">
        <f t="shared" si="411"/>
        <v>03 Cloudy (40%-90%)</v>
      </c>
      <c r="T2347" t="str">
        <f t="shared" si="419"/>
        <v>44780S2A_MSIL1CCDM-MLB-CLSTU4478003 Cloudy (40%-90%)</v>
      </c>
      <c r="U2347">
        <f>IF(COUNTIF(T$2:T2346,T2347)&gt;=1,0,1)</f>
        <v>1</v>
      </c>
      <c r="V2347" s="26" t="s">
        <v>3723</v>
      </c>
      <c r="W2347" s="26">
        <f t="shared" si="412"/>
        <v>2022</v>
      </c>
      <c r="X2347" s="26" t="str">
        <f t="shared" si="413"/>
        <v>08</v>
      </c>
      <c r="Y2347" s="26" t="str">
        <f t="shared" si="414"/>
        <v>07</v>
      </c>
      <c r="Z2347" s="26" t="str">
        <f t="shared" si="415"/>
        <v>00</v>
      </c>
      <c r="AA2347" s="26" t="str">
        <f t="shared" si="416"/>
        <v>06</v>
      </c>
      <c r="AB2347" s="26" t="str">
        <f t="shared" si="417"/>
        <v>57</v>
      </c>
      <c r="AC2347" s="86" t="str">
        <f t="shared" si="418"/>
        <v>CLS_TU_2038X1022px_10m_S2A_MSIL1C_20220807_50CC</v>
      </c>
      <c r="AD2347" s="41" t="s">
        <v>3724</v>
      </c>
    </row>
    <row r="2348" spans="2:30" x14ac:dyDescent="0.25">
      <c r="B2348" t="s">
        <v>3866</v>
      </c>
      <c r="C2348" t="s">
        <v>3817</v>
      </c>
      <c r="D2348" s="7" t="s">
        <v>379</v>
      </c>
      <c r="E2348" s="2" t="b">
        <v>1</v>
      </c>
      <c r="F2348" s="2" t="s">
        <v>3814</v>
      </c>
      <c r="G2348" s="7" t="s">
        <v>370</v>
      </c>
      <c r="H2348" t="s">
        <v>88</v>
      </c>
      <c r="I2348" s="50">
        <v>44775</v>
      </c>
      <c r="J2348" s="2" t="s">
        <v>89</v>
      </c>
      <c r="K2348" s="2" t="s">
        <v>91</v>
      </c>
      <c r="L2348" s="9">
        <v>0.9</v>
      </c>
      <c r="M2348" s="2" t="s">
        <v>4140</v>
      </c>
      <c r="N2348" s="2" t="s">
        <v>85</v>
      </c>
      <c r="O2348" s="2" t="s">
        <v>4138</v>
      </c>
      <c r="P2348" s="2" t="str">
        <f>VLOOKUP(I2348,Period!A:B,2,FALSE)</f>
        <v>2022H2</v>
      </c>
      <c r="Q2348" s="9">
        <f t="shared" si="409"/>
        <v>0.9</v>
      </c>
      <c r="R2348" s="2">
        <f t="shared" si="410"/>
        <v>10</v>
      </c>
      <c r="S2348" t="str">
        <f t="shared" si="411"/>
        <v>02 Sunny (10%-30%)</v>
      </c>
      <c r="T2348" t="str">
        <f t="shared" si="419"/>
        <v>44775S2A_MSIL1CCDM-MLB-CLSTU4477502 Sunny (10%-30%)</v>
      </c>
      <c r="U2348">
        <f>IF(COUNTIF(T$2:T2347,T2348)&gt;=1,0,1)</f>
        <v>1</v>
      </c>
      <c r="V2348" s="26" t="s">
        <v>3725</v>
      </c>
      <c r="W2348" s="26">
        <f t="shared" si="412"/>
        <v>2022</v>
      </c>
      <c r="X2348" s="26" t="str">
        <f t="shared" si="413"/>
        <v>08</v>
      </c>
      <c r="Y2348" s="26" t="str">
        <f t="shared" si="414"/>
        <v>02</v>
      </c>
      <c r="Z2348" s="26" t="str">
        <f t="shared" si="415"/>
        <v>00</v>
      </c>
      <c r="AA2348" s="26" t="str">
        <f t="shared" si="416"/>
        <v>06</v>
      </c>
      <c r="AB2348" s="26" t="str">
        <f t="shared" si="417"/>
        <v>50</v>
      </c>
      <c r="AC2348" s="86" t="str">
        <f t="shared" si="418"/>
        <v>CLS_TU_2038X1022px_10m_S2A_MSIL1C_20220802_10CC</v>
      </c>
      <c r="AD2348" s="41" t="s">
        <v>3726</v>
      </c>
    </row>
    <row r="2349" spans="2:30" x14ac:dyDescent="0.25">
      <c r="B2349" t="s">
        <v>3866</v>
      </c>
      <c r="C2349" t="s">
        <v>3817</v>
      </c>
      <c r="D2349" s="7" t="s">
        <v>379</v>
      </c>
      <c r="E2349" s="2" t="b">
        <v>1</v>
      </c>
      <c r="F2349" s="2" t="s">
        <v>3814</v>
      </c>
      <c r="G2349" s="7" t="s">
        <v>370</v>
      </c>
      <c r="H2349" t="s">
        <v>88</v>
      </c>
      <c r="I2349" s="50">
        <v>44770</v>
      </c>
      <c r="J2349" s="2" t="s">
        <v>89</v>
      </c>
      <c r="K2349" s="2" t="s">
        <v>382</v>
      </c>
      <c r="L2349" s="9">
        <v>57.3</v>
      </c>
      <c r="M2349" s="2" t="s">
        <v>4140</v>
      </c>
      <c r="N2349" s="2" t="s">
        <v>85</v>
      </c>
      <c r="O2349" s="2" t="s">
        <v>4138</v>
      </c>
      <c r="P2349" s="2" t="str">
        <f>VLOOKUP(I2349,Period!A:B,2,FALSE)</f>
        <v>2022H2</v>
      </c>
      <c r="Q2349" s="9">
        <f t="shared" si="409"/>
        <v>57.3</v>
      </c>
      <c r="R2349" s="2">
        <f t="shared" si="410"/>
        <v>60</v>
      </c>
      <c r="S2349" t="str">
        <f t="shared" si="411"/>
        <v>03 Cloudy (40%-90%)</v>
      </c>
      <c r="T2349" t="str">
        <f t="shared" si="419"/>
        <v>44770S2A_MSIL1CCDM-MLB-CLSTU4477003 Cloudy (40%-90%)</v>
      </c>
      <c r="U2349">
        <f>IF(COUNTIF(T$2:T2348,T2349)&gt;=1,0,1)</f>
        <v>1</v>
      </c>
      <c r="V2349" s="26" t="s">
        <v>3727</v>
      </c>
      <c r="W2349" s="26">
        <f t="shared" si="412"/>
        <v>2022</v>
      </c>
      <c r="X2349" s="26" t="str">
        <f t="shared" si="413"/>
        <v>07</v>
      </c>
      <c r="Y2349" s="26">
        <f t="shared" si="414"/>
        <v>28</v>
      </c>
      <c r="Z2349" s="26" t="str">
        <f t="shared" si="415"/>
        <v>00</v>
      </c>
      <c r="AA2349" s="26" t="str">
        <f t="shared" si="416"/>
        <v>06</v>
      </c>
      <c r="AB2349" s="26" t="str">
        <f t="shared" si="417"/>
        <v>55</v>
      </c>
      <c r="AC2349" s="86" t="str">
        <f t="shared" si="418"/>
        <v>CLS_TU_2038X1022px_10m_S2A_MSIL1C_20220728_60CC</v>
      </c>
      <c r="AD2349" s="41" t="s">
        <v>3728</v>
      </c>
    </row>
    <row r="2350" spans="2:30" x14ac:dyDescent="0.25">
      <c r="B2350" t="s">
        <v>3866</v>
      </c>
      <c r="C2350" t="s">
        <v>3817</v>
      </c>
      <c r="D2350" s="7" t="s">
        <v>379</v>
      </c>
      <c r="E2350" s="2" t="b">
        <v>1</v>
      </c>
      <c r="F2350" s="2" t="s">
        <v>3814</v>
      </c>
      <c r="G2350" s="7" t="s">
        <v>370</v>
      </c>
      <c r="H2350" t="s">
        <v>88</v>
      </c>
      <c r="I2350" s="50">
        <v>44765</v>
      </c>
      <c r="J2350" s="2" t="s">
        <v>89</v>
      </c>
      <c r="K2350" s="2" t="s">
        <v>90</v>
      </c>
      <c r="L2350" s="9">
        <v>33.299999999999997</v>
      </c>
      <c r="M2350" s="2" t="s">
        <v>4140</v>
      </c>
      <c r="N2350" s="2" t="s">
        <v>85</v>
      </c>
      <c r="O2350" s="2" t="s">
        <v>4138</v>
      </c>
      <c r="P2350" s="2" t="str">
        <f>VLOOKUP(I2350,Period!A:B,2,FALSE)</f>
        <v>2022H2</v>
      </c>
      <c r="Q2350" s="9">
        <f t="shared" si="409"/>
        <v>33.299999999999997</v>
      </c>
      <c r="R2350" s="2">
        <f t="shared" si="410"/>
        <v>40</v>
      </c>
      <c r="S2350" t="str">
        <f t="shared" si="411"/>
        <v>03 Cloudy (40%-90%)</v>
      </c>
      <c r="T2350" t="str">
        <f t="shared" si="419"/>
        <v>44765S2A_MSIL1CCDM-MLB-CLSTU4476503 Cloudy (40%-90%)</v>
      </c>
      <c r="U2350">
        <f>IF(COUNTIF(T$2:T2349,T2350)&gt;=1,0,1)</f>
        <v>1</v>
      </c>
      <c r="V2350" s="26" t="s">
        <v>3729</v>
      </c>
      <c r="W2350" s="26">
        <f t="shared" si="412"/>
        <v>2022</v>
      </c>
      <c r="X2350" s="26" t="str">
        <f t="shared" si="413"/>
        <v>07</v>
      </c>
      <c r="Y2350" s="26">
        <f t="shared" si="414"/>
        <v>23</v>
      </c>
      <c r="Z2350" s="26" t="str">
        <f t="shared" si="415"/>
        <v>00</v>
      </c>
      <c r="AA2350" s="26" t="str">
        <f t="shared" si="416"/>
        <v>06</v>
      </c>
      <c r="AB2350" s="26" t="str">
        <f t="shared" si="417"/>
        <v>51</v>
      </c>
      <c r="AC2350" s="86" t="str">
        <f t="shared" si="418"/>
        <v>CLS_TU_2038X1022px_10m_S2A_MSIL1C_20220723_40CC</v>
      </c>
      <c r="AD2350" s="41" t="s">
        <v>3730</v>
      </c>
    </row>
    <row r="2351" spans="2:30" x14ac:dyDescent="0.25">
      <c r="B2351" t="s">
        <v>3866</v>
      </c>
      <c r="C2351" t="s">
        <v>3817</v>
      </c>
      <c r="D2351" s="7" t="s">
        <v>379</v>
      </c>
      <c r="E2351" s="2" t="b">
        <v>1</v>
      </c>
      <c r="F2351" s="2" t="s">
        <v>3814</v>
      </c>
      <c r="G2351" s="7" t="s">
        <v>370</v>
      </c>
      <c r="H2351" t="s">
        <v>88</v>
      </c>
      <c r="I2351" s="50">
        <v>44760</v>
      </c>
      <c r="J2351" s="2" t="s">
        <v>89</v>
      </c>
      <c r="K2351" s="2" t="s">
        <v>384</v>
      </c>
      <c r="L2351" s="9">
        <v>31.1</v>
      </c>
      <c r="M2351" s="2" t="s">
        <v>4140</v>
      </c>
      <c r="N2351" s="2" t="s">
        <v>85</v>
      </c>
      <c r="O2351" s="2" t="s">
        <v>4138</v>
      </c>
      <c r="P2351" s="2" t="str">
        <f>VLOOKUP(I2351,Period!A:B,2,FALSE)</f>
        <v>2022H2</v>
      </c>
      <c r="Q2351" s="9">
        <f t="shared" si="409"/>
        <v>25.4</v>
      </c>
      <c r="R2351" s="2">
        <f t="shared" si="410"/>
        <v>30</v>
      </c>
      <c r="S2351" t="str">
        <f t="shared" si="411"/>
        <v>02 Sunny (10%-30%)</v>
      </c>
      <c r="T2351" t="str">
        <f t="shared" si="419"/>
        <v>44760S2A_MSIL1CCDM-MLB-CLSTU4476002 Sunny (10%-30%)</v>
      </c>
      <c r="U2351">
        <f>IF(COUNTIF(T$2:T2350,T2351)&gt;=1,0,1)</f>
        <v>1</v>
      </c>
      <c r="V2351" s="26" t="s">
        <v>3731</v>
      </c>
      <c r="W2351" s="26">
        <f t="shared" si="412"/>
        <v>2022</v>
      </c>
      <c r="X2351" s="26" t="str">
        <f t="shared" si="413"/>
        <v>07</v>
      </c>
      <c r="Y2351" s="26">
        <f t="shared" si="414"/>
        <v>18</v>
      </c>
      <c r="Z2351" s="26" t="str">
        <f t="shared" si="415"/>
        <v>00</v>
      </c>
      <c r="AA2351" s="26" t="str">
        <f t="shared" si="416"/>
        <v>06</v>
      </c>
      <c r="AB2351" s="26" t="str">
        <f t="shared" si="417"/>
        <v>58</v>
      </c>
      <c r="AC2351" s="86" t="str">
        <f t="shared" si="418"/>
        <v>CLS_TU_2038X1022px_10m_S2A_MSIL1C_20220718_30CC</v>
      </c>
      <c r="AD2351" s="41" t="s">
        <v>3732</v>
      </c>
    </row>
    <row r="2352" spans="2:30" x14ac:dyDescent="0.25">
      <c r="B2352" t="s">
        <v>3866</v>
      </c>
      <c r="C2352" t="s">
        <v>3817</v>
      </c>
      <c r="D2352" s="7" t="s">
        <v>379</v>
      </c>
      <c r="E2352" s="2" t="b">
        <v>1</v>
      </c>
      <c r="F2352" s="2" t="s">
        <v>3814</v>
      </c>
      <c r="G2352" s="7" t="s">
        <v>370</v>
      </c>
      <c r="H2352" t="s">
        <v>88</v>
      </c>
      <c r="I2352" s="50">
        <v>44760</v>
      </c>
      <c r="J2352" s="2" t="s">
        <v>89</v>
      </c>
      <c r="K2352" s="2" t="s">
        <v>90</v>
      </c>
      <c r="L2352" s="9">
        <v>19.7</v>
      </c>
      <c r="M2352" s="2" t="s">
        <v>4140</v>
      </c>
      <c r="N2352" s="2" t="s">
        <v>85</v>
      </c>
      <c r="O2352" s="2" t="s">
        <v>4138</v>
      </c>
      <c r="P2352" s="2" t="str">
        <f>VLOOKUP(I2352,Period!A:B,2,FALSE)</f>
        <v>2022H2</v>
      </c>
      <c r="Q2352" s="9">
        <f t="shared" si="409"/>
        <v>25.4</v>
      </c>
      <c r="R2352" s="2">
        <f t="shared" si="410"/>
        <v>30</v>
      </c>
      <c r="S2352" t="str">
        <f t="shared" si="411"/>
        <v>02 Sunny (10%-30%)</v>
      </c>
      <c r="T2352" t="str">
        <f t="shared" si="419"/>
        <v>44760S2A_MSIL1CCDM-MLB-CLSTU4476002 Sunny (10%-30%)</v>
      </c>
      <c r="U2352">
        <f>IF(COUNTIF(T$2:T2351,T2352)&gt;=1,0,1)</f>
        <v>0</v>
      </c>
      <c r="V2352" s="26" t="s">
        <v>3733</v>
      </c>
      <c r="W2352" s="26">
        <f t="shared" si="412"/>
        <v>2022</v>
      </c>
      <c r="X2352" s="26" t="str">
        <f t="shared" si="413"/>
        <v>07</v>
      </c>
      <c r="Y2352" s="26">
        <f t="shared" si="414"/>
        <v>18</v>
      </c>
      <c r="Z2352" s="26" t="str">
        <f t="shared" si="415"/>
        <v>00</v>
      </c>
      <c r="AA2352" s="26" t="str">
        <f t="shared" si="416"/>
        <v>06</v>
      </c>
      <c r="AB2352" s="26" t="str">
        <f t="shared" si="417"/>
        <v>51</v>
      </c>
      <c r="AC2352" s="86" t="str">
        <f t="shared" si="418"/>
        <v>CLS_TU_2038X1022px_10m_S2A_MSIL1C_20220718_30CC</v>
      </c>
      <c r="AD2352" s="41" t="s">
        <v>3734</v>
      </c>
    </row>
    <row r="2353" spans="2:30" x14ac:dyDescent="0.25">
      <c r="B2353" t="s">
        <v>3866</v>
      </c>
      <c r="C2353" t="s">
        <v>3817</v>
      </c>
      <c r="D2353" s="7" t="s">
        <v>379</v>
      </c>
      <c r="E2353" s="2" t="b">
        <v>1</v>
      </c>
      <c r="F2353" s="2" t="s">
        <v>3814</v>
      </c>
      <c r="G2353" s="7" t="s">
        <v>370</v>
      </c>
      <c r="H2353" t="s">
        <v>88</v>
      </c>
      <c r="I2353" s="50">
        <v>44755</v>
      </c>
      <c r="J2353" s="2" t="s">
        <v>89</v>
      </c>
      <c r="K2353" s="2" t="s">
        <v>91</v>
      </c>
      <c r="L2353" s="9">
        <v>36.5</v>
      </c>
      <c r="M2353" s="2" t="s">
        <v>4140</v>
      </c>
      <c r="N2353" s="2" t="s">
        <v>85</v>
      </c>
      <c r="O2353" s="2" t="s">
        <v>4138</v>
      </c>
      <c r="P2353" s="2" t="str">
        <f>VLOOKUP(I2353,Period!A:B,2,FALSE)</f>
        <v>2022H2</v>
      </c>
      <c r="Q2353" s="9">
        <f t="shared" si="409"/>
        <v>36.5</v>
      </c>
      <c r="R2353" s="2">
        <f t="shared" si="410"/>
        <v>40</v>
      </c>
      <c r="S2353" t="str">
        <f t="shared" si="411"/>
        <v>03 Cloudy (40%-90%)</v>
      </c>
      <c r="T2353" t="str">
        <f t="shared" si="419"/>
        <v>44755S2A_MSIL1CCDM-MLB-CLSTU4475503 Cloudy (40%-90%)</v>
      </c>
      <c r="U2353">
        <f>IF(COUNTIF(T$2:T2352,T2353)&gt;=1,0,1)</f>
        <v>1</v>
      </c>
      <c r="V2353" s="26" t="s">
        <v>3735</v>
      </c>
      <c r="W2353" s="26">
        <f t="shared" si="412"/>
        <v>2022</v>
      </c>
      <c r="X2353" s="26" t="str">
        <f t="shared" si="413"/>
        <v>07</v>
      </c>
      <c r="Y2353" s="26">
        <f t="shared" si="414"/>
        <v>13</v>
      </c>
      <c r="Z2353" s="26" t="str">
        <f t="shared" si="415"/>
        <v>00</v>
      </c>
      <c r="AA2353" s="26" t="str">
        <f t="shared" si="416"/>
        <v>06</v>
      </c>
      <c r="AB2353" s="26" t="str">
        <f t="shared" si="417"/>
        <v>50</v>
      </c>
      <c r="AC2353" s="86" t="str">
        <f t="shared" si="418"/>
        <v>CLS_TU_2038X1022px_10m_S2A_MSIL1C_20220713_40CC</v>
      </c>
      <c r="AD2353" s="41" t="s">
        <v>3736</v>
      </c>
    </row>
    <row r="2354" spans="2:30" x14ac:dyDescent="0.25">
      <c r="B2354" t="s">
        <v>3866</v>
      </c>
      <c r="C2354" t="s">
        <v>3817</v>
      </c>
      <c r="D2354" s="7" t="s">
        <v>379</v>
      </c>
      <c r="E2354" s="2" t="b">
        <v>1</v>
      </c>
      <c r="F2354" s="2" t="s">
        <v>3814</v>
      </c>
      <c r="G2354" s="7" t="s">
        <v>370</v>
      </c>
      <c r="H2354" t="s">
        <v>88</v>
      </c>
      <c r="I2354" s="50">
        <v>44750</v>
      </c>
      <c r="J2354" s="2" t="s">
        <v>89</v>
      </c>
      <c r="K2354" s="2" t="s">
        <v>385</v>
      </c>
      <c r="L2354" s="9">
        <v>50.9</v>
      </c>
      <c r="M2354" s="2" t="s">
        <v>4140</v>
      </c>
      <c r="N2354" s="2" t="s">
        <v>85</v>
      </c>
      <c r="O2354" s="2" t="s">
        <v>4138</v>
      </c>
      <c r="P2354" s="2" t="str">
        <f>VLOOKUP(I2354,Period!A:B,2,FALSE)</f>
        <v>2022H2</v>
      </c>
      <c r="Q2354" s="9">
        <f t="shared" si="409"/>
        <v>50.9</v>
      </c>
      <c r="R2354" s="2">
        <f t="shared" si="410"/>
        <v>60</v>
      </c>
      <c r="S2354" t="str">
        <f t="shared" si="411"/>
        <v>03 Cloudy (40%-90%)</v>
      </c>
      <c r="T2354" t="str">
        <f t="shared" si="419"/>
        <v>44750S2A_MSIL1CCDM-MLB-CLSTU4475003 Cloudy (40%-90%)</v>
      </c>
      <c r="U2354">
        <f>IF(COUNTIF(T$2:T2353,T2354)&gt;=1,0,1)</f>
        <v>1</v>
      </c>
      <c r="V2354" s="26" t="s">
        <v>3737</v>
      </c>
      <c r="W2354" s="26">
        <f t="shared" si="412"/>
        <v>2022</v>
      </c>
      <c r="X2354" s="26" t="str">
        <f t="shared" si="413"/>
        <v>07</v>
      </c>
      <c r="Y2354" s="26" t="str">
        <f t="shared" si="414"/>
        <v>08</v>
      </c>
      <c r="Z2354" s="26" t="str">
        <f t="shared" si="415"/>
        <v>00</v>
      </c>
      <c r="AA2354" s="26" t="str">
        <f t="shared" si="416"/>
        <v>06</v>
      </c>
      <c r="AB2354" s="26" t="str">
        <f t="shared" si="417"/>
        <v>59</v>
      </c>
      <c r="AC2354" s="86" t="str">
        <f t="shared" si="418"/>
        <v>CLS_TU_2038X1022px_10m_S2A_MSIL1C_20220708_60CC</v>
      </c>
      <c r="AD2354" s="41" t="s">
        <v>3738</v>
      </c>
    </row>
    <row r="2355" spans="2:30" x14ac:dyDescent="0.25">
      <c r="B2355" t="s">
        <v>3866</v>
      </c>
      <c r="C2355" t="s">
        <v>3817</v>
      </c>
      <c r="D2355" s="7" t="s">
        <v>379</v>
      </c>
      <c r="E2355" s="2" t="b">
        <v>1</v>
      </c>
      <c r="F2355" s="2" t="s">
        <v>3814</v>
      </c>
      <c r="G2355" s="7" t="s">
        <v>370</v>
      </c>
      <c r="H2355" t="s">
        <v>88</v>
      </c>
      <c r="I2355" s="50">
        <v>44745</v>
      </c>
      <c r="J2355" s="2" t="s">
        <v>89</v>
      </c>
      <c r="K2355" s="2" t="s">
        <v>90</v>
      </c>
      <c r="L2355" s="9">
        <v>76</v>
      </c>
      <c r="M2355" s="2" t="s">
        <v>4140</v>
      </c>
      <c r="N2355" s="2" t="s">
        <v>85</v>
      </c>
      <c r="O2355" s="2" t="s">
        <v>4138</v>
      </c>
      <c r="P2355" s="2" t="str">
        <f>VLOOKUP(I2355,Period!A:B,2,FALSE)</f>
        <v>2022H2</v>
      </c>
      <c r="Q2355" s="9">
        <f t="shared" si="409"/>
        <v>76</v>
      </c>
      <c r="R2355" s="2">
        <f t="shared" si="410"/>
        <v>80</v>
      </c>
      <c r="S2355" t="str">
        <f t="shared" si="411"/>
        <v>03 Cloudy (40%-90%)</v>
      </c>
      <c r="T2355" t="str">
        <f t="shared" si="419"/>
        <v>44745S2A_MSIL1CCDM-MLB-CLSTU4474503 Cloudy (40%-90%)</v>
      </c>
      <c r="U2355">
        <f>IF(COUNTIF(T$2:T2354,T2355)&gt;=1,0,1)</f>
        <v>1</v>
      </c>
      <c r="V2355" s="26" t="s">
        <v>3739</v>
      </c>
      <c r="W2355" s="26">
        <f t="shared" si="412"/>
        <v>2022</v>
      </c>
      <c r="X2355" s="26" t="str">
        <f t="shared" si="413"/>
        <v>07</v>
      </c>
      <c r="Y2355" s="26" t="str">
        <f t="shared" si="414"/>
        <v>03</v>
      </c>
      <c r="Z2355" s="26" t="str">
        <f t="shared" si="415"/>
        <v>00</v>
      </c>
      <c r="AA2355" s="26" t="str">
        <f t="shared" si="416"/>
        <v>06</v>
      </c>
      <c r="AB2355" s="26" t="str">
        <f t="shared" si="417"/>
        <v>51</v>
      </c>
      <c r="AC2355" s="86" t="str">
        <f t="shared" si="418"/>
        <v>CLS_TU_2038X1022px_10m_S2A_MSIL1C_20220703_80CC</v>
      </c>
      <c r="AD2355" s="41" t="s">
        <v>3740</v>
      </c>
    </row>
    <row r="2356" spans="2:30" x14ac:dyDescent="0.25">
      <c r="B2356" t="s">
        <v>3866</v>
      </c>
      <c r="C2356" t="s">
        <v>3817</v>
      </c>
      <c r="D2356" s="7" t="s">
        <v>379</v>
      </c>
      <c r="E2356" s="2" t="b">
        <v>1</v>
      </c>
      <c r="F2356" s="2" t="s">
        <v>3814</v>
      </c>
      <c r="G2356" s="7" t="s">
        <v>370</v>
      </c>
      <c r="H2356" t="s">
        <v>88</v>
      </c>
      <c r="I2356" s="50">
        <v>44740</v>
      </c>
      <c r="J2356" s="2" t="s">
        <v>89</v>
      </c>
      <c r="K2356" s="2" t="s">
        <v>384</v>
      </c>
      <c r="L2356" s="9">
        <v>39.799999999999997</v>
      </c>
      <c r="M2356" s="2" t="s">
        <v>4140</v>
      </c>
      <c r="N2356" s="2" t="s">
        <v>85</v>
      </c>
      <c r="O2356" s="2" t="s">
        <v>4138</v>
      </c>
      <c r="P2356" s="2" t="str">
        <f>VLOOKUP(I2356,Period!A:B,2,FALSE)</f>
        <v>2022H1</v>
      </c>
      <c r="Q2356" s="9">
        <f t="shared" si="409"/>
        <v>39.799999999999997</v>
      </c>
      <c r="R2356" s="2">
        <f t="shared" si="410"/>
        <v>40</v>
      </c>
      <c r="S2356" t="str">
        <f t="shared" si="411"/>
        <v>03 Cloudy (40%-90%)</v>
      </c>
      <c r="T2356" t="str">
        <f t="shared" si="419"/>
        <v>44740S2A_MSIL1CCDM-MLB-CLSTU4474003 Cloudy (40%-90%)</v>
      </c>
      <c r="U2356">
        <f>IF(COUNTIF(T$2:T2355,T2356)&gt;=1,0,1)</f>
        <v>1</v>
      </c>
      <c r="V2356" s="26" t="s">
        <v>3741</v>
      </c>
      <c r="W2356" s="26">
        <f t="shared" si="412"/>
        <v>2022</v>
      </c>
      <c r="X2356" s="26" t="str">
        <f t="shared" si="413"/>
        <v>06</v>
      </c>
      <c r="Y2356" s="26">
        <f t="shared" si="414"/>
        <v>28</v>
      </c>
      <c r="Z2356" s="26" t="str">
        <f t="shared" si="415"/>
        <v>00</v>
      </c>
      <c r="AA2356" s="26" t="str">
        <f t="shared" si="416"/>
        <v>06</v>
      </c>
      <c r="AB2356" s="26" t="str">
        <f t="shared" si="417"/>
        <v>58</v>
      </c>
      <c r="AC2356" s="86" t="str">
        <f t="shared" si="418"/>
        <v>CLS_TU_2038X1022px_10m_S2A_MSIL1C_20220628_40CC</v>
      </c>
      <c r="AD2356" s="41" t="s">
        <v>3742</v>
      </c>
    </row>
    <row r="2357" spans="2:30" x14ac:dyDescent="0.25">
      <c r="B2357" t="s">
        <v>3866</v>
      </c>
      <c r="C2357" t="s">
        <v>3817</v>
      </c>
      <c r="D2357" s="7" t="s">
        <v>379</v>
      </c>
      <c r="E2357" s="2" t="b">
        <v>1</v>
      </c>
      <c r="F2357" s="2" t="s">
        <v>3814</v>
      </c>
      <c r="G2357" s="7" t="s">
        <v>370</v>
      </c>
      <c r="H2357" t="s">
        <v>88</v>
      </c>
      <c r="I2357" s="50">
        <v>44735</v>
      </c>
      <c r="J2357" s="2" t="s">
        <v>89</v>
      </c>
      <c r="K2357" s="2" t="s">
        <v>91</v>
      </c>
      <c r="L2357" s="9">
        <v>64.3</v>
      </c>
      <c r="M2357" s="2" t="s">
        <v>4140</v>
      </c>
      <c r="N2357" s="2" t="s">
        <v>85</v>
      </c>
      <c r="O2357" s="2" t="s">
        <v>4138</v>
      </c>
      <c r="P2357" s="2" t="str">
        <f>VLOOKUP(I2357,Period!A:B,2,FALSE)</f>
        <v>2022H1</v>
      </c>
      <c r="Q2357" s="9">
        <f t="shared" si="409"/>
        <v>64.3</v>
      </c>
      <c r="R2357" s="2">
        <f t="shared" si="410"/>
        <v>70</v>
      </c>
      <c r="S2357" t="str">
        <f t="shared" si="411"/>
        <v>03 Cloudy (40%-90%)</v>
      </c>
      <c r="T2357" t="str">
        <f t="shared" si="419"/>
        <v>44735S2A_MSIL1CCDM-MLB-CLSTU4473503 Cloudy (40%-90%)</v>
      </c>
      <c r="U2357">
        <f>IF(COUNTIF(T$2:T2356,T2357)&gt;=1,0,1)</f>
        <v>1</v>
      </c>
      <c r="V2357" s="26" t="s">
        <v>3743</v>
      </c>
      <c r="W2357" s="26">
        <f t="shared" si="412"/>
        <v>2022</v>
      </c>
      <c r="X2357" s="26" t="str">
        <f t="shared" si="413"/>
        <v>06</v>
      </c>
      <c r="Y2357" s="26">
        <f t="shared" si="414"/>
        <v>23</v>
      </c>
      <c r="Z2357" s="26" t="str">
        <f t="shared" si="415"/>
        <v>00</v>
      </c>
      <c r="AA2357" s="26" t="str">
        <f t="shared" si="416"/>
        <v>06</v>
      </c>
      <c r="AB2357" s="26" t="str">
        <f t="shared" si="417"/>
        <v>50</v>
      </c>
      <c r="AC2357" s="86" t="str">
        <f t="shared" si="418"/>
        <v>CLS_TU_2038X1022px_10m_S2A_MSIL1C_20220623_70CC</v>
      </c>
      <c r="AD2357" s="41" t="s">
        <v>3744</v>
      </c>
    </row>
    <row r="2358" spans="2:30" x14ac:dyDescent="0.25">
      <c r="B2358" t="s">
        <v>3866</v>
      </c>
      <c r="C2358" t="s">
        <v>3817</v>
      </c>
      <c r="D2358" s="7" t="s">
        <v>379</v>
      </c>
      <c r="E2358" s="2" t="b">
        <v>1</v>
      </c>
      <c r="F2358" s="2" t="s">
        <v>3814</v>
      </c>
      <c r="G2358" s="7" t="s">
        <v>370</v>
      </c>
      <c r="H2358" t="s">
        <v>88</v>
      </c>
      <c r="I2358" s="50">
        <v>44730</v>
      </c>
      <c r="J2358" s="2" t="s">
        <v>89</v>
      </c>
      <c r="K2358" s="2" t="s">
        <v>383</v>
      </c>
      <c r="L2358" s="9">
        <v>3.5</v>
      </c>
      <c r="M2358" s="2" t="s">
        <v>4140</v>
      </c>
      <c r="N2358" s="2" t="s">
        <v>85</v>
      </c>
      <c r="O2358" s="2" t="s">
        <v>4138</v>
      </c>
      <c r="P2358" s="2" t="str">
        <f>VLOOKUP(I2358,Period!A:B,2,FALSE)</f>
        <v>2022H1</v>
      </c>
      <c r="Q2358" s="9">
        <f t="shared" si="409"/>
        <v>3.5</v>
      </c>
      <c r="R2358" s="2">
        <f t="shared" si="410"/>
        <v>10</v>
      </c>
      <c r="S2358" t="str">
        <f t="shared" si="411"/>
        <v>02 Sunny (10%-30%)</v>
      </c>
      <c r="T2358" t="str">
        <f t="shared" si="419"/>
        <v>44730S2A_MSIL1CCDM-MLB-CLSTU4473002 Sunny (10%-30%)</v>
      </c>
      <c r="U2358">
        <f>IF(COUNTIF(T$2:T2357,T2358)&gt;=1,0,1)</f>
        <v>1</v>
      </c>
      <c r="V2358" s="26" t="s">
        <v>3745</v>
      </c>
      <c r="W2358" s="26">
        <f t="shared" si="412"/>
        <v>2022</v>
      </c>
      <c r="X2358" s="26" t="str">
        <f t="shared" si="413"/>
        <v>06</v>
      </c>
      <c r="Y2358" s="26">
        <f t="shared" si="414"/>
        <v>18</v>
      </c>
      <c r="Z2358" s="26" t="str">
        <f t="shared" si="415"/>
        <v>00</v>
      </c>
      <c r="AA2358" s="26" t="str">
        <f t="shared" si="416"/>
        <v>06</v>
      </c>
      <c r="AB2358" s="26" t="str">
        <f t="shared" si="417"/>
        <v>57</v>
      </c>
      <c r="AC2358" s="86" t="str">
        <f t="shared" si="418"/>
        <v>CLS_TU_2038X1022px_10m_S2A_MSIL1C_20220618_10CC</v>
      </c>
      <c r="AD2358" s="41" t="s">
        <v>3746</v>
      </c>
    </row>
    <row r="2359" spans="2:30" x14ac:dyDescent="0.25">
      <c r="B2359" t="s">
        <v>3866</v>
      </c>
      <c r="C2359" t="s">
        <v>3817</v>
      </c>
      <c r="D2359" s="7" t="s">
        <v>379</v>
      </c>
      <c r="E2359" s="2" t="b">
        <v>1</v>
      </c>
      <c r="F2359" s="2" t="s">
        <v>3814</v>
      </c>
      <c r="G2359" s="7" t="s">
        <v>370</v>
      </c>
      <c r="H2359" t="s">
        <v>88</v>
      </c>
      <c r="I2359" s="50">
        <v>44725</v>
      </c>
      <c r="J2359" s="2" t="s">
        <v>89</v>
      </c>
      <c r="K2359" s="2" t="s">
        <v>94</v>
      </c>
      <c r="L2359" s="9">
        <v>10</v>
      </c>
      <c r="M2359" s="2" t="s">
        <v>4140</v>
      </c>
      <c r="N2359" s="2" t="s">
        <v>85</v>
      </c>
      <c r="O2359" s="2" t="s">
        <v>4138</v>
      </c>
      <c r="P2359" s="2" t="str">
        <f>VLOOKUP(I2359,Period!A:B,2,FALSE)</f>
        <v>2022H1</v>
      </c>
      <c r="Q2359" s="9">
        <f t="shared" si="409"/>
        <v>10</v>
      </c>
      <c r="R2359" s="2">
        <f t="shared" si="410"/>
        <v>10</v>
      </c>
      <c r="S2359" t="str">
        <f t="shared" si="411"/>
        <v>02 Sunny (10%-30%)</v>
      </c>
      <c r="T2359" t="str">
        <f t="shared" si="419"/>
        <v>44725S2A_MSIL1CCDM-MLB-CLSTU4472502 Sunny (10%-30%)</v>
      </c>
      <c r="U2359">
        <f>IF(COUNTIF(T$2:T2358,T2359)&gt;=1,0,1)</f>
        <v>1</v>
      </c>
      <c r="V2359" s="26" t="s">
        <v>3747</v>
      </c>
      <c r="W2359" s="26">
        <f t="shared" si="412"/>
        <v>2022</v>
      </c>
      <c r="X2359" s="26" t="str">
        <f t="shared" si="413"/>
        <v>06</v>
      </c>
      <c r="Y2359" s="26">
        <f t="shared" si="414"/>
        <v>13</v>
      </c>
      <c r="Z2359" s="26" t="str">
        <f t="shared" si="415"/>
        <v>00</v>
      </c>
      <c r="AA2359" s="26" t="str">
        <f t="shared" si="416"/>
        <v>06</v>
      </c>
      <c r="AB2359" s="26" t="str">
        <f t="shared" si="417"/>
        <v>49</v>
      </c>
      <c r="AC2359" s="86" t="str">
        <f t="shared" si="418"/>
        <v>CLS_TU_2038X1022px_10m_S2A_MSIL1C_20220613_10CC</v>
      </c>
      <c r="AD2359" s="41" t="s">
        <v>3748</v>
      </c>
    </row>
    <row r="2360" spans="2:30" x14ac:dyDescent="0.25">
      <c r="B2360" t="s">
        <v>3866</v>
      </c>
      <c r="C2360" t="s">
        <v>3817</v>
      </c>
      <c r="D2360" s="7" t="s">
        <v>379</v>
      </c>
      <c r="E2360" s="2" t="b">
        <v>1</v>
      </c>
      <c r="F2360" s="2" t="s">
        <v>3814</v>
      </c>
      <c r="G2360" s="7" t="s">
        <v>370</v>
      </c>
      <c r="H2360" t="s">
        <v>88</v>
      </c>
      <c r="I2360" s="50">
        <v>44720</v>
      </c>
      <c r="J2360" s="2" t="s">
        <v>89</v>
      </c>
      <c r="K2360" s="2" t="s">
        <v>386</v>
      </c>
      <c r="L2360" s="9">
        <v>36.9</v>
      </c>
      <c r="M2360" s="2" t="s">
        <v>4140</v>
      </c>
      <c r="N2360" s="2" t="s">
        <v>85</v>
      </c>
      <c r="O2360" s="2" t="s">
        <v>4138</v>
      </c>
      <c r="P2360" s="2" t="str">
        <f>VLOOKUP(I2360,Period!A:B,2,FALSE)</f>
        <v>2022H1</v>
      </c>
      <c r="Q2360" s="9">
        <f t="shared" si="409"/>
        <v>36.9</v>
      </c>
      <c r="R2360" s="2">
        <f t="shared" si="410"/>
        <v>40</v>
      </c>
      <c r="S2360" t="str">
        <f t="shared" si="411"/>
        <v>03 Cloudy (40%-90%)</v>
      </c>
      <c r="T2360" t="str">
        <f t="shared" si="419"/>
        <v>44720S2A_MSIL1CCDM-MLB-CLSTU4472003 Cloudy (40%-90%)</v>
      </c>
      <c r="U2360">
        <f>IF(COUNTIF(T$2:T2359,T2360)&gt;=1,0,1)</f>
        <v>1</v>
      </c>
      <c r="V2360" s="26" t="s">
        <v>3749</v>
      </c>
      <c r="W2360" s="26">
        <f t="shared" si="412"/>
        <v>2022</v>
      </c>
      <c r="X2360" s="26" t="str">
        <f t="shared" si="413"/>
        <v>06</v>
      </c>
      <c r="Y2360" s="26" t="str">
        <f t="shared" si="414"/>
        <v>08</v>
      </c>
      <c r="Z2360" s="26" t="str">
        <f t="shared" si="415"/>
        <v>00</v>
      </c>
      <c r="AA2360" s="26" t="str">
        <f t="shared" si="416"/>
        <v>06</v>
      </c>
      <c r="AB2360" s="26" t="str">
        <f t="shared" si="417"/>
        <v>54</v>
      </c>
      <c r="AC2360" s="86" t="str">
        <f t="shared" si="418"/>
        <v>CLS_TU_2038X1022px_10m_S2A_MSIL1C_20220608_40CC</v>
      </c>
      <c r="AD2360" s="41" t="s">
        <v>3750</v>
      </c>
    </row>
    <row r="2361" spans="2:30" x14ac:dyDescent="0.25">
      <c r="B2361" t="s">
        <v>3866</v>
      </c>
      <c r="C2361" t="s">
        <v>3817</v>
      </c>
      <c r="D2361" s="7" t="s">
        <v>379</v>
      </c>
      <c r="E2361" s="2" t="b">
        <v>1</v>
      </c>
      <c r="F2361" s="2" t="s">
        <v>3814</v>
      </c>
      <c r="G2361" s="7" t="s">
        <v>370</v>
      </c>
      <c r="H2361" t="s">
        <v>88</v>
      </c>
      <c r="I2361" s="50">
        <v>44715</v>
      </c>
      <c r="J2361" s="2" t="s">
        <v>89</v>
      </c>
      <c r="K2361" s="2" t="s">
        <v>93</v>
      </c>
      <c r="L2361" s="9">
        <v>88.8</v>
      </c>
      <c r="M2361" s="2" t="s">
        <v>4140</v>
      </c>
      <c r="N2361" s="2" t="s">
        <v>85</v>
      </c>
      <c r="O2361" s="2" t="s">
        <v>4138</v>
      </c>
      <c r="P2361" s="2" t="str">
        <f>VLOOKUP(I2361,Period!A:B,2,FALSE)</f>
        <v>2022H1</v>
      </c>
      <c r="Q2361" s="9">
        <f t="shared" si="409"/>
        <v>88.8</v>
      </c>
      <c r="R2361" s="2">
        <f t="shared" si="410"/>
        <v>90</v>
      </c>
      <c r="S2361" t="str">
        <f t="shared" si="411"/>
        <v>03 Cloudy (40%-90%)</v>
      </c>
      <c r="T2361" t="str">
        <f t="shared" si="419"/>
        <v>44715S2A_MSIL1CCDM-MLB-CLSTU4471503 Cloudy (40%-90%)</v>
      </c>
      <c r="U2361">
        <f>IF(COUNTIF(T$2:T2360,T2361)&gt;=1,0,1)</f>
        <v>1</v>
      </c>
      <c r="V2361" s="26" t="s">
        <v>3751</v>
      </c>
      <c r="W2361" s="26">
        <f t="shared" si="412"/>
        <v>2022</v>
      </c>
      <c r="X2361" s="26" t="str">
        <f t="shared" si="413"/>
        <v>06</v>
      </c>
      <c r="Y2361" s="26" t="str">
        <f t="shared" si="414"/>
        <v>03</v>
      </c>
      <c r="Z2361" s="26" t="str">
        <f t="shared" si="415"/>
        <v>00</v>
      </c>
      <c r="AA2361" s="26" t="str">
        <f t="shared" si="416"/>
        <v>06</v>
      </c>
      <c r="AB2361" s="26" t="str">
        <f t="shared" si="417"/>
        <v>45</v>
      </c>
      <c r="AC2361" s="86" t="str">
        <f t="shared" si="418"/>
        <v>CLS_TU_2038X1022px_10m_S2A_MSIL1C_20220603_90CC</v>
      </c>
      <c r="AD2361" s="41" t="s">
        <v>3752</v>
      </c>
    </row>
    <row r="2362" spans="2:30" x14ac:dyDescent="0.25">
      <c r="B2362" t="s">
        <v>3866</v>
      </c>
      <c r="C2362" t="s">
        <v>3817</v>
      </c>
      <c r="D2362" s="7" t="s">
        <v>379</v>
      </c>
      <c r="E2362" s="2" t="b">
        <v>1</v>
      </c>
      <c r="F2362" s="2" t="s">
        <v>3814</v>
      </c>
      <c r="G2362" s="7" t="s">
        <v>370</v>
      </c>
      <c r="H2362" t="s">
        <v>88</v>
      </c>
      <c r="I2362" s="50">
        <v>44710</v>
      </c>
      <c r="J2362" s="2" t="s">
        <v>89</v>
      </c>
      <c r="K2362" s="2" t="s">
        <v>380</v>
      </c>
      <c r="L2362" s="9">
        <v>30.3</v>
      </c>
      <c r="M2362" s="2" t="s">
        <v>4140</v>
      </c>
      <c r="N2362" s="2" t="s">
        <v>85</v>
      </c>
      <c r="O2362" s="2" t="s">
        <v>4138</v>
      </c>
      <c r="P2362" s="2" t="str">
        <f>VLOOKUP(I2362,Period!A:B,2,FALSE)</f>
        <v>2022H1</v>
      </c>
      <c r="Q2362" s="9">
        <f t="shared" si="409"/>
        <v>30.3</v>
      </c>
      <c r="R2362" s="2">
        <f t="shared" si="410"/>
        <v>40</v>
      </c>
      <c r="S2362" t="str">
        <f t="shared" si="411"/>
        <v>03 Cloudy (40%-90%)</v>
      </c>
      <c r="T2362" t="str">
        <f t="shared" si="419"/>
        <v>44710S2A_MSIL1CCDM-MLB-CLSTU4471003 Cloudy (40%-90%)</v>
      </c>
      <c r="U2362">
        <f>IF(COUNTIF(T$2:T2361,T2362)&gt;=1,0,1)</f>
        <v>1</v>
      </c>
      <c r="V2362" s="26" t="s">
        <v>3753</v>
      </c>
      <c r="W2362" s="26">
        <f t="shared" si="412"/>
        <v>2022</v>
      </c>
      <c r="X2362" s="26" t="str">
        <f t="shared" si="413"/>
        <v>05</v>
      </c>
      <c r="Y2362" s="26">
        <f t="shared" si="414"/>
        <v>29</v>
      </c>
      <c r="Z2362" s="26" t="str">
        <f t="shared" si="415"/>
        <v>00</v>
      </c>
      <c r="AA2362" s="26" t="str">
        <f t="shared" si="416"/>
        <v>06</v>
      </c>
      <c r="AB2362" s="26" t="str">
        <f t="shared" si="417"/>
        <v>53</v>
      </c>
      <c r="AC2362" s="86" t="str">
        <f t="shared" si="418"/>
        <v>CLS_TU_2038X1022px_10m_S2A_MSIL1C_20220529_40CC</v>
      </c>
      <c r="AD2362" s="41" t="s">
        <v>3754</v>
      </c>
    </row>
    <row r="2363" spans="2:30" x14ac:dyDescent="0.25">
      <c r="B2363" t="s">
        <v>3866</v>
      </c>
      <c r="C2363" t="s">
        <v>3817</v>
      </c>
      <c r="D2363" s="7" t="s">
        <v>379</v>
      </c>
      <c r="E2363" s="2" t="b">
        <v>1</v>
      </c>
      <c r="F2363" s="2" t="s">
        <v>3814</v>
      </c>
      <c r="G2363" s="7" t="s">
        <v>370</v>
      </c>
      <c r="H2363" t="s">
        <v>88</v>
      </c>
      <c r="I2363" s="50">
        <v>44705</v>
      </c>
      <c r="J2363" s="2" t="s">
        <v>89</v>
      </c>
      <c r="K2363" s="2" t="s">
        <v>95</v>
      </c>
      <c r="L2363" s="9">
        <v>3.7</v>
      </c>
      <c r="M2363" s="2" t="s">
        <v>4140</v>
      </c>
      <c r="N2363" s="2" t="s">
        <v>85</v>
      </c>
      <c r="O2363" s="2" t="s">
        <v>4138</v>
      </c>
      <c r="P2363" s="2" t="str">
        <f>VLOOKUP(I2363,Period!A:B,2,FALSE)</f>
        <v>2022H1</v>
      </c>
      <c r="Q2363" s="9">
        <f t="shared" si="409"/>
        <v>3.7</v>
      </c>
      <c r="R2363" s="2">
        <f t="shared" si="410"/>
        <v>10</v>
      </c>
      <c r="S2363" t="str">
        <f t="shared" si="411"/>
        <v>02 Sunny (10%-30%)</v>
      </c>
      <c r="T2363" t="str">
        <f t="shared" si="419"/>
        <v>44705S2A_MSIL1CCDM-MLB-CLSTU4470502 Sunny (10%-30%)</v>
      </c>
      <c r="U2363">
        <f>IF(COUNTIF(T$2:T2362,T2363)&gt;=1,0,1)</f>
        <v>1</v>
      </c>
      <c r="V2363" s="26" t="s">
        <v>3755</v>
      </c>
      <c r="W2363" s="26">
        <f t="shared" si="412"/>
        <v>2022</v>
      </c>
      <c r="X2363" s="26" t="str">
        <f t="shared" si="413"/>
        <v>05</v>
      </c>
      <c r="Y2363" s="26">
        <f t="shared" si="414"/>
        <v>24</v>
      </c>
      <c r="Z2363" s="26" t="str">
        <f t="shared" si="415"/>
        <v>00</v>
      </c>
      <c r="AA2363" s="26" t="str">
        <f t="shared" si="416"/>
        <v>06</v>
      </c>
      <c r="AB2363" s="26" t="str">
        <f t="shared" si="417"/>
        <v>46</v>
      </c>
      <c r="AC2363" s="86" t="str">
        <f t="shared" si="418"/>
        <v>CLS_TU_2038X1022px_10m_S2A_MSIL1C_20220524_10CC</v>
      </c>
      <c r="AD2363" s="41" t="s">
        <v>3756</v>
      </c>
    </row>
    <row r="2364" spans="2:30" x14ac:dyDescent="0.25">
      <c r="B2364" t="s">
        <v>3866</v>
      </c>
      <c r="C2364" t="s">
        <v>3817</v>
      </c>
      <c r="D2364" s="7" t="s">
        <v>379</v>
      </c>
      <c r="E2364" s="2" t="b">
        <v>1</v>
      </c>
      <c r="F2364" s="2" t="s">
        <v>3814</v>
      </c>
      <c r="G2364" s="7" t="s">
        <v>370</v>
      </c>
      <c r="H2364" t="s">
        <v>88</v>
      </c>
      <c r="I2364" s="50">
        <v>44700</v>
      </c>
      <c r="J2364" s="2" t="s">
        <v>89</v>
      </c>
      <c r="K2364" s="2" t="s">
        <v>92</v>
      </c>
      <c r="L2364" s="9">
        <v>4.0999999999999996</v>
      </c>
      <c r="M2364" s="2" t="s">
        <v>4140</v>
      </c>
      <c r="N2364" s="2" t="s">
        <v>85</v>
      </c>
      <c r="O2364" s="2" t="s">
        <v>4138</v>
      </c>
      <c r="P2364" s="2" t="str">
        <f>VLOOKUP(I2364,Period!A:B,2,FALSE)</f>
        <v>2022H1</v>
      </c>
      <c r="Q2364" s="9">
        <f t="shared" si="409"/>
        <v>4.0999999999999996</v>
      </c>
      <c r="R2364" s="2">
        <f t="shared" si="410"/>
        <v>10</v>
      </c>
      <c r="S2364" t="str">
        <f t="shared" si="411"/>
        <v>02 Sunny (10%-30%)</v>
      </c>
      <c r="T2364" t="str">
        <f t="shared" si="419"/>
        <v>44700S2A_MSIL1CCDM-MLB-CLSTU4470002 Sunny (10%-30%)</v>
      </c>
      <c r="U2364">
        <f>IF(COUNTIF(T$2:T2363,T2364)&gt;=1,0,1)</f>
        <v>1</v>
      </c>
      <c r="V2364" s="26" t="s">
        <v>3757</v>
      </c>
      <c r="W2364" s="26">
        <f t="shared" si="412"/>
        <v>2022</v>
      </c>
      <c r="X2364" s="26" t="str">
        <f t="shared" si="413"/>
        <v>05</v>
      </c>
      <c r="Y2364" s="26">
        <f t="shared" si="414"/>
        <v>19</v>
      </c>
      <c r="Z2364" s="26" t="str">
        <f t="shared" si="415"/>
        <v>00</v>
      </c>
      <c r="AA2364" s="26" t="str">
        <f t="shared" si="416"/>
        <v>06</v>
      </c>
      <c r="AB2364" s="26" t="str">
        <f t="shared" si="417"/>
        <v>52</v>
      </c>
      <c r="AC2364" s="86" t="str">
        <f t="shared" si="418"/>
        <v>CLS_TU_2038X1022px_10m_S2A_MSIL1C_20220519_10CC</v>
      </c>
      <c r="AD2364" s="41" t="s">
        <v>3758</v>
      </c>
    </row>
    <row r="2365" spans="2:30" x14ac:dyDescent="0.25">
      <c r="B2365" t="s">
        <v>3866</v>
      </c>
      <c r="C2365" t="s">
        <v>3817</v>
      </c>
      <c r="D2365" s="7" t="s">
        <v>379</v>
      </c>
      <c r="E2365" s="2" t="b">
        <v>1</v>
      </c>
      <c r="F2365" s="2" t="s">
        <v>3814</v>
      </c>
      <c r="G2365" s="7" t="s">
        <v>370</v>
      </c>
      <c r="H2365" t="s">
        <v>88</v>
      </c>
      <c r="I2365" s="50">
        <v>44695</v>
      </c>
      <c r="J2365" s="2" t="s">
        <v>89</v>
      </c>
      <c r="K2365" s="2" t="s">
        <v>97</v>
      </c>
      <c r="L2365" s="9">
        <v>87.8</v>
      </c>
      <c r="M2365" s="2" t="s">
        <v>4140</v>
      </c>
      <c r="N2365" s="2" t="s">
        <v>85</v>
      </c>
      <c r="O2365" s="2" t="s">
        <v>4138</v>
      </c>
      <c r="P2365" s="2" t="str">
        <f>VLOOKUP(I2365,Period!A:B,2,FALSE)</f>
        <v>2022H1</v>
      </c>
      <c r="Q2365" s="9">
        <f t="shared" si="409"/>
        <v>87.8</v>
      </c>
      <c r="R2365" s="2">
        <f t="shared" si="410"/>
        <v>90</v>
      </c>
      <c r="S2365" t="str">
        <f t="shared" si="411"/>
        <v>03 Cloudy (40%-90%)</v>
      </c>
      <c r="T2365" t="str">
        <f t="shared" si="419"/>
        <v>44695S2A_MSIL1CCDM-MLB-CLSTU4469503 Cloudy (40%-90%)</v>
      </c>
      <c r="U2365">
        <f>IF(COUNTIF(T$2:T2364,T2365)&gt;=1,0,1)</f>
        <v>1</v>
      </c>
      <c r="V2365" s="26" t="s">
        <v>3759</v>
      </c>
      <c r="W2365" s="26">
        <f t="shared" si="412"/>
        <v>2022</v>
      </c>
      <c r="X2365" s="26" t="str">
        <f t="shared" si="413"/>
        <v>05</v>
      </c>
      <c r="Y2365" s="26">
        <f t="shared" si="414"/>
        <v>14</v>
      </c>
      <c r="Z2365" s="26" t="str">
        <f t="shared" si="415"/>
        <v>00</v>
      </c>
      <c r="AA2365" s="26" t="str">
        <f t="shared" si="416"/>
        <v>06</v>
      </c>
      <c r="AB2365" s="26" t="str">
        <f t="shared" si="417"/>
        <v>44</v>
      </c>
      <c r="AC2365" s="86" t="str">
        <f t="shared" si="418"/>
        <v>CLS_TU_2038X1022px_10m_S2A_MSIL1C_20220514_90CC</v>
      </c>
      <c r="AD2365" s="41" t="s">
        <v>3760</v>
      </c>
    </row>
    <row r="2366" spans="2:30" x14ac:dyDescent="0.25">
      <c r="B2366" t="s">
        <v>3866</v>
      </c>
      <c r="C2366" t="s">
        <v>3817</v>
      </c>
      <c r="D2366" s="7" t="s">
        <v>379</v>
      </c>
      <c r="E2366" s="2" t="b">
        <v>1</v>
      </c>
      <c r="F2366" s="2" t="s">
        <v>3814</v>
      </c>
      <c r="G2366" s="7" t="s">
        <v>370</v>
      </c>
      <c r="H2366" t="s">
        <v>88</v>
      </c>
      <c r="I2366" s="50">
        <v>44690</v>
      </c>
      <c r="J2366" s="2" t="s">
        <v>89</v>
      </c>
      <c r="K2366" s="2" t="s">
        <v>91</v>
      </c>
      <c r="L2366" s="9">
        <v>0</v>
      </c>
      <c r="M2366" s="2" t="s">
        <v>4140</v>
      </c>
      <c r="N2366" s="2" t="s">
        <v>85</v>
      </c>
      <c r="O2366" s="2" t="s">
        <v>4138</v>
      </c>
      <c r="P2366" s="2" t="str">
        <f>VLOOKUP(I2366,Period!A:B,2,FALSE)</f>
        <v>2022H1</v>
      </c>
      <c r="Q2366" s="9">
        <f t="shared" si="409"/>
        <v>0</v>
      </c>
      <c r="R2366" s="2">
        <f t="shared" si="410"/>
        <v>0</v>
      </c>
      <c r="S2366" t="str">
        <f t="shared" si="411"/>
        <v>01 Clear (0%)</v>
      </c>
      <c r="T2366" t="str">
        <f t="shared" si="419"/>
        <v>44690S2A_MSIL1CCDM-MLB-CLSTU4469001 Clear (0%)</v>
      </c>
      <c r="U2366">
        <f>IF(COUNTIF(T$2:T2365,T2366)&gt;=1,0,1)</f>
        <v>1</v>
      </c>
      <c r="V2366" s="26" t="s">
        <v>3761</v>
      </c>
      <c r="W2366" s="26">
        <f t="shared" si="412"/>
        <v>2022</v>
      </c>
      <c r="X2366" s="26" t="str">
        <f t="shared" si="413"/>
        <v>05</v>
      </c>
      <c r="Y2366" s="26" t="str">
        <f t="shared" si="414"/>
        <v>09</v>
      </c>
      <c r="Z2366" s="26" t="str">
        <f t="shared" si="415"/>
        <v>00</v>
      </c>
      <c r="AA2366" s="26" t="str">
        <f t="shared" si="416"/>
        <v>06</v>
      </c>
      <c r="AB2366" s="26" t="str">
        <f t="shared" si="417"/>
        <v>50</v>
      </c>
      <c r="AC2366" s="86" t="str">
        <f t="shared" si="418"/>
        <v>CLS_TU_2038X1022px_10m_S2A_MSIL1C_20220509_0CC</v>
      </c>
      <c r="AD2366" s="41" t="s">
        <v>3762</v>
      </c>
    </row>
    <row r="2367" spans="2:30" x14ac:dyDescent="0.25">
      <c r="B2367" t="s">
        <v>3866</v>
      </c>
      <c r="C2367" t="s">
        <v>3817</v>
      </c>
      <c r="D2367" s="7" t="s">
        <v>379</v>
      </c>
      <c r="E2367" s="2" t="b">
        <v>1</v>
      </c>
      <c r="F2367" s="2" t="s">
        <v>3814</v>
      </c>
      <c r="G2367" s="7" t="s">
        <v>370</v>
      </c>
      <c r="H2367" t="s">
        <v>88</v>
      </c>
      <c r="I2367" s="50">
        <v>44685</v>
      </c>
      <c r="J2367" s="2" t="s">
        <v>89</v>
      </c>
      <c r="K2367" s="2" t="s">
        <v>387</v>
      </c>
      <c r="L2367" s="9">
        <v>85.6</v>
      </c>
      <c r="M2367" s="2" t="s">
        <v>4140</v>
      </c>
      <c r="N2367" s="2" t="s">
        <v>85</v>
      </c>
      <c r="O2367" s="2" t="s">
        <v>4138</v>
      </c>
      <c r="P2367" s="2" t="str">
        <f>VLOOKUP(I2367,Period!A:B,2,FALSE)</f>
        <v>2022H1</v>
      </c>
      <c r="Q2367" s="9">
        <f t="shared" si="409"/>
        <v>85.6</v>
      </c>
      <c r="R2367" s="2">
        <f t="shared" si="410"/>
        <v>90</v>
      </c>
      <c r="S2367" t="str">
        <f t="shared" si="411"/>
        <v>03 Cloudy (40%-90%)</v>
      </c>
      <c r="T2367" t="str">
        <f t="shared" si="419"/>
        <v>44685S2A_MSIL1CCDM-MLB-CLSTU4468503 Cloudy (40%-90%)</v>
      </c>
      <c r="U2367">
        <f>IF(COUNTIF(T$2:T2366,T2367)&gt;=1,0,1)</f>
        <v>1</v>
      </c>
      <c r="V2367" s="26" t="s">
        <v>3763</v>
      </c>
      <c r="W2367" s="26">
        <f t="shared" si="412"/>
        <v>2022</v>
      </c>
      <c r="X2367" s="26" t="str">
        <f t="shared" si="413"/>
        <v>05</v>
      </c>
      <c r="Y2367" s="26" t="str">
        <f t="shared" si="414"/>
        <v>04</v>
      </c>
      <c r="Z2367" s="26" t="str">
        <f t="shared" si="415"/>
        <v>00</v>
      </c>
      <c r="AA2367" s="26" t="str">
        <f t="shared" si="416"/>
        <v>06</v>
      </c>
      <c r="AB2367" s="26" t="str">
        <f t="shared" si="417"/>
        <v>41</v>
      </c>
      <c r="AC2367" s="86" t="str">
        <f t="shared" si="418"/>
        <v>CLS_TU_2038X1022px_10m_S2A_MSIL1C_20220504_90CC</v>
      </c>
      <c r="AD2367" s="41" t="s">
        <v>3764</v>
      </c>
    </row>
    <row r="2368" spans="2:30" x14ac:dyDescent="0.25">
      <c r="B2368" t="s">
        <v>3866</v>
      </c>
      <c r="C2368" t="s">
        <v>3817</v>
      </c>
      <c r="D2368" s="7" t="s">
        <v>379</v>
      </c>
      <c r="E2368" s="2" t="b">
        <v>1</v>
      </c>
      <c r="F2368" s="2" t="s">
        <v>3814</v>
      </c>
      <c r="G2368" s="7" t="s">
        <v>370</v>
      </c>
      <c r="H2368" t="s">
        <v>88</v>
      </c>
      <c r="I2368" s="50">
        <v>44680</v>
      </c>
      <c r="J2368" s="2" t="s">
        <v>89</v>
      </c>
      <c r="K2368" s="2" t="s">
        <v>90</v>
      </c>
      <c r="L2368" s="9">
        <v>30.9</v>
      </c>
      <c r="M2368" s="2" t="s">
        <v>4140</v>
      </c>
      <c r="N2368" s="2" t="s">
        <v>85</v>
      </c>
      <c r="O2368" s="2" t="s">
        <v>4138</v>
      </c>
      <c r="P2368" s="2" t="str">
        <f>VLOOKUP(I2368,Period!A:B,2,FALSE)</f>
        <v>2022H1</v>
      </c>
      <c r="Q2368" s="9">
        <f t="shared" si="409"/>
        <v>30.9</v>
      </c>
      <c r="R2368" s="2">
        <f t="shared" si="410"/>
        <v>40</v>
      </c>
      <c r="S2368" t="str">
        <f t="shared" si="411"/>
        <v>03 Cloudy (40%-90%)</v>
      </c>
      <c r="T2368" t="str">
        <f t="shared" si="419"/>
        <v>44680S2A_MSIL1CCDM-MLB-CLSTU4468003 Cloudy (40%-90%)</v>
      </c>
      <c r="U2368">
        <f>IF(COUNTIF(T$2:T2367,T2368)&gt;=1,0,1)</f>
        <v>1</v>
      </c>
      <c r="V2368" s="26" t="s">
        <v>3765</v>
      </c>
      <c r="W2368" s="26">
        <f t="shared" si="412"/>
        <v>2022</v>
      </c>
      <c r="X2368" s="26" t="str">
        <f t="shared" si="413"/>
        <v>04</v>
      </c>
      <c r="Y2368" s="26">
        <f t="shared" si="414"/>
        <v>29</v>
      </c>
      <c r="Z2368" s="26" t="str">
        <f t="shared" si="415"/>
        <v>00</v>
      </c>
      <c r="AA2368" s="26" t="str">
        <f t="shared" si="416"/>
        <v>06</v>
      </c>
      <c r="AB2368" s="26" t="str">
        <f t="shared" si="417"/>
        <v>51</v>
      </c>
      <c r="AC2368" s="86" t="str">
        <f t="shared" si="418"/>
        <v>CLS_TU_2038X1022px_10m_S2A_MSIL1C_20220429_40CC</v>
      </c>
      <c r="AD2368" s="41" t="s">
        <v>3766</v>
      </c>
    </row>
    <row r="2369" spans="2:30" x14ac:dyDescent="0.25">
      <c r="B2369" t="s">
        <v>3866</v>
      </c>
      <c r="C2369" t="s">
        <v>3817</v>
      </c>
      <c r="D2369" s="7" t="s">
        <v>379</v>
      </c>
      <c r="E2369" s="2" t="b">
        <v>1</v>
      </c>
      <c r="F2369" s="2" t="s">
        <v>3814</v>
      </c>
      <c r="G2369" s="7" t="s">
        <v>370</v>
      </c>
      <c r="H2369" t="s">
        <v>88</v>
      </c>
      <c r="I2369" s="50">
        <v>44675</v>
      </c>
      <c r="J2369" s="2" t="s">
        <v>89</v>
      </c>
      <c r="K2369" s="2" t="s">
        <v>388</v>
      </c>
      <c r="L2369" s="9">
        <v>8</v>
      </c>
      <c r="M2369" s="2" t="s">
        <v>4140</v>
      </c>
      <c r="N2369" s="2" t="s">
        <v>85</v>
      </c>
      <c r="O2369" s="2" t="s">
        <v>4138</v>
      </c>
      <c r="P2369" s="2" t="str">
        <f>VLOOKUP(I2369,Period!A:B,2,FALSE)</f>
        <v>2022H1</v>
      </c>
      <c r="Q2369" s="9">
        <f t="shared" si="409"/>
        <v>8</v>
      </c>
      <c r="R2369" s="2">
        <f t="shared" si="410"/>
        <v>10</v>
      </c>
      <c r="S2369" t="str">
        <f t="shared" si="411"/>
        <v>02 Sunny (10%-30%)</v>
      </c>
      <c r="T2369" t="str">
        <f t="shared" si="419"/>
        <v>44675S2A_MSIL1CCDM-MLB-CLSTU4467502 Sunny (10%-30%)</v>
      </c>
      <c r="U2369">
        <f>IF(COUNTIF(T$2:T2368,T2369)&gt;=1,0,1)</f>
        <v>1</v>
      </c>
      <c r="V2369" s="26" t="s">
        <v>3767</v>
      </c>
      <c r="W2369" s="26">
        <f t="shared" si="412"/>
        <v>2022</v>
      </c>
      <c r="X2369" s="26" t="str">
        <f t="shared" si="413"/>
        <v>04</v>
      </c>
      <c r="Y2369" s="26">
        <f t="shared" si="414"/>
        <v>24</v>
      </c>
      <c r="Z2369" s="26" t="str">
        <f t="shared" si="415"/>
        <v>00</v>
      </c>
      <c r="AA2369" s="26" t="str">
        <f t="shared" si="416"/>
        <v>06</v>
      </c>
      <c r="AB2369" s="26" t="str">
        <f t="shared" si="417"/>
        <v>40</v>
      </c>
      <c r="AC2369" s="86" t="str">
        <f t="shared" si="418"/>
        <v>CLS_TU_2038X1022px_10m_S2A_MSIL1C_20220424_10CC</v>
      </c>
      <c r="AD2369" s="41" t="s">
        <v>3768</v>
      </c>
    </row>
    <row r="2370" spans="2:30" x14ac:dyDescent="0.25">
      <c r="B2370" t="s">
        <v>3866</v>
      </c>
      <c r="C2370" t="s">
        <v>3817</v>
      </c>
      <c r="D2370" s="7" t="s">
        <v>379</v>
      </c>
      <c r="E2370" s="2" t="b">
        <v>1</v>
      </c>
      <c r="F2370" s="2" t="s">
        <v>3814</v>
      </c>
      <c r="G2370" s="7" t="s">
        <v>370</v>
      </c>
      <c r="H2370" t="s">
        <v>88</v>
      </c>
      <c r="I2370" s="50">
        <v>44670</v>
      </c>
      <c r="J2370" s="2" t="s">
        <v>89</v>
      </c>
      <c r="K2370" s="2" t="s">
        <v>91</v>
      </c>
      <c r="L2370" s="9">
        <v>100</v>
      </c>
      <c r="M2370" s="2" t="s">
        <v>4140</v>
      </c>
      <c r="N2370" s="2" t="s">
        <v>85</v>
      </c>
      <c r="O2370" s="2" t="s">
        <v>4138</v>
      </c>
      <c r="P2370" s="2" t="str">
        <f>VLOOKUP(I2370,Period!A:B,2,FALSE)</f>
        <v>2022H1</v>
      </c>
      <c r="Q2370" s="9">
        <f t="shared" ref="Q2370:Q2433" si="420">AVERAGEIFS(L:L,I:I,I2370,H:H,H2370,C:C,C2370,B:B,B2370)</f>
        <v>100</v>
      </c>
      <c r="R2370" s="2">
        <f t="shared" si="410"/>
        <v>100</v>
      </c>
      <c r="S2370" t="str">
        <f t="shared" si="411"/>
        <v>04 Overcast (100%)</v>
      </c>
      <c r="T2370" t="str">
        <f t="shared" si="419"/>
        <v>44670S2A_MSIL1CCDM-MLB-CLSTU4467004 Overcast (100%)</v>
      </c>
      <c r="U2370">
        <f>IF(COUNTIF(T$2:T2369,T2370)&gt;=1,0,1)</f>
        <v>1</v>
      </c>
      <c r="V2370" s="26" t="s">
        <v>3769</v>
      </c>
      <c r="W2370" s="26">
        <f t="shared" si="412"/>
        <v>2022</v>
      </c>
      <c r="X2370" s="26" t="str">
        <f t="shared" si="413"/>
        <v>04</v>
      </c>
      <c r="Y2370" s="26">
        <f t="shared" si="414"/>
        <v>19</v>
      </c>
      <c r="Z2370" s="26" t="str">
        <f t="shared" si="415"/>
        <v>00</v>
      </c>
      <c r="AA2370" s="26" t="str">
        <f t="shared" si="416"/>
        <v>06</v>
      </c>
      <c r="AB2370" s="26" t="str">
        <f t="shared" si="417"/>
        <v>50</v>
      </c>
      <c r="AC2370" s="86" t="str">
        <f t="shared" si="418"/>
        <v>CLS_TU_2038X1022px_10m_S2A_MSIL1C_20220419_100CC</v>
      </c>
      <c r="AD2370" s="41" t="s">
        <v>3770</v>
      </c>
    </row>
    <row r="2371" spans="2:30" x14ac:dyDescent="0.25">
      <c r="B2371" t="s">
        <v>3866</v>
      </c>
      <c r="C2371" t="s">
        <v>3817</v>
      </c>
      <c r="D2371" s="7" t="s">
        <v>379</v>
      </c>
      <c r="E2371" s="2" t="b">
        <v>1</v>
      </c>
      <c r="F2371" s="2" t="s">
        <v>3814</v>
      </c>
      <c r="G2371" s="7" t="s">
        <v>370</v>
      </c>
      <c r="H2371" t="s">
        <v>88</v>
      </c>
      <c r="I2371" s="50">
        <v>44665</v>
      </c>
      <c r="J2371" s="2" t="s">
        <v>89</v>
      </c>
      <c r="K2371" s="2" t="s">
        <v>99</v>
      </c>
      <c r="L2371" s="9">
        <v>0.1</v>
      </c>
      <c r="M2371" s="2" t="s">
        <v>4140</v>
      </c>
      <c r="N2371" s="2" t="s">
        <v>85</v>
      </c>
      <c r="O2371" s="2" t="s">
        <v>4138</v>
      </c>
      <c r="P2371" s="2" t="str">
        <f>VLOOKUP(I2371,Period!A:B,2,FALSE)</f>
        <v>2022H1</v>
      </c>
      <c r="Q2371" s="9">
        <f t="shared" si="420"/>
        <v>0.1</v>
      </c>
      <c r="R2371" s="2">
        <f t="shared" ref="R2371:R2434" si="421">ROUNDUP(Q2371/10,0)*10</f>
        <v>10</v>
      </c>
      <c r="S2371" t="str">
        <f t="shared" ref="S2371:S2434" si="422">IF(R2371=0,"01 Clear (0%)",IF(R2371&lt;=30,"02 Sunny (10%-30%)",IF(R2371&lt;=90,"03 Cloudy (40%-90%)","04 Overcast (100%)")))</f>
        <v>02 Sunny (10%-30%)</v>
      </c>
      <c r="T2371" t="str">
        <f t="shared" si="419"/>
        <v>44665S2A_MSIL1CCDM-MLB-CLSTU4466502 Sunny (10%-30%)</v>
      </c>
      <c r="U2371">
        <f>IF(COUNTIF(T$2:T2370,T2371)&gt;=1,0,1)</f>
        <v>1</v>
      </c>
      <c r="V2371" s="26" t="s">
        <v>3771</v>
      </c>
      <c r="W2371" s="26">
        <f t="shared" ref="W2371:W2434" si="423">YEAR(I2371)</f>
        <v>2022</v>
      </c>
      <c r="X2371" s="26" t="str">
        <f t="shared" ref="X2371:X2434" si="424">IF(LEN(MONTH(I2371))=1,CONCATENATE("0",MONTH(I2371)),MONTH(I2371))</f>
        <v>04</v>
      </c>
      <c r="Y2371" s="26">
        <f t="shared" ref="Y2371:Y2434" si="425">IF(LEN(DAY(I2371))=1,CONCATENATE("0",DAY(I2371)),DAY(I2371))</f>
        <v>14</v>
      </c>
      <c r="Z2371" s="26" t="str">
        <f t="shared" ref="Z2371:Z2434" si="426">LEFT(K2371,2)</f>
        <v>00</v>
      </c>
      <c r="AA2371" s="26" t="str">
        <f t="shared" ref="AA2371:AA2434" si="427">MID(K2371,4,2)</f>
        <v>06</v>
      </c>
      <c r="AB2371" s="26" t="str">
        <f t="shared" ref="AB2371:AB2434" si="428">MID(K2371,7,2)</f>
        <v>42</v>
      </c>
      <c r="AC2371" s="86" t="str">
        <f t="shared" ref="AC2371:AC2434" si="429">CONCATENATE(RIGHT(C2371,3),"_",H2371,"_",M2371,"_",O2371,"_",B2371,"_",W2371,X2371,Y2371,"_",R2371,"CC")</f>
        <v>CLS_TU_2038X1022px_10m_S2A_MSIL1C_20220414_10CC</v>
      </c>
      <c r="AD2371" s="41" t="s">
        <v>3772</v>
      </c>
    </row>
    <row r="2372" spans="2:30" x14ac:dyDescent="0.25">
      <c r="B2372" t="s">
        <v>3866</v>
      </c>
      <c r="C2372" t="s">
        <v>3817</v>
      </c>
      <c r="D2372" s="7" t="s">
        <v>379</v>
      </c>
      <c r="E2372" s="2" t="b">
        <v>1</v>
      </c>
      <c r="F2372" s="2" t="s">
        <v>3814</v>
      </c>
      <c r="G2372" s="7" t="s">
        <v>370</v>
      </c>
      <c r="H2372" t="s">
        <v>88</v>
      </c>
      <c r="I2372" s="50">
        <v>44660</v>
      </c>
      <c r="J2372" s="2" t="s">
        <v>89</v>
      </c>
      <c r="K2372" s="2" t="s">
        <v>381</v>
      </c>
      <c r="L2372" s="9">
        <v>82.2</v>
      </c>
      <c r="M2372" s="2" t="s">
        <v>4140</v>
      </c>
      <c r="N2372" s="2" t="s">
        <v>85</v>
      </c>
      <c r="O2372" s="2" t="s">
        <v>4138</v>
      </c>
      <c r="P2372" s="2" t="str">
        <f>VLOOKUP(I2372,Period!A:B,2,FALSE)</f>
        <v>2022H1</v>
      </c>
      <c r="Q2372" s="9">
        <f t="shared" si="420"/>
        <v>82.2</v>
      </c>
      <c r="R2372" s="2">
        <f t="shared" si="421"/>
        <v>90</v>
      </c>
      <c r="S2372" t="str">
        <f t="shared" si="422"/>
        <v>03 Cloudy (40%-90%)</v>
      </c>
      <c r="T2372" t="str">
        <f t="shared" si="419"/>
        <v>44660S2A_MSIL1CCDM-MLB-CLSTU4466003 Cloudy (40%-90%)</v>
      </c>
      <c r="U2372">
        <f>IF(COUNTIF(T$2:T2371,T2372)&gt;=1,0,1)</f>
        <v>1</v>
      </c>
      <c r="V2372" s="26" t="s">
        <v>3773</v>
      </c>
      <c r="W2372" s="26">
        <f t="shared" si="423"/>
        <v>2022</v>
      </c>
      <c r="X2372" s="26" t="str">
        <f t="shared" si="424"/>
        <v>04</v>
      </c>
      <c r="Y2372" s="26" t="str">
        <f t="shared" si="425"/>
        <v>09</v>
      </c>
      <c r="Z2372" s="26" t="str">
        <f t="shared" si="426"/>
        <v>00</v>
      </c>
      <c r="AA2372" s="26" t="str">
        <f t="shared" si="427"/>
        <v>06</v>
      </c>
      <c r="AB2372" s="26" t="str">
        <f t="shared" si="428"/>
        <v>47</v>
      </c>
      <c r="AC2372" s="86" t="str">
        <f t="shared" si="429"/>
        <v>CLS_TU_2038X1022px_10m_S2A_MSIL1C_20220409_90CC</v>
      </c>
      <c r="AD2372" s="41" t="s">
        <v>3774</v>
      </c>
    </row>
    <row r="2373" spans="2:30" x14ac:dyDescent="0.25">
      <c r="B2373" t="s">
        <v>3866</v>
      </c>
      <c r="C2373" t="s">
        <v>3817</v>
      </c>
      <c r="D2373" s="7" t="s">
        <v>379</v>
      </c>
      <c r="E2373" s="2" t="b">
        <v>1</v>
      </c>
      <c r="F2373" s="2" t="s">
        <v>3814</v>
      </c>
      <c r="G2373" s="7" t="s">
        <v>370</v>
      </c>
      <c r="H2373" t="s">
        <v>88</v>
      </c>
      <c r="I2373" s="50">
        <v>44655</v>
      </c>
      <c r="J2373" s="2" t="s">
        <v>89</v>
      </c>
      <c r="K2373" s="2" t="s">
        <v>99</v>
      </c>
      <c r="L2373" s="9">
        <v>96.2</v>
      </c>
      <c r="M2373" s="2" t="s">
        <v>4140</v>
      </c>
      <c r="N2373" s="2" t="s">
        <v>85</v>
      </c>
      <c r="O2373" s="2" t="s">
        <v>4138</v>
      </c>
      <c r="P2373" s="2" t="str">
        <f>VLOOKUP(I2373,Period!A:B,2,FALSE)</f>
        <v>2022H1</v>
      </c>
      <c r="Q2373" s="9">
        <f t="shared" si="420"/>
        <v>96.2</v>
      </c>
      <c r="R2373" s="2">
        <f t="shared" si="421"/>
        <v>100</v>
      </c>
      <c r="S2373" t="str">
        <f t="shared" si="422"/>
        <v>04 Overcast (100%)</v>
      </c>
      <c r="T2373" t="str">
        <f t="shared" si="419"/>
        <v>44655S2A_MSIL1CCDM-MLB-CLSTU4465504 Overcast (100%)</v>
      </c>
      <c r="U2373">
        <f>IF(COUNTIF(T$2:T2372,T2373)&gt;=1,0,1)</f>
        <v>1</v>
      </c>
      <c r="V2373" s="26" t="s">
        <v>3775</v>
      </c>
      <c r="W2373" s="26">
        <f t="shared" si="423"/>
        <v>2022</v>
      </c>
      <c r="X2373" s="26" t="str">
        <f t="shared" si="424"/>
        <v>04</v>
      </c>
      <c r="Y2373" s="26" t="str">
        <f t="shared" si="425"/>
        <v>04</v>
      </c>
      <c r="Z2373" s="26" t="str">
        <f t="shared" si="426"/>
        <v>00</v>
      </c>
      <c r="AA2373" s="26" t="str">
        <f t="shared" si="427"/>
        <v>06</v>
      </c>
      <c r="AB2373" s="26" t="str">
        <f t="shared" si="428"/>
        <v>42</v>
      </c>
      <c r="AC2373" s="86" t="str">
        <f t="shared" si="429"/>
        <v>CLS_TU_2038X1022px_10m_S2A_MSIL1C_20220404_100CC</v>
      </c>
      <c r="AD2373" s="41" t="s">
        <v>3776</v>
      </c>
    </row>
    <row r="2374" spans="2:30" x14ac:dyDescent="0.25">
      <c r="B2374" t="s">
        <v>3866</v>
      </c>
      <c r="C2374" t="s">
        <v>3817</v>
      </c>
      <c r="D2374" s="7" t="s">
        <v>379</v>
      </c>
      <c r="E2374" s="2" t="b">
        <v>1</v>
      </c>
      <c r="F2374" s="2" t="s">
        <v>3814</v>
      </c>
      <c r="G2374" s="7" t="s">
        <v>370</v>
      </c>
      <c r="H2374" t="s">
        <v>88</v>
      </c>
      <c r="I2374" s="50">
        <v>44650</v>
      </c>
      <c r="J2374" s="2" t="s">
        <v>89</v>
      </c>
      <c r="K2374" s="2" t="s">
        <v>96</v>
      </c>
      <c r="L2374" s="9">
        <v>19.899999999999999</v>
      </c>
      <c r="M2374" s="2" t="s">
        <v>4140</v>
      </c>
      <c r="N2374" s="2" t="s">
        <v>85</v>
      </c>
      <c r="O2374" s="2" t="s">
        <v>4138</v>
      </c>
      <c r="P2374" s="2" t="str">
        <f>VLOOKUP(I2374,Period!A:B,2,FALSE)</f>
        <v>2022H1</v>
      </c>
      <c r="Q2374" s="9">
        <f t="shared" si="420"/>
        <v>19.899999999999999</v>
      </c>
      <c r="R2374" s="2">
        <f t="shared" si="421"/>
        <v>20</v>
      </c>
      <c r="S2374" t="str">
        <f t="shared" si="422"/>
        <v>02 Sunny (10%-30%)</v>
      </c>
      <c r="T2374" t="str">
        <f t="shared" si="419"/>
        <v>44650S2A_MSIL1CCDM-MLB-CLSTU4465002 Sunny (10%-30%)</v>
      </c>
      <c r="U2374">
        <f>IF(COUNTIF(T$2:T2373,T2374)&gt;=1,0,1)</f>
        <v>1</v>
      </c>
      <c r="V2374" s="26" t="s">
        <v>3777</v>
      </c>
      <c r="W2374" s="26">
        <f t="shared" si="423"/>
        <v>2022</v>
      </c>
      <c r="X2374" s="26" t="str">
        <f t="shared" si="424"/>
        <v>03</v>
      </c>
      <c r="Y2374" s="26">
        <f t="shared" si="425"/>
        <v>30</v>
      </c>
      <c r="Z2374" s="26" t="str">
        <f t="shared" si="426"/>
        <v>00</v>
      </c>
      <c r="AA2374" s="26" t="str">
        <f t="shared" si="427"/>
        <v>06</v>
      </c>
      <c r="AB2374" s="26" t="str">
        <f t="shared" si="428"/>
        <v>48</v>
      </c>
      <c r="AC2374" s="86" t="str">
        <f t="shared" si="429"/>
        <v>CLS_TU_2038X1022px_10m_S2A_MSIL1C_20220330_20CC</v>
      </c>
      <c r="AD2374" s="41" t="s">
        <v>3778</v>
      </c>
    </row>
    <row r="2375" spans="2:30" x14ac:dyDescent="0.25">
      <c r="B2375" t="s">
        <v>3866</v>
      </c>
      <c r="C2375" t="s">
        <v>3817</v>
      </c>
      <c r="D2375" s="7" t="s">
        <v>379</v>
      </c>
      <c r="E2375" s="2" t="b">
        <v>1</v>
      </c>
      <c r="F2375" s="2" t="s">
        <v>3814</v>
      </c>
      <c r="G2375" s="7" t="s">
        <v>370</v>
      </c>
      <c r="H2375" t="s">
        <v>88</v>
      </c>
      <c r="I2375" s="50">
        <v>44645</v>
      </c>
      <c r="J2375" s="2" t="s">
        <v>89</v>
      </c>
      <c r="K2375" s="2" t="s">
        <v>98</v>
      </c>
      <c r="L2375" s="9">
        <v>18.8</v>
      </c>
      <c r="M2375" s="2" t="s">
        <v>4140</v>
      </c>
      <c r="N2375" s="2" t="s">
        <v>85</v>
      </c>
      <c r="O2375" s="2" t="s">
        <v>4138</v>
      </c>
      <c r="P2375" s="2" t="str">
        <f>VLOOKUP(I2375,Period!A:B,2,FALSE)</f>
        <v>2022H1</v>
      </c>
      <c r="Q2375" s="9">
        <f t="shared" si="420"/>
        <v>18.8</v>
      </c>
      <c r="R2375" s="2">
        <f t="shared" si="421"/>
        <v>20</v>
      </c>
      <c r="S2375" t="str">
        <f t="shared" si="422"/>
        <v>02 Sunny (10%-30%)</v>
      </c>
      <c r="T2375" t="str">
        <f t="shared" si="419"/>
        <v>44645S2A_MSIL1CCDM-MLB-CLSTU4464502 Sunny (10%-30%)</v>
      </c>
      <c r="U2375">
        <f>IF(COUNTIF(T$2:T2374,T2375)&gt;=1,0,1)</f>
        <v>1</v>
      </c>
      <c r="V2375" s="26" t="s">
        <v>3779</v>
      </c>
      <c r="W2375" s="26">
        <f t="shared" si="423"/>
        <v>2022</v>
      </c>
      <c r="X2375" s="26" t="str">
        <f t="shared" si="424"/>
        <v>03</v>
      </c>
      <c r="Y2375" s="26">
        <f t="shared" si="425"/>
        <v>25</v>
      </c>
      <c r="Z2375" s="26" t="str">
        <f t="shared" si="426"/>
        <v>00</v>
      </c>
      <c r="AA2375" s="26" t="str">
        <f t="shared" si="427"/>
        <v>06</v>
      </c>
      <c r="AB2375" s="26" t="str">
        <f t="shared" si="428"/>
        <v>43</v>
      </c>
      <c r="AC2375" s="86" t="str">
        <f t="shared" si="429"/>
        <v>CLS_TU_2038X1022px_10m_S2A_MSIL1C_20220325_20CC</v>
      </c>
      <c r="AD2375" s="41" t="s">
        <v>3780</v>
      </c>
    </row>
    <row r="2376" spans="2:30" x14ac:dyDescent="0.25">
      <c r="B2376" t="s">
        <v>3866</v>
      </c>
      <c r="C2376" t="s">
        <v>3817</v>
      </c>
      <c r="D2376" s="7" t="s">
        <v>379</v>
      </c>
      <c r="E2376" s="2" t="b">
        <v>1</v>
      </c>
      <c r="F2376" s="2" t="s">
        <v>3814</v>
      </c>
      <c r="G2376" s="7" t="s">
        <v>370</v>
      </c>
      <c r="H2376" t="s">
        <v>88</v>
      </c>
      <c r="I2376" s="50">
        <v>44640</v>
      </c>
      <c r="J2376" s="2" t="s">
        <v>89</v>
      </c>
      <c r="K2376" s="2" t="s">
        <v>94</v>
      </c>
      <c r="L2376" s="9">
        <v>7.6</v>
      </c>
      <c r="M2376" s="2" t="s">
        <v>4140</v>
      </c>
      <c r="N2376" s="2" t="s">
        <v>85</v>
      </c>
      <c r="O2376" s="2" t="s">
        <v>4138</v>
      </c>
      <c r="P2376" s="2" t="str">
        <f>VLOOKUP(I2376,Period!A:B,2,FALSE)</f>
        <v>2022H1</v>
      </c>
      <c r="Q2376" s="9">
        <f t="shared" si="420"/>
        <v>7.6</v>
      </c>
      <c r="R2376" s="2">
        <f t="shared" si="421"/>
        <v>10</v>
      </c>
      <c r="S2376" t="str">
        <f t="shared" si="422"/>
        <v>02 Sunny (10%-30%)</v>
      </c>
      <c r="T2376" t="str">
        <f t="shared" si="419"/>
        <v>44640S2A_MSIL1CCDM-MLB-CLSTU4464002 Sunny (10%-30%)</v>
      </c>
      <c r="U2376">
        <f>IF(COUNTIF(T$2:T2375,T2376)&gt;=1,0,1)</f>
        <v>1</v>
      </c>
      <c r="V2376" s="26" t="s">
        <v>3781</v>
      </c>
      <c r="W2376" s="26">
        <f t="shared" si="423"/>
        <v>2022</v>
      </c>
      <c r="X2376" s="26" t="str">
        <f t="shared" si="424"/>
        <v>03</v>
      </c>
      <c r="Y2376" s="26">
        <f t="shared" si="425"/>
        <v>20</v>
      </c>
      <c r="Z2376" s="26" t="str">
        <f t="shared" si="426"/>
        <v>00</v>
      </c>
      <c r="AA2376" s="26" t="str">
        <f t="shared" si="427"/>
        <v>06</v>
      </c>
      <c r="AB2376" s="26" t="str">
        <f t="shared" si="428"/>
        <v>49</v>
      </c>
      <c r="AC2376" s="86" t="str">
        <f t="shared" si="429"/>
        <v>CLS_TU_2038X1022px_10m_S2A_MSIL1C_20220320_10CC</v>
      </c>
      <c r="AD2376" s="41" t="s">
        <v>3782</v>
      </c>
    </row>
    <row r="2377" spans="2:30" x14ac:dyDescent="0.25">
      <c r="B2377" t="s">
        <v>3866</v>
      </c>
      <c r="C2377" t="s">
        <v>3817</v>
      </c>
      <c r="D2377" s="7" t="s">
        <v>379</v>
      </c>
      <c r="E2377" s="2" t="b">
        <v>1</v>
      </c>
      <c r="F2377" s="2" t="s">
        <v>3814</v>
      </c>
      <c r="G2377" s="7" t="s">
        <v>370</v>
      </c>
      <c r="H2377" t="s">
        <v>88</v>
      </c>
      <c r="I2377" s="50">
        <v>44635</v>
      </c>
      <c r="J2377" s="2" t="s">
        <v>89</v>
      </c>
      <c r="K2377" s="2" t="s">
        <v>97</v>
      </c>
      <c r="L2377" s="9">
        <v>59.2</v>
      </c>
      <c r="M2377" s="2" t="s">
        <v>4140</v>
      </c>
      <c r="N2377" s="2" t="s">
        <v>85</v>
      </c>
      <c r="O2377" s="2" t="s">
        <v>4138</v>
      </c>
      <c r="P2377" s="2" t="str">
        <f>VLOOKUP(I2377,Period!A:B,2,FALSE)</f>
        <v>2022H1</v>
      </c>
      <c r="Q2377" s="9">
        <f t="shared" si="420"/>
        <v>59.2</v>
      </c>
      <c r="R2377" s="2">
        <f t="shared" si="421"/>
        <v>60</v>
      </c>
      <c r="S2377" t="str">
        <f t="shared" si="422"/>
        <v>03 Cloudy (40%-90%)</v>
      </c>
      <c r="T2377" t="str">
        <f t="shared" si="419"/>
        <v>44635S2A_MSIL1CCDM-MLB-CLSTU4463503 Cloudy (40%-90%)</v>
      </c>
      <c r="U2377">
        <f>IF(COUNTIF(T$2:T2376,T2377)&gt;=1,0,1)</f>
        <v>1</v>
      </c>
      <c r="V2377" s="26" t="s">
        <v>3783</v>
      </c>
      <c r="W2377" s="26">
        <f t="shared" si="423"/>
        <v>2022</v>
      </c>
      <c r="X2377" s="26" t="str">
        <f t="shared" si="424"/>
        <v>03</v>
      </c>
      <c r="Y2377" s="26">
        <f t="shared" si="425"/>
        <v>15</v>
      </c>
      <c r="Z2377" s="26" t="str">
        <f t="shared" si="426"/>
        <v>00</v>
      </c>
      <c r="AA2377" s="26" t="str">
        <f t="shared" si="427"/>
        <v>06</v>
      </c>
      <c r="AB2377" s="26" t="str">
        <f t="shared" si="428"/>
        <v>44</v>
      </c>
      <c r="AC2377" s="86" t="str">
        <f t="shared" si="429"/>
        <v>CLS_TU_2038X1022px_10m_S2A_MSIL1C_20220315_60CC</v>
      </c>
      <c r="AD2377" s="41" t="s">
        <v>3784</v>
      </c>
    </row>
    <row r="2378" spans="2:30" x14ac:dyDescent="0.25">
      <c r="B2378" t="s">
        <v>3866</v>
      </c>
      <c r="C2378" t="s">
        <v>3817</v>
      </c>
      <c r="D2378" s="7" t="s">
        <v>379</v>
      </c>
      <c r="E2378" s="2" t="b">
        <v>1</v>
      </c>
      <c r="F2378" s="2" t="s">
        <v>3814</v>
      </c>
      <c r="G2378" s="7" t="s">
        <v>370</v>
      </c>
      <c r="H2378" t="s">
        <v>88</v>
      </c>
      <c r="I2378" s="50">
        <v>44630</v>
      </c>
      <c r="J2378" s="2" t="s">
        <v>89</v>
      </c>
      <c r="K2378" s="2" t="s">
        <v>91</v>
      </c>
      <c r="L2378" s="9">
        <v>40</v>
      </c>
      <c r="M2378" s="2" t="s">
        <v>4140</v>
      </c>
      <c r="N2378" s="2" t="s">
        <v>85</v>
      </c>
      <c r="O2378" s="2" t="s">
        <v>4138</v>
      </c>
      <c r="P2378" s="2" t="str">
        <f>VLOOKUP(I2378,Period!A:B,2,FALSE)</f>
        <v>2022H1</v>
      </c>
      <c r="Q2378" s="9">
        <f t="shared" si="420"/>
        <v>40</v>
      </c>
      <c r="R2378" s="2">
        <f t="shared" si="421"/>
        <v>40</v>
      </c>
      <c r="S2378" t="str">
        <f t="shared" si="422"/>
        <v>03 Cloudy (40%-90%)</v>
      </c>
      <c r="T2378" t="str">
        <f t="shared" si="419"/>
        <v>44630S2A_MSIL1CCDM-MLB-CLSTU4463003 Cloudy (40%-90%)</v>
      </c>
      <c r="U2378">
        <f>IF(COUNTIF(T$2:T2377,T2378)&gt;=1,0,1)</f>
        <v>1</v>
      </c>
      <c r="V2378" s="26" t="s">
        <v>3785</v>
      </c>
      <c r="W2378" s="26">
        <f t="shared" si="423"/>
        <v>2022</v>
      </c>
      <c r="X2378" s="26" t="str">
        <f t="shared" si="424"/>
        <v>03</v>
      </c>
      <c r="Y2378" s="26">
        <f t="shared" si="425"/>
        <v>10</v>
      </c>
      <c r="Z2378" s="26" t="str">
        <f t="shared" si="426"/>
        <v>00</v>
      </c>
      <c r="AA2378" s="26" t="str">
        <f t="shared" si="427"/>
        <v>06</v>
      </c>
      <c r="AB2378" s="26" t="str">
        <f t="shared" si="428"/>
        <v>50</v>
      </c>
      <c r="AC2378" s="86" t="str">
        <f t="shared" si="429"/>
        <v>CLS_TU_2038X1022px_10m_S2A_MSIL1C_20220310_40CC</v>
      </c>
      <c r="AD2378" s="41" t="s">
        <v>3786</v>
      </c>
    </row>
    <row r="2379" spans="2:30" x14ac:dyDescent="0.25">
      <c r="B2379" t="s">
        <v>3866</v>
      </c>
      <c r="C2379" t="s">
        <v>3817</v>
      </c>
      <c r="D2379" s="7" t="s">
        <v>379</v>
      </c>
      <c r="E2379" s="2" t="b">
        <v>1</v>
      </c>
      <c r="F2379" s="2" t="s">
        <v>3814</v>
      </c>
      <c r="G2379" s="7" t="s">
        <v>370</v>
      </c>
      <c r="H2379" t="s">
        <v>88</v>
      </c>
      <c r="I2379" s="50">
        <v>44625</v>
      </c>
      <c r="J2379" s="2" t="s">
        <v>89</v>
      </c>
      <c r="K2379" s="2" t="s">
        <v>98</v>
      </c>
      <c r="L2379" s="9">
        <v>93.2</v>
      </c>
      <c r="M2379" s="2" t="s">
        <v>4140</v>
      </c>
      <c r="N2379" s="2" t="s">
        <v>85</v>
      </c>
      <c r="O2379" s="2" t="s">
        <v>4138</v>
      </c>
      <c r="P2379" s="2" t="str">
        <f>VLOOKUP(I2379,Period!A:B,2,FALSE)</f>
        <v>2022H1</v>
      </c>
      <c r="Q2379" s="9">
        <f t="shared" si="420"/>
        <v>93.2</v>
      </c>
      <c r="R2379" s="2">
        <f t="shared" si="421"/>
        <v>100</v>
      </c>
      <c r="S2379" t="str">
        <f t="shared" si="422"/>
        <v>04 Overcast (100%)</v>
      </c>
      <c r="T2379" t="str">
        <f t="shared" si="419"/>
        <v>44625S2A_MSIL1CCDM-MLB-CLSTU4462504 Overcast (100%)</v>
      </c>
      <c r="U2379">
        <f>IF(COUNTIF(T$2:T2378,T2379)&gt;=1,0,1)</f>
        <v>1</v>
      </c>
      <c r="V2379" s="26" t="s">
        <v>3787</v>
      </c>
      <c r="W2379" s="26">
        <f t="shared" si="423"/>
        <v>2022</v>
      </c>
      <c r="X2379" s="26" t="str">
        <f t="shared" si="424"/>
        <v>03</v>
      </c>
      <c r="Y2379" s="26" t="str">
        <f t="shared" si="425"/>
        <v>05</v>
      </c>
      <c r="Z2379" s="26" t="str">
        <f t="shared" si="426"/>
        <v>00</v>
      </c>
      <c r="AA2379" s="26" t="str">
        <f t="shared" si="427"/>
        <v>06</v>
      </c>
      <c r="AB2379" s="26" t="str">
        <f t="shared" si="428"/>
        <v>43</v>
      </c>
      <c r="AC2379" s="86" t="str">
        <f t="shared" si="429"/>
        <v>CLS_TU_2038X1022px_10m_S2A_MSIL1C_20220305_100CC</v>
      </c>
      <c r="AD2379" s="41" t="s">
        <v>3788</v>
      </c>
    </row>
    <row r="2380" spans="2:30" x14ac:dyDescent="0.25">
      <c r="B2380" t="s">
        <v>3866</v>
      </c>
      <c r="C2380" t="s">
        <v>3817</v>
      </c>
      <c r="D2380" s="7" t="s">
        <v>379</v>
      </c>
      <c r="E2380" s="2" t="b">
        <v>1</v>
      </c>
      <c r="F2380" s="2" t="s">
        <v>3814</v>
      </c>
      <c r="G2380" s="7" t="s">
        <v>370</v>
      </c>
      <c r="H2380" t="s">
        <v>88</v>
      </c>
      <c r="I2380" s="50">
        <v>44620</v>
      </c>
      <c r="J2380" s="2" t="s">
        <v>89</v>
      </c>
      <c r="K2380" s="2" t="s">
        <v>94</v>
      </c>
      <c r="L2380" s="9">
        <v>50</v>
      </c>
      <c r="M2380" s="2" t="s">
        <v>4140</v>
      </c>
      <c r="N2380" s="2" t="s">
        <v>85</v>
      </c>
      <c r="O2380" s="2" t="s">
        <v>4138</v>
      </c>
      <c r="P2380" s="2" t="str">
        <f>VLOOKUP(I2380,Period!A:B,2,FALSE)</f>
        <v>2022H1</v>
      </c>
      <c r="Q2380" s="9">
        <f t="shared" si="420"/>
        <v>50</v>
      </c>
      <c r="R2380" s="2">
        <f t="shared" si="421"/>
        <v>50</v>
      </c>
      <c r="S2380" t="str">
        <f t="shared" si="422"/>
        <v>03 Cloudy (40%-90%)</v>
      </c>
      <c r="T2380" t="str">
        <f t="shared" si="419"/>
        <v>44620S2A_MSIL1CCDM-MLB-CLSTU4462003 Cloudy (40%-90%)</v>
      </c>
      <c r="U2380">
        <f>IF(COUNTIF(T$2:T2379,T2380)&gt;=1,0,1)</f>
        <v>1</v>
      </c>
      <c r="V2380" s="26" t="s">
        <v>3789</v>
      </c>
      <c r="W2380" s="26">
        <f t="shared" si="423"/>
        <v>2022</v>
      </c>
      <c r="X2380" s="26" t="str">
        <f t="shared" si="424"/>
        <v>02</v>
      </c>
      <c r="Y2380" s="26">
        <f t="shared" si="425"/>
        <v>28</v>
      </c>
      <c r="Z2380" s="26" t="str">
        <f t="shared" si="426"/>
        <v>00</v>
      </c>
      <c r="AA2380" s="26" t="str">
        <f t="shared" si="427"/>
        <v>06</v>
      </c>
      <c r="AB2380" s="26" t="str">
        <f t="shared" si="428"/>
        <v>49</v>
      </c>
      <c r="AC2380" s="86" t="str">
        <f t="shared" si="429"/>
        <v>CLS_TU_2038X1022px_10m_S2A_MSIL1C_20220228_50CC</v>
      </c>
      <c r="AD2380" s="41" t="s">
        <v>3790</v>
      </c>
    </row>
    <row r="2381" spans="2:30" x14ac:dyDescent="0.25">
      <c r="B2381" t="s">
        <v>3866</v>
      </c>
      <c r="C2381" t="s">
        <v>3817</v>
      </c>
      <c r="D2381" s="7" t="s">
        <v>379</v>
      </c>
      <c r="E2381" s="2" t="b">
        <v>1</v>
      </c>
      <c r="F2381" s="2" t="s">
        <v>3814</v>
      </c>
      <c r="G2381" s="7" t="s">
        <v>370</v>
      </c>
      <c r="H2381" t="s">
        <v>88</v>
      </c>
      <c r="I2381" s="50">
        <v>44615</v>
      </c>
      <c r="J2381" s="2" t="s">
        <v>89</v>
      </c>
      <c r="K2381" s="2" t="s">
        <v>387</v>
      </c>
      <c r="L2381" s="9">
        <v>68.5</v>
      </c>
      <c r="M2381" s="2" t="s">
        <v>4140</v>
      </c>
      <c r="N2381" s="2" t="s">
        <v>85</v>
      </c>
      <c r="O2381" s="2" t="s">
        <v>4138</v>
      </c>
      <c r="P2381" s="2" t="str">
        <f>VLOOKUP(I2381,Period!A:B,2,FALSE)</f>
        <v>2022H1</v>
      </c>
      <c r="Q2381" s="9">
        <f t="shared" si="420"/>
        <v>68.5</v>
      </c>
      <c r="R2381" s="2">
        <f t="shared" si="421"/>
        <v>70</v>
      </c>
      <c r="S2381" t="str">
        <f t="shared" si="422"/>
        <v>03 Cloudy (40%-90%)</v>
      </c>
      <c r="T2381" t="str">
        <f t="shared" si="419"/>
        <v>44615S2A_MSIL1CCDM-MLB-CLSTU4461503 Cloudy (40%-90%)</v>
      </c>
      <c r="U2381">
        <f>IF(COUNTIF(T$2:T2380,T2381)&gt;=1,0,1)</f>
        <v>1</v>
      </c>
      <c r="V2381" s="26" t="s">
        <v>3791</v>
      </c>
      <c r="W2381" s="26">
        <f t="shared" si="423"/>
        <v>2022</v>
      </c>
      <c r="X2381" s="26" t="str">
        <f t="shared" si="424"/>
        <v>02</v>
      </c>
      <c r="Y2381" s="26">
        <f t="shared" si="425"/>
        <v>23</v>
      </c>
      <c r="Z2381" s="26" t="str">
        <f t="shared" si="426"/>
        <v>00</v>
      </c>
      <c r="AA2381" s="26" t="str">
        <f t="shared" si="427"/>
        <v>06</v>
      </c>
      <c r="AB2381" s="26" t="str">
        <f t="shared" si="428"/>
        <v>41</v>
      </c>
      <c r="AC2381" s="86" t="str">
        <f t="shared" si="429"/>
        <v>CLS_TU_2038X1022px_10m_S2A_MSIL1C_20220223_70CC</v>
      </c>
      <c r="AD2381" s="41" t="s">
        <v>3792</v>
      </c>
    </row>
    <row r="2382" spans="2:30" x14ac:dyDescent="0.25">
      <c r="B2382" t="s">
        <v>3866</v>
      </c>
      <c r="C2382" t="s">
        <v>3817</v>
      </c>
      <c r="D2382" s="7" t="s">
        <v>379</v>
      </c>
      <c r="E2382" s="2" t="b">
        <v>1</v>
      </c>
      <c r="F2382" s="2" t="s">
        <v>3814</v>
      </c>
      <c r="G2382" s="7" t="s">
        <v>370</v>
      </c>
      <c r="H2382" t="s">
        <v>88</v>
      </c>
      <c r="I2382" s="50">
        <v>44610</v>
      </c>
      <c r="J2382" s="2" t="s">
        <v>89</v>
      </c>
      <c r="K2382" s="2" t="s">
        <v>381</v>
      </c>
      <c r="L2382" s="9">
        <v>0</v>
      </c>
      <c r="M2382" s="2" t="s">
        <v>4140</v>
      </c>
      <c r="N2382" s="2" t="s">
        <v>85</v>
      </c>
      <c r="O2382" s="2" t="s">
        <v>4138</v>
      </c>
      <c r="P2382" s="2" t="str">
        <f>VLOOKUP(I2382,Period!A:B,2,FALSE)</f>
        <v>2022H1</v>
      </c>
      <c r="Q2382" s="9">
        <f t="shared" si="420"/>
        <v>0</v>
      </c>
      <c r="R2382" s="2">
        <f t="shared" si="421"/>
        <v>0</v>
      </c>
      <c r="S2382" t="str">
        <f t="shared" si="422"/>
        <v>01 Clear (0%)</v>
      </c>
      <c r="T2382" t="str">
        <f t="shared" si="419"/>
        <v>44610S2A_MSIL1CCDM-MLB-CLSTU4461001 Clear (0%)</v>
      </c>
      <c r="U2382">
        <f>IF(COUNTIF(T$2:T2381,T2382)&gt;=1,0,1)</f>
        <v>1</v>
      </c>
      <c r="V2382" s="26" t="s">
        <v>3793</v>
      </c>
      <c r="W2382" s="26">
        <f t="shared" si="423"/>
        <v>2022</v>
      </c>
      <c r="X2382" s="26" t="str">
        <f t="shared" si="424"/>
        <v>02</v>
      </c>
      <c r="Y2382" s="26">
        <f t="shared" si="425"/>
        <v>18</v>
      </c>
      <c r="Z2382" s="26" t="str">
        <f t="shared" si="426"/>
        <v>00</v>
      </c>
      <c r="AA2382" s="26" t="str">
        <f t="shared" si="427"/>
        <v>06</v>
      </c>
      <c r="AB2382" s="26" t="str">
        <f t="shared" si="428"/>
        <v>47</v>
      </c>
      <c r="AC2382" s="86" t="str">
        <f t="shared" si="429"/>
        <v>CLS_TU_2038X1022px_10m_S2A_MSIL1C_20220218_0CC</v>
      </c>
      <c r="AD2382" s="41" t="s">
        <v>3794</v>
      </c>
    </row>
    <row r="2383" spans="2:30" x14ac:dyDescent="0.25">
      <c r="B2383" t="s">
        <v>3866</v>
      </c>
      <c r="C2383" t="s">
        <v>3817</v>
      </c>
      <c r="D2383" s="7" t="s">
        <v>379</v>
      </c>
      <c r="E2383" s="2" t="b">
        <v>1</v>
      </c>
      <c r="F2383" s="2" t="s">
        <v>3814</v>
      </c>
      <c r="G2383" s="7" t="s">
        <v>370</v>
      </c>
      <c r="H2383" t="s">
        <v>88</v>
      </c>
      <c r="I2383" s="50">
        <v>44605</v>
      </c>
      <c r="J2383" s="2" t="s">
        <v>89</v>
      </c>
      <c r="K2383" s="2" t="s">
        <v>388</v>
      </c>
      <c r="L2383" s="9">
        <v>11.9</v>
      </c>
      <c r="M2383" s="2" t="s">
        <v>4140</v>
      </c>
      <c r="N2383" s="2" t="s">
        <v>85</v>
      </c>
      <c r="O2383" s="2" t="s">
        <v>4138</v>
      </c>
      <c r="P2383" s="2" t="str">
        <f>VLOOKUP(I2383,Period!A:B,2,FALSE)</f>
        <v>2022H1</v>
      </c>
      <c r="Q2383" s="9">
        <f t="shared" si="420"/>
        <v>11.9</v>
      </c>
      <c r="R2383" s="2">
        <f t="shared" si="421"/>
        <v>20</v>
      </c>
      <c r="S2383" t="str">
        <f t="shared" si="422"/>
        <v>02 Sunny (10%-30%)</v>
      </c>
      <c r="T2383" t="str">
        <f t="shared" si="419"/>
        <v>44605S2A_MSIL1CCDM-MLB-CLSTU4460502 Sunny (10%-30%)</v>
      </c>
      <c r="U2383">
        <f>IF(COUNTIF(T$2:T2382,T2383)&gt;=1,0,1)</f>
        <v>1</v>
      </c>
      <c r="V2383" s="26" t="s">
        <v>3795</v>
      </c>
      <c r="W2383" s="26">
        <f t="shared" si="423"/>
        <v>2022</v>
      </c>
      <c r="X2383" s="26" t="str">
        <f t="shared" si="424"/>
        <v>02</v>
      </c>
      <c r="Y2383" s="26">
        <f t="shared" si="425"/>
        <v>13</v>
      </c>
      <c r="Z2383" s="26" t="str">
        <f t="shared" si="426"/>
        <v>00</v>
      </c>
      <c r="AA2383" s="26" t="str">
        <f t="shared" si="427"/>
        <v>06</v>
      </c>
      <c r="AB2383" s="26" t="str">
        <f t="shared" si="428"/>
        <v>40</v>
      </c>
      <c r="AC2383" s="86" t="str">
        <f t="shared" si="429"/>
        <v>CLS_TU_2038X1022px_10m_S2A_MSIL1C_20220213_20CC</v>
      </c>
      <c r="AD2383" s="41" t="s">
        <v>3796</v>
      </c>
    </row>
    <row r="2384" spans="2:30" x14ac:dyDescent="0.25">
      <c r="B2384" t="s">
        <v>3866</v>
      </c>
      <c r="C2384" t="s">
        <v>3817</v>
      </c>
      <c r="D2384" s="7" t="s">
        <v>379</v>
      </c>
      <c r="E2384" s="2" t="b">
        <v>1</v>
      </c>
      <c r="F2384" s="2" t="s">
        <v>3814</v>
      </c>
      <c r="G2384" s="7" t="s">
        <v>370</v>
      </c>
      <c r="H2384" t="s">
        <v>88</v>
      </c>
      <c r="I2384" s="50">
        <v>44600</v>
      </c>
      <c r="J2384" s="2" t="s">
        <v>89</v>
      </c>
      <c r="K2384" s="2" t="s">
        <v>93</v>
      </c>
      <c r="L2384" s="9">
        <v>21</v>
      </c>
      <c r="M2384" s="2" t="s">
        <v>4140</v>
      </c>
      <c r="N2384" s="2" t="s">
        <v>85</v>
      </c>
      <c r="O2384" s="2" t="s">
        <v>4138</v>
      </c>
      <c r="P2384" s="2" t="str">
        <f>VLOOKUP(I2384,Period!A:B,2,FALSE)</f>
        <v>2022H1</v>
      </c>
      <c r="Q2384" s="9">
        <f t="shared" si="420"/>
        <v>21</v>
      </c>
      <c r="R2384" s="2">
        <f t="shared" si="421"/>
        <v>30</v>
      </c>
      <c r="S2384" t="str">
        <f t="shared" si="422"/>
        <v>02 Sunny (10%-30%)</v>
      </c>
      <c r="T2384" t="str">
        <f t="shared" ref="T2384:T2447" si="430">CONCATENATE(I2384,B2384,C2384,H2384,I2384,S2384)</f>
        <v>44600S2A_MSIL1CCDM-MLB-CLSTU4460002 Sunny (10%-30%)</v>
      </c>
      <c r="U2384">
        <f>IF(COUNTIF(T$2:T2383,T2384)&gt;=1,0,1)</f>
        <v>1</v>
      </c>
      <c r="V2384" s="26" t="s">
        <v>3797</v>
      </c>
      <c r="W2384" s="26">
        <f t="shared" si="423"/>
        <v>2022</v>
      </c>
      <c r="X2384" s="26" t="str">
        <f t="shared" si="424"/>
        <v>02</v>
      </c>
      <c r="Y2384" s="26" t="str">
        <f t="shared" si="425"/>
        <v>08</v>
      </c>
      <c r="Z2384" s="26" t="str">
        <f t="shared" si="426"/>
        <v>00</v>
      </c>
      <c r="AA2384" s="26" t="str">
        <f t="shared" si="427"/>
        <v>06</v>
      </c>
      <c r="AB2384" s="26" t="str">
        <f t="shared" si="428"/>
        <v>45</v>
      </c>
      <c r="AC2384" s="86" t="str">
        <f t="shared" si="429"/>
        <v>CLS_TU_2038X1022px_10m_S2A_MSIL1C_20220208_30CC</v>
      </c>
      <c r="AD2384" s="41" t="s">
        <v>3798</v>
      </c>
    </row>
    <row r="2385" spans="2:30" x14ac:dyDescent="0.25">
      <c r="B2385" t="s">
        <v>3866</v>
      </c>
      <c r="C2385" t="s">
        <v>3817</v>
      </c>
      <c r="D2385" s="7" t="s">
        <v>379</v>
      </c>
      <c r="E2385" s="2" t="b">
        <v>1</v>
      </c>
      <c r="F2385" s="2" t="s">
        <v>3814</v>
      </c>
      <c r="G2385" s="7" t="s">
        <v>370</v>
      </c>
      <c r="H2385" t="s">
        <v>88</v>
      </c>
      <c r="I2385" s="50">
        <v>44595</v>
      </c>
      <c r="J2385" s="2" t="s">
        <v>89</v>
      </c>
      <c r="K2385" s="2" t="s">
        <v>388</v>
      </c>
      <c r="L2385" s="9">
        <v>36</v>
      </c>
      <c r="M2385" s="2" t="s">
        <v>4140</v>
      </c>
      <c r="N2385" s="2" t="s">
        <v>85</v>
      </c>
      <c r="O2385" s="2" t="s">
        <v>4138</v>
      </c>
      <c r="P2385" s="2" t="str">
        <f>VLOOKUP(I2385,Period!A:B,2,FALSE)</f>
        <v>2022H1</v>
      </c>
      <c r="Q2385" s="9">
        <f t="shared" si="420"/>
        <v>36</v>
      </c>
      <c r="R2385" s="2">
        <f t="shared" si="421"/>
        <v>40</v>
      </c>
      <c r="S2385" t="str">
        <f t="shared" si="422"/>
        <v>03 Cloudy (40%-90%)</v>
      </c>
      <c r="T2385" t="str">
        <f t="shared" si="430"/>
        <v>44595S2A_MSIL1CCDM-MLB-CLSTU4459503 Cloudy (40%-90%)</v>
      </c>
      <c r="U2385">
        <f>IF(COUNTIF(T$2:T2384,T2385)&gt;=1,0,1)</f>
        <v>1</v>
      </c>
      <c r="V2385" s="26" t="s">
        <v>3799</v>
      </c>
      <c r="W2385" s="26">
        <f t="shared" si="423"/>
        <v>2022</v>
      </c>
      <c r="X2385" s="26" t="str">
        <f t="shared" si="424"/>
        <v>02</v>
      </c>
      <c r="Y2385" s="26" t="str">
        <f t="shared" si="425"/>
        <v>03</v>
      </c>
      <c r="Z2385" s="26" t="str">
        <f t="shared" si="426"/>
        <v>00</v>
      </c>
      <c r="AA2385" s="26" t="str">
        <f t="shared" si="427"/>
        <v>06</v>
      </c>
      <c r="AB2385" s="26" t="str">
        <f t="shared" si="428"/>
        <v>40</v>
      </c>
      <c r="AC2385" s="86" t="str">
        <f t="shared" si="429"/>
        <v>CLS_TU_2038X1022px_10m_S2A_MSIL1C_20220203_40CC</v>
      </c>
      <c r="AD2385" s="41" t="s">
        <v>3800</v>
      </c>
    </row>
    <row r="2386" spans="2:30" x14ac:dyDescent="0.25">
      <c r="B2386" t="s">
        <v>3866</v>
      </c>
      <c r="C2386" t="s">
        <v>3817</v>
      </c>
      <c r="D2386" s="7" t="s">
        <v>379</v>
      </c>
      <c r="E2386" s="2" t="b">
        <v>1</v>
      </c>
      <c r="F2386" s="2" t="s">
        <v>3814</v>
      </c>
      <c r="G2386" s="7" t="s">
        <v>370</v>
      </c>
      <c r="H2386" t="s">
        <v>88</v>
      </c>
      <c r="I2386" s="50">
        <v>44590</v>
      </c>
      <c r="J2386" s="2" t="s">
        <v>89</v>
      </c>
      <c r="K2386" s="2" t="s">
        <v>95</v>
      </c>
      <c r="L2386" s="9">
        <v>99.7</v>
      </c>
      <c r="M2386" s="2" t="s">
        <v>4140</v>
      </c>
      <c r="N2386" s="2" t="s">
        <v>85</v>
      </c>
      <c r="O2386" s="2" t="s">
        <v>4138</v>
      </c>
      <c r="P2386" s="2" t="str">
        <f>VLOOKUP(I2386,Period!A:B,2,FALSE)</f>
        <v>2022H1</v>
      </c>
      <c r="Q2386" s="9">
        <f t="shared" si="420"/>
        <v>99.7</v>
      </c>
      <c r="R2386" s="2">
        <f t="shared" si="421"/>
        <v>100</v>
      </c>
      <c r="S2386" t="str">
        <f t="shared" si="422"/>
        <v>04 Overcast (100%)</v>
      </c>
      <c r="T2386" t="str">
        <f t="shared" si="430"/>
        <v>44590S2A_MSIL1CCDM-MLB-CLSTU4459004 Overcast (100%)</v>
      </c>
      <c r="U2386">
        <f>IF(COUNTIF(T$2:T2385,T2386)&gt;=1,0,1)</f>
        <v>1</v>
      </c>
      <c r="V2386" s="26" t="s">
        <v>3801</v>
      </c>
      <c r="W2386" s="26">
        <f t="shared" si="423"/>
        <v>2022</v>
      </c>
      <c r="X2386" s="26" t="str">
        <f t="shared" si="424"/>
        <v>01</v>
      </c>
      <c r="Y2386" s="26">
        <f t="shared" si="425"/>
        <v>29</v>
      </c>
      <c r="Z2386" s="26" t="str">
        <f t="shared" si="426"/>
        <v>00</v>
      </c>
      <c r="AA2386" s="26" t="str">
        <f t="shared" si="427"/>
        <v>06</v>
      </c>
      <c r="AB2386" s="26" t="str">
        <f t="shared" si="428"/>
        <v>46</v>
      </c>
      <c r="AC2386" s="86" t="str">
        <f t="shared" si="429"/>
        <v>CLS_TU_2038X1022px_10m_S2A_MSIL1C_20220129_100CC</v>
      </c>
      <c r="AD2386" s="41" t="s">
        <v>3802</v>
      </c>
    </row>
    <row r="2387" spans="2:30" x14ac:dyDescent="0.25">
      <c r="B2387" t="s">
        <v>3866</v>
      </c>
      <c r="C2387" t="s">
        <v>3817</v>
      </c>
      <c r="D2387" s="7" t="s">
        <v>379</v>
      </c>
      <c r="E2387" s="2" t="b">
        <v>1</v>
      </c>
      <c r="F2387" s="2" t="s">
        <v>3814</v>
      </c>
      <c r="G2387" s="7" t="s">
        <v>370</v>
      </c>
      <c r="H2387" t="s">
        <v>88</v>
      </c>
      <c r="I2387" s="50">
        <v>44585</v>
      </c>
      <c r="J2387" s="2" t="s">
        <v>89</v>
      </c>
      <c r="K2387" s="2" t="s">
        <v>388</v>
      </c>
      <c r="L2387" s="9">
        <v>77.599999999999994</v>
      </c>
      <c r="M2387" s="2" t="s">
        <v>4140</v>
      </c>
      <c r="N2387" s="2" t="s">
        <v>85</v>
      </c>
      <c r="O2387" s="2" t="s">
        <v>4138</v>
      </c>
      <c r="P2387" s="2" t="str">
        <f>VLOOKUP(I2387,Period!A:B,2,FALSE)</f>
        <v>2022H1</v>
      </c>
      <c r="Q2387" s="9">
        <f t="shared" si="420"/>
        <v>77.599999999999994</v>
      </c>
      <c r="R2387" s="2">
        <f t="shared" si="421"/>
        <v>80</v>
      </c>
      <c r="S2387" t="str">
        <f t="shared" si="422"/>
        <v>03 Cloudy (40%-90%)</v>
      </c>
      <c r="T2387" t="str">
        <f t="shared" si="430"/>
        <v>44585S2A_MSIL1CCDM-MLB-CLSTU4458503 Cloudy (40%-90%)</v>
      </c>
      <c r="U2387">
        <f>IF(COUNTIF(T$2:T2386,T2387)&gt;=1,0,1)</f>
        <v>1</v>
      </c>
      <c r="V2387" s="26" t="s">
        <v>3803</v>
      </c>
      <c r="W2387" s="26">
        <f t="shared" si="423"/>
        <v>2022</v>
      </c>
      <c r="X2387" s="26" t="str">
        <f t="shared" si="424"/>
        <v>01</v>
      </c>
      <c r="Y2387" s="26">
        <f t="shared" si="425"/>
        <v>24</v>
      </c>
      <c r="Z2387" s="26" t="str">
        <f t="shared" si="426"/>
        <v>00</v>
      </c>
      <c r="AA2387" s="26" t="str">
        <f t="shared" si="427"/>
        <v>06</v>
      </c>
      <c r="AB2387" s="26" t="str">
        <f t="shared" si="428"/>
        <v>40</v>
      </c>
      <c r="AC2387" s="86" t="str">
        <f t="shared" si="429"/>
        <v>CLS_TU_2038X1022px_10m_S2A_MSIL1C_20220124_80CC</v>
      </c>
      <c r="AD2387" s="41" t="s">
        <v>3804</v>
      </c>
    </row>
    <row r="2388" spans="2:30" x14ac:dyDescent="0.25">
      <c r="B2388" t="s">
        <v>3866</v>
      </c>
      <c r="C2388" t="s">
        <v>3817</v>
      </c>
      <c r="D2388" s="7" t="s">
        <v>379</v>
      </c>
      <c r="E2388" s="2" t="b">
        <v>1</v>
      </c>
      <c r="F2388" s="2" t="s">
        <v>3814</v>
      </c>
      <c r="G2388" s="7" t="s">
        <v>370</v>
      </c>
      <c r="H2388" t="s">
        <v>88</v>
      </c>
      <c r="I2388" s="50">
        <v>44575</v>
      </c>
      <c r="J2388" s="2" t="s">
        <v>89</v>
      </c>
      <c r="K2388" s="2" t="s">
        <v>99</v>
      </c>
      <c r="L2388" s="9">
        <v>69.3</v>
      </c>
      <c r="M2388" s="2" t="s">
        <v>4140</v>
      </c>
      <c r="N2388" s="2" t="s">
        <v>85</v>
      </c>
      <c r="O2388" s="2" t="s">
        <v>4138</v>
      </c>
      <c r="P2388" s="2" t="str">
        <f>VLOOKUP(I2388,Period!A:B,2,FALSE)</f>
        <v>2022H1</v>
      </c>
      <c r="Q2388" s="9">
        <f t="shared" si="420"/>
        <v>69.3</v>
      </c>
      <c r="R2388" s="2">
        <f t="shared" si="421"/>
        <v>70</v>
      </c>
      <c r="S2388" t="str">
        <f t="shared" si="422"/>
        <v>03 Cloudy (40%-90%)</v>
      </c>
      <c r="T2388" t="str">
        <f t="shared" si="430"/>
        <v>44575S2A_MSIL1CCDM-MLB-CLSTU4457503 Cloudy (40%-90%)</v>
      </c>
      <c r="U2388">
        <f>IF(COUNTIF(T$2:T2387,T2388)&gt;=1,0,1)</f>
        <v>1</v>
      </c>
      <c r="V2388" s="26" t="s">
        <v>3805</v>
      </c>
      <c r="W2388" s="26">
        <f t="shared" si="423"/>
        <v>2022</v>
      </c>
      <c r="X2388" s="26" t="str">
        <f t="shared" si="424"/>
        <v>01</v>
      </c>
      <c r="Y2388" s="26">
        <f t="shared" si="425"/>
        <v>14</v>
      </c>
      <c r="Z2388" s="26" t="str">
        <f t="shared" si="426"/>
        <v>00</v>
      </c>
      <c r="AA2388" s="26" t="str">
        <f t="shared" si="427"/>
        <v>06</v>
      </c>
      <c r="AB2388" s="26" t="str">
        <f t="shared" si="428"/>
        <v>42</v>
      </c>
      <c r="AC2388" s="86" t="str">
        <f t="shared" si="429"/>
        <v>CLS_TU_2038X1022px_10m_S2A_MSIL1C_20220114_70CC</v>
      </c>
      <c r="AD2388" s="41" t="s">
        <v>3806</v>
      </c>
    </row>
    <row r="2389" spans="2:30" x14ac:dyDescent="0.25">
      <c r="B2389" t="s">
        <v>3866</v>
      </c>
      <c r="C2389" t="s">
        <v>3817</v>
      </c>
      <c r="D2389" s="7" t="s">
        <v>379</v>
      </c>
      <c r="E2389" s="2" t="b">
        <v>1</v>
      </c>
      <c r="F2389" s="2" t="s">
        <v>3814</v>
      </c>
      <c r="G2389" s="7" t="s">
        <v>370</v>
      </c>
      <c r="H2389" t="s">
        <v>88</v>
      </c>
      <c r="I2389" s="50">
        <v>44570</v>
      </c>
      <c r="J2389" s="2" t="s">
        <v>89</v>
      </c>
      <c r="K2389" s="2" t="s">
        <v>381</v>
      </c>
      <c r="L2389" s="9">
        <v>50.5</v>
      </c>
      <c r="M2389" s="2" t="s">
        <v>4140</v>
      </c>
      <c r="N2389" s="2" t="s">
        <v>85</v>
      </c>
      <c r="O2389" s="2" t="s">
        <v>4138</v>
      </c>
      <c r="P2389" s="2" t="str">
        <f>VLOOKUP(I2389,Period!A:B,2,FALSE)</f>
        <v>2022H1</v>
      </c>
      <c r="Q2389" s="9">
        <f t="shared" si="420"/>
        <v>50.5</v>
      </c>
      <c r="R2389" s="2">
        <f t="shared" si="421"/>
        <v>60</v>
      </c>
      <c r="S2389" t="str">
        <f t="shared" si="422"/>
        <v>03 Cloudy (40%-90%)</v>
      </c>
      <c r="T2389" t="str">
        <f t="shared" si="430"/>
        <v>44570S2A_MSIL1CCDM-MLB-CLSTU4457003 Cloudy (40%-90%)</v>
      </c>
      <c r="U2389">
        <f>IF(COUNTIF(T$2:T2388,T2389)&gt;=1,0,1)</f>
        <v>1</v>
      </c>
      <c r="V2389" s="26" t="s">
        <v>3807</v>
      </c>
      <c r="W2389" s="26">
        <f t="shared" si="423"/>
        <v>2022</v>
      </c>
      <c r="X2389" s="26" t="str">
        <f t="shared" si="424"/>
        <v>01</v>
      </c>
      <c r="Y2389" s="26" t="str">
        <f t="shared" si="425"/>
        <v>09</v>
      </c>
      <c r="Z2389" s="26" t="str">
        <f t="shared" si="426"/>
        <v>00</v>
      </c>
      <c r="AA2389" s="26" t="str">
        <f t="shared" si="427"/>
        <v>06</v>
      </c>
      <c r="AB2389" s="26" t="str">
        <f t="shared" si="428"/>
        <v>47</v>
      </c>
      <c r="AC2389" s="86" t="str">
        <f t="shared" si="429"/>
        <v>CLS_TU_2038X1022px_10m_S2A_MSIL1C_20220109_60CC</v>
      </c>
      <c r="AD2389" s="41" t="s">
        <v>3808</v>
      </c>
    </row>
    <row r="2390" spans="2:30" x14ac:dyDescent="0.25">
      <c r="B2390" t="s">
        <v>3866</v>
      </c>
      <c r="C2390" t="s">
        <v>3817</v>
      </c>
      <c r="D2390" s="7" t="s">
        <v>379</v>
      </c>
      <c r="E2390" s="2" t="b">
        <v>1</v>
      </c>
      <c r="F2390" s="2" t="s">
        <v>3814</v>
      </c>
      <c r="G2390" s="7" t="s">
        <v>370</v>
      </c>
      <c r="H2390" t="s">
        <v>88</v>
      </c>
      <c r="I2390" s="50">
        <v>44565</v>
      </c>
      <c r="J2390" s="2" t="s">
        <v>89</v>
      </c>
      <c r="K2390" s="2" t="s">
        <v>99</v>
      </c>
      <c r="L2390" s="9">
        <v>21.7</v>
      </c>
      <c r="M2390" s="2" t="s">
        <v>4140</v>
      </c>
      <c r="N2390" s="2" t="s">
        <v>85</v>
      </c>
      <c r="O2390" s="2" t="s">
        <v>4138</v>
      </c>
      <c r="P2390" s="2" t="str">
        <f>VLOOKUP(I2390,Period!A:B,2,FALSE)</f>
        <v>2022H1</v>
      </c>
      <c r="Q2390" s="9">
        <f t="shared" si="420"/>
        <v>21.7</v>
      </c>
      <c r="R2390" s="2">
        <f t="shared" si="421"/>
        <v>30</v>
      </c>
      <c r="S2390" t="str">
        <f t="shared" si="422"/>
        <v>02 Sunny (10%-30%)</v>
      </c>
      <c r="T2390" t="str">
        <f t="shared" si="430"/>
        <v>44565S2A_MSIL1CCDM-MLB-CLSTU4456502 Sunny (10%-30%)</v>
      </c>
      <c r="U2390">
        <f>IF(COUNTIF(T$2:T2389,T2390)&gt;=1,0,1)</f>
        <v>1</v>
      </c>
      <c r="V2390" s="26" t="s">
        <v>3809</v>
      </c>
      <c r="W2390" s="26">
        <f t="shared" si="423"/>
        <v>2022</v>
      </c>
      <c r="X2390" s="26" t="str">
        <f t="shared" si="424"/>
        <v>01</v>
      </c>
      <c r="Y2390" s="26" t="str">
        <f t="shared" si="425"/>
        <v>04</v>
      </c>
      <c r="Z2390" s="26" t="str">
        <f t="shared" si="426"/>
        <v>00</v>
      </c>
      <c r="AA2390" s="26" t="str">
        <f t="shared" si="427"/>
        <v>06</v>
      </c>
      <c r="AB2390" s="26" t="str">
        <f t="shared" si="428"/>
        <v>42</v>
      </c>
      <c r="AC2390" s="86" t="str">
        <f t="shared" si="429"/>
        <v>CLS_TU_2038X1022px_10m_S2A_MSIL1C_20220104_30CC</v>
      </c>
      <c r="AD2390" s="41" t="s">
        <v>3810</v>
      </c>
    </row>
    <row r="2391" spans="2:30" x14ac:dyDescent="0.25">
      <c r="B2391" t="s">
        <v>3866</v>
      </c>
      <c r="C2391" t="s">
        <v>3817</v>
      </c>
      <c r="D2391" s="7" t="s">
        <v>3826</v>
      </c>
      <c r="E2391" s="2" t="b">
        <v>1</v>
      </c>
      <c r="F2391" s="2" t="s">
        <v>3815</v>
      </c>
      <c r="G2391" s="7" t="s">
        <v>8</v>
      </c>
      <c r="H2391" t="s">
        <v>101</v>
      </c>
      <c r="I2391" s="53">
        <v>44925</v>
      </c>
      <c r="J2391" s="42" t="s">
        <v>102</v>
      </c>
      <c r="K2391" s="42" t="s">
        <v>136</v>
      </c>
      <c r="L2391" s="79">
        <v>97.5</v>
      </c>
      <c r="M2391" t="s">
        <v>3869</v>
      </c>
      <c r="N2391" s="2" t="s">
        <v>85</v>
      </c>
      <c r="O2391" s="2" t="s">
        <v>4139</v>
      </c>
      <c r="P2391" s="2" t="str">
        <f>VLOOKUP(I2391,Period!A:B,2,FALSE)</f>
        <v>2022H2</v>
      </c>
      <c r="Q2391" s="9">
        <f t="shared" si="420"/>
        <v>93.11666666666666</v>
      </c>
      <c r="R2391" s="2">
        <f t="shared" si="421"/>
        <v>100</v>
      </c>
      <c r="S2391" t="str">
        <f t="shared" si="422"/>
        <v>04 Overcast (100%)</v>
      </c>
      <c r="T2391" t="str">
        <f t="shared" si="430"/>
        <v>44925S2A_MSIL1CCDM-MLB-CLSTA4492504 Overcast (100%)</v>
      </c>
      <c r="U2391">
        <f>IF(COUNTIF(T$2:T2390,T2391)&gt;=1,0,1)</f>
        <v>1</v>
      </c>
      <c r="V2391" s="26" t="s">
        <v>751</v>
      </c>
      <c r="W2391" s="26">
        <f t="shared" si="423"/>
        <v>2022</v>
      </c>
      <c r="X2391" s="26">
        <f t="shared" si="424"/>
        <v>12</v>
      </c>
      <c r="Y2391" s="26">
        <f t="shared" si="425"/>
        <v>30</v>
      </c>
      <c r="Z2391" s="26" t="str">
        <f t="shared" si="426"/>
        <v>19</v>
      </c>
      <c r="AA2391" s="26" t="str">
        <f t="shared" si="427"/>
        <v>03</v>
      </c>
      <c r="AB2391" s="26" t="str">
        <f t="shared" si="428"/>
        <v>50</v>
      </c>
      <c r="AC2391" s="86" t="str">
        <f t="shared" si="429"/>
        <v>CLS_TA_2500X1254px_65m_S2A_MSIL1C_20221230_100CC</v>
      </c>
      <c r="AD2391" s="41" t="s">
        <v>752</v>
      </c>
    </row>
    <row r="2392" spans="2:30" x14ac:dyDescent="0.25">
      <c r="B2392" t="s">
        <v>3866</v>
      </c>
      <c r="C2392" t="s">
        <v>3817</v>
      </c>
      <c r="D2392" s="7" t="s">
        <v>3826</v>
      </c>
      <c r="E2392" s="2" t="b">
        <v>1</v>
      </c>
      <c r="F2392" s="2" t="s">
        <v>3815</v>
      </c>
      <c r="G2392" s="7" t="s">
        <v>8</v>
      </c>
      <c r="H2392" t="s">
        <v>101</v>
      </c>
      <c r="I2392" s="53">
        <v>44925</v>
      </c>
      <c r="J2392" s="42" t="s">
        <v>103</v>
      </c>
      <c r="K2392" s="42" t="s">
        <v>146</v>
      </c>
      <c r="L2392" s="79">
        <v>98.4</v>
      </c>
      <c r="M2392" t="s">
        <v>3869</v>
      </c>
      <c r="N2392" s="2" t="s">
        <v>85</v>
      </c>
      <c r="O2392" s="2" t="s">
        <v>4139</v>
      </c>
      <c r="P2392" s="2" t="str">
        <f>VLOOKUP(I2392,Period!A:B,2,FALSE)</f>
        <v>2022H2</v>
      </c>
      <c r="Q2392" s="9">
        <f t="shared" si="420"/>
        <v>93.11666666666666</v>
      </c>
      <c r="R2392" s="2">
        <f t="shared" si="421"/>
        <v>100</v>
      </c>
      <c r="S2392" t="str">
        <f t="shared" si="422"/>
        <v>04 Overcast (100%)</v>
      </c>
      <c r="T2392" t="str">
        <f t="shared" si="430"/>
        <v>44925S2A_MSIL1CCDM-MLB-CLSTA4492504 Overcast (100%)</v>
      </c>
      <c r="U2392">
        <f>IF(COUNTIF(T$2:T2391,T2392)&gt;=1,0,1)</f>
        <v>0</v>
      </c>
      <c r="V2392" s="26" t="s">
        <v>751</v>
      </c>
      <c r="W2392" s="26">
        <f t="shared" si="423"/>
        <v>2022</v>
      </c>
      <c r="X2392" s="26">
        <f t="shared" si="424"/>
        <v>12</v>
      </c>
      <c r="Y2392" s="26">
        <f t="shared" si="425"/>
        <v>30</v>
      </c>
      <c r="Z2392" s="26" t="str">
        <f t="shared" si="426"/>
        <v>19</v>
      </c>
      <c r="AA2392" s="26" t="str">
        <f t="shared" si="427"/>
        <v>03</v>
      </c>
      <c r="AB2392" s="26" t="str">
        <f t="shared" si="428"/>
        <v>46</v>
      </c>
      <c r="AC2392" s="86" t="str">
        <f t="shared" si="429"/>
        <v>CLS_TA_2500X1254px_65m_S2A_MSIL1C_20221230_100CC</v>
      </c>
      <c r="AD2392" s="41" t="s">
        <v>752</v>
      </c>
    </row>
    <row r="2393" spans="2:30" x14ac:dyDescent="0.25">
      <c r="B2393" t="s">
        <v>3866</v>
      </c>
      <c r="C2393" t="s">
        <v>3817</v>
      </c>
      <c r="D2393" s="7" t="s">
        <v>3826</v>
      </c>
      <c r="E2393" s="2" t="b">
        <v>1</v>
      </c>
      <c r="F2393" s="2" t="s">
        <v>3815</v>
      </c>
      <c r="G2393" s="7" t="s">
        <v>8</v>
      </c>
      <c r="H2393" t="s">
        <v>101</v>
      </c>
      <c r="I2393" s="53">
        <v>44925</v>
      </c>
      <c r="J2393" s="42" t="s">
        <v>104</v>
      </c>
      <c r="K2393" s="42" t="s">
        <v>147</v>
      </c>
      <c r="L2393" s="79">
        <v>97.5</v>
      </c>
      <c r="M2393" t="s">
        <v>3869</v>
      </c>
      <c r="N2393" s="2" t="s">
        <v>85</v>
      </c>
      <c r="O2393" s="2" t="s">
        <v>4139</v>
      </c>
      <c r="P2393" s="2" t="str">
        <f>VLOOKUP(I2393,Period!A:B,2,FALSE)</f>
        <v>2022H2</v>
      </c>
      <c r="Q2393" s="9">
        <f t="shared" si="420"/>
        <v>93.11666666666666</v>
      </c>
      <c r="R2393" s="2">
        <f t="shared" si="421"/>
        <v>100</v>
      </c>
      <c r="S2393" t="str">
        <f t="shared" si="422"/>
        <v>04 Overcast (100%)</v>
      </c>
      <c r="T2393" t="str">
        <f t="shared" si="430"/>
        <v>44925S2A_MSIL1CCDM-MLB-CLSTA4492504 Overcast (100%)</v>
      </c>
      <c r="U2393">
        <f>IF(COUNTIF(T$2:T2392,T2393)&gt;=1,0,1)</f>
        <v>0</v>
      </c>
      <c r="V2393" s="26" t="s">
        <v>751</v>
      </c>
      <c r="W2393" s="26">
        <f t="shared" si="423"/>
        <v>2022</v>
      </c>
      <c r="X2393" s="26">
        <f t="shared" si="424"/>
        <v>12</v>
      </c>
      <c r="Y2393" s="26">
        <f t="shared" si="425"/>
        <v>30</v>
      </c>
      <c r="Z2393" s="26" t="str">
        <f t="shared" si="426"/>
        <v>19</v>
      </c>
      <c r="AA2393" s="26" t="str">
        <f t="shared" si="427"/>
        <v>03</v>
      </c>
      <c r="AB2393" s="26" t="str">
        <f t="shared" si="428"/>
        <v>45</v>
      </c>
      <c r="AC2393" s="86" t="str">
        <f t="shared" si="429"/>
        <v>CLS_TA_2500X1254px_65m_S2A_MSIL1C_20221230_100CC</v>
      </c>
      <c r="AD2393" s="41" t="s">
        <v>752</v>
      </c>
    </row>
    <row r="2394" spans="2:30" x14ac:dyDescent="0.25">
      <c r="B2394" t="s">
        <v>3866</v>
      </c>
      <c r="C2394" t="s">
        <v>3817</v>
      </c>
      <c r="D2394" s="7" t="s">
        <v>3826</v>
      </c>
      <c r="E2394" s="2" t="b">
        <v>1</v>
      </c>
      <c r="F2394" s="2" t="s">
        <v>3815</v>
      </c>
      <c r="G2394" s="7" t="s">
        <v>8</v>
      </c>
      <c r="H2394" t="s">
        <v>101</v>
      </c>
      <c r="I2394" s="53">
        <v>44925</v>
      </c>
      <c r="J2394" s="42" t="s">
        <v>105</v>
      </c>
      <c r="K2394" s="42" t="s">
        <v>130</v>
      </c>
      <c r="L2394" s="79">
        <v>99.2</v>
      </c>
      <c r="M2394" t="s">
        <v>3869</v>
      </c>
      <c r="N2394" s="2" t="s">
        <v>85</v>
      </c>
      <c r="O2394" s="2" t="s">
        <v>4139</v>
      </c>
      <c r="P2394" s="2" t="str">
        <f>VLOOKUP(I2394,Period!A:B,2,FALSE)</f>
        <v>2022H2</v>
      </c>
      <c r="Q2394" s="9">
        <f t="shared" si="420"/>
        <v>93.11666666666666</v>
      </c>
      <c r="R2394" s="2">
        <f t="shared" si="421"/>
        <v>100</v>
      </c>
      <c r="S2394" t="str">
        <f t="shared" si="422"/>
        <v>04 Overcast (100%)</v>
      </c>
      <c r="T2394" t="str">
        <f t="shared" si="430"/>
        <v>44925S2A_MSIL1CCDM-MLB-CLSTA4492504 Overcast (100%)</v>
      </c>
      <c r="U2394">
        <f>IF(COUNTIF(T$2:T2393,T2394)&gt;=1,0,1)</f>
        <v>0</v>
      </c>
      <c r="V2394" s="26" t="s">
        <v>751</v>
      </c>
      <c r="W2394" s="26">
        <f t="shared" si="423"/>
        <v>2022</v>
      </c>
      <c r="X2394" s="26">
        <f t="shared" si="424"/>
        <v>12</v>
      </c>
      <c r="Y2394" s="26">
        <f t="shared" si="425"/>
        <v>30</v>
      </c>
      <c r="Z2394" s="26" t="str">
        <f t="shared" si="426"/>
        <v>19</v>
      </c>
      <c r="AA2394" s="26" t="str">
        <f t="shared" si="427"/>
        <v>03</v>
      </c>
      <c r="AB2394" s="26" t="str">
        <f t="shared" si="428"/>
        <v>36</v>
      </c>
      <c r="AC2394" s="86" t="str">
        <f t="shared" si="429"/>
        <v>CLS_TA_2500X1254px_65m_S2A_MSIL1C_20221230_100CC</v>
      </c>
      <c r="AD2394" s="41" t="s">
        <v>752</v>
      </c>
    </row>
    <row r="2395" spans="2:30" x14ac:dyDescent="0.25">
      <c r="B2395" t="s">
        <v>3866</v>
      </c>
      <c r="C2395" t="s">
        <v>3817</v>
      </c>
      <c r="D2395" s="7" t="s">
        <v>3826</v>
      </c>
      <c r="E2395" s="2" t="b">
        <v>1</v>
      </c>
      <c r="F2395" s="2" t="s">
        <v>3815</v>
      </c>
      <c r="G2395" s="7" t="s">
        <v>8</v>
      </c>
      <c r="H2395" t="s">
        <v>101</v>
      </c>
      <c r="I2395" s="53">
        <v>44925</v>
      </c>
      <c r="J2395" s="42" t="s">
        <v>110</v>
      </c>
      <c r="K2395" s="42" t="s">
        <v>166</v>
      </c>
      <c r="L2395" s="79">
        <v>84.3</v>
      </c>
      <c r="M2395" t="s">
        <v>3869</v>
      </c>
      <c r="N2395" s="2" t="s">
        <v>85</v>
      </c>
      <c r="O2395" s="2" t="s">
        <v>4139</v>
      </c>
      <c r="P2395" s="2" t="str">
        <f>VLOOKUP(I2395,Period!A:B,2,FALSE)</f>
        <v>2022H2</v>
      </c>
      <c r="Q2395" s="9">
        <f t="shared" si="420"/>
        <v>93.11666666666666</v>
      </c>
      <c r="R2395" s="2">
        <f t="shared" si="421"/>
        <v>100</v>
      </c>
      <c r="S2395" t="str">
        <f t="shared" si="422"/>
        <v>04 Overcast (100%)</v>
      </c>
      <c r="T2395" t="str">
        <f t="shared" si="430"/>
        <v>44925S2A_MSIL1CCDM-MLB-CLSTA4492504 Overcast (100%)</v>
      </c>
      <c r="U2395">
        <f>IF(COUNTIF(T$2:T2394,T2395)&gt;=1,0,1)</f>
        <v>0</v>
      </c>
      <c r="V2395" s="26" t="s">
        <v>751</v>
      </c>
      <c r="W2395" s="26">
        <f t="shared" si="423"/>
        <v>2022</v>
      </c>
      <c r="X2395" s="26">
        <f t="shared" si="424"/>
        <v>12</v>
      </c>
      <c r="Y2395" s="26">
        <f t="shared" si="425"/>
        <v>30</v>
      </c>
      <c r="Z2395" s="26" t="str">
        <f t="shared" si="426"/>
        <v>19</v>
      </c>
      <c r="AA2395" s="26" t="str">
        <f t="shared" si="427"/>
        <v>03</v>
      </c>
      <c r="AB2395" s="26" t="str">
        <f t="shared" si="428"/>
        <v>32</v>
      </c>
      <c r="AC2395" s="86" t="str">
        <f t="shared" si="429"/>
        <v>CLS_TA_2500X1254px_65m_S2A_MSIL1C_20221230_100CC</v>
      </c>
      <c r="AD2395" s="41" t="s">
        <v>752</v>
      </c>
    </row>
    <row r="2396" spans="2:30" x14ac:dyDescent="0.25">
      <c r="B2396" t="s">
        <v>3866</v>
      </c>
      <c r="C2396" t="s">
        <v>3817</v>
      </c>
      <c r="D2396" s="7" t="s">
        <v>3826</v>
      </c>
      <c r="E2396" s="2" t="b">
        <v>1</v>
      </c>
      <c r="F2396" s="2" t="s">
        <v>3815</v>
      </c>
      <c r="G2396" s="7" t="s">
        <v>8</v>
      </c>
      <c r="H2396" t="s">
        <v>101</v>
      </c>
      <c r="I2396" s="53">
        <v>44925</v>
      </c>
      <c r="J2396" s="42" t="s">
        <v>111</v>
      </c>
      <c r="K2396" s="42" t="s">
        <v>150</v>
      </c>
      <c r="L2396" s="79">
        <v>81.8</v>
      </c>
      <c r="M2396" t="s">
        <v>3869</v>
      </c>
      <c r="N2396" s="2" t="s">
        <v>85</v>
      </c>
      <c r="O2396" s="2" t="s">
        <v>4139</v>
      </c>
      <c r="P2396" s="2" t="str">
        <f>VLOOKUP(I2396,Period!A:B,2,FALSE)</f>
        <v>2022H2</v>
      </c>
      <c r="Q2396" s="9">
        <f t="shared" si="420"/>
        <v>93.11666666666666</v>
      </c>
      <c r="R2396" s="2">
        <f t="shared" si="421"/>
        <v>100</v>
      </c>
      <c r="S2396" t="str">
        <f t="shared" si="422"/>
        <v>04 Overcast (100%)</v>
      </c>
      <c r="T2396" t="str">
        <f t="shared" si="430"/>
        <v>44925S2A_MSIL1CCDM-MLB-CLSTA4492504 Overcast (100%)</v>
      </c>
      <c r="U2396">
        <f>IF(COUNTIF(T$2:T2395,T2396)&gt;=1,0,1)</f>
        <v>0</v>
      </c>
      <c r="V2396" s="26" t="s">
        <v>751</v>
      </c>
      <c r="W2396" s="26">
        <f t="shared" si="423"/>
        <v>2022</v>
      </c>
      <c r="X2396" s="26">
        <f t="shared" si="424"/>
        <v>12</v>
      </c>
      <c r="Y2396" s="26">
        <f t="shared" si="425"/>
        <v>30</v>
      </c>
      <c r="Z2396" s="26" t="str">
        <f t="shared" si="426"/>
        <v>19</v>
      </c>
      <c r="AA2396" s="26" t="str">
        <f t="shared" si="427"/>
        <v>03</v>
      </c>
      <c r="AB2396" s="26" t="str">
        <f t="shared" si="428"/>
        <v>31</v>
      </c>
      <c r="AC2396" s="86" t="str">
        <f t="shared" si="429"/>
        <v>CLS_TA_2500X1254px_65m_S2A_MSIL1C_20221230_100CC</v>
      </c>
      <c r="AD2396" s="41" t="s">
        <v>752</v>
      </c>
    </row>
    <row r="2397" spans="2:30" x14ac:dyDescent="0.25">
      <c r="B2397" t="s">
        <v>3866</v>
      </c>
      <c r="C2397" t="s">
        <v>3817</v>
      </c>
      <c r="D2397" s="7" t="s">
        <v>3826</v>
      </c>
      <c r="E2397" s="2" t="b">
        <v>1</v>
      </c>
      <c r="F2397" s="2" t="s">
        <v>3815</v>
      </c>
      <c r="G2397" s="7" t="s">
        <v>8</v>
      </c>
      <c r="H2397" t="s">
        <v>101</v>
      </c>
      <c r="I2397" s="81">
        <v>44922</v>
      </c>
      <c r="J2397" s="82" t="s">
        <v>102</v>
      </c>
      <c r="K2397" s="82" t="s">
        <v>132</v>
      </c>
      <c r="L2397" s="83">
        <v>100</v>
      </c>
      <c r="M2397" t="s">
        <v>3869</v>
      </c>
      <c r="N2397" s="2" t="s">
        <v>85</v>
      </c>
      <c r="O2397" s="2" t="s">
        <v>4139</v>
      </c>
      <c r="P2397" s="2" t="str">
        <f>VLOOKUP(I2397,Period!A:B,2,FALSE)</f>
        <v>2022H2</v>
      </c>
      <c r="Q2397" s="9">
        <f t="shared" si="420"/>
        <v>99.125</v>
      </c>
      <c r="R2397" s="2">
        <f t="shared" si="421"/>
        <v>100</v>
      </c>
      <c r="S2397" t="str">
        <f t="shared" si="422"/>
        <v>04 Overcast (100%)</v>
      </c>
      <c r="T2397" t="str">
        <f t="shared" si="430"/>
        <v>44922S2A_MSIL1CCDM-MLB-CLSTA4492204 Overcast (100%)</v>
      </c>
      <c r="U2397">
        <f>IF(COUNTIF(T$2:T2396,T2397)&gt;=1,0,1)</f>
        <v>1</v>
      </c>
      <c r="V2397" s="26" t="s">
        <v>751</v>
      </c>
      <c r="W2397" s="26">
        <f t="shared" si="423"/>
        <v>2022</v>
      </c>
      <c r="X2397" s="26">
        <f t="shared" si="424"/>
        <v>12</v>
      </c>
      <c r="Y2397" s="26">
        <f t="shared" si="425"/>
        <v>27</v>
      </c>
      <c r="Z2397" s="26" t="str">
        <f t="shared" si="426"/>
        <v>18</v>
      </c>
      <c r="AA2397" s="26" t="str">
        <f t="shared" si="427"/>
        <v>53</v>
      </c>
      <c r="AB2397" s="26" t="str">
        <f t="shared" si="428"/>
        <v>54</v>
      </c>
      <c r="AC2397" s="86" t="str">
        <f t="shared" si="429"/>
        <v>CLS_TA_2500X1254px_65m_S2A_MSIL1C_20221227_100CC</v>
      </c>
      <c r="AD2397" s="41" t="s">
        <v>752</v>
      </c>
    </row>
    <row r="2398" spans="2:30" x14ac:dyDescent="0.25">
      <c r="B2398" t="s">
        <v>3866</v>
      </c>
      <c r="C2398" t="s">
        <v>3817</v>
      </c>
      <c r="D2398" s="7" t="s">
        <v>3826</v>
      </c>
      <c r="E2398" s="2" t="b">
        <v>1</v>
      </c>
      <c r="F2398" s="2" t="s">
        <v>3815</v>
      </c>
      <c r="G2398" s="7" t="s">
        <v>8</v>
      </c>
      <c r="H2398" t="s">
        <v>101</v>
      </c>
      <c r="I2398" s="81">
        <v>44922</v>
      </c>
      <c r="J2398" s="82" t="s">
        <v>103</v>
      </c>
      <c r="K2398" s="82" t="s">
        <v>125</v>
      </c>
      <c r="L2398" s="83">
        <v>100</v>
      </c>
      <c r="M2398" t="s">
        <v>3869</v>
      </c>
      <c r="N2398" s="2" t="s">
        <v>85</v>
      </c>
      <c r="O2398" s="2" t="s">
        <v>4139</v>
      </c>
      <c r="P2398" s="2" t="str">
        <f>VLOOKUP(I2398,Period!A:B,2,FALSE)</f>
        <v>2022H2</v>
      </c>
      <c r="Q2398" s="9">
        <f t="shared" si="420"/>
        <v>99.125</v>
      </c>
      <c r="R2398" s="2">
        <f t="shared" si="421"/>
        <v>100</v>
      </c>
      <c r="S2398" t="str">
        <f t="shared" si="422"/>
        <v>04 Overcast (100%)</v>
      </c>
      <c r="T2398" t="str">
        <f t="shared" si="430"/>
        <v>44922S2A_MSIL1CCDM-MLB-CLSTA4492204 Overcast (100%)</v>
      </c>
      <c r="U2398">
        <f>IF(COUNTIF(T$2:T2397,T2398)&gt;=1,0,1)</f>
        <v>0</v>
      </c>
      <c r="V2398" s="26" t="s">
        <v>751</v>
      </c>
      <c r="W2398" s="26">
        <f t="shared" si="423"/>
        <v>2022</v>
      </c>
      <c r="X2398" s="26">
        <f t="shared" si="424"/>
        <v>12</v>
      </c>
      <c r="Y2398" s="26">
        <f t="shared" si="425"/>
        <v>27</v>
      </c>
      <c r="Z2398" s="26" t="str">
        <f t="shared" si="426"/>
        <v>18</v>
      </c>
      <c r="AA2398" s="26" t="str">
        <f t="shared" si="427"/>
        <v>53</v>
      </c>
      <c r="AB2398" s="26" t="str">
        <f t="shared" si="428"/>
        <v>50</v>
      </c>
      <c r="AC2398" s="86" t="str">
        <f t="shared" si="429"/>
        <v>CLS_TA_2500X1254px_65m_S2A_MSIL1C_20221227_100CC</v>
      </c>
      <c r="AD2398" s="41" t="s">
        <v>752</v>
      </c>
    </row>
    <row r="2399" spans="2:30" x14ac:dyDescent="0.25">
      <c r="B2399" t="s">
        <v>3866</v>
      </c>
      <c r="C2399" t="s">
        <v>3817</v>
      </c>
      <c r="D2399" s="7" t="s">
        <v>3826</v>
      </c>
      <c r="E2399" s="2" t="b">
        <v>1</v>
      </c>
      <c r="F2399" s="2" t="s">
        <v>3815</v>
      </c>
      <c r="G2399" s="7" t="s">
        <v>8</v>
      </c>
      <c r="H2399" t="s">
        <v>101</v>
      </c>
      <c r="I2399" s="81">
        <v>44922</v>
      </c>
      <c r="J2399" s="82" t="s">
        <v>104</v>
      </c>
      <c r="K2399" s="82" t="s">
        <v>116</v>
      </c>
      <c r="L2399" s="83">
        <v>99.9</v>
      </c>
      <c r="M2399" t="s">
        <v>3869</v>
      </c>
      <c r="N2399" s="2" t="s">
        <v>85</v>
      </c>
      <c r="O2399" s="2" t="s">
        <v>4139</v>
      </c>
      <c r="P2399" s="2" t="str">
        <f>VLOOKUP(I2399,Period!A:B,2,FALSE)</f>
        <v>2022H2</v>
      </c>
      <c r="Q2399" s="9">
        <f t="shared" si="420"/>
        <v>99.125</v>
      </c>
      <c r="R2399" s="2">
        <f t="shared" si="421"/>
        <v>100</v>
      </c>
      <c r="S2399" t="str">
        <f t="shared" si="422"/>
        <v>04 Overcast (100%)</v>
      </c>
      <c r="T2399" t="str">
        <f t="shared" si="430"/>
        <v>44922S2A_MSIL1CCDM-MLB-CLSTA4492204 Overcast (100%)</v>
      </c>
      <c r="U2399">
        <f>IF(COUNTIF(T$2:T2398,T2399)&gt;=1,0,1)</f>
        <v>0</v>
      </c>
      <c r="V2399" s="26" t="s">
        <v>751</v>
      </c>
      <c r="W2399" s="26">
        <f t="shared" si="423"/>
        <v>2022</v>
      </c>
      <c r="X2399" s="26">
        <f t="shared" si="424"/>
        <v>12</v>
      </c>
      <c r="Y2399" s="26">
        <f t="shared" si="425"/>
        <v>27</v>
      </c>
      <c r="Z2399" s="26" t="str">
        <f t="shared" si="426"/>
        <v>18</v>
      </c>
      <c r="AA2399" s="26" t="str">
        <f t="shared" si="427"/>
        <v>53</v>
      </c>
      <c r="AB2399" s="26" t="str">
        <f t="shared" si="428"/>
        <v>49</v>
      </c>
      <c r="AC2399" s="86" t="str">
        <f t="shared" si="429"/>
        <v>CLS_TA_2500X1254px_65m_S2A_MSIL1C_20221227_100CC</v>
      </c>
      <c r="AD2399" s="41" t="s">
        <v>752</v>
      </c>
    </row>
    <row r="2400" spans="2:30" x14ac:dyDescent="0.25">
      <c r="B2400" t="s">
        <v>3866</v>
      </c>
      <c r="C2400" t="s">
        <v>3817</v>
      </c>
      <c r="D2400" s="7" t="s">
        <v>3826</v>
      </c>
      <c r="E2400" s="2" t="b">
        <v>1</v>
      </c>
      <c r="F2400" s="2" t="s">
        <v>3815</v>
      </c>
      <c r="G2400" s="7" t="s">
        <v>8</v>
      </c>
      <c r="H2400" t="s">
        <v>101</v>
      </c>
      <c r="I2400" s="81">
        <v>44922</v>
      </c>
      <c r="J2400" s="82" t="s">
        <v>3827</v>
      </c>
      <c r="K2400" s="82" t="s">
        <v>162</v>
      </c>
      <c r="L2400" s="83">
        <v>99.8</v>
      </c>
      <c r="M2400" t="s">
        <v>3869</v>
      </c>
      <c r="N2400" s="2" t="s">
        <v>85</v>
      </c>
      <c r="O2400" s="2" t="s">
        <v>4139</v>
      </c>
      <c r="P2400" s="2" t="str">
        <f>VLOOKUP(I2400,Period!A:B,2,FALSE)</f>
        <v>2022H2</v>
      </c>
      <c r="Q2400" s="9">
        <f t="shared" si="420"/>
        <v>99.125</v>
      </c>
      <c r="R2400" s="2">
        <f t="shared" si="421"/>
        <v>100</v>
      </c>
      <c r="S2400" t="str">
        <f t="shared" si="422"/>
        <v>04 Overcast (100%)</v>
      </c>
      <c r="T2400" t="str">
        <f t="shared" si="430"/>
        <v>44922S2A_MSIL1CCDM-MLB-CLSTA4492204 Overcast (100%)</v>
      </c>
      <c r="U2400">
        <f>IF(COUNTIF(T$2:T2399,T2400)&gt;=1,0,1)</f>
        <v>0</v>
      </c>
      <c r="V2400" s="26" t="s">
        <v>751</v>
      </c>
      <c r="W2400" s="26">
        <f t="shared" si="423"/>
        <v>2022</v>
      </c>
      <c r="X2400" s="26">
        <f t="shared" si="424"/>
        <v>12</v>
      </c>
      <c r="Y2400" s="26">
        <f t="shared" si="425"/>
        <v>27</v>
      </c>
      <c r="Z2400" s="26" t="str">
        <f t="shared" si="426"/>
        <v>18</v>
      </c>
      <c r="AA2400" s="26" t="str">
        <f t="shared" si="427"/>
        <v>53</v>
      </c>
      <c r="AB2400" s="26" t="str">
        <f t="shared" si="428"/>
        <v>45</v>
      </c>
      <c r="AC2400" s="86" t="str">
        <f t="shared" si="429"/>
        <v>CLS_TA_2500X1254px_65m_S2A_MSIL1C_20221227_100CC</v>
      </c>
      <c r="AD2400" s="41" t="s">
        <v>752</v>
      </c>
    </row>
    <row r="2401" spans="2:30" x14ac:dyDescent="0.25">
      <c r="B2401" t="s">
        <v>3866</v>
      </c>
      <c r="C2401" t="s">
        <v>3817</v>
      </c>
      <c r="D2401" s="7" t="s">
        <v>3826</v>
      </c>
      <c r="E2401" s="2" t="b">
        <v>1</v>
      </c>
      <c r="F2401" s="2" t="s">
        <v>3815</v>
      </c>
      <c r="G2401" s="7" t="s">
        <v>8</v>
      </c>
      <c r="H2401" t="s">
        <v>101</v>
      </c>
      <c r="I2401" s="81">
        <v>44922</v>
      </c>
      <c r="J2401" s="82" t="s">
        <v>105</v>
      </c>
      <c r="K2401" s="82" t="s">
        <v>117</v>
      </c>
      <c r="L2401" s="83">
        <v>100</v>
      </c>
      <c r="M2401" t="s">
        <v>3869</v>
      </c>
      <c r="N2401" s="2" t="s">
        <v>85</v>
      </c>
      <c r="O2401" s="2" t="s">
        <v>4139</v>
      </c>
      <c r="P2401" s="2" t="str">
        <f>VLOOKUP(I2401,Period!A:B,2,FALSE)</f>
        <v>2022H2</v>
      </c>
      <c r="Q2401" s="9">
        <f t="shared" si="420"/>
        <v>99.125</v>
      </c>
      <c r="R2401" s="2">
        <f t="shared" si="421"/>
        <v>100</v>
      </c>
      <c r="S2401" t="str">
        <f t="shared" si="422"/>
        <v>04 Overcast (100%)</v>
      </c>
      <c r="T2401" t="str">
        <f t="shared" si="430"/>
        <v>44922S2A_MSIL1CCDM-MLB-CLSTA4492204 Overcast (100%)</v>
      </c>
      <c r="U2401">
        <f>IF(COUNTIF(T$2:T2400,T2401)&gt;=1,0,1)</f>
        <v>0</v>
      </c>
      <c r="V2401" s="26" t="s">
        <v>751</v>
      </c>
      <c r="W2401" s="26">
        <f t="shared" si="423"/>
        <v>2022</v>
      </c>
      <c r="X2401" s="26">
        <f t="shared" si="424"/>
        <v>12</v>
      </c>
      <c r="Y2401" s="26">
        <f t="shared" si="425"/>
        <v>27</v>
      </c>
      <c r="Z2401" s="26" t="str">
        <f t="shared" si="426"/>
        <v>18</v>
      </c>
      <c r="AA2401" s="26" t="str">
        <f t="shared" si="427"/>
        <v>53</v>
      </c>
      <c r="AB2401" s="26" t="str">
        <f t="shared" si="428"/>
        <v>42</v>
      </c>
      <c r="AC2401" s="86" t="str">
        <f t="shared" si="429"/>
        <v>CLS_TA_2500X1254px_65m_S2A_MSIL1C_20221227_100CC</v>
      </c>
      <c r="AD2401" s="41" t="s">
        <v>752</v>
      </c>
    </row>
    <row r="2402" spans="2:30" x14ac:dyDescent="0.25">
      <c r="B2402" t="s">
        <v>3866</v>
      </c>
      <c r="C2402" t="s">
        <v>3817</v>
      </c>
      <c r="D2402" s="7" t="s">
        <v>3826</v>
      </c>
      <c r="E2402" s="2" t="b">
        <v>1</v>
      </c>
      <c r="F2402" s="2" t="s">
        <v>3815</v>
      </c>
      <c r="G2402" s="7" t="s">
        <v>8</v>
      </c>
      <c r="H2402" t="s">
        <v>101</v>
      </c>
      <c r="I2402" s="81">
        <v>44922</v>
      </c>
      <c r="J2402" s="82" t="s">
        <v>110</v>
      </c>
      <c r="K2402" s="82" t="s">
        <v>144</v>
      </c>
      <c r="L2402" s="83">
        <v>96.6</v>
      </c>
      <c r="M2402" t="s">
        <v>3869</v>
      </c>
      <c r="N2402" s="2" t="s">
        <v>85</v>
      </c>
      <c r="O2402" s="2" t="s">
        <v>4139</v>
      </c>
      <c r="P2402" s="2" t="str">
        <f>VLOOKUP(I2402,Period!A:B,2,FALSE)</f>
        <v>2022H2</v>
      </c>
      <c r="Q2402" s="9">
        <f t="shared" si="420"/>
        <v>99.125</v>
      </c>
      <c r="R2402" s="2">
        <f t="shared" si="421"/>
        <v>100</v>
      </c>
      <c r="S2402" t="str">
        <f t="shared" si="422"/>
        <v>04 Overcast (100%)</v>
      </c>
      <c r="T2402" t="str">
        <f t="shared" si="430"/>
        <v>44922S2A_MSIL1CCDM-MLB-CLSTA4492204 Overcast (100%)</v>
      </c>
      <c r="U2402">
        <f>IF(COUNTIF(T$2:T2401,T2402)&gt;=1,0,1)</f>
        <v>0</v>
      </c>
      <c r="V2402" s="26" t="s">
        <v>751</v>
      </c>
      <c r="W2402" s="26">
        <f t="shared" si="423"/>
        <v>2022</v>
      </c>
      <c r="X2402" s="26">
        <f t="shared" si="424"/>
        <v>12</v>
      </c>
      <c r="Y2402" s="26">
        <f t="shared" si="425"/>
        <v>27</v>
      </c>
      <c r="Z2402" s="26" t="str">
        <f t="shared" si="426"/>
        <v>18</v>
      </c>
      <c r="AA2402" s="26" t="str">
        <f t="shared" si="427"/>
        <v>53</v>
      </c>
      <c r="AB2402" s="26" t="str">
        <f t="shared" si="428"/>
        <v>36</v>
      </c>
      <c r="AC2402" s="86" t="str">
        <f t="shared" si="429"/>
        <v>CLS_TA_2500X1254px_65m_S2A_MSIL1C_20221227_100CC</v>
      </c>
      <c r="AD2402" s="41" t="s">
        <v>752</v>
      </c>
    </row>
    <row r="2403" spans="2:30" x14ac:dyDescent="0.25">
      <c r="B2403" t="s">
        <v>3866</v>
      </c>
      <c r="C2403" t="s">
        <v>3817</v>
      </c>
      <c r="D2403" s="7" t="s">
        <v>3826</v>
      </c>
      <c r="E2403" s="2" t="b">
        <v>1</v>
      </c>
      <c r="F2403" s="2" t="s">
        <v>3815</v>
      </c>
      <c r="G2403" s="7" t="s">
        <v>8</v>
      </c>
      <c r="H2403" t="s">
        <v>101</v>
      </c>
      <c r="I2403" s="81">
        <v>44922</v>
      </c>
      <c r="J2403" s="82" t="s">
        <v>111</v>
      </c>
      <c r="K2403" s="82" t="s">
        <v>153</v>
      </c>
      <c r="L2403" s="83">
        <v>96.7</v>
      </c>
      <c r="M2403" t="s">
        <v>3869</v>
      </c>
      <c r="N2403" s="2" t="s">
        <v>85</v>
      </c>
      <c r="O2403" s="2" t="s">
        <v>4139</v>
      </c>
      <c r="P2403" s="2" t="str">
        <f>VLOOKUP(I2403,Period!A:B,2,FALSE)</f>
        <v>2022H2</v>
      </c>
      <c r="Q2403" s="9">
        <f t="shared" si="420"/>
        <v>99.125</v>
      </c>
      <c r="R2403" s="2">
        <f t="shared" si="421"/>
        <v>100</v>
      </c>
      <c r="S2403" t="str">
        <f t="shared" si="422"/>
        <v>04 Overcast (100%)</v>
      </c>
      <c r="T2403" t="str">
        <f t="shared" si="430"/>
        <v>44922S2A_MSIL1CCDM-MLB-CLSTA4492204 Overcast (100%)</v>
      </c>
      <c r="U2403">
        <f>IF(COUNTIF(T$2:T2402,T2403)&gt;=1,0,1)</f>
        <v>0</v>
      </c>
      <c r="V2403" s="26" t="s">
        <v>751</v>
      </c>
      <c r="W2403" s="26">
        <f t="shared" si="423"/>
        <v>2022</v>
      </c>
      <c r="X2403" s="26">
        <f t="shared" si="424"/>
        <v>12</v>
      </c>
      <c r="Y2403" s="26">
        <f t="shared" si="425"/>
        <v>27</v>
      </c>
      <c r="Z2403" s="26" t="str">
        <f t="shared" si="426"/>
        <v>18</v>
      </c>
      <c r="AA2403" s="26" t="str">
        <f t="shared" si="427"/>
        <v>53</v>
      </c>
      <c r="AB2403" s="26" t="str">
        <f t="shared" si="428"/>
        <v>35</v>
      </c>
      <c r="AC2403" s="86" t="str">
        <f t="shared" si="429"/>
        <v>CLS_TA_2500X1254px_65m_S2A_MSIL1C_20221227_100CC</v>
      </c>
      <c r="AD2403" s="41" t="s">
        <v>752</v>
      </c>
    </row>
    <row r="2404" spans="2:30" x14ac:dyDescent="0.25">
      <c r="B2404" t="s">
        <v>3866</v>
      </c>
      <c r="C2404" t="s">
        <v>3817</v>
      </c>
      <c r="D2404" s="7" t="s">
        <v>3826</v>
      </c>
      <c r="E2404" s="2" t="b">
        <v>1</v>
      </c>
      <c r="F2404" s="2" t="s">
        <v>3815</v>
      </c>
      <c r="G2404" s="7" t="s">
        <v>8</v>
      </c>
      <c r="H2404" t="s">
        <v>101</v>
      </c>
      <c r="I2404" s="81">
        <v>44922</v>
      </c>
      <c r="J2404" s="82" t="s">
        <v>3828</v>
      </c>
      <c r="K2404" s="82" t="s">
        <v>3829</v>
      </c>
      <c r="L2404" s="83">
        <v>100</v>
      </c>
      <c r="M2404" t="s">
        <v>3869</v>
      </c>
      <c r="N2404" s="2" t="s">
        <v>85</v>
      </c>
      <c r="O2404" s="2" t="s">
        <v>4139</v>
      </c>
      <c r="P2404" s="2" t="str">
        <f>VLOOKUP(I2404,Period!A:B,2,FALSE)</f>
        <v>2022H2</v>
      </c>
      <c r="Q2404" s="9">
        <f t="shared" si="420"/>
        <v>99.125</v>
      </c>
      <c r="R2404" s="2">
        <f t="shared" si="421"/>
        <v>100</v>
      </c>
      <c r="S2404" t="str">
        <f t="shared" si="422"/>
        <v>04 Overcast (100%)</v>
      </c>
      <c r="T2404" t="str">
        <f t="shared" si="430"/>
        <v>44922S2A_MSIL1CCDM-MLB-CLSTA4492204 Overcast (100%)</v>
      </c>
      <c r="U2404">
        <f>IF(COUNTIF(T$2:T2403,T2404)&gt;=1,0,1)</f>
        <v>0</v>
      </c>
      <c r="V2404" s="26" t="s">
        <v>751</v>
      </c>
      <c r="W2404" s="26">
        <f t="shared" si="423"/>
        <v>2022</v>
      </c>
      <c r="X2404" s="26">
        <f t="shared" si="424"/>
        <v>12</v>
      </c>
      <c r="Y2404" s="26">
        <f t="shared" si="425"/>
        <v>27</v>
      </c>
      <c r="Z2404" s="26" t="str">
        <f t="shared" si="426"/>
        <v>18</v>
      </c>
      <c r="AA2404" s="26" t="str">
        <f t="shared" si="427"/>
        <v>53</v>
      </c>
      <c r="AB2404" s="26" t="str">
        <f t="shared" si="428"/>
        <v>31</v>
      </c>
      <c r="AC2404" s="86" t="str">
        <f t="shared" si="429"/>
        <v>CLS_TA_2500X1254px_65m_S2A_MSIL1C_20221227_100CC</v>
      </c>
      <c r="AD2404" s="41" t="s">
        <v>752</v>
      </c>
    </row>
    <row r="2405" spans="2:30" x14ac:dyDescent="0.25">
      <c r="B2405" t="s">
        <v>3866</v>
      </c>
      <c r="C2405" t="s">
        <v>3817</v>
      </c>
      <c r="D2405" s="7" t="s">
        <v>3826</v>
      </c>
      <c r="E2405" s="2" t="b">
        <v>1</v>
      </c>
      <c r="F2405" s="2" t="s">
        <v>3815</v>
      </c>
      <c r="G2405" s="7" t="s">
        <v>8</v>
      </c>
      <c r="H2405" t="s">
        <v>101</v>
      </c>
      <c r="I2405" s="57">
        <v>44920</v>
      </c>
      <c r="J2405" s="56" t="s">
        <v>102</v>
      </c>
      <c r="K2405" s="56" t="s">
        <v>136</v>
      </c>
      <c r="L2405" s="80">
        <v>100</v>
      </c>
      <c r="M2405" t="s">
        <v>3869</v>
      </c>
      <c r="N2405" s="2" t="s">
        <v>85</v>
      </c>
      <c r="O2405" s="2" t="s">
        <v>4139</v>
      </c>
      <c r="P2405" s="2" t="str">
        <f>VLOOKUP(I2405,Period!A:B,2,FALSE)</f>
        <v>2022H2</v>
      </c>
      <c r="Q2405" s="9">
        <f t="shared" si="420"/>
        <v>44.366666666666667</v>
      </c>
      <c r="R2405" s="2">
        <f t="shared" si="421"/>
        <v>50</v>
      </c>
      <c r="S2405" t="str">
        <f t="shared" si="422"/>
        <v>03 Cloudy (40%-90%)</v>
      </c>
      <c r="T2405" t="str">
        <f t="shared" si="430"/>
        <v>44920S2A_MSIL1CCDM-MLB-CLSTA4492003 Cloudy (40%-90%)</v>
      </c>
      <c r="U2405">
        <f>IF(COUNTIF(T$2:T2404,T2405)&gt;=1,0,1)</f>
        <v>1</v>
      </c>
      <c r="V2405" s="26" t="s">
        <v>751</v>
      </c>
      <c r="W2405" s="26">
        <f t="shared" si="423"/>
        <v>2022</v>
      </c>
      <c r="X2405" s="26">
        <f t="shared" si="424"/>
        <v>12</v>
      </c>
      <c r="Y2405" s="26">
        <f t="shared" si="425"/>
        <v>25</v>
      </c>
      <c r="Z2405" s="26" t="str">
        <f t="shared" si="426"/>
        <v>19</v>
      </c>
      <c r="AA2405" s="26" t="str">
        <f t="shared" si="427"/>
        <v>03</v>
      </c>
      <c r="AB2405" s="26" t="str">
        <f t="shared" si="428"/>
        <v>50</v>
      </c>
      <c r="AC2405" s="86" t="str">
        <f t="shared" si="429"/>
        <v>CLS_TA_2500X1254px_65m_S2A_MSIL1C_20221225_50CC</v>
      </c>
      <c r="AD2405" s="41" t="s">
        <v>752</v>
      </c>
    </row>
    <row r="2406" spans="2:30" x14ac:dyDescent="0.25">
      <c r="B2406" t="s">
        <v>3866</v>
      </c>
      <c r="C2406" t="s">
        <v>3817</v>
      </c>
      <c r="D2406" s="7" t="s">
        <v>3826</v>
      </c>
      <c r="E2406" s="2" t="b">
        <v>1</v>
      </c>
      <c r="F2406" s="2" t="s">
        <v>3815</v>
      </c>
      <c r="G2406" s="7" t="s">
        <v>8</v>
      </c>
      <c r="H2406" t="s">
        <v>101</v>
      </c>
      <c r="I2406" s="57">
        <v>44920</v>
      </c>
      <c r="J2406" s="56" t="s">
        <v>103</v>
      </c>
      <c r="K2406" s="56" t="s">
        <v>138</v>
      </c>
      <c r="L2406" s="80">
        <v>49.5</v>
      </c>
      <c r="M2406" t="s">
        <v>3869</v>
      </c>
      <c r="N2406" s="2" t="s">
        <v>85</v>
      </c>
      <c r="O2406" s="2" t="s">
        <v>4139</v>
      </c>
      <c r="P2406" s="2" t="str">
        <f>VLOOKUP(I2406,Period!A:B,2,FALSE)</f>
        <v>2022H2</v>
      </c>
      <c r="Q2406" s="9">
        <f t="shared" si="420"/>
        <v>44.366666666666667</v>
      </c>
      <c r="R2406" s="2">
        <f t="shared" si="421"/>
        <v>50</v>
      </c>
      <c r="S2406" t="str">
        <f t="shared" si="422"/>
        <v>03 Cloudy (40%-90%)</v>
      </c>
      <c r="T2406" t="str">
        <f t="shared" si="430"/>
        <v>44920S2A_MSIL1CCDM-MLB-CLSTA4492003 Cloudy (40%-90%)</v>
      </c>
      <c r="U2406">
        <f>IF(COUNTIF(T$2:T2405,T2406)&gt;=1,0,1)</f>
        <v>0</v>
      </c>
      <c r="V2406" s="26" t="s">
        <v>751</v>
      </c>
      <c r="W2406" s="26">
        <f t="shared" si="423"/>
        <v>2022</v>
      </c>
      <c r="X2406" s="26">
        <f t="shared" si="424"/>
        <v>12</v>
      </c>
      <c r="Y2406" s="26">
        <f t="shared" si="425"/>
        <v>25</v>
      </c>
      <c r="Z2406" s="26" t="str">
        <f t="shared" si="426"/>
        <v>19</v>
      </c>
      <c r="AA2406" s="26" t="str">
        <f t="shared" si="427"/>
        <v>03</v>
      </c>
      <c r="AB2406" s="26" t="str">
        <f t="shared" si="428"/>
        <v>47</v>
      </c>
      <c r="AC2406" s="86" t="str">
        <f t="shared" si="429"/>
        <v>CLS_TA_2500X1254px_65m_S2A_MSIL1C_20221225_50CC</v>
      </c>
      <c r="AD2406" s="41" t="s">
        <v>752</v>
      </c>
    </row>
    <row r="2407" spans="2:30" x14ac:dyDescent="0.25">
      <c r="B2407" t="s">
        <v>3866</v>
      </c>
      <c r="C2407" t="s">
        <v>3817</v>
      </c>
      <c r="D2407" s="7" t="s">
        <v>3826</v>
      </c>
      <c r="E2407" s="2" t="b">
        <v>1</v>
      </c>
      <c r="F2407" s="2" t="s">
        <v>3815</v>
      </c>
      <c r="G2407" s="7" t="s">
        <v>8</v>
      </c>
      <c r="H2407" t="s">
        <v>101</v>
      </c>
      <c r="I2407" s="57">
        <v>44920</v>
      </c>
      <c r="J2407" s="56" t="s">
        <v>104</v>
      </c>
      <c r="K2407" s="56" t="s">
        <v>146</v>
      </c>
      <c r="L2407" s="80">
        <v>25.8</v>
      </c>
      <c r="M2407" t="s">
        <v>3869</v>
      </c>
      <c r="N2407" s="2" t="s">
        <v>85</v>
      </c>
      <c r="O2407" s="2" t="s">
        <v>4139</v>
      </c>
      <c r="P2407" s="2" t="str">
        <f>VLOOKUP(I2407,Period!A:B,2,FALSE)</f>
        <v>2022H2</v>
      </c>
      <c r="Q2407" s="9">
        <f t="shared" si="420"/>
        <v>44.366666666666667</v>
      </c>
      <c r="R2407" s="2">
        <f t="shared" si="421"/>
        <v>50</v>
      </c>
      <c r="S2407" t="str">
        <f t="shared" si="422"/>
        <v>03 Cloudy (40%-90%)</v>
      </c>
      <c r="T2407" t="str">
        <f t="shared" si="430"/>
        <v>44920S2A_MSIL1CCDM-MLB-CLSTA4492003 Cloudy (40%-90%)</v>
      </c>
      <c r="U2407">
        <f>IF(COUNTIF(T$2:T2406,T2407)&gt;=1,0,1)</f>
        <v>0</v>
      </c>
      <c r="V2407" s="26" t="s">
        <v>751</v>
      </c>
      <c r="W2407" s="26">
        <f t="shared" si="423"/>
        <v>2022</v>
      </c>
      <c r="X2407" s="26">
        <f t="shared" si="424"/>
        <v>12</v>
      </c>
      <c r="Y2407" s="26">
        <f t="shared" si="425"/>
        <v>25</v>
      </c>
      <c r="Z2407" s="26" t="str">
        <f t="shared" si="426"/>
        <v>19</v>
      </c>
      <c r="AA2407" s="26" t="str">
        <f t="shared" si="427"/>
        <v>03</v>
      </c>
      <c r="AB2407" s="26" t="str">
        <f t="shared" si="428"/>
        <v>46</v>
      </c>
      <c r="AC2407" s="86" t="str">
        <f t="shared" si="429"/>
        <v>CLS_TA_2500X1254px_65m_S2A_MSIL1C_20221225_50CC</v>
      </c>
      <c r="AD2407" s="41" t="s">
        <v>752</v>
      </c>
    </row>
    <row r="2408" spans="2:30" x14ac:dyDescent="0.25">
      <c r="B2408" t="s">
        <v>3866</v>
      </c>
      <c r="C2408" t="s">
        <v>3817</v>
      </c>
      <c r="D2408" s="7" t="s">
        <v>3826</v>
      </c>
      <c r="E2408" s="2" t="b">
        <v>1</v>
      </c>
      <c r="F2408" s="2" t="s">
        <v>3815</v>
      </c>
      <c r="G2408" s="7" t="s">
        <v>8</v>
      </c>
      <c r="H2408" t="s">
        <v>101</v>
      </c>
      <c r="I2408" s="57">
        <v>44920</v>
      </c>
      <c r="J2408" s="56" t="s">
        <v>105</v>
      </c>
      <c r="K2408" s="56" t="s">
        <v>130</v>
      </c>
      <c r="L2408" s="80">
        <v>84.5</v>
      </c>
      <c r="M2408" t="s">
        <v>3869</v>
      </c>
      <c r="N2408" s="2" t="s">
        <v>85</v>
      </c>
      <c r="O2408" s="2" t="s">
        <v>4139</v>
      </c>
      <c r="P2408" s="2" t="str">
        <f>VLOOKUP(I2408,Period!A:B,2,FALSE)</f>
        <v>2022H2</v>
      </c>
      <c r="Q2408" s="9">
        <f t="shared" si="420"/>
        <v>44.366666666666667</v>
      </c>
      <c r="R2408" s="2">
        <f t="shared" si="421"/>
        <v>50</v>
      </c>
      <c r="S2408" t="str">
        <f t="shared" si="422"/>
        <v>03 Cloudy (40%-90%)</v>
      </c>
      <c r="T2408" t="str">
        <f t="shared" si="430"/>
        <v>44920S2A_MSIL1CCDM-MLB-CLSTA4492003 Cloudy (40%-90%)</v>
      </c>
      <c r="U2408">
        <f>IF(COUNTIF(T$2:T2407,T2408)&gt;=1,0,1)</f>
        <v>0</v>
      </c>
      <c r="V2408" s="26" t="s">
        <v>751</v>
      </c>
      <c r="W2408" s="26">
        <f t="shared" si="423"/>
        <v>2022</v>
      </c>
      <c r="X2408" s="26">
        <f t="shared" si="424"/>
        <v>12</v>
      </c>
      <c r="Y2408" s="26">
        <f t="shared" si="425"/>
        <v>25</v>
      </c>
      <c r="Z2408" s="26" t="str">
        <f t="shared" si="426"/>
        <v>19</v>
      </c>
      <c r="AA2408" s="26" t="str">
        <f t="shared" si="427"/>
        <v>03</v>
      </c>
      <c r="AB2408" s="26" t="str">
        <f t="shared" si="428"/>
        <v>36</v>
      </c>
      <c r="AC2408" s="86" t="str">
        <f t="shared" si="429"/>
        <v>CLS_TA_2500X1254px_65m_S2A_MSIL1C_20221225_50CC</v>
      </c>
      <c r="AD2408" s="41" t="s">
        <v>752</v>
      </c>
    </row>
    <row r="2409" spans="2:30" x14ac:dyDescent="0.25">
      <c r="B2409" t="s">
        <v>3866</v>
      </c>
      <c r="C2409" t="s">
        <v>3817</v>
      </c>
      <c r="D2409" s="7" t="s">
        <v>3826</v>
      </c>
      <c r="E2409" s="2" t="b">
        <v>1</v>
      </c>
      <c r="F2409" s="2" t="s">
        <v>3815</v>
      </c>
      <c r="G2409" s="7" t="s">
        <v>8</v>
      </c>
      <c r="H2409" t="s">
        <v>101</v>
      </c>
      <c r="I2409" s="57">
        <v>44920</v>
      </c>
      <c r="J2409" s="56" t="s">
        <v>111</v>
      </c>
      <c r="K2409" s="56" t="s">
        <v>166</v>
      </c>
      <c r="L2409" s="80">
        <v>0.4</v>
      </c>
      <c r="M2409" t="s">
        <v>3869</v>
      </c>
      <c r="N2409" s="2" t="s">
        <v>85</v>
      </c>
      <c r="O2409" s="2" t="s">
        <v>4139</v>
      </c>
      <c r="P2409" s="2" t="str">
        <f>VLOOKUP(I2409,Period!A:B,2,FALSE)</f>
        <v>2022H2</v>
      </c>
      <c r="Q2409" s="9">
        <f t="shared" si="420"/>
        <v>44.366666666666667</v>
      </c>
      <c r="R2409" s="2">
        <f t="shared" si="421"/>
        <v>50</v>
      </c>
      <c r="S2409" t="str">
        <f t="shared" si="422"/>
        <v>03 Cloudy (40%-90%)</v>
      </c>
      <c r="T2409" t="str">
        <f t="shared" si="430"/>
        <v>44920S2A_MSIL1CCDM-MLB-CLSTA4492003 Cloudy (40%-90%)</v>
      </c>
      <c r="U2409">
        <f>IF(COUNTIF(T$2:T2408,T2409)&gt;=1,0,1)</f>
        <v>0</v>
      </c>
      <c r="V2409" s="26" t="s">
        <v>751</v>
      </c>
      <c r="W2409" s="26">
        <f t="shared" si="423"/>
        <v>2022</v>
      </c>
      <c r="X2409" s="26">
        <f t="shared" si="424"/>
        <v>12</v>
      </c>
      <c r="Y2409" s="26">
        <f t="shared" si="425"/>
        <v>25</v>
      </c>
      <c r="Z2409" s="26" t="str">
        <f t="shared" si="426"/>
        <v>19</v>
      </c>
      <c r="AA2409" s="26" t="str">
        <f t="shared" si="427"/>
        <v>03</v>
      </c>
      <c r="AB2409" s="26" t="str">
        <f t="shared" si="428"/>
        <v>32</v>
      </c>
      <c r="AC2409" s="86" t="str">
        <f t="shared" si="429"/>
        <v>CLS_TA_2500X1254px_65m_S2A_MSIL1C_20221225_50CC</v>
      </c>
      <c r="AD2409" s="41" t="s">
        <v>752</v>
      </c>
    </row>
    <row r="2410" spans="2:30" x14ac:dyDescent="0.25">
      <c r="B2410" t="s">
        <v>3866</v>
      </c>
      <c r="C2410" t="s">
        <v>3817</v>
      </c>
      <c r="D2410" s="7" t="s">
        <v>3826</v>
      </c>
      <c r="E2410" s="2" t="b">
        <v>1</v>
      </c>
      <c r="F2410" s="2" t="s">
        <v>3815</v>
      </c>
      <c r="G2410" s="7" t="s">
        <v>8</v>
      </c>
      <c r="H2410" t="s">
        <v>101</v>
      </c>
      <c r="I2410" s="57">
        <v>44920</v>
      </c>
      <c r="J2410" s="56" t="s">
        <v>110</v>
      </c>
      <c r="K2410" s="56" t="s">
        <v>166</v>
      </c>
      <c r="L2410" s="80">
        <v>6</v>
      </c>
      <c r="M2410" t="s">
        <v>3869</v>
      </c>
      <c r="N2410" s="2" t="s">
        <v>85</v>
      </c>
      <c r="O2410" s="2" t="s">
        <v>4139</v>
      </c>
      <c r="P2410" s="2" t="str">
        <f>VLOOKUP(I2410,Period!A:B,2,FALSE)</f>
        <v>2022H2</v>
      </c>
      <c r="Q2410" s="9">
        <f t="shared" si="420"/>
        <v>44.366666666666667</v>
      </c>
      <c r="R2410" s="2">
        <f t="shared" si="421"/>
        <v>50</v>
      </c>
      <c r="S2410" t="str">
        <f t="shared" si="422"/>
        <v>03 Cloudy (40%-90%)</v>
      </c>
      <c r="T2410" t="str">
        <f t="shared" si="430"/>
        <v>44920S2A_MSIL1CCDM-MLB-CLSTA4492003 Cloudy (40%-90%)</v>
      </c>
      <c r="U2410">
        <f>IF(COUNTIF(T$2:T2409,T2410)&gt;=1,0,1)</f>
        <v>0</v>
      </c>
      <c r="V2410" s="26" t="s">
        <v>751</v>
      </c>
      <c r="W2410" s="26">
        <f t="shared" si="423"/>
        <v>2022</v>
      </c>
      <c r="X2410" s="26">
        <f t="shared" si="424"/>
        <v>12</v>
      </c>
      <c r="Y2410" s="26">
        <f t="shared" si="425"/>
        <v>25</v>
      </c>
      <c r="Z2410" s="26" t="str">
        <f t="shared" si="426"/>
        <v>19</v>
      </c>
      <c r="AA2410" s="26" t="str">
        <f t="shared" si="427"/>
        <v>03</v>
      </c>
      <c r="AB2410" s="26" t="str">
        <f t="shared" si="428"/>
        <v>32</v>
      </c>
      <c r="AC2410" s="86" t="str">
        <f t="shared" si="429"/>
        <v>CLS_TA_2500X1254px_65m_S2A_MSIL1C_20221225_50CC</v>
      </c>
      <c r="AD2410" s="41" t="s">
        <v>752</v>
      </c>
    </row>
    <row r="2411" spans="2:30" x14ac:dyDescent="0.25">
      <c r="B2411" t="s">
        <v>3866</v>
      </c>
      <c r="C2411" t="s">
        <v>3817</v>
      </c>
      <c r="D2411" s="7" t="s">
        <v>3826</v>
      </c>
      <c r="E2411" s="2" t="b">
        <v>1</v>
      </c>
      <c r="F2411" s="2" t="s">
        <v>3815</v>
      </c>
      <c r="G2411" s="7" t="s">
        <v>8</v>
      </c>
      <c r="H2411" t="s">
        <v>101</v>
      </c>
      <c r="I2411" s="81">
        <v>44917</v>
      </c>
      <c r="J2411" s="82" t="s">
        <v>102</v>
      </c>
      <c r="K2411" s="82" t="s">
        <v>132</v>
      </c>
      <c r="L2411" s="83">
        <v>99.9</v>
      </c>
      <c r="M2411" t="s">
        <v>3869</v>
      </c>
      <c r="N2411" s="2" t="s">
        <v>85</v>
      </c>
      <c r="O2411" s="2" t="s">
        <v>4139</v>
      </c>
      <c r="P2411" s="2" t="str">
        <f>VLOOKUP(I2411,Period!A:B,2,FALSE)</f>
        <v>2022H2</v>
      </c>
      <c r="Q2411" s="9">
        <f t="shared" si="420"/>
        <v>90.125</v>
      </c>
      <c r="R2411" s="2">
        <f t="shared" si="421"/>
        <v>100</v>
      </c>
      <c r="S2411" t="str">
        <f t="shared" si="422"/>
        <v>04 Overcast (100%)</v>
      </c>
      <c r="T2411" t="str">
        <f t="shared" si="430"/>
        <v>44917S2A_MSIL1CCDM-MLB-CLSTA4491704 Overcast (100%)</v>
      </c>
      <c r="U2411">
        <f>IF(COUNTIF(T$2:T2410,T2411)&gt;=1,0,1)</f>
        <v>1</v>
      </c>
      <c r="V2411" s="26" t="s">
        <v>751</v>
      </c>
      <c r="W2411" s="26">
        <f t="shared" si="423"/>
        <v>2022</v>
      </c>
      <c r="X2411" s="26">
        <f t="shared" si="424"/>
        <v>12</v>
      </c>
      <c r="Y2411" s="26">
        <f t="shared" si="425"/>
        <v>22</v>
      </c>
      <c r="Z2411" s="26" t="str">
        <f t="shared" si="426"/>
        <v>18</v>
      </c>
      <c r="AA2411" s="26" t="str">
        <f t="shared" si="427"/>
        <v>53</v>
      </c>
      <c r="AB2411" s="26" t="str">
        <f t="shared" si="428"/>
        <v>54</v>
      </c>
      <c r="AC2411" s="86" t="str">
        <f t="shared" si="429"/>
        <v>CLS_TA_2500X1254px_65m_S2A_MSIL1C_20221222_100CC</v>
      </c>
      <c r="AD2411" s="41" t="s">
        <v>752</v>
      </c>
    </row>
    <row r="2412" spans="2:30" x14ac:dyDescent="0.25">
      <c r="B2412" t="s">
        <v>3866</v>
      </c>
      <c r="C2412" t="s">
        <v>3817</v>
      </c>
      <c r="D2412" s="7" t="s">
        <v>3826</v>
      </c>
      <c r="E2412" s="2" t="b">
        <v>1</v>
      </c>
      <c r="F2412" s="2" t="s">
        <v>3815</v>
      </c>
      <c r="G2412" s="7" t="s">
        <v>8</v>
      </c>
      <c r="H2412" t="s">
        <v>101</v>
      </c>
      <c r="I2412" s="81">
        <v>44917</v>
      </c>
      <c r="J2412" s="82" t="s">
        <v>103</v>
      </c>
      <c r="K2412" s="82" t="s">
        <v>141</v>
      </c>
      <c r="L2412" s="83">
        <v>77.099999999999994</v>
      </c>
      <c r="M2412" t="s">
        <v>3869</v>
      </c>
      <c r="N2412" s="2" t="s">
        <v>85</v>
      </c>
      <c r="O2412" s="2" t="s">
        <v>4139</v>
      </c>
      <c r="P2412" s="2" t="str">
        <f>VLOOKUP(I2412,Period!A:B,2,FALSE)</f>
        <v>2022H2</v>
      </c>
      <c r="Q2412" s="9">
        <f t="shared" si="420"/>
        <v>90.125</v>
      </c>
      <c r="R2412" s="2">
        <f t="shared" si="421"/>
        <v>100</v>
      </c>
      <c r="S2412" t="str">
        <f t="shared" si="422"/>
        <v>04 Overcast (100%)</v>
      </c>
      <c r="T2412" t="str">
        <f t="shared" si="430"/>
        <v>44917S2A_MSIL1CCDM-MLB-CLSTA4491704 Overcast (100%)</v>
      </c>
      <c r="U2412">
        <f>IF(COUNTIF(T$2:T2411,T2412)&gt;=1,0,1)</f>
        <v>0</v>
      </c>
      <c r="V2412" s="26" t="s">
        <v>751</v>
      </c>
      <c r="W2412" s="26">
        <f t="shared" si="423"/>
        <v>2022</v>
      </c>
      <c r="X2412" s="26">
        <f t="shared" si="424"/>
        <v>12</v>
      </c>
      <c r="Y2412" s="26">
        <f t="shared" si="425"/>
        <v>22</v>
      </c>
      <c r="Z2412" s="26" t="str">
        <f t="shared" si="426"/>
        <v>18</v>
      </c>
      <c r="AA2412" s="26" t="str">
        <f t="shared" si="427"/>
        <v>53</v>
      </c>
      <c r="AB2412" s="26" t="str">
        <f t="shared" si="428"/>
        <v>51</v>
      </c>
      <c r="AC2412" s="86" t="str">
        <f t="shared" si="429"/>
        <v>CLS_TA_2500X1254px_65m_S2A_MSIL1C_20221222_100CC</v>
      </c>
      <c r="AD2412" s="41" t="s">
        <v>752</v>
      </c>
    </row>
    <row r="2413" spans="2:30" x14ac:dyDescent="0.25">
      <c r="B2413" t="s">
        <v>3866</v>
      </c>
      <c r="C2413" t="s">
        <v>3817</v>
      </c>
      <c r="D2413" s="7" t="s">
        <v>3826</v>
      </c>
      <c r="E2413" s="2" t="b">
        <v>1</v>
      </c>
      <c r="F2413" s="2" t="s">
        <v>3815</v>
      </c>
      <c r="G2413" s="7" t="s">
        <v>8</v>
      </c>
      <c r="H2413" t="s">
        <v>101</v>
      </c>
      <c r="I2413" s="81">
        <v>44917</v>
      </c>
      <c r="J2413" s="82" t="s">
        <v>104</v>
      </c>
      <c r="K2413" s="82" t="s">
        <v>125</v>
      </c>
      <c r="L2413" s="83">
        <v>77.900000000000006</v>
      </c>
      <c r="M2413" t="s">
        <v>3869</v>
      </c>
      <c r="N2413" s="2" t="s">
        <v>85</v>
      </c>
      <c r="O2413" s="2" t="s">
        <v>4139</v>
      </c>
      <c r="P2413" s="2" t="str">
        <f>VLOOKUP(I2413,Period!A:B,2,FALSE)</f>
        <v>2022H2</v>
      </c>
      <c r="Q2413" s="9">
        <f t="shared" si="420"/>
        <v>90.125</v>
      </c>
      <c r="R2413" s="2">
        <f t="shared" si="421"/>
        <v>100</v>
      </c>
      <c r="S2413" t="str">
        <f t="shared" si="422"/>
        <v>04 Overcast (100%)</v>
      </c>
      <c r="T2413" t="str">
        <f t="shared" si="430"/>
        <v>44917S2A_MSIL1CCDM-MLB-CLSTA4491704 Overcast (100%)</v>
      </c>
      <c r="U2413">
        <f>IF(COUNTIF(T$2:T2412,T2413)&gt;=1,0,1)</f>
        <v>0</v>
      </c>
      <c r="V2413" s="26" t="s">
        <v>751</v>
      </c>
      <c r="W2413" s="26">
        <f t="shared" si="423"/>
        <v>2022</v>
      </c>
      <c r="X2413" s="26">
        <f t="shared" si="424"/>
        <v>12</v>
      </c>
      <c r="Y2413" s="26">
        <f t="shared" si="425"/>
        <v>22</v>
      </c>
      <c r="Z2413" s="26" t="str">
        <f t="shared" si="426"/>
        <v>18</v>
      </c>
      <c r="AA2413" s="26" t="str">
        <f t="shared" si="427"/>
        <v>53</v>
      </c>
      <c r="AB2413" s="26" t="str">
        <f t="shared" si="428"/>
        <v>50</v>
      </c>
      <c r="AC2413" s="86" t="str">
        <f t="shared" si="429"/>
        <v>CLS_TA_2500X1254px_65m_S2A_MSIL1C_20221222_100CC</v>
      </c>
      <c r="AD2413" s="41" t="s">
        <v>752</v>
      </c>
    </row>
    <row r="2414" spans="2:30" x14ac:dyDescent="0.25">
      <c r="B2414" t="s">
        <v>3866</v>
      </c>
      <c r="C2414" t="s">
        <v>3817</v>
      </c>
      <c r="D2414" s="7" t="s">
        <v>3826</v>
      </c>
      <c r="E2414" s="2" t="b">
        <v>1</v>
      </c>
      <c r="F2414" s="2" t="s">
        <v>3815</v>
      </c>
      <c r="G2414" s="7" t="s">
        <v>8</v>
      </c>
      <c r="H2414" t="s">
        <v>101</v>
      </c>
      <c r="I2414" s="81">
        <v>44917</v>
      </c>
      <c r="J2414" s="82" t="s">
        <v>3827</v>
      </c>
      <c r="K2414" s="82" t="s">
        <v>164</v>
      </c>
      <c r="L2414" s="83">
        <v>100</v>
      </c>
      <c r="M2414" t="s">
        <v>3869</v>
      </c>
      <c r="N2414" s="2" t="s">
        <v>85</v>
      </c>
      <c r="O2414" s="2" t="s">
        <v>4139</v>
      </c>
      <c r="P2414" s="2" t="str">
        <f>VLOOKUP(I2414,Period!A:B,2,FALSE)</f>
        <v>2022H2</v>
      </c>
      <c r="Q2414" s="9">
        <f t="shared" si="420"/>
        <v>90.125</v>
      </c>
      <c r="R2414" s="2">
        <f t="shared" si="421"/>
        <v>100</v>
      </c>
      <c r="S2414" t="str">
        <f t="shared" si="422"/>
        <v>04 Overcast (100%)</v>
      </c>
      <c r="T2414" t="str">
        <f t="shared" si="430"/>
        <v>44917S2A_MSIL1CCDM-MLB-CLSTA4491704 Overcast (100%)</v>
      </c>
      <c r="U2414">
        <f>IF(COUNTIF(T$2:T2413,T2414)&gt;=1,0,1)</f>
        <v>0</v>
      </c>
      <c r="V2414" s="26" t="s">
        <v>751</v>
      </c>
      <c r="W2414" s="26">
        <f t="shared" si="423"/>
        <v>2022</v>
      </c>
      <c r="X2414" s="26">
        <f t="shared" si="424"/>
        <v>12</v>
      </c>
      <c r="Y2414" s="26">
        <f t="shared" si="425"/>
        <v>22</v>
      </c>
      <c r="Z2414" s="26" t="str">
        <f t="shared" si="426"/>
        <v>18</v>
      </c>
      <c r="AA2414" s="26" t="str">
        <f t="shared" si="427"/>
        <v>53</v>
      </c>
      <c r="AB2414" s="26" t="str">
        <f t="shared" si="428"/>
        <v>46</v>
      </c>
      <c r="AC2414" s="86" t="str">
        <f t="shared" si="429"/>
        <v>CLS_TA_2500X1254px_65m_S2A_MSIL1C_20221222_100CC</v>
      </c>
      <c r="AD2414" s="41" t="s">
        <v>752</v>
      </c>
    </row>
    <row r="2415" spans="2:30" x14ac:dyDescent="0.25">
      <c r="B2415" t="s">
        <v>3866</v>
      </c>
      <c r="C2415" t="s">
        <v>3817</v>
      </c>
      <c r="D2415" s="7" t="s">
        <v>3826</v>
      </c>
      <c r="E2415" s="2" t="b">
        <v>1</v>
      </c>
      <c r="F2415" s="2" t="s">
        <v>3815</v>
      </c>
      <c r="G2415" s="7" t="s">
        <v>8</v>
      </c>
      <c r="H2415" t="s">
        <v>101</v>
      </c>
      <c r="I2415" s="81">
        <v>44917</v>
      </c>
      <c r="J2415" s="82" t="s">
        <v>105</v>
      </c>
      <c r="K2415" s="82" t="s">
        <v>126</v>
      </c>
      <c r="L2415" s="83">
        <v>98.2</v>
      </c>
      <c r="M2415" t="s">
        <v>3869</v>
      </c>
      <c r="N2415" s="2" t="s">
        <v>85</v>
      </c>
      <c r="O2415" s="2" t="s">
        <v>4139</v>
      </c>
      <c r="P2415" s="2" t="str">
        <f>VLOOKUP(I2415,Period!A:B,2,FALSE)</f>
        <v>2022H2</v>
      </c>
      <c r="Q2415" s="9">
        <f t="shared" si="420"/>
        <v>90.125</v>
      </c>
      <c r="R2415" s="2">
        <f t="shared" si="421"/>
        <v>100</v>
      </c>
      <c r="S2415" t="str">
        <f t="shared" si="422"/>
        <v>04 Overcast (100%)</v>
      </c>
      <c r="T2415" t="str">
        <f t="shared" si="430"/>
        <v>44917S2A_MSIL1CCDM-MLB-CLSTA4491704 Overcast (100%)</v>
      </c>
      <c r="U2415">
        <f>IF(COUNTIF(T$2:T2414,T2415)&gt;=1,0,1)</f>
        <v>0</v>
      </c>
      <c r="V2415" s="26" t="s">
        <v>751</v>
      </c>
      <c r="W2415" s="26">
        <f t="shared" si="423"/>
        <v>2022</v>
      </c>
      <c r="X2415" s="26">
        <f t="shared" si="424"/>
        <v>12</v>
      </c>
      <c r="Y2415" s="26">
        <f t="shared" si="425"/>
        <v>22</v>
      </c>
      <c r="Z2415" s="26" t="str">
        <f t="shared" si="426"/>
        <v>18</v>
      </c>
      <c r="AA2415" s="26" t="str">
        <f t="shared" si="427"/>
        <v>53</v>
      </c>
      <c r="AB2415" s="26" t="str">
        <f t="shared" si="428"/>
        <v>43</v>
      </c>
      <c r="AC2415" s="86" t="str">
        <f t="shared" si="429"/>
        <v>CLS_TA_2500X1254px_65m_S2A_MSIL1C_20221222_100CC</v>
      </c>
      <c r="AD2415" s="41" t="s">
        <v>752</v>
      </c>
    </row>
    <row r="2416" spans="2:30" x14ac:dyDescent="0.25">
      <c r="B2416" t="s">
        <v>3866</v>
      </c>
      <c r="C2416" t="s">
        <v>3817</v>
      </c>
      <c r="D2416" s="7" t="s">
        <v>3826</v>
      </c>
      <c r="E2416" s="2" t="b">
        <v>1</v>
      </c>
      <c r="F2416" s="2" t="s">
        <v>3815</v>
      </c>
      <c r="G2416" s="7" t="s">
        <v>8</v>
      </c>
      <c r="H2416" t="s">
        <v>101</v>
      </c>
      <c r="I2416" s="81">
        <v>44917</v>
      </c>
      <c r="J2416" s="82" t="s">
        <v>110</v>
      </c>
      <c r="K2416" s="82" t="s">
        <v>144</v>
      </c>
      <c r="L2416" s="83">
        <v>83.6</v>
      </c>
      <c r="M2416" t="s">
        <v>3869</v>
      </c>
      <c r="N2416" s="2" t="s">
        <v>85</v>
      </c>
      <c r="O2416" s="2" t="s">
        <v>4139</v>
      </c>
      <c r="P2416" s="2" t="str">
        <f>VLOOKUP(I2416,Period!A:B,2,FALSE)</f>
        <v>2022H2</v>
      </c>
      <c r="Q2416" s="9">
        <f t="shared" si="420"/>
        <v>90.125</v>
      </c>
      <c r="R2416" s="2">
        <f t="shared" si="421"/>
        <v>100</v>
      </c>
      <c r="S2416" t="str">
        <f t="shared" si="422"/>
        <v>04 Overcast (100%)</v>
      </c>
      <c r="T2416" t="str">
        <f t="shared" si="430"/>
        <v>44917S2A_MSIL1CCDM-MLB-CLSTA4491704 Overcast (100%)</v>
      </c>
      <c r="U2416">
        <f>IF(COUNTIF(T$2:T2415,T2416)&gt;=1,0,1)</f>
        <v>0</v>
      </c>
      <c r="V2416" s="26" t="s">
        <v>751</v>
      </c>
      <c r="W2416" s="26">
        <f t="shared" si="423"/>
        <v>2022</v>
      </c>
      <c r="X2416" s="26">
        <f t="shared" si="424"/>
        <v>12</v>
      </c>
      <c r="Y2416" s="26">
        <f t="shared" si="425"/>
        <v>22</v>
      </c>
      <c r="Z2416" s="26" t="str">
        <f t="shared" si="426"/>
        <v>18</v>
      </c>
      <c r="AA2416" s="26" t="str">
        <f t="shared" si="427"/>
        <v>53</v>
      </c>
      <c r="AB2416" s="26" t="str">
        <f t="shared" si="428"/>
        <v>36</v>
      </c>
      <c r="AC2416" s="86" t="str">
        <f t="shared" si="429"/>
        <v>CLS_TA_2500X1254px_65m_S2A_MSIL1C_20221222_100CC</v>
      </c>
      <c r="AD2416" s="41" t="s">
        <v>752</v>
      </c>
    </row>
    <row r="2417" spans="2:30" x14ac:dyDescent="0.25">
      <c r="B2417" t="s">
        <v>3866</v>
      </c>
      <c r="C2417" t="s">
        <v>3817</v>
      </c>
      <c r="D2417" s="7" t="s">
        <v>3826</v>
      </c>
      <c r="E2417" s="2" t="b">
        <v>1</v>
      </c>
      <c r="F2417" s="2" t="s">
        <v>3815</v>
      </c>
      <c r="G2417" s="7" t="s">
        <v>8</v>
      </c>
      <c r="H2417" t="s">
        <v>101</v>
      </c>
      <c r="I2417" s="81">
        <v>44917</v>
      </c>
      <c r="J2417" s="82" t="s">
        <v>111</v>
      </c>
      <c r="K2417" s="82" t="s">
        <v>153</v>
      </c>
      <c r="L2417" s="83">
        <v>84.6</v>
      </c>
      <c r="M2417" t="s">
        <v>3869</v>
      </c>
      <c r="N2417" s="2" t="s">
        <v>85</v>
      </c>
      <c r="O2417" s="2" t="s">
        <v>4139</v>
      </c>
      <c r="P2417" s="2" t="str">
        <f>VLOOKUP(I2417,Period!A:B,2,FALSE)</f>
        <v>2022H2</v>
      </c>
      <c r="Q2417" s="9">
        <f t="shared" si="420"/>
        <v>90.125</v>
      </c>
      <c r="R2417" s="2">
        <f t="shared" si="421"/>
        <v>100</v>
      </c>
      <c r="S2417" t="str">
        <f t="shared" si="422"/>
        <v>04 Overcast (100%)</v>
      </c>
      <c r="T2417" t="str">
        <f t="shared" si="430"/>
        <v>44917S2A_MSIL1CCDM-MLB-CLSTA4491704 Overcast (100%)</v>
      </c>
      <c r="U2417">
        <f>IF(COUNTIF(T$2:T2416,T2417)&gt;=1,0,1)</f>
        <v>0</v>
      </c>
      <c r="V2417" s="26" t="s">
        <v>751</v>
      </c>
      <c r="W2417" s="26">
        <f t="shared" si="423"/>
        <v>2022</v>
      </c>
      <c r="X2417" s="26">
        <f t="shared" si="424"/>
        <v>12</v>
      </c>
      <c r="Y2417" s="26">
        <f t="shared" si="425"/>
        <v>22</v>
      </c>
      <c r="Z2417" s="26" t="str">
        <f t="shared" si="426"/>
        <v>18</v>
      </c>
      <c r="AA2417" s="26" t="str">
        <f t="shared" si="427"/>
        <v>53</v>
      </c>
      <c r="AB2417" s="26" t="str">
        <f t="shared" si="428"/>
        <v>35</v>
      </c>
      <c r="AC2417" s="86" t="str">
        <f t="shared" si="429"/>
        <v>CLS_TA_2500X1254px_65m_S2A_MSIL1C_20221222_100CC</v>
      </c>
      <c r="AD2417" s="41" t="s">
        <v>752</v>
      </c>
    </row>
    <row r="2418" spans="2:30" x14ac:dyDescent="0.25">
      <c r="B2418" t="s">
        <v>3866</v>
      </c>
      <c r="C2418" t="s">
        <v>3817</v>
      </c>
      <c r="D2418" s="7" t="s">
        <v>3826</v>
      </c>
      <c r="E2418" s="2" t="b">
        <v>1</v>
      </c>
      <c r="F2418" s="2" t="s">
        <v>3815</v>
      </c>
      <c r="G2418" s="7" t="s">
        <v>8</v>
      </c>
      <c r="H2418" t="s">
        <v>101</v>
      </c>
      <c r="I2418" s="81">
        <v>44917</v>
      </c>
      <c r="J2418" s="82" t="s">
        <v>3828</v>
      </c>
      <c r="K2418" s="82" t="s">
        <v>170</v>
      </c>
      <c r="L2418" s="83">
        <v>99.7</v>
      </c>
      <c r="M2418" t="s">
        <v>3869</v>
      </c>
      <c r="N2418" s="2" t="s">
        <v>85</v>
      </c>
      <c r="O2418" s="2" t="s">
        <v>4139</v>
      </c>
      <c r="P2418" s="2" t="str">
        <f>VLOOKUP(I2418,Period!A:B,2,FALSE)</f>
        <v>2022H2</v>
      </c>
      <c r="Q2418" s="9">
        <f t="shared" si="420"/>
        <v>90.125</v>
      </c>
      <c r="R2418" s="2">
        <f t="shared" si="421"/>
        <v>100</v>
      </c>
      <c r="S2418" t="str">
        <f t="shared" si="422"/>
        <v>04 Overcast (100%)</v>
      </c>
      <c r="T2418" t="str">
        <f t="shared" si="430"/>
        <v>44917S2A_MSIL1CCDM-MLB-CLSTA4491704 Overcast (100%)</v>
      </c>
      <c r="U2418">
        <f>IF(COUNTIF(T$2:T2417,T2418)&gt;=1,0,1)</f>
        <v>0</v>
      </c>
      <c r="V2418" s="26" t="s">
        <v>751</v>
      </c>
      <c r="W2418" s="26">
        <f t="shared" si="423"/>
        <v>2022</v>
      </c>
      <c r="X2418" s="26">
        <f t="shared" si="424"/>
        <v>12</v>
      </c>
      <c r="Y2418" s="26">
        <f t="shared" si="425"/>
        <v>22</v>
      </c>
      <c r="Z2418" s="26" t="str">
        <f t="shared" si="426"/>
        <v>18</v>
      </c>
      <c r="AA2418" s="26" t="str">
        <f t="shared" si="427"/>
        <v>53</v>
      </c>
      <c r="AB2418" s="26" t="str">
        <f t="shared" si="428"/>
        <v>32</v>
      </c>
      <c r="AC2418" s="86" t="str">
        <f t="shared" si="429"/>
        <v>CLS_TA_2500X1254px_65m_S2A_MSIL1C_20221222_100CC</v>
      </c>
      <c r="AD2418" s="41" t="s">
        <v>752</v>
      </c>
    </row>
    <row r="2419" spans="2:30" x14ac:dyDescent="0.25">
      <c r="B2419" t="s">
        <v>3866</v>
      </c>
      <c r="C2419" t="s">
        <v>3817</v>
      </c>
      <c r="D2419" s="7" t="s">
        <v>3826</v>
      </c>
      <c r="E2419" s="2" t="b">
        <v>1</v>
      </c>
      <c r="F2419" s="2" t="s">
        <v>3815</v>
      </c>
      <c r="G2419" s="7" t="s">
        <v>8</v>
      </c>
      <c r="H2419" t="s">
        <v>101</v>
      </c>
      <c r="I2419" s="53">
        <v>44915</v>
      </c>
      <c r="J2419" s="42" t="s">
        <v>102</v>
      </c>
      <c r="K2419" s="42" t="s">
        <v>145</v>
      </c>
      <c r="L2419" s="79">
        <v>54.4</v>
      </c>
      <c r="M2419" t="s">
        <v>3869</v>
      </c>
      <c r="N2419" s="2" t="s">
        <v>85</v>
      </c>
      <c r="O2419" s="2" t="s">
        <v>4139</v>
      </c>
      <c r="P2419" s="2" t="str">
        <f>VLOOKUP(I2419,Period!A:B,2,FALSE)</f>
        <v>2022H2</v>
      </c>
      <c r="Q2419" s="9">
        <f t="shared" si="420"/>
        <v>72.850000000000009</v>
      </c>
      <c r="R2419" s="2">
        <f t="shared" si="421"/>
        <v>80</v>
      </c>
      <c r="S2419" t="str">
        <f t="shared" si="422"/>
        <v>03 Cloudy (40%-90%)</v>
      </c>
      <c r="T2419" t="str">
        <f t="shared" si="430"/>
        <v>44915S2A_MSIL1CCDM-MLB-CLSTA4491503 Cloudy (40%-90%)</v>
      </c>
      <c r="U2419">
        <f>IF(COUNTIF(T$2:T2418,T2419)&gt;=1,0,1)</f>
        <v>1</v>
      </c>
      <c r="V2419" s="26" t="s">
        <v>751</v>
      </c>
      <c r="W2419" s="26">
        <f t="shared" si="423"/>
        <v>2022</v>
      </c>
      <c r="X2419" s="26">
        <f t="shared" si="424"/>
        <v>12</v>
      </c>
      <c r="Y2419" s="26">
        <f t="shared" si="425"/>
        <v>20</v>
      </c>
      <c r="Z2419" s="26" t="str">
        <f t="shared" si="426"/>
        <v>19</v>
      </c>
      <c r="AA2419" s="26" t="str">
        <f t="shared" si="427"/>
        <v>03</v>
      </c>
      <c r="AB2419" s="26" t="str">
        <f t="shared" si="428"/>
        <v>49</v>
      </c>
      <c r="AC2419" s="86" t="str">
        <f t="shared" si="429"/>
        <v>CLS_TA_2500X1254px_65m_S2A_MSIL1C_20221220_80CC</v>
      </c>
      <c r="AD2419" s="41" t="s">
        <v>752</v>
      </c>
    </row>
    <row r="2420" spans="2:30" x14ac:dyDescent="0.25">
      <c r="B2420" t="s">
        <v>3866</v>
      </c>
      <c r="C2420" t="s">
        <v>3817</v>
      </c>
      <c r="D2420" s="7" t="s">
        <v>3826</v>
      </c>
      <c r="E2420" s="2" t="b">
        <v>1</v>
      </c>
      <c r="F2420" s="2" t="s">
        <v>3815</v>
      </c>
      <c r="G2420" s="7" t="s">
        <v>8</v>
      </c>
      <c r="H2420" t="s">
        <v>101</v>
      </c>
      <c r="I2420" s="53">
        <v>44915</v>
      </c>
      <c r="J2420" s="42" t="s">
        <v>103</v>
      </c>
      <c r="K2420" s="42" t="s">
        <v>146</v>
      </c>
      <c r="L2420" s="79">
        <v>92.5</v>
      </c>
      <c r="M2420" t="s">
        <v>3869</v>
      </c>
      <c r="N2420" s="2" t="s">
        <v>85</v>
      </c>
      <c r="O2420" s="2" t="s">
        <v>4139</v>
      </c>
      <c r="P2420" s="2" t="str">
        <f>VLOOKUP(I2420,Period!A:B,2,FALSE)</f>
        <v>2022H2</v>
      </c>
      <c r="Q2420" s="9">
        <f t="shared" si="420"/>
        <v>72.850000000000009</v>
      </c>
      <c r="R2420" s="2">
        <f t="shared" si="421"/>
        <v>80</v>
      </c>
      <c r="S2420" t="str">
        <f t="shared" si="422"/>
        <v>03 Cloudy (40%-90%)</v>
      </c>
      <c r="T2420" t="str">
        <f t="shared" si="430"/>
        <v>44915S2A_MSIL1CCDM-MLB-CLSTA4491503 Cloudy (40%-90%)</v>
      </c>
      <c r="U2420">
        <f>IF(COUNTIF(T$2:T2419,T2420)&gt;=1,0,1)</f>
        <v>0</v>
      </c>
      <c r="V2420" s="26" t="s">
        <v>751</v>
      </c>
      <c r="W2420" s="26">
        <f t="shared" si="423"/>
        <v>2022</v>
      </c>
      <c r="X2420" s="26">
        <f t="shared" si="424"/>
        <v>12</v>
      </c>
      <c r="Y2420" s="26">
        <f t="shared" si="425"/>
        <v>20</v>
      </c>
      <c r="Z2420" s="26" t="str">
        <f t="shared" si="426"/>
        <v>19</v>
      </c>
      <c r="AA2420" s="26" t="str">
        <f t="shared" si="427"/>
        <v>03</v>
      </c>
      <c r="AB2420" s="26" t="str">
        <f t="shared" si="428"/>
        <v>46</v>
      </c>
      <c r="AC2420" s="86" t="str">
        <f t="shared" si="429"/>
        <v>CLS_TA_2500X1254px_65m_S2A_MSIL1C_20221220_80CC</v>
      </c>
      <c r="AD2420" s="41" t="s">
        <v>752</v>
      </c>
    </row>
    <row r="2421" spans="2:30" x14ac:dyDescent="0.25">
      <c r="B2421" t="s">
        <v>3866</v>
      </c>
      <c r="C2421" t="s">
        <v>3817</v>
      </c>
      <c r="D2421" s="7" t="s">
        <v>3826</v>
      </c>
      <c r="E2421" s="2" t="b">
        <v>1</v>
      </c>
      <c r="F2421" s="2" t="s">
        <v>3815</v>
      </c>
      <c r="G2421" s="7" t="s">
        <v>8</v>
      </c>
      <c r="H2421" t="s">
        <v>101</v>
      </c>
      <c r="I2421" s="53">
        <v>44915</v>
      </c>
      <c r="J2421" s="42" t="s">
        <v>104</v>
      </c>
      <c r="K2421" s="42" t="s">
        <v>147</v>
      </c>
      <c r="L2421" s="79">
        <v>94</v>
      </c>
      <c r="M2421" t="s">
        <v>3869</v>
      </c>
      <c r="N2421" s="2" t="s">
        <v>85</v>
      </c>
      <c r="O2421" s="2" t="s">
        <v>4139</v>
      </c>
      <c r="P2421" s="2" t="str">
        <f>VLOOKUP(I2421,Period!A:B,2,FALSE)</f>
        <v>2022H2</v>
      </c>
      <c r="Q2421" s="9">
        <f t="shared" si="420"/>
        <v>72.850000000000009</v>
      </c>
      <c r="R2421" s="2">
        <f t="shared" si="421"/>
        <v>80</v>
      </c>
      <c r="S2421" t="str">
        <f t="shared" si="422"/>
        <v>03 Cloudy (40%-90%)</v>
      </c>
      <c r="T2421" t="str">
        <f t="shared" si="430"/>
        <v>44915S2A_MSIL1CCDM-MLB-CLSTA4491503 Cloudy (40%-90%)</v>
      </c>
      <c r="U2421">
        <f>IF(COUNTIF(T$2:T2420,T2421)&gt;=1,0,1)</f>
        <v>0</v>
      </c>
      <c r="V2421" s="26" t="s">
        <v>751</v>
      </c>
      <c r="W2421" s="26">
        <f t="shared" si="423"/>
        <v>2022</v>
      </c>
      <c r="X2421" s="26">
        <f t="shared" si="424"/>
        <v>12</v>
      </c>
      <c r="Y2421" s="26">
        <f t="shared" si="425"/>
        <v>20</v>
      </c>
      <c r="Z2421" s="26" t="str">
        <f t="shared" si="426"/>
        <v>19</v>
      </c>
      <c r="AA2421" s="26" t="str">
        <f t="shared" si="427"/>
        <v>03</v>
      </c>
      <c r="AB2421" s="26" t="str">
        <f t="shared" si="428"/>
        <v>45</v>
      </c>
      <c r="AC2421" s="86" t="str">
        <f t="shared" si="429"/>
        <v>CLS_TA_2500X1254px_65m_S2A_MSIL1C_20221220_80CC</v>
      </c>
      <c r="AD2421" s="41" t="s">
        <v>752</v>
      </c>
    </row>
    <row r="2422" spans="2:30" x14ac:dyDescent="0.25">
      <c r="B2422" t="s">
        <v>3866</v>
      </c>
      <c r="C2422" t="s">
        <v>3817</v>
      </c>
      <c r="D2422" s="7" t="s">
        <v>3826</v>
      </c>
      <c r="E2422" s="2" t="b">
        <v>1</v>
      </c>
      <c r="F2422" s="2" t="s">
        <v>3815</v>
      </c>
      <c r="G2422" s="7" t="s">
        <v>8</v>
      </c>
      <c r="H2422" t="s">
        <v>101</v>
      </c>
      <c r="I2422" s="53">
        <v>44915</v>
      </c>
      <c r="J2422" s="42" t="s">
        <v>105</v>
      </c>
      <c r="K2422" s="42" t="s">
        <v>149</v>
      </c>
      <c r="L2422" s="79">
        <v>52.9</v>
      </c>
      <c r="M2422" t="s">
        <v>3869</v>
      </c>
      <c r="N2422" s="2" t="s">
        <v>85</v>
      </c>
      <c r="O2422" s="2" t="s">
        <v>4139</v>
      </c>
      <c r="P2422" s="2" t="str">
        <f>VLOOKUP(I2422,Period!A:B,2,FALSE)</f>
        <v>2022H2</v>
      </c>
      <c r="Q2422" s="9">
        <f t="shared" si="420"/>
        <v>72.850000000000009</v>
      </c>
      <c r="R2422" s="2">
        <f t="shared" si="421"/>
        <v>80</v>
      </c>
      <c r="S2422" t="str">
        <f t="shared" si="422"/>
        <v>03 Cloudy (40%-90%)</v>
      </c>
      <c r="T2422" t="str">
        <f t="shared" si="430"/>
        <v>44915S2A_MSIL1CCDM-MLB-CLSTA4491503 Cloudy (40%-90%)</v>
      </c>
      <c r="U2422">
        <f>IF(COUNTIF(T$2:T2421,T2422)&gt;=1,0,1)</f>
        <v>0</v>
      </c>
      <c r="V2422" s="26" t="s">
        <v>751</v>
      </c>
      <c r="W2422" s="26">
        <f t="shared" si="423"/>
        <v>2022</v>
      </c>
      <c r="X2422" s="26">
        <f t="shared" si="424"/>
        <v>12</v>
      </c>
      <c r="Y2422" s="26">
        <f t="shared" si="425"/>
        <v>20</v>
      </c>
      <c r="Z2422" s="26" t="str">
        <f t="shared" si="426"/>
        <v>19</v>
      </c>
      <c r="AA2422" s="26" t="str">
        <f t="shared" si="427"/>
        <v>03</v>
      </c>
      <c r="AB2422" s="26" t="str">
        <f t="shared" si="428"/>
        <v>35</v>
      </c>
      <c r="AC2422" s="86" t="str">
        <f t="shared" si="429"/>
        <v>CLS_TA_2500X1254px_65m_S2A_MSIL1C_20221220_80CC</v>
      </c>
      <c r="AD2422" s="41" t="s">
        <v>752</v>
      </c>
    </row>
    <row r="2423" spans="2:30" x14ac:dyDescent="0.25">
      <c r="B2423" t="s">
        <v>3866</v>
      </c>
      <c r="C2423" t="s">
        <v>3817</v>
      </c>
      <c r="D2423" s="7" t="s">
        <v>3826</v>
      </c>
      <c r="E2423" s="2" t="b">
        <v>1</v>
      </c>
      <c r="F2423" s="2" t="s">
        <v>3815</v>
      </c>
      <c r="G2423" s="7" t="s">
        <v>8</v>
      </c>
      <c r="H2423" t="s">
        <v>101</v>
      </c>
      <c r="I2423" s="53">
        <v>44915</v>
      </c>
      <c r="J2423" s="42" t="s">
        <v>110</v>
      </c>
      <c r="K2423" s="42" t="s">
        <v>150</v>
      </c>
      <c r="L2423" s="79">
        <v>71.7</v>
      </c>
      <c r="M2423" t="s">
        <v>3869</v>
      </c>
      <c r="N2423" s="2" t="s">
        <v>85</v>
      </c>
      <c r="O2423" s="2" t="s">
        <v>4139</v>
      </c>
      <c r="P2423" s="2" t="str">
        <f>VLOOKUP(I2423,Period!A:B,2,FALSE)</f>
        <v>2022H2</v>
      </c>
      <c r="Q2423" s="9">
        <f t="shared" si="420"/>
        <v>72.850000000000009</v>
      </c>
      <c r="R2423" s="2">
        <f t="shared" si="421"/>
        <v>80</v>
      </c>
      <c r="S2423" t="str">
        <f t="shared" si="422"/>
        <v>03 Cloudy (40%-90%)</v>
      </c>
      <c r="T2423" t="str">
        <f t="shared" si="430"/>
        <v>44915S2A_MSIL1CCDM-MLB-CLSTA4491503 Cloudy (40%-90%)</v>
      </c>
      <c r="U2423">
        <f>IF(COUNTIF(T$2:T2422,T2423)&gt;=1,0,1)</f>
        <v>0</v>
      </c>
      <c r="V2423" s="26" t="s">
        <v>751</v>
      </c>
      <c r="W2423" s="26">
        <f t="shared" si="423"/>
        <v>2022</v>
      </c>
      <c r="X2423" s="26">
        <f t="shared" si="424"/>
        <v>12</v>
      </c>
      <c r="Y2423" s="26">
        <f t="shared" si="425"/>
        <v>20</v>
      </c>
      <c r="Z2423" s="26" t="str">
        <f t="shared" si="426"/>
        <v>19</v>
      </c>
      <c r="AA2423" s="26" t="str">
        <f t="shared" si="427"/>
        <v>03</v>
      </c>
      <c r="AB2423" s="26" t="str">
        <f t="shared" si="428"/>
        <v>31</v>
      </c>
      <c r="AC2423" s="86" t="str">
        <f t="shared" si="429"/>
        <v>CLS_TA_2500X1254px_65m_S2A_MSIL1C_20221220_80CC</v>
      </c>
      <c r="AD2423" s="41" t="s">
        <v>752</v>
      </c>
    </row>
    <row r="2424" spans="2:30" x14ac:dyDescent="0.25">
      <c r="B2424" t="s">
        <v>3866</v>
      </c>
      <c r="C2424" t="s">
        <v>3817</v>
      </c>
      <c r="D2424" s="7" t="s">
        <v>3826</v>
      </c>
      <c r="E2424" s="2" t="b">
        <v>1</v>
      </c>
      <c r="F2424" s="2" t="s">
        <v>3815</v>
      </c>
      <c r="G2424" s="7" t="s">
        <v>8</v>
      </c>
      <c r="H2424" t="s">
        <v>101</v>
      </c>
      <c r="I2424" s="53">
        <v>44915</v>
      </c>
      <c r="J2424" s="42" t="s">
        <v>111</v>
      </c>
      <c r="K2424" s="42" t="s">
        <v>151</v>
      </c>
      <c r="L2424" s="79">
        <v>71.599999999999994</v>
      </c>
      <c r="M2424" t="s">
        <v>3869</v>
      </c>
      <c r="N2424" s="2" t="s">
        <v>85</v>
      </c>
      <c r="O2424" s="2" t="s">
        <v>4139</v>
      </c>
      <c r="P2424" s="2" t="str">
        <f>VLOOKUP(I2424,Period!A:B,2,FALSE)</f>
        <v>2022H2</v>
      </c>
      <c r="Q2424" s="9">
        <f t="shared" si="420"/>
        <v>72.850000000000009</v>
      </c>
      <c r="R2424" s="2">
        <f t="shared" si="421"/>
        <v>80</v>
      </c>
      <c r="S2424" t="str">
        <f t="shared" si="422"/>
        <v>03 Cloudy (40%-90%)</v>
      </c>
      <c r="T2424" t="str">
        <f t="shared" si="430"/>
        <v>44915S2A_MSIL1CCDM-MLB-CLSTA4491503 Cloudy (40%-90%)</v>
      </c>
      <c r="U2424">
        <f>IF(COUNTIF(T$2:T2423,T2424)&gt;=1,0,1)</f>
        <v>0</v>
      </c>
      <c r="V2424" s="26" t="s">
        <v>751</v>
      </c>
      <c r="W2424" s="26">
        <f t="shared" si="423"/>
        <v>2022</v>
      </c>
      <c r="X2424" s="26">
        <f t="shared" si="424"/>
        <v>12</v>
      </c>
      <c r="Y2424" s="26">
        <f t="shared" si="425"/>
        <v>20</v>
      </c>
      <c r="Z2424" s="26" t="str">
        <f t="shared" si="426"/>
        <v>19</v>
      </c>
      <c r="AA2424" s="26" t="str">
        <f t="shared" si="427"/>
        <v>03</v>
      </c>
      <c r="AB2424" s="26" t="str">
        <f t="shared" si="428"/>
        <v>30</v>
      </c>
      <c r="AC2424" s="86" t="str">
        <f t="shared" si="429"/>
        <v>CLS_TA_2500X1254px_65m_S2A_MSIL1C_20221220_80CC</v>
      </c>
      <c r="AD2424" s="41" t="s">
        <v>752</v>
      </c>
    </row>
    <row r="2425" spans="2:30" x14ac:dyDescent="0.25">
      <c r="B2425" t="s">
        <v>3866</v>
      </c>
      <c r="C2425" t="s">
        <v>3817</v>
      </c>
      <c r="D2425" s="7" t="s">
        <v>3826</v>
      </c>
      <c r="E2425" s="2" t="b">
        <v>1</v>
      </c>
      <c r="F2425" s="2" t="s">
        <v>3815</v>
      </c>
      <c r="G2425" s="7" t="s">
        <v>8</v>
      </c>
      <c r="H2425" t="s">
        <v>101</v>
      </c>
      <c r="I2425" s="81">
        <v>44912</v>
      </c>
      <c r="J2425" s="82" t="s">
        <v>102</v>
      </c>
      <c r="K2425" s="82" t="s">
        <v>132</v>
      </c>
      <c r="L2425" s="83">
        <v>0</v>
      </c>
      <c r="M2425" t="s">
        <v>3869</v>
      </c>
      <c r="N2425" s="2" t="s">
        <v>85</v>
      </c>
      <c r="O2425" s="2" t="s">
        <v>4139</v>
      </c>
      <c r="P2425" s="2" t="str">
        <f>VLOOKUP(I2425,Period!A:B,2,FALSE)</f>
        <v>2022H2</v>
      </c>
      <c r="Q2425" s="9">
        <f t="shared" si="420"/>
        <v>22.5</v>
      </c>
      <c r="R2425" s="2">
        <f t="shared" si="421"/>
        <v>30</v>
      </c>
      <c r="S2425" t="str">
        <f t="shared" si="422"/>
        <v>02 Sunny (10%-30%)</v>
      </c>
      <c r="T2425" t="str">
        <f t="shared" si="430"/>
        <v>44912S2A_MSIL1CCDM-MLB-CLSTA4491202 Sunny (10%-30%)</v>
      </c>
      <c r="U2425">
        <f>IF(COUNTIF(T$2:T2424,T2425)&gt;=1,0,1)</f>
        <v>1</v>
      </c>
      <c r="V2425" s="26" t="s">
        <v>751</v>
      </c>
      <c r="W2425" s="26">
        <f t="shared" si="423"/>
        <v>2022</v>
      </c>
      <c r="X2425" s="26">
        <f t="shared" si="424"/>
        <v>12</v>
      </c>
      <c r="Y2425" s="26">
        <f t="shared" si="425"/>
        <v>17</v>
      </c>
      <c r="Z2425" s="26" t="str">
        <f t="shared" si="426"/>
        <v>18</v>
      </c>
      <c r="AA2425" s="26" t="str">
        <f t="shared" si="427"/>
        <v>53</v>
      </c>
      <c r="AB2425" s="26" t="str">
        <f t="shared" si="428"/>
        <v>54</v>
      </c>
      <c r="AC2425" s="86" t="str">
        <f t="shared" si="429"/>
        <v>CLS_TA_2500X1254px_65m_S2A_MSIL1C_20221217_30CC</v>
      </c>
      <c r="AD2425" s="41" t="s">
        <v>752</v>
      </c>
    </row>
    <row r="2426" spans="2:30" x14ac:dyDescent="0.25">
      <c r="B2426" t="s">
        <v>3866</v>
      </c>
      <c r="C2426" t="s">
        <v>3817</v>
      </c>
      <c r="D2426" s="7" t="s">
        <v>3826</v>
      </c>
      <c r="E2426" s="2" t="b">
        <v>1</v>
      </c>
      <c r="F2426" s="2" t="s">
        <v>3815</v>
      </c>
      <c r="G2426" s="7" t="s">
        <v>8</v>
      </c>
      <c r="H2426" t="s">
        <v>101</v>
      </c>
      <c r="I2426" s="81">
        <v>44912</v>
      </c>
      <c r="J2426" s="82" t="s">
        <v>103</v>
      </c>
      <c r="K2426" s="82" t="s">
        <v>141</v>
      </c>
      <c r="L2426" s="83">
        <v>1</v>
      </c>
      <c r="M2426" t="s">
        <v>3869</v>
      </c>
      <c r="N2426" s="2" t="s">
        <v>85</v>
      </c>
      <c r="O2426" s="2" t="s">
        <v>4139</v>
      </c>
      <c r="P2426" s="2" t="str">
        <f>VLOOKUP(I2426,Period!A:B,2,FALSE)</f>
        <v>2022H2</v>
      </c>
      <c r="Q2426" s="9">
        <f t="shared" si="420"/>
        <v>22.5</v>
      </c>
      <c r="R2426" s="2">
        <f t="shared" si="421"/>
        <v>30</v>
      </c>
      <c r="S2426" t="str">
        <f t="shared" si="422"/>
        <v>02 Sunny (10%-30%)</v>
      </c>
      <c r="T2426" t="str">
        <f t="shared" si="430"/>
        <v>44912S2A_MSIL1CCDM-MLB-CLSTA4491202 Sunny (10%-30%)</v>
      </c>
      <c r="U2426">
        <f>IF(COUNTIF(T$2:T2425,T2426)&gt;=1,0,1)</f>
        <v>0</v>
      </c>
      <c r="V2426" s="26" t="s">
        <v>751</v>
      </c>
      <c r="W2426" s="26">
        <f t="shared" si="423"/>
        <v>2022</v>
      </c>
      <c r="X2426" s="26">
        <f t="shared" si="424"/>
        <v>12</v>
      </c>
      <c r="Y2426" s="26">
        <f t="shared" si="425"/>
        <v>17</v>
      </c>
      <c r="Z2426" s="26" t="str">
        <f t="shared" si="426"/>
        <v>18</v>
      </c>
      <c r="AA2426" s="26" t="str">
        <f t="shared" si="427"/>
        <v>53</v>
      </c>
      <c r="AB2426" s="26" t="str">
        <f t="shared" si="428"/>
        <v>51</v>
      </c>
      <c r="AC2426" s="86" t="str">
        <f t="shared" si="429"/>
        <v>CLS_TA_2500X1254px_65m_S2A_MSIL1C_20221217_30CC</v>
      </c>
      <c r="AD2426" s="41" t="s">
        <v>752</v>
      </c>
    </row>
    <row r="2427" spans="2:30" x14ac:dyDescent="0.25">
      <c r="B2427" t="s">
        <v>3866</v>
      </c>
      <c r="C2427" t="s">
        <v>3817</v>
      </c>
      <c r="D2427" s="7" t="s">
        <v>3826</v>
      </c>
      <c r="E2427" s="2" t="b">
        <v>1</v>
      </c>
      <c r="F2427" s="2" t="s">
        <v>3815</v>
      </c>
      <c r="G2427" s="7" t="s">
        <v>8</v>
      </c>
      <c r="H2427" t="s">
        <v>101</v>
      </c>
      <c r="I2427" s="81">
        <v>44912</v>
      </c>
      <c r="J2427" s="82" t="s">
        <v>104</v>
      </c>
      <c r="K2427" s="82" t="s">
        <v>125</v>
      </c>
      <c r="L2427" s="83">
        <v>3</v>
      </c>
      <c r="M2427" t="s">
        <v>3869</v>
      </c>
      <c r="N2427" s="2" t="s">
        <v>85</v>
      </c>
      <c r="O2427" s="2" t="s">
        <v>4139</v>
      </c>
      <c r="P2427" s="2" t="str">
        <f>VLOOKUP(I2427,Period!A:B,2,FALSE)</f>
        <v>2022H2</v>
      </c>
      <c r="Q2427" s="9">
        <f t="shared" si="420"/>
        <v>22.5</v>
      </c>
      <c r="R2427" s="2">
        <f t="shared" si="421"/>
        <v>30</v>
      </c>
      <c r="S2427" t="str">
        <f t="shared" si="422"/>
        <v>02 Sunny (10%-30%)</v>
      </c>
      <c r="T2427" t="str">
        <f t="shared" si="430"/>
        <v>44912S2A_MSIL1CCDM-MLB-CLSTA4491202 Sunny (10%-30%)</v>
      </c>
      <c r="U2427">
        <f>IF(COUNTIF(T$2:T2426,T2427)&gt;=1,0,1)</f>
        <v>0</v>
      </c>
      <c r="V2427" s="26" t="s">
        <v>751</v>
      </c>
      <c r="W2427" s="26">
        <f t="shared" si="423"/>
        <v>2022</v>
      </c>
      <c r="X2427" s="26">
        <f t="shared" si="424"/>
        <v>12</v>
      </c>
      <c r="Y2427" s="26">
        <f t="shared" si="425"/>
        <v>17</v>
      </c>
      <c r="Z2427" s="26" t="str">
        <f t="shared" si="426"/>
        <v>18</v>
      </c>
      <c r="AA2427" s="26" t="str">
        <f t="shared" si="427"/>
        <v>53</v>
      </c>
      <c r="AB2427" s="26" t="str">
        <f t="shared" si="428"/>
        <v>50</v>
      </c>
      <c r="AC2427" s="86" t="str">
        <f t="shared" si="429"/>
        <v>CLS_TA_2500X1254px_65m_S2A_MSIL1C_20221217_30CC</v>
      </c>
      <c r="AD2427" s="41" t="s">
        <v>752</v>
      </c>
    </row>
    <row r="2428" spans="2:30" x14ac:dyDescent="0.25">
      <c r="B2428" t="s">
        <v>3866</v>
      </c>
      <c r="C2428" t="s">
        <v>3817</v>
      </c>
      <c r="D2428" s="7" t="s">
        <v>3826</v>
      </c>
      <c r="E2428" s="2" t="b">
        <v>1</v>
      </c>
      <c r="F2428" s="2" t="s">
        <v>3815</v>
      </c>
      <c r="G2428" s="7" t="s">
        <v>8</v>
      </c>
      <c r="H2428" t="s">
        <v>101</v>
      </c>
      <c r="I2428" s="81">
        <v>44912</v>
      </c>
      <c r="J2428" s="82" t="s">
        <v>3827</v>
      </c>
      <c r="K2428" s="82" t="s">
        <v>164</v>
      </c>
      <c r="L2428" s="83">
        <v>18</v>
      </c>
      <c r="M2428" t="s">
        <v>3869</v>
      </c>
      <c r="N2428" s="2" t="s">
        <v>85</v>
      </c>
      <c r="O2428" s="2" t="s">
        <v>4139</v>
      </c>
      <c r="P2428" s="2" t="str">
        <f>VLOOKUP(I2428,Period!A:B,2,FALSE)</f>
        <v>2022H2</v>
      </c>
      <c r="Q2428" s="9">
        <f t="shared" si="420"/>
        <v>22.5</v>
      </c>
      <c r="R2428" s="2">
        <f t="shared" si="421"/>
        <v>30</v>
      </c>
      <c r="S2428" t="str">
        <f t="shared" si="422"/>
        <v>02 Sunny (10%-30%)</v>
      </c>
      <c r="T2428" t="str">
        <f t="shared" si="430"/>
        <v>44912S2A_MSIL1CCDM-MLB-CLSTA4491202 Sunny (10%-30%)</v>
      </c>
      <c r="U2428">
        <f>IF(COUNTIF(T$2:T2427,T2428)&gt;=1,0,1)</f>
        <v>0</v>
      </c>
      <c r="V2428" s="26" t="s">
        <v>751</v>
      </c>
      <c r="W2428" s="26">
        <f t="shared" si="423"/>
        <v>2022</v>
      </c>
      <c r="X2428" s="26">
        <f t="shared" si="424"/>
        <v>12</v>
      </c>
      <c r="Y2428" s="26">
        <f t="shared" si="425"/>
        <v>17</v>
      </c>
      <c r="Z2428" s="26" t="str">
        <f t="shared" si="426"/>
        <v>18</v>
      </c>
      <c r="AA2428" s="26" t="str">
        <f t="shared" si="427"/>
        <v>53</v>
      </c>
      <c r="AB2428" s="26" t="str">
        <f t="shared" si="428"/>
        <v>46</v>
      </c>
      <c r="AC2428" s="86" t="str">
        <f t="shared" si="429"/>
        <v>CLS_TA_2500X1254px_65m_S2A_MSIL1C_20221217_30CC</v>
      </c>
      <c r="AD2428" s="41" t="s">
        <v>752</v>
      </c>
    </row>
    <row r="2429" spans="2:30" x14ac:dyDescent="0.25">
      <c r="B2429" t="s">
        <v>3866</v>
      </c>
      <c r="C2429" t="s">
        <v>3817</v>
      </c>
      <c r="D2429" s="7" t="s">
        <v>3826</v>
      </c>
      <c r="E2429" s="2" t="b">
        <v>1</v>
      </c>
      <c r="F2429" s="2" t="s">
        <v>3815</v>
      </c>
      <c r="G2429" s="7" t="s">
        <v>8</v>
      </c>
      <c r="H2429" t="s">
        <v>101</v>
      </c>
      <c r="I2429" s="81">
        <v>44912</v>
      </c>
      <c r="J2429" s="82" t="s">
        <v>105</v>
      </c>
      <c r="K2429" s="82" t="s">
        <v>126</v>
      </c>
      <c r="L2429" s="83">
        <v>0</v>
      </c>
      <c r="M2429" t="s">
        <v>3869</v>
      </c>
      <c r="N2429" s="2" t="s">
        <v>85</v>
      </c>
      <c r="O2429" s="2" t="s">
        <v>4139</v>
      </c>
      <c r="P2429" s="2" t="str">
        <f>VLOOKUP(I2429,Period!A:B,2,FALSE)</f>
        <v>2022H2</v>
      </c>
      <c r="Q2429" s="9">
        <f t="shared" si="420"/>
        <v>22.5</v>
      </c>
      <c r="R2429" s="2">
        <f t="shared" si="421"/>
        <v>30</v>
      </c>
      <c r="S2429" t="str">
        <f t="shared" si="422"/>
        <v>02 Sunny (10%-30%)</v>
      </c>
      <c r="T2429" t="str">
        <f t="shared" si="430"/>
        <v>44912S2A_MSIL1CCDM-MLB-CLSTA4491202 Sunny (10%-30%)</v>
      </c>
      <c r="U2429">
        <f>IF(COUNTIF(T$2:T2428,T2429)&gt;=1,0,1)</f>
        <v>0</v>
      </c>
      <c r="V2429" s="26" t="s">
        <v>751</v>
      </c>
      <c r="W2429" s="26">
        <f t="shared" si="423"/>
        <v>2022</v>
      </c>
      <c r="X2429" s="26">
        <f t="shared" si="424"/>
        <v>12</v>
      </c>
      <c r="Y2429" s="26">
        <f t="shared" si="425"/>
        <v>17</v>
      </c>
      <c r="Z2429" s="26" t="str">
        <f t="shared" si="426"/>
        <v>18</v>
      </c>
      <c r="AA2429" s="26" t="str">
        <f t="shared" si="427"/>
        <v>53</v>
      </c>
      <c r="AB2429" s="26" t="str">
        <f t="shared" si="428"/>
        <v>43</v>
      </c>
      <c r="AC2429" s="86" t="str">
        <f t="shared" si="429"/>
        <v>CLS_TA_2500X1254px_65m_S2A_MSIL1C_20221217_30CC</v>
      </c>
      <c r="AD2429" s="41" t="s">
        <v>752</v>
      </c>
    </row>
    <row r="2430" spans="2:30" x14ac:dyDescent="0.25">
      <c r="B2430" t="s">
        <v>3866</v>
      </c>
      <c r="C2430" t="s">
        <v>3817</v>
      </c>
      <c r="D2430" s="7" t="s">
        <v>3826</v>
      </c>
      <c r="E2430" s="2" t="b">
        <v>1</v>
      </c>
      <c r="F2430" s="2" t="s">
        <v>3815</v>
      </c>
      <c r="G2430" s="7" t="s">
        <v>8</v>
      </c>
      <c r="H2430" t="s">
        <v>101</v>
      </c>
      <c r="I2430" s="81">
        <v>44912</v>
      </c>
      <c r="J2430" s="82" t="s">
        <v>110</v>
      </c>
      <c r="K2430" s="82" t="s">
        <v>144</v>
      </c>
      <c r="L2430" s="83">
        <v>30</v>
      </c>
      <c r="M2430" t="s">
        <v>3869</v>
      </c>
      <c r="N2430" s="2" t="s">
        <v>85</v>
      </c>
      <c r="O2430" s="2" t="s">
        <v>4139</v>
      </c>
      <c r="P2430" s="2" t="str">
        <f>VLOOKUP(I2430,Period!A:B,2,FALSE)</f>
        <v>2022H2</v>
      </c>
      <c r="Q2430" s="9">
        <f t="shared" si="420"/>
        <v>22.5</v>
      </c>
      <c r="R2430" s="2">
        <f t="shared" si="421"/>
        <v>30</v>
      </c>
      <c r="S2430" t="str">
        <f t="shared" si="422"/>
        <v>02 Sunny (10%-30%)</v>
      </c>
      <c r="T2430" t="str">
        <f t="shared" si="430"/>
        <v>44912S2A_MSIL1CCDM-MLB-CLSTA4491202 Sunny (10%-30%)</v>
      </c>
      <c r="U2430">
        <f>IF(COUNTIF(T$2:T2429,T2430)&gt;=1,0,1)</f>
        <v>0</v>
      </c>
      <c r="V2430" s="26" t="s">
        <v>751</v>
      </c>
      <c r="W2430" s="26">
        <f t="shared" si="423"/>
        <v>2022</v>
      </c>
      <c r="X2430" s="26">
        <f t="shared" si="424"/>
        <v>12</v>
      </c>
      <c r="Y2430" s="26">
        <f t="shared" si="425"/>
        <v>17</v>
      </c>
      <c r="Z2430" s="26" t="str">
        <f t="shared" si="426"/>
        <v>18</v>
      </c>
      <c r="AA2430" s="26" t="str">
        <f t="shared" si="427"/>
        <v>53</v>
      </c>
      <c r="AB2430" s="26" t="str">
        <f t="shared" si="428"/>
        <v>36</v>
      </c>
      <c r="AC2430" s="86" t="str">
        <f t="shared" si="429"/>
        <v>CLS_TA_2500X1254px_65m_S2A_MSIL1C_20221217_30CC</v>
      </c>
      <c r="AD2430" s="41" t="s">
        <v>752</v>
      </c>
    </row>
    <row r="2431" spans="2:30" x14ac:dyDescent="0.25">
      <c r="B2431" t="s">
        <v>3866</v>
      </c>
      <c r="C2431" t="s">
        <v>3817</v>
      </c>
      <c r="D2431" s="7" t="s">
        <v>3826</v>
      </c>
      <c r="E2431" s="2" t="b">
        <v>1</v>
      </c>
      <c r="F2431" s="2" t="s">
        <v>3815</v>
      </c>
      <c r="G2431" s="7" t="s">
        <v>8</v>
      </c>
      <c r="H2431" t="s">
        <v>101</v>
      </c>
      <c r="I2431" s="81">
        <v>44912</v>
      </c>
      <c r="J2431" s="82" t="s">
        <v>111</v>
      </c>
      <c r="K2431" s="82" t="s">
        <v>153</v>
      </c>
      <c r="L2431" s="83">
        <v>43</v>
      </c>
      <c r="M2431" t="s">
        <v>3869</v>
      </c>
      <c r="N2431" s="2" t="s">
        <v>85</v>
      </c>
      <c r="O2431" s="2" t="s">
        <v>4139</v>
      </c>
      <c r="P2431" s="2" t="str">
        <f>VLOOKUP(I2431,Period!A:B,2,FALSE)</f>
        <v>2022H2</v>
      </c>
      <c r="Q2431" s="9">
        <f t="shared" si="420"/>
        <v>22.5</v>
      </c>
      <c r="R2431" s="2">
        <f t="shared" si="421"/>
        <v>30</v>
      </c>
      <c r="S2431" t="str">
        <f t="shared" si="422"/>
        <v>02 Sunny (10%-30%)</v>
      </c>
      <c r="T2431" t="str">
        <f t="shared" si="430"/>
        <v>44912S2A_MSIL1CCDM-MLB-CLSTA4491202 Sunny (10%-30%)</v>
      </c>
      <c r="U2431">
        <f>IF(COUNTIF(T$2:T2430,T2431)&gt;=1,0,1)</f>
        <v>0</v>
      </c>
      <c r="V2431" s="26" t="s">
        <v>751</v>
      </c>
      <c r="W2431" s="26">
        <f t="shared" si="423"/>
        <v>2022</v>
      </c>
      <c r="X2431" s="26">
        <f t="shared" si="424"/>
        <v>12</v>
      </c>
      <c r="Y2431" s="26">
        <f t="shared" si="425"/>
        <v>17</v>
      </c>
      <c r="Z2431" s="26" t="str">
        <f t="shared" si="426"/>
        <v>18</v>
      </c>
      <c r="AA2431" s="26" t="str">
        <f t="shared" si="427"/>
        <v>53</v>
      </c>
      <c r="AB2431" s="26" t="str">
        <f t="shared" si="428"/>
        <v>35</v>
      </c>
      <c r="AC2431" s="86" t="str">
        <f t="shared" si="429"/>
        <v>CLS_TA_2500X1254px_65m_S2A_MSIL1C_20221217_30CC</v>
      </c>
      <c r="AD2431" s="41" t="s">
        <v>752</v>
      </c>
    </row>
    <row r="2432" spans="2:30" x14ac:dyDescent="0.25">
      <c r="B2432" t="s">
        <v>3866</v>
      </c>
      <c r="C2432" t="s">
        <v>3817</v>
      </c>
      <c r="D2432" s="7" t="s">
        <v>3826</v>
      </c>
      <c r="E2432" s="2" t="b">
        <v>1</v>
      </c>
      <c r="F2432" s="2" t="s">
        <v>3815</v>
      </c>
      <c r="G2432" s="7" t="s">
        <v>8</v>
      </c>
      <c r="H2432" t="s">
        <v>101</v>
      </c>
      <c r="I2432" s="81">
        <v>44912</v>
      </c>
      <c r="J2432" s="82" t="s">
        <v>3828</v>
      </c>
      <c r="K2432" s="82" t="s">
        <v>170</v>
      </c>
      <c r="L2432" s="83">
        <v>85</v>
      </c>
      <c r="M2432" t="s">
        <v>3869</v>
      </c>
      <c r="N2432" s="2" t="s">
        <v>85</v>
      </c>
      <c r="O2432" s="2" t="s">
        <v>4139</v>
      </c>
      <c r="P2432" s="2" t="str">
        <f>VLOOKUP(I2432,Period!A:B,2,FALSE)</f>
        <v>2022H2</v>
      </c>
      <c r="Q2432" s="9">
        <f t="shared" si="420"/>
        <v>22.5</v>
      </c>
      <c r="R2432" s="2">
        <f t="shared" si="421"/>
        <v>30</v>
      </c>
      <c r="S2432" t="str">
        <f t="shared" si="422"/>
        <v>02 Sunny (10%-30%)</v>
      </c>
      <c r="T2432" t="str">
        <f t="shared" si="430"/>
        <v>44912S2A_MSIL1CCDM-MLB-CLSTA4491202 Sunny (10%-30%)</v>
      </c>
      <c r="U2432">
        <f>IF(COUNTIF(T$2:T2431,T2432)&gt;=1,0,1)</f>
        <v>0</v>
      </c>
      <c r="V2432" s="26" t="s">
        <v>751</v>
      </c>
      <c r="W2432" s="26">
        <f t="shared" si="423"/>
        <v>2022</v>
      </c>
      <c r="X2432" s="26">
        <f t="shared" si="424"/>
        <v>12</v>
      </c>
      <c r="Y2432" s="26">
        <f t="shared" si="425"/>
        <v>17</v>
      </c>
      <c r="Z2432" s="26" t="str">
        <f t="shared" si="426"/>
        <v>18</v>
      </c>
      <c r="AA2432" s="26" t="str">
        <f t="shared" si="427"/>
        <v>53</v>
      </c>
      <c r="AB2432" s="26" t="str">
        <f t="shared" si="428"/>
        <v>32</v>
      </c>
      <c r="AC2432" s="86" t="str">
        <f t="shared" si="429"/>
        <v>CLS_TA_2500X1254px_65m_S2A_MSIL1C_20221217_30CC</v>
      </c>
      <c r="AD2432" s="41" t="s">
        <v>752</v>
      </c>
    </row>
    <row r="2433" spans="2:30" x14ac:dyDescent="0.25">
      <c r="B2433" t="s">
        <v>3866</v>
      </c>
      <c r="C2433" t="s">
        <v>3817</v>
      </c>
      <c r="D2433" s="7" t="s">
        <v>3826</v>
      </c>
      <c r="E2433" s="2" t="b">
        <v>1</v>
      </c>
      <c r="F2433" s="2" t="s">
        <v>3815</v>
      </c>
      <c r="G2433" s="7" t="s">
        <v>8</v>
      </c>
      <c r="H2433" t="s">
        <v>101</v>
      </c>
      <c r="I2433" s="53">
        <v>44910</v>
      </c>
      <c r="J2433" s="42" t="s">
        <v>102</v>
      </c>
      <c r="K2433" s="42" t="s">
        <v>145</v>
      </c>
      <c r="L2433" s="79">
        <v>20.2</v>
      </c>
      <c r="M2433" t="s">
        <v>3869</v>
      </c>
      <c r="N2433" s="2" t="s">
        <v>85</v>
      </c>
      <c r="O2433" s="2" t="s">
        <v>4139</v>
      </c>
      <c r="P2433" s="2" t="str">
        <f>VLOOKUP(I2433,Period!A:B,2,FALSE)</f>
        <v>2022H2</v>
      </c>
      <c r="Q2433" s="9">
        <f t="shared" si="420"/>
        <v>5.7666666666666666</v>
      </c>
      <c r="R2433" s="2">
        <f t="shared" si="421"/>
        <v>10</v>
      </c>
      <c r="S2433" t="str">
        <f t="shared" si="422"/>
        <v>02 Sunny (10%-30%)</v>
      </c>
      <c r="T2433" t="str">
        <f t="shared" si="430"/>
        <v>44910S2A_MSIL1CCDM-MLB-CLSTA4491002 Sunny (10%-30%)</v>
      </c>
      <c r="U2433">
        <f>IF(COUNTIF(T$2:T2432,T2433)&gt;=1,0,1)</f>
        <v>1</v>
      </c>
      <c r="V2433" s="26" t="s">
        <v>751</v>
      </c>
      <c r="W2433" s="26">
        <f t="shared" si="423"/>
        <v>2022</v>
      </c>
      <c r="X2433" s="26">
        <f t="shared" si="424"/>
        <v>12</v>
      </c>
      <c r="Y2433" s="26">
        <f t="shared" si="425"/>
        <v>15</v>
      </c>
      <c r="Z2433" s="26" t="str">
        <f t="shared" si="426"/>
        <v>19</v>
      </c>
      <c r="AA2433" s="26" t="str">
        <f t="shared" si="427"/>
        <v>03</v>
      </c>
      <c r="AB2433" s="26" t="str">
        <f t="shared" si="428"/>
        <v>49</v>
      </c>
      <c r="AC2433" s="86" t="str">
        <f t="shared" si="429"/>
        <v>CLS_TA_2500X1254px_65m_S2A_MSIL1C_20221215_10CC</v>
      </c>
      <c r="AD2433" s="41" t="s">
        <v>752</v>
      </c>
    </row>
    <row r="2434" spans="2:30" x14ac:dyDescent="0.25">
      <c r="B2434" t="s">
        <v>3866</v>
      </c>
      <c r="C2434" t="s">
        <v>3817</v>
      </c>
      <c r="D2434" s="7" t="s">
        <v>3826</v>
      </c>
      <c r="E2434" s="2" t="b">
        <v>1</v>
      </c>
      <c r="F2434" s="2" t="s">
        <v>3815</v>
      </c>
      <c r="G2434" s="7" t="s">
        <v>8</v>
      </c>
      <c r="H2434" t="s">
        <v>101</v>
      </c>
      <c r="I2434" s="53">
        <v>44910</v>
      </c>
      <c r="J2434" s="42" t="s">
        <v>103</v>
      </c>
      <c r="K2434" s="42" t="s">
        <v>146</v>
      </c>
      <c r="L2434" s="79">
        <v>3.8</v>
      </c>
      <c r="M2434" t="s">
        <v>3869</v>
      </c>
      <c r="N2434" s="2" t="s">
        <v>85</v>
      </c>
      <c r="O2434" s="2" t="s">
        <v>4139</v>
      </c>
      <c r="P2434" s="2" t="str">
        <f>VLOOKUP(I2434,Period!A:B,2,FALSE)</f>
        <v>2022H2</v>
      </c>
      <c r="Q2434" s="9">
        <f t="shared" ref="Q2434:Q2497" si="431">AVERAGEIFS(L:L,I:I,I2434,H:H,H2434,C:C,C2434,B:B,B2434)</f>
        <v>5.7666666666666666</v>
      </c>
      <c r="R2434" s="2">
        <f t="shared" si="421"/>
        <v>10</v>
      </c>
      <c r="S2434" t="str">
        <f t="shared" si="422"/>
        <v>02 Sunny (10%-30%)</v>
      </c>
      <c r="T2434" t="str">
        <f t="shared" si="430"/>
        <v>44910S2A_MSIL1CCDM-MLB-CLSTA4491002 Sunny (10%-30%)</v>
      </c>
      <c r="U2434">
        <f>IF(COUNTIF(T$2:T2433,T2434)&gt;=1,0,1)</f>
        <v>0</v>
      </c>
      <c r="V2434" s="26" t="s">
        <v>751</v>
      </c>
      <c r="W2434" s="26">
        <f t="shared" si="423"/>
        <v>2022</v>
      </c>
      <c r="X2434" s="26">
        <f t="shared" si="424"/>
        <v>12</v>
      </c>
      <c r="Y2434" s="26">
        <f t="shared" si="425"/>
        <v>15</v>
      </c>
      <c r="Z2434" s="26" t="str">
        <f t="shared" si="426"/>
        <v>19</v>
      </c>
      <c r="AA2434" s="26" t="str">
        <f t="shared" si="427"/>
        <v>03</v>
      </c>
      <c r="AB2434" s="26" t="str">
        <f t="shared" si="428"/>
        <v>46</v>
      </c>
      <c r="AC2434" s="86" t="str">
        <f t="shared" si="429"/>
        <v>CLS_TA_2500X1254px_65m_S2A_MSIL1C_20221215_10CC</v>
      </c>
      <c r="AD2434" s="41" t="s">
        <v>752</v>
      </c>
    </row>
    <row r="2435" spans="2:30" x14ac:dyDescent="0.25">
      <c r="B2435" t="s">
        <v>3866</v>
      </c>
      <c r="C2435" t="s">
        <v>3817</v>
      </c>
      <c r="D2435" s="7" t="s">
        <v>3826</v>
      </c>
      <c r="E2435" s="2" t="b">
        <v>1</v>
      </c>
      <c r="F2435" s="2" t="s">
        <v>3815</v>
      </c>
      <c r="G2435" s="7" t="s">
        <v>8</v>
      </c>
      <c r="H2435" t="s">
        <v>101</v>
      </c>
      <c r="I2435" s="53">
        <v>44910</v>
      </c>
      <c r="J2435" s="42" t="s">
        <v>104</v>
      </c>
      <c r="K2435" s="42" t="s">
        <v>147</v>
      </c>
      <c r="L2435" s="79">
        <v>3</v>
      </c>
      <c r="M2435" t="s">
        <v>3869</v>
      </c>
      <c r="N2435" s="2" t="s">
        <v>85</v>
      </c>
      <c r="O2435" s="2" t="s">
        <v>4139</v>
      </c>
      <c r="P2435" s="2" t="str">
        <f>VLOOKUP(I2435,Period!A:B,2,FALSE)</f>
        <v>2022H2</v>
      </c>
      <c r="Q2435" s="9">
        <f t="shared" si="431"/>
        <v>5.7666666666666666</v>
      </c>
      <c r="R2435" s="2">
        <f t="shared" ref="R2435:R2498" si="432">ROUNDUP(Q2435/10,0)*10</f>
        <v>10</v>
      </c>
      <c r="S2435" t="str">
        <f t="shared" ref="S2435:S2498" si="433">IF(R2435=0,"01 Clear (0%)",IF(R2435&lt;=30,"02 Sunny (10%-30%)",IF(R2435&lt;=90,"03 Cloudy (40%-90%)","04 Overcast (100%)")))</f>
        <v>02 Sunny (10%-30%)</v>
      </c>
      <c r="T2435" t="str">
        <f t="shared" si="430"/>
        <v>44910S2A_MSIL1CCDM-MLB-CLSTA4491002 Sunny (10%-30%)</v>
      </c>
      <c r="U2435">
        <f>IF(COUNTIF(T$2:T2434,T2435)&gt;=1,0,1)</f>
        <v>0</v>
      </c>
      <c r="V2435" s="26" t="s">
        <v>751</v>
      </c>
      <c r="W2435" s="26">
        <f t="shared" ref="W2435:W2498" si="434">YEAR(I2435)</f>
        <v>2022</v>
      </c>
      <c r="X2435" s="26">
        <f t="shared" ref="X2435:X2498" si="435">IF(LEN(MONTH(I2435))=1,CONCATENATE("0",MONTH(I2435)),MONTH(I2435))</f>
        <v>12</v>
      </c>
      <c r="Y2435" s="26">
        <f t="shared" ref="Y2435:Y2498" si="436">IF(LEN(DAY(I2435))=1,CONCATENATE("0",DAY(I2435)),DAY(I2435))</f>
        <v>15</v>
      </c>
      <c r="Z2435" s="26" t="str">
        <f t="shared" ref="Z2435:Z2498" si="437">LEFT(K2435,2)</f>
        <v>19</v>
      </c>
      <c r="AA2435" s="26" t="str">
        <f t="shared" ref="AA2435:AA2498" si="438">MID(K2435,4,2)</f>
        <v>03</v>
      </c>
      <c r="AB2435" s="26" t="str">
        <f t="shared" ref="AB2435:AB2498" si="439">MID(K2435,7,2)</f>
        <v>45</v>
      </c>
      <c r="AC2435" s="86" t="str">
        <f t="shared" ref="AC2435:AC2498" si="440">CONCATENATE(RIGHT(C2435,3),"_",H2435,"_",M2435,"_",O2435,"_",B2435,"_",W2435,X2435,Y2435,"_",R2435,"CC")</f>
        <v>CLS_TA_2500X1254px_65m_S2A_MSIL1C_20221215_10CC</v>
      </c>
      <c r="AD2435" s="41" t="s">
        <v>752</v>
      </c>
    </row>
    <row r="2436" spans="2:30" x14ac:dyDescent="0.25">
      <c r="B2436" t="s">
        <v>3866</v>
      </c>
      <c r="C2436" t="s">
        <v>3817</v>
      </c>
      <c r="D2436" s="7" t="s">
        <v>3826</v>
      </c>
      <c r="E2436" s="2" t="b">
        <v>1</v>
      </c>
      <c r="F2436" s="2" t="s">
        <v>3815</v>
      </c>
      <c r="G2436" s="7" t="s">
        <v>8</v>
      </c>
      <c r="H2436" t="s">
        <v>101</v>
      </c>
      <c r="I2436" s="53">
        <v>44910</v>
      </c>
      <c r="J2436" s="42" t="s">
        <v>105</v>
      </c>
      <c r="K2436" s="42" t="s">
        <v>149</v>
      </c>
      <c r="L2436" s="79">
        <v>3</v>
      </c>
      <c r="M2436" t="s">
        <v>3869</v>
      </c>
      <c r="N2436" s="2" t="s">
        <v>85</v>
      </c>
      <c r="O2436" s="2" t="s">
        <v>4139</v>
      </c>
      <c r="P2436" s="2" t="str">
        <f>VLOOKUP(I2436,Period!A:B,2,FALSE)</f>
        <v>2022H2</v>
      </c>
      <c r="Q2436" s="9">
        <f t="shared" si="431"/>
        <v>5.7666666666666666</v>
      </c>
      <c r="R2436" s="2">
        <f t="shared" si="432"/>
        <v>10</v>
      </c>
      <c r="S2436" t="str">
        <f t="shared" si="433"/>
        <v>02 Sunny (10%-30%)</v>
      </c>
      <c r="T2436" t="str">
        <f t="shared" si="430"/>
        <v>44910S2A_MSIL1CCDM-MLB-CLSTA4491002 Sunny (10%-30%)</v>
      </c>
      <c r="U2436">
        <f>IF(COUNTIF(T$2:T2435,T2436)&gt;=1,0,1)</f>
        <v>0</v>
      </c>
      <c r="V2436" s="26" t="s">
        <v>751</v>
      </c>
      <c r="W2436" s="26">
        <f t="shared" si="434"/>
        <v>2022</v>
      </c>
      <c r="X2436" s="26">
        <f t="shared" si="435"/>
        <v>12</v>
      </c>
      <c r="Y2436" s="26">
        <f t="shared" si="436"/>
        <v>15</v>
      </c>
      <c r="Z2436" s="26" t="str">
        <f t="shared" si="437"/>
        <v>19</v>
      </c>
      <c r="AA2436" s="26" t="str">
        <f t="shared" si="438"/>
        <v>03</v>
      </c>
      <c r="AB2436" s="26" t="str">
        <f t="shared" si="439"/>
        <v>35</v>
      </c>
      <c r="AC2436" s="86" t="str">
        <f t="shared" si="440"/>
        <v>CLS_TA_2500X1254px_65m_S2A_MSIL1C_20221215_10CC</v>
      </c>
      <c r="AD2436" s="41" t="s">
        <v>752</v>
      </c>
    </row>
    <row r="2437" spans="2:30" x14ac:dyDescent="0.25">
      <c r="B2437" t="s">
        <v>3866</v>
      </c>
      <c r="C2437" t="s">
        <v>3817</v>
      </c>
      <c r="D2437" s="7" t="s">
        <v>3826</v>
      </c>
      <c r="E2437" s="2" t="b">
        <v>1</v>
      </c>
      <c r="F2437" s="2" t="s">
        <v>3815</v>
      </c>
      <c r="G2437" s="7" t="s">
        <v>8</v>
      </c>
      <c r="H2437" t="s">
        <v>101</v>
      </c>
      <c r="I2437" s="53">
        <v>44910</v>
      </c>
      <c r="J2437" s="42" t="s">
        <v>110</v>
      </c>
      <c r="K2437" s="42" t="s">
        <v>150</v>
      </c>
      <c r="L2437" s="79">
        <v>2.1</v>
      </c>
      <c r="M2437" t="s">
        <v>3869</v>
      </c>
      <c r="N2437" s="2" t="s">
        <v>85</v>
      </c>
      <c r="O2437" s="2" t="s">
        <v>4139</v>
      </c>
      <c r="P2437" s="2" t="str">
        <f>VLOOKUP(I2437,Period!A:B,2,FALSE)</f>
        <v>2022H2</v>
      </c>
      <c r="Q2437" s="9">
        <f t="shared" si="431"/>
        <v>5.7666666666666666</v>
      </c>
      <c r="R2437" s="2">
        <f t="shared" si="432"/>
        <v>10</v>
      </c>
      <c r="S2437" t="str">
        <f t="shared" si="433"/>
        <v>02 Sunny (10%-30%)</v>
      </c>
      <c r="T2437" t="str">
        <f t="shared" si="430"/>
        <v>44910S2A_MSIL1CCDM-MLB-CLSTA4491002 Sunny (10%-30%)</v>
      </c>
      <c r="U2437">
        <f>IF(COUNTIF(T$2:T2436,T2437)&gt;=1,0,1)</f>
        <v>0</v>
      </c>
      <c r="V2437" s="26" t="s">
        <v>751</v>
      </c>
      <c r="W2437" s="26">
        <f t="shared" si="434"/>
        <v>2022</v>
      </c>
      <c r="X2437" s="26">
        <f t="shared" si="435"/>
        <v>12</v>
      </c>
      <c r="Y2437" s="26">
        <f t="shared" si="436"/>
        <v>15</v>
      </c>
      <c r="Z2437" s="26" t="str">
        <f t="shared" si="437"/>
        <v>19</v>
      </c>
      <c r="AA2437" s="26" t="str">
        <f t="shared" si="438"/>
        <v>03</v>
      </c>
      <c r="AB2437" s="26" t="str">
        <f t="shared" si="439"/>
        <v>31</v>
      </c>
      <c r="AC2437" s="86" t="str">
        <f t="shared" si="440"/>
        <v>CLS_TA_2500X1254px_65m_S2A_MSIL1C_20221215_10CC</v>
      </c>
      <c r="AD2437" s="41" t="s">
        <v>752</v>
      </c>
    </row>
    <row r="2438" spans="2:30" x14ac:dyDescent="0.25">
      <c r="B2438" t="s">
        <v>3866</v>
      </c>
      <c r="C2438" t="s">
        <v>3817</v>
      </c>
      <c r="D2438" s="7" t="s">
        <v>3826</v>
      </c>
      <c r="E2438" s="2" t="b">
        <v>1</v>
      </c>
      <c r="F2438" s="2" t="s">
        <v>3815</v>
      </c>
      <c r="G2438" s="7" t="s">
        <v>8</v>
      </c>
      <c r="H2438" t="s">
        <v>101</v>
      </c>
      <c r="I2438" s="53">
        <v>44910</v>
      </c>
      <c r="J2438" s="42" t="s">
        <v>111</v>
      </c>
      <c r="K2438" s="42" t="s">
        <v>151</v>
      </c>
      <c r="L2438" s="79">
        <v>2.5</v>
      </c>
      <c r="M2438" t="s">
        <v>3869</v>
      </c>
      <c r="N2438" s="2" t="s">
        <v>85</v>
      </c>
      <c r="O2438" s="2" t="s">
        <v>4139</v>
      </c>
      <c r="P2438" s="2" t="str">
        <f>VLOOKUP(I2438,Period!A:B,2,FALSE)</f>
        <v>2022H2</v>
      </c>
      <c r="Q2438" s="9">
        <f t="shared" si="431"/>
        <v>5.7666666666666666</v>
      </c>
      <c r="R2438" s="2">
        <f t="shared" si="432"/>
        <v>10</v>
      </c>
      <c r="S2438" t="str">
        <f t="shared" si="433"/>
        <v>02 Sunny (10%-30%)</v>
      </c>
      <c r="T2438" t="str">
        <f t="shared" si="430"/>
        <v>44910S2A_MSIL1CCDM-MLB-CLSTA4491002 Sunny (10%-30%)</v>
      </c>
      <c r="U2438">
        <f>IF(COUNTIF(T$2:T2437,T2438)&gt;=1,0,1)</f>
        <v>0</v>
      </c>
      <c r="V2438" s="26" t="s">
        <v>751</v>
      </c>
      <c r="W2438" s="26">
        <f t="shared" si="434"/>
        <v>2022</v>
      </c>
      <c r="X2438" s="26">
        <f t="shared" si="435"/>
        <v>12</v>
      </c>
      <c r="Y2438" s="26">
        <f t="shared" si="436"/>
        <v>15</v>
      </c>
      <c r="Z2438" s="26" t="str">
        <f t="shared" si="437"/>
        <v>19</v>
      </c>
      <c r="AA2438" s="26" t="str">
        <f t="shared" si="438"/>
        <v>03</v>
      </c>
      <c r="AB2438" s="26" t="str">
        <f t="shared" si="439"/>
        <v>30</v>
      </c>
      <c r="AC2438" s="86" t="str">
        <f t="shared" si="440"/>
        <v>CLS_TA_2500X1254px_65m_S2A_MSIL1C_20221215_10CC</v>
      </c>
      <c r="AD2438" s="41" t="s">
        <v>752</v>
      </c>
    </row>
    <row r="2439" spans="2:30" x14ac:dyDescent="0.25">
      <c r="B2439" t="s">
        <v>3866</v>
      </c>
      <c r="C2439" t="s">
        <v>3817</v>
      </c>
      <c r="D2439" s="7" t="s">
        <v>3826</v>
      </c>
      <c r="E2439" s="2" t="b">
        <v>1</v>
      </c>
      <c r="F2439" s="2" t="s">
        <v>3815</v>
      </c>
      <c r="G2439" s="7" t="s">
        <v>8</v>
      </c>
      <c r="H2439" t="s">
        <v>101</v>
      </c>
      <c r="I2439" s="57">
        <v>44905</v>
      </c>
      <c r="J2439" s="56" t="s">
        <v>102</v>
      </c>
      <c r="K2439" s="56" t="s">
        <v>122</v>
      </c>
      <c r="L2439" s="80">
        <v>99.3</v>
      </c>
      <c r="M2439" t="s">
        <v>3869</v>
      </c>
      <c r="N2439" s="2" t="s">
        <v>85</v>
      </c>
      <c r="O2439" s="2" t="s">
        <v>4139</v>
      </c>
      <c r="P2439" s="2" t="str">
        <f>VLOOKUP(I2439,Period!A:B,2,FALSE)</f>
        <v>2022H2</v>
      </c>
      <c r="Q2439" s="9">
        <f t="shared" si="431"/>
        <v>99.466666666666654</v>
      </c>
      <c r="R2439" s="2">
        <f t="shared" si="432"/>
        <v>100</v>
      </c>
      <c r="S2439" t="str">
        <f t="shared" si="433"/>
        <v>04 Overcast (100%)</v>
      </c>
      <c r="T2439" t="str">
        <f t="shared" si="430"/>
        <v>44905S2A_MSIL1CCDM-MLB-CLSTA4490504 Overcast (100%)</v>
      </c>
      <c r="U2439">
        <f>IF(COUNTIF(T$2:T2438,T2439)&gt;=1,0,1)</f>
        <v>1</v>
      </c>
      <c r="V2439" s="26" t="s">
        <v>751</v>
      </c>
      <c r="W2439" s="26">
        <f t="shared" si="434"/>
        <v>2022</v>
      </c>
      <c r="X2439" s="26">
        <f t="shared" si="435"/>
        <v>12</v>
      </c>
      <c r="Y2439" s="26">
        <f t="shared" si="436"/>
        <v>10</v>
      </c>
      <c r="Z2439" s="26" t="str">
        <f t="shared" si="437"/>
        <v>19</v>
      </c>
      <c r="AA2439" s="26" t="str">
        <f t="shared" si="438"/>
        <v>03</v>
      </c>
      <c r="AB2439" s="26" t="str">
        <f t="shared" si="439"/>
        <v>51</v>
      </c>
      <c r="AC2439" s="86" t="str">
        <f t="shared" si="440"/>
        <v>CLS_TA_2500X1254px_65m_S2A_MSIL1C_20221210_100CC</v>
      </c>
      <c r="AD2439" s="41" t="s">
        <v>752</v>
      </c>
    </row>
    <row r="2440" spans="2:30" x14ac:dyDescent="0.25">
      <c r="B2440" t="s">
        <v>3866</v>
      </c>
      <c r="C2440" t="s">
        <v>3817</v>
      </c>
      <c r="D2440" s="7" t="s">
        <v>3826</v>
      </c>
      <c r="E2440" s="2" t="b">
        <v>1</v>
      </c>
      <c r="F2440" s="2" t="s">
        <v>3815</v>
      </c>
      <c r="G2440" s="7" t="s">
        <v>8</v>
      </c>
      <c r="H2440" t="s">
        <v>101</v>
      </c>
      <c r="I2440" s="57">
        <v>44905</v>
      </c>
      <c r="J2440" s="56" t="s">
        <v>103</v>
      </c>
      <c r="K2440" s="56" t="s">
        <v>137</v>
      </c>
      <c r="L2440" s="80">
        <v>99.8</v>
      </c>
      <c r="M2440" t="s">
        <v>3869</v>
      </c>
      <c r="N2440" s="2" t="s">
        <v>85</v>
      </c>
      <c r="O2440" s="2" t="s">
        <v>4139</v>
      </c>
      <c r="P2440" s="2" t="str">
        <f>VLOOKUP(I2440,Period!A:B,2,FALSE)</f>
        <v>2022H2</v>
      </c>
      <c r="Q2440" s="9">
        <f t="shared" si="431"/>
        <v>99.466666666666654</v>
      </c>
      <c r="R2440" s="2">
        <f t="shared" si="432"/>
        <v>100</v>
      </c>
      <c r="S2440" t="str">
        <f t="shared" si="433"/>
        <v>04 Overcast (100%)</v>
      </c>
      <c r="T2440" t="str">
        <f t="shared" si="430"/>
        <v>44905S2A_MSIL1CCDM-MLB-CLSTA4490504 Overcast (100%)</v>
      </c>
      <c r="U2440">
        <f>IF(COUNTIF(T$2:T2439,T2440)&gt;=1,0,1)</f>
        <v>0</v>
      </c>
      <c r="V2440" s="26" t="s">
        <v>751</v>
      </c>
      <c r="W2440" s="26">
        <f t="shared" si="434"/>
        <v>2022</v>
      </c>
      <c r="X2440" s="26">
        <f t="shared" si="435"/>
        <v>12</v>
      </c>
      <c r="Y2440" s="26">
        <f t="shared" si="436"/>
        <v>10</v>
      </c>
      <c r="Z2440" s="26" t="str">
        <f t="shared" si="437"/>
        <v>19</v>
      </c>
      <c r="AA2440" s="26" t="str">
        <f t="shared" si="438"/>
        <v>03</v>
      </c>
      <c r="AB2440" s="26" t="str">
        <f t="shared" si="439"/>
        <v>48</v>
      </c>
      <c r="AC2440" s="86" t="str">
        <f t="shared" si="440"/>
        <v>CLS_TA_2500X1254px_65m_S2A_MSIL1C_20221210_100CC</v>
      </c>
      <c r="AD2440" s="41" t="s">
        <v>752</v>
      </c>
    </row>
    <row r="2441" spans="2:30" x14ac:dyDescent="0.25">
      <c r="B2441" t="s">
        <v>3866</v>
      </c>
      <c r="C2441" t="s">
        <v>3817</v>
      </c>
      <c r="D2441" s="7" t="s">
        <v>3826</v>
      </c>
      <c r="E2441" s="2" t="b">
        <v>1</v>
      </c>
      <c r="F2441" s="2" t="s">
        <v>3815</v>
      </c>
      <c r="G2441" s="7" t="s">
        <v>8</v>
      </c>
      <c r="H2441" t="s">
        <v>101</v>
      </c>
      <c r="I2441" s="57">
        <v>44905</v>
      </c>
      <c r="J2441" s="56" t="s">
        <v>104</v>
      </c>
      <c r="K2441" s="56" t="s">
        <v>138</v>
      </c>
      <c r="L2441" s="80">
        <v>100</v>
      </c>
      <c r="M2441" t="s">
        <v>3869</v>
      </c>
      <c r="N2441" s="2" t="s">
        <v>85</v>
      </c>
      <c r="O2441" s="2" t="s">
        <v>4139</v>
      </c>
      <c r="P2441" s="2" t="str">
        <f>VLOOKUP(I2441,Period!A:B,2,FALSE)</f>
        <v>2022H2</v>
      </c>
      <c r="Q2441" s="9">
        <f t="shared" si="431"/>
        <v>99.466666666666654</v>
      </c>
      <c r="R2441" s="2">
        <f t="shared" si="432"/>
        <v>100</v>
      </c>
      <c r="S2441" t="str">
        <f t="shared" si="433"/>
        <v>04 Overcast (100%)</v>
      </c>
      <c r="T2441" t="str">
        <f t="shared" si="430"/>
        <v>44905S2A_MSIL1CCDM-MLB-CLSTA4490504 Overcast (100%)</v>
      </c>
      <c r="U2441">
        <f>IF(COUNTIF(T$2:T2440,T2441)&gt;=1,0,1)</f>
        <v>0</v>
      </c>
      <c r="V2441" s="26" t="s">
        <v>751</v>
      </c>
      <c r="W2441" s="26">
        <f t="shared" si="434"/>
        <v>2022</v>
      </c>
      <c r="X2441" s="26">
        <f t="shared" si="435"/>
        <v>12</v>
      </c>
      <c r="Y2441" s="26">
        <f t="shared" si="436"/>
        <v>10</v>
      </c>
      <c r="Z2441" s="26" t="str">
        <f t="shared" si="437"/>
        <v>19</v>
      </c>
      <c r="AA2441" s="26" t="str">
        <f t="shared" si="438"/>
        <v>03</v>
      </c>
      <c r="AB2441" s="26" t="str">
        <f t="shared" si="439"/>
        <v>47</v>
      </c>
      <c r="AC2441" s="86" t="str">
        <f t="shared" si="440"/>
        <v>CLS_TA_2500X1254px_65m_S2A_MSIL1C_20221210_100CC</v>
      </c>
      <c r="AD2441" s="41" t="s">
        <v>752</v>
      </c>
    </row>
    <row r="2442" spans="2:30" x14ac:dyDescent="0.25">
      <c r="B2442" t="s">
        <v>3866</v>
      </c>
      <c r="C2442" t="s">
        <v>3817</v>
      </c>
      <c r="D2442" s="7" t="s">
        <v>3826</v>
      </c>
      <c r="E2442" s="2" t="b">
        <v>1</v>
      </c>
      <c r="F2442" s="2" t="s">
        <v>3815</v>
      </c>
      <c r="G2442" s="7" t="s">
        <v>8</v>
      </c>
      <c r="H2442" t="s">
        <v>101</v>
      </c>
      <c r="I2442" s="57">
        <v>44905</v>
      </c>
      <c r="J2442" s="56" t="s">
        <v>105</v>
      </c>
      <c r="K2442" s="56" t="s">
        <v>123</v>
      </c>
      <c r="L2442" s="80">
        <v>99.9</v>
      </c>
      <c r="M2442" t="s">
        <v>3869</v>
      </c>
      <c r="N2442" s="2" t="s">
        <v>85</v>
      </c>
      <c r="O2442" s="2" t="s">
        <v>4139</v>
      </c>
      <c r="P2442" s="2" t="str">
        <f>VLOOKUP(I2442,Period!A:B,2,FALSE)</f>
        <v>2022H2</v>
      </c>
      <c r="Q2442" s="9">
        <f t="shared" si="431"/>
        <v>99.466666666666654</v>
      </c>
      <c r="R2442" s="2">
        <f t="shared" si="432"/>
        <v>100</v>
      </c>
      <c r="S2442" t="str">
        <f t="shared" si="433"/>
        <v>04 Overcast (100%)</v>
      </c>
      <c r="T2442" t="str">
        <f t="shared" si="430"/>
        <v>44905S2A_MSIL1CCDM-MLB-CLSTA4490504 Overcast (100%)</v>
      </c>
      <c r="U2442">
        <f>IF(COUNTIF(T$2:T2441,T2442)&gt;=1,0,1)</f>
        <v>0</v>
      </c>
      <c r="V2442" s="26" t="s">
        <v>751</v>
      </c>
      <c r="W2442" s="26">
        <f t="shared" si="434"/>
        <v>2022</v>
      </c>
      <c r="X2442" s="26">
        <f t="shared" si="435"/>
        <v>12</v>
      </c>
      <c r="Y2442" s="26">
        <f t="shared" si="436"/>
        <v>10</v>
      </c>
      <c r="Z2442" s="26" t="str">
        <f t="shared" si="437"/>
        <v>19</v>
      </c>
      <c r="AA2442" s="26" t="str">
        <f t="shared" si="438"/>
        <v>03</v>
      </c>
      <c r="AB2442" s="26" t="str">
        <f t="shared" si="439"/>
        <v>37</v>
      </c>
      <c r="AC2442" s="86" t="str">
        <f t="shared" si="440"/>
        <v>CLS_TA_2500X1254px_65m_S2A_MSIL1C_20221210_100CC</v>
      </c>
      <c r="AD2442" s="41" t="s">
        <v>752</v>
      </c>
    </row>
    <row r="2443" spans="2:30" x14ac:dyDescent="0.25">
      <c r="B2443" t="s">
        <v>3866</v>
      </c>
      <c r="C2443" t="s">
        <v>3817</v>
      </c>
      <c r="D2443" s="7" t="s">
        <v>3826</v>
      </c>
      <c r="E2443" s="2" t="b">
        <v>1</v>
      </c>
      <c r="F2443" s="2" t="s">
        <v>3815</v>
      </c>
      <c r="G2443" s="7" t="s">
        <v>8</v>
      </c>
      <c r="H2443" t="s">
        <v>101</v>
      </c>
      <c r="I2443" s="57">
        <v>44905</v>
      </c>
      <c r="J2443" s="56" t="s">
        <v>111</v>
      </c>
      <c r="K2443" s="56" t="s">
        <v>139</v>
      </c>
      <c r="L2443" s="80">
        <v>98.8</v>
      </c>
      <c r="M2443" t="s">
        <v>3869</v>
      </c>
      <c r="N2443" s="2" t="s">
        <v>85</v>
      </c>
      <c r="O2443" s="2" t="s">
        <v>4139</v>
      </c>
      <c r="P2443" s="2" t="str">
        <f>VLOOKUP(I2443,Period!A:B,2,FALSE)</f>
        <v>2022H2</v>
      </c>
      <c r="Q2443" s="9">
        <f t="shared" si="431"/>
        <v>99.466666666666654</v>
      </c>
      <c r="R2443" s="2">
        <f t="shared" si="432"/>
        <v>100</v>
      </c>
      <c r="S2443" t="str">
        <f t="shared" si="433"/>
        <v>04 Overcast (100%)</v>
      </c>
      <c r="T2443" t="str">
        <f t="shared" si="430"/>
        <v>44905S2A_MSIL1CCDM-MLB-CLSTA4490504 Overcast (100%)</v>
      </c>
      <c r="U2443">
        <f>IF(COUNTIF(T$2:T2442,T2443)&gt;=1,0,1)</f>
        <v>0</v>
      </c>
      <c r="V2443" s="26" t="s">
        <v>751</v>
      </c>
      <c r="W2443" s="26">
        <f t="shared" si="434"/>
        <v>2022</v>
      </c>
      <c r="X2443" s="26">
        <f t="shared" si="435"/>
        <v>12</v>
      </c>
      <c r="Y2443" s="26">
        <f t="shared" si="436"/>
        <v>10</v>
      </c>
      <c r="Z2443" s="26" t="str">
        <f t="shared" si="437"/>
        <v>19</v>
      </c>
      <c r="AA2443" s="26" t="str">
        <f t="shared" si="438"/>
        <v>03</v>
      </c>
      <c r="AB2443" s="26" t="str">
        <f t="shared" si="439"/>
        <v>33</v>
      </c>
      <c r="AC2443" s="86" t="str">
        <f t="shared" si="440"/>
        <v>CLS_TA_2500X1254px_65m_S2A_MSIL1C_20221210_100CC</v>
      </c>
      <c r="AD2443" s="41" t="s">
        <v>752</v>
      </c>
    </row>
    <row r="2444" spans="2:30" x14ac:dyDescent="0.25">
      <c r="B2444" t="s">
        <v>3866</v>
      </c>
      <c r="C2444" t="s">
        <v>3817</v>
      </c>
      <c r="D2444" s="7" t="s">
        <v>3826</v>
      </c>
      <c r="E2444" s="2" t="b">
        <v>1</v>
      </c>
      <c r="F2444" s="2" t="s">
        <v>3815</v>
      </c>
      <c r="G2444" s="7" t="s">
        <v>8</v>
      </c>
      <c r="H2444" t="s">
        <v>101</v>
      </c>
      <c r="I2444" s="57">
        <v>44905</v>
      </c>
      <c r="J2444" s="56" t="s">
        <v>110</v>
      </c>
      <c r="K2444" s="56" t="s">
        <v>139</v>
      </c>
      <c r="L2444" s="80">
        <v>99</v>
      </c>
      <c r="M2444" t="s">
        <v>3869</v>
      </c>
      <c r="N2444" s="2" t="s">
        <v>85</v>
      </c>
      <c r="O2444" s="2" t="s">
        <v>4139</v>
      </c>
      <c r="P2444" s="2" t="str">
        <f>VLOOKUP(I2444,Period!A:B,2,FALSE)</f>
        <v>2022H2</v>
      </c>
      <c r="Q2444" s="9">
        <f t="shared" si="431"/>
        <v>99.466666666666654</v>
      </c>
      <c r="R2444" s="2">
        <f t="shared" si="432"/>
        <v>100</v>
      </c>
      <c r="S2444" t="str">
        <f t="shared" si="433"/>
        <v>04 Overcast (100%)</v>
      </c>
      <c r="T2444" t="str">
        <f t="shared" si="430"/>
        <v>44905S2A_MSIL1CCDM-MLB-CLSTA4490504 Overcast (100%)</v>
      </c>
      <c r="U2444">
        <f>IF(COUNTIF(T$2:T2443,T2444)&gt;=1,0,1)</f>
        <v>0</v>
      </c>
      <c r="V2444" s="26" t="s">
        <v>751</v>
      </c>
      <c r="W2444" s="26">
        <f t="shared" si="434"/>
        <v>2022</v>
      </c>
      <c r="X2444" s="26">
        <f t="shared" si="435"/>
        <v>12</v>
      </c>
      <c r="Y2444" s="26">
        <f t="shared" si="436"/>
        <v>10</v>
      </c>
      <c r="Z2444" s="26" t="str">
        <f t="shared" si="437"/>
        <v>19</v>
      </c>
      <c r="AA2444" s="26" t="str">
        <f t="shared" si="438"/>
        <v>03</v>
      </c>
      <c r="AB2444" s="26" t="str">
        <f t="shared" si="439"/>
        <v>33</v>
      </c>
      <c r="AC2444" s="86" t="str">
        <f t="shared" si="440"/>
        <v>CLS_TA_2500X1254px_65m_S2A_MSIL1C_20221210_100CC</v>
      </c>
      <c r="AD2444" s="41" t="s">
        <v>752</v>
      </c>
    </row>
    <row r="2445" spans="2:30" x14ac:dyDescent="0.25">
      <c r="B2445" t="s">
        <v>3866</v>
      </c>
      <c r="C2445" t="s">
        <v>3817</v>
      </c>
      <c r="D2445" s="7" t="s">
        <v>3826</v>
      </c>
      <c r="E2445" s="2" t="b">
        <v>1</v>
      </c>
      <c r="F2445" s="2" t="s">
        <v>3815</v>
      </c>
      <c r="G2445" s="7" t="s">
        <v>8</v>
      </c>
      <c r="H2445" t="s">
        <v>101</v>
      </c>
      <c r="I2445" s="81">
        <v>44902</v>
      </c>
      <c r="J2445" s="82" t="s">
        <v>102</v>
      </c>
      <c r="K2445" s="82" t="s">
        <v>115</v>
      </c>
      <c r="L2445" s="83">
        <v>0</v>
      </c>
      <c r="M2445" t="s">
        <v>3869</v>
      </c>
      <c r="N2445" s="2" t="s">
        <v>85</v>
      </c>
      <c r="O2445" s="2" t="s">
        <v>4139</v>
      </c>
      <c r="P2445" s="2" t="str">
        <f>VLOOKUP(I2445,Period!A:B,2,FALSE)</f>
        <v>2022H2</v>
      </c>
      <c r="Q2445" s="9">
        <f t="shared" si="431"/>
        <v>0.36249999999999993</v>
      </c>
      <c r="R2445" s="2">
        <f t="shared" si="432"/>
        <v>10</v>
      </c>
      <c r="S2445" t="str">
        <f t="shared" si="433"/>
        <v>02 Sunny (10%-30%)</v>
      </c>
      <c r="T2445" t="str">
        <f t="shared" si="430"/>
        <v>44902S2A_MSIL1CCDM-MLB-CLSTA4490202 Sunny (10%-30%)</v>
      </c>
      <c r="U2445">
        <f>IF(COUNTIF(T$2:T2444,T2445)&gt;=1,0,1)</f>
        <v>1</v>
      </c>
      <c r="V2445" s="26" t="s">
        <v>751</v>
      </c>
      <c r="W2445" s="26">
        <f t="shared" si="434"/>
        <v>2022</v>
      </c>
      <c r="X2445" s="26">
        <f t="shared" si="435"/>
        <v>12</v>
      </c>
      <c r="Y2445" s="26" t="str">
        <f t="shared" si="436"/>
        <v>07</v>
      </c>
      <c r="Z2445" s="26" t="str">
        <f t="shared" si="437"/>
        <v>18</v>
      </c>
      <c r="AA2445" s="26" t="str">
        <f t="shared" si="438"/>
        <v>53</v>
      </c>
      <c r="AB2445" s="26" t="str">
        <f t="shared" si="439"/>
        <v>56</v>
      </c>
      <c r="AC2445" s="86" t="str">
        <f t="shared" si="440"/>
        <v>CLS_TA_2500X1254px_65m_S2A_MSIL1C_20221207_10CC</v>
      </c>
      <c r="AD2445" s="41" t="s">
        <v>752</v>
      </c>
    </row>
    <row r="2446" spans="2:30" x14ac:dyDescent="0.25">
      <c r="B2446" t="s">
        <v>3866</v>
      </c>
      <c r="C2446" t="s">
        <v>3817</v>
      </c>
      <c r="D2446" s="7" t="s">
        <v>3826</v>
      </c>
      <c r="E2446" s="2" t="b">
        <v>1</v>
      </c>
      <c r="F2446" s="2" t="s">
        <v>3815</v>
      </c>
      <c r="G2446" s="7" t="s">
        <v>8</v>
      </c>
      <c r="H2446" t="s">
        <v>101</v>
      </c>
      <c r="I2446" s="81">
        <v>44902</v>
      </c>
      <c r="J2446" s="82" t="s">
        <v>103</v>
      </c>
      <c r="K2446" s="82" t="s">
        <v>140</v>
      </c>
      <c r="L2446" s="83">
        <v>0</v>
      </c>
      <c r="M2446" t="s">
        <v>3869</v>
      </c>
      <c r="N2446" s="2" t="s">
        <v>85</v>
      </c>
      <c r="O2446" s="2" t="s">
        <v>4139</v>
      </c>
      <c r="P2446" s="2" t="str">
        <f>VLOOKUP(I2446,Period!A:B,2,FALSE)</f>
        <v>2022H2</v>
      </c>
      <c r="Q2446" s="9">
        <f t="shared" si="431"/>
        <v>0.36249999999999993</v>
      </c>
      <c r="R2446" s="2">
        <f t="shared" si="432"/>
        <v>10</v>
      </c>
      <c r="S2446" t="str">
        <f t="shared" si="433"/>
        <v>02 Sunny (10%-30%)</v>
      </c>
      <c r="T2446" t="str">
        <f t="shared" si="430"/>
        <v>44902S2A_MSIL1CCDM-MLB-CLSTA4490202 Sunny (10%-30%)</v>
      </c>
      <c r="U2446">
        <f>IF(COUNTIF(T$2:T2445,T2446)&gt;=1,0,1)</f>
        <v>0</v>
      </c>
      <c r="V2446" s="26" t="s">
        <v>751</v>
      </c>
      <c r="W2446" s="26">
        <f t="shared" si="434"/>
        <v>2022</v>
      </c>
      <c r="X2446" s="26">
        <f t="shared" si="435"/>
        <v>12</v>
      </c>
      <c r="Y2446" s="26" t="str">
        <f t="shared" si="436"/>
        <v>07</v>
      </c>
      <c r="Z2446" s="26" t="str">
        <f t="shared" si="437"/>
        <v>18</v>
      </c>
      <c r="AA2446" s="26" t="str">
        <f t="shared" si="438"/>
        <v>53</v>
      </c>
      <c r="AB2446" s="26" t="str">
        <f t="shared" si="439"/>
        <v>52</v>
      </c>
      <c r="AC2446" s="86" t="str">
        <f t="shared" si="440"/>
        <v>CLS_TA_2500X1254px_65m_S2A_MSIL1C_20221207_10CC</v>
      </c>
      <c r="AD2446" s="41" t="s">
        <v>752</v>
      </c>
    </row>
    <row r="2447" spans="2:30" x14ac:dyDescent="0.25">
      <c r="B2447" t="s">
        <v>3866</v>
      </c>
      <c r="C2447" t="s">
        <v>3817</v>
      </c>
      <c r="D2447" s="7" t="s">
        <v>3826</v>
      </c>
      <c r="E2447" s="2" t="b">
        <v>1</v>
      </c>
      <c r="F2447" s="2" t="s">
        <v>3815</v>
      </c>
      <c r="G2447" s="7" t="s">
        <v>8</v>
      </c>
      <c r="H2447" t="s">
        <v>101</v>
      </c>
      <c r="I2447" s="81">
        <v>44902</v>
      </c>
      <c r="J2447" s="82" t="s">
        <v>104</v>
      </c>
      <c r="K2447" s="82" t="s">
        <v>141</v>
      </c>
      <c r="L2447" s="83">
        <v>0</v>
      </c>
      <c r="M2447" t="s">
        <v>3869</v>
      </c>
      <c r="N2447" s="2" t="s">
        <v>85</v>
      </c>
      <c r="O2447" s="2" t="s">
        <v>4139</v>
      </c>
      <c r="P2447" s="2" t="str">
        <f>VLOOKUP(I2447,Period!A:B,2,FALSE)</f>
        <v>2022H2</v>
      </c>
      <c r="Q2447" s="9">
        <f t="shared" si="431"/>
        <v>0.36249999999999993</v>
      </c>
      <c r="R2447" s="2">
        <f t="shared" si="432"/>
        <v>10</v>
      </c>
      <c r="S2447" t="str">
        <f t="shared" si="433"/>
        <v>02 Sunny (10%-30%)</v>
      </c>
      <c r="T2447" t="str">
        <f t="shared" si="430"/>
        <v>44902S2A_MSIL1CCDM-MLB-CLSTA4490202 Sunny (10%-30%)</v>
      </c>
      <c r="U2447">
        <f>IF(COUNTIF(T$2:T2446,T2447)&gt;=1,0,1)</f>
        <v>0</v>
      </c>
      <c r="V2447" s="26" t="s">
        <v>751</v>
      </c>
      <c r="W2447" s="26">
        <f t="shared" si="434"/>
        <v>2022</v>
      </c>
      <c r="X2447" s="26">
        <f t="shared" si="435"/>
        <v>12</v>
      </c>
      <c r="Y2447" s="26" t="str">
        <f t="shared" si="436"/>
        <v>07</v>
      </c>
      <c r="Z2447" s="26" t="str">
        <f t="shared" si="437"/>
        <v>18</v>
      </c>
      <c r="AA2447" s="26" t="str">
        <f t="shared" si="438"/>
        <v>53</v>
      </c>
      <c r="AB2447" s="26" t="str">
        <f t="shared" si="439"/>
        <v>51</v>
      </c>
      <c r="AC2447" s="86" t="str">
        <f t="shared" si="440"/>
        <v>CLS_TA_2500X1254px_65m_S2A_MSIL1C_20221207_10CC</v>
      </c>
      <c r="AD2447" s="41" t="s">
        <v>752</v>
      </c>
    </row>
    <row r="2448" spans="2:30" x14ac:dyDescent="0.25">
      <c r="B2448" t="s">
        <v>3866</v>
      </c>
      <c r="C2448" t="s">
        <v>3817</v>
      </c>
      <c r="D2448" s="7" t="s">
        <v>3826</v>
      </c>
      <c r="E2448" s="2" t="b">
        <v>1</v>
      </c>
      <c r="F2448" s="2" t="s">
        <v>3815</v>
      </c>
      <c r="G2448" s="7" t="s">
        <v>8</v>
      </c>
      <c r="H2448" t="s">
        <v>101</v>
      </c>
      <c r="I2448" s="81">
        <v>44902</v>
      </c>
      <c r="J2448" s="82" t="s">
        <v>3827</v>
      </c>
      <c r="K2448" s="82" t="s">
        <v>133</v>
      </c>
      <c r="L2448" s="83">
        <v>2.2999999999999998</v>
      </c>
      <c r="M2448" t="s">
        <v>3869</v>
      </c>
      <c r="N2448" s="2" t="s">
        <v>85</v>
      </c>
      <c r="O2448" s="2" t="s">
        <v>4139</v>
      </c>
      <c r="P2448" s="2" t="str">
        <f>VLOOKUP(I2448,Period!A:B,2,FALSE)</f>
        <v>2022H2</v>
      </c>
      <c r="Q2448" s="9">
        <f t="shared" si="431"/>
        <v>0.36249999999999993</v>
      </c>
      <c r="R2448" s="2">
        <f t="shared" si="432"/>
        <v>10</v>
      </c>
      <c r="S2448" t="str">
        <f t="shared" si="433"/>
        <v>02 Sunny (10%-30%)</v>
      </c>
      <c r="T2448" t="str">
        <f t="shared" ref="T2448:T2511" si="441">CONCATENATE(I2448,B2448,C2448,H2448,I2448,S2448)</f>
        <v>44902S2A_MSIL1CCDM-MLB-CLSTA4490202 Sunny (10%-30%)</v>
      </c>
      <c r="U2448">
        <f>IF(COUNTIF(T$2:T2447,T2448)&gt;=1,0,1)</f>
        <v>0</v>
      </c>
      <c r="V2448" s="26" t="s">
        <v>751</v>
      </c>
      <c r="W2448" s="26">
        <f t="shared" si="434"/>
        <v>2022</v>
      </c>
      <c r="X2448" s="26">
        <f t="shared" si="435"/>
        <v>12</v>
      </c>
      <c r="Y2448" s="26" t="str">
        <f t="shared" si="436"/>
        <v>07</v>
      </c>
      <c r="Z2448" s="26" t="str">
        <f t="shared" si="437"/>
        <v>18</v>
      </c>
      <c r="AA2448" s="26" t="str">
        <f t="shared" si="438"/>
        <v>53</v>
      </c>
      <c r="AB2448" s="26" t="str">
        <f t="shared" si="439"/>
        <v>47</v>
      </c>
      <c r="AC2448" s="86" t="str">
        <f t="shared" si="440"/>
        <v>CLS_TA_2500X1254px_65m_S2A_MSIL1C_20221207_10CC</v>
      </c>
      <c r="AD2448" s="41" t="s">
        <v>752</v>
      </c>
    </row>
    <row r="2449" spans="2:30" x14ac:dyDescent="0.25">
      <c r="B2449" t="s">
        <v>3866</v>
      </c>
      <c r="C2449" t="s">
        <v>3817</v>
      </c>
      <c r="D2449" s="7" t="s">
        <v>3826</v>
      </c>
      <c r="E2449" s="2" t="b">
        <v>1</v>
      </c>
      <c r="F2449" s="2" t="s">
        <v>3815</v>
      </c>
      <c r="G2449" s="7" t="s">
        <v>8</v>
      </c>
      <c r="H2449" t="s">
        <v>101</v>
      </c>
      <c r="I2449" s="81">
        <v>44902</v>
      </c>
      <c r="J2449" s="82" t="s">
        <v>105</v>
      </c>
      <c r="K2449" s="82" t="s">
        <v>142</v>
      </c>
      <c r="L2449" s="83">
        <v>0</v>
      </c>
      <c r="M2449" t="s">
        <v>3869</v>
      </c>
      <c r="N2449" s="2" t="s">
        <v>85</v>
      </c>
      <c r="O2449" s="2" t="s">
        <v>4139</v>
      </c>
      <c r="P2449" s="2" t="str">
        <f>VLOOKUP(I2449,Period!A:B,2,FALSE)</f>
        <v>2022H2</v>
      </c>
      <c r="Q2449" s="9">
        <f t="shared" si="431"/>
        <v>0.36249999999999993</v>
      </c>
      <c r="R2449" s="2">
        <f t="shared" si="432"/>
        <v>10</v>
      </c>
      <c r="S2449" t="str">
        <f t="shared" si="433"/>
        <v>02 Sunny (10%-30%)</v>
      </c>
      <c r="T2449" t="str">
        <f t="shared" si="441"/>
        <v>44902S2A_MSIL1CCDM-MLB-CLSTA4490202 Sunny (10%-30%)</v>
      </c>
      <c r="U2449">
        <f>IF(COUNTIF(T$2:T2448,T2449)&gt;=1,0,1)</f>
        <v>0</v>
      </c>
      <c r="V2449" s="26" t="s">
        <v>751</v>
      </c>
      <c r="W2449" s="26">
        <f t="shared" si="434"/>
        <v>2022</v>
      </c>
      <c r="X2449" s="26">
        <f t="shared" si="435"/>
        <v>12</v>
      </c>
      <c r="Y2449" s="26" t="str">
        <f t="shared" si="436"/>
        <v>07</v>
      </c>
      <c r="Z2449" s="26" t="str">
        <f t="shared" si="437"/>
        <v>18</v>
      </c>
      <c r="AA2449" s="26" t="str">
        <f t="shared" si="438"/>
        <v>53</v>
      </c>
      <c r="AB2449" s="26" t="str">
        <f t="shared" si="439"/>
        <v>44</v>
      </c>
      <c r="AC2449" s="86" t="str">
        <f t="shared" si="440"/>
        <v>CLS_TA_2500X1254px_65m_S2A_MSIL1C_20221207_10CC</v>
      </c>
      <c r="AD2449" s="41" t="s">
        <v>752</v>
      </c>
    </row>
    <row r="2450" spans="2:30" x14ac:dyDescent="0.25">
      <c r="B2450" t="s">
        <v>3866</v>
      </c>
      <c r="C2450" t="s">
        <v>3817</v>
      </c>
      <c r="D2450" s="7" t="s">
        <v>3826</v>
      </c>
      <c r="E2450" s="2" t="b">
        <v>1</v>
      </c>
      <c r="F2450" s="2" t="s">
        <v>3815</v>
      </c>
      <c r="G2450" s="7" t="s">
        <v>8</v>
      </c>
      <c r="H2450" t="s">
        <v>101</v>
      </c>
      <c r="I2450" s="81">
        <v>44902</v>
      </c>
      <c r="J2450" s="82" t="s">
        <v>110</v>
      </c>
      <c r="K2450" s="82" t="s">
        <v>163</v>
      </c>
      <c r="L2450" s="83">
        <v>0.3</v>
      </c>
      <c r="M2450" t="s">
        <v>3869</v>
      </c>
      <c r="N2450" s="2" t="s">
        <v>85</v>
      </c>
      <c r="O2450" s="2" t="s">
        <v>4139</v>
      </c>
      <c r="P2450" s="2" t="str">
        <f>VLOOKUP(I2450,Period!A:B,2,FALSE)</f>
        <v>2022H2</v>
      </c>
      <c r="Q2450" s="9">
        <f t="shared" si="431"/>
        <v>0.36249999999999993</v>
      </c>
      <c r="R2450" s="2">
        <f t="shared" si="432"/>
        <v>10</v>
      </c>
      <c r="S2450" t="str">
        <f t="shared" si="433"/>
        <v>02 Sunny (10%-30%)</v>
      </c>
      <c r="T2450" t="str">
        <f t="shared" si="441"/>
        <v>44902S2A_MSIL1CCDM-MLB-CLSTA4490202 Sunny (10%-30%)</v>
      </c>
      <c r="U2450">
        <f>IF(COUNTIF(T$2:T2449,T2450)&gt;=1,0,1)</f>
        <v>0</v>
      </c>
      <c r="V2450" s="26" t="s">
        <v>751</v>
      </c>
      <c r="W2450" s="26">
        <f t="shared" si="434"/>
        <v>2022</v>
      </c>
      <c r="X2450" s="26">
        <f t="shared" si="435"/>
        <v>12</v>
      </c>
      <c r="Y2450" s="26" t="str">
        <f t="shared" si="436"/>
        <v>07</v>
      </c>
      <c r="Z2450" s="26" t="str">
        <f t="shared" si="437"/>
        <v>18</v>
      </c>
      <c r="AA2450" s="26" t="str">
        <f t="shared" si="438"/>
        <v>53</v>
      </c>
      <c r="AB2450" s="26" t="str">
        <f t="shared" si="439"/>
        <v>38</v>
      </c>
      <c r="AC2450" s="86" t="str">
        <f t="shared" si="440"/>
        <v>CLS_TA_2500X1254px_65m_S2A_MSIL1C_20221207_10CC</v>
      </c>
      <c r="AD2450" s="41" t="s">
        <v>752</v>
      </c>
    </row>
    <row r="2451" spans="2:30" x14ac:dyDescent="0.25">
      <c r="B2451" t="s">
        <v>3866</v>
      </c>
      <c r="C2451" t="s">
        <v>3817</v>
      </c>
      <c r="D2451" s="7" t="s">
        <v>3826</v>
      </c>
      <c r="E2451" s="2" t="b">
        <v>1</v>
      </c>
      <c r="F2451" s="2" t="s">
        <v>3815</v>
      </c>
      <c r="G2451" s="7" t="s">
        <v>8</v>
      </c>
      <c r="H2451" t="s">
        <v>101</v>
      </c>
      <c r="I2451" s="81">
        <v>44902</v>
      </c>
      <c r="J2451" s="82" t="s">
        <v>111</v>
      </c>
      <c r="K2451" s="82" t="s">
        <v>143</v>
      </c>
      <c r="L2451" s="83">
        <v>0.3</v>
      </c>
      <c r="M2451" t="s">
        <v>3869</v>
      </c>
      <c r="N2451" s="2" t="s">
        <v>85</v>
      </c>
      <c r="O2451" s="2" t="s">
        <v>4139</v>
      </c>
      <c r="P2451" s="2" t="str">
        <f>VLOOKUP(I2451,Period!A:B,2,FALSE)</f>
        <v>2022H2</v>
      </c>
      <c r="Q2451" s="9">
        <f t="shared" si="431"/>
        <v>0.36249999999999993</v>
      </c>
      <c r="R2451" s="2">
        <f t="shared" si="432"/>
        <v>10</v>
      </c>
      <c r="S2451" t="str">
        <f t="shared" si="433"/>
        <v>02 Sunny (10%-30%)</v>
      </c>
      <c r="T2451" t="str">
        <f t="shared" si="441"/>
        <v>44902S2A_MSIL1CCDM-MLB-CLSTA4490202 Sunny (10%-30%)</v>
      </c>
      <c r="U2451">
        <f>IF(COUNTIF(T$2:T2450,T2451)&gt;=1,0,1)</f>
        <v>0</v>
      </c>
      <c r="V2451" s="26" t="s">
        <v>751</v>
      </c>
      <c r="W2451" s="26">
        <f t="shared" si="434"/>
        <v>2022</v>
      </c>
      <c r="X2451" s="26">
        <f t="shared" si="435"/>
        <v>12</v>
      </c>
      <c r="Y2451" s="26" t="str">
        <f t="shared" si="436"/>
        <v>07</v>
      </c>
      <c r="Z2451" s="26" t="str">
        <f t="shared" si="437"/>
        <v>18</v>
      </c>
      <c r="AA2451" s="26" t="str">
        <f t="shared" si="438"/>
        <v>53</v>
      </c>
      <c r="AB2451" s="26" t="str">
        <f t="shared" si="439"/>
        <v>37</v>
      </c>
      <c r="AC2451" s="86" t="str">
        <f t="shared" si="440"/>
        <v>CLS_TA_2500X1254px_65m_S2A_MSIL1C_20221207_10CC</v>
      </c>
      <c r="AD2451" s="41" t="s">
        <v>752</v>
      </c>
    </row>
    <row r="2452" spans="2:30" x14ac:dyDescent="0.25">
      <c r="B2452" t="s">
        <v>3866</v>
      </c>
      <c r="C2452" t="s">
        <v>3817</v>
      </c>
      <c r="D2452" s="7" t="s">
        <v>3826</v>
      </c>
      <c r="E2452" s="2" t="b">
        <v>1</v>
      </c>
      <c r="F2452" s="2" t="s">
        <v>3815</v>
      </c>
      <c r="G2452" s="7" t="s">
        <v>8</v>
      </c>
      <c r="H2452" t="s">
        <v>101</v>
      </c>
      <c r="I2452" s="81">
        <v>44902</v>
      </c>
      <c r="J2452" s="82" t="s">
        <v>3828</v>
      </c>
      <c r="K2452" s="82" t="s">
        <v>157</v>
      </c>
      <c r="L2452" s="83">
        <v>0</v>
      </c>
      <c r="M2452" t="s">
        <v>3869</v>
      </c>
      <c r="N2452" s="2" t="s">
        <v>85</v>
      </c>
      <c r="O2452" s="2" t="s">
        <v>4139</v>
      </c>
      <c r="P2452" s="2" t="str">
        <f>VLOOKUP(I2452,Period!A:B,2,FALSE)</f>
        <v>2022H2</v>
      </c>
      <c r="Q2452" s="9">
        <f t="shared" si="431"/>
        <v>0.36249999999999993</v>
      </c>
      <c r="R2452" s="2">
        <f t="shared" si="432"/>
        <v>10</v>
      </c>
      <c r="S2452" t="str">
        <f t="shared" si="433"/>
        <v>02 Sunny (10%-30%)</v>
      </c>
      <c r="T2452" t="str">
        <f t="shared" si="441"/>
        <v>44902S2A_MSIL1CCDM-MLB-CLSTA4490202 Sunny (10%-30%)</v>
      </c>
      <c r="U2452">
        <f>IF(COUNTIF(T$2:T2451,T2452)&gt;=1,0,1)</f>
        <v>0</v>
      </c>
      <c r="V2452" s="26" t="s">
        <v>751</v>
      </c>
      <c r="W2452" s="26">
        <f t="shared" si="434"/>
        <v>2022</v>
      </c>
      <c r="X2452" s="26">
        <f t="shared" si="435"/>
        <v>12</v>
      </c>
      <c r="Y2452" s="26" t="str">
        <f t="shared" si="436"/>
        <v>07</v>
      </c>
      <c r="Z2452" s="26" t="str">
        <f t="shared" si="437"/>
        <v>18</v>
      </c>
      <c r="AA2452" s="26" t="str">
        <f t="shared" si="438"/>
        <v>53</v>
      </c>
      <c r="AB2452" s="26" t="str">
        <f t="shared" si="439"/>
        <v>33</v>
      </c>
      <c r="AC2452" s="86" t="str">
        <f t="shared" si="440"/>
        <v>CLS_TA_2500X1254px_65m_S2A_MSIL1C_20221207_10CC</v>
      </c>
      <c r="AD2452" s="41" t="s">
        <v>752</v>
      </c>
    </row>
    <row r="2453" spans="2:30" x14ac:dyDescent="0.25">
      <c r="B2453" t="s">
        <v>3866</v>
      </c>
      <c r="C2453" t="s">
        <v>3817</v>
      </c>
      <c r="D2453" s="7" t="s">
        <v>3826</v>
      </c>
      <c r="E2453" s="2" t="b">
        <v>1</v>
      </c>
      <c r="F2453" s="2" t="s">
        <v>3815</v>
      </c>
      <c r="G2453" s="7" t="s">
        <v>8</v>
      </c>
      <c r="H2453" t="s">
        <v>101</v>
      </c>
      <c r="I2453" s="53">
        <v>44900</v>
      </c>
      <c r="J2453" s="42" t="s">
        <v>102</v>
      </c>
      <c r="K2453" s="42" t="s">
        <v>137</v>
      </c>
      <c r="L2453" s="79">
        <v>22.7</v>
      </c>
      <c r="M2453" t="s">
        <v>3869</v>
      </c>
      <c r="N2453" s="2" t="s">
        <v>85</v>
      </c>
      <c r="O2453" s="2" t="s">
        <v>4139</v>
      </c>
      <c r="P2453" s="2" t="str">
        <f>VLOOKUP(I2453,Period!A:B,2,FALSE)</f>
        <v>2022H2</v>
      </c>
      <c r="Q2453" s="9">
        <f t="shared" si="431"/>
        <v>54.600000000000016</v>
      </c>
      <c r="R2453" s="2">
        <f t="shared" si="432"/>
        <v>60</v>
      </c>
      <c r="S2453" t="str">
        <f t="shared" si="433"/>
        <v>03 Cloudy (40%-90%)</v>
      </c>
      <c r="T2453" t="str">
        <f t="shared" si="441"/>
        <v>44900S2A_MSIL1CCDM-MLB-CLSTA4490003 Cloudy (40%-90%)</v>
      </c>
      <c r="U2453">
        <f>IF(COUNTIF(T$2:T2452,T2453)&gt;=1,0,1)</f>
        <v>1</v>
      </c>
      <c r="V2453" s="26" t="s">
        <v>751</v>
      </c>
      <c r="W2453" s="26">
        <f t="shared" si="434"/>
        <v>2022</v>
      </c>
      <c r="X2453" s="26">
        <f t="shared" si="435"/>
        <v>12</v>
      </c>
      <c r="Y2453" s="26" t="str">
        <f t="shared" si="436"/>
        <v>05</v>
      </c>
      <c r="Z2453" s="26" t="str">
        <f t="shared" si="437"/>
        <v>19</v>
      </c>
      <c r="AA2453" s="26" t="str">
        <f t="shared" si="438"/>
        <v>03</v>
      </c>
      <c r="AB2453" s="26" t="str">
        <f t="shared" si="439"/>
        <v>48</v>
      </c>
      <c r="AC2453" s="86" t="str">
        <f t="shared" si="440"/>
        <v>CLS_TA_2500X1254px_65m_S2A_MSIL1C_20221205_60CC</v>
      </c>
      <c r="AD2453" s="41" t="s">
        <v>752</v>
      </c>
    </row>
    <row r="2454" spans="2:30" x14ac:dyDescent="0.25">
      <c r="B2454" t="s">
        <v>3866</v>
      </c>
      <c r="C2454" t="s">
        <v>3817</v>
      </c>
      <c r="D2454" s="7" t="s">
        <v>3826</v>
      </c>
      <c r="E2454" s="2" t="b">
        <v>1</v>
      </c>
      <c r="F2454" s="2" t="s">
        <v>3815</v>
      </c>
      <c r="G2454" s="7" t="s">
        <v>8</v>
      </c>
      <c r="H2454" t="s">
        <v>101</v>
      </c>
      <c r="I2454" s="53">
        <v>44900</v>
      </c>
      <c r="J2454" s="42" t="s">
        <v>103</v>
      </c>
      <c r="K2454" s="42" t="s">
        <v>147</v>
      </c>
      <c r="L2454" s="79">
        <v>57.7</v>
      </c>
      <c r="M2454" t="s">
        <v>3869</v>
      </c>
      <c r="N2454" s="2" t="s">
        <v>85</v>
      </c>
      <c r="O2454" s="2" t="s">
        <v>4139</v>
      </c>
      <c r="P2454" s="2" t="str">
        <f>VLOOKUP(I2454,Period!A:B,2,FALSE)</f>
        <v>2022H2</v>
      </c>
      <c r="Q2454" s="9">
        <f t="shared" si="431"/>
        <v>54.600000000000016</v>
      </c>
      <c r="R2454" s="2">
        <f t="shared" si="432"/>
        <v>60</v>
      </c>
      <c r="S2454" t="str">
        <f t="shared" si="433"/>
        <v>03 Cloudy (40%-90%)</v>
      </c>
      <c r="T2454" t="str">
        <f t="shared" si="441"/>
        <v>44900S2A_MSIL1CCDM-MLB-CLSTA4490003 Cloudy (40%-90%)</v>
      </c>
      <c r="U2454">
        <f>IF(COUNTIF(T$2:T2453,T2454)&gt;=1,0,1)</f>
        <v>0</v>
      </c>
      <c r="V2454" s="26" t="s">
        <v>751</v>
      </c>
      <c r="W2454" s="26">
        <f t="shared" si="434"/>
        <v>2022</v>
      </c>
      <c r="X2454" s="26">
        <f t="shared" si="435"/>
        <v>12</v>
      </c>
      <c r="Y2454" s="26" t="str">
        <f t="shared" si="436"/>
        <v>05</v>
      </c>
      <c r="Z2454" s="26" t="str">
        <f t="shared" si="437"/>
        <v>19</v>
      </c>
      <c r="AA2454" s="26" t="str">
        <f t="shared" si="438"/>
        <v>03</v>
      </c>
      <c r="AB2454" s="26" t="str">
        <f t="shared" si="439"/>
        <v>45</v>
      </c>
      <c r="AC2454" s="86" t="str">
        <f t="shared" si="440"/>
        <v>CLS_TA_2500X1254px_65m_S2A_MSIL1C_20221205_60CC</v>
      </c>
      <c r="AD2454" s="41" t="s">
        <v>752</v>
      </c>
    </row>
    <row r="2455" spans="2:30" x14ac:dyDescent="0.25">
      <c r="B2455" t="s">
        <v>3866</v>
      </c>
      <c r="C2455" t="s">
        <v>3817</v>
      </c>
      <c r="D2455" s="7" t="s">
        <v>3826</v>
      </c>
      <c r="E2455" s="2" t="b">
        <v>1</v>
      </c>
      <c r="F2455" s="2" t="s">
        <v>3815</v>
      </c>
      <c r="G2455" s="7" t="s">
        <v>8</v>
      </c>
      <c r="H2455" t="s">
        <v>101</v>
      </c>
      <c r="I2455" s="53">
        <v>44900</v>
      </c>
      <c r="J2455" s="42" t="s">
        <v>104</v>
      </c>
      <c r="K2455" s="42" t="s">
        <v>155</v>
      </c>
      <c r="L2455" s="79">
        <v>59.7</v>
      </c>
      <c r="M2455" t="s">
        <v>3869</v>
      </c>
      <c r="N2455" s="2" t="s">
        <v>85</v>
      </c>
      <c r="O2455" s="2" t="s">
        <v>4139</v>
      </c>
      <c r="P2455" s="2" t="str">
        <f>VLOOKUP(I2455,Period!A:B,2,FALSE)</f>
        <v>2022H2</v>
      </c>
      <c r="Q2455" s="9">
        <f t="shared" si="431"/>
        <v>54.600000000000016</v>
      </c>
      <c r="R2455" s="2">
        <f t="shared" si="432"/>
        <v>60</v>
      </c>
      <c r="S2455" t="str">
        <f t="shared" si="433"/>
        <v>03 Cloudy (40%-90%)</v>
      </c>
      <c r="T2455" t="str">
        <f t="shared" si="441"/>
        <v>44900S2A_MSIL1CCDM-MLB-CLSTA4490003 Cloudy (40%-90%)</v>
      </c>
      <c r="U2455">
        <f>IF(COUNTIF(T$2:T2454,T2455)&gt;=1,0,1)</f>
        <v>0</v>
      </c>
      <c r="V2455" s="26" t="s">
        <v>751</v>
      </c>
      <c r="W2455" s="26">
        <f t="shared" si="434"/>
        <v>2022</v>
      </c>
      <c r="X2455" s="26">
        <f t="shared" si="435"/>
        <v>12</v>
      </c>
      <c r="Y2455" s="26" t="str">
        <f t="shared" si="436"/>
        <v>05</v>
      </c>
      <c r="Z2455" s="26" t="str">
        <f t="shared" si="437"/>
        <v>19</v>
      </c>
      <c r="AA2455" s="26" t="str">
        <f t="shared" si="438"/>
        <v>03</v>
      </c>
      <c r="AB2455" s="26" t="str">
        <f t="shared" si="439"/>
        <v>44</v>
      </c>
      <c r="AC2455" s="86" t="str">
        <f t="shared" si="440"/>
        <v>CLS_TA_2500X1254px_65m_S2A_MSIL1C_20221205_60CC</v>
      </c>
      <c r="AD2455" s="41" t="s">
        <v>752</v>
      </c>
    </row>
    <row r="2456" spans="2:30" x14ac:dyDescent="0.25">
      <c r="B2456" t="s">
        <v>3866</v>
      </c>
      <c r="C2456" t="s">
        <v>3817</v>
      </c>
      <c r="D2456" s="7" t="s">
        <v>3826</v>
      </c>
      <c r="E2456" s="2" t="b">
        <v>1</v>
      </c>
      <c r="F2456" s="2" t="s">
        <v>3815</v>
      </c>
      <c r="G2456" s="7" t="s">
        <v>8</v>
      </c>
      <c r="H2456" t="s">
        <v>101</v>
      </c>
      <c r="I2456" s="53">
        <v>44900</v>
      </c>
      <c r="J2456" s="42" t="s">
        <v>105</v>
      </c>
      <c r="K2456" s="42" t="s">
        <v>156</v>
      </c>
      <c r="L2456" s="79">
        <v>70.8</v>
      </c>
      <c r="M2456" t="s">
        <v>3869</v>
      </c>
      <c r="N2456" s="2" t="s">
        <v>85</v>
      </c>
      <c r="O2456" s="2" t="s">
        <v>4139</v>
      </c>
      <c r="P2456" s="2" t="str">
        <f>VLOOKUP(I2456,Period!A:B,2,FALSE)</f>
        <v>2022H2</v>
      </c>
      <c r="Q2456" s="9">
        <f t="shared" si="431"/>
        <v>54.600000000000016</v>
      </c>
      <c r="R2456" s="2">
        <f t="shared" si="432"/>
        <v>60</v>
      </c>
      <c r="S2456" t="str">
        <f t="shared" si="433"/>
        <v>03 Cloudy (40%-90%)</v>
      </c>
      <c r="T2456" t="str">
        <f t="shared" si="441"/>
        <v>44900S2A_MSIL1CCDM-MLB-CLSTA4490003 Cloudy (40%-90%)</v>
      </c>
      <c r="U2456">
        <f>IF(COUNTIF(T$2:T2455,T2456)&gt;=1,0,1)</f>
        <v>0</v>
      </c>
      <c r="V2456" s="26" t="s">
        <v>751</v>
      </c>
      <c r="W2456" s="26">
        <f t="shared" si="434"/>
        <v>2022</v>
      </c>
      <c r="X2456" s="26">
        <f t="shared" si="435"/>
        <v>12</v>
      </c>
      <c r="Y2456" s="26" t="str">
        <f t="shared" si="436"/>
        <v>05</v>
      </c>
      <c r="Z2456" s="26" t="str">
        <f t="shared" si="437"/>
        <v>19</v>
      </c>
      <c r="AA2456" s="26" t="str">
        <f t="shared" si="438"/>
        <v>03</v>
      </c>
      <c r="AB2456" s="26" t="str">
        <f t="shared" si="439"/>
        <v>34</v>
      </c>
      <c r="AC2456" s="86" t="str">
        <f t="shared" si="440"/>
        <v>CLS_TA_2500X1254px_65m_S2A_MSIL1C_20221205_60CC</v>
      </c>
      <c r="AD2456" s="41" t="s">
        <v>752</v>
      </c>
    </row>
    <row r="2457" spans="2:30" x14ac:dyDescent="0.25">
      <c r="B2457" t="s">
        <v>3866</v>
      </c>
      <c r="C2457" t="s">
        <v>3817</v>
      </c>
      <c r="D2457" s="7" t="s">
        <v>3826</v>
      </c>
      <c r="E2457" s="2" t="b">
        <v>1</v>
      </c>
      <c r="F2457" s="2" t="s">
        <v>3815</v>
      </c>
      <c r="G2457" s="7" t="s">
        <v>8</v>
      </c>
      <c r="H2457" t="s">
        <v>101</v>
      </c>
      <c r="I2457" s="53">
        <v>44900</v>
      </c>
      <c r="J2457" s="42" t="s">
        <v>110</v>
      </c>
      <c r="K2457" s="42" t="s">
        <v>151</v>
      </c>
      <c r="L2457" s="79">
        <v>58.6</v>
      </c>
      <c r="M2457" t="s">
        <v>3869</v>
      </c>
      <c r="N2457" s="2" t="s">
        <v>85</v>
      </c>
      <c r="O2457" s="2" t="s">
        <v>4139</v>
      </c>
      <c r="P2457" s="2" t="str">
        <f>VLOOKUP(I2457,Period!A:B,2,FALSE)</f>
        <v>2022H2</v>
      </c>
      <c r="Q2457" s="9">
        <f t="shared" si="431"/>
        <v>54.600000000000016</v>
      </c>
      <c r="R2457" s="2">
        <f t="shared" si="432"/>
        <v>60</v>
      </c>
      <c r="S2457" t="str">
        <f t="shared" si="433"/>
        <v>03 Cloudy (40%-90%)</v>
      </c>
      <c r="T2457" t="str">
        <f t="shared" si="441"/>
        <v>44900S2A_MSIL1CCDM-MLB-CLSTA4490003 Cloudy (40%-90%)</v>
      </c>
      <c r="U2457">
        <f>IF(COUNTIF(T$2:T2456,T2457)&gt;=1,0,1)</f>
        <v>0</v>
      </c>
      <c r="V2457" s="26" t="s">
        <v>751</v>
      </c>
      <c r="W2457" s="26">
        <f t="shared" si="434"/>
        <v>2022</v>
      </c>
      <c r="X2457" s="26">
        <f t="shared" si="435"/>
        <v>12</v>
      </c>
      <c r="Y2457" s="26" t="str">
        <f t="shared" si="436"/>
        <v>05</v>
      </c>
      <c r="Z2457" s="26" t="str">
        <f t="shared" si="437"/>
        <v>19</v>
      </c>
      <c r="AA2457" s="26" t="str">
        <f t="shared" si="438"/>
        <v>03</v>
      </c>
      <c r="AB2457" s="26" t="str">
        <f t="shared" si="439"/>
        <v>30</v>
      </c>
      <c r="AC2457" s="86" t="str">
        <f t="shared" si="440"/>
        <v>CLS_TA_2500X1254px_65m_S2A_MSIL1C_20221205_60CC</v>
      </c>
      <c r="AD2457" s="41" t="s">
        <v>752</v>
      </c>
    </row>
    <row r="2458" spans="2:30" x14ac:dyDescent="0.25">
      <c r="B2458" t="s">
        <v>3866</v>
      </c>
      <c r="C2458" t="s">
        <v>3817</v>
      </c>
      <c r="D2458" s="7" t="s">
        <v>3826</v>
      </c>
      <c r="E2458" s="2" t="b">
        <v>1</v>
      </c>
      <c r="F2458" s="2" t="s">
        <v>3815</v>
      </c>
      <c r="G2458" s="7" t="s">
        <v>8</v>
      </c>
      <c r="H2458" t="s">
        <v>101</v>
      </c>
      <c r="I2458" s="53">
        <v>44900</v>
      </c>
      <c r="J2458" s="42" t="s">
        <v>111</v>
      </c>
      <c r="K2458" s="42" t="s">
        <v>171</v>
      </c>
      <c r="L2458" s="79">
        <v>58.1</v>
      </c>
      <c r="M2458" t="s">
        <v>3869</v>
      </c>
      <c r="N2458" s="2" t="s">
        <v>85</v>
      </c>
      <c r="O2458" s="2" t="s">
        <v>4139</v>
      </c>
      <c r="P2458" s="2" t="str">
        <f>VLOOKUP(I2458,Period!A:B,2,FALSE)</f>
        <v>2022H2</v>
      </c>
      <c r="Q2458" s="9">
        <f t="shared" si="431"/>
        <v>54.600000000000016</v>
      </c>
      <c r="R2458" s="2">
        <f t="shared" si="432"/>
        <v>60</v>
      </c>
      <c r="S2458" t="str">
        <f t="shared" si="433"/>
        <v>03 Cloudy (40%-90%)</v>
      </c>
      <c r="T2458" t="str">
        <f t="shared" si="441"/>
        <v>44900S2A_MSIL1CCDM-MLB-CLSTA4490003 Cloudy (40%-90%)</v>
      </c>
      <c r="U2458">
        <f>IF(COUNTIF(T$2:T2457,T2458)&gt;=1,0,1)</f>
        <v>0</v>
      </c>
      <c r="V2458" s="26" t="s">
        <v>751</v>
      </c>
      <c r="W2458" s="26">
        <f t="shared" si="434"/>
        <v>2022</v>
      </c>
      <c r="X2458" s="26">
        <f t="shared" si="435"/>
        <v>12</v>
      </c>
      <c r="Y2458" s="26" t="str">
        <f t="shared" si="436"/>
        <v>05</v>
      </c>
      <c r="Z2458" s="26" t="str">
        <f t="shared" si="437"/>
        <v>19</v>
      </c>
      <c r="AA2458" s="26" t="str">
        <f t="shared" si="438"/>
        <v>03</v>
      </c>
      <c r="AB2458" s="26" t="str">
        <f t="shared" si="439"/>
        <v>29</v>
      </c>
      <c r="AC2458" s="86" t="str">
        <f t="shared" si="440"/>
        <v>CLS_TA_2500X1254px_65m_S2A_MSIL1C_20221205_60CC</v>
      </c>
      <c r="AD2458" s="41" t="s">
        <v>752</v>
      </c>
    </row>
    <row r="2459" spans="2:30" x14ac:dyDescent="0.25">
      <c r="B2459" t="s">
        <v>3866</v>
      </c>
      <c r="C2459" t="s">
        <v>3817</v>
      </c>
      <c r="D2459" s="7" t="s">
        <v>3826</v>
      </c>
      <c r="E2459" s="2" t="b">
        <v>1</v>
      </c>
      <c r="F2459" s="2" t="s">
        <v>3815</v>
      </c>
      <c r="G2459" s="7" t="s">
        <v>8</v>
      </c>
      <c r="H2459" t="s">
        <v>101</v>
      </c>
      <c r="I2459" s="81">
        <v>44897</v>
      </c>
      <c r="J2459" s="82" t="s">
        <v>102</v>
      </c>
      <c r="K2459" s="82" t="s">
        <v>152</v>
      </c>
      <c r="L2459" s="83">
        <v>4.9000000000000004</v>
      </c>
      <c r="M2459" t="s">
        <v>3869</v>
      </c>
      <c r="N2459" s="2" t="s">
        <v>85</v>
      </c>
      <c r="O2459" s="2" t="s">
        <v>4139</v>
      </c>
      <c r="P2459" s="2" t="str">
        <f>VLOOKUP(I2459,Period!A:B,2,FALSE)</f>
        <v>2022H2</v>
      </c>
      <c r="Q2459" s="9">
        <f t="shared" si="431"/>
        <v>2.1875</v>
      </c>
      <c r="R2459" s="2">
        <f t="shared" si="432"/>
        <v>10</v>
      </c>
      <c r="S2459" t="str">
        <f t="shared" si="433"/>
        <v>02 Sunny (10%-30%)</v>
      </c>
      <c r="T2459" t="str">
        <f t="shared" si="441"/>
        <v>44897S2A_MSIL1CCDM-MLB-CLSTA4489702 Sunny (10%-30%)</v>
      </c>
      <c r="U2459">
        <f>IF(COUNTIF(T$2:T2458,T2459)&gt;=1,0,1)</f>
        <v>1</v>
      </c>
      <c r="V2459" s="26" t="s">
        <v>751</v>
      </c>
      <c r="W2459" s="26">
        <f t="shared" si="434"/>
        <v>2022</v>
      </c>
      <c r="X2459" s="26">
        <f t="shared" si="435"/>
        <v>12</v>
      </c>
      <c r="Y2459" s="26" t="str">
        <f t="shared" si="436"/>
        <v>02</v>
      </c>
      <c r="Z2459" s="26" t="str">
        <f t="shared" si="437"/>
        <v>18</v>
      </c>
      <c r="AA2459" s="26" t="str">
        <f t="shared" si="438"/>
        <v>53</v>
      </c>
      <c r="AB2459" s="26" t="str">
        <f t="shared" si="439"/>
        <v>53</v>
      </c>
      <c r="AC2459" s="86" t="str">
        <f t="shared" si="440"/>
        <v>CLS_TA_2500X1254px_65m_S2A_MSIL1C_20221202_10CC</v>
      </c>
      <c r="AD2459" s="41" t="s">
        <v>752</v>
      </c>
    </row>
    <row r="2460" spans="2:30" x14ac:dyDescent="0.25">
      <c r="B2460" t="s">
        <v>3866</v>
      </c>
      <c r="C2460" t="s">
        <v>3817</v>
      </c>
      <c r="D2460" s="7" t="s">
        <v>3826</v>
      </c>
      <c r="E2460" s="2" t="b">
        <v>1</v>
      </c>
      <c r="F2460" s="2" t="s">
        <v>3815</v>
      </c>
      <c r="G2460" s="7" t="s">
        <v>8</v>
      </c>
      <c r="H2460" t="s">
        <v>101</v>
      </c>
      <c r="I2460" s="81">
        <v>44897</v>
      </c>
      <c r="J2460" s="82" t="s">
        <v>103</v>
      </c>
      <c r="K2460" s="82" t="s">
        <v>125</v>
      </c>
      <c r="L2460" s="83">
        <v>0.4</v>
      </c>
      <c r="M2460" t="s">
        <v>3869</v>
      </c>
      <c r="N2460" s="2" t="s">
        <v>85</v>
      </c>
      <c r="O2460" s="2" t="s">
        <v>4139</v>
      </c>
      <c r="P2460" s="2" t="str">
        <f>VLOOKUP(I2460,Period!A:B,2,FALSE)</f>
        <v>2022H2</v>
      </c>
      <c r="Q2460" s="9">
        <f t="shared" si="431"/>
        <v>2.1875</v>
      </c>
      <c r="R2460" s="2">
        <f t="shared" si="432"/>
        <v>10</v>
      </c>
      <c r="S2460" t="str">
        <f t="shared" si="433"/>
        <v>02 Sunny (10%-30%)</v>
      </c>
      <c r="T2460" t="str">
        <f t="shared" si="441"/>
        <v>44897S2A_MSIL1CCDM-MLB-CLSTA4489702 Sunny (10%-30%)</v>
      </c>
      <c r="U2460">
        <f>IF(COUNTIF(T$2:T2459,T2460)&gt;=1,0,1)</f>
        <v>0</v>
      </c>
      <c r="V2460" s="26" t="s">
        <v>751</v>
      </c>
      <c r="W2460" s="26">
        <f t="shared" si="434"/>
        <v>2022</v>
      </c>
      <c r="X2460" s="26">
        <f t="shared" si="435"/>
        <v>12</v>
      </c>
      <c r="Y2460" s="26" t="str">
        <f t="shared" si="436"/>
        <v>02</v>
      </c>
      <c r="Z2460" s="26" t="str">
        <f t="shared" si="437"/>
        <v>18</v>
      </c>
      <c r="AA2460" s="26" t="str">
        <f t="shared" si="438"/>
        <v>53</v>
      </c>
      <c r="AB2460" s="26" t="str">
        <f t="shared" si="439"/>
        <v>50</v>
      </c>
      <c r="AC2460" s="86" t="str">
        <f t="shared" si="440"/>
        <v>CLS_TA_2500X1254px_65m_S2A_MSIL1C_20221202_10CC</v>
      </c>
      <c r="AD2460" s="41" t="s">
        <v>752</v>
      </c>
    </row>
    <row r="2461" spans="2:30" x14ac:dyDescent="0.25">
      <c r="B2461" t="s">
        <v>3866</v>
      </c>
      <c r="C2461" t="s">
        <v>3817</v>
      </c>
      <c r="D2461" s="7" t="s">
        <v>3826</v>
      </c>
      <c r="E2461" s="2" t="b">
        <v>1</v>
      </c>
      <c r="F2461" s="2" t="s">
        <v>3815</v>
      </c>
      <c r="G2461" s="7" t="s">
        <v>8</v>
      </c>
      <c r="H2461" t="s">
        <v>101</v>
      </c>
      <c r="I2461" s="81">
        <v>44897</v>
      </c>
      <c r="J2461" s="82" t="s">
        <v>104</v>
      </c>
      <c r="K2461" s="82" t="s">
        <v>116</v>
      </c>
      <c r="L2461" s="83">
        <v>0.5</v>
      </c>
      <c r="M2461" t="s">
        <v>3869</v>
      </c>
      <c r="N2461" s="2" t="s">
        <v>85</v>
      </c>
      <c r="O2461" s="2" t="s">
        <v>4139</v>
      </c>
      <c r="P2461" s="2" t="str">
        <f>VLOOKUP(I2461,Period!A:B,2,FALSE)</f>
        <v>2022H2</v>
      </c>
      <c r="Q2461" s="9">
        <f t="shared" si="431"/>
        <v>2.1875</v>
      </c>
      <c r="R2461" s="2">
        <f t="shared" si="432"/>
        <v>10</v>
      </c>
      <c r="S2461" t="str">
        <f t="shared" si="433"/>
        <v>02 Sunny (10%-30%)</v>
      </c>
      <c r="T2461" t="str">
        <f t="shared" si="441"/>
        <v>44897S2A_MSIL1CCDM-MLB-CLSTA4489702 Sunny (10%-30%)</v>
      </c>
      <c r="U2461">
        <f>IF(COUNTIF(T$2:T2460,T2461)&gt;=1,0,1)</f>
        <v>0</v>
      </c>
      <c r="V2461" s="26" t="s">
        <v>751</v>
      </c>
      <c r="W2461" s="26">
        <f t="shared" si="434"/>
        <v>2022</v>
      </c>
      <c r="X2461" s="26">
        <f t="shared" si="435"/>
        <v>12</v>
      </c>
      <c r="Y2461" s="26" t="str">
        <f t="shared" si="436"/>
        <v>02</v>
      </c>
      <c r="Z2461" s="26" t="str">
        <f t="shared" si="437"/>
        <v>18</v>
      </c>
      <c r="AA2461" s="26" t="str">
        <f t="shared" si="438"/>
        <v>53</v>
      </c>
      <c r="AB2461" s="26" t="str">
        <f t="shared" si="439"/>
        <v>49</v>
      </c>
      <c r="AC2461" s="86" t="str">
        <f t="shared" si="440"/>
        <v>CLS_TA_2500X1254px_65m_S2A_MSIL1C_20221202_10CC</v>
      </c>
      <c r="AD2461" s="41" t="s">
        <v>752</v>
      </c>
    </row>
    <row r="2462" spans="2:30" x14ac:dyDescent="0.25">
      <c r="B2462" t="s">
        <v>3866</v>
      </c>
      <c r="C2462" t="s">
        <v>3817</v>
      </c>
      <c r="D2462" s="7" t="s">
        <v>3826</v>
      </c>
      <c r="E2462" s="2" t="b">
        <v>1</v>
      </c>
      <c r="F2462" s="2" t="s">
        <v>3815</v>
      </c>
      <c r="G2462" s="7" t="s">
        <v>8</v>
      </c>
      <c r="H2462" t="s">
        <v>101</v>
      </c>
      <c r="I2462" s="81">
        <v>44897</v>
      </c>
      <c r="J2462" s="82" t="s">
        <v>3827</v>
      </c>
      <c r="K2462" s="82" t="s">
        <v>162</v>
      </c>
      <c r="L2462" s="83">
        <v>4.2</v>
      </c>
      <c r="M2462" t="s">
        <v>3869</v>
      </c>
      <c r="N2462" s="2" t="s">
        <v>85</v>
      </c>
      <c r="O2462" s="2" t="s">
        <v>4139</v>
      </c>
      <c r="P2462" s="2" t="str">
        <f>VLOOKUP(I2462,Period!A:B,2,FALSE)</f>
        <v>2022H2</v>
      </c>
      <c r="Q2462" s="9">
        <f t="shared" si="431"/>
        <v>2.1875</v>
      </c>
      <c r="R2462" s="2">
        <f t="shared" si="432"/>
        <v>10</v>
      </c>
      <c r="S2462" t="str">
        <f t="shared" si="433"/>
        <v>02 Sunny (10%-30%)</v>
      </c>
      <c r="T2462" t="str">
        <f t="shared" si="441"/>
        <v>44897S2A_MSIL1CCDM-MLB-CLSTA4489702 Sunny (10%-30%)</v>
      </c>
      <c r="U2462">
        <f>IF(COUNTIF(T$2:T2461,T2462)&gt;=1,0,1)</f>
        <v>0</v>
      </c>
      <c r="V2462" s="26" t="s">
        <v>751</v>
      </c>
      <c r="W2462" s="26">
        <f t="shared" si="434"/>
        <v>2022</v>
      </c>
      <c r="X2462" s="26">
        <f t="shared" si="435"/>
        <v>12</v>
      </c>
      <c r="Y2462" s="26" t="str">
        <f t="shared" si="436"/>
        <v>02</v>
      </c>
      <c r="Z2462" s="26" t="str">
        <f t="shared" si="437"/>
        <v>18</v>
      </c>
      <c r="AA2462" s="26" t="str">
        <f t="shared" si="438"/>
        <v>53</v>
      </c>
      <c r="AB2462" s="26" t="str">
        <f t="shared" si="439"/>
        <v>45</v>
      </c>
      <c r="AC2462" s="86" t="str">
        <f t="shared" si="440"/>
        <v>CLS_TA_2500X1254px_65m_S2A_MSIL1C_20221202_10CC</v>
      </c>
      <c r="AD2462" s="41" t="s">
        <v>752</v>
      </c>
    </row>
    <row r="2463" spans="2:30" x14ac:dyDescent="0.25">
      <c r="B2463" t="s">
        <v>3866</v>
      </c>
      <c r="C2463" t="s">
        <v>3817</v>
      </c>
      <c r="D2463" s="7" t="s">
        <v>3826</v>
      </c>
      <c r="E2463" s="2" t="b">
        <v>1</v>
      </c>
      <c r="F2463" s="2" t="s">
        <v>3815</v>
      </c>
      <c r="G2463" s="7" t="s">
        <v>8</v>
      </c>
      <c r="H2463" t="s">
        <v>101</v>
      </c>
      <c r="I2463" s="81">
        <v>44897</v>
      </c>
      <c r="J2463" s="82" t="s">
        <v>105</v>
      </c>
      <c r="K2463" s="82" t="s">
        <v>117</v>
      </c>
      <c r="L2463" s="83">
        <v>4.5</v>
      </c>
      <c r="M2463" t="s">
        <v>3869</v>
      </c>
      <c r="N2463" s="2" t="s">
        <v>85</v>
      </c>
      <c r="O2463" s="2" t="s">
        <v>4139</v>
      </c>
      <c r="P2463" s="2" t="str">
        <f>VLOOKUP(I2463,Period!A:B,2,FALSE)</f>
        <v>2022H2</v>
      </c>
      <c r="Q2463" s="9">
        <f t="shared" si="431"/>
        <v>2.1875</v>
      </c>
      <c r="R2463" s="2">
        <f t="shared" si="432"/>
        <v>10</v>
      </c>
      <c r="S2463" t="str">
        <f t="shared" si="433"/>
        <v>02 Sunny (10%-30%)</v>
      </c>
      <c r="T2463" t="str">
        <f t="shared" si="441"/>
        <v>44897S2A_MSIL1CCDM-MLB-CLSTA4489702 Sunny (10%-30%)</v>
      </c>
      <c r="U2463">
        <f>IF(COUNTIF(T$2:T2462,T2463)&gt;=1,0,1)</f>
        <v>0</v>
      </c>
      <c r="V2463" s="26" t="s">
        <v>751</v>
      </c>
      <c r="W2463" s="26">
        <f t="shared" si="434"/>
        <v>2022</v>
      </c>
      <c r="X2463" s="26">
        <f t="shared" si="435"/>
        <v>12</v>
      </c>
      <c r="Y2463" s="26" t="str">
        <f t="shared" si="436"/>
        <v>02</v>
      </c>
      <c r="Z2463" s="26" t="str">
        <f t="shared" si="437"/>
        <v>18</v>
      </c>
      <c r="AA2463" s="26" t="str">
        <f t="shared" si="438"/>
        <v>53</v>
      </c>
      <c r="AB2463" s="26" t="str">
        <f t="shared" si="439"/>
        <v>42</v>
      </c>
      <c r="AC2463" s="86" t="str">
        <f t="shared" si="440"/>
        <v>CLS_TA_2500X1254px_65m_S2A_MSIL1C_20221202_10CC</v>
      </c>
      <c r="AD2463" s="41" t="s">
        <v>752</v>
      </c>
    </row>
    <row r="2464" spans="2:30" x14ac:dyDescent="0.25">
      <c r="B2464" t="s">
        <v>3866</v>
      </c>
      <c r="C2464" t="s">
        <v>3817</v>
      </c>
      <c r="D2464" s="7" t="s">
        <v>3826</v>
      </c>
      <c r="E2464" s="2" t="b">
        <v>1</v>
      </c>
      <c r="F2464" s="2" t="s">
        <v>3815</v>
      </c>
      <c r="G2464" s="7" t="s">
        <v>8</v>
      </c>
      <c r="H2464" t="s">
        <v>101</v>
      </c>
      <c r="I2464" s="81">
        <v>44897</v>
      </c>
      <c r="J2464" s="82" t="s">
        <v>110</v>
      </c>
      <c r="K2464" s="82" t="s">
        <v>153</v>
      </c>
      <c r="L2464" s="83">
        <v>0.3</v>
      </c>
      <c r="M2464" t="s">
        <v>3869</v>
      </c>
      <c r="N2464" s="2" t="s">
        <v>85</v>
      </c>
      <c r="O2464" s="2" t="s">
        <v>4139</v>
      </c>
      <c r="P2464" s="2" t="str">
        <f>VLOOKUP(I2464,Period!A:B,2,FALSE)</f>
        <v>2022H2</v>
      </c>
      <c r="Q2464" s="9">
        <f t="shared" si="431"/>
        <v>2.1875</v>
      </c>
      <c r="R2464" s="2">
        <f t="shared" si="432"/>
        <v>10</v>
      </c>
      <c r="S2464" t="str">
        <f t="shared" si="433"/>
        <v>02 Sunny (10%-30%)</v>
      </c>
      <c r="T2464" t="str">
        <f t="shared" si="441"/>
        <v>44897S2A_MSIL1CCDM-MLB-CLSTA4489702 Sunny (10%-30%)</v>
      </c>
      <c r="U2464">
        <f>IF(COUNTIF(T$2:T2463,T2464)&gt;=1,0,1)</f>
        <v>0</v>
      </c>
      <c r="V2464" s="26" t="s">
        <v>751</v>
      </c>
      <c r="W2464" s="26">
        <f t="shared" si="434"/>
        <v>2022</v>
      </c>
      <c r="X2464" s="26">
        <f t="shared" si="435"/>
        <v>12</v>
      </c>
      <c r="Y2464" s="26" t="str">
        <f t="shared" si="436"/>
        <v>02</v>
      </c>
      <c r="Z2464" s="26" t="str">
        <f t="shared" si="437"/>
        <v>18</v>
      </c>
      <c r="AA2464" s="26" t="str">
        <f t="shared" si="438"/>
        <v>53</v>
      </c>
      <c r="AB2464" s="26" t="str">
        <f t="shared" si="439"/>
        <v>35</v>
      </c>
      <c r="AC2464" s="86" t="str">
        <f t="shared" si="440"/>
        <v>CLS_TA_2500X1254px_65m_S2A_MSIL1C_20221202_10CC</v>
      </c>
      <c r="AD2464" s="41" t="s">
        <v>752</v>
      </c>
    </row>
    <row r="2465" spans="2:30" x14ac:dyDescent="0.25">
      <c r="B2465" t="s">
        <v>3866</v>
      </c>
      <c r="C2465" t="s">
        <v>3817</v>
      </c>
      <c r="D2465" s="7" t="s">
        <v>3826</v>
      </c>
      <c r="E2465" s="2" t="b">
        <v>1</v>
      </c>
      <c r="F2465" s="2" t="s">
        <v>3815</v>
      </c>
      <c r="G2465" s="7" t="s">
        <v>8</v>
      </c>
      <c r="H2465" t="s">
        <v>101</v>
      </c>
      <c r="I2465" s="81">
        <v>44897</v>
      </c>
      <c r="J2465" s="82" t="s">
        <v>111</v>
      </c>
      <c r="K2465" s="82" t="s">
        <v>154</v>
      </c>
      <c r="L2465" s="83">
        <v>0.6</v>
      </c>
      <c r="M2465" t="s">
        <v>3869</v>
      </c>
      <c r="N2465" s="2" t="s">
        <v>85</v>
      </c>
      <c r="O2465" s="2" t="s">
        <v>4139</v>
      </c>
      <c r="P2465" s="2" t="str">
        <f>VLOOKUP(I2465,Period!A:B,2,FALSE)</f>
        <v>2022H2</v>
      </c>
      <c r="Q2465" s="9">
        <f t="shared" si="431"/>
        <v>2.1875</v>
      </c>
      <c r="R2465" s="2">
        <f t="shared" si="432"/>
        <v>10</v>
      </c>
      <c r="S2465" t="str">
        <f t="shared" si="433"/>
        <v>02 Sunny (10%-30%)</v>
      </c>
      <c r="T2465" t="str">
        <f t="shared" si="441"/>
        <v>44897S2A_MSIL1CCDM-MLB-CLSTA4489702 Sunny (10%-30%)</v>
      </c>
      <c r="U2465">
        <f>IF(COUNTIF(T$2:T2464,T2465)&gt;=1,0,1)</f>
        <v>0</v>
      </c>
      <c r="V2465" s="26" t="s">
        <v>751</v>
      </c>
      <c r="W2465" s="26">
        <f t="shared" si="434"/>
        <v>2022</v>
      </c>
      <c r="X2465" s="26">
        <f t="shared" si="435"/>
        <v>12</v>
      </c>
      <c r="Y2465" s="26" t="str">
        <f t="shared" si="436"/>
        <v>02</v>
      </c>
      <c r="Z2465" s="26" t="str">
        <f t="shared" si="437"/>
        <v>18</v>
      </c>
      <c r="AA2465" s="26" t="str">
        <f t="shared" si="438"/>
        <v>53</v>
      </c>
      <c r="AB2465" s="26" t="str">
        <f t="shared" si="439"/>
        <v>34</v>
      </c>
      <c r="AC2465" s="86" t="str">
        <f t="shared" si="440"/>
        <v>CLS_TA_2500X1254px_65m_S2A_MSIL1C_20221202_10CC</v>
      </c>
      <c r="AD2465" s="41" t="s">
        <v>752</v>
      </c>
    </row>
    <row r="2466" spans="2:30" x14ac:dyDescent="0.25">
      <c r="B2466" t="s">
        <v>3866</v>
      </c>
      <c r="C2466" t="s">
        <v>3817</v>
      </c>
      <c r="D2466" s="7" t="s">
        <v>3826</v>
      </c>
      <c r="E2466" s="2" t="b">
        <v>1</v>
      </c>
      <c r="F2466" s="2" t="s">
        <v>3815</v>
      </c>
      <c r="G2466" s="7" t="s">
        <v>8</v>
      </c>
      <c r="H2466" t="s">
        <v>101</v>
      </c>
      <c r="I2466" s="81">
        <v>44897</v>
      </c>
      <c r="J2466" s="82" t="s">
        <v>3828</v>
      </c>
      <c r="K2466" s="82" t="s">
        <v>3830</v>
      </c>
      <c r="L2466" s="83">
        <v>2.1</v>
      </c>
      <c r="M2466" t="s">
        <v>3869</v>
      </c>
      <c r="N2466" s="2" t="s">
        <v>85</v>
      </c>
      <c r="O2466" s="2" t="s">
        <v>4139</v>
      </c>
      <c r="P2466" s="2" t="str">
        <f>VLOOKUP(I2466,Period!A:B,2,FALSE)</f>
        <v>2022H2</v>
      </c>
      <c r="Q2466" s="9">
        <f t="shared" si="431"/>
        <v>2.1875</v>
      </c>
      <c r="R2466" s="2">
        <f t="shared" si="432"/>
        <v>10</v>
      </c>
      <c r="S2466" t="str">
        <f t="shared" si="433"/>
        <v>02 Sunny (10%-30%)</v>
      </c>
      <c r="T2466" t="str">
        <f t="shared" si="441"/>
        <v>44897S2A_MSIL1CCDM-MLB-CLSTA4489702 Sunny (10%-30%)</v>
      </c>
      <c r="U2466">
        <f>IF(COUNTIF(T$2:T2465,T2466)&gt;=1,0,1)</f>
        <v>0</v>
      </c>
      <c r="V2466" s="26" t="s">
        <v>751</v>
      </c>
      <c r="W2466" s="26">
        <f t="shared" si="434"/>
        <v>2022</v>
      </c>
      <c r="X2466" s="26">
        <f t="shared" si="435"/>
        <v>12</v>
      </c>
      <c r="Y2466" s="26" t="str">
        <f t="shared" si="436"/>
        <v>02</v>
      </c>
      <c r="Z2466" s="26" t="str">
        <f t="shared" si="437"/>
        <v>18</v>
      </c>
      <c r="AA2466" s="26" t="str">
        <f t="shared" si="438"/>
        <v>53</v>
      </c>
      <c r="AB2466" s="26" t="str">
        <f t="shared" si="439"/>
        <v>30</v>
      </c>
      <c r="AC2466" s="86" t="str">
        <f t="shared" si="440"/>
        <v>CLS_TA_2500X1254px_65m_S2A_MSIL1C_20221202_10CC</v>
      </c>
      <c r="AD2466" s="41" t="s">
        <v>752</v>
      </c>
    </row>
    <row r="2467" spans="2:30" x14ac:dyDescent="0.25">
      <c r="B2467" t="s">
        <v>3866</v>
      </c>
      <c r="C2467" t="s">
        <v>3817</v>
      </c>
      <c r="D2467" s="7" t="s">
        <v>3826</v>
      </c>
      <c r="E2467" s="2" t="b">
        <v>1</v>
      </c>
      <c r="F2467" s="2" t="s">
        <v>3815</v>
      </c>
      <c r="G2467" s="7" t="s">
        <v>8</v>
      </c>
      <c r="H2467" t="s">
        <v>101</v>
      </c>
      <c r="I2467" s="61">
        <v>44895</v>
      </c>
      <c r="J2467" s="2" t="s">
        <v>102</v>
      </c>
      <c r="K2467" s="2" t="s">
        <v>122</v>
      </c>
      <c r="L2467" s="9">
        <v>16.100000000000001</v>
      </c>
      <c r="M2467" t="s">
        <v>3869</v>
      </c>
      <c r="N2467" s="2" t="s">
        <v>85</v>
      </c>
      <c r="O2467" s="2" t="s">
        <v>4139</v>
      </c>
      <c r="P2467" s="2" t="str">
        <f>VLOOKUP(I2467,Period!A:B,2,FALSE)</f>
        <v>2022H2</v>
      </c>
      <c r="Q2467" s="9">
        <f t="shared" si="431"/>
        <v>12.566666666666665</v>
      </c>
      <c r="R2467" s="2">
        <f t="shared" si="432"/>
        <v>20</v>
      </c>
      <c r="S2467" t="str">
        <f t="shared" si="433"/>
        <v>02 Sunny (10%-30%)</v>
      </c>
      <c r="T2467" t="str">
        <f t="shared" si="441"/>
        <v>44895S2A_MSIL1CCDM-MLB-CLSTA4489502 Sunny (10%-30%)</v>
      </c>
      <c r="U2467">
        <f>IF(COUNTIF(T$2:T2466,T2467)&gt;=1,0,1)</f>
        <v>1</v>
      </c>
      <c r="V2467" s="26" t="s">
        <v>751</v>
      </c>
      <c r="W2467" s="26">
        <f t="shared" si="434"/>
        <v>2022</v>
      </c>
      <c r="X2467" s="26">
        <f t="shared" si="435"/>
        <v>11</v>
      </c>
      <c r="Y2467" s="26">
        <f t="shared" si="436"/>
        <v>30</v>
      </c>
      <c r="Z2467" s="26" t="str">
        <f t="shared" si="437"/>
        <v>19</v>
      </c>
      <c r="AA2467" s="26" t="str">
        <f t="shared" si="438"/>
        <v>03</v>
      </c>
      <c r="AB2467" s="26" t="str">
        <f t="shared" si="439"/>
        <v>51</v>
      </c>
      <c r="AC2467" s="86" t="str">
        <f t="shared" si="440"/>
        <v>CLS_TA_2500X1254px_65m_S2A_MSIL1C_20221130_20CC</v>
      </c>
      <c r="AD2467" s="41" t="s">
        <v>752</v>
      </c>
    </row>
    <row r="2468" spans="2:30" x14ac:dyDescent="0.25">
      <c r="B2468" t="s">
        <v>3866</v>
      </c>
      <c r="C2468" t="s">
        <v>3817</v>
      </c>
      <c r="D2468" s="7" t="s">
        <v>3826</v>
      </c>
      <c r="E2468" s="2" t="b">
        <v>1</v>
      </c>
      <c r="F2468" s="2" t="s">
        <v>3815</v>
      </c>
      <c r="G2468" s="7" t="s">
        <v>8</v>
      </c>
      <c r="H2468" t="s">
        <v>101</v>
      </c>
      <c r="I2468" s="61">
        <v>44895</v>
      </c>
      <c r="J2468" s="2" t="s">
        <v>103</v>
      </c>
      <c r="K2468" s="2" t="s">
        <v>137</v>
      </c>
      <c r="L2468" s="9">
        <v>10.6</v>
      </c>
      <c r="M2468" t="s">
        <v>3869</v>
      </c>
      <c r="N2468" s="2" t="s">
        <v>85</v>
      </c>
      <c r="O2468" s="2" t="s">
        <v>4139</v>
      </c>
      <c r="P2468" s="2" t="str">
        <f>VLOOKUP(I2468,Period!A:B,2,FALSE)</f>
        <v>2022H2</v>
      </c>
      <c r="Q2468" s="9">
        <f t="shared" si="431"/>
        <v>12.566666666666665</v>
      </c>
      <c r="R2468" s="2">
        <f t="shared" si="432"/>
        <v>20</v>
      </c>
      <c r="S2468" t="str">
        <f t="shared" si="433"/>
        <v>02 Sunny (10%-30%)</v>
      </c>
      <c r="T2468" t="str">
        <f t="shared" si="441"/>
        <v>44895S2A_MSIL1CCDM-MLB-CLSTA4489502 Sunny (10%-30%)</v>
      </c>
      <c r="U2468">
        <f>IF(COUNTIF(T$2:T2467,T2468)&gt;=1,0,1)</f>
        <v>0</v>
      </c>
      <c r="V2468" s="26" t="s">
        <v>751</v>
      </c>
      <c r="W2468" s="26">
        <f t="shared" si="434"/>
        <v>2022</v>
      </c>
      <c r="X2468" s="26">
        <f t="shared" si="435"/>
        <v>11</v>
      </c>
      <c r="Y2468" s="26">
        <f t="shared" si="436"/>
        <v>30</v>
      </c>
      <c r="Z2468" s="26" t="str">
        <f t="shared" si="437"/>
        <v>19</v>
      </c>
      <c r="AA2468" s="26" t="str">
        <f t="shared" si="438"/>
        <v>03</v>
      </c>
      <c r="AB2468" s="26" t="str">
        <f t="shared" si="439"/>
        <v>48</v>
      </c>
      <c r="AC2468" s="86" t="str">
        <f t="shared" si="440"/>
        <v>CLS_TA_2500X1254px_65m_S2A_MSIL1C_20221130_20CC</v>
      </c>
      <c r="AD2468" s="41" t="s">
        <v>752</v>
      </c>
    </row>
    <row r="2469" spans="2:30" x14ac:dyDescent="0.25">
      <c r="B2469" t="s">
        <v>3866</v>
      </c>
      <c r="C2469" t="s">
        <v>3817</v>
      </c>
      <c r="D2469" s="7" t="s">
        <v>3826</v>
      </c>
      <c r="E2469" s="2" t="b">
        <v>1</v>
      </c>
      <c r="F2469" s="2" t="s">
        <v>3815</v>
      </c>
      <c r="G2469" s="7" t="s">
        <v>8</v>
      </c>
      <c r="H2469" t="s">
        <v>101</v>
      </c>
      <c r="I2469" s="61">
        <v>44895</v>
      </c>
      <c r="J2469" s="2" t="s">
        <v>104</v>
      </c>
      <c r="K2469" s="2" t="s">
        <v>138</v>
      </c>
      <c r="L2469" s="9">
        <v>9.5</v>
      </c>
      <c r="M2469" t="s">
        <v>3869</v>
      </c>
      <c r="N2469" s="2" t="s">
        <v>85</v>
      </c>
      <c r="O2469" s="2" t="s">
        <v>4139</v>
      </c>
      <c r="P2469" s="2" t="str">
        <f>VLOOKUP(I2469,Period!A:B,2,FALSE)</f>
        <v>2022H2</v>
      </c>
      <c r="Q2469" s="9">
        <f t="shared" si="431"/>
        <v>12.566666666666665</v>
      </c>
      <c r="R2469" s="2">
        <f t="shared" si="432"/>
        <v>20</v>
      </c>
      <c r="S2469" t="str">
        <f t="shared" si="433"/>
        <v>02 Sunny (10%-30%)</v>
      </c>
      <c r="T2469" t="str">
        <f t="shared" si="441"/>
        <v>44895S2A_MSIL1CCDM-MLB-CLSTA4489502 Sunny (10%-30%)</v>
      </c>
      <c r="U2469">
        <f>IF(COUNTIF(T$2:T2468,T2469)&gt;=1,0,1)</f>
        <v>0</v>
      </c>
      <c r="V2469" s="26" t="s">
        <v>751</v>
      </c>
      <c r="W2469" s="26">
        <f t="shared" si="434"/>
        <v>2022</v>
      </c>
      <c r="X2469" s="26">
        <f t="shared" si="435"/>
        <v>11</v>
      </c>
      <c r="Y2469" s="26">
        <f t="shared" si="436"/>
        <v>30</v>
      </c>
      <c r="Z2469" s="26" t="str">
        <f t="shared" si="437"/>
        <v>19</v>
      </c>
      <c r="AA2469" s="26" t="str">
        <f t="shared" si="438"/>
        <v>03</v>
      </c>
      <c r="AB2469" s="26" t="str">
        <f t="shared" si="439"/>
        <v>47</v>
      </c>
      <c r="AC2469" s="86" t="str">
        <f t="shared" si="440"/>
        <v>CLS_TA_2500X1254px_65m_S2A_MSIL1C_20221130_20CC</v>
      </c>
      <c r="AD2469" s="41" t="s">
        <v>752</v>
      </c>
    </row>
    <row r="2470" spans="2:30" x14ac:dyDescent="0.25">
      <c r="B2470" t="s">
        <v>3866</v>
      </c>
      <c r="C2470" t="s">
        <v>3817</v>
      </c>
      <c r="D2470" s="7" t="s">
        <v>3826</v>
      </c>
      <c r="E2470" s="2" t="b">
        <v>1</v>
      </c>
      <c r="F2470" s="2" t="s">
        <v>3815</v>
      </c>
      <c r="G2470" s="7" t="s">
        <v>8</v>
      </c>
      <c r="H2470" t="s">
        <v>101</v>
      </c>
      <c r="I2470" s="61">
        <v>44895</v>
      </c>
      <c r="J2470" s="2" t="s">
        <v>105</v>
      </c>
      <c r="K2470" s="2" t="s">
        <v>123</v>
      </c>
      <c r="L2470" s="9">
        <v>38</v>
      </c>
      <c r="M2470" t="s">
        <v>3869</v>
      </c>
      <c r="N2470" s="2" t="s">
        <v>85</v>
      </c>
      <c r="O2470" s="2" t="s">
        <v>4139</v>
      </c>
      <c r="P2470" s="2" t="str">
        <f>VLOOKUP(I2470,Period!A:B,2,FALSE)</f>
        <v>2022H2</v>
      </c>
      <c r="Q2470" s="9">
        <f t="shared" si="431"/>
        <v>12.566666666666665</v>
      </c>
      <c r="R2470" s="2">
        <f t="shared" si="432"/>
        <v>20</v>
      </c>
      <c r="S2470" t="str">
        <f t="shared" si="433"/>
        <v>02 Sunny (10%-30%)</v>
      </c>
      <c r="T2470" t="str">
        <f t="shared" si="441"/>
        <v>44895S2A_MSIL1CCDM-MLB-CLSTA4489502 Sunny (10%-30%)</v>
      </c>
      <c r="U2470">
        <f>IF(COUNTIF(T$2:T2469,T2470)&gt;=1,0,1)</f>
        <v>0</v>
      </c>
      <c r="V2470" s="26" t="s">
        <v>751</v>
      </c>
      <c r="W2470" s="26">
        <f t="shared" si="434"/>
        <v>2022</v>
      </c>
      <c r="X2470" s="26">
        <f t="shared" si="435"/>
        <v>11</v>
      </c>
      <c r="Y2470" s="26">
        <f t="shared" si="436"/>
        <v>30</v>
      </c>
      <c r="Z2470" s="26" t="str">
        <f t="shared" si="437"/>
        <v>19</v>
      </c>
      <c r="AA2470" s="26" t="str">
        <f t="shared" si="438"/>
        <v>03</v>
      </c>
      <c r="AB2470" s="26" t="str">
        <f t="shared" si="439"/>
        <v>37</v>
      </c>
      <c r="AC2470" s="86" t="str">
        <f t="shared" si="440"/>
        <v>CLS_TA_2500X1254px_65m_S2A_MSIL1C_20221130_20CC</v>
      </c>
      <c r="AD2470" s="41" t="s">
        <v>752</v>
      </c>
    </row>
    <row r="2471" spans="2:30" x14ac:dyDescent="0.25">
      <c r="B2471" t="s">
        <v>3866</v>
      </c>
      <c r="C2471" t="s">
        <v>3817</v>
      </c>
      <c r="D2471" s="7" t="s">
        <v>3826</v>
      </c>
      <c r="E2471" s="2" t="b">
        <v>1</v>
      </c>
      <c r="F2471" s="2" t="s">
        <v>3815</v>
      </c>
      <c r="G2471" s="7" t="s">
        <v>8</v>
      </c>
      <c r="H2471" t="s">
        <v>101</v>
      </c>
      <c r="I2471" s="61">
        <v>44895</v>
      </c>
      <c r="J2471" s="2" t="s">
        <v>110</v>
      </c>
      <c r="K2471" s="2" t="s">
        <v>139</v>
      </c>
      <c r="L2471" s="9">
        <v>0.6</v>
      </c>
      <c r="M2471" t="s">
        <v>3869</v>
      </c>
      <c r="N2471" s="2" t="s">
        <v>85</v>
      </c>
      <c r="O2471" s="2" t="s">
        <v>4139</v>
      </c>
      <c r="P2471" s="2" t="str">
        <f>VLOOKUP(I2471,Period!A:B,2,FALSE)</f>
        <v>2022H2</v>
      </c>
      <c r="Q2471" s="9">
        <f t="shared" si="431"/>
        <v>12.566666666666665</v>
      </c>
      <c r="R2471" s="2">
        <f t="shared" si="432"/>
        <v>20</v>
      </c>
      <c r="S2471" t="str">
        <f t="shared" si="433"/>
        <v>02 Sunny (10%-30%)</v>
      </c>
      <c r="T2471" t="str">
        <f t="shared" si="441"/>
        <v>44895S2A_MSIL1CCDM-MLB-CLSTA4489502 Sunny (10%-30%)</v>
      </c>
      <c r="U2471">
        <f>IF(COUNTIF(T$2:T2470,T2471)&gt;=1,0,1)</f>
        <v>0</v>
      </c>
      <c r="V2471" s="26" t="s">
        <v>751</v>
      </c>
      <c r="W2471" s="26">
        <f t="shared" si="434"/>
        <v>2022</v>
      </c>
      <c r="X2471" s="26">
        <f t="shared" si="435"/>
        <v>11</v>
      </c>
      <c r="Y2471" s="26">
        <f t="shared" si="436"/>
        <v>30</v>
      </c>
      <c r="Z2471" s="26" t="str">
        <f t="shared" si="437"/>
        <v>19</v>
      </c>
      <c r="AA2471" s="26" t="str">
        <f t="shared" si="438"/>
        <v>03</v>
      </c>
      <c r="AB2471" s="26" t="str">
        <f t="shared" si="439"/>
        <v>33</v>
      </c>
      <c r="AC2471" s="86" t="str">
        <f t="shared" si="440"/>
        <v>CLS_TA_2500X1254px_65m_S2A_MSIL1C_20221130_20CC</v>
      </c>
      <c r="AD2471" s="41" t="s">
        <v>752</v>
      </c>
    </row>
    <row r="2472" spans="2:30" x14ac:dyDescent="0.25">
      <c r="B2472" t="s">
        <v>3866</v>
      </c>
      <c r="C2472" t="s">
        <v>3817</v>
      </c>
      <c r="D2472" s="7" t="s">
        <v>3826</v>
      </c>
      <c r="E2472" s="2" t="b">
        <v>1</v>
      </c>
      <c r="F2472" s="2" t="s">
        <v>3815</v>
      </c>
      <c r="G2472" s="7" t="s">
        <v>8</v>
      </c>
      <c r="H2472" t="s">
        <v>101</v>
      </c>
      <c r="I2472" s="61">
        <v>44895</v>
      </c>
      <c r="J2472" s="2" t="s">
        <v>111</v>
      </c>
      <c r="K2472" s="2" t="s">
        <v>166</v>
      </c>
      <c r="L2472" s="9">
        <v>0.6</v>
      </c>
      <c r="M2472" t="s">
        <v>3869</v>
      </c>
      <c r="N2472" s="2" t="s">
        <v>85</v>
      </c>
      <c r="O2472" s="2" t="s">
        <v>4139</v>
      </c>
      <c r="P2472" s="2" t="str">
        <f>VLOOKUP(I2472,Period!A:B,2,FALSE)</f>
        <v>2022H2</v>
      </c>
      <c r="Q2472" s="9">
        <f t="shared" si="431"/>
        <v>12.566666666666665</v>
      </c>
      <c r="R2472" s="2">
        <f t="shared" si="432"/>
        <v>20</v>
      </c>
      <c r="S2472" t="str">
        <f t="shared" si="433"/>
        <v>02 Sunny (10%-30%)</v>
      </c>
      <c r="T2472" t="str">
        <f t="shared" si="441"/>
        <v>44895S2A_MSIL1CCDM-MLB-CLSTA4489502 Sunny (10%-30%)</v>
      </c>
      <c r="U2472">
        <f>IF(COUNTIF(T$2:T2471,T2472)&gt;=1,0,1)</f>
        <v>0</v>
      </c>
      <c r="V2472" s="26" t="s">
        <v>751</v>
      </c>
      <c r="W2472" s="26">
        <f t="shared" si="434"/>
        <v>2022</v>
      </c>
      <c r="X2472" s="26">
        <f t="shared" si="435"/>
        <v>11</v>
      </c>
      <c r="Y2472" s="26">
        <f t="shared" si="436"/>
        <v>30</v>
      </c>
      <c r="Z2472" s="26" t="str">
        <f t="shared" si="437"/>
        <v>19</v>
      </c>
      <c r="AA2472" s="26" t="str">
        <f t="shared" si="438"/>
        <v>03</v>
      </c>
      <c r="AB2472" s="26" t="str">
        <f t="shared" si="439"/>
        <v>32</v>
      </c>
      <c r="AC2472" s="86" t="str">
        <f t="shared" si="440"/>
        <v>CLS_TA_2500X1254px_65m_S2A_MSIL1C_20221130_20CC</v>
      </c>
      <c r="AD2472" s="41" t="s">
        <v>752</v>
      </c>
    </row>
    <row r="2473" spans="2:30" x14ac:dyDescent="0.25">
      <c r="B2473" t="s">
        <v>3866</v>
      </c>
      <c r="C2473" t="s">
        <v>3817</v>
      </c>
      <c r="D2473" s="7" t="s">
        <v>3826</v>
      </c>
      <c r="E2473" s="2" t="b">
        <v>1</v>
      </c>
      <c r="F2473" s="2" t="s">
        <v>3815</v>
      </c>
      <c r="G2473" s="7" t="s">
        <v>8</v>
      </c>
      <c r="H2473" t="s">
        <v>101</v>
      </c>
      <c r="I2473" s="53">
        <v>44892</v>
      </c>
      <c r="J2473" s="2" t="s">
        <v>102</v>
      </c>
      <c r="K2473" s="2" t="s">
        <v>129</v>
      </c>
      <c r="L2473" s="9">
        <v>23</v>
      </c>
      <c r="M2473" t="s">
        <v>3869</v>
      </c>
      <c r="N2473" s="2" t="s">
        <v>85</v>
      </c>
      <c r="O2473" s="2" t="s">
        <v>4139</v>
      </c>
      <c r="P2473" s="2" t="str">
        <f>VLOOKUP(I2473,Period!A:B,2,FALSE)</f>
        <v>2022H2</v>
      </c>
      <c r="Q2473" s="9">
        <f t="shared" si="431"/>
        <v>4.9750000000000005</v>
      </c>
      <c r="R2473" s="2">
        <f t="shared" si="432"/>
        <v>10</v>
      </c>
      <c r="S2473" t="str">
        <f t="shared" si="433"/>
        <v>02 Sunny (10%-30%)</v>
      </c>
      <c r="T2473" t="str">
        <f t="shared" si="441"/>
        <v>44892S2A_MSIL1CCDM-MLB-CLSTA4489202 Sunny (10%-30%)</v>
      </c>
      <c r="U2473">
        <f>IF(COUNTIF(T$2:T2472,T2473)&gt;=1,0,1)</f>
        <v>1</v>
      </c>
      <c r="V2473" s="26" t="s">
        <v>751</v>
      </c>
      <c r="W2473" s="26">
        <f t="shared" si="434"/>
        <v>2022</v>
      </c>
      <c r="X2473" s="26">
        <f t="shared" si="435"/>
        <v>11</v>
      </c>
      <c r="Y2473" s="26">
        <f t="shared" si="436"/>
        <v>27</v>
      </c>
      <c r="Z2473" s="26" t="str">
        <f t="shared" si="437"/>
        <v>18</v>
      </c>
      <c r="AA2473" s="26" t="str">
        <f t="shared" si="438"/>
        <v>53</v>
      </c>
      <c r="AB2473" s="26" t="str">
        <f t="shared" si="439"/>
        <v>55</v>
      </c>
      <c r="AC2473" s="86" t="str">
        <f t="shared" si="440"/>
        <v>CLS_TA_2500X1254px_65m_S2A_MSIL1C_20221127_10CC</v>
      </c>
      <c r="AD2473" s="41" t="s">
        <v>752</v>
      </c>
    </row>
    <row r="2474" spans="2:30" x14ac:dyDescent="0.25">
      <c r="B2474" t="s">
        <v>3866</v>
      </c>
      <c r="C2474" t="s">
        <v>3817</v>
      </c>
      <c r="D2474" s="7" t="s">
        <v>3826</v>
      </c>
      <c r="E2474" s="2" t="b">
        <v>1</v>
      </c>
      <c r="F2474" s="2" t="s">
        <v>3815</v>
      </c>
      <c r="G2474" s="7" t="s">
        <v>8</v>
      </c>
      <c r="H2474" t="s">
        <v>101</v>
      </c>
      <c r="I2474" s="53">
        <v>44892</v>
      </c>
      <c r="J2474" s="2" t="s">
        <v>103</v>
      </c>
      <c r="K2474" s="2" t="s">
        <v>141</v>
      </c>
      <c r="L2474" s="9">
        <v>8.5</v>
      </c>
      <c r="M2474" t="s">
        <v>3869</v>
      </c>
      <c r="N2474" s="2" t="s">
        <v>85</v>
      </c>
      <c r="O2474" s="2" t="s">
        <v>4139</v>
      </c>
      <c r="P2474" s="2" t="str">
        <f>VLOOKUP(I2474,Period!A:B,2,FALSE)</f>
        <v>2022H2</v>
      </c>
      <c r="Q2474" s="9">
        <f t="shared" si="431"/>
        <v>4.9750000000000005</v>
      </c>
      <c r="R2474" s="2">
        <f t="shared" si="432"/>
        <v>10</v>
      </c>
      <c r="S2474" t="str">
        <f t="shared" si="433"/>
        <v>02 Sunny (10%-30%)</v>
      </c>
      <c r="T2474" t="str">
        <f t="shared" si="441"/>
        <v>44892S2A_MSIL1CCDM-MLB-CLSTA4489202 Sunny (10%-30%)</v>
      </c>
      <c r="U2474">
        <f>IF(COUNTIF(T$2:T2473,T2474)&gt;=1,0,1)</f>
        <v>0</v>
      </c>
      <c r="V2474" s="26" t="s">
        <v>751</v>
      </c>
      <c r="W2474" s="26">
        <f t="shared" si="434"/>
        <v>2022</v>
      </c>
      <c r="X2474" s="26">
        <f t="shared" si="435"/>
        <v>11</v>
      </c>
      <c r="Y2474" s="26">
        <f t="shared" si="436"/>
        <v>27</v>
      </c>
      <c r="Z2474" s="26" t="str">
        <f t="shared" si="437"/>
        <v>18</v>
      </c>
      <c r="AA2474" s="26" t="str">
        <f t="shared" si="438"/>
        <v>53</v>
      </c>
      <c r="AB2474" s="26" t="str">
        <f t="shared" si="439"/>
        <v>51</v>
      </c>
      <c r="AC2474" s="86" t="str">
        <f t="shared" si="440"/>
        <v>CLS_TA_2500X1254px_65m_S2A_MSIL1C_20221127_10CC</v>
      </c>
      <c r="AD2474" s="41" t="s">
        <v>752</v>
      </c>
    </row>
    <row r="2475" spans="2:30" x14ac:dyDescent="0.25">
      <c r="B2475" t="s">
        <v>3866</v>
      </c>
      <c r="C2475" t="s">
        <v>3817</v>
      </c>
      <c r="D2475" s="7" t="s">
        <v>3826</v>
      </c>
      <c r="E2475" s="2" t="b">
        <v>1</v>
      </c>
      <c r="F2475" s="2" t="s">
        <v>3815</v>
      </c>
      <c r="G2475" s="7" t="s">
        <v>8</v>
      </c>
      <c r="H2475" t="s">
        <v>101</v>
      </c>
      <c r="I2475" s="53">
        <v>44892</v>
      </c>
      <c r="J2475" s="2" t="s">
        <v>104</v>
      </c>
      <c r="K2475" s="2" t="s">
        <v>125</v>
      </c>
      <c r="L2475" s="9">
        <v>4.0999999999999996</v>
      </c>
      <c r="M2475" t="s">
        <v>3869</v>
      </c>
      <c r="N2475" s="2" t="s">
        <v>85</v>
      </c>
      <c r="O2475" s="2" t="s">
        <v>4139</v>
      </c>
      <c r="P2475" s="2" t="str">
        <f>VLOOKUP(I2475,Period!A:B,2,FALSE)</f>
        <v>2022H2</v>
      </c>
      <c r="Q2475" s="9">
        <f t="shared" si="431"/>
        <v>4.9750000000000005</v>
      </c>
      <c r="R2475" s="2">
        <f t="shared" si="432"/>
        <v>10</v>
      </c>
      <c r="S2475" t="str">
        <f t="shared" si="433"/>
        <v>02 Sunny (10%-30%)</v>
      </c>
      <c r="T2475" t="str">
        <f t="shared" si="441"/>
        <v>44892S2A_MSIL1CCDM-MLB-CLSTA4489202 Sunny (10%-30%)</v>
      </c>
      <c r="U2475">
        <f>IF(COUNTIF(T$2:T2474,T2475)&gt;=1,0,1)</f>
        <v>0</v>
      </c>
      <c r="V2475" s="26" t="s">
        <v>751</v>
      </c>
      <c r="W2475" s="26">
        <f t="shared" si="434"/>
        <v>2022</v>
      </c>
      <c r="X2475" s="26">
        <f t="shared" si="435"/>
        <v>11</v>
      </c>
      <c r="Y2475" s="26">
        <f t="shared" si="436"/>
        <v>27</v>
      </c>
      <c r="Z2475" s="26" t="str">
        <f t="shared" si="437"/>
        <v>18</v>
      </c>
      <c r="AA2475" s="26" t="str">
        <f t="shared" si="438"/>
        <v>53</v>
      </c>
      <c r="AB2475" s="26" t="str">
        <f t="shared" si="439"/>
        <v>50</v>
      </c>
      <c r="AC2475" s="86" t="str">
        <f t="shared" si="440"/>
        <v>CLS_TA_2500X1254px_65m_S2A_MSIL1C_20221127_10CC</v>
      </c>
      <c r="AD2475" s="41" t="s">
        <v>752</v>
      </c>
    </row>
    <row r="2476" spans="2:30" x14ac:dyDescent="0.25">
      <c r="B2476" t="s">
        <v>3866</v>
      </c>
      <c r="C2476" t="s">
        <v>3817</v>
      </c>
      <c r="D2476" s="7" t="s">
        <v>3826</v>
      </c>
      <c r="E2476" s="2" t="b">
        <v>1</v>
      </c>
      <c r="F2476" s="2" t="s">
        <v>3815</v>
      </c>
      <c r="G2476" s="7" t="s">
        <v>8</v>
      </c>
      <c r="H2476" t="s">
        <v>101</v>
      </c>
      <c r="I2476" s="53">
        <v>44892</v>
      </c>
      <c r="J2476" s="2" t="s">
        <v>3827</v>
      </c>
      <c r="K2476" s="2" t="s">
        <v>164</v>
      </c>
      <c r="L2476" s="9">
        <v>3.7</v>
      </c>
      <c r="M2476" t="s">
        <v>3869</v>
      </c>
      <c r="N2476" s="2" t="s">
        <v>85</v>
      </c>
      <c r="O2476" s="2" t="s">
        <v>4139</v>
      </c>
      <c r="P2476" s="2" t="str">
        <f>VLOOKUP(I2476,Period!A:B,2,FALSE)</f>
        <v>2022H2</v>
      </c>
      <c r="Q2476" s="9">
        <f t="shared" si="431"/>
        <v>4.9750000000000005</v>
      </c>
      <c r="R2476" s="2">
        <f t="shared" si="432"/>
        <v>10</v>
      </c>
      <c r="S2476" t="str">
        <f t="shared" si="433"/>
        <v>02 Sunny (10%-30%)</v>
      </c>
      <c r="T2476" t="str">
        <f t="shared" si="441"/>
        <v>44892S2A_MSIL1CCDM-MLB-CLSTA4489202 Sunny (10%-30%)</v>
      </c>
      <c r="U2476">
        <f>IF(COUNTIF(T$2:T2475,T2476)&gt;=1,0,1)</f>
        <v>0</v>
      </c>
      <c r="V2476" s="26" t="s">
        <v>751</v>
      </c>
      <c r="W2476" s="26">
        <f t="shared" si="434"/>
        <v>2022</v>
      </c>
      <c r="X2476" s="26">
        <f t="shared" si="435"/>
        <v>11</v>
      </c>
      <c r="Y2476" s="26">
        <f t="shared" si="436"/>
        <v>27</v>
      </c>
      <c r="Z2476" s="26" t="str">
        <f t="shared" si="437"/>
        <v>18</v>
      </c>
      <c r="AA2476" s="26" t="str">
        <f t="shared" si="438"/>
        <v>53</v>
      </c>
      <c r="AB2476" s="26" t="str">
        <f t="shared" si="439"/>
        <v>46</v>
      </c>
      <c r="AC2476" s="86" t="str">
        <f t="shared" si="440"/>
        <v>CLS_TA_2500X1254px_65m_S2A_MSIL1C_20221127_10CC</v>
      </c>
      <c r="AD2476" s="41" t="s">
        <v>752</v>
      </c>
    </row>
    <row r="2477" spans="2:30" x14ac:dyDescent="0.25">
      <c r="B2477" t="s">
        <v>3866</v>
      </c>
      <c r="C2477" t="s">
        <v>3817</v>
      </c>
      <c r="D2477" s="7" t="s">
        <v>3826</v>
      </c>
      <c r="E2477" s="2" t="b">
        <v>1</v>
      </c>
      <c r="F2477" s="2" t="s">
        <v>3815</v>
      </c>
      <c r="G2477" s="7" t="s">
        <v>8</v>
      </c>
      <c r="H2477" t="s">
        <v>101</v>
      </c>
      <c r="I2477" s="53">
        <v>44892</v>
      </c>
      <c r="J2477" s="2" t="s">
        <v>105</v>
      </c>
      <c r="K2477" s="2" t="s">
        <v>126</v>
      </c>
      <c r="L2477" s="9">
        <v>0.3</v>
      </c>
      <c r="M2477" t="s">
        <v>3869</v>
      </c>
      <c r="N2477" s="2" t="s">
        <v>85</v>
      </c>
      <c r="O2477" s="2" t="s">
        <v>4139</v>
      </c>
      <c r="P2477" s="2" t="str">
        <f>VLOOKUP(I2477,Period!A:B,2,FALSE)</f>
        <v>2022H2</v>
      </c>
      <c r="Q2477" s="9">
        <f t="shared" si="431"/>
        <v>4.9750000000000005</v>
      </c>
      <c r="R2477" s="2">
        <f t="shared" si="432"/>
        <v>10</v>
      </c>
      <c r="S2477" t="str">
        <f t="shared" si="433"/>
        <v>02 Sunny (10%-30%)</v>
      </c>
      <c r="T2477" t="str">
        <f t="shared" si="441"/>
        <v>44892S2A_MSIL1CCDM-MLB-CLSTA4489202 Sunny (10%-30%)</v>
      </c>
      <c r="U2477">
        <f>IF(COUNTIF(T$2:T2476,T2477)&gt;=1,0,1)</f>
        <v>0</v>
      </c>
      <c r="V2477" s="26" t="s">
        <v>751</v>
      </c>
      <c r="W2477" s="26">
        <f t="shared" si="434"/>
        <v>2022</v>
      </c>
      <c r="X2477" s="26">
        <f t="shared" si="435"/>
        <v>11</v>
      </c>
      <c r="Y2477" s="26">
        <f t="shared" si="436"/>
        <v>27</v>
      </c>
      <c r="Z2477" s="26" t="str">
        <f t="shared" si="437"/>
        <v>18</v>
      </c>
      <c r="AA2477" s="26" t="str">
        <f t="shared" si="438"/>
        <v>53</v>
      </c>
      <c r="AB2477" s="26" t="str">
        <f t="shared" si="439"/>
        <v>43</v>
      </c>
      <c r="AC2477" s="86" t="str">
        <f t="shared" si="440"/>
        <v>CLS_TA_2500X1254px_65m_S2A_MSIL1C_20221127_10CC</v>
      </c>
      <c r="AD2477" s="41" t="s">
        <v>752</v>
      </c>
    </row>
    <row r="2478" spans="2:30" x14ac:dyDescent="0.25">
      <c r="B2478" t="s">
        <v>3866</v>
      </c>
      <c r="C2478" t="s">
        <v>3817</v>
      </c>
      <c r="D2478" s="7" t="s">
        <v>3826</v>
      </c>
      <c r="E2478" s="2" t="b">
        <v>1</v>
      </c>
      <c r="F2478" s="2" t="s">
        <v>3815</v>
      </c>
      <c r="G2478" s="7" t="s">
        <v>8</v>
      </c>
      <c r="H2478" t="s">
        <v>101</v>
      </c>
      <c r="I2478" s="53">
        <v>44892</v>
      </c>
      <c r="J2478" s="2" t="s">
        <v>110</v>
      </c>
      <c r="K2478" s="2" t="s">
        <v>143</v>
      </c>
      <c r="L2478" s="9">
        <v>0</v>
      </c>
      <c r="M2478" t="s">
        <v>3869</v>
      </c>
      <c r="N2478" s="2" t="s">
        <v>85</v>
      </c>
      <c r="O2478" s="2" t="s">
        <v>4139</v>
      </c>
      <c r="P2478" s="2" t="str">
        <f>VLOOKUP(I2478,Period!A:B,2,FALSE)</f>
        <v>2022H2</v>
      </c>
      <c r="Q2478" s="9">
        <f t="shared" si="431"/>
        <v>4.9750000000000005</v>
      </c>
      <c r="R2478" s="2">
        <f t="shared" si="432"/>
        <v>10</v>
      </c>
      <c r="S2478" t="str">
        <f t="shared" si="433"/>
        <v>02 Sunny (10%-30%)</v>
      </c>
      <c r="T2478" t="str">
        <f t="shared" si="441"/>
        <v>44892S2A_MSIL1CCDM-MLB-CLSTA4489202 Sunny (10%-30%)</v>
      </c>
      <c r="U2478">
        <f>IF(COUNTIF(T$2:T2477,T2478)&gt;=1,0,1)</f>
        <v>0</v>
      </c>
      <c r="V2478" s="26" t="s">
        <v>751</v>
      </c>
      <c r="W2478" s="26">
        <f t="shared" si="434"/>
        <v>2022</v>
      </c>
      <c r="X2478" s="26">
        <f t="shared" si="435"/>
        <v>11</v>
      </c>
      <c r="Y2478" s="26">
        <f t="shared" si="436"/>
        <v>27</v>
      </c>
      <c r="Z2478" s="26" t="str">
        <f t="shared" si="437"/>
        <v>18</v>
      </c>
      <c r="AA2478" s="26" t="str">
        <f t="shared" si="438"/>
        <v>53</v>
      </c>
      <c r="AB2478" s="26" t="str">
        <f t="shared" si="439"/>
        <v>37</v>
      </c>
      <c r="AC2478" s="86" t="str">
        <f t="shared" si="440"/>
        <v>CLS_TA_2500X1254px_65m_S2A_MSIL1C_20221127_10CC</v>
      </c>
      <c r="AD2478" s="41" t="s">
        <v>752</v>
      </c>
    </row>
    <row r="2479" spans="2:30" x14ac:dyDescent="0.25">
      <c r="B2479" t="s">
        <v>3866</v>
      </c>
      <c r="C2479" t="s">
        <v>3817</v>
      </c>
      <c r="D2479" s="7" t="s">
        <v>3826</v>
      </c>
      <c r="E2479" s="2" t="b">
        <v>1</v>
      </c>
      <c r="F2479" s="2" t="s">
        <v>3815</v>
      </c>
      <c r="G2479" s="7" t="s">
        <v>8</v>
      </c>
      <c r="H2479" t="s">
        <v>101</v>
      </c>
      <c r="I2479" s="53">
        <v>44892</v>
      </c>
      <c r="J2479" s="2" t="s">
        <v>111</v>
      </c>
      <c r="K2479" s="2" t="s">
        <v>144</v>
      </c>
      <c r="L2479" s="9">
        <v>0</v>
      </c>
      <c r="M2479" t="s">
        <v>3869</v>
      </c>
      <c r="N2479" s="2" t="s">
        <v>85</v>
      </c>
      <c r="O2479" s="2" t="s">
        <v>4139</v>
      </c>
      <c r="P2479" s="2" t="str">
        <f>VLOOKUP(I2479,Period!A:B,2,FALSE)</f>
        <v>2022H2</v>
      </c>
      <c r="Q2479" s="9">
        <f t="shared" si="431"/>
        <v>4.9750000000000005</v>
      </c>
      <c r="R2479" s="2">
        <f t="shared" si="432"/>
        <v>10</v>
      </c>
      <c r="S2479" t="str">
        <f t="shared" si="433"/>
        <v>02 Sunny (10%-30%)</v>
      </c>
      <c r="T2479" t="str">
        <f t="shared" si="441"/>
        <v>44892S2A_MSIL1CCDM-MLB-CLSTA4489202 Sunny (10%-30%)</v>
      </c>
      <c r="U2479">
        <f>IF(COUNTIF(T$2:T2478,T2479)&gt;=1,0,1)</f>
        <v>0</v>
      </c>
      <c r="V2479" s="26" t="s">
        <v>751</v>
      </c>
      <c r="W2479" s="26">
        <f t="shared" si="434"/>
        <v>2022</v>
      </c>
      <c r="X2479" s="26">
        <f t="shared" si="435"/>
        <v>11</v>
      </c>
      <c r="Y2479" s="26">
        <f t="shared" si="436"/>
        <v>27</v>
      </c>
      <c r="Z2479" s="26" t="str">
        <f t="shared" si="437"/>
        <v>18</v>
      </c>
      <c r="AA2479" s="26" t="str">
        <f t="shared" si="438"/>
        <v>53</v>
      </c>
      <c r="AB2479" s="26" t="str">
        <f t="shared" si="439"/>
        <v>36</v>
      </c>
      <c r="AC2479" s="86" t="str">
        <f t="shared" si="440"/>
        <v>CLS_TA_2500X1254px_65m_S2A_MSIL1C_20221127_10CC</v>
      </c>
      <c r="AD2479" s="41" t="s">
        <v>752</v>
      </c>
    </row>
    <row r="2480" spans="2:30" x14ac:dyDescent="0.25">
      <c r="B2480" t="s">
        <v>3866</v>
      </c>
      <c r="C2480" t="s">
        <v>3817</v>
      </c>
      <c r="D2480" s="7" t="s">
        <v>3826</v>
      </c>
      <c r="E2480" s="2" t="b">
        <v>1</v>
      </c>
      <c r="F2480" s="2" t="s">
        <v>3815</v>
      </c>
      <c r="G2480" s="7" t="s">
        <v>8</v>
      </c>
      <c r="H2480" t="s">
        <v>101</v>
      </c>
      <c r="I2480" s="53">
        <v>44892</v>
      </c>
      <c r="J2480" s="2" t="s">
        <v>3828</v>
      </c>
      <c r="K2480" s="2" t="s">
        <v>170</v>
      </c>
      <c r="L2480" s="9">
        <v>0.2</v>
      </c>
      <c r="M2480" t="s">
        <v>3869</v>
      </c>
      <c r="N2480" s="2" t="s">
        <v>85</v>
      </c>
      <c r="O2480" s="2" t="s">
        <v>4139</v>
      </c>
      <c r="P2480" s="2" t="str">
        <f>VLOOKUP(I2480,Period!A:B,2,FALSE)</f>
        <v>2022H2</v>
      </c>
      <c r="Q2480" s="9">
        <f t="shared" si="431"/>
        <v>4.9750000000000005</v>
      </c>
      <c r="R2480" s="2">
        <f t="shared" si="432"/>
        <v>10</v>
      </c>
      <c r="S2480" t="str">
        <f t="shared" si="433"/>
        <v>02 Sunny (10%-30%)</v>
      </c>
      <c r="T2480" t="str">
        <f t="shared" si="441"/>
        <v>44892S2A_MSIL1CCDM-MLB-CLSTA4489202 Sunny (10%-30%)</v>
      </c>
      <c r="U2480">
        <f>IF(COUNTIF(T$2:T2479,T2480)&gt;=1,0,1)</f>
        <v>0</v>
      </c>
      <c r="V2480" s="26" t="s">
        <v>751</v>
      </c>
      <c r="W2480" s="26">
        <f t="shared" si="434"/>
        <v>2022</v>
      </c>
      <c r="X2480" s="26">
        <f t="shared" si="435"/>
        <v>11</v>
      </c>
      <c r="Y2480" s="26">
        <f t="shared" si="436"/>
        <v>27</v>
      </c>
      <c r="Z2480" s="26" t="str">
        <f t="shared" si="437"/>
        <v>18</v>
      </c>
      <c r="AA2480" s="26" t="str">
        <f t="shared" si="438"/>
        <v>53</v>
      </c>
      <c r="AB2480" s="26" t="str">
        <f t="shared" si="439"/>
        <v>32</v>
      </c>
      <c r="AC2480" s="86" t="str">
        <f t="shared" si="440"/>
        <v>CLS_TA_2500X1254px_65m_S2A_MSIL1C_20221127_10CC</v>
      </c>
      <c r="AD2480" s="41" t="s">
        <v>752</v>
      </c>
    </row>
    <row r="2481" spans="2:30" x14ac:dyDescent="0.25">
      <c r="B2481" t="s">
        <v>3866</v>
      </c>
      <c r="C2481" t="s">
        <v>3817</v>
      </c>
      <c r="D2481" s="7" t="s">
        <v>3826</v>
      </c>
      <c r="E2481" s="2" t="b">
        <v>1</v>
      </c>
      <c r="F2481" s="2" t="s">
        <v>3815</v>
      </c>
      <c r="G2481" s="7" t="s">
        <v>8</v>
      </c>
      <c r="H2481" t="s">
        <v>101</v>
      </c>
      <c r="I2481" s="57">
        <v>44890</v>
      </c>
      <c r="J2481" s="2" t="s">
        <v>102</v>
      </c>
      <c r="K2481" s="2" t="s">
        <v>136</v>
      </c>
      <c r="L2481" s="9">
        <v>33.200000000000003</v>
      </c>
      <c r="M2481" t="s">
        <v>3869</v>
      </c>
      <c r="N2481" s="2" t="s">
        <v>85</v>
      </c>
      <c r="O2481" s="2" t="s">
        <v>4139</v>
      </c>
      <c r="P2481" s="2" t="str">
        <f>VLOOKUP(I2481,Period!A:B,2,FALSE)</f>
        <v>2022H2</v>
      </c>
      <c r="Q2481" s="9">
        <f t="shared" si="431"/>
        <v>41.816666666666663</v>
      </c>
      <c r="R2481" s="2">
        <f t="shared" si="432"/>
        <v>50</v>
      </c>
      <c r="S2481" t="str">
        <f t="shared" si="433"/>
        <v>03 Cloudy (40%-90%)</v>
      </c>
      <c r="T2481" t="str">
        <f t="shared" si="441"/>
        <v>44890S2A_MSIL1CCDM-MLB-CLSTA4489003 Cloudy (40%-90%)</v>
      </c>
      <c r="U2481">
        <f>IF(COUNTIF(T$2:T2480,T2481)&gt;=1,0,1)</f>
        <v>1</v>
      </c>
      <c r="V2481" s="26" t="s">
        <v>751</v>
      </c>
      <c r="W2481" s="26">
        <f t="shared" si="434"/>
        <v>2022</v>
      </c>
      <c r="X2481" s="26">
        <f t="shared" si="435"/>
        <v>11</v>
      </c>
      <c r="Y2481" s="26">
        <f t="shared" si="436"/>
        <v>25</v>
      </c>
      <c r="Z2481" s="26" t="str">
        <f t="shared" si="437"/>
        <v>19</v>
      </c>
      <c r="AA2481" s="26" t="str">
        <f t="shared" si="438"/>
        <v>03</v>
      </c>
      <c r="AB2481" s="26" t="str">
        <f t="shared" si="439"/>
        <v>50</v>
      </c>
      <c r="AC2481" s="86" t="str">
        <f t="shared" si="440"/>
        <v>CLS_TA_2500X1254px_65m_S2A_MSIL1C_20221125_50CC</v>
      </c>
      <c r="AD2481" s="41" t="s">
        <v>752</v>
      </c>
    </row>
    <row r="2482" spans="2:30" x14ac:dyDescent="0.25">
      <c r="B2482" t="s">
        <v>3866</v>
      </c>
      <c r="C2482" t="s">
        <v>3817</v>
      </c>
      <c r="D2482" s="7" t="s">
        <v>3826</v>
      </c>
      <c r="E2482" s="2" t="b">
        <v>1</v>
      </c>
      <c r="F2482" s="2" t="s">
        <v>3815</v>
      </c>
      <c r="G2482" s="7" t="s">
        <v>8</v>
      </c>
      <c r="H2482" t="s">
        <v>101</v>
      </c>
      <c r="I2482" s="57">
        <v>44890</v>
      </c>
      <c r="J2482" s="2" t="s">
        <v>103</v>
      </c>
      <c r="K2482" s="2" t="s">
        <v>138</v>
      </c>
      <c r="L2482" s="9">
        <v>57.4</v>
      </c>
      <c r="M2482" t="s">
        <v>3869</v>
      </c>
      <c r="N2482" s="2" t="s">
        <v>85</v>
      </c>
      <c r="O2482" s="2" t="s">
        <v>4139</v>
      </c>
      <c r="P2482" s="2" t="str">
        <f>VLOOKUP(I2482,Period!A:B,2,FALSE)</f>
        <v>2022H2</v>
      </c>
      <c r="Q2482" s="9">
        <f t="shared" si="431"/>
        <v>41.816666666666663</v>
      </c>
      <c r="R2482" s="2">
        <f t="shared" si="432"/>
        <v>50</v>
      </c>
      <c r="S2482" t="str">
        <f t="shared" si="433"/>
        <v>03 Cloudy (40%-90%)</v>
      </c>
      <c r="T2482" t="str">
        <f t="shared" si="441"/>
        <v>44890S2A_MSIL1CCDM-MLB-CLSTA4489003 Cloudy (40%-90%)</v>
      </c>
      <c r="U2482">
        <f>IF(COUNTIF(T$2:T2481,T2482)&gt;=1,0,1)</f>
        <v>0</v>
      </c>
      <c r="V2482" s="26" t="s">
        <v>751</v>
      </c>
      <c r="W2482" s="26">
        <f t="shared" si="434"/>
        <v>2022</v>
      </c>
      <c r="X2482" s="26">
        <f t="shared" si="435"/>
        <v>11</v>
      </c>
      <c r="Y2482" s="26">
        <f t="shared" si="436"/>
        <v>25</v>
      </c>
      <c r="Z2482" s="26" t="str">
        <f t="shared" si="437"/>
        <v>19</v>
      </c>
      <c r="AA2482" s="26" t="str">
        <f t="shared" si="438"/>
        <v>03</v>
      </c>
      <c r="AB2482" s="26" t="str">
        <f t="shared" si="439"/>
        <v>47</v>
      </c>
      <c r="AC2482" s="86" t="str">
        <f t="shared" si="440"/>
        <v>CLS_TA_2500X1254px_65m_S2A_MSIL1C_20221125_50CC</v>
      </c>
      <c r="AD2482" s="41" t="s">
        <v>752</v>
      </c>
    </row>
    <row r="2483" spans="2:30" x14ac:dyDescent="0.25">
      <c r="B2483" t="s">
        <v>3866</v>
      </c>
      <c r="C2483" t="s">
        <v>3817</v>
      </c>
      <c r="D2483" s="7" t="s">
        <v>3826</v>
      </c>
      <c r="E2483" s="2" t="b">
        <v>1</v>
      </c>
      <c r="F2483" s="2" t="s">
        <v>3815</v>
      </c>
      <c r="G2483" s="7" t="s">
        <v>8</v>
      </c>
      <c r="H2483" t="s">
        <v>101</v>
      </c>
      <c r="I2483" s="57">
        <v>44890</v>
      </c>
      <c r="J2483" s="2" t="s">
        <v>104</v>
      </c>
      <c r="K2483" s="2" t="s">
        <v>146</v>
      </c>
      <c r="L2483" s="9">
        <v>46</v>
      </c>
      <c r="M2483" t="s">
        <v>3869</v>
      </c>
      <c r="N2483" s="2" t="s">
        <v>85</v>
      </c>
      <c r="O2483" s="2" t="s">
        <v>4139</v>
      </c>
      <c r="P2483" s="2" t="str">
        <f>VLOOKUP(I2483,Period!A:B,2,FALSE)</f>
        <v>2022H2</v>
      </c>
      <c r="Q2483" s="9">
        <f t="shared" si="431"/>
        <v>41.816666666666663</v>
      </c>
      <c r="R2483" s="2">
        <f t="shared" si="432"/>
        <v>50</v>
      </c>
      <c r="S2483" t="str">
        <f t="shared" si="433"/>
        <v>03 Cloudy (40%-90%)</v>
      </c>
      <c r="T2483" t="str">
        <f t="shared" si="441"/>
        <v>44890S2A_MSIL1CCDM-MLB-CLSTA4489003 Cloudy (40%-90%)</v>
      </c>
      <c r="U2483">
        <f>IF(COUNTIF(T$2:T2482,T2483)&gt;=1,0,1)</f>
        <v>0</v>
      </c>
      <c r="V2483" s="26" t="s">
        <v>751</v>
      </c>
      <c r="W2483" s="26">
        <f t="shared" si="434"/>
        <v>2022</v>
      </c>
      <c r="X2483" s="26">
        <f t="shared" si="435"/>
        <v>11</v>
      </c>
      <c r="Y2483" s="26">
        <f t="shared" si="436"/>
        <v>25</v>
      </c>
      <c r="Z2483" s="26" t="str">
        <f t="shared" si="437"/>
        <v>19</v>
      </c>
      <c r="AA2483" s="26" t="str">
        <f t="shared" si="438"/>
        <v>03</v>
      </c>
      <c r="AB2483" s="26" t="str">
        <f t="shared" si="439"/>
        <v>46</v>
      </c>
      <c r="AC2483" s="86" t="str">
        <f t="shared" si="440"/>
        <v>CLS_TA_2500X1254px_65m_S2A_MSIL1C_20221125_50CC</v>
      </c>
      <c r="AD2483" s="41" t="s">
        <v>752</v>
      </c>
    </row>
    <row r="2484" spans="2:30" x14ac:dyDescent="0.25">
      <c r="B2484" t="s">
        <v>3866</v>
      </c>
      <c r="C2484" t="s">
        <v>3817</v>
      </c>
      <c r="D2484" s="7" t="s">
        <v>3826</v>
      </c>
      <c r="E2484" s="2" t="b">
        <v>1</v>
      </c>
      <c r="F2484" s="2" t="s">
        <v>3815</v>
      </c>
      <c r="G2484" s="7" t="s">
        <v>8</v>
      </c>
      <c r="H2484" t="s">
        <v>101</v>
      </c>
      <c r="I2484" s="57">
        <v>44890</v>
      </c>
      <c r="J2484" s="2" t="s">
        <v>105</v>
      </c>
      <c r="K2484" s="2" t="s">
        <v>130</v>
      </c>
      <c r="L2484" s="9">
        <v>36.9</v>
      </c>
      <c r="M2484" t="s">
        <v>3869</v>
      </c>
      <c r="N2484" s="2" t="s">
        <v>85</v>
      </c>
      <c r="O2484" s="2" t="s">
        <v>4139</v>
      </c>
      <c r="P2484" s="2" t="str">
        <f>VLOOKUP(I2484,Period!A:B,2,FALSE)</f>
        <v>2022H2</v>
      </c>
      <c r="Q2484" s="9">
        <f t="shared" si="431"/>
        <v>41.816666666666663</v>
      </c>
      <c r="R2484" s="2">
        <f t="shared" si="432"/>
        <v>50</v>
      </c>
      <c r="S2484" t="str">
        <f t="shared" si="433"/>
        <v>03 Cloudy (40%-90%)</v>
      </c>
      <c r="T2484" t="str">
        <f t="shared" si="441"/>
        <v>44890S2A_MSIL1CCDM-MLB-CLSTA4489003 Cloudy (40%-90%)</v>
      </c>
      <c r="U2484">
        <f>IF(COUNTIF(T$2:T2483,T2484)&gt;=1,0,1)</f>
        <v>0</v>
      </c>
      <c r="V2484" s="26" t="s">
        <v>751</v>
      </c>
      <c r="W2484" s="26">
        <f t="shared" si="434"/>
        <v>2022</v>
      </c>
      <c r="X2484" s="26">
        <f t="shared" si="435"/>
        <v>11</v>
      </c>
      <c r="Y2484" s="26">
        <f t="shared" si="436"/>
        <v>25</v>
      </c>
      <c r="Z2484" s="26" t="str">
        <f t="shared" si="437"/>
        <v>19</v>
      </c>
      <c r="AA2484" s="26" t="str">
        <f t="shared" si="438"/>
        <v>03</v>
      </c>
      <c r="AB2484" s="26" t="str">
        <f t="shared" si="439"/>
        <v>36</v>
      </c>
      <c r="AC2484" s="86" t="str">
        <f t="shared" si="440"/>
        <v>CLS_TA_2500X1254px_65m_S2A_MSIL1C_20221125_50CC</v>
      </c>
      <c r="AD2484" s="41" t="s">
        <v>752</v>
      </c>
    </row>
    <row r="2485" spans="2:30" x14ac:dyDescent="0.25">
      <c r="B2485" t="s">
        <v>3866</v>
      </c>
      <c r="C2485" t="s">
        <v>3817</v>
      </c>
      <c r="D2485" s="7" t="s">
        <v>3826</v>
      </c>
      <c r="E2485" s="2" t="b">
        <v>1</v>
      </c>
      <c r="F2485" s="2" t="s">
        <v>3815</v>
      </c>
      <c r="G2485" s="7" t="s">
        <v>8</v>
      </c>
      <c r="H2485" t="s">
        <v>101</v>
      </c>
      <c r="I2485" s="57">
        <v>44890</v>
      </c>
      <c r="J2485" s="2" t="s">
        <v>111</v>
      </c>
      <c r="K2485" s="2" t="s">
        <v>166</v>
      </c>
      <c r="L2485" s="9">
        <v>33.6</v>
      </c>
      <c r="M2485" t="s">
        <v>3869</v>
      </c>
      <c r="N2485" s="2" t="s">
        <v>85</v>
      </c>
      <c r="O2485" s="2" t="s">
        <v>4139</v>
      </c>
      <c r="P2485" s="2" t="str">
        <f>VLOOKUP(I2485,Period!A:B,2,FALSE)</f>
        <v>2022H2</v>
      </c>
      <c r="Q2485" s="9">
        <f t="shared" si="431"/>
        <v>41.816666666666663</v>
      </c>
      <c r="R2485" s="2">
        <f t="shared" si="432"/>
        <v>50</v>
      </c>
      <c r="S2485" t="str">
        <f t="shared" si="433"/>
        <v>03 Cloudy (40%-90%)</v>
      </c>
      <c r="T2485" t="str">
        <f t="shared" si="441"/>
        <v>44890S2A_MSIL1CCDM-MLB-CLSTA4489003 Cloudy (40%-90%)</v>
      </c>
      <c r="U2485">
        <f>IF(COUNTIF(T$2:T2484,T2485)&gt;=1,0,1)</f>
        <v>0</v>
      </c>
      <c r="V2485" s="26" t="s">
        <v>751</v>
      </c>
      <c r="W2485" s="26">
        <f t="shared" si="434"/>
        <v>2022</v>
      </c>
      <c r="X2485" s="26">
        <f t="shared" si="435"/>
        <v>11</v>
      </c>
      <c r="Y2485" s="26">
        <f t="shared" si="436"/>
        <v>25</v>
      </c>
      <c r="Z2485" s="26" t="str">
        <f t="shared" si="437"/>
        <v>19</v>
      </c>
      <c r="AA2485" s="26" t="str">
        <f t="shared" si="438"/>
        <v>03</v>
      </c>
      <c r="AB2485" s="26" t="str">
        <f t="shared" si="439"/>
        <v>32</v>
      </c>
      <c r="AC2485" s="86" t="str">
        <f t="shared" si="440"/>
        <v>CLS_TA_2500X1254px_65m_S2A_MSIL1C_20221125_50CC</v>
      </c>
      <c r="AD2485" s="41" t="s">
        <v>752</v>
      </c>
    </row>
    <row r="2486" spans="2:30" x14ac:dyDescent="0.25">
      <c r="B2486" t="s">
        <v>3866</v>
      </c>
      <c r="C2486" t="s">
        <v>3817</v>
      </c>
      <c r="D2486" s="7" t="s">
        <v>3826</v>
      </c>
      <c r="E2486" s="2" t="b">
        <v>1</v>
      </c>
      <c r="F2486" s="2" t="s">
        <v>3815</v>
      </c>
      <c r="G2486" s="7" t="s">
        <v>8</v>
      </c>
      <c r="H2486" t="s">
        <v>101</v>
      </c>
      <c r="I2486" s="57">
        <v>44890</v>
      </c>
      <c r="J2486" s="2" t="s">
        <v>110</v>
      </c>
      <c r="K2486" s="2" t="s">
        <v>166</v>
      </c>
      <c r="L2486" s="9">
        <v>43.8</v>
      </c>
      <c r="M2486" t="s">
        <v>3869</v>
      </c>
      <c r="N2486" s="2" t="s">
        <v>85</v>
      </c>
      <c r="O2486" s="2" t="s">
        <v>4139</v>
      </c>
      <c r="P2486" s="2" t="str">
        <f>VLOOKUP(I2486,Period!A:B,2,FALSE)</f>
        <v>2022H2</v>
      </c>
      <c r="Q2486" s="9">
        <f t="shared" si="431"/>
        <v>41.816666666666663</v>
      </c>
      <c r="R2486" s="2">
        <f t="shared" si="432"/>
        <v>50</v>
      </c>
      <c r="S2486" t="str">
        <f t="shared" si="433"/>
        <v>03 Cloudy (40%-90%)</v>
      </c>
      <c r="T2486" t="str">
        <f t="shared" si="441"/>
        <v>44890S2A_MSIL1CCDM-MLB-CLSTA4489003 Cloudy (40%-90%)</v>
      </c>
      <c r="U2486">
        <f>IF(COUNTIF(T$2:T2485,T2486)&gt;=1,0,1)</f>
        <v>0</v>
      </c>
      <c r="V2486" s="26" t="s">
        <v>751</v>
      </c>
      <c r="W2486" s="26">
        <f t="shared" si="434"/>
        <v>2022</v>
      </c>
      <c r="X2486" s="26">
        <f t="shared" si="435"/>
        <v>11</v>
      </c>
      <c r="Y2486" s="26">
        <f t="shared" si="436"/>
        <v>25</v>
      </c>
      <c r="Z2486" s="26" t="str">
        <f t="shared" si="437"/>
        <v>19</v>
      </c>
      <c r="AA2486" s="26" t="str">
        <f t="shared" si="438"/>
        <v>03</v>
      </c>
      <c r="AB2486" s="26" t="str">
        <f t="shared" si="439"/>
        <v>32</v>
      </c>
      <c r="AC2486" s="86" t="str">
        <f t="shared" si="440"/>
        <v>CLS_TA_2500X1254px_65m_S2A_MSIL1C_20221125_50CC</v>
      </c>
      <c r="AD2486" s="41" t="s">
        <v>752</v>
      </c>
    </row>
    <row r="2487" spans="2:30" x14ac:dyDescent="0.25">
      <c r="B2487" t="s">
        <v>3866</v>
      </c>
      <c r="C2487" t="s">
        <v>3817</v>
      </c>
      <c r="D2487" s="7" t="s">
        <v>3826</v>
      </c>
      <c r="E2487" s="2" t="b">
        <v>1</v>
      </c>
      <c r="F2487" s="2" t="s">
        <v>3815</v>
      </c>
      <c r="G2487" s="7" t="s">
        <v>8</v>
      </c>
      <c r="H2487" t="s">
        <v>101</v>
      </c>
      <c r="I2487" s="53">
        <v>44887</v>
      </c>
      <c r="J2487" s="2" t="s">
        <v>102</v>
      </c>
      <c r="K2487" s="2" t="s">
        <v>129</v>
      </c>
      <c r="L2487" s="9">
        <v>87.9</v>
      </c>
      <c r="M2487" t="s">
        <v>3869</v>
      </c>
      <c r="N2487" s="2" t="s">
        <v>85</v>
      </c>
      <c r="O2487" s="2" t="s">
        <v>4139</v>
      </c>
      <c r="P2487" s="2" t="str">
        <f>VLOOKUP(I2487,Period!A:B,2,FALSE)</f>
        <v>2022H2</v>
      </c>
      <c r="Q2487" s="9">
        <f t="shared" si="431"/>
        <v>18.450000000000003</v>
      </c>
      <c r="R2487" s="2">
        <f t="shared" si="432"/>
        <v>20</v>
      </c>
      <c r="S2487" t="str">
        <f t="shared" si="433"/>
        <v>02 Sunny (10%-30%)</v>
      </c>
      <c r="T2487" t="str">
        <f t="shared" si="441"/>
        <v>44887S2A_MSIL1CCDM-MLB-CLSTA4488702 Sunny (10%-30%)</v>
      </c>
      <c r="U2487">
        <f>IF(COUNTIF(T$2:T2486,T2487)&gt;=1,0,1)</f>
        <v>1</v>
      </c>
      <c r="V2487" s="26" t="s">
        <v>751</v>
      </c>
      <c r="W2487" s="26">
        <f t="shared" si="434"/>
        <v>2022</v>
      </c>
      <c r="X2487" s="26">
        <f t="shared" si="435"/>
        <v>11</v>
      </c>
      <c r="Y2487" s="26">
        <f t="shared" si="436"/>
        <v>22</v>
      </c>
      <c r="Z2487" s="26" t="str">
        <f t="shared" si="437"/>
        <v>18</v>
      </c>
      <c r="AA2487" s="26" t="str">
        <f t="shared" si="438"/>
        <v>53</v>
      </c>
      <c r="AB2487" s="26" t="str">
        <f t="shared" si="439"/>
        <v>55</v>
      </c>
      <c r="AC2487" s="86" t="str">
        <f t="shared" si="440"/>
        <v>CLS_TA_2500X1254px_65m_S2A_MSIL1C_20221122_20CC</v>
      </c>
      <c r="AD2487" s="41" t="s">
        <v>752</v>
      </c>
    </row>
    <row r="2488" spans="2:30" x14ac:dyDescent="0.25">
      <c r="B2488" t="s">
        <v>3866</v>
      </c>
      <c r="C2488" t="s">
        <v>3817</v>
      </c>
      <c r="D2488" s="7" t="s">
        <v>3826</v>
      </c>
      <c r="E2488" s="2" t="b">
        <v>1</v>
      </c>
      <c r="F2488" s="2" t="s">
        <v>3815</v>
      </c>
      <c r="G2488" s="7" t="s">
        <v>8</v>
      </c>
      <c r="H2488" t="s">
        <v>101</v>
      </c>
      <c r="I2488" s="53">
        <v>44887</v>
      </c>
      <c r="J2488" s="2" t="s">
        <v>103</v>
      </c>
      <c r="K2488" s="2" t="s">
        <v>141</v>
      </c>
      <c r="L2488" s="9">
        <v>23.9</v>
      </c>
      <c r="M2488" t="s">
        <v>3869</v>
      </c>
      <c r="N2488" s="2" t="s">
        <v>85</v>
      </c>
      <c r="O2488" s="2" t="s">
        <v>4139</v>
      </c>
      <c r="P2488" s="2" t="str">
        <f>VLOOKUP(I2488,Period!A:B,2,FALSE)</f>
        <v>2022H2</v>
      </c>
      <c r="Q2488" s="9">
        <f t="shared" si="431"/>
        <v>18.450000000000003</v>
      </c>
      <c r="R2488" s="2">
        <f t="shared" si="432"/>
        <v>20</v>
      </c>
      <c r="S2488" t="str">
        <f t="shared" si="433"/>
        <v>02 Sunny (10%-30%)</v>
      </c>
      <c r="T2488" t="str">
        <f t="shared" si="441"/>
        <v>44887S2A_MSIL1CCDM-MLB-CLSTA4488702 Sunny (10%-30%)</v>
      </c>
      <c r="U2488">
        <f>IF(COUNTIF(T$2:T2487,T2488)&gt;=1,0,1)</f>
        <v>0</v>
      </c>
      <c r="V2488" s="26" t="s">
        <v>751</v>
      </c>
      <c r="W2488" s="26">
        <f t="shared" si="434"/>
        <v>2022</v>
      </c>
      <c r="X2488" s="26">
        <f t="shared" si="435"/>
        <v>11</v>
      </c>
      <c r="Y2488" s="26">
        <f t="shared" si="436"/>
        <v>22</v>
      </c>
      <c r="Z2488" s="26" t="str">
        <f t="shared" si="437"/>
        <v>18</v>
      </c>
      <c r="AA2488" s="26" t="str">
        <f t="shared" si="438"/>
        <v>53</v>
      </c>
      <c r="AB2488" s="26" t="str">
        <f t="shared" si="439"/>
        <v>51</v>
      </c>
      <c r="AC2488" s="86" t="str">
        <f t="shared" si="440"/>
        <v>CLS_TA_2500X1254px_65m_S2A_MSIL1C_20221122_20CC</v>
      </c>
      <c r="AD2488" s="41" t="s">
        <v>752</v>
      </c>
    </row>
    <row r="2489" spans="2:30" x14ac:dyDescent="0.25">
      <c r="B2489" t="s">
        <v>3866</v>
      </c>
      <c r="C2489" t="s">
        <v>3817</v>
      </c>
      <c r="D2489" s="7" t="s">
        <v>3826</v>
      </c>
      <c r="E2489" s="2" t="b">
        <v>1</v>
      </c>
      <c r="F2489" s="2" t="s">
        <v>3815</v>
      </c>
      <c r="G2489" s="7" t="s">
        <v>8</v>
      </c>
      <c r="H2489" t="s">
        <v>101</v>
      </c>
      <c r="I2489" s="53">
        <v>44887</v>
      </c>
      <c r="J2489" s="2" t="s">
        <v>104</v>
      </c>
      <c r="K2489" s="2" t="s">
        <v>125</v>
      </c>
      <c r="L2489" s="9">
        <v>7.5</v>
      </c>
      <c r="M2489" t="s">
        <v>3869</v>
      </c>
      <c r="N2489" s="2" t="s">
        <v>85</v>
      </c>
      <c r="O2489" s="2" t="s">
        <v>4139</v>
      </c>
      <c r="P2489" s="2" t="str">
        <f>VLOOKUP(I2489,Period!A:B,2,FALSE)</f>
        <v>2022H2</v>
      </c>
      <c r="Q2489" s="9">
        <f t="shared" si="431"/>
        <v>18.450000000000003</v>
      </c>
      <c r="R2489" s="2">
        <f t="shared" si="432"/>
        <v>20</v>
      </c>
      <c r="S2489" t="str">
        <f t="shared" si="433"/>
        <v>02 Sunny (10%-30%)</v>
      </c>
      <c r="T2489" t="str">
        <f t="shared" si="441"/>
        <v>44887S2A_MSIL1CCDM-MLB-CLSTA4488702 Sunny (10%-30%)</v>
      </c>
      <c r="U2489">
        <f>IF(COUNTIF(T$2:T2488,T2489)&gt;=1,0,1)</f>
        <v>0</v>
      </c>
      <c r="V2489" s="26" t="s">
        <v>751</v>
      </c>
      <c r="W2489" s="26">
        <f t="shared" si="434"/>
        <v>2022</v>
      </c>
      <c r="X2489" s="26">
        <f t="shared" si="435"/>
        <v>11</v>
      </c>
      <c r="Y2489" s="26">
        <f t="shared" si="436"/>
        <v>22</v>
      </c>
      <c r="Z2489" s="26" t="str">
        <f t="shared" si="437"/>
        <v>18</v>
      </c>
      <c r="AA2489" s="26" t="str">
        <f t="shared" si="438"/>
        <v>53</v>
      </c>
      <c r="AB2489" s="26" t="str">
        <f t="shared" si="439"/>
        <v>50</v>
      </c>
      <c r="AC2489" s="86" t="str">
        <f t="shared" si="440"/>
        <v>CLS_TA_2500X1254px_65m_S2A_MSIL1C_20221122_20CC</v>
      </c>
      <c r="AD2489" s="41" t="s">
        <v>752</v>
      </c>
    </row>
    <row r="2490" spans="2:30" x14ac:dyDescent="0.25">
      <c r="B2490" t="s">
        <v>3866</v>
      </c>
      <c r="C2490" t="s">
        <v>3817</v>
      </c>
      <c r="D2490" s="7" t="s">
        <v>3826</v>
      </c>
      <c r="E2490" s="2" t="b">
        <v>1</v>
      </c>
      <c r="F2490" s="2" t="s">
        <v>3815</v>
      </c>
      <c r="G2490" s="7" t="s">
        <v>8</v>
      </c>
      <c r="H2490" t="s">
        <v>101</v>
      </c>
      <c r="I2490" s="53">
        <v>44887</v>
      </c>
      <c r="J2490" s="2" t="s">
        <v>3827</v>
      </c>
      <c r="K2490" s="2" t="s">
        <v>164</v>
      </c>
      <c r="L2490" s="9">
        <v>5</v>
      </c>
      <c r="M2490" t="s">
        <v>3869</v>
      </c>
      <c r="N2490" s="2" t="s">
        <v>85</v>
      </c>
      <c r="O2490" s="2" t="s">
        <v>4139</v>
      </c>
      <c r="P2490" s="2" t="str">
        <f>VLOOKUP(I2490,Period!A:B,2,FALSE)</f>
        <v>2022H2</v>
      </c>
      <c r="Q2490" s="9">
        <f t="shared" si="431"/>
        <v>18.450000000000003</v>
      </c>
      <c r="R2490" s="2">
        <f t="shared" si="432"/>
        <v>20</v>
      </c>
      <c r="S2490" t="str">
        <f t="shared" si="433"/>
        <v>02 Sunny (10%-30%)</v>
      </c>
      <c r="T2490" t="str">
        <f t="shared" si="441"/>
        <v>44887S2A_MSIL1CCDM-MLB-CLSTA4488702 Sunny (10%-30%)</v>
      </c>
      <c r="U2490">
        <f>IF(COUNTIF(T$2:T2489,T2490)&gt;=1,0,1)</f>
        <v>0</v>
      </c>
      <c r="V2490" s="26" t="s">
        <v>751</v>
      </c>
      <c r="W2490" s="26">
        <f t="shared" si="434"/>
        <v>2022</v>
      </c>
      <c r="X2490" s="26">
        <f t="shared" si="435"/>
        <v>11</v>
      </c>
      <c r="Y2490" s="26">
        <f t="shared" si="436"/>
        <v>22</v>
      </c>
      <c r="Z2490" s="26" t="str">
        <f t="shared" si="437"/>
        <v>18</v>
      </c>
      <c r="AA2490" s="26" t="str">
        <f t="shared" si="438"/>
        <v>53</v>
      </c>
      <c r="AB2490" s="26" t="str">
        <f t="shared" si="439"/>
        <v>46</v>
      </c>
      <c r="AC2490" s="86" t="str">
        <f t="shared" si="440"/>
        <v>CLS_TA_2500X1254px_65m_S2A_MSIL1C_20221122_20CC</v>
      </c>
      <c r="AD2490" s="41" t="s">
        <v>752</v>
      </c>
    </row>
    <row r="2491" spans="2:30" x14ac:dyDescent="0.25">
      <c r="B2491" t="s">
        <v>3866</v>
      </c>
      <c r="C2491" t="s">
        <v>3817</v>
      </c>
      <c r="D2491" s="7" t="s">
        <v>3826</v>
      </c>
      <c r="E2491" s="2" t="b">
        <v>1</v>
      </c>
      <c r="F2491" s="2" t="s">
        <v>3815</v>
      </c>
      <c r="G2491" s="7" t="s">
        <v>8</v>
      </c>
      <c r="H2491" t="s">
        <v>101</v>
      </c>
      <c r="I2491" s="53">
        <v>44887</v>
      </c>
      <c r="J2491" s="2" t="s">
        <v>105</v>
      </c>
      <c r="K2491" s="2" t="s">
        <v>126</v>
      </c>
      <c r="L2491" s="9">
        <v>13.5</v>
      </c>
      <c r="M2491" t="s">
        <v>3869</v>
      </c>
      <c r="N2491" s="2" t="s">
        <v>85</v>
      </c>
      <c r="O2491" s="2" t="s">
        <v>4139</v>
      </c>
      <c r="P2491" s="2" t="str">
        <f>VLOOKUP(I2491,Period!A:B,2,FALSE)</f>
        <v>2022H2</v>
      </c>
      <c r="Q2491" s="9">
        <f t="shared" si="431"/>
        <v>18.450000000000003</v>
      </c>
      <c r="R2491" s="2">
        <f t="shared" si="432"/>
        <v>20</v>
      </c>
      <c r="S2491" t="str">
        <f t="shared" si="433"/>
        <v>02 Sunny (10%-30%)</v>
      </c>
      <c r="T2491" t="str">
        <f t="shared" si="441"/>
        <v>44887S2A_MSIL1CCDM-MLB-CLSTA4488702 Sunny (10%-30%)</v>
      </c>
      <c r="U2491">
        <f>IF(COUNTIF(T$2:T2490,T2491)&gt;=1,0,1)</f>
        <v>0</v>
      </c>
      <c r="V2491" s="26" t="s">
        <v>751</v>
      </c>
      <c r="W2491" s="26">
        <f t="shared" si="434"/>
        <v>2022</v>
      </c>
      <c r="X2491" s="26">
        <f t="shared" si="435"/>
        <v>11</v>
      </c>
      <c r="Y2491" s="26">
        <f t="shared" si="436"/>
        <v>22</v>
      </c>
      <c r="Z2491" s="26" t="str">
        <f t="shared" si="437"/>
        <v>18</v>
      </c>
      <c r="AA2491" s="26" t="str">
        <f t="shared" si="438"/>
        <v>53</v>
      </c>
      <c r="AB2491" s="26" t="str">
        <f t="shared" si="439"/>
        <v>43</v>
      </c>
      <c r="AC2491" s="86" t="str">
        <f t="shared" si="440"/>
        <v>CLS_TA_2500X1254px_65m_S2A_MSIL1C_20221122_20CC</v>
      </c>
      <c r="AD2491" s="41" t="s">
        <v>752</v>
      </c>
    </row>
    <row r="2492" spans="2:30" x14ac:dyDescent="0.25">
      <c r="B2492" t="s">
        <v>3866</v>
      </c>
      <c r="C2492" t="s">
        <v>3817</v>
      </c>
      <c r="D2492" s="7" t="s">
        <v>3826</v>
      </c>
      <c r="E2492" s="2" t="b">
        <v>1</v>
      </c>
      <c r="F2492" s="2" t="s">
        <v>3815</v>
      </c>
      <c r="G2492" s="7" t="s">
        <v>8</v>
      </c>
      <c r="H2492" t="s">
        <v>101</v>
      </c>
      <c r="I2492" s="53">
        <v>44887</v>
      </c>
      <c r="J2492" s="2" t="s">
        <v>110</v>
      </c>
      <c r="K2492" s="2" t="s">
        <v>143</v>
      </c>
      <c r="L2492" s="9">
        <v>2.2999999999999998</v>
      </c>
      <c r="M2492" t="s">
        <v>3869</v>
      </c>
      <c r="N2492" s="2" t="s">
        <v>85</v>
      </c>
      <c r="O2492" s="2" t="s">
        <v>4139</v>
      </c>
      <c r="P2492" s="2" t="str">
        <f>VLOOKUP(I2492,Period!A:B,2,FALSE)</f>
        <v>2022H2</v>
      </c>
      <c r="Q2492" s="9">
        <f t="shared" si="431"/>
        <v>18.450000000000003</v>
      </c>
      <c r="R2492" s="2">
        <f t="shared" si="432"/>
        <v>20</v>
      </c>
      <c r="S2492" t="str">
        <f t="shared" si="433"/>
        <v>02 Sunny (10%-30%)</v>
      </c>
      <c r="T2492" t="str">
        <f t="shared" si="441"/>
        <v>44887S2A_MSIL1CCDM-MLB-CLSTA4488702 Sunny (10%-30%)</v>
      </c>
      <c r="U2492">
        <f>IF(COUNTIF(T$2:T2491,T2492)&gt;=1,0,1)</f>
        <v>0</v>
      </c>
      <c r="V2492" s="26" t="s">
        <v>751</v>
      </c>
      <c r="W2492" s="26">
        <f t="shared" si="434"/>
        <v>2022</v>
      </c>
      <c r="X2492" s="26">
        <f t="shared" si="435"/>
        <v>11</v>
      </c>
      <c r="Y2492" s="26">
        <f t="shared" si="436"/>
        <v>22</v>
      </c>
      <c r="Z2492" s="26" t="str">
        <f t="shared" si="437"/>
        <v>18</v>
      </c>
      <c r="AA2492" s="26" t="str">
        <f t="shared" si="438"/>
        <v>53</v>
      </c>
      <c r="AB2492" s="26" t="str">
        <f t="shared" si="439"/>
        <v>37</v>
      </c>
      <c r="AC2492" s="86" t="str">
        <f t="shared" si="440"/>
        <v>CLS_TA_2500X1254px_65m_S2A_MSIL1C_20221122_20CC</v>
      </c>
      <c r="AD2492" s="41" t="s">
        <v>752</v>
      </c>
    </row>
    <row r="2493" spans="2:30" x14ac:dyDescent="0.25">
      <c r="B2493" t="s">
        <v>3866</v>
      </c>
      <c r="C2493" t="s">
        <v>3817</v>
      </c>
      <c r="D2493" s="7" t="s">
        <v>3826</v>
      </c>
      <c r="E2493" s="2" t="b">
        <v>1</v>
      </c>
      <c r="F2493" s="2" t="s">
        <v>3815</v>
      </c>
      <c r="G2493" s="7" t="s">
        <v>8</v>
      </c>
      <c r="H2493" t="s">
        <v>101</v>
      </c>
      <c r="I2493" s="53">
        <v>44887</v>
      </c>
      <c r="J2493" s="2" t="s">
        <v>111</v>
      </c>
      <c r="K2493" s="2" t="s">
        <v>144</v>
      </c>
      <c r="L2493" s="9">
        <v>1.5</v>
      </c>
      <c r="M2493" t="s">
        <v>3869</v>
      </c>
      <c r="N2493" s="2" t="s">
        <v>85</v>
      </c>
      <c r="O2493" s="2" t="s">
        <v>4139</v>
      </c>
      <c r="P2493" s="2" t="str">
        <f>VLOOKUP(I2493,Period!A:B,2,FALSE)</f>
        <v>2022H2</v>
      </c>
      <c r="Q2493" s="9">
        <f t="shared" si="431"/>
        <v>18.450000000000003</v>
      </c>
      <c r="R2493" s="2">
        <f t="shared" si="432"/>
        <v>20</v>
      </c>
      <c r="S2493" t="str">
        <f t="shared" si="433"/>
        <v>02 Sunny (10%-30%)</v>
      </c>
      <c r="T2493" t="str">
        <f t="shared" si="441"/>
        <v>44887S2A_MSIL1CCDM-MLB-CLSTA4488702 Sunny (10%-30%)</v>
      </c>
      <c r="U2493">
        <f>IF(COUNTIF(T$2:T2492,T2493)&gt;=1,0,1)</f>
        <v>0</v>
      </c>
      <c r="V2493" s="26" t="s">
        <v>751</v>
      </c>
      <c r="W2493" s="26">
        <f t="shared" si="434"/>
        <v>2022</v>
      </c>
      <c r="X2493" s="26">
        <f t="shared" si="435"/>
        <v>11</v>
      </c>
      <c r="Y2493" s="26">
        <f t="shared" si="436"/>
        <v>22</v>
      </c>
      <c r="Z2493" s="26" t="str">
        <f t="shared" si="437"/>
        <v>18</v>
      </c>
      <c r="AA2493" s="26" t="str">
        <f t="shared" si="438"/>
        <v>53</v>
      </c>
      <c r="AB2493" s="26" t="str">
        <f t="shared" si="439"/>
        <v>36</v>
      </c>
      <c r="AC2493" s="86" t="str">
        <f t="shared" si="440"/>
        <v>CLS_TA_2500X1254px_65m_S2A_MSIL1C_20221122_20CC</v>
      </c>
      <c r="AD2493" s="41" t="s">
        <v>752</v>
      </c>
    </row>
    <row r="2494" spans="2:30" x14ac:dyDescent="0.25">
      <c r="B2494" t="s">
        <v>3866</v>
      </c>
      <c r="C2494" t="s">
        <v>3817</v>
      </c>
      <c r="D2494" s="7" t="s">
        <v>3826</v>
      </c>
      <c r="E2494" s="2" t="b">
        <v>1</v>
      </c>
      <c r="F2494" s="2" t="s">
        <v>3815</v>
      </c>
      <c r="G2494" s="7" t="s">
        <v>8</v>
      </c>
      <c r="H2494" t="s">
        <v>101</v>
      </c>
      <c r="I2494" s="53">
        <v>44887</v>
      </c>
      <c r="J2494" s="2" t="s">
        <v>3828</v>
      </c>
      <c r="K2494" s="2" t="s">
        <v>170</v>
      </c>
      <c r="L2494" s="9">
        <v>6</v>
      </c>
      <c r="M2494" t="s">
        <v>3869</v>
      </c>
      <c r="N2494" s="2" t="s">
        <v>85</v>
      </c>
      <c r="O2494" s="2" t="s">
        <v>4139</v>
      </c>
      <c r="P2494" s="2" t="str">
        <f>VLOOKUP(I2494,Period!A:B,2,FALSE)</f>
        <v>2022H2</v>
      </c>
      <c r="Q2494" s="9">
        <f t="shared" si="431"/>
        <v>18.450000000000003</v>
      </c>
      <c r="R2494" s="2">
        <f t="shared" si="432"/>
        <v>20</v>
      </c>
      <c r="S2494" t="str">
        <f t="shared" si="433"/>
        <v>02 Sunny (10%-30%)</v>
      </c>
      <c r="T2494" t="str">
        <f t="shared" si="441"/>
        <v>44887S2A_MSIL1CCDM-MLB-CLSTA4488702 Sunny (10%-30%)</v>
      </c>
      <c r="U2494">
        <f>IF(COUNTIF(T$2:T2493,T2494)&gt;=1,0,1)</f>
        <v>0</v>
      </c>
      <c r="V2494" s="26" t="s">
        <v>751</v>
      </c>
      <c r="W2494" s="26">
        <f t="shared" si="434"/>
        <v>2022</v>
      </c>
      <c r="X2494" s="26">
        <f t="shared" si="435"/>
        <v>11</v>
      </c>
      <c r="Y2494" s="26">
        <f t="shared" si="436"/>
        <v>22</v>
      </c>
      <c r="Z2494" s="26" t="str">
        <f t="shared" si="437"/>
        <v>18</v>
      </c>
      <c r="AA2494" s="26" t="str">
        <f t="shared" si="438"/>
        <v>53</v>
      </c>
      <c r="AB2494" s="26" t="str">
        <f t="shared" si="439"/>
        <v>32</v>
      </c>
      <c r="AC2494" s="86" t="str">
        <f t="shared" si="440"/>
        <v>CLS_TA_2500X1254px_65m_S2A_MSIL1C_20221122_20CC</v>
      </c>
      <c r="AD2494" s="41" t="s">
        <v>752</v>
      </c>
    </row>
    <row r="2495" spans="2:30" x14ac:dyDescent="0.25">
      <c r="B2495" t="s">
        <v>3866</v>
      </c>
      <c r="C2495" t="s">
        <v>3817</v>
      </c>
      <c r="D2495" s="7" t="s">
        <v>3826</v>
      </c>
      <c r="E2495" s="2" t="b">
        <v>1</v>
      </c>
      <c r="F2495" s="2" t="s">
        <v>3815</v>
      </c>
      <c r="G2495" s="7" t="s">
        <v>8</v>
      </c>
      <c r="H2495" t="s">
        <v>101</v>
      </c>
      <c r="I2495" s="61">
        <v>44885</v>
      </c>
      <c r="J2495" s="2" t="s">
        <v>102</v>
      </c>
      <c r="K2495" s="2" t="s">
        <v>107</v>
      </c>
      <c r="L2495" s="9">
        <v>0</v>
      </c>
      <c r="M2495" t="s">
        <v>3869</v>
      </c>
      <c r="N2495" s="2" t="s">
        <v>85</v>
      </c>
      <c r="O2495" s="2" t="s">
        <v>4139</v>
      </c>
      <c r="P2495" s="2" t="str">
        <f>VLOOKUP(I2495,Period!A:B,2,FALSE)</f>
        <v>2022H2</v>
      </c>
      <c r="Q2495" s="9">
        <f t="shared" si="431"/>
        <v>0.53333333333333333</v>
      </c>
      <c r="R2495" s="2">
        <f t="shared" si="432"/>
        <v>10</v>
      </c>
      <c r="S2495" t="str">
        <f t="shared" si="433"/>
        <v>02 Sunny (10%-30%)</v>
      </c>
      <c r="T2495" t="str">
        <f t="shared" si="441"/>
        <v>44885S2A_MSIL1CCDM-MLB-CLSTA4488502 Sunny (10%-30%)</v>
      </c>
      <c r="U2495">
        <f>IF(COUNTIF(T$2:T2494,T2495)&gt;=1,0,1)</f>
        <v>1</v>
      </c>
      <c r="V2495" s="26" t="s">
        <v>751</v>
      </c>
      <c r="W2495" s="26">
        <f t="shared" si="434"/>
        <v>2022</v>
      </c>
      <c r="X2495" s="26">
        <f t="shared" si="435"/>
        <v>11</v>
      </c>
      <c r="Y2495" s="26">
        <f t="shared" si="436"/>
        <v>20</v>
      </c>
      <c r="Z2495" s="26" t="str">
        <f t="shared" si="437"/>
        <v>19</v>
      </c>
      <c r="AA2495" s="26" t="str">
        <f t="shared" si="438"/>
        <v>03</v>
      </c>
      <c r="AB2495" s="26" t="str">
        <f t="shared" si="439"/>
        <v>52</v>
      </c>
      <c r="AC2495" s="86" t="str">
        <f t="shared" si="440"/>
        <v>CLS_TA_2500X1254px_65m_S2A_MSIL1C_20221120_10CC</v>
      </c>
      <c r="AD2495" s="41" t="s">
        <v>752</v>
      </c>
    </row>
    <row r="2496" spans="2:30" x14ac:dyDescent="0.25">
      <c r="B2496" t="s">
        <v>3866</v>
      </c>
      <c r="C2496" t="s">
        <v>3817</v>
      </c>
      <c r="D2496" s="7" t="s">
        <v>3826</v>
      </c>
      <c r="E2496" s="2" t="b">
        <v>1</v>
      </c>
      <c r="F2496" s="2" t="s">
        <v>3815</v>
      </c>
      <c r="G2496" s="7" t="s">
        <v>8</v>
      </c>
      <c r="H2496" t="s">
        <v>101</v>
      </c>
      <c r="I2496" s="61">
        <v>44885</v>
      </c>
      <c r="J2496" s="2" t="s">
        <v>103</v>
      </c>
      <c r="K2496" s="2" t="s">
        <v>137</v>
      </c>
      <c r="L2496" s="9">
        <v>0.3</v>
      </c>
      <c r="M2496" t="s">
        <v>3869</v>
      </c>
      <c r="N2496" s="2" t="s">
        <v>85</v>
      </c>
      <c r="O2496" s="2" t="s">
        <v>4139</v>
      </c>
      <c r="P2496" s="2" t="str">
        <f>VLOOKUP(I2496,Period!A:B,2,FALSE)</f>
        <v>2022H2</v>
      </c>
      <c r="Q2496" s="9">
        <f t="shared" si="431"/>
        <v>0.53333333333333333</v>
      </c>
      <c r="R2496" s="2">
        <f t="shared" si="432"/>
        <v>10</v>
      </c>
      <c r="S2496" t="str">
        <f t="shared" si="433"/>
        <v>02 Sunny (10%-30%)</v>
      </c>
      <c r="T2496" t="str">
        <f t="shared" si="441"/>
        <v>44885S2A_MSIL1CCDM-MLB-CLSTA4488502 Sunny (10%-30%)</v>
      </c>
      <c r="U2496">
        <f>IF(COUNTIF(T$2:T2495,T2496)&gt;=1,0,1)</f>
        <v>0</v>
      </c>
      <c r="V2496" s="26" t="s">
        <v>751</v>
      </c>
      <c r="W2496" s="26">
        <f t="shared" si="434"/>
        <v>2022</v>
      </c>
      <c r="X2496" s="26">
        <f t="shared" si="435"/>
        <v>11</v>
      </c>
      <c r="Y2496" s="26">
        <f t="shared" si="436"/>
        <v>20</v>
      </c>
      <c r="Z2496" s="26" t="str">
        <f t="shared" si="437"/>
        <v>19</v>
      </c>
      <c r="AA2496" s="26" t="str">
        <f t="shared" si="438"/>
        <v>03</v>
      </c>
      <c r="AB2496" s="26" t="str">
        <f t="shared" si="439"/>
        <v>48</v>
      </c>
      <c r="AC2496" s="86" t="str">
        <f t="shared" si="440"/>
        <v>CLS_TA_2500X1254px_65m_S2A_MSIL1C_20221120_10CC</v>
      </c>
      <c r="AD2496" s="41" t="s">
        <v>752</v>
      </c>
    </row>
    <row r="2497" spans="2:30" x14ac:dyDescent="0.25">
      <c r="B2497" t="s">
        <v>3866</v>
      </c>
      <c r="C2497" t="s">
        <v>3817</v>
      </c>
      <c r="D2497" s="7" t="s">
        <v>3826</v>
      </c>
      <c r="E2497" s="2" t="b">
        <v>1</v>
      </c>
      <c r="F2497" s="2" t="s">
        <v>3815</v>
      </c>
      <c r="G2497" s="7" t="s">
        <v>8</v>
      </c>
      <c r="H2497" t="s">
        <v>101</v>
      </c>
      <c r="I2497" s="61">
        <v>44885</v>
      </c>
      <c r="J2497" s="2" t="s">
        <v>104</v>
      </c>
      <c r="K2497" s="2" t="s">
        <v>138</v>
      </c>
      <c r="L2497" s="9">
        <v>0.5</v>
      </c>
      <c r="M2497" t="s">
        <v>3869</v>
      </c>
      <c r="N2497" s="2" t="s">
        <v>85</v>
      </c>
      <c r="O2497" s="2" t="s">
        <v>4139</v>
      </c>
      <c r="P2497" s="2" t="str">
        <f>VLOOKUP(I2497,Period!A:B,2,FALSE)</f>
        <v>2022H2</v>
      </c>
      <c r="Q2497" s="9">
        <f t="shared" si="431"/>
        <v>0.53333333333333333</v>
      </c>
      <c r="R2497" s="2">
        <f t="shared" si="432"/>
        <v>10</v>
      </c>
      <c r="S2497" t="str">
        <f t="shared" si="433"/>
        <v>02 Sunny (10%-30%)</v>
      </c>
      <c r="T2497" t="str">
        <f t="shared" si="441"/>
        <v>44885S2A_MSIL1CCDM-MLB-CLSTA4488502 Sunny (10%-30%)</v>
      </c>
      <c r="U2497">
        <f>IF(COUNTIF(T$2:T2496,T2497)&gt;=1,0,1)</f>
        <v>0</v>
      </c>
      <c r="V2497" s="26" t="s">
        <v>751</v>
      </c>
      <c r="W2497" s="26">
        <f t="shared" si="434"/>
        <v>2022</v>
      </c>
      <c r="X2497" s="26">
        <f t="shared" si="435"/>
        <v>11</v>
      </c>
      <c r="Y2497" s="26">
        <f t="shared" si="436"/>
        <v>20</v>
      </c>
      <c r="Z2497" s="26" t="str">
        <f t="shared" si="437"/>
        <v>19</v>
      </c>
      <c r="AA2497" s="26" t="str">
        <f t="shared" si="438"/>
        <v>03</v>
      </c>
      <c r="AB2497" s="26" t="str">
        <f t="shared" si="439"/>
        <v>47</v>
      </c>
      <c r="AC2497" s="86" t="str">
        <f t="shared" si="440"/>
        <v>CLS_TA_2500X1254px_65m_S2A_MSIL1C_20221120_10CC</v>
      </c>
      <c r="AD2497" s="41" t="s">
        <v>752</v>
      </c>
    </row>
    <row r="2498" spans="2:30" x14ac:dyDescent="0.25">
      <c r="B2498" t="s">
        <v>3866</v>
      </c>
      <c r="C2498" t="s">
        <v>3817</v>
      </c>
      <c r="D2498" s="7" t="s">
        <v>3826</v>
      </c>
      <c r="E2498" s="2" t="b">
        <v>1</v>
      </c>
      <c r="F2498" s="2" t="s">
        <v>3815</v>
      </c>
      <c r="G2498" s="7" t="s">
        <v>8</v>
      </c>
      <c r="H2498" t="s">
        <v>101</v>
      </c>
      <c r="I2498" s="61">
        <v>44885</v>
      </c>
      <c r="J2498" s="2" t="s">
        <v>105</v>
      </c>
      <c r="K2498" s="2" t="s">
        <v>123</v>
      </c>
      <c r="L2498" s="9">
        <v>2.4</v>
      </c>
      <c r="M2498" t="s">
        <v>3869</v>
      </c>
      <c r="N2498" s="2" t="s">
        <v>85</v>
      </c>
      <c r="O2498" s="2" t="s">
        <v>4139</v>
      </c>
      <c r="P2498" s="2" t="str">
        <f>VLOOKUP(I2498,Period!A:B,2,FALSE)</f>
        <v>2022H2</v>
      </c>
      <c r="Q2498" s="9">
        <f t="shared" ref="Q2498:Q2561" si="442">AVERAGEIFS(L:L,I:I,I2498,H:H,H2498,C:C,C2498,B:B,B2498)</f>
        <v>0.53333333333333333</v>
      </c>
      <c r="R2498" s="2">
        <f t="shared" si="432"/>
        <v>10</v>
      </c>
      <c r="S2498" t="str">
        <f t="shared" si="433"/>
        <v>02 Sunny (10%-30%)</v>
      </c>
      <c r="T2498" t="str">
        <f t="shared" si="441"/>
        <v>44885S2A_MSIL1CCDM-MLB-CLSTA4488502 Sunny (10%-30%)</v>
      </c>
      <c r="U2498">
        <f>IF(COUNTIF(T$2:T2497,T2498)&gt;=1,0,1)</f>
        <v>0</v>
      </c>
      <c r="V2498" s="26" t="s">
        <v>751</v>
      </c>
      <c r="W2498" s="26">
        <f t="shared" si="434"/>
        <v>2022</v>
      </c>
      <c r="X2498" s="26">
        <f t="shared" si="435"/>
        <v>11</v>
      </c>
      <c r="Y2498" s="26">
        <f t="shared" si="436"/>
        <v>20</v>
      </c>
      <c r="Z2498" s="26" t="str">
        <f t="shared" si="437"/>
        <v>19</v>
      </c>
      <c r="AA2498" s="26" t="str">
        <f t="shared" si="438"/>
        <v>03</v>
      </c>
      <c r="AB2498" s="26" t="str">
        <f t="shared" si="439"/>
        <v>37</v>
      </c>
      <c r="AC2498" s="86" t="str">
        <f t="shared" si="440"/>
        <v>CLS_TA_2500X1254px_65m_S2A_MSIL1C_20221120_10CC</v>
      </c>
      <c r="AD2498" s="41" t="s">
        <v>752</v>
      </c>
    </row>
    <row r="2499" spans="2:30" x14ac:dyDescent="0.25">
      <c r="B2499" t="s">
        <v>3866</v>
      </c>
      <c r="C2499" t="s">
        <v>3817</v>
      </c>
      <c r="D2499" s="7" t="s">
        <v>3826</v>
      </c>
      <c r="E2499" s="2" t="b">
        <v>1</v>
      </c>
      <c r="F2499" s="2" t="s">
        <v>3815</v>
      </c>
      <c r="G2499" s="7" t="s">
        <v>8</v>
      </c>
      <c r="H2499" t="s">
        <v>101</v>
      </c>
      <c r="I2499" s="61">
        <v>44885</v>
      </c>
      <c r="J2499" s="2" t="s">
        <v>110</v>
      </c>
      <c r="K2499" s="2" t="s">
        <v>156</v>
      </c>
      <c r="L2499" s="9">
        <v>0</v>
      </c>
      <c r="M2499" t="s">
        <v>3869</v>
      </c>
      <c r="N2499" s="2" t="s">
        <v>85</v>
      </c>
      <c r="O2499" s="2" t="s">
        <v>4139</v>
      </c>
      <c r="P2499" s="2" t="str">
        <f>VLOOKUP(I2499,Period!A:B,2,FALSE)</f>
        <v>2022H2</v>
      </c>
      <c r="Q2499" s="9">
        <f t="shared" si="442"/>
        <v>0.53333333333333333</v>
      </c>
      <c r="R2499" s="2">
        <f t="shared" ref="R2499:R2562" si="443">ROUNDUP(Q2499/10,0)*10</f>
        <v>10</v>
      </c>
      <c r="S2499" t="str">
        <f t="shared" ref="S2499:S2562" si="444">IF(R2499=0,"01 Clear (0%)",IF(R2499&lt;=30,"02 Sunny (10%-30%)",IF(R2499&lt;=90,"03 Cloudy (40%-90%)","04 Overcast (100%)")))</f>
        <v>02 Sunny (10%-30%)</v>
      </c>
      <c r="T2499" t="str">
        <f t="shared" si="441"/>
        <v>44885S2A_MSIL1CCDM-MLB-CLSTA4488502 Sunny (10%-30%)</v>
      </c>
      <c r="U2499">
        <f>IF(COUNTIF(T$2:T2498,T2499)&gt;=1,0,1)</f>
        <v>0</v>
      </c>
      <c r="V2499" s="26" t="s">
        <v>751</v>
      </c>
      <c r="W2499" s="26">
        <f t="shared" ref="W2499:W2562" si="445">YEAR(I2499)</f>
        <v>2022</v>
      </c>
      <c r="X2499" s="26">
        <f t="shared" ref="X2499:X2562" si="446">IF(LEN(MONTH(I2499))=1,CONCATENATE("0",MONTH(I2499)),MONTH(I2499))</f>
        <v>11</v>
      </c>
      <c r="Y2499" s="26">
        <f t="shared" ref="Y2499:Y2562" si="447">IF(LEN(DAY(I2499))=1,CONCATENATE("0",DAY(I2499)),DAY(I2499))</f>
        <v>20</v>
      </c>
      <c r="Z2499" s="26" t="str">
        <f t="shared" ref="Z2499:Z2562" si="448">LEFT(K2499,2)</f>
        <v>19</v>
      </c>
      <c r="AA2499" s="26" t="str">
        <f t="shared" ref="AA2499:AA2562" si="449">MID(K2499,4,2)</f>
        <v>03</v>
      </c>
      <c r="AB2499" s="26" t="str">
        <f t="shared" ref="AB2499:AB2562" si="450">MID(K2499,7,2)</f>
        <v>34</v>
      </c>
      <c r="AC2499" s="86" t="str">
        <f t="shared" ref="AC2499:AC2562" si="451">CONCATENATE(RIGHT(C2499,3),"_",H2499,"_",M2499,"_",O2499,"_",B2499,"_",W2499,X2499,Y2499,"_",R2499,"CC")</f>
        <v>CLS_TA_2500X1254px_65m_S2A_MSIL1C_20221120_10CC</v>
      </c>
      <c r="AD2499" s="41" t="s">
        <v>752</v>
      </c>
    </row>
    <row r="2500" spans="2:30" x14ac:dyDescent="0.25">
      <c r="B2500" t="s">
        <v>3866</v>
      </c>
      <c r="C2500" t="s">
        <v>3817</v>
      </c>
      <c r="D2500" s="7" t="s">
        <v>3826</v>
      </c>
      <c r="E2500" s="2" t="b">
        <v>1</v>
      </c>
      <c r="F2500" s="2" t="s">
        <v>3815</v>
      </c>
      <c r="G2500" s="7" t="s">
        <v>8</v>
      </c>
      <c r="H2500" t="s">
        <v>101</v>
      </c>
      <c r="I2500" s="61">
        <v>44885</v>
      </c>
      <c r="J2500" s="2" t="s">
        <v>111</v>
      </c>
      <c r="K2500" s="2" t="s">
        <v>139</v>
      </c>
      <c r="L2500" s="9">
        <v>0</v>
      </c>
      <c r="M2500" t="s">
        <v>3869</v>
      </c>
      <c r="N2500" s="2" t="s">
        <v>85</v>
      </c>
      <c r="O2500" s="2" t="s">
        <v>4139</v>
      </c>
      <c r="P2500" s="2" t="str">
        <f>VLOOKUP(I2500,Period!A:B,2,FALSE)</f>
        <v>2022H2</v>
      </c>
      <c r="Q2500" s="9">
        <f t="shared" si="442"/>
        <v>0.53333333333333333</v>
      </c>
      <c r="R2500" s="2">
        <f t="shared" si="443"/>
        <v>10</v>
      </c>
      <c r="S2500" t="str">
        <f t="shared" si="444"/>
        <v>02 Sunny (10%-30%)</v>
      </c>
      <c r="T2500" t="str">
        <f t="shared" si="441"/>
        <v>44885S2A_MSIL1CCDM-MLB-CLSTA4488502 Sunny (10%-30%)</v>
      </c>
      <c r="U2500">
        <f>IF(COUNTIF(T$2:T2499,T2500)&gt;=1,0,1)</f>
        <v>0</v>
      </c>
      <c r="V2500" s="26" t="s">
        <v>751</v>
      </c>
      <c r="W2500" s="26">
        <f t="shared" si="445"/>
        <v>2022</v>
      </c>
      <c r="X2500" s="26">
        <f t="shared" si="446"/>
        <v>11</v>
      </c>
      <c r="Y2500" s="26">
        <f t="shared" si="447"/>
        <v>20</v>
      </c>
      <c r="Z2500" s="26" t="str">
        <f t="shared" si="448"/>
        <v>19</v>
      </c>
      <c r="AA2500" s="26" t="str">
        <f t="shared" si="449"/>
        <v>03</v>
      </c>
      <c r="AB2500" s="26" t="str">
        <f t="shared" si="450"/>
        <v>33</v>
      </c>
      <c r="AC2500" s="86" t="str">
        <f t="shared" si="451"/>
        <v>CLS_TA_2500X1254px_65m_S2A_MSIL1C_20221120_10CC</v>
      </c>
      <c r="AD2500" s="41" t="s">
        <v>752</v>
      </c>
    </row>
    <row r="2501" spans="2:30" x14ac:dyDescent="0.25">
      <c r="B2501" t="s">
        <v>3866</v>
      </c>
      <c r="C2501" t="s">
        <v>3817</v>
      </c>
      <c r="D2501" s="7" t="s">
        <v>3826</v>
      </c>
      <c r="E2501" s="2" t="b">
        <v>1</v>
      </c>
      <c r="F2501" s="2" t="s">
        <v>3815</v>
      </c>
      <c r="G2501" s="7" t="s">
        <v>8</v>
      </c>
      <c r="H2501" t="s">
        <v>101</v>
      </c>
      <c r="I2501" s="53">
        <v>44882</v>
      </c>
      <c r="J2501" s="2" t="s">
        <v>102</v>
      </c>
      <c r="K2501" s="2" t="s">
        <v>119</v>
      </c>
      <c r="L2501" s="9">
        <v>45.2</v>
      </c>
      <c r="M2501" t="s">
        <v>3869</v>
      </c>
      <c r="N2501" s="2" t="s">
        <v>85</v>
      </c>
      <c r="O2501" s="2" t="s">
        <v>4139</v>
      </c>
      <c r="P2501" s="2" t="str">
        <f>VLOOKUP(I2501,Period!A:B,2,FALSE)</f>
        <v>2022H2</v>
      </c>
      <c r="Q2501" s="9">
        <f t="shared" si="442"/>
        <v>13.8375</v>
      </c>
      <c r="R2501" s="2">
        <f t="shared" si="443"/>
        <v>20</v>
      </c>
      <c r="S2501" t="str">
        <f t="shared" si="444"/>
        <v>02 Sunny (10%-30%)</v>
      </c>
      <c r="T2501" t="str">
        <f t="shared" si="441"/>
        <v>44882S2A_MSIL1CCDM-MLB-CLSTA4488202 Sunny (10%-30%)</v>
      </c>
      <c r="U2501">
        <f>IF(COUNTIF(T$2:T2500,T2501)&gt;=1,0,1)</f>
        <v>1</v>
      </c>
      <c r="V2501" s="26" t="s">
        <v>751</v>
      </c>
      <c r="W2501" s="26">
        <f t="shared" si="445"/>
        <v>2022</v>
      </c>
      <c r="X2501" s="26">
        <f t="shared" si="446"/>
        <v>11</v>
      </c>
      <c r="Y2501" s="26">
        <f t="shared" si="447"/>
        <v>17</v>
      </c>
      <c r="Z2501" s="26" t="str">
        <f t="shared" si="448"/>
        <v>18</v>
      </c>
      <c r="AA2501" s="26" t="str">
        <f t="shared" si="449"/>
        <v>53</v>
      </c>
      <c r="AB2501" s="26" t="str">
        <f t="shared" si="450"/>
        <v>57</v>
      </c>
      <c r="AC2501" s="86" t="str">
        <f t="shared" si="451"/>
        <v>CLS_TA_2500X1254px_65m_S2A_MSIL1C_20221117_20CC</v>
      </c>
      <c r="AD2501" s="41" t="s">
        <v>752</v>
      </c>
    </row>
    <row r="2502" spans="2:30" x14ac:dyDescent="0.25">
      <c r="B2502" t="s">
        <v>3866</v>
      </c>
      <c r="C2502" t="s">
        <v>3817</v>
      </c>
      <c r="D2502" s="7" t="s">
        <v>3826</v>
      </c>
      <c r="E2502" s="2" t="b">
        <v>1</v>
      </c>
      <c r="F2502" s="2" t="s">
        <v>3815</v>
      </c>
      <c r="G2502" s="7" t="s">
        <v>8</v>
      </c>
      <c r="H2502" t="s">
        <v>101</v>
      </c>
      <c r="I2502" s="53">
        <v>44882</v>
      </c>
      <c r="J2502" s="2" t="s">
        <v>103</v>
      </c>
      <c r="K2502" s="2" t="s">
        <v>152</v>
      </c>
      <c r="L2502" s="9">
        <v>11.5</v>
      </c>
      <c r="M2502" t="s">
        <v>3869</v>
      </c>
      <c r="N2502" s="2" t="s">
        <v>85</v>
      </c>
      <c r="O2502" s="2" t="s">
        <v>4139</v>
      </c>
      <c r="P2502" s="2" t="str">
        <f>VLOOKUP(I2502,Period!A:B,2,FALSE)</f>
        <v>2022H2</v>
      </c>
      <c r="Q2502" s="9">
        <f t="shared" si="442"/>
        <v>13.8375</v>
      </c>
      <c r="R2502" s="2">
        <f t="shared" si="443"/>
        <v>20</v>
      </c>
      <c r="S2502" t="str">
        <f t="shared" si="444"/>
        <v>02 Sunny (10%-30%)</v>
      </c>
      <c r="T2502" t="str">
        <f t="shared" si="441"/>
        <v>44882S2A_MSIL1CCDM-MLB-CLSTA4488202 Sunny (10%-30%)</v>
      </c>
      <c r="U2502">
        <f>IF(COUNTIF(T$2:T2501,T2502)&gt;=1,0,1)</f>
        <v>0</v>
      </c>
      <c r="V2502" s="26" t="s">
        <v>751</v>
      </c>
      <c r="W2502" s="26">
        <f t="shared" si="445"/>
        <v>2022</v>
      </c>
      <c r="X2502" s="26">
        <f t="shared" si="446"/>
        <v>11</v>
      </c>
      <c r="Y2502" s="26">
        <f t="shared" si="447"/>
        <v>17</v>
      </c>
      <c r="Z2502" s="26" t="str">
        <f t="shared" si="448"/>
        <v>18</v>
      </c>
      <c r="AA2502" s="26" t="str">
        <f t="shared" si="449"/>
        <v>53</v>
      </c>
      <c r="AB2502" s="26" t="str">
        <f t="shared" si="450"/>
        <v>53</v>
      </c>
      <c r="AC2502" s="86" t="str">
        <f t="shared" si="451"/>
        <v>CLS_TA_2500X1254px_65m_S2A_MSIL1C_20221117_20CC</v>
      </c>
      <c r="AD2502" s="41" t="s">
        <v>752</v>
      </c>
    </row>
    <row r="2503" spans="2:30" x14ac:dyDescent="0.25">
      <c r="B2503" t="s">
        <v>3866</v>
      </c>
      <c r="C2503" t="s">
        <v>3817</v>
      </c>
      <c r="D2503" s="7" t="s">
        <v>3826</v>
      </c>
      <c r="E2503" s="2" t="b">
        <v>1</v>
      </c>
      <c r="F2503" s="2" t="s">
        <v>3815</v>
      </c>
      <c r="G2503" s="7" t="s">
        <v>8</v>
      </c>
      <c r="H2503" t="s">
        <v>101</v>
      </c>
      <c r="I2503" s="53">
        <v>44882</v>
      </c>
      <c r="J2503" s="2" t="s">
        <v>104</v>
      </c>
      <c r="K2503" s="2" t="s">
        <v>140</v>
      </c>
      <c r="L2503" s="9">
        <v>4</v>
      </c>
      <c r="M2503" t="s">
        <v>3869</v>
      </c>
      <c r="N2503" s="2" t="s">
        <v>85</v>
      </c>
      <c r="O2503" s="2" t="s">
        <v>4139</v>
      </c>
      <c r="P2503" s="2" t="str">
        <f>VLOOKUP(I2503,Period!A:B,2,FALSE)</f>
        <v>2022H2</v>
      </c>
      <c r="Q2503" s="9">
        <f t="shared" si="442"/>
        <v>13.8375</v>
      </c>
      <c r="R2503" s="2">
        <f t="shared" si="443"/>
        <v>20</v>
      </c>
      <c r="S2503" t="str">
        <f t="shared" si="444"/>
        <v>02 Sunny (10%-30%)</v>
      </c>
      <c r="T2503" t="str">
        <f t="shared" si="441"/>
        <v>44882S2A_MSIL1CCDM-MLB-CLSTA4488202 Sunny (10%-30%)</v>
      </c>
      <c r="U2503">
        <f>IF(COUNTIF(T$2:T2502,T2503)&gt;=1,0,1)</f>
        <v>0</v>
      </c>
      <c r="V2503" s="26" t="s">
        <v>751</v>
      </c>
      <c r="W2503" s="26">
        <f t="shared" si="445"/>
        <v>2022</v>
      </c>
      <c r="X2503" s="26">
        <f t="shared" si="446"/>
        <v>11</v>
      </c>
      <c r="Y2503" s="26">
        <f t="shared" si="447"/>
        <v>17</v>
      </c>
      <c r="Z2503" s="26" t="str">
        <f t="shared" si="448"/>
        <v>18</v>
      </c>
      <c r="AA2503" s="26" t="str">
        <f t="shared" si="449"/>
        <v>53</v>
      </c>
      <c r="AB2503" s="26" t="str">
        <f t="shared" si="450"/>
        <v>52</v>
      </c>
      <c r="AC2503" s="86" t="str">
        <f t="shared" si="451"/>
        <v>CLS_TA_2500X1254px_65m_S2A_MSIL1C_20221117_20CC</v>
      </c>
      <c r="AD2503" s="41" t="s">
        <v>752</v>
      </c>
    </row>
    <row r="2504" spans="2:30" x14ac:dyDescent="0.25">
      <c r="B2504" t="s">
        <v>3866</v>
      </c>
      <c r="C2504" t="s">
        <v>3817</v>
      </c>
      <c r="D2504" s="7" t="s">
        <v>3826</v>
      </c>
      <c r="E2504" s="2" t="b">
        <v>1</v>
      </c>
      <c r="F2504" s="2" t="s">
        <v>3815</v>
      </c>
      <c r="G2504" s="7" t="s">
        <v>8</v>
      </c>
      <c r="H2504" t="s">
        <v>101</v>
      </c>
      <c r="I2504" s="53">
        <v>44882</v>
      </c>
      <c r="J2504" s="2" t="s">
        <v>3827</v>
      </c>
      <c r="K2504" s="2" t="s">
        <v>135</v>
      </c>
      <c r="L2504" s="9">
        <v>8.6999999999999993</v>
      </c>
      <c r="M2504" t="s">
        <v>3869</v>
      </c>
      <c r="N2504" s="2" t="s">
        <v>85</v>
      </c>
      <c r="O2504" s="2" t="s">
        <v>4139</v>
      </c>
      <c r="P2504" s="2" t="str">
        <f>VLOOKUP(I2504,Period!A:B,2,FALSE)</f>
        <v>2022H2</v>
      </c>
      <c r="Q2504" s="9">
        <f t="shared" si="442"/>
        <v>13.8375</v>
      </c>
      <c r="R2504" s="2">
        <f t="shared" si="443"/>
        <v>20</v>
      </c>
      <c r="S2504" t="str">
        <f t="shared" si="444"/>
        <v>02 Sunny (10%-30%)</v>
      </c>
      <c r="T2504" t="str">
        <f t="shared" si="441"/>
        <v>44882S2A_MSIL1CCDM-MLB-CLSTA4488202 Sunny (10%-30%)</v>
      </c>
      <c r="U2504">
        <f>IF(COUNTIF(T$2:T2503,T2504)&gt;=1,0,1)</f>
        <v>0</v>
      </c>
      <c r="V2504" s="26" t="s">
        <v>751</v>
      </c>
      <c r="W2504" s="26">
        <f t="shared" si="445"/>
        <v>2022</v>
      </c>
      <c r="X2504" s="26">
        <f t="shared" si="446"/>
        <v>11</v>
      </c>
      <c r="Y2504" s="26">
        <f t="shared" si="447"/>
        <v>17</v>
      </c>
      <c r="Z2504" s="26" t="str">
        <f t="shared" si="448"/>
        <v>18</v>
      </c>
      <c r="AA2504" s="26" t="str">
        <f t="shared" si="449"/>
        <v>53</v>
      </c>
      <c r="AB2504" s="26" t="str">
        <f t="shared" si="450"/>
        <v>48</v>
      </c>
      <c r="AC2504" s="86" t="str">
        <f t="shared" si="451"/>
        <v>CLS_TA_2500X1254px_65m_S2A_MSIL1C_20221117_20CC</v>
      </c>
      <c r="AD2504" s="41" t="s">
        <v>752</v>
      </c>
    </row>
    <row r="2505" spans="2:30" x14ac:dyDescent="0.25">
      <c r="B2505" t="s">
        <v>3866</v>
      </c>
      <c r="C2505" t="s">
        <v>3817</v>
      </c>
      <c r="D2505" s="7" t="s">
        <v>3826</v>
      </c>
      <c r="E2505" s="2" t="b">
        <v>1</v>
      </c>
      <c r="F2505" s="2" t="s">
        <v>3815</v>
      </c>
      <c r="G2505" s="7" t="s">
        <v>8</v>
      </c>
      <c r="H2505" t="s">
        <v>101</v>
      </c>
      <c r="I2505" s="53">
        <v>44882</v>
      </c>
      <c r="J2505" s="2" t="s">
        <v>105</v>
      </c>
      <c r="K2505" s="2" t="s">
        <v>162</v>
      </c>
      <c r="L2505" s="9">
        <v>34.5</v>
      </c>
      <c r="M2505" t="s">
        <v>3869</v>
      </c>
      <c r="N2505" s="2" t="s">
        <v>85</v>
      </c>
      <c r="O2505" s="2" t="s">
        <v>4139</v>
      </c>
      <c r="P2505" s="2" t="str">
        <f>VLOOKUP(I2505,Period!A:B,2,FALSE)</f>
        <v>2022H2</v>
      </c>
      <c r="Q2505" s="9">
        <f t="shared" si="442"/>
        <v>13.8375</v>
      </c>
      <c r="R2505" s="2">
        <f t="shared" si="443"/>
        <v>20</v>
      </c>
      <c r="S2505" t="str">
        <f t="shared" si="444"/>
        <v>02 Sunny (10%-30%)</v>
      </c>
      <c r="T2505" t="str">
        <f t="shared" si="441"/>
        <v>44882S2A_MSIL1CCDM-MLB-CLSTA4488202 Sunny (10%-30%)</v>
      </c>
      <c r="U2505">
        <f>IF(COUNTIF(T$2:T2504,T2505)&gt;=1,0,1)</f>
        <v>0</v>
      </c>
      <c r="V2505" s="26" t="s">
        <v>751</v>
      </c>
      <c r="W2505" s="26">
        <f t="shared" si="445"/>
        <v>2022</v>
      </c>
      <c r="X2505" s="26">
        <f t="shared" si="446"/>
        <v>11</v>
      </c>
      <c r="Y2505" s="26">
        <f t="shared" si="447"/>
        <v>17</v>
      </c>
      <c r="Z2505" s="26" t="str">
        <f t="shared" si="448"/>
        <v>18</v>
      </c>
      <c r="AA2505" s="26" t="str">
        <f t="shared" si="449"/>
        <v>53</v>
      </c>
      <c r="AB2505" s="26" t="str">
        <f t="shared" si="450"/>
        <v>45</v>
      </c>
      <c r="AC2505" s="86" t="str">
        <f t="shared" si="451"/>
        <v>CLS_TA_2500X1254px_65m_S2A_MSIL1C_20221117_20CC</v>
      </c>
      <c r="AD2505" s="41" t="s">
        <v>752</v>
      </c>
    </row>
    <row r="2506" spans="2:30" x14ac:dyDescent="0.25">
      <c r="B2506" t="s">
        <v>3866</v>
      </c>
      <c r="C2506" t="s">
        <v>3817</v>
      </c>
      <c r="D2506" s="7" t="s">
        <v>3826</v>
      </c>
      <c r="E2506" s="2" t="b">
        <v>1</v>
      </c>
      <c r="F2506" s="2" t="s">
        <v>3815</v>
      </c>
      <c r="G2506" s="7" t="s">
        <v>8</v>
      </c>
      <c r="H2506" t="s">
        <v>101</v>
      </c>
      <c r="I2506" s="53">
        <v>44882</v>
      </c>
      <c r="J2506" s="2" t="s">
        <v>110</v>
      </c>
      <c r="K2506" s="2" t="s">
        <v>165</v>
      </c>
      <c r="L2506" s="9">
        <v>1.9</v>
      </c>
      <c r="M2506" t="s">
        <v>3869</v>
      </c>
      <c r="N2506" s="2" t="s">
        <v>85</v>
      </c>
      <c r="O2506" s="2" t="s">
        <v>4139</v>
      </c>
      <c r="P2506" s="2" t="str">
        <f>VLOOKUP(I2506,Period!A:B,2,FALSE)</f>
        <v>2022H2</v>
      </c>
      <c r="Q2506" s="9">
        <f t="shared" si="442"/>
        <v>13.8375</v>
      </c>
      <c r="R2506" s="2">
        <f t="shared" si="443"/>
        <v>20</v>
      </c>
      <c r="S2506" t="str">
        <f t="shared" si="444"/>
        <v>02 Sunny (10%-30%)</v>
      </c>
      <c r="T2506" t="str">
        <f t="shared" si="441"/>
        <v>44882S2A_MSIL1CCDM-MLB-CLSTA4488202 Sunny (10%-30%)</v>
      </c>
      <c r="U2506">
        <f>IF(COUNTIF(T$2:T2505,T2506)&gt;=1,0,1)</f>
        <v>0</v>
      </c>
      <c r="V2506" s="26" t="s">
        <v>751</v>
      </c>
      <c r="W2506" s="26">
        <f t="shared" si="445"/>
        <v>2022</v>
      </c>
      <c r="X2506" s="26">
        <f t="shared" si="446"/>
        <v>11</v>
      </c>
      <c r="Y2506" s="26">
        <f t="shared" si="447"/>
        <v>17</v>
      </c>
      <c r="Z2506" s="26" t="str">
        <f t="shared" si="448"/>
        <v>18</v>
      </c>
      <c r="AA2506" s="26" t="str">
        <f t="shared" si="449"/>
        <v>53</v>
      </c>
      <c r="AB2506" s="26" t="str">
        <f t="shared" si="450"/>
        <v>39</v>
      </c>
      <c r="AC2506" s="86" t="str">
        <f t="shared" si="451"/>
        <v>CLS_TA_2500X1254px_65m_S2A_MSIL1C_20221117_20CC</v>
      </c>
      <c r="AD2506" s="41" t="s">
        <v>752</v>
      </c>
    </row>
    <row r="2507" spans="2:30" x14ac:dyDescent="0.25">
      <c r="B2507" t="s">
        <v>3866</v>
      </c>
      <c r="C2507" t="s">
        <v>3817</v>
      </c>
      <c r="D2507" s="7" t="s">
        <v>3826</v>
      </c>
      <c r="E2507" s="2" t="b">
        <v>1</v>
      </c>
      <c r="F2507" s="2" t="s">
        <v>3815</v>
      </c>
      <c r="G2507" s="7" t="s">
        <v>8</v>
      </c>
      <c r="H2507" t="s">
        <v>101</v>
      </c>
      <c r="I2507" s="53">
        <v>44882</v>
      </c>
      <c r="J2507" s="2" t="s">
        <v>111</v>
      </c>
      <c r="K2507" s="2" t="s">
        <v>163</v>
      </c>
      <c r="L2507" s="9">
        <v>0.3</v>
      </c>
      <c r="M2507" t="s">
        <v>3869</v>
      </c>
      <c r="N2507" s="2" t="s">
        <v>85</v>
      </c>
      <c r="O2507" s="2" t="s">
        <v>4139</v>
      </c>
      <c r="P2507" s="2" t="str">
        <f>VLOOKUP(I2507,Period!A:B,2,FALSE)</f>
        <v>2022H2</v>
      </c>
      <c r="Q2507" s="9">
        <f t="shared" si="442"/>
        <v>13.8375</v>
      </c>
      <c r="R2507" s="2">
        <f t="shared" si="443"/>
        <v>20</v>
      </c>
      <c r="S2507" t="str">
        <f t="shared" si="444"/>
        <v>02 Sunny (10%-30%)</v>
      </c>
      <c r="T2507" t="str">
        <f t="shared" si="441"/>
        <v>44882S2A_MSIL1CCDM-MLB-CLSTA4488202 Sunny (10%-30%)</v>
      </c>
      <c r="U2507">
        <f>IF(COUNTIF(T$2:T2506,T2507)&gt;=1,0,1)</f>
        <v>0</v>
      </c>
      <c r="V2507" s="26" t="s">
        <v>751</v>
      </c>
      <c r="W2507" s="26">
        <f t="shared" si="445"/>
        <v>2022</v>
      </c>
      <c r="X2507" s="26">
        <f t="shared" si="446"/>
        <v>11</v>
      </c>
      <c r="Y2507" s="26">
        <f t="shared" si="447"/>
        <v>17</v>
      </c>
      <c r="Z2507" s="26" t="str">
        <f t="shared" si="448"/>
        <v>18</v>
      </c>
      <c r="AA2507" s="26" t="str">
        <f t="shared" si="449"/>
        <v>53</v>
      </c>
      <c r="AB2507" s="26" t="str">
        <f t="shared" si="450"/>
        <v>38</v>
      </c>
      <c r="AC2507" s="86" t="str">
        <f t="shared" si="451"/>
        <v>CLS_TA_2500X1254px_65m_S2A_MSIL1C_20221117_20CC</v>
      </c>
      <c r="AD2507" s="41" t="s">
        <v>752</v>
      </c>
    </row>
    <row r="2508" spans="2:30" x14ac:dyDescent="0.25">
      <c r="B2508" t="s">
        <v>3866</v>
      </c>
      <c r="C2508" t="s">
        <v>3817</v>
      </c>
      <c r="D2508" s="7" t="s">
        <v>3826</v>
      </c>
      <c r="E2508" s="2" t="b">
        <v>1</v>
      </c>
      <c r="F2508" s="2" t="s">
        <v>3815</v>
      </c>
      <c r="G2508" s="7" t="s">
        <v>8</v>
      </c>
      <c r="H2508" t="s">
        <v>101</v>
      </c>
      <c r="I2508" s="53">
        <v>44882</v>
      </c>
      <c r="J2508" s="2" t="s">
        <v>3828</v>
      </c>
      <c r="K2508" s="2" t="s">
        <v>154</v>
      </c>
      <c r="L2508" s="9">
        <v>4.5999999999999996</v>
      </c>
      <c r="M2508" t="s">
        <v>3869</v>
      </c>
      <c r="N2508" s="2" t="s">
        <v>85</v>
      </c>
      <c r="O2508" s="2" t="s">
        <v>4139</v>
      </c>
      <c r="P2508" s="2" t="str">
        <f>VLOOKUP(I2508,Period!A:B,2,FALSE)</f>
        <v>2022H2</v>
      </c>
      <c r="Q2508" s="9">
        <f t="shared" si="442"/>
        <v>13.8375</v>
      </c>
      <c r="R2508" s="2">
        <f t="shared" si="443"/>
        <v>20</v>
      </c>
      <c r="S2508" t="str">
        <f t="shared" si="444"/>
        <v>02 Sunny (10%-30%)</v>
      </c>
      <c r="T2508" t="str">
        <f t="shared" si="441"/>
        <v>44882S2A_MSIL1CCDM-MLB-CLSTA4488202 Sunny (10%-30%)</v>
      </c>
      <c r="U2508">
        <f>IF(COUNTIF(T$2:T2507,T2508)&gt;=1,0,1)</f>
        <v>0</v>
      </c>
      <c r="V2508" s="26" t="s">
        <v>751</v>
      </c>
      <c r="W2508" s="26">
        <f t="shared" si="445"/>
        <v>2022</v>
      </c>
      <c r="X2508" s="26">
        <f t="shared" si="446"/>
        <v>11</v>
      </c>
      <c r="Y2508" s="26">
        <f t="shared" si="447"/>
        <v>17</v>
      </c>
      <c r="Z2508" s="26" t="str">
        <f t="shared" si="448"/>
        <v>18</v>
      </c>
      <c r="AA2508" s="26" t="str">
        <f t="shared" si="449"/>
        <v>53</v>
      </c>
      <c r="AB2508" s="26" t="str">
        <f t="shared" si="450"/>
        <v>34</v>
      </c>
      <c r="AC2508" s="86" t="str">
        <f t="shared" si="451"/>
        <v>CLS_TA_2500X1254px_65m_S2A_MSIL1C_20221117_20CC</v>
      </c>
      <c r="AD2508" s="41" t="s">
        <v>752</v>
      </c>
    </row>
    <row r="2509" spans="2:30" x14ac:dyDescent="0.25">
      <c r="B2509" t="s">
        <v>3866</v>
      </c>
      <c r="C2509" t="s">
        <v>3817</v>
      </c>
      <c r="D2509" s="7" t="s">
        <v>3826</v>
      </c>
      <c r="E2509" s="2" t="b">
        <v>1</v>
      </c>
      <c r="F2509" s="2" t="s">
        <v>3815</v>
      </c>
      <c r="G2509" s="7" t="s">
        <v>8</v>
      </c>
      <c r="H2509" t="s">
        <v>101</v>
      </c>
      <c r="I2509" s="57">
        <v>44880</v>
      </c>
      <c r="J2509" s="2" t="s">
        <v>102</v>
      </c>
      <c r="K2509" s="2" t="s">
        <v>122</v>
      </c>
      <c r="L2509" s="9">
        <v>0</v>
      </c>
      <c r="M2509" t="s">
        <v>3869</v>
      </c>
      <c r="N2509" s="2" t="s">
        <v>85</v>
      </c>
      <c r="O2509" s="2" t="s">
        <v>4139</v>
      </c>
      <c r="P2509" s="2" t="str">
        <f>VLOOKUP(I2509,Period!A:B,2,FALSE)</f>
        <v>2022H2</v>
      </c>
      <c r="Q2509" s="9">
        <f t="shared" si="442"/>
        <v>0.46666666666666673</v>
      </c>
      <c r="R2509" s="2">
        <f t="shared" si="443"/>
        <v>10</v>
      </c>
      <c r="S2509" t="str">
        <f t="shared" si="444"/>
        <v>02 Sunny (10%-30%)</v>
      </c>
      <c r="T2509" t="str">
        <f t="shared" si="441"/>
        <v>44880S2A_MSIL1CCDM-MLB-CLSTA4488002 Sunny (10%-30%)</v>
      </c>
      <c r="U2509">
        <f>IF(COUNTIF(T$2:T2508,T2509)&gt;=1,0,1)</f>
        <v>1</v>
      </c>
      <c r="V2509" s="26" t="s">
        <v>751</v>
      </c>
      <c r="W2509" s="26">
        <f t="shared" si="445"/>
        <v>2022</v>
      </c>
      <c r="X2509" s="26">
        <f t="shared" si="446"/>
        <v>11</v>
      </c>
      <c r="Y2509" s="26">
        <f t="shared" si="447"/>
        <v>15</v>
      </c>
      <c r="Z2509" s="26" t="str">
        <f t="shared" si="448"/>
        <v>19</v>
      </c>
      <c r="AA2509" s="26" t="str">
        <f t="shared" si="449"/>
        <v>03</v>
      </c>
      <c r="AB2509" s="26" t="str">
        <f t="shared" si="450"/>
        <v>51</v>
      </c>
      <c r="AC2509" s="86" t="str">
        <f t="shared" si="451"/>
        <v>CLS_TA_2500X1254px_65m_S2A_MSIL1C_20221115_10CC</v>
      </c>
      <c r="AD2509" s="41" t="s">
        <v>752</v>
      </c>
    </row>
    <row r="2510" spans="2:30" x14ac:dyDescent="0.25">
      <c r="B2510" t="s">
        <v>3866</v>
      </c>
      <c r="C2510" t="s">
        <v>3817</v>
      </c>
      <c r="D2510" s="7" t="s">
        <v>3826</v>
      </c>
      <c r="E2510" s="2" t="b">
        <v>1</v>
      </c>
      <c r="F2510" s="2" t="s">
        <v>3815</v>
      </c>
      <c r="G2510" s="7" t="s">
        <v>8</v>
      </c>
      <c r="H2510" t="s">
        <v>101</v>
      </c>
      <c r="I2510" s="57">
        <v>44880</v>
      </c>
      <c r="J2510" s="2" t="s">
        <v>103</v>
      </c>
      <c r="K2510" s="2" t="s">
        <v>138</v>
      </c>
      <c r="L2510" s="9">
        <v>1</v>
      </c>
      <c r="M2510" t="s">
        <v>3869</v>
      </c>
      <c r="N2510" s="2" t="s">
        <v>85</v>
      </c>
      <c r="O2510" s="2" t="s">
        <v>4139</v>
      </c>
      <c r="P2510" s="2" t="str">
        <f>VLOOKUP(I2510,Period!A:B,2,FALSE)</f>
        <v>2022H2</v>
      </c>
      <c r="Q2510" s="9">
        <f t="shared" si="442"/>
        <v>0.46666666666666673</v>
      </c>
      <c r="R2510" s="2">
        <f t="shared" si="443"/>
        <v>10</v>
      </c>
      <c r="S2510" t="str">
        <f t="shared" si="444"/>
        <v>02 Sunny (10%-30%)</v>
      </c>
      <c r="T2510" t="str">
        <f t="shared" si="441"/>
        <v>44880S2A_MSIL1CCDM-MLB-CLSTA4488002 Sunny (10%-30%)</v>
      </c>
      <c r="U2510">
        <f>IF(COUNTIF(T$2:T2509,T2510)&gt;=1,0,1)</f>
        <v>0</v>
      </c>
      <c r="V2510" s="26" t="s">
        <v>751</v>
      </c>
      <c r="W2510" s="26">
        <f t="shared" si="445"/>
        <v>2022</v>
      </c>
      <c r="X2510" s="26">
        <f t="shared" si="446"/>
        <v>11</v>
      </c>
      <c r="Y2510" s="26">
        <f t="shared" si="447"/>
        <v>15</v>
      </c>
      <c r="Z2510" s="26" t="str">
        <f t="shared" si="448"/>
        <v>19</v>
      </c>
      <c r="AA2510" s="26" t="str">
        <f t="shared" si="449"/>
        <v>03</v>
      </c>
      <c r="AB2510" s="26" t="str">
        <f t="shared" si="450"/>
        <v>47</v>
      </c>
      <c r="AC2510" s="86" t="str">
        <f t="shared" si="451"/>
        <v>CLS_TA_2500X1254px_65m_S2A_MSIL1C_20221115_10CC</v>
      </c>
      <c r="AD2510" s="41" t="s">
        <v>752</v>
      </c>
    </row>
    <row r="2511" spans="2:30" x14ac:dyDescent="0.25">
      <c r="B2511" t="s">
        <v>3866</v>
      </c>
      <c r="C2511" t="s">
        <v>3817</v>
      </c>
      <c r="D2511" s="7" t="s">
        <v>3826</v>
      </c>
      <c r="E2511" s="2" t="b">
        <v>1</v>
      </c>
      <c r="F2511" s="2" t="s">
        <v>3815</v>
      </c>
      <c r="G2511" s="7" t="s">
        <v>8</v>
      </c>
      <c r="H2511" t="s">
        <v>101</v>
      </c>
      <c r="I2511" s="57">
        <v>44880</v>
      </c>
      <c r="J2511" s="2" t="s">
        <v>104</v>
      </c>
      <c r="K2511" s="2" t="s">
        <v>146</v>
      </c>
      <c r="L2511" s="9">
        <v>1.6</v>
      </c>
      <c r="M2511" t="s">
        <v>3869</v>
      </c>
      <c r="N2511" s="2" t="s">
        <v>85</v>
      </c>
      <c r="O2511" s="2" t="s">
        <v>4139</v>
      </c>
      <c r="P2511" s="2" t="str">
        <f>VLOOKUP(I2511,Period!A:B,2,FALSE)</f>
        <v>2022H2</v>
      </c>
      <c r="Q2511" s="9">
        <f t="shared" si="442"/>
        <v>0.46666666666666673</v>
      </c>
      <c r="R2511" s="2">
        <f t="shared" si="443"/>
        <v>10</v>
      </c>
      <c r="S2511" t="str">
        <f t="shared" si="444"/>
        <v>02 Sunny (10%-30%)</v>
      </c>
      <c r="T2511" t="str">
        <f t="shared" si="441"/>
        <v>44880S2A_MSIL1CCDM-MLB-CLSTA4488002 Sunny (10%-30%)</v>
      </c>
      <c r="U2511">
        <f>IF(COUNTIF(T$2:T2510,T2511)&gt;=1,0,1)</f>
        <v>0</v>
      </c>
      <c r="V2511" s="26" t="s">
        <v>751</v>
      </c>
      <c r="W2511" s="26">
        <f t="shared" si="445"/>
        <v>2022</v>
      </c>
      <c r="X2511" s="26">
        <f t="shared" si="446"/>
        <v>11</v>
      </c>
      <c r="Y2511" s="26">
        <f t="shared" si="447"/>
        <v>15</v>
      </c>
      <c r="Z2511" s="26" t="str">
        <f t="shared" si="448"/>
        <v>19</v>
      </c>
      <c r="AA2511" s="26" t="str">
        <f t="shared" si="449"/>
        <v>03</v>
      </c>
      <c r="AB2511" s="26" t="str">
        <f t="shared" si="450"/>
        <v>46</v>
      </c>
      <c r="AC2511" s="86" t="str">
        <f t="shared" si="451"/>
        <v>CLS_TA_2500X1254px_65m_S2A_MSIL1C_20221115_10CC</v>
      </c>
      <c r="AD2511" s="41" t="s">
        <v>752</v>
      </c>
    </row>
    <row r="2512" spans="2:30" x14ac:dyDescent="0.25">
      <c r="B2512" t="s">
        <v>3866</v>
      </c>
      <c r="C2512" t="s">
        <v>3817</v>
      </c>
      <c r="D2512" s="7" t="s">
        <v>3826</v>
      </c>
      <c r="E2512" s="2" t="b">
        <v>1</v>
      </c>
      <c r="F2512" s="2" t="s">
        <v>3815</v>
      </c>
      <c r="G2512" s="7" t="s">
        <v>8</v>
      </c>
      <c r="H2512" t="s">
        <v>101</v>
      </c>
      <c r="I2512" s="57">
        <v>44880</v>
      </c>
      <c r="J2512" s="2" t="s">
        <v>105</v>
      </c>
      <c r="K2512" s="2" t="s">
        <v>130</v>
      </c>
      <c r="L2512" s="9">
        <v>0</v>
      </c>
      <c r="M2512" t="s">
        <v>3869</v>
      </c>
      <c r="N2512" s="2" t="s">
        <v>85</v>
      </c>
      <c r="O2512" s="2" t="s">
        <v>4139</v>
      </c>
      <c r="P2512" s="2" t="str">
        <f>VLOOKUP(I2512,Period!A:B,2,FALSE)</f>
        <v>2022H2</v>
      </c>
      <c r="Q2512" s="9">
        <f t="shared" si="442"/>
        <v>0.46666666666666673</v>
      </c>
      <c r="R2512" s="2">
        <f t="shared" si="443"/>
        <v>10</v>
      </c>
      <c r="S2512" t="str">
        <f t="shared" si="444"/>
        <v>02 Sunny (10%-30%)</v>
      </c>
      <c r="T2512" t="str">
        <f t="shared" ref="T2512:T2575" si="452">CONCATENATE(I2512,B2512,C2512,H2512,I2512,S2512)</f>
        <v>44880S2A_MSIL1CCDM-MLB-CLSTA4488002 Sunny (10%-30%)</v>
      </c>
      <c r="U2512">
        <f>IF(COUNTIF(T$2:T2511,T2512)&gt;=1,0,1)</f>
        <v>0</v>
      </c>
      <c r="V2512" s="26" t="s">
        <v>751</v>
      </c>
      <c r="W2512" s="26">
        <f t="shared" si="445"/>
        <v>2022</v>
      </c>
      <c r="X2512" s="26">
        <f t="shared" si="446"/>
        <v>11</v>
      </c>
      <c r="Y2512" s="26">
        <f t="shared" si="447"/>
        <v>15</v>
      </c>
      <c r="Z2512" s="26" t="str">
        <f t="shared" si="448"/>
        <v>19</v>
      </c>
      <c r="AA2512" s="26" t="str">
        <f t="shared" si="449"/>
        <v>03</v>
      </c>
      <c r="AB2512" s="26" t="str">
        <f t="shared" si="450"/>
        <v>36</v>
      </c>
      <c r="AC2512" s="86" t="str">
        <f t="shared" si="451"/>
        <v>CLS_TA_2500X1254px_65m_S2A_MSIL1C_20221115_10CC</v>
      </c>
      <c r="AD2512" s="41" t="s">
        <v>752</v>
      </c>
    </row>
    <row r="2513" spans="2:30" x14ac:dyDescent="0.25">
      <c r="B2513" t="s">
        <v>3866</v>
      </c>
      <c r="C2513" t="s">
        <v>3817</v>
      </c>
      <c r="D2513" s="7" t="s">
        <v>3826</v>
      </c>
      <c r="E2513" s="2" t="b">
        <v>1</v>
      </c>
      <c r="F2513" s="2" t="s">
        <v>3815</v>
      </c>
      <c r="G2513" s="7" t="s">
        <v>8</v>
      </c>
      <c r="H2513" t="s">
        <v>101</v>
      </c>
      <c r="I2513" s="57">
        <v>44880</v>
      </c>
      <c r="J2513" s="2" t="s">
        <v>110</v>
      </c>
      <c r="K2513" s="2" t="s">
        <v>139</v>
      </c>
      <c r="L2513" s="9">
        <v>0.1</v>
      </c>
      <c r="M2513" t="s">
        <v>3869</v>
      </c>
      <c r="N2513" s="2" t="s">
        <v>85</v>
      </c>
      <c r="O2513" s="2" t="s">
        <v>4139</v>
      </c>
      <c r="P2513" s="2" t="str">
        <f>VLOOKUP(I2513,Period!A:B,2,FALSE)</f>
        <v>2022H2</v>
      </c>
      <c r="Q2513" s="9">
        <f t="shared" si="442"/>
        <v>0.46666666666666673</v>
      </c>
      <c r="R2513" s="2">
        <f t="shared" si="443"/>
        <v>10</v>
      </c>
      <c r="S2513" t="str">
        <f t="shared" si="444"/>
        <v>02 Sunny (10%-30%)</v>
      </c>
      <c r="T2513" t="str">
        <f t="shared" si="452"/>
        <v>44880S2A_MSIL1CCDM-MLB-CLSTA4488002 Sunny (10%-30%)</v>
      </c>
      <c r="U2513">
        <f>IF(COUNTIF(T$2:T2512,T2513)&gt;=1,0,1)</f>
        <v>0</v>
      </c>
      <c r="V2513" s="26" t="s">
        <v>751</v>
      </c>
      <c r="W2513" s="26">
        <f t="shared" si="445"/>
        <v>2022</v>
      </c>
      <c r="X2513" s="26">
        <f t="shared" si="446"/>
        <v>11</v>
      </c>
      <c r="Y2513" s="26">
        <f t="shared" si="447"/>
        <v>15</v>
      </c>
      <c r="Z2513" s="26" t="str">
        <f t="shared" si="448"/>
        <v>19</v>
      </c>
      <c r="AA2513" s="26" t="str">
        <f t="shared" si="449"/>
        <v>03</v>
      </c>
      <c r="AB2513" s="26" t="str">
        <f t="shared" si="450"/>
        <v>33</v>
      </c>
      <c r="AC2513" s="86" t="str">
        <f t="shared" si="451"/>
        <v>CLS_TA_2500X1254px_65m_S2A_MSIL1C_20221115_10CC</v>
      </c>
      <c r="AD2513" s="41" t="s">
        <v>752</v>
      </c>
    </row>
    <row r="2514" spans="2:30" x14ac:dyDescent="0.25">
      <c r="B2514" t="s">
        <v>3866</v>
      </c>
      <c r="C2514" t="s">
        <v>3817</v>
      </c>
      <c r="D2514" s="7" t="s">
        <v>3826</v>
      </c>
      <c r="E2514" s="2" t="b">
        <v>1</v>
      </c>
      <c r="F2514" s="2" t="s">
        <v>3815</v>
      </c>
      <c r="G2514" s="7" t="s">
        <v>8</v>
      </c>
      <c r="H2514" t="s">
        <v>101</v>
      </c>
      <c r="I2514" s="57">
        <v>44880</v>
      </c>
      <c r="J2514" s="2" t="s">
        <v>111</v>
      </c>
      <c r="K2514" s="2" t="s">
        <v>166</v>
      </c>
      <c r="L2514" s="9">
        <v>0.1</v>
      </c>
      <c r="M2514" t="s">
        <v>3869</v>
      </c>
      <c r="N2514" s="2" t="s">
        <v>85</v>
      </c>
      <c r="O2514" s="2" t="s">
        <v>4139</v>
      </c>
      <c r="P2514" s="2" t="str">
        <f>VLOOKUP(I2514,Period!A:B,2,FALSE)</f>
        <v>2022H2</v>
      </c>
      <c r="Q2514" s="9">
        <f t="shared" si="442"/>
        <v>0.46666666666666673</v>
      </c>
      <c r="R2514" s="2">
        <f t="shared" si="443"/>
        <v>10</v>
      </c>
      <c r="S2514" t="str">
        <f t="shared" si="444"/>
        <v>02 Sunny (10%-30%)</v>
      </c>
      <c r="T2514" t="str">
        <f t="shared" si="452"/>
        <v>44880S2A_MSIL1CCDM-MLB-CLSTA4488002 Sunny (10%-30%)</v>
      </c>
      <c r="U2514">
        <f>IF(COUNTIF(T$2:T2513,T2514)&gt;=1,0,1)</f>
        <v>0</v>
      </c>
      <c r="V2514" s="26" t="s">
        <v>751</v>
      </c>
      <c r="W2514" s="26">
        <f t="shared" si="445"/>
        <v>2022</v>
      </c>
      <c r="X2514" s="26">
        <f t="shared" si="446"/>
        <v>11</v>
      </c>
      <c r="Y2514" s="26">
        <f t="shared" si="447"/>
        <v>15</v>
      </c>
      <c r="Z2514" s="26" t="str">
        <f t="shared" si="448"/>
        <v>19</v>
      </c>
      <c r="AA2514" s="26" t="str">
        <f t="shared" si="449"/>
        <v>03</v>
      </c>
      <c r="AB2514" s="26" t="str">
        <f t="shared" si="450"/>
        <v>32</v>
      </c>
      <c r="AC2514" s="86" t="str">
        <f t="shared" si="451"/>
        <v>CLS_TA_2500X1254px_65m_S2A_MSIL1C_20221115_10CC</v>
      </c>
      <c r="AD2514" s="41" t="s">
        <v>752</v>
      </c>
    </row>
    <row r="2515" spans="2:30" x14ac:dyDescent="0.25">
      <c r="B2515" t="s">
        <v>3866</v>
      </c>
      <c r="C2515" t="s">
        <v>3817</v>
      </c>
      <c r="D2515" s="7" t="s">
        <v>3826</v>
      </c>
      <c r="E2515" s="2" t="b">
        <v>1</v>
      </c>
      <c r="F2515" s="2" t="s">
        <v>3815</v>
      </c>
      <c r="G2515" s="7" t="s">
        <v>8</v>
      </c>
      <c r="H2515" t="s">
        <v>101</v>
      </c>
      <c r="I2515" s="53">
        <v>44877</v>
      </c>
      <c r="J2515" s="2" t="s">
        <v>102</v>
      </c>
      <c r="K2515" s="2" t="s">
        <v>129</v>
      </c>
      <c r="L2515" s="9">
        <v>30.9</v>
      </c>
      <c r="M2515" t="s">
        <v>3869</v>
      </c>
      <c r="N2515" s="2" t="s">
        <v>85</v>
      </c>
      <c r="O2515" s="2" t="s">
        <v>4139</v>
      </c>
      <c r="P2515" s="2" t="str">
        <f>VLOOKUP(I2515,Period!A:B,2,FALSE)</f>
        <v>2022H2</v>
      </c>
      <c r="Q2515" s="9">
        <f t="shared" si="442"/>
        <v>44.762499999999996</v>
      </c>
      <c r="R2515" s="2">
        <f t="shared" si="443"/>
        <v>50</v>
      </c>
      <c r="S2515" t="str">
        <f t="shared" si="444"/>
        <v>03 Cloudy (40%-90%)</v>
      </c>
      <c r="T2515" t="str">
        <f t="shared" si="452"/>
        <v>44877S2A_MSIL1CCDM-MLB-CLSTA4487703 Cloudy (40%-90%)</v>
      </c>
      <c r="U2515">
        <f>IF(COUNTIF(T$2:T2514,T2515)&gt;=1,0,1)</f>
        <v>1</v>
      </c>
      <c r="V2515" s="26" t="s">
        <v>751</v>
      </c>
      <c r="W2515" s="26">
        <f t="shared" si="445"/>
        <v>2022</v>
      </c>
      <c r="X2515" s="26">
        <f t="shared" si="446"/>
        <v>11</v>
      </c>
      <c r="Y2515" s="26">
        <f t="shared" si="447"/>
        <v>12</v>
      </c>
      <c r="Z2515" s="26" t="str">
        <f t="shared" si="448"/>
        <v>18</v>
      </c>
      <c r="AA2515" s="26" t="str">
        <f t="shared" si="449"/>
        <v>53</v>
      </c>
      <c r="AB2515" s="26" t="str">
        <f t="shared" si="450"/>
        <v>55</v>
      </c>
      <c r="AC2515" s="86" t="str">
        <f t="shared" si="451"/>
        <v>CLS_TA_2500X1254px_65m_S2A_MSIL1C_20221112_50CC</v>
      </c>
      <c r="AD2515" s="41" t="s">
        <v>752</v>
      </c>
    </row>
    <row r="2516" spans="2:30" x14ac:dyDescent="0.25">
      <c r="B2516" t="s">
        <v>3866</v>
      </c>
      <c r="C2516" t="s">
        <v>3817</v>
      </c>
      <c r="D2516" s="7" t="s">
        <v>3826</v>
      </c>
      <c r="E2516" s="2" t="b">
        <v>1</v>
      </c>
      <c r="F2516" s="2" t="s">
        <v>3815</v>
      </c>
      <c r="G2516" s="7" t="s">
        <v>8</v>
      </c>
      <c r="H2516" t="s">
        <v>101</v>
      </c>
      <c r="I2516" s="53">
        <v>44877</v>
      </c>
      <c r="J2516" s="2" t="s">
        <v>103</v>
      </c>
      <c r="K2516" s="2" t="s">
        <v>141</v>
      </c>
      <c r="L2516" s="9">
        <v>31.2</v>
      </c>
      <c r="M2516" t="s">
        <v>3869</v>
      </c>
      <c r="N2516" s="2" t="s">
        <v>85</v>
      </c>
      <c r="O2516" s="2" t="s">
        <v>4139</v>
      </c>
      <c r="P2516" s="2" t="str">
        <f>VLOOKUP(I2516,Period!A:B,2,FALSE)</f>
        <v>2022H2</v>
      </c>
      <c r="Q2516" s="9">
        <f t="shared" si="442"/>
        <v>44.762499999999996</v>
      </c>
      <c r="R2516" s="2">
        <f t="shared" si="443"/>
        <v>50</v>
      </c>
      <c r="S2516" t="str">
        <f t="shared" si="444"/>
        <v>03 Cloudy (40%-90%)</v>
      </c>
      <c r="T2516" t="str">
        <f t="shared" si="452"/>
        <v>44877S2A_MSIL1CCDM-MLB-CLSTA4487703 Cloudy (40%-90%)</v>
      </c>
      <c r="U2516">
        <f>IF(COUNTIF(T$2:T2515,T2516)&gt;=1,0,1)</f>
        <v>0</v>
      </c>
      <c r="V2516" s="26" t="s">
        <v>751</v>
      </c>
      <c r="W2516" s="26">
        <f t="shared" si="445"/>
        <v>2022</v>
      </c>
      <c r="X2516" s="26">
        <f t="shared" si="446"/>
        <v>11</v>
      </c>
      <c r="Y2516" s="26">
        <f t="shared" si="447"/>
        <v>12</v>
      </c>
      <c r="Z2516" s="26" t="str">
        <f t="shared" si="448"/>
        <v>18</v>
      </c>
      <c r="AA2516" s="26" t="str">
        <f t="shared" si="449"/>
        <v>53</v>
      </c>
      <c r="AB2516" s="26" t="str">
        <f t="shared" si="450"/>
        <v>51</v>
      </c>
      <c r="AC2516" s="86" t="str">
        <f t="shared" si="451"/>
        <v>CLS_TA_2500X1254px_65m_S2A_MSIL1C_20221112_50CC</v>
      </c>
      <c r="AD2516" s="41" t="s">
        <v>752</v>
      </c>
    </row>
    <row r="2517" spans="2:30" x14ac:dyDescent="0.25">
      <c r="B2517" t="s">
        <v>3866</v>
      </c>
      <c r="C2517" t="s">
        <v>3817</v>
      </c>
      <c r="D2517" s="7" t="s">
        <v>3826</v>
      </c>
      <c r="E2517" s="2" t="b">
        <v>1</v>
      </c>
      <c r="F2517" s="2" t="s">
        <v>3815</v>
      </c>
      <c r="G2517" s="7" t="s">
        <v>8</v>
      </c>
      <c r="H2517" t="s">
        <v>101</v>
      </c>
      <c r="I2517" s="53">
        <v>44877</v>
      </c>
      <c r="J2517" s="2" t="s">
        <v>104</v>
      </c>
      <c r="K2517" s="2" t="s">
        <v>125</v>
      </c>
      <c r="L2517" s="9">
        <v>22.6</v>
      </c>
      <c r="M2517" t="s">
        <v>3869</v>
      </c>
      <c r="N2517" s="2" t="s">
        <v>85</v>
      </c>
      <c r="O2517" s="2" t="s">
        <v>4139</v>
      </c>
      <c r="P2517" s="2" t="str">
        <f>VLOOKUP(I2517,Period!A:B,2,FALSE)</f>
        <v>2022H2</v>
      </c>
      <c r="Q2517" s="9">
        <f t="shared" si="442"/>
        <v>44.762499999999996</v>
      </c>
      <c r="R2517" s="2">
        <f t="shared" si="443"/>
        <v>50</v>
      </c>
      <c r="S2517" t="str">
        <f t="shared" si="444"/>
        <v>03 Cloudy (40%-90%)</v>
      </c>
      <c r="T2517" t="str">
        <f t="shared" si="452"/>
        <v>44877S2A_MSIL1CCDM-MLB-CLSTA4487703 Cloudy (40%-90%)</v>
      </c>
      <c r="U2517">
        <f>IF(COUNTIF(T$2:T2516,T2517)&gt;=1,0,1)</f>
        <v>0</v>
      </c>
      <c r="V2517" s="26" t="s">
        <v>751</v>
      </c>
      <c r="W2517" s="26">
        <f t="shared" si="445"/>
        <v>2022</v>
      </c>
      <c r="X2517" s="26">
        <f t="shared" si="446"/>
        <v>11</v>
      </c>
      <c r="Y2517" s="26">
        <f t="shared" si="447"/>
        <v>12</v>
      </c>
      <c r="Z2517" s="26" t="str">
        <f t="shared" si="448"/>
        <v>18</v>
      </c>
      <c r="AA2517" s="26" t="str">
        <f t="shared" si="449"/>
        <v>53</v>
      </c>
      <c r="AB2517" s="26" t="str">
        <f t="shared" si="450"/>
        <v>50</v>
      </c>
      <c r="AC2517" s="86" t="str">
        <f t="shared" si="451"/>
        <v>CLS_TA_2500X1254px_65m_S2A_MSIL1C_20221112_50CC</v>
      </c>
      <c r="AD2517" s="41" t="s">
        <v>752</v>
      </c>
    </row>
    <row r="2518" spans="2:30" x14ac:dyDescent="0.25">
      <c r="B2518" t="s">
        <v>3866</v>
      </c>
      <c r="C2518" t="s">
        <v>3817</v>
      </c>
      <c r="D2518" s="7" t="s">
        <v>3826</v>
      </c>
      <c r="E2518" s="2" t="b">
        <v>1</v>
      </c>
      <c r="F2518" s="2" t="s">
        <v>3815</v>
      </c>
      <c r="G2518" s="7" t="s">
        <v>8</v>
      </c>
      <c r="H2518" t="s">
        <v>101</v>
      </c>
      <c r="I2518" s="53">
        <v>44877</v>
      </c>
      <c r="J2518" s="2" t="s">
        <v>3827</v>
      </c>
      <c r="K2518" s="2" t="s">
        <v>164</v>
      </c>
      <c r="L2518" s="9">
        <v>0.7</v>
      </c>
      <c r="M2518" t="s">
        <v>3869</v>
      </c>
      <c r="N2518" s="2" t="s">
        <v>85</v>
      </c>
      <c r="O2518" s="2" t="s">
        <v>4139</v>
      </c>
      <c r="P2518" s="2" t="str">
        <f>VLOOKUP(I2518,Period!A:B,2,FALSE)</f>
        <v>2022H2</v>
      </c>
      <c r="Q2518" s="9">
        <f t="shared" si="442"/>
        <v>44.762499999999996</v>
      </c>
      <c r="R2518" s="2">
        <f t="shared" si="443"/>
        <v>50</v>
      </c>
      <c r="S2518" t="str">
        <f t="shared" si="444"/>
        <v>03 Cloudy (40%-90%)</v>
      </c>
      <c r="T2518" t="str">
        <f t="shared" si="452"/>
        <v>44877S2A_MSIL1CCDM-MLB-CLSTA4487703 Cloudy (40%-90%)</v>
      </c>
      <c r="U2518">
        <f>IF(COUNTIF(T$2:T2517,T2518)&gt;=1,0,1)</f>
        <v>0</v>
      </c>
      <c r="V2518" s="26" t="s">
        <v>751</v>
      </c>
      <c r="W2518" s="26">
        <f t="shared" si="445"/>
        <v>2022</v>
      </c>
      <c r="X2518" s="26">
        <f t="shared" si="446"/>
        <v>11</v>
      </c>
      <c r="Y2518" s="26">
        <f t="shared" si="447"/>
        <v>12</v>
      </c>
      <c r="Z2518" s="26" t="str">
        <f t="shared" si="448"/>
        <v>18</v>
      </c>
      <c r="AA2518" s="26" t="str">
        <f t="shared" si="449"/>
        <v>53</v>
      </c>
      <c r="AB2518" s="26" t="str">
        <f t="shared" si="450"/>
        <v>46</v>
      </c>
      <c r="AC2518" s="86" t="str">
        <f t="shared" si="451"/>
        <v>CLS_TA_2500X1254px_65m_S2A_MSIL1C_20221112_50CC</v>
      </c>
      <c r="AD2518" s="41" t="s">
        <v>752</v>
      </c>
    </row>
    <row r="2519" spans="2:30" x14ac:dyDescent="0.25">
      <c r="B2519" t="s">
        <v>3866</v>
      </c>
      <c r="C2519" t="s">
        <v>3817</v>
      </c>
      <c r="D2519" s="7" t="s">
        <v>3826</v>
      </c>
      <c r="E2519" s="2" t="b">
        <v>1</v>
      </c>
      <c r="F2519" s="2" t="s">
        <v>3815</v>
      </c>
      <c r="G2519" s="7" t="s">
        <v>8</v>
      </c>
      <c r="H2519" t="s">
        <v>101</v>
      </c>
      <c r="I2519" s="53">
        <v>44877</v>
      </c>
      <c r="J2519" s="2" t="s">
        <v>105</v>
      </c>
      <c r="K2519" s="2" t="s">
        <v>126</v>
      </c>
      <c r="L2519" s="9">
        <v>100</v>
      </c>
      <c r="M2519" t="s">
        <v>3869</v>
      </c>
      <c r="N2519" s="2" t="s">
        <v>85</v>
      </c>
      <c r="O2519" s="2" t="s">
        <v>4139</v>
      </c>
      <c r="P2519" s="2" t="str">
        <f>VLOOKUP(I2519,Period!A:B,2,FALSE)</f>
        <v>2022H2</v>
      </c>
      <c r="Q2519" s="9">
        <f t="shared" si="442"/>
        <v>44.762499999999996</v>
      </c>
      <c r="R2519" s="2">
        <f t="shared" si="443"/>
        <v>50</v>
      </c>
      <c r="S2519" t="str">
        <f t="shared" si="444"/>
        <v>03 Cloudy (40%-90%)</v>
      </c>
      <c r="T2519" t="str">
        <f t="shared" si="452"/>
        <v>44877S2A_MSIL1CCDM-MLB-CLSTA4487703 Cloudy (40%-90%)</v>
      </c>
      <c r="U2519">
        <f>IF(COUNTIF(T$2:T2518,T2519)&gt;=1,0,1)</f>
        <v>0</v>
      </c>
      <c r="V2519" s="26" t="s">
        <v>751</v>
      </c>
      <c r="W2519" s="26">
        <f t="shared" si="445"/>
        <v>2022</v>
      </c>
      <c r="X2519" s="26">
        <f t="shared" si="446"/>
        <v>11</v>
      </c>
      <c r="Y2519" s="26">
        <f t="shared" si="447"/>
        <v>12</v>
      </c>
      <c r="Z2519" s="26" t="str">
        <f t="shared" si="448"/>
        <v>18</v>
      </c>
      <c r="AA2519" s="26" t="str">
        <f t="shared" si="449"/>
        <v>53</v>
      </c>
      <c r="AB2519" s="26" t="str">
        <f t="shared" si="450"/>
        <v>43</v>
      </c>
      <c r="AC2519" s="86" t="str">
        <f t="shared" si="451"/>
        <v>CLS_TA_2500X1254px_65m_S2A_MSIL1C_20221112_50CC</v>
      </c>
      <c r="AD2519" s="41" t="s">
        <v>752</v>
      </c>
    </row>
    <row r="2520" spans="2:30" x14ac:dyDescent="0.25">
      <c r="B2520" t="s">
        <v>3866</v>
      </c>
      <c r="C2520" t="s">
        <v>3817</v>
      </c>
      <c r="D2520" s="7" t="s">
        <v>3826</v>
      </c>
      <c r="E2520" s="2" t="b">
        <v>1</v>
      </c>
      <c r="F2520" s="2" t="s">
        <v>3815</v>
      </c>
      <c r="G2520" s="7" t="s">
        <v>8</v>
      </c>
      <c r="H2520" t="s">
        <v>101</v>
      </c>
      <c r="I2520" s="53">
        <v>44877</v>
      </c>
      <c r="J2520" s="2" t="s">
        <v>110</v>
      </c>
      <c r="K2520" s="2" t="s">
        <v>143</v>
      </c>
      <c r="L2520" s="9">
        <v>77.400000000000006</v>
      </c>
      <c r="M2520" t="s">
        <v>3869</v>
      </c>
      <c r="N2520" s="2" t="s">
        <v>85</v>
      </c>
      <c r="O2520" s="2" t="s">
        <v>4139</v>
      </c>
      <c r="P2520" s="2" t="str">
        <f>VLOOKUP(I2520,Period!A:B,2,FALSE)</f>
        <v>2022H2</v>
      </c>
      <c r="Q2520" s="9">
        <f t="shared" si="442"/>
        <v>44.762499999999996</v>
      </c>
      <c r="R2520" s="2">
        <f t="shared" si="443"/>
        <v>50</v>
      </c>
      <c r="S2520" t="str">
        <f t="shared" si="444"/>
        <v>03 Cloudy (40%-90%)</v>
      </c>
      <c r="T2520" t="str">
        <f t="shared" si="452"/>
        <v>44877S2A_MSIL1CCDM-MLB-CLSTA4487703 Cloudy (40%-90%)</v>
      </c>
      <c r="U2520">
        <f>IF(COUNTIF(T$2:T2519,T2520)&gt;=1,0,1)</f>
        <v>0</v>
      </c>
      <c r="V2520" s="26" t="s">
        <v>751</v>
      </c>
      <c r="W2520" s="26">
        <f t="shared" si="445"/>
        <v>2022</v>
      </c>
      <c r="X2520" s="26">
        <f t="shared" si="446"/>
        <v>11</v>
      </c>
      <c r="Y2520" s="26">
        <f t="shared" si="447"/>
        <v>12</v>
      </c>
      <c r="Z2520" s="26" t="str">
        <f t="shared" si="448"/>
        <v>18</v>
      </c>
      <c r="AA2520" s="26" t="str">
        <f t="shared" si="449"/>
        <v>53</v>
      </c>
      <c r="AB2520" s="26" t="str">
        <f t="shared" si="450"/>
        <v>37</v>
      </c>
      <c r="AC2520" s="86" t="str">
        <f t="shared" si="451"/>
        <v>CLS_TA_2500X1254px_65m_S2A_MSIL1C_20221112_50CC</v>
      </c>
      <c r="AD2520" s="41" t="s">
        <v>752</v>
      </c>
    </row>
    <row r="2521" spans="2:30" x14ac:dyDescent="0.25">
      <c r="B2521" t="s">
        <v>3866</v>
      </c>
      <c r="C2521" t="s">
        <v>3817</v>
      </c>
      <c r="D2521" s="7" t="s">
        <v>3826</v>
      </c>
      <c r="E2521" s="2" t="b">
        <v>1</v>
      </c>
      <c r="F2521" s="2" t="s">
        <v>3815</v>
      </c>
      <c r="G2521" s="7" t="s">
        <v>8</v>
      </c>
      <c r="H2521" t="s">
        <v>101</v>
      </c>
      <c r="I2521" s="53">
        <v>44877</v>
      </c>
      <c r="J2521" s="2" t="s">
        <v>111</v>
      </c>
      <c r="K2521" s="2" t="s">
        <v>144</v>
      </c>
      <c r="L2521" s="9">
        <v>69.599999999999994</v>
      </c>
      <c r="M2521" t="s">
        <v>3869</v>
      </c>
      <c r="N2521" s="2" t="s">
        <v>85</v>
      </c>
      <c r="O2521" s="2" t="s">
        <v>4139</v>
      </c>
      <c r="P2521" s="2" t="str">
        <f>VLOOKUP(I2521,Period!A:B,2,FALSE)</f>
        <v>2022H2</v>
      </c>
      <c r="Q2521" s="9">
        <f t="shared" si="442"/>
        <v>44.762499999999996</v>
      </c>
      <c r="R2521" s="2">
        <f t="shared" si="443"/>
        <v>50</v>
      </c>
      <c r="S2521" t="str">
        <f t="shared" si="444"/>
        <v>03 Cloudy (40%-90%)</v>
      </c>
      <c r="T2521" t="str">
        <f t="shared" si="452"/>
        <v>44877S2A_MSIL1CCDM-MLB-CLSTA4487703 Cloudy (40%-90%)</v>
      </c>
      <c r="U2521">
        <f>IF(COUNTIF(T$2:T2520,T2521)&gt;=1,0,1)</f>
        <v>0</v>
      </c>
      <c r="V2521" s="26" t="s">
        <v>751</v>
      </c>
      <c r="W2521" s="26">
        <f t="shared" si="445"/>
        <v>2022</v>
      </c>
      <c r="X2521" s="26">
        <f t="shared" si="446"/>
        <v>11</v>
      </c>
      <c r="Y2521" s="26">
        <f t="shared" si="447"/>
        <v>12</v>
      </c>
      <c r="Z2521" s="26" t="str">
        <f t="shared" si="448"/>
        <v>18</v>
      </c>
      <c r="AA2521" s="26" t="str">
        <f t="shared" si="449"/>
        <v>53</v>
      </c>
      <c r="AB2521" s="26" t="str">
        <f t="shared" si="450"/>
        <v>36</v>
      </c>
      <c r="AC2521" s="86" t="str">
        <f t="shared" si="451"/>
        <v>CLS_TA_2500X1254px_65m_S2A_MSIL1C_20221112_50CC</v>
      </c>
      <c r="AD2521" s="41" t="s">
        <v>752</v>
      </c>
    </row>
    <row r="2522" spans="2:30" x14ac:dyDescent="0.25">
      <c r="B2522" t="s">
        <v>3866</v>
      </c>
      <c r="C2522" t="s">
        <v>3817</v>
      </c>
      <c r="D2522" s="7" t="s">
        <v>3826</v>
      </c>
      <c r="E2522" s="2" t="b">
        <v>1</v>
      </c>
      <c r="F2522" s="2" t="s">
        <v>3815</v>
      </c>
      <c r="G2522" s="7" t="s">
        <v>8</v>
      </c>
      <c r="H2522" t="s">
        <v>101</v>
      </c>
      <c r="I2522" s="53">
        <v>44877</v>
      </c>
      <c r="J2522" s="2" t="s">
        <v>3828</v>
      </c>
      <c r="K2522" s="2" t="s">
        <v>170</v>
      </c>
      <c r="L2522" s="9">
        <v>25.7</v>
      </c>
      <c r="M2522" t="s">
        <v>3869</v>
      </c>
      <c r="N2522" s="2" t="s">
        <v>85</v>
      </c>
      <c r="O2522" s="2" t="s">
        <v>4139</v>
      </c>
      <c r="P2522" s="2" t="str">
        <f>VLOOKUP(I2522,Period!A:B,2,FALSE)</f>
        <v>2022H2</v>
      </c>
      <c r="Q2522" s="9">
        <f t="shared" si="442"/>
        <v>44.762499999999996</v>
      </c>
      <c r="R2522" s="2">
        <f t="shared" si="443"/>
        <v>50</v>
      </c>
      <c r="S2522" t="str">
        <f t="shared" si="444"/>
        <v>03 Cloudy (40%-90%)</v>
      </c>
      <c r="T2522" t="str">
        <f t="shared" si="452"/>
        <v>44877S2A_MSIL1CCDM-MLB-CLSTA4487703 Cloudy (40%-90%)</v>
      </c>
      <c r="U2522">
        <f>IF(COUNTIF(T$2:T2521,T2522)&gt;=1,0,1)</f>
        <v>0</v>
      </c>
      <c r="V2522" s="26" t="s">
        <v>751</v>
      </c>
      <c r="W2522" s="26">
        <f t="shared" si="445"/>
        <v>2022</v>
      </c>
      <c r="X2522" s="26">
        <f t="shared" si="446"/>
        <v>11</v>
      </c>
      <c r="Y2522" s="26">
        <f t="shared" si="447"/>
        <v>12</v>
      </c>
      <c r="Z2522" s="26" t="str">
        <f t="shared" si="448"/>
        <v>18</v>
      </c>
      <c r="AA2522" s="26" t="str">
        <f t="shared" si="449"/>
        <v>53</v>
      </c>
      <c r="AB2522" s="26" t="str">
        <f t="shared" si="450"/>
        <v>32</v>
      </c>
      <c r="AC2522" s="86" t="str">
        <f t="shared" si="451"/>
        <v>CLS_TA_2500X1254px_65m_S2A_MSIL1C_20221112_50CC</v>
      </c>
      <c r="AD2522" s="41" t="s">
        <v>752</v>
      </c>
    </row>
    <row r="2523" spans="2:30" x14ac:dyDescent="0.25">
      <c r="B2523" t="s">
        <v>3866</v>
      </c>
      <c r="C2523" t="s">
        <v>3817</v>
      </c>
      <c r="D2523" s="7" t="s">
        <v>3826</v>
      </c>
      <c r="E2523" s="2" t="b">
        <v>1</v>
      </c>
      <c r="F2523" s="2" t="s">
        <v>3815</v>
      </c>
      <c r="G2523" s="7" t="s">
        <v>8</v>
      </c>
      <c r="H2523" t="s">
        <v>101</v>
      </c>
      <c r="I2523" s="57">
        <v>44875</v>
      </c>
      <c r="J2523" s="2" t="s">
        <v>102</v>
      </c>
      <c r="K2523" s="2" t="s">
        <v>127</v>
      </c>
      <c r="L2523" s="9">
        <v>0</v>
      </c>
      <c r="M2523" t="s">
        <v>3869</v>
      </c>
      <c r="N2523" s="2" t="s">
        <v>85</v>
      </c>
      <c r="O2523" s="2" t="s">
        <v>4139</v>
      </c>
      <c r="P2523" s="2" t="str">
        <f>VLOOKUP(I2523,Period!A:B,2,FALSE)</f>
        <v>2022H2</v>
      </c>
      <c r="Q2523" s="9">
        <f t="shared" si="442"/>
        <v>3.3333333333333333E-2</v>
      </c>
      <c r="R2523" s="2">
        <f t="shared" si="443"/>
        <v>10</v>
      </c>
      <c r="S2523" t="str">
        <f t="shared" si="444"/>
        <v>02 Sunny (10%-30%)</v>
      </c>
      <c r="T2523" t="str">
        <f t="shared" si="452"/>
        <v>44875S2A_MSIL1CCDM-MLB-CLSTA4487502 Sunny (10%-30%)</v>
      </c>
      <c r="U2523">
        <f>IF(COUNTIF(T$2:T2522,T2523)&gt;=1,0,1)</f>
        <v>1</v>
      </c>
      <c r="V2523" s="26" t="s">
        <v>751</v>
      </c>
      <c r="W2523" s="26">
        <f t="shared" si="445"/>
        <v>2022</v>
      </c>
      <c r="X2523" s="26">
        <f t="shared" si="446"/>
        <v>11</v>
      </c>
      <c r="Y2523" s="26">
        <f t="shared" si="447"/>
        <v>10</v>
      </c>
      <c r="Z2523" s="26" t="str">
        <f t="shared" si="448"/>
        <v>19</v>
      </c>
      <c r="AA2523" s="26" t="str">
        <f t="shared" si="449"/>
        <v>03</v>
      </c>
      <c r="AB2523" s="26" t="str">
        <f t="shared" si="450"/>
        <v>55</v>
      </c>
      <c r="AC2523" s="86" t="str">
        <f t="shared" si="451"/>
        <v>CLS_TA_2500X1254px_65m_S2A_MSIL1C_20221110_10CC</v>
      </c>
      <c r="AD2523" s="41" t="s">
        <v>752</v>
      </c>
    </row>
    <row r="2524" spans="2:30" x14ac:dyDescent="0.25">
      <c r="B2524" t="s">
        <v>3866</v>
      </c>
      <c r="C2524" t="s">
        <v>3817</v>
      </c>
      <c r="D2524" s="7" t="s">
        <v>3826</v>
      </c>
      <c r="E2524" s="2" t="b">
        <v>1</v>
      </c>
      <c r="F2524" s="2" t="s">
        <v>3815</v>
      </c>
      <c r="G2524" s="7" t="s">
        <v>8</v>
      </c>
      <c r="H2524" t="s">
        <v>101</v>
      </c>
      <c r="I2524" s="57">
        <v>44875</v>
      </c>
      <c r="J2524" s="2" t="s">
        <v>103</v>
      </c>
      <c r="K2524" s="2" t="s">
        <v>122</v>
      </c>
      <c r="L2524" s="9">
        <v>0</v>
      </c>
      <c r="M2524" t="s">
        <v>3869</v>
      </c>
      <c r="N2524" s="2" t="s">
        <v>85</v>
      </c>
      <c r="O2524" s="2" t="s">
        <v>4139</v>
      </c>
      <c r="P2524" s="2" t="str">
        <f>VLOOKUP(I2524,Period!A:B,2,FALSE)</f>
        <v>2022H2</v>
      </c>
      <c r="Q2524" s="9">
        <f t="shared" si="442"/>
        <v>3.3333333333333333E-2</v>
      </c>
      <c r="R2524" s="2">
        <f t="shared" si="443"/>
        <v>10</v>
      </c>
      <c r="S2524" t="str">
        <f t="shared" si="444"/>
        <v>02 Sunny (10%-30%)</v>
      </c>
      <c r="T2524" t="str">
        <f t="shared" si="452"/>
        <v>44875S2A_MSIL1CCDM-MLB-CLSTA4487502 Sunny (10%-30%)</v>
      </c>
      <c r="U2524">
        <f>IF(COUNTIF(T$2:T2523,T2524)&gt;=1,0,1)</f>
        <v>0</v>
      </c>
      <c r="V2524" s="26" t="s">
        <v>751</v>
      </c>
      <c r="W2524" s="26">
        <f t="shared" si="445"/>
        <v>2022</v>
      </c>
      <c r="X2524" s="26">
        <f t="shared" si="446"/>
        <v>11</v>
      </c>
      <c r="Y2524" s="26">
        <f t="shared" si="447"/>
        <v>10</v>
      </c>
      <c r="Z2524" s="26" t="str">
        <f t="shared" si="448"/>
        <v>19</v>
      </c>
      <c r="AA2524" s="26" t="str">
        <f t="shared" si="449"/>
        <v>03</v>
      </c>
      <c r="AB2524" s="26" t="str">
        <f t="shared" si="450"/>
        <v>51</v>
      </c>
      <c r="AC2524" s="86" t="str">
        <f t="shared" si="451"/>
        <v>CLS_TA_2500X1254px_65m_S2A_MSIL1C_20221110_10CC</v>
      </c>
      <c r="AD2524" s="41" t="s">
        <v>752</v>
      </c>
    </row>
    <row r="2525" spans="2:30" x14ac:dyDescent="0.25">
      <c r="B2525" t="s">
        <v>3866</v>
      </c>
      <c r="C2525" t="s">
        <v>3817</v>
      </c>
      <c r="D2525" s="7" t="s">
        <v>3826</v>
      </c>
      <c r="E2525" s="2" t="b">
        <v>1</v>
      </c>
      <c r="F2525" s="2" t="s">
        <v>3815</v>
      </c>
      <c r="G2525" s="7" t="s">
        <v>8</v>
      </c>
      <c r="H2525" t="s">
        <v>101</v>
      </c>
      <c r="I2525" s="57">
        <v>44875</v>
      </c>
      <c r="J2525" s="2" t="s">
        <v>104</v>
      </c>
      <c r="K2525" s="2" t="s">
        <v>136</v>
      </c>
      <c r="L2525" s="9">
        <v>0</v>
      </c>
      <c r="M2525" t="s">
        <v>3869</v>
      </c>
      <c r="N2525" s="2" t="s">
        <v>85</v>
      </c>
      <c r="O2525" s="2" t="s">
        <v>4139</v>
      </c>
      <c r="P2525" s="2" t="str">
        <f>VLOOKUP(I2525,Period!A:B,2,FALSE)</f>
        <v>2022H2</v>
      </c>
      <c r="Q2525" s="9">
        <f t="shared" si="442"/>
        <v>3.3333333333333333E-2</v>
      </c>
      <c r="R2525" s="2">
        <f t="shared" si="443"/>
        <v>10</v>
      </c>
      <c r="S2525" t="str">
        <f t="shared" si="444"/>
        <v>02 Sunny (10%-30%)</v>
      </c>
      <c r="T2525" t="str">
        <f t="shared" si="452"/>
        <v>44875S2A_MSIL1CCDM-MLB-CLSTA4487502 Sunny (10%-30%)</v>
      </c>
      <c r="U2525">
        <f>IF(COUNTIF(T$2:T2524,T2525)&gt;=1,0,1)</f>
        <v>0</v>
      </c>
      <c r="V2525" s="26" t="s">
        <v>751</v>
      </c>
      <c r="W2525" s="26">
        <f t="shared" si="445"/>
        <v>2022</v>
      </c>
      <c r="X2525" s="26">
        <f t="shared" si="446"/>
        <v>11</v>
      </c>
      <c r="Y2525" s="26">
        <f t="shared" si="447"/>
        <v>10</v>
      </c>
      <c r="Z2525" s="26" t="str">
        <f t="shared" si="448"/>
        <v>19</v>
      </c>
      <c r="AA2525" s="26" t="str">
        <f t="shared" si="449"/>
        <v>03</v>
      </c>
      <c r="AB2525" s="26" t="str">
        <f t="shared" si="450"/>
        <v>50</v>
      </c>
      <c r="AC2525" s="86" t="str">
        <f t="shared" si="451"/>
        <v>CLS_TA_2500X1254px_65m_S2A_MSIL1C_20221110_10CC</v>
      </c>
      <c r="AD2525" s="41" t="s">
        <v>752</v>
      </c>
    </row>
    <row r="2526" spans="2:30" x14ac:dyDescent="0.25">
      <c r="B2526" t="s">
        <v>3866</v>
      </c>
      <c r="C2526" t="s">
        <v>3817</v>
      </c>
      <c r="D2526" s="7" t="s">
        <v>3826</v>
      </c>
      <c r="E2526" s="2" t="b">
        <v>1</v>
      </c>
      <c r="F2526" s="2" t="s">
        <v>3815</v>
      </c>
      <c r="G2526" s="7" t="s">
        <v>8</v>
      </c>
      <c r="H2526" t="s">
        <v>101</v>
      </c>
      <c r="I2526" s="57">
        <v>44875</v>
      </c>
      <c r="J2526" s="2" t="s">
        <v>105</v>
      </c>
      <c r="K2526" s="2" t="s">
        <v>158</v>
      </c>
      <c r="L2526" s="9">
        <v>0</v>
      </c>
      <c r="M2526" t="s">
        <v>3869</v>
      </c>
      <c r="N2526" s="2" t="s">
        <v>85</v>
      </c>
      <c r="O2526" s="2" t="s">
        <v>4139</v>
      </c>
      <c r="P2526" s="2" t="str">
        <f>VLOOKUP(I2526,Period!A:B,2,FALSE)</f>
        <v>2022H2</v>
      </c>
      <c r="Q2526" s="9">
        <f t="shared" si="442"/>
        <v>3.3333333333333333E-2</v>
      </c>
      <c r="R2526" s="2">
        <f t="shared" si="443"/>
        <v>10</v>
      </c>
      <c r="S2526" t="str">
        <f t="shared" si="444"/>
        <v>02 Sunny (10%-30%)</v>
      </c>
      <c r="T2526" t="str">
        <f t="shared" si="452"/>
        <v>44875S2A_MSIL1CCDM-MLB-CLSTA4487502 Sunny (10%-30%)</v>
      </c>
      <c r="U2526">
        <f>IF(COUNTIF(T$2:T2525,T2526)&gt;=1,0,1)</f>
        <v>0</v>
      </c>
      <c r="V2526" s="26" t="s">
        <v>751</v>
      </c>
      <c r="W2526" s="26">
        <f t="shared" si="445"/>
        <v>2022</v>
      </c>
      <c r="X2526" s="26">
        <f t="shared" si="446"/>
        <v>11</v>
      </c>
      <c r="Y2526" s="26">
        <f t="shared" si="447"/>
        <v>10</v>
      </c>
      <c r="Z2526" s="26" t="str">
        <f t="shared" si="448"/>
        <v>19</v>
      </c>
      <c r="AA2526" s="26" t="str">
        <f t="shared" si="449"/>
        <v>03</v>
      </c>
      <c r="AB2526" s="26" t="str">
        <f t="shared" si="450"/>
        <v>40</v>
      </c>
      <c r="AC2526" s="86" t="str">
        <f t="shared" si="451"/>
        <v>CLS_TA_2500X1254px_65m_S2A_MSIL1C_20221110_10CC</v>
      </c>
      <c r="AD2526" s="41" t="s">
        <v>752</v>
      </c>
    </row>
    <row r="2527" spans="2:30" x14ac:dyDescent="0.25">
      <c r="B2527" t="s">
        <v>3866</v>
      </c>
      <c r="C2527" t="s">
        <v>3817</v>
      </c>
      <c r="D2527" s="7" t="s">
        <v>3826</v>
      </c>
      <c r="E2527" s="2" t="b">
        <v>1</v>
      </c>
      <c r="F2527" s="2" t="s">
        <v>3815</v>
      </c>
      <c r="G2527" s="7" t="s">
        <v>8</v>
      </c>
      <c r="H2527" t="s">
        <v>101</v>
      </c>
      <c r="I2527" s="57">
        <v>44875</v>
      </c>
      <c r="J2527" s="2" t="s">
        <v>110</v>
      </c>
      <c r="K2527" s="2" t="s">
        <v>130</v>
      </c>
      <c r="L2527" s="9">
        <v>0.1</v>
      </c>
      <c r="M2527" t="s">
        <v>3869</v>
      </c>
      <c r="N2527" s="2" t="s">
        <v>85</v>
      </c>
      <c r="O2527" s="2" t="s">
        <v>4139</v>
      </c>
      <c r="P2527" s="2" t="str">
        <f>VLOOKUP(I2527,Period!A:B,2,FALSE)</f>
        <v>2022H2</v>
      </c>
      <c r="Q2527" s="9">
        <f t="shared" si="442"/>
        <v>3.3333333333333333E-2</v>
      </c>
      <c r="R2527" s="2">
        <f t="shared" si="443"/>
        <v>10</v>
      </c>
      <c r="S2527" t="str">
        <f t="shared" si="444"/>
        <v>02 Sunny (10%-30%)</v>
      </c>
      <c r="T2527" t="str">
        <f t="shared" si="452"/>
        <v>44875S2A_MSIL1CCDM-MLB-CLSTA4487502 Sunny (10%-30%)</v>
      </c>
      <c r="U2527">
        <f>IF(COUNTIF(T$2:T2526,T2527)&gt;=1,0,1)</f>
        <v>0</v>
      </c>
      <c r="V2527" s="26" t="s">
        <v>751</v>
      </c>
      <c r="W2527" s="26">
        <f t="shared" si="445"/>
        <v>2022</v>
      </c>
      <c r="X2527" s="26">
        <f t="shared" si="446"/>
        <v>11</v>
      </c>
      <c r="Y2527" s="26">
        <f t="shared" si="447"/>
        <v>10</v>
      </c>
      <c r="Z2527" s="26" t="str">
        <f t="shared" si="448"/>
        <v>19</v>
      </c>
      <c r="AA2527" s="26" t="str">
        <f t="shared" si="449"/>
        <v>03</v>
      </c>
      <c r="AB2527" s="26" t="str">
        <f t="shared" si="450"/>
        <v>36</v>
      </c>
      <c r="AC2527" s="86" t="str">
        <f t="shared" si="451"/>
        <v>CLS_TA_2500X1254px_65m_S2A_MSIL1C_20221110_10CC</v>
      </c>
      <c r="AD2527" s="41" t="s">
        <v>752</v>
      </c>
    </row>
    <row r="2528" spans="2:30" x14ac:dyDescent="0.25">
      <c r="B2528" t="s">
        <v>3866</v>
      </c>
      <c r="C2528" t="s">
        <v>3817</v>
      </c>
      <c r="D2528" s="7" t="s">
        <v>3826</v>
      </c>
      <c r="E2528" s="2" t="b">
        <v>1</v>
      </c>
      <c r="F2528" s="2" t="s">
        <v>3815</v>
      </c>
      <c r="G2528" s="7" t="s">
        <v>8</v>
      </c>
      <c r="H2528" t="s">
        <v>101</v>
      </c>
      <c r="I2528" s="57">
        <v>44875</v>
      </c>
      <c r="J2528" s="2" t="s">
        <v>111</v>
      </c>
      <c r="K2528" s="2" t="s">
        <v>130</v>
      </c>
      <c r="L2528" s="9">
        <v>0.1</v>
      </c>
      <c r="M2528" t="s">
        <v>3869</v>
      </c>
      <c r="N2528" s="2" t="s">
        <v>85</v>
      </c>
      <c r="O2528" s="2" t="s">
        <v>4139</v>
      </c>
      <c r="P2528" s="2" t="str">
        <f>VLOOKUP(I2528,Period!A:B,2,FALSE)</f>
        <v>2022H2</v>
      </c>
      <c r="Q2528" s="9">
        <f t="shared" si="442"/>
        <v>3.3333333333333333E-2</v>
      </c>
      <c r="R2528" s="2">
        <f t="shared" si="443"/>
        <v>10</v>
      </c>
      <c r="S2528" t="str">
        <f t="shared" si="444"/>
        <v>02 Sunny (10%-30%)</v>
      </c>
      <c r="T2528" t="str">
        <f t="shared" si="452"/>
        <v>44875S2A_MSIL1CCDM-MLB-CLSTA4487502 Sunny (10%-30%)</v>
      </c>
      <c r="U2528">
        <f>IF(COUNTIF(T$2:T2527,T2528)&gt;=1,0,1)</f>
        <v>0</v>
      </c>
      <c r="V2528" s="26" t="s">
        <v>751</v>
      </c>
      <c r="W2528" s="26">
        <f t="shared" si="445"/>
        <v>2022</v>
      </c>
      <c r="X2528" s="26">
        <f t="shared" si="446"/>
        <v>11</v>
      </c>
      <c r="Y2528" s="26">
        <f t="shared" si="447"/>
        <v>10</v>
      </c>
      <c r="Z2528" s="26" t="str">
        <f t="shared" si="448"/>
        <v>19</v>
      </c>
      <c r="AA2528" s="26" t="str">
        <f t="shared" si="449"/>
        <v>03</v>
      </c>
      <c r="AB2528" s="26" t="str">
        <f t="shared" si="450"/>
        <v>36</v>
      </c>
      <c r="AC2528" s="86" t="str">
        <f t="shared" si="451"/>
        <v>CLS_TA_2500X1254px_65m_S2A_MSIL1C_20221110_10CC</v>
      </c>
      <c r="AD2528" s="41" t="s">
        <v>752</v>
      </c>
    </row>
    <row r="2529" spans="2:30" x14ac:dyDescent="0.25">
      <c r="B2529" t="s">
        <v>3866</v>
      </c>
      <c r="C2529" t="s">
        <v>3817</v>
      </c>
      <c r="D2529" s="7" t="s">
        <v>3826</v>
      </c>
      <c r="E2529" s="2" t="b">
        <v>1</v>
      </c>
      <c r="F2529" s="2" t="s">
        <v>3815</v>
      </c>
      <c r="G2529" s="7" t="s">
        <v>8</v>
      </c>
      <c r="H2529" t="s">
        <v>101</v>
      </c>
      <c r="I2529" s="61">
        <v>44870</v>
      </c>
      <c r="J2529" s="2" t="s">
        <v>102</v>
      </c>
      <c r="K2529" s="2" t="s">
        <v>145</v>
      </c>
      <c r="L2529" s="9">
        <v>95.4</v>
      </c>
      <c r="M2529" t="s">
        <v>3869</v>
      </c>
      <c r="N2529" s="2" t="s">
        <v>85</v>
      </c>
      <c r="O2529" s="2" t="s">
        <v>4139</v>
      </c>
      <c r="P2529" s="2" t="str">
        <f>VLOOKUP(I2529,Period!A:B,2,FALSE)</f>
        <v>2022H2</v>
      </c>
      <c r="Q2529" s="9">
        <f t="shared" si="442"/>
        <v>90.433333333333337</v>
      </c>
      <c r="R2529" s="2">
        <f t="shared" si="443"/>
        <v>100</v>
      </c>
      <c r="S2529" t="str">
        <f t="shared" si="444"/>
        <v>04 Overcast (100%)</v>
      </c>
      <c r="T2529" t="str">
        <f t="shared" si="452"/>
        <v>44870S2A_MSIL1CCDM-MLB-CLSTA4487004 Overcast (100%)</v>
      </c>
      <c r="U2529">
        <f>IF(COUNTIF(T$2:T2528,T2529)&gt;=1,0,1)</f>
        <v>1</v>
      </c>
      <c r="V2529" s="26" t="s">
        <v>751</v>
      </c>
      <c r="W2529" s="26">
        <f t="shared" si="445"/>
        <v>2022</v>
      </c>
      <c r="X2529" s="26">
        <f t="shared" si="446"/>
        <v>11</v>
      </c>
      <c r="Y2529" s="26" t="str">
        <f t="shared" si="447"/>
        <v>05</v>
      </c>
      <c r="Z2529" s="26" t="str">
        <f t="shared" si="448"/>
        <v>19</v>
      </c>
      <c r="AA2529" s="26" t="str">
        <f t="shared" si="449"/>
        <v>03</v>
      </c>
      <c r="AB2529" s="26" t="str">
        <f t="shared" si="450"/>
        <v>49</v>
      </c>
      <c r="AC2529" s="86" t="str">
        <f t="shared" si="451"/>
        <v>CLS_TA_2500X1254px_65m_S2A_MSIL1C_20221105_100CC</v>
      </c>
      <c r="AD2529" s="41" t="s">
        <v>752</v>
      </c>
    </row>
    <row r="2530" spans="2:30" x14ac:dyDescent="0.25">
      <c r="B2530" t="s">
        <v>3866</v>
      </c>
      <c r="C2530" t="s">
        <v>3817</v>
      </c>
      <c r="D2530" s="7" t="s">
        <v>3826</v>
      </c>
      <c r="E2530" s="2" t="b">
        <v>1</v>
      </c>
      <c r="F2530" s="2" t="s">
        <v>3815</v>
      </c>
      <c r="G2530" s="7" t="s">
        <v>8</v>
      </c>
      <c r="H2530" t="s">
        <v>101</v>
      </c>
      <c r="I2530" s="61">
        <v>44870</v>
      </c>
      <c r="J2530" s="2" t="s">
        <v>103</v>
      </c>
      <c r="K2530" s="2" t="s">
        <v>146</v>
      </c>
      <c r="L2530" s="9">
        <v>97.8</v>
      </c>
      <c r="M2530" t="s">
        <v>3869</v>
      </c>
      <c r="N2530" s="2" t="s">
        <v>85</v>
      </c>
      <c r="O2530" s="2" t="s">
        <v>4139</v>
      </c>
      <c r="P2530" s="2" t="str">
        <f>VLOOKUP(I2530,Period!A:B,2,FALSE)</f>
        <v>2022H2</v>
      </c>
      <c r="Q2530" s="9">
        <f t="shared" si="442"/>
        <v>90.433333333333337</v>
      </c>
      <c r="R2530" s="2">
        <f t="shared" si="443"/>
        <v>100</v>
      </c>
      <c r="S2530" t="str">
        <f t="shared" si="444"/>
        <v>04 Overcast (100%)</v>
      </c>
      <c r="T2530" t="str">
        <f t="shared" si="452"/>
        <v>44870S2A_MSIL1CCDM-MLB-CLSTA4487004 Overcast (100%)</v>
      </c>
      <c r="U2530">
        <f>IF(COUNTIF(T$2:T2529,T2530)&gt;=1,0,1)</f>
        <v>0</v>
      </c>
      <c r="V2530" s="26" t="s">
        <v>751</v>
      </c>
      <c r="W2530" s="26">
        <f t="shared" si="445"/>
        <v>2022</v>
      </c>
      <c r="X2530" s="26">
        <f t="shared" si="446"/>
        <v>11</v>
      </c>
      <c r="Y2530" s="26" t="str">
        <f t="shared" si="447"/>
        <v>05</v>
      </c>
      <c r="Z2530" s="26" t="str">
        <f t="shared" si="448"/>
        <v>19</v>
      </c>
      <c r="AA2530" s="26" t="str">
        <f t="shared" si="449"/>
        <v>03</v>
      </c>
      <c r="AB2530" s="26" t="str">
        <f t="shared" si="450"/>
        <v>46</v>
      </c>
      <c r="AC2530" s="86" t="str">
        <f t="shared" si="451"/>
        <v>CLS_TA_2500X1254px_65m_S2A_MSIL1C_20221105_100CC</v>
      </c>
      <c r="AD2530" s="41" t="s">
        <v>752</v>
      </c>
    </row>
    <row r="2531" spans="2:30" x14ac:dyDescent="0.25">
      <c r="B2531" t="s">
        <v>3866</v>
      </c>
      <c r="C2531" t="s">
        <v>3817</v>
      </c>
      <c r="D2531" s="7" t="s">
        <v>3826</v>
      </c>
      <c r="E2531" s="2" t="b">
        <v>1</v>
      </c>
      <c r="F2531" s="2" t="s">
        <v>3815</v>
      </c>
      <c r="G2531" s="7" t="s">
        <v>8</v>
      </c>
      <c r="H2531" t="s">
        <v>101</v>
      </c>
      <c r="I2531" s="61">
        <v>44870</v>
      </c>
      <c r="J2531" s="2" t="s">
        <v>104</v>
      </c>
      <c r="K2531" s="2" t="s">
        <v>147</v>
      </c>
      <c r="L2531" s="9">
        <v>98.7</v>
      </c>
      <c r="M2531" t="s">
        <v>3869</v>
      </c>
      <c r="N2531" s="2" t="s">
        <v>85</v>
      </c>
      <c r="O2531" s="2" t="s">
        <v>4139</v>
      </c>
      <c r="P2531" s="2" t="str">
        <f>VLOOKUP(I2531,Period!A:B,2,FALSE)</f>
        <v>2022H2</v>
      </c>
      <c r="Q2531" s="9">
        <f t="shared" si="442"/>
        <v>90.433333333333337</v>
      </c>
      <c r="R2531" s="2">
        <f t="shared" si="443"/>
        <v>100</v>
      </c>
      <c r="S2531" t="str">
        <f t="shared" si="444"/>
        <v>04 Overcast (100%)</v>
      </c>
      <c r="T2531" t="str">
        <f t="shared" si="452"/>
        <v>44870S2A_MSIL1CCDM-MLB-CLSTA4487004 Overcast (100%)</v>
      </c>
      <c r="U2531">
        <f>IF(COUNTIF(T$2:T2530,T2531)&gt;=1,0,1)</f>
        <v>0</v>
      </c>
      <c r="V2531" s="26" t="s">
        <v>751</v>
      </c>
      <c r="W2531" s="26">
        <f t="shared" si="445"/>
        <v>2022</v>
      </c>
      <c r="X2531" s="26">
        <f t="shared" si="446"/>
        <v>11</v>
      </c>
      <c r="Y2531" s="26" t="str">
        <f t="shared" si="447"/>
        <v>05</v>
      </c>
      <c r="Z2531" s="26" t="str">
        <f t="shared" si="448"/>
        <v>19</v>
      </c>
      <c r="AA2531" s="26" t="str">
        <f t="shared" si="449"/>
        <v>03</v>
      </c>
      <c r="AB2531" s="26" t="str">
        <f t="shared" si="450"/>
        <v>45</v>
      </c>
      <c r="AC2531" s="86" t="str">
        <f t="shared" si="451"/>
        <v>CLS_TA_2500X1254px_65m_S2A_MSIL1C_20221105_100CC</v>
      </c>
      <c r="AD2531" s="41" t="s">
        <v>752</v>
      </c>
    </row>
    <row r="2532" spans="2:30" x14ac:dyDescent="0.25">
      <c r="B2532" t="s">
        <v>3866</v>
      </c>
      <c r="C2532" t="s">
        <v>3817</v>
      </c>
      <c r="D2532" s="7" t="s">
        <v>3826</v>
      </c>
      <c r="E2532" s="2" t="b">
        <v>1</v>
      </c>
      <c r="F2532" s="2" t="s">
        <v>3815</v>
      </c>
      <c r="G2532" s="7" t="s">
        <v>8</v>
      </c>
      <c r="H2532" t="s">
        <v>101</v>
      </c>
      <c r="I2532" s="61">
        <v>44870</v>
      </c>
      <c r="J2532" s="2" t="s">
        <v>3827</v>
      </c>
      <c r="K2532" s="2" t="s">
        <v>123</v>
      </c>
      <c r="L2532" s="9">
        <v>99.2</v>
      </c>
      <c r="M2532" t="s">
        <v>3869</v>
      </c>
      <c r="N2532" s="2" t="s">
        <v>85</v>
      </c>
      <c r="O2532" s="2" t="s">
        <v>4139</v>
      </c>
      <c r="P2532" s="2" t="str">
        <f>VLOOKUP(I2532,Period!A:B,2,FALSE)</f>
        <v>2022H2</v>
      </c>
      <c r="Q2532" s="9">
        <f t="shared" si="442"/>
        <v>90.433333333333337</v>
      </c>
      <c r="R2532" s="2">
        <f t="shared" si="443"/>
        <v>100</v>
      </c>
      <c r="S2532" t="str">
        <f t="shared" si="444"/>
        <v>04 Overcast (100%)</v>
      </c>
      <c r="T2532" t="str">
        <f t="shared" si="452"/>
        <v>44870S2A_MSIL1CCDM-MLB-CLSTA4487004 Overcast (100%)</v>
      </c>
      <c r="U2532">
        <f>IF(COUNTIF(T$2:T2531,T2532)&gt;=1,0,1)</f>
        <v>0</v>
      </c>
      <c r="V2532" s="26" t="s">
        <v>751</v>
      </c>
      <c r="W2532" s="26">
        <f t="shared" si="445"/>
        <v>2022</v>
      </c>
      <c r="X2532" s="26">
        <f t="shared" si="446"/>
        <v>11</v>
      </c>
      <c r="Y2532" s="26" t="str">
        <f t="shared" si="447"/>
        <v>05</v>
      </c>
      <c r="Z2532" s="26" t="str">
        <f t="shared" si="448"/>
        <v>19</v>
      </c>
      <c r="AA2532" s="26" t="str">
        <f t="shared" si="449"/>
        <v>03</v>
      </c>
      <c r="AB2532" s="26" t="str">
        <f t="shared" si="450"/>
        <v>37</v>
      </c>
      <c r="AC2532" s="86" t="str">
        <f t="shared" si="451"/>
        <v>CLS_TA_2500X1254px_65m_S2A_MSIL1C_20221105_100CC</v>
      </c>
      <c r="AD2532" s="41" t="s">
        <v>752</v>
      </c>
    </row>
    <row r="2533" spans="2:30" x14ac:dyDescent="0.25">
      <c r="B2533" t="s">
        <v>3866</v>
      </c>
      <c r="C2533" t="s">
        <v>3817</v>
      </c>
      <c r="D2533" s="7" t="s">
        <v>3826</v>
      </c>
      <c r="E2533" s="2" t="b">
        <v>1</v>
      </c>
      <c r="F2533" s="2" t="s">
        <v>3815</v>
      </c>
      <c r="G2533" s="7" t="s">
        <v>8</v>
      </c>
      <c r="H2533" t="s">
        <v>101</v>
      </c>
      <c r="I2533" s="61">
        <v>44870</v>
      </c>
      <c r="J2533" s="2" t="s">
        <v>110</v>
      </c>
      <c r="K2533" s="2" t="s">
        <v>149</v>
      </c>
      <c r="L2533" s="9">
        <v>91.9</v>
      </c>
      <c r="M2533" t="s">
        <v>3869</v>
      </c>
      <c r="N2533" s="2" t="s">
        <v>85</v>
      </c>
      <c r="O2533" s="2" t="s">
        <v>4139</v>
      </c>
      <c r="P2533" s="2" t="str">
        <f>VLOOKUP(I2533,Period!A:B,2,FALSE)</f>
        <v>2022H2</v>
      </c>
      <c r="Q2533" s="9">
        <f t="shared" si="442"/>
        <v>90.433333333333337</v>
      </c>
      <c r="R2533" s="2">
        <f t="shared" si="443"/>
        <v>100</v>
      </c>
      <c r="S2533" t="str">
        <f t="shared" si="444"/>
        <v>04 Overcast (100%)</v>
      </c>
      <c r="T2533" t="str">
        <f t="shared" si="452"/>
        <v>44870S2A_MSIL1CCDM-MLB-CLSTA4487004 Overcast (100%)</v>
      </c>
      <c r="U2533">
        <f>IF(COUNTIF(T$2:T2532,T2533)&gt;=1,0,1)</f>
        <v>0</v>
      </c>
      <c r="V2533" s="26" t="s">
        <v>751</v>
      </c>
      <c r="W2533" s="26">
        <f t="shared" si="445"/>
        <v>2022</v>
      </c>
      <c r="X2533" s="26">
        <f t="shared" si="446"/>
        <v>11</v>
      </c>
      <c r="Y2533" s="26" t="str">
        <f t="shared" si="447"/>
        <v>05</v>
      </c>
      <c r="Z2533" s="26" t="str">
        <f t="shared" si="448"/>
        <v>19</v>
      </c>
      <c r="AA2533" s="26" t="str">
        <f t="shared" si="449"/>
        <v>03</v>
      </c>
      <c r="AB2533" s="26" t="str">
        <f t="shared" si="450"/>
        <v>35</v>
      </c>
      <c r="AC2533" s="86" t="str">
        <f t="shared" si="451"/>
        <v>CLS_TA_2500X1254px_65m_S2A_MSIL1C_20221105_100CC</v>
      </c>
      <c r="AD2533" s="41" t="s">
        <v>752</v>
      </c>
    </row>
    <row r="2534" spans="2:30" x14ac:dyDescent="0.25">
      <c r="B2534" t="s">
        <v>3866</v>
      </c>
      <c r="C2534" t="s">
        <v>3817</v>
      </c>
      <c r="D2534" s="7" t="s">
        <v>3826</v>
      </c>
      <c r="E2534" s="2" t="b">
        <v>1</v>
      </c>
      <c r="F2534" s="2" t="s">
        <v>3815</v>
      </c>
      <c r="G2534" s="7" t="s">
        <v>8</v>
      </c>
      <c r="H2534" t="s">
        <v>101</v>
      </c>
      <c r="I2534" s="61">
        <v>44870</v>
      </c>
      <c r="J2534" s="2" t="s">
        <v>111</v>
      </c>
      <c r="K2534" s="2" t="s">
        <v>156</v>
      </c>
      <c r="L2534" s="9">
        <v>89.4</v>
      </c>
      <c r="M2534" t="s">
        <v>3869</v>
      </c>
      <c r="N2534" s="2" t="s">
        <v>85</v>
      </c>
      <c r="O2534" s="2" t="s">
        <v>4139</v>
      </c>
      <c r="P2534" s="2" t="str">
        <f>VLOOKUP(I2534,Period!A:B,2,FALSE)</f>
        <v>2022H2</v>
      </c>
      <c r="Q2534" s="9">
        <f t="shared" si="442"/>
        <v>90.433333333333337</v>
      </c>
      <c r="R2534" s="2">
        <f t="shared" si="443"/>
        <v>100</v>
      </c>
      <c r="S2534" t="str">
        <f t="shared" si="444"/>
        <v>04 Overcast (100%)</v>
      </c>
      <c r="T2534" t="str">
        <f t="shared" si="452"/>
        <v>44870S2A_MSIL1CCDM-MLB-CLSTA4487004 Overcast (100%)</v>
      </c>
      <c r="U2534">
        <f>IF(COUNTIF(T$2:T2533,T2534)&gt;=1,0,1)</f>
        <v>0</v>
      </c>
      <c r="V2534" s="26" t="s">
        <v>751</v>
      </c>
      <c r="W2534" s="26">
        <f t="shared" si="445"/>
        <v>2022</v>
      </c>
      <c r="X2534" s="26">
        <f t="shared" si="446"/>
        <v>11</v>
      </c>
      <c r="Y2534" s="26" t="str">
        <f t="shared" si="447"/>
        <v>05</v>
      </c>
      <c r="Z2534" s="26" t="str">
        <f t="shared" si="448"/>
        <v>19</v>
      </c>
      <c r="AA2534" s="26" t="str">
        <f t="shared" si="449"/>
        <v>03</v>
      </c>
      <c r="AB2534" s="26" t="str">
        <f t="shared" si="450"/>
        <v>34</v>
      </c>
      <c r="AC2534" s="86" t="str">
        <f t="shared" si="451"/>
        <v>CLS_TA_2500X1254px_65m_S2A_MSIL1C_20221105_100CC</v>
      </c>
      <c r="AD2534" s="41" t="s">
        <v>752</v>
      </c>
    </row>
    <row r="2535" spans="2:30" x14ac:dyDescent="0.25">
      <c r="B2535" t="s">
        <v>3866</v>
      </c>
      <c r="C2535" t="s">
        <v>3817</v>
      </c>
      <c r="D2535" s="7" t="s">
        <v>3826</v>
      </c>
      <c r="E2535" s="2" t="b">
        <v>1</v>
      </c>
      <c r="F2535" s="2" t="s">
        <v>3815</v>
      </c>
      <c r="G2535" s="7" t="s">
        <v>8</v>
      </c>
      <c r="H2535" t="s">
        <v>101</v>
      </c>
      <c r="I2535" s="61">
        <v>44870</v>
      </c>
      <c r="J2535" s="2" t="s">
        <v>105</v>
      </c>
      <c r="K2535" s="2" t="s">
        <v>151</v>
      </c>
      <c r="L2535" s="9">
        <v>99.4</v>
      </c>
      <c r="M2535" t="s">
        <v>3869</v>
      </c>
      <c r="N2535" s="2" t="s">
        <v>85</v>
      </c>
      <c r="O2535" s="2" t="s">
        <v>4139</v>
      </c>
      <c r="P2535" s="2" t="str">
        <f>VLOOKUP(I2535,Period!A:B,2,FALSE)</f>
        <v>2022H2</v>
      </c>
      <c r="Q2535" s="9">
        <f t="shared" si="442"/>
        <v>90.433333333333337</v>
      </c>
      <c r="R2535" s="2">
        <f t="shared" si="443"/>
        <v>100</v>
      </c>
      <c r="S2535" t="str">
        <f t="shared" si="444"/>
        <v>04 Overcast (100%)</v>
      </c>
      <c r="T2535" t="str">
        <f t="shared" si="452"/>
        <v>44870S2A_MSIL1CCDM-MLB-CLSTA4487004 Overcast (100%)</v>
      </c>
      <c r="U2535">
        <f>IF(COUNTIF(T$2:T2534,T2535)&gt;=1,0,1)</f>
        <v>0</v>
      </c>
      <c r="V2535" s="26" t="s">
        <v>751</v>
      </c>
      <c r="W2535" s="26">
        <f t="shared" si="445"/>
        <v>2022</v>
      </c>
      <c r="X2535" s="26">
        <f t="shared" si="446"/>
        <v>11</v>
      </c>
      <c r="Y2535" s="26" t="str">
        <f t="shared" si="447"/>
        <v>05</v>
      </c>
      <c r="Z2535" s="26" t="str">
        <f t="shared" si="448"/>
        <v>19</v>
      </c>
      <c r="AA2535" s="26" t="str">
        <f t="shared" si="449"/>
        <v>03</v>
      </c>
      <c r="AB2535" s="26" t="str">
        <f t="shared" si="450"/>
        <v>30</v>
      </c>
      <c r="AC2535" s="86" t="str">
        <f t="shared" si="451"/>
        <v>CLS_TA_2500X1254px_65m_S2A_MSIL1C_20221105_100CC</v>
      </c>
      <c r="AD2535" s="41" t="s">
        <v>752</v>
      </c>
    </row>
    <row r="2536" spans="2:30" x14ac:dyDescent="0.25">
      <c r="B2536" t="s">
        <v>3866</v>
      </c>
      <c r="C2536" t="s">
        <v>3817</v>
      </c>
      <c r="D2536" s="7" t="s">
        <v>3826</v>
      </c>
      <c r="E2536" s="2" t="b">
        <v>1</v>
      </c>
      <c r="F2536" s="2" t="s">
        <v>3815</v>
      </c>
      <c r="G2536" s="7" t="s">
        <v>8</v>
      </c>
      <c r="H2536" t="s">
        <v>101</v>
      </c>
      <c r="I2536" s="61">
        <v>44870</v>
      </c>
      <c r="J2536" s="2" t="s">
        <v>111</v>
      </c>
      <c r="K2536" s="2" t="s">
        <v>168</v>
      </c>
      <c r="L2536" s="9">
        <v>69.400000000000006</v>
      </c>
      <c r="M2536" t="s">
        <v>3869</v>
      </c>
      <c r="N2536" s="2" t="s">
        <v>85</v>
      </c>
      <c r="O2536" s="2" t="s">
        <v>4139</v>
      </c>
      <c r="P2536" s="2" t="str">
        <f>VLOOKUP(I2536,Period!A:B,2,FALSE)</f>
        <v>2022H2</v>
      </c>
      <c r="Q2536" s="9">
        <f t="shared" si="442"/>
        <v>90.433333333333337</v>
      </c>
      <c r="R2536" s="2">
        <f t="shared" si="443"/>
        <v>100</v>
      </c>
      <c r="S2536" t="str">
        <f t="shared" si="444"/>
        <v>04 Overcast (100%)</v>
      </c>
      <c r="T2536" t="str">
        <f t="shared" si="452"/>
        <v>44870S2A_MSIL1CCDM-MLB-CLSTA4487004 Overcast (100%)</v>
      </c>
      <c r="U2536">
        <f>IF(COUNTIF(T$2:T2535,T2536)&gt;=1,0,1)</f>
        <v>0</v>
      </c>
      <c r="V2536" s="26" t="s">
        <v>751</v>
      </c>
      <c r="W2536" s="26">
        <f t="shared" si="445"/>
        <v>2022</v>
      </c>
      <c r="X2536" s="26">
        <f t="shared" si="446"/>
        <v>11</v>
      </c>
      <c r="Y2536" s="26" t="str">
        <f t="shared" si="447"/>
        <v>05</v>
      </c>
      <c r="Z2536" s="26" t="str">
        <f t="shared" si="448"/>
        <v>19</v>
      </c>
      <c r="AA2536" s="26" t="str">
        <f t="shared" si="449"/>
        <v>03</v>
      </c>
      <c r="AB2536" s="26" t="str">
        <f t="shared" si="450"/>
        <v>28</v>
      </c>
      <c r="AC2536" s="86" t="str">
        <f t="shared" si="451"/>
        <v>CLS_TA_2500X1254px_65m_S2A_MSIL1C_20221105_100CC</v>
      </c>
      <c r="AD2536" s="41" t="s">
        <v>752</v>
      </c>
    </row>
    <row r="2537" spans="2:30" x14ac:dyDescent="0.25">
      <c r="B2537" t="s">
        <v>3866</v>
      </c>
      <c r="C2537" t="s">
        <v>3817</v>
      </c>
      <c r="D2537" s="7" t="s">
        <v>3826</v>
      </c>
      <c r="E2537" s="2" t="b">
        <v>1</v>
      </c>
      <c r="F2537" s="2" t="s">
        <v>3815</v>
      </c>
      <c r="G2537" s="7" t="s">
        <v>8</v>
      </c>
      <c r="H2537" t="s">
        <v>101</v>
      </c>
      <c r="I2537" s="61">
        <v>44870</v>
      </c>
      <c r="J2537" s="2" t="s">
        <v>110</v>
      </c>
      <c r="K2537" s="2" t="s">
        <v>168</v>
      </c>
      <c r="L2537" s="9">
        <v>72.7</v>
      </c>
      <c r="M2537" t="s">
        <v>3869</v>
      </c>
      <c r="N2537" s="2" t="s">
        <v>85</v>
      </c>
      <c r="O2537" s="2" t="s">
        <v>4139</v>
      </c>
      <c r="P2537" s="2" t="str">
        <f>VLOOKUP(I2537,Period!A:B,2,FALSE)</f>
        <v>2022H2</v>
      </c>
      <c r="Q2537" s="9">
        <f t="shared" si="442"/>
        <v>90.433333333333337</v>
      </c>
      <c r="R2537" s="2">
        <f t="shared" si="443"/>
        <v>100</v>
      </c>
      <c r="S2537" t="str">
        <f t="shared" si="444"/>
        <v>04 Overcast (100%)</v>
      </c>
      <c r="T2537" t="str">
        <f t="shared" si="452"/>
        <v>44870S2A_MSIL1CCDM-MLB-CLSTA4487004 Overcast (100%)</v>
      </c>
      <c r="U2537">
        <f>IF(COUNTIF(T$2:T2536,T2537)&gt;=1,0,1)</f>
        <v>0</v>
      </c>
      <c r="V2537" s="26" t="s">
        <v>751</v>
      </c>
      <c r="W2537" s="26">
        <f t="shared" si="445"/>
        <v>2022</v>
      </c>
      <c r="X2537" s="26">
        <f t="shared" si="446"/>
        <v>11</v>
      </c>
      <c r="Y2537" s="26" t="str">
        <f t="shared" si="447"/>
        <v>05</v>
      </c>
      <c r="Z2537" s="26" t="str">
        <f t="shared" si="448"/>
        <v>19</v>
      </c>
      <c r="AA2537" s="26" t="str">
        <f t="shared" si="449"/>
        <v>03</v>
      </c>
      <c r="AB2537" s="26" t="str">
        <f t="shared" si="450"/>
        <v>28</v>
      </c>
      <c r="AC2537" s="86" t="str">
        <f t="shared" si="451"/>
        <v>CLS_TA_2500X1254px_65m_S2A_MSIL1C_20221105_100CC</v>
      </c>
      <c r="AD2537" s="41" t="s">
        <v>752</v>
      </c>
    </row>
    <row r="2538" spans="2:30" x14ac:dyDescent="0.25">
      <c r="B2538" t="s">
        <v>3866</v>
      </c>
      <c r="C2538" t="s">
        <v>3817</v>
      </c>
      <c r="D2538" s="7" t="s">
        <v>3826</v>
      </c>
      <c r="E2538" s="2" t="b">
        <v>1</v>
      </c>
      <c r="F2538" s="2" t="s">
        <v>3815</v>
      </c>
      <c r="G2538" s="7" t="s">
        <v>8</v>
      </c>
      <c r="H2538" t="s">
        <v>101</v>
      </c>
      <c r="I2538" s="53">
        <v>44867</v>
      </c>
      <c r="J2538" s="2" t="s">
        <v>102</v>
      </c>
      <c r="K2538" s="2" t="s">
        <v>152</v>
      </c>
      <c r="L2538" s="9">
        <v>58.9</v>
      </c>
      <c r="M2538" t="s">
        <v>3869</v>
      </c>
      <c r="N2538" s="2" t="s">
        <v>85</v>
      </c>
      <c r="O2538" s="2" t="s">
        <v>4139</v>
      </c>
      <c r="P2538" s="2" t="str">
        <f>VLOOKUP(I2538,Period!A:B,2,FALSE)</f>
        <v>2022H2</v>
      </c>
      <c r="Q2538" s="9">
        <f t="shared" si="442"/>
        <v>59.8125</v>
      </c>
      <c r="R2538" s="2">
        <f t="shared" si="443"/>
        <v>60</v>
      </c>
      <c r="S2538" t="str">
        <f t="shared" si="444"/>
        <v>03 Cloudy (40%-90%)</v>
      </c>
      <c r="T2538" t="str">
        <f t="shared" si="452"/>
        <v>44867S2A_MSIL1CCDM-MLB-CLSTA4486703 Cloudy (40%-90%)</v>
      </c>
      <c r="U2538">
        <f>IF(COUNTIF(T$2:T2537,T2538)&gt;=1,0,1)</f>
        <v>1</v>
      </c>
      <c r="V2538" s="26" t="s">
        <v>751</v>
      </c>
      <c r="W2538" s="26">
        <f t="shared" si="445"/>
        <v>2022</v>
      </c>
      <c r="X2538" s="26">
        <f t="shared" si="446"/>
        <v>11</v>
      </c>
      <c r="Y2538" s="26" t="str">
        <f t="shared" si="447"/>
        <v>02</v>
      </c>
      <c r="Z2538" s="26" t="str">
        <f t="shared" si="448"/>
        <v>18</v>
      </c>
      <c r="AA2538" s="26" t="str">
        <f t="shared" si="449"/>
        <v>53</v>
      </c>
      <c r="AB2538" s="26" t="str">
        <f t="shared" si="450"/>
        <v>53</v>
      </c>
      <c r="AC2538" s="86" t="str">
        <f t="shared" si="451"/>
        <v>CLS_TA_2500X1254px_65m_S2A_MSIL1C_20221102_60CC</v>
      </c>
      <c r="AD2538" s="41" t="s">
        <v>752</v>
      </c>
    </row>
    <row r="2539" spans="2:30" x14ac:dyDescent="0.25">
      <c r="B2539" t="s">
        <v>3866</v>
      </c>
      <c r="C2539" t="s">
        <v>3817</v>
      </c>
      <c r="D2539" s="7" t="s">
        <v>3826</v>
      </c>
      <c r="E2539" s="2" t="b">
        <v>1</v>
      </c>
      <c r="F2539" s="2" t="s">
        <v>3815</v>
      </c>
      <c r="G2539" s="7" t="s">
        <v>8</v>
      </c>
      <c r="H2539" t="s">
        <v>101</v>
      </c>
      <c r="I2539" s="53">
        <v>44867</v>
      </c>
      <c r="J2539" s="2" t="s">
        <v>103</v>
      </c>
      <c r="K2539" s="2" t="s">
        <v>116</v>
      </c>
      <c r="L2539" s="9">
        <v>78.3</v>
      </c>
      <c r="M2539" t="s">
        <v>3869</v>
      </c>
      <c r="N2539" s="2" t="s">
        <v>85</v>
      </c>
      <c r="O2539" s="2" t="s">
        <v>4139</v>
      </c>
      <c r="P2539" s="2" t="str">
        <f>VLOOKUP(I2539,Period!A:B,2,FALSE)</f>
        <v>2022H2</v>
      </c>
      <c r="Q2539" s="9">
        <f t="shared" si="442"/>
        <v>59.8125</v>
      </c>
      <c r="R2539" s="2">
        <f t="shared" si="443"/>
        <v>60</v>
      </c>
      <c r="S2539" t="str">
        <f t="shared" si="444"/>
        <v>03 Cloudy (40%-90%)</v>
      </c>
      <c r="T2539" t="str">
        <f t="shared" si="452"/>
        <v>44867S2A_MSIL1CCDM-MLB-CLSTA4486703 Cloudy (40%-90%)</v>
      </c>
      <c r="U2539">
        <f>IF(COUNTIF(T$2:T2538,T2539)&gt;=1,0,1)</f>
        <v>0</v>
      </c>
      <c r="V2539" s="26" t="s">
        <v>751</v>
      </c>
      <c r="W2539" s="26">
        <f t="shared" si="445"/>
        <v>2022</v>
      </c>
      <c r="X2539" s="26">
        <f t="shared" si="446"/>
        <v>11</v>
      </c>
      <c r="Y2539" s="26" t="str">
        <f t="shared" si="447"/>
        <v>02</v>
      </c>
      <c r="Z2539" s="26" t="str">
        <f t="shared" si="448"/>
        <v>18</v>
      </c>
      <c r="AA2539" s="26" t="str">
        <f t="shared" si="449"/>
        <v>53</v>
      </c>
      <c r="AB2539" s="26" t="str">
        <f t="shared" si="450"/>
        <v>49</v>
      </c>
      <c r="AC2539" s="86" t="str">
        <f t="shared" si="451"/>
        <v>CLS_TA_2500X1254px_65m_S2A_MSIL1C_20221102_60CC</v>
      </c>
      <c r="AD2539" s="41" t="s">
        <v>752</v>
      </c>
    </row>
    <row r="2540" spans="2:30" x14ac:dyDescent="0.25">
      <c r="B2540" t="s">
        <v>3866</v>
      </c>
      <c r="C2540" t="s">
        <v>3817</v>
      </c>
      <c r="D2540" s="7" t="s">
        <v>3826</v>
      </c>
      <c r="E2540" s="2" t="b">
        <v>1</v>
      </c>
      <c r="F2540" s="2" t="s">
        <v>3815</v>
      </c>
      <c r="G2540" s="7" t="s">
        <v>8</v>
      </c>
      <c r="H2540" t="s">
        <v>101</v>
      </c>
      <c r="I2540" s="53">
        <v>44867</v>
      </c>
      <c r="J2540" s="2" t="s">
        <v>104</v>
      </c>
      <c r="K2540" s="2" t="s">
        <v>135</v>
      </c>
      <c r="L2540" s="9">
        <v>75.599999999999994</v>
      </c>
      <c r="M2540" t="s">
        <v>3869</v>
      </c>
      <c r="N2540" s="2" t="s">
        <v>85</v>
      </c>
      <c r="O2540" s="2" t="s">
        <v>4139</v>
      </c>
      <c r="P2540" s="2" t="str">
        <f>VLOOKUP(I2540,Period!A:B,2,FALSE)</f>
        <v>2022H2</v>
      </c>
      <c r="Q2540" s="9">
        <f t="shared" si="442"/>
        <v>59.8125</v>
      </c>
      <c r="R2540" s="2">
        <f t="shared" si="443"/>
        <v>60</v>
      </c>
      <c r="S2540" t="str">
        <f t="shared" si="444"/>
        <v>03 Cloudy (40%-90%)</v>
      </c>
      <c r="T2540" t="str">
        <f t="shared" si="452"/>
        <v>44867S2A_MSIL1CCDM-MLB-CLSTA4486703 Cloudy (40%-90%)</v>
      </c>
      <c r="U2540">
        <f>IF(COUNTIF(T$2:T2539,T2540)&gt;=1,0,1)</f>
        <v>0</v>
      </c>
      <c r="V2540" s="26" t="s">
        <v>751</v>
      </c>
      <c r="W2540" s="26">
        <f t="shared" si="445"/>
        <v>2022</v>
      </c>
      <c r="X2540" s="26">
        <f t="shared" si="446"/>
        <v>11</v>
      </c>
      <c r="Y2540" s="26" t="str">
        <f t="shared" si="447"/>
        <v>02</v>
      </c>
      <c r="Z2540" s="26" t="str">
        <f t="shared" si="448"/>
        <v>18</v>
      </c>
      <c r="AA2540" s="26" t="str">
        <f t="shared" si="449"/>
        <v>53</v>
      </c>
      <c r="AB2540" s="26" t="str">
        <f t="shared" si="450"/>
        <v>48</v>
      </c>
      <c r="AC2540" s="86" t="str">
        <f t="shared" si="451"/>
        <v>CLS_TA_2500X1254px_65m_S2A_MSIL1C_20221102_60CC</v>
      </c>
      <c r="AD2540" s="41" t="s">
        <v>752</v>
      </c>
    </row>
    <row r="2541" spans="2:30" x14ac:dyDescent="0.25">
      <c r="B2541" t="s">
        <v>3866</v>
      </c>
      <c r="C2541" t="s">
        <v>3817</v>
      </c>
      <c r="D2541" s="7" t="s">
        <v>3826</v>
      </c>
      <c r="E2541" s="2" t="b">
        <v>1</v>
      </c>
      <c r="F2541" s="2" t="s">
        <v>3815</v>
      </c>
      <c r="G2541" s="7" t="s">
        <v>8</v>
      </c>
      <c r="H2541" t="s">
        <v>101</v>
      </c>
      <c r="I2541" s="53">
        <v>44867</v>
      </c>
      <c r="J2541" s="2" t="s">
        <v>3827</v>
      </c>
      <c r="K2541" s="2" t="s">
        <v>162</v>
      </c>
      <c r="L2541" s="9">
        <v>29.9</v>
      </c>
      <c r="M2541" t="s">
        <v>3869</v>
      </c>
      <c r="N2541" s="2" t="s">
        <v>85</v>
      </c>
      <c r="O2541" s="2" t="s">
        <v>4139</v>
      </c>
      <c r="P2541" s="2" t="str">
        <f>VLOOKUP(I2541,Period!A:B,2,FALSE)</f>
        <v>2022H2</v>
      </c>
      <c r="Q2541" s="9">
        <f t="shared" si="442"/>
        <v>59.8125</v>
      </c>
      <c r="R2541" s="2">
        <f t="shared" si="443"/>
        <v>60</v>
      </c>
      <c r="S2541" t="str">
        <f t="shared" si="444"/>
        <v>03 Cloudy (40%-90%)</v>
      </c>
      <c r="T2541" t="str">
        <f t="shared" si="452"/>
        <v>44867S2A_MSIL1CCDM-MLB-CLSTA4486703 Cloudy (40%-90%)</v>
      </c>
      <c r="U2541">
        <f>IF(COUNTIF(T$2:T2540,T2541)&gt;=1,0,1)</f>
        <v>0</v>
      </c>
      <c r="V2541" s="26" t="s">
        <v>751</v>
      </c>
      <c r="W2541" s="26">
        <f t="shared" si="445"/>
        <v>2022</v>
      </c>
      <c r="X2541" s="26">
        <f t="shared" si="446"/>
        <v>11</v>
      </c>
      <c r="Y2541" s="26" t="str">
        <f t="shared" si="447"/>
        <v>02</v>
      </c>
      <c r="Z2541" s="26" t="str">
        <f t="shared" si="448"/>
        <v>18</v>
      </c>
      <c r="AA2541" s="26" t="str">
        <f t="shared" si="449"/>
        <v>53</v>
      </c>
      <c r="AB2541" s="26" t="str">
        <f t="shared" si="450"/>
        <v>45</v>
      </c>
      <c r="AC2541" s="86" t="str">
        <f t="shared" si="451"/>
        <v>CLS_TA_2500X1254px_65m_S2A_MSIL1C_20221102_60CC</v>
      </c>
      <c r="AD2541" s="41" t="s">
        <v>752</v>
      </c>
    </row>
    <row r="2542" spans="2:30" x14ac:dyDescent="0.25">
      <c r="B2542" t="s">
        <v>3866</v>
      </c>
      <c r="C2542" t="s">
        <v>3817</v>
      </c>
      <c r="D2542" s="7" t="s">
        <v>3826</v>
      </c>
      <c r="E2542" s="2" t="b">
        <v>1</v>
      </c>
      <c r="F2542" s="2" t="s">
        <v>3815</v>
      </c>
      <c r="G2542" s="7" t="s">
        <v>8</v>
      </c>
      <c r="H2542" t="s">
        <v>101</v>
      </c>
      <c r="I2542" s="53">
        <v>44867</v>
      </c>
      <c r="J2542" s="2" t="s">
        <v>105</v>
      </c>
      <c r="K2542" s="2" t="s">
        <v>117</v>
      </c>
      <c r="L2542" s="9">
        <v>89.3</v>
      </c>
      <c r="M2542" t="s">
        <v>3869</v>
      </c>
      <c r="N2542" s="2" t="s">
        <v>85</v>
      </c>
      <c r="O2542" s="2" t="s">
        <v>4139</v>
      </c>
      <c r="P2542" s="2" t="str">
        <f>VLOOKUP(I2542,Period!A:B,2,FALSE)</f>
        <v>2022H2</v>
      </c>
      <c r="Q2542" s="9">
        <f t="shared" si="442"/>
        <v>59.8125</v>
      </c>
      <c r="R2542" s="2">
        <f t="shared" si="443"/>
        <v>60</v>
      </c>
      <c r="S2542" t="str">
        <f t="shared" si="444"/>
        <v>03 Cloudy (40%-90%)</v>
      </c>
      <c r="T2542" t="str">
        <f t="shared" si="452"/>
        <v>44867S2A_MSIL1CCDM-MLB-CLSTA4486703 Cloudy (40%-90%)</v>
      </c>
      <c r="U2542">
        <f>IF(COUNTIF(T$2:T2541,T2542)&gt;=1,0,1)</f>
        <v>0</v>
      </c>
      <c r="V2542" s="26" t="s">
        <v>751</v>
      </c>
      <c r="W2542" s="26">
        <f t="shared" si="445"/>
        <v>2022</v>
      </c>
      <c r="X2542" s="26">
        <f t="shared" si="446"/>
        <v>11</v>
      </c>
      <c r="Y2542" s="26" t="str">
        <f t="shared" si="447"/>
        <v>02</v>
      </c>
      <c r="Z2542" s="26" t="str">
        <f t="shared" si="448"/>
        <v>18</v>
      </c>
      <c r="AA2542" s="26" t="str">
        <f t="shared" si="449"/>
        <v>53</v>
      </c>
      <c r="AB2542" s="26" t="str">
        <f t="shared" si="450"/>
        <v>42</v>
      </c>
      <c r="AC2542" s="86" t="str">
        <f t="shared" si="451"/>
        <v>CLS_TA_2500X1254px_65m_S2A_MSIL1C_20221102_60CC</v>
      </c>
      <c r="AD2542" s="41" t="s">
        <v>752</v>
      </c>
    </row>
    <row r="2543" spans="2:30" x14ac:dyDescent="0.25">
      <c r="B2543" t="s">
        <v>3866</v>
      </c>
      <c r="C2543" t="s">
        <v>3817</v>
      </c>
      <c r="D2543" s="7" t="s">
        <v>3826</v>
      </c>
      <c r="E2543" s="2" t="b">
        <v>1</v>
      </c>
      <c r="F2543" s="2" t="s">
        <v>3815</v>
      </c>
      <c r="G2543" s="7" t="s">
        <v>8</v>
      </c>
      <c r="H2543" t="s">
        <v>101</v>
      </c>
      <c r="I2543" s="53">
        <v>44867</v>
      </c>
      <c r="J2543" s="2" t="s">
        <v>110</v>
      </c>
      <c r="K2543" s="2" t="s">
        <v>153</v>
      </c>
      <c r="L2543" s="9">
        <v>60.5</v>
      </c>
      <c r="M2543" t="s">
        <v>3869</v>
      </c>
      <c r="N2543" s="2" t="s">
        <v>85</v>
      </c>
      <c r="O2543" s="2" t="s">
        <v>4139</v>
      </c>
      <c r="P2543" s="2" t="str">
        <f>VLOOKUP(I2543,Period!A:B,2,FALSE)</f>
        <v>2022H2</v>
      </c>
      <c r="Q2543" s="9">
        <f t="shared" si="442"/>
        <v>59.8125</v>
      </c>
      <c r="R2543" s="2">
        <f t="shared" si="443"/>
        <v>60</v>
      </c>
      <c r="S2543" t="str">
        <f t="shared" si="444"/>
        <v>03 Cloudy (40%-90%)</v>
      </c>
      <c r="T2543" t="str">
        <f t="shared" si="452"/>
        <v>44867S2A_MSIL1CCDM-MLB-CLSTA4486703 Cloudy (40%-90%)</v>
      </c>
      <c r="U2543">
        <f>IF(COUNTIF(T$2:T2542,T2543)&gt;=1,0,1)</f>
        <v>0</v>
      </c>
      <c r="V2543" s="26" t="s">
        <v>751</v>
      </c>
      <c r="W2543" s="26">
        <f t="shared" si="445"/>
        <v>2022</v>
      </c>
      <c r="X2543" s="26">
        <f t="shared" si="446"/>
        <v>11</v>
      </c>
      <c r="Y2543" s="26" t="str">
        <f t="shared" si="447"/>
        <v>02</v>
      </c>
      <c r="Z2543" s="26" t="str">
        <f t="shared" si="448"/>
        <v>18</v>
      </c>
      <c r="AA2543" s="26" t="str">
        <f t="shared" si="449"/>
        <v>53</v>
      </c>
      <c r="AB2543" s="26" t="str">
        <f t="shared" si="450"/>
        <v>35</v>
      </c>
      <c r="AC2543" s="86" t="str">
        <f t="shared" si="451"/>
        <v>CLS_TA_2500X1254px_65m_S2A_MSIL1C_20221102_60CC</v>
      </c>
      <c r="AD2543" s="41" t="s">
        <v>752</v>
      </c>
    </row>
    <row r="2544" spans="2:30" x14ac:dyDescent="0.25">
      <c r="B2544" t="s">
        <v>3866</v>
      </c>
      <c r="C2544" t="s">
        <v>3817</v>
      </c>
      <c r="D2544" s="7" t="s">
        <v>3826</v>
      </c>
      <c r="E2544" s="2" t="b">
        <v>1</v>
      </c>
      <c r="F2544" s="2" t="s">
        <v>3815</v>
      </c>
      <c r="G2544" s="7" t="s">
        <v>8</v>
      </c>
      <c r="H2544" t="s">
        <v>101</v>
      </c>
      <c r="I2544" s="53">
        <v>44867</v>
      </c>
      <c r="J2544" s="2" t="s">
        <v>111</v>
      </c>
      <c r="K2544" s="2" t="s">
        <v>154</v>
      </c>
      <c r="L2544" s="9">
        <v>55.6</v>
      </c>
      <c r="M2544" t="s">
        <v>3869</v>
      </c>
      <c r="N2544" s="2" t="s">
        <v>85</v>
      </c>
      <c r="O2544" s="2" t="s">
        <v>4139</v>
      </c>
      <c r="P2544" s="2" t="str">
        <f>VLOOKUP(I2544,Period!A:B,2,FALSE)</f>
        <v>2022H2</v>
      </c>
      <c r="Q2544" s="9">
        <f t="shared" si="442"/>
        <v>59.8125</v>
      </c>
      <c r="R2544" s="2">
        <f t="shared" si="443"/>
        <v>60</v>
      </c>
      <c r="S2544" t="str">
        <f t="shared" si="444"/>
        <v>03 Cloudy (40%-90%)</v>
      </c>
      <c r="T2544" t="str">
        <f t="shared" si="452"/>
        <v>44867S2A_MSIL1CCDM-MLB-CLSTA4486703 Cloudy (40%-90%)</v>
      </c>
      <c r="U2544">
        <f>IF(COUNTIF(T$2:T2543,T2544)&gt;=1,0,1)</f>
        <v>0</v>
      </c>
      <c r="V2544" s="26" t="s">
        <v>751</v>
      </c>
      <c r="W2544" s="26">
        <f t="shared" si="445"/>
        <v>2022</v>
      </c>
      <c r="X2544" s="26">
        <f t="shared" si="446"/>
        <v>11</v>
      </c>
      <c r="Y2544" s="26" t="str">
        <f t="shared" si="447"/>
        <v>02</v>
      </c>
      <c r="Z2544" s="26" t="str">
        <f t="shared" si="448"/>
        <v>18</v>
      </c>
      <c r="AA2544" s="26" t="str">
        <f t="shared" si="449"/>
        <v>53</v>
      </c>
      <c r="AB2544" s="26" t="str">
        <f t="shared" si="450"/>
        <v>34</v>
      </c>
      <c r="AC2544" s="86" t="str">
        <f t="shared" si="451"/>
        <v>CLS_TA_2500X1254px_65m_S2A_MSIL1C_20221102_60CC</v>
      </c>
      <c r="AD2544" s="41" t="s">
        <v>752</v>
      </c>
    </row>
    <row r="2545" spans="2:30" x14ac:dyDescent="0.25">
      <c r="B2545" t="s">
        <v>3866</v>
      </c>
      <c r="C2545" t="s">
        <v>3817</v>
      </c>
      <c r="D2545" s="7" t="s">
        <v>3826</v>
      </c>
      <c r="E2545" s="2" t="b">
        <v>1</v>
      </c>
      <c r="F2545" s="2" t="s">
        <v>3815</v>
      </c>
      <c r="G2545" s="7" t="s">
        <v>8</v>
      </c>
      <c r="H2545" t="s">
        <v>101</v>
      </c>
      <c r="I2545" s="53">
        <v>44867</v>
      </c>
      <c r="J2545" s="2" t="s">
        <v>3828</v>
      </c>
      <c r="K2545" s="2" t="s">
        <v>3830</v>
      </c>
      <c r="L2545" s="9">
        <v>30.4</v>
      </c>
      <c r="M2545" t="s">
        <v>3869</v>
      </c>
      <c r="N2545" s="2" t="s">
        <v>85</v>
      </c>
      <c r="O2545" s="2" t="s">
        <v>4139</v>
      </c>
      <c r="P2545" s="2" t="str">
        <f>VLOOKUP(I2545,Period!A:B,2,FALSE)</f>
        <v>2022H2</v>
      </c>
      <c r="Q2545" s="9">
        <f t="shared" si="442"/>
        <v>59.8125</v>
      </c>
      <c r="R2545" s="2">
        <f t="shared" si="443"/>
        <v>60</v>
      </c>
      <c r="S2545" t="str">
        <f t="shared" si="444"/>
        <v>03 Cloudy (40%-90%)</v>
      </c>
      <c r="T2545" t="str">
        <f t="shared" si="452"/>
        <v>44867S2A_MSIL1CCDM-MLB-CLSTA4486703 Cloudy (40%-90%)</v>
      </c>
      <c r="U2545">
        <f>IF(COUNTIF(T$2:T2544,T2545)&gt;=1,0,1)</f>
        <v>0</v>
      </c>
      <c r="V2545" s="26" t="s">
        <v>751</v>
      </c>
      <c r="W2545" s="26">
        <f t="shared" si="445"/>
        <v>2022</v>
      </c>
      <c r="X2545" s="26">
        <f t="shared" si="446"/>
        <v>11</v>
      </c>
      <c r="Y2545" s="26" t="str">
        <f t="shared" si="447"/>
        <v>02</v>
      </c>
      <c r="Z2545" s="26" t="str">
        <f t="shared" si="448"/>
        <v>18</v>
      </c>
      <c r="AA2545" s="26" t="str">
        <f t="shared" si="449"/>
        <v>53</v>
      </c>
      <c r="AB2545" s="26" t="str">
        <f t="shared" si="450"/>
        <v>30</v>
      </c>
      <c r="AC2545" s="86" t="str">
        <f t="shared" si="451"/>
        <v>CLS_TA_2500X1254px_65m_S2A_MSIL1C_20221102_60CC</v>
      </c>
      <c r="AD2545" s="41" t="s">
        <v>752</v>
      </c>
    </row>
    <row r="2546" spans="2:30" x14ac:dyDescent="0.25">
      <c r="B2546" t="s">
        <v>3866</v>
      </c>
      <c r="C2546" t="s">
        <v>3817</v>
      </c>
      <c r="D2546" s="7" t="s">
        <v>3826</v>
      </c>
      <c r="E2546" s="2" t="b">
        <v>1</v>
      </c>
      <c r="F2546" s="2" t="s">
        <v>3815</v>
      </c>
      <c r="G2546" s="7" t="s">
        <v>8</v>
      </c>
      <c r="H2546" t="s">
        <v>101</v>
      </c>
      <c r="I2546" s="81">
        <v>44865</v>
      </c>
      <c r="J2546" s="82" t="s">
        <v>103</v>
      </c>
      <c r="K2546" s="2" t="s">
        <v>122</v>
      </c>
      <c r="L2546" s="9">
        <v>42.5</v>
      </c>
      <c r="M2546" t="s">
        <v>3869</v>
      </c>
      <c r="N2546" s="2" t="s">
        <v>85</v>
      </c>
      <c r="O2546" s="2" t="s">
        <v>4139</v>
      </c>
      <c r="P2546" s="2" t="str">
        <f>VLOOKUP(I2546,Period!A:B,2,FALSE)</f>
        <v>2022H2</v>
      </c>
      <c r="Q2546" s="9">
        <f t="shared" si="442"/>
        <v>45.574999999999996</v>
      </c>
      <c r="R2546" s="2">
        <f t="shared" si="443"/>
        <v>50</v>
      </c>
      <c r="S2546" t="str">
        <f t="shared" si="444"/>
        <v>03 Cloudy (40%-90%)</v>
      </c>
      <c r="T2546" t="str">
        <f t="shared" si="452"/>
        <v>44865S2A_MSIL1CCDM-MLB-CLSTA4486503 Cloudy (40%-90%)</v>
      </c>
      <c r="U2546">
        <f>IF(COUNTIF(T$2:T2545,T2546)&gt;=1,0,1)</f>
        <v>1</v>
      </c>
      <c r="V2546" s="26" t="s">
        <v>751</v>
      </c>
      <c r="W2546" s="26">
        <f t="shared" si="445"/>
        <v>2022</v>
      </c>
      <c r="X2546" s="26">
        <f t="shared" si="446"/>
        <v>10</v>
      </c>
      <c r="Y2546" s="26">
        <f t="shared" si="447"/>
        <v>31</v>
      </c>
      <c r="Z2546" s="26" t="str">
        <f t="shared" si="448"/>
        <v>19</v>
      </c>
      <c r="AA2546" s="26" t="str">
        <f t="shared" si="449"/>
        <v>03</v>
      </c>
      <c r="AB2546" s="26" t="str">
        <f t="shared" si="450"/>
        <v>51</v>
      </c>
      <c r="AC2546" s="86" t="str">
        <f t="shared" si="451"/>
        <v>CLS_TA_2500X1254px_65m_S2A_MSIL1C_20221031_50CC</v>
      </c>
      <c r="AD2546" s="41" t="s">
        <v>752</v>
      </c>
    </row>
    <row r="2547" spans="2:30" x14ac:dyDescent="0.25">
      <c r="B2547" t="s">
        <v>3866</v>
      </c>
      <c r="C2547" t="s">
        <v>3817</v>
      </c>
      <c r="D2547" s="7" t="s">
        <v>3826</v>
      </c>
      <c r="E2547" s="2" t="b">
        <v>1</v>
      </c>
      <c r="F2547" s="2" t="s">
        <v>3815</v>
      </c>
      <c r="G2547" s="7" t="s">
        <v>8</v>
      </c>
      <c r="H2547" t="s">
        <v>101</v>
      </c>
      <c r="I2547" s="81">
        <v>44865</v>
      </c>
      <c r="J2547" s="82" t="s">
        <v>104</v>
      </c>
      <c r="K2547" s="2" t="s">
        <v>122</v>
      </c>
      <c r="L2547" s="9">
        <v>61.5</v>
      </c>
      <c r="M2547" t="s">
        <v>3869</v>
      </c>
      <c r="N2547" s="2" t="s">
        <v>85</v>
      </c>
      <c r="O2547" s="2" t="s">
        <v>4139</v>
      </c>
      <c r="P2547" s="2" t="str">
        <f>VLOOKUP(I2547,Period!A:B,2,FALSE)</f>
        <v>2022H2</v>
      </c>
      <c r="Q2547" s="9">
        <f t="shared" si="442"/>
        <v>45.574999999999996</v>
      </c>
      <c r="R2547" s="2">
        <f t="shared" si="443"/>
        <v>50</v>
      </c>
      <c r="S2547" t="str">
        <f t="shared" si="444"/>
        <v>03 Cloudy (40%-90%)</v>
      </c>
      <c r="T2547" t="str">
        <f t="shared" si="452"/>
        <v>44865S2A_MSIL1CCDM-MLB-CLSTA4486503 Cloudy (40%-90%)</v>
      </c>
      <c r="U2547">
        <f>IF(COUNTIF(T$2:T2546,T2547)&gt;=1,0,1)</f>
        <v>0</v>
      </c>
      <c r="V2547" s="26" t="s">
        <v>751</v>
      </c>
      <c r="W2547" s="26">
        <f t="shared" si="445"/>
        <v>2022</v>
      </c>
      <c r="X2547" s="26">
        <f t="shared" si="446"/>
        <v>10</v>
      </c>
      <c r="Y2547" s="26">
        <f t="shared" si="447"/>
        <v>31</v>
      </c>
      <c r="Z2547" s="26" t="str">
        <f t="shared" si="448"/>
        <v>19</v>
      </c>
      <c r="AA2547" s="26" t="str">
        <f t="shared" si="449"/>
        <v>03</v>
      </c>
      <c r="AB2547" s="26" t="str">
        <f t="shared" si="450"/>
        <v>51</v>
      </c>
      <c r="AC2547" s="86" t="str">
        <f t="shared" si="451"/>
        <v>CLS_TA_2500X1254px_65m_S2A_MSIL1C_20221031_50CC</v>
      </c>
      <c r="AD2547" s="41" t="s">
        <v>752</v>
      </c>
    </row>
    <row r="2548" spans="2:30" x14ac:dyDescent="0.25">
      <c r="B2548" t="s">
        <v>3866</v>
      </c>
      <c r="C2548" t="s">
        <v>3817</v>
      </c>
      <c r="D2548" s="7" t="s">
        <v>3826</v>
      </c>
      <c r="E2548" s="2" t="b">
        <v>1</v>
      </c>
      <c r="F2548" s="2" t="s">
        <v>3815</v>
      </c>
      <c r="G2548" s="7" t="s">
        <v>8</v>
      </c>
      <c r="H2548" t="s">
        <v>101</v>
      </c>
      <c r="I2548" s="81">
        <v>44865</v>
      </c>
      <c r="J2548" s="82" t="s">
        <v>110</v>
      </c>
      <c r="K2548" s="2" t="s">
        <v>123</v>
      </c>
      <c r="L2548" s="9">
        <v>38.200000000000003</v>
      </c>
      <c r="M2548" t="s">
        <v>3869</v>
      </c>
      <c r="N2548" s="2" t="s">
        <v>85</v>
      </c>
      <c r="O2548" s="2" t="s">
        <v>4139</v>
      </c>
      <c r="P2548" s="2" t="str">
        <f>VLOOKUP(I2548,Period!A:B,2,FALSE)</f>
        <v>2022H2</v>
      </c>
      <c r="Q2548" s="9">
        <f t="shared" si="442"/>
        <v>45.574999999999996</v>
      </c>
      <c r="R2548" s="2">
        <f t="shared" si="443"/>
        <v>50</v>
      </c>
      <c r="S2548" t="str">
        <f t="shared" si="444"/>
        <v>03 Cloudy (40%-90%)</v>
      </c>
      <c r="T2548" t="str">
        <f t="shared" si="452"/>
        <v>44865S2A_MSIL1CCDM-MLB-CLSTA4486503 Cloudy (40%-90%)</v>
      </c>
      <c r="U2548">
        <f>IF(COUNTIF(T$2:T2547,T2548)&gt;=1,0,1)</f>
        <v>0</v>
      </c>
      <c r="V2548" s="26" t="s">
        <v>751</v>
      </c>
      <c r="W2548" s="26">
        <f t="shared" si="445"/>
        <v>2022</v>
      </c>
      <c r="X2548" s="26">
        <f t="shared" si="446"/>
        <v>10</v>
      </c>
      <c r="Y2548" s="26">
        <f t="shared" si="447"/>
        <v>31</v>
      </c>
      <c r="Z2548" s="26" t="str">
        <f t="shared" si="448"/>
        <v>19</v>
      </c>
      <c r="AA2548" s="26" t="str">
        <f t="shared" si="449"/>
        <v>03</v>
      </c>
      <c r="AB2548" s="26" t="str">
        <f t="shared" si="450"/>
        <v>37</v>
      </c>
      <c r="AC2548" s="86" t="str">
        <f t="shared" si="451"/>
        <v>CLS_TA_2500X1254px_65m_S2A_MSIL1C_20221031_50CC</v>
      </c>
      <c r="AD2548" s="41" t="s">
        <v>752</v>
      </c>
    </row>
    <row r="2549" spans="2:30" x14ac:dyDescent="0.25">
      <c r="B2549" t="s">
        <v>3866</v>
      </c>
      <c r="C2549" t="s">
        <v>3817</v>
      </c>
      <c r="D2549" s="7" t="s">
        <v>3826</v>
      </c>
      <c r="E2549" s="2" t="b">
        <v>1</v>
      </c>
      <c r="F2549" s="2" t="s">
        <v>3815</v>
      </c>
      <c r="G2549" s="7" t="s">
        <v>8</v>
      </c>
      <c r="H2549" t="s">
        <v>101</v>
      </c>
      <c r="I2549" s="81">
        <v>44865</v>
      </c>
      <c r="J2549" s="82" t="s">
        <v>111</v>
      </c>
      <c r="K2549" s="2" t="s">
        <v>130</v>
      </c>
      <c r="L2549" s="9">
        <v>40.1</v>
      </c>
      <c r="M2549" t="s">
        <v>3869</v>
      </c>
      <c r="N2549" s="2" t="s">
        <v>85</v>
      </c>
      <c r="O2549" s="2" t="s">
        <v>4139</v>
      </c>
      <c r="P2549" s="2" t="str">
        <f>VLOOKUP(I2549,Period!A:B,2,FALSE)</f>
        <v>2022H2</v>
      </c>
      <c r="Q2549" s="9">
        <f t="shared" si="442"/>
        <v>45.574999999999996</v>
      </c>
      <c r="R2549" s="2">
        <f t="shared" si="443"/>
        <v>50</v>
      </c>
      <c r="S2549" t="str">
        <f t="shared" si="444"/>
        <v>03 Cloudy (40%-90%)</v>
      </c>
      <c r="T2549" t="str">
        <f t="shared" si="452"/>
        <v>44865S2A_MSIL1CCDM-MLB-CLSTA4486503 Cloudy (40%-90%)</v>
      </c>
      <c r="U2549">
        <f>IF(COUNTIF(T$2:T2548,T2549)&gt;=1,0,1)</f>
        <v>0</v>
      </c>
      <c r="V2549" s="26" t="s">
        <v>751</v>
      </c>
      <c r="W2549" s="26">
        <f t="shared" si="445"/>
        <v>2022</v>
      </c>
      <c r="X2549" s="26">
        <f t="shared" si="446"/>
        <v>10</v>
      </c>
      <c r="Y2549" s="26">
        <f t="shared" si="447"/>
        <v>31</v>
      </c>
      <c r="Z2549" s="26" t="str">
        <f t="shared" si="448"/>
        <v>19</v>
      </c>
      <c r="AA2549" s="26" t="str">
        <f t="shared" si="449"/>
        <v>03</v>
      </c>
      <c r="AB2549" s="26" t="str">
        <f t="shared" si="450"/>
        <v>36</v>
      </c>
      <c r="AC2549" s="86" t="str">
        <f t="shared" si="451"/>
        <v>CLS_TA_2500X1254px_65m_S2A_MSIL1C_20221031_50CC</v>
      </c>
      <c r="AD2549" s="41" t="s">
        <v>752</v>
      </c>
    </row>
    <row r="2550" spans="2:30" x14ac:dyDescent="0.25">
      <c r="B2550" t="s">
        <v>3866</v>
      </c>
      <c r="C2550" t="s">
        <v>3817</v>
      </c>
      <c r="D2550" s="7" t="s">
        <v>3826</v>
      </c>
      <c r="E2550" s="2" t="b">
        <v>1</v>
      </c>
      <c r="F2550" s="2" t="s">
        <v>3815</v>
      </c>
      <c r="G2550" s="7" t="s">
        <v>8</v>
      </c>
      <c r="H2550" t="s">
        <v>101</v>
      </c>
      <c r="I2550" s="53">
        <v>44862</v>
      </c>
      <c r="J2550" s="42" t="s">
        <v>103</v>
      </c>
      <c r="K2550" s="2" t="s">
        <v>129</v>
      </c>
      <c r="L2550" s="9">
        <v>28.2</v>
      </c>
      <c r="M2550" t="s">
        <v>3869</v>
      </c>
      <c r="N2550" s="2" t="s">
        <v>85</v>
      </c>
      <c r="O2550" s="2" t="s">
        <v>4139</v>
      </c>
      <c r="P2550" s="2" t="str">
        <f>VLOOKUP(I2550,Period!A:B,2,FALSE)</f>
        <v>2022H2</v>
      </c>
      <c r="Q2550" s="9">
        <f t="shared" si="442"/>
        <v>9.8250000000000011</v>
      </c>
      <c r="R2550" s="2">
        <f t="shared" si="443"/>
        <v>10</v>
      </c>
      <c r="S2550" t="str">
        <f t="shared" si="444"/>
        <v>02 Sunny (10%-30%)</v>
      </c>
      <c r="T2550" t="str">
        <f t="shared" si="452"/>
        <v>44862S2A_MSIL1CCDM-MLB-CLSTA4486202 Sunny (10%-30%)</v>
      </c>
      <c r="U2550">
        <f>IF(COUNTIF(T$2:T2549,T2550)&gt;=1,0,1)</f>
        <v>1</v>
      </c>
      <c r="V2550" s="26" t="s">
        <v>751</v>
      </c>
      <c r="W2550" s="26">
        <f t="shared" si="445"/>
        <v>2022</v>
      </c>
      <c r="X2550" s="26">
        <f t="shared" si="446"/>
        <v>10</v>
      </c>
      <c r="Y2550" s="26">
        <f t="shared" si="447"/>
        <v>28</v>
      </c>
      <c r="Z2550" s="26" t="str">
        <f t="shared" si="448"/>
        <v>18</v>
      </c>
      <c r="AA2550" s="26" t="str">
        <f t="shared" si="449"/>
        <v>53</v>
      </c>
      <c r="AB2550" s="26" t="str">
        <f t="shared" si="450"/>
        <v>55</v>
      </c>
      <c r="AC2550" s="86" t="str">
        <f t="shared" si="451"/>
        <v>CLS_TA_2500X1254px_65m_S2A_MSIL1C_20221028_10CC</v>
      </c>
      <c r="AD2550" s="41" t="s">
        <v>752</v>
      </c>
    </row>
    <row r="2551" spans="2:30" x14ac:dyDescent="0.25">
      <c r="B2551" t="s">
        <v>3866</v>
      </c>
      <c r="C2551" t="s">
        <v>3817</v>
      </c>
      <c r="D2551" s="7" t="s">
        <v>3826</v>
      </c>
      <c r="E2551" s="2" t="b">
        <v>1</v>
      </c>
      <c r="F2551" s="2" t="s">
        <v>3815</v>
      </c>
      <c r="G2551" s="7" t="s">
        <v>8</v>
      </c>
      <c r="H2551" t="s">
        <v>101</v>
      </c>
      <c r="I2551" s="53">
        <v>44862</v>
      </c>
      <c r="J2551" s="42" t="s">
        <v>104</v>
      </c>
      <c r="K2551" s="2" t="s">
        <v>132</v>
      </c>
      <c r="L2551" s="9">
        <v>9.4</v>
      </c>
      <c r="M2551" t="s">
        <v>3869</v>
      </c>
      <c r="N2551" s="2" t="s">
        <v>85</v>
      </c>
      <c r="O2551" s="2" t="s">
        <v>4139</v>
      </c>
      <c r="P2551" s="2" t="str">
        <f>VLOOKUP(I2551,Period!A:B,2,FALSE)</f>
        <v>2022H2</v>
      </c>
      <c r="Q2551" s="9">
        <f t="shared" si="442"/>
        <v>9.8250000000000011</v>
      </c>
      <c r="R2551" s="2">
        <f t="shared" si="443"/>
        <v>10</v>
      </c>
      <c r="S2551" t="str">
        <f t="shared" si="444"/>
        <v>02 Sunny (10%-30%)</v>
      </c>
      <c r="T2551" t="str">
        <f t="shared" si="452"/>
        <v>44862S2A_MSIL1CCDM-MLB-CLSTA4486202 Sunny (10%-30%)</v>
      </c>
      <c r="U2551">
        <f>IF(COUNTIF(T$2:T2550,T2551)&gt;=1,0,1)</f>
        <v>0</v>
      </c>
      <c r="V2551" s="26" t="s">
        <v>751</v>
      </c>
      <c r="W2551" s="26">
        <f t="shared" si="445"/>
        <v>2022</v>
      </c>
      <c r="X2551" s="26">
        <f t="shared" si="446"/>
        <v>10</v>
      </c>
      <c r="Y2551" s="26">
        <f t="shared" si="447"/>
        <v>28</v>
      </c>
      <c r="Z2551" s="26" t="str">
        <f t="shared" si="448"/>
        <v>18</v>
      </c>
      <c r="AA2551" s="26" t="str">
        <f t="shared" si="449"/>
        <v>53</v>
      </c>
      <c r="AB2551" s="26" t="str">
        <f t="shared" si="450"/>
        <v>54</v>
      </c>
      <c r="AC2551" s="86" t="str">
        <f t="shared" si="451"/>
        <v>CLS_TA_2500X1254px_65m_S2A_MSIL1C_20221028_10CC</v>
      </c>
      <c r="AD2551" s="41" t="s">
        <v>752</v>
      </c>
    </row>
    <row r="2552" spans="2:30" x14ac:dyDescent="0.25">
      <c r="B2552" t="s">
        <v>3866</v>
      </c>
      <c r="C2552" t="s">
        <v>3817</v>
      </c>
      <c r="D2552" s="7" t="s">
        <v>3826</v>
      </c>
      <c r="E2552" s="2" t="b">
        <v>1</v>
      </c>
      <c r="F2552" s="2" t="s">
        <v>3815</v>
      </c>
      <c r="G2552" s="7" t="s">
        <v>8</v>
      </c>
      <c r="H2552" t="s">
        <v>101</v>
      </c>
      <c r="I2552" s="53">
        <v>44862</v>
      </c>
      <c r="J2552" s="42" t="s">
        <v>110</v>
      </c>
      <c r="K2552" s="2" t="s">
        <v>120</v>
      </c>
      <c r="L2552" s="9">
        <v>1.6</v>
      </c>
      <c r="M2552" t="s">
        <v>3869</v>
      </c>
      <c r="N2552" s="2" t="s">
        <v>85</v>
      </c>
      <c r="O2552" s="2" t="s">
        <v>4139</v>
      </c>
      <c r="P2552" s="2" t="str">
        <f>VLOOKUP(I2552,Period!A:B,2,FALSE)</f>
        <v>2022H2</v>
      </c>
      <c r="Q2552" s="9">
        <f t="shared" si="442"/>
        <v>9.8250000000000011</v>
      </c>
      <c r="R2552" s="2">
        <f t="shared" si="443"/>
        <v>10</v>
      </c>
      <c r="S2552" t="str">
        <f t="shared" si="444"/>
        <v>02 Sunny (10%-30%)</v>
      </c>
      <c r="T2552" t="str">
        <f t="shared" si="452"/>
        <v>44862S2A_MSIL1CCDM-MLB-CLSTA4486202 Sunny (10%-30%)</v>
      </c>
      <c r="U2552">
        <f>IF(COUNTIF(T$2:T2551,T2552)&gt;=1,0,1)</f>
        <v>0</v>
      </c>
      <c r="V2552" s="26" t="s">
        <v>751</v>
      </c>
      <c r="W2552" s="26">
        <f t="shared" si="445"/>
        <v>2022</v>
      </c>
      <c r="X2552" s="26">
        <f t="shared" si="446"/>
        <v>10</v>
      </c>
      <c r="Y2552" s="26">
        <f t="shared" si="447"/>
        <v>28</v>
      </c>
      <c r="Z2552" s="26" t="str">
        <f t="shared" si="448"/>
        <v>18</v>
      </c>
      <c r="AA2552" s="26" t="str">
        <f t="shared" si="449"/>
        <v>53</v>
      </c>
      <c r="AB2552" s="26" t="str">
        <f t="shared" si="450"/>
        <v>41</v>
      </c>
      <c r="AC2552" s="86" t="str">
        <f t="shared" si="451"/>
        <v>CLS_TA_2500X1254px_65m_S2A_MSIL1C_20221028_10CC</v>
      </c>
      <c r="AD2552" s="41" t="s">
        <v>752</v>
      </c>
    </row>
    <row r="2553" spans="2:30" x14ac:dyDescent="0.25">
      <c r="B2553" t="s">
        <v>3866</v>
      </c>
      <c r="C2553" t="s">
        <v>3817</v>
      </c>
      <c r="D2553" s="7" t="s">
        <v>3826</v>
      </c>
      <c r="E2553" s="2" t="b">
        <v>1</v>
      </c>
      <c r="F2553" s="2" t="s">
        <v>3815</v>
      </c>
      <c r="G2553" s="7" t="s">
        <v>8</v>
      </c>
      <c r="H2553" t="s">
        <v>101</v>
      </c>
      <c r="I2553" s="53">
        <v>44862</v>
      </c>
      <c r="J2553" s="42" t="s">
        <v>111</v>
      </c>
      <c r="K2553" s="2" t="s">
        <v>134</v>
      </c>
      <c r="L2553" s="9">
        <v>0.1</v>
      </c>
      <c r="M2553" t="s">
        <v>3869</v>
      </c>
      <c r="N2553" s="2" t="s">
        <v>85</v>
      </c>
      <c r="O2553" s="2" t="s">
        <v>4139</v>
      </c>
      <c r="P2553" s="2" t="str">
        <f>VLOOKUP(I2553,Period!A:B,2,FALSE)</f>
        <v>2022H2</v>
      </c>
      <c r="Q2553" s="9">
        <f t="shared" si="442"/>
        <v>9.8250000000000011</v>
      </c>
      <c r="R2553" s="2">
        <f t="shared" si="443"/>
        <v>10</v>
      </c>
      <c r="S2553" t="str">
        <f t="shared" si="444"/>
        <v>02 Sunny (10%-30%)</v>
      </c>
      <c r="T2553" t="str">
        <f t="shared" si="452"/>
        <v>44862S2A_MSIL1CCDM-MLB-CLSTA4486202 Sunny (10%-30%)</v>
      </c>
      <c r="U2553">
        <f>IF(COUNTIF(T$2:T2552,T2553)&gt;=1,0,1)</f>
        <v>0</v>
      </c>
      <c r="V2553" s="26" t="s">
        <v>751</v>
      </c>
      <c r="W2553" s="26">
        <f t="shared" si="445"/>
        <v>2022</v>
      </c>
      <c r="X2553" s="26">
        <f t="shared" si="446"/>
        <v>10</v>
      </c>
      <c r="Y2553" s="26">
        <f t="shared" si="447"/>
        <v>28</v>
      </c>
      <c r="Z2553" s="26" t="str">
        <f t="shared" si="448"/>
        <v>18</v>
      </c>
      <c r="AA2553" s="26" t="str">
        <f t="shared" si="449"/>
        <v>53</v>
      </c>
      <c r="AB2553" s="26" t="str">
        <f t="shared" si="450"/>
        <v>40</v>
      </c>
      <c r="AC2553" s="86" t="str">
        <f t="shared" si="451"/>
        <v>CLS_TA_2500X1254px_65m_S2A_MSIL1C_20221028_10CC</v>
      </c>
      <c r="AD2553" s="41" t="s">
        <v>752</v>
      </c>
    </row>
    <row r="2554" spans="2:30" x14ac:dyDescent="0.25">
      <c r="B2554" t="s">
        <v>3866</v>
      </c>
      <c r="C2554" t="s">
        <v>3817</v>
      </c>
      <c r="D2554" s="7" t="s">
        <v>3826</v>
      </c>
      <c r="E2554" s="2" t="b">
        <v>1</v>
      </c>
      <c r="F2554" s="2" t="s">
        <v>3815</v>
      </c>
      <c r="G2554" s="7" t="s">
        <v>8</v>
      </c>
      <c r="H2554" t="s">
        <v>101</v>
      </c>
      <c r="I2554" s="57">
        <v>44860</v>
      </c>
      <c r="J2554" s="56" t="s">
        <v>103</v>
      </c>
      <c r="K2554" s="2" t="s">
        <v>138</v>
      </c>
      <c r="L2554" s="9">
        <v>0</v>
      </c>
      <c r="M2554" t="s">
        <v>3869</v>
      </c>
      <c r="N2554" s="2" t="s">
        <v>85</v>
      </c>
      <c r="O2554" s="2" t="s">
        <v>4139</v>
      </c>
      <c r="P2554" s="2" t="str">
        <f>VLOOKUP(I2554,Period!A:B,2,FALSE)</f>
        <v>2022H2</v>
      </c>
      <c r="Q2554" s="9">
        <f t="shared" si="442"/>
        <v>0</v>
      </c>
      <c r="R2554" s="2">
        <f t="shared" si="443"/>
        <v>0</v>
      </c>
      <c r="S2554" t="str">
        <f t="shared" si="444"/>
        <v>01 Clear (0%)</v>
      </c>
      <c r="T2554" t="str">
        <f t="shared" si="452"/>
        <v>44860S2A_MSIL1CCDM-MLB-CLSTA4486001 Clear (0%)</v>
      </c>
      <c r="U2554">
        <f>IF(COUNTIF(T$2:T2553,T2554)&gt;=1,0,1)</f>
        <v>1</v>
      </c>
      <c r="V2554" s="26" t="s">
        <v>751</v>
      </c>
      <c r="W2554" s="26">
        <f t="shared" si="445"/>
        <v>2022</v>
      </c>
      <c r="X2554" s="26">
        <f t="shared" si="446"/>
        <v>10</v>
      </c>
      <c r="Y2554" s="26">
        <f t="shared" si="447"/>
        <v>26</v>
      </c>
      <c r="Z2554" s="26" t="str">
        <f t="shared" si="448"/>
        <v>19</v>
      </c>
      <c r="AA2554" s="26" t="str">
        <f t="shared" si="449"/>
        <v>03</v>
      </c>
      <c r="AB2554" s="26" t="str">
        <f t="shared" si="450"/>
        <v>47</v>
      </c>
      <c r="AC2554" s="86" t="str">
        <f t="shared" si="451"/>
        <v>CLS_TA_2500X1254px_65m_S2A_MSIL1C_20221026_0CC</v>
      </c>
      <c r="AD2554" s="41" t="s">
        <v>752</v>
      </c>
    </row>
    <row r="2555" spans="2:30" x14ac:dyDescent="0.25">
      <c r="B2555" t="s">
        <v>3866</v>
      </c>
      <c r="C2555" t="s">
        <v>3817</v>
      </c>
      <c r="D2555" s="7" t="s">
        <v>3826</v>
      </c>
      <c r="E2555" s="2" t="b">
        <v>1</v>
      </c>
      <c r="F2555" s="2" t="s">
        <v>3815</v>
      </c>
      <c r="G2555" s="7" t="s">
        <v>8</v>
      </c>
      <c r="H2555" t="s">
        <v>101</v>
      </c>
      <c r="I2555" s="57">
        <v>44860</v>
      </c>
      <c r="J2555" s="56" t="s">
        <v>104</v>
      </c>
      <c r="K2555" s="2" t="s">
        <v>146</v>
      </c>
      <c r="L2555" s="9">
        <v>0</v>
      </c>
      <c r="M2555" t="s">
        <v>3869</v>
      </c>
      <c r="N2555" s="2" t="s">
        <v>85</v>
      </c>
      <c r="O2555" s="2" t="s">
        <v>4139</v>
      </c>
      <c r="P2555" s="2" t="str">
        <f>VLOOKUP(I2555,Period!A:B,2,FALSE)</f>
        <v>2022H2</v>
      </c>
      <c r="Q2555" s="9">
        <f t="shared" si="442"/>
        <v>0</v>
      </c>
      <c r="R2555" s="2">
        <f t="shared" si="443"/>
        <v>0</v>
      </c>
      <c r="S2555" t="str">
        <f t="shared" si="444"/>
        <v>01 Clear (0%)</v>
      </c>
      <c r="T2555" t="str">
        <f t="shared" si="452"/>
        <v>44860S2A_MSIL1CCDM-MLB-CLSTA4486001 Clear (0%)</v>
      </c>
      <c r="U2555">
        <f>IF(COUNTIF(T$2:T2554,T2555)&gt;=1,0,1)</f>
        <v>0</v>
      </c>
      <c r="V2555" s="26" t="s">
        <v>751</v>
      </c>
      <c r="W2555" s="26">
        <f t="shared" si="445"/>
        <v>2022</v>
      </c>
      <c r="X2555" s="26">
        <f t="shared" si="446"/>
        <v>10</v>
      </c>
      <c r="Y2555" s="26">
        <f t="shared" si="447"/>
        <v>26</v>
      </c>
      <c r="Z2555" s="26" t="str">
        <f t="shared" si="448"/>
        <v>19</v>
      </c>
      <c r="AA2555" s="26" t="str">
        <f t="shared" si="449"/>
        <v>03</v>
      </c>
      <c r="AB2555" s="26" t="str">
        <f t="shared" si="450"/>
        <v>46</v>
      </c>
      <c r="AC2555" s="86" t="str">
        <f t="shared" si="451"/>
        <v>CLS_TA_2500X1254px_65m_S2A_MSIL1C_20221026_0CC</v>
      </c>
      <c r="AD2555" s="41" t="s">
        <v>752</v>
      </c>
    </row>
    <row r="2556" spans="2:30" x14ac:dyDescent="0.25">
      <c r="B2556" t="s">
        <v>3866</v>
      </c>
      <c r="C2556" t="s">
        <v>3817</v>
      </c>
      <c r="D2556" s="7" t="s">
        <v>3826</v>
      </c>
      <c r="E2556" s="2" t="b">
        <v>1</v>
      </c>
      <c r="F2556" s="2" t="s">
        <v>3815</v>
      </c>
      <c r="G2556" s="7" t="s">
        <v>8</v>
      </c>
      <c r="H2556" t="s">
        <v>101</v>
      </c>
      <c r="I2556" s="57">
        <v>44860</v>
      </c>
      <c r="J2556" s="56" t="s">
        <v>110</v>
      </c>
      <c r="K2556" s="2" t="s">
        <v>166</v>
      </c>
      <c r="L2556" s="9">
        <v>0</v>
      </c>
      <c r="M2556" t="s">
        <v>3869</v>
      </c>
      <c r="N2556" s="2" t="s">
        <v>85</v>
      </c>
      <c r="O2556" s="2" t="s">
        <v>4139</v>
      </c>
      <c r="P2556" s="2" t="str">
        <f>VLOOKUP(I2556,Period!A:B,2,FALSE)</f>
        <v>2022H2</v>
      </c>
      <c r="Q2556" s="9">
        <f t="shared" si="442"/>
        <v>0</v>
      </c>
      <c r="R2556" s="2">
        <f t="shared" si="443"/>
        <v>0</v>
      </c>
      <c r="S2556" t="str">
        <f t="shared" si="444"/>
        <v>01 Clear (0%)</v>
      </c>
      <c r="T2556" t="str">
        <f t="shared" si="452"/>
        <v>44860S2A_MSIL1CCDM-MLB-CLSTA4486001 Clear (0%)</v>
      </c>
      <c r="U2556">
        <f>IF(COUNTIF(T$2:T2555,T2556)&gt;=1,0,1)</f>
        <v>0</v>
      </c>
      <c r="V2556" s="26" t="s">
        <v>751</v>
      </c>
      <c r="W2556" s="26">
        <f t="shared" si="445"/>
        <v>2022</v>
      </c>
      <c r="X2556" s="26">
        <f t="shared" si="446"/>
        <v>10</v>
      </c>
      <c r="Y2556" s="26">
        <f t="shared" si="447"/>
        <v>26</v>
      </c>
      <c r="Z2556" s="26" t="str">
        <f t="shared" si="448"/>
        <v>19</v>
      </c>
      <c r="AA2556" s="26" t="str">
        <f t="shared" si="449"/>
        <v>03</v>
      </c>
      <c r="AB2556" s="26" t="str">
        <f t="shared" si="450"/>
        <v>32</v>
      </c>
      <c r="AC2556" s="86" t="str">
        <f t="shared" si="451"/>
        <v>CLS_TA_2500X1254px_65m_S2A_MSIL1C_20221026_0CC</v>
      </c>
      <c r="AD2556" s="41" t="s">
        <v>752</v>
      </c>
    </row>
    <row r="2557" spans="2:30" x14ac:dyDescent="0.25">
      <c r="B2557" t="s">
        <v>3866</v>
      </c>
      <c r="C2557" t="s">
        <v>3817</v>
      </c>
      <c r="D2557" s="7" t="s">
        <v>3826</v>
      </c>
      <c r="E2557" s="2" t="b">
        <v>1</v>
      </c>
      <c r="F2557" s="2" t="s">
        <v>3815</v>
      </c>
      <c r="G2557" s="7" t="s">
        <v>8</v>
      </c>
      <c r="H2557" t="s">
        <v>101</v>
      </c>
      <c r="I2557" s="57">
        <v>44860</v>
      </c>
      <c r="J2557" s="56" t="s">
        <v>111</v>
      </c>
      <c r="K2557" s="2" t="s">
        <v>150</v>
      </c>
      <c r="L2557" s="9">
        <v>0</v>
      </c>
      <c r="M2557" t="s">
        <v>3869</v>
      </c>
      <c r="N2557" s="2" t="s">
        <v>85</v>
      </c>
      <c r="O2557" s="2" t="s">
        <v>4139</v>
      </c>
      <c r="P2557" s="2" t="str">
        <f>VLOOKUP(I2557,Period!A:B,2,FALSE)</f>
        <v>2022H2</v>
      </c>
      <c r="Q2557" s="9">
        <f t="shared" si="442"/>
        <v>0</v>
      </c>
      <c r="R2557" s="2">
        <f t="shared" si="443"/>
        <v>0</v>
      </c>
      <c r="S2557" t="str">
        <f t="shared" si="444"/>
        <v>01 Clear (0%)</v>
      </c>
      <c r="T2557" t="str">
        <f t="shared" si="452"/>
        <v>44860S2A_MSIL1CCDM-MLB-CLSTA4486001 Clear (0%)</v>
      </c>
      <c r="U2557">
        <f>IF(COUNTIF(T$2:T2556,T2557)&gt;=1,0,1)</f>
        <v>0</v>
      </c>
      <c r="V2557" s="26" t="s">
        <v>751</v>
      </c>
      <c r="W2557" s="26">
        <f t="shared" si="445"/>
        <v>2022</v>
      </c>
      <c r="X2557" s="26">
        <f t="shared" si="446"/>
        <v>10</v>
      </c>
      <c r="Y2557" s="26">
        <f t="shared" si="447"/>
        <v>26</v>
      </c>
      <c r="Z2557" s="26" t="str">
        <f t="shared" si="448"/>
        <v>19</v>
      </c>
      <c r="AA2557" s="26" t="str">
        <f t="shared" si="449"/>
        <v>03</v>
      </c>
      <c r="AB2557" s="26" t="str">
        <f t="shared" si="450"/>
        <v>31</v>
      </c>
      <c r="AC2557" s="86" t="str">
        <f t="shared" si="451"/>
        <v>CLS_TA_2500X1254px_65m_S2A_MSIL1C_20221026_0CC</v>
      </c>
      <c r="AD2557" s="41" t="s">
        <v>752</v>
      </c>
    </row>
    <row r="2558" spans="2:30" x14ac:dyDescent="0.25">
      <c r="B2558" t="s">
        <v>3866</v>
      </c>
      <c r="C2558" t="s">
        <v>3817</v>
      </c>
      <c r="D2558" s="7" t="s">
        <v>3826</v>
      </c>
      <c r="E2558" s="2" t="b">
        <v>1</v>
      </c>
      <c r="F2558" s="2" t="s">
        <v>3815</v>
      </c>
      <c r="G2558" s="7" t="s">
        <v>8</v>
      </c>
      <c r="H2558" t="s">
        <v>101</v>
      </c>
      <c r="I2558" s="53">
        <v>44857</v>
      </c>
      <c r="J2558" s="42" t="s">
        <v>103</v>
      </c>
      <c r="K2558" s="2" t="s">
        <v>141</v>
      </c>
      <c r="L2558" s="9">
        <v>2.8</v>
      </c>
      <c r="M2558" t="s">
        <v>3869</v>
      </c>
      <c r="N2558" s="2" t="s">
        <v>85</v>
      </c>
      <c r="O2558" s="2" t="s">
        <v>4139</v>
      </c>
      <c r="P2558" s="2" t="str">
        <f>VLOOKUP(I2558,Period!A:B,2,FALSE)</f>
        <v>2022H2</v>
      </c>
      <c r="Q2558" s="9">
        <f t="shared" si="442"/>
        <v>16.95</v>
      </c>
      <c r="R2558" s="2">
        <f t="shared" si="443"/>
        <v>20</v>
      </c>
      <c r="S2558" t="str">
        <f t="shared" si="444"/>
        <v>02 Sunny (10%-30%)</v>
      </c>
      <c r="T2558" t="str">
        <f t="shared" si="452"/>
        <v>44857S2A_MSIL1CCDM-MLB-CLSTA4485702 Sunny (10%-30%)</v>
      </c>
      <c r="U2558">
        <f>IF(COUNTIF(T$2:T2557,T2558)&gt;=1,0,1)</f>
        <v>1</v>
      </c>
      <c r="V2558" s="26" t="s">
        <v>751</v>
      </c>
      <c r="W2558" s="26">
        <f t="shared" si="445"/>
        <v>2022</v>
      </c>
      <c r="X2558" s="26">
        <f t="shared" si="446"/>
        <v>10</v>
      </c>
      <c r="Y2558" s="26">
        <f t="shared" si="447"/>
        <v>23</v>
      </c>
      <c r="Z2558" s="26" t="str">
        <f t="shared" si="448"/>
        <v>18</v>
      </c>
      <c r="AA2558" s="26" t="str">
        <f t="shared" si="449"/>
        <v>53</v>
      </c>
      <c r="AB2558" s="26" t="str">
        <f t="shared" si="450"/>
        <v>51</v>
      </c>
      <c r="AC2558" s="86" t="str">
        <f t="shared" si="451"/>
        <v>CLS_TA_2500X1254px_65m_S2A_MSIL1C_20221023_20CC</v>
      </c>
      <c r="AD2558" s="41" t="s">
        <v>752</v>
      </c>
    </row>
    <row r="2559" spans="2:30" x14ac:dyDescent="0.25">
      <c r="B2559" t="s">
        <v>3866</v>
      </c>
      <c r="C2559" t="s">
        <v>3817</v>
      </c>
      <c r="D2559" s="7" t="s">
        <v>3826</v>
      </c>
      <c r="E2559" s="2" t="b">
        <v>1</v>
      </c>
      <c r="F2559" s="2" t="s">
        <v>3815</v>
      </c>
      <c r="G2559" s="7" t="s">
        <v>8</v>
      </c>
      <c r="H2559" t="s">
        <v>101</v>
      </c>
      <c r="I2559" s="53">
        <v>44857</v>
      </c>
      <c r="J2559" s="42" t="s">
        <v>104</v>
      </c>
      <c r="K2559" s="2" t="s">
        <v>125</v>
      </c>
      <c r="L2559" s="9">
        <v>7.9</v>
      </c>
      <c r="M2559" t="s">
        <v>3869</v>
      </c>
      <c r="N2559" s="2" t="s">
        <v>85</v>
      </c>
      <c r="O2559" s="2" t="s">
        <v>4139</v>
      </c>
      <c r="P2559" s="2" t="str">
        <f>VLOOKUP(I2559,Period!A:B,2,FALSE)</f>
        <v>2022H2</v>
      </c>
      <c r="Q2559" s="9">
        <f t="shared" si="442"/>
        <v>16.95</v>
      </c>
      <c r="R2559" s="2">
        <f t="shared" si="443"/>
        <v>20</v>
      </c>
      <c r="S2559" t="str">
        <f t="shared" si="444"/>
        <v>02 Sunny (10%-30%)</v>
      </c>
      <c r="T2559" t="str">
        <f t="shared" si="452"/>
        <v>44857S2A_MSIL1CCDM-MLB-CLSTA4485702 Sunny (10%-30%)</v>
      </c>
      <c r="U2559">
        <f>IF(COUNTIF(T$2:T2558,T2559)&gt;=1,0,1)</f>
        <v>0</v>
      </c>
      <c r="V2559" s="26" t="s">
        <v>751</v>
      </c>
      <c r="W2559" s="26">
        <f t="shared" si="445"/>
        <v>2022</v>
      </c>
      <c r="X2559" s="26">
        <f t="shared" si="446"/>
        <v>10</v>
      </c>
      <c r="Y2559" s="26">
        <f t="shared" si="447"/>
        <v>23</v>
      </c>
      <c r="Z2559" s="26" t="str">
        <f t="shared" si="448"/>
        <v>18</v>
      </c>
      <c r="AA2559" s="26" t="str">
        <f t="shared" si="449"/>
        <v>53</v>
      </c>
      <c r="AB2559" s="26" t="str">
        <f t="shared" si="450"/>
        <v>50</v>
      </c>
      <c r="AC2559" s="86" t="str">
        <f t="shared" si="451"/>
        <v>CLS_TA_2500X1254px_65m_S2A_MSIL1C_20221023_20CC</v>
      </c>
      <c r="AD2559" s="41" t="s">
        <v>752</v>
      </c>
    </row>
    <row r="2560" spans="2:30" x14ac:dyDescent="0.25">
      <c r="B2560" t="s">
        <v>3866</v>
      </c>
      <c r="C2560" t="s">
        <v>3817</v>
      </c>
      <c r="D2560" s="7" t="s">
        <v>3826</v>
      </c>
      <c r="E2560" s="2" t="b">
        <v>1</v>
      </c>
      <c r="F2560" s="2" t="s">
        <v>3815</v>
      </c>
      <c r="G2560" s="7" t="s">
        <v>8</v>
      </c>
      <c r="H2560" t="s">
        <v>101</v>
      </c>
      <c r="I2560" s="53">
        <v>44857</v>
      </c>
      <c r="J2560" s="42" t="s">
        <v>110</v>
      </c>
      <c r="K2560" s="2" t="s">
        <v>144</v>
      </c>
      <c r="L2560" s="9">
        <v>23.8</v>
      </c>
      <c r="M2560" t="s">
        <v>3869</v>
      </c>
      <c r="N2560" s="2" t="s">
        <v>85</v>
      </c>
      <c r="O2560" s="2" t="s">
        <v>4139</v>
      </c>
      <c r="P2560" s="2" t="str">
        <f>VLOOKUP(I2560,Period!A:B,2,FALSE)</f>
        <v>2022H2</v>
      </c>
      <c r="Q2560" s="9">
        <f t="shared" si="442"/>
        <v>16.95</v>
      </c>
      <c r="R2560" s="2">
        <f t="shared" si="443"/>
        <v>20</v>
      </c>
      <c r="S2560" t="str">
        <f t="shared" si="444"/>
        <v>02 Sunny (10%-30%)</v>
      </c>
      <c r="T2560" t="str">
        <f t="shared" si="452"/>
        <v>44857S2A_MSIL1CCDM-MLB-CLSTA4485702 Sunny (10%-30%)</v>
      </c>
      <c r="U2560">
        <f>IF(COUNTIF(T$2:T2559,T2560)&gt;=1,0,1)</f>
        <v>0</v>
      </c>
      <c r="V2560" s="26" t="s">
        <v>751</v>
      </c>
      <c r="W2560" s="26">
        <f t="shared" si="445"/>
        <v>2022</v>
      </c>
      <c r="X2560" s="26">
        <f t="shared" si="446"/>
        <v>10</v>
      </c>
      <c r="Y2560" s="26">
        <f t="shared" si="447"/>
        <v>23</v>
      </c>
      <c r="Z2560" s="26" t="str">
        <f t="shared" si="448"/>
        <v>18</v>
      </c>
      <c r="AA2560" s="26" t="str">
        <f t="shared" si="449"/>
        <v>53</v>
      </c>
      <c r="AB2560" s="26" t="str">
        <f t="shared" si="450"/>
        <v>36</v>
      </c>
      <c r="AC2560" s="86" t="str">
        <f t="shared" si="451"/>
        <v>CLS_TA_2500X1254px_65m_S2A_MSIL1C_20221023_20CC</v>
      </c>
      <c r="AD2560" s="41" t="s">
        <v>752</v>
      </c>
    </row>
    <row r="2561" spans="2:30" x14ac:dyDescent="0.25">
      <c r="B2561" t="s">
        <v>3866</v>
      </c>
      <c r="C2561" t="s">
        <v>3817</v>
      </c>
      <c r="D2561" s="7" t="s">
        <v>3826</v>
      </c>
      <c r="E2561" s="2" t="b">
        <v>1</v>
      </c>
      <c r="F2561" s="2" t="s">
        <v>3815</v>
      </c>
      <c r="G2561" s="7" t="s">
        <v>8</v>
      </c>
      <c r="H2561" t="s">
        <v>101</v>
      </c>
      <c r="I2561" s="53">
        <v>44857</v>
      </c>
      <c r="J2561" s="42" t="s">
        <v>111</v>
      </c>
      <c r="K2561" s="2" t="s">
        <v>144</v>
      </c>
      <c r="L2561" s="9">
        <v>33.299999999999997</v>
      </c>
      <c r="M2561" t="s">
        <v>3869</v>
      </c>
      <c r="N2561" s="2" t="s">
        <v>85</v>
      </c>
      <c r="O2561" s="2" t="s">
        <v>4139</v>
      </c>
      <c r="P2561" s="2" t="str">
        <f>VLOOKUP(I2561,Period!A:B,2,FALSE)</f>
        <v>2022H2</v>
      </c>
      <c r="Q2561" s="9">
        <f t="shared" si="442"/>
        <v>16.95</v>
      </c>
      <c r="R2561" s="2">
        <f t="shared" si="443"/>
        <v>20</v>
      </c>
      <c r="S2561" t="str">
        <f t="shared" si="444"/>
        <v>02 Sunny (10%-30%)</v>
      </c>
      <c r="T2561" t="str">
        <f t="shared" si="452"/>
        <v>44857S2A_MSIL1CCDM-MLB-CLSTA4485702 Sunny (10%-30%)</v>
      </c>
      <c r="U2561">
        <f>IF(COUNTIF(T$2:T2560,T2561)&gt;=1,0,1)</f>
        <v>0</v>
      </c>
      <c r="V2561" s="26" t="s">
        <v>751</v>
      </c>
      <c r="W2561" s="26">
        <f t="shared" si="445"/>
        <v>2022</v>
      </c>
      <c r="X2561" s="26">
        <f t="shared" si="446"/>
        <v>10</v>
      </c>
      <c r="Y2561" s="26">
        <f t="shared" si="447"/>
        <v>23</v>
      </c>
      <c r="Z2561" s="26" t="str">
        <f t="shared" si="448"/>
        <v>18</v>
      </c>
      <c r="AA2561" s="26" t="str">
        <f t="shared" si="449"/>
        <v>53</v>
      </c>
      <c r="AB2561" s="26" t="str">
        <f t="shared" si="450"/>
        <v>36</v>
      </c>
      <c r="AC2561" s="86" t="str">
        <f t="shared" si="451"/>
        <v>CLS_TA_2500X1254px_65m_S2A_MSIL1C_20221023_20CC</v>
      </c>
      <c r="AD2561" s="41" t="s">
        <v>752</v>
      </c>
    </row>
    <row r="2562" spans="2:30" x14ac:dyDescent="0.25">
      <c r="B2562" t="s">
        <v>3866</v>
      </c>
      <c r="C2562" t="s">
        <v>3817</v>
      </c>
      <c r="D2562" s="7" t="s">
        <v>3826</v>
      </c>
      <c r="E2562" s="2" t="b">
        <v>1</v>
      </c>
      <c r="F2562" s="2" t="s">
        <v>3815</v>
      </c>
      <c r="G2562" s="7" t="s">
        <v>8</v>
      </c>
      <c r="H2562" t="s">
        <v>101</v>
      </c>
      <c r="I2562" s="57">
        <v>44855</v>
      </c>
      <c r="J2562" s="56" t="s">
        <v>103</v>
      </c>
      <c r="K2562" s="2" t="s">
        <v>145</v>
      </c>
      <c r="L2562" s="9">
        <v>0</v>
      </c>
      <c r="M2562" t="s">
        <v>3869</v>
      </c>
      <c r="N2562" s="2" t="s">
        <v>85</v>
      </c>
      <c r="O2562" s="2" t="s">
        <v>4139</v>
      </c>
      <c r="P2562" s="2" t="str">
        <f>VLOOKUP(I2562,Period!A:B,2,FALSE)</f>
        <v>2022H2</v>
      </c>
      <c r="Q2562" s="9">
        <f t="shared" ref="Q2562:Q2625" si="453">AVERAGEIFS(L:L,I:I,I2562,H:H,H2562,C:C,C2562,B:B,B2562)</f>
        <v>0</v>
      </c>
      <c r="R2562" s="2">
        <f t="shared" si="443"/>
        <v>0</v>
      </c>
      <c r="S2562" t="str">
        <f t="shared" si="444"/>
        <v>01 Clear (0%)</v>
      </c>
      <c r="T2562" t="str">
        <f t="shared" si="452"/>
        <v>44855S2A_MSIL1CCDM-MLB-CLSTA4485501 Clear (0%)</v>
      </c>
      <c r="U2562">
        <f>IF(COUNTIF(T$2:T2561,T2562)&gt;=1,0,1)</f>
        <v>1</v>
      </c>
      <c r="V2562" s="26" t="s">
        <v>751</v>
      </c>
      <c r="W2562" s="26">
        <f t="shared" si="445"/>
        <v>2022</v>
      </c>
      <c r="X2562" s="26">
        <f t="shared" si="446"/>
        <v>10</v>
      </c>
      <c r="Y2562" s="26">
        <f t="shared" si="447"/>
        <v>21</v>
      </c>
      <c r="Z2562" s="26" t="str">
        <f t="shared" si="448"/>
        <v>19</v>
      </c>
      <c r="AA2562" s="26" t="str">
        <f t="shared" si="449"/>
        <v>03</v>
      </c>
      <c r="AB2562" s="26" t="str">
        <f t="shared" si="450"/>
        <v>49</v>
      </c>
      <c r="AC2562" s="86" t="str">
        <f t="shared" si="451"/>
        <v>CLS_TA_2500X1254px_65m_S2A_MSIL1C_20221021_0CC</v>
      </c>
      <c r="AD2562" s="41" t="s">
        <v>752</v>
      </c>
    </row>
    <row r="2563" spans="2:30" x14ac:dyDescent="0.25">
      <c r="B2563" t="s">
        <v>3866</v>
      </c>
      <c r="C2563" t="s">
        <v>3817</v>
      </c>
      <c r="D2563" s="7" t="s">
        <v>3826</v>
      </c>
      <c r="E2563" s="2" t="b">
        <v>1</v>
      </c>
      <c r="F2563" s="2" t="s">
        <v>3815</v>
      </c>
      <c r="G2563" s="7" t="s">
        <v>8</v>
      </c>
      <c r="H2563" t="s">
        <v>101</v>
      </c>
      <c r="I2563" s="57">
        <v>44855</v>
      </c>
      <c r="J2563" s="56" t="s">
        <v>104</v>
      </c>
      <c r="K2563" s="2" t="s">
        <v>137</v>
      </c>
      <c r="L2563" s="9">
        <v>0</v>
      </c>
      <c r="M2563" t="s">
        <v>3869</v>
      </c>
      <c r="N2563" s="2" t="s">
        <v>85</v>
      </c>
      <c r="O2563" s="2" t="s">
        <v>4139</v>
      </c>
      <c r="P2563" s="2" t="str">
        <f>VLOOKUP(I2563,Period!A:B,2,FALSE)</f>
        <v>2022H2</v>
      </c>
      <c r="Q2563" s="9">
        <f t="shared" si="453"/>
        <v>0</v>
      </c>
      <c r="R2563" s="2">
        <f t="shared" ref="R2563:R2626" si="454">ROUNDUP(Q2563/10,0)*10</f>
        <v>0</v>
      </c>
      <c r="S2563" t="str">
        <f t="shared" ref="S2563:S2626" si="455">IF(R2563=0,"01 Clear (0%)",IF(R2563&lt;=30,"02 Sunny (10%-30%)",IF(R2563&lt;=90,"03 Cloudy (40%-90%)","04 Overcast (100%)")))</f>
        <v>01 Clear (0%)</v>
      </c>
      <c r="T2563" t="str">
        <f t="shared" si="452"/>
        <v>44855S2A_MSIL1CCDM-MLB-CLSTA4485501 Clear (0%)</v>
      </c>
      <c r="U2563">
        <f>IF(COUNTIF(T$2:T2562,T2563)&gt;=1,0,1)</f>
        <v>0</v>
      </c>
      <c r="V2563" s="26" t="s">
        <v>751</v>
      </c>
      <c r="W2563" s="26">
        <f t="shared" ref="W2563:W2626" si="456">YEAR(I2563)</f>
        <v>2022</v>
      </c>
      <c r="X2563" s="26">
        <f t="shared" ref="X2563:X2626" si="457">IF(LEN(MONTH(I2563))=1,CONCATENATE("0",MONTH(I2563)),MONTH(I2563))</f>
        <v>10</v>
      </c>
      <c r="Y2563" s="26">
        <f t="shared" ref="Y2563:Y2626" si="458">IF(LEN(DAY(I2563))=1,CONCATENATE("0",DAY(I2563)),DAY(I2563))</f>
        <v>21</v>
      </c>
      <c r="Z2563" s="26" t="str">
        <f t="shared" ref="Z2563:Z2626" si="459">LEFT(K2563,2)</f>
        <v>19</v>
      </c>
      <c r="AA2563" s="26" t="str">
        <f t="shared" ref="AA2563:AA2626" si="460">MID(K2563,4,2)</f>
        <v>03</v>
      </c>
      <c r="AB2563" s="26" t="str">
        <f t="shared" ref="AB2563:AB2626" si="461">MID(K2563,7,2)</f>
        <v>48</v>
      </c>
      <c r="AC2563" s="86" t="str">
        <f t="shared" ref="AC2563:AC2626" si="462">CONCATENATE(RIGHT(C2563,3),"_",H2563,"_",M2563,"_",O2563,"_",B2563,"_",W2563,X2563,Y2563,"_",R2563,"CC")</f>
        <v>CLS_TA_2500X1254px_65m_S2A_MSIL1C_20221021_0CC</v>
      </c>
      <c r="AD2563" s="41" t="s">
        <v>752</v>
      </c>
    </row>
    <row r="2564" spans="2:30" x14ac:dyDescent="0.25">
      <c r="B2564" t="s">
        <v>3866</v>
      </c>
      <c r="C2564" t="s">
        <v>3817</v>
      </c>
      <c r="D2564" s="7" t="s">
        <v>3826</v>
      </c>
      <c r="E2564" s="2" t="b">
        <v>1</v>
      </c>
      <c r="F2564" s="2" t="s">
        <v>3815</v>
      </c>
      <c r="G2564" s="7" t="s">
        <v>8</v>
      </c>
      <c r="H2564" t="s">
        <v>101</v>
      </c>
      <c r="I2564" s="57">
        <v>44855</v>
      </c>
      <c r="J2564" s="56" t="s">
        <v>110</v>
      </c>
      <c r="K2564" s="2" t="s">
        <v>149</v>
      </c>
      <c r="L2564" s="9">
        <v>0</v>
      </c>
      <c r="M2564" t="s">
        <v>3869</v>
      </c>
      <c r="N2564" s="2" t="s">
        <v>85</v>
      </c>
      <c r="O2564" s="2" t="s">
        <v>4139</v>
      </c>
      <c r="P2564" s="2" t="str">
        <f>VLOOKUP(I2564,Period!A:B,2,FALSE)</f>
        <v>2022H2</v>
      </c>
      <c r="Q2564" s="9">
        <f t="shared" si="453"/>
        <v>0</v>
      </c>
      <c r="R2564" s="2">
        <f t="shared" si="454"/>
        <v>0</v>
      </c>
      <c r="S2564" t="str">
        <f t="shared" si="455"/>
        <v>01 Clear (0%)</v>
      </c>
      <c r="T2564" t="str">
        <f t="shared" si="452"/>
        <v>44855S2A_MSIL1CCDM-MLB-CLSTA4485501 Clear (0%)</v>
      </c>
      <c r="U2564">
        <f>IF(COUNTIF(T$2:T2563,T2564)&gt;=1,0,1)</f>
        <v>0</v>
      </c>
      <c r="V2564" s="26" t="s">
        <v>751</v>
      </c>
      <c r="W2564" s="26">
        <f t="shared" si="456"/>
        <v>2022</v>
      </c>
      <c r="X2564" s="26">
        <f t="shared" si="457"/>
        <v>10</v>
      </c>
      <c r="Y2564" s="26">
        <f t="shared" si="458"/>
        <v>21</v>
      </c>
      <c r="Z2564" s="26" t="str">
        <f t="shared" si="459"/>
        <v>19</v>
      </c>
      <c r="AA2564" s="26" t="str">
        <f t="shared" si="460"/>
        <v>03</v>
      </c>
      <c r="AB2564" s="26" t="str">
        <f t="shared" si="461"/>
        <v>35</v>
      </c>
      <c r="AC2564" s="86" t="str">
        <f t="shared" si="462"/>
        <v>CLS_TA_2500X1254px_65m_S2A_MSIL1C_20221021_0CC</v>
      </c>
      <c r="AD2564" s="41" t="s">
        <v>752</v>
      </c>
    </row>
    <row r="2565" spans="2:30" x14ac:dyDescent="0.25">
      <c r="B2565" t="s">
        <v>3866</v>
      </c>
      <c r="C2565" t="s">
        <v>3817</v>
      </c>
      <c r="D2565" s="7" t="s">
        <v>3826</v>
      </c>
      <c r="E2565" s="2" t="b">
        <v>1</v>
      </c>
      <c r="F2565" s="2" t="s">
        <v>3815</v>
      </c>
      <c r="G2565" s="7" t="s">
        <v>8</v>
      </c>
      <c r="H2565" t="s">
        <v>101</v>
      </c>
      <c r="I2565" s="57">
        <v>44855</v>
      </c>
      <c r="J2565" s="56" t="s">
        <v>111</v>
      </c>
      <c r="K2565" s="2" t="s">
        <v>156</v>
      </c>
      <c r="L2565" s="9">
        <v>0</v>
      </c>
      <c r="M2565" t="s">
        <v>3869</v>
      </c>
      <c r="N2565" s="2" t="s">
        <v>85</v>
      </c>
      <c r="O2565" s="2" t="s">
        <v>4139</v>
      </c>
      <c r="P2565" s="2" t="str">
        <f>VLOOKUP(I2565,Period!A:B,2,FALSE)</f>
        <v>2022H2</v>
      </c>
      <c r="Q2565" s="9">
        <f t="shared" si="453"/>
        <v>0</v>
      </c>
      <c r="R2565" s="2">
        <f t="shared" si="454"/>
        <v>0</v>
      </c>
      <c r="S2565" t="str">
        <f t="shared" si="455"/>
        <v>01 Clear (0%)</v>
      </c>
      <c r="T2565" t="str">
        <f t="shared" si="452"/>
        <v>44855S2A_MSIL1CCDM-MLB-CLSTA4485501 Clear (0%)</v>
      </c>
      <c r="U2565">
        <f>IF(COUNTIF(T$2:T2564,T2565)&gt;=1,0,1)</f>
        <v>0</v>
      </c>
      <c r="V2565" s="26" t="s">
        <v>751</v>
      </c>
      <c r="W2565" s="26">
        <f t="shared" si="456"/>
        <v>2022</v>
      </c>
      <c r="X2565" s="26">
        <f t="shared" si="457"/>
        <v>10</v>
      </c>
      <c r="Y2565" s="26">
        <f t="shared" si="458"/>
        <v>21</v>
      </c>
      <c r="Z2565" s="26" t="str">
        <f t="shared" si="459"/>
        <v>19</v>
      </c>
      <c r="AA2565" s="26" t="str">
        <f t="shared" si="460"/>
        <v>03</v>
      </c>
      <c r="AB2565" s="26" t="str">
        <f t="shared" si="461"/>
        <v>34</v>
      </c>
      <c r="AC2565" s="86" t="str">
        <f t="shared" si="462"/>
        <v>CLS_TA_2500X1254px_65m_S2A_MSIL1C_20221021_0CC</v>
      </c>
      <c r="AD2565" s="41" t="s">
        <v>752</v>
      </c>
    </row>
    <row r="2566" spans="2:30" x14ac:dyDescent="0.25">
      <c r="B2566" t="s">
        <v>3866</v>
      </c>
      <c r="C2566" t="s">
        <v>3817</v>
      </c>
      <c r="D2566" s="7" t="s">
        <v>3826</v>
      </c>
      <c r="E2566" s="2" t="b">
        <v>1</v>
      </c>
      <c r="F2566" s="2" t="s">
        <v>3815</v>
      </c>
      <c r="G2566" s="7" t="s">
        <v>8</v>
      </c>
      <c r="H2566" t="s">
        <v>101</v>
      </c>
      <c r="I2566" s="53">
        <v>44852</v>
      </c>
      <c r="J2566" s="42" t="s">
        <v>103</v>
      </c>
      <c r="K2566" s="2" t="s">
        <v>132</v>
      </c>
      <c r="L2566" s="9">
        <v>37.200000000000003</v>
      </c>
      <c r="M2566" t="s">
        <v>3869</v>
      </c>
      <c r="N2566" s="2" t="s">
        <v>85</v>
      </c>
      <c r="O2566" s="2" t="s">
        <v>4139</v>
      </c>
      <c r="P2566" s="2" t="str">
        <f>VLOOKUP(I2566,Period!A:B,2,FALSE)</f>
        <v>2022H2</v>
      </c>
      <c r="Q2566" s="9">
        <f t="shared" si="453"/>
        <v>21.8</v>
      </c>
      <c r="R2566" s="2">
        <f t="shared" si="454"/>
        <v>30</v>
      </c>
      <c r="S2566" t="str">
        <f t="shared" si="455"/>
        <v>02 Sunny (10%-30%)</v>
      </c>
      <c r="T2566" t="str">
        <f t="shared" si="452"/>
        <v>44852S2A_MSIL1CCDM-MLB-CLSTA4485202 Sunny (10%-30%)</v>
      </c>
      <c r="U2566">
        <f>IF(COUNTIF(T$2:T2565,T2566)&gt;=1,0,1)</f>
        <v>1</v>
      </c>
      <c r="V2566" s="26" t="s">
        <v>751</v>
      </c>
      <c r="W2566" s="26">
        <f t="shared" si="456"/>
        <v>2022</v>
      </c>
      <c r="X2566" s="26">
        <f t="shared" si="457"/>
        <v>10</v>
      </c>
      <c r="Y2566" s="26">
        <f t="shared" si="458"/>
        <v>18</v>
      </c>
      <c r="Z2566" s="26" t="str">
        <f t="shared" si="459"/>
        <v>18</v>
      </c>
      <c r="AA2566" s="26" t="str">
        <f t="shared" si="460"/>
        <v>53</v>
      </c>
      <c r="AB2566" s="26" t="str">
        <f t="shared" si="461"/>
        <v>54</v>
      </c>
      <c r="AC2566" s="86" t="str">
        <f t="shared" si="462"/>
        <v>CLS_TA_2500X1254px_65m_S2A_MSIL1C_20221018_30CC</v>
      </c>
      <c r="AD2566" s="41" t="s">
        <v>752</v>
      </c>
    </row>
    <row r="2567" spans="2:30" x14ac:dyDescent="0.25">
      <c r="B2567" t="s">
        <v>3866</v>
      </c>
      <c r="C2567" t="s">
        <v>3817</v>
      </c>
      <c r="D2567" s="7" t="s">
        <v>3826</v>
      </c>
      <c r="E2567" s="2" t="b">
        <v>1</v>
      </c>
      <c r="F2567" s="2" t="s">
        <v>3815</v>
      </c>
      <c r="G2567" s="7" t="s">
        <v>8</v>
      </c>
      <c r="H2567" t="s">
        <v>101</v>
      </c>
      <c r="I2567" s="53">
        <v>44852</v>
      </c>
      <c r="J2567" s="42" t="s">
        <v>104</v>
      </c>
      <c r="K2567" s="2" t="s">
        <v>152</v>
      </c>
      <c r="L2567" s="9">
        <v>19.600000000000001</v>
      </c>
      <c r="M2567" t="s">
        <v>3869</v>
      </c>
      <c r="N2567" s="2" t="s">
        <v>85</v>
      </c>
      <c r="O2567" s="2" t="s">
        <v>4139</v>
      </c>
      <c r="P2567" s="2" t="str">
        <f>VLOOKUP(I2567,Period!A:B,2,FALSE)</f>
        <v>2022H2</v>
      </c>
      <c r="Q2567" s="9">
        <f t="shared" si="453"/>
        <v>21.8</v>
      </c>
      <c r="R2567" s="2">
        <f t="shared" si="454"/>
        <v>30</v>
      </c>
      <c r="S2567" t="str">
        <f t="shared" si="455"/>
        <v>02 Sunny (10%-30%)</v>
      </c>
      <c r="T2567" t="str">
        <f t="shared" si="452"/>
        <v>44852S2A_MSIL1CCDM-MLB-CLSTA4485202 Sunny (10%-30%)</v>
      </c>
      <c r="U2567">
        <f>IF(COUNTIF(T$2:T2566,T2567)&gt;=1,0,1)</f>
        <v>0</v>
      </c>
      <c r="V2567" s="26" t="s">
        <v>751</v>
      </c>
      <c r="W2567" s="26">
        <f t="shared" si="456"/>
        <v>2022</v>
      </c>
      <c r="X2567" s="26">
        <f t="shared" si="457"/>
        <v>10</v>
      </c>
      <c r="Y2567" s="26">
        <f t="shared" si="458"/>
        <v>18</v>
      </c>
      <c r="Z2567" s="26" t="str">
        <f t="shared" si="459"/>
        <v>18</v>
      </c>
      <c r="AA2567" s="26" t="str">
        <f t="shared" si="460"/>
        <v>53</v>
      </c>
      <c r="AB2567" s="26" t="str">
        <f t="shared" si="461"/>
        <v>53</v>
      </c>
      <c r="AC2567" s="86" t="str">
        <f t="shared" si="462"/>
        <v>CLS_TA_2500X1254px_65m_S2A_MSIL1C_20221018_30CC</v>
      </c>
      <c r="AD2567" s="41" t="s">
        <v>752</v>
      </c>
    </row>
    <row r="2568" spans="2:30" x14ac:dyDescent="0.25">
      <c r="B2568" t="s">
        <v>3866</v>
      </c>
      <c r="C2568" t="s">
        <v>3817</v>
      </c>
      <c r="D2568" s="7" t="s">
        <v>3826</v>
      </c>
      <c r="E2568" s="2" t="b">
        <v>1</v>
      </c>
      <c r="F2568" s="2" t="s">
        <v>3815</v>
      </c>
      <c r="G2568" s="7" t="s">
        <v>8</v>
      </c>
      <c r="H2568" t="s">
        <v>101</v>
      </c>
      <c r="I2568" s="53">
        <v>44852</v>
      </c>
      <c r="J2568" s="42" t="s">
        <v>110</v>
      </c>
      <c r="K2568" s="2" t="s">
        <v>165</v>
      </c>
      <c r="L2568" s="9">
        <v>15.9</v>
      </c>
      <c r="M2568" t="s">
        <v>3869</v>
      </c>
      <c r="N2568" s="2" t="s">
        <v>85</v>
      </c>
      <c r="O2568" s="2" t="s">
        <v>4139</v>
      </c>
      <c r="P2568" s="2" t="str">
        <f>VLOOKUP(I2568,Period!A:B,2,FALSE)</f>
        <v>2022H2</v>
      </c>
      <c r="Q2568" s="9">
        <f t="shared" si="453"/>
        <v>21.8</v>
      </c>
      <c r="R2568" s="2">
        <f t="shared" si="454"/>
        <v>30</v>
      </c>
      <c r="S2568" t="str">
        <f t="shared" si="455"/>
        <v>02 Sunny (10%-30%)</v>
      </c>
      <c r="T2568" t="str">
        <f t="shared" si="452"/>
        <v>44852S2A_MSIL1CCDM-MLB-CLSTA4485202 Sunny (10%-30%)</v>
      </c>
      <c r="U2568">
        <f>IF(COUNTIF(T$2:T2567,T2568)&gt;=1,0,1)</f>
        <v>0</v>
      </c>
      <c r="V2568" s="26" t="s">
        <v>751</v>
      </c>
      <c r="W2568" s="26">
        <f t="shared" si="456"/>
        <v>2022</v>
      </c>
      <c r="X2568" s="26">
        <f t="shared" si="457"/>
        <v>10</v>
      </c>
      <c r="Y2568" s="26">
        <f t="shared" si="458"/>
        <v>18</v>
      </c>
      <c r="Z2568" s="26" t="str">
        <f t="shared" si="459"/>
        <v>18</v>
      </c>
      <c r="AA2568" s="26" t="str">
        <f t="shared" si="460"/>
        <v>53</v>
      </c>
      <c r="AB2568" s="26" t="str">
        <f t="shared" si="461"/>
        <v>39</v>
      </c>
      <c r="AC2568" s="86" t="str">
        <f t="shared" si="462"/>
        <v>CLS_TA_2500X1254px_65m_S2A_MSIL1C_20221018_30CC</v>
      </c>
      <c r="AD2568" s="41" t="s">
        <v>752</v>
      </c>
    </row>
    <row r="2569" spans="2:30" x14ac:dyDescent="0.25">
      <c r="B2569" t="s">
        <v>3866</v>
      </c>
      <c r="C2569" t="s">
        <v>3817</v>
      </c>
      <c r="D2569" s="7" t="s">
        <v>3826</v>
      </c>
      <c r="E2569" s="2" t="b">
        <v>1</v>
      </c>
      <c r="F2569" s="2" t="s">
        <v>3815</v>
      </c>
      <c r="G2569" s="7" t="s">
        <v>8</v>
      </c>
      <c r="H2569" t="s">
        <v>101</v>
      </c>
      <c r="I2569" s="53">
        <v>44852</v>
      </c>
      <c r="J2569" s="42" t="s">
        <v>111</v>
      </c>
      <c r="K2569" s="2" t="s">
        <v>165</v>
      </c>
      <c r="L2569" s="9">
        <v>14.5</v>
      </c>
      <c r="M2569" t="s">
        <v>3869</v>
      </c>
      <c r="N2569" s="2" t="s">
        <v>85</v>
      </c>
      <c r="O2569" s="2" t="s">
        <v>4139</v>
      </c>
      <c r="P2569" s="2" t="str">
        <f>VLOOKUP(I2569,Period!A:B,2,FALSE)</f>
        <v>2022H2</v>
      </c>
      <c r="Q2569" s="9">
        <f t="shared" si="453"/>
        <v>21.8</v>
      </c>
      <c r="R2569" s="2">
        <f t="shared" si="454"/>
        <v>30</v>
      </c>
      <c r="S2569" t="str">
        <f t="shared" si="455"/>
        <v>02 Sunny (10%-30%)</v>
      </c>
      <c r="T2569" t="str">
        <f t="shared" si="452"/>
        <v>44852S2A_MSIL1CCDM-MLB-CLSTA4485202 Sunny (10%-30%)</v>
      </c>
      <c r="U2569">
        <f>IF(COUNTIF(T$2:T2568,T2569)&gt;=1,0,1)</f>
        <v>0</v>
      </c>
      <c r="V2569" s="26" t="s">
        <v>751</v>
      </c>
      <c r="W2569" s="26">
        <f t="shared" si="456"/>
        <v>2022</v>
      </c>
      <c r="X2569" s="26">
        <f t="shared" si="457"/>
        <v>10</v>
      </c>
      <c r="Y2569" s="26">
        <f t="shared" si="458"/>
        <v>18</v>
      </c>
      <c r="Z2569" s="26" t="str">
        <f t="shared" si="459"/>
        <v>18</v>
      </c>
      <c r="AA2569" s="26" t="str">
        <f t="shared" si="460"/>
        <v>53</v>
      </c>
      <c r="AB2569" s="26" t="str">
        <f t="shared" si="461"/>
        <v>39</v>
      </c>
      <c r="AC2569" s="86" t="str">
        <f t="shared" si="462"/>
        <v>CLS_TA_2500X1254px_65m_S2A_MSIL1C_20221018_30CC</v>
      </c>
      <c r="AD2569" s="41" t="s">
        <v>752</v>
      </c>
    </row>
    <row r="2570" spans="2:30" x14ac:dyDescent="0.25">
      <c r="B2570" t="s">
        <v>3866</v>
      </c>
      <c r="C2570" t="s">
        <v>3817</v>
      </c>
      <c r="D2570" s="7" t="s">
        <v>3826</v>
      </c>
      <c r="E2570" s="2" t="b">
        <v>1</v>
      </c>
      <c r="F2570" s="2" t="s">
        <v>3815</v>
      </c>
      <c r="G2570" s="7" t="s">
        <v>8</v>
      </c>
      <c r="H2570" t="s">
        <v>101</v>
      </c>
      <c r="I2570" s="57">
        <v>44850</v>
      </c>
      <c r="J2570" s="56" t="s">
        <v>103</v>
      </c>
      <c r="K2570" s="2" t="s">
        <v>138</v>
      </c>
      <c r="L2570" s="9">
        <v>0</v>
      </c>
      <c r="M2570" t="s">
        <v>3869</v>
      </c>
      <c r="N2570" s="2" t="s">
        <v>85</v>
      </c>
      <c r="O2570" s="2" t="s">
        <v>4139</v>
      </c>
      <c r="P2570" s="2" t="str">
        <f>VLOOKUP(I2570,Period!A:B,2,FALSE)</f>
        <v>2022H2</v>
      </c>
      <c r="Q2570" s="9">
        <f t="shared" si="453"/>
        <v>0</v>
      </c>
      <c r="R2570" s="2">
        <f t="shared" si="454"/>
        <v>0</v>
      </c>
      <c r="S2570" t="str">
        <f t="shared" si="455"/>
        <v>01 Clear (0%)</v>
      </c>
      <c r="T2570" t="str">
        <f t="shared" si="452"/>
        <v>44850S2A_MSIL1CCDM-MLB-CLSTA4485001 Clear (0%)</v>
      </c>
      <c r="U2570">
        <f>IF(COUNTIF(T$2:T2569,T2570)&gt;=1,0,1)</f>
        <v>1</v>
      </c>
      <c r="V2570" s="26" t="s">
        <v>751</v>
      </c>
      <c r="W2570" s="26">
        <f t="shared" si="456"/>
        <v>2022</v>
      </c>
      <c r="X2570" s="26">
        <f t="shared" si="457"/>
        <v>10</v>
      </c>
      <c r="Y2570" s="26">
        <f t="shared" si="458"/>
        <v>16</v>
      </c>
      <c r="Z2570" s="26" t="str">
        <f t="shared" si="459"/>
        <v>19</v>
      </c>
      <c r="AA2570" s="26" t="str">
        <f t="shared" si="460"/>
        <v>03</v>
      </c>
      <c r="AB2570" s="26" t="str">
        <f t="shared" si="461"/>
        <v>47</v>
      </c>
      <c r="AC2570" s="86" t="str">
        <f t="shared" si="462"/>
        <v>CLS_TA_2500X1254px_65m_S2A_MSIL1C_20221016_0CC</v>
      </c>
      <c r="AD2570" s="41" t="s">
        <v>752</v>
      </c>
    </row>
    <row r="2571" spans="2:30" x14ac:dyDescent="0.25">
      <c r="B2571" t="s">
        <v>3866</v>
      </c>
      <c r="C2571" t="s">
        <v>3817</v>
      </c>
      <c r="D2571" s="7" t="s">
        <v>3826</v>
      </c>
      <c r="E2571" s="2" t="b">
        <v>1</v>
      </c>
      <c r="F2571" s="2" t="s">
        <v>3815</v>
      </c>
      <c r="G2571" s="7" t="s">
        <v>8</v>
      </c>
      <c r="H2571" t="s">
        <v>101</v>
      </c>
      <c r="I2571" s="57">
        <v>44850</v>
      </c>
      <c r="J2571" s="56" t="s">
        <v>104</v>
      </c>
      <c r="K2571" s="2" t="s">
        <v>146</v>
      </c>
      <c r="L2571" s="9">
        <v>0</v>
      </c>
      <c r="M2571" t="s">
        <v>3869</v>
      </c>
      <c r="N2571" s="2" t="s">
        <v>85</v>
      </c>
      <c r="O2571" s="2" t="s">
        <v>4139</v>
      </c>
      <c r="P2571" s="2" t="str">
        <f>VLOOKUP(I2571,Period!A:B,2,FALSE)</f>
        <v>2022H2</v>
      </c>
      <c r="Q2571" s="9">
        <f t="shared" si="453"/>
        <v>0</v>
      </c>
      <c r="R2571" s="2">
        <f t="shared" si="454"/>
        <v>0</v>
      </c>
      <c r="S2571" t="str">
        <f t="shared" si="455"/>
        <v>01 Clear (0%)</v>
      </c>
      <c r="T2571" t="str">
        <f t="shared" si="452"/>
        <v>44850S2A_MSIL1CCDM-MLB-CLSTA4485001 Clear (0%)</v>
      </c>
      <c r="U2571">
        <f>IF(COUNTIF(T$2:T2570,T2571)&gt;=1,0,1)</f>
        <v>0</v>
      </c>
      <c r="V2571" s="26" t="s">
        <v>751</v>
      </c>
      <c r="W2571" s="26">
        <f t="shared" si="456"/>
        <v>2022</v>
      </c>
      <c r="X2571" s="26">
        <f t="shared" si="457"/>
        <v>10</v>
      </c>
      <c r="Y2571" s="26">
        <f t="shared" si="458"/>
        <v>16</v>
      </c>
      <c r="Z2571" s="26" t="str">
        <f t="shared" si="459"/>
        <v>19</v>
      </c>
      <c r="AA2571" s="26" t="str">
        <f t="shared" si="460"/>
        <v>03</v>
      </c>
      <c r="AB2571" s="26" t="str">
        <f t="shared" si="461"/>
        <v>46</v>
      </c>
      <c r="AC2571" s="86" t="str">
        <f t="shared" si="462"/>
        <v>CLS_TA_2500X1254px_65m_S2A_MSIL1C_20221016_0CC</v>
      </c>
      <c r="AD2571" s="41" t="s">
        <v>752</v>
      </c>
    </row>
    <row r="2572" spans="2:30" x14ac:dyDescent="0.25">
      <c r="B2572" t="s">
        <v>3866</v>
      </c>
      <c r="C2572" t="s">
        <v>3817</v>
      </c>
      <c r="D2572" s="7" t="s">
        <v>3826</v>
      </c>
      <c r="E2572" s="2" t="b">
        <v>1</v>
      </c>
      <c r="F2572" s="2" t="s">
        <v>3815</v>
      </c>
      <c r="G2572" s="7" t="s">
        <v>8</v>
      </c>
      <c r="H2572" t="s">
        <v>101</v>
      </c>
      <c r="I2572" s="57">
        <v>44850</v>
      </c>
      <c r="J2572" s="56" t="s">
        <v>110</v>
      </c>
      <c r="K2572" s="2" t="s">
        <v>166</v>
      </c>
      <c r="L2572" s="9">
        <v>0</v>
      </c>
      <c r="M2572" t="s">
        <v>3869</v>
      </c>
      <c r="N2572" s="2" t="s">
        <v>85</v>
      </c>
      <c r="O2572" s="2" t="s">
        <v>4139</v>
      </c>
      <c r="P2572" s="2" t="str">
        <f>VLOOKUP(I2572,Period!A:B,2,FALSE)</f>
        <v>2022H2</v>
      </c>
      <c r="Q2572" s="9">
        <f t="shared" si="453"/>
        <v>0</v>
      </c>
      <c r="R2572" s="2">
        <f t="shared" si="454"/>
        <v>0</v>
      </c>
      <c r="S2572" t="str">
        <f t="shared" si="455"/>
        <v>01 Clear (0%)</v>
      </c>
      <c r="T2572" t="str">
        <f t="shared" si="452"/>
        <v>44850S2A_MSIL1CCDM-MLB-CLSTA4485001 Clear (0%)</v>
      </c>
      <c r="U2572">
        <f>IF(COUNTIF(T$2:T2571,T2572)&gt;=1,0,1)</f>
        <v>0</v>
      </c>
      <c r="V2572" s="26" t="s">
        <v>751</v>
      </c>
      <c r="W2572" s="26">
        <f t="shared" si="456"/>
        <v>2022</v>
      </c>
      <c r="X2572" s="26">
        <f t="shared" si="457"/>
        <v>10</v>
      </c>
      <c r="Y2572" s="26">
        <f t="shared" si="458"/>
        <v>16</v>
      </c>
      <c r="Z2572" s="26" t="str">
        <f t="shared" si="459"/>
        <v>19</v>
      </c>
      <c r="AA2572" s="26" t="str">
        <f t="shared" si="460"/>
        <v>03</v>
      </c>
      <c r="AB2572" s="26" t="str">
        <f t="shared" si="461"/>
        <v>32</v>
      </c>
      <c r="AC2572" s="86" t="str">
        <f t="shared" si="462"/>
        <v>CLS_TA_2500X1254px_65m_S2A_MSIL1C_20221016_0CC</v>
      </c>
      <c r="AD2572" s="41" t="s">
        <v>752</v>
      </c>
    </row>
    <row r="2573" spans="2:30" x14ac:dyDescent="0.25">
      <c r="B2573" t="s">
        <v>3866</v>
      </c>
      <c r="C2573" t="s">
        <v>3817</v>
      </c>
      <c r="D2573" s="7" t="s">
        <v>3826</v>
      </c>
      <c r="E2573" s="2" t="b">
        <v>1</v>
      </c>
      <c r="F2573" s="2" t="s">
        <v>3815</v>
      </c>
      <c r="G2573" s="7" t="s">
        <v>8</v>
      </c>
      <c r="H2573" t="s">
        <v>101</v>
      </c>
      <c r="I2573" s="57">
        <v>44850</v>
      </c>
      <c r="J2573" s="56" t="s">
        <v>111</v>
      </c>
      <c r="K2573" s="2" t="s">
        <v>166</v>
      </c>
      <c r="L2573" s="9">
        <v>0</v>
      </c>
      <c r="M2573" t="s">
        <v>3869</v>
      </c>
      <c r="N2573" s="2" t="s">
        <v>85</v>
      </c>
      <c r="O2573" s="2" t="s">
        <v>4139</v>
      </c>
      <c r="P2573" s="2" t="str">
        <f>VLOOKUP(I2573,Period!A:B,2,FALSE)</f>
        <v>2022H2</v>
      </c>
      <c r="Q2573" s="9">
        <f t="shared" si="453"/>
        <v>0</v>
      </c>
      <c r="R2573" s="2">
        <f t="shared" si="454"/>
        <v>0</v>
      </c>
      <c r="S2573" t="str">
        <f t="shared" si="455"/>
        <v>01 Clear (0%)</v>
      </c>
      <c r="T2573" t="str">
        <f t="shared" si="452"/>
        <v>44850S2A_MSIL1CCDM-MLB-CLSTA4485001 Clear (0%)</v>
      </c>
      <c r="U2573">
        <f>IF(COUNTIF(T$2:T2572,T2573)&gt;=1,0,1)</f>
        <v>0</v>
      </c>
      <c r="V2573" s="26" t="s">
        <v>751</v>
      </c>
      <c r="W2573" s="26">
        <f t="shared" si="456"/>
        <v>2022</v>
      </c>
      <c r="X2573" s="26">
        <f t="shared" si="457"/>
        <v>10</v>
      </c>
      <c r="Y2573" s="26">
        <f t="shared" si="458"/>
        <v>16</v>
      </c>
      <c r="Z2573" s="26" t="str">
        <f t="shared" si="459"/>
        <v>19</v>
      </c>
      <c r="AA2573" s="26" t="str">
        <f t="shared" si="460"/>
        <v>03</v>
      </c>
      <c r="AB2573" s="26" t="str">
        <f t="shared" si="461"/>
        <v>32</v>
      </c>
      <c r="AC2573" s="86" t="str">
        <f t="shared" si="462"/>
        <v>CLS_TA_2500X1254px_65m_S2A_MSIL1C_20221016_0CC</v>
      </c>
      <c r="AD2573" s="41" t="s">
        <v>752</v>
      </c>
    </row>
    <row r="2574" spans="2:30" x14ac:dyDescent="0.25">
      <c r="B2574" t="s">
        <v>3866</v>
      </c>
      <c r="C2574" t="s">
        <v>3817</v>
      </c>
      <c r="D2574" s="7" t="s">
        <v>3826</v>
      </c>
      <c r="E2574" s="2" t="b">
        <v>1</v>
      </c>
      <c r="F2574" s="2" t="s">
        <v>3815</v>
      </c>
      <c r="G2574" s="7" t="s">
        <v>8</v>
      </c>
      <c r="H2574" t="s">
        <v>101</v>
      </c>
      <c r="I2574" s="53">
        <v>44847</v>
      </c>
      <c r="J2574" s="42" t="s">
        <v>103</v>
      </c>
      <c r="K2574" s="2" t="s">
        <v>141</v>
      </c>
      <c r="L2574" s="9">
        <v>0</v>
      </c>
      <c r="M2574" t="s">
        <v>3869</v>
      </c>
      <c r="N2574" s="2" t="s">
        <v>85</v>
      </c>
      <c r="O2574" s="2" t="s">
        <v>4139</v>
      </c>
      <c r="P2574" s="2" t="str">
        <f>VLOOKUP(I2574,Period!A:B,2,FALSE)</f>
        <v>2022H2</v>
      </c>
      <c r="Q2574" s="9">
        <f t="shared" si="453"/>
        <v>0</v>
      </c>
      <c r="R2574" s="2">
        <f t="shared" si="454"/>
        <v>0</v>
      </c>
      <c r="S2574" t="str">
        <f t="shared" si="455"/>
        <v>01 Clear (0%)</v>
      </c>
      <c r="T2574" t="str">
        <f t="shared" si="452"/>
        <v>44847S2A_MSIL1CCDM-MLB-CLSTA4484701 Clear (0%)</v>
      </c>
      <c r="U2574">
        <f>IF(COUNTIF(T$2:T2573,T2574)&gt;=1,0,1)</f>
        <v>1</v>
      </c>
      <c r="V2574" s="26" t="s">
        <v>751</v>
      </c>
      <c r="W2574" s="26">
        <f t="shared" si="456"/>
        <v>2022</v>
      </c>
      <c r="X2574" s="26">
        <f t="shared" si="457"/>
        <v>10</v>
      </c>
      <c r="Y2574" s="26">
        <f t="shared" si="458"/>
        <v>13</v>
      </c>
      <c r="Z2574" s="26" t="str">
        <f t="shared" si="459"/>
        <v>18</v>
      </c>
      <c r="AA2574" s="26" t="str">
        <f t="shared" si="460"/>
        <v>53</v>
      </c>
      <c r="AB2574" s="26" t="str">
        <f t="shared" si="461"/>
        <v>51</v>
      </c>
      <c r="AC2574" s="86" t="str">
        <f t="shared" si="462"/>
        <v>CLS_TA_2500X1254px_65m_S2A_MSIL1C_20221013_0CC</v>
      </c>
      <c r="AD2574" s="41" t="s">
        <v>752</v>
      </c>
    </row>
    <row r="2575" spans="2:30" x14ac:dyDescent="0.25">
      <c r="B2575" t="s">
        <v>3866</v>
      </c>
      <c r="C2575" t="s">
        <v>3817</v>
      </c>
      <c r="D2575" s="7" t="s">
        <v>3826</v>
      </c>
      <c r="E2575" s="2" t="b">
        <v>1</v>
      </c>
      <c r="F2575" s="2" t="s">
        <v>3815</v>
      </c>
      <c r="G2575" s="7" t="s">
        <v>8</v>
      </c>
      <c r="H2575" t="s">
        <v>101</v>
      </c>
      <c r="I2575" s="53">
        <v>44847</v>
      </c>
      <c r="J2575" s="42" t="s">
        <v>104</v>
      </c>
      <c r="K2575" s="2" t="s">
        <v>125</v>
      </c>
      <c r="L2575" s="9">
        <v>0</v>
      </c>
      <c r="M2575" t="s">
        <v>3869</v>
      </c>
      <c r="N2575" s="2" t="s">
        <v>85</v>
      </c>
      <c r="O2575" s="2" t="s">
        <v>4139</v>
      </c>
      <c r="P2575" s="2" t="str">
        <f>VLOOKUP(I2575,Period!A:B,2,FALSE)</f>
        <v>2022H2</v>
      </c>
      <c r="Q2575" s="9">
        <f t="shared" si="453"/>
        <v>0</v>
      </c>
      <c r="R2575" s="2">
        <f t="shared" si="454"/>
        <v>0</v>
      </c>
      <c r="S2575" t="str">
        <f t="shared" si="455"/>
        <v>01 Clear (0%)</v>
      </c>
      <c r="T2575" t="str">
        <f t="shared" si="452"/>
        <v>44847S2A_MSIL1CCDM-MLB-CLSTA4484701 Clear (0%)</v>
      </c>
      <c r="U2575">
        <f>IF(COUNTIF(T$2:T2574,T2575)&gt;=1,0,1)</f>
        <v>0</v>
      </c>
      <c r="V2575" s="26" t="s">
        <v>751</v>
      </c>
      <c r="W2575" s="26">
        <f t="shared" si="456"/>
        <v>2022</v>
      </c>
      <c r="X2575" s="26">
        <f t="shared" si="457"/>
        <v>10</v>
      </c>
      <c r="Y2575" s="26">
        <f t="shared" si="458"/>
        <v>13</v>
      </c>
      <c r="Z2575" s="26" t="str">
        <f t="shared" si="459"/>
        <v>18</v>
      </c>
      <c r="AA2575" s="26" t="str">
        <f t="shared" si="460"/>
        <v>53</v>
      </c>
      <c r="AB2575" s="26" t="str">
        <f t="shared" si="461"/>
        <v>50</v>
      </c>
      <c r="AC2575" s="86" t="str">
        <f t="shared" si="462"/>
        <v>CLS_TA_2500X1254px_65m_S2A_MSIL1C_20221013_0CC</v>
      </c>
      <c r="AD2575" s="41" t="s">
        <v>752</v>
      </c>
    </row>
    <row r="2576" spans="2:30" x14ac:dyDescent="0.25">
      <c r="B2576" t="s">
        <v>3866</v>
      </c>
      <c r="C2576" t="s">
        <v>3817</v>
      </c>
      <c r="D2576" s="7" t="s">
        <v>3826</v>
      </c>
      <c r="E2576" s="2" t="b">
        <v>1</v>
      </c>
      <c r="F2576" s="2" t="s">
        <v>3815</v>
      </c>
      <c r="G2576" s="7" t="s">
        <v>8</v>
      </c>
      <c r="H2576" t="s">
        <v>101</v>
      </c>
      <c r="I2576" s="53">
        <v>44847</v>
      </c>
      <c r="J2576" s="42" t="s">
        <v>110</v>
      </c>
      <c r="K2576" s="2" t="s">
        <v>144</v>
      </c>
      <c r="L2576" s="9">
        <v>0</v>
      </c>
      <c r="M2576" t="s">
        <v>3869</v>
      </c>
      <c r="N2576" s="2" t="s">
        <v>85</v>
      </c>
      <c r="O2576" s="2" t="s">
        <v>4139</v>
      </c>
      <c r="P2576" s="2" t="str">
        <f>VLOOKUP(I2576,Period!A:B,2,FALSE)</f>
        <v>2022H2</v>
      </c>
      <c r="Q2576" s="9">
        <f t="shared" si="453"/>
        <v>0</v>
      </c>
      <c r="R2576" s="2">
        <f t="shared" si="454"/>
        <v>0</v>
      </c>
      <c r="S2576" t="str">
        <f t="shared" si="455"/>
        <v>01 Clear (0%)</v>
      </c>
      <c r="T2576" t="str">
        <f t="shared" ref="T2576:T2639" si="463">CONCATENATE(I2576,B2576,C2576,H2576,I2576,S2576)</f>
        <v>44847S2A_MSIL1CCDM-MLB-CLSTA4484701 Clear (0%)</v>
      </c>
      <c r="U2576">
        <f>IF(COUNTIF(T$2:T2575,T2576)&gt;=1,0,1)</f>
        <v>0</v>
      </c>
      <c r="V2576" s="26" t="s">
        <v>751</v>
      </c>
      <c r="W2576" s="26">
        <f t="shared" si="456"/>
        <v>2022</v>
      </c>
      <c r="X2576" s="26">
        <f t="shared" si="457"/>
        <v>10</v>
      </c>
      <c r="Y2576" s="26">
        <f t="shared" si="458"/>
        <v>13</v>
      </c>
      <c r="Z2576" s="26" t="str">
        <f t="shared" si="459"/>
        <v>18</v>
      </c>
      <c r="AA2576" s="26" t="str">
        <f t="shared" si="460"/>
        <v>53</v>
      </c>
      <c r="AB2576" s="26" t="str">
        <f t="shared" si="461"/>
        <v>36</v>
      </c>
      <c r="AC2576" s="86" t="str">
        <f t="shared" si="462"/>
        <v>CLS_TA_2500X1254px_65m_S2A_MSIL1C_20221013_0CC</v>
      </c>
      <c r="AD2576" s="41" t="s">
        <v>752</v>
      </c>
    </row>
    <row r="2577" spans="2:30" x14ac:dyDescent="0.25">
      <c r="B2577" t="s">
        <v>3866</v>
      </c>
      <c r="C2577" t="s">
        <v>3817</v>
      </c>
      <c r="D2577" s="7" t="s">
        <v>3826</v>
      </c>
      <c r="E2577" s="2" t="b">
        <v>1</v>
      </c>
      <c r="F2577" s="2" t="s">
        <v>3815</v>
      </c>
      <c r="G2577" s="7" t="s">
        <v>8</v>
      </c>
      <c r="H2577" t="s">
        <v>101</v>
      </c>
      <c r="I2577" s="53">
        <v>44847</v>
      </c>
      <c r="J2577" s="42" t="s">
        <v>111</v>
      </c>
      <c r="K2577" s="2" t="s">
        <v>153</v>
      </c>
      <c r="L2577" s="9">
        <v>0</v>
      </c>
      <c r="M2577" t="s">
        <v>3869</v>
      </c>
      <c r="N2577" s="2" t="s">
        <v>85</v>
      </c>
      <c r="O2577" s="2" t="s">
        <v>4139</v>
      </c>
      <c r="P2577" s="2" t="str">
        <f>VLOOKUP(I2577,Period!A:B,2,FALSE)</f>
        <v>2022H2</v>
      </c>
      <c r="Q2577" s="9">
        <f t="shared" si="453"/>
        <v>0</v>
      </c>
      <c r="R2577" s="2">
        <f t="shared" si="454"/>
        <v>0</v>
      </c>
      <c r="S2577" t="str">
        <f t="shared" si="455"/>
        <v>01 Clear (0%)</v>
      </c>
      <c r="T2577" t="str">
        <f t="shared" si="463"/>
        <v>44847S2A_MSIL1CCDM-MLB-CLSTA4484701 Clear (0%)</v>
      </c>
      <c r="U2577">
        <f>IF(COUNTIF(T$2:T2576,T2577)&gt;=1,0,1)</f>
        <v>0</v>
      </c>
      <c r="V2577" s="26" t="s">
        <v>751</v>
      </c>
      <c r="W2577" s="26">
        <f t="shared" si="456"/>
        <v>2022</v>
      </c>
      <c r="X2577" s="26">
        <f t="shared" si="457"/>
        <v>10</v>
      </c>
      <c r="Y2577" s="26">
        <f t="shared" si="458"/>
        <v>13</v>
      </c>
      <c r="Z2577" s="26" t="str">
        <f t="shared" si="459"/>
        <v>18</v>
      </c>
      <c r="AA2577" s="26" t="str">
        <f t="shared" si="460"/>
        <v>53</v>
      </c>
      <c r="AB2577" s="26" t="str">
        <f t="shared" si="461"/>
        <v>35</v>
      </c>
      <c r="AC2577" s="86" t="str">
        <f t="shared" si="462"/>
        <v>CLS_TA_2500X1254px_65m_S2A_MSIL1C_20221013_0CC</v>
      </c>
      <c r="AD2577" s="41" t="s">
        <v>752</v>
      </c>
    </row>
    <row r="2578" spans="2:30" x14ac:dyDescent="0.25">
      <c r="B2578" t="s">
        <v>3866</v>
      </c>
      <c r="C2578" t="s">
        <v>3817</v>
      </c>
      <c r="D2578" s="7" t="s">
        <v>3826</v>
      </c>
      <c r="E2578" s="2" t="b">
        <v>1</v>
      </c>
      <c r="F2578" s="2" t="s">
        <v>3815</v>
      </c>
      <c r="G2578" s="7" t="s">
        <v>8</v>
      </c>
      <c r="H2578" t="s">
        <v>101</v>
      </c>
      <c r="I2578" s="57">
        <v>44845</v>
      </c>
      <c r="J2578" s="56" t="s">
        <v>103</v>
      </c>
      <c r="K2578" s="2" t="s">
        <v>106</v>
      </c>
      <c r="L2578" s="9">
        <v>0.9</v>
      </c>
      <c r="M2578" t="s">
        <v>3869</v>
      </c>
      <c r="N2578" s="2" t="s">
        <v>85</v>
      </c>
      <c r="O2578" s="2" t="s">
        <v>4139</v>
      </c>
      <c r="P2578" s="2" t="str">
        <f>VLOOKUP(I2578,Period!A:B,2,FALSE)</f>
        <v>2022H2</v>
      </c>
      <c r="Q2578" s="9">
        <f t="shared" si="453"/>
        <v>0.57499999999999996</v>
      </c>
      <c r="R2578" s="2">
        <f t="shared" si="454"/>
        <v>10</v>
      </c>
      <c r="S2578" t="str">
        <f t="shared" si="455"/>
        <v>02 Sunny (10%-30%)</v>
      </c>
      <c r="T2578" t="str">
        <f t="shared" si="463"/>
        <v>44845S2A_MSIL1CCDM-MLB-CLSTA4484502 Sunny (10%-30%)</v>
      </c>
      <c r="U2578">
        <f>IF(COUNTIF(T$2:T2577,T2578)&gt;=1,0,1)</f>
        <v>1</v>
      </c>
      <c r="V2578" s="26" t="s">
        <v>751</v>
      </c>
      <c r="W2578" s="26">
        <f t="shared" si="456"/>
        <v>2022</v>
      </c>
      <c r="X2578" s="26">
        <f t="shared" si="457"/>
        <v>10</v>
      </c>
      <c r="Y2578" s="26">
        <f t="shared" si="458"/>
        <v>11</v>
      </c>
      <c r="Z2578" s="26" t="str">
        <f t="shared" si="459"/>
        <v>19</v>
      </c>
      <c r="AA2578" s="26" t="str">
        <f t="shared" si="460"/>
        <v>03</v>
      </c>
      <c r="AB2578" s="26" t="str">
        <f t="shared" si="461"/>
        <v>53</v>
      </c>
      <c r="AC2578" s="86" t="str">
        <f t="shared" si="462"/>
        <v>CLS_TA_2500X1254px_65m_S2A_MSIL1C_20221011_10CC</v>
      </c>
      <c r="AD2578" s="41" t="s">
        <v>752</v>
      </c>
    </row>
    <row r="2579" spans="2:30" x14ac:dyDescent="0.25">
      <c r="B2579" t="s">
        <v>3866</v>
      </c>
      <c r="C2579" t="s">
        <v>3817</v>
      </c>
      <c r="D2579" s="7" t="s">
        <v>3826</v>
      </c>
      <c r="E2579" s="2" t="b">
        <v>1</v>
      </c>
      <c r="F2579" s="2" t="s">
        <v>3815</v>
      </c>
      <c r="G2579" s="7" t="s">
        <v>8</v>
      </c>
      <c r="H2579" t="s">
        <v>101</v>
      </c>
      <c r="I2579" s="57">
        <v>44845</v>
      </c>
      <c r="J2579" s="56" t="s">
        <v>104</v>
      </c>
      <c r="K2579" s="2" t="s">
        <v>107</v>
      </c>
      <c r="L2579" s="9">
        <v>1.4</v>
      </c>
      <c r="M2579" t="s">
        <v>3869</v>
      </c>
      <c r="N2579" s="2" t="s">
        <v>85</v>
      </c>
      <c r="O2579" s="2" t="s">
        <v>4139</v>
      </c>
      <c r="P2579" s="2" t="str">
        <f>VLOOKUP(I2579,Period!A:B,2,FALSE)</f>
        <v>2022H2</v>
      </c>
      <c r="Q2579" s="9">
        <f t="shared" si="453"/>
        <v>0.57499999999999996</v>
      </c>
      <c r="R2579" s="2">
        <f t="shared" si="454"/>
        <v>10</v>
      </c>
      <c r="S2579" t="str">
        <f t="shared" si="455"/>
        <v>02 Sunny (10%-30%)</v>
      </c>
      <c r="T2579" t="str">
        <f t="shared" si="463"/>
        <v>44845S2A_MSIL1CCDM-MLB-CLSTA4484502 Sunny (10%-30%)</v>
      </c>
      <c r="U2579">
        <f>IF(COUNTIF(T$2:T2578,T2579)&gt;=1,0,1)</f>
        <v>0</v>
      </c>
      <c r="V2579" s="26" t="s">
        <v>751</v>
      </c>
      <c r="W2579" s="26">
        <f t="shared" si="456"/>
        <v>2022</v>
      </c>
      <c r="X2579" s="26">
        <f t="shared" si="457"/>
        <v>10</v>
      </c>
      <c r="Y2579" s="26">
        <f t="shared" si="458"/>
        <v>11</v>
      </c>
      <c r="Z2579" s="26" t="str">
        <f t="shared" si="459"/>
        <v>19</v>
      </c>
      <c r="AA2579" s="26" t="str">
        <f t="shared" si="460"/>
        <v>03</v>
      </c>
      <c r="AB2579" s="26" t="str">
        <f t="shared" si="461"/>
        <v>52</v>
      </c>
      <c r="AC2579" s="86" t="str">
        <f t="shared" si="462"/>
        <v>CLS_TA_2500X1254px_65m_S2A_MSIL1C_20221011_10CC</v>
      </c>
      <c r="AD2579" s="41" t="s">
        <v>752</v>
      </c>
    </row>
    <row r="2580" spans="2:30" x14ac:dyDescent="0.25">
      <c r="B2580" t="s">
        <v>3866</v>
      </c>
      <c r="C2580" t="s">
        <v>3817</v>
      </c>
      <c r="D2580" s="7" t="s">
        <v>3826</v>
      </c>
      <c r="E2580" s="2" t="b">
        <v>1</v>
      </c>
      <c r="F2580" s="2" t="s">
        <v>3815</v>
      </c>
      <c r="G2580" s="7" t="s">
        <v>8</v>
      </c>
      <c r="H2580" t="s">
        <v>101</v>
      </c>
      <c r="I2580" s="57">
        <v>44845</v>
      </c>
      <c r="J2580" s="56" t="s">
        <v>110</v>
      </c>
      <c r="K2580" s="2" t="s">
        <v>113</v>
      </c>
      <c r="L2580" s="9">
        <v>0</v>
      </c>
      <c r="M2580" t="s">
        <v>3869</v>
      </c>
      <c r="N2580" s="2" t="s">
        <v>85</v>
      </c>
      <c r="O2580" s="2" t="s">
        <v>4139</v>
      </c>
      <c r="P2580" s="2" t="str">
        <f>VLOOKUP(I2580,Period!A:B,2,FALSE)</f>
        <v>2022H2</v>
      </c>
      <c r="Q2580" s="9">
        <f t="shared" si="453"/>
        <v>0.57499999999999996</v>
      </c>
      <c r="R2580" s="2">
        <f t="shared" si="454"/>
        <v>10</v>
      </c>
      <c r="S2580" t="str">
        <f t="shared" si="455"/>
        <v>02 Sunny (10%-30%)</v>
      </c>
      <c r="T2580" t="str">
        <f t="shared" si="463"/>
        <v>44845S2A_MSIL1CCDM-MLB-CLSTA4484502 Sunny (10%-30%)</v>
      </c>
      <c r="U2580">
        <f>IF(COUNTIF(T$2:T2579,T2580)&gt;=1,0,1)</f>
        <v>0</v>
      </c>
      <c r="V2580" s="26" t="s">
        <v>751</v>
      </c>
      <c r="W2580" s="26">
        <f t="shared" si="456"/>
        <v>2022</v>
      </c>
      <c r="X2580" s="26">
        <f t="shared" si="457"/>
        <v>10</v>
      </c>
      <c r="Y2580" s="26">
        <f t="shared" si="458"/>
        <v>11</v>
      </c>
      <c r="Z2580" s="26" t="str">
        <f t="shared" si="459"/>
        <v>19</v>
      </c>
      <c r="AA2580" s="26" t="str">
        <f t="shared" si="460"/>
        <v>03</v>
      </c>
      <c r="AB2580" s="26" t="str">
        <f t="shared" si="461"/>
        <v>38</v>
      </c>
      <c r="AC2580" s="86" t="str">
        <f t="shared" si="462"/>
        <v>CLS_TA_2500X1254px_65m_S2A_MSIL1C_20221011_10CC</v>
      </c>
      <c r="AD2580" s="41" t="s">
        <v>752</v>
      </c>
    </row>
    <row r="2581" spans="2:30" x14ac:dyDescent="0.25">
      <c r="B2581" t="s">
        <v>3866</v>
      </c>
      <c r="C2581" t="s">
        <v>3817</v>
      </c>
      <c r="D2581" s="7" t="s">
        <v>3826</v>
      </c>
      <c r="E2581" s="2" t="b">
        <v>1</v>
      </c>
      <c r="F2581" s="2" t="s">
        <v>3815</v>
      </c>
      <c r="G2581" s="7" t="s">
        <v>8</v>
      </c>
      <c r="H2581" t="s">
        <v>101</v>
      </c>
      <c r="I2581" s="57">
        <v>44845</v>
      </c>
      <c r="J2581" s="56" t="s">
        <v>111</v>
      </c>
      <c r="K2581" s="2" t="s">
        <v>113</v>
      </c>
      <c r="L2581" s="9">
        <v>0</v>
      </c>
      <c r="M2581" t="s">
        <v>3869</v>
      </c>
      <c r="N2581" s="2" t="s">
        <v>85</v>
      </c>
      <c r="O2581" s="2" t="s">
        <v>4139</v>
      </c>
      <c r="P2581" s="2" t="str">
        <f>VLOOKUP(I2581,Period!A:B,2,FALSE)</f>
        <v>2022H2</v>
      </c>
      <c r="Q2581" s="9">
        <f t="shared" si="453"/>
        <v>0.57499999999999996</v>
      </c>
      <c r="R2581" s="2">
        <f t="shared" si="454"/>
        <v>10</v>
      </c>
      <c r="S2581" t="str">
        <f t="shared" si="455"/>
        <v>02 Sunny (10%-30%)</v>
      </c>
      <c r="T2581" t="str">
        <f t="shared" si="463"/>
        <v>44845S2A_MSIL1CCDM-MLB-CLSTA4484502 Sunny (10%-30%)</v>
      </c>
      <c r="U2581">
        <f>IF(COUNTIF(T$2:T2580,T2581)&gt;=1,0,1)</f>
        <v>0</v>
      </c>
      <c r="V2581" s="26" t="s">
        <v>751</v>
      </c>
      <c r="W2581" s="26">
        <f t="shared" si="456"/>
        <v>2022</v>
      </c>
      <c r="X2581" s="26">
        <f t="shared" si="457"/>
        <v>10</v>
      </c>
      <c r="Y2581" s="26">
        <f t="shared" si="458"/>
        <v>11</v>
      </c>
      <c r="Z2581" s="26" t="str">
        <f t="shared" si="459"/>
        <v>19</v>
      </c>
      <c r="AA2581" s="26" t="str">
        <f t="shared" si="460"/>
        <v>03</v>
      </c>
      <c r="AB2581" s="26" t="str">
        <f t="shared" si="461"/>
        <v>38</v>
      </c>
      <c r="AC2581" s="86" t="str">
        <f t="shared" si="462"/>
        <v>CLS_TA_2500X1254px_65m_S2A_MSIL1C_20221011_10CC</v>
      </c>
      <c r="AD2581" s="41" t="s">
        <v>752</v>
      </c>
    </row>
    <row r="2582" spans="2:30" x14ac:dyDescent="0.25">
      <c r="B2582" t="s">
        <v>3866</v>
      </c>
      <c r="C2582" t="s">
        <v>3817</v>
      </c>
      <c r="D2582" s="7" t="s">
        <v>3826</v>
      </c>
      <c r="E2582" s="2" t="b">
        <v>1</v>
      </c>
      <c r="F2582" s="2" t="s">
        <v>3815</v>
      </c>
      <c r="G2582" s="7" t="s">
        <v>8</v>
      </c>
      <c r="H2582" t="s">
        <v>101</v>
      </c>
      <c r="I2582" s="81">
        <v>44842</v>
      </c>
      <c r="J2582" s="82" t="s">
        <v>103</v>
      </c>
      <c r="K2582" s="2" t="s">
        <v>131</v>
      </c>
      <c r="L2582" s="9">
        <v>1.9</v>
      </c>
      <c r="M2582" t="s">
        <v>3869</v>
      </c>
      <c r="N2582" s="2" t="s">
        <v>85</v>
      </c>
      <c r="O2582" s="2" t="s">
        <v>4139</v>
      </c>
      <c r="P2582" s="2" t="str">
        <f>VLOOKUP(I2582,Period!A:B,2,FALSE)</f>
        <v>2022H2</v>
      </c>
      <c r="Q2582" s="9">
        <f t="shared" si="453"/>
        <v>1.0249999999999999</v>
      </c>
      <c r="R2582" s="2">
        <f t="shared" si="454"/>
        <v>10</v>
      </c>
      <c r="S2582" t="str">
        <f t="shared" si="455"/>
        <v>02 Sunny (10%-30%)</v>
      </c>
      <c r="T2582" t="str">
        <f t="shared" si="463"/>
        <v>44842S2A_MSIL1CCDM-MLB-CLSTA4484202 Sunny (10%-30%)</v>
      </c>
      <c r="U2582">
        <f>IF(COUNTIF(T$2:T2581,T2582)&gt;=1,0,1)</f>
        <v>1</v>
      </c>
      <c r="V2582" s="26" t="s">
        <v>751</v>
      </c>
      <c r="W2582" s="26">
        <f t="shared" si="456"/>
        <v>2022</v>
      </c>
      <c r="X2582" s="26">
        <f t="shared" si="457"/>
        <v>10</v>
      </c>
      <c r="Y2582" s="26" t="str">
        <f t="shared" si="458"/>
        <v>08</v>
      </c>
      <c r="Z2582" s="26" t="str">
        <f t="shared" si="459"/>
        <v>18</v>
      </c>
      <c r="AA2582" s="26" t="str">
        <f t="shared" si="460"/>
        <v>53</v>
      </c>
      <c r="AB2582" s="26" t="str">
        <f t="shared" si="461"/>
        <v>58</v>
      </c>
      <c r="AC2582" s="86" t="str">
        <f t="shared" si="462"/>
        <v>CLS_TA_2500X1254px_65m_S2A_MSIL1C_20221008_10CC</v>
      </c>
      <c r="AD2582" s="41" t="s">
        <v>752</v>
      </c>
    </row>
    <row r="2583" spans="2:30" x14ac:dyDescent="0.25">
      <c r="B2583" t="s">
        <v>3866</v>
      </c>
      <c r="C2583" t="s">
        <v>3817</v>
      </c>
      <c r="D2583" s="7" t="s">
        <v>3826</v>
      </c>
      <c r="E2583" s="2" t="b">
        <v>1</v>
      </c>
      <c r="F2583" s="2" t="s">
        <v>3815</v>
      </c>
      <c r="G2583" s="7" t="s">
        <v>8</v>
      </c>
      <c r="H2583" t="s">
        <v>101</v>
      </c>
      <c r="I2583" s="81">
        <v>44842</v>
      </c>
      <c r="J2583" s="82" t="s">
        <v>104</v>
      </c>
      <c r="K2583" s="2" t="s">
        <v>119</v>
      </c>
      <c r="L2583" s="9">
        <v>2.2000000000000002</v>
      </c>
      <c r="M2583" t="s">
        <v>3869</v>
      </c>
      <c r="N2583" s="2" t="s">
        <v>85</v>
      </c>
      <c r="O2583" s="2" t="s">
        <v>4139</v>
      </c>
      <c r="P2583" s="2" t="str">
        <f>VLOOKUP(I2583,Period!A:B,2,FALSE)</f>
        <v>2022H2</v>
      </c>
      <c r="Q2583" s="9">
        <f t="shared" si="453"/>
        <v>1.0249999999999999</v>
      </c>
      <c r="R2583" s="2">
        <f t="shared" si="454"/>
        <v>10</v>
      </c>
      <c r="S2583" t="str">
        <f t="shared" si="455"/>
        <v>02 Sunny (10%-30%)</v>
      </c>
      <c r="T2583" t="str">
        <f t="shared" si="463"/>
        <v>44842S2A_MSIL1CCDM-MLB-CLSTA4484202 Sunny (10%-30%)</v>
      </c>
      <c r="U2583">
        <f>IF(COUNTIF(T$2:T2582,T2583)&gt;=1,0,1)</f>
        <v>0</v>
      </c>
      <c r="V2583" s="26" t="s">
        <v>751</v>
      </c>
      <c r="W2583" s="26">
        <f t="shared" si="456"/>
        <v>2022</v>
      </c>
      <c r="X2583" s="26">
        <f t="shared" si="457"/>
        <v>10</v>
      </c>
      <c r="Y2583" s="26" t="str">
        <f t="shared" si="458"/>
        <v>08</v>
      </c>
      <c r="Z2583" s="26" t="str">
        <f t="shared" si="459"/>
        <v>18</v>
      </c>
      <c r="AA2583" s="26" t="str">
        <f t="shared" si="460"/>
        <v>53</v>
      </c>
      <c r="AB2583" s="26" t="str">
        <f t="shared" si="461"/>
        <v>57</v>
      </c>
      <c r="AC2583" s="86" t="str">
        <f t="shared" si="462"/>
        <v>CLS_TA_2500X1254px_65m_S2A_MSIL1C_20221008_10CC</v>
      </c>
      <c r="AD2583" s="41" t="s">
        <v>752</v>
      </c>
    </row>
    <row r="2584" spans="2:30" x14ac:dyDescent="0.25">
      <c r="B2584" t="s">
        <v>3866</v>
      </c>
      <c r="C2584" t="s">
        <v>3817</v>
      </c>
      <c r="D2584" s="7" t="s">
        <v>3826</v>
      </c>
      <c r="E2584" s="2" t="b">
        <v>1</v>
      </c>
      <c r="F2584" s="2" t="s">
        <v>3815</v>
      </c>
      <c r="G2584" s="7" t="s">
        <v>8</v>
      </c>
      <c r="H2584" t="s">
        <v>101</v>
      </c>
      <c r="I2584" s="81">
        <v>44842</v>
      </c>
      <c r="J2584" s="82" t="s">
        <v>111</v>
      </c>
      <c r="K2584" s="2" t="s">
        <v>126</v>
      </c>
      <c r="L2584" s="9">
        <v>0</v>
      </c>
      <c r="M2584" t="s">
        <v>3869</v>
      </c>
      <c r="N2584" s="2" t="s">
        <v>85</v>
      </c>
      <c r="O2584" s="2" t="s">
        <v>4139</v>
      </c>
      <c r="P2584" s="2" t="str">
        <f>VLOOKUP(I2584,Period!A:B,2,FALSE)</f>
        <v>2022H2</v>
      </c>
      <c r="Q2584" s="9">
        <f t="shared" si="453"/>
        <v>1.0249999999999999</v>
      </c>
      <c r="R2584" s="2">
        <f t="shared" si="454"/>
        <v>10</v>
      </c>
      <c r="S2584" t="str">
        <f t="shared" si="455"/>
        <v>02 Sunny (10%-30%)</v>
      </c>
      <c r="T2584" t="str">
        <f t="shared" si="463"/>
        <v>44842S2A_MSIL1CCDM-MLB-CLSTA4484202 Sunny (10%-30%)</v>
      </c>
      <c r="U2584">
        <f>IF(COUNTIF(T$2:T2583,T2584)&gt;=1,0,1)</f>
        <v>0</v>
      </c>
      <c r="V2584" s="26" t="s">
        <v>751</v>
      </c>
      <c r="W2584" s="26">
        <f t="shared" si="456"/>
        <v>2022</v>
      </c>
      <c r="X2584" s="26">
        <f t="shared" si="457"/>
        <v>10</v>
      </c>
      <c r="Y2584" s="26" t="str">
        <f t="shared" si="458"/>
        <v>08</v>
      </c>
      <c r="Z2584" s="26" t="str">
        <f t="shared" si="459"/>
        <v>18</v>
      </c>
      <c r="AA2584" s="26" t="str">
        <f t="shared" si="460"/>
        <v>53</v>
      </c>
      <c r="AB2584" s="26" t="str">
        <f t="shared" si="461"/>
        <v>43</v>
      </c>
      <c r="AC2584" s="86" t="str">
        <f t="shared" si="462"/>
        <v>CLS_TA_2500X1254px_65m_S2A_MSIL1C_20221008_10CC</v>
      </c>
      <c r="AD2584" s="41" t="s">
        <v>752</v>
      </c>
    </row>
    <row r="2585" spans="2:30" x14ac:dyDescent="0.25">
      <c r="B2585" t="s">
        <v>3866</v>
      </c>
      <c r="C2585" t="s">
        <v>3817</v>
      </c>
      <c r="D2585" s="7" t="s">
        <v>3826</v>
      </c>
      <c r="E2585" s="2" t="b">
        <v>1</v>
      </c>
      <c r="F2585" s="2" t="s">
        <v>3815</v>
      </c>
      <c r="G2585" s="7" t="s">
        <v>8</v>
      </c>
      <c r="H2585" t="s">
        <v>101</v>
      </c>
      <c r="I2585" s="81">
        <v>44842</v>
      </c>
      <c r="J2585" s="82" t="s">
        <v>110</v>
      </c>
      <c r="K2585" s="2" t="s">
        <v>126</v>
      </c>
      <c r="L2585" s="9">
        <v>0</v>
      </c>
      <c r="M2585" t="s">
        <v>3869</v>
      </c>
      <c r="N2585" s="2" t="s">
        <v>85</v>
      </c>
      <c r="O2585" s="2" t="s">
        <v>4139</v>
      </c>
      <c r="P2585" s="2" t="str">
        <f>VLOOKUP(I2585,Period!A:B,2,FALSE)</f>
        <v>2022H2</v>
      </c>
      <c r="Q2585" s="9">
        <f t="shared" si="453"/>
        <v>1.0249999999999999</v>
      </c>
      <c r="R2585" s="2">
        <f t="shared" si="454"/>
        <v>10</v>
      </c>
      <c r="S2585" t="str">
        <f t="shared" si="455"/>
        <v>02 Sunny (10%-30%)</v>
      </c>
      <c r="T2585" t="str">
        <f t="shared" si="463"/>
        <v>44842S2A_MSIL1CCDM-MLB-CLSTA4484202 Sunny (10%-30%)</v>
      </c>
      <c r="U2585">
        <f>IF(COUNTIF(T$2:T2584,T2585)&gt;=1,0,1)</f>
        <v>0</v>
      </c>
      <c r="V2585" s="26" t="s">
        <v>751</v>
      </c>
      <c r="W2585" s="26">
        <f t="shared" si="456"/>
        <v>2022</v>
      </c>
      <c r="X2585" s="26">
        <f t="shared" si="457"/>
        <v>10</v>
      </c>
      <c r="Y2585" s="26" t="str">
        <f t="shared" si="458"/>
        <v>08</v>
      </c>
      <c r="Z2585" s="26" t="str">
        <f t="shared" si="459"/>
        <v>18</v>
      </c>
      <c r="AA2585" s="26" t="str">
        <f t="shared" si="460"/>
        <v>53</v>
      </c>
      <c r="AB2585" s="26" t="str">
        <f t="shared" si="461"/>
        <v>43</v>
      </c>
      <c r="AC2585" s="86" t="str">
        <f t="shared" si="462"/>
        <v>CLS_TA_2500X1254px_65m_S2A_MSIL1C_20221008_10CC</v>
      </c>
      <c r="AD2585" s="41" t="s">
        <v>752</v>
      </c>
    </row>
    <row r="2586" spans="2:30" x14ac:dyDescent="0.25">
      <c r="B2586" t="s">
        <v>3866</v>
      </c>
      <c r="C2586" t="s">
        <v>3817</v>
      </c>
      <c r="D2586" s="7" t="s">
        <v>3826</v>
      </c>
      <c r="E2586" s="2" t="b">
        <v>1</v>
      </c>
      <c r="F2586" s="2" t="s">
        <v>3815</v>
      </c>
      <c r="G2586" s="7" t="s">
        <v>8</v>
      </c>
      <c r="H2586" t="s">
        <v>101</v>
      </c>
      <c r="I2586" s="57">
        <v>44840</v>
      </c>
      <c r="J2586" s="56" t="s">
        <v>103</v>
      </c>
      <c r="K2586" s="2" t="s">
        <v>147</v>
      </c>
      <c r="L2586" s="9">
        <v>0</v>
      </c>
      <c r="M2586" t="s">
        <v>3869</v>
      </c>
      <c r="N2586" s="2" t="s">
        <v>85</v>
      </c>
      <c r="O2586" s="2" t="s">
        <v>4139</v>
      </c>
      <c r="P2586" s="2" t="str">
        <f>VLOOKUP(I2586,Period!A:B,2,FALSE)</f>
        <v>2022H2</v>
      </c>
      <c r="Q2586" s="9">
        <f t="shared" si="453"/>
        <v>0</v>
      </c>
      <c r="R2586" s="2">
        <f t="shared" si="454"/>
        <v>0</v>
      </c>
      <c r="S2586" t="str">
        <f t="shared" si="455"/>
        <v>01 Clear (0%)</v>
      </c>
      <c r="T2586" t="str">
        <f t="shared" si="463"/>
        <v>44840S2A_MSIL1CCDM-MLB-CLSTA4484001 Clear (0%)</v>
      </c>
      <c r="U2586">
        <f>IF(COUNTIF(T$2:T2585,T2586)&gt;=1,0,1)</f>
        <v>1</v>
      </c>
      <c r="V2586" s="26" t="s">
        <v>751</v>
      </c>
      <c r="W2586" s="26">
        <f t="shared" si="456"/>
        <v>2022</v>
      </c>
      <c r="X2586" s="26">
        <f t="shared" si="457"/>
        <v>10</v>
      </c>
      <c r="Y2586" s="26" t="str">
        <f t="shared" si="458"/>
        <v>06</v>
      </c>
      <c r="Z2586" s="26" t="str">
        <f t="shared" si="459"/>
        <v>19</v>
      </c>
      <c r="AA2586" s="26" t="str">
        <f t="shared" si="460"/>
        <v>03</v>
      </c>
      <c r="AB2586" s="26" t="str">
        <f t="shared" si="461"/>
        <v>45</v>
      </c>
      <c r="AC2586" s="86" t="str">
        <f t="shared" si="462"/>
        <v>CLS_TA_2500X1254px_65m_S2A_MSIL1C_20221006_0CC</v>
      </c>
      <c r="AD2586" s="41" t="s">
        <v>752</v>
      </c>
    </row>
    <row r="2587" spans="2:30" x14ac:dyDescent="0.25">
      <c r="B2587" t="s">
        <v>3866</v>
      </c>
      <c r="C2587" t="s">
        <v>3817</v>
      </c>
      <c r="D2587" s="7" t="s">
        <v>3826</v>
      </c>
      <c r="E2587" s="2" t="b">
        <v>1</v>
      </c>
      <c r="F2587" s="2" t="s">
        <v>3815</v>
      </c>
      <c r="G2587" s="7" t="s">
        <v>8</v>
      </c>
      <c r="H2587" t="s">
        <v>101</v>
      </c>
      <c r="I2587" s="57">
        <v>44840</v>
      </c>
      <c r="J2587" s="56" t="s">
        <v>104</v>
      </c>
      <c r="K2587" s="2" t="s">
        <v>155</v>
      </c>
      <c r="L2587" s="9">
        <v>0</v>
      </c>
      <c r="M2587" t="s">
        <v>3869</v>
      </c>
      <c r="N2587" s="2" t="s">
        <v>85</v>
      </c>
      <c r="O2587" s="2" t="s">
        <v>4139</v>
      </c>
      <c r="P2587" s="2" t="str">
        <f>VLOOKUP(I2587,Period!A:B,2,FALSE)</f>
        <v>2022H2</v>
      </c>
      <c r="Q2587" s="9">
        <f t="shared" si="453"/>
        <v>0</v>
      </c>
      <c r="R2587" s="2">
        <f t="shared" si="454"/>
        <v>0</v>
      </c>
      <c r="S2587" t="str">
        <f t="shared" si="455"/>
        <v>01 Clear (0%)</v>
      </c>
      <c r="T2587" t="str">
        <f t="shared" si="463"/>
        <v>44840S2A_MSIL1CCDM-MLB-CLSTA4484001 Clear (0%)</v>
      </c>
      <c r="U2587">
        <f>IF(COUNTIF(T$2:T2586,T2587)&gt;=1,0,1)</f>
        <v>0</v>
      </c>
      <c r="V2587" s="26" t="s">
        <v>751</v>
      </c>
      <c r="W2587" s="26">
        <f t="shared" si="456"/>
        <v>2022</v>
      </c>
      <c r="X2587" s="26">
        <f t="shared" si="457"/>
        <v>10</v>
      </c>
      <c r="Y2587" s="26" t="str">
        <f t="shared" si="458"/>
        <v>06</v>
      </c>
      <c r="Z2587" s="26" t="str">
        <f t="shared" si="459"/>
        <v>19</v>
      </c>
      <c r="AA2587" s="26" t="str">
        <f t="shared" si="460"/>
        <v>03</v>
      </c>
      <c r="AB2587" s="26" t="str">
        <f t="shared" si="461"/>
        <v>44</v>
      </c>
      <c r="AC2587" s="86" t="str">
        <f t="shared" si="462"/>
        <v>CLS_TA_2500X1254px_65m_S2A_MSIL1C_20221006_0CC</v>
      </c>
      <c r="AD2587" s="41" t="s">
        <v>752</v>
      </c>
    </row>
    <row r="2588" spans="2:30" x14ac:dyDescent="0.25">
      <c r="B2588" t="s">
        <v>3866</v>
      </c>
      <c r="C2588" t="s">
        <v>3817</v>
      </c>
      <c r="D2588" s="7" t="s">
        <v>3826</v>
      </c>
      <c r="E2588" s="2" t="b">
        <v>1</v>
      </c>
      <c r="F2588" s="2" t="s">
        <v>3815</v>
      </c>
      <c r="G2588" s="7" t="s">
        <v>8</v>
      </c>
      <c r="H2588" t="s">
        <v>101</v>
      </c>
      <c r="I2588" s="57">
        <v>44840</v>
      </c>
      <c r="J2588" s="56" t="s">
        <v>110</v>
      </c>
      <c r="K2588" s="2" t="s">
        <v>151</v>
      </c>
      <c r="L2588" s="9">
        <v>0</v>
      </c>
      <c r="M2588" t="s">
        <v>3869</v>
      </c>
      <c r="N2588" s="2" t="s">
        <v>85</v>
      </c>
      <c r="O2588" s="2" t="s">
        <v>4139</v>
      </c>
      <c r="P2588" s="2" t="str">
        <f>VLOOKUP(I2588,Period!A:B,2,FALSE)</f>
        <v>2022H2</v>
      </c>
      <c r="Q2588" s="9">
        <f t="shared" si="453"/>
        <v>0</v>
      </c>
      <c r="R2588" s="2">
        <f t="shared" si="454"/>
        <v>0</v>
      </c>
      <c r="S2588" t="str">
        <f t="shared" si="455"/>
        <v>01 Clear (0%)</v>
      </c>
      <c r="T2588" t="str">
        <f t="shared" si="463"/>
        <v>44840S2A_MSIL1CCDM-MLB-CLSTA4484001 Clear (0%)</v>
      </c>
      <c r="U2588">
        <f>IF(COUNTIF(T$2:T2587,T2588)&gt;=1,0,1)</f>
        <v>0</v>
      </c>
      <c r="V2588" s="26" t="s">
        <v>751</v>
      </c>
      <c r="W2588" s="26">
        <f t="shared" si="456"/>
        <v>2022</v>
      </c>
      <c r="X2588" s="26">
        <f t="shared" si="457"/>
        <v>10</v>
      </c>
      <c r="Y2588" s="26" t="str">
        <f t="shared" si="458"/>
        <v>06</v>
      </c>
      <c r="Z2588" s="26" t="str">
        <f t="shared" si="459"/>
        <v>19</v>
      </c>
      <c r="AA2588" s="26" t="str">
        <f t="shared" si="460"/>
        <v>03</v>
      </c>
      <c r="AB2588" s="26" t="str">
        <f t="shared" si="461"/>
        <v>30</v>
      </c>
      <c r="AC2588" s="86" t="str">
        <f t="shared" si="462"/>
        <v>CLS_TA_2500X1254px_65m_S2A_MSIL1C_20221006_0CC</v>
      </c>
      <c r="AD2588" s="41" t="s">
        <v>752</v>
      </c>
    </row>
    <row r="2589" spans="2:30" x14ac:dyDescent="0.25">
      <c r="B2589" t="s">
        <v>3866</v>
      </c>
      <c r="C2589" t="s">
        <v>3817</v>
      </c>
      <c r="D2589" s="7" t="s">
        <v>3826</v>
      </c>
      <c r="E2589" s="2" t="b">
        <v>1</v>
      </c>
      <c r="F2589" s="2" t="s">
        <v>3815</v>
      </c>
      <c r="G2589" s="7" t="s">
        <v>8</v>
      </c>
      <c r="H2589" t="s">
        <v>101</v>
      </c>
      <c r="I2589" s="57">
        <v>44840</v>
      </c>
      <c r="J2589" s="56" t="s">
        <v>111</v>
      </c>
      <c r="K2589" s="2" t="s">
        <v>171</v>
      </c>
      <c r="L2589" s="9">
        <v>0</v>
      </c>
      <c r="M2589" t="s">
        <v>3869</v>
      </c>
      <c r="N2589" s="2" t="s">
        <v>85</v>
      </c>
      <c r="O2589" s="2" t="s">
        <v>4139</v>
      </c>
      <c r="P2589" s="2" t="str">
        <f>VLOOKUP(I2589,Period!A:B,2,FALSE)</f>
        <v>2022H2</v>
      </c>
      <c r="Q2589" s="9">
        <f t="shared" si="453"/>
        <v>0</v>
      </c>
      <c r="R2589" s="2">
        <f t="shared" si="454"/>
        <v>0</v>
      </c>
      <c r="S2589" t="str">
        <f t="shared" si="455"/>
        <v>01 Clear (0%)</v>
      </c>
      <c r="T2589" t="str">
        <f t="shared" si="463"/>
        <v>44840S2A_MSIL1CCDM-MLB-CLSTA4484001 Clear (0%)</v>
      </c>
      <c r="U2589">
        <f>IF(COUNTIF(T$2:T2588,T2589)&gt;=1,0,1)</f>
        <v>0</v>
      </c>
      <c r="V2589" s="26" t="s">
        <v>751</v>
      </c>
      <c r="W2589" s="26">
        <f t="shared" si="456"/>
        <v>2022</v>
      </c>
      <c r="X2589" s="26">
        <f t="shared" si="457"/>
        <v>10</v>
      </c>
      <c r="Y2589" s="26" t="str">
        <f t="shared" si="458"/>
        <v>06</v>
      </c>
      <c r="Z2589" s="26" t="str">
        <f t="shared" si="459"/>
        <v>19</v>
      </c>
      <c r="AA2589" s="26" t="str">
        <f t="shared" si="460"/>
        <v>03</v>
      </c>
      <c r="AB2589" s="26" t="str">
        <f t="shared" si="461"/>
        <v>29</v>
      </c>
      <c r="AC2589" s="86" t="str">
        <f t="shared" si="462"/>
        <v>CLS_TA_2500X1254px_65m_S2A_MSIL1C_20221006_0CC</v>
      </c>
      <c r="AD2589" s="41" t="s">
        <v>752</v>
      </c>
    </row>
    <row r="2590" spans="2:30" x14ac:dyDescent="0.25">
      <c r="B2590" t="s">
        <v>3866</v>
      </c>
      <c r="C2590" t="s">
        <v>3817</v>
      </c>
      <c r="D2590" s="7" t="s">
        <v>3826</v>
      </c>
      <c r="E2590" s="2" t="b">
        <v>1</v>
      </c>
      <c r="F2590" s="2" t="s">
        <v>3815</v>
      </c>
      <c r="G2590" s="7" t="s">
        <v>8</v>
      </c>
      <c r="H2590" t="s">
        <v>101</v>
      </c>
      <c r="I2590" s="53">
        <v>44837</v>
      </c>
      <c r="J2590" s="42" t="s">
        <v>103</v>
      </c>
      <c r="K2590" s="2" t="s">
        <v>125</v>
      </c>
      <c r="L2590" s="9">
        <v>0</v>
      </c>
      <c r="M2590" t="s">
        <v>3869</v>
      </c>
      <c r="N2590" s="2" t="s">
        <v>85</v>
      </c>
      <c r="O2590" s="2" t="s">
        <v>4139</v>
      </c>
      <c r="P2590" s="2" t="str">
        <f>VLOOKUP(I2590,Period!A:B,2,FALSE)</f>
        <v>2022H2</v>
      </c>
      <c r="Q2590" s="9">
        <f t="shared" si="453"/>
        <v>0</v>
      </c>
      <c r="R2590" s="2">
        <f t="shared" si="454"/>
        <v>0</v>
      </c>
      <c r="S2590" t="str">
        <f t="shared" si="455"/>
        <v>01 Clear (0%)</v>
      </c>
      <c r="T2590" t="str">
        <f t="shared" si="463"/>
        <v>44837S2A_MSIL1CCDM-MLB-CLSTA4483701 Clear (0%)</v>
      </c>
      <c r="U2590">
        <f>IF(COUNTIF(T$2:T2589,T2590)&gt;=1,0,1)</f>
        <v>1</v>
      </c>
      <c r="V2590" s="26" t="s">
        <v>751</v>
      </c>
      <c r="W2590" s="26">
        <f t="shared" si="456"/>
        <v>2022</v>
      </c>
      <c r="X2590" s="26">
        <f t="shared" si="457"/>
        <v>10</v>
      </c>
      <c r="Y2590" s="26" t="str">
        <f t="shared" si="458"/>
        <v>03</v>
      </c>
      <c r="Z2590" s="26" t="str">
        <f t="shared" si="459"/>
        <v>18</v>
      </c>
      <c r="AA2590" s="26" t="str">
        <f t="shared" si="460"/>
        <v>53</v>
      </c>
      <c r="AB2590" s="26" t="str">
        <f t="shared" si="461"/>
        <v>50</v>
      </c>
      <c r="AC2590" s="86" t="str">
        <f t="shared" si="462"/>
        <v>CLS_TA_2500X1254px_65m_S2A_MSIL1C_20221003_0CC</v>
      </c>
      <c r="AD2590" s="41" t="s">
        <v>752</v>
      </c>
    </row>
    <row r="2591" spans="2:30" x14ac:dyDescent="0.25">
      <c r="B2591" t="s">
        <v>3866</v>
      </c>
      <c r="C2591" t="s">
        <v>3817</v>
      </c>
      <c r="D2591" s="7" t="s">
        <v>3826</v>
      </c>
      <c r="E2591" s="2" t="b">
        <v>1</v>
      </c>
      <c r="F2591" s="2" t="s">
        <v>3815</v>
      </c>
      <c r="G2591" s="7" t="s">
        <v>8</v>
      </c>
      <c r="H2591" t="s">
        <v>101</v>
      </c>
      <c r="I2591" s="53">
        <v>44837</v>
      </c>
      <c r="J2591" s="42" t="s">
        <v>104</v>
      </c>
      <c r="K2591" s="2" t="s">
        <v>116</v>
      </c>
      <c r="L2591" s="9">
        <v>0</v>
      </c>
      <c r="M2591" t="s">
        <v>3869</v>
      </c>
      <c r="N2591" s="2" t="s">
        <v>85</v>
      </c>
      <c r="O2591" s="2" t="s">
        <v>4139</v>
      </c>
      <c r="P2591" s="2" t="str">
        <f>VLOOKUP(I2591,Period!A:B,2,FALSE)</f>
        <v>2022H2</v>
      </c>
      <c r="Q2591" s="9">
        <f t="shared" si="453"/>
        <v>0</v>
      </c>
      <c r="R2591" s="2">
        <f t="shared" si="454"/>
        <v>0</v>
      </c>
      <c r="S2591" t="str">
        <f t="shared" si="455"/>
        <v>01 Clear (0%)</v>
      </c>
      <c r="T2591" t="str">
        <f t="shared" si="463"/>
        <v>44837S2A_MSIL1CCDM-MLB-CLSTA4483701 Clear (0%)</v>
      </c>
      <c r="U2591">
        <f>IF(COUNTIF(T$2:T2590,T2591)&gt;=1,0,1)</f>
        <v>0</v>
      </c>
      <c r="V2591" s="26" t="s">
        <v>751</v>
      </c>
      <c r="W2591" s="26">
        <f t="shared" si="456"/>
        <v>2022</v>
      </c>
      <c r="X2591" s="26">
        <f t="shared" si="457"/>
        <v>10</v>
      </c>
      <c r="Y2591" s="26" t="str">
        <f t="shared" si="458"/>
        <v>03</v>
      </c>
      <c r="Z2591" s="26" t="str">
        <f t="shared" si="459"/>
        <v>18</v>
      </c>
      <c r="AA2591" s="26" t="str">
        <f t="shared" si="460"/>
        <v>53</v>
      </c>
      <c r="AB2591" s="26" t="str">
        <f t="shared" si="461"/>
        <v>49</v>
      </c>
      <c r="AC2591" s="86" t="str">
        <f t="shared" si="462"/>
        <v>CLS_TA_2500X1254px_65m_S2A_MSIL1C_20221003_0CC</v>
      </c>
      <c r="AD2591" s="41" t="s">
        <v>752</v>
      </c>
    </row>
    <row r="2592" spans="2:30" x14ac:dyDescent="0.25">
      <c r="B2592" t="s">
        <v>3866</v>
      </c>
      <c r="C2592" t="s">
        <v>3817</v>
      </c>
      <c r="D2592" s="7" t="s">
        <v>3826</v>
      </c>
      <c r="E2592" s="2" t="b">
        <v>1</v>
      </c>
      <c r="F2592" s="2" t="s">
        <v>3815</v>
      </c>
      <c r="G2592" s="7" t="s">
        <v>8</v>
      </c>
      <c r="H2592" t="s">
        <v>101</v>
      </c>
      <c r="I2592" s="53">
        <v>44837</v>
      </c>
      <c r="J2592" s="42" t="s">
        <v>110</v>
      </c>
      <c r="K2592" s="2" t="s">
        <v>153</v>
      </c>
      <c r="L2592" s="9">
        <v>0</v>
      </c>
      <c r="M2592" t="s">
        <v>3869</v>
      </c>
      <c r="N2592" s="2" t="s">
        <v>85</v>
      </c>
      <c r="O2592" s="2" t="s">
        <v>4139</v>
      </c>
      <c r="P2592" s="2" t="str">
        <f>VLOOKUP(I2592,Period!A:B,2,FALSE)</f>
        <v>2022H2</v>
      </c>
      <c r="Q2592" s="9">
        <f t="shared" si="453"/>
        <v>0</v>
      </c>
      <c r="R2592" s="2">
        <f t="shared" si="454"/>
        <v>0</v>
      </c>
      <c r="S2592" t="str">
        <f t="shared" si="455"/>
        <v>01 Clear (0%)</v>
      </c>
      <c r="T2592" t="str">
        <f t="shared" si="463"/>
        <v>44837S2A_MSIL1CCDM-MLB-CLSTA4483701 Clear (0%)</v>
      </c>
      <c r="U2592">
        <f>IF(COUNTIF(T$2:T2591,T2592)&gt;=1,0,1)</f>
        <v>0</v>
      </c>
      <c r="V2592" s="26" t="s">
        <v>751</v>
      </c>
      <c r="W2592" s="26">
        <f t="shared" si="456"/>
        <v>2022</v>
      </c>
      <c r="X2592" s="26">
        <f t="shared" si="457"/>
        <v>10</v>
      </c>
      <c r="Y2592" s="26" t="str">
        <f t="shared" si="458"/>
        <v>03</v>
      </c>
      <c r="Z2592" s="26" t="str">
        <f t="shared" si="459"/>
        <v>18</v>
      </c>
      <c r="AA2592" s="26" t="str">
        <f t="shared" si="460"/>
        <v>53</v>
      </c>
      <c r="AB2592" s="26" t="str">
        <f t="shared" si="461"/>
        <v>35</v>
      </c>
      <c r="AC2592" s="86" t="str">
        <f t="shared" si="462"/>
        <v>CLS_TA_2500X1254px_65m_S2A_MSIL1C_20221003_0CC</v>
      </c>
      <c r="AD2592" s="41" t="s">
        <v>752</v>
      </c>
    </row>
    <row r="2593" spans="2:30" x14ac:dyDescent="0.25">
      <c r="B2593" t="s">
        <v>3866</v>
      </c>
      <c r="C2593" t="s">
        <v>3817</v>
      </c>
      <c r="D2593" s="7" t="s">
        <v>3826</v>
      </c>
      <c r="E2593" s="2" t="b">
        <v>1</v>
      </c>
      <c r="F2593" s="2" t="s">
        <v>3815</v>
      </c>
      <c r="G2593" s="7" t="s">
        <v>8</v>
      </c>
      <c r="H2593" t="s">
        <v>101</v>
      </c>
      <c r="I2593" s="53">
        <v>44837</v>
      </c>
      <c r="J2593" s="42" t="s">
        <v>111</v>
      </c>
      <c r="K2593" s="2" t="s">
        <v>153</v>
      </c>
      <c r="L2593" s="9">
        <v>0</v>
      </c>
      <c r="M2593" t="s">
        <v>3869</v>
      </c>
      <c r="N2593" s="2" t="s">
        <v>85</v>
      </c>
      <c r="O2593" s="2" t="s">
        <v>4139</v>
      </c>
      <c r="P2593" s="2" t="str">
        <f>VLOOKUP(I2593,Period!A:B,2,FALSE)</f>
        <v>2022H2</v>
      </c>
      <c r="Q2593" s="9">
        <f t="shared" si="453"/>
        <v>0</v>
      </c>
      <c r="R2593" s="2">
        <f t="shared" si="454"/>
        <v>0</v>
      </c>
      <c r="S2593" t="str">
        <f t="shared" si="455"/>
        <v>01 Clear (0%)</v>
      </c>
      <c r="T2593" t="str">
        <f t="shared" si="463"/>
        <v>44837S2A_MSIL1CCDM-MLB-CLSTA4483701 Clear (0%)</v>
      </c>
      <c r="U2593">
        <f>IF(COUNTIF(T$2:T2592,T2593)&gt;=1,0,1)</f>
        <v>0</v>
      </c>
      <c r="V2593" s="26" t="s">
        <v>751</v>
      </c>
      <c r="W2593" s="26">
        <f t="shared" si="456"/>
        <v>2022</v>
      </c>
      <c r="X2593" s="26">
        <f t="shared" si="457"/>
        <v>10</v>
      </c>
      <c r="Y2593" s="26" t="str">
        <f t="shared" si="458"/>
        <v>03</v>
      </c>
      <c r="Z2593" s="26" t="str">
        <f t="shared" si="459"/>
        <v>18</v>
      </c>
      <c r="AA2593" s="26" t="str">
        <f t="shared" si="460"/>
        <v>53</v>
      </c>
      <c r="AB2593" s="26" t="str">
        <f t="shared" si="461"/>
        <v>35</v>
      </c>
      <c r="AC2593" s="86" t="str">
        <f t="shared" si="462"/>
        <v>CLS_TA_2500X1254px_65m_S2A_MSIL1C_20221003_0CC</v>
      </c>
      <c r="AD2593" s="41" t="s">
        <v>752</v>
      </c>
    </row>
    <row r="2594" spans="2:30" x14ac:dyDescent="0.25">
      <c r="B2594" t="s">
        <v>3866</v>
      </c>
      <c r="C2594" t="s">
        <v>3817</v>
      </c>
      <c r="D2594" s="7" t="s">
        <v>3826</v>
      </c>
      <c r="E2594" s="2" t="b">
        <v>1</v>
      </c>
      <c r="F2594" s="2" t="s">
        <v>3815</v>
      </c>
      <c r="G2594" s="7" t="s">
        <v>8</v>
      </c>
      <c r="H2594" t="s">
        <v>101</v>
      </c>
      <c r="I2594" s="57">
        <v>44835</v>
      </c>
      <c r="J2594" s="56" t="s">
        <v>103</v>
      </c>
      <c r="K2594" s="2" t="s">
        <v>127</v>
      </c>
      <c r="L2594" s="9">
        <v>0</v>
      </c>
      <c r="M2594" t="s">
        <v>3869</v>
      </c>
      <c r="N2594" s="2" t="s">
        <v>85</v>
      </c>
      <c r="O2594" s="2" t="s">
        <v>4139</v>
      </c>
      <c r="P2594" s="2" t="str">
        <f>VLOOKUP(I2594,Period!A:B,2,FALSE)</f>
        <v>2022H2</v>
      </c>
      <c r="Q2594" s="9">
        <f t="shared" si="453"/>
        <v>0</v>
      </c>
      <c r="R2594" s="2">
        <f t="shared" si="454"/>
        <v>0</v>
      </c>
      <c r="S2594" t="str">
        <f t="shared" si="455"/>
        <v>01 Clear (0%)</v>
      </c>
      <c r="T2594" t="str">
        <f t="shared" si="463"/>
        <v>44835S2A_MSIL1CCDM-MLB-CLSTA4483501 Clear (0%)</v>
      </c>
      <c r="U2594">
        <f>IF(COUNTIF(T$2:T2593,T2594)&gt;=1,0,1)</f>
        <v>1</v>
      </c>
      <c r="V2594" s="26" t="s">
        <v>751</v>
      </c>
      <c r="W2594" s="26">
        <f t="shared" si="456"/>
        <v>2022</v>
      </c>
      <c r="X2594" s="26">
        <f t="shared" si="457"/>
        <v>10</v>
      </c>
      <c r="Y2594" s="26" t="str">
        <f t="shared" si="458"/>
        <v>01</v>
      </c>
      <c r="Z2594" s="26" t="str">
        <f t="shared" si="459"/>
        <v>19</v>
      </c>
      <c r="AA2594" s="26" t="str">
        <f t="shared" si="460"/>
        <v>03</v>
      </c>
      <c r="AB2594" s="26" t="str">
        <f t="shared" si="461"/>
        <v>55</v>
      </c>
      <c r="AC2594" s="86" t="str">
        <f t="shared" si="462"/>
        <v>CLS_TA_2500X1254px_65m_S2A_MSIL1C_20221001_0CC</v>
      </c>
      <c r="AD2594" s="41" t="s">
        <v>752</v>
      </c>
    </row>
    <row r="2595" spans="2:30" x14ac:dyDescent="0.25">
      <c r="B2595" t="s">
        <v>3866</v>
      </c>
      <c r="C2595" t="s">
        <v>3817</v>
      </c>
      <c r="D2595" s="7" t="s">
        <v>3826</v>
      </c>
      <c r="E2595" s="2" t="b">
        <v>1</v>
      </c>
      <c r="F2595" s="2" t="s">
        <v>3815</v>
      </c>
      <c r="G2595" s="7" t="s">
        <v>8</v>
      </c>
      <c r="H2595" t="s">
        <v>101</v>
      </c>
      <c r="I2595" s="57">
        <v>44835</v>
      </c>
      <c r="J2595" s="56" t="s">
        <v>104</v>
      </c>
      <c r="K2595" s="2" t="s">
        <v>167</v>
      </c>
      <c r="L2595" s="9">
        <v>0</v>
      </c>
      <c r="M2595" t="s">
        <v>3869</v>
      </c>
      <c r="N2595" s="2" t="s">
        <v>85</v>
      </c>
      <c r="O2595" s="2" t="s">
        <v>4139</v>
      </c>
      <c r="P2595" s="2" t="str">
        <f>VLOOKUP(I2595,Period!A:B,2,FALSE)</f>
        <v>2022H2</v>
      </c>
      <c r="Q2595" s="9">
        <f t="shared" si="453"/>
        <v>0</v>
      </c>
      <c r="R2595" s="2">
        <f t="shared" si="454"/>
        <v>0</v>
      </c>
      <c r="S2595" t="str">
        <f t="shared" si="455"/>
        <v>01 Clear (0%)</v>
      </c>
      <c r="T2595" t="str">
        <f t="shared" si="463"/>
        <v>44835S2A_MSIL1CCDM-MLB-CLSTA4483501 Clear (0%)</v>
      </c>
      <c r="U2595">
        <f>IF(COUNTIF(T$2:T2594,T2595)&gt;=1,0,1)</f>
        <v>0</v>
      </c>
      <c r="V2595" s="26" t="s">
        <v>751</v>
      </c>
      <c r="W2595" s="26">
        <f t="shared" si="456"/>
        <v>2022</v>
      </c>
      <c r="X2595" s="26">
        <f t="shared" si="457"/>
        <v>10</v>
      </c>
      <c r="Y2595" s="26" t="str">
        <f t="shared" si="458"/>
        <v>01</v>
      </c>
      <c r="Z2595" s="26" t="str">
        <f t="shared" si="459"/>
        <v>19</v>
      </c>
      <c r="AA2595" s="26" t="str">
        <f t="shared" si="460"/>
        <v>03</v>
      </c>
      <c r="AB2595" s="26" t="str">
        <f t="shared" si="461"/>
        <v>54</v>
      </c>
      <c r="AC2595" s="86" t="str">
        <f t="shared" si="462"/>
        <v>CLS_TA_2500X1254px_65m_S2A_MSIL1C_20221001_0CC</v>
      </c>
      <c r="AD2595" s="41" t="s">
        <v>752</v>
      </c>
    </row>
    <row r="2596" spans="2:30" x14ac:dyDescent="0.25">
      <c r="B2596" t="s">
        <v>3866</v>
      </c>
      <c r="C2596" t="s">
        <v>3817</v>
      </c>
      <c r="D2596" s="7" t="s">
        <v>3826</v>
      </c>
      <c r="E2596" s="2" t="b">
        <v>1</v>
      </c>
      <c r="F2596" s="2" t="s">
        <v>3815</v>
      </c>
      <c r="G2596" s="7" t="s">
        <v>8</v>
      </c>
      <c r="H2596" t="s">
        <v>101</v>
      </c>
      <c r="I2596" s="57">
        <v>44835</v>
      </c>
      <c r="J2596" s="56" t="s">
        <v>110</v>
      </c>
      <c r="K2596" s="2" t="s">
        <v>158</v>
      </c>
      <c r="L2596" s="9">
        <v>0</v>
      </c>
      <c r="M2596" t="s">
        <v>3869</v>
      </c>
      <c r="N2596" s="2" t="s">
        <v>85</v>
      </c>
      <c r="O2596" s="2" t="s">
        <v>4139</v>
      </c>
      <c r="P2596" s="2" t="str">
        <f>VLOOKUP(I2596,Period!A:B,2,FALSE)</f>
        <v>2022H2</v>
      </c>
      <c r="Q2596" s="9">
        <f t="shared" si="453"/>
        <v>0</v>
      </c>
      <c r="R2596" s="2">
        <f t="shared" si="454"/>
        <v>0</v>
      </c>
      <c r="S2596" t="str">
        <f t="shared" si="455"/>
        <v>01 Clear (0%)</v>
      </c>
      <c r="T2596" t="str">
        <f t="shared" si="463"/>
        <v>44835S2A_MSIL1CCDM-MLB-CLSTA4483501 Clear (0%)</v>
      </c>
      <c r="U2596">
        <f>IF(COUNTIF(T$2:T2595,T2596)&gt;=1,0,1)</f>
        <v>0</v>
      </c>
      <c r="V2596" s="26" t="s">
        <v>751</v>
      </c>
      <c r="W2596" s="26">
        <f t="shared" si="456"/>
        <v>2022</v>
      </c>
      <c r="X2596" s="26">
        <f t="shared" si="457"/>
        <v>10</v>
      </c>
      <c r="Y2596" s="26" t="str">
        <f t="shared" si="458"/>
        <v>01</v>
      </c>
      <c r="Z2596" s="26" t="str">
        <f t="shared" si="459"/>
        <v>19</v>
      </c>
      <c r="AA2596" s="26" t="str">
        <f t="shared" si="460"/>
        <v>03</v>
      </c>
      <c r="AB2596" s="26" t="str">
        <f t="shared" si="461"/>
        <v>40</v>
      </c>
      <c r="AC2596" s="86" t="str">
        <f t="shared" si="462"/>
        <v>CLS_TA_2500X1254px_65m_S2A_MSIL1C_20221001_0CC</v>
      </c>
      <c r="AD2596" s="41" t="s">
        <v>752</v>
      </c>
    </row>
    <row r="2597" spans="2:30" x14ac:dyDescent="0.25">
      <c r="B2597" t="s">
        <v>3866</v>
      </c>
      <c r="C2597" t="s">
        <v>3817</v>
      </c>
      <c r="D2597" s="7" t="s">
        <v>3826</v>
      </c>
      <c r="E2597" s="2" t="b">
        <v>1</v>
      </c>
      <c r="F2597" s="2" t="s">
        <v>3815</v>
      </c>
      <c r="G2597" s="7" t="s">
        <v>8</v>
      </c>
      <c r="H2597" t="s">
        <v>101</v>
      </c>
      <c r="I2597" s="57">
        <v>44835</v>
      </c>
      <c r="J2597" s="56" t="s">
        <v>111</v>
      </c>
      <c r="K2597" s="2" t="s">
        <v>112</v>
      </c>
      <c r="L2597" s="9">
        <v>0</v>
      </c>
      <c r="M2597" t="s">
        <v>3869</v>
      </c>
      <c r="N2597" s="2" t="s">
        <v>85</v>
      </c>
      <c r="O2597" s="2" t="s">
        <v>4139</v>
      </c>
      <c r="P2597" s="2" t="str">
        <f>VLOOKUP(I2597,Period!A:B,2,FALSE)</f>
        <v>2022H2</v>
      </c>
      <c r="Q2597" s="9">
        <f t="shared" si="453"/>
        <v>0</v>
      </c>
      <c r="R2597" s="2">
        <f t="shared" si="454"/>
        <v>0</v>
      </c>
      <c r="S2597" t="str">
        <f t="shared" si="455"/>
        <v>01 Clear (0%)</v>
      </c>
      <c r="T2597" t="str">
        <f t="shared" si="463"/>
        <v>44835S2A_MSIL1CCDM-MLB-CLSTA4483501 Clear (0%)</v>
      </c>
      <c r="U2597">
        <f>IF(COUNTIF(T$2:T2596,T2597)&gt;=1,0,1)</f>
        <v>0</v>
      </c>
      <c r="V2597" s="26" t="s">
        <v>751</v>
      </c>
      <c r="W2597" s="26">
        <f t="shared" si="456"/>
        <v>2022</v>
      </c>
      <c r="X2597" s="26">
        <f t="shared" si="457"/>
        <v>10</v>
      </c>
      <c r="Y2597" s="26" t="str">
        <f t="shared" si="458"/>
        <v>01</v>
      </c>
      <c r="Z2597" s="26" t="str">
        <f t="shared" si="459"/>
        <v>19</v>
      </c>
      <c r="AA2597" s="26" t="str">
        <f t="shared" si="460"/>
        <v>03</v>
      </c>
      <c r="AB2597" s="26" t="str">
        <f t="shared" si="461"/>
        <v>39</v>
      </c>
      <c r="AC2597" s="86" t="str">
        <f t="shared" si="462"/>
        <v>CLS_TA_2500X1254px_65m_S2A_MSIL1C_20221001_0CC</v>
      </c>
      <c r="AD2597" s="41" t="s">
        <v>752</v>
      </c>
    </row>
    <row r="2598" spans="2:30" x14ac:dyDescent="0.25">
      <c r="B2598" t="s">
        <v>3866</v>
      </c>
      <c r="C2598" t="s">
        <v>3817</v>
      </c>
      <c r="D2598" s="7" t="s">
        <v>3826</v>
      </c>
      <c r="E2598" s="2" t="b">
        <v>1</v>
      </c>
      <c r="F2598" s="2" t="s">
        <v>3815</v>
      </c>
      <c r="G2598" s="7" t="s">
        <v>8</v>
      </c>
      <c r="H2598" t="s">
        <v>101</v>
      </c>
      <c r="I2598" s="53">
        <v>44832</v>
      </c>
      <c r="J2598" s="42" t="s">
        <v>102</v>
      </c>
      <c r="K2598" s="2" t="s">
        <v>3831</v>
      </c>
      <c r="L2598" s="9">
        <v>0</v>
      </c>
      <c r="M2598" t="s">
        <v>3869</v>
      </c>
      <c r="N2598" s="2" t="s">
        <v>85</v>
      </c>
      <c r="O2598" s="2" t="s">
        <v>4139</v>
      </c>
      <c r="P2598" s="2" t="str">
        <f>VLOOKUP(I2598,Period!A:B,2,FALSE)</f>
        <v>2022H2</v>
      </c>
      <c r="Q2598" s="9">
        <f t="shared" si="453"/>
        <v>3.1000000000000005</v>
      </c>
      <c r="R2598" s="2">
        <f t="shared" si="454"/>
        <v>10</v>
      </c>
      <c r="S2598" t="str">
        <f t="shared" si="455"/>
        <v>02 Sunny (10%-30%)</v>
      </c>
      <c r="T2598" t="str">
        <f t="shared" si="463"/>
        <v>44832S2A_MSIL1CCDM-MLB-CLSTA4483202 Sunny (10%-30%)</v>
      </c>
      <c r="U2598">
        <f>IF(COUNTIF(T$2:T2597,T2598)&gt;=1,0,1)</f>
        <v>1</v>
      </c>
      <c r="V2598" s="26" t="s">
        <v>751</v>
      </c>
      <c r="W2598" s="26">
        <f t="shared" si="456"/>
        <v>2022</v>
      </c>
      <c r="X2598" s="26" t="str">
        <f t="shared" si="457"/>
        <v>09</v>
      </c>
      <c r="Y2598" s="26">
        <f t="shared" si="458"/>
        <v>28</v>
      </c>
      <c r="Z2598" s="26" t="str">
        <f t="shared" si="459"/>
        <v>18</v>
      </c>
      <c r="AA2598" s="26" t="str">
        <f t="shared" si="460"/>
        <v>54</v>
      </c>
      <c r="AB2598" s="26" t="str">
        <f t="shared" si="461"/>
        <v>02</v>
      </c>
      <c r="AC2598" s="86" t="str">
        <f t="shared" si="462"/>
        <v>CLS_TA_2500X1254px_65m_S2A_MSIL1C_20220928_10CC</v>
      </c>
      <c r="AD2598" s="41" t="s">
        <v>752</v>
      </c>
    </row>
    <row r="2599" spans="2:30" x14ac:dyDescent="0.25">
      <c r="B2599" t="s">
        <v>3866</v>
      </c>
      <c r="C2599" t="s">
        <v>3817</v>
      </c>
      <c r="D2599" s="7" t="s">
        <v>3826</v>
      </c>
      <c r="E2599" s="2" t="b">
        <v>1</v>
      </c>
      <c r="F2599" s="2" t="s">
        <v>3815</v>
      </c>
      <c r="G2599" s="7" t="s">
        <v>8</v>
      </c>
      <c r="H2599" t="s">
        <v>101</v>
      </c>
      <c r="I2599" s="53">
        <v>44832</v>
      </c>
      <c r="J2599" s="42" t="s">
        <v>103</v>
      </c>
      <c r="K2599" s="2" t="s">
        <v>114</v>
      </c>
      <c r="L2599" s="9">
        <v>0.1</v>
      </c>
      <c r="M2599" t="s">
        <v>3869</v>
      </c>
      <c r="N2599" s="2" t="s">
        <v>85</v>
      </c>
      <c r="O2599" s="2" t="s">
        <v>4139</v>
      </c>
      <c r="P2599" s="2" t="str">
        <f>VLOOKUP(I2599,Period!A:B,2,FALSE)</f>
        <v>2022H2</v>
      </c>
      <c r="Q2599" s="9">
        <f t="shared" si="453"/>
        <v>3.1000000000000005</v>
      </c>
      <c r="R2599" s="2">
        <f t="shared" si="454"/>
        <v>10</v>
      </c>
      <c r="S2599" t="str">
        <f t="shared" si="455"/>
        <v>02 Sunny (10%-30%)</v>
      </c>
      <c r="T2599" t="str">
        <f t="shared" si="463"/>
        <v>44832S2A_MSIL1CCDM-MLB-CLSTA4483202 Sunny (10%-30%)</v>
      </c>
      <c r="U2599">
        <f>IF(COUNTIF(T$2:T2598,T2599)&gt;=1,0,1)</f>
        <v>0</v>
      </c>
      <c r="V2599" s="26" t="s">
        <v>751</v>
      </c>
      <c r="W2599" s="26">
        <f t="shared" si="456"/>
        <v>2022</v>
      </c>
      <c r="X2599" s="26" t="str">
        <f t="shared" si="457"/>
        <v>09</v>
      </c>
      <c r="Y2599" s="26">
        <f t="shared" si="458"/>
        <v>28</v>
      </c>
      <c r="Z2599" s="26" t="str">
        <f t="shared" si="459"/>
        <v>18</v>
      </c>
      <c r="AA2599" s="26" t="str">
        <f t="shared" si="460"/>
        <v>53</v>
      </c>
      <c r="AB2599" s="26" t="str">
        <f t="shared" si="461"/>
        <v>59</v>
      </c>
      <c r="AC2599" s="86" t="str">
        <f t="shared" si="462"/>
        <v>CLS_TA_2500X1254px_65m_S2A_MSIL1C_20220928_10CC</v>
      </c>
      <c r="AD2599" s="41" t="s">
        <v>752</v>
      </c>
    </row>
    <row r="2600" spans="2:30" x14ac:dyDescent="0.25">
      <c r="B2600" t="s">
        <v>3866</v>
      </c>
      <c r="C2600" t="s">
        <v>3817</v>
      </c>
      <c r="D2600" s="7" t="s">
        <v>3826</v>
      </c>
      <c r="E2600" s="2" t="b">
        <v>1</v>
      </c>
      <c r="F2600" s="2" t="s">
        <v>3815</v>
      </c>
      <c r="G2600" s="7" t="s">
        <v>8</v>
      </c>
      <c r="H2600" t="s">
        <v>101</v>
      </c>
      <c r="I2600" s="53">
        <v>44832</v>
      </c>
      <c r="J2600" s="42" t="s">
        <v>104</v>
      </c>
      <c r="K2600" s="2" t="s">
        <v>131</v>
      </c>
      <c r="L2600" s="9">
        <v>0.2</v>
      </c>
      <c r="M2600" t="s">
        <v>3869</v>
      </c>
      <c r="N2600" s="2" t="s">
        <v>85</v>
      </c>
      <c r="O2600" s="2" t="s">
        <v>4139</v>
      </c>
      <c r="P2600" s="2" t="str">
        <f>VLOOKUP(I2600,Period!A:B,2,FALSE)</f>
        <v>2022H2</v>
      </c>
      <c r="Q2600" s="9">
        <f t="shared" si="453"/>
        <v>3.1000000000000005</v>
      </c>
      <c r="R2600" s="2">
        <f t="shared" si="454"/>
        <v>10</v>
      </c>
      <c r="S2600" t="str">
        <f t="shared" si="455"/>
        <v>02 Sunny (10%-30%)</v>
      </c>
      <c r="T2600" t="str">
        <f t="shared" si="463"/>
        <v>44832S2A_MSIL1CCDM-MLB-CLSTA4483202 Sunny (10%-30%)</v>
      </c>
      <c r="U2600">
        <f>IF(COUNTIF(T$2:T2599,T2600)&gt;=1,0,1)</f>
        <v>0</v>
      </c>
      <c r="V2600" s="26" t="s">
        <v>751</v>
      </c>
      <c r="W2600" s="26">
        <f t="shared" si="456"/>
        <v>2022</v>
      </c>
      <c r="X2600" s="26" t="str">
        <f t="shared" si="457"/>
        <v>09</v>
      </c>
      <c r="Y2600" s="26">
        <f t="shared" si="458"/>
        <v>28</v>
      </c>
      <c r="Z2600" s="26" t="str">
        <f t="shared" si="459"/>
        <v>18</v>
      </c>
      <c r="AA2600" s="26" t="str">
        <f t="shared" si="460"/>
        <v>53</v>
      </c>
      <c r="AB2600" s="26" t="str">
        <f t="shared" si="461"/>
        <v>58</v>
      </c>
      <c r="AC2600" s="86" t="str">
        <f t="shared" si="462"/>
        <v>CLS_TA_2500X1254px_65m_S2A_MSIL1C_20220928_10CC</v>
      </c>
      <c r="AD2600" s="41" t="s">
        <v>752</v>
      </c>
    </row>
    <row r="2601" spans="2:30" x14ac:dyDescent="0.25">
      <c r="B2601" t="s">
        <v>3866</v>
      </c>
      <c r="C2601" t="s">
        <v>3817</v>
      </c>
      <c r="D2601" s="7" t="s">
        <v>3826</v>
      </c>
      <c r="E2601" s="2" t="b">
        <v>1</v>
      </c>
      <c r="F2601" s="2" t="s">
        <v>3815</v>
      </c>
      <c r="G2601" s="7" t="s">
        <v>8</v>
      </c>
      <c r="H2601" t="s">
        <v>101</v>
      </c>
      <c r="I2601" s="53">
        <v>44832</v>
      </c>
      <c r="J2601" s="42" t="s">
        <v>3827</v>
      </c>
      <c r="K2601" s="2" t="s">
        <v>132</v>
      </c>
      <c r="L2601" s="9">
        <v>0.1</v>
      </c>
      <c r="M2601" t="s">
        <v>3869</v>
      </c>
      <c r="N2601" s="2" t="s">
        <v>85</v>
      </c>
      <c r="O2601" s="2" t="s">
        <v>4139</v>
      </c>
      <c r="P2601" s="2" t="str">
        <f>VLOOKUP(I2601,Period!A:B,2,FALSE)</f>
        <v>2022H2</v>
      </c>
      <c r="Q2601" s="9">
        <f t="shared" si="453"/>
        <v>3.1000000000000005</v>
      </c>
      <c r="R2601" s="2">
        <f t="shared" si="454"/>
        <v>10</v>
      </c>
      <c r="S2601" t="str">
        <f t="shared" si="455"/>
        <v>02 Sunny (10%-30%)</v>
      </c>
      <c r="T2601" t="str">
        <f t="shared" si="463"/>
        <v>44832S2A_MSIL1CCDM-MLB-CLSTA4483202 Sunny (10%-30%)</v>
      </c>
      <c r="U2601">
        <f>IF(COUNTIF(T$2:T2600,T2601)&gt;=1,0,1)</f>
        <v>0</v>
      </c>
      <c r="V2601" s="26" t="s">
        <v>751</v>
      </c>
      <c r="W2601" s="26">
        <f t="shared" si="456"/>
        <v>2022</v>
      </c>
      <c r="X2601" s="26" t="str">
        <f t="shared" si="457"/>
        <v>09</v>
      </c>
      <c r="Y2601" s="26">
        <f t="shared" si="458"/>
        <v>28</v>
      </c>
      <c r="Z2601" s="26" t="str">
        <f t="shared" si="459"/>
        <v>18</v>
      </c>
      <c r="AA2601" s="26" t="str">
        <f t="shared" si="460"/>
        <v>53</v>
      </c>
      <c r="AB2601" s="26" t="str">
        <f t="shared" si="461"/>
        <v>54</v>
      </c>
      <c r="AC2601" s="86" t="str">
        <f t="shared" si="462"/>
        <v>CLS_TA_2500X1254px_65m_S2A_MSIL1C_20220928_10CC</v>
      </c>
      <c r="AD2601" s="41" t="s">
        <v>752</v>
      </c>
    </row>
    <row r="2602" spans="2:30" x14ac:dyDescent="0.25">
      <c r="B2602" t="s">
        <v>3866</v>
      </c>
      <c r="C2602" t="s">
        <v>3817</v>
      </c>
      <c r="D2602" s="7" t="s">
        <v>3826</v>
      </c>
      <c r="E2602" s="2" t="b">
        <v>1</v>
      </c>
      <c r="F2602" s="2" t="s">
        <v>3815</v>
      </c>
      <c r="G2602" s="7" t="s">
        <v>8</v>
      </c>
      <c r="H2602" t="s">
        <v>101</v>
      </c>
      <c r="I2602" s="53">
        <v>44832</v>
      </c>
      <c r="J2602" s="42" t="s">
        <v>105</v>
      </c>
      <c r="K2602" s="2" t="s">
        <v>141</v>
      </c>
      <c r="L2602" s="9">
        <v>0</v>
      </c>
      <c r="M2602" t="s">
        <v>3869</v>
      </c>
      <c r="N2602" s="2" t="s">
        <v>85</v>
      </c>
      <c r="O2602" s="2" t="s">
        <v>4139</v>
      </c>
      <c r="P2602" s="2" t="str">
        <f>VLOOKUP(I2602,Period!A:B,2,FALSE)</f>
        <v>2022H2</v>
      </c>
      <c r="Q2602" s="9">
        <f t="shared" si="453"/>
        <v>3.1000000000000005</v>
      </c>
      <c r="R2602" s="2">
        <f t="shared" si="454"/>
        <v>10</v>
      </c>
      <c r="S2602" t="str">
        <f t="shared" si="455"/>
        <v>02 Sunny (10%-30%)</v>
      </c>
      <c r="T2602" t="str">
        <f t="shared" si="463"/>
        <v>44832S2A_MSIL1CCDM-MLB-CLSTA4483202 Sunny (10%-30%)</v>
      </c>
      <c r="U2602">
        <f>IF(COUNTIF(T$2:T2601,T2602)&gt;=1,0,1)</f>
        <v>0</v>
      </c>
      <c r="V2602" s="26" t="s">
        <v>751</v>
      </c>
      <c r="W2602" s="26">
        <f t="shared" si="456"/>
        <v>2022</v>
      </c>
      <c r="X2602" s="26" t="str">
        <f t="shared" si="457"/>
        <v>09</v>
      </c>
      <c r="Y2602" s="26">
        <f t="shared" si="458"/>
        <v>28</v>
      </c>
      <c r="Z2602" s="26" t="str">
        <f t="shared" si="459"/>
        <v>18</v>
      </c>
      <c r="AA2602" s="26" t="str">
        <f t="shared" si="460"/>
        <v>53</v>
      </c>
      <c r="AB2602" s="26" t="str">
        <f t="shared" si="461"/>
        <v>51</v>
      </c>
      <c r="AC2602" s="86" t="str">
        <f t="shared" si="462"/>
        <v>CLS_TA_2500X1254px_65m_S2A_MSIL1C_20220928_10CC</v>
      </c>
      <c r="AD2602" s="41" t="s">
        <v>752</v>
      </c>
    </row>
    <row r="2603" spans="2:30" x14ac:dyDescent="0.25">
      <c r="B2603" t="s">
        <v>3866</v>
      </c>
      <c r="C2603" t="s">
        <v>3817</v>
      </c>
      <c r="D2603" s="7" t="s">
        <v>3826</v>
      </c>
      <c r="E2603" s="2" t="b">
        <v>1</v>
      </c>
      <c r="F2603" s="2" t="s">
        <v>3815</v>
      </c>
      <c r="G2603" s="7" t="s">
        <v>8</v>
      </c>
      <c r="H2603" t="s">
        <v>101</v>
      </c>
      <c r="I2603" s="53">
        <v>44832</v>
      </c>
      <c r="J2603" s="42" t="s">
        <v>110</v>
      </c>
      <c r="K2603" s="2" t="s">
        <v>142</v>
      </c>
      <c r="L2603" s="9">
        <v>12.4</v>
      </c>
      <c r="M2603" t="s">
        <v>3869</v>
      </c>
      <c r="N2603" s="2" t="s">
        <v>85</v>
      </c>
      <c r="O2603" s="2" t="s">
        <v>4139</v>
      </c>
      <c r="P2603" s="2" t="str">
        <f>VLOOKUP(I2603,Period!A:B,2,FALSE)</f>
        <v>2022H2</v>
      </c>
      <c r="Q2603" s="9">
        <f t="shared" si="453"/>
        <v>3.1000000000000005</v>
      </c>
      <c r="R2603" s="2">
        <f t="shared" si="454"/>
        <v>10</v>
      </c>
      <c r="S2603" t="str">
        <f t="shared" si="455"/>
        <v>02 Sunny (10%-30%)</v>
      </c>
      <c r="T2603" t="str">
        <f t="shared" si="463"/>
        <v>44832S2A_MSIL1CCDM-MLB-CLSTA4483202 Sunny (10%-30%)</v>
      </c>
      <c r="U2603">
        <f>IF(COUNTIF(T$2:T2602,T2603)&gt;=1,0,1)</f>
        <v>0</v>
      </c>
      <c r="V2603" s="26" t="s">
        <v>751</v>
      </c>
      <c r="W2603" s="26">
        <f t="shared" si="456"/>
        <v>2022</v>
      </c>
      <c r="X2603" s="26" t="str">
        <f t="shared" si="457"/>
        <v>09</v>
      </c>
      <c r="Y2603" s="26">
        <f t="shared" si="458"/>
        <v>28</v>
      </c>
      <c r="Z2603" s="26" t="str">
        <f t="shared" si="459"/>
        <v>18</v>
      </c>
      <c r="AA2603" s="26" t="str">
        <f t="shared" si="460"/>
        <v>53</v>
      </c>
      <c r="AB2603" s="26" t="str">
        <f t="shared" si="461"/>
        <v>44</v>
      </c>
      <c r="AC2603" s="86" t="str">
        <f t="shared" si="462"/>
        <v>CLS_TA_2500X1254px_65m_S2A_MSIL1C_20220928_10CC</v>
      </c>
      <c r="AD2603" s="41" t="s">
        <v>752</v>
      </c>
    </row>
    <row r="2604" spans="2:30" x14ac:dyDescent="0.25">
      <c r="B2604" t="s">
        <v>3866</v>
      </c>
      <c r="C2604" t="s">
        <v>3817</v>
      </c>
      <c r="D2604" s="7" t="s">
        <v>3826</v>
      </c>
      <c r="E2604" s="2" t="b">
        <v>1</v>
      </c>
      <c r="F2604" s="2" t="s">
        <v>3815</v>
      </c>
      <c r="G2604" s="7" t="s">
        <v>8</v>
      </c>
      <c r="H2604" t="s">
        <v>101</v>
      </c>
      <c r="I2604" s="53">
        <v>44832</v>
      </c>
      <c r="J2604" s="42" t="s">
        <v>111</v>
      </c>
      <c r="K2604" s="2" t="s">
        <v>142</v>
      </c>
      <c r="L2604" s="9">
        <v>11.9</v>
      </c>
      <c r="M2604" t="s">
        <v>3869</v>
      </c>
      <c r="N2604" s="2" t="s">
        <v>85</v>
      </c>
      <c r="O2604" s="2" t="s">
        <v>4139</v>
      </c>
      <c r="P2604" s="2" t="str">
        <f>VLOOKUP(I2604,Period!A:B,2,FALSE)</f>
        <v>2022H2</v>
      </c>
      <c r="Q2604" s="9">
        <f t="shared" si="453"/>
        <v>3.1000000000000005</v>
      </c>
      <c r="R2604" s="2">
        <f t="shared" si="454"/>
        <v>10</v>
      </c>
      <c r="S2604" t="str">
        <f t="shared" si="455"/>
        <v>02 Sunny (10%-30%)</v>
      </c>
      <c r="T2604" t="str">
        <f t="shared" si="463"/>
        <v>44832S2A_MSIL1CCDM-MLB-CLSTA4483202 Sunny (10%-30%)</v>
      </c>
      <c r="U2604">
        <f>IF(COUNTIF(T$2:T2603,T2604)&gt;=1,0,1)</f>
        <v>0</v>
      </c>
      <c r="V2604" s="26" t="s">
        <v>751</v>
      </c>
      <c r="W2604" s="26">
        <f t="shared" si="456"/>
        <v>2022</v>
      </c>
      <c r="X2604" s="26" t="str">
        <f t="shared" si="457"/>
        <v>09</v>
      </c>
      <c r="Y2604" s="26">
        <f t="shared" si="458"/>
        <v>28</v>
      </c>
      <c r="Z2604" s="26" t="str">
        <f t="shared" si="459"/>
        <v>18</v>
      </c>
      <c r="AA2604" s="26" t="str">
        <f t="shared" si="460"/>
        <v>53</v>
      </c>
      <c r="AB2604" s="26" t="str">
        <f t="shared" si="461"/>
        <v>44</v>
      </c>
      <c r="AC2604" s="86" t="str">
        <f t="shared" si="462"/>
        <v>CLS_TA_2500X1254px_65m_S2A_MSIL1C_20220928_10CC</v>
      </c>
      <c r="AD2604" s="41" t="s">
        <v>752</v>
      </c>
    </row>
    <row r="2605" spans="2:30" x14ac:dyDescent="0.25">
      <c r="B2605" t="s">
        <v>3866</v>
      </c>
      <c r="C2605" t="s">
        <v>3817</v>
      </c>
      <c r="D2605" s="7" t="s">
        <v>3826</v>
      </c>
      <c r="E2605" s="2" t="b">
        <v>1</v>
      </c>
      <c r="F2605" s="2" t="s">
        <v>3815</v>
      </c>
      <c r="G2605" s="7" t="s">
        <v>8</v>
      </c>
      <c r="H2605" t="s">
        <v>101</v>
      </c>
      <c r="I2605" s="53">
        <v>44832</v>
      </c>
      <c r="J2605" s="42" t="s">
        <v>3828</v>
      </c>
      <c r="K2605" s="2" t="s">
        <v>134</v>
      </c>
      <c r="L2605" s="9">
        <v>0.1</v>
      </c>
      <c r="M2605" t="s">
        <v>3869</v>
      </c>
      <c r="N2605" s="2" t="s">
        <v>85</v>
      </c>
      <c r="O2605" s="2" t="s">
        <v>4139</v>
      </c>
      <c r="P2605" s="2" t="str">
        <f>VLOOKUP(I2605,Period!A:B,2,FALSE)</f>
        <v>2022H2</v>
      </c>
      <c r="Q2605" s="9">
        <f t="shared" si="453"/>
        <v>3.1000000000000005</v>
      </c>
      <c r="R2605" s="2">
        <f t="shared" si="454"/>
        <v>10</v>
      </c>
      <c r="S2605" t="str">
        <f t="shared" si="455"/>
        <v>02 Sunny (10%-30%)</v>
      </c>
      <c r="T2605" t="str">
        <f t="shared" si="463"/>
        <v>44832S2A_MSIL1CCDM-MLB-CLSTA4483202 Sunny (10%-30%)</v>
      </c>
      <c r="U2605">
        <f>IF(COUNTIF(T$2:T2604,T2605)&gt;=1,0,1)</f>
        <v>0</v>
      </c>
      <c r="V2605" s="26" t="s">
        <v>751</v>
      </c>
      <c r="W2605" s="26">
        <f t="shared" si="456"/>
        <v>2022</v>
      </c>
      <c r="X2605" s="26" t="str">
        <f t="shared" si="457"/>
        <v>09</v>
      </c>
      <c r="Y2605" s="26">
        <f t="shared" si="458"/>
        <v>28</v>
      </c>
      <c r="Z2605" s="26" t="str">
        <f t="shared" si="459"/>
        <v>18</v>
      </c>
      <c r="AA2605" s="26" t="str">
        <f t="shared" si="460"/>
        <v>53</v>
      </c>
      <c r="AB2605" s="26" t="str">
        <f t="shared" si="461"/>
        <v>40</v>
      </c>
      <c r="AC2605" s="86" t="str">
        <f t="shared" si="462"/>
        <v>CLS_TA_2500X1254px_65m_S2A_MSIL1C_20220928_10CC</v>
      </c>
      <c r="AD2605" s="41" t="s">
        <v>752</v>
      </c>
    </row>
    <row r="2606" spans="2:30" x14ac:dyDescent="0.25">
      <c r="B2606" t="s">
        <v>3866</v>
      </c>
      <c r="C2606" t="s">
        <v>3817</v>
      </c>
      <c r="D2606" s="7" t="s">
        <v>3826</v>
      </c>
      <c r="E2606" s="2" t="b">
        <v>1</v>
      </c>
      <c r="F2606" s="2" t="s">
        <v>3815</v>
      </c>
      <c r="G2606" s="7" t="s">
        <v>8</v>
      </c>
      <c r="H2606" t="s">
        <v>101</v>
      </c>
      <c r="I2606" s="57">
        <v>44830</v>
      </c>
      <c r="J2606" s="56" t="s">
        <v>102</v>
      </c>
      <c r="K2606" s="2" t="s">
        <v>122</v>
      </c>
      <c r="L2606" s="9">
        <v>0</v>
      </c>
      <c r="M2606" t="s">
        <v>3869</v>
      </c>
      <c r="N2606" s="2" t="s">
        <v>85</v>
      </c>
      <c r="O2606" s="2" t="s">
        <v>4139</v>
      </c>
      <c r="P2606" s="2" t="str">
        <f>VLOOKUP(I2606,Period!A:B,2,FALSE)</f>
        <v>2022H2</v>
      </c>
      <c r="Q2606" s="9">
        <f t="shared" si="453"/>
        <v>2.8833333333333333</v>
      </c>
      <c r="R2606" s="2">
        <f t="shared" si="454"/>
        <v>10</v>
      </c>
      <c r="S2606" t="str">
        <f t="shared" si="455"/>
        <v>02 Sunny (10%-30%)</v>
      </c>
      <c r="T2606" t="str">
        <f t="shared" si="463"/>
        <v>44830S2A_MSIL1CCDM-MLB-CLSTA4483002 Sunny (10%-30%)</v>
      </c>
      <c r="U2606">
        <f>IF(COUNTIF(T$2:T2605,T2606)&gt;=1,0,1)</f>
        <v>1</v>
      </c>
      <c r="V2606" s="26" t="s">
        <v>751</v>
      </c>
      <c r="W2606" s="26">
        <f t="shared" si="456"/>
        <v>2022</v>
      </c>
      <c r="X2606" s="26" t="str">
        <f t="shared" si="457"/>
        <v>09</v>
      </c>
      <c r="Y2606" s="26">
        <f t="shared" si="458"/>
        <v>26</v>
      </c>
      <c r="Z2606" s="26" t="str">
        <f t="shared" si="459"/>
        <v>19</v>
      </c>
      <c r="AA2606" s="26" t="str">
        <f t="shared" si="460"/>
        <v>03</v>
      </c>
      <c r="AB2606" s="26" t="str">
        <f t="shared" si="461"/>
        <v>51</v>
      </c>
      <c r="AC2606" s="86" t="str">
        <f t="shared" si="462"/>
        <v>CLS_TA_2500X1254px_65m_S2A_MSIL1C_20220926_10CC</v>
      </c>
      <c r="AD2606" s="41" t="s">
        <v>752</v>
      </c>
    </row>
    <row r="2607" spans="2:30" x14ac:dyDescent="0.25">
      <c r="B2607" t="s">
        <v>3866</v>
      </c>
      <c r="C2607" t="s">
        <v>3817</v>
      </c>
      <c r="D2607" s="7" t="s">
        <v>3826</v>
      </c>
      <c r="E2607" s="2" t="b">
        <v>1</v>
      </c>
      <c r="F2607" s="2" t="s">
        <v>3815</v>
      </c>
      <c r="G2607" s="7" t="s">
        <v>8</v>
      </c>
      <c r="H2607" t="s">
        <v>101</v>
      </c>
      <c r="I2607" s="57">
        <v>44830</v>
      </c>
      <c r="J2607" s="56" t="s">
        <v>103</v>
      </c>
      <c r="K2607" s="2" t="s">
        <v>137</v>
      </c>
      <c r="L2607" s="9">
        <v>2.9</v>
      </c>
      <c r="M2607" t="s">
        <v>3869</v>
      </c>
      <c r="N2607" s="2" t="s">
        <v>85</v>
      </c>
      <c r="O2607" s="2" t="s">
        <v>4139</v>
      </c>
      <c r="P2607" s="2" t="str">
        <f>VLOOKUP(I2607,Period!A:B,2,FALSE)</f>
        <v>2022H2</v>
      </c>
      <c r="Q2607" s="9">
        <f t="shared" si="453"/>
        <v>2.8833333333333333</v>
      </c>
      <c r="R2607" s="2">
        <f t="shared" si="454"/>
        <v>10</v>
      </c>
      <c r="S2607" t="str">
        <f t="shared" si="455"/>
        <v>02 Sunny (10%-30%)</v>
      </c>
      <c r="T2607" t="str">
        <f t="shared" si="463"/>
        <v>44830S2A_MSIL1CCDM-MLB-CLSTA4483002 Sunny (10%-30%)</v>
      </c>
      <c r="U2607">
        <f>IF(COUNTIF(T$2:T2606,T2607)&gt;=1,0,1)</f>
        <v>0</v>
      </c>
      <c r="V2607" s="26" t="s">
        <v>751</v>
      </c>
      <c r="W2607" s="26">
        <f t="shared" si="456"/>
        <v>2022</v>
      </c>
      <c r="X2607" s="26" t="str">
        <f t="shared" si="457"/>
        <v>09</v>
      </c>
      <c r="Y2607" s="26">
        <f t="shared" si="458"/>
        <v>26</v>
      </c>
      <c r="Z2607" s="26" t="str">
        <f t="shared" si="459"/>
        <v>19</v>
      </c>
      <c r="AA2607" s="26" t="str">
        <f t="shared" si="460"/>
        <v>03</v>
      </c>
      <c r="AB2607" s="26" t="str">
        <f t="shared" si="461"/>
        <v>48</v>
      </c>
      <c r="AC2607" s="86" t="str">
        <f t="shared" si="462"/>
        <v>CLS_TA_2500X1254px_65m_S2A_MSIL1C_20220926_10CC</v>
      </c>
      <c r="AD2607" s="41" t="s">
        <v>752</v>
      </c>
    </row>
    <row r="2608" spans="2:30" x14ac:dyDescent="0.25">
      <c r="B2608" t="s">
        <v>3866</v>
      </c>
      <c r="C2608" t="s">
        <v>3817</v>
      </c>
      <c r="D2608" s="7" t="s">
        <v>3826</v>
      </c>
      <c r="E2608" s="2" t="b">
        <v>1</v>
      </c>
      <c r="F2608" s="2" t="s">
        <v>3815</v>
      </c>
      <c r="G2608" s="7" t="s">
        <v>8</v>
      </c>
      <c r="H2608" t="s">
        <v>101</v>
      </c>
      <c r="I2608" s="57">
        <v>44830</v>
      </c>
      <c r="J2608" s="56" t="s">
        <v>104</v>
      </c>
      <c r="K2608" s="2" t="s">
        <v>138</v>
      </c>
      <c r="L2608" s="9">
        <v>4.5</v>
      </c>
      <c r="M2608" t="s">
        <v>3869</v>
      </c>
      <c r="N2608" s="2" t="s">
        <v>85</v>
      </c>
      <c r="O2608" s="2" t="s">
        <v>4139</v>
      </c>
      <c r="P2608" s="2" t="str">
        <f>VLOOKUP(I2608,Period!A:B,2,FALSE)</f>
        <v>2022H2</v>
      </c>
      <c r="Q2608" s="9">
        <f t="shared" si="453"/>
        <v>2.8833333333333333</v>
      </c>
      <c r="R2608" s="2">
        <f t="shared" si="454"/>
        <v>10</v>
      </c>
      <c r="S2608" t="str">
        <f t="shared" si="455"/>
        <v>02 Sunny (10%-30%)</v>
      </c>
      <c r="T2608" t="str">
        <f t="shared" si="463"/>
        <v>44830S2A_MSIL1CCDM-MLB-CLSTA4483002 Sunny (10%-30%)</v>
      </c>
      <c r="U2608">
        <f>IF(COUNTIF(T$2:T2607,T2608)&gt;=1,0,1)</f>
        <v>0</v>
      </c>
      <c r="V2608" s="26" t="s">
        <v>751</v>
      </c>
      <c r="W2608" s="26">
        <f t="shared" si="456"/>
        <v>2022</v>
      </c>
      <c r="X2608" s="26" t="str">
        <f t="shared" si="457"/>
        <v>09</v>
      </c>
      <c r="Y2608" s="26">
        <f t="shared" si="458"/>
        <v>26</v>
      </c>
      <c r="Z2608" s="26" t="str">
        <f t="shared" si="459"/>
        <v>19</v>
      </c>
      <c r="AA2608" s="26" t="str">
        <f t="shared" si="460"/>
        <v>03</v>
      </c>
      <c r="AB2608" s="26" t="str">
        <f t="shared" si="461"/>
        <v>47</v>
      </c>
      <c r="AC2608" s="86" t="str">
        <f t="shared" si="462"/>
        <v>CLS_TA_2500X1254px_65m_S2A_MSIL1C_20220926_10CC</v>
      </c>
      <c r="AD2608" s="41" t="s">
        <v>752</v>
      </c>
    </row>
    <row r="2609" spans="2:30" x14ac:dyDescent="0.25">
      <c r="B2609" t="s">
        <v>3866</v>
      </c>
      <c r="C2609" t="s">
        <v>3817</v>
      </c>
      <c r="D2609" s="7" t="s">
        <v>3826</v>
      </c>
      <c r="E2609" s="2" t="b">
        <v>1</v>
      </c>
      <c r="F2609" s="2" t="s">
        <v>3815</v>
      </c>
      <c r="G2609" s="7" t="s">
        <v>8</v>
      </c>
      <c r="H2609" t="s">
        <v>101</v>
      </c>
      <c r="I2609" s="57">
        <v>44830</v>
      </c>
      <c r="J2609" s="56" t="s">
        <v>105</v>
      </c>
      <c r="K2609" s="2" t="s">
        <v>123</v>
      </c>
      <c r="L2609" s="9">
        <v>0</v>
      </c>
      <c r="M2609" t="s">
        <v>3869</v>
      </c>
      <c r="N2609" s="2" t="s">
        <v>85</v>
      </c>
      <c r="O2609" s="2" t="s">
        <v>4139</v>
      </c>
      <c r="P2609" s="2" t="str">
        <f>VLOOKUP(I2609,Period!A:B,2,FALSE)</f>
        <v>2022H2</v>
      </c>
      <c r="Q2609" s="9">
        <f t="shared" si="453"/>
        <v>2.8833333333333333</v>
      </c>
      <c r="R2609" s="2">
        <f t="shared" si="454"/>
        <v>10</v>
      </c>
      <c r="S2609" t="str">
        <f t="shared" si="455"/>
        <v>02 Sunny (10%-30%)</v>
      </c>
      <c r="T2609" t="str">
        <f t="shared" si="463"/>
        <v>44830S2A_MSIL1CCDM-MLB-CLSTA4483002 Sunny (10%-30%)</v>
      </c>
      <c r="U2609">
        <f>IF(COUNTIF(T$2:T2608,T2609)&gt;=1,0,1)</f>
        <v>0</v>
      </c>
      <c r="V2609" s="26" t="s">
        <v>751</v>
      </c>
      <c r="W2609" s="26">
        <f t="shared" si="456"/>
        <v>2022</v>
      </c>
      <c r="X2609" s="26" t="str">
        <f t="shared" si="457"/>
        <v>09</v>
      </c>
      <c r="Y2609" s="26">
        <f t="shared" si="458"/>
        <v>26</v>
      </c>
      <c r="Z2609" s="26" t="str">
        <f t="shared" si="459"/>
        <v>19</v>
      </c>
      <c r="AA2609" s="26" t="str">
        <f t="shared" si="460"/>
        <v>03</v>
      </c>
      <c r="AB2609" s="26" t="str">
        <f t="shared" si="461"/>
        <v>37</v>
      </c>
      <c r="AC2609" s="86" t="str">
        <f t="shared" si="462"/>
        <v>CLS_TA_2500X1254px_65m_S2A_MSIL1C_20220926_10CC</v>
      </c>
      <c r="AD2609" s="41" t="s">
        <v>752</v>
      </c>
    </row>
    <row r="2610" spans="2:30" x14ac:dyDescent="0.25">
      <c r="B2610" t="s">
        <v>3866</v>
      </c>
      <c r="C2610" t="s">
        <v>3817</v>
      </c>
      <c r="D2610" s="7" t="s">
        <v>3826</v>
      </c>
      <c r="E2610" s="2" t="b">
        <v>1</v>
      </c>
      <c r="F2610" s="2" t="s">
        <v>3815</v>
      </c>
      <c r="G2610" s="7" t="s">
        <v>8</v>
      </c>
      <c r="H2610" t="s">
        <v>101</v>
      </c>
      <c r="I2610" s="57">
        <v>44830</v>
      </c>
      <c r="J2610" s="56" t="s">
        <v>111</v>
      </c>
      <c r="K2610" s="2" t="s">
        <v>139</v>
      </c>
      <c r="L2610" s="9">
        <v>5.5</v>
      </c>
      <c r="M2610" t="s">
        <v>3869</v>
      </c>
      <c r="N2610" s="2" t="s">
        <v>85</v>
      </c>
      <c r="O2610" s="2" t="s">
        <v>4139</v>
      </c>
      <c r="P2610" s="2" t="str">
        <f>VLOOKUP(I2610,Period!A:B,2,FALSE)</f>
        <v>2022H2</v>
      </c>
      <c r="Q2610" s="9">
        <f t="shared" si="453"/>
        <v>2.8833333333333333</v>
      </c>
      <c r="R2610" s="2">
        <f t="shared" si="454"/>
        <v>10</v>
      </c>
      <c r="S2610" t="str">
        <f t="shared" si="455"/>
        <v>02 Sunny (10%-30%)</v>
      </c>
      <c r="T2610" t="str">
        <f t="shared" si="463"/>
        <v>44830S2A_MSIL1CCDM-MLB-CLSTA4483002 Sunny (10%-30%)</v>
      </c>
      <c r="U2610">
        <f>IF(COUNTIF(T$2:T2609,T2610)&gt;=1,0,1)</f>
        <v>0</v>
      </c>
      <c r="V2610" s="26" t="s">
        <v>751</v>
      </c>
      <c r="W2610" s="26">
        <f t="shared" si="456"/>
        <v>2022</v>
      </c>
      <c r="X2610" s="26" t="str">
        <f t="shared" si="457"/>
        <v>09</v>
      </c>
      <c r="Y2610" s="26">
        <f t="shared" si="458"/>
        <v>26</v>
      </c>
      <c r="Z2610" s="26" t="str">
        <f t="shared" si="459"/>
        <v>19</v>
      </c>
      <c r="AA2610" s="26" t="str">
        <f t="shared" si="460"/>
        <v>03</v>
      </c>
      <c r="AB2610" s="26" t="str">
        <f t="shared" si="461"/>
        <v>33</v>
      </c>
      <c r="AC2610" s="86" t="str">
        <f t="shared" si="462"/>
        <v>CLS_TA_2500X1254px_65m_S2A_MSIL1C_20220926_10CC</v>
      </c>
      <c r="AD2610" s="41" t="s">
        <v>752</v>
      </c>
    </row>
    <row r="2611" spans="2:30" x14ac:dyDescent="0.25">
      <c r="B2611" t="s">
        <v>3866</v>
      </c>
      <c r="C2611" t="s">
        <v>3817</v>
      </c>
      <c r="D2611" s="7" t="s">
        <v>3826</v>
      </c>
      <c r="E2611" s="2" t="b">
        <v>1</v>
      </c>
      <c r="F2611" s="2" t="s">
        <v>3815</v>
      </c>
      <c r="G2611" s="7" t="s">
        <v>8</v>
      </c>
      <c r="H2611" t="s">
        <v>101</v>
      </c>
      <c r="I2611" s="57">
        <v>44830</v>
      </c>
      <c r="J2611" s="56" t="s">
        <v>110</v>
      </c>
      <c r="K2611" s="2" t="s">
        <v>139</v>
      </c>
      <c r="L2611" s="9">
        <v>4.4000000000000004</v>
      </c>
      <c r="M2611" t="s">
        <v>3869</v>
      </c>
      <c r="N2611" s="2" t="s">
        <v>85</v>
      </c>
      <c r="O2611" s="2" t="s">
        <v>4139</v>
      </c>
      <c r="P2611" s="2" t="str">
        <f>VLOOKUP(I2611,Period!A:B,2,FALSE)</f>
        <v>2022H2</v>
      </c>
      <c r="Q2611" s="9">
        <f t="shared" si="453"/>
        <v>2.8833333333333333</v>
      </c>
      <c r="R2611" s="2">
        <f t="shared" si="454"/>
        <v>10</v>
      </c>
      <c r="S2611" t="str">
        <f t="shared" si="455"/>
        <v>02 Sunny (10%-30%)</v>
      </c>
      <c r="T2611" t="str">
        <f t="shared" si="463"/>
        <v>44830S2A_MSIL1CCDM-MLB-CLSTA4483002 Sunny (10%-30%)</v>
      </c>
      <c r="U2611">
        <f>IF(COUNTIF(T$2:T2610,T2611)&gt;=1,0,1)</f>
        <v>0</v>
      </c>
      <c r="V2611" s="26" t="s">
        <v>751</v>
      </c>
      <c r="W2611" s="26">
        <f t="shared" si="456"/>
        <v>2022</v>
      </c>
      <c r="X2611" s="26" t="str">
        <f t="shared" si="457"/>
        <v>09</v>
      </c>
      <c r="Y2611" s="26">
        <f t="shared" si="458"/>
        <v>26</v>
      </c>
      <c r="Z2611" s="26" t="str">
        <f t="shared" si="459"/>
        <v>19</v>
      </c>
      <c r="AA2611" s="26" t="str">
        <f t="shared" si="460"/>
        <v>03</v>
      </c>
      <c r="AB2611" s="26" t="str">
        <f t="shared" si="461"/>
        <v>33</v>
      </c>
      <c r="AC2611" s="86" t="str">
        <f t="shared" si="462"/>
        <v>CLS_TA_2500X1254px_65m_S2A_MSIL1C_20220926_10CC</v>
      </c>
      <c r="AD2611" s="41" t="s">
        <v>752</v>
      </c>
    </row>
    <row r="2612" spans="2:30" x14ac:dyDescent="0.25">
      <c r="B2612" t="s">
        <v>3866</v>
      </c>
      <c r="C2612" t="s">
        <v>3817</v>
      </c>
      <c r="D2612" s="7" t="s">
        <v>3826</v>
      </c>
      <c r="E2612" s="2" t="b">
        <v>1</v>
      </c>
      <c r="F2612" s="2" t="s">
        <v>3815</v>
      </c>
      <c r="G2612" s="7" t="s">
        <v>8</v>
      </c>
      <c r="H2612" t="s">
        <v>101</v>
      </c>
      <c r="I2612" s="53">
        <v>44827</v>
      </c>
      <c r="J2612" s="42" t="s">
        <v>102</v>
      </c>
      <c r="K2612" s="2" t="s">
        <v>115</v>
      </c>
      <c r="L2612" s="9">
        <v>0</v>
      </c>
      <c r="M2612" t="s">
        <v>3869</v>
      </c>
      <c r="N2612" s="2" t="s">
        <v>85</v>
      </c>
      <c r="O2612" s="2" t="s">
        <v>4139</v>
      </c>
      <c r="P2612" s="2" t="str">
        <f>VLOOKUP(I2612,Period!A:B,2,FALSE)</f>
        <v>2022H2</v>
      </c>
      <c r="Q2612" s="9">
        <f t="shared" si="453"/>
        <v>0</v>
      </c>
      <c r="R2612" s="2">
        <f t="shared" si="454"/>
        <v>0</v>
      </c>
      <c r="S2612" t="str">
        <f t="shared" si="455"/>
        <v>01 Clear (0%)</v>
      </c>
      <c r="T2612" t="str">
        <f t="shared" si="463"/>
        <v>44827S2A_MSIL1CCDM-MLB-CLSTA4482701 Clear (0%)</v>
      </c>
      <c r="U2612">
        <f>IF(COUNTIF(T$2:T2611,T2612)&gt;=1,0,1)</f>
        <v>1</v>
      </c>
      <c r="V2612" s="26" t="s">
        <v>751</v>
      </c>
      <c r="W2612" s="26">
        <f t="shared" si="456"/>
        <v>2022</v>
      </c>
      <c r="X2612" s="26" t="str">
        <f t="shared" si="457"/>
        <v>09</v>
      </c>
      <c r="Y2612" s="26">
        <f t="shared" si="458"/>
        <v>23</v>
      </c>
      <c r="Z2612" s="26" t="str">
        <f t="shared" si="459"/>
        <v>18</v>
      </c>
      <c r="AA2612" s="26" t="str">
        <f t="shared" si="460"/>
        <v>53</v>
      </c>
      <c r="AB2612" s="26" t="str">
        <f t="shared" si="461"/>
        <v>56</v>
      </c>
      <c r="AC2612" s="86" t="str">
        <f t="shared" si="462"/>
        <v>CLS_TA_2500X1254px_65m_S2A_MSIL1C_20220923_0CC</v>
      </c>
      <c r="AD2612" s="41" t="s">
        <v>752</v>
      </c>
    </row>
    <row r="2613" spans="2:30" x14ac:dyDescent="0.25">
      <c r="B2613" t="s">
        <v>3866</v>
      </c>
      <c r="C2613" t="s">
        <v>3817</v>
      </c>
      <c r="D2613" s="7" t="s">
        <v>3826</v>
      </c>
      <c r="E2613" s="2" t="b">
        <v>1</v>
      </c>
      <c r="F2613" s="2" t="s">
        <v>3815</v>
      </c>
      <c r="G2613" s="7" t="s">
        <v>8</v>
      </c>
      <c r="H2613" t="s">
        <v>101</v>
      </c>
      <c r="I2613" s="53">
        <v>44827</v>
      </c>
      <c r="J2613" s="42" t="s">
        <v>103</v>
      </c>
      <c r="K2613" s="2" t="s">
        <v>152</v>
      </c>
      <c r="L2613" s="9">
        <v>0</v>
      </c>
      <c r="M2613" t="s">
        <v>3869</v>
      </c>
      <c r="N2613" s="2" t="s">
        <v>85</v>
      </c>
      <c r="O2613" s="2" t="s">
        <v>4139</v>
      </c>
      <c r="P2613" s="2" t="str">
        <f>VLOOKUP(I2613,Period!A:B,2,FALSE)</f>
        <v>2022H2</v>
      </c>
      <c r="Q2613" s="9">
        <f t="shared" si="453"/>
        <v>0</v>
      </c>
      <c r="R2613" s="2">
        <f t="shared" si="454"/>
        <v>0</v>
      </c>
      <c r="S2613" t="str">
        <f t="shared" si="455"/>
        <v>01 Clear (0%)</v>
      </c>
      <c r="T2613" t="str">
        <f t="shared" si="463"/>
        <v>44827S2A_MSIL1CCDM-MLB-CLSTA4482701 Clear (0%)</v>
      </c>
      <c r="U2613">
        <f>IF(COUNTIF(T$2:T2612,T2613)&gt;=1,0,1)</f>
        <v>0</v>
      </c>
      <c r="V2613" s="26" t="s">
        <v>751</v>
      </c>
      <c r="W2613" s="26">
        <f t="shared" si="456"/>
        <v>2022</v>
      </c>
      <c r="X2613" s="26" t="str">
        <f t="shared" si="457"/>
        <v>09</v>
      </c>
      <c r="Y2613" s="26">
        <f t="shared" si="458"/>
        <v>23</v>
      </c>
      <c r="Z2613" s="26" t="str">
        <f t="shared" si="459"/>
        <v>18</v>
      </c>
      <c r="AA2613" s="26" t="str">
        <f t="shared" si="460"/>
        <v>53</v>
      </c>
      <c r="AB2613" s="26" t="str">
        <f t="shared" si="461"/>
        <v>53</v>
      </c>
      <c r="AC2613" s="86" t="str">
        <f t="shared" si="462"/>
        <v>CLS_TA_2500X1254px_65m_S2A_MSIL1C_20220923_0CC</v>
      </c>
      <c r="AD2613" s="41" t="s">
        <v>752</v>
      </c>
    </row>
    <row r="2614" spans="2:30" x14ac:dyDescent="0.25">
      <c r="B2614" t="s">
        <v>3866</v>
      </c>
      <c r="C2614" t="s">
        <v>3817</v>
      </c>
      <c r="D2614" s="7" t="s">
        <v>3826</v>
      </c>
      <c r="E2614" s="2" t="b">
        <v>1</v>
      </c>
      <c r="F2614" s="2" t="s">
        <v>3815</v>
      </c>
      <c r="G2614" s="7" t="s">
        <v>8</v>
      </c>
      <c r="H2614" t="s">
        <v>101</v>
      </c>
      <c r="I2614" s="53">
        <v>44827</v>
      </c>
      <c r="J2614" s="42" t="s">
        <v>104</v>
      </c>
      <c r="K2614" s="2" t="s">
        <v>140</v>
      </c>
      <c r="L2614" s="9">
        <v>0</v>
      </c>
      <c r="M2614" t="s">
        <v>3869</v>
      </c>
      <c r="N2614" s="2" t="s">
        <v>85</v>
      </c>
      <c r="O2614" s="2" t="s">
        <v>4139</v>
      </c>
      <c r="P2614" s="2" t="str">
        <f>VLOOKUP(I2614,Period!A:B,2,FALSE)</f>
        <v>2022H2</v>
      </c>
      <c r="Q2614" s="9">
        <f t="shared" si="453"/>
        <v>0</v>
      </c>
      <c r="R2614" s="2">
        <f t="shared" si="454"/>
        <v>0</v>
      </c>
      <c r="S2614" t="str">
        <f t="shared" si="455"/>
        <v>01 Clear (0%)</v>
      </c>
      <c r="T2614" t="str">
        <f t="shared" si="463"/>
        <v>44827S2A_MSIL1CCDM-MLB-CLSTA4482701 Clear (0%)</v>
      </c>
      <c r="U2614">
        <f>IF(COUNTIF(T$2:T2613,T2614)&gt;=1,0,1)</f>
        <v>0</v>
      </c>
      <c r="V2614" s="26" t="s">
        <v>751</v>
      </c>
      <c r="W2614" s="26">
        <f t="shared" si="456"/>
        <v>2022</v>
      </c>
      <c r="X2614" s="26" t="str">
        <f t="shared" si="457"/>
        <v>09</v>
      </c>
      <c r="Y2614" s="26">
        <f t="shared" si="458"/>
        <v>23</v>
      </c>
      <c r="Z2614" s="26" t="str">
        <f t="shared" si="459"/>
        <v>18</v>
      </c>
      <c r="AA2614" s="26" t="str">
        <f t="shared" si="460"/>
        <v>53</v>
      </c>
      <c r="AB2614" s="26" t="str">
        <f t="shared" si="461"/>
        <v>52</v>
      </c>
      <c r="AC2614" s="86" t="str">
        <f t="shared" si="462"/>
        <v>CLS_TA_2500X1254px_65m_S2A_MSIL1C_20220923_0CC</v>
      </c>
      <c r="AD2614" s="41" t="s">
        <v>752</v>
      </c>
    </row>
    <row r="2615" spans="2:30" x14ac:dyDescent="0.25">
      <c r="B2615" t="s">
        <v>3866</v>
      </c>
      <c r="C2615" t="s">
        <v>3817</v>
      </c>
      <c r="D2615" s="7" t="s">
        <v>3826</v>
      </c>
      <c r="E2615" s="2" t="b">
        <v>1</v>
      </c>
      <c r="F2615" s="2" t="s">
        <v>3815</v>
      </c>
      <c r="G2615" s="7" t="s">
        <v>8</v>
      </c>
      <c r="H2615" t="s">
        <v>101</v>
      </c>
      <c r="I2615" s="53">
        <v>44827</v>
      </c>
      <c r="J2615" s="42" t="s">
        <v>3827</v>
      </c>
      <c r="K2615" s="2" t="s">
        <v>135</v>
      </c>
      <c r="L2615" s="9">
        <v>0</v>
      </c>
      <c r="M2615" t="s">
        <v>3869</v>
      </c>
      <c r="N2615" s="2" t="s">
        <v>85</v>
      </c>
      <c r="O2615" s="2" t="s">
        <v>4139</v>
      </c>
      <c r="P2615" s="2" t="str">
        <f>VLOOKUP(I2615,Period!A:B,2,FALSE)</f>
        <v>2022H2</v>
      </c>
      <c r="Q2615" s="9">
        <f t="shared" si="453"/>
        <v>0</v>
      </c>
      <c r="R2615" s="2">
        <f t="shared" si="454"/>
        <v>0</v>
      </c>
      <c r="S2615" t="str">
        <f t="shared" si="455"/>
        <v>01 Clear (0%)</v>
      </c>
      <c r="T2615" t="str">
        <f t="shared" si="463"/>
        <v>44827S2A_MSIL1CCDM-MLB-CLSTA4482701 Clear (0%)</v>
      </c>
      <c r="U2615">
        <f>IF(COUNTIF(T$2:T2614,T2615)&gt;=1,0,1)</f>
        <v>0</v>
      </c>
      <c r="V2615" s="26" t="s">
        <v>751</v>
      </c>
      <c r="W2615" s="26">
        <f t="shared" si="456"/>
        <v>2022</v>
      </c>
      <c r="X2615" s="26" t="str">
        <f t="shared" si="457"/>
        <v>09</v>
      </c>
      <c r="Y2615" s="26">
        <f t="shared" si="458"/>
        <v>23</v>
      </c>
      <c r="Z2615" s="26" t="str">
        <f t="shared" si="459"/>
        <v>18</v>
      </c>
      <c r="AA2615" s="26" t="str">
        <f t="shared" si="460"/>
        <v>53</v>
      </c>
      <c r="AB2615" s="26" t="str">
        <f t="shared" si="461"/>
        <v>48</v>
      </c>
      <c r="AC2615" s="86" t="str">
        <f t="shared" si="462"/>
        <v>CLS_TA_2500X1254px_65m_S2A_MSIL1C_20220923_0CC</v>
      </c>
      <c r="AD2615" s="41" t="s">
        <v>752</v>
      </c>
    </row>
    <row r="2616" spans="2:30" x14ac:dyDescent="0.25">
      <c r="B2616" t="s">
        <v>3866</v>
      </c>
      <c r="C2616" t="s">
        <v>3817</v>
      </c>
      <c r="D2616" s="7" t="s">
        <v>3826</v>
      </c>
      <c r="E2616" s="2" t="b">
        <v>1</v>
      </c>
      <c r="F2616" s="2" t="s">
        <v>3815</v>
      </c>
      <c r="G2616" s="7" t="s">
        <v>8</v>
      </c>
      <c r="H2616" t="s">
        <v>101</v>
      </c>
      <c r="I2616" s="53">
        <v>44827</v>
      </c>
      <c r="J2616" s="42" t="s">
        <v>105</v>
      </c>
      <c r="K2616" s="2" t="s">
        <v>162</v>
      </c>
      <c r="L2616" s="9">
        <v>0</v>
      </c>
      <c r="M2616" t="s">
        <v>3869</v>
      </c>
      <c r="N2616" s="2" t="s">
        <v>85</v>
      </c>
      <c r="O2616" s="2" t="s">
        <v>4139</v>
      </c>
      <c r="P2616" s="2" t="str">
        <f>VLOOKUP(I2616,Period!A:B,2,FALSE)</f>
        <v>2022H2</v>
      </c>
      <c r="Q2616" s="9">
        <f t="shared" si="453"/>
        <v>0</v>
      </c>
      <c r="R2616" s="2">
        <f t="shared" si="454"/>
        <v>0</v>
      </c>
      <c r="S2616" t="str">
        <f t="shared" si="455"/>
        <v>01 Clear (0%)</v>
      </c>
      <c r="T2616" t="str">
        <f t="shared" si="463"/>
        <v>44827S2A_MSIL1CCDM-MLB-CLSTA4482701 Clear (0%)</v>
      </c>
      <c r="U2616">
        <f>IF(COUNTIF(T$2:T2615,T2616)&gt;=1,0,1)</f>
        <v>0</v>
      </c>
      <c r="V2616" s="26" t="s">
        <v>751</v>
      </c>
      <c r="W2616" s="26">
        <f t="shared" si="456"/>
        <v>2022</v>
      </c>
      <c r="X2616" s="26" t="str">
        <f t="shared" si="457"/>
        <v>09</v>
      </c>
      <c r="Y2616" s="26">
        <f t="shared" si="458"/>
        <v>23</v>
      </c>
      <c r="Z2616" s="26" t="str">
        <f t="shared" si="459"/>
        <v>18</v>
      </c>
      <c r="AA2616" s="26" t="str">
        <f t="shared" si="460"/>
        <v>53</v>
      </c>
      <c r="AB2616" s="26" t="str">
        <f t="shared" si="461"/>
        <v>45</v>
      </c>
      <c r="AC2616" s="86" t="str">
        <f t="shared" si="462"/>
        <v>CLS_TA_2500X1254px_65m_S2A_MSIL1C_20220923_0CC</v>
      </c>
      <c r="AD2616" s="41" t="s">
        <v>752</v>
      </c>
    </row>
    <row r="2617" spans="2:30" x14ac:dyDescent="0.25">
      <c r="B2617" t="s">
        <v>3866</v>
      </c>
      <c r="C2617" t="s">
        <v>3817</v>
      </c>
      <c r="D2617" s="7" t="s">
        <v>3826</v>
      </c>
      <c r="E2617" s="2" t="b">
        <v>1</v>
      </c>
      <c r="F2617" s="2" t="s">
        <v>3815</v>
      </c>
      <c r="G2617" s="7" t="s">
        <v>8</v>
      </c>
      <c r="H2617" t="s">
        <v>101</v>
      </c>
      <c r="I2617" s="53">
        <v>44827</v>
      </c>
      <c r="J2617" s="42" t="s">
        <v>110</v>
      </c>
      <c r="K2617" s="2" t="s">
        <v>163</v>
      </c>
      <c r="L2617" s="9">
        <v>0</v>
      </c>
      <c r="M2617" t="s">
        <v>3869</v>
      </c>
      <c r="N2617" s="2" t="s">
        <v>85</v>
      </c>
      <c r="O2617" s="2" t="s">
        <v>4139</v>
      </c>
      <c r="P2617" s="2" t="str">
        <f>VLOOKUP(I2617,Period!A:B,2,FALSE)</f>
        <v>2022H2</v>
      </c>
      <c r="Q2617" s="9">
        <f t="shared" si="453"/>
        <v>0</v>
      </c>
      <c r="R2617" s="2">
        <f t="shared" si="454"/>
        <v>0</v>
      </c>
      <c r="S2617" t="str">
        <f t="shared" si="455"/>
        <v>01 Clear (0%)</v>
      </c>
      <c r="T2617" t="str">
        <f t="shared" si="463"/>
        <v>44827S2A_MSIL1CCDM-MLB-CLSTA4482701 Clear (0%)</v>
      </c>
      <c r="U2617">
        <f>IF(COUNTIF(T$2:T2616,T2617)&gt;=1,0,1)</f>
        <v>0</v>
      </c>
      <c r="V2617" s="26" t="s">
        <v>751</v>
      </c>
      <c r="W2617" s="26">
        <f t="shared" si="456"/>
        <v>2022</v>
      </c>
      <c r="X2617" s="26" t="str">
        <f t="shared" si="457"/>
        <v>09</v>
      </c>
      <c r="Y2617" s="26">
        <f t="shared" si="458"/>
        <v>23</v>
      </c>
      <c r="Z2617" s="26" t="str">
        <f t="shared" si="459"/>
        <v>18</v>
      </c>
      <c r="AA2617" s="26" t="str">
        <f t="shared" si="460"/>
        <v>53</v>
      </c>
      <c r="AB2617" s="26" t="str">
        <f t="shared" si="461"/>
        <v>38</v>
      </c>
      <c r="AC2617" s="86" t="str">
        <f t="shared" si="462"/>
        <v>CLS_TA_2500X1254px_65m_S2A_MSIL1C_20220923_0CC</v>
      </c>
      <c r="AD2617" s="41" t="s">
        <v>752</v>
      </c>
    </row>
    <row r="2618" spans="2:30" x14ac:dyDescent="0.25">
      <c r="B2618" t="s">
        <v>3866</v>
      </c>
      <c r="C2618" t="s">
        <v>3817</v>
      </c>
      <c r="D2618" s="7" t="s">
        <v>3826</v>
      </c>
      <c r="E2618" s="2" t="b">
        <v>1</v>
      </c>
      <c r="F2618" s="2" t="s">
        <v>3815</v>
      </c>
      <c r="G2618" s="7" t="s">
        <v>8</v>
      </c>
      <c r="H2618" t="s">
        <v>101</v>
      </c>
      <c r="I2618" s="53">
        <v>44827</v>
      </c>
      <c r="J2618" s="42" t="s">
        <v>111</v>
      </c>
      <c r="K2618" s="2" t="s">
        <v>143</v>
      </c>
      <c r="L2618" s="9">
        <v>0</v>
      </c>
      <c r="M2618" t="s">
        <v>3869</v>
      </c>
      <c r="N2618" s="2" t="s">
        <v>85</v>
      </c>
      <c r="O2618" s="2" t="s">
        <v>4139</v>
      </c>
      <c r="P2618" s="2" t="str">
        <f>VLOOKUP(I2618,Period!A:B,2,FALSE)</f>
        <v>2022H2</v>
      </c>
      <c r="Q2618" s="9">
        <f t="shared" si="453"/>
        <v>0</v>
      </c>
      <c r="R2618" s="2">
        <f t="shared" si="454"/>
        <v>0</v>
      </c>
      <c r="S2618" t="str">
        <f t="shared" si="455"/>
        <v>01 Clear (0%)</v>
      </c>
      <c r="T2618" t="str">
        <f t="shared" si="463"/>
        <v>44827S2A_MSIL1CCDM-MLB-CLSTA4482701 Clear (0%)</v>
      </c>
      <c r="U2618">
        <f>IF(COUNTIF(T$2:T2617,T2618)&gt;=1,0,1)</f>
        <v>0</v>
      </c>
      <c r="V2618" s="26" t="s">
        <v>751</v>
      </c>
      <c r="W2618" s="26">
        <f t="shared" si="456"/>
        <v>2022</v>
      </c>
      <c r="X2618" s="26" t="str">
        <f t="shared" si="457"/>
        <v>09</v>
      </c>
      <c r="Y2618" s="26">
        <f t="shared" si="458"/>
        <v>23</v>
      </c>
      <c r="Z2618" s="26" t="str">
        <f t="shared" si="459"/>
        <v>18</v>
      </c>
      <c r="AA2618" s="26" t="str">
        <f t="shared" si="460"/>
        <v>53</v>
      </c>
      <c r="AB2618" s="26" t="str">
        <f t="shared" si="461"/>
        <v>37</v>
      </c>
      <c r="AC2618" s="86" t="str">
        <f t="shared" si="462"/>
        <v>CLS_TA_2500X1254px_65m_S2A_MSIL1C_20220923_0CC</v>
      </c>
      <c r="AD2618" s="41" t="s">
        <v>752</v>
      </c>
    </row>
    <row r="2619" spans="2:30" x14ac:dyDescent="0.25">
      <c r="B2619" t="s">
        <v>3866</v>
      </c>
      <c r="C2619" t="s">
        <v>3817</v>
      </c>
      <c r="D2619" s="7" t="s">
        <v>3826</v>
      </c>
      <c r="E2619" s="2" t="b">
        <v>1</v>
      </c>
      <c r="F2619" s="2" t="s">
        <v>3815</v>
      </c>
      <c r="G2619" s="7" t="s">
        <v>8</v>
      </c>
      <c r="H2619" t="s">
        <v>101</v>
      </c>
      <c r="I2619" s="53">
        <v>44827</v>
      </c>
      <c r="J2619" s="42" t="s">
        <v>3828</v>
      </c>
      <c r="K2619" s="2" t="s">
        <v>157</v>
      </c>
      <c r="L2619" s="9">
        <v>0</v>
      </c>
      <c r="M2619" t="s">
        <v>3869</v>
      </c>
      <c r="N2619" s="2" t="s">
        <v>85</v>
      </c>
      <c r="O2619" s="2" t="s">
        <v>4139</v>
      </c>
      <c r="P2619" s="2" t="str">
        <f>VLOOKUP(I2619,Period!A:B,2,FALSE)</f>
        <v>2022H2</v>
      </c>
      <c r="Q2619" s="9">
        <f t="shared" si="453"/>
        <v>0</v>
      </c>
      <c r="R2619" s="2">
        <f t="shared" si="454"/>
        <v>0</v>
      </c>
      <c r="S2619" t="str">
        <f t="shared" si="455"/>
        <v>01 Clear (0%)</v>
      </c>
      <c r="T2619" t="str">
        <f t="shared" si="463"/>
        <v>44827S2A_MSIL1CCDM-MLB-CLSTA4482701 Clear (0%)</v>
      </c>
      <c r="U2619">
        <f>IF(COUNTIF(T$2:T2618,T2619)&gt;=1,0,1)</f>
        <v>0</v>
      </c>
      <c r="V2619" s="26" t="s">
        <v>751</v>
      </c>
      <c r="W2619" s="26">
        <f t="shared" si="456"/>
        <v>2022</v>
      </c>
      <c r="X2619" s="26" t="str">
        <f t="shared" si="457"/>
        <v>09</v>
      </c>
      <c r="Y2619" s="26">
        <f t="shared" si="458"/>
        <v>23</v>
      </c>
      <c r="Z2619" s="26" t="str">
        <f t="shared" si="459"/>
        <v>18</v>
      </c>
      <c r="AA2619" s="26" t="str">
        <f t="shared" si="460"/>
        <v>53</v>
      </c>
      <c r="AB2619" s="26" t="str">
        <f t="shared" si="461"/>
        <v>33</v>
      </c>
      <c r="AC2619" s="86" t="str">
        <f t="shared" si="462"/>
        <v>CLS_TA_2500X1254px_65m_S2A_MSIL1C_20220923_0CC</v>
      </c>
      <c r="AD2619" s="41" t="s">
        <v>752</v>
      </c>
    </row>
    <row r="2620" spans="2:30" x14ac:dyDescent="0.25">
      <c r="B2620" t="s">
        <v>3866</v>
      </c>
      <c r="C2620" t="s">
        <v>3817</v>
      </c>
      <c r="D2620" s="7" t="s">
        <v>3826</v>
      </c>
      <c r="E2620" s="2" t="b">
        <v>1</v>
      </c>
      <c r="F2620" s="2" t="s">
        <v>3815</v>
      </c>
      <c r="G2620" s="7" t="s">
        <v>8</v>
      </c>
      <c r="H2620" t="s">
        <v>101</v>
      </c>
      <c r="I2620" s="57">
        <v>44825</v>
      </c>
      <c r="J2620" s="56" t="s">
        <v>102</v>
      </c>
      <c r="K2620" s="2" t="s">
        <v>3832</v>
      </c>
      <c r="L2620" s="9">
        <v>57.7</v>
      </c>
      <c r="M2620" t="s">
        <v>3869</v>
      </c>
      <c r="N2620" s="2" t="s">
        <v>85</v>
      </c>
      <c r="O2620" s="2" t="s">
        <v>4139</v>
      </c>
      <c r="P2620" s="2" t="str">
        <f>VLOOKUP(I2620,Period!A:B,2,FALSE)</f>
        <v>2022H2</v>
      </c>
      <c r="Q2620" s="9">
        <f t="shared" si="453"/>
        <v>74.966666666666669</v>
      </c>
      <c r="R2620" s="2">
        <f t="shared" si="454"/>
        <v>80</v>
      </c>
      <c r="S2620" t="str">
        <f t="shared" si="455"/>
        <v>03 Cloudy (40%-90%)</v>
      </c>
      <c r="T2620" t="str">
        <f t="shared" si="463"/>
        <v>44825S2A_MSIL1CCDM-MLB-CLSTA4482503 Cloudy (40%-90%)</v>
      </c>
      <c r="U2620">
        <f>IF(COUNTIF(T$2:T2619,T2620)&gt;=1,0,1)</f>
        <v>1</v>
      </c>
      <c r="V2620" s="26" t="s">
        <v>751</v>
      </c>
      <c r="W2620" s="26">
        <f t="shared" si="456"/>
        <v>2022</v>
      </c>
      <c r="X2620" s="26" t="str">
        <f t="shared" si="457"/>
        <v>09</v>
      </c>
      <c r="Y2620" s="26">
        <f t="shared" si="458"/>
        <v>21</v>
      </c>
      <c r="Z2620" s="26" t="str">
        <f t="shared" si="459"/>
        <v>19</v>
      </c>
      <c r="AA2620" s="26" t="str">
        <f t="shared" si="460"/>
        <v>03</v>
      </c>
      <c r="AB2620" s="26" t="str">
        <f t="shared" si="461"/>
        <v>58</v>
      </c>
      <c r="AC2620" s="86" t="str">
        <f t="shared" si="462"/>
        <v>CLS_TA_2500X1254px_65m_S2A_MSIL1C_20220921_80CC</v>
      </c>
      <c r="AD2620" s="41" t="s">
        <v>752</v>
      </c>
    </row>
    <row r="2621" spans="2:30" x14ac:dyDescent="0.25">
      <c r="B2621" t="s">
        <v>3866</v>
      </c>
      <c r="C2621" t="s">
        <v>3817</v>
      </c>
      <c r="D2621" s="7" t="s">
        <v>3826</v>
      </c>
      <c r="E2621" s="2" t="b">
        <v>1</v>
      </c>
      <c r="F2621" s="2" t="s">
        <v>3815</v>
      </c>
      <c r="G2621" s="7" t="s">
        <v>8</v>
      </c>
      <c r="H2621" t="s">
        <v>101</v>
      </c>
      <c r="I2621" s="57">
        <v>44825</v>
      </c>
      <c r="J2621" s="56" t="s">
        <v>103</v>
      </c>
      <c r="K2621" s="2" t="s">
        <v>127</v>
      </c>
      <c r="L2621" s="9">
        <v>64.7</v>
      </c>
      <c r="M2621" t="s">
        <v>3869</v>
      </c>
      <c r="N2621" s="2" t="s">
        <v>85</v>
      </c>
      <c r="O2621" s="2" t="s">
        <v>4139</v>
      </c>
      <c r="P2621" s="2" t="str">
        <f>VLOOKUP(I2621,Period!A:B,2,FALSE)</f>
        <v>2022H2</v>
      </c>
      <c r="Q2621" s="9">
        <f t="shared" si="453"/>
        <v>74.966666666666669</v>
      </c>
      <c r="R2621" s="2">
        <f t="shared" si="454"/>
        <v>80</v>
      </c>
      <c r="S2621" t="str">
        <f t="shared" si="455"/>
        <v>03 Cloudy (40%-90%)</v>
      </c>
      <c r="T2621" t="str">
        <f t="shared" si="463"/>
        <v>44825S2A_MSIL1CCDM-MLB-CLSTA4482503 Cloudy (40%-90%)</v>
      </c>
      <c r="U2621">
        <f>IF(COUNTIF(T$2:T2620,T2621)&gt;=1,0,1)</f>
        <v>0</v>
      </c>
      <c r="V2621" s="26" t="s">
        <v>751</v>
      </c>
      <c r="W2621" s="26">
        <f t="shared" si="456"/>
        <v>2022</v>
      </c>
      <c r="X2621" s="26" t="str">
        <f t="shared" si="457"/>
        <v>09</v>
      </c>
      <c r="Y2621" s="26">
        <f t="shared" si="458"/>
        <v>21</v>
      </c>
      <c r="Z2621" s="26" t="str">
        <f t="shared" si="459"/>
        <v>19</v>
      </c>
      <c r="AA2621" s="26" t="str">
        <f t="shared" si="460"/>
        <v>03</v>
      </c>
      <c r="AB2621" s="26" t="str">
        <f t="shared" si="461"/>
        <v>55</v>
      </c>
      <c r="AC2621" s="86" t="str">
        <f t="shared" si="462"/>
        <v>CLS_TA_2500X1254px_65m_S2A_MSIL1C_20220921_80CC</v>
      </c>
      <c r="AD2621" s="41" t="s">
        <v>752</v>
      </c>
    </row>
    <row r="2622" spans="2:30" x14ac:dyDescent="0.25">
      <c r="B2622" t="s">
        <v>3866</v>
      </c>
      <c r="C2622" t="s">
        <v>3817</v>
      </c>
      <c r="D2622" s="7" t="s">
        <v>3826</v>
      </c>
      <c r="E2622" s="2" t="b">
        <v>1</v>
      </c>
      <c r="F2622" s="2" t="s">
        <v>3815</v>
      </c>
      <c r="G2622" s="7" t="s">
        <v>8</v>
      </c>
      <c r="H2622" t="s">
        <v>101</v>
      </c>
      <c r="I2622" s="57">
        <v>44825</v>
      </c>
      <c r="J2622" s="56" t="s">
        <v>104</v>
      </c>
      <c r="K2622" s="2" t="s">
        <v>167</v>
      </c>
      <c r="L2622" s="9">
        <v>73.099999999999994</v>
      </c>
      <c r="M2622" t="s">
        <v>3869</v>
      </c>
      <c r="N2622" s="2" t="s">
        <v>85</v>
      </c>
      <c r="O2622" s="2" t="s">
        <v>4139</v>
      </c>
      <c r="P2622" s="2" t="str">
        <f>VLOOKUP(I2622,Period!A:B,2,FALSE)</f>
        <v>2022H2</v>
      </c>
      <c r="Q2622" s="9">
        <f t="shared" si="453"/>
        <v>74.966666666666669</v>
      </c>
      <c r="R2622" s="2">
        <f t="shared" si="454"/>
        <v>80</v>
      </c>
      <c r="S2622" t="str">
        <f t="shared" si="455"/>
        <v>03 Cloudy (40%-90%)</v>
      </c>
      <c r="T2622" t="str">
        <f t="shared" si="463"/>
        <v>44825S2A_MSIL1CCDM-MLB-CLSTA4482503 Cloudy (40%-90%)</v>
      </c>
      <c r="U2622">
        <f>IF(COUNTIF(T$2:T2621,T2622)&gt;=1,0,1)</f>
        <v>0</v>
      </c>
      <c r="V2622" s="26" t="s">
        <v>751</v>
      </c>
      <c r="W2622" s="26">
        <f t="shared" si="456"/>
        <v>2022</v>
      </c>
      <c r="X2622" s="26" t="str">
        <f t="shared" si="457"/>
        <v>09</v>
      </c>
      <c r="Y2622" s="26">
        <f t="shared" si="458"/>
        <v>21</v>
      </c>
      <c r="Z2622" s="26" t="str">
        <f t="shared" si="459"/>
        <v>19</v>
      </c>
      <c r="AA2622" s="26" t="str">
        <f t="shared" si="460"/>
        <v>03</v>
      </c>
      <c r="AB2622" s="26" t="str">
        <f t="shared" si="461"/>
        <v>54</v>
      </c>
      <c r="AC2622" s="86" t="str">
        <f t="shared" si="462"/>
        <v>CLS_TA_2500X1254px_65m_S2A_MSIL1C_20220921_80CC</v>
      </c>
      <c r="AD2622" s="41" t="s">
        <v>752</v>
      </c>
    </row>
    <row r="2623" spans="2:30" x14ac:dyDescent="0.25">
      <c r="B2623" t="s">
        <v>3866</v>
      </c>
      <c r="C2623" t="s">
        <v>3817</v>
      </c>
      <c r="D2623" s="7" t="s">
        <v>3826</v>
      </c>
      <c r="E2623" s="2" t="b">
        <v>1</v>
      </c>
      <c r="F2623" s="2" t="s">
        <v>3815</v>
      </c>
      <c r="G2623" s="7" t="s">
        <v>8</v>
      </c>
      <c r="H2623" t="s">
        <v>101</v>
      </c>
      <c r="I2623" s="57">
        <v>44825</v>
      </c>
      <c r="J2623" s="56" t="s">
        <v>105</v>
      </c>
      <c r="K2623" s="2" t="s">
        <v>155</v>
      </c>
      <c r="L2623" s="9">
        <v>70.5</v>
      </c>
      <c r="M2623" t="s">
        <v>3869</v>
      </c>
      <c r="N2623" s="2" t="s">
        <v>85</v>
      </c>
      <c r="O2623" s="2" t="s">
        <v>4139</v>
      </c>
      <c r="P2623" s="2" t="str">
        <f>VLOOKUP(I2623,Period!A:B,2,FALSE)</f>
        <v>2022H2</v>
      </c>
      <c r="Q2623" s="9">
        <f t="shared" si="453"/>
        <v>74.966666666666669</v>
      </c>
      <c r="R2623" s="2">
        <f t="shared" si="454"/>
        <v>80</v>
      </c>
      <c r="S2623" t="str">
        <f t="shared" si="455"/>
        <v>03 Cloudy (40%-90%)</v>
      </c>
      <c r="T2623" t="str">
        <f t="shared" si="463"/>
        <v>44825S2A_MSIL1CCDM-MLB-CLSTA4482503 Cloudy (40%-90%)</v>
      </c>
      <c r="U2623">
        <f>IF(COUNTIF(T$2:T2622,T2623)&gt;=1,0,1)</f>
        <v>0</v>
      </c>
      <c r="V2623" s="26" t="s">
        <v>751</v>
      </c>
      <c r="W2623" s="26">
        <f t="shared" si="456"/>
        <v>2022</v>
      </c>
      <c r="X2623" s="26" t="str">
        <f t="shared" si="457"/>
        <v>09</v>
      </c>
      <c r="Y2623" s="26">
        <f t="shared" si="458"/>
        <v>21</v>
      </c>
      <c r="Z2623" s="26" t="str">
        <f t="shared" si="459"/>
        <v>19</v>
      </c>
      <c r="AA2623" s="26" t="str">
        <f t="shared" si="460"/>
        <v>03</v>
      </c>
      <c r="AB2623" s="26" t="str">
        <f t="shared" si="461"/>
        <v>44</v>
      </c>
      <c r="AC2623" s="86" t="str">
        <f t="shared" si="462"/>
        <v>CLS_TA_2500X1254px_65m_S2A_MSIL1C_20220921_80CC</v>
      </c>
      <c r="AD2623" s="41" t="s">
        <v>752</v>
      </c>
    </row>
    <row r="2624" spans="2:30" x14ac:dyDescent="0.25">
      <c r="B2624" t="s">
        <v>3866</v>
      </c>
      <c r="C2624" t="s">
        <v>3817</v>
      </c>
      <c r="D2624" s="7" t="s">
        <v>3826</v>
      </c>
      <c r="E2624" s="2" t="b">
        <v>1</v>
      </c>
      <c r="F2624" s="2" t="s">
        <v>3815</v>
      </c>
      <c r="G2624" s="7" t="s">
        <v>8</v>
      </c>
      <c r="H2624" t="s">
        <v>101</v>
      </c>
      <c r="I2624" s="57">
        <v>44825</v>
      </c>
      <c r="J2624" s="56" t="s">
        <v>111</v>
      </c>
      <c r="K2624" s="2" t="s">
        <v>112</v>
      </c>
      <c r="L2624" s="9">
        <v>91.5</v>
      </c>
      <c r="M2624" t="s">
        <v>3869</v>
      </c>
      <c r="N2624" s="2" t="s">
        <v>85</v>
      </c>
      <c r="O2624" s="2" t="s">
        <v>4139</v>
      </c>
      <c r="P2624" s="2" t="str">
        <f>VLOOKUP(I2624,Period!A:B,2,FALSE)</f>
        <v>2022H2</v>
      </c>
      <c r="Q2624" s="9">
        <f t="shared" si="453"/>
        <v>74.966666666666669</v>
      </c>
      <c r="R2624" s="2">
        <f t="shared" si="454"/>
        <v>80</v>
      </c>
      <c r="S2624" t="str">
        <f t="shared" si="455"/>
        <v>03 Cloudy (40%-90%)</v>
      </c>
      <c r="T2624" t="str">
        <f t="shared" si="463"/>
        <v>44825S2A_MSIL1CCDM-MLB-CLSTA4482503 Cloudy (40%-90%)</v>
      </c>
      <c r="U2624">
        <f>IF(COUNTIF(T$2:T2623,T2624)&gt;=1,0,1)</f>
        <v>0</v>
      </c>
      <c r="V2624" s="26" t="s">
        <v>751</v>
      </c>
      <c r="W2624" s="26">
        <f t="shared" si="456"/>
        <v>2022</v>
      </c>
      <c r="X2624" s="26" t="str">
        <f t="shared" si="457"/>
        <v>09</v>
      </c>
      <c r="Y2624" s="26">
        <f t="shared" si="458"/>
        <v>21</v>
      </c>
      <c r="Z2624" s="26" t="str">
        <f t="shared" si="459"/>
        <v>19</v>
      </c>
      <c r="AA2624" s="26" t="str">
        <f t="shared" si="460"/>
        <v>03</v>
      </c>
      <c r="AB2624" s="26" t="str">
        <f t="shared" si="461"/>
        <v>39</v>
      </c>
      <c r="AC2624" s="86" t="str">
        <f t="shared" si="462"/>
        <v>CLS_TA_2500X1254px_65m_S2A_MSIL1C_20220921_80CC</v>
      </c>
      <c r="AD2624" s="41" t="s">
        <v>752</v>
      </c>
    </row>
    <row r="2625" spans="2:30" x14ac:dyDescent="0.25">
      <c r="B2625" t="s">
        <v>3866</v>
      </c>
      <c r="C2625" t="s">
        <v>3817</v>
      </c>
      <c r="D2625" s="7" t="s">
        <v>3826</v>
      </c>
      <c r="E2625" s="2" t="b">
        <v>1</v>
      </c>
      <c r="F2625" s="2" t="s">
        <v>3815</v>
      </c>
      <c r="G2625" s="7" t="s">
        <v>8</v>
      </c>
      <c r="H2625" t="s">
        <v>101</v>
      </c>
      <c r="I2625" s="57">
        <v>44825</v>
      </c>
      <c r="J2625" s="56" t="s">
        <v>110</v>
      </c>
      <c r="K2625" s="2" t="s">
        <v>158</v>
      </c>
      <c r="L2625" s="9">
        <v>92.3</v>
      </c>
      <c r="M2625" t="s">
        <v>3869</v>
      </c>
      <c r="N2625" s="2" t="s">
        <v>85</v>
      </c>
      <c r="O2625" s="2" t="s">
        <v>4139</v>
      </c>
      <c r="P2625" s="2" t="str">
        <f>VLOOKUP(I2625,Period!A:B,2,FALSE)</f>
        <v>2022H2</v>
      </c>
      <c r="Q2625" s="9">
        <f t="shared" si="453"/>
        <v>74.966666666666669</v>
      </c>
      <c r="R2625" s="2">
        <f t="shared" si="454"/>
        <v>80</v>
      </c>
      <c r="S2625" t="str">
        <f t="shared" si="455"/>
        <v>03 Cloudy (40%-90%)</v>
      </c>
      <c r="T2625" t="str">
        <f t="shared" si="463"/>
        <v>44825S2A_MSIL1CCDM-MLB-CLSTA4482503 Cloudy (40%-90%)</v>
      </c>
      <c r="U2625">
        <f>IF(COUNTIF(T$2:T2624,T2625)&gt;=1,0,1)</f>
        <v>0</v>
      </c>
      <c r="V2625" s="26" t="s">
        <v>751</v>
      </c>
      <c r="W2625" s="26">
        <f t="shared" si="456"/>
        <v>2022</v>
      </c>
      <c r="X2625" s="26" t="str">
        <f t="shared" si="457"/>
        <v>09</v>
      </c>
      <c r="Y2625" s="26">
        <f t="shared" si="458"/>
        <v>21</v>
      </c>
      <c r="Z2625" s="26" t="str">
        <f t="shared" si="459"/>
        <v>19</v>
      </c>
      <c r="AA2625" s="26" t="str">
        <f t="shared" si="460"/>
        <v>03</v>
      </c>
      <c r="AB2625" s="26" t="str">
        <f t="shared" si="461"/>
        <v>40</v>
      </c>
      <c r="AC2625" s="86" t="str">
        <f t="shared" si="462"/>
        <v>CLS_TA_2500X1254px_65m_S2A_MSIL1C_20220921_80CC</v>
      </c>
      <c r="AD2625" s="41" t="s">
        <v>752</v>
      </c>
    </row>
    <row r="2626" spans="2:30" x14ac:dyDescent="0.25">
      <c r="B2626" t="s">
        <v>3866</v>
      </c>
      <c r="C2626" t="s">
        <v>3817</v>
      </c>
      <c r="D2626" s="7" t="s">
        <v>3826</v>
      </c>
      <c r="E2626" s="2" t="b">
        <v>1</v>
      </c>
      <c r="F2626" s="2" t="s">
        <v>3815</v>
      </c>
      <c r="G2626" s="7" t="s">
        <v>8</v>
      </c>
      <c r="H2626" t="s">
        <v>101</v>
      </c>
      <c r="I2626" s="53">
        <v>44822</v>
      </c>
      <c r="J2626" s="42" t="s">
        <v>102</v>
      </c>
      <c r="K2626" s="2" t="s">
        <v>3833</v>
      </c>
      <c r="L2626" s="9">
        <v>91.9</v>
      </c>
      <c r="M2626" t="s">
        <v>3869</v>
      </c>
      <c r="N2626" s="2" t="s">
        <v>85</v>
      </c>
      <c r="O2626" s="2" t="s">
        <v>4139</v>
      </c>
      <c r="P2626" s="2" t="str">
        <f>VLOOKUP(I2626,Period!A:B,2,FALSE)</f>
        <v>2022H2</v>
      </c>
      <c r="Q2626" s="9">
        <f t="shared" ref="Q2626:Q2689" si="464">AVERAGEIFS(L:L,I:I,I2626,H:H,H2626,C:C,C2626,B:B,B2626)</f>
        <v>55.387500000000003</v>
      </c>
      <c r="R2626" s="2">
        <f t="shared" si="454"/>
        <v>60</v>
      </c>
      <c r="S2626" t="str">
        <f t="shared" si="455"/>
        <v>03 Cloudy (40%-90%)</v>
      </c>
      <c r="T2626" t="str">
        <f t="shared" si="463"/>
        <v>44822S2A_MSIL1CCDM-MLB-CLSTA4482203 Cloudy (40%-90%)</v>
      </c>
      <c r="U2626">
        <f>IF(COUNTIF(T$2:T2625,T2626)&gt;=1,0,1)</f>
        <v>1</v>
      </c>
      <c r="V2626" s="26" t="s">
        <v>751</v>
      </c>
      <c r="W2626" s="26">
        <f t="shared" si="456"/>
        <v>2022</v>
      </c>
      <c r="X2626" s="26" t="str">
        <f t="shared" si="457"/>
        <v>09</v>
      </c>
      <c r="Y2626" s="26">
        <f t="shared" si="458"/>
        <v>18</v>
      </c>
      <c r="Z2626" s="26" t="str">
        <f t="shared" si="459"/>
        <v>18</v>
      </c>
      <c r="AA2626" s="26" t="str">
        <f t="shared" si="460"/>
        <v>54</v>
      </c>
      <c r="AB2626" s="26" t="str">
        <f t="shared" si="461"/>
        <v>04</v>
      </c>
      <c r="AC2626" s="86" t="str">
        <f t="shared" si="462"/>
        <v>CLS_TA_2500X1254px_65m_S2A_MSIL1C_20220918_60CC</v>
      </c>
      <c r="AD2626" s="41" t="s">
        <v>752</v>
      </c>
    </row>
    <row r="2627" spans="2:30" x14ac:dyDescent="0.25">
      <c r="B2627" t="s">
        <v>3866</v>
      </c>
      <c r="C2627" t="s">
        <v>3817</v>
      </c>
      <c r="D2627" s="7" t="s">
        <v>3826</v>
      </c>
      <c r="E2627" s="2" t="b">
        <v>1</v>
      </c>
      <c r="F2627" s="2" t="s">
        <v>3815</v>
      </c>
      <c r="G2627" s="7" t="s">
        <v>8</v>
      </c>
      <c r="H2627" t="s">
        <v>101</v>
      </c>
      <c r="I2627" s="53">
        <v>44822</v>
      </c>
      <c r="J2627" s="42" t="s">
        <v>103</v>
      </c>
      <c r="K2627" s="2" t="s">
        <v>118</v>
      </c>
      <c r="L2627" s="9">
        <v>77.099999999999994</v>
      </c>
      <c r="M2627" t="s">
        <v>3869</v>
      </c>
      <c r="N2627" s="2" t="s">
        <v>85</v>
      </c>
      <c r="O2627" s="2" t="s">
        <v>4139</v>
      </c>
      <c r="P2627" s="2" t="str">
        <f>VLOOKUP(I2627,Period!A:B,2,FALSE)</f>
        <v>2022H2</v>
      </c>
      <c r="Q2627" s="9">
        <f t="shared" si="464"/>
        <v>55.387500000000003</v>
      </c>
      <c r="R2627" s="2">
        <f t="shared" ref="R2627:R2690" si="465">ROUNDUP(Q2627/10,0)*10</f>
        <v>60</v>
      </c>
      <c r="S2627" t="str">
        <f t="shared" ref="S2627:S2690" si="466">IF(R2627=0,"01 Clear (0%)",IF(R2627&lt;=30,"02 Sunny (10%-30%)",IF(R2627&lt;=90,"03 Cloudy (40%-90%)","04 Overcast (100%)")))</f>
        <v>03 Cloudy (40%-90%)</v>
      </c>
      <c r="T2627" t="str">
        <f t="shared" si="463"/>
        <v>44822S2A_MSIL1CCDM-MLB-CLSTA4482203 Cloudy (40%-90%)</v>
      </c>
      <c r="U2627">
        <f>IF(COUNTIF(T$2:T2626,T2627)&gt;=1,0,1)</f>
        <v>0</v>
      </c>
      <c r="V2627" s="26" t="s">
        <v>751</v>
      </c>
      <c r="W2627" s="26">
        <f t="shared" ref="W2627:W2690" si="467">YEAR(I2627)</f>
        <v>2022</v>
      </c>
      <c r="X2627" s="26" t="str">
        <f t="shared" ref="X2627:X2690" si="468">IF(LEN(MONTH(I2627))=1,CONCATENATE("0",MONTH(I2627)),MONTH(I2627))</f>
        <v>09</v>
      </c>
      <c r="Y2627" s="26">
        <f t="shared" ref="Y2627:Y2690" si="469">IF(LEN(DAY(I2627))=1,CONCATENATE("0",DAY(I2627)),DAY(I2627))</f>
        <v>18</v>
      </c>
      <c r="Z2627" s="26" t="str">
        <f t="shared" ref="Z2627:Z2690" si="470">LEFT(K2627,2)</f>
        <v>18</v>
      </c>
      <c r="AA2627" s="26" t="str">
        <f t="shared" ref="AA2627:AA2690" si="471">MID(K2627,4,2)</f>
        <v>54</v>
      </c>
      <c r="AB2627" s="26" t="str">
        <f t="shared" ref="AB2627:AB2690" si="472">MID(K2627,7,2)</f>
        <v>00</v>
      </c>
      <c r="AC2627" s="86" t="str">
        <f t="shared" ref="AC2627:AC2690" si="473">CONCATENATE(RIGHT(C2627,3),"_",H2627,"_",M2627,"_",O2627,"_",B2627,"_",W2627,X2627,Y2627,"_",R2627,"CC")</f>
        <v>CLS_TA_2500X1254px_65m_S2A_MSIL1C_20220918_60CC</v>
      </c>
      <c r="AD2627" s="41" t="s">
        <v>752</v>
      </c>
    </row>
    <row r="2628" spans="2:30" x14ac:dyDescent="0.25">
      <c r="B2628" t="s">
        <v>3866</v>
      </c>
      <c r="C2628" t="s">
        <v>3817</v>
      </c>
      <c r="D2628" s="7" t="s">
        <v>3826</v>
      </c>
      <c r="E2628" s="2" t="b">
        <v>1</v>
      </c>
      <c r="F2628" s="2" t="s">
        <v>3815</v>
      </c>
      <c r="G2628" s="7" t="s">
        <v>8</v>
      </c>
      <c r="H2628" t="s">
        <v>101</v>
      </c>
      <c r="I2628" s="53">
        <v>44822</v>
      </c>
      <c r="J2628" s="42" t="s">
        <v>104</v>
      </c>
      <c r="K2628" s="2" t="s">
        <v>114</v>
      </c>
      <c r="L2628" s="9">
        <v>62.2</v>
      </c>
      <c r="M2628" t="s">
        <v>3869</v>
      </c>
      <c r="N2628" s="2" t="s">
        <v>85</v>
      </c>
      <c r="O2628" s="2" t="s">
        <v>4139</v>
      </c>
      <c r="P2628" s="2" t="str">
        <f>VLOOKUP(I2628,Period!A:B,2,FALSE)</f>
        <v>2022H2</v>
      </c>
      <c r="Q2628" s="9">
        <f t="shared" si="464"/>
        <v>55.387500000000003</v>
      </c>
      <c r="R2628" s="2">
        <f t="shared" si="465"/>
        <v>60</v>
      </c>
      <c r="S2628" t="str">
        <f t="shared" si="466"/>
        <v>03 Cloudy (40%-90%)</v>
      </c>
      <c r="T2628" t="str">
        <f t="shared" si="463"/>
        <v>44822S2A_MSIL1CCDM-MLB-CLSTA4482203 Cloudy (40%-90%)</v>
      </c>
      <c r="U2628">
        <f>IF(COUNTIF(T$2:T2627,T2628)&gt;=1,0,1)</f>
        <v>0</v>
      </c>
      <c r="V2628" s="26" t="s">
        <v>751</v>
      </c>
      <c r="W2628" s="26">
        <f t="shared" si="467"/>
        <v>2022</v>
      </c>
      <c r="X2628" s="26" t="str">
        <f t="shared" si="468"/>
        <v>09</v>
      </c>
      <c r="Y2628" s="26">
        <f t="shared" si="469"/>
        <v>18</v>
      </c>
      <c r="Z2628" s="26" t="str">
        <f t="shared" si="470"/>
        <v>18</v>
      </c>
      <c r="AA2628" s="26" t="str">
        <f t="shared" si="471"/>
        <v>53</v>
      </c>
      <c r="AB2628" s="26" t="str">
        <f t="shared" si="472"/>
        <v>59</v>
      </c>
      <c r="AC2628" s="86" t="str">
        <f t="shared" si="473"/>
        <v>CLS_TA_2500X1254px_65m_S2A_MSIL1C_20220918_60CC</v>
      </c>
      <c r="AD2628" s="41" t="s">
        <v>752</v>
      </c>
    </row>
    <row r="2629" spans="2:30" x14ac:dyDescent="0.25">
      <c r="B2629" t="s">
        <v>3866</v>
      </c>
      <c r="C2629" t="s">
        <v>3817</v>
      </c>
      <c r="D2629" s="7" t="s">
        <v>3826</v>
      </c>
      <c r="E2629" s="2" t="b">
        <v>1</v>
      </c>
      <c r="F2629" s="2" t="s">
        <v>3815</v>
      </c>
      <c r="G2629" s="7" t="s">
        <v>8</v>
      </c>
      <c r="H2629" t="s">
        <v>101</v>
      </c>
      <c r="I2629" s="53">
        <v>44822</v>
      </c>
      <c r="J2629" s="42" t="s">
        <v>3827</v>
      </c>
      <c r="K2629" s="2" t="s">
        <v>129</v>
      </c>
      <c r="L2629" s="9">
        <v>8.9</v>
      </c>
      <c r="M2629" t="s">
        <v>3869</v>
      </c>
      <c r="N2629" s="2" t="s">
        <v>85</v>
      </c>
      <c r="O2629" s="2" t="s">
        <v>4139</v>
      </c>
      <c r="P2629" s="2" t="str">
        <f>VLOOKUP(I2629,Period!A:B,2,FALSE)</f>
        <v>2022H2</v>
      </c>
      <c r="Q2629" s="9">
        <f t="shared" si="464"/>
        <v>55.387500000000003</v>
      </c>
      <c r="R2629" s="2">
        <f t="shared" si="465"/>
        <v>60</v>
      </c>
      <c r="S2629" t="str">
        <f t="shared" si="466"/>
        <v>03 Cloudy (40%-90%)</v>
      </c>
      <c r="T2629" t="str">
        <f t="shared" si="463"/>
        <v>44822S2A_MSIL1CCDM-MLB-CLSTA4482203 Cloudy (40%-90%)</v>
      </c>
      <c r="U2629">
        <f>IF(COUNTIF(T$2:T2628,T2629)&gt;=1,0,1)</f>
        <v>0</v>
      </c>
      <c r="V2629" s="26" t="s">
        <v>751</v>
      </c>
      <c r="W2629" s="26">
        <f t="shared" si="467"/>
        <v>2022</v>
      </c>
      <c r="X2629" s="26" t="str">
        <f t="shared" si="468"/>
        <v>09</v>
      </c>
      <c r="Y2629" s="26">
        <f t="shared" si="469"/>
        <v>18</v>
      </c>
      <c r="Z2629" s="26" t="str">
        <f t="shared" si="470"/>
        <v>18</v>
      </c>
      <c r="AA2629" s="26" t="str">
        <f t="shared" si="471"/>
        <v>53</v>
      </c>
      <c r="AB2629" s="26" t="str">
        <f t="shared" si="472"/>
        <v>55</v>
      </c>
      <c r="AC2629" s="86" t="str">
        <f t="shared" si="473"/>
        <v>CLS_TA_2500X1254px_65m_S2A_MSIL1C_20220918_60CC</v>
      </c>
      <c r="AD2629" s="41" t="s">
        <v>752</v>
      </c>
    </row>
    <row r="2630" spans="2:30" x14ac:dyDescent="0.25">
      <c r="B2630" t="s">
        <v>3866</v>
      </c>
      <c r="C2630" t="s">
        <v>3817</v>
      </c>
      <c r="D2630" s="7" t="s">
        <v>3826</v>
      </c>
      <c r="E2630" s="2" t="b">
        <v>1</v>
      </c>
      <c r="F2630" s="2" t="s">
        <v>3815</v>
      </c>
      <c r="G2630" s="7" t="s">
        <v>8</v>
      </c>
      <c r="H2630" t="s">
        <v>101</v>
      </c>
      <c r="I2630" s="53">
        <v>44822</v>
      </c>
      <c r="J2630" s="42" t="s">
        <v>105</v>
      </c>
      <c r="K2630" s="2" t="s">
        <v>140</v>
      </c>
      <c r="L2630" s="9">
        <v>64.5</v>
      </c>
      <c r="M2630" t="s">
        <v>3869</v>
      </c>
      <c r="N2630" s="2" t="s">
        <v>85</v>
      </c>
      <c r="O2630" s="2" t="s">
        <v>4139</v>
      </c>
      <c r="P2630" s="2" t="str">
        <f>VLOOKUP(I2630,Period!A:B,2,FALSE)</f>
        <v>2022H2</v>
      </c>
      <c r="Q2630" s="9">
        <f t="shared" si="464"/>
        <v>55.387500000000003</v>
      </c>
      <c r="R2630" s="2">
        <f t="shared" si="465"/>
        <v>60</v>
      </c>
      <c r="S2630" t="str">
        <f t="shared" si="466"/>
        <v>03 Cloudy (40%-90%)</v>
      </c>
      <c r="T2630" t="str">
        <f t="shared" si="463"/>
        <v>44822S2A_MSIL1CCDM-MLB-CLSTA4482203 Cloudy (40%-90%)</v>
      </c>
      <c r="U2630">
        <f>IF(COUNTIF(T$2:T2629,T2630)&gt;=1,0,1)</f>
        <v>0</v>
      </c>
      <c r="V2630" s="26" t="s">
        <v>751</v>
      </c>
      <c r="W2630" s="26">
        <f t="shared" si="467"/>
        <v>2022</v>
      </c>
      <c r="X2630" s="26" t="str">
        <f t="shared" si="468"/>
        <v>09</v>
      </c>
      <c r="Y2630" s="26">
        <f t="shared" si="469"/>
        <v>18</v>
      </c>
      <c r="Z2630" s="26" t="str">
        <f t="shared" si="470"/>
        <v>18</v>
      </c>
      <c r="AA2630" s="26" t="str">
        <f t="shared" si="471"/>
        <v>53</v>
      </c>
      <c r="AB2630" s="26" t="str">
        <f t="shared" si="472"/>
        <v>52</v>
      </c>
      <c r="AC2630" s="86" t="str">
        <f t="shared" si="473"/>
        <v>CLS_TA_2500X1254px_65m_S2A_MSIL1C_20220918_60CC</v>
      </c>
      <c r="AD2630" s="41" t="s">
        <v>752</v>
      </c>
    </row>
    <row r="2631" spans="2:30" x14ac:dyDescent="0.25">
      <c r="B2631" t="s">
        <v>3866</v>
      </c>
      <c r="C2631" t="s">
        <v>3817</v>
      </c>
      <c r="D2631" s="7" t="s">
        <v>3826</v>
      </c>
      <c r="E2631" s="2" t="b">
        <v>1</v>
      </c>
      <c r="F2631" s="2" t="s">
        <v>3815</v>
      </c>
      <c r="G2631" s="7" t="s">
        <v>8</v>
      </c>
      <c r="H2631" t="s">
        <v>101</v>
      </c>
      <c r="I2631" s="53">
        <v>44822</v>
      </c>
      <c r="J2631" s="42" t="s">
        <v>110</v>
      </c>
      <c r="K2631" s="2" t="s">
        <v>162</v>
      </c>
      <c r="L2631" s="9">
        <v>54.2</v>
      </c>
      <c r="M2631" t="s">
        <v>3869</v>
      </c>
      <c r="N2631" s="2" t="s">
        <v>85</v>
      </c>
      <c r="O2631" s="2" t="s">
        <v>4139</v>
      </c>
      <c r="P2631" s="2" t="str">
        <f>VLOOKUP(I2631,Period!A:B,2,FALSE)</f>
        <v>2022H2</v>
      </c>
      <c r="Q2631" s="9">
        <f t="shared" si="464"/>
        <v>55.387500000000003</v>
      </c>
      <c r="R2631" s="2">
        <f t="shared" si="465"/>
        <v>60</v>
      </c>
      <c r="S2631" t="str">
        <f t="shared" si="466"/>
        <v>03 Cloudy (40%-90%)</v>
      </c>
      <c r="T2631" t="str">
        <f t="shared" si="463"/>
        <v>44822S2A_MSIL1CCDM-MLB-CLSTA4482203 Cloudy (40%-90%)</v>
      </c>
      <c r="U2631">
        <f>IF(COUNTIF(T$2:T2630,T2631)&gt;=1,0,1)</f>
        <v>0</v>
      </c>
      <c r="V2631" s="26" t="s">
        <v>751</v>
      </c>
      <c r="W2631" s="26">
        <f t="shared" si="467"/>
        <v>2022</v>
      </c>
      <c r="X2631" s="26" t="str">
        <f t="shared" si="468"/>
        <v>09</v>
      </c>
      <c r="Y2631" s="26">
        <f t="shared" si="469"/>
        <v>18</v>
      </c>
      <c r="Z2631" s="26" t="str">
        <f t="shared" si="470"/>
        <v>18</v>
      </c>
      <c r="AA2631" s="26" t="str">
        <f t="shared" si="471"/>
        <v>53</v>
      </c>
      <c r="AB2631" s="26" t="str">
        <f t="shared" si="472"/>
        <v>45</v>
      </c>
      <c r="AC2631" s="86" t="str">
        <f t="shared" si="473"/>
        <v>CLS_TA_2500X1254px_65m_S2A_MSIL1C_20220918_60CC</v>
      </c>
      <c r="AD2631" s="41" t="s">
        <v>752</v>
      </c>
    </row>
    <row r="2632" spans="2:30" x14ac:dyDescent="0.25">
      <c r="B2632" t="s">
        <v>3866</v>
      </c>
      <c r="C2632" t="s">
        <v>3817</v>
      </c>
      <c r="D2632" s="7" t="s">
        <v>3826</v>
      </c>
      <c r="E2632" s="2" t="b">
        <v>1</v>
      </c>
      <c r="F2632" s="2" t="s">
        <v>3815</v>
      </c>
      <c r="G2632" s="7" t="s">
        <v>8</v>
      </c>
      <c r="H2632" t="s">
        <v>101</v>
      </c>
      <c r="I2632" s="53">
        <v>44822</v>
      </c>
      <c r="J2632" s="42" t="s">
        <v>111</v>
      </c>
      <c r="K2632" s="2" t="s">
        <v>162</v>
      </c>
      <c r="L2632" s="9">
        <v>47.2</v>
      </c>
      <c r="M2632" t="s">
        <v>3869</v>
      </c>
      <c r="N2632" s="2" t="s">
        <v>85</v>
      </c>
      <c r="O2632" s="2" t="s">
        <v>4139</v>
      </c>
      <c r="P2632" s="2" t="str">
        <f>VLOOKUP(I2632,Period!A:B,2,FALSE)</f>
        <v>2022H2</v>
      </c>
      <c r="Q2632" s="9">
        <f t="shared" si="464"/>
        <v>55.387500000000003</v>
      </c>
      <c r="R2632" s="2">
        <f t="shared" si="465"/>
        <v>60</v>
      </c>
      <c r="S2632" t="str">
        <f t="shared" si="466"/>
        <v>03 Cloudy (40%-90%)</v>
      </c>
      <c r="T2632" t="str">
        <f t="shared" si="463"/>
        <v>44822S2A_MSIL1CCDM-MLB-CLSTA4482203 Cloudy (40%-90%)</v>
      </c>
      <c r="U2632">
        <f>IF(COUNTIF(T$2:T2631,T2632)&gt;=1,0,1)</f>
        <v>0</v>
      </c>
      <c r="V2632" s="26" t="s">
        <v>751</v>
      </c>
      <c r="W2632" s="26">
        <f t="shared" si="467"/>
        <v>2022</v>
      </c>
      <c r="X2632" s="26" t="str">
        <f t="shared" si="468"/>
        <v>09</v>
      </c>
      <c r="Y2632" s="26">
        <f t="shared" si="469"/>
        <v>18</v>
      </c>
      <c r="Z2632" s="26" t="str">
        <f t="shared" si="470"/>
        <v>18</v>
      </c>
      <c r="AA2632" s="26" t="str">
        <f t="shared" si="471"/>
        <v>53</v>
      </c>
      <c r="AB2632" s="26" t="str">
        <f t="shared" si="472"/>
        <v>45</v>
      </c>
      <c r="AC2632" s="86" t="str">
        <f t="shared" si="473"/>
        <v>CLS_TA_2500X1254px_65m_S2A_MSIL1C_20220918_60CC</v>
      </c>
      <c r="AD2632" s="41" t="s">
        <v>752</v>
      </c>
    </row>
    <row r="2633" spans="2:30" x14ac:dyDescent="0.25">
      <c r="B2633" t="s">
        <v>3866</v>
      </c>
      <c r="C2633" t="s">
        <v>3817</v>
      </c>
      <c r="D2633" s="7" t="s">
        <v>3826</v>
      </c>
      <c r="E2633" s="2" t="b">
        <v>1</v>
      </c>
      <c r="F2633" s="2" t="s">
        <v>3815</v>
      </c>
      <c r="G2633" s="7" t="s">
        <v>8</v>
      </c>
      <c r="H2633" t="s">
        <v>101</v>
      </c>
      <c r="I2633" s="53">
        <v>44822</v>
      </c>
      <c r="J2633" s="42" t="s">
        <v>3828</v>
      </c>
      <c r="K2633" s="2" t="s">
        <v>120</v>
      </c>
      <c r="L2633" s="9">
        <v>37.1</v>
      </c>
      <c r="M2633" t="s">
        <v>3869</v>
      </c>
      <c r="N2633" s="2" t="s">
        <v>85</v>
      </c>
      <c r="O2633" s="2" t="s">
        <v>4139</v>
      </c>
      <c r="P2633" s="2" t="str">
        <f>VLOOKUP(I2633,Period!A:B,2,FALSE)</f>
        <v>2022H2</v>
      </c>
      <c r="Q2633" s="9">
        <f t="shared" si="464"/>
        <v>55.387500000000003</v>
      </c>
      <c r="R2633" s="2">
        <f t="shared" si="465"/>
        <v>60</v>
      </c>
      <c r="S2633" t="str">
        <f t="shared" si="466"/>
        <v>03 Cloudy (40%-90%)</v>
      </c>
      <c r="T2633" t="str">
        <f t="shared" si="463"/>
        <v>44822S2A_MSIL1CCDM-MLB-CLSTA4482203 Cloudy (40%-90%)</v>
      </c>
      <c r="U2633">
        <f>IF(COUNTIF(T$2:T2632,T2633)&gt;=1,0,1)</f>
        <v>0</v>
      </c>
      <c r="V2633" s="26" t="s">
        <v>751</v>
      </c>
      <c r="W2633" s="26">
        <f t="shared" si="467"/>
        <v>2022</v>
      </c>
      <c r="X2633" s="26" t="str">
        <f t="shared" si="468"/>
        <v>09</v>
      </c>
      <c r="Y2633" s="26">
        <f t="shared" si="469"/>
        <v>18</v>
      </c>
      <c r="Z2633" s="26" t="str">
        <f t="shared" si="470"/>
        <v>18</v>
      </c>
      <c r="AA2633" s="26" t="str">
        <f t="shared" si="471"/>
        <v>53</v>
      </c>
      <c r="AB2633" s="26" t="str">
        <f t="shared" si="472"/>
        <v>41</v>
      </c>
      <c r="AC2633" s="86" t="str">
        <f t="shared" si="473"/>
        <v>CLS_TA_2500X1254px_65m_S2A_MSIL1C_20220918_60CC</v>
      </c>
      <c r="AD2633" s="41" t="s">
        <v>752</v>
      </c>
    </row>
    <row r="2634" spans="2:30" x14ac:dyDescent="0.25">
      <c r="B2634" t="s">
        <v>3866</v>
      </c>
      <c r="C2634" t="s">
        <v>3817</v>
      </c>
      <c r="D2634" s="7" t="s">
        <v>3826</v>
      </c>
      <c r="E2634" s="2" t="b">
        <v>1</v>
      </c>
      <c r="F2634" s="2" t="s">
        <v>3815</v>
      </c>
      <c r="G2634" s="7" t="s">
        <v>8</v>
      </c>
      <c r="H2634" t="s">
        <v>101</v>
      </c>
      <c r="I2634" s="57">
        <v>44820</v>
      </c>
      <c r="J2634" s="56" t="s">
        <v>102</v>
      </c>
      <c r="K2634" s="2" t="s">
        <v>106</v>
      </c>
      <c r="L2634" s="9">
        <v>0</v>
      </c>
      <c r="M2634" t="s">
        <v>3869</v>
      </c>
      <c r="N2634" s="2" t="s">
        <v>85</v>
      </c>
      <c r="O2634" s="2" t="s">
        <v>4139</v>
      </c>
      <c r="P2634" s="2" t="str">
        <f>VLOOKUP(I2634,Period!A:B,2,FALSE)</f>
        <v>2022H2</v>
      </c>
      <c r="Q2634" s="9">
        <f t="shared" si="464"/>
        <v>1.6666666666666666E-2</v>
      </c>
      <c r="R2634" s="2">
        <f t="shared" si="465"/>
        <v>10</v>
      </c>
      <c r="S2634" t="str">
        <f t="shared" si="466"/>
        <v>02 Sunny (10%-30%)</v>
      </c>
      <c r="T2634" t="str">
        <f t="shared" si="463"/>
        <v>44820S2A_MSIL1CCDM-MLB-CLSTA4482002 Sunny (10%-30%)</v>
      </c>
      <c r="U2634">
        <f>IF(COUNTIF(T$2:T2633,T2634)&gt;=1,0,1)</f>
        <v>1</v>
      </c>
      <c r="V2634" s="26" t="s">
        <v>751</v>
      </c>
      <c r="W2634" s="26">
        <f t="shared" si="467"/>
        <v>2022</v>
      </c>
      <c r="X2634" s="26" t="str">
        <f t="shared" si="468"/>
        <v>09</v>
      </c>
      <c r="Y2634" s="26">
        <f t="shared" si="469"/>
        <v>16</v>
      </c>
      <c r="Z2634" s="26" t="str">
        <f t="shared" si="470"/>
        <v>19</v>
      </c>
      <c r="AA2634" s="26" t="str">
        <f t="shared" si="471"/>
        <v>03</v>
      </c>
      <c r="AB2634" s="26" t="str">
        <f t="shared" si="472"/>
        <v>53</v>
      </c>
      <c r="AC2634" s="86" t="str">
        <f t="shared" si="473"/>
        <v>CLS_TA_2500X1254px_65m_S2A_MSIL1C_20220916_10CC</v>
      </c>
      <c r="AD2634" s="41" t="s">
        <v>752</v>
      </c>
    </row>
    <row r="2635" spans="2:30" x14ac:dyDescent="0.25">
      <c r="B2635" t="s">
        <v>3866</v>
      </c>
      <c r="C2635" t="s">
        <v>3817</v>
      </c>
      <c r="D2635" s="7" t="s">
        <v>3826</v>
      </c>
      <c r="E2635" s="2" t="b">
        <v>1</v>
      </c>
      <c r="F2635" s="2" t="s">
        <v>3815</v>
      </c>
      <c r="G2635" s="7" t="s">
        <v>8</v>
      </c>
      <c r="H2635" t="s">
        <v>101</v>
      </c>
      <c r="I2635" s="57">
        <v>44820</v>
      </c>
      <c r="J2635" s="56" t="s">
        <v>103</v>
      </c>
      <c r="K2635" s="2" t="s">
        <v>145</v>
      </c>
      <c r="L2635" s="9">
        <v>0</v>
      </c>
      <c r="M2635" t="s">
        <v>3869</v>
      </c>
      <c r="N2635" s="2" t="s">
        <v>85</v>
      </c>
      <c r="O2635" s="2" t="s">
        <v>4139</v>
      </c>
      <c r="P2635" s="2" t="str">
        <f>VLOOKUP(I2635,Period!A:B,2,FALSE)</f>
        <v>2022H2</v>
      </c>
      <c r="Q2635" s="9">
        <f t="shared" si="464"/>
        <v>1.6666666666666666E-2</v>
      </c>
      <c r="R2635" s="2">
        <f t="shared" si="465"/>
        <v>10</v>
      </c>
      <c r="S2635" t="str">
        <f t="shared" si="466"/>
        <v>02 Sunny (10%-30%)</v>
      </c>
      <c r="T2635" t="str">
        <f t="shared" si="463"/>
        <v>44820S2A_MSIL1CCDM-MLB-CLSTA4482002 Sunny (10%-30%)</v>
      </c>
      <c r="U2635">
        <f>IF(COUNTIF(T$2:T2634,T2635)&gt;=1,0,1)</f>
        <v>0</v>
      </c>
      <c r="V2635" s="26" t="s">
        <v>751</v>
      </c>
      <c r="W2635" s="26">
        <f t="shared" si="467"/>
        <v>2022</v>
      </c>
      <c r="X2635" s="26" t="str">
        <f t="shared" si="468"/>
        <v>09</v>
      </c>
      <c r="Y2635" s="26">
        <f t="shared" si="469"/>
        <v>16</v>
      </c>
      <c r="Z2635" s="26" t="str">
        <f t="shared" si="470"/>
        <v>19</v>
      </c>
      <c r="AA2635" s="26" t="str">
        <f t="shared" si="471"/>
        <v>03</v>
      </c>
      <c r="AB2635" s="26" t="str">
        <f t="shared" si="472"/>
        <v>49</v>
      </c>
      <c r="AC2635" s="86" t="str">
        <f t="shared" si="473"/>
        <v>CLS_TA_2500X1254px_65m_S2A_MSIL1C_20220916_10CC</v>
      </c>
      <c r="AD2635" s="41" t="s">
        <v>752</v>
      </c>
    </row>
    <row r="2636" spans="2:30" x14ac:dyDescent="0.25">
      <c r="B2636" t="s">
        <v>3866</v>
      </c>
      <c r="C2636" t="s">
        <v>3817</v>
      </c>
      <c r="D2636" s="7" t="s">
        <v>3826</v>
      </c>
      <c r="E2636" s="2" t="b">
        <v>1</v>
      </c>
      <c r="F2636" s="2" t="s">
        <v>3815</v>
      </c>
      <c r="G2636" s="7" t="s">
        <v>8</v>
      </c>
      <c r="H2636" t="s">
        <v>101</v>
      </c>
      <c r="I2636" s="57">
        <v>44820</v>
      </c>
      <c r="J2636" s="56" t="s">
        <v>104</v>
      </c>
      <c r="K2636" s="2" t="s">
        <v>137</v>
      </c>
      <c r="L2636" s="9">
        <v>0</v>
      </c>
      <c r="M2636" t="s">
        <v>3869</v>
      </c>
      <c r="N2636" s="2" t="s">
        <v>85</v>
      </c>
      <c r="O2636" s="2" t="s">
        <v>4139</v>
      </c>
      <c r="P2636" s="2" t="str">
        <f>VLOOKUP(I2636,Period!A:B,2,FALSE)</f>
        <v>2022H2</v>
      </c>
      <c r="Q2636" s="9">
        <f t="shared" si="464"/>
        <v>1.6666666666666666E-2</v>
      </c>
      <c r="R2636" s="2">
        <f t="shared" si="465"/>
        <v>10</v>
      </c>
      <c r="S2636" t="str">
        <f t="shared" si="466"/>
        <v>02 Sunny (10%-30%)</v>
      </c>
      <c r="T2636" t="str">
        <f t="shared" si="463"/>
        <v>44820S2A_MSIL1CCDM-MLB-CLSTA4482002 Sunny (10%-30%)</v>
      </c>
      <c r="U2636">
        <f>IF(COUNTIF(T$2:T2635,T2636)&gt;=1,0,1)</f>
        <v>0</v>
      </c>
      <c r="V2636" s="26" t="s">
        <v>751</v>
      </c>
      <c r="W2636" s="26">
        <f t="shared" si="467"/>
        <v>2022</v>
      </c>
      <c r="X2636" s="26" t="str">
        <f t="shared" si="468"/>
        <v>09</v>
      </c>
      <c r="Y2636" s="26">
        <f t="shared" si="469"/>
        <v>16</v>
      </c>
      <c r="Z2636" s="26" t="str">
        <f t="shared" si="470"/>
        <v>19</v>
      </c>
      <c r="AA2636" s="26" t="str">
        <f t="shared" si="471"/>
        <v>03</v>
      </c>
      <c r="AB2636" s="26" t="str">
        <f t="shared" si="472"/>
        <v>48</v>
      </c>
      <c r="AC2636" s="86" t="str">
        <f t="shared" si="473"/>
        <v>CLS_TA_2500X1254px_65m_S2A_MSIL1C_20220916_10CC</v>
      </c>
      <c r="AD2636" s="41" t="s">
        <v>752</v>
      </c>
    </row>
    <row r="2637" spans="2:30" x14ac:dyDescent="0.25">
      <c r="B2637" t="s">
        <v>3866</v>
      </c>
      <c r="C2637" t="s">
        <v>3817</v>
      </c>
      <c r="D2637" s="7" t="s">
        <v>3826</v>
      </c>
      <c r="E2637" s="2" t="b">
        <v>1</v>
      </c>
      <c r="F2637" s="2" t="s">
        <v>3815</v>
      </c>
      <c r="G2637" s="7" t="s">
        <v>8</v>
      </c>
      <c r="H2637" t="s">
        <v>101</v>
      </c>
      <c r="I2637" s="57">
        <v>44820</v>
      </c>
      <c r="J2637" s="56" t="s">
        <v>105</v>
      </c>
      <c r="K2637" s="2" t="s">
        <v>112</v>
      </c>
      <c r="L2637" s="9">
        <v>0</v>
      </c>
      <c r="M2637" t="s">
        <v>3869</v>
      </c>
      <c r="N2637" s="2" t="s">
        <v>85</v>
      </c>
      <c r="O2637" s="2" t="s">
        <v>4139</v>
      </c>
      <c r="P2637" s="2" t="str">
        <f>VLOOKUP(I2637,Period!A:B,2,FALSE)</f>
        <v>2022H2</v>
      </c>
      <c r="Q2637" s="9">
        <f t="shared" si="464"/>
        <v>1.6666666666666666E-2</v>
      </c>
      <c r="R2637" s="2">
        <f t="shared" si="465"/>
        <v>10</v>
      </c>
      <c r="S2637" t="str">
        <f t="shared" si="466"/>
        <v>02 Sunny (10%-30%)</v>
      </c>
      <c r="T2637" t="str">
        <f t="shared" si="463"/>
        <v>44820S2A_MSIL1CCDM-MLB-CLSTA4482002 Sunny (10%-30%)</v>
      </c>
      <c r="U2637">
        <f>IF(COUNTIF(T$2:T2636,T2637)&gt;=1,0,1)</f>
        <v>0</v>
      </c>
      <c r="V2637" s="26" t="s">
        <v>751</v>
      </c>
      <c r="W2637" s="26">
        <f t="shared" si="467"/>
        <v>2022</v>
      </c>
      <c r="X2637" s="26" t="str">
        <f t="shared" si="468"/>
        <v>09</v>
      </c>
      <c r="Y2637" s="26">
        <f t="shared" si="469"/>
        <v>16</v>
      </c>
      <c r="Z2637" s="26" t="str">
        <f t="shared" si="470"/>
        <v>19</v>
      </c>
      <c r="AA2637" s="26" t="str">
        <f t="shared" si="471"/>
        <v>03</v>
      </c>
      <c r="AB2637" s="26" t="str">
        <f t="shared" si="472"/>
        <v>39</v>
      </c>
      <c r="AC2637" s="86" t="str">
        <f t="shared" si="473"/>
        <v>CLS_TA_2500X1254px_65m_S2A_MSIL1C_20220916_10CC</v>
      </c>
      <c r="AD2637" s="41" t="s">
        <v>752</v>
      </c>
    </row>
    <row r="2638" spans="2:30" x14ac:dyDescent="0.25">
      <c r="B2638" t="s">
        <v>3866</v>
      </c>
      <c r="C2638" t="s">
        <v>3817</v>
      </c>
      <c r="D2638" s="7" t="s">
        <v>3826</v>
      </c>
      <c r="E2638" s="2" t="b">
        <v>1</v>
      </c>
      <c r="F2638" s="2" t="s">
        <v>3815</v>
      </c>
      <c r="G2638" s="7" t="s">
        <v>8</v>
      </c>
      <c r="H2638" t="s">
        <v>101</v>
      </c>
      <c r="I2638" s="57">
        <v>44820</v>
      </c>
      <c r="J2638" s="56" t="s">
        <v>111</v>
      </c>
      <c r="K2638" s="2" t="s">
        <v>149</v>
      </c>
      <c r="L2638" s="9">
        <v>0.1</v>
      </c>
      <c r="M2638" t="s">
        <v>3869</v>
      </c>
      <c r="N2638" s="2" t="s">
        <v>85</v>
      </c>
      <c r="O2638" s="2" t="s">
        <v>4139</v>
      </c>
      <c r="P2638" s="2" t="str">
        <f>VLOOKUP(I2638,Period!A:B,2,FALSE)</f>
        <v>2022H2</v>
      </c>
      <c r="Q2638" s="9">
        <f t="shared" si="464"/>
        <v>1.6666666666666666E-2</v>
      </c>
      <c r="R2638" s="2">
        <f t="shared" si="465"/>
        <v>10</v>
      </c>
      <c r="S2638" t="str">
        <f t="shared" si="466"/>
        <v>02 Sunny (10%-30%)</v>
      </c>
      <c r="T2638" t="str">
        <f t="shared" si="463"/>
        <v>44820S2A_MSIL1CCDM-MLB-CLSTA4482002 Sunny (10%-30%)</v>
      </c>
      <c r="U2638">
        <f>IF(COUNTIF(T$2:T2637,T2638)&gt;=1,0,1)</f>
        <v>0</v>
      </c>
      <c r="V2638" s="26" t="s">
        <v>751</v>
      </c>
      <c r="W2638" s="26">
        <f t="shared" si="467"/>
        <v>2022</v>
      </c>
      <c r="X2638" s="26" t="str">
        <f t="shared" si="468"/>
        <v>09</v>
      </c>
      <c r="Y2638" s="26">
        <f t="shared" si="469"/>
        <v>16</v>
      </c>
      <c r="Z2638" s="26" t="str">
        <f t="shared" si="470"/>
        <v>19</v>
      </c>
      <c r="AA2638" s="26" t="str">
        <f t="shared" si="471"/>
        <v>03</v>
      </c>
      <c r="AB2638" s="26" t="str">
        <f t="shared" si="472"/>
        <v>35</v>
      </c>
      <c r="AC2638" s="86" t="str">
        <f t="shared" si="473"/>
        <v>CLS_TA_2500X1254px_65m_S2A_MSIL1C_20220916_10CC</v>
      </c>
      <c r="AD2638" s="41" t="s">
        <v>752</v>
      </c>
    </row>
    <row r="2639" spans="2:30" x14ac:dyDescent="0.25">
      <c r="B2639" t="s">
        <v>3866</v>
      </c>
      <c r="C2639" t="s">
        <v>3817</v>
      </c>
      <c r="D2639" s="7" t="s">
        <v>3826</v>
      </c>
      <c r="E2639" s="2" t="b">
        <v>1</v>
      </c>
      <c r="F2639" s="2" t="s">
        <v>3815</v>
      </c>
      <c r="G2639" s="7" t="s">
        <v>8</v>
      </c>
      <c r="H2639" t="s">
        <v>101</v>
      </c>
      <c r="I2639" s="57">
        <v>44820</v>
      </c>
      <c r="J2639" s="56" t="s">
        <v>110</v>
      </c>
      <c r="K2639" s="2" t="s">
        <v>156</v>
      </c>
      <c r="L2639" s="9">
        <v>0</v>
      </c>
      <c r="M2639" t="s">
        <v>3869</v>
      </c>
      <c r="N2639" s="2" t="s">
        <v>85</v>
      </c>
      <c r="O2639" s="2" t="s">
        <v>4139</v>
      </c>
      <c r="P2639" s="2" t="str">
        <f>VLOOKUP(I2639,Period!A:B,2,FALSE)</f>
        <v>2022H2</v>
      </c>
      <c r="Q2639" s="9">
        <f t="shared" si="464"/>
        <v>1.6666666666666666E-2</v>
      </c>
      <c r="R2639" s="2">
        <f t="shared" si="465"/>
        <v>10</v>
      </c>
      <c r="S2639" t="str">
        <f t="shared" si="466"/>
        <v>02 Sunny (10%-30%)</v>
      </c>
      <c r="T2639" t="str">
        <f t="shared" si="463"/>
        <v>44820S2A_MSIL1CCDM-MLB-CLSTA4482002 Sunny (10%-30%)</v>
      </c>
      <c r="U2639">
        <f>IF(COUNTIF(T$2:T2638,T2639)&gt;=1,0,1)</f>
        <v>0</v>
      </c>
      <c r="V2639" s="26" t="s">
        <v>751</v>
      </c>
      <c r="W2639" s="26">
        <f t="shared" si="467"/>
        <v>2022</v>
      </c>
      <c r="X2639" s="26" t="str">
        <f t="shared" si="468"/>
        <v>09</v>
      </c>
      <c r="Y2639" s="26">
        <f t="shared" si="469"/>
        <v>16</v>
      </c>
      <c r="Z2639" s="26" t="str">
        <f t="shared" si="470"/>
        <v>19</v>
      </c>
      <c r="AA2639" s="26" t="str">
        <f t="shared" si="471"/>
        <v>03</v>
      </c>
      <c r="AB2639" s="26" t="str">
        <f t="shared" si="472"/>
        <v>34</v>
      </c>
      <c r="AC2639" s="86" t="str">
        <f t="shared" si="473"/>
        <v>CLS_TA_2500X1254px_65m_S2A_MSIL1C_20220916_10CC</v>
      </c>
      <c r="AD2639" s="41" t="s">
        <v>752</v>
      </c>
    </row>
    <row r="2640" spans="2:30" x14ac:dyDescent="0.25">
      <c r="B2640" t="s">
        <v>3866</v>
      </c>
      <c r="C2640" t="s">
        <v>3817</v>
      </c>
      <c r="D2640" s="7" t="s">
        <v>3826</v>
      </c>
      <c r="E2640" s="2" t="b">
        <v>1</v>
      </c>
      <c r="F2640" s="2" t="s">
        <v>3815</v>
      </c>
      <c r="G2640" s="7" t="s">
        <v>8</v>
      </c>
      <c r="H2640" t="s">
        <v>101</v>
      </c>
      <c r="I2640" s="53">
        <v>44817</v>
      </c>
      <c r="J2640" s="42" t="s">
        <v>102</v>
      </c>
      <c r="K2640" s="2" t="s">
        <v>119</v>
      </c>
      <c r="L2640" s="9">
        <v>2.7</v>
      </c>
      <c r="M2640" t="s">
        <v>3869</v>
      </c>
      <c r="N2640" s="2" t="s">
        <v>85</v>
      </c>
      <c r="O2640" s="2" t="s">
        <v>4139</v>
      </c>
      <c r="P2640" s="2" t="str">
        <f>VLOOKUP(I2640,Period!A:B,2,FALSE)</f>
        <v>2022H2</v>
      </c>
      <c r="Q2640" s="9">
        <f t="shared" si="464"/>
        <v>27.962499999999999</v>
      </c>
      <c r="R2640" s="2">
        <f t="shared" si="465"/>
        <v>30</v>
      </c>
      <c r="S2640" t="str">
        <f t="shared" si="466"/>
        <v>02 Sunny (10%-30%)</v>
      </c>
      <c r="T2640" t="str">
        <f t="shared" ref="T2640:T2703" si="474">CONCATENATE(I2640,B2640,C2640,H2640,I2640,S2640)</f>
        <v>44817S2A_MSIL1CCDM-MLB-CLSTA4481702 Sunny (10%-30%)</v>
      </c>
      <c r="U2640">
        <f>IF(COUNTIF(T$2:T2639,T2640)&gt;=1,0,1)</f>
        <v>1</v>
      </c>
      <c r="V2640" s="26" t="s">
        <v>751</v>
      </c>
      <c r="W2640" s="26">
        <f t="shared" si="467"/>
        <v>2022</v>
      </c>
      <c r="X2640" s="26" t="str">
        <f t="shared" si="468"/>
        <v>09</v>
      </c>
      <c r="Y2640" s="26">
        <f t="shared" si="469"/>
        <v>13</v>
      </c>
      <c r="Z2640" s="26" t="str">
        <f t="shared" si="470"/>
        <v>18</v>
      </c>
      <c r="AA2640" s="26" t="str">
        <f t="shared" si="471"/>
        <v>53</v>
      </c>
      <c r="AB2640" s="26" t="str">
        <f t="shared" si="472"/>
        <v>57</v>
      </c>
      <c r="AC2640" s="86" t="str">
        <f t="shared" si="473"/>
        <v>CLS_TA_2500X1254px_65m_S2A_MSIL1C_20220913_30CC</v>
      </c>
      <c r="AD2640" s="41" t="s">
        <v>752</v>
      </c>
    </row>
    <row r="2641" spans="2:30" x14ac:dyDescent="0.25">
      <c r="B2641" t="s">
        <v>3866</v>
      </c>
      <c r="C2641" t="s">
        <v>3817</v>
      </c>
      <c r="D2641" s="7" t="s">
        <v>3826</v>
      </c>
      <c r="E2641" s="2" t="b">
        <v>1</v>
      </c>
      <c r="F2641" s="2" t="s">
        <v>3815</v>
      </c>
      <c r="G2641" s="7" t="s">
        <v>8</v>
      </c>
      <c r="H2641" t="s">
        <v>101</v>
      </c>
      <c r="I2641" s="53">
        <v>44817</v>
      </c>
      <c r="J2641" s="42" t="s">
        <v>103</v>
      </c>
      <c r="K2641" s="2" t="s">
        <v>132</v>
      </c>
      <c r="L2641" s="9">
        <v>41.1</v>
      </c>
      <c r="M2641" t="s">
        <v>3869</v>
      </c>
      <c r="N2641" s="2" t="s">
        <v>85</v>
      </c>
      <c r="O2641" s="2" t="s">
        <v>4139</v>
      </c>
      <c r="P2641" s="2" t="str">
        <f>VLOOKUP(I2641,Period!A:B,2,FALSE)</f>
        <v>2022H2</v>
      </c>
      <c r="Q2641" s="9">
        <f t="shared" si="464"/>
        <v>27.962499999999999</v>
      </c>
      <c r="R2641" s="2">
        <f t="shared" si="465"/>
        <v>30</v>
      </c>
      <c r="S2641" t="str">
        <f t="shared" si="466"/>
        <v>02 Sunny (10%-30%)</v>
      </c>
      <c r="T2641" t="str">
        <f t="shared" si="474"/>
        <v>44817S2A_MSIL1CCDM-MLB-CLSTA4481702 Sunny (10%-30%)</v>
      </c>
      <c r="U2641">
        <f>IF(COUNTIF(T$2:T2640,T2641)&gt;=1,0,1)</f>
        <v>0</v>
      </c>
      <c r="V2641" s="26" t="s">
        <v>751</v>
      </c>
      <c r="W2641" s="26">
        <f t="shared" si="467"/>
        <v>2022</v>
      </c>
      <c r="X2641" s="26" t="str">
        <f t="shared" si="468"/>
        <v>09</v>
      </c>
      <c r="Y2641" s="26">
        <f t="shared" si="469"/>
        <v>13</v>
      </c>
      <c r="Z2641" s="26" t="str">
        <f t="shared" si="470"/>
        <v>18</v>
      </c>
      <c r="AA2641" s="26" t="str">
        <f t="shared" si="471"/>
        <v>53</v>
      </c>
      <c r="AB2641" s="26" t="str">
        <f t="shared" si="472"/>
        <v>54</v>
      </c>
      <c r="AC2641" s="86" t="str">
        <f t="shared" si="473"/>
        <v>CLS_TA_2500X1254px_65m_S2A_MSIL1C_20220913_30CC</v>
      </c>
      <c r="AD2641" s="41" t="s">
        <v>752</v>
      </c>
    </row>
    <row r="2642" spans="2:30" x14ac:dyDescent="0.25">
      <c r="B2642" t="s">
        <v>3866</v>
      </c>
      <c r="C2642" t="s">
        <v>3817</v>
      </c>
      <c r="D2642" s="7" t="s">
        <v>3826</v>
      </c>
      <c r="E2642" s="2" t="b">
        <v>1</v>
      </c>
      <c r="F2642" s="2" t="s">
        <v>3815</v>
      </c>
      <c r="G2642" s="7" t="s">
        <v>8</v>
      </c>
      <c r="H2642" t="s">
        <v>101</v>
      </c>
      <c r="I2642" s="53">
        <v>44817</v>
      </c>
      <c r="J2642" s="42" t="s">
        <v>104</v>
      </c>
      <c r="K2642" s="2" t="s">
        <v>152</v>
      </c>
      <c r="L2642" s="9">
        <v>50.2</v>
      </c>
      <c r="M2642" t="s">
        <v>3869</v>
      </c>
      <c r="N2642" s="2" t="s">
        <v>85</v>
      </c>
      <c r="O2642" s="2" t="s">
        <v>4139</v>
      </c>
      <c r="P2642" s="2" t="str">
        <f>VLOOKUP(I2642,Period!A:B,2,FALSE)</f>
        <v>2022H2</v>
      </c>
      <c r="Q2642" s="9">
        <f t="shared" si="464"/>
        <v>27.962499999999999</v>
      </c>
      <c r="R2642" s="2">
        <f t="shared" si="465"/>
        <v>30</v>
      </c>
      <c r="S2642" t="str">
        <f t="shared" si="466"/>
        <v>02 Sunny (10%-30%)</v>
      </c>
      <c r="T2642" t="str">
        <f t="shared" si="474"/>
        <v>44817S2A_MSIL1CCDM-MLB-CLSTA4481702 Sunny (10%-30%)</v>
      </c>
      <c r="U2642">
        <f>IF(COUNTIF(T$2:T2641,T2642)&gt;=1,0,1)</f>
        <v>0</v>
      </c>
      <c r="V2642" s="26" t="s">
        <v>751</v>
      </c>
      <c r="W2642" s="26">
        <f t="shared" si="467"/>
        <v>2022</v>
      </c>
      <c r="X2642" s="26" t="str">
        <f t="shared" si="468"/>
        <v>09</v>
      </c>
      <c r="Y2642" s="26">
        <f t="shared" si="469"/>
        <v>13</v>
      </c>
      <c r="Z2642" s="26" t="str">
        <f t="shared" si="470"/>
        <v>18</v>
      </c>
      <c r="AA2642" s="26" t="str">
        <f t="shared" si="471"/>
        <v>53</v>
      </c>
      <c r="AB2642" s="26" t="str">
        <f t="shared" si="472"/>
        <v>53</v>
      </c>
      <c r="AC2642" s="86" t="str">
        <f t="shared" si="473"/>
        <v>CLS_TA_2500X1254px_65m_S2A_MSIL1C_20220913_30CC</v>
      </c>
      <c r="AD2642" s="41" t="s">
        <v>752</v>
      </c>
    </row>
    <row r="2643" spans="2:30" x14ac:dyDescent="0.25">
      <c r="B2643" t="s">
        <v>3866</v>
      </c>
      <c r="C2643" t="s">
        <v>3817</v>
      </c>
      <c r="D2643" s="7" t="s">
        <v>3826</v>
      </c>
      <c r="E2643" s="2" t="b">
        <v>1</v>
      </c>
      <c r="F2643" s="2" t="s">
        <v>3815</v>
      </c>
      <c r="G2643" s="7" t="s">
        <v>8</v>
      </c>
      <c r="H2643" t="s">
        <v>101</v>
      </c>
      <c r="I2643" s="53">
        <v>44817</v>
      </c>
      <c r="J2643" s="42" t="s">
        <v>3827</v>
      </c>
      <c r="K2643" s="2" t="s">
        <v>116</v>
      </c>
      <c r="L2643" s="9">
        <v>47</v>
      </c>
      <c r="M2643" t="s">
        <v>3869</v>
      </c>
      <c r="N2643" s="2" t="s">
        <v>85</v>
      </c>
      <c r="O2643" s="2" t="s">
        <v>4139</v>
      </c>
      <c r="P2643" s="2" t="str">
        <f>VLOOKUP(I2643,Period!A:B,2,FALSE)</f>
        <v>2022H2</v>
      </c>
      <c r="Q2643" s="9">
        <f t="shared" si="464"/>
        <v>27.962499999999999</v>
      </c>
      <c r="R2643" s="2">
        <f t="shared" si="465"/>
        <v>30</v>
      </c>
      <c r="S2643" t="str">
        <f t="shared" si="466"/>
        <v>02 Sunny (10%-30%)</v>
      </c>
      <c r="T2643" t="str">
        <f t="shared" si="474"/>
        <v>44817S2A_MSIL1CCDM-MLB-CLSTA4481702 Sunny (10%-30%)</v>
      </c>
      <c r="U2643">
        <f>IF(COUNTIF(T$2:T2642,T2643)&gt;=1,0,1)</f>
        <v>0</v>
      </c>
      <c r="V2643" s="26" t="s">
        <v>751</v>
      </c>
      <c r="W2643" s="26">
        <f t="shared" si="467"/>
        <v>2022</v>
      </c>
      <c r="X2643" s="26" t="str">
        <f t="shared" si="468"/>
        <v>09</v>
      </c>
      <c r="Y2643" s="26">
        <f t="shared" si="469"/>
        <v>13</v>
      </c>
      <c r="Z2643" s="26" t="str">
        <f t="shared" si="470"/>
        <v>18</v>
      </c>
      <c r="AA2643" s="26" t="str">
        <f t="shared" si="471"/>
        <v>53</v>
      </c>
      <c r="AB2643" s="26" t="str">
        <f t="shared" si="472"/>
        <v>49</v>
      </c>
      <c r="AC2643" s="86" t="str">
        <f t="shared" si="473"/>
        <v>CLS_TA_2500X1254px_65m_S2A_MSIL1C_20220913_30CC</v>
      </c>
      <c r="AD2643" s="41" t="s">
        <v>752</v>
      </c>
    </row>
    <row r="2644" spans="2:30" x14ac:dyDescent="0.25">
      <c r="B2644" t="s">
        <v>3866</v>
      </c>
      <c r="C2644" t="s">
        <v>3817</v>
      </c>
      <c r="D2644" s="7" t="s">
        <v>3826</v>
      </c>
      <c r="E2644" s="2" t="b">
        <v>1</v>
      </c>
      <c r="F2644" s="2" t="s">
        <v>3815</v>
      </c>
      <c r="G2644" s="7" t="s">
        <v>8</v>
      </c>
      <c r="H2644" t="s">
        <v>101</v>
      </c>
      <c r="I2644" s="53">
        <v>44817</v>
      </c>
      <c r="J2644" s="42" t="s">
        <v>105</v>
      </c>
      <c r="K2644" s="2" t="s">
        <v>164</v>
      </c>
      <c r="L2644" s="9">
        <v>0</v>
      </c>
      <c r="M2644" t="s">
        <v>3869</v>
      </c>
      <c r="N2644" s="2" t="s">
        <v>85</v>
      </c>
      <c r="O2644" s="2" t="s">
        <v>4139</v>
      </c>
      <c r="P2644" s="2" t="str">
        <f>VLOOKUP(I2644,Period!A:B,2,FALSE)</f>
        <v>2022H2</v>
      </c>
      <c r="Q2644" s="9">
        <f t="shared" si="464"/>
        <v>27.962499999999999</v>
      </c>
      <c r="R2644" s="2">
        <f t="shared" si="465"/>
        <v>30</v>
      </c>
      <c r="S2644" t="str">
        <f t="shared" si="466"/>
        <v>02 Sunny (10%-30%)</v>
      </c>
      <c r="T2644" t="str">
        <f t="shared" si="474"/>
        <v>44817S2A_MSIL1CCDM-MLB-CLSTA4481702 Sunny (10%-30%)</v>
      </c>
      <c r="U2644">
        <f>IF(COUNTIF(T$2:T2643,T2644)&gt;=1,0,1)</f>
        <v>0</v>
      </c>
      <c r="V2644" s="26" t="s">
        <v>751</v>
      </c>
      <c r="W2644" s="26">
        <f t="shared" si="467"/>
        <v>2022</v>
      </c>
      <c r="X2644" s="26" t="str">
        <f t="shared" si="468"/>
        <v>09</v>
      </c>
      <c r="Y2644" s="26">
        <f t="shared" si="469"/>
        <v>13</v>
      </c>
      <c r="Z2644" s="26" t="str">
        <f t="shared" si="470"/>
        <v>18</v>
      </c>
      <c r="AA2644" s="26" t="str">
        <f t="shared" si="471"/>
        <v>53</v>
      </c>
      <c r="AB2644" s="26" t="str">
        <f t="shared" si="472"/>
        <v>46</v>
      </c>
      <c r="AC2644" s="86" t="str">
        <f t="shared" si="473"/>
        <v>CLS_TA_2500X1254px_65m_S2A_MSIL1C_20220913_30CC</v>
      </c>
      <c r="AD2644" s="41" t="s">
        <v>752</v>
      </c>
    </row>
    <row r="2645" spans="2:30" x14ac:dyDescent="0.25">
      <c r="B2645" t="s">
        <v>3866</v>
      </c>
      <c r="C2645" t="s">
        <v>3817</v>
      </c>
      <c r="D2645" s="7" t="s">
        <v>3826</v>
      </c>
      <c r="E2645" s="2" t="b">
        <v>1</v>
      </c>
      <c r="F2645" s="2" t="s">
        <v>3815</v>
      </c>
      <c r="G2645" s="7" t="s">
        <v>8</v>
      </c>
      <c r="H2645" t="s">
        <v>101</v>
      </c>
      <c r="I2645" s="53">
        <v>44817</v>
      </c>
      <c r="J2645" s="42" t="s">
        <v>110</v>
      </c>
      <c r="K2645" s="2" t="s">
        <v>165</v>
      </c>
      <c r="L2645" s="9">
        <v>20.7</v>
      </c>
      <c r="M2645" t="s">
        <v>3869</v>
      </c>
      <c r="N2645" s="2" t="s">
        <v>85</v>
      </c>
      <c r="O2645" s="2" t="s">
        <v>4139</v>
      </c>
      <c r="P2645" s="2" t="str">
        <f>VLOOKUP(I2645,Period!A:B,2,FALSE)</f>
        <v>2022H2</v>
      </c>
      <c r="Q2645" s="9">
        <f t="shared" si="464"/>
        <v>27.962499999999999</v>
      </c>
      <c r="R2645" s="2">
        <f t="shared" si="465"/>
        <v>30</v>
      </c>
      <c r="S2645" t="str">
        <f t="shared" si="466"/>
        <v>02 Sunny (10%-30%)</v>
      </c>
      <c r="T2645" t="str">
        <f t="shared" si="474"/>
        <v>44817S2A_MSIL1CCDM-MLB-CLSTA4481702 Sunny (10%-30%)</v>
      </c>
      <c r="U2645">
        <f>IF(COUNTIF(T$2:T2644,T2645)&gt;=1,0,1)</f>
        <v>0</v>
      </c>
      <c r="V2645" s="26" t="s">
        <v>751</v>
      </c>
      <c r="W2645" s="26">
        <f t="shared" si="467"/>
        <v>2022</v>
      </c>
      <c r="X2645" s="26" t="str">
        <f t="shared" si="468"/>
        <v>09</v>
      </c>
      <c r="Y2645" s="26">
        <f t="shared" si="469"/>
        <v>13</v>
      </c>
      <c r="Z2645" s="26" t="str">
        <f t="shared" si="470"/>
        <v>18</v>
      </c>
      <c r="AA2645" s="26" t="str">
        <f t="shared" si="471"/>
        <v>53</v>
      </c>
      <c r="AB2645" s="26" t="str">
        <f t="shared" si="472"/>
        <v>39</v>
      </c>
      <c r="AC2645" s="86" t="str">
        <f t="shared" si="473"/>
        <v>CLS_TA_2500X1254px_65m_S2A_MSIL1C_20220913_30CC</v>
      </c>
      <c r="AD2645" s="41" t="s">
        <v>752</v>
      </c>
    </row>
    <row r="2646" spans="2:30" x14ac:dyDescent="0.25">
      <c r="B2646" t="s">
        <v>3866</v>
      </c>
      <c r="C2646" t="s">
        <v>3817</v>
      </c>
      <c r="D2646" s="7" t="s">
        <v>3826</v>
      </c>
      <c r="E2646" s="2" t="b">
        <v>1</v>
      </c>
      <c r="F2646" s="2" t="s">
        <v>3815</v>
      </c>
      <c r="G2646" s="7" t="s">
        <v>8</v>
      </c>
      <c r="H2646" t="s">
        <v>101</v>
      </c>
      <c r="I2646" s="53">
        <v>44817</v>
      </c>
      <c r="J2646" s="42" t="s">
        <v>111</v>
      </c>
      <c r="K2646" s="2" t="s">
        <v>163</v>
      </c>
      <c r="L2646" s="9">
        <v>25.4</v>
      </c>
      <c r="M2646" t="s">
        <v>3869</v>
      </c>
      <c r="N2646" s="2" t="s">
        <v>85</v>
      </c>
      <c r="O2646" s="2" t="s">
        <v>4139</v>
      </c>
      <c r="P2646" s="2" t="str">
        <f>VLOOKUP(I2646,Period!A:B,2,FALSE)</f>
        <v>2022H2</v>
      </c>
      <c r="Q2646" s="9">
        <f t="shared" si="464"/>
        <v>27.962499999999999</v>
      </c>
      <c r="R2646" s="2">
        <f t="shared" si="465"/>
        <v>30</v>
      </c>
      <c r="S2646" t="str">
        <f t="shared" si="466"/>
        <v>02 Sunny (10%-30%)</v>
      </c>
      <c r="T2646" t="str">
        <f t="shared" si="474"/>
        <v>44817S2A_MSIL1CCDM-MLB-CLSTA4481702 Sunny (10%-30%)</v>
      </c>
      <c r="U2646">
        <f>IF(COUNTIF(T$2:T2645,T2646)&gt;=1,0,1)</f>
        <v>0</v>
      </c>
      <c r="V2646" s="26" t="s">
        <v>751</v>
      </c>
      <c r="W2646" s="26">
        <f t="shared" si="467"/>
        <v>2022</v>
      </c>
      <c r="X2646" s="26" t="str">
        <f t="shared" si="468"/>
        <v>09</v>
      </c>
      <c r="Y2646" s="26">
        <f t="shared" si="469"/>
        <v>13</v>
      </c>
      <c r="Z2646" s="26" t="str">
        <f t="shared" si="470"/>
        <v>18</v>
      </c>
      <c r="AA2646" s="26" t="str">
        <f t="shared" si="471"/>
        <v>53</v>
      </c>
      <c r="AB2646" s="26" t="str">
        <f t="shared" si="472"/>
        <v>38</v>
      </c>
      <c r="AC2646" s="86" t="str">
        <f t="shared" si="473"/>
        <v>CLS_TA_2500X1254px_65m_S2A_MSIL1C_20220913_30CC</v>
      </c>
      <c r="AD2646" s="41" t="s">
        <v>752</v>
      </c>
    </row>
    <row r="2647" spans="2:30" x14ac:dyDescent="0.25">
      <c r="B2647" t="s">
        <v>3866</v>
      </c>
      <c r="C2647" t="s">
        <v>3817</v>
      </c>
      <c r="D2647" s="7" t="s">
        <v>3826</v>
      </c>
      <c r="E2647" s="2" t="b">
        <v>1</v>
      </c>
      <c r="F2647" s="2" t="s">
        <v>3815</v>
      </c>
      <c r="G2647" s="7" t="s">
        <v>8</v>
      </c>
      <c r="H2647" t="s">
        <v>101</v>
      </c>
      <c r="I2647" s="53">
        <v>44817</v>
      </c>
      <c r="J2647" s="42" t="s">
        <v>3828</v>
      </c>
      <c r="K2647" s="2" t="s">
        <v>154</v>
      </c>
      <c r="L2647" s="9">
        <v>36.6</v>
      </c>
      <c r="M2647" t="s">
        <v>3869</v>
      </c>
      <c r="N2647" s="2" t="s">
        <v>85</v>
      </c>
      <c r="O2647" s="2" t="s">
        <v>4139</v>
      </c>
      <c r="P2647" s="2" t="str">
        <f>VLOOKUP(I2647,Period!A:B,2,FALSE)</f>
        <v>2022H2</v>
      </c>
      <c r="Q2647" s="9">
        <f t="shared" si="464"/>
        <v>27.962499999999999</v>
      </c>
      <c r="R2647" s="2">
        <f t="shared" si="465"/>
        <v>30</v>
      </c>
      <c r="S2647" t="str">
        <f t="shared" si="466"/>
        <v>02 Sunny (10%-30%)</v>
      </c>
      <c r="T2647" t="str">
        <f t="shared" si="474"/>
        <v>44817S2A_MSIL1CCDM-MLB-CLSTA4481702 Sunny (10%-30%)</v>
      </c>
      <c r="U2647">
        <f>IF(COUNTIF(T$2:T2646,T2647)&gt;=1,0,1)</f>
        <v>0</v>
      </c>
      <c r="V2647" s="26" t="s">
        <v>751</v>
      </c>
      <c r="W2647" s="26">
        <f t="shared" si="467"/>
        <v>2022</v>
      </c>
      <c r="X2647" s="26" t="str">
        <f t="shared" si="468"/>
        <v>09</v>
      </c>
      <c r="Y2647" s="26">
        <f t="shared" si="469"/>
        <v>13</v>
      </c>
      <c r="Z2647" s="26" t="str">
        <f t="shared" si="470"/>
        <v>18</v>
      </c>
      <c r="AA2647" s="26" t="str">
        <f t="shared" si="471"/>
        <v>53</v>
      </c>
      <c r="AB2647" s="26" t="str">
        <f t="shared" si="472"/>
        <v>34</v>
      </c>
      <c r="AC2647" s="86" t="str">
        <f t="shared" si="473"/>
        <v>CLS_TA_2500X1254px_65m_S2A_MSIL1C_20220913_30CC</v>
      </c>
      <c r="AD2647" s="41" t="s">
        <v>752</v>
      </c>
    </row>
    <row r="2648" spans="2:30" x14ac:dyDescent="0.25">
      <c r="B2648" t="s">
        <v>3866</v>
      </c>
      <c r="C2648" t="s">
        <v>3817</v>
      </c>
      <c r="D2648" s="7" t="s">
        <v>3826</v>
      </c>
      <c r="E2648" s="2" t="b">
        <v>1</v>
      </c>
      <c r="F2648" s="2" t="s">
        <v>3815</v>
      </c>
      <c r="G2648" s="7" t="s">
        <v>8</v>
      </c>
      <c r="H2648" t="s">
        <v>101</v>
      </c>
      <c r="I2648" s="57">
        <v>44815</v>
      </c>
      <c r="J2648" s="56" t="s">
        <v>102</v>
      </c>
      <c r="K2648" s="2" t="s">
        <v>3834</v>
      </c>
      <c r="L2648" s="9">
        <v>34.4</v>
      </c>
      <c r="M2648" t="s">
        <v>3869</v>
      </c>
      <c r="N2648" s="2" t="s">
        <v>85</v>
      </c>
      <c r="O2648" s="2" t="s">
        <v>4139</v>
      </c>
      <c r="P2648" s="2" t="str">
        <f>VLOOKUP(I2648,Period!A:B,2,FALSE)</f>
        <v>2022H2</v>
      </c>
      <c r="Q2648" s="9">
        <f t="shared" si="464"/>
        <v>34.116666666666667</v>
      </c>
      <c r="R2648" s="2">
        <f t="shared" si="465"/>
        <v>40</v>
      </c>
      <c r="S2648" t="str">
        <f t="shared" si="466"/>
        <v>03 Cloudy (40%-90%)</v>
      </c>
      <c r="T2648" t="str">
        <f t="shared" si="474"/>
        <v>44815S2A_MSIL1CCDM-MLB-CLSTA4481503 Cloudy (40%-90%)</v>
      </c>
      <c r="U2648">
        <f>IF(COUNTIF(T$2:T2647,T2648)&gt;=1,0,1)</f>
        <v>1</v>
      </c>
      <c r="V2648" s="26" t="s">
        <v>751</v>
      </c>
      <c r="W2648" s="26">
        <f t="shared" si="467"/>
        <v>2022</v>
      </c>
      <c r="X2648" s="26" t="str">
        <f t="shared" si="468"/>
        <v>09</v>
      </c>
      <c r="Y2648" s="26">
        <f t="shared" si="469"/>
        <v>11</v>
      </c>
      <c r="Z2648" s="26" t="str">
        <f t="shared" si="470"/>
        <v>19</v>
      </c>
      <c r="AA2648" s="26" t="str">
        <f t="shared" si="471"/>
        <v>04</v>
      </c>
      <c r="AB2648" s="26" t="str">
        <f t="shared" si="472"/>
        <v>02</v>
      </c>
      <c r="AC2648" s="86" t="str">
        <f t="shared" si="473"/>
        <v>CLS_TA_2500X1254px_65m_S2A_MSIL1C_20220911_40CC</v>
      </c>
      <c r="AD2648" s="41" t="s">
        <v>752</v>
      </c>
    </row>
    <row r="2649" spans="2:30" x14ac:dyDescent="0.25">
      <c r="B2649" t="s">
        <v>3866</v>
      </c>
      <c r="C2649" t="s">
        <v>3817</v>
      </c>
      <c r="D2649" s="7" t="s">
        <v>3826</v>
      </c>
      <c r="E2649" s="2" t="b">
        <v>1</v>
      </c>
      <c r="F2649" s="2" t="s">
        <v>3815</v>
      </c>
      <c r="G2649" s="7" t="s">
        <v>8</v>
      </c>
      <c r="H2649" t="s">
        <v>101</v>
      </c>
      <c r="I2649" s="57">
        <v>44815</v>
      </c>
      <c r="J2649" s="56" t="s">
        <v>103</v>
      </c>
      <c r="K2649" s="2" t="s">
        <v>3832</v>
      </c>
      <c r="L2649" s="9">
        <v>41.2</v>
      </c>
      <c r="M2649" t="s">
        <v>3869</v>
      </c>
      <c r="N2649" s="2" t="s">
        <v>85</v>
      </c>
      <c r="O2649" s="2" t="s">
        <v>4139</v>
      </c>
      <c r="P2649" s="2" t="str">
        <f>VLOOKUP(I2649,Period!A:B,2,FALSE)</f>
        <v>2022H2</v>
      </c>
      <c r="Q2649" s="9">
        <f t="shared" si="464"/>
        <v>34.116666666666667</v>
      </c>
      <c r="R2649" s="2">
        <f t="shared" si="465"/>
        <v>40</v>
      </c>
      <c r="S2649" t="str">
        <f t="shared" si="466"/>
        <v>03 Cloudy (40%-90%)</v>
      </c>
      <c r="T2649" t="str">
        <f t="shared" si="474"/>
        <v>44815S2A_MSIL1CCDM-MLB-CLSTA4481503 Cloudy (40%-90%)</v>
      </c>
      <c r="U2649">
        <f>IF(COUNTIF(T$2:T2648,T2649)&gt;=1,0,1)</f>
        <v>0</v>
      </c>
      <c r="V2649" s="26" t="s">
        <v>751</v>
      </c>
      <c r="W2649" s="26">
        <f t="shared" si="467"/>
        <v>2022</v>
      </c>
      <c r="X2649" s="26" t="str">
        <f t="shared" si="468"/>
        <v>09</v>
      </c>
      <c r="Y2649" s="26">
        <f t="shared" si="469"/>
        <v>11</v>
      </c>
      <c r="Z2649" s="26" t="str">
        <f t="shared" si="470"/>
        <v>19</v>
      </c>
      <c r="AA2649" s="26" t="str">
        <f t="shared" si="471"/>
        <v>03</v>
      </c>
      <c r="AB2649" s="26" t="str">
        <f t="shared" si="472"/>
        <v>58</v>
      </c>
      <c r="AC2649" s="86" t="str">
        <f t="shared" si="473"/>
        <v>CLS_TA_2500X1254px_65m_S2A_MSIL1C_20220911_40CC</v>
      </c>
      <c r="AD2649" s="41" t="s">
        <v>752</v>
      </c>
    </row>
    <row r="2650" spans="2:30" x14ac:dyDescent="0.25">
      <c r="B2650" t="s">
        <v>3866</v>
      </c>
      <c r="C2650" t="s">
        <v>3817</v>
      </c>
      <c r="D2650" s="7" t="s">
        <v>3826</v>
      </c>
      <c r="E2650" s="2" t="b">
        <v>1</v>
      </c>
      <c r="F2650" s="2" t="s">
        <v>3815</v>
      </c>
      <c r="G2650" s="7" t="s">
        <v>8</v>
      </c>
      <c r="H2650" t="s">
        <v>101</v>
      </c>
      <c r="I2650" s="57">
        <v>44815</v>
      </c>
      <c r="J2650" s="56" t="s">
        <v>104</v>
      </c>
      <c r="K2650" s="2" t="s">
        <v>3835</v>
      </c>
      <c r="L2650" s="9">
        <v>34.1</v>
      </c>
      <c r="M2650" t="s">
        <v>3869</v>
      </c>
      <c r="N2650" s="2" t="s">
        <v>85</v>
      </c>
      <c r="O2650" s="2" t="s">
        <v>4139</v>
      </c>
      <c r="P2650" s="2" t="str">
        <f>VLOOKUP(I2650,Period!A:B,2,FALSE)</f>
        <v>2022H2</v>
      </c>
      <c r="Q2650" s="9">
        <f t="shared" si="464"/>
        <v>34.116666666666667</v>
      </c>
      <c r="R2650" s="2">
        <f t="shared" si="465"/>
        <v>40</v>
      </c>
      <c r="S2650" t="str">
        <f t="shared" si="466"/>
        <v>03 Cloudy (40%-90%)</v>
      </c>
      <c r="T2650" t="str">
        <f t="shared" si="474"/>
        <v>44815S2A_MSIL1CCDM-MLB-CLSTA4481503 Cloudy (40%-90%)</v>
      </c>
      <c r="U2650">
        <f>IF(COUNTIF(T$2:T2649,T2650)&gt;=1,0,1)</f>
        <v>0</v>
      </c>
      <c r="V2650" s="26" t="s">
        <v>751</v>
      </c>
      <c r="W2650" s="26">
        <f t="shared" si="467"/>
        <v>2022</v>
      </c>
      <c r="X2650" s="26" t="str">
        <f t="shared" si="468"/>
        <v>09</v>
      </c>
      <c r="Y2650" s="26">
        <f t="shared" si="469"/>
        <v>11</v>
      </c>
      <c r="Z2650" s="26" t="str">
        <f t="shared" si="470"/>
        <v>19</v>
      </c>
      <c r="AA2650" s="26" t="str">
        <f t="shared" si="471"/>
        <v>03</v>
      </c>
      <c r="AB2650" s="26" t="str">
        <f t="shared" si="472"/>
        <v>57</v>
      </c>
      <c r="AC2650" s="86" t="str">
        <f t="shared" si="473"/>
        <v>CLS_TA_2500X1254px_65m_S2A_MSIL1C_20220911_40CC</v>
      </c>
      <c r="AD2650" s="41" t="s">
        <v>752</v>
      </c>
    </row>
    <row r="2651" spans="2:30" x14ac:dyDescent="0.25">
      <c r="B2651" t="s">
        <v>3866</v>
      </c>
      <c r="C2651" t="s">
        <v>3817</v>
      </c>
      <c r="D2651" s="7" t="s">
        <v>3826</v>
      </c>
      <c r="E2651" s="2" t="b">
        <v>1</v>
      </c>
      <c r="F2651" s="2" t="s">
        <v>3815</v>
      </c>
      <c r="G2651" s="7" t="s">
        <v>8</v>
      </c>
      <c r="H2651" t="s">
        <v>101</v>
      </c>
      <c r="I2651" s="57">
        <v>44815</v>
      </c>
      <c r="J2651" s="56" t="s">
        <v>105</v>
      </c>
      <c r="K2651" s="2" t="s">
        <v>138</v>
      </c>
      <c r="L2651" s="9">
        <v>65.099999999999994</v>
      </c>
      <c r="M2651" t="s">
        <v>3869</v>
      </c>
      <c r="N2651" s="2" t="s">
        <v>85</v>
      </c>
      <c r="O2651" s="2" t="s">
        <v>4139</v>
      </c>
      <c r="P2651" s="2" t="str">
        <f>VLOOKUP(I2651,Period!A:B,2,FALSE)</f>
        <v>2022H2</v>
      </c>
      <c r="Q2651" s="9">
        <f t="shared" si="464"/>
        <v>34.116666666666667</v>
      </c>
      <c r="R2651" s="2">
        <f t="shared" si="465"/>
        <v>40</v>
      </c>
      <c r="S2651" t="str">
        <f t="shared" si="466"/>
        <v>03 Cloudy (40%-90%)</v>
      </c>
      <c r="T2651" t="str">
        <f t="shared" si="474"/>
        <v>44815S2A_MSIL1CCDM-MLB-CLSTA4481503 Cloudy (40%-90%)</v>
      </c>
      <c r="U2651">
        <f>IF(COUNTIF(T$2:T2650,T2651)&gt;=1,0,1)</f>
        <v>0</v>
      </c>
      <c r="V2651" s="26" t="s">
        <v>751</v>
      </c>
      <c r="W2651" s="26">
        <f t="shared" si="467"/>
        <v>2022</v>
      </c>
      <c r="X2651" s="26" t="str">
        <f t="shared" si="468"/>
        <v>09</v>
      </c>
      <c r="Y2651" s="26">
        <f t="shared" si="469"/>
        <v>11</v>
      </c>
      <c r="Z2651" s="26" t="str">
        <f t="shared" si="470"/>
        <v>19</v>
      </c>
      <c r="AA2651" s="26" t="str">
        <f t="shared" si="471"/>
        <v>03</v>
      </c>
      <c r="AB2651" s="26" t="str">
        <f t="shared" si="472"/>
        <v>47</v>
      </c>
      <c r="AC2651" s="86" t="str">
        <f t="shared" si="473"/>
        <v>CLS_TA_2500X1254px_65m_S2A_MSIL1C_20220911_40CC</v>
      </c>
      <c r="AD2651" s="41" t="s">
        <v>752</v>
      </c>
    </row>
    <row r="2652" spans="2:30" x14ac:dyDescent="0.25">
      <c r="B2652" t="s">
        <v>3866</v>
      </c>
      <c r="C2652" t="s">
        <v>3817</v>
      </c>
      <c r="D2652" s="7" t="s">
        <v>3826</v>
      </c>
      <c r="E2652" s="2" t="b">
        <v>1</v>
      </c>
      <c r="F2652" s="2" t="s">
        <v>3815</v>
      </c>
      <c r="G2652" s="7" t="s">
        <v>8</v>
      </c>
      <c r="H2652" t="s">
        <v>101</v>
      </c>
      <c r="I2652" s="57">
        <v>44815</v>
      </c>
      <c r="J2652" s="56" t="s">
        <v>111</v>
      </c>
      <c r="K2652" s="2" t="s">
        <v>124</v>
      </c>
      <c r="L2652" s="9">
        <v>15.5</v>
      </c>
      <c r="M2652" t="s">
        <v>3869</v>
      </c>
      <c r="N2652" s="2" t="s">
        <v>85</v>
      </c>
      <c r="O2652" s="2" t="s">
        <v>4139</v>
      </c>
      <c r="P2652" s="2" t="str">
        <f>VLOOKUP(I2652,Period!A:B,2,FALSE)</f>
        <v>2022H2</v>
      </c>
      <c r="Q2652" s="9">
        <f t="shared" si="464"/>
        <v>34.116666666666667</v>
      </c>
      <c r="R2652" s="2">
        <f t="shared" si="465"/>
        <v>40</v>
      </c>
      <c r="S2652" t="str">
        <f t="shared" si="466"/>
        <v>03 Cloudy (40%-90%)</v>
      </c>
      <c r="T2652" t="str">
        <f t="shared" si="474"/>
        <v>44815S2A_MSIL1CCDM-MLB-CLSTA4481503 Cloudy (40%-90%)</v>
      </c>
      <c r="U2652">
        <f>IF(COUNTIF(T$2:T2651,T2652)&gt;=1,0,1)</f>
        <v>0</v>
      </c>
      <c r="V2652" s="26" t="s">
        <v>751</v>
      </c>
      <c r="W2652" s="26">
        <f t="shared" si="467"/>
        <v>2022</v>
      </c>
      <c r="X2652" s="26" t="str">
        <f t="shared" si="468"/>
        <v>09</v>
      </c>
      <c r="Y2652" s="26">
        <f t="shared" si="469"/>
        <v>11</v>
      </c>
      <c r="Z2652" s="26" t="str">
        <f t="shared" si="470"/>
        <v>19</v>
      </c>
      <c r="AA2652" s="26" t="str">
        <f t="shared" si="471"/>
        <v>03</v>
      </c>
      <c r="AB2652" s="26" t="str">
        <f t="shared" si="472"/>
        <v>43</v>
      </c>
      <c r="AC2652" s="86" t="str">
        <f t="shared" si="473"/>
        <v>CLS_TA_2500X1254px_65m_S2A_MSIL1C_20220911_40CC</v>
      </c>
      <c r="AD2652" s="41" t="s">
        <v>752</v>
      </c>
    </row>
    <row r="2653" spans="2:30" x14ac:dyDescent="0.25">
      <c r="B2653" t="s">
        <v>3866</v>
      </c>
      <c r="C2653" t="s">
        <v>3817</v>
      </c>
      <c r="D2653" s="7" t="s">
        <v>3826</v>
      </c>
      <c r="E2653" s="2" t="b">
        <v>1</v>
      </c>
      <c r="F2653" s="2" t="s">
        <v>3815</v>
      </c>
      <c r="G2653" s="7" t="s">
        <v>8</v>
      </c>
      <c r="H2653" t="s">
        <v>101</v>
      </c>
      <c r="I2653" s="57">
        <v>44815</v>
      </c>
      <c r="J2653" s="56" t="s">
        <v>110</v>
      </c>
      <c r="K2653" s="2" t="s">
        <v>124</v>
      </c>
      <c r="L2653" s="9">
        <v>14.4</v>
      </c>
      <c r="M2653" t="s">
        <v>3869</v>
      </c>
      <c r="N2653" s="2" t="s">
        <v>85</v>
      </c>
      <c r="O2653" s="2" t="s">
        <v>4139</v>
      </c>
      <c r="P2653" s="2" t="str">
        <f>VLOOKUP(I2653,Period!A:B,2,FALSE)</f>
        <v>2022H2</v>
      </c>
      <c r="Q2653" s="9">
        <f t="shared" si="464"/>
        <v>34.116666666666667</v>
      </c>
      <c r="R2653" s="2">
        <f t="shared" si="465"/>
        <v>40</v>
      </c>
      <c r="S2653" t="str">
        <f t="shared" si="466"/>
        <v>03 Cloudy (40%-90%)</v>
      </c>
      <c r="T2653" t="str">
        <f t="shared" si="474"/>
        <v>44815S2A_MSIL1CCDM-MLB-CLSTA4481503 Cloudy (40%-90%)</v>
      </c>
      <c r="U2653">
        <f>IF(COUNTIF(T$2:T2652,T2653)&gt;=1,0,1)</f>
        <v>0</v>
      </c>
      <c r="V2653" s="26" t="s">
        <v>751</v>
      </c>
      <c r="W2653" s="26">
        <f t="shared" si="467"/>
        <v>2022</v>
      </c>
      <c r="X2653" s="26" t="str">
        <f t="shared" si="468"/>
        <v>09</v>
      </c>
      <c r="Y2653" s="26">
        <f t="shared" si="469"/>
        <v>11</v>
      </c>
      <c r="Z2653" s="26" t="str">
        <f t="shared" si="470"/>
        <v>19</v>
      </c>
      <c r="AA2653" s="26" t="str">
        <f t="shared" si="471"/>
        <v>03</v>
      </c>
      <c r="AB2653" s="26" t="str">
        <f t="shared" si="472"/>
        <v>43</v>
      </c>
      <c r="AC2653" s="86" t="str">
        <f t="shared" si="473"/>
        <v>CLS_TA_2500X1254px_65m_S2A_MSIL1C_20220911_40CC</v>
      </c>
      <c r="AD2653" s="41" t="s">
        <v>752</v>
      </c>
    </row>
    <row r="2654" spans="2:30" x14ac:dyDescent="0.25">
      <c r="B2654" t="s">
        <v>3866</v>
      </c>
      <c r="C2654" t="s">
        <v>3817</v>
      </c>
      <c r="D2654" s="7" t="s">
        <v>3826</v>
      </c>
      <c r="E2654" s="2" t="b">
        <v>1</v>
      </c>
      <c r="F2654" s="2" t="s">
        <v>3815</v>
      </c>
      <c r="G2654" s="7" t="s">
        <v>8</v>
      </c>
      <c r="H2654" t="s">
        <v>101</v>
      </c>
      <c r="I2654" s="53">
        <v>44812</v>
      </c>
      <c r="J2654" s="42" t="s">
        <v>102</v>
      </c>
      <c r="K2654" s="2" t="s">
        <v>3836</v>
      </c>
      <c r="L2654" s="9">
        <v>0</v>
      </c>
      <c r="M2654" t="s">
        <v>3869</v>
      </c>
      <c r="N2654" s="2" t="s">
        <v>85</v>
      </c>
      <c r="O2654" s="2" t="s">
        <v>4139</v>
      </c>
      <c r="P2654" s="2" t="str">
        <f>VLOOKUP(I2654,Period!A:B,2,FALSE)</f>
        <v>2022H2</v>
      </c>
      <c r="Q2654" s="9">
        <f t="shared" si="464"/>
        <v>0.30000000000000004</v>
      </c>
      <c r="R2654" s="2">
        <f t="shared" si="465"/>
        <v>10</v>
      </c>
      <c r="S2654" t="str">
        <f t="shared" si="466"/>
        <v>02 Sunny (10%-30%)</v>
      </c>
      <c r="T2654" t="str">
        <f t="shared" si="474"/>
        <v>44812S2A_MSIL1CCDM-MLB-CLSTA4481202 Sunny (10%-30%)</v>
      </c>
      <c r="U2654">
        <f>IF(COUNTIF(T$2:T2653,T2654)&gt;=1,0,1)</f>
        <v>1</v>
      </c>
      <c r="V2654" s="26" t="s">
        <v>751</v>
      </c>
      <c r="W2654" s="26">
        <f t="shared" si="467"/>
        <v>2022</v>
      </c>
      <c r="X2654" s="26" t="str">
        <f t="shared" si="468"/>
        <v>09</v>
      </c>
      <c r="Y2654" s="26" t="str">
        <f t="shared" si="469"/>
        <v>08</v>
      </c>
      <c r="Z2654" s="26" t="str">
        <f t="shared" si="470"/>
        <v>18</v>
      </c>
      <c r="AA2654" s="26" t="str">
        <f t="shared" si="471"/>
        <v>54</v>
      </c>
      <c r="AB2654" s="26" t="str">
        <f t="shared" si="472"/>
        <v>06</v>
      </c>
      <c r="AC2654" s="86" t="str">
        <f t="shared" si="473"/>
        <v>CLS_TA_2500X1254px_65m_S2A_MSIL1C_20220908_10CC</v>
      </c>
      <c r="AD2654" s="41" t="s">
        <v>752</v>
      </c>
    </row>
    <row r="2655" spans="2:30" x14ac:dyDescent="0.25">
      <c r="B2655" t="s">
        <v>3866</v>
      </c>
      <c r="C2655" t="s">
        <v>3817</v>
      </c>
      <c r="D2655" s="7" t="s">
        <v>3826</v>
      </c>
      <c r="E2655" s="2" t="b">
        <v>1</v>
      </c>
      <c r="F2655" s="2" t="s">
        <v>3815</v>
      </c>
      <c r="G2655" s="7" t="s">
        <v>8</v>
      </c>
      <c r="H2655" t="s">
        <v>101</v>
      </c>
      <c r="I2655" s="53">
        <v>44812</v>
      </c>
      <c r="J2655" s="42" t="s">
        <v>103</v>
      </c>
      <c r="K2655" s="2" t="s">
        <v>3837</v>
      </c>
      <c r="L2655" s="9">
        <v>0.7</v>
      </c>
      <c r="M2655" t="s">
        <v>3869</v>
      </c>
      <c r="N2655" s="2" t="s">
        <v>85</v>
      </c>
      <c r="O2655" s="2" t="s">
        <v>4139</v>
      </c>
      <c r="P2655" s="2" t="str">
        <f>VLOOKUP(I2655,Period!A:B,2,FALSE)</f>
        <v>2022H2</v>
      </c>
      <c r="Q2655" s="9">
        <f t="shared" si="464"/>
        <v>0.30000000000000004</v>
      </c>
      <c r="R2655" s="2">
        <f t="shared" si="465"/>
        <v>10</v>
      </c>
      <c r="S2655" t="str">
        <f t="shared" si="466"/>
        <v>02 Sunny (10%-30%)</v>
      </c>
      <c r="T2655" t="str">
        <f t="shared" si="474"/>
        <v>44812S2A_MSIL1CCDM-MLB-CLSTA4481202 Sunny (10%-30%)</v>
      </c>
      <c r="U2655">
        <f>IF(COUNTIF(T$2:T2654,T2655)&gt;=1,0,1)</f>
        <v>0</v>
      </c>
      <c r="V2655" s="26" t="s">
        <v>751</v>
      </c>
      <c r="W2655" s="26">
        <f t="shared" si="467"/>
        <v>2022</v>
      </c>
      <c r="X2655" s="26" t="str">
        <f t="shared" si="468"/>
        <v>09</v>
      </c>
      <c r="Y2655" s="26" t="str">
        <f t="shared" si="469"/>
        <v>08</v>
      </c>
      <c r="Z2655" s="26" t="str">
        <f t="shared" si="470"/>
        <v>18</v>
      </c>
      <c r="AA2655" s="26" t="str">
        <f t="shared" si="471"/>
        <v>54</v>
      </c>
      <c r="AB2655" s="26" t="str">
        <f t="shared" si="472"/>
        <v>03</v>
      </c>
      <c r="AC2655" s="86" t="str">
        <f t="shared" si="473"/>
        <v>CLS_TA_2500X1254px_65m_S2A_MSIL1C_20220908_10CC</v>
      </c>
      <c r="AD2655" s="41" t="s">
        <v>752</v>
      </c>
    </row>
    <row r="2656" spans="2:30" x14ac:dyDescent="0.25">
      <c r="B2656" t="s">
        <v>3866</v>
      </c>
      <c r="C2656" t="s">
        <v>3817</v>
      </c>
      <c r="D2656" s="7" t="s">
        <v>3826</v>
      </c>
      <c r="E2656" s="2" t="b">
        <v>1</v>
      </c>
      <c r="F2656" s="2" t="s">
        <v>3815</v>
      </c>
      <c r="G2656" s="7" t="s">
        <v>8</v>
      </c>
      <c r="H2656" t="s">
        <v>101</v>
      </c>
      <c r="I2656" s="53">
        <v>44812</v>
      </c>
      <c r="J2656" s="42" t="s">
        <v>104</v>
      </c>
      <c r="K2656" s="2" t="s">
        <v>3831</v>
      </c>
      <c r="L2656" s="9">
        <v>1</v>
      </c>
      <c r="M2656" t="s">
        <v>3869</v>
      </c>
      <c r="N2656" s="2" t="s">
        <v>85</v>
      </c>
      <c r="O2656" s="2" t="s">
        <v>4139</v>
      </c>
      <c r="P2656" s="2" t="str">
        <f>VLOOKUP(I2656,Period!A:B,2,FALSE)</f>
        <v>2022H2</v>
      </c>
      <c r="Q2656" s="9">
        <f t="shared" si="464"/>
        <v>0.30000000000000004</v>
      </c>
      <c r="R2656" s="2">
        <f t="shared" si="465"/>
        <v>10</v>
      </c>
      <c r="S2656" t="str">
        <f t="shared" si="466"/>
        <v>02 Sunny (10%-30%)</v>
      </c>
      <c r="T2656" t="str">
        <f t="shared" si="474"/>
        <v>44812S2A_MSIL1CCDM-MLB-CLSTA4481202 Sunny (10%-30%)</v>
      </c>
      <c r="U2656">
        <f>IF(COUNTIF(T$2:T2655,T2656)&gt;=1,0,1)</f>
        <v>0</v>
      </c>
      <c r="V2656" s="26" t="s">
        <v>751</v>
      </c>
      <c r="W2656" s="26">
        <f t="shared" si="467"/>
        <v>2022</v>
      </c>
      <c r="X2656" s="26" t="str">
        <f t="shared" si="468"/>
        <v>09</v>
      </c>
      <c r="Y2656" s="26" t="str">
        <f t="shared" si="469"/>
        <v>08</v>
      </c>
      <c r="Z2656" s="26" t="str">
        <f t="shared" si="470"/>
        <v>18</v>
      </c>
      <c r="AA2656" s="26" t="str">
        <f t="shared" si="471"/>
        <v>54</v>
      </c>
      <c r="AB2656" s="26" t="str">
        <f t="shared" si="472"/>
        <v>02</v>
      </c>
      <c r="AC2656" s="86" t="str">
        <f t="shared" si="473"/>
        <v>CLS_TA_2500X1254px_65m_S2A_MSIL1C_20220908_10CC</v>
      </c>
      <c r="AD2656" s="41" t="s">
        <v>752</v>
      </c>
    </row>
    <row r="2657" spans="2:30" x14ac:dyDescent="0.25">
      <c r="B2657" t="s">
        <v>3866</v>
      </c>
      <c r="C2657" t="s">
        <v>3817</v>
      </c>
      <c r="D2657" s="7" t="s">
        <v>3826</v>
      </c>
      <c r="E2657" s="2" t="b">
        <v>1</v>
      </c>
      <c r="F2657" s="2" t="s">
        <v>3815</v>
      </c>
      <c r="G2657" s="7" t="s">
        <v>8</v>
      </c>
      <c r="H2657" t="s">
        <v>101</v>
      </c>
      <c r="I2657" s="53">
        <v>44812</v>
      </c>
      <c r="J2657" s="42" t="s">
        <v>3827</v>
      </c>
      <c r="K2657" s="2" t="s">
        <v>131</v>
      </c>
      <c r="L2657" s="9">
        <v>0.5</v>
      </c>
      <c r="M2657" t="s">
        <v>3869</v>
      </c>
      <c r="N2657" s="2" t="s">
        <v>85</v>
      </c>
      <c r="O2657" s="2" t="s">
        <v>4139</v>
      </c>
      <c r="P2657" s="2" t="str">
        <f>VLOOKUP(I2657,Period!A:B,2,FALSE)</f>
        <v>2022H2</v>
      </c>
      <c r="Q2657" s="9">
        <f t="shared" si="464"/>
        <v>0.30000000000000004</v>
      </c>
      <c r="R2657" s="2">
        <f t="shared" si="465"/>
        <v>10</v>
      </c>
      <c r="S2657" t="str">
        <f t="shared" si="466"/>
        <v>02 Sunny (10%-30%)</v>
      </c>
      <c r="T2657" t="str">
        <f t="shared" si="474"/>
        <v>44812S2A_MSIL1CCDM-MLB-CLSTA4481202 Sunny (10%-30%)</v>
      </c>
      <c r="U2657">
        <f>IF(COUNTIF(T$2:T2656,T2657)&gt;=1,0,1)</f>
        <v>0</v>
      </c>
      <c r="V2657" s="26" t="s">
        <v>751</v>
      </c>
      <c r="W2657" s="26">
        <f t="shared" si="467"/>
        <v>2022</v>
      </c>
      <c r="X2657" s="26" t="str">
        <f t="shared" si="468"/>
        <v>09</v>
      </c>
      <c r="Y2657" s="26" t="str">
        <f t="shared" si="469"/>
        <v>08</v>
      </c>
      <c r="Z2657" s="26" t="str">
        <f t="shared" si="470"/>
        <v>18</v>
      </c>
      <c r="AA2657" s="26" t="str">
        <f t="shared" si="471"/>
        <v>53</v>
      </c>
      <c r="AB2657" s="26" t="str">
        <f t="shared" si="472"/>
        <v>58</v>
      </c>
      <c r="AC2657" s="86" t="str">
        <f t="shared" si="473"/>
        <v>CLS_TA_2500X1254px_65m_S2A_MSIL1C_20220908_10CC</v>
      </c>
      <c r="AD2657" s="41" t="s">
        <v>752</v>
      </c>
    </row>
    <row r="2658" spans="2:30" x14ac:dyDescent="0.25">
      <c r="B2658" t="s">
        <v>3866</v>
      </c>
      <c r="C2658" t="s">
        <v>3817</v>
      </c>
      <c r="D2658" s="7" t="s">
        <v>3826</v>
      </c>
      <c r="E2658" s="2" t="b">
        <v>1</v>
      </c>
      <c r="F2658" s="2" t="s">
        <v>3815</v>
      </c>
      <c r="G2658" s="7" t="s">
        <v>8</v>
      </c>
      <c r="H2658" t="s">
        <v>101</v>
      </c>
      <c r="I2658" s="53">
        <v>44812</v>
      </c>
      <c r="J2658" s="42" t="s">
        <v>105</v>
      </c>
      <c r="K2658" s="2" t="s">
        <v>129</v>
      </c>
      <c r="L2658" s="9">
        <v>0</v>
      </c>
      <c r="M2658" t="s">
        <v>3869</v>
      </c>
      <c r="N2658" s="2" t="s">
        <v>85</v>
      </c>
      <c r="O2658" s="2" t="s">
        <v>4139</v>
      </c>
      <c r="P2658" s="2" t="str">
        <f>VLOOKUP(I2658,Period!A:B,2,FALSE)</f>
        <v>2022H2</v>
      </c>
      <c r="Q2658" s="9">
        <f t="shared" si="464"/>
        <v>0.30000000000000004</v>
      </c>
      <c r="R2658" s="2">
        <f t="shared" si="465"/>
        <v>10</v>
      </c>
      <c r="S2658" t="str">
        <f t="shared" si="466"/>
        <v>02 Sunny (10%-30%)</v>
      </c>
      <c r="T2658" t="str">
        <f t="shared" si="474"/>
        <v>44812S2A_MSIL1CCDM-MLB-CLSTA4481202 Sunny (10%-30%)</v>
      </c>
      <c r="U2658">
        <f>IF(COUNTIF(T$2:T2657,T2658)&gt;=1,0,1)</f>
        <v>0</v>
      </c>
      <c r="V2658" s="26" t="s">
        <v>751</v>
      </c>
      <c r="W2658" s="26">
        <f t="shared" si="467"/>
        <v>2022</v>
      </c>
      <c r="X2658" s="26" t="str">
        <f t="shared" si="468"/>
        <v>09</v>
      </c>
      <c r="Y2658" s="26" t="str">
        <f t="shared" si="469"/>
        <v>08</v>
      </c>
      <c r="Z2658" s="26" t="str">
        <f t="shared" si="470"/>
        <v>18</v>
      </c>
      <c r="AA2658" s="26" t="str">
        <f t="shared" si="471"/>
        <v>53</v>
      </c>
      <c r="AB2658" s="26" t="str">
        <f t="shared" si="472"/>
        <v>55</v>
      </c>
      <c r="AC2658" s="86" t="str">
        <f t="shared" si="473"/>
        <v>CLS_TA_2500X1254px_65m_S2A_MSIL1C_20220908_10CC</v>
      </c>
      <c r="AD2658" s="41" t="s">
        <v>752</v>
      </c>
    </row>
    <row r="2659" spans="2:30" x14ac:dyDescent="0.25">
      <c r="B2659" t="s">
        <v>3866</v>
      </c>
      <c r="C2659" t="s">
        <v>3817</v>
      </c>
      <c r="D2659" s="7" t="s">
        <v>3826</v>
      </c>
      <c r="E2659" s="2" t="b">
        <v>1</v>
      </c>
      <c r="F2659" s="2" t="s">
        <v>3815</v>
      </c>
      <c r="G2659" s="7" t="s">
        <v>8</v>
      </c>
      <c r="H2659" t="s">
        <v>101</v>
      </c>
      <c r="I2659" s="53">
        <v>44812</v>
      </c>
      <c r="J2659" s="42" t="s">
        <v>110</v>
      </c>
      <c r="K2659" s="2" t="s">
        <v>135</v>
      </c>
      <c r="L2659" s="9">
        <v>0.1</v>
      </c>
      <c r="M2659" t="s">
        <v>3869</v>
      </c>
      <c r="N2659" s="2" t="s">
        <v>85</v>
      </c>
      <c r="O2659" s="2" t="s">
        <v>4139</v>
      </c>
      <c r="P2659" s="2" t="str">
        <f>VLOOKUP(I2659,Period!A:B,2,FALSE)</f>
        <v>2022H2</v>
      </c>
      <c r="Q2659" s="9">
        <f t="shared" si="464"/>
        <v>0.30000000000000004</v>
      </c>
      <c r="R2659" s="2">
        <f t="shared" si="465"/>
        <v>10</v>
      </c>
      <c r="S2659" t="str">
        <f t="shared" si="466"/>
        <v>02 Sunny (10%-30%)</v>
      </c>
      <c r="T2659" t="str">
        <f t="shared" si="474"/>
        <v>44812S2A_MSIL1CCDM-MLB-CLSTA4481202 Sunny (10%-30%)</v>
      </c>
      <c r="U2659">
        <f>IF(COUNTIF(T$2:T2658,T2659)&gt;=1,0,1)</f>
        <v>0</v>
      </c>
      <c r="V2659" s="26" t="s">
        <v>751</v>
      </c>
      <c r="W2659" s="26">
        <f t="shared" si="467"/>
        <v>2022</v>
      </c>
      <c r="X2659" s="26" t="str">
        <f t="shared" si="468"/>
        <v>09</v>
      </c>
      <c r="Y2659" s="26" t="str">
        <f t="shared" si="469"/>
        <v>08</v>
      </c>
      <c r="Z2659" s="26" t="str">
        <f t="shared" si="470"/>
        <v>18</v>
      </c>
      <c r="AA2659" s="26" t="str">
        <f t="shared" si="471"/>
        <v>53</v>
      </c>
      <c r="AB2659" s="26" t="str">
        <f t="shared" si="472"/>
        <v>48</v>
      </c>
      <c r="AC2659" s="86" t="str">
        <f t="shared" si="473"/>
        <v>CLS_TA_2500X1254px_65m_S2A_MSIL1C_20220908_10CC</v>
      </c>
      <c r="AD2659" s="41" t="s">
        <v>752</v>
      </c>
    </row>
    <row r="2660" spans="2:30" x14ac:dyDescent="0.25">
      <c r="B2660" t="s">
        <v>3866</v>
      </c>
      <c r="C2660" t="s">
        <v>3817</v>
      </c>
      <c r="D2660" s="7" t="s">
        <v>3826</v>
      </c>
      <c r="E2660" s="2" t="b">
        <v>1</v>
      </c>
      <c r="F2660" s="2" t="s">
        <v>3815</v>
      </c>
      <c r="G2660" s="7" t="s">
        <v>8</v>
      </c>
      <c r="H2660" t="s">
        <v>101</v>
      </c>
      <c r="I2660" s="53">
        <v>44812</v>
      </c>
      <c r="J2660" s="42" t="s">
        <v>111</v>
      </c>
      <c r="K2660" s="2" t="s">
        <v>133</v>
      </c>
      <c r="L2660" s="9">
        <v>0.1</v>
      </c>
      <c r="M2660" t="s">
        <v>3869</v>
      </c>
      <c r="N2660" s="2" t="s">
        <v>85</v>
      </c>
      <c r="O2660" s="2" t="s">
        <v>4139</v>
      </c>
      <c r="P2660" s="2" t="str">
        <f>VLOOKUP(I2660,Period!A:B,2,FALSE)</f>
        <v>2022H2</v>
      </c>
      <c r="Q2660" s="9">
        <f t="shared" si="464"/>
        <v>0.30000000000000004</v>
      </c>
      <c r="R2660" s="2">
        <f t="shared" si="465"/>
        <v>10</v>
      </c>
      <c r="S2660" t="str">
        <f t="shared" si="466"/>
        <v>02 Sunny (10%-30%)</v>
      </c>
      <c r="T2660" t="str">
        <f t="shared" si="474"/>
        <v>44812S2A_MSIL1CCDM-MLB-CLSTA4481202 Sunny (10%-30%)</v>
      </c>
      <c r="U2660">
        <f>IF(COUNTIF(T$2:T2659,T2660)&gt;=1,0,1)</f>
        <v>0</v>
      </c>
      <c r="V2660" s="26" t="s">
        <v>751</v>
      </c>
      <c r="W2660" s="26">
        <f t="shared" si="467"/>
        <v>2022</v>
      </c>
      <c r="X2660" s="26" t="str">
        <f t="shared" si="468"/>
        <v>09</v>
      </c>
      <c r="Y2660" s="26" t="str">
        <f t="shared" si="469"/>
        <v>08</v>
      </c>
      <c r="Z2660" s="26" t="str">
        <f t="shared" si="470"/>
        <v>18</v>
      </c>
      <c r="AA2660" s="26" t="str">
        <f t="shared" si="471"/>
        <v>53</v>
      </c>
      <c r="AB2660" s="26" t="str">
        <f t="shared" si="472"/>
        <v>47</v>
      </c>
      <c r="AC2660" s="86" t="str">
        <f t="shared" si="473"/>
        <v>CLS_TA_2500X1254px_65m_S2A_MSIL1C_20220908_10CC</v>
      </c>
      <c r="AD2660" s="41" t="s">
        <v>752</v>
      </c>
    </row>
    <row r="2661" spans="2:30" x14ac:dyDescent="0.25">
      <c r="B2661" t="s">
        <v>3866</v>
      </c>
      <c r="C2661" t="s">
        <v>3817</v>
      </c>
      <c r="D2661" s="7" t="s">
        <v>3826</v>
      </c>
      <c r="E2661" s="2" t="b">
        <v>1</v>
      </c>
      <c r="F2661" s="2" t="s">
        <v>3815</v>
      </c>
      <c r="G2661" s="7" t="s">
        <v>8</v>
      </c>
      <c r="H2661" t="s">
        <v>101</v>
      </c>
      <c r="I2661" s="53">
        <v>44812</v>
      </c>
      <c r="J2661" s="42" t="s">
        <v>3828</v>
      </c>
      <c r="K2661" s="2" t="s">
        <v>142</v>
      </c>
      <c r="L2661" s="9">
        <v>0</v>
      </c>
      <c r="M2661" t="s">
        <v>3869</v>
      </c>
      <c r="N2661" s="2" t="s">
        <v>85</v>
      </c>
      <c r="O2661" s="2" t="s">
        <v>4139</v>
      </c>
      <c r="P2661" s="2" t="str">
        <f>VLOOKUP(I2661,Period!A:B,2,FALSE)</f>
        <v>2022H2</v>
      </c>
      <c r="Q2661" s="9">
        <f t="shared" si="464"/>
        <v>0.30000000000000004</v>
      </c>
      <c r="R2661" s="2">
        <f t="shared" si="465"/>
        <v>10</v>
      </c>
      <c r="S2661" t="str">
        <f t="shared" si="466"/>
        <v>02 Sunny (10%-30%)</v>
      </c>
      <c r="T2661" t="str">
        <f t="shared" si="474"/>
        <v>44812S2A_MSIL1CCDM-MLB-CLSTA4481202 Sunny (10%-30%)</v>
      </c>
      <c r="U2661">
        <f>IF(COUNTIF(T$2:T2660,T2661)&gt;=1,0,1)</f>
        <v>0</v>
      </c>
      <c r="V2661" s="26" t="s">
        <v>751</v>
      </c>
      <c r="W2661" s="26">
        <f t="shared" si="467"/>
        <v>2022</v>
      </c>
      <c r="X2661" s="26" t="str">
        <f t="shared" si="468"/>
        <v>09</v>
      </c>
      <c r="Y2661" s="26" t="str">
        <f t="shared" si="469"/>
        <v>08</v>
      </c>
      <c r="Z2661" s="26" t="str">
        <f t="shared" si="470"/>
        <v>18</v>
      </c>
      <c r="AA2661" s="26" t="str">
        <f t="shared" si="471"/>
        <v>53</v>
      </c>
      <c r="AB2661" s="26" t="str">
        <f t="shared" si="472"/>
        <v>44</v>
      </c>
      <c r="AC2661" s="86" t="str">
        <f t="shared" si="473"/>
        <v>CLS_TA_2500X1254px_65m_S2A_MSIL1C_20220908_10CC</v>
      </c>
      <c r="AD2661" s="41" t="s">
        <v>752</v>
      </c>
    </row>
    <row r="2662" spans="2:30" x14ac:dyDescent="0.25">
      <c r="B2662" t="s">
        <v>3866</v>
      </c>
      <c r="C2662" t="s">
        <v>3817</v>
      </c>
      <c r="D2662" s="7" t="s">
        <v>3826</v>
      </c>
      <c r="E2662" s="2" t="b">
        <v>1</v>
      </c>
      <c r="F2662" s="2" t="s">
        <v>3815</v>
      </c>
      <c r="G2662" s="7" t="s">
        <v>8</v>
      </c>
      <c r="H2662" t="s">
        <v>101</v>
      </c>
      <c r="I2662" s="57">
        <v>44810</v>
      </c>
      <c r="J2662" s="56" t="s">
        <v>102</v>
      </c>
      <c r="K2662" s="2" t="s">
        <v>106</v>
      </c>
      <c r="L2662" s="9">
        <v>0</v>
      </c>
      <c r="M2662" t="s">
        <v>3869</v>
      </c>
      <c r="N2662" s="2" t="s">
        <v>85</v>
      </c>
      <c r="O2662" s="2" t="s">
        <v>4139</v>
      </c>
      <c r="P2662" s="2" t="str">
        <f>VLOOKUP(I2662,Period!A:B,2,FALSE)</f>
        <v>2022H2</v>
      </c>
      <c r="Q2662" s="9">
        <f t="shared" si="464"/>
        <v>0.8833333333333333</v>
      </c>
      <c r="R2662" s="2">
        <f t="shared" si="465"/>
        <v>10</v>
      </c>
      <c r="S2662" t="str">
        <f t="shared" si="466"/>
        <v>02 Sunny (10%-30%)</v>
      </c>
      <c r="T2662" t="str">
        <f t="shared" si="474"/>
        <v>44810S2A_MSIL1CCDM-MLB-CLSTA4481002 Sunny (10%-30%)</v>
      </c>
      <c r="U2662">
        <f>IF(COUNTIF(T$2:T2661,T2662)&gt;=1,0,1)</f>
        <v>1</v>
      </c>
      <c r="V2662" s="26" t="s">
        <v>751</v>
      </c>
      <c r="W2662" s="26">
        <f t="shared" si="467"/>
        <v>2022</v>
      </c>
      <c r="X2662" s="26" t="str">
        <f t="shared" si="468"/>
        <v>09</v>
      </c>
      <c r="Y2662" s="26" t="str">
        <f t="shared" si="469"/>
        <v>06</v>
      </c>
      <c r="Z2662" s="26" t="str">
        <f t="shared" si="470"/>
        <v>19</v>
      </c>
      <c r="AA2662" s="26" t="str">
        <f t="shared" si="471"/>
        <v>03</v>
      </c>
      <c r="AB2662" s="26" t="str">
        <f t="shared" si="472"/>
        <v>53</v>
      </c>
      <c r="AC2662" s="86" t="str">
        <f t="shared" si="473"/>
        <v>CLS_TA_2500X1254px_65m_S2A_MSIL1C_20220906_10CC</v>
      </c>
      <c r="AD2662" s="41" t="s">
        <v>752</v>
      </c>
    </row>
    <row r="2663" spans="2:30" x14ac:dyDescent="0.25">
      <c r="B2663" t="s">
        <v>3866</v>
      </c>
      <c r="C2663" t="s">
        <v>3817</v>
      </c>
      <c r="D2663" s="7" t="s">
        <v>3826</v>
      </c>
      <c r="E2663" s="2" t="b">
        <v>1</v>
      </c>
      <c r="F2663" s="2" t="s">
        <v>3815</v>
      </c>
      <c r="G2663" s="7" t="s">
        <v>8</v>
      </c>
      <c r="H2663" t="s">
        <v>101</v>
      </c>
      <c r="I2663" s="57">
        <v>44810</v>
      </c>
      <c r="J2663" s="56" t="s">
        <v>103</v>
      </c>
      <c r="K2663" s="2" t="s">
        <v>145</v>
      </c>
      <c r="L2663" s="9">
        <v>1.2</v>
      </c>
      <c r="M2663" t="s">
        <v>3869</v>
      </c>
      <c r="N2663" s="2" t="s">
        <v>85</v>
      </c>
      <c r="O2663" s="2" t="s">
        <v>4139</v>
      </c>
      <c r="P2663" s="2" t="str">
        <f>VLOOKUP(I2663,Period!A:B,2,FALSE)</f>
        <v>2022H2</v>
      </c>
      <c r="Q2663" s="9">
        <f t="shared" si="464"/>
        <v>0.8833333333333333</v>
      </c>
      <c r="R2663" s="2">
        <f t="shared" si="465"/>
        <v>10</v>
      </c>
      <c r="S2663" t="str">
        <f t="shared" si="466"/>
        <v>02 Sunny (10%-30%)</v>
      </c>
      <c r="T2663" t="str">
        <f t="shared" si="474"/>
        <v>44810S2A_MSIL1CCDM-MLB-CLSTA4481002 Sunny (10%-30%)</v>
      </c>
      <c r="U2663">
        <f>IF(COUNTIF(T$2:T2662,T2663)&gt;=1,0,1)</f>
        <v>0</v>
      </c>
      <c r="V2663" s="26" t="s">
        <v>751</v>
      </c>
      <c r="W2663" s="26">
        <f t="shared" si="467"/>
        <v>2022</v>
      </c>
      <c r="X2663" s="26" t="str">
        <f t="shared" si="468"/>
        <v>09</v>
      </c>
      <c r="Y2663" s="26" t="str">
        <f t="shared" si="469"/>
        <v>06</v>
      </c>
      <c r="Z2663" s="26" t="str">
        <f t="shared" si="470"/>
        <v>19</v>
      </c>
      <c r="AA2663" s="26" t="str">
        <f t="shared" si="471"/>
        <v>03</v>
      </c>
      <c r="AB2663" s="26" t="str">
        <f t="shared" si="472"/>
        <v>49</v>
      </c>
      <c r="AC2663" s="86" t="str">
        <f t="shared" si="473"/>
        <v>CLS_TA_2500X1254px_65m_S2A_MSIL1C_20220906_10CC</v>
      </c>
      <c r="AD2663" s="41" t="s">
        <v>752</v>
      </c>
    </row>
    <row r="2664" spans="2:30" x14ac:dyDescent="0.25">
      <c r="B2664" t="s">
        <v>3866</v>
      </c>
      <c r="C2664" t="s">
        <v>3817</v>
      </c>
      <c r="D2664" s="7" t="s">
        <v>3826</v>
      </c>
      <c r="E2664" s="2" t="b">
        <v>1</v>
      </c>
      <c r="F2664" s="2" t="s">
        <v>3815</v>
      </c>
      <c r="G2664" s="7" t="s">
        <v>8</v>
      </c>
      <c r="H2664" t="s">
        <v>101</v>
      </c>
      <c r="I2664" s="57">
        <v>44810</v>
      </c>
      <c r="J2664" s="56" t="s">
        <v>104</v>
      </c>
      <c r="K2664" s="2" t="s">
        <v>137</v>
      </c>
      <c r="L2664" s="9">
        <v>1.8</v>
      </c>
      <c r="M2664" t="s">
        <v>3869</v>
      </c>
      <c r="N2664" s="2" t="s">
        <v>85</v>
      </c>
      <c r="O2664" s="2" t="s">
        <v>4139</v>
      </c>
      <c r="P2664" s="2" t="str">
        <f>VLOOKUP(I2664,Period!A:B,2,FALSE)</f>
        <v>2022H2</v>
      </c>
      <c r="Q2664" s="9">
        <f t="shared" si="464"/>
        <v>0.8833333333333333</v>
      </c>
      <c r="R2664" s="2">
        <f t="shared" si="465"/>
        <v>10</v>
      </c>
      <c r="S2664" t="str">
        <f t="shared" si="466"/>
        <v>02 Sunny (10%-30%)</v>
      </c>
      <c r="T2664" t="str">
        <f t="shared" si="474"/>
        <v>44810S2A_MSIL1CCDM-MLB-CLSTA4481002 Sunny (10%-30%)</v>
      </c>
      <c r="U2664">
        <f>IF(COUNTIF(T$2:T2663,T2664)&gt;=1,0,1)</f>
        <v>0</v>
      </c>
      <c r="V2664" s="26" t="s">
        <v>751</v>
      </c>
      <c r="W2664" s="26">
        <f t="shared" si="467"/>
        <v>2022</v>
      </c>
      <c r="X2664" s="26" t="str">
        <f t="shared" si="468"/>
        <v>09</v>
      </c>
      <c r="Y2664" s="26" t="str">
        <f t="shared" si="469"/>
        <v>06</v>
      </c>
      <c r="Z2664" s="26" t="str">
        <f t="shared" si="470"/>
        <v>19</v>
      </c>
      <c r="AA2664" s="26" t="str">
        <f t="shared" si="471"/>
        <v>03</v>
      </c>
      <c r="AB2664" s="26" t="str">
        <f t="shared" si="472"/>
        <v>48</v>
      </c>
      <c r="AC2664" s="86" t="str">
        <f t="shared" si="473"/>
        <v>CLS_TA_2500X1254px_65m_S2A_MSIL1C_20220906_10CC</v>
      </c>
      <c r="AD2664" s="41" t="s">
        <v>752</v>
      </c>
    </row>
    <row r="2665" spans="2:30" x14ac:dyDescent="0.25">
      <c r="B2665" t="s">
        <v>3866</v>
      </c>
      <c r="C2665" t="s">
        <v>3817</v>
      </c>
      <c r="D2665" s="7" t="s">
        <v>3826</v>
      </c>
      <c r="E2665" s="2" t="b">
        <v>1</v>
      </c>
      <c r="F2665" s="2" t="s">
        <v>3815</v>
      </c>
      <c r="G2665" s="7" t="s">
        <v>8</v>
      </c>
      <c r="H2665" t="s">
        <v>101</v>
      </c>
      <c r="I2665" s="57">
        <v>44810</v>
      </c>
      <c r="J2665" s="56" t="s">
        <v>105</v>
      </c>
      <c r="K2665" s="2" t="s">
        <v>112</v>
      </c>
      <c r="L2665" s="9">
        <v>0.1</v>
      </c>
      <c r="M2665" t="s">
        <v>3869</v>
      </c>
      <c r="N2665" s="2" t="s">
        <v>85</v>
      </c>
      <c r="O2665" s="2" t="s">
        <v>4139</v>
      </c>
      <c r="P2665" s="2" t="str">
        <f>VLOOKUP(I2665,Period!A:B,2,FALSE)</f>
        <v>2022H2</v>
      </c>
      <c r="Q2665" s="9">
        <f t="shared" si="464"/>
        <v>0.8833333333333333</v>
      </c>
      <c r="R2665" s="2">
        <f t="shared" si="465"/>
        <v>10</v>
      </c>
      <c r="S2665" t="str">
        <f t="shared" si="466"/>
        <v>02 Sunny (10%-30%)</v>
      </c>
      <c r="T2665" t="str">
        <f t="shared" si="474"/>
        <v>44810S2A_MSIL1CCDM-MLB-CLSTA4481002 Sunny (10%-30%)</v>
      </c>
      <c r="U2665">
        <f>IF(COUNTIF(T$2:T2664,T2665)&gt;=1,0,1)</f>
        <v>0</v>
      </c>
      <c r="V2665" s="26" t="s">
        <v>751</v>
      </c>
      <c r="W2665" s="26">
        <f t="shared" si="467"/>
        <v>2022</v>
      </c>
      <c r="X2665" s="26" t="str">
        <f t="shared" si="468"/>
        <v>09</v>
      </c>
      <c r="Y2665" s="26" t="str">
        <f t="shared" si="469"/>
        <v>06</v>
      </c>
      <c r="Z2665" s="26" t="str">
        <f t="shared" si="470"/>
        <v>19</v>
      </c>
      <c r="AA2665" s="26" t="str">
        <f t="shared" si="471"/>
        <v>03</v>
      </c>
      <c r="AB2665" s="26" t="str">
        <f t="shared" si="472"/>
        <v>39</v>
      </c>
      <c r="AC2665" s="86" t="str">
        <f t="shared" si="473"/>
        <v>CLS_TA_2500X1254px_65m_S2A_MSIL1C_20220906_10CC</v>
      </c>
      <c r="AD2665" s="41" t="s">
        <v>752</v>
      </c>
    </row>
    <row r="2666" spans="2:30" x14ac:dyDescent="0.25">
      <c r="B2666" t="s">
        <v>3866</v>
      </c>
      <c r="C2666" t="s">
        <v>3817</v>
      </c>
      <c r="D2666" s="7" t="s">
        <v>3826</v>
      </c>
      <c r="E2666" s="2" t="b">
        <v>1</v>
      </c>
      <c r="F2666" s="2" t="s">
        <v>3815</v>
      </c>
      <c r="G2666" s="7" t="s">
        <v>8</v>
      </c>
      <c r="H2666" t="s">
        <v>101</v>
      </c>
      <c r="I2666" s="57">
        <v>44810</v>
      </c>
      <c r="J2666" s="56" t="s">
        <v>111</v>
      </c>
      <c r="K2666" s="2" t="s">
        <v>149</v>
      </c>
      <c r="L2666" s="9">
        <v>1</v>
      </c>
      <c r="M2666" t="s">
        <v>3869</v>
      </c>
      <c r="N2666" s="2" t="s">
        <v>85</v>
      </c>
      <c r="O2666" s="2" t="s">
        <v>4139</v>
      </c>
      <c r="P2666" s="2" t="str">
        <f>VLOOKUP(I2666,Period!A:B,2,FALSE)</f>
        <v>2022H2</v>
      </c>
      <c r="Q2666" s="9">
        <f t="shared" si="464"/>
        <v>0.8833333333333333</v>
      </c>
      <c r="R2666" s="2">
        <f t="shared" si="465"/>
        <v>10</v>
      </c>
      <c r="S2666" t="str">
        <f t="shared" si="466"/>
        <v>02 Sunny (10%-30%)</v>
      </c>
      <c r="T2666" t="str">
        <f t="shared" si="474"/>
        <v>44810S2A_MSIL1CCDM-MLB-CLSTA4481002 Sunny (10%-30%)</v>
      </c>
      <c r="U2666">
        <f>IF(COUNTIF(T$2:T2665,T2666)&gt;=1,0,1)</f>
        <v>0</v>
      </c>
      <c r="V2666" s="26" t="s">
        <v>751</v>
      </c>
      <c r="W2666" s="26">
        <f t="shared" si="467"/>
        <v>2022</v>
      </c>
      <c r="X2666" s="26" t="str">
        <f t="shared" si="468"/>
        <v>09</v>
      </c>
      <c r="Y2666" s="26" t="str">
        <f t="shared" si="469"/>
        <v>06</v>
      </c>
      <c r="Z2666" s="26" t="str">
        <f t="shared" si="470"/>
        <v>19</v>
      </c>
      <c r="AA2666" s="26" t="str">
        <f t="shared" si="471"/>
        <v>03</v>
      </c>
      <c r="AB2666" s="26" t="str">
        <f t="shared" si="472"/>
        <v>35</v>
      </c>
      <c r="AC2666" s="86" t="str">
        <f t="shared" si="473"/>
        <v>CLS_TA_2500X1254px_65m_S2A_MSIL1C_20220906_10CC</v>
      </c>
      <c r="AD2666" s="41" t="s">
        <v>752</v>
      </c>
    </row>
    <row r="2667" spans="2:30" x14ac:dyDescent="0.25">
      <c r="B2667" t="s">
        <v>3866</v>
      </c>
      <c r="C2667" t="s">
        <v>3817</v>
      </c>
      <c r="D2667" s="7" t="s">
        <v>3826</v>
      </c>
      <c r="E2667" s="2" t="b">
        <v>1</v>
      </c>
      <c r="F2667" s="2" t="s">
        <v>3815</v>
      </c>
      <c r="G2667" s="7" t="s">
        <v>8</v>
      </c>
      <c r="H2667" t="s">
        <v>101</v>
      </c>
      <c r="I2667" s="57">
        <v>44810</v>
      </c>
      <c r="J2667" s="56" t="s">
        <v>110</v>
      </c>
      <c r="K2667" s="2" t="s">
        <v>156</v>
      </c>
      <c r="L2667" s="9">
        <v>1.2</v>
      </c>
      <c r="M2667" t="s">
        <v>3869</v>
      </c>
      <c r="N2667" s="2" t="s">
        <v>85</v>
      </c>
      <c r="O2667" s="2" t="s">
        <v>4139</v>
      </c>
      <c r="P2667" s="2" t="str">
        <f>VLOOKUP(I2667,Period!A:B,2,FALSE)</f>
        <v>2022H2</v>
      </c>
      <c r="Q2667" s="9">
        <f t="shared" si="464"/>
        <v>0.8833333333333333</v>
      </c>
      <c r="R2667" s="2">
        <f t="shared" si="465"/>
        <v>10</v>
      </c>
      <c r="S2667" t="str">
        <f t="shared" si="466"/>
        <v>02 Sunny (10%-30%)</v>
      </c>
      <c r="T2667" t="str">
        <f t="shared" si="474"/>
        <v>44810S2A_MSIL1CCDM-MLB-CLSTA4481002 Sunny (10%-30%)</v>
      </c>
      <c r="U2667">
        <f>IF(COUNTIF(T$2:T2666,T2667)&gt;=1,0,1)</f>
        <v>0</v>
      </c>
      <c r="V2667" s="26" t="s">
        <v>751</v>
      </c>
      <c r="W2667" s="26">
        <f t="shared" si="467"/>
        <v>2022</v>
      </c>
      <c r="X2667" s="26" t="str">
        <f t="shared" si="468"/>
        <v>09</v>
      </c>
      <c r="Y2667" s="26" t="str">
        <f t="shared" si="469"/>
        <v>06</v>
      </c>
      <c r="Z2667" s="26" t="str">
        <f t="shared" si="470"/>
        <v>19</v>
      </c>
      <c r="AA2667" s="26" t="str">
        <f t="shared" si="471"/>
        <v>03</v>
      </c>
      <c r="AB2667" s="26" t="str">
        <f t="shared" si="472"/>
        <v>34</v>
      </c>
      <c r="AC2667" s="86" t="str">
        <f t="shared" si="473"/>
        <v>CLS_TA_2500X1254px_65m_S2A_MSIL1C_20220906_10CC</v>
      </c>
      <c r="AD2667" s="41" t="s">
        <v>752</v>
      </c>
    </row>
    <row r="2668" spans="2:30" x14ac:dyDescent="0.25">
      <c r="B2668" t="s">
        <v>3866</v>
      </c>
      <c r="C2668" t="s">
        <v>3817</v>
      </c>
      <c r="D2668" s="7" t="s">
        <v>3826</v>
      </c>
      <c r="E2668" s="2" t="b">
        <v>1</v>
      </c>
      <c r="F2668" s="2" t="s">
        <v>3815</v>
      </c>
      <c r="G2668" s="7" t="s">
        <v>8</v>
      </c>
      <c r="H2668" t="s">
        <v>101</v>
      </c>
      <c r="I2668" s="53">
        <v>44807</v>
      </c>
      <c r="J2668" s="42" t="s">
        <v>102</v>
      </c>
      <c r="K2668" s="2" t="s">
        <v>119</v>
      </c>
      <c r="L2668" s="9">
        <v>0</v>
      </c>
      <c r="M2668" t="s">
        <v>3869</v>
      </c>
      <c r="N2668" s="2" t="s">
        <v>85</v>
      </c>
      <c r="O2668" s="2" t="s">
        <v>4139</v>
      </c>
      <c r="P2668" s="2" t="str">
        <f>VLOOKUP(I2668,Period!A:B,2,FALSE)</f>
        <v>2022H2</v>
      </c>
      <c r="Q2668" s="9">
        <f t="shared" si="464"/>
        <v>0.51249999999999996</v>
      </c>
      <c r="R2668" s="2">
        <f t="shared" si="465"/>
        <v>10</v>
      </c>
      <c r="S2668" t="str">
        <f t="shared" si="466"/>
        <v>02 Sunny (10%-30%)</v>
      </c>
      <c r="T2668" t="str">
        <f t="shared" si="474"/>
        <v>44807S2A_MSIL1CCDM-MLB-CLSTA4480702 Sunny (10%-30%)</v>
      </c>
      <c r="U2668">
        <f>IF(COUNTIF(T$2:T2667,T2668)&gt;=1,0,1)</f>
        <v>1</v>
      </c>
      <c r="V2668" s="26" t="s">
        <v>751</v>
      </c>
      <c r="W2668" s="26">
        <f t="shared" si="467"/>
        <v>2022</v>
      </c>
      <c r="X2668" s="26" t="str">
        <f t="shared" si="468"/>
        <v>09</v>
      </c>
      <c r="Y2668" s="26" t="str">
        <f t="shared" si="469"/>
        <v>03</v>
      </c>
      <c r="Z2668" s="26" t="str">
        <f t="shared" si="470"/>
        <v>18</v>
      </c>
      <c r="AA2668" s="26" t="str">
        <f t="shared" si="471"/>
        <v>53</v>
      </c>
      <c r="AB2668" s="26" t="str">
        <f t="shared" si="472"/>
        <v>57</v>
      </c>
      <c r="AC2668" s="86" t="str">
        <f t="shared" si="473"/>
        <v>CLS_TA_2500X1254px_65m_S2A_MSIL1C_20220903_10CC</v>
      </c>
      <c r="AD2668" s="41" t="s">
        <v>752</v>
      </c>
    </row>
    <row r="2669" spans="2:30" x14ac:dyDescent="0.25">
      <c r="B2669" t="s">
        <v>3866</v>
      </c>
      <c r="C2669" t="s">
        <v>3817</v>
      </c>
      <c r="D2669" s="7" t="s">
        <v>3826</v>
      </c>
      <c r="E2669" s="2" t="b">
        <v>1</v>
      </c>
      <c r="F2669" s="2" t="s">
        <v>3815</v>
      </c>
      <c r="G2669" s="7" t="s">
        <v>8</v>
      </c>
      <c r="H2669" t="s">
        <v>101</v>
      </c>
      <c r="I2669" s="53">
        <v>44807</v>
      </c>
      <c r="J2669" s="42" t="s">
        <v>103</v>
      </c>
      <c r="K2669" s="2" t="s">
        <v>152</v>
      </c>
      <c r="L2669" s="9">
        <v>0</v>
      </c>
      <c r="M2669" t="s">
        <v>3869</v>
      </c>
      <c r="N2669" s="2" t="s">
        <v>85</v>
      </c>
      <c r="O2669" s="2" t="s">
        <v>4139</v>
      </c>
      <c r="P2669" s="2" t="str">
        <f>VLOOKUP(I2669,Period!A:B,2,FALSE)</f>
        <v>2022H2</v>
      </c>
      <c r="Q2669" s="9">
        <f t="shared" si="464"/>
        <v>0.51249999999999996</v>
      </c>
      <c r="R2669" s="2">
        <f t="shared" si="465"/>
        <v>10</v>
      </c>
      <c r="S2669" t="str">
        <f t="shared" si="466"/>
        <v>02 Sunny (10%-30%)</v>
      </c>
      <c r="T2669" t="str">
        <f t="shared" si="474"/>
        <v>44807S2A_MSIL1CCDM-MLB-CLSTA4480702 Sunny (10%-30%)</v>
      </c>
      <c r="U2669">
        <f>IF(COUNTIF(T$2:T2668,T2669)&gt;=1,0,1)</f>
        <v>0</v>
      </c>
      <c r="V2669" s="26" t="s">
        <v>751</v>
      </c>
      <c r="W2669" s="26">
        <f t="shared" si="467"/>
        <v>2022</v>
      </c>
      <c r="X2669" s="26" t="str">
        <f t="shared" si="468"/>
        <v>09</v>
      </c>
      <c r="Y2669" s="26" t="str">
        <f t="shared" si="469"/>
        <v>03</v>
      </c>
      <c r="Z2669" s="26" t="str">
        <f t="shared" si="470"/>
        <v>18</v>
      </c>
      <c r="AA2669" s="26" t="str">
        <f t="shared" si="471"/>
        <v>53</v>
      </c>
      <c r="AB2669" s="26" t="str">
        <f t="shared" si="472"/>
        <v>53</v>
      </c>
      <c r="AC2669" s="86" t="str">
        <f t="shared" si="473"/>
        <v>CLS_TA_2500X1254px_65m_S2A_MSIL1C_20220903_10CC</v>
      </c>
      <c r="AD2669" s="41" t="s">
        <v>752</v>
      </c>
    </row>
    <row r="2670" spans="2:30" x14ac:dyDescent="0.25">
      <c r="B2670" t="s">
        <v>3866</v>
      </c>
      <c r="C2670" t="s">
        <v>3817</v>
      </c>
      <c r="D2670" s="7" t="s">
        <v>3826</v>
      </c>
      <c r="E2670" s="2" t="b">
        <v>1</v>
      </c>
      <c r="F2670" s="2" t="s">
        <v>3815</v>
      </c>
      <c r="G2670" s="7" t="s">
        <v>8</v>
      </c>
      <c r="H2670" t="s">
        <v>101</v>
      </c>
      <c r="I2670" s="53">
        <v>44807</v>
      </c>
      <c r="J2670" s="42" t="s">
        <v>104</v>
      </c>
      <c r="K2670" s="2" t="s">
        <v>140</v>
      </c>
      <c r="L2670" s="9">
        <v>0.3</v>
      </c>
      <c r="M2670" t="s">
        <v>3869</v>
      </c>
      <c r="N2670" s="2" t="s">
        <v>85</v>
      </c>
      <c r="O2670" s="2" t="s">
        <v>4139</v>
      </c>
      <c r="P2670" s="2" t="str">
        <f>VLOOKUP(I2670,Period!A:B,2,FALSE)</f>
        <v>2022H2</v>
      </c>
      <c r="Q2670" s="9">
        <f t="shared" si="464"/>
        <v>0.51249999999999996</v>
      </c>
      <c r="R2670" s="2">
        <f t="shared" si="465"/>
        <v>10</v>
      </c>
      <c r="S2670" t="str">
        <f t="shared" si="466"/>
        <v>02 Sunny (10%-30%)</v>
      </c>
      <c r="T2670" t="str">
        <f t="shared" si="474"/>
        <v>44807S2A_MSIL1CCDM-MLB-CLSTA4480702 Sunny (10%-30%)</v>
      </c>
      <c r="U2670">
        <f>IF(COUNTIF(T$2:T2669,T2670)&gt;=1,0,1)</f>
        <v>0</v>
      </c>
      <c r="V2670" s="26" t="s">
        <v>751</v>
      </c>
      <c r="W2670" s="26">
        <f t="shared" si="467"/>
        <v>2022</v>
      </c>
      <c r="X2670" s="26" t="str">
        <f t="shared" si="468"/>
        <v>09</v>
      </c>
      <c r="Y2670" s="26" t="str">
        <f t="shared" si="469"/>
        <v>03</v>
      </c>
      <c r="Z2670" s="26" t="str">
        <f t="shared" si="470"/>
        <v>18</v>
      </c>
      <c r="AA2670" s="26" t="str">
        <f t="shared" si="471"/>
        <v>53</v>
      </c>
      <c r="AB2670" s="26" t="str">
        <f t="shared" si="472"/>
        <v>52</v>
      </c>
      <c r="AC2670" s="86" t="str">
        <f t="shared" si="473"/>
        <v>CLS_TA_2500X1254px_65m_S2A_MSIL1C_20220903_10CC</v>
      </c>
      <c r="AD2670" s="41" t="s">
        <v>752</v>
      </c>
    </row>
    <row r="2671" spans="2:30" x14ac:dyDescent="0.25">
      <c r="B2671" t="s">
        <v>3866</v>
      </c>
      <c r="C2671" t="s">
        <v>3817</v>
      </c>
      <c r="D2671" s="7" t="s">
        <v>3826</v>
      </c>
      <c r="E2671" s="2" t="b">
        <v>1</v>
      </c>
      <c r="F2671" s="2" t="s">
        <v>3815</v>
      </c>
      <c r="G2671" s="7" t="s">
        <v>8</v>
      </c>
      <c r="H2671" t="s">
        <v>101</v>
      </c>
      <c r="I2671" s="53">
        <v>44807</v>
      </c>
      <c r="J2671" s="42" t="s">
        <v>3827</v>
      </c>
      <c r="K2671" s="2" t="s">
        <v>135</v>
      </c>
      <c r="L2671" s="9">
        <v>3.8</v>
      </c>
      <c r="M2671" t="s">
        <v>3869</v>
      </c>
      <c r="N2671" s="2" t="s">
        <v>85</v>
      </c>
      <c r="O2671" s="2" t="s">
        <v>4139</v>
      </c>
      <c r="P2671" s="2" t="str">
        <f>VLOOKUP(I2671,Period!A:B,2,FALSE)</f>
        <v>2022H2</v>
      </c>
      <c r="Q2671" s="9">
        <f t="shared" si="464"/>
        <v>0.51249999999999996</v>
      </c>
      <c r="R2671" s="2">
        <f t="shared" si="465"/>
        <v>10</v>
      </c>
      <c r="S2671" t="str">
        <f t="shared" si="466"/>
        <v>02 Sunny (10%-30%)</v>
      </c>
      <c r="T2671" t="str">
        <f t="shared" si="474"/>
        <v>44807S2A_MSIL1CCDM-MLB-CLSTA4480702 Sunny (10%-30%)</v>
      </c>
      <c r="U2671">
        <f>IF(COUNTIF(T$2:T2670,T2671)&gt;=1,0,1)</f>
        <v>0</v>
      </c>
      <c r="V2671" s="26" t="s">
        <v>751</v>
      </c>
      <c r="W2671" s="26">
        <f t="shared" si="467"/>
        <v>2022</v>
      </c>
      <c r="X2671" s="26" t="str">
        <f t="shared" si="468"/>
        <v>09</v>
      </c>
      <c r="Y2671" s="26" t="str">
        <f t="shared" si="469"/>
        <v>03</v>
      </c>
      <c r="Z2671" s="26" t="str">
        <f t="shared" si="470"/>
        <v>18</v>
      </c>
      <c r="AA2671" s="26" t="str">
        <f t="shared" si="471"/>
        <v>53</v>
      </c>
      <c r="AB2671" s="26" t="str">
        <f t="shared" si="472"/>
        <v>48</v>
      </c>
      <c r="AC2671" s="86" t="str">
        <f t="shared" si="473"/>
        <v>CLS_TA_2500X1254px_65m_S2A_MSIL1C_20220903_10CC</v>
      </c>
      <c r="AD2671" s="41" t="s">
        <v>752</v>
      </c>
    </row>
    <row r="2672" spans="2:30" x14ac:dyDescent="0.25">
      <c r="B2672" t="s">
        <v>3866</v>
      </c>
      <c r="C2672" t="s">
        <v>3817</v>
      </c>
      <c r="D2672" s="7" t="s">
        <v>3826</v>
      </c>
      <c r="E2672" s="2" t="b">
        <v>1</v>
      </c>
      <c r="F2672" s="2" t="s">
        <v>3815</v>
      </c>
      <c r="G2672" s="7" t="s">
        <v>8</v>
      </c>
      <c r="H2672" t="s">
        <v>101</v>
      </c>
      <c r="I2672" s="53">
        <v>44807</v>
      </c>
      <c r="J2672" s="42" t="s">
        <v>105</v>
      </c>
      <c r="K2672" s="2" t="s">
        <v>162</v>
      </c>
      <c r="L2672" s="9">
        <v>0</v>
      </c>
      <c r="M2672" t="s">
        <v>3869</v>
      </c>
      <c r="N2672" s="2" t="s">
        <v>85</v>
      </c>
      <c r="O2672" s="2" t="s">
        <v>4139</v>
      </c>
      <c r="P2672" s="2" t="str">
        <f>VLOOKUP(I2672,Period!A:B,2,FALSE)</f>
        <v>2022H2</v>
      </c>
      <c r="Q2672" s="9">
        <f t="shared" si="464"/>
        <v>0.51249999999999996</v>
      </c>
      <c r="R2672" s="2">
        <f t="shared" si="465"/>
        <v>10</v>
      </c>
      <c r="S2672" t="str">
        <f t="shared" si="466"/>
        <v>02 Sunny (10%-30%)</v>
      </c>
      <c r="T2672" t="str">
        <f t="shared" si="474"/>
        <v>44807S2A_MSIL1CCDM-MLB-CLSTA4480702 Sunny (10%-30%)</v>
      </c>
      <c r="U2672">
        <f>IF(COUNTIF(T$2:T2671,T2672)&gt;=1,0,1)</f>
        <v>0</v>
      </c>
      <c r="V2672" s="26" t="s">
        <v>751</v>
      </c>
      <c r="W2672" s="26">
        <f t="shared" si="467"/>
        <v>2022</v>
      </c>
      <c r="X2672" s="26" t="str">
        <f t="shared" si="468"/>
        <v>09</v>
      </c>
      <c r="Y2672" s="26" t="str">
        <f t="shared" si="469"/>
        <v>03</v>
      </c>
      <c r="Z2672" s="26" t="str">
        <f t="shared" si="470"/>
        <v>18</v>
      </c>
      <c r="AA2672" s="26" t="str">
        <f t="shared" si="471"/>
        <v>53</v>
      </c>
      <c r="AB2672" s="26" t="str">
        <f t="shared" si="472"/>
        <v>45</v>
      </c>
      <c r="AC2672" s="86" t="str">
        <f t="shared" si="473"/>
        <v>CLS_TA_2500X1254px_65m_S2A_MSIL1C_20220903_10CC</v>
      </c>
      <c r="AD2672" s="41" t="s">
        <v>752</v>
      </c>
    </row>
    <row r="2673" spans="2:30" x14ac:dyDescent="0.25">
      <c r="B2673" t="s">
        <v>3866</v>
      </c>
      <c r="C2673" t="s">
        <v>3817</v>
      </c>
      <c r="D2673" s="7" t="s">
        <v>3826</v>
      </c>
      <c r="E2673" s="2" t="b">
        <v>1</v>
      </c>
      <c r="F2673" s="2" t="s">
        <v>3815</v>
      </c>
      <c r="G2673" s="7" t="s">
        <v>8</v>
      </c>
      <c r="H2673" t="s">
        <v>101</v>
      </c>
      <c r="I2673" s="53">
        <v>44807</v>
      </c>
      <c r="J2673" s="42" t="s">
        <v>110</v>
      </c>
      <c r="K2673" s="2" t="s">
        <v>163</v>
      </c>
      <c r="L2673" s="9">
        <v>0</v>
      </c>
      <c r="M2673" t="s">
        <v>3869</v>
      </c>
      <c r="N2673" s="2" t="s">
        <v>85</v>
      </c>
      <c r="O2673" s="2" t="s">
        <v>4139</v>
      </c>
      <c r="P2673" s="2" t="str">
        <f>VLOOKUP(I2673,Period!A:B,2,FALSE)</f>
        <v>2022H2</v>
      </c>
      <c r="Q2673" s="9">
        <f t="shared" si="464"/>
        <v>0.51249999999999996</v>
      </c>
      <c r="R2673" s="2">
        <f t="shared" si="465"/>
        <v>10</v>
      </c>
      <c r="S2673" t="str">
        <f t="shared" si="466"/>
        <v>02 Sunny (10%-30%)</v>
      </c>
      <c r="T2673" t="str">
        <f t="shared" si="474"/>
        <v>44807S2A_MSIL1CCDM-MLB-CLSTA4480702 Sunny (10%-30%)</v>
      </c>
      <c r="U2673">
        <f>IF(COUNTIF(T$2:T2672,T2673)&gt;=1,0,1)</f>
        <v>0</v>
      </c>
      <c r="V2673" s="26" t="s">
        <v>751</v>
      </c>
      <c r="W2673" s="26">
        <f t="shared" si="467"/>
        <v>2022</v>
      </c>
      <c r="X2673" s="26" t="str">
        <f t="shared" si="468"/>
        <v>09</v>
      </c>
      <c r="Y2673" s="26" t="str">
        <f t="shared" si="469"/>
        <v>03</v>
      </c>
      <c r="Z2673" s="26" t="str">
        <f t="shared" si="470"/>
        <v>18</v>
      </c>
      <c r="AA2673" s="26" t="str">
        <f t="shared" si="471"/>
        <v>53</v>
      </c>
      <c r="AB2673" s="26" t="str">
        <f t="shared" si="472"/>
        <v>38</v>
      </c>
      <c r="AC2673" s="86" t="str">
        <f t="shared" si="473"/>
        <v>CLS_TA_2500X1254px_65m_S2A_MSIL1C_20220903_10CC</v>
      </c>
      <c r="AD2673" s="41" t="s">
        <v>752</v>
      </c>
    </row>
    <row r="2674" spans="2:30" x14ac:dyDescent="0.25">
      <c r="B2674" t="s">
        <v>3866</v>
      </c>
      <c r="C2674" t="s">
        <v>3817</v>
      </c>
      <c r="D2674" s="7" t="s">
        <v>3826</v>
      </c>
      <c r="E2674" s="2" t="b">
        <v>1</v>
      </c>
      <c r="F2674" s="2" t="s">
        <v>3815</v>
      </c>
      <c r="G2674" s="7" t="s">
        <v>8</v>
      </c>
      <c r="H2674" t="s">
        <v>101</v>
      </c>
      <c r="I2674" s="53">
        <v>44807</v>
      </c>
      <c r="J2674" s="42" t="s">
        <v>111</v>
      </c>
      <c r="K2674" s="2" t="s">
        <v>163</v>
      </c>
      <c r="L2674" s="9">
        <v>0</v>
      </c>
      <c r="M2674" t="s">
        <v>3869</v>
      </c>
      <c r="N2674" s="2" t="s">
        <v>85</v>
      </c>
      <c r="O2674" s="2" t="s">
        <v>4139</v>
      </c>
      <c r="P2674" s="2" t="str">
        <f>VLOOKUP(I2674,Period!A:B,2,FALSE)</f>
        <v>2022H2</v>
      </c>
      <c r="Q2674" s="9">
        <f t="shared" si="464"/>
        <v>0.51249999999999996</v>
      </c>
      <c r="R2674" s="2">
        <f t="shared" si="465"/>
        <v>10</v>
      </c>
      <c r="S2674" t="str">
        <f t="shared" si="466"/>
        <v>02 Sunny (10%-30%)</v>
      </c>
      <c r="T2674" t="str">
        <f t="shared" si="474"/>
        <v>44807S2A_MSIL1CCDM-MLB-CLSTA4480702 Sunny (10%-30%)</v>
      </c>
      <c r="U2674">
        <f>IF(COUNTIF(T$2:T2673,T2674)&gt;=1,0,1)</f>
        <v>0</v>
      </c>
      <c r="V2674" s="26" t="s">
        <v>751</v>
      </c>
      <c r="W2674" s="26">
        <f t="shared" si="467"/>
        <v>2022</v>
      </c>
      <c r="X2674" s="26" t="str">
        <f t="shared" si="468"/>
        <v>09</v>
      </c>
      <c r="Y2674" s="26" t="str">
        <f t="shared" si="469"/>
        <v>03</v>
      </c>
      <c r="Z2674" s="26" t="str">
        <f t="shared" si="470"/>
        <v>18</v>
      </c>
      <c r="AA2674" s="26" t="str">
        <f t="shared" si="471"/>
        <v>53</v>
      </c>
      <c r="AB2674" s="26" t="str">
        <f t="shared" si="472"/>
        <v>38</v>
      </c>
      <c r="AC2674" s="86" t="str">
        <f t="shared" si="473"/>
        <v>CLS_TA_2500X1254px_65m_S2A_MSIL1C_20220903_10CC</v>
      </c>
      <c r="AD2674" s="41" t="s">
        <v>752</v>
      </c>
    </row>
    <row r="2675" spans="2:30" x14ac:dyDescent="0.25">
      <c r="B2675" t="s">
        <v>3866</v>
      </c>
      <c r="C2675" t="s">
        <v>3817</v>
      </c>
      <c r="D2675" s="7" t="s">
        <v>3826</v>
      </c>
      <c r="E2675" s="2" t="b">
        <v>1</v>
      </c>
      <c r="F2675" s="2" t="s">
        <v>3815</v>
      </c>
      <c r="G2675" s="7" t="s">
        <v>8</v>
      </c>
      <c r="H2675" t="s">
        <v>101</v>
      </c>
      <c r="I2675" s="53">
        <v>44807</v>
      </c>
      <c r="J2675" s="42" t="s">
        <v>3828</v>
      </c>
      <c r="K2675" s="2" t="s">
        <v>154</v>
      </c>
      <c r="L2675" s="9">
        <v>0</v>
      </c>
      <c r="M2675" t="s">
        <v>3869</v>
      </c>
      <c r="N2675" s="2" t="s">
        <v>85</v>
      </c>
      <c r="O2675" s="2" t="s">
        <v>4139</v>
      </c>
      <c r="P2675" s="2" t="str">
        <f>VLOOKUP(I2675,Period!A:B,2,FALSE)</f>
        <v>2022H2</v>
      </c>
      <c r="Q2675" s="9">
        <f t="shared" si="464"/>
        <v>0.51249999999999996</v>
      </c>
      <c r="R2675" s="2">
        <f t="shared" si="465"/>
        <v>10</v>
      </c>
      <c r="S2675" t="str">
        <f t="shared" si="466"/>
        <v>02 Sunny (10%-30%)</v>
      </c>
      <c r="T2675" t="str">
        <f t="shared" si="474"/>
        <v>44807S2A_MSIL1CCDM-MLB-CLSTA4480702 Sunny (10%-30%)</v>
      </c>
      <c r="U2675">
        <f>IF(COUNTIF(T$2:T2674,T2675)&gt;=1,0,1)</f>
        <v>0</v>
      </c>
      <c r="V2675" s="26" t="s">
        <v>751</v>
      </c>
      <c r="W2675" s="26">
        <f t="shared" si="467"/>
        <v>2022</v>
      </c>
      <c r="X2675" s="26" t="str">
        <f t="shared" si="468"/>
        <v>09</v>
      </c>
      <c r="Y2675" s="26" t="str">
        <f t="shared" si="469"/>
        <v>03</v>
      </c>
      <c r="Z2675" s="26" t="str">
        <f t="shared" si="470"/>
        <v>18</v>
      </c>
      <c r="AA2675" s="26" t="str">
        <f t="shared" si="471"/>
        <v>53</v>
      </c>
      <c r="AB2675" s="26" t="str">
        <f t="shared" si="472"/>
        <v>34</v>
      </c>
      <c r="AC2675" s="86" t="str">
        <f t="shared" si="473"/>
        <v>CLS_TA_2500X1254px_65m_S2A_MSIL1C_20220903_10CC</v>
      </c>
      <c r="AD2675" s="41" t="s">
        <v>752</v>
      </c>
    </row>
    <row r="2676" spans="2:30" x14ac:dyDescent="0.25">
      <c r="B2676" t="s">
        <v>3866</v>
      </c>
      <c r="C2676" t="s">
        <v>3817</v>
      </c>
      <c r="D2676" s="7" t="s">
        <v>3826</v>
      </c>
      <c r="E2676" s="2" t="b">
        <v>1</v>
      </c>
      <c r="F2676" s="2" t="s">
        <v>3815</v>
      </c>
      <c r="G2676" s="7" t="s">
        <v>8</v>
      </c>
      <c r="H2676" t="s">
        <v>101</v>
      </c>
      <c r="I2676" s="57">
        <v>44805</v>
      </c>
      <c r="J2676" s="56" t="s">
        <v>102</v>
      </c>
      <c r="K2676" s="2" t="s">
        <v>3838</v>
      </c>
      <c r="L2676" s="9">
        <v>0</v>
      </c>
      <c r="M2676" t="s">
        <v>3869</v>
      </c>
      <c r="N2676" s="2" t="s">
        <v>85</v>
      </c>
      <c r="O2676" s="2" t="s">
        <v>4139</v>
      </c>
      <c r="P2676" s="2" t="str">
        <f>VLOOKUP(I2676,Period!A:B,2,FALSE)</f>
        <v>2022H2</v>
      </c>
      <c r="Q2676" s="9">
        <f t="shared" si="464"/>
        <v>0</v>
      </c>
      <c r="R2676" s="2">
        <f t="shared" si="465"/>
        <v>0</v>
      </c>
      <c r="S2676" t="str">
        <f t="shared" si="466"/>
        <v>01 Clear (0%)</v>
      </c>
      <c r="T2676" t="str">
        <f t="shared" si="474"/>
        <v>44805S2A_MSIL1CCDM-MLB-CLSTA4480501 Clear (0%)</v>
      </c>
      <c r="U2676">
        <f>IF(COUNTIF(T$2:T2675,T2676)&gt;=1,0,1)</f>
        <v>1</v>
      </c>
      <c r="V2676" s="26" t="s">
        <v>751</v>
      </c>
      <c r="W2676" s="26">
        <f t="shared" si="467"/>
        <v>2022</v>
      </c>
      <c r="X2676" s="26" t="str">
        <f t="shared" si="468"/>
        <v>09</v>
      </c>
      <c r="Y2676" s="26" t="str">
        <f t="shared" si="469"/>
        <v>01</v>
      </c>
      <c r="Z2676" s="26" t="str">
        <f t="shared" si="470"/>
        <v>19</v>
      </c>
      <c r="AA2676" s="26" t="str">
        <f t="shared" si="471"/>
        <v>04</v>
      </c>
      <c r="AB2676" s="26" t="str">
        <f t="shared" si="472"/>
        <v>03</v>
      </c>
      <c r="AC2676" s="86" t="str">
        <f t="shared" si="473"/>
        <v>CLS_TA_2500X1254px_65m_S2A_MSIL1C_20220901_0CC</v>
      </c>
      <c r="AD2676" s="41" t="s">
        <v>752</v>
      </c>
    </row>
    <row r="2677" spans="2:30" x14ac:dyDescent="0.25">
      <c r="B2677" t="s">
        <v>3866</v>
      </c>
      <c r="C2677" t="s">
        <v>3817</v>
      </c>
      <c r="D2677" s="7" t="s">
        <v>3826</v>
      </c>
      <c r="E2677" s="2" t="b">
        <v>1</v>
      </c>
      <c r="F2677" s="2" t="s">
        <v>3815</v>
      </c>
      <c r="G2677" s="7" t="s">
        <v>8</v>
      </c>
      <c r="H2677" t="s">
        <v>101</v>
      </c>
      <c r="I2677" s="57">
        <v>44805</v>
      </c>
      <c r="J2677" s="56" t="s">
        <v>103</v>
      </c>
      <c r="K2677" s="2" t="s">
        <v>3839</v>
      </c>
      <c r="L2677" s="9">
        <v>0</v>
      </c>
      <c r="M2677" t="s">
        <v>3869</v>
      </c>
      <c r="N2677" s="2" t="s">
        <v>85</v>
      </c>
      <c r="O2677" s="2" t="s">
        <v>4139</v>
      </c>
      <c r="P2677" s="2" t="str">
        <f>VLOOKUP(I2677,Period!A:B,2,FALSE)</f>
        <v>2022H2</v>
      </c>
      <c r="Q2677" s="9">
        <f t="shared" si="464"/>
        <v>0</v>
      </c>
      <c r="R2677" s="2">
        <f t="shared" si="465"/>
        <v>0</v>
      </c>
      <c r="S2677" t="str">
        <f t="shared" si="466"/>
        <v>01 Clear (0%)</v>
      </c>
      <c r="T2677" t="str">
        <f t="shared" si="474"/>
        <v>44805S2A_MSIL1CCDM-MLB-CLSTA4480501 Clear (0%)</v>
      </c>
      <c r="U2677">
        <f>IF(COUNTIF(T$2:T2676,T2677)&gt;=1,0,1)</f>
        <v>0</v>
      </c>
      <c r="V2677" s="26" t="s">
        <v>751</v>
      </c>
      <c r="W2677" s="26">
        <f t="shared" si="467"/>
        <v>2022</v>
      </c>
      <c r="X2677" s="26" t="str">
        <f t="shared" si="468"/>
        <v>09</v>
      </c>
      <c r="Y2677" s="26" t="str">
        <f t="shared" si="469"/>
        <v>01</v>
      </c>
      <c r="Z2677" s="26" t="str">
        <f t="shared" si="470"/>
        <v>19</v>
      </c>
      <c r="AA2677" s="26" t="str">
        <f t="shared" si="471"/>
        <v>04</v>
      </c>
      <c r="AB2677" s="26" t="str">
        <f t="shared" si="472"/>
        <v>00</v>
      </c>
      <c r="AC2677" s="86" t="str">
        <f t="shared" si="473"/>
        <v>CLS_TA_2500X1254px_65m_S2A_MSIL1C_20220901_0CC</v>
      </c>
      <c r="AD2677" s="41" t="s">
        <v>752</v>
      </c>
    </row>
    <row r="2678" spans="2:30" x14ac:dyDescent="0.25">
      <c r="B2678" t="s">
        <v>3866</v>
      </c>
      <c r="C2678" t="s">
        <v>3817</v>
      </c>
      <c r="D2678" s="7" t="s">
        <v>3826</v>
      </c>
      <c r="E2678" s="2" t="b">
        <v>1</v>
      </c>
      <c r="F2678" s="2" t="s">
        <v>3815</v>
      </c>
      <c r="G2678" s="7" t="s">
        <v>8</v>
      </c>
      <c r="H2678" t="s">
        <v>101</v>
      </c>
      <c r="I2678" s="57">
        <v>44805</v>
      </c>
      <c r="J2678" s="56" t="s">
        <v>104</v>
      </c>
      <c r="K2678" s="2" t="s">
        <v>3840</v>
      </c>
      <c r="L2678" s="9">
        <v>0</v>
      </c>
      <c r="M2678" t="s">
        <v>3869</v>
      </c>
      <c r="N2678" s="2" t="s">
        <v>85</v>
      </c>
      <c r="O2678" s="2" t="s">
        <v>4139</v>
      </c>
      <c r="P2678" s="2" t="str">
        <f>VLOOKUP(I2678,Period!A:B,2,FALSE)</f>
        <v>2022H2</v>
      </c>
      <c r="Q2678" s="9">
        <f t="shared" si="464"/>
        <v>0</v>
      </c>
      <c r="R2678" s="2">
        <f t="shared" si="465"/>
        <v>0</v>
      </c>
      <c r="S2678" t="str">
        <f t="shared" si="466"/>
        <v>01 Clear (0%)</v>
      </c>
      <c r="T2678" t="str">
        <f t="shared" si="474"/>
        <v>44805S2A_MSIL1CCDM-MLB-CLSTA4480501 Clear (0%)</v>
      </c>
      <c r="U2678">
        <f>IF(COUNTIF(T$2:T2677,T2678)&gt;=1,0,1)</f>
        <v>0</v>
      </c>
      <c r="V2678" s="26" t="s">
        <v>751</v>
      </c>
      <c r="W2678" s="26">
        <f t="shared" si="467"/>
        <v>2022</v>
      </c>
      <c r="X2678" s="26" t="str">
        <f t="shared" si="468"/>
        <v>09</v>
      </c>
      <c r="Y2678" s="26" t="str">
        <f t="shared" si="469"/>
        <v>01</v>
      </c>
      <c r="Z2678" s="26" t="str">
        <f t="shared" si="470"/>
        <v>19</v>
      </c>
      <c r="AA2678" s="26" t="str">
        <f t="shared" si="471"/>
        <v>03</v>
      </c>
      <c r="AB2678" s="26" t="str">
        <f t="shared" si="472"/>
        <v>59</v>
      </c>
      <c r="AC2678" s="86" t="str">
        <f t="shared" si="473"/>
        <v>CLS_TA_2500X1254px_65m_S2A_MSIL1C_20220901_0CC</v>
      </c>
      <c r="AD2678" s="41" t="s">
        <v>752</v>
      </c>
    </row>
    <row r="2679" spans="2:30" x14ac:dyDescent="0.25">
      <c r="B2679" t="s">
        <v>3866</v>
      </c>
      <c r="C2679" t="s">
        <v>3817</v>
      </c>
      <c r="D2679" s="7" t="s">
        <v>3826</v>
      </c>
      <c r="E2679" s="2" t="b">
        <v>1</v>
      </c>
      <c r="F2679" s="2" t="s">
        <v>3815</v>
      </c>
      <c r="G2679" s="7" t="s">
        <v>8</v>
      </c>
      <c r="H2679" t="s">
        <v>101</v>
      </c>
      <c r="I2679" s="57">
        <v>44805</v>
      </c>
      <c r="J2679" s="56" t="s">
        <v>105</v>
      </c>
      <c r="K2679" s="2" t="s">
        <v>145</v>
      </c>
      <c r="L2679" s="9">
        <v>0</v>
      </c>
      <c r="M2679" t="s">
        <v>3869</v>
      </c>
      <c r="N2679" s="2" t="s">
        <v>85</v>
      </c>
      <c r="O2679" s="2" t="s">
        <v>4139</v>
      </c>
      <c r="P2679" s="2" t="str">
        <f>VLOOKUP(I2679,Period!A:B,2,FALSE)</f>
        <v>2022H2</v>
      </c>
      <c r="Q2679" s="9">
        <f t="shared" si="464"/>
        <v>0</v>
      </c>
      <c r="R2679" s="2">
        <f t="shared" si="465"/>
        <v>0</v>
      </c>
      <c r="S2679" t="str">
        <f t="shared" si="466"/>
        <v>01 Clear (0%)</v>
      </c>
      <c r="T2679" t="str">
        <f t="shared" si="474"/>
        <v>44805S2A_MSIL1CCDM-MLB-CLSTA4480501 Clear (0%)</v>
      </c>
      <c r="U2679">
        <f>IF(COUNTIF(T$2:T2678,T2679)&gt;=1,0,1)</f>
        <v>0</v>
      </c>
      <c r="V2679" s="26" t="s">
        <v>751</v>
      </c>
      <c r="W2679" s="26">
        <f t="shared" si="467"/>
        <v>2022</v>
      </c>
      <c r="X2679" s="26" t="str">
        <f t="shared" si="468"/>
        <v>09</v>
      </c>
      <c r="Y2679" s="26" t="str">
        <f t="shared" si="469"/>
        <v>01</v>
      </c>
      <c r="Z2679" s="26" t="str">
        <f t="shared" si="470"/>
        <v>19</v>
      </c>
      <c r="AA2679" s="26" t="str">
        <f t="shared" si="471"/>
        <v>03</v>
      </c>
      <c r="AB2679" s="26" t="str">
        <f t="shared" si="472"/>
        <v>49</v>
      </c>
      <c r="AC2679" s="86" t="str">
        <f t="shared" si="473"/>
        <v>CLS_TA_2500X1254px_65m_S2A_MSIL1C_20220901_0CC</v>
      </c>
      <c r="AD2679" s="41" t="s">
        <v>752</v>
      </c>
    </row>
    <row r="2680" spans="2:30" x14ac:dyDescent="0.25">
      <c r="B2680" t="s">
        <v>3866</v>
      </c>
      <c r="C2680" t="s">
        <v>3817</v>
      </c>
      <c r="D2680" s="7" t="s">
        <v>3826</v>
      </c>
      <c r="E2680" s="2" t="b">
        <v>1</v>
      </c>
      <c r="F2680" s="2" t="s">
        <v>3815</v>
      </c>
      <c r="G2680" s="7" t="s">
        <v>8</v>
      </c>
      <c r="H2680" t="s">
        <v>101</v>
      </c>
      <c r="I2680" s="57">
        <v>44805</v>
      </c>
      <c r="J2680" s="56" t="s">
        <v>111</v>
      </c>
      <c r="K2680" s="2" t="s">
        <v>147</v>
      </c>
      <c r="L2680" s="9">
        <v>0</v>
      </c>
      <c r="M2680" t="s">
        <v>3869</v>
      </c>
      <c r="N2680" s="2" t="s">
        <v>85</v>
      </c>
      <c r="O2680" s="2" t="s">
        <v>4139</v>
      </c>
      <c r="P2680" s="2" t="str">
        <f>VLOOKUP(I2680,Period!A:B,2,FALSE)</f>
        <v>2022H2</v>
      </c>
      <c r="Q2680" s="9">
        <f t="shared" si="464"/>
        <v>0</v>
      </c>
      <c r="R2680" s="2">
        <f t="shared" si="465"/>
        <v>0</v>
      </c>
      <c r="S2680" t="str">
        <f t="shared" si="466"/>
        <v>01 Clear (0%)</v>
      </c>
      <c r="T2680" t="str">
        <f t="shared" si="474"/>
        <v>44805S2A_MSIL1CCDM-MLB-CLSTA4480501 Clear (0%)</v>
      </c>
      <c r="U2680">
        <f>IF(COUNTIF(T$2:T2679,T2680)&gt;=1,0,1)</f>
        <v>0</v>
      </c>
      <c r="V2680" s="26" t="s">
        <v>751</v>
      </c>
      <c r="W2680" s="26">
        <f t="shared" si="467"/>
        <v>2022</v>
      </c>
      <c r="X2680" s="26" t="str">
        <f t="shared" si="468"/>
        <v>09</v>
      </c>
      <c r="Y2680" s="26" t="str">
        <f t="shared" si="469"/>
        <v>01</v>
      </c>
      <c r="Z2680" s="26" t="str">
        <f t="shared" si="470"/>
        <v>19</v>
      </c>
      <c r="AA2680" s="26" t="str">
        <f t="shared" si="471"/>
        <v>03</v>
      </c>
      <c r="AB2680" s="26" t="str">
        <f t="shared" si="472"/>
        <v>45</v>
      </c>
      <c r="AC2680" s="86" t="str">
        <f t="shared" si="473"/>
        <v>CLS_TA_2500X1254px_65m_S2A_MSIL1C_20220901_0CC</v>
      </c>
      <c r="AD2680" s="41" t="s">
        <v>752</v>
      </c>
    </row>
    <row r="2681" spans="2:30" x14ac:dyDescent="0.25">
      <c r="B2681" t="s">
        <v>3866</v>
      </c>
      <c r="C2681" t="s">
        <v>3817</v>
      </c>
      <c r="D2681" s="7" t="s">
        <v>3826</v>
      </c>
      <c r="E2681" s="2" t="b">
        <v>1</v>
      </c>
      <c r="F2681" s="2" t="s">
        <v>3815</v>
      </c>
      <c r="G2681" s="7" t="s">
        <v>8</v>
      </c>
      <c r="H2681" t="s">
        <v>101</v>
      </c>
      <c r="I2681" s="57">
        <v>44805</v>
      </c>
      <c r="J2681" s="56" t="s">
        <v>110</v>
      </c>
      <c r="K2681" s="2" t="s">
        <v>155</v>
      </c>
      <c r="L2681" s="9">
        <v>0</v>
      </c>
      <c r="M2681" t="s">
        <v>3869</v>
      </c>
      <c r="N2681" s="2" t="s">
        <v>85</v>
      </c>
      <c r="O2681" s="2" t="s">
        <v>4139</v>
      </c>
      <c r="P2681" s="2" t="str">
        <f>VLOOKUP(I2681,Period!A:B,2,FALSE)</f>
        <v>2022H2</v>
      </c>
      <c r="Q2681" s="9">
        <f t="shared" si="464"/>
        <v>0</v>
      </c>
      <c r="R2681" s="2">
        <f t="shared" si="465"/>
        <v>0</v>
      </c>
      <c r="S2681" t="str">
        <f t="shared" si="466"/>
        <v>01 Clear (0%)</v>
      </c>
      <c r="T2681" t="str">
        <f t="shared" si="474"/>
        <v>44805S2A_MSIL1CCDM-MLB-CLSTA4480501 Clear (0%)</v>
      </c>
      <c r="U2681">
        <f>IF(COUNTIF(T$2:T2680,T2681)&gt;=1,0,1)</f>
        <v>0</v>
      </c>
      <c r="V2681" s="26" t="s">
        <v>751</v>
      </c>
      <c r="W2681" s="26">
        <f t="shared" si="467"/>
        <v>2022</v>
      </c>
      <c r="X2681" s="26" t="str">
        <f t="shared" si="468"/>
        <v>09</v>
      </c>
      <c r="Y2681" s="26" t="str">
        <f t="shared" si="469"/>
        <v>01</v>
      </c>
      <c r="Z2681" s="26" t="str">
        <f t="shared" si="470"/>
        <v>19</v>
      </c>
      <c r="AA2681" s="26" t="str">
        <f t="shared" si="471"/>
        <v>03</v>
      </c>
      <c r="AB2681" s="26" t="str">
        <f t="shared" si="472"/>
        <v>44</v>
      </c>
      <c r="AC2681" s="86" t="str">
        <f t="shared" si="473"/>
        <v>CLS_TA_2500X1254px_65m_S2A_MSIL1C_20220901_0CC</v>
      </c>
      <c r="AD2681" s="41" t="s">
        <v>752</v>
      </c>
    </row>
    <row r="2682" spans="2:30" x14ac:dyDescent="0.25">
      <c r="B2682" t="s">
        <v>3866</v>
      </c>
      <c r="C2682" t="s">
        <v>3817</v>
      </c>
      <c r="D2682" s="7" t="s">
        <v>3826</v>
      </c>
      <c r="E2682" s="2" t="b">
        <v>1</v>
      </c>
      <c r="F2682" s="2" t="s">
        <v>3815</v>
      </c>
      <c r="G2682" s="7" t="s">
        <v>8</v>
      </c>
      <c r="H2682" t="s">
        <v>101</v>
      </c>
      <c r="I2682" s="53">
        <v>44802</v>
      </c>
      <c r="J2682" s="42" t="s">
        <v>103</v>
      </c>
      <c r="K2682" s="2" t="s">
        <v>3833</v>
      </c>
      <c r="L2682" s="9">
        <v>1.6</v>
      </c>
      <c r="M2682" t="s">
        <v>3869</v>
      </c>
      <c r="N2682" s="2" t="s">
        <v>85</v>
      </c>
      <c r="O2682" s="2" t="s">
        <v>4139</v>
      </c>
      <c r="P2682" s="2" t="str">
        <f>VLOOKUP(I2682,Period!A:B,2,FALSE)</f>
        <v>2022H2</v>
      </c>
      <c r="Q2682" s="9">
        <f t="shared" si="464"/>
        <v>1.7999999999999998</v>
      </c>
      <c r="R2682" s="2">
        <f t="shared" si="465"/>
        <v>10</v>
      </c>
      <c r="S2682" t="str">
        <f t="shared" si="466"/>
        <v>02 Sunny (10%-30%)</v>
      </c>
      <c r="T2682" t="str">
        <f t="shared" si="474"/>
        <v>44802S2A_MSIL1CCDM-MLB-CLSTA4480202 Sunny (10%-30%)</v>
      </c>
      <c r="U2682">
        <f>IF(COUNTIF(T$2:T2681,T2682)&gt;=1,0,1)</f>
        <v>1</v>
      </c>
      <c r="V2682" s="26" t="s">
        <v>751</v>
      </c>
      <c r="W2682" s="26">
        <f t="shared" si="467"/>
        <v>2022</v>
      </c>
      <c r="X2682" s="26" t="str">
        <f t="shared" si="468"/>
        <v>08</v>
      </c>
      <c r="Y2682" s="26">
        <f t="shared" si="469"/>
        <v>29</v>
      </c>
      <c r="Z2682" s="26" t="str">
        <f t="shared" si="470"/>
        <v>18</v>
      </c>
      <c r="AA2682" s="26" t="str">
        <f t="shared" si="471"/>
        <v>54</v>
      </c>
      <c r="AB2682" s="26" t="str">
        <f t="shared" si="472"/>
        <v>04</v>
      </c>
      <c r="AC2682" s="86" t="str">
        <f t="shared" si="473"/>
        <v>CLS_TA_2500X1254px_65m_S2A_MSIL1C_20220829_10CC</v>
      </c>
      <c r="AD2682" s="41" t="s">
        <v>752</v>
      </c>
    </row>
    <row r="2683" spans="2:30" x14ac:dyDescent="0.25">
      <c r="B2683" t="s">
        <v>3866</v>
      </c>
      <c r="C2683" t="s">
        <v>3817</v>
      </c>
      <c r="D2683" s="7" t="s">
        <v>3826</v>
      </c>
      <c r="E2683" s="2" t="b">
        <v>1</v>
      </c>
      <c r="F2683" s="2" t="s">
        <v>3815</v>
      </c>
      <c r="G2683" s="7" t="s">
        <v>8</v>
      </c>
      <c r="H2683" t="s">
        <v>101</v>
      </c>
      <c r="I2683" s="53">
        <v>44802</v>
      </c>
      <c r="J2683" s="42" t="s">
        <v>104</v>
      </c>
      <c r="K2683" s="2" t="s">
        <v>3837</v>
      </c>
      <c r="L2683" s="9">
        <v>5.4</v>
      </c>
      <c r="M2683" t="s">
        <v>3869</v>
      </c>
      <c r="N2683" s="2" t="s">
        <v>85</v>
      </c>
      <c r="O2683" s="2" t="s">
        <v>4139</v>
      </c>
      <c r="P2683" s="2" t="str">
        <f>VLOOKUP(I2683,Period!A:B,2,FALSE)</f>
        <v>2022H2</v>
      </c>
      <c r="Q2683" s="9">
        <f t="shared" si="464"/>
        <v>1.7999999999999998</v>
      </c>
      <c r="R2683" s="2">
        <f t="shared" si="465"/>
        <v>10</v>
      </c>
      <c r="S2683" t="str">
        <f t="shared" si="466"/>
        <v>02 Sunny (10%-30%)</v>
      </c>
      <c r="T2683" t="str">
        <f t="shared" si="474"/>
        <v>44802S2A_MSIL1CCDM-MLB-CLSTA4480202 Sunny (10%-30%)</v>
      </c>
      <c r="U2683">
        <f>IF(COUNTIF(T$2:T2682,T2683)&gt;=1,0,1)</f>
        <v>0</v>
      </c>
      <c r="V2683" s="26" t="s">
        <v>751</v>
      </c>
      <c r="W2683" s="26">
        <f t="shared" si="467"/>
        <v>2022</v>
      </c>
      <c r="X2683" s="26" t="str">
        <f t="shared" si="468"/>
        <v>08</v>
      </c>
      <c r="Y2683" s="26">
        <f t="shared" si="469"/>
        <v>29</v>
      </c>
      <c r="Z2683" s="26" t="str">
        <f t="shared" si="470"/>
        <v>18</v>
      </c>
      <c r="AA2683" s="26" t="str">
        <f t="shared" si="471"/>
        <v>54</v>
      </c>
      <c r="AB2683" s="26" t="str">
        <f t="shared" si="472"/>
        <v>03</v>
      </c>
      <c r="AC2683" s="86" t="str">
        <f t="shared" si="473"/>
        <v>CLS_TA_2500X1254px_65m_S2A_MSIL1C_20220829_10CC</v>
      </c>
      <c r="AD2683" s="41" t="s">
        <v>752</v>
      </c>
    </row>
    <row r="2684" spans="2:30" x14ac:dyDescent="0.25">
      <c r="B2684" t="s">
        <v>3866</v>
      </c>
      <c r="C2684" t="s">
        <v>3817</v>
      </c>
      <c r="D2684" s="7" t="s">
        <v>3826</v>
      </c>
      <c r="E2684" s="2" t="b">
        <v>1</v>
      </c>
      <c r="F2684" s="2" t="s">
        <v>3815</v>
      </c>
      <c r="G2684" s="7" t="s">
        <v>8</v>
      </c>
      <c r="H2684" t="s">
        <v>101</v>
      </c>
      <c r="I2684" s="53">
        <v>44802</v>
      </c>
      <c r="J2684" s="42" t="s">
        <v>110</v>
      </c>
      <c r="K2684" s="2" t="s">
        <v>116</v>
      </c>
      <c r="L2684" s="9">
        <v>0.1</v>
      </c>
      <c r="M2684" t="s">
        <v>3869</v>
      </c>
      <c r="N2684" s="2" t="s">
        <v>85</v>
      </c>
      <c r="O2684" s="2" t="s">
        <v>4139</v>
      </c>
      <c r="P2684" s="2" t="str">
        <f>VLOOKUP(I2684,Period!A:B,2,FALSE)</f>
        <v>2022H2</v>
      </c>
      <c r="Q2684" s="9">
        <f t="shared" si="464"/>
        <v>1.7999999999999998</v>
      </c>
      <c r="R2684" s="2">
        <f t="shared" si="465"/>
        <v>10</v>
      </c>
      <c r="S2684" t="str">
        <f t="shared" si="466"/>
        <v>02 Sunny (10%-30%)</v>
      </c>
      <c r="T2684" t="str">
        <f t="shared" si="474"/>
        <v>44802S2A_MSIL1CCDM-MLB-CLSTA4480202 Sunny (10%-30%)</v>
      </c>
      <c r="U2684">
        <f>IF(COUNTIF(T$2:T2683,T2684)&gt;=1,0,1)</f>
        <v>0</v>
      </c>
      <c r="V2684" s="26" t="s">
        <v>751</v>
      </c>
      <c r="W2684" s="26">
        <f t="shared" si="467"/>
        <v>2022</v>
      </c>
      <c r="X2684" s="26" t="str">
        <f t="shared" si="468"/>
        <v>08</v>
      </c>
      <c r="Y2684" s="26">
        <f t="shared" si="469"/>
        <v>29</v>
      </c>
      <c r="Z2684" s="26" t="str">
        <f t="shared" si="470"/>
        <v>18</v>
      </c>
      <c r="AA2684" s="26" t="str">
        <f t="shared" si="471"/>
        <v>53</v>
      </c>
      <c r="AB2684" s="26" t="str">
        <f t="shared" si="472"/>
        <v>49</v>
      </c>
      <c r="AC2684" s="86" t="str">
        <f t="shared" si="473"/>
        <v>CLS_TA_2500X1254px_65m_S2A_MSIL1C_20220829_10CC</v>
      </c>
      <c r="AD2684" s="41" t="s">
        <v>752</v>
      </c>
    </row>
    <row r="2685" spans="2:30" x14ac:dyDescent="0.25">
      <c r="B2685" t="s">
        <v>3866</v>
      </c>
      <c r="C2685" t="s">
        <v>3817</v>
      </c>
      <c r="D2685" s="7" t="s">
        <v>3826</v>
      </c>
      <c r="E2685" s="2" t="b">
        <v>1</v>
      </c>
      <c r="F2685" s="2" t="s">
        <v>3815</v>
      </c>
      <c r="G2685" s="7" t="s">
        <v>8</v>
      </c>
      <c r="H2685" t="s">
        <v>101</v>
      </c>
      <c r="I2685" s="53">
        <v>44802</v>
      </c>
      <c r="J2685" s="42" t="s">
        <v>111</v>
      </c>
      <c r="K2685" s="2" t="s">
        <v>116</v>
      </c>
      <c r="L2685" s="9">
        <v>0.1</v>
      </c>
      <c r="M2685" t="s">
        <v>3869</v>
      </c>
      <c r="N2685" s="2" t="s">
        <v>85</v>
      </c>
      <c r="O2685" s="2" t="s">
        <v>4139</v>
      </c>
      <c r="P2685" s="2" t="str">
        <f>VLOOKUP(I2685,Period!A:B,2,FALSE)</f>
        <v>2022H2</v>
      </c>
      <c r="Q2685" s="9">
        <f t="shared" si="464"/>
        <v>1.7999999999999998</v>
      </c>
      <c r="R2685" s="2">
        <f t="shared" si="465"/>
        <v>10</v>
      </c>
      <c r="S2685" t="str">
        <f t="shared" si="466"/>
        <v>02 Sunny (10%-30%)</v>
      </c>
      <c r="T2685" t="str">
        <f t="shared" si="474"/>
        <v>44802S2A_MSIL1CCDM-MLB-CLSTA4480202 Sunny (10%-30%)</v>
      </c>
      <c r="U2685">
        <f>IF(COUNTIF(T$2:T2684,T2685)&gt;=1,0,1)</f>
        <v>0</v>
      </c>
      <c r="V2685" s="26" t="s">
        <v>751</v>
      </c>
      <c r="W2685" s="26">
        <f t="shared" si="467"/>
        <v>2022</v>
      </c>
      <c r="X2685" s="26" t="str">
        <f t="shared" si="468"/>
        <v>08</v>
      </c>
      <c r="Y2685" s="26">
        <f t="shared" si="469"/>
        <v>29</v>
      </c>
      <c r="Z2685" s="26" t="str">
        <f t="shared" si="470"/>
        <v>18</v>
      </c>
      <c r="AA2685" s="26" t="str">
        <f t="shared" si="471"/>
        <v>53</v>
      </c>
      <c r="AB2685" s="26" t="str">
        <f t="shared" si="472"/>
        <v>49</v>
      </c>
      <c r="AC2685" s="86" t="str">
        <f t="shared" si="473"/>
        <v>CLS_TA_2500X1254px_65m_S2A_MSIL1C_20220829_10CC</v>
      </c>
      <c r="AD2685" s="41" t="s">
        <v>752</v>
      </c>
    </row>
    <row r="2686" spans="2:30" x14ac:dyDescent="0.25">
      <c r="B2686" t="s">
        <v>3866</v>
      </c>
      <c r="C2686" t="s">
        <v>3817</v>
      </c>
      <c r="D2686" s="7" t="s">
        <v>3826</v>
      </c>
      <c r="E2686" s="2" t="b">
        <v>1</v>
      </c>
      <c r="F2686" s="2" t="s">
        <v>3815</v>
      </c>
      <c r="G2686" s="7" t="s">
        <v>8</v>
      </c>
      <c r="H2686" t="s">
        <v>101</v>
      </c>
      <c r="I2686" s="57">
        <v>44800</v>
      </c>
      <c r="J2686" s="56" t="s">
        <v>103</v>
      </c>
      <c r="K2686" s="2" t="s">
        <v>137</v>
      </c>
      <c r="L2686" s="9">
        <v>0</v>
      </c>
      <c r="M2686" t="s">
        <v>3869</v>
      </c>
      <c r="N2686" s="2" t="s">
        <v>85</v>
      </c>
      <c r="O2686" s="2" t="s">
        <v>4139</v>
      </c>
      <c r="P2686" s="2" t="str">
        <f>VLOOKUP(I2686,Period!A:B,2,FALSE)</f>
        <v>2022H2</v>
      </c>
      <c r="Q2686" s="9">
        <f t="shared" si="464"/>
        <v>0</v>
      </c>
      <c r="R2686" s="2">
        <f t="shared" si="465"/>
        <v>0</v>
      </c>
      <c r="S2686" t="str">
        <f t="shared" si="466"/>
        <v>01 Clear (0%)</v>
      </c>
      <c r="T2686" t="str">
        <f t="shared" si="474"/>
        <v>44800S2A_MSIL1CCDM-MLB-CLSTA4480001 Clear (0%)</v>
      </c>
      <c r="U2686">
        <f>IF(COUNTIF(T$2:T2685,T2686)&gt;=1,0,1)</f>
        <v>1</v>
      </c>
      <c r="V2686" s="26" t="s">
        <v>751</v>
      </c>
      <c r="W2686" s="26">
        <f t="shared" si="467"/>
        <v>2022</v>
      </c>
      <c r="X2686" s="26" t="str">
        <f t="shared" si="468"/>
        <v>08</v>
      </c>
      <c r="Y2686" s="26">
        <f t="shared" si="469"/>
        <v>27</v>
      </c>
      <c r="Z2686" s="26" t="str">
        <f t="shared" si="470"/>
        <v>19</v>
      </c>
      <c r="AA2686" s="26" t="str">
        <f t="shared" si="471"/>
        <v>03</v>
      </c>
      <c r="AB2686" s="26" t="str">
        <f t="shared" si="472"/>
        <v>48</v>
      </c>
      <c r="AC2686" s="86" t="str">
        <f t="shared" si="473"/>
        <v>CLS_TA_2500X1254px_65m_S2A_MSIL1C_20220827_0CC</v>
      </c>
      <c r="AD2686" s="41" t="s">
        <v>752</v>
      </c>
    </row>
    <row r="2687" spans="2:30" x14ac:dyDescent="0.25">
      <c r="B2687" t="s">
        <v>3866</v>
      </c>
      <c r="C2687" t="s">
        <v>3817</v>
      </c>
      <c r="D2687" s="7" t="s">
        <v>3826</v>
      </c>
      <c r="E2687" s="2" t="b">
        <v>1</v>
      </c>
      <c r="F2687" s="2" t="s">
        <v>3815</v>
      </c>
      <c r="G2687" s="7" t="s">
        <v>8</v>
      </c>
      <c r="H2687" t="s">
        <v>101</v>
      </c>
      <c r="I2687" s="57">
        <v>44800</v>
      </c>
      <c r="J2687" s="56" t="s">
        <v>104</v>
      </c>
      <c r="K2687" s="2" t="s">
        <v>138</v>
      </c>
      <c r="L2687" s="9">
        <v>0</v>
      </c>
      <c r="M2687" t="s">
        <v>3869</v>
      </c>
      <c r="N2687" s="2" t="s">
        <v>85</v>
      </c>
      <c r="O2687" s="2" t="s">
        <v>4139</v>
      </c>
      <c r="P2687" s="2" t="str">
        <f>VLOOKUP(I2687,Period!A:B,2,FALSE)</f>
        <v>2022H2</v>
      </c>
      <c r="Q2687" s="9">
        <f t="shared" si="464"/>
        <v>0</v>
      </c>
      <c r="R2687" s="2">
        <f t="shared" si="465"/>
        <v>0</v>
      </c>
      <c r="S2687" t="str">
        <f t="shared" si="466"/>
        <v>01 Clear (0%)</v>
      </c>
      <c r="T2687" t="str">
        <f t="shared" si="474"/>
        <v>44800S2A_MSIL1CCDM-MLB-CLSTA4480001 Clear (0%)</v>
      </c>
      <c r="U2687">
        <f>IF(COUNTIF(T$2:T2686,T2687)&gt;=1,0,1)</f>
        <v>0</v>
      </c>
      <c r="V2687" s="26" t="s">
        <v>751</v>
      </c>
      <c r="W2687" s="26">
        <f t="shared" si="467"/>
        <v>2022</v>
      </c>
      <c r="X2687" s="26" t="str">
        <f t="shared" si="468"/>
        <v>08</v>
      </c>
      <c r="Y2687" s="26">
        <f t="shared" si="469"/>
        <v>27</v>
      </c>
      <c r="Z2687" s="26" t="str">
        <f t="shared" si="470"/>
        <v>19</v>
      </c>
      <c r="AA2687" s="26" t="str">
        <f t="shared" si="471"/>
        <v>03</v>
      </c>
      <c r="AB2687" s="26" t="str">
        <f t="shared" si="472"/>
        <v>47</v>
      </c>
      <c r="AC2687" s="86" t="str">
        <f t="shared" si="473"/>
        <v>CLS_TA_2500X1254px_65m_S2A_MSIL1C_20220827_0CC</v>
      </c>
      <c r="AD2687" s="41" t="s">
        <v>752</v>
      </c>
    </row>
    <row r="2688" spans="2:30" x14ac:dyDescent="0.25">
      <c r="B2688" t="s">
        <v>3866</v>
      </c>
      <c r="C2688" t="s">
        <v>3817</v>
      </c>
      <c r="D2688" s="7" t="s">
        <v>3826</v>
      </c>
      <c r="E2688" s="2" t="b">
        <v>1</v>
      </c>
      <c r="F2688" s="2" t="s">
        <v>3815</v>
      </c>
      <c r="G2688" s="7" t="s">
        <v>8</v>
      </c>
      <c r="H2688" t="s">
        <v>101</v>
      </c>
      <c r="I2688" s="57">
        <v>44800</v>
      </c>
      <c r="J2688" s="56" t="s">
        <v>110</v>
      </c>
      <c r="K2688" s="2" t="s">
        <v>139</v>
      </c>
      <c r="L2688" s="9">
        <v>0</v>
      </c>
      <c r="M2688" t="s">
        <v>3869</v>
      </c>
      <c r="N2688" s="2" t="s">
        <v>85</v>
      </c>
      <c r="O2688" s="2" t="s">
        <v>4139</v>
      </c>
      <c r="P2688" s="2" t="str">
        <f>VLOOKUP(I2688,Period!A:B,2,FALSE)</f>
        <v>2022H2</v>
      </c>
      <c r="Q2688" s="9">
        <f t="shared" si="464"/>
        <v>0</v>
      </c>
      <c r="R2688" s="2">
        <f t="shared" si="465"/>
        <v>0</v>
      </c>
      <c r="S2688" t="str">
        <f t="shared" si="466"/>
        <v>01 Clear (0%)</v>
      </c>
      <c r="T2688" t="str">
        <f t="shared" si="474"/>
        <v>44800S2A_MSIL1CCDM-MLB-CLSTA4480001 Clear (0%)</v>
      </c>
      <c r="U2688">
        <f>IF(COUNTIF(T$2:T2687,T2688)&gt;=1,0,1)</f>
        <v>0</v>
      </c>
      <c r="V2688" s="26" t="s">
        <v>751</v>
      </c>
      <c r="W2688" s="26">
        <f t="shared" si="467"/>
        <v>2022</v>
      </c>
      <c r="X2688" s="26" t="str">
        <f t="shared" si="468"/>
        <v>08</v>
      </c>
      <c r="Y2688" s="26">
        <f t="shared" si="469"/>
        <v>27</v>
      </c>
      <c r="Z2688" s="26" t="str">
        <f t="shared" si="470"/>
        <v>19</v>
      </c>
      <c r="AA2688" s="26" t="str">
        <f t="shared" si="471"/>
        <v>03</v>
      </c>
      <c r="AB2688" s="26" t="str">
        <f t="shared" si="472"/>
        <v>33</v>
      </c>
      <c r="AC2688" s="86" t="str">
        <f t="shared" si="473"/>
        <v>CLS_TA_2500X1254px_65m_S2A_MSIL1C_20220827_0CC</v>
      </c>
      <c r="AD2688" s="41" t="s">
        <v>752</v>
      </c>
    </row>
    <row r="2689" spans="2:30" x14ac:dyDescent="0.25">
      <c r="B2689" t="s">
        <v>3866</v>
      </c>
      <c r="C2689" t="s">
        <v>3817</v>
      </c>
      <c r="D2689" s="7" t="s">
        <v>3826</v>
      </c>
      <c r="E2689" s="2" t="b">
        <v>1</v>
      </c>
      <c r="F2689" s="2" t="s">
        <v>3815</v>
      </c>
      <c r="G2689" s="7" t="s">
        <v>8</v>
      </c>
      <c r="H2689" t="s">
        <v>101</v>
      </c>
      <c r="I2689" s="57">
        <v>44800</v>
      </c>
      <c r="J2689" s="56" t="s">
        <v>111</v>
      </c>
      <c r="K2689" s="2" t="s">
        <v>139</v>
      </c>
      <c r="L2689" s="9">
        <v>0</v>
      </c>
      <c r="M2689" t="s">
        <v>3869</v>
      </c>
      <c r="N2689" s="2" t="s">
        <v>85</v>
      </c>
      <c r="O2689" s="2" t="s">
        <v>4139</v>
      </c>
      <c r="P2689" s="2" t="str">
        <f>VLOOKUP(I2689,Period!A:B,2,FALSE)</f>
        <v>2022H2</v>
      </c>
      <c r="Q2689" s="9">
        <f t="shared" si="464"/>
        <v>0</v>
      </c>
      <c r="R2689" s="2">
        <f t="shared" si="465"/>
        <v>0</v>
      </c>
      <c r="S2689" t="str">
        <f t="shared" si="466"/>
        <v>01 Clear (0%)</v>
      </c>
      <c r="T2689" t="str">
        <f t="shared" si="474"/>
        <v>44800S2A_MSIL1CCDM-MLB-CLSTA4480001 Clear (0%)</v>
      </c>
      <c r="U2689">
        <f>IF(COUNTIF(T$2:T2688,T2689)&gt;=1,0,1)</f>
        <v>0</v>
      </c>
      <c r="V2689" s="26" t="s">
        <v>751</v>
      </c>
      <c r="W2689" s="26">
        <f t="shared" si="467"/>
        <v>2022</v>
      </c>
      <c r="X2689" s="26" t="str">
        <f t="shared" si="468"/>
        <v>08</v>
      </c>
      <c r="Y2689" s="26">
        <f t="shared" si="469"/>
        <v>27</v>
      </c>
      <c r="Z2689" s="26" t="str">
        <f t="shared" si="470"/>
        <v>19</v>
      </c>
      <c r="AA2689" s="26" t="str">
        <f t="shared" si="471"/>
        <v>03</v>
      </c>
      <c r="AB2689" s="26" t="str">
        <f t="shared" si="472"/>
        <v>33</v>
      </c>
      <c r="AC2689" s="86" t="str">
        <f t="shared" si="473"/>
        <v>CLS_TA_2500X1254px_65m_S2A_MSIL1C_20220827_0CC</v>
      </c>
      <c r="AD2689" s="41" t="s">
        <v>752</v>
      </c>
    </row>
    <row r="2690" spans="2:30" x14ac:dyDescent="0.25">
      <c r="B2690" t="s">
        <v>3866</v>
      </c>
      <c r="C2690" t="s">
        <v>3817</v>
      </c>
      <c r="D2690" s="7" t="s">
        <v>3826</v>
      </c>
      <c r="E2690" s="2" t="b">
        <v>1</v>
      </c>
      <c r="F2690" s="2" t="s">
        <v>3815</v>
      </c>
      <c r="G2690" s="7" t="s">
        <v>8</v>
      </c>
      <c r="H2690" t="s">
        <v>101</v>
      </c>
      <c r="I2690" s="53">
        <v>44797</v>
      </c>
      <c r="J2690" s="42" t="s">
        <v>103</v>
      </c>
      <c r="K2690" s="2" t="s">
        <v>140</v>
      </c>
      <c r="L2690" s="9">
        <v>0</v>
      </c>
      <c r="M2690" t="s">
        <v>3869</v>
      </c>
      <c r="N2690" s="2" t="s">
        <v>85</v>
      </c>
      <c r="O2690" s="2" t="s">
        <v>4139</v>
      </c>
      <c r="P2690" s="2" t="str">
        <f>VLOOKUP(I2690,Period!A:B,2,FALSE)</f>
        <v>2022H2</v>
      </c>
      <c r="Q2690" s="9">
        <f t="shared" ref="Q2690:Q2753" si="475">AVERAGEIFS(L:L,I:I,I2690,H:H,H2690,C:C,C2690,B:B,B2690)</f>
        <v>0</v>
      </c>
      <c r="R2690" s="2">
        <f t="shared" si="465"/>
        <v>0</v>
      </c>
      <c r="S2690" t="str">
        <f t="shared" si="466"/>
        <v>01 Clear (0%)</v>
      </c>
      <c r="T2690" t="str">
        <f t="shared" si="474"/>
        <v>44797S2A_MSIL1CCDM-MLB-CLSTA4479701 Clear (0%)</v>
      </c>
      <c r="U2690">
        <f>IF(COUNTIF(T$2:T2689,T2690)&gt;=1,0,1)</f>
        <v>1</v>
      </c>
      <c r="V2690" s="26" t="s">
        <v>751</v>
      </c>
      <c r="W2690" s="26">
        <f t="shared" si="467"/>
        <v>2022</v>
      </c>
      <c r="X2690" s="26" t="str">
        <f t="shared" si="468"/>
        <v>08</v>
      </c>
      <c r="Y2690" s="26">
        <f t="shared" si="469"/>
        <v>24</v>
      </c>
      <c r="Z2690" s="26" t="str">
        <f t="shared" si="470"/>
        <v>18</v>
      </c>
      <c r="AA2690" s="26" t="str">
        <f t="shared" si="471"/>
        <v>53</v>
      </c>
      <c r="AB2690" s="26" t="str">
        <f t="shared" si="472"/>
        <v>52</v>
      </c>
      <c r="AC2690" s="86" t="str">
        <f t="shared" si="473"/>
        <v>CLS_TA_2500X1254px_65m_S2A_MSIL1C_20220824_0CC</v>
      </c>
      <c r="AD2690" s="41" t="s">
        <v>752</v>
      </c>
    </row>
    <row r="2691" spans="2:30" x14ac:dyDescent="0.25">
      <c r="B2691" t="s">
        <v>3866</v>
      </c>
      <c r="C2691" t="s">
        <v>3817</v>
      </c>
      <c r="D2691" s="7" t="s">
        <v>3826</v>
      </c>
      <c r="E2691" s="2" t="b">
        <v>1</v>
      </c>
      <c r="F2691" s="2" t="s">
        <v>3815</v>
      </c>
      <c r="G2691" s="7" t="s">
        <v>8</v>
      </c>
      <c r="H2691" t="s">
        <v>101</v>
      </c>
      <c r="I2691" s="53">
        <v>44797</v>
      </c>
      <c r="J2691" s="42" t="s">
        <v>104</v>
      </c>
      <c r="K2691" s="2" t="s">
        <v>141</v>
      </c>
      <c r="L2691" s="9">
        <v>0</v>
      </c>
      <c r="M2691" t="s">
        <v>3869</v>
      </c>
      <c r="N2691" s="2" t="s">
        <v>85</v>
      </c>
      <c r="O2691" s="2" t="s">
        <v>4139</v>
      </c>
      <c r="P2691" s="2" t="str">
        <f>VLOOKUP(I2691,Period!A:B,2,FALSE)</f>
        <v>2022H2</v>
      </c>
      <c r="Q2691" s="9">
        <f t="shared" si="475"/>
        <v>0</v>
      </c>
      <c r="R2691" s="2">
        <f t="shared" ref="R2691:R2754" si="476">ROUNDUP(Q2691/10,0)*10</f>
        <v>0</v>
      </c>
      <c r="S2691" t="str">
        <f t="shared" ref="S2691:S2754" si="477">IF(R2691=0,"01 Clear (0%)",IF(R2691&lt;=30,"02 Sunny (10%-30%)",IF(R2691&lt;=90,"03 Cloudy (40%-90%)","04 Overcast (100%)")))</f>
        <v>01 Clear (0%)</v>
      </c>
      <c r="T2691" t="str">
        <f t="shared" si="474"/>
        <v>44797S2A_MSIL1CCDM-MLB-CLSTA4479701 Clear (0%)</v>
      </c>
      <c r="U2691">
        <f>IF(COUNTIF(T$2:T2690,T2691)&gt;=1,0,1)</f>
        <v>0</v>
      </c>
      <c r="V2691" s="26" t="s">
        <v>751</v>
      </c>
      <c r="W2691" s="26">
        <f t="shared" ref="W2691:W2754" si="478">YEAR(I2691)</f>
        <v>2022</v>
      </c>
      <c r="X2691" s="26" t="str">
        <f t="shared" ref="X2691:X2754" si="479">IF(LEN(MONTH(I2691))=1,CONCATENATE("0",MONTH(I2691)),MONTH(I2691))</f>
        <v>08</v>
      </c>
      <c r="Y2691" s="26">
        <f t="shared" ref="Y2691:Y2754" si="480">IF(LEN(DAY(I2691))=1,CONCATENATE("0",DAY(I2691)),DAY(I2691))</f>
        <v>24</v>
      </c>
      <c r="Z2691" s="26" t="str">
        <f t="shared" ref="Z2691:Z2754" si="481">LEFT(K2691,2)</f>
        <v>18</v>
      </c>
      <c r="AA2691" s="26" t="str">
        <f t="shared" ref="AA2691:AA2754" si="482">MID(K2691,4,2)</f>
        <v>53</v>
      </c>
      <c r="AB2691" s="26" t="str">
        <f t="shared" ref="AB2691:AB2754" si="483">MID(K2691,7,2)</f>
        <v>51</v>
      </c>
      <c r="AC2691" s="86" t="str">
        <f t="shared" ref="AC2691:AC2754" si="484">CONCATENATE(RIGHT(C2691,3),"_",H2691,"_",M2691,"_",O2691,"_",B2691,"_",W2691,X2691,Y2691,"_",R2691,"CC")</f>
        <v>CLS_TA_2500X1254px_65m_S2A_MSIL1C_20220824_0CC</v>
      </c>
      <c r="AD2691" s="41" t="s">
        <v>752</v>
      </c>
    </row>
    <row r="2692" spans="2:30" x14ac:dyDescent="0.25">
      <c r="B2692" t="s">
        <v>3866</v>
      </c>
      <c r="C2692" t="s">
        <v>3817</v>
      </c>
      <c r="D2692" s="7" t="s">
        <v>3826</v>
      </c>
      <c r="E2692" s="2" t="b">
        <v>1</v>
      </c>
      <c r="F2692" s="2" t="s">
        <v>3815</v>
      </c>
      <c r="G2692" s="7" t="s">
        <v>8</v>
      </c>
      <c r="H2692" t="s">
        <v>101</v>
      </c>
      <c r="I2692" s="53">
        <v>44797</v>
      </c>
      <c r="J2692" s="42" t="s">
        <v>110</v>
      </c>
      <c r="K2692" s="2" t="s">
        <v>143</v>
      </c>
      <c r="L2692" s="9">
        <v>0</v>
      </c>
      <c r="M2692" t="s">
        <v>3869</v>
      </c>
      <c r="N2692" s="2" t="s">
        <v>85</v>
      </c>
      <c r="O2692" s="2" t="s">
        <v>4139</v>
      </c>
      <c r="P2692" s="2" t="str">
        <f>VLOOKUP(I2692,Period!A:B,2,FALSE)</f>
        <v>2022H2</v>
      </c>
      <c r="Q2692" s="9">
        <f t="shared" si="475"/>
        <v>0</v>
      </c>
      <c r="R2692" s="2">
        <f t="shared" si="476"/>
        <v>0</v>
      </c>
      <c r="S2692" t="str">
        <f t="shared" si="477"/>
        <v>01 Clear (0%)</v>
      </c>
      <c r="T2692" t="str">
        <f t="shared" si="474"/>
        <v>44797S2A_MSIL1CCDM-MLB-CLSTA4479701 Clear (0%)</v>
      </c>
      <c r="U2692">
        <f>IF(COUNTIF(T$2:T2691,T2692)&gt;=1,0,1)</f>
        <v>0</v>
      </c>
      <c r="V2692" s="26" t="s">
        <v>751</v>
      </c>
      <c r="W2692" s="26">
        <f t="shared" si="478"/>
        <v>2022</v>
      </c>
      <c r="X2692" s="26" t="str">
        <f t="shared" si="479"/>
        <v>08</v>
      </c>
      <c r="Y2692" s="26">
        <f t="shared" si="480"/>
        <v>24</v>
      </c>
      <c r="Z2692" s="26" t="str">
        <f t="shared" si="481"/>
        <v>18</v>
      </c>
      <c r="AA2692" s="26" t="str">
        <f t="shared" si="482"/>
        <v>53</v>
      </c>
      <c r="AB2692" s="26" t="str">
        <f t="shared" si="483"/>
        <v>37</v>
      </c>
      <c r="AC2692" s="86" t="str">
        <f t="shared" si="484"/>
        <v>CLS_TA_2500X1254px_65m_S2A_MSIL1C_20220824_0CC</v>
      </c>
      <c r="AD2692" s="41" t="s">
        <v>752</v>
      </c>
    </row>
    <row r="2693" spans="2:30" x14ac:dyDescent="0.25">
      <c r="B2693" t="s">
        <v>3866</v>
      </c>
      <c r="C2693" t="s">
        <v>3817</v>
      </c>
      <c r="D2693" s="7" t="s">
        <v>3826</v>
      </c>
      <c r="E2693" s="2" t="b">
        <v>1</v>
      </c>
      <c r="F2693" s="2" t="s">
        <v>3815</v>
      </c>
      <c r="G2693" s="7" t="s">
        <v>8</v>
      </c>
      <c r="H2693" t="s">
        <v>101</v>
      </c>
      <c r="I2693" s="53">
        <v>44797</v>
      </c>
      <c r="J2693" s="42" t="s">
        <v>111</v>
      </c>
      <c r="K2693" s="2" t="s">
        <v>144</v>
      </c>
      <c r="L2693" s="9">
        <v>0</v>
      </c>
      <c r="M2693" t="s">
        <v>3869</v>
      </c>
      <c r="N2693" s="2" t="s">
        <v>85</v>
      </c>
      <c r="O2693" s="2" t="s">
        <v>4139</v>
      </c>
      <c r="P2693" s="2" t="str">
        <f>VLOOKUP(I2693,Period!A:B,2,FALSE)</f>
        <v>2022H2</v>
      </c>
      <c r="Q2693" s="9">
        <f t="shared" si="475"/>
        <v>0</v>
      </c>
      <c r="R2693" s="2">
        <f t="shared" si="476"/>
        <v>0</v>
      </c>
      <c r="S2693" t="str">
        <f t="shared" si="477"/>
        <v>01 Clear (0%)</v>
      </c>
      <c r="T2693" t="str">
        <f t="shared" si="474"/>
        <v>44797S2A_MSIL1CCDM-MLB-CLSTA4479701 Clear (0%)</v>
      </c>
      <c r="U2693">
        <f>IF(COUNTIF(T$2:T2692,T2693)&gt;=1,0,1)</f>
        <v>0</v>
      </c>
      <c r="V2693" s="26" t="s">
        <v>751</v>
      </c>
      <c r="W2693" s="26">
        <f t="shared" si="478"/>
        <v>2022</v>
      </c>
      <c r="X2693" s="26" t="str">
        <f t="shared" si="479"/>
        <v>08</v>
      </c>
      <c r="Y2693" s="26">
        <f t="shared" si="480"/>
        <v>24</v>
      </c>
      <c r="Z2693" s="26" t="str">
        <f t="shared" si="481"/>
        <v>18</v>
      </c>
      <c r="AA2693" s="26" t="str">
        <f t="shared" si="482"/>
        <v>53</v>
      </c>
      <c r="AB2693" s="26" t="str">
        <f t="shared" si="483"/>
        <v>36</v>
      </c>
      <c r="AC2693" s="86" t="str">
        <f t="shared" si="484"/>
        <v>CLS_TA_2500X1254px_65m_S2A_MSIL1C_20220824_0CC</v>
      </c>
      <c r="AD2693" s="41" t="s">
        <v>752</v>
      </c>
    </row>
    <row r="2694" spans="2:30" x14ac:dyDescent="0.25">
      <c r="B2694" t="s">
        <v>3866</v>
      </c>
      <c r="C2694" t="s">
        <v>3817</v>
      </c>
      <c r="D2694" s="7" t="s">
        <v>3826</v>
      </c>
      <c r="E2694" s="2" t="b">
        <v>1</v>
      </c>
      <c r="F2694" s="2" t="s">
        <v>3815</v>
      </c>
      <c r="G2694" s="7" t="s">
        <v>8</v>
      </c>
      <c r="H2694" t="s">
        <v>101</v>
      </c>
      <c r="I2694" s="57">
        <v>44795</v>
      </c>
      <c r="J2694" s="56" t="s">
        <v>103</v>
      </c>
      <c r="K2694" s="2" t="s">
        <v>3839</v>
      </c>
      <c r="L2694" s="9">
        <v>0</v>
      </c>
      <c r="M2694" t="s">
        <v>3869</v>
      </c>
      <c r="N2694" s="2" t="s">
        <v>85</v>
      </c>
      <c r="O2694" s="2" t="s">
        <v>4139</v>
      </c>
      <c r="P2694" s="2" t="str">
        <f>VLOOKUP(I2694,Period!A:B,2,FALSE)</f>
        <v>2022H2</v>
      </c>
      <c r="Q2694" s="9">
        <f t="shared" si="475"/>
        <v>0</v>
      </c>
      <c r="R2694" s="2">
        <f t="shared" si="476"/>
        <v>0</v>
      </c>
      <c r="S2694" t="str">
        <f t="shared" si="477"/>
        <v>01 Clear (0%)</v>
      </c>
      <c r="T2694" t="str">
        <f t="shared" si="474"/>
        <v>44795S2A_MSIL1CCDM-MLB-CLSTA4479501 Clear (0%)</v>
      </c>
      <c r="U2694">
        <f>IF(COUNTIF(T$2:T2693,T2694)&gt;=1,0,1)</f>
        <v>1</v>
      </c>
      <c r="V2694" s="26" t="s">
        <v>751</v>
      </c>
      <c r="W2694" s="26">
        <f t="shared" si="478"/>
        <v>2022</v>
      </c>
      <c r="X2694" s="26" t="str">
        <f t="shared" si="479"/>
        <v>08</v>
      </c>
      <c r="Y2694" s="26">
        <f t="shared" si="480"/>
        <v>22</v>
      </c>
      <c r="Z2694" s="26" t="str">
        <f t="shared" si="481"/>
        <v>19</v>
      </c>
      <c r="AA2694" s="26" t="str">
        <f t="shared" si="482"/>
        <v>04</v>
      </c>
      <c r="AB2694" s="26" t="str">
        <f t="shared" si="483"/>
        <v>00</v>
      </c>
      <c r="AC2694" s="86" t="str">
        <f t="shared" si="484"/>
        <v>CLS_TA_2500X1254px_65m_S2A_MSIL1C_20220822_0CC</v>
      </c>
      <c r="AD2694" s="41" t="s">
        <v>752</v>
      </c>
    </row>
    <row r="2695" spans="2:30" x14ac:dyDescent="0.25">
      <c r="B2695" t="s">
        <v>3866</v>
      </c>
      <c r="C2695" t="s">
        <v>3817</v>
      </c>
      <c r="D2695" s="7" t="s">
        <v>3826</v>
      </c>
      <c r="E2695" s="2" t="b">
        <v>1</v>
      </c>
      <c r="F2695" s="2" t="s">
        <v>3815</v>
      </c>
      <c r="G2695" s="7" t="s">
        <v>8</v>
      </c>
      <c r="H2695" t="s">
        <v>101</v>
      </c>
      <c r="I2695" s="57">
        <v>44795</v>
      </c>
      <c r="J2695" s="56" t="s">
        <v>104</v>
      </c>
      <c r="K2695" s="2" t="s">
        <v>3840</v>
      </c>
      <c r="L2695" s="9">
        <v>0</v>
      </c>
      <c r="M2695" t="s">
        <v>3869</v>
      </c>
      <c r="N2695" s="2" t="s">
        <v>85</v>
      </c>
      <c r="O2695" s="2" t="s">
        <v>4139</v>
      </c>
      <c r="P2695" s="2" t="str">
        <f>VLOOKUP(I2695,Period!A:B,2,FALSE)</f>
        <v>2022H2</v>
      </c>
      <c r="Q2695" s="9">
        <f t="shared" si="475"/>
        <v>0</v>
      </c>
      <c r="R2695" s="2">
        <f t="shared" si="476"/>
        <v>0</v>
      </c>
      <c r="S2695" t="str">
        <f t="shared" si="477"/>
        <v>01 Clear (0%)</v>
      </c>
      <c r="T2695" t="str">
        <f t="shared" si="474"/>
        <v>44795S2A_MSIL1CCDM-MLB-CLSTA4479501 Clear (0%)</v>
      </c>
      <c r="U2695">
        <f>IF(COUNTIF(T$2:T2694,T2695)&gt;=1,0,1)</f>
        <v>0</v>
      </c>
      <c r="V2695" s="26" t="s">
        <v>751</v>
      </c>
      <c r="W2695" s="26">
        <f t="shared" si="478"/>
        <v>2022</v>
      </c>
      <c r="X2695" s="26" t="str">
        <f t="shared" si="479"/>
        <v>08</v>
      </c>
      <c r="Y2695" s="26">
        <f t="shared" si="480"/>
        <v>22</v>
      </c>
      <c r="Z2695" s="26" t="str">
        <f t="shared" si="481"/>
        <v>19</v>
      </c>
      <c r="AA2695" s="26" t="str">
        <f t="shared" si="482"/>
        <v>03</v>
      </c>
      <c r="AB2695" s="26" t="str">
        <f t="shared" si="483"/>
        <v>59</v>
      </c>
      <c r="AC2695" s="86" t="str">
        <f t="shared" si="484"/>
        <v>CLS_TA_2500X1254px_65m_S2A_MSIL1C_20220822_0CC</v>
      </c>
      <c r="AD2695" s="41" t="s">
        <v>752</v>
      </c>
    </row>
    <row r="2696" spans="2:30" x14ac:dyDescent="0.25">
      <c r="B2696" t="s">
        <v>3866</v>
      </c>
      <c r="C2696" t="s">
        <v>3817</v>
      </c>
      <c r="D2696" s="7" t="s">
        <v>3826</v>
      </c>
      <c r="E2696" s="2" t="b">
        <v>1</v>
      </c>
      <c r="F2696" s="2" t="s">
        <v>3815</v>
      </c>
      <c r="G2696" s="7" t="s">
        <v>8</v>
      </c>
      <c r="H2696" t="s">
        <v>101</v>
      </c>
      <c r="I2696" s="57">
        <v>44795</v>
      </c>
      <c r="J2696" s="56" t="s">
        <v>110</v>
      </c>
      <c r="K2696" s="2" t="s">
        <v>146</v>
      </c>
      <c r="L2696" s="9">
        <v>0</v>
      </c>
      <c r="M2696" t="s">
        <v>3869</v>
      </c>
      <c r="N2696" s="2" t="s">
        <v>85</v>
      </c>
      <c r="O2696" s="2" t="s">
        <v>4139</v>
      </c>
      <c r="P2696" s="2" t="str">
        <f>VLOOKUP(I2696,Period!A:B,2,FALSE)</f>
        <v>2022H2</v>
      </c>
      <c r="Q2696" s="9">
        <f t="shared" si="475"/>
        <v>0</v>
      </c>
      <c r="R2696" s="2">
        <f t="shared" si="476"/>
        <v>0</v>
      </c>
      <c r="S2696" t="str">
        <f t="shared" si="477"/>
        <v>01 Clear (0%)</v>
      </c>
      <c r="T2696" t="str">
        <f t="shared" si="474"/>
        <v>44795S2A_MSIL1CCDM-MLB-CLSTA4479501 Clear (0%)</v>
      </c>
      <c r="U2696">
        <f>IF(COUNTIF(T$2:T2695,T2696)&gt;=1,0,1)</f>
        <v>0</v>
      </c>
      <c r="V2696" s="26" t="s">
        <v>751</v>
      </c>
      <c r="W2696" s="26">
        <f t="shared" si="478"/>
        <v>2022</v>
      </c>
      <c r="X2696" s="26" t="str">
        <f t="shared" si="479"/>
        <v>08</v>
      </c>
      <c r="Y2696" s="26">
        <f t="shared" si="480"/>
        <v>22</v>
      </c>
      <c r="Z2696" s="26" t="str">
        <f t="shared" si="481"/>
        <v>19</v>
      </c>
      <c r="AA2696" s="26" t="str">
        <f t="shared" si="482"/>
        <v>03</v>
      </c>
      <c r="AB2696" s="26" t="str">
        <f t="shared" si="483"/>
        <v>46</v>
      </c>
      <c r="AC2696" s="86" t="str">
        <f t="shared" si="484"/>
        <v>CLS_TA_2500X1254px_65m_S2A_MSIL1C_20220822_0CC</v>
      </c>
      <c r="AD2696" s="41" t="s">
        <v>752</v>
      </c>
    </row>
    <row r="2697" spans="2:30" x14ac:dyDescent="0.25">
      <c r="B2697" t="s">
        <v>3866</v>
      </c>
      <c r="C2697" t="s">
        <v>3817</v>
      </c>
      <c r="D2697" s="7" t="s">
        <v>3826</v>
      </c>
      <c r="E2697" s="2" t="b">
        <v>1</v>
      </c>
      <c r="F2697" s="2" t="s">
        <v>3815</v>
      </c>
      <c r="G2697" s="7" t="s">
        <v>8</v>
      </c>
      <c r="H2697" t="s">
        <v>101</v>
      </c>
      <c r="I2697" s="57">
        <v>44795</v>
      </c>
      <c r="J2697" s="56" t="s">
        <v>111</v>
      </c>
      <c r="K2697" s="2" t="s">
        <v>147</v>
      </c>
      <c r="L2697" s="9">
        <v>0</v>
      </c>
      <c r="M2697" t="s">
        <v>3869</v>
      </c>
      <c r="N2697" s="2" t="s">
        <v>85</v>
      </c>
      <c r="O2697" s="2" t="s">
        <v>4139</v>
      </c>
      <c r="P2697" s="2" t="str">
        <f>VLOOKUP(I2697,Period!A:B,2,FALSE)</f>
        <v>2022H2</v>
      </c>
      <c r="Q2697" s="9">
        <f t="shared" si="475"/>
        <v>0</v>
      </c>
      <c r="R2697" s="2">
        <f t="shared" si="476"/>
        <v>0</v>
      </c>
      <c r="S2697" t="str">
        <f t="shared" si="477"/>
        <v>01 Clear (0%)</v>
      </c>
      <c r="T2697" t="str">
        <f t="shared" si="474"/>
        <v>44795S2A_MSIL1CCDM-MLB-CLSTA4479501 Clear (0%)</v>
      </c>
      <c r="U2697">
        <f>IF(COUNTIF(T$2:T2696,T2697)&gt;=1,0,1)</f>
        <v>0</v>
      </c>
      <c r="V2697" s="26" t="s">
        <v>751</v>
      </c>
      <c r="W2697" s="26">
        <f t="shared" si="478"/>
        <v>2022</v>
      </c>
      <c r="X2697" s="26" t="str">
        <f t="shared" si="479"/>
        <v>08</v>
      </c>
      <c r="Y2697" s="26">
        <f t="shared" si="480"/>
        <v>22</v>
      </c>
      <c r="Z2697" s="26" t="str">
        <f t="shared" si="481"/>
        <v>19</v>
      </c>
      <c r="AA2697" s="26" t="str">
        <f t="shared" si="482"/>
        <v>03</v>
      </c>
      <c r="AB2697" s="26" t="str">
        <f t="shared" si="483"/>
        <v>45</v>
      </c>
      <c r="AC2697" s="86" t="str">
        <f t="shared" si="484"/>
        <v>CLS_TA_2500X1254px_65m_S2A_MSIL1C_20220822_0CC</v>
      </c>
      <c r="AD2697" s="41" t="s">
        <v>752</v>
      </c>
    </row>
    <row r="2698" spans="2:30" x14ac:dyDescent="0.25">
      <c r="B2698" t="s">
        <v>3866</v>
      </c>
      <c r="C2698" t="s">
        <v>3817</v>
      </c>
      <c r="D2698" s="7" t="s">
        <v>3826</v>
      </c>
      <c r="E2698" s="2" t="b">
        <v>1</v>
      </c>
      <c r="F2698" s="2" t="s">
        <v>3815</v>
      </c>
      <c r="G2698" s="7" t="s">
        <v>8</v>
      </c>
      <c r="H2698" t="s">
        <v>101</v>
      </c>
      <c r="I2698" s="53">
        <v>44790</v>
      </c>
      <c r="J2698" s="42" t="s">
        <v>103</v>
      </c>
      <c r="K2698" s="2" t="s">
        <v>136</v>
      </c>
      <c r="L2698" s="9">
        <v>51.8</v>
      </c>
      <c r="M2698" t="s">
        <v>3869</v>
      </c>
      <c r="N2698" s="2" t="s">
        <v>85</v>
      </c>
      <c r="O2698" s="2" t="s">
        <v>4139</v>
      </c>
      <c r="P2698" s="2" t="str">
        <f>VLOOKUP(I2698,Period!A:B,2,FALSE)</f>
        <v>2022H2</v>
      </c>
      <c r="Q2698" s="9">
        <f t="shared" si="475"/>
        <v>55.366666666666667</v>
      </c>
      <c r="R2698" s="2">
        <f t="shared" si="476"/>
        <v>60</v>
      </c>
      <c r="S2698" t="str">
        <f t="shared" si="477"/>
        <v>03 Cloudy (40%-90%)</v>
      </c>
      <c r="T2698" t="str">
        <f t="shared" si="474"/>
        <v>44790S2A_MSIL1CCDM-MLB-CLSTA4479003 Cloudy (40%-90%)</v>
      </c>
      <c r="U2698">
        <f>IF(COUNTIF(T$2:T2697,T2698)&gt;=1,0,1)</f>
        <v>1</v>
      </c>
      <c r="V2698" s="26" t="s">
        <v>751</v>
      </c>
      <c r="W2698" s="26">
        <f t="shared" si="478"/>
        <v>2022</v>
      </c>
      <c r="X2698" s="26" t="str">
        <f t="shared" si="479"/>
        <v>08</v>
      </c>
      <c r="Y2698" s="26">
        <f t="shared" si="480"/>
        <v>17</v>
      </c>
      <c r="Z2698" s="26" t="str">
        <f t="shared" si="481"/>
        <v>19</v>
      </c>
      <c r="AA2698" s="26" t="str">
        <f t="shared" si="482"/>
        <v>03</v>
      </c>
      <c r="AB2698" s="26" t="str">
        <f t="shared" si="483"/>
        <v>50</v>
      </c>
      <c r="AC2698" s="86" t="str">
        <f t="shared" si="484"/>
        <v>CLS_TA_2500X1254px_65m_S2A_MSIL1C_20220817_60CC</v>
      </c>
      <c r="AD2698" s="41" t="s">
        <v>752</v>
      </c>
    </row>
    <row r="2699" spans="2:30" x14ac:dyDescent="0.25">
      <c r="B2699" t="s">
        <v>3866</v>
      </c>
      <c r="C2699" t="s">
        <v>3817</v>
      </c>
      <c r="D2699" s="7" t="s">
        <v>3826</v>
      </c>
      <c r="E2699" s="2" t="b">
        <v>1</v>
      </c>
      <c r="F2699" s="2" t="s">
        <v>3815</v>
      </c>
      <c r="G2699" s="7" t="s">
        <v>8</v>
      </c>
      <c r="H2699" t="s">
        <v>101</v>
      </c>
      <c r="I2699" s="53">
        <v>44790</v>
      </c>
      <c r="J2699" s="42" t="s">
        <v>104</v>
      </c>
      <c r="K2699" s="2" t="s">
        <v>145</v>
      </c>
      <c r="L2699" s="9">
        <v>36.1</v>
      </c>
      <c r="M2699" t="s">
        <v>3869</v>
      </c>
      <c r="N2699" s="2" t="s">
        <v>85</v>
      </c>
      <c r="O2699" s="2" t="s">
        <v>4139</v>
      </c>
      <c r="P2699" s="2" t="str">
        <f>VLOOKUP(I2699,Period!A:B,2,FALSE)</f>
        <v>2022H2</v>
      </c>
      <c r="Q2699" s="9">
        <f t="shared" si="475"/>
        <v>55.366666666666667</v>
      </c>
      <c r="R2699" s="2">
        <f t="shared" si="476"/>
        <v>60</v>
      </c>
      <c r="S2699" t="str">
        <f t="shared" si="477"/>
        <v>03 Cloudy (40%-90%)</v>
      </c>
      <c r="T2699" t="str">
        <f t="shared" si="474"/>
        <v>44790S2A_MSIL1CCDM-MLB-CLSTA4479003 Cloudy (40%-90%)</v>
      </c>
      <c r="U2699">
        <f>IF(COUNTIF(T$2:T2698,T2699)&gt;=1,0,1)</f>
        <v>0</v>
      </c>
      <c r="V2699" s="26" t="s">
        <v>751</v>
      </c>
      <c r="W2699" s="26">
        <f t="shared" si="478"/>
        <v>2022</v>
      </c>
      <c r="X2699" s="26" t="str">
        <f t="shared" si="479"/>
        <v>08</v>
      </c>
      <c r="Y2699" s="26">
        <f t="shared" si="480"/>
        <v>17</v>
      </c>
      <c r="Z2699" s="26" t="str">
        <f t="shared" si="481"/>
        <v>19</v>
      </c>
      <c r="AA2699" s="26" t="str">
        <f t="shared" si="482"/>
        <v>03</v>
      </c>
      <c r="AB2699" s="26" t="str">
        <f t="shared" si="483"/>
        <v>49</v>
      </c>
      <c r="AC2699" s="86" t="str">
        <f t="shared" si="484"/>
        <v>CLS_TA_2500X1254px_65m_S2A_MSIL1C_20220817_60CC</v>
      </c>
      <c r="AD2699" s="41" t="s">
        <v>752</v>
      </c>
    </row>
    <row r="2700" spans="2:30" x14ac:dyDescent="0.25">
      <c r="B2700" t="s">
        <v>3866</v>
      </c>
      <c r="C2700" t="s">
        <v>3817</v>
      </c>
      <c r="D2700" s="7" t="s">
        <v>3826</v>
      </c>
      <c r="E2700" s="2" t="b">
        <v>1</v>
      </c>
      <c r="F2700" s="2" t="s">
        <v>3815</v>
      </c>
      <c r="G2700" s="7" t="s">
        <v>8</v>
      </c>
      <c r="H2700" t="s">
        <v>101</v>
      </c>
      <c r="I2700" s="53">
        <v>44790</v>
      </c>
      <c r="J2700" s="42" t="s">
        <v>111</v>
      </c>
      <c r="K2700" s="2" t="s">
        <v>123</v>
      </c>
      <c r="L2700" s="9">
        <v>65.7</v>
      </c>
      <c r="M2700" t="s">
        <v>3869</v>
      </c>
      <c r="N2700" s="2" t="s">
        <v>85</v>
      </c>
      <c r="O2700" s="2" t="s">
        <v>4139</v>
      </c>
      <c r="P2700" s="2" t="str">
        <f>VLOOKUP(I2700,Period!A:B,2,FALSE)</f>
        <v>2022H2</v>
      </c>
      <c r="Q2700" s="9">
        <f t="shared" si="475"/>
        <v>55.366666666666667</v>
      </c>
      <c r="R2700" s="2">
        <f t="shared" si="476"/>
        <v>60</v>
      </c>
      <c r="S2700" t="str">
        <f t="shared" si="477"/>
        <v>03 Cloudy (40%-90%)</v>
      </c>
      <c r="T2700" t="str">
        <f t="shared" si="474"/>
        <v>44790S2A_MSIL1CCDM-MLB-CLSTA4479003 Cloudy (40%-90%)</v>
      </c>
      <c r="U2700">
        <f>IF(COUNTIF(T$2:T2699,T2700)&gt;=1,0,1)</f>
        <v>0</v>
      </c>
      <c r="V2700" s="26" t="s">
        <v>751</v>
      </c>
      <c r="W2700" s="26">
        <f t="shared" si="478"/>
        <v>2022</v>
      </c>
      <c r="X2700" s="26" t="str">
        <f t="shared" si="479"/>
        <v>08</v>
      </c>
      <c r="Y2700" s="26">
        <f t="shared" si="480"/>
        <v>17</v>
      </c>
      <c r="Z2700" s="26" t="str">
        <f t="shared" si="481"/>
        <v>19</v>
      </c>
      <c r="AA2700" s="26" t="str">
        <f t="shared" si="482"/>
        <v>03</v>
      </c>
      <c r="AB2700" s="26" t="str">
        <f t="shared" si="483"/>
        <v>37</v>
      </c>
      <c r="AC2700" s="86" t="str">
        <f t="shared" si="484"/>
        <v>CLS_TA_2500X1254px_65m_S2A_MSIL1C_20220817_60CC</v>
      </c>
      <c r="AD2700" s="41" t="s">
        <v>752</v>
      </c>
    </row>
    <row r="2701" spans="2:30" x14ac:dyDescent="0.25">
      <c r="B2701" t="s">
        <v>3866</v>
      </c>
      <c r="C2701" t="s">
        <v>3817</v>
      </c>
      <c r="D2701" s="7" t="s">
        <v>3826</v>
      </c>
      <c r="E2701" s="2" t="b">
        <v>1</v>
      </c>
      <c r="F2701" s="2" t="s">
        <v>3815</v>
      </c>
      <c r="G2701" s="7" t="s">
        <v>8</v>
      </c>
      <c r="H2701" t="s">
        <v>101</v>
      </c>
      <c r="I2701" s="53">
        <v>44790</v>
      </c>
      <c r="J2701" s="42" t="s">
        <v>110</v>
      </c>
      <c r="K2701" s="2" t="s">
        <v>123</v>
      </c>
      <c r="L2701" s="9">
        <v>68</v>
      </c>
      <c r="M2701" t="s">
        <v>3869</v>
      </c>
      <c r="N2701" s="2" t="s">
        <v>85</v>
      </c>
      <c r="O2701" s="2" t="s">
        <v>4139</v>
      </c>
      <c r="P2701" s="2" t="str">
        <f>VLOOKUP(I2701,Period!A:B,2,FALSE)</f>
        <v>2022H2</v>
      </c>
      <c r="Q2701" s="9">
        <f t="shared" si="475"/>
        <v>55.366666666666667</v>
      </c>
      <c r="R2701" s="2">
        <f t="shared" si="476"/>
        <v>60</v>
      </c>
      <c r="S2701" t="str">
        <f t="shared" si="477"/>
        <v>03 Cloudy (40%-90%)</v>
      </c>
      <c r="T2701" t="str">
        <f t="shared" si="474"/>
        <v>44790S2A_MSIL1CCDM-MLB-CLSTA4479003 Cloudy (40%-90%)</v>
      </c>
      <c r="U2701">
        <f>IF(COUNTIF(T$2:T2700,T2701)&gt;=1,0,1)</f>
        <v>0</v>
      </c>
      <c r="V2701" s="26" t="s">
        <v>751</v>
      </c>
      <c r="W2701" s="26">
        <f t="shared" si="478"/>
        <v>2022</v>
      </c>
      <c r="X2701" s="26" t="str">
        <f t="shared" si="479"/>
        <v>08</v>
      </c>
      <c r="Y2701" s="26">
        <f t="shared" si="480"/>
        <v>17</v>
      </c>
      <c r="Z2701" s="26" t="str">
        <f t="shared" si="481"/>
        <v>19</v>
      </c>
      <c r="AA2701" s="26" t="str">
        <f t="shared" si="482"/>
        <v>03</v>
      </c>
      <c r="AB2701" s="26" t="str">
        <f t="shared" si="483"/>
        <v>37</v>
      </c>
      <c r="AC2701" s="86" t="str">
        <f t="shared" si="484"/>
        <v>CLS_TA_2500X1254px_65m_S2A_MSIL1C_20220817_60CC</v>
      </c>
      <c r="AD2701" s="41" t="s">
        <v>752</v>
      </c>
    </row>
    <row r="2702" spans="2:30" x14ac:dyDescent="0.25">
      <c r="B2702" t="s">
        <v>3866</v>
      </c>
      <c r="C2702" t="s">
        <v>3817</v>
      </c>
      <c r="D2702" s="7" t="s">
        <v>3826</v>
      </c>
      <c r="E2702" s="2" t="b">
        <v>1</v>
      </c>
      <c r="F2702" s="2" t="s">
        <v>3815</v>
      </c>
      <c r="G2702" s="7" t="s">
        <v>8</v>
      </c>
      <c r="H2702" t="s">
        <v>101</v>
      </c>
      <c r="I2702" s="53">
        <v>44790</v>
      </c>
      <c r="J2702" s="42" t="s">
        <v>111</v>
      </c>
      <c r="K2702" s="2" t="s">
        <v>151</v>
      </c>
      <c r="L2702" s="9">
        <v>54.4</v>
      </c>
      <c r="M2702" t="s">
        <v>3869</v>
      </c>
      <c r="N2702" s="2" t="s">
        <v>85</v>
      </c>
      <c r="O2702" s="2" t="s">
        <v>4139</v>
      </c>
      <c r="P2702" s="2" t="str">
        <f>VLOOKUP(I2702,Period!A:B,2,FALSE)</f>
        <v>2022H2</v>
      </c>
      <c r="Q2702" s="9">
        <f t="shared" si="475"/>
        <v>55.366666666666667</v>
      </c>
      <c r="R2702" s="2">
        <f t="shared" si="476"/>
        <v>60</v>
      </c>
      <c r="S2702" t="str">
        <f t="shared" si="477"/>
        <v>03 Cloudy (40%-90%)</v>
      </c>
      <c r="T2702" t="str">
        <f t="shared" si="474"/>
        <v>44790S2A_MSIL1CCDM-MLB-CLSTA4479003 Cloudy (40%-90%)</v>
      </c>
      <c r="U2702">
        <f>IF(COUNTIF(T$2:T2701,T2702)&gt;=1,0,1)</f>
        <v>0</v>
      </c>
      <c r="V2702" s="26" t="s">
        <v>751</v>
      </c>
      <c r="W2702" s="26">
        <f t="shared" si="478"/>
        <v>2022</v>
      </c>
      <c r="X2702" s="26" t="str">
        <f t="shared" si="479"/>
        <v>08</v>
      </c>
      <c r="Y2702" s="26">
        <f t="shared" si="480"/>
        <v>17</v>
      </c>
      <c r="Z2702" s="26" t="str">
        <f t="shared" si="481"/>
        <v>19</v>
      </c>
      <c r="AA2702" s="26" t="str">
        <f t="shared" si="482"/>
        <v>03</v>
      </c>
      <c r="AB2702" s="26" t="str">
        <f t="shared" si="483"/>
        <v>30</v>
      </c>
      <c r="AC2702" s="86" t="str">
        <f t="shared" si="484"/>
        <v>CLS_TA_2500X1254px_65m_S2A_MSIL1C_20220817_60CC</v>
      </c>
      <c r="AD2702" s="41" t="s">
        <v>752</v>
      </c>
    </row>
    <row r="2703" spans="2:30" x14ac:dyDescent="0.25">
      <c r="B2703" t="s">
        <v>3866</v>
      </c>
      <c r="C2703" t="s">
        <v>3817</v>
      </c>
      <c r="D2703" s="7" t="s">
        <v>3826</v>
      </c>
      <c r="E2703" s="2" t="b">
        <v>1</v>
      </c>
      <c r="F2703" s="2" t="s">
        <v>3815</v>
      </c>
      <c r="G2703" s="7" t="s">
        <v>8</v>
      </c>
      <c r="H2703" t="s">
        <v>101</v>
      </c>
      <c r="I2703" s="53">
        <v>44790</v>
      </c>
      <c r="J2703" s="42" t="s">
        <v>110</v>
      </c>
      <c r="K2703" s="2" t="s">
        <v>151</v>
      </c>
      <c r="L2703" s="9">
        <v>56.2</v>
      </c>
      <c r="M2703" t="s">
        <v>3869</v>
      </c>
      <c r="N2703" s="2" t="s">
        <v>85</v>
      </c>
      <c r="O2703" s="2" t="s">
        <v>4139</v>
      </c>
      <c r="P2703" s="2" t="str">
        <f>VLOOKUP(I2703,Period!A:B,2,FALSE)</f>
        <v>2022H2</v>
      </c>
      <c r="Q2703" s="9">
        <f t="shared" si="475"/>
        <v>55.366666666666667</v>
      </c>
      <c r="R2703" s="2">
        <f t="shared" si="476"/>
        <v>60</v>
      </c>
      <c r="S2703" t="str">
        <f t="shared" si="477"/>
        <v>03 Cloudy (40%-90%)</v>
      </c>
      <c r="T2703" t="str">
        <f t="shared" si="474"/>
        <v>44790S2A_MSIL1CCDM-MLB-CLSTA4479003 Cloudy (40%-90%)</v>
      </c>
      <c r="U2703">
        <f>IF(COUNTIF(T$2:T2702,T2703)&gt;=1,0,1)</f>
        <v>0</v>
      </c>
      <c r="V2703" s="26" t="s">
        <v>751</v>
      </c>
      <c r="W2703" s="26">
        <f t="shared" si="478"/>
        <v>2022</v>
      </c>
      <c r="X2703" s="26" t="str">
        <f t="shared" si="479"/>
        <v>08</v>
      </c>
      <c r="Y2703" s="26">
        <f t="shared" si="480"/>
        <v>17</v>
      </c>
      <c r="Z2703" s="26" t="str">
        <f t="shared" si="481"/>
        <v>19</v>
      </c>
      <c r="AA2703" s="26" t="str">
        <f t="shared" si="482"/>
        <v>03</v>
      </c>
      <c r="AB2703" s="26" t="str">
        <f t="shared" si="483"/>
        <v>30</v>
      </c>
      <c r="AC2703" s="86" t="str">
        <f t="shared" si="484"/>
        <v>CLS_TA_2500X1254px_65m_S2A_MSIL1C_20220817_60CC</v>
      </c>
      <c r="AD2703" s="41" t="s">
        <v>752</v>
      </c>
    </row>
    <row r="2704" spans="2:30" x14ac:dyDescent="0.25">
      <c r="B2704" t="s">
        <v>3866</v>
      </c>
      <c r="C2704" t="s">
        <v>3817</v>
      </c>
      <c r="D2704" s="7" t="s">
        <v>3826</v>
      </c>
      <c r="E2704" s="2" t="b">
        <v>1</v>
      </c>
      <c r="F2704" s="2" t="s">
        <v>3815</v>
      </c>
      <c r="G2704" s="7" t="s">
        <v>8</v>
      </c>
      <c r="H2704" t="s">
        <v>101</v>
      </c>
      <c r="I2704" s="57">
        <v>44787</v>
      </c>
      <c r="J2704" s="56" t="s">
        <v>103</v>
      </c>
      <c r="K2704" s="2" t="s">
        <v>129</v>
      </c>
      <c r="L2704" s="9">
        <v>0</v>
      </c>
      <c r="M2704" t="s">
        <v>3869</v>
      </c>
      <c r="N2704" s="2" t="s">
        <v>85</v>
      </c>
      <c r="O2704" s="2" t="s">
        <v>4139</v>
      </c>
      <c r="P2704" s="2" t="str">
        <f>VLOOKUP(I2704,Period!A:B,2,FALSE)</f>
        <v>2022H2</v>
      </c>
      <c r="Q2704" s="9">
        <f t="shared" si="475"/>
        <v>0</v>
      </c>
      <c r="R2704" s="2">
        <f t="shared" si="476"/>
        <v>0</v>
      </c>
      <c r="S2704" t="str">
        <f t="shared" si="477"/>
        <v>01 Clear (0%)</v>
      </c>
      <c r="T2704" t="str">
        <f t="shared" ref="T2704:T2767" si="485">CONCATENATE(I2704,B2704,C2704,H2704,I2704,S2704)</f>
        <v>44787S2A_MSIL1CCDM-MLB-CLSTA4478701 Clear (0%)</v>
      </c>
      <c r="U2704">
        <f>IF(COUNTIF(T$2:T2703,T2704)&gt;=1,0,1)</f>
        <v>1</v>
      </c>
      <c r="V2704" s="26" t="s">
        <v>751</v>
      </c>
      <c r="W2704" s="26">
        <f t="shared" si="478"/>
        <v>2022</v>
      </c>
      <c r="X2704" s="26" t="str">
        <f t="shared" si="479"/>
        <v>08</v>
      </c>
      <c r="Y2704" s="26">
        <f t="shared" si="480"/>
        <v>14</v>
      </c>
      <c r="Z2704" s="26" t="str">
        <f t="shared" si="481"/>
        <v>18</v>
      </c>
      <c r="AA2704" s="26" t="str">
        <f t="shared" si="482"/>
        <v>53</v>
      </c>
      <c r="AB2704" s="26" t="str">
        <f t="shared" si="483"/>
        <v>55</v>
      </c>
      <c r="AC2704" s="86" t="str">
        <f t="shared" si="484"/>
        <v>CLS_TA_2500X1254px_65m_S2A_MSIL1C_20220814_0CC</v>
      </c>
      <c r="AD2704" s="41" t="s">
        <v>752</v>
      </c>
    </row>
    <row r="2705" spans="2:30" x14ac:dyDescent="0.25">
      <c r="B2705" t="s">
        <v>3866</v>
      </c>
      <c r="C2705" t="s">
        <v>3817</v>
      </c>
      <c r="D2705" s="7" t="s">
        <v>3826</v>
      </c>
      <c r="E2705" s="2" t="b">
        <v>1</v>
      </c>
      <c r="F2705" s="2" t="s">
        <v>3815</v>
      </c>
      <c r="G2705" s="7" t="s">
        <v>8</v>
      </c>
      <c r="H2705" t="s">
        <v>101</v>
      </c>
      <c r="I2705" s="57">
        <v>44787</v>
      </c>
      <c r="J2705" s="56" t="s">
        <v>104</v>
      </c>
      <c r="K2705" s="2" t="s">
        <v>132</v>
      </c>
      <c r="L2705" s="9">
        <v>0</v>
      </c>
      <c r="M2705" t="s">
        <v>3869</v>
      </c>
      <c r="N2705" s="2" t="s">
        <v>85</v>
      </c>
      <c r="O2705" s="2" t="s">
        <v>4139</v>
      </c>
      <c r="P2705" s="2" t="str">
        <f>VLOOKUP(I2705,Period!A:B,2,FALSE)</f>
        <v>2022H2</v>
      </c>
      <c r="Q2705" s="9">
        <f t="shared" si="475"/>
        <v>0</v>
      </c>
      <c r="R2705" s="2">
        <f t="shared" si="476"/>
        <v>0</v>
      </c>
      <c r="S2705" t="str">
        <f t="shared" si="477"/>
        <v>01 Clear (0%)</v>
      </c>
      <c r="T2705" t="str">
        <f t="shared" si="485"/>
        <v>44787S2A_MSIL1CCDM-MLB-CLSTA4478701 Clear (0%)</v>
      </c>
      <c r="U2705">
        <f>IF(COUNTIF(T$2:T2704,T2705)&gt;=1,0,1)</f>
        <v>0</v>
      </c>
      <c r="V2705" s="26" t="s">
        <v>751</v>
      </c>
      <c r="W2705" s="26">
        <f t="shared" si="478"/>
        <v>2022</v>
      </c>
      <c r="X2705" s="26" t="str">
        <f t="shared" si="479"/>
        <v>08</v>
      </c>
      <c r="Y2705" s="26">
        <f t="shared" si="480"/>
        <v>14</v>
      </c>
      <c r="Z2705" s="26" t="str">
        <f t="shared" si="481"/>
        <v>18</v>
      </c>
      <c r="AA2705" s="26" t="str">
        <f t="shared" si="482"/>
        <v>53</v>
      </c>
      <c r="AB2705" s="26" t="str">
        <f t="shared" si="483"/>
        <v>54</v>
      </c>
      <c r="AC2705" s="86" t="str">
        <f t="shared" si="484"/>
        <v>CLS_TA_2500X1254px_65m_S2A_MSIL1C_20220814_0CC</v>
      </c>
      <c r="AD2705" s="41" t="s">
        <v>752</v>
      </c>
    </row>
    <row r="2706" spans="2:30" x14ac:dyDescent="0.25">
      <c r="B2706" t="s">
        <v>3866</v>
      </c>
      <c r="C2706" t="s">
        <v>3817</v>
      </c>
      <c r="D2706" s="7" t="s">
        <v>3826</v>
      </c>
      <c r="E2706" s="2" t="b">
        <v>1</v>
      </c>
      <c r="F2706" s="2" t="s">
        <v>3815</v>
      </c>
      <c r="G2706" s="7" t="s">
        <v>8</v>
      </c>
      <c r="H2706" t="s">
        <v>101</v>
      </c>
      <c r="I2706" s="57">
        <v>44787</v>
      </c>
      <c r="J2706" s="56" t="s">
        <v>110</v>
      </c>
      <c r="K2706" s="2" t="s">
        <v>134</v>
      </c>
      <c r="L2706" s="9">
        <v>0</v>
      </c>
      <c r="M2706" t="s">
        <v>3869</v>
      </c>
      <c r="N2706" s="2" t="s">
        <v>85</v>
      </c>
      <c r="O2706" s="2" t="s">
        <v>4139</v>
      </c>
      <c r="P2706" s="2" t="str">
        <f>VLOOKUP(I2706,Period!A:B,2,FALSE)</f>
        <v>2022H2</v>
      </c>
      <c r="Q2706" s="9">
        <f t="shared" si="475"/>
        <v>0</v>
      </c>
      <c r="R2706" s="2">
        <f t="shared" si="476"/>
        <v>0</v>
      </c>
      <c r="S2706" t="str">
        <f t="shared" si="477"/>
        <v>01 Clear (0%)</v>
      </c>
      <c r="T2706" t="str">
        <f t="shared" si="485"/>
        <v>44787S2A_MSIL1CCDM-MLB-CLSTA4478701 Clear (0%)</v>
      </c>
      <c r="U2706">
        <f>IF(COUNTIF(T$2:T2705,T2706)&gt;=1,0,1)</f>
        <v>0</v>
      </c>
      <c r="V2706" s="26" t="s">
        <v>751</v>
      </c>
      <c r="W2706" s="26">
        <f t="shared" si="478"/>
        <v>2022</v>
      </c>
      <c r="X2706" s="26" t="str">
        <f t="shared" si="479"/>
        <v>08</v>
      </c>
      <c r="Y2706" s="26">
        <f t="shared" si="480"/>
        <v>14</v>
      </c>
      <c r="Z2706" s="26" t="str">
        <f t="shared" si="481"/>
        <v>18</v>
      </c>
      <c r="AA2706" s="26" t="str">
        <f t="shared" si="482"/>
        <v>53</v>
      </c>
      <c r="AB2706" s="26" t="str">
        <f t="shared" si="483"/>
        <v>40</v>
      </c>
      <c r="AC2706" s="86" t="str">
        <f t="shared" si="484"/>
        <v>CLS_TA_2500X1254px_65m_S2A_MSIL1C_20220814_0CC</v>
      </c>
      <c r="AD2706" s="41" t="s">
        <v>752</v>
      </c>
    </row>
    <row r="2707" spans="2:30" x14ac:dyDescent="0.25">
      <c r="B2707" t="s">
        <v>3866</v>
      </c>
      <c r="C2707" t="s">
        <v>3817</v>
      </c>
      <c r="D2707" s="7" t="s">
        <v>3826</v>
      </c>
      <c r="E2707" s="2" t="b">
        <v>1</v>
      </c>
      <c r="F2707" s="2" t="s">
        <v>3815</v>
      </c>
      <c r="G2707" s="7" t="s">
        <v>8</v>
      </c>
      <c r="H2707" t="s">
        <v>101</v>
      </c>
      <c r="I2707" s="57">
        <v>44787</v>
      </c>
      <c r="J2707" s="56" t="s">
        <v>111</v>
      </c>
      <c r="K2707" s="2" t="s">
        <v>165</v>
      </c>
      <c r="L2707" s="9">
        <v>0</v>
      </c>
      <c r="M2707" t="s">
        <v>3869</v>
      </c>
      <c r="N2707" s="2" t="s">
        <v>85</v>
      </c>
      <c r="O2707" s="2" t="s">
        <v>4139</v>
      </c>
      <c r="P2707" s="2" t="str">
        <f>VLOOKUP(I2707,Period!A:B,2,FALSE)</f>
        <v>2022H2</v>
      </c>
      <c r="Q2707" s="9">
        <f t="shared" si="475"/>
        <v>0</v>
      </c>
      <c r="R2707" s="2">
        <f t="shared" si="476"/>
        <v>0</v>
      </c>
      <c r="S2707" t="str">
        <f t="shared" si="477"/>
        <v>01 Clear (0%)</v>
      </c>
      <c r="T2707" t="str">
        <f t="shared" si="485"/>
        <v>44787S2A_MSIL1CCDM-MLB-CLSTA4478701 Clear (0%)</v>
      </c>
      <c r="U2707">
        <f>IF(COUNTIF(T$2:T2706,T2707)&gt;=1,0,1)</f>
        <v>0</v>
      </c>
      <c r="V2707" s="26" t="s">
        <v>751</v>
      </c>
      <c r="W2707" s="26">
        <f t="shared" si="478"/>
        <v>2022</v>
      </c>
      <c r="X2707" s="26" t="str">
        <f t="shared" si="479"/>
        <v>08</v>
      </c>
      <c r="Y2707" s="26">
        <f t="shared" si="480"/>
        <v>14</v>
      </c>
      <c r="Z2707" s="26" t="str">
        <f t="shared" si="481"/>
        <v>18</v>
      </c>
      <c r="AA2707" s="26" t="str">
        <f t="shared" si="482"/>
        <v>53</v>
      </c>
      <c r="AB2707" s="26" t="str">
        <f t="shared" si="483"/>
        <v>39</v>
      </c>
      <c r="AC2707" s="86" t="str">
        <f t="shared" si="484"/>
        <v>CLS_TA_2500X1254px_65m_S2A_MSIL1C_20220814_0CC</v>
      </c>
      <c r="AD2707" s="41" t="s">
        <v>752</v>
      </c>
    </row>
    <row r="2708" spans="2:30" x14ac:dyDescent="0.25">
      <c r="B2708" t="s">
        <v>3866</v>
      </c>
      <c r="C2708" t="s">
        <v>3817</v>
      </c>
      <c r="D2708" s="7" t="s">
        <v>3826</v>
      </c>
      <c r="E2708" s="2" t="b">
        <v>1</v>
      </c>
      <c r="F2708" s="2" t="s">
        <v>3815</v>
      </c>
      <c r="G2708" s="7" t="s">
        <v>8</v>
      </c>
      <c r="H2708" t="s">
        <v>101</v>
      </c>
      <c r="I2708" s="53">
        <v>44784</v>
      </c>
      <c r="J2708" s="42" t="s">
        <v>103</v>
      </c>
      <c r="K2708" s="2" t="s">
        <v>3839</v>
      </c>
      <c r="L2708" s="9">
        <v>0</v>
      </c>
      <c r="M2708" t="s">
        <v>3869</v>
      </c>
      <c r="N2708" s="2" t="s">
        <v>85</v>
      </c>
      <c r="O2708" s="2" t="s">
        <v>4139</v>
      </c>
      <c r="P2708" s="2" t="str">
        <f>VLOOKUP(I2708,Period!A:B,2,FALSE)</f>
        <v>2022H2</v>
      </c>
      <c r="Q2708" s="9">
        <f t="shared" si="475"/>
        <v>0</v>
      </c>
      <c r="R2708" s="2">
        <f t="shared" si="476"/>
        <v>0</v>
      </c>
      <c r="S2708" t="str">
        <f t="shared" si="477"/>
        <v>01 Clear (0%)</v>
      </c>
      <c r="T2708" t="str">
        <f t="shared" si="485"/>
        <v>44784S2A_MSIL1CCDM-MLB-CLSTA4478401 Clear (0%)</v>
      </c>
      <c r="U2708">
        <f>IF(COUNTIF(T$2:T2707,T2708)&gt;=1,0,1)</f>
        <v>1</v>
      </c>
      <c r="V2708" s="26" t="s">
        <v>751</v>
      </c>
      <c r="W2708" s="26">
        <f t="shared" si="478"/>
        <v>2022</v>
      </c>
      <c r="X2708" s="26" t="str">
        <f t="shared" si="479"/>
        <v>08</v>
      </c>
      <c r="Y2708" s="26">
        <f t="shared" si="480"/>
        <v>11</v>
      </c>
      <c r="Z2708" s="26" t="str">
        <f t="shared" si="481"/>
        <v>19</v>
      </c>
      <c r="AA2708" s="26" t="str">
        <f t="shared" si="482"/>
        <v>04</v>
      </c>
      <c r="AB2708" s="26" t="str">
        <f t="shared" si="483"/>
        <v>00</v>
      </c>
      <c r="AC2708" s="86" t="str">
        <f t="shared" si="484"/>
        <v>CLS_TA_2500X1254px_65m_S2A_MSIL1C_20220811_0CC</v>
      </c>
      <c r="AD2708" s="41" t="s">
        <v>752</v>
      </c>
    </row>
    <row r="2709" spans="2:30" x14ac:dyDescent="0.25">
      <c r="B2709" t="s">
        <v>3866</v>
      </c>
      <c r="C2709" t="s">
        <v>3817</v>
      </c>
      <c r="D2709" s="7" t="s">
        <v>3826</v>
      </c>
      <c r="E2709" s="2" t="b">
        <v>1</v>
      </c>
      <c r="F2709" s="2" t="s">
        <v>3815</v>
      </c>
      <c r="G2709" s="7" t="s">
        <v>8</v>
      </c>
      <c r="H2709" t="s">
        <v>101</v>
      </c>
      <c r="I2709" s="53">
        <v>44784</v>
      </c>
      <c r="J2709" s="42" t="s">
        <v>104</v>
      </c>
      <c r="K2709" s="2" t="s">
        <v>3840</v>
      </c>
      <c r="L2709" s="9">
        <v>0</v>
      </c>
      <c r="M2709" t="s">
        <v>3869</v>
      </c>
      <c r="N2709" s="2" t="s">
        <v>85</v>
      </c>
      <c r="O2709" s="2" t="s">
        <v>4139</v>
      </c>
      <c r="P2709" s="2" t="str">
        <f>VLOOKUP(I2709,Period!A:B,2,FALSE)</f>
        <v>2022H2</v>
      </c>
      <c r="Q2709" s="9">
        <f t="shared" si="475"/>
        <v>0</v>
      </c>
      <c r="R2709" s="2">
        <f t="shared" si="476"/>
        <v>0</v>
      </c>
      <c r="S2709" t="str">
        <f t="shared" si="477"/>
        <v>01 Clear (0%)</v>
      </c>
      <c r="T2709" t="str">
        <f t="shared" si="485"/>
        <v>44784S2A_MSIL1CCDM-MLB-CLSTA4478401 Clear (0%)</v>
      </c>
      <c r="U2709">
        <f>IF(COUNTIF(T$2:T2708,T2709)&gt;=1,0,1)</f>
        <v>0</v>
      </c>
      <c r="V2709" s="26" t="s">
        <v>751</v>
      </c>
      <c r="W2709" s="26">
        <f t="shared" si="478"/>
        <v>2022</v>
      </c>
      <c r="X2709" s="26" t="str">
        <f t="shared" si="479"/>
        <v>08</v>
      </c>
      <c r="Y2709" s="26">
        <f t="shared" si="480"/>
        <v>11</v>
      </c>
      <c r="Z2709" s="26" t="str">
        <f t="shared" si="481"/>
        <v>19</v>
      </c>
      <c r="AA2709" s="26" t="str">
        <f t="shared" si="482"/>
        <v>03</v>
      </c>
      <c r="AB2709" s="26" t="str">
        <f t="shared" si="483"/>
        <v>59</v>
      </c>
      <c r="AC2709" s="86" t="str">
        <f t="shared" si="484"/>
        <v>CLS_TA_2500X1254px_65m_S2A_MSIL1C_20220811_0CC</v>
      </c>
      <c r="AD2709" s="41" t="s">
        <v>752</v>
      </c>
    </row>
    <row r="2710" spans="2:30" x14ac:dyDescent="0.25">
      <c r="B2710" t="s">
        <v>3866</v>
      </c>
      <c r="C2710" t="s">
        <v>3817</v>
      </c>
      <c r="D2710" s="7" t="s">
        <v>3826</v>
      </c>
      <c r="E2710" s="2" t="b">
        <v>1</v>
      </c>
      <c r="F2710" s="2" t="s">
        <v>3815</v>
      </c>
      <c r="G2710" s="7" t="s">
        <v>8</v>
      </c>
      <c r="H2710" t="s">
        <v>101</v>
      </c>
      <c r="I2710" s="53">
        <v>44784</v>
      </c>
      <c r="J2710" s="42" t="s">
        <v>110</v>
      </c>
      <c r="K2710" s="2" t="s">
        <v>147</v>
      </c>
      <c r="L2710" s="9">
        <v>0</v>
      </c>
      <c r="M2710" t="s">
        <v>3869</v>
      </c>
      <c r="N2710" s="2" t="s">
        <v>85</v>
      </c>
      <c r="O2710" s="2" t="s">
        <v>4139</v>
      </c>
      <c r="P2710" s="2" t="str">
        <f>VLOOKUP(I2710,Period!A:B,2,FALSE)</f>
        <v>2022H2</v>
      </c>
      <c r="Q2710" s="9">
        <f t="shared" si="475"/>
        <v>0</v>
      </c>
      <c r="R2710" s="2">
        <f t="shared" si="476"/>
        <v>0</v>
      </c>
      <c r="S2710" t="str">
        <f t="shared" si="477"/>
        <v>01 Clear (0%)</v>
      </c>
      <c r="T2710" t="str">
        <f t="shared" si="485"/>
        <v>44784S2A_MSIL1CCDM-MLB-CLSTA4478401 Clear (0%)</v>
      </c>
      <c r="U2710">
        <f>IF(COUNTIF(T$2:T2709,T2710)&gt;=1,0,1)</f>
        <v>0</v>
      </c>
      <c r="V2710" s="26" t="s">
        <v>751</v>
      </c>
      <c r="W2710" s="26">
        <f t="shared" si="478"/>
        <v>2022</v>
      </c>
      <c r="X2710" s="26" t="str">
        <f t="shared" si="479"/>
        <v>08</v>
      </c>
      <c r="Y2710" s="26">
        <f t="shared" si="480"/>
        <v>11</v>
      </c>
      <c r="Z2710" s="26" t="str">
        <f t="shared" si="481"/>
        <v>19</v>
      </c>
      <c r="AA2710" s="26" t="str">
        <f t="shared" si="482"/>
        <v>03</v>
      </c>
      <c r="AB2710" s="26" t="str">
        <f t="shared" si="483"/>
        <v>45</v>
      </c>
      <c r="AC2710" s="86" t="str">
        <f t="shared" si="484"/>
        <v>CLS_TA_2500X1254px_65m_S2A_MSIL1C_20220811_0CC</v>
      </c>
      <c r="AD2710" s="41" t="s">
        <v>752</v>
      </c>
    </row>
    <row r="2711" spans="2:30" x14ac:dyDescent="0.25">
      <c r="B2711" t="s">
        <v>3866</v>
      </c>
      <c r="C2711" t="s">
        <v>3817</v>
      </c>
      <c r="D2711" s="7" t="s">
        <v>3826</v>
      </c>
      <c r="E2711" s="2" t="b">
        <v>1</v>
      </c>
      <c r="F2711" s="2" t="s">
        <v>3815</v>
      </c>
      <c r="G2711" s="7" t="s">
        <v>8</v>
      </c>
      <c r="H2711" t="s">
        <v>101</v>
      </c>
      <c r="I2711" s="53">
        <v>44784</v>
      </c>
      <c r="J2711" s="42" t="s">
        <v>111</v>
      </c>
      <c r="K2711" s="2" t="s">
        <v>155</v>
      </c>
      <c r="L2711" s="9">
        <v>0</v>
      </c>
      <c r="M2711" t="s">
        <v>3869</v>
      </c>
      <c r="N2711" s="2" t="s">
        <v>85</v>
      </c>
      <c r="O2711" s="2" t="s">
        <v>4139</v>
      </c>
      <c r="P2711" s="2" t="str">
        <f>VLOOKUP(I2711,Period!A:B,2,FALSE)</f>
        <v>2022H2</v>
      </c>
      <c r="Q2711" s="9">
        <f t="shared" si="475"/>
        <v>0</v>
      </c>
      <c r="R2711" s="2">
        <f t="shared" si="476"/>
        <v>0</v>
      </c>
      <c r="S2711" t="str">
        <f t="shared" si="477"/>
        <v>01 Clear (0%)</v>
      </c>
      <c r="T2711" t="str">
        <f t="shared" si="485"/>
        <v>44784S2A_MSIL1CCDM-MLB-CLSTA4478401 Clear (0%)</v>
      </c>
      <c r="U2711">
        <f>IF(COUNTIF(T$2:T2710,T2711)&gt;=1,0,1)</f>
        <v>0</v>
      </c>
      <c r="V2711" s="26" t="s">
        <v>751</v>
      </c>
      <c r="W2711" s="26">
        <f t="shared" si="478"/>
        <v>2022</v>
      </c>
      <c r="X2711" s="26" t="str">
        <f t="shared" si="479"/>
        <v>08</v>
      </c>
      <c r="Y2711" s="26">
        <f t="shared" si="480"/>
        <v>11</v>
      </c>
      <c r="Z2711" s="26" t="str">
        <f t="shared" si="481"/>
        <v>19</v>
      </c>
      <c r="AA2711" s="26" t="str">
        <f t="shared" si="482"/>
        <v>03</v>
      </c>
      <c r="AB2711" s="26" t="str">
        <f t="shared" si="483"/>
        <v>44</v>
      </c>
      <c r="AC2711" s="86" t="str">
        <f t="shared" si="484"/>
        <v>CLS_TA_2500X1254px_65m_S2A_MSIL1C_20220811_0CC</v>
      </c>
      <c r="AD2711" s="41" t="s">
        <v>752</v>
      </c>
    </row>
    <row r="2712" spans="2:30" x14ac:dyDescent="0.25">
      <c r="B2712" t="s">
        <v>3866</v>
      </c>
      <c r="C2712" t="s">
        <v>3817</v>
      </c>
      <c r="D2712" s="7" t="s">
        <v>3826</v>
      </c>
      <c r="E2712" s="2" t="b">
        <v>1</v>
      </c>
      <c r="F2712" s="2" t="s">
        <v>3815</v>
      </c>
      <c r="G2712" s="7" t="s">
        <v>8</v>
      </c>
      <c r="H2712" t="s">
        <v>101</v>
      </c>
      <c r="I2712" s="57">
        <v>44782</v>
      </c>
      <c r="J2712" s="56" t="s">
        <v>103</v>
      </c>
      <c r="K2712" s="2" t="s">
        <v>3841</v>
      </c>
      <c r="L2712" s="9">
        <v>20.9</v>
      </c>
      <c r="M2712" t="s">
        <v>3869</v>
      </c>
      <c r="N2712" s="2" t="s">
        <v>85</v>
      </c>
      <c r="O2712" s="2" t="s">
        <v>4139</v>
      </c>
      <c r="P2712" s="2" t="str">
        <f>VLOOKUP(I2712,Period!A:B,2,FALSE)</f>
        <v>2022H2</v>
      </c>
      <c r="Q2712" s="9">
        <f t="shared" si="475"/>
        <v>27.325000000000003</v>
      </c>
      <c r="R2712" s="2">
        <f t="shared" si="476"/>
        <v>30</v>
      </c>
      <c r="S2712" t="str">
        <f t="shared" si="477"/>
        <v>02 Sunny (10%-30%)</v>
      </c>
      <c r="T2712" t="str">
        <f t="shared" si="485"/>
        <v>44782S2A_MSIL1CCDM-MLB-CLSTA4478202 Sunny (10%-30%)</v>
      </c>
      <c r="U2712">
        <f>IF(COUNTIF(T$2:T2711,T2712)&gt;=1,0,1)</f>
        <v>1</v>
      </c>
      <c r="V2712" s="26" t="s">
        <v>751</v>
      </c>
      <c r="W2712" s="26">
        <f t="shared" si="478"/>
        <v>2022</v>
      </c>
      <c r="X2712" s="26" t="str">
        <f t="shared" si="479"/>
        <v>08</v>
      </c>
      <c r="Y2712" s="26" t="str">
        <f t="shared" si="480"/>
        <v>09</v>
      </c>
      <c r="Z2712" s="26" t="str">
        <f t="shared" si="481"/>
        <v>18</v>
      </c>
      <c r="AA2712" s="26" t="str">
        <f t="shared" si="482"/>
        <v>54</v>
      </c>
      <c r="AB2712" s="26" t="str">
        <f t="shared" si="483"/>
        <v>04</v>
      </c>
      <c r="AC2712" s="86" t="str">
        <f t="shared" si="484"/>
        <v>CLS_TA_2500X1254px_65m_S2A_MSIL1C_20220809_30CC</v>
      </c>
      <c r="AD2712" s="41" t="s">
        <v>752</v>
      </c>
    </row>
    <row r="2713" spans="2:30" x14ac:dyDescent="0.25">
      <c r="B2713" t="s">
        <v>3866</v>
      </c>
      <c r="C2713" t="s">
        <v>3817</v>
      </c>
      <c r="D2713" s="7" t="s">
        <v>3826</v>
      </c>
      <c r="E2713" s="2" t="b">
        <v>1</v>
      </c>
      <c r="F2713" s="2" t="s">
        <v>3815</v>
      </c>
      <c r="G2713" s="7" t="s">
        <v>8</v>
      </c>
      <c r="H2713" t="s">
        <v>101</v>
      </c>
      <c r="I2713" s="57">
        <v>44782</v>
      </c>
      <c r="J2713" s="56" t="s">
        <v>104</v>
      </c>
      <c r="K2713" s="2" t="s">
        <v>3831</v>
      </c>
      <c r="L2713" s="9">
        <v>27.3</v>
      </c>
      <c r="M2713" t="s">
        <v>3869</v>
      </c>
      <c r="N2713" s="2" t="s">
        <v>85</v>
      </c>
      <c r="O2713" s="2" t="s">
        <v>4139</v>
      </c>
      <c r="P2713" s="2" t="str">
        <f>VLOOKUP(I2713,Period!A:B,2,FALSE)</f>
        <v>2022H2</v>
      </c>
      <c r="Q2713" s="9">
        <f t="shared" si="475"/>
        <v>27.325000000000003</v>
      </c>
      <c r="R2713" s="2">
        <f t="shared" si="476"/>
        <v>30</v>
      </c>
      <c r="S2713" t="str">
        <f t="shared" si="477"/>
        <v>02 Sunny (10%-30%)</v>
      </c>
      <c r="T2713" t="str">
        <f t="shared" si="485"/>
        <v>44782S2A_MSIL1CCDM-MLB-CLSTA4478202 Sunny (10%-30%)</v>
      </c>
      <c r="U2713">
        <f>IF(COUNTIF(T$2:T2712,T2713)&gt;=1,0,1)</f>
        <v>0</v>
      </c>
      <c r="V2713" s="26" t="s">
        <v>751</v>
      </c>
      <c r="W2713" s="26">
        <f t="shared" si="478"/>
        <v>2022</v>
      </c>
      <c r="X2713" s="26" t="str">
        <f t="shared" si="479"/>
        <v>08</v>
      </c>
      <c r="Y2713" s="26" t="str">
        <f t="shared" si="480"/>
        <v>09</v>
      </c>
      <c r="Z2713" s="26" t="str">
        <f t="shared" si="481"/>
        <v>18</v>
      </c>
      <c r="AA2713" s="26" t="str">
        <f t="shared" si="482"/>
        <v>54</v>
      </c>
      <c r="AB2713" s="26" t="str">
        <f t="shared" si="483"/>
        <v>02</v>
      </c>
      <c r="AC2713" s="86" t="str">
        <f t="shared" si="484"/>
        <v>CLS_TA_2500X1254px_65m_S2A_MSIL1C_20220809_30CC</v>
      </c>
      <c r="AD2713" s="41" t="s">
        <v>752</v>
      </c>
    </row>
    <row r="2714" spans="2:30" x14ac:dyDescent="0.25">
      <c r="B2714" t="s">
        <v>3866</v>
      </c>
      <c r="C2714" t="s">
        <v>3817</v>
      </c>
      <c r="D2714" s="7" t="s">
        <v>3826</v>
      </c>
      <c r="E2714" s="2" t="b">
        <v>1</v>
      </c>
      <c r="F2714" s="2" t="s">
        <v>3815</v>
      </c>
      <c r="G2714" s="7" t="s">
        <v>8</v>
      </c>
      <c r="H2714" t="s">
        <v>101</v>
      </c>
      <c r="I2714" s="57">
        <v>44782</v>
      </c>
      <c r="J2714" s="56" t="s">
        <v>110</v>
      </c>
      <c r="K2714" s="2" t="s">
        <v>116</v>
      </c>
      <c r="L2714" s="9">
        <v>30.1</v>
      </c>
      <c r="M2714" t="s">
        <v>3869</v>
      </c>
      <c r="N2714" s="2" t="s">
        <v>85</v>
      </c>
      <c r="O2714" s="2" t="s">
        <v>4139</v>
      </c>
      <c r="P2714" s="2" t="str">
        <f>VLOOKUP(I2714,Period!A:B,2,FALSE)</f>
        <v>2022H2</v>
      </c>
      <c r="Q2714" s="9">
        <f t="shared" si="475"/>
        <v>27.325000000000003</v>
      </c>
      <c r="R2714" s="2">
        <f t="shared" si="476"/>
        <v>30</v>
      </c>
      <c r="S2714" t="str">
        <f t="shared" si="477"/>
        <v>02 Sunny (10%-30%)</v>
      </c>
      <c r="T2714" t="str">
        <f t="shared" si="485"/>
        <v>44782S2A_MSIL1CCDM-MLB-CLSTA4478202 Sunny (10%-30%)</v>
      </c>
      <c r="U2714">
        <f>IF(COUNTIF(T$2:T2713,T2714)&gt;=1,0,1)</f>
        <v>0</v>
      </c>
      <c r="V2714" s="26" t="s">
        <v>751</v>
      </c>
      <c r="W2714" s="26">
        <f t="shared" si="478"/>
        <v>2022</v>
      </c>
      <c r="X2714" s="26" t="str">
        <f t="shared" si="479"/>
        <v>08</v>
      </c>
      <c r="Y2714" s="26" t="str">
        <f t="shared" si="480"/>
        <v>09</v>
      </c>
      <c r="Z2714" s="26" t="str">
        <f t="shared" si="481"/>
        <v>18</v>
      </c>
      <c r="AA2714" s="26" t="str">
        <f t="shared" si="482"/>
        <v>53</v>
      </c>
      <c r="AB2714" s="26" t="str">
        <f t="shared" si="483"/>
        <v>49</v>
      </c>
      <c r="AC2714" s="86" t="str">
        <f t="shared" si="484"/>
        <v>CLS_TA_2500X1254px_65m_S2A_MSIL1C_20220809_30CC</v>
      </c>
      <c r="AD2714" s="41" t="s">
        <v>752</v>
      </c>
    </row>
    <row r="2715" spans="2:30" x14ac:dyDescent="0.25">
      <c r="B2715" t="s">
        <v>3866</v>
      </c>
      <c r="C2715" t="s">
        <v>3817</v>
      </c>
      <c r="D2715" s="7" t="s">
        <v>3826</v>
      </c>
      <c r="E2715" s="2" t="b">
        <v>1</v>
      </c>
      <c r="F2715" s="2" t="s">
        <v>3815</v>
      </c>
      <c r="G2715" s="7" t="s">
        <v>8</v>
      </c>
      <c r="H2715" t="s">
        <v>101</v>
      </c>
      <c r="I2715" s="57">
        <v>44782</v>
      </c>
      <c r="J2715" s="56" t="s">
        <v>111</v>
      </c>
      <c r="K2715" s="2" t="s">
        <v>135</v>
      </c>
      <c r="L2715" s="9">
        <v>31</v>
      </c>
      <c r="M2715" t="s">
        <v>3869</v>
      </c>
      <c r="N2715" s="2" t="s">
        <v>85</v>
      </c>
      <c r="O2715" s="2" t="s">
        <v>4139</v>
      </c>
      <c r="P2715" s="2" t="str">
        <f>VLOOKUP(I2715,Period!A:B,2,FALSE)</f>
        <v>2022H2</v>
      </c>
      <c r="Q2715" s="9">
        <f t="shared" si="475"/>
        <v>27.325000000000003</v>
      </c>
      <c r="R2715" s="2">
        <f t="shared" si="476"/>
        <v>30</v>
      </c>
      <c r="S2715" t="str">
        <f t="shared" si="477"/>
        <v>02 Sunny (10%-30%)</v>
      </c>
      <c r="T2715" t="str">
        <f t="shared" si="485"/>
        <v>44782S2A_MSIL1CCDM-MLB-CLSTA4478202 Sunny (10%-30%)</v>
      </c>
      <c r="U2715">
        <f>IF(COUNTIF(T$2:T2714,T2715)&gt;=1,0,1)</f>
        <v>0</v>
      </c>
      <c r="V2715" s="26" t="s">
        <v>751</v>
      </c>
      <c r="W2715" s="26">
        <f t="shared" si="478"/>
        <v>2022</v>
      </c>
      <c r="X2715" s="26" t="str">
        <f t="shared" si="479"/>
        <v>08</v>
      </c>
      <c r="Y2715" s="26" t="str">
        <f t="shared" si="480"/>
        <v>09</v>
      </c>
      <c r="Z2715" s="26" t="str">
        <f t="shared" si="481"/>
        <v>18</v>
      </c>
      <c r="AA2715" s="26" t="str">
        <f t="shared" si="482"/>
        <v>53</v>
      </c>
      <c r="AB2715" s="26" t="str">
        <f t="shared" si="483"/>
        <v>48</v>
      </c>
      <c r="AC2715" s="86" t="str">
        <f t="shared" si="484"/>
        <v>CLS_TA_2500X1254px_65m_S2A_MSIL1C_20220809_30CC</v>
      </c>
      <c r="AD2715" s="41" t="s">
        <v>752</v>
      </c>
    </row>
    <row r="2716" spans="2:30" x14ac:dyDescent="0.25">
      <c r="B2716" t="s">
        <v>3866</v>
      </c>
      <c r="C2716" t="s">
        <v>3817</v>
      </c>
      <c r="D2716" s="7" t="s">
        <v>3826</v>
      </c>
      <c r="E2716" s="2" t="b">
        <v>1</v>
      </c>
      <c r="F2716" s="2" t="s">
        <v>3815</v>
      </c>
      <c r="G2716" s="7" t="s">
        <v>8</v>
      </c>
      <c r="H2716" t="s">
        <v>101</v>
      </c>
      <c r="I2716" s="53">
        <v>44780</v>
      </c>
      <c r="J2716" s="42" t="s">
        <v>103</v>
      </c>
      <c r="K2716" s="2" t="s">
        <v>140</v>
      </c>
      <c r="L2716" s="9">
        <v>0</v>
      </c>
      <c r="M2716" t="s">
        <v>3869</v>
      </c>
      <c r="N2716" s="2" t="s">
        <v>85</v>
      </c>
      <c r="O2716" s="2" t="s">
        <v>4139</v>
      </c>
      <c r="P2716" s="2" t="str">
        <f>VLOOKUP(I2716,Period!A:B,2,FALSE)</f>
        <v>2022H2</v>
      </c>
      <c r="Q2716" s="9">
        <f t="shared" si="475"/>
        <v>0.17499999999999999</v>
      </c>
      <c r="R2716" s="2">
        <f t="shared" si="476"/>
        <v>10</v>
      </c>
      <c r="S2716" t="str">
        <f t="shared" si="477"/>
        <v>02 Sunny (10%-30%)</v>
      </c>
      <c r="T2716" t="str">
        <f t="shared" si="485"/>
        <v>44780S2A_MSIL1CCDM-MLB-CLSTA4478002 Sunny (10%-30%)</v>
      </c>
      <c r="U2716">
        <f>IF(COUNTIF(T$2:T2715,T2716)&gt;=1,0,1)</f>
        <v>1</v>
      </c>
      <c r="V2716" s="26" t="s">
        <v>751</v>
      </c>
      <c r="W2716" s="26">
        <f t="shared" si="478"/>
        <v>2022</v>
      </c>
      <c r="X2716" s="26" t="str">
        <f t="shared" si="479"/>
        <v>08</v>
      </c>
      <c r="Y2716" s="26" t="str">
        <f t="shared" si="480"/>
        <v>07</v>
      </c>
      <c r="Z2716" s="26" t="str">
        <f t="shared" si="481"/>
        <v>18</v>
      </c>
      <c r="AA2716" s="26" t="str">
        <f t="shared" si="482"/>
        <v>53</v>
      </c>
      <c r="AB2716" s="26" t="str">
        <f t="shared" si="483"/>
        <v>52</v>
      </c>
      <c r="AC2716" s="86" t="str">
        <f t="shared" si="484"/>
        <v>CLS_TA_2500X1254px_65m_S2A_MSIL1C_20220807_10CC</v>
      </c>
      <c r="AD2716" s="41" t="s">
        <v>752</v>
      </c>
    </row>
    <row r="2717" spans="2:30" x14ac:dyDescent="0.25">
      <c r="B2717" t="s">
        <v>3866</v>
      </c>
      <c r="C2717" t="s">
        <v>3817</v>
      </c>
      <c r="D2717" s="7" t="s">
        <v>3826</v>
      </c>
      <c r="E2717" s="2" t="b">
        <v>1</v>
      </c>
      <c r="F2717" s="2" t="s">
        <v>3815</v>
      </c>
      <c r="G2717" s="7" t="s">
        <v>8</v>
      </c>
      <c r="H2717" t="s">
        <v>101</v>
      </c>
      <c r="I2717" s="53">
        <v>44780</v>
      </c>
      <c r="J2717" s="42" t="s">
        <v>104</v>
      </c>
      <c r="K2717" s="2" t="s">
        <v>141</v>
      </c>
      <c r="L2717" s="9">
        <v>0</v>
      </c>
      <c r="M2717" t="s">
        <v>3869</v>
      </c>
      <c r="N2717" s="2" t="s">
        <v>85</v>
      </c>
      <c r="O2717" s="2" t="s">
        <v>4139</v>
      </c>
      <c r="P2717" s="2" t="str">
        <f>VLOOKUP(I2717,Period!A:B,2,FALSE)</f>
        <v>2022H2</v>
      </c>
      <c r="Q2717" s="9">
        <f t="shared" si="475"/>
        <v>0.17499999999999999</v>
      </c>
      <c r="R2717" s="2">
        <f t="shared" si="476"/>
        <v>10</v>
      </c>
      <c r="S2717" t="str">
        <f t="shared" si="477"/>
        <v>02 Sunny (10%-30%)</v>
      </c>
      <c r="T2717" t="str">
        <f t="shared" si="485"/>
        <v>44780S2A_MSIL1CCDM-MLB-CLSTA4478002 Sunny (10%-30%)</v>
      </c>
      <c r="U2717">
        <f>IF(COUNTIF(T$2:T2716,T2717)&gt;=1,0,1)</f>
        <v>0</v>
      </c>
      <c r="V2717" s="26" t="s">
        <v>751</v>
      </c>
      <c r="W2717" s="26">
        <f t="shared" si="478"/>
        <v>2022</v>
      </c>
      <c r="X2717" s="26" t="str">
        <f t="shared" si="479"/>
        <v>08</v>
      </c>
      <c r="Y2717" s="26" t="str">
        <f t="shared" si="480"/>
        <v>07</v>
      </c>
      <c r="Z2717" s="26" t="str">
        <f t="shared" si="481"/>
        <v>18</v>
      </c>
      <c r="AA2717" s="26" t="str">
        <f t="shared" si="482"/>
        <v>53</v>
      </c>
      <c r="AB2717" s="26" t="str">
        <f t="shared" si="483"/>
        <v>51</v>
      </c>
      <c r="AC2717" s="86" t="str">
        <f t="shared" si="484"/>
        <v>CLS_TA_2500X1254px_65m_S2A_MSIL1C_20220807_10CC</v>
      </c>
      <c r="AD2717" s="41" t="s">
        <v>752</v>
      </c>
    </row>
    <row r="2718" spans="2:30" x14ac:dyDescent="0.25">
      <c r="B2718" t="s">
        <v>3866</v>
      </c>
      <c r="C2718" t="s">
        <v>3817</v>
      </c>
      <c r="D2718" s="7" t="s">
        <v>3826</v>
      </c>
      <c r="E2718" s="2" t="b">
        <v>1</v>
      </c>
      <c r="F2718" s="2" t="s">
        <v>3815</v>
      </c>
      <c r="G2718" s="7" t="s">
        <v>8</v>
      </c>
      <c r="H2718" t="s">
        <v>101</v>
      </c>
      <c r="I2718" s="53">
        <v>44780</v>
      </c>
      <c r="J2718" s="42" t="s">
        <v>110</v>
      </c>
      <c r="K2718" s="2" t="s">
        <v>143</v>
      </c>
      <c r="L2718" s="9">
        <v>0.3</v>
      </c>
      <c r="M2718" t="s">
        <v>3869</v>
      </c>
      <c r="N2718" s="2" t="s">
        <v>85</v>
      </c>
      <c r="O2718" s="2" t="s">
        <v>4139</v>
      </c>
      <c r="P2718" s="2" t="str">
        <f>VLOOKUP(I2718,Period!A:B,2,FALSE)</f>
        <v>2022H2</v>
      </c>
      <c r="Q2718" s="9">
        <f t="shared" si="475"/>
        <v>0.17499999999999999</v>
      </c>
      <c r="R2718" s="2">
        <f t="shared" si="476"/>
        <v>10</v>
      </c>
      <c r="S2718" t="str">
        <f t="shared" si="477"/>
        <v>02 Sunny (10%-30%)</v>
      </c>
      <c r="T2718" t="str">
        <f t="shared" si="485"/>
        <v>44780S2A_MSIL1CCDM-MLB-CLSTA4478002 Sunny (10%-30%)</v>
      </c>
      <c r="U2718">
        <f>IF(COUNTIF(T$2:T2717,T2718)&gt;=1,0,1)</f>
        <v>0</v>
      </c>
      <c r="V2718" s="26" t="s">
        <v>751</v>
      </c>
      <c r="W2718" s="26">
        <f t="shared" si="478"/>
        <v>2022</v>
      </c>
      <c r="X2718" s="26" t="str">
        <f t="shared" si="479"/>
        <v>08</v>
      </c>
      <c r="Y2718" s="26" t="str">
        <f t="shared" si="480"/>
        <v>07</v>
      </c>
      <c r="Z2718" s="26" t="str">
        <f t="shared" si="481"/>
        <v>18</v>
      </c>
      <c r="AA2718" s="26" t="str">
        <f t="shared" si="482"/>
        <v>53</v>
      </c>
      <c r="AB2718" s="26" t="str">
        <f t="shared" si="483"/>
        <v>37</v>
      </c>
      <c r="AC2718" s="86" t="str">
        <f t="shared" si="484"/>
        <v>CLS_TA_2500X1254px_65m_S2A_MSIL1C_20220807_10CC</v>
      </c>
      <c r="AD2718" s="41" t="s">
        <v>752</v>
      </c>
    </row>
    <row r="2719" spans="2:30" x14ac:dyDescent="0.25">
      <c r="B2719" t="s">
        <v>3866</v>
      </c>
      <c r="C2719" t="s">
        <v>3817</v>
      </c>
      <c r="D2719" s="7" t="s">
        <v>3826</v>
      </c>
      <c r="E2719" s="2" t="b">
        <v>1</v>
      </c>
      <c r="F2719" s="2" t="s">
        <v>3815</v>
      </c>
      <c r="G2719" s="7" t="s">
        <v>8</v>
      </c>
      <c r="H2719" t="s">
        <v>101</v>
      </c>
      <c r="I2719" s="53">
        <v>44780</v>
      </c>
      <c r="J2719" s="42" t="s">
        <v>111</v>
      </c>
      <c r="K2719" s="2" t="s">
        <v>144</v>
      </c>
      <c r="L2719" s="9">
        <v>0.4</v>
      </c>
      <c r="M2719" t="s">
        <v>3869</v>
      </c>
      <c r="N2719" s="2" t="s">
        <v>85</v>
      </c>
      <c r="O2719" s="2" t="s">
        <v>4139</v>
      </c>
      <c r="P2719" s="2" t="str">
        <f>VLOOKUP(I2719,Period!A:B,2,FALSE)</f>
        <v>2022H2</v>
      </c>
      <c r="Q2719" s="9">
        <f t="shared" si="475"/>
        <v>0.17499999999999999</v>
      </c>
      <c r="R2719" s="2">
        <f t="shared" si="476"/>
        <v>10</v>
      </c>
      <c r="S2719" t="str">
        <f t="shared" si="477"/>
        <v>02 Sunny (10%-30%)</v>
      </c>
      <c r="T2719" t="str">
        <f t="shared" si="485"/>
        <v>44780S2A_MSIL1CCDM-MLB-CLSTA4478002 Sunny (10%-30%)</v>
      </c>
      <c r="U2719">
        <f>IF(COUNTIF(T$2:T2718,T2719)&gt;=1,0,1)</f>
        <v>0</v>
      </c>
      <c r="V2719" s="26" t="s">
        <v>751</v>
      </c>
      <c r="W2719" s="26">
        <f t="shared" si="478"/>
        <v>2022</v>
      </c>
      <c r="X2719" s="26" t="str">
        <f t="shared" si="479"/>
        <v>08</v>
      </c>
      <c r="Y2719" s="26" t="str">
        <f t="shared" si="480"/>
        <v>07</v>
      </c>
      <c r="Z2719" s="26" t="str">
        <f t="shared" si="481"/>
        <v>18</v>
      </c>
      <c r="AA2719" s="26" t="str">
        <f t="shared" si="482"/>
        <v>53</v>
      </c>
      <c r="AB2719" s="26" t="str">
        <f t="shared" si="483"/>
        <v>36</v>
      </c>
      <c r="AC2719" s="86" t="str">
        <f t="shared" si="484"/>
        <v>CLS_TA_2500X1254px_65m_S2A_MSIL1C_20220807_10CC</v>
      </c>
      <c r="AD2719" s="41" t="s">
        <v>752</v>
      </c>
    </row>
    <row r="2720" spans="2:30" x14ac:dyDescent="0.25">
      <c r="B2720" t="s">
        <v>3866</v>
      </c>
      <c r="C2720" t="s">
        <v>3817</v>
      </c>
      <c r="D2720" s="7" t="s">
        <v>3826</v>
      </c>
      <c r="E2720" s="2" t="b">
        <v>1</v>
      </c>
      <c r="F2720" s="2" t="s">
        <v>3815</v>
      </c>
      <c r="G2720" s="7" t="s">
        <v>8</v>
      </c>
      <c r="H2720" t="s">
        <v>101</v>
      </c>
      <c r="I2720" s="57">
        <v>44777</v>
      </c>
      <c r="J2720" s="56" t="s">
        <v>103</v>
      </c>
      <c r="K2720" s="2" t="s">
        <v>115</v>
      </c>
      <c r="L2720" s="9">
        <v>17.399999999999999</v>
      </c>
      <c r="M2720" t="s">
        <v>3869</v>
      </c>
      <c r="N2720" s="2" t="s">
        <v>85</v>
      </c>
      <c r="O2720" s="2" t="s">
        <v>4139</v>
      </c>
      <c r="P2720" s="2" t="str">
        <f>VLOOKUP(I2720,Period!A:B,2,FALSE)</f>
        <v>2022H2</v>
      </c>
      <c r="Q2720" s="9">
        <f t="shared" si="475"/>
        <v>14.95</v>
      </c>
      <c r="R2720" s="2">
        <f t="shared" si="476"/>
        <v>20</v>
      </c>
      <c r="S2720" t="str">
        <f t="shared" si="477"/>
        <v>02 Sunny (10%-30%)</v>
      </c>
      <c r="T2720" t="str">
        <f t="shared" si="485"/>
        <v>44777S2A_MSIL1CCDM-MLB-CLSTA4477702 Sunny (10%-30%)</v>
      </c>
      <c r="U2720">
        <f>IF(COUNTIF(T$2:T2719,T2720)&gt;=1,0,1)</f>
        <v>1</v>
      </c>
      <c r="V2720" s="26" t="s">
        <v>751</v>
      </c>
      <c r="W2720" s="26">
        <f t="shared" si="478"/>
        <v>2022</v>
      </c>
      <c r="X2720" s="26" t="str">
        <f t="shared" si="479"/>
        <v>08</v>
      </c>
      <c r="Y2720" s="26" t="str">
        <f t="shared" si="480"/>
        <v>04</v>
      </c>
      <c r="Z2720" s="26" t="str">
        <f t="shared" si="481"/>
        <v>18</v>
      </c>
      <c r="AA2720" s="26" t="str">
        <f t="shared" si="482"/>
        <v>53</v>
      </c>
      <c r="AB2720" s="26" t="str">
        <f t="shared" si="483"/>
        <v>56</v>
      </c>
      <c r="AC2720" s="86" t="str">
        <f t="shared" si="484"/>
        <v>CLS_TA_2500X1254px_65m_S2A_MSIL1C_20220804_20CC</v>
      </c>
      <c r="AD2720" s="41" t="s">
        <v>752</v>
      </c>
    </row>
    <row r="2721" spans="2:30" x14ac:dyDescent="0.25">
      <c r="B2721" t="s">
        <v>3866</v>
      </c>
      <c r="C2721" t="s">
        <v>3817</v>
      </c>
      <c r="D2721" s="7" t="s">
        <v>3826</v>
      </c>
      <c r="E2721" s="2" t="b">
        <v>1</v>
      </c>
      <c r="F2721" s="2" t="s">
        <v>3815</v>
      </c>
      <c r="G2721" s="7" t="s">
        <v>8</v>
      </c>
      <c r="H2721" t="s">
        <v>101</v>
      </c>
      <c r="I2721" s="57">
        <v>44777</v>
      </c>
      <c r="J2721" s="56" t="s">
        <v>104</v>
      </c>
      <c r="K2721" s="2" t="s">
        <v>129</v>
      </c>
      <c r="L2721" s="9">
        <v>26.4</v>
      </c>
      <c r="M2721" t="s">
        <v>3869</v>
      </c>
      <c r="N2721" s="2" t="s">
        <v>85</v>
      </c>
      <c r="O2721" s="2" t="s">
        <v>4139</v>
      </c>
      <c r="P2721" s="2" t="str">
        <f>VLOOKUP(I2721,Period!A:B,2,FALSE)</f>
        <v>2022H2</v>
      </c>
      <c r="Q2721" s="9">
        <f t="shared" si="475"/>
        <v>14.95</v>
      </c>
      <c r="R2721" s="2">
        <f t="shared" si="476"/>
        <v>20</v>
      </c>
      <c r="S2721" t="str">
        <f t="shared" si="477"/>
        <v>02 Sunny (10%-30%)</v>
      </c>
      <c r="T2721" t="str">
        <f t="shared" si="485"/>
        <v>44777S2A_MSIL1CCDM-MLB-CLSTA4477702 Sunny (10%-30%)</v>
      </c>
      <c r="U2721">
        <f>IF(COUNTIF(T$2:T2720,T2721)&gt;=1,0,1)</f>
        <v>0</v>
      </c>
      <c r="V2721" s="26" t="s">
        <v>751</v>
      </c>
      <c r="W2721" s="26">
        <f t="shared" si="478"/>
        <v>2022</v>
      </c>
      <c r="X2721" s="26" t="str">
        <f t="shared" si="479"/>
        <v>08</v>
      </c>
      <c r="Y2721" s="26" t="str">
        <f t="shared" si="480"/>
        <v>04</v>
      </c>
      <c r="Z2721" s="26" t="str">
        <f t="shared" si="481"/>
        <v>18</v>
      </c>
      <c r="AA2721" s="26" t="str">
        <f t="shared" si="482"/>
        <v>53</v>
      </c>
      <c r="AB2721" s="26" t="str">
        <f t="shared" si="483"/>
        <v>55</v>
      </c>
      <c r="AC2721" s="86" t="str">
        <f t="shared" si="484"/>
        <v>CLS_TA_2500X1254px_65m_S2A_MSIL1C_20220804_20CC</v>
      </c>
      <c r="AD2721" s="41" t="s">
        <v>752</v>
      </c>
    </row>
    <row r="2722" spans="2:30" x14ac:dyDescent="0.25">
      <c r="B2722" t="s">
        <v>3866</v>
      </c>
      <c r="C2722" t="s">
        <v>3817</v>
      </c>
      <c r="D2722" s="7" t="s">
        <v>3826</v>
      </c>
      <c r="E2722" s="2" t="b">
        <v>1</v>
      </c>
      <c r="F2722" s="2" t="s">
        <v>3815</v>
      </c>
      <c r="G2722" s="7" t="s">
        <v>8</v>
      </c>
      <c r="H2722" t="s">
        <v>101</v>
      </c>
      <c r="I2722" s="57">
        <v>44777</v>
      </c>
      <c r="J2722" s="56" t="s">
        <v>110</v>
      </c>
      <c r="K2722" s="2" t="s">
        <v>117</v>
      </c>
      <c r="L2722" s="9">
        <v>8.4</v>
      </c>
      <c r="M2722" t="s">
        <v>3869</v>
      </c>
      <c r="N2722" s="2" t="s">
        <v>85</v>
      </c>
      <c r="O2722" s="2" t="s">
        <v>4139</v>
      </c>
      <c r="P2722" s="2" t="str">
        <f>VLOOKUP(I2722,Period!A:B,2,FALSE)</f>
        <v>2022H2</v>
      </c>
      <c r="Q2722" s="9">
        <f t="shared" si="475"/>
        <v>14.95</v>
      </c>
      <c r="R2722" s="2">
        <f t="shared" si="476"/>
        <v>20</v>
      </c>
      <c r="S2722" t="str">
        <f t="shared" si="477"/>
        <v>02 Sunny (10%-30%)</v>
      </c>
      <c r="T2722" t="str">
        <f t="shared" si="485"/>
        <v>44777S2A_MSIL1CCDM-MLB-CLSTA4477702 Sunny (10%-30%)</v>
      </c>
      <c r="U2722">
        <f>IF(COUNTIF(T$2:T2721,T2722)&gt;=1,0,1)</f>
        <v>0</v>
      </c>
      <c r="V2722" s="26" t="s">
        <v>751</v>
      </c>
      <c r="W2722" s="26">
        <f t="shared" si="478"/>
        <v>2022</v>
      </c>
      <c r="X2722" s="26" t="str">
        <f t="shared" si="479"/>
        <v>08</v>
      </c>
      <c r="Y2722" s="26" t="str">
        <f t="shared" si="480"/>
        <v>04</v>
      </c>
      <c r="Z2722" s="26" t="str">
        <f t="shared" si="481"/>
        <v>18</v>
      </c>
      <c r="AA2722" s="26" t="str">
        <f t="shared" si="482"/>
        <v>53</v>
      </c>
      <c r="AB2722" s="26" t="str">
        <f t="shared" si="483"/>
        <v>42</v>
      </c>
      <c r="AC2722" s="86" t="str">
        <f t="shared" si="484"/>
        <v>CLS_TA_2500X1254px_65m_S2A_MSIL1C_20220804_20CC</v>
      </c>
      <c r="AD2722" s="41" t="s">
        <v>752</v>
      </c>
    </row>
    <row r="2723" spans="2:30" x14ac:dyDescent="0.25">
      <c r="B2723" t="s">
        <v>3866</v>
      </c>
      <c r="C2723" t="s">
        <v>3817</v>
      </c>
      <c r="D2723" s="7" t="s">
        <v>3826</v>
      </c>
      <c r="E2723" s="2" t="b">
        <v>1</v>
      </c>
      <c r="F2723" s="2" t="s">
        <v>3815</v>
      </c>
      <c r="G2723" s="7" t="s">
        <v>8</v>
      </c>
      <c r="H2723" t="s">
        <v>101</v>
      </c>
      <c r="I2723" s="57">
        <v>44777</v>
      </c>
      <c r="J2723" s="56" t="s">
        <v>111</v>
      </c>
      <c r="K2723" s="2" t="s">
        <v>120</v>
      </c>
      <c r="L2723" s="9">
        <v>7.6</v>
      </c>
      <c r="M2723" t="s">
        <v>3869</v>
      </c>
      <c r="N2723" s="2" t="s">
        <v>85</v>
      </c>
      <c r="O2723" s="2" t="s">
        <v>4139</v>
      </c>
      <c r="P2723" s="2" t="str">
        <f>VLOOKUP(I2723,Period!A:B,2,FALSE)</f>
        <v>2022H2</v>
      </c>
      <c r="Q2723" s="9">
        <f t="shared" si="475"/>
        <v>14.95</v>
      </c>
      <c r="R2723" s="2">
        <f t="shared" si="476"/>
        <v>20</v>
      </c>
      <c r="S2723" t="str">
        <f t="shared" si="477"/>
        <v>02 Sunny (10%-30%)</v>
      </c>
      <c r="T2723" t="str">
        <f t="shared" si="485"/>
        <v>44777S2A_MSIL1CCDM-MLB-CLSTA4477702 Sunny (10%-30%)</v>
      </c>
      <c r="U2723">
        <f>IF(COUNTIF(T$2:T2722,T2723)&gt;=1,0,1)</f>
        <v>0</v>
      </c>
      <c r="V2723" s="26" t="s">
        <v>751</v>
      </c>
      <c r="W2723" s="26">
        <f t="shared" si="478"/>
        <v>2022</v>
      </c>
      <c r="X2723" s="26" t="str">
        <f t="shared" si="479"/>
        <v>08</v>
      </c>
      <c r="Y2723" s="26" t="str">
        <f t="shared" si="480"/>
        <v>04</v>
      </c>
      <c r="Z2723" s="26" t="str">
        <f t="shared" si="481"/>
        <v>18</v>
      </c>
      <c r="AA2723" s="26" t="str">
        <f t="shared" si="482"/>
        <v>53</v>
      </c>
      <c r="AB2723" s="26" t="str">
        <f t="shared" si="483"/>
        <v>41</v>
      </c>
      <c r="AC2723" s="86" t="str">
        <f t="shared" si="484"/>
        <v>CLS_TA_2500X1254px_65m_S2A_MSIL1C_20220804_20CC</v>
      </c>
      <c r="AD2723" s="41" t="s">
        <v>752</v>
      </c>
    </row>
    <row r="2724" spans="2:30" x14ac:dyDescent="0.25">
      <c r="B2724" t="s">
        <v>3866</v>
      </c>
      <c r="C2724" t="s">
        <v>3817</v>
      </c>
      <c r="D2724" s="7" t="s">
        <v>3826</v>
      </c>
      <c r="E2724" s="2" t="b">
        <v>1</v>
      </c>
      <c r="F2724" s="2" t="s">
        <v>3815</v>
      </c>
      <c r="G2724" s="7" t="s">
        <v>8</v>
      </c>
      <c r="H2724" t="s">
        <v>101</v>
      </c>
      <c r="I2724" s="53">
        <v>44775</v>
      </c>
      <c r="J2724" s="42" t="s">
        <v>103</v>
      </c>
      <c r="K2724" s="2" t="s">
        <v>3832</v>
      </c>
      <c r="L2724" s="9">
        <v>7.3</v>
      </c>
      <c r="M2724" t="s">
        <v>3869</v>
      </c>
      <c r="N2724" s="2" t="s">
        <v>85</v>
      </c>
      <c r="O2724" s="2" t="s">
        <v>4139</v>
      </c>
      <c r="P2724" s="2" t="str">
        <f>VLOOKUP(I2724,Period!A:B,2,FALSE)</f>
        <v>2022H2</v>
      </c>
      <c r="Q2724" s="9">
        <f t="shared" si="475"/>
        <v>7.0000000000000009</v>
      </c>
      <c r="R2724" s="2">
        <f t="shared" si="476"/>
        <v>10</v>
      </c>
      <c r="S2724" t="str">
        <f t="shared" si="477"/>
        <v>02 Sunny (10%-30%)</v>
      </c>
      <c r="T2724" t="str">
        <f t="shared" si="485"/>
        <v>44775S2A_MSIL1CCDM-MLB-CLSTA4477502 Sunny (10%-30%)</v>
      </c>
      <c r="U2724">
        <f>IF(COUNTIF(T$2:T2723,T2724)&gt;=1,0,1)</f>
        <v>1</v>
      </c>
      <c r="V2724" s="26" t="s">
        <v>751</v>
      </c>
      <c r="W2724" s="26">
        <f t="shared" si="478"/>
        <v>2022</v>
      </c>
      <c r="X2724" s="26" t="str">
        <f t="shared" si="479"/>
        <v>08</v>
      </c>
      <c r="Y2724" s="26" t="str">
        <f t="shared" si="480"/>
        <v>02</v>
      </c>
      <c r="Z2724" s="26" t="str">
        <f t="shared" si="481"/>
        <v>19</v>
      </c>
      <c r="AA2724" s="26" t="str">
        <f t="shared" si="482"/>
        <v>03</v>
      </c>
      <c r="AB2724" s="26" t="str">
        <f t="shared" si="483"/>
        <v>58</v>
      </c>
      <c r="AC2724" s="86" t="str">
        <f t="shared" si="484"/>
        <v>CLS_TA_2500X1254px_65m_S2A_MSIL1C_20220802_10CC</v>
      </c>
      <c r="AD2724" s="41" t="s">
        <v>752</v>
      </c>
    </row>
    <row r="2725" spans="2:30" x14ac:dyDescent="0.25">
      <c r="B2725" t="s">
        <v>3866</v>
      </c>
      <c r="C2725" t="s">
        <v>3817</v>
      </c>
      <c r="D2725" s="7" t="s">
        <v>3826</v>
      </c>
      <c r="E2725" s="2" t="b">
        <v>1</v>
      </c>
      <c r="F2725" s="2" t="s">
        <v>3815</v>
      </c>
      <c r="G2725" s="7" t="s">
        <v>8</v>
      </c>
      <c r="H2725" t="s">
        <v>101</v>
      </c>
      <c r="I2725" s="53">
        <v>44775</v>
      </c>
      <c r="J2725" s="42" t="s">
        <v>104</v>
      </c>
      <c r="K2725" s="2" t="s">
        <v>3835</v>
      </c>
      <c r="L2725" s="9">
        <v>8</v>
      </c>
      <c r="M2725" t="s">
        <v>3869</v>
      </c>
      <c r="N2725" s="2" t="s">
        <v>85</v>
      </c>
      <c r="O2725" s="2" t="s">
        <v>4139</v>
      </c>
      <c r="P2725" s="2" t="str">
        <f>VLOOKUP(I2725,Period!A:B,2,FALSE)</f>
        <v>2022H2</v>
      </c>
      <c r="Q2725" s="9">
        <f t="shared" si="475"/>
        <v>7.0000000000000009</v>
      </c>
      <c r="R2725" s="2">
        <f t="shared" si="476"/>
        <v>10</v>
      </c>
      <c r="S2725" t="str">
        <f t="shared" si="477"/>
        <v>02 Sunny (10%-30%)</v>
      </c>
      <c r="T2725" t="str">
        <f t="shared" si="485"/>
        <v>44775S2A_MSIL1CCDM-MLB-CLSTA4477502 Sunny (10%-30%)</v>
      </c>
      <c r="U2725">
        <f>IF(COUNTIF(T$2:T2724,T2725)&gt;=1,0,1)</f>
        <v>0</v>
      </c>
      <c r="V2725" s="26" t="s">
        <v>751</v>
      </c>
      <c r="W2725" s="26">
        <f t="shared" si="478"/>
        <v>2022</v>
      </c>
      <c r="X2725" s="26" t="str">
        <f t="shared" si="479"/>
        <v>08</v>
      </c>
      <c r="Y2725" s="26" t="str">
        <f t="shared" si="480"/>
        <v>02</v>
      </c>
      <c r="Z2725" s="26" t="str">
        <f t="shared" si="481"/>
        <v>19</v>
      </c>
      <c r="AA2725" s="26" t="str">
        <f t="shared" si="482"/>
        <v>03</v>
      </c>
      <c r="AB2725" s="26" t="str">
        <f t="shared" si="483"/>
        <v>57</v>
      </c>
      <c r="AC2725" s="86" t="str">
        <f t="shared" si="484"/>
        <v>CLS_TA_2500X1254px_65m_S2A_MSIL1C_20220802_10CC</v>
      </c>
      <c r="AD2725" s="41" t="s">
        <v>752</v>
      </c>
    </row>
    <row r="2726" spans="2:30" x14ac:dyDescent="0.25">
      <c r="B2726" t="s">
        <v>3866</v>
      </c>
      <c r="C2726" t="s">
        <v>3817</v>
      </c>
      <c r="D2726" s="7" t="s">
        <v>3826</v>
      </c>
      <c r="E2726" s="2" t="b">
        <v>1</v>
      </c>
      <c r="F2726" s="2" t="s">
        <v>3815</v>
      </c>
      <c r="G2726" s="7" t="s">
        <v>8</v>
      </c>
      <c r="H2726" t="s">
        <v>101</v>
      </c>
      <c r="I2726" s="53">
        <v>44775</v>
      </c>
      <c r="J2726" s="42" t="s">
        <v>111</v>
      </c>
      <c r="K2726" s="2" t="s">
        <v>124</v>
      </c>
      <c r="L2726" s="9">
        <v>6.9</v>
      </c>
      <c r="M2726" t="s">
        <v>3869</v>
      </c>
      <c r="N2726" s="2" t="s">
        <v>85</v>
      </c>
      <c r="O2726" s="2" t="s">
        <v>4139</v>
      </c>
      <c r="P2726" s="2" t="str">
        <f>VLOOKUP(I2726,Period!A:B,2,FALSE)</f>
        <v>2022H2</v>
      </c>
      <c r="Q2726" s="9">
        <f t="shared" si="475"/>
        <v>7.0000000000000009</v>
      </c>
      <c r="R2726" s="2">
        <f t="shared" si="476"/>
        <v>10</v>
      </c>
      <c r="S2726" t="str">
        <f t="shared" si="477"/>
        <v>02 Sunny (10%-30%)</v>
      </c>
      <c r="T2726" t="str">
        <f t="shared" si="485"/>
        <v>44775S2A_MSIL1CCDM-MLB-CLSTA4477502 Sunny (10%-30%)</v>
      </c>
      <c r="U2726">
        <f>IF(COUNTIF(T$2:T2725,T2726)&gt;=1,0,1)</f>
        <v>0</v>
      </c>
      <c r="V2726" s="26" t="s">
        <v>751</v>
      </c>
      <c r="W2726" s="26">
        <f t="shared" si="478"/>
        <v>2022</v>
      </c>
      <c r="X2726" s="26" t="str">
        <f t="shared" si="479"/>
        <v>08</v>
      </c>
      <c r="Y2726" s="26" t="str">
        <f t="shared" si="480"/>
        <v>02</v>
      </c>
      <c r="Z2726" s="26" t="str">
        <f t="shared" si="481"/>
        <v>19</v>
      </c>
      <c r="AA2726" s="26" t="str">
        <f t="shared" si="482"/>
        <v>03</v>
      </c>
      <c r="AB2726" s="26" t="str">
        <f t="shared" si="483"/>
        <v>43</v>
      </c>
      <c r="AC2726" s="86" t="str">
        <f t="shared" si="484"/>
        <v>CLS_TA_2500X1254px_65m_S2A_MSIL1C_20220802_10CC</v>
      </c>
      <c r="AD2726" s="41" t="s">
        <v>752</v>
      </c>
    </row>
    <row r="2727" spans="2:30" x14ac:dyDescent="0.25">
      <c r="B2727" t="s">
        <v>3866</v>
      </c>
      <c r="C2727" t="s">
        <v>3817</v>
      </c>
      <c r="D2727" s="7" t="s">
        <v>3826</v>
      </c>
      <c r="E2727" s="2" t="b">
        <v>1</v>
      </c>
      <c r="F2727" s="2" t="s">
        <v>3815</v>
      </c>
      <c r="G2727" s="7" t="s">
        <v>8</v>
      </c>
      <c r="H2727" t="s">
        <v>101</v>
      </c>
      <c r="I2727" s="53">
        <v>44775</v>
      </c>
      <c r="J2727" s="42" t="s">
        <v>110</v>
      </c>
      <c r="K2727" s="2" t="s">
        <v>124</v>
      </c>
      <c r="L2727" s="9">
        <v>5.8</v>
      </c>
      <c r="M2727" t="s">
        <v>3869</v>
      </c>
      <c r="N2727" s="2" t="s">
        <v>85</v>
      </c>
      <c r="O2727" s="2" t="s">
        <v>4139</v>
      </c>
      <c r="P2727" s="2" t="str">
        <f>VLOOKUP(I2727,Period!A:B,2,FALSE)</f>
        <v>2022H2</v>
      </c>
      <c r="Q2727" s="9">
        <f t="shared" si="475"/>
        <v>7.0000000000000009</v>
      </c>
      <c r="R2727" s="2">
        <f t="shared" si="476"/>
        <v>10</v>
      </c>
      <c r="S2727" t="str">
        <f t="shared" si="477"/>
        <v>02 Sunny (10%-30%)</v>
      </c>
      <c r="T2727" t="str">
        <f t="shared" si="485"/>
        <v>44775S2A_MSIL1CCDM-MLB-CLSTA4477502 Sunny (10%-30%)</v>
      </c>
      <c r="U2727">
        <f>IF(COUNTIF(T$2:T2726,T2727)&gt;=1,0,1)</f>
        <v>0</v>
      </c>
      <c r="V2727" s="26" t="s">
        <v>751</v>
      </c>
      <c r="W2727" s="26">
        <f t="shared" si="478"/>
        <v>2022</v>
      </c>
      <c r="X2727" s="26" t="str">
        <f t="shared" si="479"/>
        <v>08</v>
      </c>
      <c r="Y2727" s="26" t="str">
        <f t="shared" si="480"/>
        <v>02</v>
      </c>
      <c r="Z2727" s="26" t="str">
        <f t="shared" si="481"/>
        <v>19</v>
      </c>
      <c r="AA2727" s="26" t="str">
        <f t="shared" si="482"/>
        <v>03</v>
      </c>
      <c r="AB2727" s="26" t="str">
        <f t="shared" si="483"/>
        <v>43</v>
      </c>
      <c r="AC2727" s="86" t="str">
        <f t="shared" si="484"/>
        <v>CLS_TA_2500X1254px_65m_S2A_MSIL1C_20220802_10CC</v>
      </c>
      <c r="AD2727" s="41" t="s">
        <v>752</v>
      </c>
    </row>
    <row r="2728" spans="2:30" x14ac:dyDescent="0.25">
      <c r="B2728" t="s">
        <v>3866</v>
      </c>
      <c r="C2728" t="s">
        <v>3817</v>
      </c>
      <c r="D2728" s="7" t="s">
        <v>3826</v>
      </c>
      <c r="E2728" s="2" t="b">
        <v>1</v>
      </c>
      <c r="F2728" s="2" t="s">
        <v>3815</v>
      </c>
      <c r="G2728" s="7" t="s">
        <v>8</v>
      </c>
      <c r="H2728" t="s">
        <v>101</v>
      </c>
      <c r="I2728" s="57">
        <v>44772</v>
      </c>
      <c r="J2728" s="56" t="s">
        <v>103</v>
      </c>
      <c r="K2728" s="2" t="s">
        <v>3842</v>
      </c>
      <c r="L2728" s="9">
        <v>18.600000000000001</v>
      </c>
      <c r="M2728" t="s">
        <v>3869</v>
      </c>
      <c r="N2728" s="2" t="s">
        <v>85</v>
      </c>
      <c r="O2728" s="2" t="s">
        <v>4139</v>
      </c>
      <c r="P2728" s="2" t="str">
        <f>VLOOKUP(I2728,Period!A:B,2,FALSE)</f>
        <v>2022H2</v>
      </c>
      <c r="Q2728" s="9">
        <f t="shared" si="475"/>
        <v>13.050000000000002</v>
      </c>
      <c r="R2728" s="2">
        <f t="shared" si="476"/>
        <v>20</v>
      </c>
      <c r="S2728" t="str">
        <f t="shared" si="477"/>
        <v>02 Sunny (10%-30%)</v>
      </c>
      <c r="T2728" t="str">
        <f t="shared" si="485"/>
        <v>44772S2A_MSIL1CCDM-MLB-CLSTA4477202 Sunny (10%-30%)</v>
      </c>
      <c r="U2728">
        <f>IF(COUNTIF(T$2:T2727,T2728)&gt;=1,0,1)</f>
        <v>1</v>
      </c>
      <c r="V2728" s="26" t="s">
        <v>751</v>
      </c>
      <c r="W2728" s="26">
        <f t="shared" si="478"/>
        <v>2022</v>
      </c>
      <c r="X2728" s="26" t="str">
        <f t="shared" si="479"/>
        <v>07</v>
      </c>
      <c r="Y2728" s="26">
        <f t="shared" si="480"/>
        <v>30</v>
      </c>
      <c r="Z2728" s="26" t="str">
        <f t="shared" si="481"/>
        <v>18</v>
      </c>
      <c r="AA2728" s="26" t="str">
        <f t="shared" si="482"/>
        <v>54</v>
      </c>
      <c r="AB2728" s="26" t="str">
        <f t="shared" si="483"/>
        <v>01</v>
      </c>
      <c r="AC2728" s="86" t="str">
        <f t="shared" si="484"/>
        <v>CLS_TA_2500X1254px_65m_S2A_MSIL1C_20220730_20CC</v>
      </c>
      <c r="AD2728" s="41" t="s">
        <v>752</v>
      </c>
    </row>
    <row r="2729" spans="2:30" x14ac:dyDescent="0.25">
      <c r="B2729" t="s">
        <v>3866</v>
      </c>
      <c r="C2729" t="s">
        <v>3817</v>
      </c>
      <c r="D2729" s="7" t="s">
        <v>3826</v>
      </c>
      <c r="E2729" s="2" t="b">
        <v>1</v>
      </c>
      <c r="F2729" s="2" t="s">
        <v>3815</v>
      </c>
      <c r="G2729" s="7" t="s">
        <v>8</v>
      </c>
      <c r="H2729" t="s">
        <v>101</v>
      </c>
      <c r="I2729" s="57">
        <v>44772</v>
      </c>
      <c r="J2729" s="56" t="s">
        <v>104</v>
      </c>
      <c r="K2729" s="2" t="s">
        <v>118</v>
      </c>
      <c r="L2729" s="9">
        <v>25.8</v>
      </c>
      <c r="M2729" t="s">
        <v>3869</v>
      </c>
      <c r="N2729" s="2" t="s">
        <v>85</v>
      </c>
      <c r="O2729" s="2" t="s">
        <v>4139</v>
      </c>
      <c r="P2729" s="2" t="str">
        <f>VLOOKUP(I2729,Period!A:B,2,FALSE)</f>
        <v>2022H2</v>
      </c>
      <c r="Q2729" s="9">
        <f t="shared" si="475"/>
        <v>13.050000000000002</v>
      </c>
      <c r="R2729" s="2">
        <f t="shared" si="476"/>
        <v>20</v>
      </c>
      <c r="S2729" t="str">
        <f t="shared" si="477"/>
        <v>02 Sunny (10%-30%)</v>
      </c>
      <c r="T2729" t="str">
        <f t="shared" si="485"/>
        <v>44772S2A_MSIL1CCDM-MLB-CLSTA4477202 Sunny (10%-30%)</v>
      </c>
      <c r="U2729">
        <f>IF(COUNTIF(T$2:T2728,T2729)&gt;=1,0,1)</f>
        <v>0</v>
      </c>
      <c r="V2729" s="26" t="s">
        <v>751</v>
      </c>
      <c r="W2729" s="26">
        <f t="shared" si="478"/>
        <v>2022</v>
      </c>
      <c r="X2729" s="26" t="str">
        <f t="shared" si="479"/>
        <v>07</v>
      </c>
      <c r="Y2729" s="26">
        <f t="shared" si="480"/>
        <v>30</v>
      </c>
      <c r="Z2729" s="26" t="str">
        <f t="shared" si="481"/>
        <v>18</v>
      </c>
      <c r="AA2729" s="26" t="str">
        <f t="shared" si="482"/>
        <v>54</v>
      </c>
      <c r="AB2729" s="26" t="str">
        <f t="shared" si="483"/>
        <v>00</v>
      </c>
      <c r="AC2729" s="86" t="str">
        <f t="shared" si="484"/>
        <v>CLS_TA_2500X1254px_65m_S2A_MSIL1C_20220730_20CC</v>
      </c>
      <c r="AD2729" s="41" t="s">
        <v>752</v>
      </c>
    </row>
    <row r="2730" spans="2:30" x14ac:dyDescent="0.25">
      <c r="B2730" t="s">
        <v>3866</v>
      </c>
      <c r="C2730" t="s">
        <v>3817</v>
      </c>
      <c r="D2730" s="7" t="s">
        <v>3826</v>
      </c>
      <c r="E2730" s="2" t="b">
        <v>1</v>
      </c>
      <c r="F2730" s="2" t="s">
        <v>3815</v>
      </c>
      <c r="G2730" s="7" t="s">
        <v>8</v>
      </c>
      <c r="H2730" t="s">
        <v>101</v>
      </c>
      <c r="I2730" s="57">
        <v>44772</v>
      </c>
      <c r="J2730" s="56" t="s">
        <v>110</v>
      </c>
      <c r="K2730" s="2" t="s">
        <v>133</v>
      </c>
      <c r="L2730" s="9">
        <v>4.0999999999999996</v>
      </c>
      <c r="M2730" t="s">
        <v>3869</v>
      </c>
      <c r="N2730" s="2" t="s">
        <v>85</v>
      </c>
      <c r="O2730" s="2" t="s">
        <v>4139</v>
      </c>
      <c r="P2730" s="2" t="str">
        <f>VLOOKUP(I2730,Period!A:B,2,FALSE)</f>
        <v>2022H2</v>
      </c>
      <c r="Q2730" s="9">
        <f t="shared" si="475"/>
        <v>13.050000000000002</v>
      </c>
      <c r="R2730" s="2">
        <f t="shared" si="476"/>
        <v>20</v>
      </c>
      <c r="S2730" t="str">
        <f t="shared" si="477"/>
        <v>02 Sunny (10%-30%)</v>
      </c>
      <c r="T2730" t="str">
        <f t="shared" si="485"/>
        <v>44772S2A_MSIL1CCDM-MLB-CLSTA4477202 Sunny (10%-30%)</v>
      </c>
      <c r="U2730">
        <f>IF(COUNTIF(T$2:T2729,T2730)&gt;=1,0,1)</f>
        <v>0</v>
      </c>
      <c r="V2730" s="26" t="s">
        <v>751</v>
      </c>
      <c r="W2730" s="26">
        <f t="shared" si="478"/>
        <v>2022</v>
      </c>
      <c r="X2730" s="26" t="str">
        <f t="shared" si="479"/>
        <v>07</v>
      </c>
      <c r="Y2730" s="26">
        <f t="shared" si="480"/>
        <v>30</v>
      </c>
      <c r="Z2730" s="26" t="str">
        <f t="shared" si="481"/>
        <v>18</v>
      </c>
      <c r="AA2730" s="26" t="str">
        <f t="shared" si="482"/>
        <v>53</v>
      </c>
      <c r="AB2730" s="26" t="str">
        <f t="shared" si="483"/>
        <v>47</v>
      </c>
      <c r="AC2730" s="86" t="str">
        <f t="shared" si="484"/>
        <v>CLS_TA_2500X1254px_65m_S2A_MSIL1C_20220730_20CC</v>
      </c>
      <c r="AD2730" s="41" t="s">
        <v>752</v>
      </c>
    </row>
    <row r="2731" spans="2:30" x14ac:dyDescent="0.25">
      <c r="B2731" t="s">
        <v>3866</v>
      </c>
      <c r="C2731" t="s">
        <v>3817</v>
      </c>
      <c r="D2731" s="7" t="s">
        <v>3826</v>
      </c>
      <c r="E2731" s="2" t="b">
        <v>1</v>
      </c>
      <c r="F2731" s="2" t="s">
        <v>3815</v>
      </c>
      <c r="G2731" s="7" t="s">
        <v>8</v>
      </c>
      <c r="H2731" t="s">
        <v>101</v>
      </c>
      <c r="I2731" s="57">
        <v>44772</v>
      </c>
      <c r="J2731" s="56" t="s">
        <v>111</v>
      </c>
      <c r="K2731" s="2" t="s">
        <v>164</v>
      </c>
      <c r="L2731" s="9">
        <v>3.7</v>
      </c>
      <c r="M2731" t="s">
        <v>3869</v>
      </c>
      <c r="N2731" s="2" t="s">
        <v>85</v>
      </c>
      <c r="O2731" s="2" t="s">
        <v>4139</v>
      </c>
      <c r="P2731" s="2" t="str">
        <f>VLOOKUP(I2731,Period!A:B,2,FALSE)</f>
        <v>2022H2</v>
      </c>
      <c r="Q2731" s="9">
        <f t="shared" si="475"/>
        <v>13.050000000000002</v>
      </c>
      <c r="R2731" s="2">
        <f t="shared" si="476"/>
        <v>20</v>
      </c>
      <c r="S2731" t="str">
        <f t="shared" si="477"/>
        <v>02 Sunny (10%-30%)</v>
      </c>
      <c r="T2731" t="str">
        <f t="shared" si="485"/>
        <v>44772S2A_MSIL1CCDM-MLB-CLSTA4477202 Sunny (10%-30%)</v>
      </c>
      <c r="U2731">
        <f>IF(COUNTIF(T$2:T2730,T2731)&gt;=1,0,1)</f>
        <v>0</v>
      </c>
      <c r="V2731" s="26" t="s">
        <v>751</v>
      </c>
      <c r="W2731" s="26">
        <f t="shared" si="478"/>
        <v>2022</v>
      </c>
      <c r="X2731" s="26" t="str">
        <f t="shared" si="479"/>
        <v>07</v>
      </c>
      <c r="Y2731" s="26">
        <f t="shared" si="480"/>
        <v>30</v>
      </c>
      <c r="Z2731" s="26" t="str">
        <f t="shared" si="481"/>
        <v>18</v>
      </c>
      <c r="AA2731" s="26" t="str">
        <f t="shared" si="482"/>
        <v>53</v>
      </c>
      <c r="AB2731" s="26" t="str">
        <f t="shared" si="483"/>
        <v>46</v>
      </c>
      <c r="AC2731" s="86" t="str">
        <f t="shared" si="484"/>
        <v>CLS_TA_2500X1254px_65m_S2A_MSIL1C_20220730_20CC</v>
      </c>
      <c r="AD2731" s="41" t="s">
        <v>752</v>
      </c>
    </row>
    <row r="2732" spans="2:30" x14ac:dyDescent="0.25">
      <c r="B2732" t="s">
        <v>3866</v>
      </c>
      <c r="C2732" t="s">
        <v>3817</v>
      </c>
      <c r="D2732" s="7" t="s">
        <v>3826</v>
      </c>
      <c r="E2732" s="2" t="b">
        <v>1</v>
      </c>
      <c r="F2732" s="2" t="s">
        <v>3815</v>
      </c>
      <c r="G2732" s="7" t="s">
        <v>8</v>
      </c>
      <c r="H2732" t="s">
        <v>101</v>
      </c>
      <c r="I2732" s="53">
        <v>44770</v>
      </c>
      <c r="J2732" s="42" t="s">
        <v>103</v>
      </c>
      <c r="K2732" s="2" t="s">
        <v>107</v>
      </c>
      <c r="L2732" s="9">
        <v>17.5</v>
      </c>
      <c r="M2732" t="s">
        <v>3869</v>
      </c>
      <c r="N2732" s="2" t="s">
        <v>85</v>
      </c>
      <c r="O2732" s="2" t="s">
        <v>4139</v>
      </c>
      <c r="P2732" s="2" t="str">
        <f>VLOOKUP(I2732,Period!A:B,2,FALSE)</f>
        <v>2022H2</v>
      </c>
      <c r="Q2732" s="9">
        <f t="shared" si="475"/>
        <v>7.2</v>
      </c>
      <c r="R2732" s="2">
        <f t="shared" si="476"/>
        <v>10</v>
      </c>
      <c r="S2732" t="str">
        <f t="shared" si="477"/>
        <v>02 Sunny (10%-30%)</v>
      </c>
      <c r="T2732" t="str">
        <f t="shared" si="485"/>
        <v>44770S2A_MSIL1CCDM-MLB-CLSTA4477002 Sunny (10%-30%)</v>
      </c>
      <c r="U2732">
        <f>IF(COUNTIF(T$2:T2731,T2732)&gt;=1,0,1)</f>
        <v>1</v>
      </c>
      <c r="V2732" s="26" t="s">
        <v>751</v>
      </c>
      <c r="W2732" s="26">
        <f t="shared" si="478"/>
        <v>2022</v>
      </c>
      <c r="X2732" s="26" t="str">
        <f t="shared" si="479"/>
        <v>07</v>
      </c>
      <c r="Y2732" s="26">
        <f t="shared" si="480"/>
        <v>28</v>
      </c>
      <c r="Z2732" s="26" t="str">
        <f t="shared" si="481"/>
        <v>19</v>
      </c>
      <c r="AA2732" s="26" t="str">
        <f t="shared" si="482"/>
        <v>03</v>
      </c>
      <c r="AB2732" s="26" t="str">
        <f t="shared" si="483"/>
        <v>52</v>
      </c>
      <c r="AC2732" s="86" t="str">
        <f t="shared" si="484"/>
        <v>CLS_TA_2500X1254px_65m_S2A_MSIL1C_20220728_10CC</v>
      </c>
      <c r="AD2732" s="41" t="s">
        <v>752</v>
      </c>
    </row>
    <row r="2733" spans="2:30" x14ac:dyDescent="0.25">
      <c r="B2733" t="s">
        <v>3866</v>
      </c>
      <c r="C2733" t="s">
        <v>3817</v>
      </c>
      <c r="D2733" s="7" t="s">
        <v>3826</v>
      </c>
      <c r="E2733" s="2" t="b">
        <v>1</v>
      </c>
      <c r="F2733" s="2" t="s">
        <v>3815</v>
      </c>
      <c r="G2733" s="7" t="s">
        <v>8</v>
      </c>
      <c r="H2733" t="s">
        <v>101</v>
      </c>
      <c r="I2733" s="53">
        <v>44770</v>
      </c>
      <c r="J2733" s="42" t="s">
        <v>104</v>
      </c>
      <c r="K2733" s="2" t="s">
        <v>107</v>
      </c>
      <c r="L2733" s="9">
        <v>10</v>
      </c>
      <c r="M2733" t="s">
        <v>3869</v>
      </c>
      <c r="N2733" s="2" t="s">
        <v>85</v>
      </c>
      <c r="O2733" s="2" t="s">
        <v>4139</v>
      </c>
      <c r="P2733" s="2" t="str">
        <f>VLOOKUP(I2733,Period!A:B,2,FALSE)</f>
        <v>2022H2</v>
      </c>
      <c r="Q2733" s="9">
        <f t="shared" si="475"/>
        <v>7.2</v>
      </c>
      <c r="R2733" s="2">
        <f t="shared" si="476"/>
        <v>10</v>
      </c>
      <c r="S2733" t="str">
        <f t="shared" si="477"/>
        <v>02 Sunny (10%-30%)</v>
      </c>
      <c r="T2733" t="str">
        <f t="shared" si="485"/>
        <v>44770S2A_MSIL1CCDM-MLB-CLSTA4477002 Sunny (10%-30%)</v>
      </c>
      <c r="U2733">
        <f>IF(COUNTIF(T$2:T2732,T2733)&gt;=1,0,1)</f>
        <v>0</v>
      </c>
      <c r="V2733" s="26" t="s">
        <v>751</v>
      </c>
      <c r="W2733" s="26">
        <f t="shared" si="478"/>
        <v>2022</v>
      </c>
      <c r="X2733" s="26" t="str">
        <f t="shared" si="479"/>
        <v>07</v>
      </c>
      <c r="Y2733" s="26">
        <f t="shared" si="480"/>
        <v>28</v>
      </c>
      <c r="Z2733" s="26" t="str">
        <f t="shared" si="481"/>
        <v>19</v>
      </c>
      <c r="AA2733" s="26" t="str">
        <f t="shared" si="482"/>
        <v>03</v>
      </c>
      <c r="AB2733" s="26" t="str">
        <f t="shared" si="483"/>
        <v>52</v>
      </c>
      <c r="AC2733" s="86" t="str">
        <f t="shared" si="484"/>
        <v>CLS_TA_2500X1254px_65m_S2A_MSIL1C_20220728_10CC</v>
      </c>
      <c r="AD2733" s="41" t="s">
        <v>752</v>
      </c>
    </row>
    <row r="2734" spans="2:30" x14ac:dyDescent="0.25">
      <c r="B2734" t="s">
        <v>3866</v>
      </c>
      <c r="C2734" t="s">
        <v>3817</v>
      </c>
      <c r="D2734" s="7" t="s">
        <v>3826</v>
      </c>
      <c r="E2734" s="2" t="b">
        <v>1</v>
      </c>
      <c r="F2734" s="2" t="s">
        <v>3815</v>
      </c>
      <c r="G2734" s="7" t="s">
        <v>8</v>
      </c>
      <c r="H2734" t="s">
        <v>101</v>
      </c>
      <c r="I2734" s="53">
        <v>44770</v>
      </c>
      <c r="J2734" s="42" t="s">
        <v>110</v>
      </c>
      <c r="K2734" s="2" t="s">
        <v>113</v>
      </c>
      <c r="L2734" s="9">
        <v>0.6</v>
      </c>
      <c r="M2734" t="s">
        <v>3869</v>
      </c>
      <c r="N2734" s="2" t="s">
        <v>85</v>
      </c>
      <c r="O2734" s="2" t="s">
        <v>4139</v>
      </c>
      <c r="P2734" s="2" t="str">
        <f>VLOOKUP(I2734,Period!A:B,2,FALSE)</f>
        <v>2022H2</v>
      </c>
      <c r="Q2734" s="9">
        <f t="shared" si="475"/>
        <v>7.2</v>
      </c>
      <c r="R2734" s="2">
        <f t="shared" si="476"/>
        <v>10</v>
      </c>
      <c r="S2734" t="str">
        <f t="shared" si="477"/>
        <v>02 Sunny (10%-30%)</v>
      </c>
      <c r="T2734" t="str">
        <f t="shared" si="485"/>
        <v>44770S2A_MSIL1CCDM-MLB-CLSTA4477002 Sunny (10%-30%)</v>
      </c>
      <c r="U2734">
        <f>IF(COUNTIF(T$2:T2733,T2734)&gt;=1,0,1)</f>
        <v>0</v>
      </c>
      <c r="V2734" s="26" t="s">
        <v>751</v>
      </c>
      <c r="W2734" s="26">
        <f t="shared" si="478"/>
        <v>2022</v>
      </c>
      <c r="X2734" s="26" t="str">
        <f t="shared" si="479"/>
        <v>07</v>
      </c>
      <c r="Y2734" s="26">
        <f t="shared" si="480"/>
        <v>28</v>
      </c>
      <c r="Z2734" s="26" t="str">
        <f t="shared" si="481"/>
        <v>19</v>
      </c>
      <c r="AA2734" s="26" t="str">
        <f t="shared" si="482"/>
        <v>03</v>
      </c>
      <c r="AB2734" s="26" t="str">
        <f t="shared" si="483"/>
        <v>38</v>
      </c>
      <c r="AC2734" s="86" t="str">
        <f t="shared" si="484"/>
        <v>CLS_TA_2500X1254px_65m_S2A_MSIL1C_20220728_10CC</v>
      </c>
      <c r="AD2734" s="41" t="s">
        <v>752</v>
      </c>
    </row>
    <row r="2735" spans="2:30" x14ac:dyDescent="0.25">
      <c r="B2735" t="s">
        <v>3866</v>
      </c>
      <c r="C2735" t="s">
        <v>3817</v>
      </c>
      <c r="D2735" s="7" t="s">
        <v>3826</v>
      </c>
      <c r="E2735" s="2" t="b">
        <v>1</v>
      </c>
      <c r="F2735" s="2" t="s">
        <v>3815</v>
      </c>
      <c r="G2735" s="7" t="s">
        <v>8</v>
      </c>
      <c r="H2735" t="s">
        <v>101</v>
      </c>
      <c r="I2735" s="53">
        <v>44770</v>
      </c>
      <c r="J2735" s="42" t="s">
        <v>111</v>
      </c>
      <c r="K2735" s="2" t="s">
        <v>123</v>
      </c>
      <c r="L2735" s="9">
        <v>0.7</v>
      </c>
      <c r="M2735" t="s">
        <v>3869</v>
      </c>
      <c r="N2735" s="2" t="s">
        <v>85</v>
      </c>
      <c r="O2735" s="2" t="s">
        <v>4139</v>
      </c>
      <c r="P2735" s="2" t="str">
        <f>VLOOKUP(I2735,Period!A:B,2,FALSE)</f>
        <v>2022H2</v>
      </c>
      <c r="Q2735" s="9">
        <f t="shared" si="475"/>
        <v>7.2</v>
      </c>
      <c r="R2735" s="2">
        <f t="shared" si="476"/>
        <v>10</v>
      </c>
      <c r="S2735" t="str">
        <f t="shared" si="477"/>
        <v>02 Sunny (10%-30%)</v>
      </c>
      <c r="T2735" t="str">
        <f t="shared" si="485"/>
        <v>44770S2A_MSIL1CCDM-MLB-CLSTA4477002 Sunny (10%-30%)</v>
      </c>
      <c r="U2735">
        <f>IF(COUNTIF(T$2:T2734,T2735)&gt;=1,0,1)</f>
        <v>0</v>
      </c>
      <c r="V2735" s="26" t="s">
        <v>751</v>
      </c>
      <c r="W2735" s="26">
        <f t="shared" si="478"/>
        <v>2022</v>
      </c>
      <c r="X2735" s="26" t="str">
        <f t="shared" si="479"/>
        <v>07</v>
      </c>
      <c r="Y2735" s="26">
        <f t="shared" si="480"/>
        <v>28</v>
      </c>
      <c r="Z2735" s="26" t="str">
        <f t="shared" si="481"/>
        <v>19</v>
      </c>
      <c r="AA2735" s="26" t="str">
        <f t="shared" si="482"/>
        <v>03</v>
      </c>
      <c r="AB2735" s="26" t="str">
        <f t="shared" si="483"/>
        <v>37</v>
      </c>
      <c r="AC2735" s="86" t="str">
        <f t="shared" si="484"/>
        <v>CLS_TA_2500X1254px_65m_S2A_MSIL1C_20220728_10CC</v>
      </c>
      <c r="AD2735" s="41" t="s">
        <v>752</v>
      </c>
    </row>
    <row r="2736" spans="2:30" x14ac:dyDescent="0.25">
      <c r="B2736" t="s">
        <v>3866</v>
      </c>
      <c r="C2736" t="s">
        <v>3817</v>
      </c>
      <c r="D2736" s="7" t="s">
        <v>3826</v>
      </c>
      <c r="E2736" s="2" t="b">
        <v>1</v>
      </c>
      <c r="F2736" s="2" t="s">
        <v>3815</v>
      </c>
      <c r="G2736" s="7" t="s">
        <v>8</v>
      </c>
      <c r="H2736" t="s">
        <v>101</v>
      </c>
      <c r="I2736" s="57">
        <v>44767</v>
      </c>
      <c r="J2736" s="56" t="s">
        <v>103</v>
      </c>
      <c r="K2736" s="2" t="s">
        <v>119</v>
      </c>
      <c r="L2736" s="9">
        <v>0.1</v>
      </c>
      <c r="M2736" t="s">
        <v>3869</v>
      </c>
      <c r="N2736" s="2" t="s">
        <v>85</v>
      </c>
      <c r="O2736" s="2" t="s">
        <v>4139</v>
      </c>
      <c r="P2736" s="2" t="str">
        <f>VLOOKUP(I2736,Period!A:B,2,FALSE)</f>
        <v>2022H2</v>
      </c>
      <c r="Q2736" s="9">
        <f t="shared" si="475"/>
        <v>0.52500000000000002</v>
      </c>
      <c r="R2736" s="2">
        <f t="shared" si="476"/>
        <v>10</v>
      </c>
      <c r="S2736" t="str">
        <f t="shared" si="477"/>
        <v>02 Sunny (10%-30%)</v>
      </c>
      <c r="T2736" t="str">
        <f t="shared" si="485"/>
        <v>44767S2A_MSIL1CCDM-MLB-CLSTA4476702 Sunny (10%-30%)</v>
      </c>
      <c r="U2736">
        <f>IF(COUNTIF(T$2:T2735,T2736)&gt;=1,0,1)</f>
        <v>1</v>
      </c>
      <c r="V2736" s="26" t="s">
        <v>751</v>
      </c>
      <c r="W2736" s="26">
        <f t="shared" si="478"/>
        <v>2022</v>
      </c>
      <c r="X2736" s="26" t="str">
        <f t="shared" si="479"/>
        <v>07</v>
      </c>
      <c r="Y2736" s="26">
        <f t="shared" si="480"/>
        <v>25</v>
      </c>
      <c r="Z2736" s="26" t="str">
        <f t="shared" si="481"/>
        <v>18</v>
      </c>
      <c r="AA2736" s="26" t="str">
        <f t="shared" si="482"/>
        <v>53</v>
      </c>
      <c r="AB2736" s="26" t="str">
        <f t="shared" si="483"/>
        <v>57</v>
      </c>
      <c r="AC2736" s="86" t="str">
        <f t="shared" si="484"/>
        <v>CLS_TA_2500X1254px_65m_S2A_MSIL1C_20220725_10CC</v>
      </c>
      <c r="AD2736" s="41" t="s">
        <v>752</v>
      </c>
    </row>
    <row r="2737" spans="2:30" x14ac:dyDescent="0.25">
      <c r="B2737" t="s">
        <v>3866</v>
      </c>
      <c r="C2737" t="s">
        <v>3817</v>
      </c>
      <c r="D2737" s="7" t="s">
        <v>3826</v>
      </c>
      <c r="E2737" s="2" t="b">
        <v>1</v>
      </c>
      <c r="F2737" s="2" t="s">
        <v>3815</v>
      </c>
      <c r="G2737" s="7" t="s">
        <v>8</v>
      </c>
      <c r="H2737" t="s">
        <v>101</v>
      </c>
      <c r="I2737" s="57">
        <v>44767</v>
      </c>
      <c r="J2737" s="56" t="s">
        <v>104</v>
      </c>
      <c r="K2737" s="2" t="s">
        <v>115</v>
      </c>
      <c r="L2737" s="9">
        <v>1</v>
      </c>
      <c r="M2737" t="s">
        <v>3869</v>
      </c>
      <c r="N2737" s="2" t="s">
        <v>85</v>
      </c>
      <c r="O2737" s="2" t="s">
        <v>4139</v>
      </c>
      <c r="P2737" s="2" t="str">
        <f>VLOOKUP(I2737,Period!A:B,2,FALSE)</f>
        <v>2022H2</v>
      </c>
      <c r="Q2737" s="9">
        <f t="shared" si="475"/>
        <v>0.52500000000000002</v>
      </c>
      <c r="R2737" s="2">
        <f t="shared" si="476"/>
        <v>10</v>
      </c>
      <c r="S2737" t="str">
        <f t="shared" si="477"/>
        <v>02 Sunny (10%-30%)</v>
      </c>
      <c r="T2737" t="str">
        <f t="shared" si="485"/>
        <v>44767S2A_MSIL1CCDM-MLB-CLSTA4476702 Sunny (10%-30%)</v>
      </c>
      <c r="U2737">
        <f>IF(COUNTIF(T$2:T2736,T2737)&gt;=1,0,1)</f>
        <v>0</v>
      </c>
      <c r="V2737" s="26" t="s">
        <v>751</v>
      </c>
      <c r="W2737" s="26">
        <f t="shared" si="478"/>
        <v>2022</v>
      </c>
      <c r="X2737" s="26" t="str">
        <f t="shared" si="479"/>
        <v>07</v>
      </c>
      <c r="Y2737" s="26">
        <f t="shared" si="480"/>
        <v>25</v>
      </c>
      <c r="Z2737" s="26" t="str">
        <f t="shared" si="481"/>
        <v>18</v>
      </c>
      <c r="AA2737" s="26" t="str">
        <f t="shared" si="482"/>
        <v>53</v>
      </c>
      <c r="AB2737" s="26" t="str">
        <f t="shared" si="483"/>
        <v>56</v>
      </c>
      <c r="AC2737" s="86" t="str">
        <f t="shared" si="484"/>
        <v>CLS_TA_2500X1254px_65m_S2A_MSIL1C_20220725_10CC</v>
      </c>
      <c r="AD2737" s="41" t="s">
        <v>752</v>
      </c>
    </row>
    <row r="2738" spans="2:30" x14ac:dyDescent="0.25">
      <c r="B2738" t="s">
        <v>3866</v>
      </c>
      <c r="C2738" t="s">
        <v>3817</v>
      </c>
      <c r="D2738" s="7" t="s">
        <v>3826</v>
      </c>
      <c r="E2738" s="2" t="b">
        <v>1</v>
      </c>
      <c r="F2738" s="2" t="s">
        <v>3815</v>
      </c>
      <c r="G2738" s="7" t="s">
        <v>8</v>
      </c>
      <c r="H2738" t="s">
        <v>101</v>
      </c>
      <c r="I2738" s="57">
        <v>44767</v>
      </c>
      <c r="J2738" s="56" t="s">
        <v>110</v>
      </c>
      <c r="K2738" s="2" t="s">
        <v>117</v>
      </c>
      <c r="L2738" s="9">
        <v>0.5</v>
      </c>
      <c r="M2738" t="s">
        <v>3869</v>
      </c>
      <c r="N2738" s="2" t="s">
        <v>85</v>
      </c>
      <c r="O2738" s="2" t="s">
        <v>4139</v>
      </c>
      <c r="P2738" s="2" t="str">
        <f>VLOOKUP(I2738,Period!A:B,2,FALSE)</f>
        <v>2022H2</v>
      </c>
      <c r="Q2738" s="9">
        <f t="shared" si="475"/>
        <v>0.52500000000000002</v>
      </c>
      <c r="R2738" s="2">
        <f t="shared" si="476"/>
        <v>10</v>
      </c>
      <c r="S2738" t="str">
        <f t="shared" si="477"/>
        <v>02 Sunny (10%-30%)</v>
      </c>
      <c r="T2738" t="str">
        <f t="shared" si="485"/>
        <v>44767S2A_MSIL1CCDM-MLB-CLSTA4476702 Sunny (10%-30%)</v>
      </c>
      <c r="U2738">
        <f>IF(COUNTIF(T$2:T2737,T2738)&gt;=1,0,1)</f>
        <v>0</v>
      </c>
      <c r="V2738" s="26" t="s">
        <v>751</v>
      </c>
      <c r="W2738" s="26">
        <f t="shared" si="478"/>
        <v>2022</v>
      </c>
      <c r="X2738" s="26" t="str">
        <f t="shared" si="479"/>
        <v>07</v>
      </c>
      <c r="Y2738" s="26">
        <f t="shared" si="480"/>
        <v>25</v>
      </c>
      <c r="Z2738" s="26" t="str">
        <f t="shared" si="481"/>
        <v>18</v>
      </c>
      <c r="AA2738" s="26" t="str">
        <f t="shared" si="482"/>
        <v>53</v>
      </c>
      <c r="AB2738" s="26" t="str">
        <f t="shared" si="483"/>
        <v>42</v>
      </c>
      <c r="AC2738" s="86" t="str">
        <f t="shared" si="484"/>
        <v>CLS_TA_2500X1254px_65m_S2A_MSIL1C_20220725_10CC</v>
      </c>
      <c r="AD2738" s="41" t="s">
        <v>752</v>
      </c>
    </row>
    <row r="2739" spans="2:30" x14ac:dyDescent="0.25">
      <c r="B2739" t="s">
        <v>3866</v>
      </c>
      <c r="C2739" t="s">
        <v>3817</v>
      </c>
      <c r="D2739" s="7" t="s">
        <v>3826</v>
      </c>
      <c r="E2739" s="2" t="b">
        <v>1</v>
      </c>
      <c r="F2739" s="2" t="s">
        <v>3815</v>
      </c>
      <c r="G2739" s="7" t="s">
        <v>8</v>
      </c>
      <c r="H2739" t="s">
        <v>101</v>
      </c>
      <c r="I2739" s="57">
        <v>44767</v>
      </c>
      <c r="J2739" s="56" t="s">
        <v>111</v>
      </c>
      <c r="K2739" s="2" t="s">
        <v>120</v>
      </c>
      <c r="L2739" s="9">
        <v>0.5</v>
      </c>
      <c r="M2739" t="s">
        <v>3869</v>
      </c>
      <c r="N2739" s="2" t="s">
        <v>85</v>
      </c>
      <c r="O2739" s="2" t="s">
        <v>4139</v>
      </c>
      <c r="P2739" s="2" t="str">
        <f>VLOOKUP(I2739,Period!A:B,2,FALSE)</f>
        <v>2022H2</v>
      </c>
      <c r="Q2739" s="9">
        <f t="shared" si="475"/>
        <v>0.52500000000000002</v>
      </c>
      <c r="R2739" s="2">
        <f t="shared" si="476"/>
        <v>10</v>
      </c>
      <c r="S2739" t="str">
        <f t="shared" si="477"/>
        <v>02 Sunny (10%-30%)</v>
      </c>
      <c r="T2739" t="str">
        <f t="shared" si="485"/>
        <v>44767S2A_MSIL1CCDM-MLB-CLSTA4476702 Sunny (10%-30%)</v>
      </c>
      <c r="U2739">
        <f>IF(COUNTIF(T$2:T2738,T2739)&gt;=1,0,1)</f>
        <v>0</v>
      </c>
      <c r="V2739" s="26" t="s">
        <v>751</v>
      </c>
      <c r="W2739" s="26">
        <f t="shared" si="478"/>
        <v>2022</v>
      </c>
      <c r="X2739" s="26" t="str">
        <f t="shared" si="479"/>
        <v>07</v>
      </c>
      <c r="Y2739" s="26">
        <f t="shared" si="480"/>
        <v>25</v>
      </c>
      <c r="Z2739" s="26" t="str">
        <f t="shared" si="481"/>
        <v>18</v>
      </c>
      <c r="AA2739" s="26" t="str">
        <f t="shared" si="482"/>
        <v>53</v>
      </c>
      <c r="AB2739" s="26" t="str">
        <f t="shared" si="483"/>
        <v>41</v>
      </c>
      <c r="AC2739" s="86" t="str">
        <f t="shared" si="484"/>
        <v>CLS_TA_2500X1254px_65m_S2A_MSIL1C_20220725_10CC</v>
      </c>
      <c r="AD2739" s="41" t="s">
        <v>752</v>
      </c>
    </row>
    <row r="2740" spans="2:30" x14ac:dyDescent="0.25">
      <c r="B2740" t="s">
        <v>3866</v>
      </c>
      <c r="C2740" t="s">
        <v>3817</v>
      </c>
      <c r="D2740" s="7" t="s">
        <v>3826</v>
      </c>
      <c r="E2740" s="2" t="b">
        <v>1</v>
      </c>
      <c r="F2740" s="2" t="s">
        <v>3815</v>
      </c>
      <c r="G2740" s="7" t="s">
        <v>8</v>
      </c>
      <c r="H2740" t="s">
        <v>101</v>
      </c>
      <c r="I2740" s="53">
        <v>44765</v>
      </c>
      <c r="J2740" s="42" t="s">
        <v>103</v>
      </c>
      <c r="K2740" s="2" t="s">
        <v>3832</v>
      </c>
      <c r="L2740" s="9">
        <v>0</v>
      </c>
      <c r="M2740" t="s">
        <v>3869</v>
      </c>
      <c r="N2740" s="2" t="s">
        <v>85</v>
      </c>
      <c r="O2740" s="2" t="s">
        <v>4139</v>
      </c>
      <c r="P2740" s="2" t="str">
        <f>VLOOKUP(I2740,Period!A:B,2,FALSE)</f>
        <v>2022H2</v>
      </c>
      <c r="Q2740" s="9">
        <f t="shared" si="475"/>
        <v>0</v>
      </c>
      <c r="R2740" s="2">
        <f t="shared" si="476"/>
        <v>0</v>
      </c>
      <c r="S2740" t="str">
        <f t="shared" si="477"/>
        <v>01 Clear (0%)</v>
      </c>
      <c r="T2740" t="str">
        <f t="shared" si="485"/>
        <v>44765S2A_MSIL1CCDM-MLB-CLSTA4476501 Clear (0%)</v>
      </c>
      <c r="U2740">
        <f>IF(COUNTIF(T$2:T2739,T2740)&gt;=1,0,1)</f>
        <v>1</v>
      </c>
      <c r="V2740" s="26" t="s">
        <v>751</v>
      </c>
      <c r="W2740" s="26">
        <f t="shared" si="478"/>
        <v>2022</v>
      </c>
      <c r="X2740" s="26" t="str">
        <f t="shared" si="479"/>
        <v>07</v>
      </c>
      <c r="Y2740" s="26">
        <f t="shared" si="480"/>
        <v>23</v>
      </c>
      <c r="Z2740" s="26" t="str">
        <f t="shared" si="481"/>
        <v>19</v>
      </c>
      <c r="AA2740" s="26" t="str">
        <f t="shared" si="482"/>
        <v>03</v>
      </c>
      <c r="AB2740" s="26" t="str">
        <f t="shared" si="483"/>
        <v>58</v>
      </c>
      <c r="AC2740" s="86" t="str">
        <f t="shared" si="484"/>
        <v>CLS_TA_2500X1254px_65m_S2A_MSIL1C_20220723_0CC</v>
      </c>
      <c r="AD2740" s="41" t="s">
        <v>752</v>
      </c>
    </row>
    <row r="2741" spans="2:30" x14ac:dyDescent="0.25">
      <c r="B2741" t="s">
        <v>3866</v>
      </c>
      <c r="C2741" t="s">
        <v>3817</v>
      </c>
      <c r="D2741" s="7" t="s">
        <v>3826</v>
      </c>
      <c r="E2741" s="2" t="b">
        <v>1</v>
      </c>
      <c r="F2741" s="2" t="s">
        <v>3815</v>
      </c>
      <c r="G2741" s="7" t="s">
        <v>8</v>
      </c>
      <c r="H2741" t="s">
        <v>101</v>
      </c>
      <c r="I2741" s="53">
        <v>44765</v>
      </c>
      <c r="J2741" s="42" t="s">
        <v>104</v>
      </c>
      <c r="K2741" s="2" t="s">
        <v>3835</v>
      </c>
      <c r="L2741" s="9">
        <v>0</v>
      </c>
      <c r="M2741" t="s">
        <v>3869</v>
      </c>
      <c r="N2741" s="2" t="s">
        <v>85</v>
      </c>
      <c r="O2741" s="2" t="s">
        <v>4139</v>
      </c>
      <c r="P2741" s="2" t="str">
        <f>VLOOKUP(I2741,Period!A:B,2,FALSE)</f>
        <v>2022H2</v>
      </c>
      <c r="Q2741" s="9">
        <f t="shared" si="475"/>
        <v>0</v>
      </c>
      <c r="R2741" s="2">
        <f t="shared" si="476"/>
        <v>0</v>
      </c>
      <c r="S2741" t="str">
        <f t="shared" si="477"/>
        <v>01 Clear (0%)</v>
      </c>
      <c r="T2741" t="str">
        <f t="shared" si="485"/>
        <v>44765S2A_MSIL1CCDM-MLB-CLSTA4476501 Clear (0%)</v>
      </c>
      <c r="U2741">
        <f>IF(COUNTIF(T$2:T2740,T2741)&gt;=1,0,1)</f>
        <v>0</v>
      </c>
      <c r="V2741" s="26" t="s">
        <v>751</v>
      </c>
      <c r="W2741" s="26">
        <f t="shared" si="478"/>
        <v>2022</v>
      </c>
      <c r="X2741" s="26" t="str">
        <f t="shared" si="479"/>
        <v>07</v>
      </c>
      <c r="Y2741" s="26">
        <f t="shared" si="480"/>
        <v>23</v>
      </c>
      <c r="Z2741" s="26" t="str">
        <f t="shared" si="481"/>
        <v>19</v>
      </c>
      <c r="AA2741" s="26" t="str">
        <f t="shared" si="482"/>
        <v>03</v>
      </c>
      <c r="AB2741" s="26" t="str">
        <f t="shared" si="483"/>
        <v>57</v>
      </c>
      <c r="AC2741" s="86" t="str">
        <f t="shared" si="484"/>
        <v>CLS_TA_2500X1254px_65m_S2A_MSIL1C_20220723_0CC</v>
      </c>
      <c r="AD2741" s="41" t="s">
        <v>752</v>
      </c>
    </row>
    <row r="2742" spans="2:30" x14ac:dyDescent="0.25">
      <c r="B2742" t="s">
        <v>3866</v>
      </c>
      <c r="C2742" t="s">
        <v>3817</v>
      </c>
      <c r="D2742" s="7" t="s">
        <v>3826</v>
      </c>
      <c r="E2742" s="2" t="b">
        <v>1</v>
      </c>
      <c r="F2742" s="2" t="s">
        <v>3815</v>
      </c>
      <c r="G2742" s="7" t="s">
        <v>8</v>
      </c>
      <c r="H2742" t="s">
        <v>101</v>
      </c>
      <c r="I2742" s="53">
        <v>44765</v>
      </c>
      <c r="J2742" s="42" t="s">
        <v>111</v>
      </c>
      <c r="K2742" s="2" t="s">
        <v>155</v>
      </c>
      <c r="L2742" s="9">
        <v>0</v>
      </c>
      <c r="M2742" t="s">
        <v>3869</v>
      </c>
      <c r="N2742" s="2" t="s">
        <v>85</v>
      </c>
      <c r="O2742" s="2" t="s">
        <v>4139</v>
      </c>
      <c r="P2742" s="2" t="str">
        <f>VLOOKUP(I2742,Period!A:B,2,FALSE)</f>
        <v>2022H2</v>
      </c>
      <c r="Q2742" s="9">
        <f t="shared" si="475"/>
        <v>0</v>
      </c>
      <c r="R2742" s="2">
        <f t="shared" si="476"/>
        <v>0</v>
      </c>
      <c r="S2742" t="str">
        <f t="shared" si="477"/>
        <v>01 Clear (0%)</v>
      </c>
      <c r="T2742" t="str">
        <f t="shared" si="485"/>
        <v>44765S2A_MSIL1CCDM-MLB-CLSTA4476501 Clear (0%)</v>
      </c>
      <c r="U2742">
        <f>IF(COUNTIF(T$2:T2741,T2742)&gt;=1,0,1)</f>
        <v>0</v>
      </c>
      <c r="V2742" s="26" t="s">
        <v>751</v>
      </c>
      <c r="W2742" s="26">
        <f t="shared" si="478"/>
        <v>2022</v>
      </c>
      <c r="X2742" s="26" t="str">
        <f t="shared" si="479"/>
        <v>07</v>
      </c>
      <c r="Y2742" s="26">
        <f t="shared" si="480"/>
        <v>23</v>
      </c>
      <c r="Z2742" s="26" t="str">
        <f t="shared" si="481"/>
        <v>19</v>
      </c>
      <c r="AA2742" s="26" t="str">
        <f t="shared" si="482"/>
        <v>03</v>
      </c>
      <c r="AB2742" s="26" t="str">
        <f t="shared" si="483"/>
        <v>44</v>
      </c>
      <c r="AC2742" s="86" t="str">
        <f t="shared" si="484"/>
        <v>CLS_TA_2500X1254px_65m_S2A_MSIL1C_20220723_0CC</v>
      </c>
      <c r="AD2742" s="41" t="s">
        <v>752</v>
      </c>
    </row>
    <row r="2743" spans="2:30" x14ac:dyDescent="0.25">
      <c r="B2743" t="s">
        <v>3866</v>
      </c>
      <c r="C2743" t="s">
        <v>3817</v>
      </c>
      <c r="D2743" s="7" t="s">
        <v>3826</v>
      </c>
      <c r="E2743" s="2" t="b">
        <v>1</v>
      </c>
      <c r="F2743" s="2" t="s">
        <v>3815</v>
      </c>
      <c r="G2743" s="7" t="s">
        <v>8</v>
      </c>
      <c r="H2743" t="s">
        <v>101</v>
      </c>
      <c r="I2743" s="53">
        <v>44765</v>
      </c>
      <c r="J2743" s="42" t="s">
        <v>110</v>
      </c>
      <c r="K2743" s="2" t="s">
        <v>124</v>
      </c>
      <c r="L2743" s="9">
        <v>0</v>
      </c>
      <c r="M2743" t="s">
        <v>3869</v>
      </c>
      <c r="N2743" s="2" t="s">
        <v>85</v>
      </c>
      <c r="O2743" s="2" t="s">
        <v>4139</v>
      </c>
      <c r="P2743" s="2" t="str">
        <f>VLOOKUP(I2743,Period!A:B,2,FALSE)</f>
        <v>2022H2</v>
      </c>
      <c r="Q2743" s="9">
        <f t="shared" si="475"/>
        <v>0</v>
      </c>
      <c r="R2743" s="2">
        <f t="shared" si="476"/>
        <v>0</v>
      </c>
      <c r="S2743" t="str">
        <f t="shared" si="477"/>
        <v>01 Clear (0%)</v>
      </c>
      <c r="T2743" t="str">
        <f t="shared" si="485"/>
        <v>44765S2A_MSIL1CCDM-MLB-CLSTA4476501 Clear (0%)</v>
      </c>
      <c r="U2743">
        <f>IF(COUNTIF(T$2:T2742,T2743)&gt;=1,0,1)</f>
        <v>0</v>
      </c>
      <c r="V2743" s="26" t="s">
        <v>751</v>
      </c>
      <c r="W2743" s="26">
        <f t="shared" si="478"/>
        <v>2022</v>
      </c>
      <c r="X2743" s="26" t="str">
        <f t="shared" si="479"/>
        <v>07</v>
      </c>
      <c r="Y2743" s="26">
        <f t="shared" si="480"/>
        <v>23</v>
      </c>
      <c r="Z2743" s="26" t="str">
        <f t="shared" si="481"/>
        <v>19</v>
      </c>
      <c r="AA2743" s="26" t="str">
        <f t="shared" si="482"/>
        <v>03</v>
      </c>
      <c r="AB2743" s="26" t="str">
        <f t="shared" si="483"/>
        <v>43</v>
      </c>
      <c r="AC2743" s="86" t="str">
        <f t="shared" si="484"/>
        <v>CLS_TA_2500X1254px_65m_S2A_MSIL1C_20220723_0CC</v>
      </c>
      <c r="AD2743" s="41" t="s">
        <v>752</v>
      </c>
    </row>
    <row r="2744" spans="2:30" x14ac:dyDescent="0.25">
      <c r="B2744" t="s">
        <v>3866</v>
      </c>
      <c r="C2744" t="s">
        <v>3817</v>
      </c>
      <c r="D2744" s="7" t="s">
        <v>3826</v>
      </c>
      <c r="E2744" s="2" t="b">
        <v>1</v>
      </c>
      <c r="F2744" s="2" t="s">
        <v>3815</v>
      </c>
      <c r="G2744" s="7" t="s">
        <v>8</v>
      </c>
      <c r="H2744" t="s">
        <v>101</v>
      </c>
      <c r="I2744" s="57">
        <v>44762</v>
      </c>
      <c r="J2744" s="56" t="s">
        <v>103</v>
      </c>
      <c r="K2744" s="2" t="s">
        <v>3837</v>
      </c>
      <c r="L2744" s="9">
        <v>2.8</v>
      </c>
      <c r="M2744" t="s">
        <v>3869</v>
      </c>
      <c r="N2744" s="2" t="s">
        <v>85</v>
      </c>
      <c r="O2744" s="2" t="s">
        <v>4139</v>
      </c>
      <c r="P2744" s="2" t="str">
        <f>VLOOKUP(I2744,Period!A:B,2,FALSE)</f>
        <v>2022H2</v>
      </c>
      <c r="Q2744" s="9">
        <f t="shared" si="475"/>
        <v>4.4749999999999996</v>
      </c>
      <c r="R2744" s="2">
        <f t="shared" si="476"/>
        <v>10</v>
      </c>
      <c r="S2744" t="str">
        <f t="shared" si="477"/>
        <v>02 Sunny (10%-30%)</v>
      </c>
      <c r="T2744" t="str">
        <f t="shared" si="485"/>
        <v>44762S2A_MSIL1CCDM-MLB-CLSTA4476202 Sunny (10%-30%)</v>
      </c>
      <c r="U2744">
        <f>IF(COUNTIF(T$2:T2743,T2744)&gt;=1,0,1)</f>
        <v>1</v>
      </c>
      <c r="V2744" s="26" t="s">
        <v>751</v>
      </c>
      <c r="W2744" s="26">
        <f t="shared" si="478"/>
        <v>2022</v>
      </c>
      <c r="X2744" s="26" t="str">
        <f t="shared" si="479"/>
        <v>07</v>
      </c>
      <c r="Y2744" s="26">
        <f t="shared" si="480"/>
        <v>20</v>
      </c>
      <c r="Z2744" s="26" t="str">
        <f t="shared" si="481"/>
        <v>18</v>
      </c>
      <c r="AA2744" s="26" t="str">
        <f t="shared" si="482"/>
        <v>54</v>
      </c>
      <c r="AB2744" s="26" t="str">
        <f t="shared" si="483"/>
        <v>03</v>
      </c>
      <c r="AC2744" s="86" t="str">
        <f t="shared" si="484"/>
        <v>CLS_TA_2500X1254px_65m_S2A_MSIL1C_20220720_10CC</v>
      </c>
      <c r="AD2744" s="41" t="s">
        <v>752</v>
      </c>
    </row>
    <row r="2745" spans="2:30" x14ac:dyDescent="0.25">
      <c r="B2745" t="s">
        <v>3866</v>
      </c>
      <c r="C2745" t="s">
        <v>3817</v>
      </c>
      <c r="D2745" s="7" t="s">
        <v>3826</v>
      </c>
      <c r="E2745" s="2" t="b">
        <v>1</v>
      </c>
      <c r="F2745" s="2" t="s">
        <v>3815</v>
      </c>
      <c r="G2745" s="7" t="s">
        <v>8</v>
      </c>
      <c r="H2745" t="s">
        <v>101</v>
      </c>
      <c r="I2745" s="57">
        <v>44762</v>
      </c>
      <c r="J2745" s="56" t="s">
        <v>104</v>
      </c>
      <c r="K2745" s="2" t="s">
        <v>3831</v>
      </c>
      <c r="L2745" s="9">
        <v>9.1999999999999993</v>
      </c>
      <c r="M2745" t="s">
        <v>3869</v>
      </c>
      <c r="N2745" s="2" t="s">
        <v>85</v>
      </c>
      <c r="O2745" s="2" t="s">
        <v>4139</v>
      </c>
      <c r="P2745" s="2" t="str">
        <f>VLOOKUP(I2745,Period!A:B,2,FALSE)</f>
        <v>2022H2</v>
      </c>
      <c r="Q2745" s="9">
        <f t="shared" si="475"/>
        <v>4.4749999999999996</v>
      </c>
      <c r="R2745" s="2">
        <f t="shared" si="476"/>
        <v>10</v>
      </c>
      <c r="S2745" t="str">
        <f t="shared" si="477"/>
        <v>02 Sunny (10%-30%)</v>
      </c>
      <c r="T2745" t="str">
        <f t="shared" si="485"/>
        <v>44762S2A_MSIL1CCDM-MLB-CLSTA4476202 Sunny (10%-30%)</v>
      </c>
      <c r="U2745">
        <f>IF(COUNTIF(T$2:T2744,T2745)&gt;=1,0,1)</f>
        <v>0</v>
      </c>
      <c r="V2745" s="26" t="s">
        <v>751</v>
      </c>
      <c r="W2745" s="26">
        <f t="shared" si="478"/>
        <v>2022</v>
      </c>
      <c r="X2745" s="26" t="str">
        <f t="shared" si="479"/>
        <v>07</v>
      </c>
      <c r="Y2745" s="26">
        <f t="shared" si="480"/>
        <v>20</v>
      </c>
      <c r="Z2745" s="26" t="str">
        <f t="shared" si="481"/>
        <v>18</v>
      </c>
      <c r="AA2745" s="26" t="str">
        <f t="shared" si="482"/>
        <v>54</v>
      </c>
      <c r="AB2745" s="26" t="str">
        <f t="shared" si="483"/>
        <v>02</v>
      </c>
      <c r="AC2745" s="86" t="str">
        <f t="shared" si="484"/>
        <v>CLS_TA_2500X1254px_65m_S2A_MSIL1C_20220720_10CC</v>
      </c>
      <c r="AD2745" s="41" t="s">
        <v>752</v>
      </c>
    </row>
    <row r="2746" spans="2:30" x14ac:dyDescent="0.25">
      <c r="B2746" t="s">
        <v>3866</v>
      </c>
      <c r="C2746" t="s">
        <v>3817</v>
      </c>
      <c r="D2746" s="7" t="s">
        <v>3826</v>
      </c>
      <c r="E2746" s="2" t="b">
        <v>1</v>
      </c>
      <c r="F2746" s="2" t="s">
        <v>3815</v>
      </c>
      <c r="G2746" s="7" t="s">
        <v>8</v>
      </c>
      <c r="H2746" t="s">
        <v>101</v>
      </c>
      <c r="I2746" s="57">
        <v>44762</v>
      </c>
      <c r="J2746" s="56" t="s">
        <v>110</v>
      </c>
      <c r="K2746" s="2" t="s">
        <v>116</v>
      </c>
      <c r="L2746" s="9">
        <v>3</v>
      </c>
      <c r="M2746" t="s">
        <v>3869</v>
      </c>
      <c r="N2746" s="2" t="s">
        <v>85</v>
      </c>
      <c r="O2746" s="2" t="s">
        <v>4139</v>
      </c>
      <c r="P2746" s="2" t="str">
        <f>VLOOKUP(I2746,Period!A:B,2,FALSE)</f>
        <v>2022H2</v>
      </c>
      <c r="Q2746" s="9">
        <f t="shared" si="475"/>
        <v>4.4749999999999996</v>
      </c>
      <c r="R2746" s="2">
        <f t="shared" si="476"/>
        <v>10</v>
      </c>
      <c r="S2746" t="str">
        <f t="shared" si="477"/>
        <v>02 Sunny (10%-30%)</v>
      </c>
      <c r="T2746" t="str">
        <f t="shared" si="485"/>
        <v>44762S2A_MSIL1CCDM-MLB-CLSTA4476202 Sunny (10%-30%)</v>
      </c>
      <c r="U2746">
        <f>IF(COUNTIF(T$2:T2745,T2746)&gt;=1,0,1)</f>
        <v>0</v>
      </c>
      <c r="V2746" s="26" t="s">
        <v>751</v>
      </c>
      <c r="W2746" s="26">
        <f t="shared" si="478"/>
        <v>2022</v>
      </c>
      <c r="X2746" s="26" t="str">
        <f t="shared" si="479"/>
        <v>07</v>
      </c>
      <c r="Y2746" s="26">
        <f t="shared" si="480"/>
        <v>20</v>
      </c>
      <c r="Z2746" s="26" t="str">
        <f t="shared" si="481"/>
        <v>18</v>
      </c>
      <c r="AA2746" s="26" t="str">
        <f t="shared" si="482"/>
        <v>53</v>
      </c>
      <c r="AB2746" s="26" t="str">
        <f t="shared" si="483"/>
        <v>49</v>
      </c>
      <c r="AC2746" s="86" t="str">
        <f t="shared" si="484"/>
        <v>CLS_TA_2500X1254px_65m_S2A_MSIL1C_20220720_10CC</v>
      </c>
      <c r="AD2746" s="41" t="s">
        <v>752</v>
      </c>
    </row>
    <row r="2747" spans="2:30" x14ac:dyDescent="0.25">
      <c r="B2747" t="s">
        <v>3866</v>
      </c>
      <c r="C2747" t="s">
        <v>3817</v>
      </c>
      <c r="D2747" s="7" t="s">
        <v>3826</v>
      </c>
      <c r="E2747" s="2" t="b">
        <v>1</v>
      </c>
      <c r="F2747" s="2" t="s">
        <v>3815</v>
      </c>
      <c r="G2747" s="7" t="s">
        <v>8</v>
      </c>
      <c r="H2747" t="s">
        <v>101</v>
      </c>
      <c r="I2747" s="57">
        <v>44762</v>
      </c>
      <c r="J2747" s="56" t="s">
        <v>111</v>
      </c>
      <c r="K2747" s="2" t="s">
        <v>135</v>
      </c>
      <c r="L2747" s="9">
        <v>2.9</v>
      </c>
      <c r="M2747" t="s">
        <v>3869</v>
      </c>
      <c r="N2747" s="2" t="s">
        <v>85</v>
      </c>
      <c r="O2747" s="2" t="s">
        <v>4139</v>
      </c>
      <c r="P2747" s="2" t="str">
        <f>VLOOKUP(I2747,Period!A:B,2,FALSE)</f>
        <v>2022H2</v>
      </c>
      <c r="Q2747" s="9">
        <f t="shared" si="475"/>
        <v>4.4749999999999996</v>
      </c>
      <c r="R2747" s="2">
        <f t="shared" si="476"/>
        <v>10</v>
      </c>
      <c r="S2747" t="str">
        <f t="shared" si="477"/>
        <v>02 Sunny (10%-30%)</v>
      </c>
      <c r="T2747" t="str">
        <f t="shared" si="485"/>
        <v>44762S2A_MSIL1CCDM-MLB-CLSTA4476202 Sunny (10%-30%)</v>
      </c>
      <c r="U2747">
        <f>IF(COUNTIF(T$2:T2746,T2747)&gt;=1,0,1)</f>
        <v>0</v>
      </c>
      <c r="V2747" s="26" t="s">
        <v>751</v>
      </c>
      <c r="W2747" s="26">
        <f t="shared" si="478"/>
        <v>2022</v>
      </c>
      <c r="X2747" s="26" t="str">
        <f t="shared" si="479"/>
        <v>07</v>
      </c>
      <c r="Y2747" s="26">
        <f t="shared" si="480"/>
        <v>20</v>
      </c>
      <c r="Z2747" s="26" t="str">
        <f t="shared" si="481"/>
        <v>18</v>
      </c>
      <c r="AA2747" s="26" t="str">
        <f t="shared" si="482"/>
        <v>53</v>
      </c>
      <c r="AB2747" s="26" t="str">
        <f t="shared" si="483"/>
        <v>48</v>
      </c>
      <c r="AC2747" s="86" t="str">
        <f t="shared" si="484"/>
        <v>CLS_TA_2500X1254px_65m_S2A_MSIL1C_20220720_10CC</v>
      </c>
      <c r="AD2747" s="41" t="s">
        <v>752</v>
      </c>
    </row>
    <row r="2748" spans="2:30" x14ac:dyDescent="0.25">
      <c r="B2748" t="s">
        <v>3866</v>
      </c>
      <c r="C2748" t="s">
        <v>3817</v>
      </c>
      <c r="D2748" s="7" t="s">
        <v>3826</v>
      </c>
      <c r="E2748" s="2" t="b">
        <v>1</v>
      </c>
      <c r="F2748" s="2" t="s">
        <v>3815</v>
      </c>
      <c r="G2748" s="7" t="s">
        <v>8</v>
      </c>
      <c r="H2748" t="s">
        <v>101</v>
      </c>
      <c r="I2748" s="53">
        <v>44760</v>
      </c>
      <c r="J2748" s="42" t="s">
        <v>103</v>
      </c>
      <c r="K2748" s="2" t="s">
        <v>107</v>
      </c>
      <c r="L2748" s="9">
        <v>12.7</v>
      </c>
      <c r="M2748" t="s">
        <v>3869</v>
      </c>
      <c r="N2748" s="2" t="s">
        <v>85</v>
      </c>
      <c r="O2748" s="2" t="s">
        <v>4139</v>
      </c>
      <c r="P2748" s="2" t="str">
        <f>VLOOKUP(I2748,Period!A:B,2,FALSE)</f>
        <v>2022H2</v>
      </c>
      <c r="Q2748" s="9">
        <f t="shared" si="475"/>
        <v>11.774999999999999</v>
      </c>
      <c r="R2748" s="2">
        <f t="shared" si="476"/>
        <v>20</v>
      </c>
      <c r="S2748" t="str">
        <f t="shared" si="477"/>
        <v>02 Sunny (10%-30%)</v>
      </c>
      <c r="T2748" t="str">
        <f t="shared" si="485"/>
        <v>44760S2A_MSIL1CCDM-MLB-CLSTA4476002 Sunny (10%-30%)</v>
      </c>
      <c r="U2748">
        <f>IF(COUNTIF(T$2:T2747,T2748)&gt;=1,0,1)</f>
        <v>1</v>
      </c>
      <c r="V2748" s="26" t="s">
        <v>751</v>
      </c>
      <c r="W2748" s="26">
        <f t="shared" si="478"/>
        <v>2022</v>
      </c>
      <c r="X2748" s="26" t="str">
        <f t="shared" si="479"/>
        <v>07</v>
      </c>
      <c r="Y2748" s="26">
        <f t="shared" si="480"/>
        <v>18</v>
      </c>
      <c r="Z2748" s="26" t="str">
        <f t="shared" si="481"/>
        <v>19</v>
      </c>
      <c r="AA2748" s="26" t="str">
        <f t="shared" si="482"/>
        <v>03</v>
      </c>
      <c r="AB2748" s="26" t="str">
        <f t="shared" si="483"/>
        <v>52</v>
      </c>
      <c r="AC2748" s="86" t="str">
        <f t="shared" si="484"/>
        <v>CLS_TA_2500X1254px_65m_S2A_MSIL1C_20220718_20CC</v>
      </c>
      <c r="AD2748" s="41" t="s">
        <v>752</v>
      </c>
    </row>
    <row r="2749" spans="2:30" x14ac:dyDescent="0.25">
      <c r="B2749" t="s">
        <v>3866</v>
      </c>
      <c r="C2749" t="s">
        <v>3817</v>
      </c>
      <c r="D2749" s="7" t="s">
        <v>3826</v>
      </c>
      <c r="E2749" s="2" t="b">
        <v>1</v>
      </c>
      <c r="F2749" s="2" t="s">
        <v>3815</v>
      </c>
      <c r="G2749" s="7" t="s">
        <v>8</v>
      </c>
      <c r="H2749" t="s">
        <v>101</v>
      </c>
      <c r="I2749" s="53">
        <v>44760</v>
      </c>
      <c r="J2749" s="42" t="s">
        <v>104</v>
      </c>
      <c r="K2749" s="2" t="s">
        <v>122</v>
      </c>
      <c r="L2749" s="9">
        <v>15.9</v>
      </c>
      <c r="M2749" t="s">
        <v>3869</v>
      </c>
      <c r="N2749" s="2" t="s">
        <v>85</v>
      </c>
      <c r="O2749" s="2" t="s">
        <v>4139</v>
      </c>
      <c r="P2749" s="2" t="str">
        <f>VLOOKUP(I2749,Period!A:B,2,FALSE)</f>
        <v>2022H2</v>
      </c>
      <c r="Q2749" s="9">
        <f t="shared" si="475"/>
        <v>11.774999999999999</v>
      </c>
      <c r="R2749" s="2">
        <f t="shared" si="476"/>
        <v>20</v>
      </c>
      <c r="S2749" t="str">
        <f t="shared" si="477"/>
        <v>02 Sunny (10%-30%)</v>
      </c>
      <c r="T2749" t="str">
        <f t="shared" si="485"/>
        <v>44760S2A_MSIL1CCDM-MLB-CLSTA4476002 Sunny (10%-30%)</v>
      </c>
      <c r="U2749">
        <f>IF(COUNTIF(T$2:T2748,T2749)&gt;=1,0,1)</f>
        <v>0</v>
      </c>
      <c r="V2749" s="26" t="s">
        <v>751</v>
      </c>
      <c r="W2749" s="26">
        <f t="shared" si="478"/>
        <v>2022</v>
      </c>
      <c r="X2749" s="26" t="str">
        <f t="shared" si="479"/>
        <v>07</v>
      </c>
      <c r="Y2749" s="26">
        <f t="shared" si="480"/>
        <v>18</v>
      </c>
      <c r="Z2749" s="26" t="str">
        <f t="shared" si="481"/>
        <v>19</v>
      </c>
      <c r="AA2749" s="26" t="str">
        <f t="shared" si="482"/>
        <v>03</v>
      </c>
      <c r="AB2749" s="26" t="str">
        <f t="shared" si="483"/>
        <v>51</v>
      </c>
      <c r="AC2749" s="86" t="str">
        <f t="shared" si="484"/>
        <v>CLS_TA_2500X1254px_65m_S2A_MSIL1C_20220718_20CC</v>
      </c>
      <c r="AD2749" s="41" t="s">
        <v>752</v>
      </c>
    </row>
    <row r="2750" spans="2:30" x14ac:dyDescent="0.25">
      <c r="B2750" t="s">
        <v>3866</v>
      </c>
      <c r="C2750" t="s">
        <v>3817</v>
      </c>
      <c r="D2750" s="7" t="s">
        <v>3826</v>
      </c>
      <c r="E2750" s="2" t="b">
        <v>1</v>
      </c>
      <c r="F2750" s="2" t="s">
        <v>3815</v>
      </c>
      <c r="G2750" s="7" t="s">
        <v>8</v>
      </c>
      <c r="H2750" t="s">
        <v>101</v>
      </c>
      <c r="I2750" s="53">
        <v>44760</v>
      </c>
      <c r="J2750" s="42" t="s">
        <v>111</v>
      </c>
      <c r="K2750" s="2" t="s">
        <v>113</v>
      </c>
      <c r="L2750" s="9">
        <v>8.1999999999999993</v>
      </c>
      <c r="M2750" t="s">
        <v>3869</v>
      </c>
      <c r="N2750" s="2" t="s">
        <v>85</v>
      </c>
      <c r="O2750" s="2" t="s">
        <v>4139</v>
      </c>
      <c r="P2750" s="2" t="str">
        <f>VLOOKUP(I2750,Period!A:B,2,FALSE)</f>
        <v>2022H2</v>
      </c>
      <c r="Q2750" s="9">
        <f t="shared" si="475"/>
        <v>11.774999999999999</v>
      </c>
      <c r="R2750" s="2">
        <f t="shared" si="476"/>
        <v>20</v>
      </c>
      <c r="S2750" t="str">
        <f t="shared" si="477"/>
        <v>02 Sunny (10%-30%)</v>
      </c>
      <c r="T2750" t="str">
        <f t="shared" si="485"/>
        <v>44760S2A_MSIL1CCDM-MLB-CLSTA4476002 Sunny (10%-30%)</v>
      </c>
      <c r="U2750">
        <f>IF(COUNTIF(T$2:T2749,T2750)&gt;=1,0,1)</f>
        <v>0</v>
      </c>
      <c r="V2750" s="26" t="s">
        <v>751</v>
      </c>
      <c r="W2750" s="26">
        <f t="shared" si="478"/>
        <v>2022</v>
      </c>
      <c r="X2750" s="26" t="str">
        <f t="shared" si="479"/>
        <v>07</v>
      </c>
      <c r="Y2750" s="26">
        <f t="shared" si="480"/>
        <v>18</v>
      </c>
      <c r="Z2750" s="26" t="str">
        <f t="shared" si="481"/>
        <v>19</v>
      </c>
      <c r="AA2750" s="26" t="str">
        <f t="shared" si="482"/>
        <v>03</v>
      </c>
      <c r="AB2750" s="26" t="str">
        <f t="shared" si="483"/>
        <v>38</v>
      </c>
      <c r="AC2750" s="86" t="str">
        <f t="shared" si="484"/>
        <v>CLS_TA_2500X1254px_65m_S2A_MSIL1C_20220718_20CC</v>
      </c>
      <c r="AD2750" s="41" t="s">
        <v>752</v>
      </c>
    </row>
    <row r="2751" spans="2:30" x14ac:dyDescent="0.25">
      <c r="B2751" t="s">
        <v>3866</v>
      </c>
      <c r="C2751" t="s">
        <v>3817</v>
      </c>
      <c r="D2751" s="7" t="s">
        <v>3826</v>
      </c>
      <c r="E2751" s="2" t="b">
        <v>1</v>
      </c>
      <c r="F2751" s="2" t="s">
        <v>3815</v>
      </c>
      <c r="G2751" s="7" t="s">
        <v>8</v>
      </c>
      <c r="H2751" t="s">
        <v>101</v>
      </c>
      <c r="I2751" s="53">
        <v>44760</v>
      </c>
      <c r="J2751" s="42" t="s">
        <v>110</v>
      </c>
      <c r="K2751" s="2" t="s">
        <v>123</v>
      </c>
      <c r="L2751" s="9">
        <v>10.3</v>
      </c>
      <c r="M2751" t="s">
        <v>3869</v>
      </c>
      <c r="N2751" s="2" t="s">
        <v>85</v>
      </c>
      <c r="O2751" s="2" t="s">
        <v>4139</v>
      </c>
      <c r="P2751" s="2" t="str">
        <f>VLOOKUP(I2751,Period!A:B,2,FALSE)</f>
        <v>2022H2</v>
      </c>
      <c r="Q2751" s="9">
        <f t="shared" si="475"/>
        <v>11.774999999999999</v>
      </c>
      <c r="R2751" s="2">
        <f t="shared" si="476"/>
        <v>20</v>
      </c>
      <c r="S2751" t="str">
        <f t="shared" si="477"/>
        <v>02 Sunny (10%-30%)</v>
      </c>
      <c r="T2751" t="str">
        <f t="shared" si="485"/>
        <v>44760S2A_MSIL1CCDM-MLB-CLSTA4476002 Sunny (10%-30%)</v>
      </c>
      <c r="U2751">
        <f>IF(COUNTIF(T$2:T2750,T2751)&gt;=1,0,1)</f>
        <v>0</v>
      </c>
      <c r="V2751" s="26" t="s">
        <v>751</v>
      </c>
      <c r="W2751" s="26">
        <f t="shared" si="478"/>
        <v>2022</v>
      </c>
      <c r="X2751" s="26" t="str">
        <f t="shared" si="479"/>
        <v>07</v>
      </c>
      <c r="Y2751" s="26">
        <f t="shared" si="480"/>
        <v>18</v>
      </c>
      <c r="Z2751" s="26" t="str">
        <f t="shared" si="481"/>
        <v>19</v>
      </c>
      <c r="AA2751" s="26" t="str">
        <f t="shared" si="482"/>
        <v>03</v>
      </c>
      <c r="AB2751" s="26" t="str">
        <f t="shared" si="483"/>
        <v>37</v>
      </c>
      <c r="AC2751" s="86" t="str">
        <f t="shared" si="484"/>
        <v>CLS_TA_2500X1254px_65m_S2A_MSIL1C_20220718_20CC</v>
      </c>
      <c r="AD2751" s="41" t="s">
        <v>752</v>
      </c>
    </row>
    <row r="2752" spans="2:30" x14ac:dyDescent="0.25">
      <c r="B2752" t="s">
        <v>3866</v>
      </c>
      <c r="C2752" t="s">
        <v>3817</v>
      </c>
      <c r="D2752" s="7" t="s">
        <v>3826</v>
      </c>
      <c r="E2752" s="2" t="b">
        <v>1</v>
      </c>
      <c r="F2752" s="2" t="s">
        <v>3815</v>
      </c>
      <c r="G2752" s="7" t="s">
        <v>8</v>
      </c>
      <c r="H2752" t="s">
        <v>101</v>
      </c>
      <c r="I2752" s="57">
        <v>44757</v>
      </c>
      <c r="J2752" s="56" t="s">
        <v>103</v>
      </c>
      <c r="K2752" s="2" t="s">
        <v>115</v>
      </c>
      <c r="L2752" s="9">
        <v>1.5</v>
      </c>
      <c r="M2752" t="s">
        <v>3869</v>
      </c>
      <c r="N2752" s="2" t="s">
        <v>85</v>
      </c>
      <c r="O2752" s="2" t="s">
        <v>4139</v>
      </c>
      <c r="P2752" s="2" t="str">
        <f>VLOOKUP(I2752,Period!A:B,2,FALSE)</f>
        <v>2022H2</v>
      </c>
      <c r="Q2752" s="9">
        <f t="shared" si="475"/>
        <v>2.4249999999999998</v>
      </c>
      <c r="R2752" s="2">
        <f t="shared" si="476"/>
        <v>10</v>
      </c>
      <c r="S2752" t="str">
        <f t="shared" si="477"/>
        <v>02 Sunny (10%-30%)</v>
      </c>
      <c r="T2752" t="str">
        <f t="shared" si="485"/>
        <v>44757S2A_MSIL1CCDM-MLB-CLSTA4475702 Sunny (10%-30%)</v>
      </c>
      <c r="U2752">
        <f>IF(COUNTIF(T$2:T2751,T2752)&gt;=1,0,1)</f>
        <v>1</v>
      </c>
      <c r="V2752" s="26" t="s">
        <v>751</v>
      </c>
      <c r="W2752" s="26">
        <f t="shared" si="478"/>
        <v>2022</v>
      </c>
      <c r="X2752" s="26" t="str">
        <f t="shared" si="479"/>
        <v>07</v>
      </c>
      <c r="Y2752" s="26">
        <f t="shared" si="480"/>
        <v>15</v>
      </c>
      <c r="Z2752" s="26" t="str">
        <f t="shared" si="481"/>
        <v>18</v>
      </c>
      <c r="AA2752" s="26" t="str">
        <f t="shared" si="482"/>
        <v>53</v>
      </c>
      <c r="AB2752" s="26" t="str">
        <f t="shared" si="483"/>
        <v>56</v>
      </c>
      <c r="AC2752" s="86" t="str">
        <f t="shared" si="484"/>
        <v>CLS_TA_2500X1254px_65m_S2A_MSIL1C_20220715_10CC</v>
      </c>
      <c r="AD2752" s="41" t="s">
        <v>752</v>
      </c>
    </row>
    <row r="2753" spans="2:30" x14ac:dyDescent="0.25">
      <c r="B2753" t="s">
        <v>3866</v>
      </c>
      <c r="C2753" t="s">
        <v>3817</v>
      </c>
      <c r="D2753" s="7" t="s">
        <v>3826</v>
      </c>
      <c r="E2753" s="2" t="b">
        <v>1</v>
      </c>
      <c r="F2753" s="2" t="s">
        <v>3815</v>
      </c>
      <c r="G2753" s="7" t="s">
        <v>8</v>
      </c>
      <c r="H2753" t="s">
        <v>101</v>
      </c>
      <c r="I2753" s="57">
        <v>44757</v>
      </c>
      <c r="J2753" s="56" t="s">
        <v>104</v>
      </c>
      <c r="K2753" s="2" t="s">
        <v>129</v>
      </c>
      <c r="L2753" s="9">
        <v>6.1</v>
      </c>
      <c r="M2753" t="s">
        <v>3869</v>
      </c>
      <c r="N2753" s="2" t="s">
        <v>85</v>
      </c>
      <c r="O2753" s="2" t="s">
        <v>4139</v>
      </c>
      <c r="P2753" s="2" t="str">
        <f>VLOOKUP(I2753,Period!A:B,2,FALSE)</f>
        <v>2022H2</v>
      </c>
      <c r="Q2753" s="9">
        <f t="shared" si="475"/>
        <v>2.4249999999999998</v>
      </c>
      <c r="R2753" s="2">
        <f t="shared" si="476"/>
        <v>10</v>
      </c>
      <c r="S2753" t="str">
        <f t="shared" si="477"/>
        <v>02 Sunny (10%-30%)</v>
      </c>
      <c r="T2753" t="str">
        <f t="shared" si="485"/>
        <v>44757S2A_MSIL1CCDM-MLB-CLSTA4475702 Sunny (10%-30%)</v>
      </c>
      <c r="U2753">
        <f>IF(COUNTIF(T$2:T2752,T2753)&gt;=1,0,1)</f>
        <v>0</v>
      </c>
      <c r="V2753" s="26" t="s">
        <v>751</v>
      </c>
      <c r="W2753" s="26">
        <f t="shared" si="478"/>
        <v>2022</v>
      </c>
      <c r="X2753" s="26" t="str">
        <f t="shared" si="479"/>
        <v>07</v>
      </c>
      <c r="Y2753" s="26">
        <f t="shared" si="480"/>
        <v>15</v>
      </c>
      <c r="Z2753" s="26" t="str">
        <f t="shared" si="481"/>
        <v>18</v>
      </c>
      <c r="AA2753" s="26" t="str">
        <f t="shared" si="482"/>
        <v>53</v>
      </c>
      <c r="AB2753" s="26" t="str">
        <f t="shared" si="483"/>
        <v>55</v>
      </c>
      <c r="AC2753" s="86" t="str">
        <f t="shared" si="484"/>
        <v>CLS_TA_2500X1254px_65m_S2A_MSIL1C_20220715_10CC</v>
      </c>
      <c r="AD2753" s="41" t="s">
        <v>752</v>
      </c>
    </row>
    <row r="2754" spans="2:30" x14ac:dyDescent="0.25">
      <c r="B2754" t="s">
        <v>3866</v>
      </c>
      <c r="C2754" t="s">
        <v>3817</v>
      </c>
      <c r="D2754" s="7" t="s">
        <v>3826</v>
      </c>
      <c r="E2754" s="2" t="b">
        <v>1</v>
      </c>
      <c r="F2754" s="2" t="s">
        <v>3815</v>
      </c>
      <c r="G2754" s="7" t="s">
        <v>8</v>
      </c>
      <c r="H2754" t="s">
        <v>101</v>
      </c>
      <c r="I2754" s="57">
        <v>44757</v>
      </c>
      <c r="J2754" s="56" t="s">
        <v>110</v>
      </c>
      <c r="K2754" s="2" t="s">
        <v>117</v>
      </c>
      <c r="L2754" s="9">
        <v>1</v>
      </c>
      <c r="M2754" t="s">
        <v>3869</v>
      </c>
      <c r="N2754" s="2" t="s">
        <v>85</v>
      </c>
      <c r="O2754" s="2" t="s">
        <v>4139</v>
      </c>
      <c r="P2754" s="2" t="str">
        <f>VLOOKUP(I2754,Period!A:B,2,FALSE)</f>
        <v>2022H2</v>
      </c>
      <c r="Q2754" s="9">
        <f t="shared" ref="Q2754:Q2817" si="486">AVERAGEIFS(L:L,I:I,I2754,H:H,H2754,C:C,C2754,B:B,B2754)</f>
        <v>2.4249999999999998</v>
      </c>
      <c r="R2754" s="2">
        <f t="shared" si="476"/>
        <v>10</v>
      </c>
      <c r="S2754" t="str">
        <f t="shared" si="477"/>
        <v>02 Sunny (10%-30%)</v>
      </c>
      <c r="T2754" t="str">
        <f t="shared" si="485"/>
        <v>44757S2A_MSIL1CCDM-MLB-CLSTA4475702 Sunny (10%-30%)</v>
      </c>
      <c r="U2754">
        <f>IF(COUNTIF(T$2:T2753,T2754)&gt;=1,0,1)</f>
        <v>0</v>
      </c>
      <c r="V2754" s="26" t="s">
        <v>751</v>
      </c>
      <c r="W2754" s="26">
        <f t="shared" si="478"/>
        <v>2022</v>
      </c>
      <c r="X2754" s="26" t="str">
        <f t="shared" si="479"/>
        <v>07</v>
      </c>
      <c r="Y2754" s="26">
        <f t="shared" si="480"/>
        <v>15</v>
      </c>
      <c r="Z2754" s="26" t="str">
        <f t="shared" si="481"/>
        <v>18</v>
      </c>
      <c r="AA2754" s="26" t="str">
        <f t="shared" si="482"/>
        <v>53</v>
      </c>
      <c r="AB2754" s="26" t="str">
        <f t="shared" si="483"/>
        <v>42</v>
      </c>
      <c r="AC2754" s="86" t="str">
        <f t="shared" si="484"/>
        <v>CLS_TA_2500X1254px_65m_S2A_MSIL1C_20220715_10CC</v>
      </c>
      <c r="AD2754" s="41" t="s">
        <v>752</v>
      </c>
    </row>
    <row r="2755" spans="2:30" x14ac:dyDescent="0.25">
      <c r="B2755" t="s">
        <v>3866</v>
      </c>
      <c r="C2755" t="s">
        <v>3817</v>
      </c>
      <c r="D2755" s="7" t="s">
        <v>3826</v>
      </c>
      <c r="E2755" s="2" t="b">
        <v>1</v>
      </c>
      <c r="F2755" s="2" t="s">
        <v>3815</v>
      </c>
      <c r="G2755" s="7" t="s">
        <v>8</v>
      </c>
      <c r="H2755" t="s">
        <v>101</v>
      </c>
      <c r="I2755" s="57">
        <v>44757</v>
      </c>
      <c r="J2755" s="56" t="s">
        <v>111</v>
      </c>
      <c r="K2755" s="2" t="s">
        <v>120</v>
      </c>
      <c r="L2755" s="9">
        <v>1.1000000000000001</v>
      </c>
      <c r="M2755" t="s">
        <v>3869</v>
      </c>
      <c r="N2755" s="2" t="s">
        <v>85</v>
      </c>
      <c r="O2755" s="2" t="s">
        <v>4139</v>
      </c>
      <c r="P2755" s="2" t="str">
        <f>VLOOKUP(I2755,Period!A:B,2,FALSE)</f>
        <v>2022H2</v>
      </c>
      <c r="Q2755" s="9">
        <f t="shared" si="486"/>
        <v>2.4249999999999998</v>
      </c>
      <c r="R2755" s="2">
        <f t="shared" ref="R2755:R2775" si="487">ROUNDUP(Q2755/10,0)*10</f>
        <v>10</v>
      </c>
      <c r="S2755" t="str">
        <f t="shared" ref="S2755:S2818" si="488">IF(R2755=0,"01 Clear (0%)",IF(R2755&lt;=30,"02 Sunny (10%-30%)",IF(R2755&lt;=90,"03 Cloudy (40%-90%)","04 Overcast (100%)")))</f>
        <v>02 Sunny (10%-30%)</v>
      </c>
      <c r="T2755" t="str">
        <f t="shared" si="485"/>
        <v>44757S2A_MSIL1CCDM-MLB-CLSTA4475702 Sunny (10%-30%)</v>
      </c>
      <c r="U2755">
        <f>IF(COUNTIF(T$2:T2754,T2755)&gt;=1,0,1)</f>
        <v>0</v>
      </c>
      <c r="V2755" s="26" t="s">
        <v>751</v>
      </c>
      <c r="W2755" s="26">
        <f t="shared" ref="W2755:W2818" si="489">YEAR(I2755)</f>
        <v>2022</v>
      </c>
      <c r="X2755" s="26" t="str">
        <f t="shared" ref="X2755:X2818" si="490">IF(LEN(MONTH(I2755))=1,CONCATENATE("0",MONTH(I2755)),MONTH(I2755))</f>
        <v>07</v>
      </c>
      <c r="Y2755" s="26">
        <f t="shared" ref="Y2755:Y2818" si="491">IF(LEN(DAY(I2755))=1,CONCATENATE("0",DAY(I2755)),DAY(I2755))</f>
        <v>15</v>
      </c>
      <c r="Z2755" s="26" t="str">
        <f t="shared" ref="Z2755:Z2818" si="492">LEFT(K2755,2)</f>
        <v>18</v>
      </c>
      <c r="AA2755" s="26" t="str">
        <f t="shared" ref="AA2755:AA2818" si="493">MID(K2755,4,2)</f>
        <v>53</v>
      </c>
      <c r="AB2755" s="26" t="str">
        <f t="shared" ref="AB2755:AB2818" si="494">MID(K2755,7,2)</f>
        <v>41</v>
      </c>
      <c r="AC2755" s="86" t="str">
        <f t="shared" ref="AC2755:AC2818" si="495">CONCATENATE(RIGHT(C2755,3),"_",H2755,"_",M2755,"_",O2755,"_",B2755,"_",W2755,X2755,Y2755,"_",R2755,"CC")</f>
        <v>CLS_TA_2500X1254px_65m_S2A_MSIL1C_20220715_10CC</v>
      </c>
      <c r="AD2755" s="41" t="s">
        <v>752</v>
      </c>
    </row>
    <row r="2756" spans="2:30" x14ac:dyDescent="0.25">
      <c r="B2756" t="s">
        <v>3866</v>
      </c>
      <c r="C2756" t="s">
        <v>3817</v>
      </c>
      <c r="D2756" s="7" t="s">
        <v>3826</v>
      </c>
      <c r="E2756" s="2" t="b">
        <v>1</v>
      </c>
      <c r="F2756" s="2" t="s">
        <v>3815</v>
      </c>
      <c r="G2756" s="7" t="s">
        <v>8</v>
      </c>
      <c r="H2756" t="s">
        <v>101</v>
      </c>
      <c r="I2756" s="53">
        <v>44755</v>
      </c>
      <c r="J2756" s="42" t="s">
        <v>103</v>
      </c>
      <c r="K2756" s="2" t="s">
        <v>3839</v>
      </c>
      <c r="L2756" s="9">
        <v>0</v>
      </c>
      <c r="M2756" t="s">
        <v>3869</v>
      </c>
      <c r="N2756" s="2" t="s">
        <v>85</v>
      </c>
      <c r="O2756" s="2" t="s">
        <v>4139</v>
      </c>
      <c r="P2756" s="2" t="str">
        <f>VLOOKUP(I2756,Period!A:B,2,FALSE)</f>
        <v>2022H2</v>
      </c>
      <c r="Q2756" s="9">
        <f t="shared" si="486"/>
        <v>0</v>
      </c>
      <c r="R2756" s="2">
        <f t="shared" si="487"/>
        <v>0</v>
      </c>
      <c r="S2756" t="str">
        <f t="shared" si="488"/>
        <v>01 Clear (0%)</v>
      </c>
      <c r="T2756" t="str">
        <f t="shared" si="485"/>
        <v>44755S2A_MSIL1CCDM-MLB-CLSTA4475501 Clear (0%)</v>
      </c>
      <c r="U2756">
        <f>IF(COUNTIF(T$2:T2755,T2756)&gt;=1,0,1)</f>
        <v>1</v>
      </c>
      <c r="V2756" s="26" t="s">
        <v>751</v>
      </c>
      <c r="W2756" s="26">
        <f t="shared" si="489"/>
        <v>2022</v>
      </c>
      <c r="X2756" s="26" t="str">
        <f t="shared" si="490"/>
        <v>07</v>
      </c>
      <c r="Y2756" s="26">
        <f t="shared" si="491"/>
        <v>13</v>
      </c>
      <c r="Z2756" s="26" t="str">
        <f t="shared" si="492"/>
        <v>19</v>
      </c>
      <c r="AA2756" s="26" t="str">
        <f t="shared" si="493"/>
        <v>04</v>
      </c>
      <c r="AB2756" s="26" t="str">
        <f t="shared" si="494"/>
        <v>00</v>
      </c>
      <c r="AC2756" s="86" t="str">
        <f t="shared" si="495"/>
        <v>CLS_TA_2500X1254px_65m_S2A_MSIL1C_20220713_0CC</v>
      </c>
      <c r="AD2756" s="41" t="s">
        <v>752</v>
      </c>
    </row>
    <row r="2757" spans="2:30" x14ac:dyDescent="0.25">
      <c r="B2757" t="s">
        <v>3866</v>
      </c>
      <c r="C2757" t="s">
        <v>3817</v>
      </c>
      <c r="D2757" s="7" t="s">
        <v>3826</v>
      </c>
      <c r="E2757" s="2" t="b">
        <v>1</v>
      </c>
      <c r="F2757" s="2" t="s">
        <v>3815</v>
      </c>
      <c r="G2757" s="7" t="s">
        <v>8</v>
      </c>
      <c r="H2757" t="s">
        <v>101</v>
      </c>
      <c r="I2757" s="53">
        <v>44755</v>
      </c>
      <c r="J2757" s="42" t="s">
        <v>104</v>
      </c>
      <c r="K2757" s="2" t="s">
        <v>3840</v>
      </c>
      <c r="L2757" s="9">
        <v>0</v>
      </c>
      <c r="M2757" t="s">
        <v>3869</v>
      </c>
      <c r="N2757" s="2" t="s">
        <v>85</v>
      </c>
      <c r="O2757" s="2" t="s">
        <v>4139</v>
      </c>
      <c r="P2757" s="2" t="str">
        <f>VLOOKUP(I2757,Period!A:B,2,FALSE)</f>
        <v>2022H2</v>
      </c>
      <c r="Q2757" s="9">
        <f t="shared" si="486"/>
        <v>0</v>
      </c>
      <c r="R2757" s="2">
        <f t="shared" si="487"/>
        <v>0</v>
      </c>
      <c r="S2757" t="str">
        <f t="shared" si="488"/>
        <v>01 Clear (0%)</v>
      </c>
      <c r="T2757" t="str">
        <f t="shared" si="485"/>
        <v>44755S2A_MSIL1CCDM-MLB-CLSTA4475501 Clear (0%)</v>
      </c>
      <c r="U2757">
        <f>IF(COUNTIF(T$2:T2756,T2757)&gt;=1,0,1)</f>
        <v>0</v>
      </c>
      <c r="V2757" s="26" t="s">
        <v>751</v>
      </c>
      <c r="W2757" s="26">
        <f t="shared" si="489"/>
        <v>2022</v>
      </c>
      <c r="X2757" s="26" t="str">
        <f t="shared" si="490"/>
        <v>07</v>
      </c>
      <c r="Y2757" s="26">
        <f t="shared" si="491"/>
        <v>13</v>
      </c>
      <c r="Z2757" s="26" t="str">
        <f t="shared" si="492"/>
        <v>19</v>
      </c>
      <c r="AA2757" s="26" t="str">
        <f t="shared" si="493"/>
        <v>03</v>
      </c>
      <c r="AB2757" s="26" t="str">
        <f t="shared" si="494"/>
        <v>59</v>
      </c>
      <c r="AC2757" s="86" t="str">
        <f t="shared" si="495"/>
        <v>CLS_TA_2500X1254px_65m_S2A_MSIL1C_20220713_0CC</v>
      </c>
      <c r="AD2757" s="41" t="s">
        <v>752</v>
      </c>
    </row>
    <row r="2758" spans="2:30" x14ac:dyDescent="0.25">
      <c r="B2758" t="s">
        <v>3866</v>
      </c>
      <c r="C2758" t="s">
        <v>3817</v>
      </c>
      <c r="D2758" s="7" t="s">
        <v>3826</v>
      </c>
      <c r="E2758" s="2" t="b">
        <v>1</v>
      </c>
      <c r="F2758" s="2" t="s">
        <v>3815</v>
      </c>
      <c r="G2758" s="7" t="s">
        <v>8</v>
      </c>
      <c r="H2758" t="s">
        <v>101</v>
      </c>
      <c r="I2758" s="53">
        <v>44755</v>
      </c>
      <c r="J2758" s="42" t="s">
        <v>111</v>
      </c>
      <c r="K2758" s="2" t="s">
        <v>146</v>
      </c>
      <c r="L2758" s="9">
        <v>0</v>
      </c>
      <c r="M2758" t="s">
        <v>3869</v>
      </c>
      <c r="N2758" s="2" t="s">
        <v>85</v>
      </c>
      <c r="O2758" s="2" t="s">
        <v>4139</v>
      </c>
      <c r="P2758" s="2" t="str">
        <f>VLOOKUP(I2758,Period!A:B,2,FALSE)</f>
        <v>2022H2</v>
      </c>
      <c r="Q2758" s="9">
        <f t="shared" si="486"/>
        <v>0</v>
      </c>
      <c r="R2758" s="2">
        <f t="shared" si="487"/>
        <v>0</v>
      </c>
      <c r="S2758" t="str">
        <f t="shared" si="488"/>
        <v>01 Clear (0%)</v>
      </c>
      <c r="T2758" t="str">
        <f t="shared" si="485"/>
        <v>44755S2A_MSIL1CCDM-MLB-CLSTA4475501 Clear (0%)</v>
      </c>
      <c r="U2758">
        <f>IF(COUNTIF(T$2:T2757,T2758)&gt;=1,0,1)</f>
        <v>0</v>
      </c>
      <c r="V2758" s="26" t="s">
        <v>751</v>
      </c>
      <c r="W2758" s="26">
        <f t="shared" si="489"/>
        <v>2022</v>
      </c>
      <c r="X2758" s="26" t="str">
        <f t="shared" si="490"/>
        <v>07</v>
      </c>
      <c r="Y2758" s="26">
        <f t="shared" si="491"/>
        <v>13</v>
      </c>
      <c r="Z2758" s="26" t="str">
        <f t="shared" si="492"/>
        <v>19</v>
      </c>
      <c r="AA2758" s="26" t="str">
        <f t="shared" si="493"/>
        <v>03</v>
      </c>
      <c r="AB2758" s="26" t="str">
        <f t="shared" si="494"/>
        <v>46</v>
      </c>
      <c r="AC2758" s="86" t="str">
        <f t="shared" si="495"/>
        <v>CLS_TA_2500X1254px_65m_S2A_MSIL1C_20220713_0CC</v>
      </c>
      <c r="AD2758" s="41" t="s">
        <v>752</v>
      </c>
    </row>
    <row r="2759" spans="2:30" x14ac:dyDescent="0.25">
      <c r="B2759" t="s">
        <v>3866</v>
      </c>
      <c r="C2759" t="s">
        <v>3817</v>
      </c>
      <c r="D2759" s="7" t="s">
        <v>3826</v>
      </c>
      <c r="E2759" s="2" t="b">
        <v>1</v>
      </c>
      <c r="F2759" s="2" t="s">
        <v>3815</v>
      </c>
      <c r="G2759" s="7" t="s">
        <v>8</v>
      </c>
      <c r="H2759" t="s">
        <v>101</v>
      </c>
      <c r="I2759" s="53">
        <v>44755</v>
      </c>
      <c r="J2759" s="42" t="s">
        <v>110</v>
      </c>
      <c r="K2759" s="2" t="s">
        <v>147</v>
      </c>
      <c r="L2759" s="9">
        <v>0</v>
      </c>
      <c r="M2759" t="s">
        <v>3869</v>
      </c>
      <c r="N2759" s="2" t="s">
        <v>85</v>
      </c>
      <c r="O2759" s="2" t="s">
        <v>4139</v>
      </c>
      <c r="P2759" s="2" t="str">
        <f>VLOOKUP(I2759,Period!A:B,2,FALSE)</f>
        <v>2022H2</v>
      </c>
      <c r="Q2759" s="9">
        <f t="shared" si="486"/>
        <v>0</v>
      </c>
      <c r="R2759" s="2">
        <f t="shared" si="487"/>
        <v>0</v>
      </c>
      <c r="S2759" t="str">
        <f t="shared" si="488"/>
        <v>01 Clear (0%)</v>
      </c>
      <c r="T2759" t="str">
        <f t="shared" si="485"/>
        <v>44755S2A_MSIL1CCDM-MLB-CLSTA4475501 Clear (0%)</v>
      </c>
      <c r="U2759">
        <f>IF(COUNTIF(T$2:T2758,T2759)&gt;=1,0,1)</f>
        <v>0</v>
      </c>
      <c r="V2759" s="26" t="s">
        <v>751</v>
      </c>
      <c r="W2759" s="26">
        <f t="shared" si="489"/>
        <v>2022</v>
      </c>
      <c r="X2759" s="26" t="str">
        <f t="shared" si="490"/>
        <v>07</v>
      </c>
      <c r="Y2759" s="26">
        <f t="shared" si="491"/>
        <v>13</v>
      </c>
      <c r="Z2759" s="26" t="str">
        <f t="shared" si="492"/>
        <v>19</v>
      </c>
      <c r="AA2759" s="26" t="str">
        <f t="shared" si="493"/>
        <v>03</v>
      </c>
      <c r="AB2759" s="26" t="str">
        <f t="shared" si="494"/>
        <v>45</v>
      </c>
      <c r="AC2759" s="86" t="str">
        <f t="shared" si="495"/>
        <v>CLS_TA_2500X1254px_65m_S2A_MSIL1C_20220713_0CC</v>
      </c>
      <c r="AD2759" s="41" t="s">
        <v>752</v>
      </c>
    </row>
    <row r="2760" spans="2:30" x14ac:dyDescent="0.25">
      <c r="B2760" t="s">
        <v>3866</v>
      </c>
      <c r="C2760" t="s">
        <v>3817</v>
      </c>
      <c r="D2760" s="7" t="s">
        <v>3826</v>
      </c>
      <c r="E2760" s="2" t="b">
        <v>1</v>
      </c>
      <c r="F2760" s="2" t="s">
        <v>3815</v>
      </c>
      <c r="G2760" s="7" t="s">
        <v>8</v>
      </c>
      <c r="H2760" t="s">
        <v>101</v>
      </c>
      <c r="I2760" s="57">
        <v>44752</v>
      </c>
      <c r="J2760" s="56" t="s">
        <v>103</v>
      </c>
      <c r="K2760" s="2" t="s">
        <v>3833</v>
      </c>
      <c r="L2760" s="9">
        <v>0</v>
      </c>
      <c r="M2760" t="s">
        <v>3869</v>
      </c>
      <c r="N2760" s="2" t="s">
        <v>85</v>
      </c>
      <c r="O2760" s="2" t="s">
        <v>4139</v>
      </c>
      <c r="P2760" s="2" t="str">
        <f>VLOOKUP(I2760,Period!A:B,2,FALSE)</f>
        <v>2022H2</v>
      </c>
      <c r="Q2760" s="9">
        <f t="shared" si="486"/>
        <v>0</v>
      </c>
      <c r="R2760" s="2">
        <f t="shared" si="487"/>
        <v>0</v>
      </c>
      <c r="S2760" t="str">
        <f t="shared" si="488"/>
        <v>01 Clear (0%)</v>
      </c>
      <c r="T2760" t="str">
        <f t="shared" si="485"/>
        <v>44752S2A_MSIL1CCDM-MLB-CLSTA4475201 Clear (0%)</v>
      </c>
      <c r="U2760">
        <f>IF(COUNTIF(T$2:T2759,T2760)&gt;=1,0,1)</f>
        <v>1</v>
      </c>
      <c r="V2760" s="26" t="s">
        <v>751</v>
      </c>
      <c r="W2760" s="26">
        <f t="shared" si="489"/>
        <v>2022</v>
      </c>
      <c r="X2760" s="26" t="str">
        <f t="shared" si="490"/>
        <v>07</v>
      </c>
      <c r="Y2760" s="26">
        <f t="shared" si="491"/>
        <v>10</v>
      </c>
      <c r="Z2760" s="26" t="str">
        <f t="shared" si="492"/>
        <v>18</v>
      </c>
      <c r="AA2760" s="26" t="str">
        <f t="shared" si="493"/>
        <v>54</v>
      </c>
      <c r="AB2760" s="26" t="str">
        <f t="shared" si="494"/>
        <v>04</v>
      </c>
      <c r="AC2760" s="86" t="str">
        <f t="shared" si="495"/>
        <v>CLS_TA_2500X1254px_65m_S2A_MSIL1C_20220710_0CC</v>
      </c>
      <c r="AD2760" s="41" t="s">
        <v>752</v>
      </c>
    </row>
    <row r="2761" spans="2:30" x14ac:dyDescent="0.25">
      <c r="B2761" t="s">
        <v>3866</v>
      </c>
      <c r="C2761" t="s">
        <v>3817</v>
      </c>
      <c r="D2761" s="7" t="s">
        <v>3826</v>
      </c>
      <c r="E2761" s="2" t="b">
        <v>1</v>
      </c>
      <c r="F2761" s="2" t="s">
        <v>3815</v>
      </c>
      <c r="G2761" s="7" t="s">
        <v>8</v>
      </c>
      <c r="H2761" t="s">
        <v>101</v>
      </c>
      <c r="I2761" s="57">
        <v>44752</v>
      </c>
      <c r="J2761" s="56" t="s">
        <v>104</v>
      </c>
      <c r="K2761" s="2" t="s">
        <v>3833</v>
      </c>
      <c r="L2761" s="9">
        <v>0</v>
      </c>
      <c r="M2761" t="s">
        <v>3869</v>
      </c>
      <c r="N2761" s="2" t="s">
        <v>85</v>
      </c>
      <c r="O2761" s="2" t="s">
        <v>4139</v>
      </c>
      <c r="P2761" s="2" t="str">
        <f>VLOOKUP(I2761,Period!A:B,2,FALSE)</f>
        <v>2022H2</v>
      </c>
      <c r="Q2761" s="9">
        <f t="shared" si="486"/>
        <v>0</v>
      </c>
      <c r="R2761" s="2">
        <f t="shared" si="487"/>
        <v>0</v>
      </c>
      <c r="S2761" t="str">
        <f t="shared" si="488"/>
        <v>01 Clear (0%)</v>
      </c>
      <c r="T2761" t="str">
        <f t="shared" si="485"/>
        <v>44752S2A_MSIL1CCDM-MLB-CLSTA4475201 Clear (0%)</v>
      </c>
      <c r="U2761">
        <f>IF(COUNTIF(T$2:T2760,T2761)&gt;=1,0,1)</f>
        <v>0</v>
      </c>
      <c r="V2761" s="26" t="s">
        <v>751</v>
      </c>
      <c r="W2761" s="26">
        <f t="shared" si="489"/>
        <v>2022</v>
      </c>
      <c r="X2761" s="26" t="str">
        <f t="shared" si="490"/>
        <v>07</v>
      </c>
      <c r="Y2761" s="26">
        <f t="shared" si="491"/>
        <v>10</v>
      </c>
      <c r="Z2761" s="26" t="str">
        <f t="shared" si="492"/>
        <v>18</v>
      </c>
      <c r="AA2761" s="26" t="str">
        <f t="shared" si="493"/>
        <v>54</v>
      </c>
      <c r="AB2761" s="26" t="str">
        <f t="shared" si="494"/>
        <v>04</v>
      </c>
      <c r="AC2761" s="86" t="str">
        <f t="shared" si="495"/>
        <v>CLS_TA_2500X1254px_65m_S2A_MSIL1C_20220710_0CC</v>
      </c>
      <c r="AD2761" s="41" t="s">
        <v>752</v>
      </c>
    </row>
    <row r="2762" spans="2:30" x14ac:dyDescent="0.25">
      <c r="B2762" t="s">
        <v>3866</v>
      </c>
      <c r="C2762" t="s">
        <v>3817</v>
      </c>
      <c r="D2762" s="7" t="s">
        <v>3826</v>
      </c>
      <c r="E2762" s="2" t="b">
        <v>1</v>
      </c>
      <c r="F2762" s="2" t="s">
        <v>3815</v>
      </c>
      <c r="G2762" s="7" t="s">
        <v>8</v>
      </c>
      <c r="H2762" t="s">
        <v>101</v>
      </c>
      <c r="I2762" s="57">
        <v>44752</v>
      </c>
      <c r="J2762" s="56" t="s">
        <v>110</v>
      </c>
      <c r="K2762" s="2" t="s">
        <v>125</v>
      </c>
      <c r="L2762" s="9">
        <v>0</v>
      </c>
      <c r="M2762" t="s">
        <v>3869</v>
      </c>
      <c r="N2762" s="2" t="s">
        <v>85</v>
      </c>
      <c r="O2762" s="2" t="s">
        <v>4139</v>
      </c>
      <c r="P2762" s="2" t="str">
        <f>VLOOKUP(I2762,Period!A:B,2,FALSE)</f>
        <v>2022H2</v>
      </c>
      <c r="Q2762" s="9">
        <f t="shared" si="486"/>
        <v>0</v>
      </c>
      <c r="R2762" s="2">
        <f t="shared" si="487"/>
        <v>0</v>
      </c>
      <c r="S2762" t="str">
        <f t="shared" si="488"/>
        <v>01 Clear (0%)</v>
      </c>
      <c r="T2762" t="str">
        <f t="shared" si="485"/>
        <v>44752S2A_MSIL1CCDM-MLB-CLSTA4475201 Clear (0%)</v>
      </c>
      <c r="U2762">
        <f>IF(COUNTIF(T$2:T2761,T2762)&gt;=1,0,1)</f>
        <v>0</v>
      </c>
      <c r="V2762" s="26" t="s">
        <v>751</v>
      </c>
      <c r="W2762" s="26">
        <f t="shared" si="489"/>
        <v>2022</v>
      </c>
      <c r="X2762" s="26" t="str">
        <f t="shared" si="490"/>
        <v>07</v>
      </c>
      <c r="Y2762" s="26">
        <f t="shared" si="491"/>
        <v>10</v>
      </c>
      <c r="Z2762" s="26" t="str">
        <f t="shared" si="492"/>
        <v>18</v>
      </c>
      <c r="AA2762" s="26" t="str">
        <f t="shared" si="493"/>
        <v>53</v>
      </c>
      <c r="AB2762" s="26" t="str">
        <f t="shared" si="494"/>
        <v>50</v>
      </c>
      <c r="AC2762" s="86" t="str">
        <f t="shared" si="495"/>
        <v>CLS_TA_2500X1254px_65m_S2A_MSIL1C_20220710_0CC</v>
      </c>
      <c r="AD2762" s="41" t="s">
        <v>752</v>
      </c>
    </row>
    <row r="2763" spans="2:30" x14ac:dyDescent="0.25">
      <c r="B2763" t="s">
        <v>3866</v>
      </c>
      <c r="C2763" t="s">
        <v>3817</v>
      </c>
      <c r="D2763" s="7" t="s">
        <v>3826</v>
      </c>
      <c r="E2763" s="2" t="b">
        <v>1</v>
      </c>
      <c r="F2763" s="2" t="s">
        <v>3815</v>
      </c>
      <c r="G2763" s="7" t="s">
        <v>8</v>
      </c>
      <c r="H2763" t="s">
        <v>101</v>
      </c>
      <c r="I2763" s="57">
        <v>44752</v>
      </c>
      <c r="J2763" s="56" t="s">
        <v>111</v>
      </c>
      <c r="K2763" s="2" t="s">
        <v>116</v>
      </c>
      <c r="L2763" s="9">
        <v>0</v>
      </c>
      <c r="M2763" t="s">
        <v>3869</v>
      </c>
      <c r="N2763" s="2" t="s">
        <v>85</v>
      </c>
      <c r="O2763" s="2" t="s">
        <v>4139</v>
      </c>
      <c r="P2763" s="2" t="str">
        <f>VLOOKUP(I2763,Period!A:B,2,FALSE)</f>
        <v>2022H2</v>
      </c>
      <c r="Q2763" s="9">
        <f t="shared" si="486"/>
        <v>0</v>
      </c>
      <c r="R2763" s="2">
        <f t="shared" si="487"/>
        <v>0</v>
      </c>
      <c r="S2763" t="str">
        <f t="shared" si="488"/>
        <v>01 Clear (0%)</v>
      </c>
      <c r="T2763" t="str">
        <f t="shared" si="485"/>
        <v>44752S2A_MSIL1CCDM-MLB-CLSTA4475201 Clear (0%)</v>
      </c>
      <c r="U2763">
        <f>IF(COUNTIF(T$2:T2762,T2763)&gt;=1,0,1)</f>
        <v>0</v>
      </c>
      <c r="V2763" s="26" t="s">
        <v>751</v>
      </c>
      <c r="W2763" s="26">
        <f t="shared" si="489"/>
        <v>2022</v>
      </c>
      <c r="X2763" s="26" t="str">
        <f t="shared" si="490"/>
        <v>07</v>
      </c>
      <c r="Y2763" s="26">
        <f t="shared" si="491"/>
        <v>10</v>
      </c>
      <c r="Z2763" s="26" t="str">
        <f t="shared" si="492"/>
        <v>18</v>
      </c>
      <c r="AA2763" s="26" t="str">
        <f t="shared" si="493"/>
        <v>53</v>
      </c>
      <c r="AB2763" s="26" t="str">
        <f t="shared" si="494"/>
        <v>49</v>
      </c>
      <c r="AC2763" s="86" t="str">
        <f t="shared" si="495"/>
        <v>CLS_TA_2500X1254px_65m_S2A_MSIL1C_20220710_0CC</v>
      </c>
      <c r="AD2763" s="41" t="s">
        <v>752</v>
      </c>
    </row>
    <row r="2764" spans="2:30" x14ac:dyDescent="0.25">
      <c r="B2764" t="s">
        <v>3866</v>
      </c>
      <c r="C2764" t="s">
        <v>3817</v>
      </c>
      <c r="D2764" s="7" t="s">
        <v>3826</v>
      </c>
      <c r="E2764" s="2" t="b">
        <v>1</v>
      </c>
      <c r="F2764" s="2" t="s">
        <v>3815</v>
      </c>
      <c r="G2764" s="7" t="s">
        <v>8</v>
      </c>
      <c r="H2764" t="s">
        <v>101</v>
      </c>
      <c r="I2764" s="53">
        <v>44750</v>
      </c>
      <c r="J2764" s="42" t="s">
        <v>103</v>
      </c>
      <c r="K2764" s="2" t="s">
        <v>107</v>
      </c>
      <c r="L2764" s="9">
        <v>0</v>
      </c>
      <c r="M2764" t="s">
        <v>3869</v>
      </c>
      <c r="N2764" s="2" t="s">
        <v>85</v>
      </c>
      <c r="O2764" s="2" t="s">
        <v>4139</v>
      </c>
      <c r="P2764" s="2" t="str">
        <f>VLOOKUP(I2764,Period!A:B,2,FALSE)</f>
        <v>2022H2</v>
      </c>
      <c r="Q2764" s="9">
        <f t="shared" si="486"/>
        <v>0</v>
      </c>
      <c r="R2764" s="2">
        <f t="shared" si="487"/>
        <v>0</v>
      </c>
      <c r="S2764" t="str">
        <f t="shared" si="488"/>
        <v>01 Clear (0%)</v>
      </c>
      <c r="T2764" t="str">
        <f t="shared" si="485"/>
        <v>44750S2A_MSIL1CCDM-MLB-CLSTA4475001 Clear (0%)</v>
      </c>
      <c r="U2764">
        <f>IF(COUNTIF(T$2:T2763,T2764)&gt;=1,0,1)</f>
        <v>1</v>
      </c>
      <c r="V2764" s="26" t="s">
        <v>751</v>
      </c>
      <c r="W2764" s="26">
        <f t="shared" si="489"/>
        <v>2022</v>
      </c>
      <c r="X2764" s="26" t="str">
        <f t="shared" si="490"/>
        <v>07</v>
      </c>
      <c r="Y2764" s="26" t="str">
        <f t="shared" si="491"/>
        <v>08</v>
      </c>
      <c r="Z2764" s="26" t="str">
        <f t="shared" si="492"/>
        <v>19</v>
      </c>
      <c r="AA2764" s="26" t="str">
        <f t="shared" si="493"/>
        <v>03</v>
      </c>
      <c r="AB2764" s="26" t="str">
        <f t="shared" si="494"/>
        <v>52</v>
      </c>
      <c r="AC2764" s="86" t="str">
        <f t="shared" si="495"/>
        <v>CLS_TA_2500X1254px_65m_S2A_MSIL1C_20220708_0CC</v>
      </c>
      <c r="AD2764" s="41" t="s">
        <v>752</v>
      </c>
    </row>
    <row r="2765" spans="2:30" x14ac:dyDescent="0.25">
      <c r="B2765" t="s">
        <v>3866</v>
      </c>
      <c r="C2765" t="s">
        <v>3817</v>
      </c>
      <c r="D2765" s="7" t="s">
        <v>3826</v>
      </c>
      <c r="E2765" s="2" t="b">
        <v>1</v>
      </c>
      <c r="F2765" s="2" t="s">
        <v>3815</v>
      </c>
      <c r="G2765" s="7" t="s">
        <v>8</v>
      </c>
      <c r="H2765" t="s">
        <v>101</v>
      </c>
      <c r="I2765" s="53">
        <v>44750</v>
      </c>
      <c r="J2765" s="42" t="s">
        <v>104</v>
      </c>
      <c r="K2765" s="2" t="s">
        <v>122</v>
      </c>
      <c r="L2765" s="9">
        <v>0</v>
      </c>
      <c r="M2765" t="s">
        <v>3869</v>
      </c>
      <c r="N2765" s="2" t="s">
        <v>85</v>
      </c>
      <c r="O2765" s="2" t="s">
        <v>4139</v>
      </c>
      <c r="P2765" s="2" t="str">
        <f>VLOOKUP(I2765,Period!A:B,2,FALSE)</f>
        <v>2022H2</v>
      </c>
      <c r="Q2765" s="9">
        <f t="shared" si="486"/>
        <v>0</v>
      </c>
      <c r="R2765" s="2">
        <f t="shared" si="487"/>
        <v>0</v>
      </c>
      <c r="S2765" t="str">
        <f t="shared" si="488"/>
        <v>01 Clear (0%)</v>
      </c>
      <c r="T2765" t="str">
        <f t="shared" si="485"/>
        <v>44750S2A_MSIL1CCDM-MLB-CLSTA4475001 Clear (0%)</v>
      </c>
      <c r="U2765">
        <f>IF(COUNTIF(T$2:T2764,T2765)&gt;=1,0,1)</f>
        <v>0</v>
      </c>
      <c r="V2765" s="26" t="s">
        <v>751</v>
      </c>
      <c r="W2765" s="26">
        <f t="shared" si="489"/>
        <v>2022</v>
      </c>
      <c r="X2765" s="26" t="str">
        <f t="shared" si="490"/>
        <v>07</v>
      </c>
      <c r="Y2765" s="26" t="str">
        <f t="shared" si="491"/>
        <v>08</v>
      </c>
      <c r="Z2765" s="26" t="str">
        <f t="shared" si="492"/>
        <v>19</v>
      </c>
      <c r="AA2765" s="26" t="str">
        <f t="shared" si="493"/>
        <v>03</v>
      </c>
      <c r="AB2765" s="26" t="str">
        <f t="shared" si="494"/>
        <v>51</v>
      </c>
      <c r="AC2765" s="86" t="str">
        <f t="shared" si="495"/>
        <v>CLS_TA_2500X1254px_65m_S2A_MSIL1C_20220708_0CC</v>
      </c>
      <c r="AD2765" s="41" t="s">
        <v>752</v>
      </c>
    </row>
    <row r="2766" spans="2:30" x14ac:dyDescent="0.25">
      <c r="B2766" t="s">
        <v>3866</v>
      </c>
      <c r="C2766" t="s">
        <v>3817</v>
      </c>
      <c r="D2766" s="7" t="s">
        <v>3826</v>
      </c>
      <c r="E2766" s="2" t="b">
        <v>1</v>
      </c>
      <c r="F2766" s="2" t="s">
        <v>3815</v>
      </c>
      <c r="G2766" s="7" t="s">
        <v>8</v>
      </c>
      <c r="H2766" t="s">
        <v>101</v>
      </c>
      <c r="I2766" s="53">
        <v>44750</v>
      </c>
      <c r="J2766" s="42" t="s">
        <v>111</v>
      </c>
      <c r="K2766" s="2" t="s">
        <v>113</v>
      </c>
      <c r="L2766" s="9">
        <v>0</v>
      </c>
      <c r="M2766" t="s">
        <v>3869</v>
      </c>
      <c r="N2766" s="2" t="s">
        <v>85</v>
      </c>
      <c r="O2766" s="2" t="s">
        <v>4139</v>
      </c>
      <c r="P2766" s="2" t="str">
        <f>VLOOKUP(I2766,Period!A:B,2,FALSE)</f>
        <v>2022H2</v>
      </c>
      <c r="Q2766" s="9">
        <f t="shared" si="486"/>
        <v>0</v>
      </c>
      <c r="R2766" s="2">
        <f t="shared" si="487"/>
        <v>0</v>
      </c>
      <c r="S2766" t="str">
        <f t="shared" si="488"/>
        <v>01 Clear (0%)</v>
      </c>
      <c r="T2766" t="str">
        <f t="shared" si="485"/>
        <v>44750S2A_MSIL1CCDM-MLB-CLSTA4475001 Clear (0%)</v>
      </c>
      <c r="U2766">
        <f>IF(COUNTIF(T$2:T2765,T2766)&gt;=1,0,1)</f>
        <v>0</v>
      </c>
      <c r="V2766" s="26" t="s">
        <v>751</v>
      </c>
      <c r="W2766" s="26">
        <f t="shared" si="489"/>
        <v>2022</v>
      </c>
      <c r="X2766" s="26" t="str">
        <f t="shared" si="490"/>
        <v>07</v>
      </c>
      <c r="Y2766" s="26" t="str">
        <f t="shared" si="491"/>
        <v>08</v>
      </c>
      <c r="Z2766" s="26" t="str">
        <f t="shared" si="492"/>
        <v>19</v>
      </c>
      <c r="AA2766" s="26" t="str">
        <f t="shared" si="493"/>
        <v>03</v>
      </c>
      <c r="AB2766" s="26" t="str">
        <f t="shared" si="494"/>
        <v>38</v>
      </c>
      <c r="AC2766" s="86" t="str">
        <f t="shared" si="495"/>
        <v>CLS_TA_2500X1254px_65m_S2A_MSIL1C_20220708_0CC</v>
      </c>
      <c r="AD2766" s="41" t="s">
        <v>752</v>
      </c>
    </row>
    <row r="2767" spans="2:30" x14ac:dyDescent="0.25">
      <c r="B2767" t="s">
        <v>3866</v>
      </c>
      <c r="C2767" t="s">
        <v>3817</v>
      </c>
      <c r="D2767" s="7" t="s">
        <v>3826</v>
      </c>
      <c r="E2767" s="2" t="b">
        <v>1</v>
      </c>
      <c r="F2767" s="2" t="s">
        <v>3815</v>
      </c>
      <c r="G2767" s="7" t="s">
        <v>8</v>
      </c>
      <c r="H2767" t="s">
        <v>101</v>
      </c>
      <c r="I2767" s="53">
        <v>44750</v>
      </c>
      <c r="J2767" s="42" t="s">
        <v>110</v>
      </c>
      <c r="K2767" s="2" t="s">
        <v>123</v>
      </c>
      <c r="L2767" s="9">
        <v>0</v>
      </c>
      <c r="M2767" t="s">
        <v>3869</v>
      </c>
      <c r="N2767" s="2" t="s">
        <v>85</v>
      </c>
      <c r="O2767" s="2" t="s">
        <v>4139</v>
      </c>
      <c r="P2767" s="2" t="str">
        <f>VLOOKUP(I2767,Period!A:B,2,FALSE)</f>
        <v>2022H2</v>
      </c>
      <c r="Q2767" s="9">
        <f t="shared" si="486"/>
        <v>0</v>
      </c>
      <c r="R2767" s="2">
        <f t="shared" si="487"/>
        <v>0</v>
      </c>
      <c r="S2767" t="str">
        <f t="shared" si="488"/>
        <v>01 Clear (0%)</v>
      </c>
      <c r="T2767" t="str">
        <f t="shared" si="485"/>
        <v>44750S2A_MSIL1CCDM-MLB-CLSTA4475001 Clear (0%)</v>
      </c>
      <c r="U2767">
        <f>IF(COUNTIF(T$2:T2766,T2767)&gt;=1,0,1)</f>
        <v>0</v>
      </c>
      <c r="V2767" s="26" t="s">
        <v>751</v>
      </c>
      <c r="W2767" s="26">
        <f t="shared" si="489"/>
        <v>2022</v>
      </c>
      <c r="X2767" s="26" t="str">
        <f t="shared" si="490"/>
        <v>07</v>
      </c>
      <c r="Y2767" s="26" t="str">
        <f t="shared" si="491"/>
        <v>08</v>
      </c>
      <c r="Z2767" s="26" t="str">
        <f t="shared" si="492"/>
        <v>19</v>
      </c>
      <c r="AA2767" s="26" t="str">
        <f t="shared" si="493"/>
        <v>03</v>
      </c>
      <c r="AB2767" s="26" t="str">
        <f t="shared" si="494"/>
        <v>37</v>
      </c>
      <c r="AC2767" s="86" t="str">
        <f t="shared" si="495"/>
        <v>CLS_TA_2500X1254px_65m_S2A_MSIL1C_20220708_0CC</v>
      </c>
      <c r="AD2767" s="41" t="s">
        <v>752</v>
      </c>
    </row>
    <row r="2768" spans="2:30" x14ac:dyDescent="0.25">
      <c r="B2768" t="s">
        <v>3866</v>
      </c>
      <c r="C2768" t="s">
        <v>3817</v>
      </c>
      <c r="D2768" s="7" t="s">
        <v>3826</v>
      </c>
      <c r="E2768" s="2" t="b">
        <v>1</v>
      </c>
      <c r="F2768" s="2" t="s">
        <v>3815</v>
      </c>
      <c r="G2768" s="7" t="s">
        <v>8</v>
      </c>
      <c r="H2768" t="s">
        <v>101</v>
      </c>
      <c r="I2768" s="57">
        <v>44747</v>
      </c>
      <c r="J2768" s="56" t="s">
        <v>103</v>
      </c>
      <c r="K2768" s="2" t="s">
        <v>119</v>
      </c>
      <c r="L2768" s="9">
        <v>16.8</v>
      </c>
      <c r="M2768" t="s">
        <v>3869</v>
      </c>
      <c r="N2768" s="2" t="s">
        <v>85</v>
      </c>
      <c r="O2768" s="2" t="s">
        <v>4139</v>
      </c>
      <c r="P2768" s="2" t="str">
        <f>VLOOKUP(I2768,Period!A:B,2,FALSE)</f>
        <v>2022H2</v>
      </c>
      <c r="Q2768" s="9">
        <f t="shared" si="486"/>
        <v>21.65</v>
      </c>
      <c r="R2768" s="2">
        <f t="shared" si="487"/>
        <v>30</v>
      </c>
      <c r="S2768" t="str">
        <f t="shared" si="488"/>
        <v>02 Sunny (10%-30%)</v>
      </c>
      <c r="T2768" t="str">
        <f t="shared" ref="T2768:T2775" si="496">CONCATENATE(I2768,B2768,C2768,H2768,I2768,S2768)</f>
        <v>44747S2A_MSIL1CCDM-MLB-CLSTA4474702 Sunny (10%-30%)</v>
      </c>
      <c r="U2768">
        <f>IF(COUNTIF(T$2:T2767,T2768)&gt;=1,0,1)</f>
        <v>1</v>
      </c>
      <c r="V2768" s="26" t="s">
        <v>751</v>
      </c>
      <c r="W2768" s="26">
        <f t="shared" si="489"/>
        <v>2022</v>
      </c>
      <c r="X2768" s="26" t="str">
        <f t="shared" si="490"/>
        <v>07</v>
      </c>
      <c r="Y2768" s="26" t="str">
        <f t="shared" si="491"/>
        <v>05</v>
      </c>
      <c r="Z2768" s="26" t="str">
        <f t="shared" si="492"/>
        <v>18</v>
      </c>
      <c r="AA2768" s="26" t="str">
        <f t="shared" si="493"/>
        <v>53</v>
      </c>
      <c r="AB2768" s="26" t="str">
        <f t="shared" si="494"/>
        <v>57</v>
      </c>
      <c r="AC2768" s="86" t="str">
        <f t="shared" si="495"/>
        <v>CLS_TA_2500X1254px_65m_S2A_MSIL1C_20220705_30CC</v>
      </c>
      <c r="AD2768" s="41" t="s">
        <v>752</v>
      </c>
    </row>
    <row r="2769" spans="2:30" x14ac:dyDescent="0.25">
      <c r="B2769" t="s">
        <v>3866</v>
      </c>
      <c r="C2769" t="s">
        <v>3817</v>
      </c>
      <c r="D2769" s="7" t="s">
        <v>3826</v>
      </c>
      <c r="E2769" s="2" t="b">
        <v>1</v>
      </c>
      <c r="F2769" s="2" t="s">
        <v>3815</v>
      </c>
      <c r="G2769" s="7" t="s">
        <v>8</v>
      </c>
      <c r="H2769" t="s">
        <v>101</v>
      </c>
      <c r="I2769" s="57">
        <v>44747</v>
      </c>
      <c r="J2769" s="56" t="s">
        <v>104</v>
      </c>
      <c r="K2769" s="2" t="s">
        <v>115</v>
      </c>
      <c r="L2769" s="9">
        <v>15.6</v>
      </c>
      <c r="M2769" t="s">
        <v>3869</v>
      </c>
      <c r="N2769" s="2" t="s">
        <v>85</v>
      </c>
      <c r="O2769" s="2" t="s">
        <v>4139</v>
      </c>
      <c r="P2769" s="2" t="str">
        <f>VLOOKUP(I2769,Period!A:B,2,FALSE)</f>
        <v>2022H2</v>
      </c>
      <c r="Q2769" s="9">
        <f t="shared" si="486"/>
        <v>21.65</v>
      </c>
      <c r="R2769" s="2">
        <f t="shared" si="487"/>
        <v>30</v>
      </c>
      <c r="S2769" t="str">
        <f t="shared" si="488"/>
        <v>02 Sunny (10%-30%)</v>
      </c>
      <c r="T2769" t="str">
        <f t="shared" si="496"/>
        <v>44747S2A_MSIL1CCDM-MLB-CLSTA4474702 Sunny (10%-30%)</v>
      </c>
      <c r="U2769">
        <f>IF(COUNTIF(T$2:T2768,T2769)&gt;=1,0,1)</f>
        <v>0</v>
      </c>
      <c r="V2769" s="26" t="s">
        <v>751</v>
      </c>
      <c r="W2769" s="26">
        <f t="shared" si="489"/>
        <v>2022</v>
      </c>
      <c r="X2769" s="26" t="str">
        <f t="shared" si="490"/>
        <v>07</v>
      </c>
      <c r="Y2769" s="26" t="str">
        <f t="shared" si="491"/>
        <v>05</v>
      </c>
      <c r="Z2769" s="26" t="str">
        <f t="shared" si="492"/>
        <v>18</v>
      </c>
      <c r="AA2769" s="26" t="str">
        <f t="shared" si="493"/>
        <v>53</v>
      </c>
      <c r="AB2769" s="26" t="str">
        <f t="shared" si="494"/>
        <v>56</v>
      </c>
      <c r="AC2769" s="86" t="str">
        <f t="shared" si="495"/>
        <v>CLS_TA_2500X1254px_65m_S2A_MSIL1C_20220705_30CC</v>
      </c>
      <c r="AD2769" s="41" t="s">
        <v>752</v>
      </c>
    </row>
    <row r="2770" spans="2:30" x14ac:dyDescent="0.25">
      <c r="B2770" t="s">
        <v>3866</v>
      </c>
      <c r="C2770" t="s">
        <v>3817</v>
      </c>
      <c r="D2770" s="7" t="s">
        <v>3826</v>
      </c>
      <c r="E2770" s="2" t="b">
        <v>1</v>
      </c>
      <c r="F2770" s="2" t="s">
        <v>3815</v>
      </c>
      <c r="G2770" s="7" t="s">
        <v>8</v>
      </c>
      <c r="H2770" t="s">
        <v>101</v>
      </c>
      <c r="I2770" s="57">
        <v>44747</v>
      </c>
      <c r="J2770" s="56" t="s">
        <v>110</v>
      </c>
      <c r="K2770" s="2" t="s">
        <v>117</v>
      </c>
      <c r="L2770" s="9">
        <v>30</v>
      </c>
      <c r="M2770" t="s">
        <v>3869</v>
      </c>
      <c r="N2770" s="2" t="s">
        <v>85</v>
      </c>
      <c r="O2770" s="2" t="s">
        <v>4139</v>
      </c>
      <c r="P2770" s="2" t="str">
        <f>VLOOKUP(I2770,Period!A:B,2,FALSE)</f>
        <v>2022H2</v>
      </c>
      <c r="Q2770" s="9">
        <f t="shared" si="486"/>
        <v>21.65</v>
      </c>
      <c r="R2770" s="2">
        <f t="shared" si="487"/>
        <v>30</v>
      </c>
      <c r="S2770" t="str">
        <f t="shared" si="488"/>
        <v>02 Sunny (10%-30%)</v>
      </c>
      <c r="T2770" t="str">
        <f t="shared" si="496"/>
        <v>44747S2A_MSIL1CCDM-MLB-CLSTA4474702 Sunny (10%-30%)</v>
      </c>
      <c r="U2770">
        <f>IF(COUNTIF(T$2:T2769,T2770)&gt;=1,0,1)</f>
        <v>0</v>
      </c>
      <c r="V2770" s="26" t="s">
        <v>751</v>
      </c>
      <c r="W2770" s="26">
        <f t="shared" si="489"/>
        <v>2022</v>
      </c>
      <c r="X2770" s="26" t="str">
        <f t="shared" si="490"/>
        <v>07</v>
      </c>
      <c r="Y2770" s="26" t="str">
        <f t="shared" si="491"/>
        <v>05</v>
      </c>
      <c r="Z2770" s="26" t="str">
        <f t="shared" si="492"/>
        <v>18</v>
      </c>
      <c r="AA2770" s="26" t="str">
        <f t="shared" si="493"/>
        <v>53</v>
      </c>
      <c r="AB2770" s="26" t="str">
        <f t="shared" si="494"/>
        <v>42</v>
      </c>
      <c r="AC2770" s="86" t="str">
        <f t="shared" si="495"/>
        <v>CLS_TA_2500X1254px_65m_S2A_MSIL1C_20220705_30CC</v>
      </c>
      <c r="AD2770" s="41" t="s">
        <v>752</v>
      </c>
    </row>
    <row r="2771" spans="2:30" x14ac:dyDescent="0.25">
      <c r="B2771" t="s">
        <v>3866</v>
      </c>
      <c r="C2771" t="s">
        <v>3817</v>
      </c>
      <c r="D2771" s="7" t="s">
        <v>3826</v>
      </c>
      <c r="E2771" s="2" t="b">
        <v>1</v>
      </c>
      <c r="F2771" s="2" t="s">
        <v>3815</v>
      </c>
      <c r="G2771" s="7" t="s">
        <v>8</v>
      </c>
      <c r="H2771" t="s">
        <v>101</v>
      </c>
      <c r="I2771" s="57">
        <v>44747</v>
      </c>
      <c r="J2771" s="56" t="s">
        <v>111</v>
      </c>
      <c r="K2771" s="2" t="s">
        <v>120</v>
      </c>
      <c r="L2771" s="9">
        <v>24.2</v>
      </c>
      <c r="M2771" t="s">
        <v>3869</v>
      </c>
      <c r="N2771" s="2" t="s">
        <v>85</v>
      </c>
      <c r="O2771" s="2" t="s">
        <v>4139</v>
      </c>
      <c r="P2771" s="2" t="str">
        <f>VLOOKUP(I2771,Period!A:B,2,FALSE)</f>
        <v>2022H2</v>
      </c>
      <c r="Q2771" s="9">
        <f t="shared" si="486"/>
        <v>21.65</v>
      </c>
      <c r="R2771" s="2">
        <f t="shared" si="487"/>
        <v>30</v>
      </c>
      <c r="S2771" t="str">
        <f t="shared" si="488"/>
        <v>02 Sunny (10%-30%)</v>
      </c>
      <c r="T2771" t="str">
        <f t="shared" si="496"/>
        <v>44747S2A_MSIL1CCDM-MLB-CLSTA4474702 Sunny (10%-30%)</v>
      </c>
      <c r="U2771">
        <f>IF(COUNTIF(T$2:T2770,T2771)&gt;=1,0,1)</f>
        <v>0</v>
      </c>
      <c r="V2771" s="26" t="s">
        <v>751</v>
      </c>
      <c r="W2771" s="26">
        <f t="shared" si="489"/>
        <v>2022</v>
      </c>
      <c r="X2771" s="26" t="str">
        <f t="shared" si="490"/>
        <v>07</v>
      </c>
      <c r="Y2771" s="26" t="str">
        <f t="shared" si="491"/>
        <v>05</v>
      </c>
      <c r="Z2771" s="26" t="str">
        <f t="shared" si="492"/>
        <v>18</v>
      </c>
      <c r="AA2771" s="26" t="str">
        <f t="shared" si="493"/>
        <v>53</v>
      </c>
      <c r="AB2771" s="26" t="str">
        <f t="shared" si="494"/>
        <v>41</v>
      </c>
      <c r="AC2771" s="86" t="str">
        <f t="shared" si="495"/>
        <v>CLS_TA_2500X1254px_65m_S2A_MSIL1C_20220705_30CC</v>
      </c>
      <c r="AD2771" s="41" t="s">
        <v>752</v>
      </c>
    </row>
    <row r="2772" spans="2:30" x14ac:dyDescent="0.25">
      <c r="B2772" t="s">
        <v>3866</v>
      </c>
      <c r="C2772" t="s">
        <v>3817</v>
      </c>
      <c r="D2772" s="7" t="s">
        <v>3826</v>
      </c>
      <c r="E2772" s="2" t="b">
        <v>1</v>
      </c>
      <c r="F2772" s="2" t="s">
        <v>3815</v>
      </c>
      <c r="G2772" s="7" t="s">
        <v>8</v>
      </c>
      <c r="H2772" t="s">
        <v>101</v>
      </c>
      <c r="I2772" s="53">
        <v>44745</v>
      </c>
      <c r="J2772" s="42" t="s">
        <v>103</v>
      </c>
      <c r="K2772" s="2" t="s">
        <v>3843</v>
      </c>
      <c r="L2772" s="9">
        <v>16</v>
      </c>
      <c r="M2772" t="s">
        <v>3869</v>
      </c>
      <c r="N2772" s="2" t="s">
        <v>85</v>
      </c>
      <c r="O2772" s="2" t="s">
        <v>4139</v>
      </c>
      <c r="P2772" s="2" t="str">
        <f>VLOOKUP(I2772,Period!A:B,2,FALSE)</f>
        <v>2022H2</v>
      </c>
      <c r="Q2772" s="9">
        <f t="shared" si="486"/>
        <v>17.824999999999999</v>
      </c>
      <c r="R2772" s="2">
        <f t="shared" si="487"/>
        <v>20</v>
      </c>
      <c r="S2772" t="str">
        <f t="shared" si="488"/>
        <v>02 Sunny (10%-30%)</v>
      </c>
      <c r="T2772" t="str">
        <f t="shared" si="496"/>
        <v>44745S2A_MSIL1CCDM-MLB-CLSTA4474502 Sunny (10%-30%)</v>
      </c>
      <c r="U2772">
        <f>IF(COUNTIF(T$2:T2771,T2772)&gt;=1,0,1)</f>
        <v>1</v>
      </c>
      <c r="V2772" s="26" t="s">
        <v>751</v>
      </c>
      <c r="W2772" s="26">
        <f t="shared" si="489"/>
        <v>2022</v>
      </c>
      <c r="X2772" s="26" t="str">
        <f t="shared" si="490"/>
        <v>07</v>
      </c>
      <c r="Y2772" s="26" t="str">
        <f t="shared" si="491"/>
        <v>03</v>
      </c>
      <c r="Z2772" s="26" t="str">
        <f t="shared" si="492"/>
        <v>19</v>
      </c>
      <c r="AA2772" s="26" t="str">
        <f t="shared" si="493"/>
        <v>04</v>
      </c>
      <c r="AB2772" s="26" t="str">
        <f t="shared" si="494"/>
        <v>01</v>
      </c>
      <c r="AC2772" s="86" t="str">
        <f t="shared" si="495"/>
        <v>CLS_TA_2500X1254px_65m_S2A_MSIL1C_20220703_20CC</v>
      </c>
      <c r="AD2772" s="41" t="s">
        <v>752</v>
      </c>
    </row>
    <row r="2773" spans="2:30" x14ac:dyDescent="0.25">
      <c r="B2773" t="s">
        <v>3866</v>
      </c>
      <c r="C2773" t="s">
        <v>3817</v>
      </c>
      <c r="D2773" s="7" t="s">
        <v>3826</v>
      </c>
      <c r="E2773" s="2" t="b">
        <v>1</v>
      </c>
      <c r="F2773" s="2" t="s">
        <v>3815</v>
      </c>
      <c r="G2773" s="7" t="s">
        <v>8</v>
      </c>
      <c r="H2773" t="s">
        <v>101</v>
      </c>
      <c r="I2773" s="53">
        <v>44745</v>
      </c>
      <c r="J2773" s="42" t="s">
        <v>104</v>
      </c>
      <c r="K2773" s="2" t="s">
        <v>3839</v>
      </c>
      <c r="L2773" s="9">
        <v>3.3</v>
      </c>
      <c r="M2773" t="s">
        <v>3869</v>
      </c>
      <c r="N2773" s="2" t="s">
        <v>85</v>
      </c>
      <c r="O2773" s="2" t="s">
        <v>4139</v>
      </c>
      <c r="P2773" s="2" t="str">
        <f>VLOOKUP(I2773,Period!A:B,2,FALSE)</f>
        <v>2022H2</v>
      </c>
      <c r="Q2773" s="9">
        <f t="shared" si="486"/>
        <v>17.824999999999999</v>
      </c>
      <c r="R2773" s="2">
        <f t="shared" si="487"/>
        <v>20</v>
      </c>
      <c r="S2773" t="str">
        <f t="shared" si="488"/>
        <v>02 Sunny (10%-30%)</v>
      </c>
      <c r="T2773" t="str">
        <f t="shared" si="496"/>
        <v>44745S2A_MSIL1CCDM-MLB-CLSTA4474502 Sunny (10%-30%)</v>
      </c>
      <c r="U2773">
        <f>IF(COUNTIF(T$2:T2772,T2773)&gt;=1,0,1)</f>
        <v>0</v>
      </c>
      <c r="V2773" s="26" t="s">
        <v>751</v>
      </c>
      <c r="W2773" s="26">
        <f t="shared" si="489"/>
        <v>2022</v>
      </c>
      <c r="X2773" s="26" t="str">
        <f t="shared" si="490"/>
        <v>07</v>
      </c>
      <c r="Y2773" s="26" t="str">
        <f t="shared" si="491"/>
        <v>03</v>
      </c>
      <c r="Z2773" s="26" t="str">
        <f t="shared" si="492"/>
        <v>19</v>
      </c>
      <c r="AA2773" s="26" t="str">
        <f t="shared" si="493"/>
        <v>04</v>
      </c>
      <c r="AB2773" s="26" t="str">
        <f t="shared" si="494"/>
        <v>00</v>
      </c>
      <c r="AC2773" s="86" t="str">
        <f t="shared" si="495"/>
        <v>CLS_TA_2500X1254px_65m_S2A_MSIL1C_20220703_20CC</v>
      </c>
      <c r="AD2773" s="41" t="s">
        <v>752</v>
      </c>
    </row>
    <row r="2774" spans="2:30" x14ac:dyDescent="0.25">
      <c r="B2774" t="s">
        <v>3866</v>
      </c>
      <c r="C2774" t="s">
        <v>3817</v>
      </c>
      <c r="D2774" s="7" t="s">
        <v>3826</v>
      </c>
      <c r="E2774" s="2" t="b">
        <v>1</v>
      </c>
      <c r="F2774" s="2" t="s">
        <v>3815</v>
      </c>
      <c r="G2774" s="7" t="s">
        <v>8</v>
      </c>
      <c r="H2774" t="s">
        <v>101</v>
      </c>
      <c r="I2774" s="53">
        <v>44745</v>
      </c>
      <c r="J2774" s="42" t="s">
        <v>111</v>
      </c>
      <c r="K2774" s="2" t="s">
        <v>146</v>
      </c>
      <c r="L2774" s="9">
        <v>24.8</v>
      </c>
      <c r="M2774" t="s">
        <v>3869</v>
      </c>
      <c r="N2774" s="2" t="s">
        <v>85</v>
      </c>
      <c r="O2774" s="2" t="s">
        <v>4139</v>
      </c>
      <c r="P2774" s="2" t="str">
        <f>VLOOKUP(I2774,Period!A:B,2,FALSE)</f>
        <v>2022H2</v>
      </c>
      <c r="Q2774" s="9">
        <f t="shared" si="486"/>
        <v>17.824999999999999</v>
      </c>
      <c r="R2774" s="2">
        <f t="shared" si="487"/>
        <v>20</v>
      </c>
      <c r="S2774" t="str">
        <f t="shared" si="488"/>
        <v>02 Sunny (10%-30%)</v>
      </c>
      <c r="T2774" t="str">
        <f t="shared" si="496"/>
        <v>44745S2A_MSIL1CCDM-MLB-CLSTA4474502 Sunny (10%-30%)</v>
      </c>
      <c r="U2774">
        <f>IF(COUNTIF(T$2:T2773,T2774)&gt;=1,0,1)</f>
        <v>0</v>
      </c>
      <c r="V2774" s="26" t="s">
        <v>751</v>
      </c>
      <c r="W2774" s="26">
        <f t="shared" si="489"/>
        <v>2022</v>
      </c>
      <c r="X2774" s="26" t="str">
        <f t="shared" si="490"/>
        <v>07</v>
      </c>
      <c r="Y2774" s="26" t="str">
        <f t="shared" si="491"/>
        <v>03</v>
      </c>
      <c r="Z2774" s="26" t="str">
        <f t="shared" si="492"/>
        <v>19</v>
      </c>
      <c r="AA2774" s="26" t="str">
        <f t="shared" si="493"/>
        <v>03</v>
      </c>
      <c r="AB2774" s="26" t="str">
        <f t="shared" si="494"/>
        <v>46</v>
      </c>
      <c r="AC2774" s="86" t="str">
        <f t="shared" si="495"/>
        <v>CLS_TA_2500X1254px_65m_S2A_MSIL1C_20220703_20CC</v>
      </c>
      <c r="AD2774" s="41" t="s">
        <v>752</v>
      </c>
    </row>
    <row r="2775" spans="2:30" x14ac:dyDescent="0.25">
      <c r="B2775" t="s">
        <v>3866</v>
      </c>
      <c r="C2775" t="s">
        <v>3817</v>
      </c>
      <c r="D2775" s="7" t="s">
        <v>3826</v>
      </c>
      <c r="E2775" s="2" t="b">
        <v>1</v>
      </c>
      <c r="F2775" s="2" t="s">
        <v>3815</v>
      </c>
      <c r="G2775" s="7" t="s">
        <v>8</v>
      </c>
      <c r="H2775" t="s">
        <v>101</v>
      </c>
      <c r="I2775" s="53">
        <v>44745</v>
      </c>
      <c r="J2775" s="42" t="s">
        <v>110</v>
      </c>
      <c r="K2775" s="2" t="s">
        <v>147</v>
      </c>
      <c r="L2775" s="9">
        <v>27.2</v>
      </c>
      <c r="M2775" t="s">
        <v>3869</v>
      </c>
      <c r="N2775" s="2" t="s">
        <v>85</v>
      </c>
      <c r="O2775" s="2" t="s">
        <v>4139</v>
      </c>
      <c r="P2775" s="2" t="str">
        <f>VLOOKUP(I2775,Period!A:B,2,FALSE)</f>
        <v>2022H2</v>
      </c>
      <c r="Q2775" s="9">
        <f t="shared" si="486"/>
        <v>17.824999999999999</v>
      </c>
      <c r="R2775" s="2">
        <f t="shared" si="487"/>
        <v>20</v>
      </c>
      <c r="S2775" t="str">
        <f t="shared" si="488"/>
        <v>02 Sunny (10%-30%)</v>
      </c>
      <c r="T2775" t="str">
        <f t="shared" si="496"/>
        <v>44745S2A_MSIL1CCDM-MLB-CLSTA4474502 Sunny (10%-30%)</v>
      </c>
      <c r="U2775">
        <f>IF(COUNTIF(T$2:T2774,T2775)&gt;=1,0,1)</f>
        <v>0</v>
      </c>
      <c r="V2775" s="26" t="s">
        <v>751</v>
      </c>
      <c r="W2775" s="26">
        <f t="shared" si="489"/>
        <v>2022</v>
      </c>
      <c r="X2775" s="26" t="str">
        <f t="shared" si="490"/>
        <v>07</v>
      </c>
      <c r="Y2775" s="26" t="str">
        <f t="shared" si="491"/>
        <v>03</v>
      </c>
      <c r="Z2775" s="26" t="str">
        <f t="shared" si="492"/>
        <v>19</v>
      </c>
      <c r="AA2775" s="26" t="str">
        <f t="shared" si="493"/>
        <v>03</v>
      </c>
      <c r="AB2775" s="26" t="str">
        <f t="shared" si="494"/>
        <v>45</v>
      </c>
      <c r="AC2775" s="86" t="str">
        <f t="shared" si="495"/>
        <v>CLS_TA_2500X1254px_65m_S2A_MSIL1C_20220703_20CC</v>
      </c>
      <c r="AD2775" s="41" t="s">
        <v>752</v>
      </c>
    </row>
    <row r="2776" spans="2:30" x14ac:dyDescent="0.25">
      <c r="B2776" t="s">
        <v>3866</v>
      </c>
      <c r="C2776" t="s">
        <v>3817</v>
      </c>
      <c r="D2776" s="7" t="s">
        <v>3826</v>
      </c>
      <c r="E2776" s="2" t="b">
        <v>1</v>
      </c>
      <c r="F2776" s="2" t="s">
        <v>3815</v>
      </c>
      <c r="G2776" s="7" t="s">
        <v>8</v>
      </c>
      <c r="H2776" t="s">
        <v>101</v>
      </c>
      <c r="I2776" s="57">
        <v>44742</v>
      </c>
      <c r="J2776" s="56" t="s">
        <v>102</v>
      </c>
      <c r="K2776" s="2" t="s">
        <v>3844</v>
      </c>
      <c r="L2776" s="9">
        <v>0</v>
      </c>
      <c r="M2776" t="s">
        <v>3869</v>
      </c>
      <c r="N2776" s="2" t="s">
        <v>85</v>
      </c>
      <c r="O2776" s="2" t="s">
        <v>4139</v>
      </c>
      <c r="P2776" s="2" t="str">
        <f>VLOOKUP(I2776,Period!A:B,2,FALSE)</f>
        <v>2022H1</v>
      </c>
      <c r="Q2776" s="9">
        <f t="shared" si="486"/>
        <v>1.2500000000000001E-2</v>
      </c>
      <c r="R2776" s="2">
        <f t="shared" ref="R2776:R2789" si="497">ROUNDUP(Q2776/10,0)*10</f>
        <v>10</v>
      </c>
      <c r="S2776" t="str">
        <f t="shared" si="488"/>
        <v>02 Sunny (10%-30%)</v>
      </c>
      <c r="T2776" t="str">
        <f t="shared" ref="T2776:T2789" si="498">CONCATENATE(I2776,B2776,C2776,H2776,I2776,S2776)</f>
        <v>44742S2A_MSIL1CCDM-MLB-CLSTA4474202 Sunny (10%-30%)</v>
      </c>
      <c r="U2776">
        <f>IF(COUNTIF(T$2:T2775,T2776)&gt;=1,0,1)</f>
        <v>1</v>
      </c>
      <c r="V2776" s="26" t="s">
        <v>751</v>
      </c>
      <c r="W2776" s="26">
        <f t="shared" si="489"/>
        <v>2022</v>
      </c>
      <c r="X2776" s="26" t="str">
        <f t="shared" si="490"/>
        <v>06</v>
      </c>
      <c r="Y2776" s="26">
        <f t="shared" si="491"/>
        <v>30</v>
      </c>
      <c r="Z2776" s="26" t="str">
        <f t="shared" si="492"/>
        <v>18</v>
      </c>
      <c r="AA2776" s="26" t="str">
        <f t="shared" si="493"/>
        <v>54</v>
      </c>
      <c r="AB2776" s="26" t="str">
        <f t="shared" si="494"/>
        <v>08</v>
      </c>
      <c r="AC2776" s="86" t="str">
        <f t="shared" si="495"/>
        <v>CLS_TA_2500X1254px_65m_S2A_MSIL1C_20220630_10CC</v>
      </c>
      <c r="AD2776" s="41" t="s">
        <v>752</v>
      </c>
    </row>
    <row r="2777" spans="2:30" x14ac:dyDescent="0.25">
      <c r="B2777" t="s">
        <v>3866</v>
      </c>
      <c r="C2777" t="s">
        <v>3817</v>
      </c>
      <c r="D2777" s="7" t="s">
        <v>3826</v>
      </c>
      <c r="E2777" s="2" t="b">
        <v>1</v>
      </c>
      <c r="F2777" s="2" t="s">
        <v>3815</v>
      </c>
      <c r="G2777" s="7" t="s">
        <v>8</v>
      </c>
      <c r="H2777" t="s">
        <v>101</v>
      </c>
      <c r="I2777" s="57">
        <v>44742</v>
      </c>
      <c r="J2777" s="56" t="s">
        <v>103</v>
      </c>
      <c r="K2777" s="2" t="s">
        <v>3845</v>
      </c>
      <c r="L2777" s="9">
        <v>0</v>
      </c>
      <c r="M2777" t="s">
        <v>3869</v>
      </c>
      <c r="N2777" s="2" t="s">
        <v>85</v>
      </c>
      <c r="O2777" s="2" t="s">
        <v>4139</v>
      </c>
      <c r="P2777" s="2" t="str">
        <f>VLOOKUP(I2777,Period!A:B,2,FALSE)</f>
        <v>2022H1</v>
      </c>
      <c r="Q2777" s="9">
        <f t="shared" si="486"/>
        <v>1.2500000000000001E-2</v>
      </c>
      <c r="R2777" s="2">
        <f t="shared" si="497"/>
        <v>10</v>
      </c>
      <c r="S2777" t="str">
        <f t="shared" si="488"/>
        <v>02 Sunny (10%-30%)</v>
      </c>
      <c r="T2777" t="str">
        <f t="shared" si="498"/>
        <v>44742S2A_MSIL1CCDM-MLB-CLSTA4474202 Sunny (10%-30%)</v>
      </c>
      <c r="U2777">
        <f>IF(COUNTIF(T$2:T2776,T2777)&gt;=1,0,1)</f>
        <v>0</v>
      </c>
      <c r="V2777" s="26" t="s">
        <v>751</v>
      </c>
      <c r="W2777" s="26">
        <f t="shared" si="489"/>
        <v>2022</v>
      </c>
      <c r="X2777" s="26" t="str">
        <f t="shared" si="490"/>
        <v>06</v>
      </c>
      <c r="Y2777" s="26">
        <f t="shared" si="491"/>
        <v>30</v>
      </c>
      <c r="Z2777" s="26" t="str">
        <f t="shared" si="492"/>
        <v>18</v>
      </c>
      <c r="AA2777" s="26" t="str">
        <f t="shared" si="493"/>
        <v>54</v>
      </c>
      <c r="AB2777" s="26" t="str">
        <f t="shared" si="494"/>
        <v>05</v>
      </c>
      <c r="AC2777" s="86" t="str">
        <f t="shared" si="495"/>
        <v>CLS_TA_2500X1254px_65m_S2A_MSIL1C_20220630_10CC</v>
      </c>
      <c r="AD2777" s="41" t="s">
        <v>752</v>
      </c>
    </row>
    <row r="2778" spans="2:30" x14ac:dyDescent="0.25">
      <c r="B2778" t="s">
        <v>3866</v>
      </c>
      <c r="C2778" t="s">
        <v>3817</v>
      </c>
      <c r="D2778" s="7" t="s">
        <v>3826</v>
      </c>
      <c r="E2778" s="2" t="b">
        <v>1</v>
      </c>
      <c r="F2778" s="2" t="s">
        <v>3815</v>
      </c>
      <c r="G2778" s="7" t="s">
        <v>8</v>
      </c>
      <c r="H2778" t="s">
        <v>101</v>
      </c>
      <c r="I2778" s="57">
        <v>44742</v>
      </c>
      <c r="J2778" s="56" t="s">
        <v>104</v>
      </c>
      <c r="K2778" s="2" t="s">
        <v>3833</v>
      </c>
      <c r="L2778" s="9">
        <v>0</v>
      </c>
      <c r="M2778" t="s">
        <v>3869</v>
      </c>
      <c r="N2778" s="2" t="s">
        <v>85</v>
      </c>
      <c r="O2778" s="2" t="s">
        <v>4139</v>
      </c>
      <c r="P2778" s="2" t="str">
        <f>VLOOKUP(I2778,Period!A:B,2,FALSE)</f>
        <v>2022H1</v>
      </c>
      <c r="Q2778" s="9">
        <f t="shared" si="486"/>
        <v>1.2500000000000001E-2</v>
      </c>
      <c r="R2778" s="2">
        <f t="shared" si="497"/>
        <v>10</v>
      </c>
      <c r="S2778" t="str">
        <f t="shared" si="488"/>
        <v>02 Sunny (10%-30%)</v>
      </c>
      <c r="T2778" t="str">
        <f t="shared" si="498"/>
        <v>44742S2A_MSIL1CCDM-MLB-CLSTA4474202 Sunny (10%-30%)</v>
      </c>
      <c r="U2778">
        <f>IF(COUNTIF(T$2:T2777,T2778)&gt;=1,0,1)</f>
        <v>0</v>
      </c>
      <c r="V2778" s="26" t="s">
        <v>751</v>
      </c>
      <c r="W2778" s="26">
        <f t="shared" si="489"/>
        <v>2022</v>
      </c>
      <c r="X2778" s="26" t="str">
        <f t="shared" si="490"/>
        <v>06</v>
      </c>
      <c r="Y2778" s="26">
        <f t="shared" si="491"/>
        <v>30</v>
      </c>
      <c r="Z2778" s="26" t="str">
        <f t="shared" si="492"/>
        <v>18</v>
      </c>
      <c r="AA2778" s="26" t="str">
        <f t="shared" si="493"/>
        <v>54</v>
      </c>
      <c r="AB2778" s="26" t="str">
        <f t="shared" si="494"/>
        <v>04</v>
      </c>
      <c r="AC2778" s="86" t="str">
        <f t="shared" si="495"/>
        <v>CLS_TA_2500X1254px_65m_S2A_MSIL1C_20220630_10CC</v>
      </c>
      <c r="AD2778" s="41" t="s">
        <v>752</v>
      </c>
    </row>
    <row r="2779" spans="2:30" x14ac:dyDescent="0.25">
      <c r="B2779" t="s">
        <v>3866</v>
      </c>
      <c r="C2779" t="s">
        <v>3817</v>
      </c>
      <c r="D2779" s="7" t="s">
        <v>3826</v>
      </c>
      <c r="E2779" s="2" t="b">
        <v>1</v>
      </c>
      <c r="F2779" s="2" t="s">
        <v>3815</v>
      </c>
      <c r="G2779" s="7" t="s">
        <v>8</v>
      </c>
      <c r="H2779" t="s">
        <v>101</v>
      </c>
      <c r="I2779" s="57">
        <v>44742</v>
      </c>
      <c r="J2779" s="56" t="s">
        <v>3827</v>
      </c>
      <c r="K2779" s="2" t="s">
        <v>118</v>
      </c>
      <c r="L2779" s="9">
        <v>0</v>
      </c>
      <c r="M2779" t="s">
        <v>3869</v>
      </c>
      <c r="N2779" s="2" t="s">
        <v>85</v>
      </c>
      <c r="O2779" s="2" t="s">
        <v>4139</v>
      </c>
      <c r="P2779" s="2" t="str">
        <f>VLOOKUP(I2779,Period!A:B,2,FALSE)</f>
        <v>2022H1</v>
      </c>
      <c r="Q2779" s="9">
        <f t="shared" si="486"/>
        <v>1.2500000000000001E-2</v>
      </c>
      <c r="R2779" s="2">
        <f t="shared" si="497"/>
        <v>10</v>
      </c>
      <c r="S2779" t="str">
        <f t="shared" si="488"/>
        <v>02 Sunny (10%-30%)</v>
      </c>
      <c r="T2779" t="str">
        <f t="shared" si="498"/>
        <v>44742S2A_MSIL1CCDM-MLB-CLSTA4474202 Sunny (10%-30%)</v>
      </c>
      <c r="U2779">
        <f>IF(COUNTIF(T$2:T2778,T2779)&gt;=1,0,1)</f>
        <v>0</v>
      </c>
      <c r="V2779" s="26" t="s">
        <v>751</v>
      </c>
      <c r="W2779" s="26">
        <f t="shared" si="489"/>
        <v>2022</v>
      </c>
      <c r="X2779" s="26" t="str">
        <f t="shared" si="490"/>
        <v>06</v>
      </c>
      <c r="Y2779" s="26">
        <f t="shared" si="491"/>
        <v>30</v>
      </c>
      <c r="Z2779" s="26" t="str">
        <f t="shared" si="492"/>
        <v>18</v>
      </c>
      <c r="AA2779" s="26" t="str">
        <f t="shared" si="493"/>
        <v>54</v>
      </c>
      <c r="AB2779" s="26" t="str">
        <f t="shared" si="494"/>
        <v>00</v>
      </c>
      <c r="AC2779" s="86" t="str">
        <f t="shared" si="495"/>
        <v>CLS_TA_2500X1254px_65m_S2A_MSIL1C_20220630_10CC</v>
      </c>
      <c r="AD2779" s="41" t="s">
        <v>752</v>
      </c>
    </row>
    <row r="2780" spans="2:30" x14ac:dyDescent="0.25">
      <c r="B2780" t="s">
        <v>3866</v>
      </c>
      <c r="C2780" t="s">
        <v>3817</v>
      </c>
      <c r="D2780" s="7" t="s">
        <v>3826</v>
      </c>
      <c r="E2780" s="2" t="b">
        <v>1</v>
      </c>
      <c r="F2780" s="2" t="s">
        <v>3815</v>
      </c>
      <c r="G2780" s="7" t="s">
        <v>8</v>
      </c>
      <c r="H2780" t="s">
        <v>101</v>
      </c>
      <c r="I2780" s="57">
        <v>44742</v>
      </c>
      <c r="J2780" s="56" t="s">
        <v>105</v>
      </c>
      <c r="K2780" s="2" t="s">
        <v>115</v>
      </c>
      <c r="L2780" s="9">
        <v>0</v>
      </c>
      <c r="M2780" t="s">
        <v>3869</v>
      </c>
      <c r="N2780" s="2" t="s">
        <v>85</v>
      </c>
      <c r="O2780" s="2" t="s">
        <v>4139</v>
      </c>
      <c r="P2780" s="2" t="str">
        <f>VLOOKUP(I2780,Period!A:B,2,FALSE)</f>
        <v>2022H1</v>
      </c>
      <c r="Q2780" s="9">
        <f t="shared" si="486"/>
        <v>1.2500000000000001E-2</v>
      </c>
      <c r="R2780" s="2">
        <f t="shared" si="497"/>
        <v>10</v>
      </c>
      <c r="S2780" t="str">
        <f t="shared" si="488"/>
        <v>02 Sunny (10%-30%)</v>
      </c>
      <c r="T2780" t="str">
        <f t="shared" si="498"/>
        <v>44742S2A_MSIL1CCDM-MLB-CLSTA4474202 Sunny (10%-30%)</v>
      </c>
      <c r="U2780">
        <f>IF(COUNTIF(T$2:T2779,T2780)&gt;=1,0,1)</f>
        <v>0</v>
      </c>
      <c r="V2780" s="26" t="s">
        <v>751</v>
      </c>
      <c r="W2780" s="26">
        <f t="shared" si="489"/>
        <v>2022</v>
      </c>
      <c r="X2780" s="26" t="str">
        <f t="shared" si="490"/>
        <v>06</v>
      </c>
      <c r="Y2780" s="26">
        <f t="shared" si="491"/>
        <v>30</v>
      </c>
      <c r="Z2780" s="26" t="str">
        <f t="shared" si="492"/>
        <v>18</v>
      </c>
      <c r="AA2780" s="26" t="str">
        <f t="shared" si="493"/>
        <v>53</v>
      </c>
      <c r="AB2780" s="26" t="str">
        <f t="shared" si="494"/>
        <v>56</v>
      </c>
      <c r="AC2780" s="86" t="str">
        <f t="shared" si="495"/>
        <v>CLS_TA_2500X1254px_65m_S2A_MSIL1C_20220630_10CC</v>
      </c>
      <c r="AD2780" s="41" t="s">
        <v>752</v>
      </c>
    </row>
    <row r="2781" spans="2:30" x14ac:dyDescent="0.25">
      <c r="B2781" t="s">
        <v>3866</v>
      </c>
      <c r="C2781" t="s">
        <v>3817</v>
      </c>
      <c r="D2781" s="7" t="s">
        <v>3826</v>
      </c>
      <c r="E2781" s="2" t="b">
        <v>1</v>
      </c>
      <c r="F2781" s="2" t="s">
        <v>3815</v>
      </c>
      <c r="G2781" s="7" t="s">
        <v>8</v>
      </c>
      <c r="H2781" t="s">
        <v>101</v>
      </c>
      <c r="I2781" s="57">
        <v>44742</v>
      </c>
      <c r="J2781" s="56" t="s">
        <v>110</v>
      </c>
      <c r="K2781" s="2" t="s">
        <v>125</v>
      </c>
      <c r="L2781" s="9">
        <v>0</v>
      </c>
      <c r="M2781" t="s">
        <v>3869</v>
      </c>
      <c r="N2781" s="2" t="s">
        <v>85</v>
      </c>
      <c r="O2781" s="2" t="s">
        <v>4139</v>
      </c>
      <c r="P2781" s="2" t="str">
        <f>VLOOKUP(I2781,Period!A:B,2,FALSE)</f>
        <v>2022H1</v>
      </c>
      <c r="Q2781" s="9">
        <f t="shared" si="486"/>
        <v>1.2500000000000001E-2</v>
      </c>
      <c r="R2781" s="2">
        <f t="shared" si="497"/>
        <v>10</v>
      </c>
      <c r="S2781" t="str">
        <f t="shared" si="488"/>
        <v>02 Sunny (10%-30%)</v>
      </c>
      <c r="T2781" t="str">
        <f t="shared" si="498"/>
        <v>44742S2A_MSIL1CCDM-MLB-CLSTA4474202 Sunny (10%-30%)</v>
      </c>
      <c r="U2781">
        <f>IF(COUNTIF(T$2:T2780,T2781)&gt;=1,0,1)</f>
        <v>0</v>
      </c>
      <c r="V2781" s="26" t="s">
        <v>751</v>
      </c>
      <c r="W2781" s="26">
        <f t="shared" si="489"/>
        <v>2022</v>
      </c>
      <c r="X2781" s="26" t="str">
        <f t="shared" si="490"/>
        <v>06</v>
      </c>
      <c r="Y2781" s="26">
        <f t="shared" si="491"/>
        <v>30</v>
      </c>
      <c r="Z2781" s="26" t="str">
        <f t="shared" si="492"/>
        <v>18</v>
      </c>
      <c r="AA2781" s="26" t="str">
        <f t="shared" si="493"/>
        <v>53</v>
      </c>
      <c r="AB2781" s="26" t="str">
        <f t="shared" si="494"/>
        <v>50</v>
      </c>
      <c r="AC2781" s="86" t="str">
        <f t="shared" si="495"/>
        <v>CLS_TA_2500X1254px_65m_S2A_MSIL1C_20220630_10CC</v>
      </c>
      <c r="AD2781" s="41" t="s">
        <v>752</v>
      </c>
    </row>
    <row r="2782" spans="2:30" x14ac:dyDescent="0.25">
      <c r="B2782" t="s">
        <v>3866</v>
      </c>
      <c r="C2782" t="s">
        <v>3817</v>
      </c>
      <c r="D2782" s="7" t="s">
        <v>3826</v>
      </c>
      <c r="E2782" s="2" t="b">
        <v>1</v>
      </c>
      <c r="F2782" s="2" t="s">
        <v>3815</v>
      </c>
      <c r="G2782" s="7" t="s">
        <v>8</v>
      </c>
      <c r="H2782" t="s">
        <v>101</v>
      </c>
      <c r="I2782" s="57">
        <v>44742</v>
      </c>
      <c r="J2782" s="56" t="s">
        <v>111</v>
      </c>
      <c r="K2782" s="2" t="s">
        <v>116</v>
      </c>
      <c r="L2782" s="9">
        <v>0</v>
      </c>
      <c r="M2782" t="s">
        <v>3869</v>
      </c>
      <c r="N2782" s="2" t="s">
        <v>85</v>
      </c>
      <c r="O2782" s="2" t="s">
        <v>4139</v>
      </c>
      <c r="P2782" s="2" t="str">
        <f>VLOOKUP(I2782,Period!A:B,2,FALSE)</f>
        <v>2022H1</v>
      </c>
      <c r="Q2782" s="9">
        <f t="shared" si="486"/>
        <v>1.2500000000000001E-2</v>
      </c>
      <c r="R2782" s="2">
        <f t="shared" si="497"/>
        <v>10</v>
      </c>
      <c r="S2782" t="str">
        <f t="shared" si="488"/>
        <v>02 Sunny (10%-30%)</v>
      </c>
      <c r="T2782" t="str">
        <f t="shared" si="498"/>
        <v>44742S2A_MSIL1CCDM-MLB-CLSTA4474202 Sunny (10%-30%)</v>
      </c>
      <c r="U2782">
        <f>IF(COUNTIF(T$2:T2781,T2782)&gt;=1,0,1)</f>
        <v>0</v>
      </c>
      <c r="V2782" s="26" t="s">
        <v>751</v>
      </c>
      <c r="W2782" s="26">
        <f t="shared" si="489"/>
        <v>2022</v>
      </c>
      <c r="X2782" s="26" t="str">
        <f t="shared" si="490"/>
        <v>06</v>
      </c>
      <c r="Y2782" s="26">
        <f t="shared" si="491"/>
        <v>30</v>
      </c>
      <c r="Z2782" s="26" t="str">
        <f t="shared" si="492"/>
        <v>18</v>
      </c>
      <c r="AA2782" s="26" t="str">
        <f t="shared" si="493"/>
        <v>53</v>
      </c>
      <c r="AB2782" s="26" t="str">
        <f t="shared" si="494"/>
        <v>49</v>
      </c>
      <c r="AC2782" s="86" t="str">
        <f t="shared" si="495"/>
        <v>CLS_TA_2500X1254px_65m_S2A_MSIL1C_20220630_10CC</v>
      </c>
      <c r="AD2782" s="41" t="s">
        <v>752</v>
      </c>
    </row>
    <row r="2783" spans="2:30" x14ac:dyDescent="0.25">
      <c r="B2783" t="s">
        <v>3866</v>
      </c>
      <c r="C2783" t="s">
        <v>3817</v>
      </c>
      <c r="D2783" s="7" t="s">
        <v>3826</v>
      </c>
      <c r="E2783" s="2" t="b">
        <v>1</v>
      </c>
      <c r="F2783" s="2" t="s">
        <v>3815</v>
      </c>
      <c r="G2783" s="7" t="s">
        <v>8</v>
      </c>
      <c r="H2783" t="s">
        <v>101</v>
      </c>
      <c r="I2783" s="57">
        <v>44742</v>
      </c>
      <c r="J2783" s="56" t="s">
        <v>3828</v>
      </c>
      <c r="K2783" s="2" t="s">
        <v>162</v>
      </c>
      <c r="L2783" s="9">
        <v>0.1</v>
      </c>
      <c r="M2783" t="s">
        <v>3869</v>
      </c>
      <c r="N2783" s="2" t="s">
        <v>85</v>
      </c>
      <c r="O2783" s="2" t="s">
        <v>4139</v>
      </c>
      <c r="P2783" s="2" t="str">
        <f>VLOOKUP(I2783,Period!A:B,2,FALSE)</f>
        <v>2022H1</v>
      </c>
      <c r="Q2783" s="9">
        <f t="shared" si="486"/>
        <v>1.2500000000000001E-2</v>
      </c>
      <c r="R2783" s="2">
        <f t="shared" si="497"/>
        <v>10</v>
      </c>
      <c r="S2783" t="str">
        <f t="shared" si="488"/>
        <v>02 Sunny (10%-30%)</v>
      </c>
      <c r="T2783" t="str">
        <f t="shared" si="498"/>
        <v>44742S2A_MSIL1CCDM-MLB-CLSTA4474202 Sunny (10%-30%)</v>
      </c>
      <c r="U2783">
        <f>IF(COUNTIF(T$2:T2782,T2783)&gt;=1,0,1)</f>
        <v>0</v>
      </c>
      <c r="V2783" s="26" t="s">
        <v>751</v>
      </c>
      <c r="W2783" s="26">
        <f t="shared" si="489"/>
        <v>2022</v>
      </c>
      <c r="X2783" s="26" t="str">
        <f t="shared" si="490"/>
        <v>06</v>
      </c>
      <c r="Y2783" s="26">
        <f t="shared" si="491"/>
        <v>30</v>
      </c>
      <c r="Z2783" s="26" t="str">
        <f t="shared" si="492"/>
        <v>18</v>
      </c>
      <c r="AA2783" s="26" t="str">
        <f t="shared" si="493"/>
        <v>53</v>
      </c>
      <c r="AB2783" s="26" t="str">
        <f t="shared" si="494"/>
        <v>45</v>
      </c>
      <c r="AC2783" s="86" t="str">
        <f t="shared" si="495"/>
        <v>CLS_TA_2500X1254px_65m_S2A_MSIL1C_20220630_10CC</v>
      </c>
      <c r="AD2783" s="41" t="s">
        <v>752</v>
      </c>
    </row>
    <row r="2784" spans="2:30" x14ac:dyDescent="0.25">
      <c r="B2784" t="s">
        <v>3866</v>
      </c>
      <c r="C2784" t="s">
        <v>3817</v>
      </c>
      <c r="D2784" s="7" t="s">
        <v>3826</v>
      </c>
      <c r="E2784" s="2" t="b">
        <v>1</v>
      </c>
      <c r="F2784" s="2" t="s">
        <v>3815</v>
      </c>
      <c r="G2784" s="7" t="s">
        <v>8</v>
      </c>
      <c r="H2784" t="s">
        <v>101</v>
      </c>
      <c r="I2784" s="53">
        <v>44740</v>
      </c>
      <c r="J2784" s="42" t="s">
        <v>102</v>
      </c>
      <c r="K2784" s="2" t="s">
        <v>121</v>
      </c>
      <c r="L2784" s="9">
        <v>0</v>
      </c>
      <c r="M2784" t="s">
        <v>3869</v>
      </c>
      <c r="N2784" s="2" t="s">
        <v>85</v>
      </c>
      <c r="O2784" s="2" t="s">
        <v>4139</v>
      </c>
      <c r="P2784" s="2" t="str">
        <f>VLOOKUP(I2784,Period!A:B,2,FALSE)</f>
        <v>2022H1</v>
      </c>
      <c r="Q2784" s="9">
        <f t="shared" si="486"/>
        <v>0</v>
      </c>
      <c r="R2784" s="2">
        <f t="shared" si="497"/>
        <v>0</v>
      </c>
      <c r="S2784" t="str">
        <f t="shared" si="488"/>
        <v>01 Clear (0%)</v>
      </c>
      <c r="T2784" t="str">
        <f t="shared" si="498"/>
        <v>44740S2A_MSIL1CCDM-MLB-CLSTA4474001 Clear (0%)</v>
      </c>
      <c r="U2784">
        <f>IF(COUNTIF(T$2:T2783,T2784)&gt;=1,0,1)</f>
        <v>1</v>
      </c>
      <c r="V2784" s="26" t="s">
        <v>751</v>
      </c>
      <c r="W2784" s="26">
        <f t="shared" si="489"/>
        <v>2022</v>
      </c>
      <c r="X2784" s="26" t="str">
        <f t="shared" si="490"/>
        <v>06</v>
      </c>
      <c r="Y2784" s="26">
        <f t="shared" si="491"/>
        <v>28</v>
      </c>
      <c r="Z2784" s="26" t="str">
        <f t="shared" si="492"/>
        <v>19</v>
      </c>
      <c r="AA2784" s="26" t="str">
        <f t="shared" si="493"/>
        <v>03</v>
      </c>
      <c r="AB2784" s="26" t="str">
        <f t="shared" si="494"/>
        <v>56</v>
      </c>
      <c r="AC2784" s="86" t="str">
        <f t="shared" si="495"/>
        <v>CLS_TA_2500X1254px_65m_S2A_MSIL1C_20220628_0CC</v>
      </c>
      <c r="AD2784" s="41" t="s">
        <v>752</v>
      </c>
    </row>
    <row r="2785" spans="2:30" x14ac:dyDescent="0.25">
      <c r="B2785" t="s">
        <v>3866</v>
      </c>
      <c r="C2785" t="s">
        <v>3817</v>
      </c>
      <c r="D2785" s="7" t="s">
        <v>3826</v>
      </c>
      <c r="E2785" s="2" t="b">
        <v>1</v>
      </c>
      <c r="F2785" s="2" t="s">
        <v>3815</v>
      </c>
      <c r="G2785" s="7" t="s">
        <v>8</v>
      </c>
      <c r="H2785" t="s">
        <v>101</v>
      </c>
      <c r="I2785" s="53">
        <v>44740</v>
      </c>
      <c r="J2785" s="42" t="s">
        <v>103</v>
      </c>
      <c r="K2785" s="2" t="s">
        <v>106</v>
      </c>
      <c r="L2785" s="9">
        <v>0</v>
      </c>
      <c r="M2785" t="s">
        <v>3869</v>
      </c>
      <c r="N2785" s="2" t="s">
        <v>85</v>
      </c>
      <c r="O2785" s="2" t="s">
        <v>4139</v>
      </c>
      <c r="P2785" s="2" t="str">
        <f>VLOOKUP(I2785,Period!A:B,2,FALSE)</f>
        <v>2022H1</v>
      </c>
      <c r="Q2785" s="9">
        <f t="shared" si="486"/>
        <v>0</v>
      </c>
      <c r="R2785" s="2">
        <f t="shared" si="497"/>
        <v>0</v>
      </c>
      <c r="S2785" t="str">
        <f t="shared" si="488"/>
        <v>01 Clear (0%)</v>
      </c>
      <c r="T2785" t="str">
        <f t="shared" si="498"/>
        <v>44740S2A_MSIL1CCDM-MLB-CLSTA4474001 Clear (0%)</v>
      </c>
      <c r="U2785">
        <f>IF(COUNTIF(T$2:T2784,T2785)&gt;=1,0,1)</f>
        <v>0</v>
      </c>
      <c r="V2785" s="26" t="s">
        <v>751</v>
      </c>
      <c r="W2785" s="26">
        <f t="shared" si="489"/>
        <v>2022</v>
      </c>
      <c r="X2785" s="26" t="str">
        <f t="shared" si="490"/>
        <v>06</v>
      </c>
      <c r="Y2785" s="26">
        <f t="shared" si="491"/>
        <v>28</v>
      </c>
      <c r="Z2785" s="26" t="str">
        <f t="shared" si="492"/>
        <v>19</v>
      </c>
      <c r="AA2785" s="26" t="str">
        <f t="shared" si="493"/>
        <v>03</v>
      </c>
      <c r="AB2785" s="26" t="str">
        <f t="shared" si="494"/>
        <v>53</v>
      </c>
      <c r="AC2785" s="86" t="str">
        <f t="shared" si="495"/>
        <v>CLS_TA_2500X1254px_65m_S2A_MSIL1C_20220628_0CC</v>
      </c>
      <c r="AD2785" s="41" t="s">
        <v>752</v>
      </c>
    </row>
    <row r="2786" spans="2:30" x14ac:dyDescent="0.25">
      <c r="B2786" t="s">
        <v>3866</v>
      </c>
      <c r="C2786" t="s">
        <v>3817</v>
      </c>
      <c r="D2786" s="7" t="s">
        <v>3826</v>
      </c>
      <c r="E2786" s="2" t="b">
        <v>1</v>
      </c>
      <c r="F2786" s="2" t="s">
        <v>3815</v>
      </c>
      <c r="G2786" s="7" t="s">
        <v>8</v>
      </c>
      <c r="H2786" t="s">
        <v>101</v>
      </c>
      <c r="I2786" s="53">
        <v>44740</v>
      </c>
      <c r="J2786" s="42" t="s">
        <v>104</v>
      </c>
      <c r="K2786" s="2" t="s">
        <v>107</v>
      </c>
      <c r="L2786" s="9">
        <v>0</v>
      </c>
      <c r="M2786" t="s">
        <v>3869</v>
      </c>
      <c r="N2786" s="2" t="s">
        <v>85</v>
      </c>
      <c r="O2786" s="2" t="s">
        <v>4139</v>
      </c>
      <c r="P2786" s="2" t="str">
        <f>VLOOKUP(I2786,Period!A:B,2,FALSE)</f>
        <v>2022H1</v>
      </c>
      <c r="Q2786" s="9">
        <f t="shared" si="486"/>
        <v>0</v>
      </c>
      <c r="R2786" s="2">
        <f t="shared" si="497"/>
        <v>0</v>
      </c>
      <c r="S2786" t="str">
        <f t="shared" si="488"/>
        <v>01 Clear (0%)</v>
      </c>
      <c r="T2786" t="str">
        <f t="shared" si="498"/>
        <v>44740S2A_MSIL1CCDM-MLB-CLSTA4474001 Clear (0%)</v>
      </c>
      <c r="U2786">
        <f>IF(COUNTIF(T$2:T2785,T2786)&gt;=1,0,1)</f>
        <v>0</v>
      </c>
      <c r="V2786" s="26" t="s">
        <v>751</v>
      </c>
      <c r="W2786" s="26">
        <f t="shared" si="489"/>
        <v>2022</v>
      </c>
      <c r="X2786" s="26" t="str">
        <f t="shared" si="490"/>
        <v>06</v>
      </c>
      <c r="Y2786" s="26">
        <f t="shared" si="491"/>
        <v>28</v>
      </c>
      <c r="Z2786" s="26" t="str">
        <f t="shared" si="492"/>
        <v>19</v>
      </c>
      <c r="AA2786" s="26" t="str">
        <f t="shared" si="493"/>
        <v>03</v>
      </c>
      <c r="AB2786" s="26" t="str">
        <f t="shared" si="494"/>
        <v>52</v>
      </c>
      <c r="AC2786" s="86" t="str">
        <f t="shared" si="495"/>
        <v>CLS_TA_2500X1254px_65m_S2A_MSIL1C_20220628_0CC</v>
      </c>
      <c r="AD2786" s="41" t="s">
        <v>752</v>
      </c>
    </row>
    <row r="2787" spans="2:30" x14ac:dyDescent="0.25">
      <c r="B2787" t="s">
        <v>3866</v>
      </c>
      <c r="C2787" t="s">
        <v>3817</v>
      </c>
      <c r="D2787" s="7" t="s">
        <v>3826</v>
      </c>
      <c r="E2787" s="2" t="b">
        <v>1</v>
      </c>
      <c r="F2787" s="2" t="s">
        <v>3815</v>
      </c>
      <c r="G2787" s="7" t="s">
        <v>8</v>
      </c>
      <c r="H2787" t="s">
        <v>101</v>
      </c>
      <c r="I2787" s="53">
        <v>44740</v>
      </c>
      <c r="J2787" s="42" t="s">
        <v>105</v>
      </c>
      <c r="K2787" s="2" t="s">
        <v>108</v>
      </c>
      <c r="L2787" s="9">
        <v>0</v>
      </c>
      <c r="M2787" t="s">
        <v>3869</v>
      </c>
      <c r="N2787" s="2" t="s">
        <v>85</v>
      </c>
      <c r="O2787" s="2" t="s">
        <v>4139</v>
      </c>
      <c r="P2787" s="2" t="str">
        <f>VLOOKUP(I2787,Period!A:B,2,FALSE)</f>
        <v>2022H1</v>
      </c>
      <c r="Q2787" s="9">
        <f t="shared" si="486"/>
        <v>0</v>
      </c>
      <c r="R2787" s="2">
        <f t="shared" si="497"/>
        <v>0</v>
      </c>
      <c r="S2787" t="str">
        <f t="shared" si="488"/>
        <v>01 Clear (0%)</v>
      </c>
      <c r="T2787" t="str">
        <f t="shared" si="498"/>
        <v>44740S2A_MSIL1CCDM-MLB-CLSTA4474001 Clear (0%)</v>
      </c>
      <c r="U2787">
        <f>IF(COUNTIF(T$2:T2786,T2787)&gt;=1,0,1)</f>
        <v>0</v>
      </c>
      <c r="V2787" s="26" t="s">
        <v>751</v>
      </c>
      <c r="W2787" s="26">
        <f t="shared" si="489"/>
        <v>2022</v>
      </c>
      <c r="X2787" s="26" t="str">
        <f t="shared" si="490"/>
        <v>06</v>
      </c>
      <c r="Y2787" s="26">
        <f t="shared" si="491"/>
        <v>28</v>
      </c>
      <c r="Z2787" s="26" t="str">
        <f t="shared" si="492"/>
        <v>19</v>
      </c>
      <c r="AA2787" s="26" t="str">
        <f t="shared" si="493"/>
        <v>03</v>
      </c>
      <c r="AB2787" s="26" t="str">
        <f t="shared" si="494"/>
        <v>42</v>
      </c>
      <c r="AC2787" s="86" t="str">
        <f t="shared" si="495"/>
        <v>CLS_TA_2500X1254px_65m_S2A_MSIL1C_20220628_0CC</v>
      </c>
      <c r="AD2787" s="41" t="s">
        <v>752</v>
      </c>
    </row>
    <row r="2788" spans="2:30" x14ac:dyDescent="0.25">
      <c r="B2788" t="s">
        <v>3866</v>
      </c>
      <c r="C2788" t="s">
        <v>3817</v>
      </c>
      <c r="D2788" s="7" t="s">
        <v>3826</v>
      </c>
      <c r="E2788" s="2" t="b">
        <v>1</v>
      </c>
      <c r="F2788" s="2" t="s">
        <v>3815</v>
      </c>
      <c r="G2788" s="7" t="s">
        <v>8</v>
      </c>
      <c r="H2788" t="s">
        <v>101</v>
      </c>
      <c r="I2788" s="53">
        <v>44740</v>
      </c>
      <c r="J2788" s="42" t="s">
        <v>110</v>
      </c>
      <c r="K2788" s="2" t="s">
        <v>113</v>
      </c>
      <c r="L2788" s="9">
        <v>0</v>
      </c>
      <c r="M2788" t="s">
        <v>3869</v>
      </c>
      <c r="N2788" s="2" t="s">
        <v>85</v>
      </c>
      <c r="O2788" s="2" t="s">
        <v>4139</v>
      </c>
      <c r="P2788" s="2" t="str">
        <f>VLOOKUP(I2788,Period!A:B,2,FALSE)</f>
        <v>2022H1</v>
      </c>
      <c r="Q2788" s="9">
        <f t="shared" si="486"/>
        <v>0</v>
      </c>
      <c r="R2788" s="2">
        <f t="shared" si="497"/>
        <v>0</v>
      </c>
      <c r="S2788" t="str">
        <f t="shared" si="488"/>
        <v>01 Clear (0%)</v>
      </c>
      <c r="T2788" t="str">
        <f t="shared" si="498"/>
        <v>44740S2A_MSIL1CCDM-MLB-CLSTA4474001 Clear (0%)</v>
      </c>
      <c r="U2788">
        <f>IF(COUNTIF(T$2:T2787,T2788)&gt;=1,0,1)</f>
        <v>0</v>
      </c>
      <c r="V2788" s="26" t="s">
        <v>751</v>
      </c>
      <c r="W2788" s="26">
        <f t="shared" si="489"/>
        <v>2022</v>
      </c>
      <c r="X2788" s="26" t="str">
        <f t="shared" si="490"/>
        <v>06</v>
      </c>
      <c r="Y2788" s="26">
        <f t="shared" si="491"/>
        <v>28</v>
      </c>
      <c r="Z2788" s="26" t="str">
        <f t="shared" si="492"/>
        <v>19</v>
      </c>
      <c r="AA2788" s="26" t="str">
        <f t="shared" si="493"/>
        <v>03</v>
      </c>
      <c r="AB2788" s="26" t="str">
        <f t="shared" si="494"/>
        <v>38</v>
      </c>
      <c r="AC2788" s="86" t="str">
        <f t="shared" si="495"/>
        <v>CLS_TA_2500X1254px_65m_S2A_MSIL1C_20220628_0CC</v>
      </c>
      <c r="AD2788" s="41" t="s">
        <v>752</v>
      </c>
    </row>
    <row r="2789" spans="2:30" x14ac:dyDescent="0.25">
      <c r="B2789" t="s">
        <v>3866</v>
      </c>
      <c r="C2789" t="s">
        <v>3817</v>
      </c>
      <c r="D2789" s="7" t="s">
        <v>3826</v>
      </c>
      <c r="E2789" s="2" t="b">
        <v>1</v>
      </c>
      <c r="F2789" s="2" t="s">
        <v>3815</v>
      </c>
      <c r="G2789" s="7" t="s">
        <v>8</v>
      </c>
      <c r="H2789" t="s">
        <v>101</v>
      </c>
      <c r="I2789" s="53">
        <v>44740</v>
      </c>
      <c r="J2789" s="42" t="s">
        <v>111</v>
      </c>
      <c r="K2789" s="2" t="s">
        <v>123</v>
      </c>
      <c r="L2789" s="9">
        <v>0</v>
      </c>
      <c r="M2789" t="s">
        <v>3869</v>
      </c>
      <c r="N2789" s="2" t="s">
        <v>85</v>
      </c>
      <c r="O2789" s="2" t="s">
        <v>4139</v>
      </c>
      <c r="P2789" s="2" t="str">
        <f>VLOOKUP(I2789,Period!A:B,2,FALSE)</f>
        <v>2022H1</v>
      </c>
      <c r="Q2789" s="9">
        <f t="shared" si="486"/>
        <v>0</v>
      </c>
      <c r="R2789" s="2">
        <f t="shared" si="497"/>
        <v>0</v>
      </c>
      <c r="S2789" t="str">
        <f t="shared" si="488"/>
        <v>01 Clear (0%)</v>
      </c>
      <c r="T2789" t="str">
        <f t="shared" si="498"/>
        <v>44740S2A_MSIL1CCDM-MLB-CLSTA4474001 Clear (0%)</v>
      </c>
      <c r="U2789">
        <f>IF(COUNTIF(T$2:T2788,T2789)&gt;=1,0,1)</f>
        <v>0</v>
      </c>
      <c r="V2789" s="26" t="s">
        <v>751</v>
      </c>
      <c r="W2789" s="26">
        <f t="shared" si="489"/>
        <v>2022</v>
      </c>
      <c r="X2789" s="26" t="str">
        <f t="shared" si="490"/>
        <v>06</v>
      </c>
      <c r="Y2789" s="26">
        <f t="shared" si="491"/>
        <v>28</v>
      </c>
      <c r="Z2789" s="26" t="str">
        <f t="shared" si="492"/>
        <v>19</v>
      </c>
      <c r="AA2789" s="26" t="str">
        <f t="shared" si="493"/>
        <v>03</v>
      </c>
      <c r="AB2789" s="26" t="str">
        <f t="shared" si="494"/>
        <v>37</v>
      </c>
      <c r="AC2789" s="86" t="str">
        <f t="shared" si="495"/>
        <v>CLS_TA_2500X1254px_65m_S2A_MSIL1C_20220628_0CC</v>
      </c>
      <c r="AD2789" s="41" t="s">
        <v>752</v>
      </c>
    </row>
    <row r="2790" spans="2:30" x14ac:dyDescent="0.25">
      <c r="B2790" t="s">
        <v>3866</v>
      </c>
      <c r="C2790" t="s">
        <v>3817</v>
      </c>
      <c r="D2790" s="7" t="s">
        <v>3826</v>
      </c>
      <c r="E2790" s="2" t="b">
        <v>1</v>
      </c>
      <c r="F2790" s="2" t="s">
        <v>3815</v>
      </c>
      <c r="G2790" s="7" t="s">
        <v>8</v>
      </c>
      <c r="H2790" t="s">
        <v>101</v>
      </c>
      <c r="I2790" s="57">
        <v>44737</v>
      </c>
      <c r="J2790" s="56" t="s">
        <v>102</v>
      </c>
      <c r="K2790" s="2" t="s">
        <v>118</v>
      </c>
      <c r="L2790" s="9">
        <v>0</v>
      </c>
      <c r="M2790" t="s">
        <v>3869</v>
      </c>
      <c r="N2790" s="2" t="s">
        <v>85</v>
      </c>
      <c r="O2790" s="2" t="s">
        <v>4139</v>
      </c>
      <c r="P2790" s="2" t="str">
        <f>VLOOKUP(I2790,Period!A:B,2,FALSE)</f>
        <v>2022H1</v>
      </c>
      <c r="Q2790" s="9">
        <f t="shared" si="486"/>
        <v>5.4875000000000016</v>
      </c>
      <c r="R2790" s="2">
        <f t="shared" ref="R2790:R2803" si="499">ROUNDUP(Q2790/10,0)*10</f>
        <v>10</v>
      </c>
      <c r="S2790" t="str">
        <f t="shared" si="488"/>
        <v>02 Sunny (10%-30%)</v>
      </c>
      <c r="T2790" t="str">
        <f t="shared" ref="T2790:T2803" si="500">CONCATENATE(I2790,B2790,C2790,H2790,I2790,S2790)</f>
        <v>44737S2A_MSIL1CCDM-MLB-CLSTA4473702 Sunny (10%-30%)</v>
      </c>
      <c r="U2790">
        <f>IF(COUNTIF(T$2:T2789,T2790)&gt;=1,0,1)</f>
        <v>1</v>
      </c>
      <c r="V2790" s="26" t="s">
        <v>751</v>
      </c>
      <c r="W2790" s="26">
        <f t="shared" si="489"/>
        <v>2022</v>
      </c>
      <c r="X2790" s="26" t="str">
        <f t="shared" si="490"/>
        <v>06</v>
      </c>
      <c r="Y2790" s="26">
        <f t="shared" si="491"/>
        <v>25</v>
      </c>
      <c r="Z2790" s="26" t="str">
        <f t="shared" si="492"/>
        <v>18</v>
      </c>
      <c r="AA2790" s="26" t="str">
        <f t="shared" si="493"/>
        <v>54</v>
      </c>
      <c r="AB2790" s="26" t="str">
        <f t="shared" si="494"/>
        <v>00</v>
      </c>
      <c r="AC2790" s="86" t="str">
        <f t="shared" si="495"/>
        <v>CLS_TA_2500X1254px_65m_S2A_MSIL1C_20220625_10CC</v>
      </c>
      <c r="AD2790" s="41" t="s">
        <v>752</v>
      </c>
    </row>
    <row r="2791" spans="2:30" x14ac:dyDescent="0.25">
      <c r="B2791" t="s">
        <v>3866</v>
      </c>
      <c r="C2791" t="s">
        <v>3817</v>
      </c>
      <c r="D2791" s="7" t="s">
        <v>3826</v>
      </c>
      <c r="E2791" s="2" t="b">
        <v>1</v>
      </c>
      <c r="F2791" s="2" t="s">
        <v>3815</v>
      </c>
      <c r="G2791" s="7" t="s">
        <v>8</v>
      </c>
      <c r="H2791" t="s">
        <v>101</v>
      </c>
      <c r="I2791" s="57">
        <v>44737</v>
      </c>
      <c r="J2791" s="56" t="s">
        <v>103</v>
      </c>
      <c r="K2791" s="2" t="s">
        <v>119</v>
      </c>
      <c r="L2791" s="9">
        <v>12.4</v>
      </c>
      <c r="M2791" t="s">
        <v>3869</v>
      </c>
      <c r="N2791" s="2" t="s">
        <v>85</v>
      </c>
      <c r="O2791" s="2" t="s">
        <v>4139</v>
      </c>
      <c r="P2791" s="2" t="str">
        <f>VLOOKUP(I2791,Period!A:B,2,FALSE)</f>
        <v>2022H1</v>
      </c>
      <c r="Q2791" s="9">
        <f t="shared" si="486"/>
        <v>5.4875000000000016</v>
      </c>
      <c r="R2791" s="2">
        <f t="shared" si="499"/>
        <v>10</v>
      </c>
      <c r="S2791" t="str">
        <f t="shared" si="488"/>
        <v>02 Sunny (10%-30%)</v>
      </c>
      <c r="T2791" t="str">
        <f t="shared" si="500"/>
        <v>44737S2A_MSIL1CCDM-MLB-CLSTA4473702 Sunny (10%-30%)</v>
      </c>
      <c r="U2791">
        <f>IF(COUNTIF(T$2:T2790,T2791)&gt;=1,0,1)</f>
        <v>0</v>
      </c>
      <c r="V2791" s="26" t="s">
        <v>751</v>
      </c>
      <c r="W2791" s="26">
        <f t="shared" si="489"/>
        <v>2022</v>
      </c>
      <c r="X2791" s="26" t="str">
        <f t="shared" si="490"/>
        <v>06</v>
      </c>
      <c r="Y2791" s="26">
        <f t="shared" si="491"/>
        <v>25</v>
      </c>
      <c r="Z2791" s="26" t="str">
        <f t="shared" si="492"/>
        <v>18</v>
      </c>
      <c r="AA2791" s="26" t="str">
        <f t="shared" si="493"/>
        <v>53</v>
      </c>
      <c r="AB2791" s="26" t="str">
        <f t="shared" si="494"/>
        <v>57</v>
      </c>
      <c r="AC2791" s="86" t="str">
        <f t="shared" si="495"/>
        <v>CLS_TA_2500X1254px_65m_S2A_MSIL1C_20220625_10CC</v>
      </c>
      <c r="AD2791" s="41" t="s">
        <v>752</v>
      </c>
    </row>
    <row r="2792" spans="2:30" x14ac:dyDescent="0.25">
      <c r="B2792" t="s">
        <v>3866</v>
      </c>
      <c r="C2792" t="s">
        <v>3817</v>
      </c>
      <c r="D2792" s="7" t="s">
        <v>3826</v>
      </c>
      <c r="E2792" s="2" t="b">
        <v>1</v>
      </c>
      <c r="F2792" s="2" t="s">
        <v>3815</v>
      </c>
      <c r="G2792" s="7" t="s">
        <v>8</v>
      </c>
      <c r="H2792" t="s">
        <v>101</v>
      </c>
      <c r="I2792" s="57">
        <v>44737</v>
      </c>
      <c r="J2792" s="56" t="s">
        <v>104</v>
      </c>
      <c r="K2792" s="2" t="s">
        <v>115</v>
      </c>
      <c r="L2792" s="9">
        <v>18.2</v>
      </c>
      <c r="M2792" t="s">
        <v>3869</v>
      </c>
      <c r="N2792" s="2" t="s">
        <v>85</v>
      </c>
      <c r="O2792" s="2" t="s">
        <v>4139</v>
      </c>
      <c r="P2792" s="2" t="str">
        <f>VLOOKUP(I2792,Period!A:B,2,FALSE)</f>
        <v>2022H1</v>
      </c>
      <c r="Q2792" s="9">
        <f t="shared" si="486"/>
        <v>5.4875000000000016</v>
      </c>
      <c r="R2792" s="2">
        <f t="shared" si="499"/>
        <v>10</v>
      </c>
      <c r="S2792" t="str">
        <f t="shared" si="488"/>
        <v>02 Sunny (10%-30%)</v>
      </c>
      <c r="T2792" t="str">
        <f t="shared" si="500"/>
        <v>44737S2A_MSIL1CCDM-MLB-CLSTA4473702 Sunny (10%-30%)</v>
      </c>
      <c r="U2792">
        <f>IF(COUNTIF(T$2:T2791,T2792)&gt;=1,0,1)</f>
        <v>0</v>
      </c>
      <c r="V2792" s="26" t="s">
        <v>751</v>
      </c>
      <c r="W2792" s="26">
        <f t="shared" si="489"/>
        <v>2022</v>
      </c>
      <c r="X2792" s="26" t="str">
        <f t="shared" si="490"/>
        <v>06</v>
      </c>
      <c r="Y2792" s="26">
        <f t="shared" si="491"/>
        <v>25</v>
      </c>
      <c r="Z2792" s="26" t="str">
        <f t="shared" si="492"/>
        <v>18</v>
      </c>
      <c r="AA2792" s="26" t="str">
        <f t="shared" si="493"/>
        <v>53</v>
      </c>
      <c r="AB2792" s="26" t="str">
        <f t="shared" si="494"/>
        <v>56</v>
      </c>
      <c r="AC2792" s="86" t="str">
        <f t="shared" si="495"/>
        <v>CLS_TA_2500X1254px_65m_S2A_MSIL1C_20220625_10CC</v>
      </c>
      <c r="AD2792" s="41" t="s">
        <v>752</v>
      </c>
    </row>
    <row r="2793" spans="2:30" x14ac:dyDescent="0.25">
      <c r="B2793" t="s">
        <v>3866</v>
      </c>
      <c r="C2793" t="s">
        <v>3817</v>
      </c>
      <c r="D2793" s="7" t="s">
        <v>3826</v>
      </c>
      <c r="E2793" s="2" t="b">
        <v>1</v>
      </c>
      <c r="F2793" s="2" t="s">
        <v>3815</v>
      </c>
      <c r="G2793" s="7" t="s">
        <v>8</v>
      </c>
      <c r="H2793" t="s">
        <v>101</v>
      </c>
      <c r="I2793" s="57">
        <v>44737</v>
      </c>
      <c r="J2793" s="56" t="s">
        <v>3827</v>
      </c>
      <c r="K2793" s="2" t="s">
        <v>140</v>
      </c>
      <c r="L2793" s="9">
        <v>7.7</v>
      </c>
      <c r="M2793" t="s">
        <v>3869</v>
      </c>
      <c r="N2793" s="2" t="s">
        <v>85</v>
      </c>
      <c r="O2793" s="2" t="s">
        <v>4139</v>
      </c>
      <c r="P2793" s="2" t="str">
        <f>VLOOKUP(I2793,Period!A:B,2,FALSE)</f>
        <v>2022H1</v>
      </c>
      <c r="Q2793" s="9">
        <f t="shared" si="486"/>
        <v>5.4875000000000016</v>
      </c>
      <c r="R2793" s="2">
        <f t="shared" si="499"/>
        <v>10</v>
      </c>
      <c r="S2793" t="str">
        <f t="shared" si="488"/>
        <v>02 Sunny (10%-30%)</v>
      </c>
      <c r="T2793" t="str">
        <f t="shared" si="500"/>
        <v>44737S2A_MSIL1CCDM-MLB-CLSTA4473702 Sunny (10%-30%)</v>
      </c>
      <c r="U2793">
        <f>IF(COUNTIF(T$2:T2792,T2793)&gt;=1,0,1)</f>
        <v>0</v>
      </c>
      <c r="V2793" s="26" t="s">
        <v>751</v>
      </c>
      <c r="W2793" s="26">
        <f t="shared" si="489"/>
        <v>2022</v>
      </c>
      <c r="X2793" s="26" t="str">
        <f t="shared" si="490"/>
        <v>06</v>
      </c>
      <c r="Y2793" s="26">
        <f t="shared" si="491"/>
        <v>25</v>
      </c>
      <c r="Z2793" s="26" t="str">
        <f t="shared" si="492"/>
        <v>18</v>
      </c>
      <c r="AA2793" s="26" t="str">
        <f t="shared" si="493"/>
        <v>53</v>
      </c>
      <c r="AB2793" s="26" t="str">
        <f t="shared" si="494"/>
        <v>52</v>
      </c>
      <c r="AC2793" s="86" t="str">
        <f t="shared" si="495"/>
        <v>CLS_TA_2500X1254px_65m_S2A_MSIL1C_20220625_10CC</v>
      </c>
      <c r="AD2793" s="41" t="s">
        <v>752</v>
      </c>
    </row>
    <row r="2794" spans="2:30" x14ac:dyDescent="0.25">
      <c r="B2794" t="s">
        <v>3866</v>
      </c>
      <c r="C2794" t="s">
        <v>3817</v>
      </c>
      <c r="D2794" s="7" t="s">
        <v>3826</v>
      </c>
      <c r="E2794" s="2" t="b">
        <v>1</v>
      </c>
      <c r="F2794" s="2" t="s">
        <v>3815</v>
      </c>
      <c r="G2794" s="7" t="s">
        <v>8</v>
      </c>
      <c r="H2794" t="s">
        <v>101</v>
      </c>
      <c r="I2794" s="57">
        <v>44737</v>
      </c>
      <c r="J2794" s="56" t="s">
        <v>105</v>
      </c>
      <c r="K2794" s="2" t="s">
        <v>116</v>
      </c>
      <c r="L2794" s="9">
        <v>0</v>
      </c>
      <c r="M2794" t="s">
        <v>3869</v>
      </c>
      <c r="N2794" s="2" t="s">
        <v>85</v>
      </c>
      <c r="O2794" s="2" t="s">
        <v>4139</v>
      </c>
      <c r="P2794" s="2" t="str">
        <f>VLOOKUP(I2794,Period!A:B,2,FALSE)</f>
        <v>2022H1</v>
      </c>
      <c r="Q2794" s="9">
        <f t="shared" si="486"/>
        <v>5.4875000000000016</v>
      </c>
      <c r="R2794" s="2">
        <f t="shared" si="499"/>
        <v>10</v>
      </c>
      <c r="S2794" t="str">
        <f t="shared" si="488"/>
        <v>02 Sunny (10%-30%)</v>
      </c>
      <c r="T2794" t="str">
        <f t="shared" si="500"/>
        <v>44737S2A_MSIL1CCDM-MLB-CLSTA4473702 Sunny (10%-30%)</v>
      </c>
      <c r="U2794">
        <f>IF(COUNTIF(T$2:T2793,T2794)&gt;=1,0,1)</f>
        <v>0</v>
      </c>
      <c r="V2794" s="26" t="s">
        <v>751</v>
      </c>
      <c r="W2794" s="26">
        <f t="shared" si="489"/>
        <v>2022</v>
      </c>
      <c r="X2794" s="26" t="str">
        <f t="shared" si="490"/>
        <v>06</v>
      </c>
      <c r="Y2794" s="26">
        <f t="shared" si="491"/>
        <v>25</v>
      </c>
      <c r="Z2794" s="26" t="str">
        <f t="shared" si="492"/>
        <v>18</v>
      </c>
      <c r="AA2794" s="26" t="str">
        <f t="shared" si="493"/>
        <v>53</v>
      </c>
      <c r="AB2794" s="26" t="str">
        <f t="shared" si="494"/>
        <v>49</v>
      </c>
      <c r="AC2794" s="86" t="str">
        <f t="shared" si="495"/>
        <v>CLS_TA_2500X1254px_65m_S2A_MSIL1C_20220625_10CC</v>
      </c>
      <c r="AD2794" s="41" t="s">
        <v>752</v>
      </c>
    </row>
    <row r="2795" spans="2:30" x14ac:dyDescent="0.25">
      <c r="B2795" t="s">
        <v>3866</v>
      </c>
      <c r="C2795" t="s">
        <v>3817</v>
      </c>
      <c r="D2795" s="7" t="s">
        <v>3826</v>
      </c>
      <c r="E2795" s="2" t="b">
        <v>1</v>
      </c>
      <c r="F2795" s="2" t="s">
        <v>3815</v>
      </c>
      <c r="G2795" s="7" t="s">
        <v>8</v>
      </c>
      <c r="H2795" t="s">
        <v>101</v>
      </c>
      <c r="I2795" s="57">
        <v>44737</v>
      </c>
      <c r="J2795" s="56" t="s">
        <v>110</v>
      </c>
      <c r="K2795" s="2" t="s">
        <v>117</v>
      </c>
      <c r="L2795" s="9">
        <v>1.2</v>
      </c>
      <c r="M2795" t="s">
        <v>3869</v>
      </c>
      <c r="N2795" s="2" t="s">
        <v>85</v>
      </c>
      <c r="O2795" s="2" t="s">
        <v>4139</v>
      </c>
      <c r="P2795" s="2" t="str">
        <f>VLOOKUP(I2795,Period!A:B,2,FALSE)</f>
        <v>2022H1</v>
      </c>
      <c r="Q2795" s="9">
        <f t="shared" si="486"/>
        <v>5.4875000000000016</v>
      </c>
      <c r="R2795" s="2">
        <f t="shared" si="499"/>
        <v>10</v>
      </c>
      <c r="S2795" t="str">
        <f t="shared" si="488"/>
        <v>02 Sunny (10%-30%)</v>
      </c>
      <c r="T2795" t="str">
        <f t="shared" si="500"/>
        <v>44737S2A_MSIL1CCDM-MLB-CLSTA4473702 Sunny (10%-30%)</v>
      </c>
      <c r="U2795">
        <f>IF(COUNTIF(T$2:T2794,T2795)&gt;=1,0,1)</f>
        <v>0</v>
      </c>
      <c r="V2795" s="26" t="s">
        <v>751</v>
      </c>
      <c r="W2795" s="26">
        <f t="shared" si="489"/>
        <v>2022</v>
      </c>
      <c r="X2795" s="26" t="str">
        <f t="shared" si="490"/>
        <v>06</v>
      </c>
      <c r="Y2795" s="26">
        <f t="shared" si="491"/>
        <v>25</v>
      </c>
      <c r="Z2795" s="26" t="str">
        <f t="shared" si="492"/>
        <v>18</v>
      </c>
      <c r="AA2795" s="26" t="str">
        <f t="shared" si="493"/>
        <v>53</v>
      </c>
      <c r="AB2795" s="26" t="str">
        <f t="shared" si="494"/>
        <v>42</v>
      </c>
      <c r="AC2795" s="86" t="str">
        <f t="shared" si="495"/>
        <v>CLS_TA_2500X1254px_65m_S2A_MSIL1C_20220625_10CC</v>
      </c>
      <c r="AD2795" s="41" t="s">
        <v>752</v>
      </c>
    </row>
    <row r="2796" spans="2:30" x14ac:dyDescent="0.25">
      <c r="B2796" t="s">
        <v>3866</v>
      </c>
      <c r="C2796" t="s">
        <v>3817</v>
      </c>
      <c r="D2796" s="7" t="s">
        <v>3826</v>
      </c>
      <c r="E2796" s="2" t="b">
        <v>1</v>
      </c>
      <c r="F2796" s="2" t="s">
        <v>3815</v>
      </c>
      <c r="G2796" s="7" t="s">
        <v>8</v>
      </c>
      <c r="H2796" t="s">
        <v>101</v>
      </c>
      <c r="I2796" s="57">
        <v>44737</v>
      </c>
      <c r="J2796" s="56" t="s">
        <v>111</v>
      </c>
      <c r="K2796" s="2" t="s">
        <v>120</v>
      </c>
      <c r="L2796" s="9">
        <v>1.2</v>
      </c>
      <c r="M2796" t="s">
        <v>3869</v>
      </c>
      <c r="N2796" s="2" t="s">
        <v>85</v>
      </c>
      <c r="O2796" s="2" t="s">
        <v>4139</v>
      </c>
      <c r="P2796" s="2" t="str">
        <f>VLOOKUP(I2796,Period!A:B,2,FALSE)</f>
        <v>2022H1</v>
      </c>
      <c r="Q2796" s="9">
        <f t="shared" si="486"/>
        <v>5.4875000000000016</v>
      </c>
      <c r="R2796" s="2">
        <f t="shared" si="499"/>
        <v>10</v>
      </c>
      <c r="S2796" t="str">
        <f t="shared" si="488"/>
        <v>02 Sunny (10%-30%)</v>
      </c>
      <c r="T2796" t="str">
        <f t="shared" si="500"/>
        <v>44737S2A_MSIL1CCDM-MLB-CLSTA4473702 Sunny (10%-30%)</v>
      </c>
      <c r="U2796">
        <f>IF(COUNTIF(T$2:T2795,T2796)&gt;=1,0,1)</f>
        <v>0</v>
      </c>
      <c r="V2796" s="26" t="s">
        <v>751</v>
      </c>
      <c r="W2796" s="26">
        <f t="shared" si="489"/>
        <v>2022</v>
      </c>
      <c r="X2796" s="26" t="str">
        <f t="shared" si="490"/>
        <v>06</v>
      </c>
      <c r="Y2796" s="26">
        <f t="shared" si="491"/>
        <v>25</v>
      </c>
      <c r="Z2796" s="26" t="str">
        <f t="shared" si="492"/>
        <v>18</v>
      </c>
      <c r="AA2796" s="26" t="str">
        <f t="shared" si="493"/>
        <v>53</v>
      </c>
      <c r="AB2796" s="26" t="str">
        <f t="shared" si="494"/>
        <v>41</v>
      </c>
      <c r="AC2796" s="86" t="str">
        <f t="shared" si="495"/>
        <v>CLS_TA_2500X1254px_65m_S2A_MSIL1C_20220625_10CC</v>
      </c>
      <c r="AD2796" s="41" t="s">
        <v>752</v>
      </c>
    </row>
    <row r="2797" spans="2:30" x14ac:dyDescent="0.25">
      <c r="B2797" t="s">
        <v>3866</v>
      </c>
      <c r="C2797" t="s">
        <v>3817</v>
      </c>
      <c r="D2797" s="7" t="s">
        <v>3826</v>
      </c>
      <c r="E2797" s="2" t="b">
        <v>1</v>
      </c>
      <c r="F2797" s="2" t="s">
        <v>3815</v>
      </c>
      <c r="G2797" s="7" t="s">
        <v>8</v>
      </c>
      <c r="H2797" t="s">
        <v>101</v>
      </c>
      <c r="I2797" s="57">
        <v>44737</v>
      </c>
      <c r="J2797" s="56" t="s">
        <v>3828</v>
      </c>
      <c r="K2797" s="2" t="s">
        <v>143</v>
      </c>
      <c r="L2797" s="9">
        <v>3.2</v>
      </c>
      <c r="M2797" t="s">
        <v>3869</v>
      </c>
      <c r="N2797" s="2" t="s">
        <v>85</v>
      </c>
      <c r="O2797" s="2" t="s">
        <v>4139</v>
      </c>
      <c r="P2797" s="2" t="str">
        <f>VLOOKUP(I2797,Period!A:B,2,FALSE)</f>
        <v>2022H1</v>
      </c>
      <c r="Q2797" s="9">
        <f t="shared" si="486"/>
        <v>5.4875000000000016</v>
      </c>
      <c r="R2797" s="2">
        <f t="shared" si="499"/>
        <v>10</v>
      </c>
      <c r="S2797" t="str">
        <f t="shared" si="488"/>
        <v>02 Sunny (10%-30%)</v>
      </c>
      <c r="T2797" t="str">
        <f t="shared" si="500"/>
        <v>44737S2A_MSIL1CCDM-MLB-CLSTA4473702 Sunny (10%-30%)</v>
      </c>
      <c r="U2797">
        <f>IF(COUNTIF(T$2:T2796,T2797)&gt;=1,0,1)</f>
        <v>0</v>
      </c>
      <c r="V2797" s="26" t="s">
        <v>751</v>
      </c>
      <c r="W2797" s="26">
        <f t="shared" si="489"/>
        <v>2022</v>
      </c>
      <c r="X2797" s="26" t="str">
        <f t="shared" si="490"/>
        <v>06</v>
      </c>
      <c r="Y2797" s="26">
        <f t="shared" si="491"/>
        <v>25</v>
      </c>
      <c r="Z2797" s="26" t="str">
        <f t="shared" si="492"/>
        <v>18</v>
      </c>
      <c r="AA2797" s="26" t="str">
        <f t="shared" si="493"/>
        <v>53</v>
      </c>
      <c r="AB2797" s="26" t="str">
        <f t="shared" si="494"/>
        <v>37</v>
      </c>
      <c r="AC2797" s="86" t="str">
        <f t="shared" si="495"/>
        <v>CLS_TA_2500X1254px_65m_S2A_MSIL1C_20220625_10CC</v>
      </c>
      <c r="AD2797" s="41" t="s">
        <v>752</v>
      </c>
    </row>
    <row r="2798" spans="2:30" x14ac:dyDescent="0.25">
      <c r="B2798" t="s">
        <v>3866</v>
      </c>
      <c r="C2798" t="s">
        <v>3817</v>
      </c>
      <c r="D2798" s="7" t="s">
        <v>3826</v>
      </c>
      <c r="E2798" s="2" t="b">
        <v>1</v>
      </c>
      <c r="F2798" s="2" t="s">
        <v>3815</v>
      </c>
      <c r="G2798" s="7" t="s">
        <v>8</v>
      </c>
      <c r="H2798" t="s">
        <v>101</v>
      </c>
      <c r="I2798" s="53">
        <v>44735</v>
      </c>
      <c r="J2798" s="42" t="s">
        <v>102</v>
      </c>
      <c r="K2798" s="2" t="s">
        <v>3838</v>
      </c>
      <c r="L2798" s="9">
        <v>0</v>
      </c>
      <c r="M2798" t="s">
        <v>3869</v>
      </c>
      <c r="N2798" s="2" t="s">
        <v>85</v>
      </c>
      <c r="O2798" s="2" t="s">
        <v>4139</v>
      </c>
      <c r="P2798" s="2" t="str">
        <f>VLOOKUP(I2798,Period!A:B,2,FALSE)</f>
        <v>2022H1</v>
      </c>
      <c r="Q2798" s="9">
        <f t="shared" si="486"/>
        <v>20.150000000000002</v>
      </c>
      <c r="R2798" s="2">
        <f t="shared" si="499"/>
        <v>30</v>
      </c>
      <c r="S2798" t="str">
        <f t="shared" si="488"/>
        <v>02 Sunny (10%-30%)</v>
      </c>
      <c r="T2798" t="str">
        <f t="shared" si="500"/>
        <v>44735S2A_MSIL1CCDM-MLB-CLSTA4473502 Sunny (10%-30%)</v>
      </c>
      <c r="U2798">
        <f>IF(COUNTIF(T$2:T2797,T2798)&gt;=1,0,1)</f>
        <v>1</v>
      </c>
      <c r="V2798" s="26" t="s">
        <v>751</v>
      </c>
      <c r="W2798" s="26">
        <f t="shared" si="489"/>
        <v>2022</v>
      </c>
      <c r="X2798" s="26" t="str">
        <f t="shared" si="490"/>
        <v>06</v>
      </c>
      <c r="Y2798" s="26">
        <f t="shared" si="491"/>
        <v>23</v>
      </c>
      <c r="Z2798" s="26" t="str">
        <f t="shared" si="492"/>
        <v>19</v>
      </c>
      <c r="AA2798" s="26" t="str">
        <f t="shared" si="493"/>
        <v>04</v>
      </c>
      <c r="AB2798" s="26" t="str">
        <f t="shared" si="494"/>
        <v>03</v>
      </c>
      <c r="AC2798" s="86" t="str">
        <f t="shared" si="495"/>
        <v>CLS_TA_2500X1254px_65m_S2A_MSIL1C_20220623_30CC</v>
      </c>
      <c r="AD2798" s="41" t="s">
        <v>752</v>
      </c>
    </row>
    <row r="2799" spans="2:30" x14ac:dyDescent="0.25">
      <c r="B2799" t="s">
        <v>3866</v>
      </c>
      <c r="C2799" t="s">
        <v>3817</v>
      </c>
      <c r="D2799" s="7" t="s">
        <v>3826</v>
      </c>
      <c r="E2799" s="2" t="b">
        <v>1</v>
      </c>
      <c r="F2799" s="2" t="s">
        <v>3815</v>
      </c>
      <c r="G2799" s="7" t="s">
        <v>8</v>
      </c>
      <c r="H2799" t="s">
        <v>101</v>
      </c>
      <c r="I2799" s="53">
        <v>44735</v>
      </c>
      <c r="J2799" s="42" t="s">
        <v>103</v>
      </c>
      <c r="K2799" s="2" t="s">
        <v>3839</v>
      </c>
      <c r="L2799" s="9">
        <v>21.1</v>
      </c>
      <c r="M2799" t="s">
        <v>3869</v>
      </c>
      <c r="N2799" s="2" t="s">
        <v>85</v>
      </c>
      <c r="O2799" s="2" t="s">
        <v>4139</v>
      </c>
      <c r="P2799" s="2" t="str">
        <f>VLOOKUP(I2799,Period!A:B,2,FALSE)</f>
        <v>2022H1</v>
      </c>
      <c r="Q2799" s="9">
        <f t="shared" si="486"/>
        <v>20.150000000000002</v>
      </c>
      <c r="R2799" s="2">
        <f t="shared" si="499"/>
        <v>30</v>
      </c>
      <c r="S2799" t="str">
        <f t="shared" si="488"/>
        <v>02 Sunny (10%-30%)</v>
      </c>
      <c r="T2799" t="str">
        <f t="shared" si="500"/>
        <v>44735S2A_MSIL1CCDM-MLB-CLSTA4473502 Sunny (10%-30%)</v>
      </c>
      <c r="U2799">
        <f>IF(COUNTIF(T$2:T2798,T2799)&gt;=1,0,1)</f>
        <v>0</v>
      </c>
      <c r="V2799" s="26" t="s">
        <v>751</v>
      </c>
      <c r="W2799" s="26">
        <f t="shared" si="489"/>
        <v>2022</v>
      </c>
      <c r="X2799" s="26" t="str">
        <f t="shared" si="490"/>
        <v>06</v>
      </c>
      <c r="Y2799" s="26">
        <f t="shared" si="491"/>
        <v>23</v>
      </c>
      <c r="Z2799" s="26" t="str">
        <f t="shared" si="492"/>
        <v>19</v>
      </c>
      <c r="AA2799" s="26" t="str">
        <f t="shared" si="493"/>
        <v>04</v>
      </c>
      <c r="AB2799" s="26" t="str">
        <f t="shared" si="494"/>
        <v>00</v>
      </c>
      <c r="AC2799" s="86" t="str">
        <f t="shared" si="495"/>
        <v>CLS_TA_2500X1254px_65m_S2A_MSIL1C_20220623_30CC</v>
      </c>
      <c r="AD2799" s="41" t="s">
        <v>752</v>
      </c>
    </row>
    <row r="2800" spans="2:30" x14ac:dyDescent="0.25">
      <c r="B2800" t="s">
        <v>3866</v>
      </c>
      <c r="C2800" t="s">
        <v>3817</v>
      </c>
      <c r="D2800" s="7" t="s">
        <v>3826</v>
      </c>
      <c r="E2800" s="2" t="b">
        <v>1</v>
      </c>
      <c r="F2800" s="2" t="s">
        <v>3815</v>
      </c>
      <c r="G2800" s="7" t="s">
        <v>8</v>
      </c>
      <c r="H2800" t="s">
        <v>101</v>
      </c>
      <c r="I2800" s="53">
        <v>44735</v>
      </c>
      <c r="J2800" s="42" t="s">
        <v>104</v>
      </c>
      <c r="K2800" s="2" t="s">
        <v>3840</v>
      </c>
      <c r="L2800" s="9">
        <v>32.6</v>
      </c>
      <c r="M2800" t="s">
        <v>3869</v>
      </c>
      <c r="N2800" s="2" t="s">
        <v>85</v>
      </c>
      <c r="O2800" s="2" t="s">
        <v>4139</v>
      </c>
      <c r="P2800" s="2" t="str">
        <f>VLOOKUP(I2800,Period!A:B,2,FALSE)</f>
        <v>2022H1</v>
      </c>
      <c r="Q2800" s="9">
        <f t="shared" si="486"/>
        <v>20.150000000000002</v>
      </c>
      <c r="R2800" s="2">
        <f t="shared" si="499"/>
        <v>30</v>
      </c>
      <c r="S2800" t="str">
        <f t="shared" si="488"/>
        <v>02 Sunny (10%-30%)</v>
      </c>
      <c r="T2800" t="str">
        <f t="shared" si="500"/>
        <v>44735S2A_MSIL1CCDM-MLB-CLSTA4473502 Sunny (10%-30%)</v>
      </c>
      <c r="U2800">
        <f>IF(COUNTIF(T$2:T2799,T2800)&gt;=1,0,1)</f>
        <v>0</v>
      </c>
      <c r="V2800" s="26" t="s">
        <v>751</v>
      </c>
      <c r="W2800" s="26">
        <f t="shared" si="489"/>
        <v>2022</v>
      </c>
      <c r="X2800" s="26" t="str">
        <f t="shared" si="490"/>
        <v>06</v>
      </c>
      <c r="Y2800" s="26">
        <f t="shared" si="491"/>
        <v>23</v>
      </c>
      <c r="Z2800" s="26" t="str">
        <f t="shared" si="492"/>
        <v>19</v>
      </c>
      <c r="AA2800" s="26" t="str">
        <f t="shared" si="493"/>
        <v>03</v>
      </c>
      <c r="AB2800" s="26" t="str">
        <f t="shared" si="494"/>
        <v>59</v>
      </c>
      <c r="AC2800" s="86" t="str">
        <f t="shared" si="495"/>
        <v>CLS_TA_2500X1254px_65m_S2A_MSIL1C_20220623_30CC</v>
      </c>
      <c r="AD2800" s="41" t="s">
        <v>752</v>
      </c>
    </row>
    <row r="2801" spans="2:30" x14ac:dyDescent="0.25">
      <c r="B2801" t="s">
        <v>3866</v>
      </c>
      <c r="C2801" t="s">
        <v>3817</v>
      </c>
      <c r="D2801" s="7" t="s">
        <v>3826</v>
      </c>
      <c r="E2801" s="2" t="b">
        <v>1</v>
      </c>
      <c r="F2801" s="2" t="s">
        <v>3815</v>
      </c>
      <c r="G2801" s="7" t="s">
        <v>8</v>
      </c>
      <c r="H2801" t="s">
        <v>101</v>
      </c>
      <c r="I2801" s="53">
        <v>44735</v>
      </c>
      <c r="J2801" s="42" t="s">
        <v>105</v>
      </c>
      <c r="K2801" s="2" t="s">
        <v>145</v>
      </c>
      <c r="L2801" s="9">
        <v>0.7</v>
      </c>
      <c r="M2801" t="s">
        <v>3869</v>
      </c>
      <c r="N2801" s="2" t="s">
        <v>85</v>
      </c>
      <c r="O2801" s="2" t="s">
        <v>4139</v>
      </c>
      <c r="P2801" s="2" t="str">
        <f>VLOOKUP(I2801,Period!A:B,2,FALSE)</f>
        <v>2022H1</v>
      </c>
      <c r="Q2801" s="9">
        <f t="shared" si="486"/>
        <v>20.150000000000002</v>
      </c>
      <c r="R2801" s="2">
        <f t="shared" si="499"/>
        <v>30</v>
      </c>
      <c r="S2801" t="str">
        <f t="shared" si="488"/>
        <v>02 Sunny (10%-30%)</v>
      </c>
      <c r="T2801" t="str">
        <f t="shared" si="500"/>
        <v>44735S2A_MSIL1CCDM-MLB-CLSTA4473502 Sunny (10%-30%)</v>
      </c>
      <c r="U2801">
        <f>IF(COUNTIF(T$2:T2800,T2801)&gt;=1,0,1)</f>
        <v>0</v>
      </c>
      <c r="V2801" s="26" t="s">
        <v>751</v>
      </c>
      <c r="W2801" s="26">
        <f t="shared" si="489"/>
        <v>2022</v>
      </c>
      <c r="X2801" s="26" t="str">
        <f t="shared" si="490"/>
        <v>06</v>
      </c>
      <c r="Y2801" s="26">
        <f t="shared" si="491"/>
        <v>23</v>
      </c>
      <c r="Z2801" s="26" t="str">
        <f t="shared" si="492"/>
        <v>19</v>
      </c>
      <c r="AA2801" s="26" t="str">
        <f t="shared" si="493"/>
        <v>03</v>
      </c>
      <c r="AB2801" s="26" t="str">
        <f t="shared" si="494"/>
        <v>49</v>
      </c>
      <c r="AC2801" s="86" t="str">
        <f t="shared" si="495"/>
        <v>CLS_TA_2500X1254px_65m_S2A_MSIL1C_20220623_30CC</v>
      </c>
      <c r="AD2801" s="41" t="s">
        <v>752</v>
      </c>
    </row>
    <row r="2802" spans="2:30" x14ac:dyDescent="0.25">
      <c r="B2802" t="s">
        <v>3866</v>
      </c>
      <c r="C2802" t="s">
        <v>3817</v>
      </c>
      <c r="D2802" s="7" t="s">
        <v>3826</v>
      </c>
      <c r="E2802" s="2" t="b">
        <v>1</v>
      </c>
      <c r="F2802" s="2" t="s">
        <v>3815</v>
      </c>
      <c r="G2802" s="7" t="s">
        <v>8</v>
      </c>
      <c r="H2802" t="s">
        <v>101</v>
      </c>
      <c r="I2802" s="53">
        <v>44735</v>
      </c>
      <c r="J2802" s="42" t="s">
        <v>110</v>
      </c>
      <c r="K2802" s="2" t="s">
        <v>147</v>
      </c>
      <c r="L2802" s="9">
        <v>30.2</v>
      </c>
      <c r="M2802" t="s">
        <v>3869</v>
      </c>
      <c r="N2802" s="2" t="s">
        <v>85</v>
      </c>
      <c r="O2802" s="2" t="s">
        <v>4139</v>
      </c>
      <c r="P2802" s="2" t="str">
        <f>VLOOKUP(I2802,Period!A:B,2,FALSE)</f>
        <v>2022H1</v>
      </c>
      <c r="Q2802" s="9">
        <f t="shared" si="486"/>
        <v>20.150000000000002</v>
      </c>
      <c r="R2802" s="2">
        <f t="shared" si="499"/>
        <v>30</v>
      </c>
      <c r="S2802" t="str">
        <f t="shared" si="488"/>
        <v>02 Sunny (10%-30%)</v>
      </c>
      <c r="T2802" t="str">
        <f t="shared" si="500"/>
        <v>44735S2A_MSIL1CCDM-MLB-CLSTA4473502 Sunny (10%-30%)</v>
      </c>
      <c r="U2802">
        <f>IF(COUNTIF(T$2:T2801,T2802)&gt;=1,0,1)</f>
        <v>0</v>
      </c>
      <c r="V2802" s="26" t="s">
        <v>751</v>
      </c>
      <c r="W2802" s="26">
        <f t="shared" si="489"/>
        <v>2022</v>
      </c>
      <c r="X2802" s="26" t="str">
        <f t="shared" si="490"/>
        <v>06</v>
      </c>
      <c r="Y2802" s="26">
        <f t="shared" si="491"/>
        <v>23</v>
      </c>
      <c r="Z2802" s="26" t="str">
        <f t="shared" si="492"/>
        <v>19</v>
      </c>
      <c r="AA2802" s="26" t="str">
        <f t="shared" si="493"/>
        <v>03</v>
      </c>
      <c r="AB2802" s="26" t="str">
        <f t="shared" si="494"/>
        <v>45</v>
      </c>
      <c r="AC2802" s="86" t="str">
        <f t="shared" si="495"/>
        <v>CLS_TA_2500X1254px_65m_S2A_MSIL1C_20220623_30CC</v>
      </c>
      <c r="AD2802" s="41" t="s">
        <v>752</v>
      </c>
    </row>
    <row r="2803" spans="2:30" x14ac:dyDescent="0.25">
      <c r="B2803" t="s">
        <v>3866</v>
      </c>
      <c r="C2803" t="s">
        <v>3817</v>
      </c>
      <c r="D2803" s="7" t="s">
        <v>3826</v>
      </c>
      <c r="E2803" s="2" t="b">
        <v>1</v>
      </c>
      <c r="F2803" s="2" t="s">
        <v>3815</v>
      </c>
      <c r="G2803" s="7" t="s">
        <v>8</v>
      </c>
      <c r="H2803" t="s">
        <v>101</v>
      </c>
      <c r="I2803" s="53">
        <v>44735</v>
      </c>
      <c r="J2803" s="42" t="s">
        <v>111</v>
      </c>
      <c r="K2803" s="2" t="s">
        <v>147</v>
      </c>
      <c r="L2803" s="9">
        <v>36.299999999999997</v>
      </c>
      <c r="M2803" t="s">
        <v>3869</v>
      </c>
      <c r="N2803" s="2" t="s">
        <v>85</v>
      </c>
      <c r="O2803" s="2" t="s">
        <v>4139</v>
      </c>
      <c r="P2803" s="2" t="str">
        <f>VLOOKUP(I2803,Period!A:B,2,FALSE)</f>
        <v>2022H1</v>
      </c>
      <c r="Q2803" s="9">
        <f t="shared" si="486"/>
        <v>20.150000000000002</v>
      </c>
      <c r="R2803" s="2">
        <f t="shared" si="499"/>
        <v>30</v>
      </c>
      <c r="S2803" t="str">
        <f t="shared" si="488"/>
        <v>02 Sunny (10%-30%)</v>
      </c>
      <c r="T2803" t="str">
        <f t="shared" si="500"/>
        <v>44735S2A_MSIL1CCDM-MLB-CLSTA4473502 Sunny (10%-30%)</v>
      </c>
      <c r="U2803">
        <f>IF(COUNTIF(T$2:T2802,T2803)&gt;=1,0,1)</f>
        <v>0</v>
      </c>
      <c r="V2803" s="26" t="s">
        <v>751</v>
      </c>
      <c r="W2803" s="26">
        <f t="shared" si="489"/>
        <v>2022</v>
      </c>
      <c r="X2803" s="26" t="str">
        <f t="shared" si="490"/>
        <v>06</v>
      </c>
      <c r="Y2803" s="26">
        <f t="shared" si="491"/>
        <v>23</v>
      </c>
      <c r="Z2803" s="26" t="str">
        <f t="shared" si="492"/>
        <v>19</v>
      </c>
      <c r="AA2803" s="26" t="str">
        <f t="shared" si="493"/>
        <v>03</v>
      </c>
      <c r="AB2803" s="26" t="str">
        <f t="shared" si="494"/>
        <v>45</v>
      </c>
      <c r="AC2803" s="86" t="str">
        <f t="shared" si="495"/>
        <v>CLS_TA_2500X1254px_65m_S2A_MSIL1C_20220623_30CC</v>
      </c>
      <c r="AD2803" s="41" t="s">
        <v>752</v>
      </c>
    </row>
    <row r="2804" spans="2:30" x14ac:dyDescent="0.25">
      <c r="B2804" t="s">
        <v>3866</v>
      </c>
      <c r="C2804" t="s">
        <v>3817</v>
      </c>
      <c r="D2804" s="7" t="s">
        <v>3826</v>
      </c>
      <c r="E2804" s="2" t="b">
        <v>1</v>
      </c>
      <c r="F2804" s="2" t="s">
        <v>3815</v>
      </c>
      <c r="G2804" s="7" t="s">
        <v>8</v>
      </c>
      <c r="H2804" t="s">
        <v>101</v>
      </c>
      <c r="I2804" s="57">
        <v>44732</v>
      </c>
      <c r="J2804" s="56" t="s">
        <v>102</v>
      </c>
      <c r="K2804" s="2" t="s">
        <v>3846</v>
      </c>
      <c r="L2804" s="9">
        <v>56.3</v>
      </c>
      <c r="M2804" t="s">
        <v>3869</v>
      </c>
      <c r="N2804" s="2" t="s">
        <v>85</v>
      </c>
      <c r="O2804" s="2" t="s">
        <v>4139</v>
      </c>
      <c r="P2804" s="2" t="str">
        <f>VLOOKUP(I2804,Period!A:B,2,FALSE)</f>
        <v>2022H1</v>
      </c>
      <c r="Q2804" s="9">
        <f t="shared" si="486"/>
        <v>31.875</v>
      </c>
      <c r="R2804" s="2">
        <f t="shared" ref="R2804:R2817" si="501">ROUNDUP(Q2804/10,0)*10</f>
        <v>40</v>
      </c>
      <c r="S2804" t="str">
        <f t="shared" si="488"/>
        <v>03 Cloudy (40%-90%)</v>
      </c>
      <c r="T2804" t="str">
        <f t="shared" ref="T2804:T2817" si="502">CONCATENATE(I2804,B2804,C2804,H2804,I2804,S2804)</f>
        <v>44732S2A_MSIL1CCDM-MLB-CLSTA4473203 Cloudy (40%-90%)</v>
      </c>
      <c r="U2804">
        <f>IF(COUNTIF(T$2:T2803,T2804)&gt;=1,0,1)</f>
        <v>1</v>
      </c>
      <c r="V2804" s="26" t="s">
        <v>751</v>
      </c>
      <c r="W2804" s="26">
        <f t="shared" si="489"/>
        <v>2022</v>
      </c>
      <c r="X2804" s="26" t="str">
        <f t="shared" si="490"/>
        <v>06</v>
      </c>
      <c r="Y2804" s="26">
        <f t="shared" si="491"/>
        <v>20</v>
      </c>
      <c r="Z2804" s="26" t="str">
        <f t="shared" si="492"/>
        <v>18</v>
      </c>
      <c r="AA2804" s="26" t="str">
        <f t="shared" si="493"/>
        <v>54</v>
      </c>
      <c r="AB2804" s="26" t="str">
        <f t="shared" si="494"/>
        <v>07</v>
      </c>
      <c r="AC2804" s="86" t="str">
        <f t="shared" si="495"/>
        <v>CLS_TA_2500X1254px_65m_S2A_MSIL1C_20220620_40CC</v>
      </c>
      <c r="AD2804" s="41" t="s">
        <v>752</v>
      </c>
    </row>
    <row r="2805" spans="2:30" x14ac:dyDescent="0.25">
      <c r="B2805" t="s">
        <v>3866</v>
      </c>
      <c r="C2805" t="s">
        <v>3817</v>
      </c>
      <c r="D2805" s="7" t="s">
        <v>3826</v>
      </c>
      <c r="E2805" s="2" t="b">
        <v>1</v>
      </c>
      <c r="F2805" s="2" t="s">
        <v>3815</v>
      </c>
      <c r="G2805" s="7" t="s">
        <v>8</v>
      </c>
      <c r="H2805" t="s">
        <v>101</v>
      </c>
      <c r="I2805" s="57">
        <v>44732</v>
      </c>
      <c r="J2805" s="56" t="s">
        <v>103</v>
      </c>
      <c r="K2805" s="2" t="s">
        <v>3837</v>
      </c>
      <c r="L2805" s="9">
        <v>26.8</v>
      </c>
      <c r="M2805" t="s">
        <v>3869</v>
      </c>
      <c r="N2805" s="2" t="s">
        <v>85</v>
      </c>
      <c r="O2805" s="2" t="s">
        <v>4139</v>
      </c>
      <c r="P2805" s="2" t="str">
        <f>VLOOKUP(I2805,Period!A:B,2,FALSE)</f>
        <v>2022H1</v>
      </c>
      <c r="Q2805" s="9">
        <f t="shared" si="486"/>
        <v>31.875</v>
      </c>
      <c r="R2805" s="2">
        <f t="shared" si="501"/>
        <v>40</v>
      </c>
      <c r="S2805" t="str">
        <f t="shared" si="488"/>
        <v>03 Cloudy (40%-90%)</v>
      </c>
      <c r="T2805" t="str">
        <f t="shared" si="502"/>
        <v>44732S2A_MSIL1CCDM-MLB-CLSTA4473203 Cloudy (40%-90%)</v>
      </c>
      <c r="U2805">
        <f>IF(COUNTIF(T$2:T2804,T2805)&gt;=1,0,1)</f>
        <v>0</v>
      </c>
      <c r="V2805" s="26" t="s">
        <v>751</v>
      </c>
      <c r="W2805" s="26">
        <f t="shared" si="489"/>
        <v>2022</v>
      </c>
      <c r="X2805" s="26" t="str">
        <f t="shared" si="490"/>
        <v>06</v>
      </c>
      <c r="Y2805" s="26">
        <f t="shared" si="491"/>
        <v>20</v>
      </c>
      <c r="Z2805" s="26" t="str">
        <f t="shared" si="492"/>
        <v>18</v>
      </c>
      <c r="AA2805" s="26" t="str">
        <f t="shared" si="493"/>
        <v>54</v>
      </c>
      <c r="AB2805" s="26" t="str">
        <f t="shared" si="494"/>
        <v>03</v>
      </c>
      <c r="AC2805" s="86" t="str">
        <f t="shared" si="495"/>
        <v>CLS_TA_2500X1254px_65m_S2A_MSIL1C_20220620_40CC</v>
      </c>
      <c r="AD2805" s="41" t="s">
        <v>752</v>
      </c>
    </row>
    <row r="2806" spans="2:30" x14ac:dyDescent="0.25">
      <c r="B2806" t="s">
        <v>3866</v>
      </c>
      <c r="C2806" t="s">
        <v>3817</v>
      </c>
      <c r="D2806" s="7" t="s">
        <v>3826</v>
      </c>
      <c r="E2806" s="2" t="b">
        <v>1</v>
      </c>
      <c r="F2806" s="2" t="s">
        <v>3815</v>
      </c>
      <c r="G2806" s="7" t="s">
        <v>8</v>
      </c>
      <c r="H2806" t="s">
        <v>101</v>
      </c>
      <c r="I2806" s="57">
        <v>44732</v>
      </c>
      <c r="J2806" s="56" t="s">
        <v>104</v>
      </c>
      <c r="K2806" s="2" t="s">
        <v>3837</v>
      </c>
      <c r="L2806" s="9">
        <v>13.8</v>
      </c>
      <c r="M2806" t="s">
        <v>3869</v>
      </c>
      <c r="N2806" s="2" t="s">
        <v>85</v>
      </c>
      <c r="O2806" s="2" t="s">
        <v>4139</v>
      </c>
      <c r="P2806" s="2" t="str">
        <f>VLOOKUP(I2806,Period!A:B,2,FALSE)</f>
        <v>2022H1</v>
      </c>
      <c r="Q2806" s="9">
        <f t="shared" si="486"/>
        <v>31.875</v>
      </c>
      <c r="R2806" s="2">
        <f t="shared" si="501"/>
        <v>40</v>
      </c>
      <c r="S2806" t="str">
        <f t="shared" si="488"/>
        <v>03 Cloudy (40%-90%)</v>
      </c>
      <c r="T2806" t="str">
        <f t="shared" si="502"/>
        <v>44732S2A_MSIL1CCDM-MLB-CLSTA4473203 Cloudy (40%-90%)</v>
      </c>
      <c r="U2806">
        <f>IF(COUNTIF(T$2:T2805,T2806)&gt;=1,0,1)</f>
        <v>0</v>
      </c>
      <c r="V2806" s="26" t="s">
        <v>751</v>
      </c>
      <c r="W2806" s="26">
        <f t="shared" si="489"/>
        <v>2022</v>
      </c>
      <c r="X2806" s="26" t="str">
        <f t="shared" si="490"/>
        <v>06</v>
      </c>
      <c r="Y2806" s="26">
        <f t="shared" si="491"/>
        <v>20</v>
      </c>
      <c r="Z2806" s="26" t="str">
        <f t="shared" si="492"/>
        <v>18</v>
      </c>
      <c r="AA2806" s="26" t="str">
        <f t="shared" si="493"/>
        <v>54</v>
      </c>
      <c r="AB2806" s="26" t="str">
        <f t="shared" si="494"/>
        <v>03</v>
      </c>
      <c r="AC2806" s="86" t="str">
        <f t="shared" si="495"/>
        <v>CLS_TA_2500X1254px_65m_S2A_MSIL1C_20220620_40CC</v>
      </c>
      <c r="AD2806" s="41" t="s">
        <v>752</v>
      </c>
    </row>
    <row r="2807" spans="2:30" x14ac:dyDescent="0.25">
      <c r="B2807" t="s">
        <v>3866</v>
      </c>
      <c r="C2807" t="s">
        <v>3817</v>
      </c>
      <c r="D2807" s="7" t="s">
        <v>3826</v>
      </c>
      <c r="E2807" s="2" t="b">
        <v>1</v>
      </c>
      <c r="F2807" s="2" t="s">
        <v>3815</v>
      </c>
      <c r="G2807" s="7" t="s">
        <v>8</v>
      </c>
      <c r="H2807" t="s">
        <v>101</v>
      </c>
      <c r="I2807" s="57">
        <v>44732</v>
      </c>
      <c r="J2807" s="56" t="s">
        <v>3827</v>
      </c>
      <c r="K2807" s="2" t="s">
        <v>114</v>
      </c>
      <c r="L2807" s="9">
        <v>6.9</v>
      </c>
      <c r="M2807" t="s">
        <v>3869</v>
      </c>
      <c r="N2807" s="2" t="s">
        <v>85</v>
      </c>
      <c r="O2807" s="2" t="s">
        <v>4139</v>
      </c>
      <c r="P2807" s="2" t="str">
        <f>VLOOKUP(I2807,Period!A:B,2,FALSE)</f>
        <v>2022H1</v>
      </c>
      <c r="Q2807" s="9">
        <f t="shared" si="486"/>
        <v>31.875</v>
      </c>
      <c r="R2807" s="2">
        <f t="shared" si="501"/>
        <v>40</v>
      </c>
      <c r="S2807" t="str">
        <f t="shared" si="488"/>
        <v>03 Cloudy (40%-90%)</v>
      </c>
      <c r="T2807" t="str">
        <f t="shared" si="502"/>
        <v>44732S2A_MSIL1CCDM-MLB-CLSTA4473203 Cloudy (40%-90%)</v>
      </c>
      <c r="U2807">
        <f>IF(COUNTIF(T$2:T2806,T2807)&gt;=1,0,1)</f>
        <v>0</v>
      </c>
      <c r="V2807" s="26" t="s">
        <v>751</v>
      </c>
      <c r="W2807" s="26">
        <f t="shared" si="489"/>
        <v>2022</v>
      </c>
      <c r="X2807" s="26" t="str">
        <f t="shared" si="490"/>
        <v>06</v>
      </c>
      <c r="Y2807" s="26">
        <f t="shared" si="491"/>
        <v>20</v>
      </c>
      <c r="Z2807" s="26" t="str">
        <f t="shared" si="492"/>
        <v>18</v>
      </c>
      <c r="AA2807" s="26" t="str">
        <f t="shared" si="493"/>
        <v>53</v>
      </c>
      <c r="AB2807" s="26" t="str">
        <f t="shared" si="494"/>
        <v>59</v>
      </c>
      <c r="AC2807" s="86" t="str">
        <f t="shared" si="495"/>
        <v>CLS_TA_2500X1254px_65m_S2A_MSIL1C_20220620_40CC</v>
      </c>
      <c r="AD2807" s="41" t="s">
        <v>752</v>
      </c>
    </row>
    <row r="2808" spans="2:30" x14ac:dyDescent="0.25">
      <c r="B2808" t="s">
        <v>3866</v>
      </c>
      <c r="C2808" t="s">
        <v>3817</v>
      </c>
      <c r="D2808" s="7" t="s">
        <v>3826</v>
      </c>
      <c r="E2808" s="2" t="b">
        <v>1</v>
      </c>
      <c r="F2808" s="2" t="s">
        <v>3815</v>
      </c>
      <c r="G2808" s="7" t="s">
        <v>8</v>
      </c>
      <c r="H2808" t="s">
        <v>101</v>
      </c>
      <c r="I2808" s="57">
        <v>44732</v>
      </c>
      <c r="J2808" s="56" t="s">
        <v>105</v>
      </c>
      <c r="K2808" s="2" t="s">
        <v>129</v>
      </c>
      <c r="L2808" s="9">
        <v>65.599999999999994</v>
      </c>
      <c r="M2808" t="s">
        <v>3869</v>
      </c>
      <c r="N2808" s="2" t="s">
        <v>85</v>
      </c>
      <c r="O2808" s="2" t="s">
        <v>4139</v>
      </c>
      <c r="P2808" s="2" t="str">
        <f>VLOOKUP(I2808,Period!A:B,2,FALSE)</f>
        <v>2022H1</v>
      </c>
      <c r="Q2808" s="9">
        <f t="shared" si="486"/>
        <v>31.875</v>
      </c>
      <c r="R2808" s="2">
        <f t="shared" si="501"/>
        <v>40</v>
      </c>
      <c r="S2808" t="str">
        <f t="shared" si="488"/>
        <v>03 Cloudy (40%-90%)</v>
      </c>
      <c r="T2808" t="str">
        <f t="shared" si="502"/>
        <v>44732S2A_MSIL1CCDM-MLB-CLSTA4473203 Cloudy (40%-90%)</v>
      </c>
      <c r="U2808">
        <f>IF(COUNTIF(T$2:T2807,T2808)&gt;=1,0,1)</f>
        <v>0</v>
      </c>
      <c r="V2808" s="26" t="s">
        <v>751</v>
      </c>
      <c r="W2808" s="26">
        <f t="shared" si="489"/>
        <v>2022</v>
      </c>
      <c r="X2808" s="26" t="str">
        <f t="shared" si="490"/>
        <v>06</v>
      </c>
      <c r="Y2808" s="26">
        <f t="shared" si="491"/>
        <v>20</v>
      </c>
      <c r="Z2808" s="26" t="str">
        <f t="shared" si="492"/>
        <v>18</v>
      </c>
      <c r="AA2808" s="26" t="str">
        <f t="shared" si="493"/>
        <v>53</v>
      </c>
      <c r="AB2808" s="26" t="str">
        <f t="shared" si="494"/>
        <v>55</v>
      </c>
      <c r="AC2808" s="86" t="str">
        <f t="shared" si="495"/>
        <v>CLS_TA_2500X1254px_65m_S2A_MSIL1C_20220620_40CC</v>
      </c>
      <c r="AD2808" s="41" t="s">
        <v>752</v>
      </c>
    </row>
    <row r="2809" spans="2:30" x14ac:dyDescent="0.25">
      <c r="B2809" t="s">
        <v>3866</v>
      </c>
      <c r="C2809" t="s">
        <v>3817</v>
      </c>
      <c r="D2809" s="7" t="s">
        <v>3826</v>
      </c>
      <c r="E2809" s="2" t="b">
        <v>1</v>
      </c>
      <c r="F2809" s="2" t="s">
        <v>3815</v>
      </c>
      <c r="G2809" s="7" t="s">
        <v>8</v>
      </c>
      <c r="H2809" t="s">
        <v>101</v>
      </c>
      <c r="I2809" s="57">
        <v>44732</v>
      </c>
      <c r="J2809" s="56" t="s">
        <v>110</v>
      </c>
      <c r="K2809" s="2" t="s">
        <v>116</v>
      </c>
      <c r="L2809" s="9">
        <v>36.4</v>
      </c>
      <c r="M2809" t="s">
        <v>3869</v>
      </c>
      <c r="N2809" s="2" t="s">
        <v>85</v>
      </c>
      <c r="O2809" s="2" t="s">
        <v>4139</v>
      </c>
      <c r="P2809" s="2" t="str">
        <f>VLOOKUP(I2809,Period!A:B,2,FALSE)</f>
        <v>2022H1</v>
      </c>
      <c r="Q2809" s="9">
        <f t="shared" si="486"/>
        <v>31.875</v>
      </c>
      <c r="R2809" s="2">
        <f t="shared" si="501"/>
        <v>40</v>
      </c>
      <c r="S2809" t="str">
        <f t="shared" si="488"/>
        <v>03 Cloudy (40%-90%)</v>
      </c>
      <c r="T2809" t="str">
        <f t="shared" si="502"/>
        <v>44732S2A_MSIL1CCDM-MLB-CLSTA4473203 Cloudy (40%-90%)</v>
      </c>
      <c r="U2809">
        <f>IF(COUNTIF(T$2:T2808,T2809)&gt;=1,0,1)</f>
        <v>0</v>
      </c>
      <c r="V2809" s="26" t="s">
        <v>751</v>
      </c>
      <c r="W2809" s="26">
        <f t="shared" si="489"/>
        <v>2022</v>
      </c>
      <c r="X2809" s="26" t="str">
        <f t="shared" si="490"/>
        <v>06</v>
      </c>
      <c r="Y2809" s="26">
        <f t="shared" si="491"/>
        <v>20</v>
      </c>
      <c r="Z2809" s="26" t="str">
        <f t="shared" si="492"/>
        <v>18</v>
      </c>
      <c r="AA2809" s="26" t="str">
        <f t="shared" si="493"/>
        <v>53</v>
      </c>
      <c r="AB2809" s="26" t="str">
        <f t="shared" si="494"/>
        <v>49</v>
      </c>
      <c r="AC2809" s="86" t="str">
        <f t="shared" si="495"/>
        <v>CLS_TA_2500X1254px_65m_S2A_MSIL1C_20220620_40CC</v>
      </c>
      <c r="AD2809" s="41" t="s">
        <v>752</v>
      </c>
    </row>
    <row r="2810" spans="2:30" x14ac:dyDescent="0.25">
      <c r="B2810" t="s">
        <v>3866</v>
      </c>
      <c r="C2810" t="s">
        <v>3817</v>
      </c>
      <c r="D2810" s="7" t="s">
        <v>3826</v>
      </c>
      <c r="E2810" s="2" t="b">
        <v>1</v>
      </c>
      <c r="F2810" s="2" t="s">
        <v>3815</v>
      </c>
      <c r="G2810" s="7" t="s">
        <v>8</v>
      </c>
      <c r="H2810" t="s">
        <v>101</v>
      </c>
      <c r="I2810" s="57">
        <v>44732</v>
      </c>
      <c r="J2810" s="56" t="s">
        <v>111</v>
      </c>
      <c r="K2810" s="2" t="s">
        <v>135</v>
      </c>
      <c r="L2810" s="9">
        <v>32.700000000000003</v>
      </c>
      <c r="M2810" t="s">
        <v>3869</v>
      </c>
      <c r="N2810" s="2" t="s">
        <v>85</v>
      </c>
      <c r="O2810" s="2" t="s">
        <v>4139</v>
      </c>
      <c r="P2810" s="2" t="str">
        <f>VLOOKUP(I2810,Period!A:B,2,FALSE)</f>
        <v>2022H1</v>
      </c>
      <c r="Q2810" s="9">
        <f t="shared" si="486"/>
        <v>31.875</v>
      </c>
      <c r="R2810" s="2">
        <f t="shared" si="501"/>
        <v>40</v>
      </c>
      <c r="S2810" t="str">
        <f t="shared" si="488"/>
        <v>03 Cloudy (40%-90%)</v>
      </c>
      <c r="T2810" t="str">
        <f t="shared" si="502"/>
        <v>44732S2A_MSIL1CCDM-MLB-CLSTA4473203 Cloudy (40%-90%)</v>
      </c>
      <c r="U2810">
        <f>IF(COUNTIF(T$2:T2809,T2810)&gt;=1,0,1)</f>
        <v>0</v>
      </c>
      <c r="V2810" s="26" t="s">
        <v>751</v>
      </c>
      <c r="W2810" s="26">
        <f t="shared" si="489"/>
        <v>2022</v>
      </c>
      <c r="X2810" s="26" t="str">
        <f t="shared" si="490"/>
        <v>06</v>
      </c>
      <c r="Y2810" s="26">
        <f t="shared" si="491"/>
        <v>20</v>
      </c>
      <c r="Z2810" s="26" t="str">
        <f t="shared" si="492"/>
        <v>18</v>
      </c>
      <c r="AA2810" s="26" t="str">
        <f t="shared" si="493"/>
        <v>53</v>
      </c>
      <c r="AB2810" s="26" t="str">
        <f t="shared" si="494"/>
        <v>48</v>
      </c>
      <c r="AC2810" s="86" t="str">
        <f t="shared" si="495"/>
        <v>CLS_TA_2500X1254px_65m_S2A_MSIL1C_20220620_40CC</v>
      </c>
      <c r="AD2810" s="41" t="s">
        <v>752</v>
      </c>
    </row>
    <row r="2811" spans="2:30" x14ac:dyDescent="0.25">
      <c r="B2811" t="s">
        <v>3866</v>
      </c>
      <c r="C2811" t="s">
        <v>3817</v>
      </c>
      <c r="D2811" s="7" t="s">
        <v>3826</v>
      </c>
      <c r="E2811" s="2" t="b">
        <v>1</v>
      </c>
      <c r="F2811" s="2" t="s">
        <v>3815</v>
      </c>
      <c r="G2811" s="7" t="s">
        <v>8</v>
      </c>
      <c r="H2811" t="s">
        <v>101</v>
      </c>
      <c r="I2811" s="57">
        <v>44732</v>
      </c>
      <c r="J2811" s="56" t="s">
        <v>3828</v>
      </c>
      <c r="K2811" s="2" t="s">
        <v>142</v>
      </c>
      <c r="L2811" s="9">
        <v>16.5</v>
      </c>
      <c r="M2811" t="s">
        <v>3869</v>
      </c>
      <c r="N2811" s="2" t="s">
        <v>85</v>
      </c>
      <c r="O2811" s="2" t="s">
        <v>4139</v>
      </c>
      <c r="P2811" s="2" t="str">
        <f>VLOOKUP(I2811,Period!A:B,2,FALSE)</f>
        <v>2022H1</v>
      </c>
      <c r="Q2811" s="9">
        <f t="shared" si="486"/>
        <v>31.875</v>
      </c>
      <c r="R2811" s="2">
        <f t="shared" si="501"/>
        <v>40</v>
      </c>
      <c r="S2811" t="str">
        <f t="shared" si="488"/>
        <v>03 Cloudy (40%-90%)</v>
      </c>
      <c r="T2811" t="str">
        <f t="shared" si="502"/>
        <v>44732S2A_MSIL1CCDM-MLB-CLSTA4473203 Cloudy (40%-90%)</v>
      </c>
      <c r="U2811">
        <f>IF(COUNTIF(T$2:T2810,T2811)&gt;=1,0,1)</f>
        <v>0</v>
      </c>
      <c r="V2811" s="26" t="s">
        <v>751</v>
      </c>
      <c r="W2811" s="26">
        <f t="shared" si="489"/>
        <v>2022</v>
      </c>
      <c r="X2811" s="26" t="str">
        <f t="shared" si="490"/>
        <v>06</v>
      </c>
      <c r="Y2811" s="26">
        <f t="shared" si="491"/>
        <v>20</v>
      </c>
      <c r="Z2811" s="26" t="str">
        <f t="shared" si="492"/>
        <v>18</v>
      </c>
      <c r="AA2811" s="26" t="str">
        <f t="shared" si="493"/>
        <v>53</v>
      </c>
      <c r="AB2811" s="26" t="str">
        <f t="shared" si="494"/>
        <v>44</v>
      </c>
      <c r="AC2811" s="86" t="str">
        <f t="shared" si="495"/>
        <v>CLS_TA_2500X1254px_65m_S2A_MSIL1C_20220620_40CC</v>
      </c>
      <c r="AD2811" s="41" t="s">
        <v>752</v>
      </c>
    </row>
    <row r="2812" spans="2:30" x14ac:dyDescent="0.25">
      <c r="B2812" t="s">
        <v>3866</v>
      </c>
      <c r="C2812" t="s">
        <v>3817</v>
      </c>
      <c r="D2812" s="7" t="s">
        <v>3826</v>
      </c>
      <c r="E2812" s="2" t="b">
        <v>1</v>
      </c>
      <c r="F2812" s="2" t="s">
        <v>3815</v>
      </c>
      <c r="G2812" s="7" t="s">
        <v>8</v>
      </c>
      <c r="H2812" t="s">
        <v>101</v>
      </c>
      <c r="I2812" s="53">
        <v>44730</v>
      </c>
      <c r="J2812" s="42" t="s">
        <v>102</v>
      </c>
      <c r="K2812" s="2" t="s">
        <v>127</v>
      </c>
      <c r="L2812" s="9">
        <v>2.2000000000000002</v>
      </c>
      <c r="M2812" t="s">
        <v>3869</v>
      </c>
      <c r="N2812" s="2" t="s">
        <v>85</v>
      </c>
      <c r="O2812" s="2" t="s">
        <v>4139</v>
      </c>
      <c r="P2812" s="2" t="str">
        <f>VLOOKUP(I2812,Period!A:B,2,FALSE)</f>
        <v>2022H1</v>
      </c>
      <c r="Q2812" s="9">
        <f t="shared" si="486"/>
        <v>41.25</v>
      </c>
      <c r="R2812" s="2">
        <f t="shared" si="501"/>
        <v>50</v>
      </c>
      <c r="S2812" t="str">
        <f t="shared" si="488"/>
        <v>03 Cloudy (40%-90%)</v>
      </c>
      <c r="T2812" t="str">
        <f t="shared" si="502"/>
        <v>44730S2A_MSIL1CCDM-MLB-CLSTA4473003 Cloudy (40%-90%)</v>
      </c>
      <c r="U2812">
        <f>IF(COUNTIF(T$2:T2811,T2812)&gt;=1,0,1)</f>
        <v>1</v>
      </c>
      <c r="V2812" s="26" t="s">
        <v>751</v>
      </c>
      <c r="W2812" s="26">
        <f t="shared" si="489"/>
        <v>2022</v>
      </c>
      <c r="X2812" s="26" t="str">
        <f t="shared" si="490"/>
        <v>06</v>
      </c>
      <c r="Y2812" s="26">
        <f t="shared" si="491"/>
        <v>18</v>
      </c>
      <c r="Z2812" s="26" t="str">
        <f t="shared" si="492"/>
        <v>19</v>
      </c>
      <c r="AA2812" s="26" t="str">
        <f t="shared" si="493"/>
        <v>03</v>
      </c>
      <c r="AB2812" s="26" t="str">
        <f t="shared" si="494"/>
        <v>55</v>
      </c>
      <c r="AC2812" s="86" t="str">
        <f t="shared" si="495"/>
        <v>CLS_TA_2500X1254px_65m_S2A_MSIL1C_20220618_50CC</v>
      </c>
      <c r="AD2812" s="41" t="s">
        <v>752</v>
      </c>
    </row>
    <row r="2813" spans="2:30" x14ac:dyDescent="0.25">
      <c r="B2813" t="s">
        <v>3866</v>
      </c>
      <c r="C2813" t="s">
        <v>3817</v>
      </c>
      <c r="D2813" s="7" t="s">
        <v>3826</v>
      </c>
      <c r="E2813" s="2" t="b">
        <v>1</v>
      </c>
      <c r="F2813" s="2" t="s">
        <v>3815</v>
      </c>
      <c r="G2813" s="7" t="s">
        <v>8</v>
      </c>
      <c r="H2813" t="s">
        <v>101</v>
      </c>
      <c r="I2813" s="53">
        <v>44730</v>
      </c>
      <c r="J2813" s="42" t="s">
        <v>103</v>
      </c>
      <c r="K2813" s="2" t="s">
        <v>127</v>
      </c>
      <c r="L2813" s="9">
        <v>30.8</v>
      </c>
      <c r="M2813" t="s">
        <v>3869</v>
      </c>
      <c r="N2813" s="2" t="s">
        <v>85</v>
      </c>
      <c r="O2813" s="2" t="s">
        <v>4139</v>
      </c>
      <c r="P2813" s="2" t="str">
        <f>VLOOKUP(I2813,Period!A:B,2,FALSE)</f>
        <v>2022H1</v>
      </c>
      <c r="Q2813" s="9">
        <f t="shared" si="486"/>
        <v>41.25</v>
      </c>
      <c r="R2813" s="2">
        <f t="shared" si="501"/>
        <v>50</v>
      </c>
      <c r="S2813" t="str">
        <f t="shared" si="488"/>
        <v>03 Cloudy (40%-90%)</v>
      </c>
      <c r="T2813" t="str">
        <f t="shared" si="502"/>
        <v>44730S2A_MSIL1CCDM-MLB-CLSTA4473003 Cloudy (40%-90%)</v>
      </c>
      <c r="U2813">
        <f>IF(COUNTIF(T$2:T2812,T2813)&gt;=1,0,1)</f>
        <v>0</v>
      </c>
      <c r="V2813" s="26" t="s">
        <v>751</v>
      </c>
      <c r="W2813" s="26">
        <f t="shared" si="489"/>
        <v>2022</v>
      </c>
      <c r="X2813" s="26" t="str">
        <f t="shared" si="490"/>
        <v>06</v>
      </c>
      <c r="Y2813" s="26">
        <f t="shared" si="491"/>
        <v>18</v>
      </c>
      <c r="Z2813" s="26" t="str">
        <f t="shared" si="492"/>
        <v>19</v>
      </c>
      <c r="AA2813" s="26" t="str">
        <f t="shared" si="493"/>
        <v>03</v>
      </c>
      <c r="AB2813" s="26" t="str">
        <f t="shared" si="494"/>
        <v>55</v>
      </c>
      <c r="AC2813" s="86" t="str">
        <f t="shared" si="495"/>
        <v>CLS_TA_2500X1254px_65m_S2A_MSIL1C_20220618_50CC</v>
      </c>
      <c r="AD2813" s="41" t="s">
        <v>752</v>
      </c>
    </row>
    <row r="2814" spans="2:30" x14ac:dyDescent="0.25">
      <c r="B2814" t="s">
        <v>3866</v>
      </c>
      <c r="C2814" t="s">
        <v>3817</v>
      </c>
      <c r="D2814" s="7" t="s">
        <v>3826</v>
      </c>
      <c r="E2814" s="2" t="b">
        <v>1</v>
      </c>
      <c r="F2814" s="2" t="s">
        <v>3815</v>
      </c>
      <c r="G2814" s="7" t="s">
        <v>8</v>
      </c>
      <c r="H2814" t="s">
        <v>101</v>
      </c>
      <c r="I2814" s="53">
        <v>44730</v>
      </c>
      <c r="J2814" s="42" t="s">
        <v>104</v>
      </c>
      <c r="K2814" s="2" t="s">
        <v>127</v>
      </c>
      <c r="L2814" s="9">
        <v>42.3</v>
      </c>
      <c r="M2814" t="s">
        <v>3869</v>
      </c>
      <c r="N2814" s="2" t="s">
        <v>85</v>
      </c>
      <c r="O2814" s="2" t="s">
        <v>4139</v>
      </c>
      <c r="P2814" s="2" t="str">
        <f>VLOOKUP(I2814,Period!A:B,2,FALSE)</f>
        <v>2022H1</v>
      </c>
      <c r="Q2814" s="9">
        <f t="shared" si="486"/>
        <v>41.25</v>
      </c>
      <c r="R2814" s="2">
        <f t="shared" si="501"/>
        <v>50</v>
      </c>
      <c r="S2814" t="str">
        <f t="shared" si="488"/>
        <v>03 Cloudy (40%-90%)</v>
      </c>
      <c r="T2814" t="str">
        <f t="shared" si="502"/>
        <v>44730S2A_MSIL1CCDM-MLB-CLSTA4473003 Cloudy (40%-90%)</v>
      </c>
      <c r="U2814">
        <f>IF(COUNTIF(T$2:T2813,T2814)&gt;=1,0,1)</f>
        <v>0</v>
      </c>
      <c r="V2814" s="26" t="s">
        <v>751</v>
      </c>
      <c r="W2814" s="26">
        <f t="shared" si="489"/>
        <v>2022</v>
      </c>
      <c r="X2814" s="26" t="str">
        <f t="shared" si="490"/>
        <v>06</v>
      </c>
      <c r="Y2814" s="26">
        <f t="shared" si="491"/>
        <v>18</v>
      </c>
      <c r="Z2814" s="26" t="str">
        <f t="shared" si="492"/>
        <v>19</v>
      </c>
      <c r="AA2814" s="26" t="str">
        <f t="shared" si="493"/>
        <v>03</v>
      </c>
      <c r="AB2814" s="26" t="str">
        <f t="shared" si="494"/>
        <v>55</v>
      </c>
      <c r="AC2814" s="86" t="str">
        <f t="shared" si="495"/>
        <v>CLS_TA_2500X1254px_65m_S2A_MSIL1C_20220618_50CC</v>
      </c>
      <c r="AD2814" s="41" t="s">
        <v>752</v>
      </c>
    </row>
    <row r="2815" spans="2:30" x14ac:dyDescent="0.25">
      <c r="B2815" t="s">
        <v>3866</v>
      </c>
      <c r="C2815" t="s">
        <v>3817</v>
      </c>
      <c r="D2815" s="7" t="s">
        <v>3826</v>
      </c>
      <c r="E2815" s="2" t="b">
        <v>1</v>
      </c>
      <c r="F2815" s="2" t="s">
        <v>3815</v>
      </c>
      <c r="G2815" s="7" t="s">
        <v>8</v>
      </c>
      <c r="H2815" t="s">
        <v>101</v>
      </c>
      <c r="I2815" s="53">
        <v>44730</v>
      </c>
      <c r="J2815" s="42" t="s">
        <v>105</v>
      </c>
      <c r="K2815" s="2" t="s">
        <v>127</v>
      </c>
      <c r="L2815" s="9">
        <v>27.4</v>
      </c>
      <c r="M2815" t="s">
        <v>3869</v>
      </c>
      <c r="N2815" s="2" t="s">
        <v>85</v>
      </c>
      <c r="O2815" s="2" t="s">
        <v>4139</v>
      </c>
      <c r="P2815" s="2" t="str">
        <f>VLOOKUP(I2815,Period!A:B,2,FALSE)</f>
        <v>2022H1</v>
      </c>
      <c r="Q2815" s="9">
        <f t="shared" si="486"/>
        <v>41.25</v>
      </c>
      <c r="R2815" s="2">
        <f t="shared" si="501"/>
        <v>50</v>
      </c>
      <c r="S2815" t="str">
        <f t="shared" si="488"/>
        <v>03 Cloudy (40%-90%)</v>
      </c>
      <c r="T2815" t="str">
        <f t="shared" si="502"/>
        <v>44730S2A_MSIL1CCDM-MLB-CLSTA4473003 Cloudy (40%-90%)</v>
      </c>
      <c r="U2815">
        <f>IF(COUNTIF(T$2:T2814,T2815)&gt;=1,0,1)</f>
        <v>0</v>
      </c>
      <c r="V2815" s="26" t="s">
        <v>751</v>
      </c>
      <c r="W2815" s="26">
        <f t="shared" si="489"/>
        <v>2022</v>
      </c>
      <c r="X2815" s="26" t="str">
        <f t="shared" si="490"/>
        <v>06</v>
      </c>
      <c r="Y2815" s="26">
        <f t="shared" si="491"/>
        <v>18</v>
      </c>
      <c r="Z2815" s="26" t="str">
        <f t="shared" si="492"/>
        <v>19</v>
      </c>
      <c r="AA2815" s="26" t="str">
        <f t="shared" si="493"/>
        <v>03</v>
      </c>
      <c r="AB2815" s="26" t="str">
        <f t="shared" si="494"/>
        <v>55</v>
      </c>
      <c r="AC2815" s="86" t="str">
        <f t="shared" si="495"/>
        <v>CLS_TA_2500X1254px_65m_S2A_MSIL1C_20220618_50CC</v>
      </c>
      <c r="AD2815" s="41" t="s">
        <v>752</v>
      </c>
    </row>
    <row r="2816" spans="2:30" x14ac:dyDescent="0.25">
      <c r="B2816" t="s">
        <v>3866</v>
      </c>
      <c r="C2816" t="s">
        <v>3817</v>
      </c>
      <c r="D2816" s="7" t="s">
        <v>3826</v>
      </c>
      <c r="E2816" s="2" t="b">
        <v>1</v>
      </c>
      <c r="F2816" s="2" t="s">
        <v>3815</v>
      </c>
      <c r="G2816" s="7" t="s">
        <v>8</v>
      </c>
      <c r="H2816" t="s">
        <v>101</v>
      </c>
      <c r="I2816" s="53">
        <v>44730</v>
      </c>
      <c r="J2816" s="42" t="s">
        <v>110</v>
      </c>
      <c r="K2816" s="2" t="s">
        <v>123</v>
      </c>
      <c r="L2816" s="9">
        <v>70.5</v>
      </c>
      <c r="M2816" t="s">
        <v>3869</v>
      </c>
      <c r="N2816" s="2" t="s">
        <v>85</v>
      </c>
      <c r="O2816" s="2" t="s">
        <v>4139</v>
      </c>
      <c r="P2816" s="2" t="str">
        <f>VLOOKUP(I2816,Period!A:B,2,FALSE)</f>
        <v>2022H1</v>
      </c>
      <c r="Q2816" s="9">
        <f t="shared" si="486"/>
        <v>41.25</v>
      </c>
      <c r="R2816" s="2">
        <f t="shared" si="501"/>
        <v>50</v>
      </c>
      <c r="S2816" t="str">
        <f t="shared" si="488"/>
        <v>03 Cloudy (40%-90%)</v>
      </c>
      <c r="T2816" t="str">
        <f t="shared" si="502"/>
        <v>44730S2A_MSIL1CCDM-MLB-CLSTA4473003 Cloudy (40%-90%)</v>
      </c>
      <c r="U2816">
        <f>IF(COUNTIF(T$2:T2815,T2816)&gt;=1,0,1)</f>
        <v>0</v>
      </c>
      <c r="V2816" s="26" t="s">
        <v>751</v>
      </c>
      <c r="W2816" s="26">
        <f t="shared" si="489"/>
        <v>2022</v>
      </c>
      <c r="X2816" s="26" t="str">
        <f t="shared" si="490"/>
        <v>06</v>
      </c>
      <c r="Y2816" s="26">
        <f t="shared" si="491"/>
        <v>18</v>
      </c>
      <c r="Z2816" s="26" t="str">
        <f t="shared" si="492"/>
        <v>19</v>
      </c>
      <c r="AA2816" s="26" t="str">
        <f t="shared" si="493"/>
        <v>03</v>
      </c>
      <c r="AB2816" s="26" t="str">
        <f t="shared" si="494"/>
        <v>37</v>
      </c>
      <c r="AC2816" s="86" t="str">
        <f t="shared" si="495"/>
        <v>CLS_TA_2500X1254px_65m_S2A_MSIL1C_20220618_50CC</v>
      </c>
      <c r="AD2816" s="41" t="s">
        <v>752</v>
      </c>
    </row>
    <row r="2817" spans="2:30" x14ac:dyDescent="0.25">
      <c r="B2817" t="s">
        <v>3866</v>
      </c>
      <c r="C2817" t="s">
        <v>3817</v>
      </c>
      <c r="D2817" s="7" t="s">
        <v>3826</v>
      </c>
      <c r="E2817" s="2" t="b">
        <v>1</v>
      </c>
      <c r="F2817" s="2" t="s">
        <v>3815</v>
      </c>
      <c r="G2817" s="7" t="s">
        <v>8</v>
      </c>
      <c r="H2817" t="s">
        <v>101</v>
      </c>
      <c r="I2817" s="53">
        <v>44730</v>
      </c>
      <c r="J2817" s="42" t="s">
        <v>111</v>
      </c>
      <c r="K2817" s="2" t="s">
        <v>130</v>
      </c>
      <c r="L2817" s="9">
        <v>74.3</v>
      </c>
      <c r="M2817" t="s">
        <v>3869</v>
      </c>
      <c r="N2817" s="2" t="s">
        <v>85</v>
      </c>
      <c r="O2817" s="2" t="s">
        <v>4139</v>
      </c>
      <c r="P2817" s="2" t="str">
        <f>VLOOKUP(I2817,Period!A:B,2,FALSE)</f>
        <v>2022H1</v>
      </c>
      <c r="Q2817" s="9">
        <f t="shared" si="486"/>
        <v>41.25</v>
      </c>
      <c r="R2817" s="2">
        <f t="shared" si="501"/>
        <v>50</v>
      </c>
      <c r="S2817" t="str">
        <f t="shared" si="488"/>
        <v>03 Cloudy (40%-90%)</v>
      </c>
      <c r="T2817" t="str">
        <f t="shared" si="502"/>
        <v>44730S2A_MSIL1CCDM-MLB-CLSTA4473003 Cloudy (40%-90%)</v>
      </c>
      <c r="U2817">
        <f>IF(COUNTIF(T$2:T2816,T2817)&gt;=1,0,1)</f>
        <v>0</v>
      </c>
      <c r="V2817" s="26" t="s">
        <v>751</v>
      </c>
      <c r="W2817" s="26">
        <f t="shared" si="489"/>
        <v>2022</v>
      </c>
      <c r="X2817" s="26" t="str">
        <f t="shared" si="490"/>
        <v>06</v>
      </c>
      <c r="Y2817" s="26">
        <f t="shared" si="491"/>
        <v>18</v>
      </c>
      <c r="Z2817" s="26" t="str">
        <f t="shared" si="492"/>
        <v>19</v>
      </c>
      <c r="AA2817" s="26" t="str">
        <f t="shared" si="493"/>
        <v>03</v>
      </c>
      <c r="AB2817" s="26" t="str">
        <f t="shared" si="494"/>
        <v>36</v>
      </c>
      <c r="AC2817" s="86" t="str">
        <f t="shared" si="495"/>
        <v>CLS_TA_2500X1254px_65m_S2A_MSIL1C_20220618_50CC</v>
      </c>
      <c r="AD2817" s="41" t="s">
        <v>752</v>
      </c>
    </row>
    <row r="2818" spans="2:30" x14ac:dyDescent="0.25">
      <c r="B2818" t="s">
        <v>3866</v>
      </c>
      <c r="C2818" t="s">
        <v>3817</v>
      </c>
      <c r="D2818" s="7" t="s">
        <v>3826</v>
      </c>
      <c r="E2818" s="2" t="b">
        <v>1</v>
      </c>
      <c r="F2818" s="2" t="s">
        <v>3815</v>
      </c>
      <c r="G2818" s="7" t="s">
        <v>8</v>
      </c>
      <c r="H2818" t="s">
        <v>101</v>
      </c>
      <c r="I2818" s="57">
        <v>44727</v>
      </c>
      <c r="J2818" s="56" t="s">
        <v>102</v>
      </c>
      <c r="K2818" s="2" t="s">
        <v>114</v>
      </c>
      <c r="L2818" s="9">
        <v>0</v>
      </c>
      <c r="M2818" t="s">
        <v>3869</v>
      </c>
      <c r="N2818" s="2" t="s">
        <v>85</v>
      </c>
      <c r="O2818" s="2" t="s">
        <v>4139</v>
      </c>
      <c r="P2818" s="2" t="str">
        <f>VLOOKUP(I2818,Period!A:B,2,FALSE)</f>
        <v>2022H1</v>
      </c>
      <c r="Q2818" s="9">
        <f t="shared" ref="Q2818:Q2881" si="503">AVERAGEIFS(L:L,I:I,I2818,H:H,H2818,C:C,C2818,B:B,B2818)</f>
        <v>2.5000000000000001E-2</v>
      </c>
      <c r="R2818" s="2">
        <f t="shared" ref="R2818:R2859" si="504">ROUNDUP(Q2818/10,0)*10</f>
        <v>10</v>
      </c>
      <c r="S2818" t="str">
        <f t="shared" si="488"/>
        <v>02 Sunny (10%-30%)</v>
      </c>
      <c r="T2818" t="str">
        <f t="shared" ref="T2818:T2859" si="505">CONCATENATE(I2818,B2818,C2818,H2818,I2818,S2818)</f>
        <v>44727S2A_MSIL1CCDM-MLB-CLSTA4472702 Sunny (10%-30%)</v>
      </c>
      <c r="U2818">
        <f>IF(COUNTIF(T$2:T2817,T2818)&gt;=1,0,1)</f>
        <v>1</v>
      </c>
      <c r="V2818" s="26" t="s">
        <v>751</v>
      </c>
      <c r="W2818" s="26">
        <f t="shared" si="489"/>
        <v>2022</v>
      </c>
      <c r="X2818" s="26" t="str">
        <f t="shared" si="490"/>
        <v>06</v>
      </c>
      <c r="Y2818" s="26">
        <f t="shared" si="491"/>
        <v>15</v>
      </c>
      <c r="Z2818" s="26" t="str">
        <f t="shared" si="492"/>
        <v>18</v>
      </c>
      <c r="AA2818" s="26" t="str">
        <f t="shared" si="493"/>
        <v>53</v>
      </c>
      <c r="AB2818" s="26" t="str">
        <f t="shared" si="494"/>
        <v>59</v>
      </c>
      <c r="AC2818" s="86" t="str">
        <f t="shared" si="495"/>
        <v>CLS_TA_2500X1254px_65m_S2A_MSIL1C_20220615_10CC</v>
      </c>
      <c r="AD2818" s="41" t="s">
        <v>752</v>
      </c>
    </row>
    <row r="2819" spans="2:30" x14ac:dyDescent="0.25">
      <c r="B2819" t="s">
        <v>3866</v>
      </c>
      <c r="C2819" t="s">
        <v>3817</v>
      </c>
      <c r="D2819" s="7" t="s">
        <v>3826</v>
      </c>
      <c r="E2819" s="2" t="b">
        <v>1</v>
      </c>
      <c r="F2819" s="2" t="s">
        <v>3815</v>
      </c>
      <c r="G2819" s="7" t="s">
        <v>8</v>
      </c>
      <c r="H2819" t="s">
        <v>101</v>
      </c>
      <c r="I2819" s="57">
        <v>44727</v>
      </c>
      <c r="J2819" s="56" t="s">
        <v>103</v>
      </c>
      <c r="K2819" s="2" t="s">
        <v>129</v>
      </c>
      <c r="L2819" s="9">
        <v>0</v>
      </c>
      <c r="M2819" t="s">
        <v>3869</v>
      </c>
      <c r="N2819" s="2" t="s">
        <v>85</v>
      </c>
      <c r="O2819" s="2" t="s">
        <v>4139</v>
      </c>
      <c r="P2819" s="2" t="str">
        <f>VLOOKUP(I2819,Period!A:B,2,FALSE)</f>
        <v>2022H1</v>
      </c>
      <c r="Q2819" s="9">
        <f t="shared" si="503"/>
        <v>2.5000000000000001E-2</v>
      </c>
      <c r="R2819" s="2">
        <f t="shared" si="504"/>
        <v>10</v>
      </c>
      <c r="S2819" t="str">
        <f t="shared" ref="S2819:S2882" si="506">IF(R2819=0,"01 Clear (0%)",IF(R2819&lt;=30,"02 Sunny (10%-30%)",IF(R2819&lt;=90,"03 Cloudy (40%-90%)","04 Overcast (100%)")))</f>
        <v>02 Sunny (10%-30%)</v>
      </c>
      <c r="T2819" t="str">
        <f t="shared" si="505"/>
        <v>44727S2A_MSIL1CCDM-MLB-CLSTA4472702 Sunny (10%-30%)</v>
      </c>
      <c r="U2819">
        <f>IF(COUNTIF(T$2:T2818,T2819)&gt;=1,0,1)</f>
        <v>0</v>
      </c>
      <c r="V2819" s="26" t="s">
        <v>751</v>
      </c>
      <c r="W2819" s="26">
        <f t="shared" ref="W2819:W2882" si="507">YEAR(I2819)</f>
        <v>2022</v>
      </c>
      <c r="X2819" s="26" t="str">
        <f t="shared" ref="X2819:X2882" si="508">IF(LEN(MONTH(I2819))=1,CONCATENATE("0",MONTH(I2819)),MONTH(I2819))</f>
        <v>06</v>
      </c>
      <c r="Y2819" s="26">
        <f t="shared" ref="Y2819:Y2882" si="509">IF(LEN(DAY(I2819))=1,CONCATENATE("0",DAY(I2819)),DAY(I2819))</f>
        <v>15</v>
      </c>
      <c r="Z2819" s="26" t="str">
        <f t="shared" ref="Z2819:Z2882" si="510">LEFT(K2819,2)</f>
        <v>18</v>
      </c>
      <c r="AA2819" s="26" t="str">
        <f t="shared" ref="AA2819:AA2882" si="511">MID(K2819,4,2)</f>
        <v>53</v>
      </c>
      <c r="AB2819" s="26" t="str">
        <f t="shared" ref="AB2819:AB2882" si="512">MID(K2819,7,2)</f>
        <v>55</v>
      </c>
      <c r="AC2819" s="86" t="str">
        <f t="shared" ref="AC2819:AC2882" si="513">CONCATENATE(RIGHT(C2819,3),"_",H2819,"_",M2819,"_",O2819,"_",B2819,"_",W2819,X2819,Y2819,"_",R2819,"CC")</f>
        <v>CLS_TA_2500X1254px_65m_S2A_MSIL1C_20220615_10CC</v>
      </c>
      <c r="AD2819" s="41" t="s">
        <v>752</v>
      </c>
    </row>
    <row r="2820" spans="2:30" x14ac:dyDescent="0.25">
      <c r="B2820" t="s">
        <v>3866</v>
      </c>
      <c r="C2820" t="s">
        <v>3817</v>
      </c>
      <c r="D2820" s="7" t="s">
        <v>3826</v>
      </c>
      <c r="E2820" s="2" t="b">
        <v>1</v>
      </c>
      <c r="F2820" s="2" t="s">
        <v>3815</v>
      </c>
      <c r="G2820" s="7" t="s">
        <v>8</v>
      </c>
      <c r="H2820" t="s">
        <v>101</v>
      </c>
      <c r="I2820" s="57">
        <v>44727</v>
      </c>
      <c r="J2820" s="56" t="s">
        <v>104</v>
      </c>
      <c r="K2820" s="2" t="s">
        <v>132</v>
      </c>
      <c r="L2820" s="9">
        <v>0</v>
      </c>
      <c r="M2820" t="s">
        <v>3869</v>
      </c>
      <c r="N2820" s="2" t="s">
        <v>85</v>
      </c>
      <c r="O2820" s="2" t="s">
        <v>4139</v>
      </c>
      <c r="P2820" s="2" t="str">
        <f>VLOOKUP(I2820,Period!A:B,2,FALSE)</f>
        <v>2022H1</v>
      </c>
      <c r="Q2820" s="9">
        <f t="shared" si="503"/>
        <v>2.5000000000000001E-2</v>
      </c>
      <c r="R2820" s="2">
        <f t="shared" si="504"/>
        <v>10</v>
      </c>
      <c r="S2820" t="str">
        <f t="shared" si="506"/>
        <v>02 Sunny (10%-30%)</v>
      </c>
      <c r="T2820" t="str">
        <f t="shared" si="505"/>
        <v>44727S2A_MSIL1CCDM-MLB-CLSTA4472702 Sunny (10%-30%)</v>
      </c>
      <c r="U2820">
        <f>IF(COUNTIF(T$2:T2819,T2820)&gt;=1,0,1)</f>
        <v>0</v>
      </c>
      <c r="V2820" s="26" t="s">
        <v>751</v>
      </c>
      <c r="W2820" s="26">
        <f t="shared" si="507"/>
        <v>2022</v>
      </c>
      <c r="X2820" s="26" t="str">
        <f t="shared" si="508"/>
        <v>06</v>
      </c>
      <c r="Y2820" s="26">
        <f t="shared" si="509"/>
        <v>15</v>
      </c>
      <c r="Z2820" s="26" t="str">
        <f t="shared" si="510"/>
        <v>18</v>
      </c>
      <c r="AA2820" s="26" t="str">
        <f t="shared" si="511"/>
        <v>53</v>
      </c>
      <c r="AB2820" s="26" t="str">
        <f t="shared" si="512"/>
        <v>54</v>
      </c>
      <c r="AC2820" s="86" t="str">
        <f t="shared" si="513"/>
        <v>CLS_TA_2500X1254px_65m_S2A_MSIL1C_20220615_10CC</v>
      </c>
      <c r="AD2820" s="41" t="s">
        <v>752</v>
      </c>
    </row>
    <row r="2821" spans="2:30" x14ac:dyDescent="0.25">
      <c r="B2821" t="s">
        <v>3866</v>
      </c>
      <c r="C2821" t="s">
        <v>3817</v>
      </c>
      <c r="D2821" s="7" t="s">
        <v>3826</v>
      </c>
      <c r="E2821" s="2" t="b">
        <v>1</v>
      </c>
      <c r="F2821" s="2" t="s">
        <v>3815</v>
      </c>
      <c r="G2821" s="7" t="s">
        <v>8</v>
      </c>
      <c r="H2821" t="s">
        <v>101</v>
      </c>
      <c r="I2821" s="57">
        <v>44727</v>
      </c>
      <c r="J2821" s="56" t="s">
        <v>3827</v>
      </c>
      <c r="K2821" s="2" t="s">
        <v>125</v>
      </c>
      <c r="L2821" s="9">
        <v>0.1</v>
      </c>
      <c r="M2821" t="s">
        <v>3869</v>
      </c>
      <c r="N2821" s="2" t="s">
        <v>85</v>
      </c>
      <c r="O2821" s="2" t="s">
        <v>4139</v>
      </c>
      <c r="P2821" s="2" t="str">
        <f>VLOOKUP(I2821,Period!A:B,2,FALSE)</f>
        <v>2022H1</v>
      </c>
      <c r="Q2821" s="9">
        <f t="shared" si="503"/>
        <v>2.5000000000000001E-2</v>
      </c>
      <c r="R2821" s="2">
        <f t="shared" si="504"/>
        <v>10</v>
      </c>
      <c r="S2821" t="str">
        <f t="shared" si="506"/>
        <v>02 Sunny (10%-30%)</v>
      </c>
      <c r="T2821" t="str">
        <f t="shared" si="505"/>
        <v>44727S2A_MSIL1CCDM-MLB-CLSTA4472702 Sunny (10%-30%)</v>
      </c>
      <c r="U2821">
        <f>IF(COUNTIF(T$2:T2820,T2821)&gt;=1,0,1)</f>
        <v>0</v>
      </c>
      <c r="V2821" s="26" t="s">
        <v>751</v>
      </c>
      <c r="W2821" s="26">
        <f t="shared" si="507"/>
        <v>2022</v>
      </c>
      <c r="X2821" s="26" t="str">
        <f t="shared" si="508"/>
        <v>06</v>
      </c>
      <c r="Y2821" s="26">
        <f t="shared" si="509"/>
        <v>15</v>
      </c>
      <c r="Z2821" s="26" t="str">
        <f t="shared" si="510"/>
        <v>18</v>
      </c>
      <c r="AA2821" s="26" t="str">
        <f t="shared" si="511"/>
        <v>53</v>
      </c>
      <c r="AB2821" s="26" t="str">
        <f t="shared" si="512"/>
        <v>50</v>
      </c>
      <c r="AC2821" s="86" t="str">
        <f t="shared" si="513"/>
        <v>CLS_TA_2500X1254px_65m_S2A_MSIL1C_20220615_10CC</v>
      </c>
      <c r="AD2821" s="41" t="s">
        <v>752</v>
      </c>
    </row>
    <row r="2822" spans="2:30" x14ac:dyDescent="0.25">
      <c r="B2822" t="s">
        <v>3866</v>
      </c>
      <c r="C2822" t="s">
        <v>3817</v>
      </c>
      <c r="D2822" s="7" t="s">
        <v>3826</v>
      </c>
      <c r="E2822" s="2" t="b">
        <v>1</v>
      </c>
      <c r="F2822" s="2" t="s">
        <v>3815</v>
      </c>
      <c r="G2822" s="7" t="s">
        <v>8</v>
      </c>
      <c r="H2822" t="s">
        <v>101</v>
      </c>
      <c r="I2822" s="57">
        <v>44727</v>
      </c>
      <c r="J2822" s="56" t="s">
        <v>105</v>
      </c>
      <c r="K2822" s="2" t="s">
        <v>133</v>
      </c>
      <c r="L2822" s="9">
        <v>0</v>
      </c>
      <c r="M2822" t="s">
        <v>3869</v>
      </c>
      <c r="N2822" s="2" t="s">
        <v>85</v>
      </c>
      <c r="O2822" s="2" t="s">
        <v>4139</v>
      </c>
      <c r="P2822" s="2" t="str">
        <f>VLOOKUP(I2822,Period!A:B,2,FALSE)</f>
        <v>2022H1</v>
      </c>
      <c r="Q2822" s="9">
        <f t="shared" si="503"/>
        <v>2.5000000000000001E-2</v>
      </c>
      <c r="R2822" s="2">
        <f t="shared" si="504"/>
        <v>10</v>
      </c>
      <c r="S2822" t="str">
        <f t="shared" si="506"/>
        <v>02 Sunny (10%-30%)</v>
      </c>
      <c r="T2822" t="str">
        <f t="shared" si="505"/>
        <v>44727S2A_MSIL1CCDM-MLB-CLSTA4472702 Sunny (10%-30%)</v>
      </c>
      <c r="U2822">
        <f>IF(COUNTIF(T$2:T2821,T2822)&gt;=1,0,1)</f>
        <v>0</v>
      </c>
      <c r="V2822" s="26" t="s">
        <v>751</v>
      </c>
      <c r="W2822" s="26">
        <f t="shared" si="507"/>
        <v>2022</v>
      </c>
      <c r="X2822" s="26" t="str">
        <f t="shared" si="508"/>
        <v>06</v>
      </c>
      <c r="Y2822" s="26">
        <f t="shared" si="509"/>
        <v>15</v>
      </c>
      <c r="Z2822" s="26" t="str">
        <f t="shared" si="510"/>
        <v>18</v>
      </c>
      <c r="AA2822" s="26" t="str">
        <f t="shared" si="511"/>
        <v>53</v>
      </c>
      <c r="AB2822" s="26" t="str">
        <f t="shared" si="512"/>
        <v>47</v>
      </c>
      <c r="AC2822" s="86" t="str">
        <f t="shared" si="513"/>
        <v>CLS_TA_2500X1254px_65m_S2A_MSIL1C_20220615_10CC</v>
      </c>
      <c r="AD2822" s="41" t="s">
        <v>752</v>
      </c>
    </row>
    <row r="2823" spans="2:30" x14ac:dyDescent="0.25">
      <c r="B2823" t="s">
        <v>3866</v>
      </c>
      <c r="C2823" t="s">
        <v>3817</v>
      </c>
      <c r="D2823" s="7" t="s">
        <v>3826</v>
      </c>
      <c r="E2823" s="2" t="b">
        <v>1</v>
      </c>
      <c r="F2823" s="2" t="s">
        <v>3815</v>
      </c>
      <c r="G2823" s="7" t="s">
        <v>8</v>
      </c>
      <c r="H2823" t="s">
        <v>101</v>
      </c>
      <c r="I2823" s="57">
        <v>44727</v>
      </c>
      <c r="J2823" s="56" t="s">
        <v>110</v>
      </c>
      <c r="K2823" s="2" t="s">
        <v>120</v>
      </c>
      <c r="L2823" s="9">
        <v>0</v>
      </c>
      <c r="M2823" t="s">
        <v>3869</v>
      </c>
      <c r="N2823" s="2" t="s">
        <v>85</v>
      </c>
      <c r="O2823" s="2" t="s">
        <v>4139</v>
      </c>
      <c r="P2823" s="2" t="str">
        <f>VLOOKUP(I2823,Period!A:B,2,FALSE)</f>
        <v>2022H1</v>
      </c>
      <c r="Q2823" s="9">
        <f t="shared" si="503"/>
        <v>2.5000000000000001E-2</v>
      </c>
      <c r="R2823" s="2">
        <f t="shared" si="504"/>
        <v>10</v>
      </c>
      <c r="S2823" t="str">
        <f t="shared" si="506"/>
        <v>02 Sunny (10%-30%)</v>
      </c>
      <c r="T2823" t="str">
        <f t="shared" si="505"/>
        <v>44727S2A_MSIL1CCDM-MLB-CLSTA4472702 Sunny (10%-30%)</v>
      </c>
      <c r="U2823">
        <f>IF(COUNTIF(T$2:T2822,T2823)&gt;=1,0,1)</f>
        <v>0</v>
      </c>
      <c r="V2823" s="26" t="s">
        <v>751</v>
      </c>
      <c r="W2823" s="26">
        <f t="shared" si="507"/>
        <v>2022</v>
      </c>
      <c r="X2823" s="26" t="str">
        <f t="shared" si="508"/>
        <v>06</v>
      </c>
      <c r="Y2823" s="26">
        <f t="shared" si="509"/>
        <v>15</v>
      </c>
      <c r="Z2823" s="26" t="str">
        <f t="shared" si="510"/>
        <v>18</v>
      </c>
      <c r="AA2823" s="26" t="str">
        <f t="shared" si="511"/>
        <v>53</v>
      </c>
      <c r="AB2823" s="26" t="str">
        <f t="shared" si="512"/>
        <v>41</v>
      </c>
      <c r="AC2823" s="86" t="str">
        <f t="shared" si="513"/>
        <v>CLS_TA_2500X1254px_65m_S2A_MSIL1C_20220615_10CC</v>
      </c>
      <c r="AD2823" s="41" t="s">
        <v>752</v>
      </c>
    </row>
    <row r="2824" spans="2:30" x14ac:dyDescent="0.25">
      <c r="B2824" t="s">
        <v>3866</v>
      </c>
      <c r="C2824" t="s">
        <v>3817</v>
      </c>
      <c r="D2824" s="7" t="s">
        <v>3826</v>
      </c>
      <c r="E2824" s="2" t="b">
        <v>1</v>
      </c>
      <c r="F2824" s="2" t="s">
        <v>3815</v>
      </c>
      <c r="G2824" s="7" t="s">
        <v>8</v>
      </c>
      <c r="H2824" t="s">
        <v>101</v>
      </c>
      <c r="I2824" s="57">
        <v>44727</v>
      </c>
      <c r="J2824" s="56" t="s">
        <v>111</v>
      </c>
      <c r="K2824" s="2" t="s">
        <v>134</v>
      </c>
      <c r="L2824" s="9">
        <v>0</v>
      </c>
      <c r="M2824" t="s">
        <v>3869</v>
      </c>
      <c r="N2824" s="2" t="s">
        <v>85</v>
      </c>
      <c r="O2824" s="2" t="s">
        <v>4139</v>
      </c>
      <c r="P2824" s="2" t="str">
        <f>VLOOKUP(I2824,Period!A:B,2,FALSE)</f>
        <v>2022H1</v>
      </c>
      <c r="Q2824" s="9">
        <f t="shared" si="503"/>
        <v>2.5000000000000001E-2</v>
      </c>
      <c r="R2824" s="2">
        <f t="shared" si="504"/>
        <v>10</v>
      </c>
      <c r="S2824" t="str">
        <f t="shared" si="506"/>
        <v>02 Sunny (10%-30%)</v>
      </c>
      <c r="T2824" t="str">
        <f t="shared" si="505"/>
        <v>44727S2A_MSIL1CCDM-MLB-CLSTA4472702 Sunny (10%-30%)</v>
      </c>
      <c r="U2824">
        <f>IF(COUNTIF(T$2:T2823,T2824)&gt;=1,0,1)</f>
        <v>0</v>
      </c>
      <c r="V2824" s="26" t="s">
        <v>751</v>
      </c>
      <c r="W2824" s="26">
        <f t="shared" si="507"/>
        <v>2022</v>
      </c>
      <c r="X2824" s="26" t="str">
        <f t="shared" si="508"/>
        <v>06</v>
      </c>
      <c r="Y2824" s="26">
        <f t="shared" si="509"/>
        <v>15</v>
      </c>
      <c r="Z2824" s="26" t="str">
        <f t="shared" si="510"/>
        <v>18</v>
      </c>
      <c r="AA2824" s="26" t="str">
        <f t="shared" si="511"/>
        <v>53</v>
      </c>
      <c r="AB2824" s="26" t="str">
        <f t="shared" si="512"/>
        <v>40</v>
      </c>
      <c r="AC2824" s="86" t="str">
        <f t="shared" si="513"/>
        <v>CLS_TA_2500X1254px_65m_S2A_MSIL1C_20220615_10CC</v>
      </c>
      <c r="AD2824" s="41" t="s">
        <v>752</v>
      </c>
    </row>
    <row r="2825" spans="2:30" x14ac:dyDescent="0.25">
      <c r="B2825" t="s">
        <v>3866</v>
      </c>
      <c r="C2825" t="s">
        <v>3817</v>
      </c>
      <c r="D2825" s="7" t="s">
        <v>3826</v>
      </c>
      <c r="E2825" s="2" t="b">
        <v>1</v>
      </c>
      <c r="F2825" s="2" t="s">
        <v>3815</v>
      </c>
      <c r="G2825" s="7" t="s">
        <v>8</v>
      </c>
      <c r="H2825" t="s">
        <v>101</v>
      </c>
      <c r="I2825" s="57">
        <v>44727</v>
      </c>
      <c r="J2825" s="56" t="s">
        <v>3828</v>
      </c>
      <c r="K2825" s="2" t="s">
        <v>144</v>
      </c>
      <c r="L2825" s="9">
        <v>0.1</v>
      </c>
      <c r="M2825" t="s">
        <v>3869</v>
      </c>
      <c r="N2825" s="2" t="s">
        <v>85</v>
      </c>
      <c r="O2825" s="2" t="s">
        <v>4139</v>
      </c>
      <c r="P2825" s="2" t="str">
        <f>VLOOKUP(I2825,Period!A:B,2,FALSE)</f>
        <v>2022H1</v>
      </c>
      <c r="Q2825" s="9">
        <f t="shared" si="503"/>
        <v>2.5000000000000001E-2</v>
      </c>
      <c r="R2825" s="2">
        <f t="shared" si="504"/>
        <v>10</v>
      </c>
      <c r="S2825" t="str">
        <f t="shared" si="506"/>
        <v>02 Sunny (10%-30%)</v>
      </c>
      <c r="T2825" t="str">
        <f t="shared" si="505"/>
        <v>44727S2A_MSIL1CCDM-MLB-CLSTA4472702 Sunny (10%-30%)</v>
      </c>
      <c r="U2825">
        <f>IF(COUNTIF(T$2:T2824,T2825)&gt;=1,0,1)</f>
        <v>0</v>
      </c>
      <c r="V2825" s="26" t="s">
        <v>751</v>
      </c>
      <c r="W2825" s="26">
        <f t="shared" si="507"/>
        <v>2022</v>
      </c>
      <c r="X2825" s="26" t="str">
        <f t="shared" si="508"/>
        <v>06</v>
      </c>
      <c r="Y2825" s="26">
        <f t="shared" si="509"/>
        <v>15</v>
      </c>
      <c r="Z2825" s="26" t="str">
        <f t="shared" si="510"/>
        <v>18</v>
      </c>
      <c r="AA2825" s="26" t="str">
        <f t="shared" si="511"/>
        <v>53</v>
      </c>
      <c r="AB2825" s="26" t="str">
        <f t="shared" si="512"/>
        <v>36</v>
      </c>
      <c r="AC2825" s="86" t="str">
        <f t="shared" si="513"/>
        <v>CLS_TA_2500X1254px_65m_S2A_MSIL1C_20220615_10CC</v>
      </c>
      <c r="AD2825" s="41" t="s">
        <v>752</v>
      </c>
    </row>
    <row r="2826" spans="2:30" x14ac:dyDescent="0.25">
      <c r="B2826" t="s">
        <v>3866</v>
      </c>
      <c r="C2826" t="s">
        <v>3817</v>
      </c>
      <c r="D2826" s="7" t="s">
        <v>3826</v>
      </c>
      <c r="E2826" s="2" t="b">
        <v>1</v>
      </c>
      <c r="F2826" s="2" t="s">
        <v>3815</v>
      </c>
      <c r="G2826" s="7" t="s">
        <v>8</v>
      </c>
      <c r="H2826" t="s">
        <v>101</v>
      </c>
      <c r="I2826" s="53">
        <v>44725</v>
      </c>
      <c r="J2826" s="42" t="s">
        <v>102</v>
      </c>
      <c r="K2826" s="2" t="s">
        <v>3843</v>
      </c>
      <c r="L2826" s="9">
        <v>0.2</v>
      </c>
      <c r="M2826" t="s">
        <v>3869</v>
      </c>
      <c r="N2826" s="2" t="s">
        <v>85</v>
      </c>
      <c r="O2826" s="2" t="s">
        <v>4139</v>
      </c>
      <c r="P2826" s="2" t="str">
        <f>VLOOKUP(I2826,Period!A:B,2,FALSE)</f>
        <v>2022H1</v>
      </c>
      <c r="Q2826" s="9">
        <f t="shared" si="503"/>
        <v>3</v>
      </c>
      <c r="R2826" s="2">
        <f t="shared" si="504"/>
        <v>10</v>
      </c>
      <c r="S2826" t="str">
        <f t="shared" si="506"/>
        <v>02 Sunny (10%-30%)</v>
      </c>
      <c r="T2826" t="str">
        <f t="shared" si="505"/>
        <v>44725S2A_MSIL1CCDM-MLB-CLSTA4472502 Sunny (10%-30%)</v>
      </c>
      <c r="U2826">
        <f>IF(COUNTIF(T$2:T2825,T2826)&gt;=1,0,1)</f>
        <v>1</v>
      </c>
      <c r="V2826" s="26" t="s">
        <v>751</v>
      </c>
      <c r="W2826" s="26">
        <f t="shared" si="507"/>
        <v>2022</v>
      </c>
      <c r="X2826" s="26" t="str">
        <f t="shared" si="508"/>
        <v>06</v>
      </c>
      <c r="Y2826" s="26">
        <f t="shared" si="509"/>
        <v>13</v>
      </c>
      <c r="Z2826" s="26" t="str">
        <f t="shared" si="510"/>
        <v>19</v>
      </c>
      <c r="AA2826" s="26" t="str">
        <f t="shared" si="511"/>
        <v>04</v>
      </c>
      <c r="AB2826" s="26" t="str">
        <f t="shared" si="512"/>
        <v>01</v>
      </c>
      <c r="AC2826" s="86" t="str">
        <f t="shared" si="513"/>
        <v>CLS_TA_2500X1254px_65m_S2A_MSIL1C_20220613_10CC</v>
      </c>
      <c r="AD2826" s="41" t="s">
        <v>752</v>
      </c>
    </row>
    <row r="2827" spans="2:30" x14ac:dyDescent="0.25">
      <c r="B2827" t="s">
        <v>3866</v>
      </c>
      <c r="C2827" t="s">
        <v>3817</v>
      </c>
      <c r="D2827" s="7" t="s">
        <v>3826</v>
      </c>
      <c r="E2827" s="2" t="b">
        <v>1</v>
      </c>
      <c r="F2827" s="2" t="s">
        <v>3815</v>
      </c>
      <c r="G2827" s="7" t="s">
        <v>8</v>
      </c>
      <c r="H2827" t="s">
        <v>101</v>
      </c>
      <c r="I2827" s="53">
        <v>44725</v>
      </c>
      <c r="J2827" s="42" t="s">
        <v>103</v>
      </c>
      <c r="K2827" s="2" t="s">
        <v>3832</v>
      </c>
      <c r="L2827" s="9">
        <v>0.7</v>
      </c>
      <c r="M2827" t="s">
        <v>3869</v>
      </c>
      <c r="N2827" s="2" t="s">
        <v>85</v>
      </c>
      <c r="O2827" s="2" t="s">
        <v>4139</v>
      </c>
      <c r="P2827" s="2" t="str">
        <f>VLOOKUP(I2827,Period!A:B,2,FALSE)</f>
        <v>2022H1</v>
      </c>
      <c r="Q2827" s="9">
        <f t="shared" si="503"/>
        <v>3</v>
      </c>
      <c r="R2827" s="2">
        <f t="shared" si="504"/>
        <v>10</v>
      </c>
      <c r="S2827" t="str">
        <f t="shared" si="506"/>
        <v>02 Sunny (10%-30%)</v>
      </c>
      <c r="T2827" t="str">
        <f t="shared" si="505"/>
        <v>44725S2A_MSIL1CCDM-MLB-CLSTA4472502 Sunny (10%-30%)</v>
      </c>
      <c r="U2827">
        <f>IF(COUNTIF(T$2:T2826,T2827)&gt;=1,0,1)</f>
        <v>0</v>
      </c>
      <c r="V2827" s="26" t="s">
        <v>751</v>
      </c>
      <c r="W2827" s="26">
        <f t="shared" si="507"/>
        <v>2022</v>
      </c>
      <c r="X2827" s="26" t="str">
        <f t="shared" si="508"/>
        <v>06</v>
      </c>
      <c r="Y2827" s="26">
        <f t="shared" si="509"/>
        <v>13</v>
      </c>
      <c r="Z2827" s="26" t="str">
        <f t="shared" si="510"/>
        <v>19</v>
      </c>
      <c r="AA2827" s="26" t="str">
        <f t="shared" si="511"/>
        <v>03</v>
      </c>
      <c r="AB2827" s="26" t="str">
        <f t="shared" si="512"/>
        <v>58</v>
      </c>
      <c r="AC2827" s="86" t="str">
        <f t="shared" si="513"/>
        <v>CLS_TA_2500X1254px_65m_S2A_MSIL1C_20220613_10CC</v>
      </c>
      <c r="AD2827" s="41" t="s">
        <v>752</v>
      </c>
    </row>
    <row r="2828" spans="2:30" x14ac:dyDescent="0.25">
      <c r="B2828" t="s">
        <v>3866</v>
      </c>
      <c r="C2828" t="s">
        <v>3817</v>
      </c>
      <c r="D2828" s="7" t="s">
        <v>3826</v>
      </c>
      <c r="E2828" s="2" t="b">
        <v>1</v>
      </c>
      <c r="F2828" s="2" t="s">
        <v>3815</v>
      </c>
      <c r="G2828" s="7" t="s">
        <v>8</v>
      </c>
      <c r="H2828" t="s">
        <v>101</v>
      </c>
      <c r="I2828" s="53">
        <v>44725</v>
      </c>
      <c r="J2828" s="42" t="s">
        <v>104</v>
      </c>
      <c r="K2828" s="2" t="s">
        <v>3835</v>
      </c>
      <c r="L2828" s="9">
        <v>0.3</v>
      </c>
      <c r="M2828" t="s">
        <v>3869</v>
      </c>
      <c r="N2828" s="2" t="s">
        <v>85</v>
      </c>
      <c r="O2828" s="2" t="s">
        <v>4139</v>
      </c>
      <c r="P2828" s="2" t="str">
        <f>VLOOKUP(I2828,Period!A:B,2,FALSE)</f>
        <v>2022H1</v>
      </c>
      <c r="Q2828" s="9">
        <f t="shared" si="503"/>
        <v>3</v>
      </c>
      <c r="R2828" s="2">
        <f t="shared" si="504"/>
        <v>10</v>
      </c>
      <c r="S2828" t="str">
        <f t="shared" si="506"/>
        <v>02 Sunny (10%-30%)</v>
      </c>
      <c r="T2828" t="str">
        <f t="shared" si="505"/>
        <v>44725S2A_MSIL1CCDM-MLB-CLSTA4472502 Sunny (10%-30%)</v>
      </c>
      <c r="U2828">
        <f>IF(COUNTIF(T$2:T2827,T2828)&gt;=1,0,1)</f>
        <v>0</v>
      </c>
      <c r="V2828" s="26" t="s">
        <v>751</v>
      </c>
      <c r="W2828" s="26">
        <f t="shared" si="507"/>
        <v>2022</v>
      </c>
      <c r="X2828" s="26" t="str">
        <f t="shared" si="508"/>
        <v>06</v>
      </c>
      <c r="Y2828" s="26">
        <f t="shared" si="509"/>
        <v>13</v>
      </c>
      <c r="Z2828" s="26" t="str">
        <f t="shared" si="510"/>
        <v>19</v>
      </c>
      <c r="AA2828" s="26" t="str">
        <f t="shared" si="511"/>
        <v>03</v>
      </c>
      <c r="AB2828" s="26" t="str">
        <f t="shared" si="512"/>
        <v>57</v>
      </c>
      <c r="AC2828" s="86" t="str">
        <f t="shared" si="513"/>
        <v>CLS_TA_2500X1254px_65m_S2A_MSIL1C_20220613_10CC</v>
      </c>
      <c r="AD2828" s="41" t="s">
        <v>752</v>
      </c>
    </row>
    <row r="2829" spans="2:30" x14ac:dyDescent="0.25">
      <c r="B2829" t="s">
        <v>3866</v>
      </c>
      <c r="C2829" t="s">
        <v>3817</v>
      </c>
      <c r="D2829" s="7" t="s">
        <v>3826</v>
      </c>
      <c r="E2829" s="2" t="b">
        <v>1</v>
      </c>
      <c r="F2829" s="2" t="s">
        <v>3815</v>
      </c>
      <c r="G2829" s="7" t="s">
        <v>8</v>
      </c>
      <c r="H2829" t="s">
        <v>101</v>
      </c>
      <c r="I2829" s="53">
        <v>44725</v>
      </c>
      <c r="J2829" s="42" t="s">
        <v>105</v>
      </c>
      <c r="K2829" s="2" t="s">
        <v>138</v>
      </c>
      <c r="L2829" s="9">
        <v>4.5</v>
      </c>
      <c r="M2829" t="s">
        <v>3869</v>
      </c>
      <c r="N2829" s="2" t="s">
        <v>85</v>
      </c>
      <c r="O2829" s="2" t="s">
        <v>4139</v>
      </c>
      <c r="P2829" s="2" t="str">
        <f>VLOOKUP(I2829,Period!A:B,2,FALSE)</f>
        <v>2022H1</v>
      </c>
      <c r="Q2829" s="9">
        <f t="shared" si="503"/>
        <v>3</v>
      </c>
      <c r="R2829" s="2">
        <f t="shared" si="504"/>
        <v>10</v>
      </c>
      <c r="S2829" t="str">
        <f t="shared" si="506"/>
        <v>02 Sunny (10%-30%)</v>
      </c>
      <c r="T2829" t="str">
        <f t="shared" si="505"/>
        <v>44725S2A_MSIL1CCDM-MLB-CLSTA4472502 Sunny (10%-30%)</v>
      </c>
      <c r="U2829">
        <f>IF(COUNTIF(T$2:T2828,T2829)&gt;=1,0,1)</f>
        <v>0</v>
      </c>
      <c r="V2829" s="26" t="s">
        <v>751</v>
      </c>
      <c r="W2829" s="26">
        <f t="shared" si="507"/>
        <v>2022</v>
      </c>
      <c r="X2829" s="26" t="str">
        <f t="shared" si="508"/>
        <v>06</v>
      </c>
      <c r="Y2829" s="26">
        <f t="shared" si="509"/>
        <v>13</v>
      </c>
      <c r="Z2829" s="26" t="str">
        <f t="shared" si="510"/>
        <v>19</v>
      </c>
      <c r="AA2829" s="26" t="str">
        <f t="shared" si="511"/>
        <v>03</v>
      </c>
      <c r="AB2829" s="26" t="str">
        <f t="shared" si="512"/>
        <v>47</v>
      </c>
      <c r="AC2829" s="86" t="str">
        <f t="shared" si="513"/>
        <v>CLS_TA_2500X1254px_65m_S2A_MSIL1C_20220613_10CC</v>
      </c>
      <c r="AD2829" s="41" t="s">
        <v>752</v>
      </c>
    </row>
    <row r="2830" spans="2:30" x14ac:dyDescent="0.25">
      <c r="B2830" t="s">
        <v>3866</v>
      </c>
      <c r="C2830" t="s">
        <v>3817</v>
      </c>
      <c r="D2830" s="7" t="s">
        <v>3826</v>
      </c>
      <c r="E2830" s="2" t="b">
        <v>1</v>
      </c>
      <c r="F2830" s="2" t="s">
        <v>3815</v>
      </c>
      <c r="G2830" s="7" t="s">
        <v>8</v>
      </c>
      <c r="H2830" t="s">
        <v>101</v>
      </c>
      <c r="I2830" s="53">
        <v>44725</v>
      </c>
      <c r="J2830" s="42" t="s">
        <v>110</v>
      </c>
      <c r="K2830" s="2" t="s">
        <v>124</v>
      </c>
      <c r="L2830" s="9">
        <v>7.2</v>
      </c>
      <c r="M2830" t="s">
        <v>3869</v>
      </c>
      <c r="N2830" s="2" t="s">
        <v>85</v>
      </c>
      <c r="O2830" s="2" t="s">
        <v>4139</v>
      </c>
      <c r="P2830" s="2" t="str">
        <f>VLOOKUP(I2830,Period!A:B,2,FALSE)</f>
        <v>2022H1</v>
      </c>
      <c r="Q2830" s="9">
        <f t="shared" si="503"/>
        <v>3</v>
      </c>
      <c r="R2830" s="2">
        <f t="shared" si="504"/>
        <v>10</v>
      </c>
      <c r="S2830" t="str">
        <f t="shared" si="506"/>
        <v>02 Sunny (10%-30%)</v>
      </c>
      <c r="T2830" t="str">
        <f t="shared" si="505"/>
        <v>44725S2A_MSIL1CCDM-MLB-CLSTA4472502 Sunny (10%-30%)</v>
      </c>
      <c r="U2830">
        <f>IF(COUNTIF(T$2:T2829,T2830)&gt;=1,0,1)</f>
        <v>0</v>
      </c>
      <c r="V2830" s="26" t="s">
        <v>751</v>
      </c>
      <c r="W2830" s="26">
        <f t="shared" si="507"/>
        <v>2022</v>
      </c>
      <c r="X2830" s="26" t="str">
        <f t="shared" si="508"/>
        <v>06</v>
      </c>
      <c r="Y2830" s="26">
        <f t="shared" si="509"/>
        <v>13</v>
      </c>
      <c r="Z2830" s="26" t="str">
        <f t="shared" si="510"/>
        <v>19</v>
      </c>
      <c r="AA2830" s="26" t="str">
        <f t="shared" si="511"/>
        <v>03</v>
      </c>
      <c r="AB2830" s="26" t="str">
        <f t="shared" si="512"/>
        <v>43</v>
      </c>
      <c r="AC2830" s="86" t="str">
        <f t="shared" si="513"/>
        <v>CLS_TA_2500X1254px_65m_S2A_MSIL1C_20220613_10CC</v>
      </c>
      <c r="AD2830" s="41" t="s">
        <v>752</v>
      </c>
    </row>
    <row r="2831" spans="2:30" x14ac:dyDescent="0.25">
      <c r="B2831" t="s">
        <v>3866</v>
      </c>
      <c r="C2831" t="s">
        <v>3817</v>
      </c>
      <c r="D2831" s="7" t="s">
        <v>3826</v>
      </c>
      <c r="E2831" s="2" t="b">
        <v>1</v>
      </c>
      <c r="F2831" s="2" t="s">
        <v>3815</v>
      </c>
      <c r="G2831" s="7" t="s">
        <v>8</v>
      </c>
      <c r="H2831" t="s">
        <v>101</v>
      </c>
      <c r="I2831" s="53">
        <v>44725</v>
      </c>
      <c r="J2831" s="42" t="s">
        <v>111</v>
      </c>
      <c r="K2831" s="2" t="s">
        <v>124</v>
      </c>
      <c r="L2831" s="9">
        <v>5.0999999999999996</v>
      </c>
      <c r="M2831" t="s">
        <v>3869</v>
      </c>
      <c r="N2831" s="2" t="s">
        <v>85</v>
      </c>
      <c r="O2831" s="2" t="s">
        <v>4139</v>
      </c>
      <c r="P2831" s="2" t="str">
        <f>VLOOKUP(I2831,Period!A:B,2,FALSE)</f>
        <v>2022H1</v>
      </c>
      <c r="Q2831" s="9">
        <f t="shared" si="503"/>
        <v>3</v>
      </c>
      <c r="R2831" s="2">
        <f t="shared" si="504"/>
        <v>10</v>
      </c>
      <c r="S2831" t="str">
        <f t="shared" si="506"/>
        <v>02 Sunny (10%-30%)</v>
      </c>
      <c r="T2831" t="str">
        <f t="shared" si="505"/>
        <v>44725S2A_MSIL1CCDM-MLB-CLSTA4472502 Sunny (10%-30%)</v>
      </c>
      <c r="U2831">
        <f>IF(COUNTIF(T$2:T2830,T2831)&gt;=1,0,1)</f>
        <v>0</v>
      </c>
      <c r="V2831" s="26" t="s">
        <v>751</v>
      </c>
      <c r="W2831" s="26">
        <f t="shared" si="507"/>
        <v>2022</v>
      </c>
      <c r="X2831" s="26" t="str">
        <f t="shared" si="508"/>
        <v>06</v>
      </c>
      <c r="Y2831" s="26">
        <f t="shared" si="509"/>
        <v>13</v>
      </c>
      <c r="Z2831" s="26" t="str">
        <f t="shared" si="510"/>
        <v>19</v>
      </c>
      <c r="AA2831" s="26" t="str">
        <f t="shared" si="511"/>
        <v>03</v>
      </c>
      <c r="AB2831" s="26" t="str">
        <f t="shared" si="512"/>
        <v>43</v>
      </c>
      <c r="AC2831" s="86" t="str">
        <f t="shared" si="513"/>
        <v>CLS_TA_2500X1254px_65m_S2A_MSIL1C_20220613_10CC</v>
      </c>
      <c r="AD2831" s="41" t="s">
        <v>752</v>
      </c>
    </row>
    <row r="2832" spans="2:30" x14ac:dyDescent="0.25">
      <c r="B2832" t="s">
        <v>3866</v>
      </c>
      <c r="C2832" t="s">
        <v>3817</v>
      </c>
      <c r="D2832" s="7" t="s">
        <v>3826</v>
      </c>
      <c r="E2832" s="2" t="b">
        <v>1</v>
      </c>
      <c r="F2832" s="2" t="s">
        <v>3815</v>
      </c>
      <c r="G2832" s="7" t="s">
        <v>8</v>
      </c>
      <c r="H2832" t="s">
        <v>101</v>
      </c>
      <c r="I2832" s="57">
        <v>44722</v>
      </c>
      <c r="J2832" s="56" t="s">
        <v>102</v>
      </c>
      <c r="K2832" s="2" t="s">
        <v>3845</v>
      </c>
      <c r="L2832" s="9">
        <v>0</v>
      </c>
      <c r="M2832" t="s">
        <v>3869</v>
      </c>
      <c r="N2832" s="2" t="s">
        <v>85</v>
      </c>
      <c r="O2832" s="2" t="s">
        <v>4139</v>
      </c>
      <c r="P2832" s="2" t="str">
        <f>VLOOKUP(I2832,Period!A:B,2,FALSE)</f>
        <v>2022H1</v>
      </c>
      <c r="Q2832" s="9">
        <f t="shared" si="503"/>
        <v>0.13750000000000001</v>
      </c>
      <c r="R2832" s="2">
        <f t="shared" si="504"/>
        <v>10</v>
      </c>
      <c r="S2832" t="str">
        <f t="shared" si="506"/>
        <v>02 Sunny (10%-30%)</v>
      </c>
      <c r="T2832" t="str">
        <f t="shared" si="505"/>
        <v>44722S2A_MSIL1CCDM-MLB-CLSTA4472202 Sunny (10%-30%)</v>
      </c>
      <c r="U2832">
        <f>IF(COUNTIF(T$2:T2831,T2832)&gt;=1,0,1)</f>
        <v>1</v>
      </c>
      <c r="V2832" s="26" t="s">
        <v>751</v>
      </c>
      <c r="W2832" s="26">
        <f t="shared" si="507"/>
        <v>2022</v>
      </c>
      <c r="X2832" s="26" t="str">
        <f t="shared" si="508"/>
        <v>06</v>
      </c>
      <c r="Y2832" s="26">
        <f t="shared" si="509"/>
        <v>10</v>
      </c>
      <c r="Z2832" s="26" t="str">
        <f t="shared" si="510"/>
        <v>18</v>
      </c>
      <c r="AA2832" s="26" t="str">
        <f t="shared" si="511"/>
        <v>54</v>
      </c>
      <c r="AB2832" s="26" t="str">
        <f t="shared" si="512"/>
        <v>05</v>
      </c>
      <c r="AC2832" s="86" t="str">
        <f t="shared" si="513"/>
        <v>CLS_TA_2500X1254px_65m_S2A_MSIL1C_20220610_10CC</v>
      </c>
      <c r="AD2832" s="41" t="s">
        <v>752</v>
      </c>
    </row>
    <row r="2833" spans="2:30" x14ac:dyDescent="0.25">
      <c r="B2833" t="s">
        <v>3866</v>
      </c>
      <c r="C2833" t="s">
        <v>3817</v>
      </c>
      <c r="D2833" s="7" t="s">
        <v>3826</v>
      </c>
      <c r="E2833" s="2" t="b">
        <v>1</v>
      </c>
      <c r="F2833" s="2" t="s">
        <v>3815</v>
      </c>
      <c r="G2833" s="7" t="s">
        <v>8</v>
      </c>
      <c r="H2833" t="s">
        <v>101</v>
      </c>
      <c r="I2833" s="57">
        <v>44722</v>
      </c>
      <c r="J2833" s="56" t="s">
        <v>103</v>
      </c>
      <c r="K2833" s="2" t="s">
        <v>3842</v>
      </c>
      <c r="L2833" s="9">
        <v>0</v>
      </c>
      <c r="M2833" t="s">
        <v>3869</v>
      </c>
      <c r="N2833" s="2" t="s">
        <v>85</v>
      </c>
      <c r="O2833" s="2" t="s">
        <v>4139</v>
      </c>
      <c r="P2833" s="2" t="str">
        <f>VLOOKUP(I2833,Period!A:B,2,FALSE)</f>
        <v>2022H1</v>
      </c>
      <c r="Q2833" s="9">
        <f t="shared" si="503"/>
        <v>0.13750000000000001</v>
      </c>
      <c r="R2833" s="2">
        <f t="shared" si="504"/>
        <v>10</v>
      </c>
      <c r="S2833" t="str">
        <f t="shared" si="506"/>
        <v>02 Sunny (10%-30%)</v>
      </c>
      <c r="T2833" t="str">
        <f t="shared" si="505"/>
        <v>44722S2A_MSIL1CCDM-MLB-CLSTA4472202 Sunny (10%-30%)</v>
      </c>
      <c r="U2833">
        <f>IF(COUNTIF(T$2:T2832,T2833)&gt;=1,0,1)</f>
        <v>0</v>
      </c>
      <c r="V2833" s="26" t="s">
        <v>751</v>
      </c>
      <c r="W2833" s="26">
        <f t="shared" si="507"/>
        <v>2022</v>
      </c>
      <c r="X2833" s="26" t="str">
        <f t="shared" si="508"/>
        <v>06</v>
      </c>
      <c r="Y2833" s="26">
        <f t="shared" si="509"/>
        <v>10</v>
      </c>
      <c r="Z2833" s="26" t="str">
        <f t="shared" si="510"/>
        <v>18</v>
      </c>
      <c r="AA2833" s="26" t="str">
        <f t="shared" si="511"/>
        <v>54</v>
      </c>
      <c r="AB2833" s="26" t="str">
        <f t="shared" si="512"/>
        <v>01</v>
      </c>
      <c r="AC2833" s="86" t="str">
        <f t="shared" si="513"/>
        <v>CLS_TA_2500X1254px_65m_S2A_MSIL1C_20220610_10CC</v>
      </c>
      <c r="AD2833" s="41" t="s">
        <v>752</v>
      </c>
    </row>
    <row r="2834" spans="2:30" x14ac:dyDescent="0.25">
      <c r="B2834" t="s">
        <v>3866</v>
      </c>
      <c r="C2834" t="s">
        <v>3817</v>
      </c>
      <c r="D2834" s="7" t="s">
        <v>3826</v>
      </c>
      <c r="E2834" s="2" t="b">
        <v>1</v>
      </c>
      <c r="F2834" s="2" t="s">
        <v>3815</v>
      </c>
      <c r="G2834" s="7" t="s">
        <v>8</v>
      </c>
      <c r="H2834" t="s">
        <v>101</v>
      </c>
      <c r="I2834" s="57">
        <v>44722</v>
      </c>
      <c r="J2834" s="56" t="s">
        <v>104</v>
      </c>
      <c r="K2834" s="2" t="s">
        <v>118</v>
      </c>
      <c r="L2834" s="9">
        <v>0</v>
      </c>
      <c r="M2834" t="s">
        <v>3869</v>
      </c>
      <c r="N2834" s="2" t="s">
        <v>85</v>
      </c>
      <c r="O2834" s="2" t="s">
        <v>4139</v>
      </c>
      <c r="P2834" s="2" t="str">
        <f>VLOOKUP(I2834,Period!A:B,2,FALSE)</f>
        <v>2022H1</v>
      </c>
      <c r="Q2834" s="9">
        <f t="shared" si="503"/>
        <v>0.13750000000000001</v>
      </c>
      <c r="R2834" s="2">
        <f t="shared" si="504"/>
        <v>10</v>
      </c>
      <c r="S2834" t="str">
        <f t="shared" si="506"/>
        <v>02 Sunny (10%-30%)</v>
      </c>
      <c r="T2834" t="str">
        <f t="shared" si="505"/>
        <v>44722S2A_MSIL1CCDM-MLB-CLSTA4472202 Sunny (10%-30%)</v>
      </c>
      <c r="U2834">
        <f>IF(COUNTIF(T$2:T2833,T2834)&gt;=1,0,1)</f>
        <v>0</v>
      </c>
      <c r="V2834" s="26" t="s">
        <v>751</v>
      </c>
      <c r="W2834" s="26">
        <f t="shared" si="507"/>
        <v>2022</v>
      </c>
      <c r="X2834" s="26" t="str">
        <f t="shared" si="508"/>
        <v>06</v>
      </c>
      <c r="Y2834" s="26">
        <f t="shared" si="509"/>
        <v>10</v>
      </c>
      <c r="Z2834" s="26" t="str">
        <f t="shared" si="510"/>
        <v>18</v>
      </c>
      <c r="AA2834" s="26" t="str">
        <f t="shared" si="511"/>
        <v>54</v>
      </c>
      <c r="AB2834" s="26" t="str">
        <f t="shared" si="512"/>
        <v>00</v>
      </c>
      <c r="AC2834" s="86" t="str">
        <f t="shared" si="513"/>
        <v>CLS_TA_2500X1254px_65m_S2A_MSIL1C_20220610_10CC</v>
      </c>
      <c r="AD2834" s="41" t="s">
        <v>752</v>
      </c>
    </row>
    <row r="2835" spans="2:30" x14ac:dyDescent="0.25">
      <c r="B2835" t="s">
        <v>3866</v>
      </c>
      <c r="C2835" t="s">
        <v>3817</v>
      </c>
      <c r="D2835" s="7" t="s">
        <v>3826</v>
      </c>
      <c r="E2835" s="2" t="b">
        <v>1</v>
      </c>
      <c r="F2835" s="2" t="s">
        <v>3815</v>
      </c>
      <c r="G2835" s="7" t="s">
        <v>8</v>
      </c>
      <c r="H2835" t="s">
        <v>101</v>
      </c>
      <c r="I2835" s="57">
        <v>44722</v>
      </c>
      <c r="J2835" s="56" t="s">
        <v>3827</v>
      </c>
      <c r="K2835" s="2" t="s">
        <v>115</v>
      </c>
      <c r="L2835" s="9">
        <v>0.3</v>
      </c>
      <c r="M2835" t="s">
        <v>3869</v>
      </c>
      <c r="N2835" s="2" t="s">
        <v>85</v>
      </c>
      <c r="O2835" s="2" t="s">
        <v>4139</v>
      </c>
      <c r="P2835" s="2" t="str">
        <f>VLOOKUP(I2835,Period!A:B,2,FALSE)</f>
        <v>2022H1</v>
      </c>
      <c r="Q2835" s="9">
        <f t="shared" si="503"/>
        <v>0.13750000000000001</v>
      </c>
      <c r="R2835" s="2">
        <f t="shared" si="504"/>
        <v>10</v>
      </c>
      <c r="S2835" t="str">
        <f t="shared" si="506"/>
        <v>02 Sunny (10%-30%)</v>
      </c>
      <c r="T2835" t="str">
        <f t="shared" si="505"/>
        <v>44722S2A_MSIL1CCDM-MLB-CLSTA4472202 Sunny (10%-30%)</v>
      </c>
      <c r="U2835">
        <f>IF(COUNTIF(T$2:T2834,T2835)&gt;=1,0,1)</f>
        <v>0</v>
      </c>
      <c r="V2835" s="26" t="s">
        <v>751</v>
      </c>
      <c r="W2835" s="26">
        <f t="shared" si="507"/>
        <v>2022</v>
      </c>
      <c r="X2835" s="26" t="str">
        <f t="shared" si="508"/>
        <v>06</v>
      </c>
      <c r="Y2835" s="26">
        <f t="shared" si="509"/>
        <v>10</v>
      </c>
      <c r="Z2835" s="26" t="str">
        <f t="shared" si="510"/>
        <v>18</v>
      </c>
      <c r="AA2835" s="26" t="str">
        <f t="shared" si="511"/>
        <v>53</v>
      </c>
      <c r="AB2835" s="26" t="str">
        <f t="shared" si="512"/>
        <v>56</v>
      </c>
      <c r="AC2835" s="86" t="str">
        <f t="shared" si="513"/>
        <v>CLS_TA_2500X1254px_65m_S2A_MSIL1C_20220610_10CC</v>
      </c>
      <c r="AD2835" s="41" t="s">
        <v>752</v>
      </c>
    </row>
    <row r="2836" spans="2:30" x14ac:dyDescent="0.25">
      <c r="B2836" t="s">
        <v>3866</v>
      </c>
      <c r="C2836" t="s">
        <v>3817</v>
      </c>
      <c r="D2836" s="7" t="s">
        <v>3826</v>
      </c>
      <c r="E2836" s="2" t="b">
        <v>1</v>
      </c>
      <c r="F2836" s="2" t="s">
        <v>3815</v>
      </c>
      <c r="G2836" s="7" t="s">
        <v>8</v>
      </c>
      <c r="H2836" t="s">
        <v>101</v>
      </c>
      <c r="I2836" s="57">
        <v>44722</v>
      </c>
      <c r="J2836" s="56" t="s">
        <v>105</v>
      </c>
      <c r="K2836" s="2" t="s">
        <v>152</v>
      </c>
      <c r="L2836" s="9">
        <v>0</v>
      </c>
      <c r="M2836" t="s">
        <v>3869</v>
      </c>
      <c r="N2836" s="2" t="s">
        <v>85</v>
      </c>
      <c r="O2836" s="2" t="s">
        <v>4139</v>
      </c>
      <c r="P2836" s="2" t="str">
        <f>VLOOKUP(I2836,Period!A:B,2,FALSE)</f>
        <v>2022H1</v>
      </c>
      <c r="Q2836" s="9">
        <f t="shared" si="503"/>
        <v>0.13750000000000001</v>
      </c>
      <c r="R2836" s="2">
        <f t="shared" si="504"/>
        <v>10</v>
      </c>
      <c r="S2836" t="str">
        <f t="shared" si="506"/>
        <v>02 Sunny (10%-30%)</v>
      </c>
      <c r="T2836" t="str">
        <f t="shared" si="505"/>
        <v>44722S2A_MSIL1CCDM-MLB-CLSTA4472202 Sunny (10%-30%)</v>
      </c>
      <c r="U2836">
        <f>IF(COUNTIF(T$2:T2835,T2836)&gt;=1,0,1)</f>
        <v>0</v>
      </c>
      <c r="V2836" s="26" t="s">
        <v>751</v>
      </c>
      <c r="W2836" s="26">
        <f t="shared" si="507"/>
        <v>2022</v>
      </c>
      <c r="X2836" s="26" t="str">
        <f t="shared" si="508"/>
        <v>06</v>
      </c>
      <c r="Y2836" s="26">
        <f t="shared" si="509"/>
        <v>10</v>
      </c>
      <c r="Z2836" s="26" t="str">
        <f t="shared" si="510"/>
        <v>18</v>
      </c>
      <c r="AA2836" s="26" t="str">
        <f t="shared" si="511"/>
        <v>53</v>
      </c>
      <c r="AB2836" s="26" t="str">
        <f t="shared" si="512"/>
        <v>53</v>
      </c>
      <c r="AC2836" s="86" t="str">
        <f t="shared" si="513"/>
        <v>CLS_TA_2500X1254px_65m_S2A_MSIL1C_20220610_10CC</v>
      </c>
      <c r="AD2836" s="41" t="s">
        <v>752</v>
      </c>
    </row>
    <row r="2837" spans="2:30" x14ac:dyDescent="0.25">
      <c r="B2837" t="s">
        <v>3866</v>
      </c>
      <c r="C2837" t="s">
        <v>3817</v>
      </c>
      <c r="D2837" s="7" t="s">
        <v>3826</v>
      </c>
      <c r="E2837" s="2" t="b">
        <v>1</v>
      </c>
      <c r="F2837" s="2" t="s">
        <v>3815</v>
      </c>
      <c r="G2837" s="7" t="s">
        <v>8</v>
      </c>
      <c r="H2837" t="s">
        <v>101</v>
      </c>
      <c r="I2837" s="57">
        <v>44722</v>
      </c>
      <c r="J2837" s="56" t="s">
        <v>110</v>
      </c>
      <c r="K2837" s="2" t="s">
        <v>164</v>
      </c>
      <c r="L2837" s="9">
        <v>0</v>
      </c>
      <c r="M2837" t="s">
        <v>3869</v>
      </c>
      <c r="N2837" s="2" t="s">
        <v>85</v>
      </c>
      <c r="O2837" s="2" t="s">
        <v>4139</v>
      </c>
      <c r="P2837" s="2" t="str">
        <f>VLOOKUP(I2837,Period!A:B,2,FALSE)</f>
        <v>2022H1</v>
      </c>
      <c r="Q2837" s="9">
        <f t="shared" si="503"/>
        <v>0.13750000000000001</v>
      </c>
      <c r="R2837" s="2">
        <f t="shared" si="504"/>
        <v>10</v>
      </c>
      <c r="S2837" t="str">
        <f t="shared" si="506"/>
        <v>02 Sunny (10%-30%)</v>
      </c>
      <c r="T2837" t="str">
        <f t="shared" si="505"/>
        <v>44722S2A_MSIL1CCDM-MLB-CLSTA4472202 Sunny (10%-30%)</v>
      </c>
      <c r="U2837">
        <f>IF(COUNTIF(T$2:T2836,T2837)&gt;=1,0,1)</f>
        <v>0</v>
      </c>
      <c r="V2837" s="26" t="s">
        <v>751</v>
      </c>
      <c r="W2837" s="26">
        <f t="shared" si="507"/>
        <v>2022</v>
      </c>
      <c r="X2837" s="26" t="str">
        <f t="shared" si="508"/>
        <v>06</v>
      </c>
      <c r="Y2837" s="26">
        <f t="shared" si="509"/>
        <v>10</v>
      </c>
      <c r="Z2837" s="26" t="str">
        <f t="shared" si="510"/>
        <v>18</v>
      </c>
      <c r="AA2837" s="26" t="str">
        <f t="shared" si="511"/>
        <v>53</v>
      </c>
      <c r="AB2837" s="26" t="str">
        <f t="shared" si="512"/>
        <v>46</v>
      </c>
      <c r="AC2837" s="86" t="str">
        <f t="shared" si="513"/>
        <v>CLS_TA_2500X1254px_65m_S2A_MSIL1C_20220610_10CC</v>
      </c>
      <c r="AD2837" s="41" t="s">
        <v>752</v>
      </c>
    </row>
    <row r="2838" spans="2:30" x14ac:dyDescent="0.25">
      <c r="B2838" t="s">
        <v>3866</v>
      </c>
      <c r="C2838" t="s">
        <v>3817</v>
      </c>
      <c r="D2838" s="7" t="s">
        <v>3826</v>
      </c>
      <c r="E2838" s="2" t="b">
        <v>1</v>
      </c>
      <c r="F2838" s="2" t="s">
        <v>3815</v>
      </c>
      <c r="G2838" s="7" t="s">
        <v>8</v>
      </c>
      <c r="H2838" t="s">
        <v>101</v>
      </c>
      <c r="I2838" s="57">
        <v>44722</v>
      </c>
      <c r="J2838" s="56" t="s">
        <v>111</v>
      </c>
      <c r="K2838" s="2" t="s">
        <v>164</v>
      </c>
      <c r="L2838" s="9">
        <v>0.3</v>
      </c>
      <c r="M2838" t="s">
        <v>3869</v>
      </c>
      <c r="N2838" s="2" t="s">
        <v>85</v>
      </c>
      <c r="O2838" s="2" t="s">
        <v>4139</v>
      </c>
      <c r="P2838" s="2" t="str">
        <f>VLOOKUP(I2838,Period!A:B,2,FALSE)</f>
        <v>2022H1</v>
      </c>
      <c r="Q2838" s="9">
        <f t="shared" si="503"/>
        <v>0.13750000000000001</v>
      </c>
      <c r="R2838" s="2">
        <f t="shared" si="504"/>
        <v>10</v>
      </c>
      <c r="S2838" t="str">
        <f t="shared" si="506"/>
        <v>02 Sunny (10%-30%)</v>
      </c>
      <c r="T2838" t="str">
        <f t="shared" si="505"/>
        <v>44722S2A_MSIL1CCDM-MLB-CLSTA4472202 Sunny (10%-30%)</v>
      </c>
      <c r="U2838">
        <f>IF(COUNTIF(T$2:T2837,T2838)&gt;=1,0,1)</f>
        <v>0</v>
      </c>
      <c r="V2838" s="26" t="s">
        <v>751</v>
      </c>
      <c r="W2838" s="26">
        <f t="shared" si="507"/>
        <v>2022</v>
      </c>
      <c r="X2838" s="26" t="str">
        <f t="shared" si="508"/>
        <v>06</v>
      </c>
      <c r="Y2838" s="26">
        <f t="shared" si="509"/>
        <v>10</v>
      </c>
      <c r="Z2838" s="26" t="str">
        <f t="shared" si="510"/>
        <v>18</v>
      </c>
      <c r="AA2838" s="26" t="str">
        <f t="shared" si="511"/>
        <v>53</v>
      </c>
      <c r="AB2838" s="26" t="str">
        <f t="shared" si="512"/>
        <v>46</v>
      </c>
      <c r="AC2838" s="86" t="str">
        <f t="shared" si="513"/>
        <v>CLS_TA_2500X1254px_65m_S2A_MSIL1C_20220610_10CC</v>
      </c>
      <c r="AD2838" s="41" t="s">
        <v>752</v>
      </c>
    </row>
    <row r="2839" spans="2:30" x14ac:dyDescent="0.25">
      <c r="B2839" t="s">
        <v>3866</v>
      </c>
      <c r="C2839" t="s">
        <v>3817</v>
      </c>
      <c r="D2839" s="7" t="s">
        <v>3826</v>
      </c>
      <c r="E2839" s="2" t="b">
        <v>1</v>
      </c>
      <c r="F2839" s="2" t="s">
        <v>3815</v>
      </c>
      <c r="G2839" s="7" t="s">
        <v>8</v>
      </c>
      <c r="H2839" t="s">
        <v>101</v>
      </c>
      <c r="I2839" s="57">
        <v>44722</v>
      </c>
      <c r="J2839" s="56" t="s">
        <v>3828</v>
      </c>
      <c r="K2839" s="2" t="s">
        <v>117</v>
      </c>
      <c r="L2839" s="9">
        <v>0.5</v>
      </c>
      <c r="M2839" t="s">
        <v>3869</v>
      </c>
      <c r="N2839" s="2" t="s">
        <v>85</v>
      </c>
      <c r="O2839" s="2" t="s">
        <v>4139</v>
      </c>
      <c r="P2839" s="2" t="str">
        <f>VLOOKUP(I2839,Period!A:B,2,FALSE)</f>
        <v>2022H1</v>
      </c>
      <c r="Q2839" s="9">
        <f t="shared" si="503"/>
        <v>0.13750000000000001</v>
      </c>
      <c r="R2839" s="2">
        <f t="shared" si="504"/>
        <v>10</v>
      </c>
      <c r="S2839" t="str">
        <f t="shared" si="506"/>
        <v>02 Sunny (10%-30%)</v>
      </c>
      <c r="T2839" t="str">
        <f t="shared" si="505"/>
        <v>44722S2A_MSIL1CCDM-MLB-CLSTA4472202 Sunny (10%-30%)</v>
      </c>
      <c r="U2839">
        <f>IF(COUNTIF(T$2:T2838,T2839)&gt;=1,0,1)</f>
        <v>0</v>
      </c>
      <c r="V2839" s="26" t="s">
        <v>751</v>
      </c>
      <c r="W2839" s="26">
        <f t="shared" si="507"/>
        <v>2022</v>
      </c>
      <c r="X2839" s="26" t="str">
        <f t="shared" si="508"/>
        <v>06</v>
      </c>
      <c r="Y2839" s="26">
        <f t="shared" si="509"/>
        <v>10</v>
      </c>
      <c r="Z2839" s="26" t="str">
        <f t="shared" si="510"/>
        <v>18</v>
      </c>
      <c r="AA2839" s="26" t="str">
        <f t="shared" si="511"/>
        <v>53</v>
      </c>
      <c r="AB2839" s="26" t="str">
        <f t="shared" si="512"/>
        <v>42</v>
      </c>
      <c r="AC2839" s="86" t="str">
        <f t="shared" si="513"/>
        <v>CLS_TA_2500X1254px_65m_S2A_MSIL1C_20220610_10CC</v>
      </c>
      <c r="AD2839" s="41" t="s">
        <v>752</v>
      </c>
    </row>
    <row r="2840" spans="2:30" x14ac:dyDescent="0.25">
      <c r="B2840" t="s">
        <v>3866</v>
      </c>
      <c r="C2840" t="s">
        <v>3817</v>
      </c>
      <c r="D2840" s="7" t="s">
        <v>3826</v>
      </c>
      <c r="E2840" s="2" t="b">
        <v>1</v>
      </c>
      <c r="F2840" s="2" t="s">
        <v>3815</v>
      </c>
      <c r="G2840" s="7" t="s">
        <v>8</v>
      </c>
      <c r="H2840" t="s">
        <v>101</v>
      </c>
      <c r="I2840" s="53">
        <v>44720</v>
      </c>
      <c r="J2840" s="42" t="s">
        <v>102</v>
      </c>
      <c r="K2840" s="2" t="s">
        <v>106</v>
      </c>
      <c r="L2840" s="9">
        <v>11.8</v>
      </c>
      <c r="M2840" t="s">
        <v>3869</v>
      </c>
      <c r="N2840" s="2" t="s">
        <v>85</v>
      </c>
      <c r="O2840" s="2" t="s">
        <v>4139</v>
      </c>
      <c r="P2840" s="2" t="str">
        <f>VLOOKUP(I2840,Period!A:B,2,FALSE)</f>
        <v>2022H1</v>
      </c>
      <c r="Q2840" s="9">
        <f t="shared" si="503"/>
        <v>28.966666666666665</v>
      </c>
      <c r="R2840" s="2">
        <f t="shared" si="504"/>
        <v>30</v>
      </c>
      <c r="S2840" t="str">
        <f t="shared" si="506"/>
        <v>02 Sunny (10%-30%)</v>
      </c>
      <c r="T2840" t="str">
        <f t="shared" si="505"/>
        <v>44720S2A_MSIL1CCDM-MLB-CLSTA4472002 Sunny (10%-30%)</v>
      </c>
      <c r="U2840">
        <f>IF(COUNTIF(T$2:T2839,T2840)&gt;=1,0,1)</f>
        <v>1</v>
      </c>
      <c r="V2840" s="26" t="s">
        <v>751</v>
      </c>
      <c r="W2840" s="26">
        <f t="shared" si="507"/>
        <v>2022</v>
      </c>
      <c r="X2840" s="26" t="str">
        <f t="shared" si="508"/>
        <v>06</v>
      </c>
      <c r="Y2840" s="26" t="str">
        <f t="shared" si="509"/>
        <v>08</v>
      </c>
      <c r="Z2840" s="26" t="str">
        <f t="shared" si="510"/>
        <v>19</v>
      </c>
      <c r="AA2840" s="26" t="str">
        <f t="shared" si="511"/>
        <v>03</v>
      </c>
      <c r="AB2840" s="26" t="str">
        <f t="shared" si="512"/>
        <v>53</v>
      </c>
      <c r="AC2840" s="86" t="str">
        <f t="shared" si="513"/>
        <v>CLS_TA_2500X1254px_65m_S2A_MSIL1C_20220608_30CC</v>
      </c>
      <c r="AD2840" s="41" t="s">
        <v>752</v>
      </c>
    </row>
    <row r="2841" spans="2:30" x14ac:dyDescent="0.25">
      <c r="B2841" t="s">
        <v>3866</v>
      </c>
      <c r="C2841" t="s">
        <v>3817</v>
      </c>
      <c r="D2841" s="7" t="s">
        <v>3826</v>
      </c>
      <c r="E2841" s="2" t="b">
        <v>1</v>
      </c>
      <c r="F2841" s="2" t="s">
        <v>3815</v>
      </c>
      <c r="G2841" s="7" t="s">
        <v>8</v>
      </c>
      <c r="H2841" t="s">
        <v>101</v>
      </c>
      <c r="I2841" s="53">
        <v>44720</v>
      </c>
      <c r="J2841" s="42" t="s">
        <v>103</v>
      </c>
      <c r="K2841" s="2" t="s">
        <v>145</v>
      </c>
      <c r="L2841" s="9">
        <v>55.5</v>
      </c>
      <c r="M2841" t="s">
        <v>3869</v>
      </c>
      <c r="N2841" s="2" t="s">
        <v>85</v>
      </c>
      <c r="O2841" s="2" t="s">
        <v>4139</v>
      </c>
      <c r="P2841" s="2" t="str">
        <f>VLOOKUP(I2841,Period!A:B,2,FALSE)</f>
        <v>2022H1</v>
      </c>
      <c r="Q2841" s="9">
        <f t="shared" si="503"/>
        <v>28.966666666666665</v>
      </c>
      <c r="R2841" s="2">
        <f t="shared" si="504"/>
        <v>30</v>
      </c>
      <c r="S2841" t="str">
        <f t="shared" si="506"/>
        <v>02 Sunny (10%-30%)</v>
      </c>
      <c r="T2841" t="str">
        <f t="shared" si="505"/>
        <v>44720S2A_MSIL1CCDM-MLB-CLSTA4472002 Sunny (10%-30%)</v>
      </c>
      <c r="U2841">
        <f>IF(COUNTIF(T$2:T2840,T2841)&gt;=1,0,1)</f>
        <v>0</v>
      </c>
      <c r="V2841" s="26" t="s">
        <v>751</v>
      </c>
      <c r="W2841" s="26">
        <f t="shared" si="507"/>
        <v>2022</v>
      </c>
      <c r="X2841" s="26" t="str">
        <f t="shared" si="508"/>
        <v>06</v>
      </c>
      <c r="Y2841" s="26" t="str">
        <f t="shared" si="509"/>
        <v>08</v>
      </c>
      <c r="Z2841" s="26" t="str">
        <f t="shared" si="510"/>
        <v>19</v>
      </c>
      <c r="AA2841" s="26" t="str">
        <f t="shared" si="511"/>
        <v>03</v>
      </c>
      <c r="AB2841" s="26" t="str">
        <f t="shared" si="512"/>
        <v>49</v>
      </c>
      <c r="AC2841" s="86" t="str">
        <f t="shared" si="513"/>
        <v>CLS_TA_2500X1254px_65m_S2A_MSIL1C_20220608_30CC</v>
      </c>
      <c r="AD2841" s="41" t="s">
        <v>752</v>
      </c>
    </row>
    <row r="2842" spans="2:30" x14ac:dyDescent="0.25">
      <c r="B2842" t="s">
        <v>3866</v>
      </c>
      <c r="C2842" t="s">
        <v>3817</v>
      </c>
      <c r="D2842" s="7" t="s">
        <v>3826</v>
      </c>
      <c r="E2842" s="2" t="b">
        <v>1</v>
      </c>
      <c r="F2842" s="2" t="s">
        <v>3815</v>
      </c>
      <c r="G2842" s="7" t="s">
        <v>8</v>
      </c>
      <c r="H2842" t="s">
        <v>101</v>
      </c>
      <c r="I2842" s="53">
        <v>44720</v>
      </c>
      <c r="J2842" s="42" t="s">
        <v>104</v>
      </c>
      <c r="K2842" s="2" t="s">
        <v>137</v>
      </c>
      <c r="L2842" s="9">
        <v>55.9</v>
      </c>
      <c r="M2842" t="s">
        <v>3869</v>
      </c>
      <c r="N2842" s="2" t="s">
        <v>85</v>
      </c>
      <c r="O2842" s="2" t="s">
        <v>4139</v>
      </c>
      <c r="P2842" s="2" t="str">
        <f>VLOOKUP(I2842,Period!A:B,2,FALSE)</f>
        <v>2022H1</v>
      </c>
      <c r="Q2842" s="9">
        <f t="shared" si="503"/>
        <v>28.966666666666665</v>
      </c>
      <c r="R2842" s="2">
        <f t="shared" si="504"/>
        <v>30</v>
      </c>
      <c r="S2842" t="str">
        <f t="shared" si="506"/>
        <v>02 Sunny (10%-30%)</v>
      </c>
      <c r="T2842" t="str">
        <f t="shared" si="505"/>
        <v>44720S2A_MSIL1CCDM-MLB-CLSTA4472002 Sunny (10%-30%)</v>
      </c>
      <c r="U2842">
        <f>IF(COUNTIF(T$2:T2841,T2842)&gt;=1,0,1)</f>
        <v>0</v>
      </c>
      <c r="V2842" s="26" t="s">
        <v>751</v>
      </c>
      <c r="W2842" s="26">
        <f t="shared" si="507"/>
        <v>2022</v>
      </c>
      <c r="X2842" s="26" t="str">
        <f t="shared" si="508"/>
        <v>06</v>
      </c>
      <c r="Y2842" s="26" t="str">
        <f t="shared" si="509"/>
        <v>08</v>
      </c>
      <c r="Z2842" s="26" t="str">
        <f t="shared" si="510"/>
        <v>19</v>
      </c>
      <c r="AA2842" s="26" t="str">
        <f t="shared" si="511"/>
        <v>03</v>
      </c>
      <c r="AB2842" s="26" t="str">
        <f t="shared" si="512"/>
        <v>48</v>
      </c>
      <c r="AC2842" s="86" t="str">
        <f t="shared" si="513"/>
        <v>CLS_TA_2500X1254px_65m_S2A_MSIL1C_20220608_30CC</v>
      </c>
      <c r="AD2842" s="41" t="s">
        <v>752</v>
      </c>
    </row>
    <row r="2843" spans="2:30" x14ac:dyDescent="0.25">
      <c r="B2843" t="s">
        <v>3866</v>
      </c>
      <c r="C2843" t="s">
        <v>3817</v>
      </c>
      <c r="D2843" s="7" t="s">
        <v>3826</v>
      </c>
      <c r="E2843" s="2" t="b">
        <v>1</v>
      </c>
      <c r="F2843" s="2" t="s">
        <v>3815</v>
      </c>
      <c r="G2843" s="7" t="s">
        <v>8</v>
      </c>
      <c r="H2843" t="s">
        <v>101</v>
      </c>
      <c r="I2843" s="53">
        <v>44720</v>
      </c>
      <c r="J2843" s="42" t="s">
        <v>105</v>
      </c>
      <c r="K2843" s="2" t="s">
        <v>112</v>
      </c>
      <c r="L2843" s="9">
        <v>37.5</v>
      </c>
      <c r="M2843" t="s">
        <v>3869</v>
      </c>
      <c r="N2843" s="2" t="s">
        <v>85</v>
      </c>
      <c r="O2843" s="2" t="s">
        <v>4139</v>
      </c>
      <c r="P2843" s="2" t="str">
        <f>VLOOKUP(I2843,Period!A:B,2,FALSE)</f>
        <v>2022H1</v>
      </c>
      <c r="Q2843" s="9">
        <f t="shared" si="503"/>
        <v>28.966666666666665</v>
      </c>
      <c r="R2843" s="2">
        <f t="shared" si="504"/>
        <v>30</v>
      </c>
      <c r="S2843" t="str">
        <f t="shared" si="506"/>
        <v>02 Sunny (10%-30%)</v>
      </c>
      <c r="T2843" t="str">
        <f t="shared" si="505"/>
        <v>44720S2A_MSIL1CCDM-MLB-CLSTA4472002 Sunny (10%-30%)</v>
      </c>
      <c r="U2843">
        <f>IF(COUNTIF(T$2:T2842,T2843)&gt;=1,0,1)</f>
        <v>0</v>
      </c>
      <c r="V2843" s="26" t="s">
        <v>751</v>
      </c>
      <c r="W2843" s="26">
        <f t="shared" si="507"/>
        <v>2022</v>
      </c>
      <c r="X2843" s="26" t="str">
        <f t="shared" si="508"/>
        <v>06</v>
      </c>
      <c r="Y2843" s="26" t="str">
        <f t="shared" si="509"/>
        <v>08</v>
      </c>
      <c r="Z2843" s="26" t="str">
        <f t="shared" si="510"/>
        <v>19</v>
      </c>
      <c r="AA2843" s="26" t="str">
        <f t="shared" si="511"/>
        <v>03</v>
      </c>
      <c r="AB2843" s="26" t="str">
        <f t="shared" si="512"/>
        <v>39</v>
      </c>
      <c r="AC2843" s="86" t="str">
        <f t="shared" si="513"/>
        <v>CLS_TA_2500X1254px_65m_S2A_MSIL1C_20220608_30CC</v>
      </c>
      <c r="AD2843" s="41" t="s">
        <v>752</v>
      </c>
    </row>
    <row r="2844" spans="2:30" x14ac:dyDescent="0.25">
      <c r="B2844" t="s">
        <v>3866</v>
      </c>
      <c r="C2844" t="s">
        <v>3817</v>
      </c>
      <c r="D2844" s="7" t="s">
        <v>3826</v>
      </c>
      <c r="E2844" s="2" t="b">
        <v>1</v>
      </c>
      <c r="F2844" s="2" t="s">
        <v>3815</v>
      </c>
      <c r="G2844" s="7" t="s">
        <v>8</v>
      </c>
      <c r="H2844" t="s">
        <v>101</v>
      </c>
      <c r="I2844" s="53">
        <v>44720</v>
      </c>
      <c r="J2844" s="42" t="s">
        <v>110</v>
      </c>
      <c r="K2844" s="2" t="s">
        <v>149</v>
      </c>
      <c r="L2844" s="9">
        <v>5.9</v>
      </c>
      <c r="M2844" t="s">
        <v>3869</v>
      </c>
      <c r="N2844" s="2" t="s">
        <v>85</v>
      </c>
      <c r="O2844" s="2" t="s">
        <v>4139</v>
      </c>
      <c r="P2844" s="2" t="str">
        <f>VLOOKUP(I2844,Period!A:B,2,FALSE)</f>
        <v>2022H1</v>
      </c>
      <c r="Q2844" s="9">
        <f t="shared" si="503"/>
        <v>28.966666666666665</v>
      </c>
      <c r="R2844" s="2">
        <f t="shared" si="504"/>
        <v>30</v>
      </c>
      <c r="S2844" t="str">
        <f t="shared" si="506"/>
        <v>02 Sunny (10%-30%)</v>
      </c>
      <c r="T2844" t="str">
        <f t="shared" si="505"/>
        <v>44720S2A_MSIL1CCDM-MLB-CLSTA4472002 Sunny (10%-30%)</v>
      </c>
      <c r="U2844">
        <f>IF(COUNTIF(T$2:T2843,T2844)&gt;=1,0,1)</f>
        <v>0</v>
      </c>
      <c r="V2844" s="26" t="s">
        <v>751</v>
      </c>
      <c r="W2844" s="26">
        <f t="shared" si="507"/>
        <v>2022</v>
      </c>
      <c r="X2844" s="26" t="str">
        <f t="shared" si="508"/>
        <v>06</v>
      </c>
      <c r="Y2844" s="26" t="str">
        <f t="shared" si="509"/>
        <v>08</v>
      </c>
      <c r="Z2844" s="26" t="str">
        <f t="shared" si="510"/>
        <v>19</v>
      </c>
      <c r="AA2844" s="26" t="str">
        <f t="shared" si="511"/>
        <v>03</v>
      </c>
      <c r="AB2844" s="26" t="str">
        <f t="shared" si="512"/>
        <v>35</v>
      </c>
      <c r="AC2844" s="86" t="str">
        <f t="shared" si="513"/>
        <v>CLS_TA_2500X1254px_65m_S2A_MSIL1C_20220608_30CC</v>
      </c>
      <c r="AD2844" s="41" t="s">
        <v>752</v>
      </c>
    </row>
    <row r="2845" spans="2:30" x14ac:dyDescent="0.25">
      <c r="B2845" t="s">
        <v>3866</v>
      </c>
      <c r="C2845" t="s">
        <v>3817</v>
      </c>
      <c r="D2845" s="7" t="s">
        <v>3826</v>
      </c>
      <c r="E2845" s="2" t="b">
        <v>1</v>
      </c>
      <c r="F2845" s="2" t="s">
        <v>3815</v>
      </c>
      <c r="G2845" s="7" t="s">
        <v>8</v>
      </c>
      <c r="H2845" t="s">
        <v>101</v>
      </c>
      <c r="I2845" s="53">
        <v>44720</v>
      </c>
      <c r="J2845" s="42" t="s">
        <v>111</v>
      </c>
      <c r="K2845" s="2" t="s">
        <v>156</v>
      </c>
      <c r="L2845" s="9">
        <v>7.2</v>
      </c>
      <c r="M2845" t="s">
        <v>3869</v>
      </c>
      <c r="N2845" s="2" t="s">
        <v>85</v>
      </c>
      <c r="O2845" s="2" t="s">
        <v>4139</v>
      </c>
      <c r="P2845" s="2" t="str">
        <f>VLOOKUP(I2845,Period!A:B,2,FALSE)</f>
        <v>2022H1</v>
      </c>
      <c r="Q2845" s="9">
        <f t="shared" si="503"/>
        <v>28.966666666666665</v>
      </c>
      <c r="R2845" s="2">
        <f t="shared" si="504"/>
        <v>30</v>
      </c>
      <c r="S2845" t="str">
        <f t="shared" si="506"/>
        <v>02 Sunny (10%-30%)</v>
      </c>
      <c r="T2845" t="str">
        <f t="shared" si="505"/>
        <v>44720S2A_MSIL1CCDM-MLB-CLSTA4472002 Sunny (10%-30%)</v>
      </c>
      <c r="U2845">
        <f>IF(COUNTIF(T$2:T2844,T2845)&gt;=1,0,1)</f>
        <v>0</v>
      </c>
      <c r="V2845" s="26" t="s">
        <v>751</v>
      </c>
      <c r="W2845" s="26">
        <f t="shared" si="507"/>
        <v>2022</v>
      </c>
      <c r="X2845" s="26" t="str">
        <f t="shared" si="508"/>
        <v>06</v>
      </c>
      <c r="Y2845" s="26" t="str">
        <f t="shared" si="509"/>
        <v>08</v>
      </c>
      <c r="Z2845" s="26" t="str">
        <f t="shared" si="510"/>
        <v>19</v>
      </c>
      <c r="AA2845" s="26" t="str">
        <f t="shared" si="511"/>
        <v>03</v>
      </c>
      <c r="AB2845" s="26" t="str">
        <f t="shared" si="512"/>
        <v>34</v>
      </c>
      <c r="AC2845" s="86" t="str">
        <f t="shared" si="513"/>
        <v>CLS_TA_2500X1254px_65m_S2A_MSIL1C_20220608_30CC</v>
      </c>
      <c r="AD2845" s="41" t="s">
        <v>752</v>
      </c>
    </row>
    <row r="2846" spans="2:30" x14ac:dyDescent="0.25">
      <c r="B2846" t="s">
        <v>3866</v>
      </c>
      <c r="C2846" t="s">
        <v>3817</v>
      </c>
      <c r="D2846" s="7" t="s">
        <v>3826</v>
      </c>
      <c r="E2846" s="2" t="b">
        <v>1</v>
      </c>
      <c r="F2846" s="2" t="s">
        <v>3815</v>
      </c>
      <c r="G2846" s="7" t="s">
        <v>8</v>
      </c>
      <c r="H2846" t="s">
        <v>101</v>
      </c>
      <c r="I2846" s="57">
        <v>44717</v>
      </c>
      <c r="J2846" s="56" t="s">
        <v>102</v>
      </c>
      <c r="K2846" s="2" t="s">
        <v>115</v>
      </c>
      <c r="L2846" s="9">
        <v>95</v>
      </c>
      <c r="M2846" t="s">
        <v>3869</v>
      </c>
      <c r="N2846" s="2" t="s">
        <v>85</v>
      </c>
      <c r="O2846" s="2" t="s">
        <v>4139</v>
      </c>
      <c r="P2846" s="2" t="str">
        <f>VLOOKUP(I2846,Period!A:B,2,FALSE)</f>
        <v>2022H1</v>
      </c>
      <c r="Q2846" s="9">
        <f t="shared" si="503"/>
        <v>75.649999999999991</v>
      </c>
      <c r="R2846" s="2">
        <f t="shared" si="504"/>
        <v>80</v>
      </c>
      <c r="S2846" t="str">
        <f t="shared" si="506"/>
        <v>03 Cloudy (40%-90%)</v>
      </c>
      <c r="T2846" t="str">
        <f t="shared" si="505"/>
        <v>44717S2A_MSIL1CCDM-MLB-CLSTA4471703 Cloudy (40%-90%)</v>
      </c>
      <c r="U2846">
        <f>IF(COUNTIF(T$2:T2845,T2846)&gt;=1,0,1)</f>
        <v>1</v>
      </c>
      <c r="V2846" s="26" t="s">
        <v>751</v>
      </c>
      <c r="W2846" s="26">
        <f t="shared" si="507"/>
        <v>2022</v>
      </c>
      <c r="X2846" s="26" t="str">
        <f t="shared" si="508"/>
        <v>06</v>
      </c>
      <c r="Y2846" s="26" t="str">
        <f t="shared" si="509"/>
        <v>05</v>
      </c>
      <c r="Z2846" s="26" t="str">
        <f t="shared" si="510"/>
        <v>18</v>
      </c>
      <c r="AA2846" s="26" t="str">
        <f t="shared" si="511"/>
        <v>53</v>
      </c>
      <c r="AB2846" s="26" t="str">
        <f t="shared" si="512"/>
        <v>56</v>
      </c>
      <c r="AC2846" s="86" t="str">
        <f t="shared" si="513"/>
        <v>CLS_TA_2500X1254px_65m_S2A_MSIL1C_20220605_80CC</v>
      </c>
      <c r="AD2846" s="41" t="s">
        <v>752</v>
      </c>
    </row>
    <row r="2847" spans="2:30" x14ac:dyDescent="0.25">
      <c r="B2847" t="s">
        <v>3866</v>
      </c>
      <c r="C2847" t="s">
        <v>3817</v>
      </c>
      <c r="D2847" s="7" t="s">
        <v>3826</v>
      </c>
      <c r="E2847" s="2" t="b">
        <v>1</v>
      </c>
      <c r="F2847" s="2" t="s">
        <v>3815</v>
      </c>
      <c r="G2847" s="7" t="s">
        <v>8</v>
      </c>
      <c r="H2847" t="s">
        <v>101</v>
      </c>
      <c r="I2847" s="57">
        <v>44717</v>
      </c>
      <c r="J2847" s="56" t="s">
        <v>103</v>
      </c>
      <c r="K2847" s="2" t="s">
        <v>140</v>
      </c>
      <c r="L2847" s="9">
        <v>86.5</v>
      </c>
      <c r="M2847" t="s">
        <v>3869</v>
      </c>
      <c r="N2847" s="2" t="s">
        <v>85</v>
      </c>
      <c r="O2847" s="2" t="s">
        <v>4139</v>
      </c>
      <c r="P2847" s="2" t="str">
        <f>VLOOKUP(I2847,Period!A:B,2,FALSE)</f>
        <v>2022H1</v>
      </c>
      <c r="Q2847" s="9">
        <f t="shared" si="503"/>
        <v>75.649999999999991</v>
      </c>
      <c r="R2847" s="2">
        <f t="shared" si="504"/>
        <v>80</v>
      </c>
      <c r="S2847" t="str">
        <f t="shared" si="506"/>
        <v>03 Cloudy (40%-90%)</v>
      </c>
      <c r="T2847" t="str">
        <f t="shared" si="505"/>
        <v>44717S2A_MSIL1CCDM-MLB-CLSTA4471703 Cloudy (40%-90%)</v>
      </c>
      <c r="U2847">
        <f>IF(COUNTIF(T$2:T2846,T2847)&gt;=1,0,1)</f>
        <v>0</v>
      </c>
      <c r="V2847" s="26" t="s">
        <v>751</v>
      </c>
      <c r="W2847" s="26">
        <f t="shared" si="507"/>
        <v>2022</v>
      </c>
      <c r="X2847" s="26" t="str">
        <f t="shared" si="508"/>
        <v>06</v>
      </c>
      <c r="Y2847" s="26" t="str">
        <f t="shared" si="509"/>
        <v>05</v>
      </c>
      <c r="Z2847" s="26" t="str">
        <f t="shared" si="510"/>
        <v>18</v>
      </c>
      <c r="AA2847" s="26" t="str">
        <f t="shared" si="511"/>
        <v>53</v>
      </c>
      <c r="AB2847" s="26" t="str">
        <f t="shared" si="512"/>
        <v>52</v>
      </c>
      <c r="AC2847" s="86" t="str">
        <f t="shared" si="513"/>
        <v>CLS_TA_2500X1254px_65m_S2A_MSIL1C_20220605_80CC</v>
      </c>
      <c r="AD2847" s="41" t="s">
        <v>752</v>
      </c>
    </row>
    <row r="2848" spans="2:30" x14ac:dyDescent="0.25">
      <c r="B2848" t="s">
        <v>3866</v>
      </c>
      <c r="C2848" t="s">
        <v>3817</v>
      </c>
      <c r="D2848" s="7" t="s">
        <v>3826</v>
      </c>
      <c r="E2848" s="2" t="b">
        <v>1</v>
      </c>
      <c r="F2848" s="2" t="s">
        <v>3815</v>
      </c>
      <c r="G2848" s="7" t="s">
        <v>8</v>
      </c>
      <c r="H2848" t="s">
        <v>101</v>
      </c>
      <c r="I2848" s="57">
        <v>44717</v>
      </c>
      <c r="J2848" s="56" t="s">
        <v>104</v>
      </c>
      <c r="K2848" s="2" t="s">
        <v>141</v>
      </c>
      <c r="L2848" s="9">
        <v>77.5</v>
      </c>
      <c r="M2848" t="s">
        <v>3869</v>
      </c>
      <c r="N2848" s="2" t="s">
        <v>85</v>
      </c>
      <c r="O2848" s="2" t="s">
        <v>4139</v>
      </c>
      <c r="P2848" s="2" t="str">
        <f>VLOOKUP(I2848,Period!A:B,2,FALSE)</f>
        <v>2022H1</v>
      </c>
      <c r="Q2848" s="9">
        <f t="shared" si="503"/>
        <v>75.649999999999991</v>
      </c>
      <c r="R2848" s="2">
        <f t="shared" si="504"/>
        <v>80</v>
      </c>
      <c r="S2848" t="str">
        <f t="shared" si="506"/>
        <v>03 Cloudy (40%-90%)</v>
      </c>
      <c r="T2848" t="str">
        <f t="shared" si="505"/>
        <v>44717S2A_MSIL1CCDM-MLB-CLSTA4471703 Cloudy (40%-90%)</v>
      </c>
      <c r="U2848">
        <f>IF(COUNTIF(T$2:T2847,T2848)&gt;=1,0,1)</f>
        <v>0</v>
      </c>
      <c r="V2848" s="26" t="s">
        <v>751</v>
      </c>
      <c r="W2848" s="26">
        <f t="shared" si="507"/>
        <v>2022</v>
      </c>
      <c r="X2848" s="26" t="str">
        <f t="shared" si="508"/>
        <v>06</v>
      </c>
      <c r="Y2848" s="26" t="str">
        <f t="shared" si="509"/>
        <v>05</v>
      </c>
      <c r="Z2848" s="26" t="str">
        <f t="shared" si="510"/>
        <v>18</v>
      </c>
      <c r="AA2848" s="26" t="str">
        <f t="shared" si="511"/>
        <v>53</v>
      </c>
      <c r="AB2848" s="26" t="str">
        <f t="shared" si="512"/>
        <v>51</v>
      </c>
      <c r="AC2848" s="86" t="str">
        <f t="shared" si="513"/>
        <v>CLS_TA_2500X1254px_65m_S2A_MSIL1C_20220605_80CC</v>
      </c>
      <c r="AD2848" s="41" t="s">
        <v>752</v>
      </c>
    </row>
    <row r="2849" spans="2:30" x14ac:dyDescent="0.25">
      <c r="B2849" t="s">
        <v>3866</v>
      </c>
      <c r="C2849" t="s">
        <v>3817</v>
      </c>
      <c r="D2849" s="7" t="s">
        <v>3826</v>
      </c>
      <c r="E2849" s="2" t="b">
        <v>1</v>
      </c>
      <c r="F2849" s="2" t="s">
        <v>3815</v>
      </c>
      <c r="G2849" s="7" t="s">
        <v>8</v>
      </c>
      <c r="H2849" t="s">
        <v>101</v>
      </c>
      <c r="I2849" s="57">
        <v>44717</v>
      </c>
      <c r="J2849" s="56" t="s">
        <v>3827</v>
      </c>
      <c r="K2849" s="2" t="s">
        <v>135</v>
      </c>
      <c r="L2849" s="9">
        <v>45.2</v>
      </c>
      <c r="M2849" t="s">
        <v>3869</v>
      </c>
      <c r="N2849" s="2" t="s">
        <v>85</v>
      </c>
      <c r="O2849" s="2" t="s">
        <v>4139</v>
      </c>
      <c r="P2849" s="2" t="str">
        <f>VLOOKUP(I2849,Period!A:B,2,FALSE)</f>
        <v>2022H1</v>
      </c>
      <c r="Q2849" s="9">
        <f t="shared" si="503"/>
        <v>75.649999999999991</v>
      </c>
      <c r="R2849" s="2">
        <f t="shared" si="504"/>
        <v>80</v>
      </c>
      <c r="S2849" t="str">
        <f t="shared" si="506"/>
        <v>03 Cloudy (40%-90%)</v>
      </c>
      <c r="T2849" t="str">
        <f t="shared" si="505"/>
        <v>44717S2A_MSIL1CCDM-MLB-CLSTA4471703 Cloudy (40%-90%)</v>
      </c>
      <c r="U2849">
        <f>IF(COUNTIF(T$2:T2848,T2849)&gt;=1,0,1)</f>
        <v>0</v>
      </c>
      <c r="V2849" s="26" t="s">
        <v>751</v>
      </c>
      <c r="W2849" s="26">
        <f t="shared" si="507"/>
        <v>2022</v>
      </c>
      <c r="X2849" s="26" t="str">
        <f t="shared" si="508"/>
        <v>06</v>
      </c>
      <c r="Y2849" s="26" t="str">
        <f t="shared" si="509"/>
        <v>05</v>
      </c>
      <c r="Z2849" s="26" t="str">
        <f t="shared" si="510"/>
        <v>18</v>
      </c>
      <c r="AA2849" s="26" t="str">
        <f t="shared" si="511"/>
        <v>53</v>
      </c>
      <c r="AB2849" s="26" t="str">
        <f t="shared" si="512"/>
        <v>48</v>
      </c>
      <c r="AC2849" s="86" t="str">
        <f t="shared" si="513"/>
        <v>CLS_TA_2500X1254px_65m_S2A_MSIL1C_20220605_80CC</v>
      </c>
      <c r="AD2849" s="41" t="s">
        <v>752</v>
      </c>
    </row>
    <row r="2850" spans="2:30" x14ac:dyDescent="0.25">
      <c r="B2850" t="s">
        <v>3866</v>
      </c>
      <c r="C2850" t="s">
        <v>3817</v>
      </c>
      <c r="D2850" s="7" t="s">
        <v>3826</v>
      </c>
      <c r="E2850" s="2" t="b">
        <v>1</v>
      </c>
      <c r="F2850" s="2" t="s">
        <v>3815</v>
      </c>
      <c r="G2850" s="7" t="s">
        <v>8</v>
      </c>
      <c r="H2850" t="s">
        <v>101</v>
      </c>
      <c r="I2850" s="57">
        <v>44717</v>
      </c>
      <c r="J2850" s="56" t="s">
        <v>105</v>
      </c>
      <c r="K2850" s="2" t="s">
        <v>142</v>
      </c>
      <c r="L2850" s="9">
        <v>95.8</v>
      </c>
      <c r="M2850" t="s">
        <v>3869</v>
      </c>
      <c r="N2850" s="2" t="s">
        <v>85</v>
      </c>
      <c r="O2850" s="2" t="s">
        <v>4139</v>
      </c>
      <c r="P2850" s="2" t="str">
        <f>VLOOKUP(I2850,Period!A:B,2,FALSE)</f>
        <v>2022H1</v>
      </c>
      <c r="Q2850" s="9">
        <f t="shared" si="503"/>
        <v>75.649999999999991</v>
      </c>
      <c r="R2850" s="2">
        <f t="shared" si="504"/>
        <v>80</v>
      </c>
      <c r="S2850" t="str">
        <f t="shared" si="506"/>
        <v>03 Cloudy (40%-90%)</v>
      </c>
      <c r="T2850" t="str">
        <f t="shared" si="505"/>
        <v>44717S2A_MSIL1CCDM-MLB-CLSTA4471703 Cloudy (40%-90%)</v>
      </c>
      <c r="U2850">
        <f>IF(COUNTIF(T$2:T2849,T2850)&gt;=1,0,1)</f>
        <v>0</v>
      </c>
      <c r="V2850" s="26" t="s">
        <v>751</v>
      </c>
      <c r="W2850" s="26">
        <f t="shared" si="507"/>
        <v>2022</v>
      </c>
      <c r="X2850" s="26" t="str">
        <f t="shared" si="508"/>
        <v>06</v>
      </c>
      <c r="Y2850" s="26" t="str">
        <f t="shared" si="509"/>
        <v>05</v>
      </c>
      <c r="Z2850" s="26" t="str">
        <f t="shared" si="510"/>
        <v>18</v>
      </c>
      <c r="AA2850" s="26" t="str">
        <f t="shared" si="511"/>
        <v>53</v>
      </c>
      <c r="AB2850" s="26" t="str">
        <f t="shared" si="512"/>
        <v>44</v>
      </c>
      <c r="AC2850" s="86" t="str">
        <f t="shared" si="513"/>
        <v>CLS_TA_2500X1254px_65m_S2A_MSIL1C_20220605_80CC</v>
      </c>
      <c r="AD2850" s="41" t="s">
        <v>752</v>
      </c>
    </row>
    <row r="2851" spans="2:30" x14ac:dyDescent="0.25">
      <c r="B2851" t="s">
        <v>3866</v>
      </c>
      <c r="C2851" t="s">
        <v>3817</v>
      </c>
      <c r="D2851" s="7" t="s">
        <v>3826</v>
      </c>
      <c r="E2851" s="2" t="b">
        <v>1</v>
      </c>
      <c r="F2851" s="2" t="s">
        <v>3815</v>
      </c>
      <c r="G2851" s="7" t="s">
        <v>8</v>
      </c>
      <c r="H2851" t="s">
        <v>101</v>
      </c>
      <c r="I2851" s="57">
        <v>44717</v>
      </c>
      <c r="J2851" s="56" t="s">
        <v>110</v>
      </c>
      <c r="K2851" s="2" t="s">
        <v>163</v>
      </c>
      <c r="L2851" s="9">
        <v>66.7</v>
      </c>
      <c r="M2851" t="s">
        <v>3869</v>
      </c>
      <c r="N2851" s="2" t="s">
        <v>85</v>
      </c>
      <c r="O2851" s="2" t="s">
        <v>4139</v>
      </c>
      <c r="P2851" s="2" t="str">
        <f>VLOOKUP(I2851,Period!A:B,2,FALSE)</f>
        <v>2022H1</v>
      </c>
      <c r="Q2851" s="9">
        <f t="shared" si="503"/>
        <v>75.649999999999991</v>
      </c>
      <c r="R2851" s="2">
        <f t="shared" si="504"/>
        <v>80</v>
      </c>
      <c r="S2851" t="str">
        <f t="shared" si="506"/>
        <v>03 Cloudy (40%-90%)</v>
      </c>
      <c r="T2851" t="str">
        <f t="shared" si="505"/>
        <v>44717S2A_MSIL1CCDM-MLB-CLSTA4471703 Cloudy (40%-90%)</v>
      </c>
      <c r="U2851">
        <f>IF(COUNTIF(T$2:T2850,T2851)&gt;=1,0,1)</f>
        <v>0</v>
      </c>
      <c r="V2851" s="26" t="s">
        <v>751</v>
      </c>
      <c r="W2851" s="26">
        <f t="shared" si="507"/>
        <v>2022</v>
      </c>
      <c r="X2851" s="26" t="str">
        <f t="shared" si="508"/>
        <v>06</v>
      </c>
      <c r="Y2851" s="26" t="str">
        <f t="shared" si="509"/>
        <v>05</v>
      </c>
      <c r="Z2851" s="26" t="str">
        <f t="shared" si="510"/>
        <v>18</v>
      </c>
      <c r="AA2851" s="26" t="str">
        <f t="shared" si="511"/>
        <v>53</v>
      </c>
      <c r="AB2851" s="26" t="str">
        <f t="shared" si="512"/>
        <v>38</v>
      </c>
      <c r="AC2851" s="86" t="str">
        <f t="shared" si="513"/>
        <v>CLS_TA_2500X1254px_65m_S2A_MSIL1C_20220605_80CC</v>
      </c>
      <c r="AD2851" s="41" t="s">
        <v>752</v>
      </c>
    </row>
    <row r="2852" spans="2:30" x14ac:dyDescent="0.25">
      <c r="B2852" t="s">
        <v>3866</v>
      </c>
      <c r="C2852" t="s">
        <v>3817</v>
      </c>
      <c r="D2852" s="7" t="s">
        <v>3826</v>
      </c>
      <c r="E2852" s="2" t="b">
        <v>1</v>
      </c>
      <c r="F2852" s="2" t="s">
        <v>3815</v>
      </c>
      <c r="G2852" s="7" t="s">
        <v>8</v>
      </c>
      <c r="H2852" t="s">
        <v>101</v>
      </c>
      <c r="I2852" s="57">
        <v>44717</v>
      </c>
      <c r="J2852" s="56" t="s">
        <v>111</v>
      </c>
      <c r="K2852" s="2" t="s">
        <v>143</v>
      </c>
      <c r="L2852" s="9">
        <v>66.099999999999994</v>
      </c>
      <c r="M2852" t="s">
        <v>3869</v>
      </c>
      <c r="N2852" s="2" t="s">
        <v>85</v>
      </c>
      <c r="O2852" s="2" t="s">
        <v>4139</v>
      </c>
      <c r="P2852" s="2" t="str">
        <f>VLOOKUP(I2852,Period!A:B,2,FALSE)</f>
        <v>2022H1</v>
      </c>
      <c r="Q2852" s="9">
        <f t="shared" si="503"/>
        <v>75.649999999999991</v>
      </c>
      <c r="R2852" s="2">
        <f t="shared" si="504"/>
        <v>80</v>
      </c>
      <c r="S2852" t="str">
        <f t="shared" si="506"/>
        <v>03 Cloudy (40%-90%)</v>
      </c>
      <c r="T2852" t="str">
        <f t="shared" si="505"/>
        <v>44717S2A_MSIL1CCDM-MLB-CLSTA4471703 Cloudy (40%-90%)</v>
      </c>
      <c r="U2852">
        <f>IF(COUNTIF(T$2:T2851,T2852)&gt;=1,0,1)</f>
        <v>0</v>
      </c>
      <c r="V2852" s="26" t="s">
        <v>751</v>
      </c>
      <c r="W2852" s="26">
        <f t="shared" si="507"/>
        <v>2022</v>
      </c>
      <c r="X2852" s="26" t="str">
        <f t="shared" si="508"/>
        <v>06</v>
      </c>
      <c r="Y2852" s="26" t="str">
        <f t="shared" si="509"/>
        <v>05</v>
      </c>
      <c r="Z2852" s="26" t="str">
        <f t="shared" si="510"/>
        <v>18</v>
      </c>
      <c r="AA2852" s="26" t="str">
        <f t="shared" si="511"/>
        <v>53</v>
      </c>
      <c r="AB2852" s="26" t="str">
        <f t="shared" si="512"/>
        <v>37</v>
      </c>
      <c r="AC2852" s="86" t="str">
        <f t="shared" si="513"/>
        <v>CLS_TA_2500X1254px_65m_S2A_MSIL1C_20220605_80CC</v>
      </c>
      <c r="AD2852" s="41" t="s">
        <v>752</v>
      </c>
    </row>
    <row r="2853" spans="2:30" x14ac:dyDescent="0.25">
      <c r="B2853" t="s">
        <v>3866</v>
      </c>
      <c r="C2853" t="s">
        <v>3817</v>
      </c>
      <c r="D2853" s="7" t="s">
        <v>3826</v>
      </c>
      <c r="E2853" s="2" t="b">
        <v>1</v>
      </c>
      <c r="F2853" s="2" t="s">
        <v>3815</v>
      </c>
      <c r="G2853" s="7" t="s">
        <v>8</v>
      </c>
      <c r="H2853" t="s">
        <v>101</v>
      </c>
      <c r="I2853" s="57">
        <v>44717</v>
      </c>
      <c r="J2853" s="56" t="s">
        <v>3828</v>
      </c>
      <c r="K2853" s="2" t="s">
        <v>157</v>
      </c>
      <c r="L2853" s="9">
        <v>72.400000000000006</v>
      </c>
      <c r="M2853" t="s">
        <v>3869</v>
      </c>
      <c r="N2853" s="2" t="s">
        <v>85</v>
      </c>
      <c r="O2853" s="2" t="s">
        <v>4139</v>
      </c>
      <c r="P2853" s="2" t="str">
        <f>VLOOKUP(I2853,Period!A:B,2,FALSE)</f>
        <v>2022H1</v>
      </c>
      <c r="Q2853" s="9">
        <f t="shared" si="503"/>
        <v>75.649999999999991</v>
      </c>
      <c r="R2853" s="2">
        <f t="shared" si="504"/>
        <v>80</v>
      </c>
      <c r="S2853" t="str">
        <f t="shared" si="506"/>
        <v>03 Cloudy (40%-90%)</v>
      </c>
      <c r="T2853" t="str">
        <f t="shared" si="505"/>
        <v>44717S2A_MSIL1CCDM-MLB-CLSTA4471703 Cloudy (40%-90%)</v>
      </c>
      <c r="U2853">
        <f>IF(COUNTIF(T$2:T2852,T2853)&gt;=1,0,1)</f>
        <v>0</v>
      </c>
      <c r="V2853" s="26" t="s">
        <v>751</v>
      </c>
      <c r="W2853" s="26">
        <f t="shared" si="507"/>
        <v>2022</v>
      </c>
      <c r="X2853" s="26" t="str">
        <f t="shared" si="508"/>
        <v>06</v>
      </c>
      <c r="Y2853" s="26" t="str">
        <f t="shared" si="509"/>
        <v>05</v>
      </c>
      <c r="Z2853" s="26" t="str">
        <f t="shared" si="510"/>
        <v>18</v>
      </c>
      <c r="AA2853" s="26" t="str">
        <f t="shared" si="511"/>
        <v>53</v>
      </c>
      <c r="AB2853" s="26" t="str">
        <f t="shared" si="512"/>
        <v>33</v>
      </c>
      <c r="AC2853" s="86" t="str">
        <f t="shared" si="513"/>
        <v>CLS_TA_2500X1254px_65m_S2A_MSIL1C_20220605_80CC</v>
      </c>
      <c r="AD2853" s="41" t="s">
        <v>752</v>
      </c>
    </row>
    <row r="2854" spans="2:30" x14ac:dyDescent="0.25">
      <c r="B2854" t="s">
        <v>3866</v>
      </c>
      <c r="C2854" t="s">
        <v>3817</v>
      </c>
      <c r="D2854" s="7" t="s">
        <v>3826</v>
      </c>
      <c r="E2854" s="2" t="b">
        <v>1</v>
      </c>
      <c r="F2854" s="2" t="s">
        <v>3815</v>
      </c>
      <c r="G2854" s="7" t="s">
        <v>8</v>
      </c>
      <c r="H2854" t="s">
        <v>101</v>
      </c>
      <c r="I2854" s="53">
        <v>44715</v>
      </c>
      <c r="J2854" s="42" t="s">
        <v>102</v>
      </c>
      <c r="K2854" s="2" t="s">
        <v>3840</v>
      </c>
      <c r="L2854" s="9">
        <v>99.9</v>
      </c>
      <c r="M2854" t="s">
        <v>3869</v>
      </c>
      <c r="N2854" s="2" t="s">
        <v>85</v>
      </c>
      <c r="O2854" s="2" t="s">
        <v>4139</v>
      </c>
      <c r="P2854" s="2" t="str">
        <f>VLOOKUP(I2854,Period!A:B,2,FALSE)</f>
        <v>2022H1</v>
      </c>
      <c r="Q2854" s="9">
        <f t="shared" si="503"/>
        <v>41.916666666666671</v>
      </c>
      <c r="R2854" s="2">
        <f t="shared" si="504"/>
        <v>50</v>
      </c>
      <c r="S2854" t="str">
        <f t="shared" si="506"/>
        <v>03 Cloudy (40%-90%)</v>
      </c>
      <c r="T2854" t="str">
        <f t="shared" si="505"/>
        <v>44715S2A_MSIL1CCDM-MLB-CLSTA4471503 Cloudy (40%-90%)</v>
      </c>
      <c r="U2854">
        <f>IF(COUNTIF(T$2:T2853,T2854)&gt;=1,0,1)</f>
        <v>1</v>
      </c>
      <c r="V2854" s="26" t="s">
        <v>751</v>
      </c>
      <c r="W2854" s="26">
        <f t="shared" si="507"/>
        <v>2022</v>
      </c>
      <c r="X2854" s="26" t="str">
        <f t="shared" si="508"/>
        <v>06</v>
      </c>
      <c r="Y2854" s="26" t="str">
        <f t="shared" si="509"/>
        <v>03</v>
      </c>
      <c r="Z2854" s="26" t="str">
        <f t="shared" si="510"/>
        <v>19</v>
      </c>
      <c r="AA2854" s="26" t="str">
        <f t="shared" si="511"/>
        <v>03</v>
      </c>
      <c r="AB2854" s="26" t="str">
        <f t="shared" si="512"/>
        <v>59</v>
      </c>
      <c r="AC2854" s="86" t="str">
        <f t="shared" si="513"/>
        <v>CLS_TA_2500X1254px_65m_S2A_MSIL1C_20220603_50CC</v>
      </c>
      <c r="AD2854" s="41" t="s">
        <v>752</v>
      </c>
    </row>
    <row r="2855" spans="2:30" x14ac:dyDescent="0.25">
      <c r="B2855" t="s">
        <v>3866</v>
      </c>
      <c r="C2855" t="s">
        <v>3817</v>
      </c>
      <c r="D2855" s="7" t="s">
        <v>3826</v>
      </c>
      <c r="E2855" s="2" t="b">
        <v>1</v>
      </c>
      <c r="F2855" s="2" t="s">
        <v>3815</v>
      </c>
      <c r="G2855" s="7" t="s">
        <v>8</v>
      </c>
      <c r="H2855" t="s">
        <v>101</v>
      </c>
      <c r="I2855" s="53">
        <v>44715</v>
      </c>
      <c r="J2855" s="42" t="s">
        <v>103</v>
      </c>
      <c r="K2855" s="2" t="s">
        <v>127</v>
      </c>
      <c r="L2855" s="9">
        <v>44.3</v>
      </c>
      <c r="M2855" t="s">
        <v>3869</v>
      </c>
      <c r="N2855" s="2" t="s">
        <v>85</v>
      </c>
      <c r="O2855" s="2" t="s">
        <v>4139</v>
      </c>
      <c r="P2855" s="2" t="str">
        <f>VLOOKUP(I2855,Period!A:B,2,FALSE)</f>
        <v>2022H1</v>
      </c>
      <c r="Q2855" s="9">
        <f t="shared" si="503"/>
        <v>41.916666666666671</v>
      </c>
      <c r="R2855" s="2">
        <f t="shared" si="504"/>
        <v>50</v>
      </c>
      <c r="S2855" t="str">
        <f t="shared" si="506"/>
        <v>03 Cloudy (40%-90%)</v>
      </c>
      <c r="T2855" t="str">
        <f t="shared" si="505"/>
        <v>44715S2A_MSIL1CCDM-MLB-CLSTA4471503 Cloudy (40%-90%)</v>
      </c>
      <c r="U2855">
        <f>IF(COUNTIF(T$2:T2854,T2855)&gt;=1,0,1)</f>
        <v>0</v>
      </c>
      <c r="V2855" s="26" t="s">
        <v>751</v>
      </c>
      <c r="W2855" s="26">
        <f t="shared" si="507"/>
        <v>2022</v>
      </c>
      <c r="X2855" s="26" t="str">
        <f t="shared" si="508"/>
        <v>06</v>
      </c>
      <c r="Y2855" s="26" t="str">
        <f t="shared" si="509"/>
        <v>03</v>
      </c>
      <c r="Z2855" s="26" t="str">
        <f t="shared" si="510"/>
        <v>19</v>
      </c>
      <c r="AA2855" s="26" t="str">
        <f t="shared" si="511"/>
        <v>03</v>
      </c>
      <c r="AB2855" s="26" t="str">
        <f t="shared" si="512"/>
        <v>55</v>
      </c>
      <c r="AC2855" s="86" t="str">
        <f t="shared" si="513"/>
        <v>CLS_TA_2500X1254px_65m_S2A_MSIL1C_20220603_50CC</v>
      </c>
      <c r="AD2855" s="41" t="s">
        <v>752</v>
      </c>
    </row>
    <row r="2856" spans="2:30" x14ac:dyDescent="0.25">
      <c r="B2856" t="s">
        <v>3866</v>
      </c>
      <c r="C2856" t="s">
        <v>3817</v>
      </c>
      <c r="D2856" s="7" t="s">
        <v>3826</v>
      </c>
      <c r="E2856" s="2" t="b">
        <v>1</v>
      </c>
      <c r="F2856" s="2" t="s">
        <v>3815</v>
      </c>
      <c r="G2856" s="7" t="s">
        <v>8</v>
      </c>
      <c r="H2856" t="s">
        <v>101</v>
      </c>
      <c r="I2856" s="53">
        <v>44715</v>
      </c>
      <c r="J2856" s="42" t="s">
        <v>104</v>
      </c>
      <c r="K2856" s="2" t="s">
        <v>167</v>
      </c>
      <c r="L2856" s="9">
        <v>20.9</v>
      </c>
      <c r="M2856" t="s">
        <v>3869</v>
      </c>
      <c r="N2856" s="2" t="s">
        <v>85</v>
      </c>
      <c r="O2856" s="2" t="s">
        <v>4139</v>
      </c>
      <c r="P2856" s="2" t="str">
        <f>VLOOKUP(I2856,Period!A:B,2,FALSE)</f>
        <v>2022H1</v>
      </c>
      <c r="Q2856" s="9">
        <f t="shared" si="503"/>
        <v>41.916666666666671</v>
      </c>
      <c r="R2856" s="2">
        <f t="shared" si="504"/>
        <v>50</v>
      </c>
      <c r="S2856" t="str">
        <f t="shared" si="506"/>
        <v>03 Cloudy (40%-90%)</v>
      </c>
      <c r="T2856" t="str">
        <f t="shared" si="505"/>
        <v>44715S2A_MSIL1CCDM-MLB-CLSTA4471503 Cloudy (40%-90%)</v>
      </c>
      <c r="U2856">
        <f>IF(COUNTIF(T$2:T2855,T2856)&gt;=1,0,1)</f>
        <v>0</v>
      </c>
      <c r="V2856" s="26" t="s">
        <v>751</v>
      </c>
      <c r="W2856" s="26">
        <f t="shared" si="507"/>
        <v>2022</v>
      </c>
      <c r="X2856" s="26" t="str">
        <f t="shared" si="508"/>
        <v>06</v>
      </c>
      <c r="Y2856" s="26" t="str">
        <f t="shared" si="509"/>
        <v>03</v>
      </c>
      <c r="Z2856" s="26" t="str">
        <f t="shared" si="510"/>
        <v>19</v>
      </c>
      <c r="AA2856" s="26" t="str">
        <f t="shared" si="511"/>
        <v>03</v>
      </c>
      <c r="AB2856" s="26" t="str">
        <f t="shared" si="512"/>
        <v>54</v>
      </c>
      <c r="AC2856" s="86" t="str">
        <f t="shared" si="513"/>
        <v>CLS_TA_2500X1254px_65m_S2A_MSIL1C_20220603_50CC</v>
      </c>
      <c r="AD2856" s="41" t="s">
        <v>752</v>
      </c>
    </row>
    <row r="2857" spans="2:30" x14ac:dyDescent="0.25">
      <c r="B2857" t="s">
        <v>3866</v>
      </c>
      <c r="C2857" t="s">
        <v>3817</v>
      </c>
      <c r="D2857" s="7" t="s">
        <v>3826</v>
      </c>
      <c r="E2857" s="2" t="b">
        <v>1</v>
      </c>
      <c r="F2857" s="2" t="s">
        <v>3815</v>
      </c>
      <c r="G2857" s="7" t="s">
        <v>8</v>
      </c>
      <c r="H2857" t="s">
        <v>101</v>
      </c>
      <c r="I2857" s="53">
        <v>44715</v>
      </c>
      <c r="J2857" s="42" t="s">
        <v>105</v>
      </c>
      <c r="K2857" s="2" t="s">
        <v>147</v>
      </c>
      <c r="L2857" s="9">
        <v>80.2</v>
      </c>
      <c r="M2857" t="s">
        <v>3869</v>
      </c>
      <c r="N2857" s="2" t="s">
        <v>85</v>
      </c>
      <c r="O2857" s="2" t="s">
        <v>4139</v>
      </c>
      <c r="P2857" s="2" t="str">
        <f>VLOOKUP(I2857,Period!A:B,2,FALSE)</f>
        <v>2022H1</v>
      </c>
      <c r="Q2857" s="9">
        <f t="shared" si="503"/>
        <v>41.916666666666671</v>
      </c>
      <c r="R2857" s="2">
        <f t="shared" si="504"/>
        <v>50</v>
      </c>
      <c r="S2857" t="str">
        <f t="shared" si="506"/>
        <v>03 Cloudy (40%-90%)</v>
      </c>
      <c r="T2857" t="str">
        <f t="shared" si="505"/>
        <v>44715S2A_MSIL1CCDM-MLB-CLSTA4471503 Cloudy (40%-90%)</v>
      </c>
      <c r="U2857">
        <f>IF(COUNTIF(T$2:T2856,T2857)&gt;=1,0,1)</f>
        <v>0</v>
      </c>
      <c r="V2857" s="26" t="s">
        <v>751</v>
      </c>
      <c r="W2857" s="26">
        <f t="shared" si="507"/>
        <v>2022</v>
      </c>
      <c r="X2857" s="26" t="str">
        <f t="shared" si="508"/>
        <v>06</v>
      </c>
      <c r="Y2857" s="26" t="str">
        <f t="shared" si="509"/>
        <v>03</v>
      </c>
      <c r="Z2857" s="26" t="str">
        <f t="shared" si="510"/>
        <v>19</v>
      </c>
      <c r="AA2857" s="26" t="str">
        <f t="shared" si="511"/>
        <v>03</v>
      </c>
      <c r="AB2857" s="26" t="str">
        <f t="shared" si="512"/>
        <v>45</v>
      </c>
      <c r="AC2857" s="86" t="str">
        <f t="shared" si="513"/>
        <v>CLS_TA_2500X1254px_65m_S2A_MSIL1C_20220603_50CC</v>
      </c>
      <c r="AD2857" s="41" t="s">
        <v>752</v>
      </c>
    </row>
    <row r="2858" spans="2:30" x14ac:dyDescent="0.25">
      <c r="B2858" t="s">
        <v>3866</v>
      </c>
      <c r="C2858" t="s">
        <v>3817</v>
      </c>
      <c r="D2858" s="7" t="s">
        <v>3826</v>
      </c>
      <c r="E2858" s="2" t="b">
        <v>1</v>
      </c>
      <c r="F2858" s="2" t="s">
        <v>3815</v>
      </c>
      <c r="G2858" s="7" t="s">
        <v>8</v>
      </c>
      <c r="H2858" t="s">
        <v>101</v>
      </c>
      <c r="I2858" s="53">
        <v>44715</v>
      </c>
      <c r="J2858" s="42" t="s">
        <v>110</v>
      </c>
      <c r="K2858" s="2" t="s">
        <v>128</v>
      </c>
      <c r="L2858" s="9">
        <v>4.8</v>
      </c>
      <c r="M2858" t="s">
        <v>3869</v>
      </c>
      <c r="N2858" s="2" t="s">
        <v>85</v>
      </c>
      <c r="O2858" s="2" t="s">
        <v>4139</v>
      </c>
      <c r="P2858" s="2" t="str">
        <f>VLOOKUP(I2858,Period!A:B,2,FALSE)</f>
        <v>2022H1</v>
      </c>
      <c r="Q2858" s="9">
        <f t="shared" si="503"/>
        <v>41.916666666666671</v>
      </c>
      <c r="R2858" s="2">
        <f t="shared" si="504"/>
        <v>50</v>
      </c>
      <c r="S2858" t="str">
        <f t="shared" si="506"/>
        <v>03 Cloudy (40%-90%)</v>
      </c>
      <c r="T2858" t="str">
        <f t="shared" si="505"/>
        <v>44715S2A_MSIL1CCDM-MLB-CLSTA4471503 Cloudy (40%-90%)</v>
      </c>
      <c r="U2858">
        <f>IF(COUNTIF(T$2:T2857,T2858)&gt;=1,0,1)</f>
        <v>0</v>
      </c>
      <c r="V2858" s="26" t="s">
        <v>751</v>
      </c>
      <c r="W2858" s="26">
        <f t="shared" si="507"/>
        <v>2022</v>
      </c>
      <c r="X2858" s="26" t="str">
        <f t="shared" si="508"/>
        <v>06</v>
      </c>
      <c r="Y2858" s="26" t="str">
        <f t="shared" si="509"/>
        <v>03</v>
      </c>
      <c r="Z2858" s="26" t="str">
        <f t="shared" si="510"/>
        <v>19</v>
      </c>
      <c r="AA2858" s="26" t="str">
        <f t="shared" si="511"/>
        <v>03</v>
      </c>
      <c r="AB2858" s="26" t="str">
        <f t="shared" si="512"/>
        <v>41</v>
      </c>
      <c r="AC2858" s="86" t="str">
        <f t="shared" si="513"/>
        <v>CLS_TA_2500X1254px_65m_S2A_MSIL1C_20220603_50CC</v>
      </c>
      <c r="AD2858" s="41" t="s">
        <v>752</v>
      </c>
    </row>
    <row r="2859" spans="2:30" x14ac:dyDescent="0.25">
      <c r="B2859" t="s">
        <v>3866</v>
      </c>
      <c r="C2859" t="s">
        <v>3817</v>
      </c>
      <c r="D2859" s="7" t="s">
        <v>3826</v>
      </c>
      <c r="E2859" s="2" t="b">
        <v>1</v>
      </c>
      <c r="F2859" s="2" t="s">
        <v>3815</v>
      </c>
      <c r="G2859" s="7" t="s">
        <v>8</v>
      </c>
      <c r="H2859" t="s">
        <v>101</v>
      </c>
      <c r="I2859" s="53">
        <v>44715</v>
      </c>
      <c r="J2859" s="42" t="s">
        <v>111</v>
      </c>
      <c r="K2859" s="2" t="s">
        <v>158</v>
      </c>
      <c r="L2859" s="9">
        <v>1.4</v>
      </c>
      <c r="M2859" t="s">
        <v>3869</v>
      </c>
      <c r="N2859" s="2" t="s">
        <v>85</v>
      </c>
      <c r="O2859" s="2" t="s">
        <v>4139</v>
      </c>
      <c r="P2859" s="2" t="str">
        <f>VLOOKUP(I2859,Period!A:B,2,FALSE)</f>
        <v>2022H1</v>
      </c>
      <c r="Q2859" s="9">
        <f t="shared" si="503"/>
        <v>41.916666666666671</v>
      </c>
      <c r="R2859" s="2">
        <f t="shared" si="504"/>
        <v>50</v>
      </c>
      <c r="S2859" t="str">
        <f t="shared" si="506"/>
        <v>03 Cloudy (40%-90%)</v>
      </c>
      <c r="T2859" t="str">
        <f t="shared" si="505"/>
        <v>44715S2A_MSIL1CCDM-MLB-CLSTA4471503 Cloudy (40%-90%)</v>
      </c>
      <c r="U2859">
        <f>IF(COUNTIF(T$2:T2858,T2859)&gt;=1,0,1)</f>
        <v>0</v>
      </c>
      <c r="V2859" s="26" t="s">
        <v>751</v>
      </c>
      <c r="W2859" s="26">
        <f t="shared" si="507"/>
        <v>2022</v>
      </c>
      <c r="X2859" s="26" t="str">
        <f t="shared" si="508"/>
        <v>06</v>
      </c>
      <c r="Y2859" s="26" t="str">
        <f t="shared" si="509"/>
        <v>03</v>
      </c>
      <c r="Z2859" s="26" t="str">
        <f t="shared" si="510"/>
        <v>19</v>
      </c>
      <c r="AA2859" s="26" t="str">
        <f t="shared" si="511"/>
        <v>03</v>
      </c>
      <c r="AB2859" s="26" t="str">
        <f t="shared" si="512"/>
        <v>40</v>
      </c>
      <c r="AC2859" s="86" t="str">
        <f t="shared" si="513"/>
        <v>CLS_TA_2500X1254px_65m_S2A_MSIL1C_20220603_50CC</v>
      </c>
      <c r="AD2859" s="41" t="s">
        <v>752</v>
      </c>
    </row>
    <row r="2860" spans="2:30" x14ac:dyDescent="0.25">
      <c r="B2860" t="s">
        <v>3866</v>
      </c>
      <c r="C2860" t="s">
        <v>3817</v>
      </c>
      <c r="D2860" s="7" t="s">
        <v>3826</v>
      </c>
      <c r="E2860" s="2" t="b">
        <v>1</v>
      </c>
      <c r="F2860" s="2" t="s">
        <v>3815</v>
      </c>
      <c r="G2860" s="7" t="s">
        <v>8</v>
      </c>
      <c r="H2860" t="s">
        <v>101</v>
      </c>
      <c r="I2860" s="57">
        <v>44712</v>
      </c>
      <c r="J2860" s="56" t="s">
        <v>103</v>
      </c>
      <c r="K2860" s="2" t="s">
        <v>114</v>
      </c>
      <c r="L2860" s="9">
        <v>0</v>
      </c>
      <c r="M2860" t="s">
        <v>3869</v>
      </c>
      <c r="N2860" s="2" t="s">
        <v>85</v>
      </c>
      <c r="O2860" s="2" t="s">
        <v>4139</v>
      </c>
      <c r="P2860" s="2" t="str">
        <f>VLOOKUP(I2860,Period!A:B,2,FALSE)</f>
        <v>2022H1</v>
      </c>
      <c r="Q2860" s="9">
        <f t="shared" si="503"/>
        <v>0</v>
      </c>
      <c r="R2860" s="2">
        <f t="shared" ref="R2860:R2862" si="514">ROUNDUP(Q2860/10,0)*10</f>
        <v>0</v>
      </c>
      <c r="S2860" t="str">
        <f t="shared" si="506"/>
        <v>01 Clear (0%)</v>
      </c>
      <c r="T2860" t="str">
        <f t="shared" ref="T2860:T2862" si="515">CONCATENATE(I2860,B2860,C2860,H2860,I2860,S2860)</f>
        <v>44712S2A_MSIL1CCDM-MLB-CLSTA4471201 Clear (0%)</v>
      </c>
      <c r="U2860">
        <f>IF(COUNTIF(T$2:T2859,T2860)&gt;=1,0,1)</f>
        <v>1</v>
      </c>
      <c r="V2860" s="26" t="s">
        <v>751</v>
      </c>
      <c r="W2860" s="26">
        <f t="shared" si="507"/>
        <v>2022</v>
      </c>
      <c r="X2860" s="26" t="str">
        <f t="shared" si="508"/>
        <v>05</v>
      </c>
      <c r="Y2860" s="26">
        <f t="shared" si="509"/>
        <v>31</v>
      </c>
      <c r="Z2860" s="26" t="str">
        <f t="shared" si="510"/>
        <v>18</v>
      </c>
      <c r="AA2860" s="26" t="str">
        <f t="shared" si="511"/>
        <v>53</v>
      </c>
      <c r="AB2860" s="26" t="str">
        <f t="shared" si="512"/>
        <v>59</v>
      </c>
      <c r="AC2860" s="86" t="str">
        <f t="shared" si="513"/>
        <v>CLS_TA_2500X1254px_65m_S2A_MSIL1C_20220531_0CC</v>
      </c>
      <c r="AD2860" s="41" t="s">
        <v>752</v>
      </c>
    </row>
    <row r="2861" spans="2:30" x14ac:dyDescent="0.25">
      <c r="B2861" t="s">
        <v>3866</v>
      </c>
      <c r="C2861" t="s">
        <v>3817</v>
      </c>
      <c r="D2861" s="7" t="s">
        <v>3826</v>
      </c>
      <c r="E2861" s="2" t="b">
        <v>1</v>
      </c>
      <c r="F2861" s="2" t="s">
        <v>3815</v>
      </c>
      <c r="G2861" s="7" t="s">
        <v>8</v>
      </c>
      <c r="H2861" t="s">
        <v>101</v>
      </c>
      <c r="I2861" s="57">
        <v>44712</v>
      </c>
      <c r="J2861" s="56" t="s">
        <v>104</v>
      </c>
      <c r="K2861" s="2" t="s">
        <v>114</v>
      </c>
      <c r="L2861" s="9">
        <v>0</v>
      </c>
      <c r="M2861" t="s">
        <v>3869</v>
      </c>
      <c r="N2861" s="2" t="s">
        <v>85</v>
      </c>
      <c r="O2861" s="2" t="s">
        <v>4139</v>
      </c>
      <c r="P2861" s="2" t="str">
        <f>VLOOKUP(I2861,Period!A:B,2,FALSE)</f>
        <v>2022H1</v>
      </c>
      <c r="Q2861" s="9">
        <f t="shared" si="503"/>
        <v>0</v>
      </c>
      <c r="R2861" s="2">
        <f t="shared" si="514"/>
        <v>0</v>
      </c>
      <c r="S2861" t="str">
        <f t="shared" si="506"/>
        <v>01 Clear (0%)</v>
      </c>
      <c r="T2861" t="str">
        <f t="shared" si="515"/>
        <v>44712S2A_MSIL1CCDM-MLB-CLSTA4471201 Clear (0%)</v>
      </c>
      <c r="U2861">
        <f>IF(COUNTIF(T$2:T2860,T2861)&gt;=1,0,1)</f>
        <v>0</v>
      </c>
      <c r="V2861" s="26" t="s">
        <v>751</v>
      </c>
      <c r="W2861" s="26">
        <f t="shared" si="507"/>
        <v>2022</v>
      </c>
      <c r="X2861" s="26" t="str">
        <f t="shared" si="508"/>
        <v>05</v>
      </c>
      <c r="Y2861" s="26">
        <f t="shared" si="509"/>
        <v>31</v>
      </c>
      <c r="Z2861" s="26" t="str">
        <f t="shared" si="510"/>
        <v>18</v>
      </c>
      <c r="AA2861" s="26" t="str">
        <f t="shared" si="511"/>
        <v>53</v>
      </c>
      <c r="AB2861" s="26" t="str">
        <f t="shared" si="512"/>
        <v>59</v>
      </c>
      <c r="AC2861" s="86" t="str">
        <f t="shared" si="513"/>
        <v>CLS_TA_2500X1254px_65m_S2A_MSIL1C_20220531_0CC</v>
      </c>
      <c r="AD2861" s="41" t="s">
        <v>752</v>
      </c>
    </row>
    <row r="2862" spans="2:30" x14ac:dyDescent="0.25">
      <c r="B2862" t="s">
        <v>3866</v>
      </c>
      <c r="C2862" t="s">
        <v>3817</v>
      </c>
      <c r="D2862" s="7" t="s">
        <v>3826</v>
      </c>
      <c r="E2862" s="2" t="b">
        <v>1</v>
      </c>
      <c r="F2862" s="2" t="s">
        <v>3815</v>
      </c>
      <c r="G2862" s="7" t="s">
        <v>8</v>
      </c>
      <c r="H2862" t="s">
        <v>101</v>
      </c>
      <c r="I2862" s="57">
        <v>44712</v>
      </c>
      <c r="J2862" s="56" t="s">
        <v>110</v>
      </c>
      <c r="K2862" s="2" t="s">
        <v>114</v>
      </c>
      <c r="L2862" s="9">
        <v>0</v>
      </c>
      <c r="M2862" t="s">
        <v>3869</v>
      </c>
      <c r="N2862" s="2" t="s">
        <v>85</v>
      </c>
      <c r="O2862" s="2" t="s">
        <v>4139</v>
      </c>
      <c r="P2862" s="2" t="str">
        <f>VLOOKUP(I2862,Period!A:B,2,FALSE)</f>
        <v>2022H1</v>
      </c>
      <c r="Q2862" s="9">
        <f t="shared" si="503"/>
        <v>0</v>
      </c>
      <c r="R2862" s="2">
        <f t="shared" si="514"/>
        <v>0</v>
      </c>
      <c r="S2862" t="str">
        <f t="shared" si="506"/>
        <v>01 Clear (0%)</v>
      </c>
      <c r="T2862" t="str">
        <f t="shared" si="515"/>
        <v>44712S2A_MSIL1CCDM-MLB-CLSTA4471201 Clear (0%)</v>
      </c>
      <c r="U2862">
        <f>IF(COUNTIF(T$2:T2861,T2862)&gt;=1,0,1)</f>
        <v>0</v>
      </c>
      <c r="V2862" s="26" t="s">
        <v>751</v>
      </c>
      <c r="W2862" s="26">
        <f t="shared" si="507"/>
        <v>2022</v>
      </c>
      <c r="X2862" s="26" t="str">
        <f t="shared" si="508"/>
        <v>05</v>
      </c>
      <c r="Y2862" s="26">
        <f t="shared" si="509"/>
        <v>31</v>
      </c>
      <c r="Z2862" s="26" t="str">
        <f t="shared" si="510"/>
        <v>18</v>
      </c>
      <c r="AA2862" s="26" t="str">
        <f t="shared" si="511"/>
        <v>53</v>
      </c>
      <c r="AB2862" s="26" t="str">
        <f t="shared" si="512"/>
        <v>59</v>
      </c>
      <c r="AC2862" s="86" t="str">
        <f t="shared" si="513"/>
        <v>CLS_TA_2500X1254px_65m_S2A_MSIL1C_20220531_0CC</v>
      </c>
      <c r="AD2862" s="41" t="s">
        <v>752</v>
      </c>
    </row>
    <row r="2863" spans="2:30" x14ac:dyDescent="0.25">
      <c r="B2863" t="s">
        <v>3866</v>
      </c>
      <c r="C2863" t="s">
        <v>3817</v>
      </c>
      <c r="D2863" s="7" t="s">
        <v>3826</v>
      </c>
      <c r="E2863" s="2" t="b">
        <v>1</v>
      </c>
      <c r="F2863" s="2" t="s">
        <v>3815</v>
      </c>
      <c r="G2863" s="7" t="s">
        <v>8</v>
      </c>
      <c r="H2863" t="s">
        <v>101</v>
      </c>
      <c r="I2863" s="57">
        <v>44712</v>
      </c>
      <c r="J2863" s="56" t="s">
        <v>111</v>
      </c>
      <c r="K2863" s="2" t="s">
        <v>142</v>
      </c>
      <c r="L2863" s="9">
        <v>0</v>
      </c>
      <c r="M2863" t="s">
        <v>3869</v>
      </c>
      <c r="N2863" s="2" t="s">
        <v>85</v>
      </c>
      <c r="O2863" s="2" t="s">
        <v>4139</v>
      </c>
      <c r="P2863" s="2" t="str">
        <f>VLOOKUP(I2863,Period!A:B,2,FALSE)</f>
        <v>2022H1</v>
      </c>
      <c r="Q2863" s="9">
        <f t="shared" si="503"/>
        <v>0</v>
      </c>
      <c r="R2863" s="2">
        <f t="shared" ref="R2863:R2870" si="516">ROUNDUP(Q2863/10,0)*10</f>
        <v>0</v>
      </c>
      <c r="S2863" t="str">
        <f t="shared" si="506"/>
        <v>01 Clear (0%)</v>
      </c>
      <c r="T2863" t="str">
        <f t="shared" ref="T2863:T2870" si="517">CONCATENATE(I2863,B2863,C2863,H2863,I2863,S2863)</f>
        <v>44712S2A_MSIL1CCDM-MLB-CLSTA4471201 Clear (0%)</v>
      </c>
      <c r="U2863">
        <f>IF(COUNTIF(T$2:T2862,T2863)&gt;=1,0,1)</f>
        <v>0</v>
      </c>
      <c r="V2863" s="26" t="s">
        <v>751</v>
      </c>
      <c r="W2863" s="26">
        <f t="shared" si="507"/>
        <v>2022</v>
      </c>
      <c r="X2863" s="26" t="str">
        <f t="shared" si="508"/>
        <v>05</v>
      </c>
      <c r="Y2863" s="26">
        <f t="shared" si="509"/>
        <v>31</v>
      </c>
      <c r="Z2863" s="26" t="str">
        <f t="shared" si="510"/>
        <v>18</v>
      </c>
      <c r="AA2863" s="26" t="str">
        <f t="shared" si="511"/>
        <v>53</v>
      </c>
      <c r="AB2863" s="26" t="str">
        <f t="shared" si="512"/>
        <v>44</v>
      </c>
      <c r="AC2863" s="86" t="str">
        <f t="shared" si="513"/>
        <v>CLS_TA_2500X1254px_65m_S2A_MSIL1C_20220531_0CC</v>
      </c>
      <c r="AD2863" s="41" t="s">
        <v>752</v>
      </c>
    </row>
    <row r="2864" spans="2:30" x14ac:dyDescent="0.25">
      <c r="B2864" t="s">
        <v>3866</v>
      </c>
      <c r="C2864" t="s">
        <v>3817</v>
      </c>
      <c r="D2864" s="7" t="s">
        <v>3826</v>
      </c>
      <c r="E2864" s="2" t="b">
        <v>1</v>
      </c>
      <c r="F2864" s="2" t="s">
        <v>3815</v>
      </c>
      <c r="G2864" s="7" t="s">
        <v>8</v>
      </c>
      <c r="H2864" t="s">
        <v>101</v>
      </c>
      <c r="I2864" s="53">
        <v>44710</v>
      </c>
      <c r="J2864" s="42" t="s">
        <v>103</v>
      </c>
      <c r="K2864" s="2" t="s">
        <v>138</v>
      </c>
      <c r="L2864" s="9">
        <v>3.9</v>
      </c>
      <c r="M2864" t="s">
        <v>3869</v>
      </c>
      <c r="N2864" s="2" t="s">
        <v>85</v>
      </c>
      <c r="O2864" s="2" t="s">
        <v>4139</v>
      </c>
      <c r="P2864" s="2" t="str">
        <f>VLOOKUP(I2864,Period!A:B,2,FALSE)</f>
        <v>2022H1</v>
      </c>
      <c r="Q2864" s="9">
        <f t="shared" si="503"/>
        <v>4.1749999999999998</v>
      </c>
      <c r="R2864" s="2">
        <f t="shared" si="516"/>
        <v>10</v>
      </c>
      <c r="S2864" t="str">
        <f t="shared" si="506"/>
        <v>02 Sunny (10%-30%)</v>
      </c>
      <c r="T2864" t="str">
        <f t="shared" si="517"/>
        <v>44710S2A_MSIL1CCDM-MLB-CLSTA4471002 Sunny (10%-30%)</v>
      </c>
      <c r="U2864">
        <f>IF(COUNTIF(T$2:T2863,T2864)&gt;=1,0,1)</f>
        <v>1</v>
      </c>
      <c r="V2864" s="26" t="s">
        <v>751</v>
      </c>
      <c r="W2864" s="26">
        <f t="shared" si="507"/>
        <v>2022</v>
      </c>
      <c r="X2864" s="26" t="str">
        <f t="shared" si="508"/>
        <v>05</v>
      </c>
      <c r="Y2864" s="26">
        <f t="shared" si="509"/>
        <v>29</v>
      </c>
      <c r="Z2864" s="26" t="str">
        <f t="shared" si="510"/>
        <v>19</v>
      </c>
      <c r="AA2864" s="26" t="str">
        <f t="shared" si="511"/>
        <v>03</v>
      </c>
      <c r="AB2864" s="26" t="str">
        <f t="shared" si="512"/>
        <v>47</v>
      </c>
      <c r="AC2864" s="86" t="str">
        <f t="shared" si="513"/>
        <v>CLS_TA_2500X1254px_65m_S2A_MSIL1C_20220529_10CC</v>
      </c>
      <c r="AD2864" s="41" t="s">
        <v>752</v>
      </c>
    </row>
    <row r="2865" spans="2:30" x14ac:dyDescent="0.25">
      <c r="B2865" t="s">
        <v>3866</v>
      </c>
      <c r="C2865" t="s">
        <v>3817</v>
      </c>
      <c r="D2865" s="7" t="s">
        <v>3826</v>
      </c>
      <c r="E2865" s="2" t="b">
        <v>1</v>
      </c>
      <c r="F2865" s="2" t="s">
        <v>3815</v>
      </c>
      <c r="G2865" s="7" t="s">
        <v>8</v>
      </c>
      <c r="H2865" t="s">
        <v>101</v>
      </c>
      <c r="I2865" s="53">
        <v>44710</v>
      </c>
      <c r="J2865" s="42" t="s">
        <v>104</v>
      </c>
      <c r="K2865" s="2" t="s">
        <v>138</v>
      </c>
      <c r="L2865" s="9">
        <v>5.5</v>
      </c>
      <c r="M2865" t="s">
        <v>3869</v>
      </c>
      <c r="N2865" s="2" t="s">
        <v>85</v>
      </c>
      <c r="O2865" s="2" t="s">
        <v>4139</v>
      </c>
      <c r="P2865" s="2" t="str">
        <f>VLOOKUP(I2865,Period!A:B,2,FALSE)</f>
        <v>2022H1</v>
      </c>
      <c r="Q2865" s="9">
        <f t="shared" si="503"/>
        <v>4.1749999999999998</v>
      </c>
      <c r="R2865" s="2">
        <f t="shared" si="516"/>
        <v>10</v>
      </c>
      <c r="S2865" t="str">
        <f t="shared" si="506"/>
        <v>02 Sunny (10%-30%)</v>
      </c>
      <c r="T2865" t="str">
        <f t="shared" si="517"/>
        <v>44710S2A_MSIL1CCDM-MLB-CLSTA4471002 Sunny (10%-30%)</v>
      </c>
      <c r="U2865">
        <f>IF(COUNTIF(T$2:T2864,T2865)&gt;=1,0,1)</f>
        <v>0</v>
      </c>
      <c r="V2865" s="26" t="s">
        <v>751</v>
      </c>
      <c r="W2865" s="26">
        <f t="shared" si="507"/>
        <v>2022</v>
      </c>
      <c r="X2865" s="26" t="str">
        <f t="shared" si="508"/>
        <v>05</v>
      </c>
      <c r="Y2865" s="26">
        <f t="shared" si="509"/>
        <v>29</v>
      </c>
      <c r="Z2865" s="26" t="str">
        <f t="shared" si="510"/>
        <v>19</v>
      </c>
      <c r="AA2865" s="26" t="str">
        <f t="shared" si="511"/>
        <v>03</v>
      </c>
      <c r="AB2865" s="26" t="str">
        <f t="shared" si="512"/>
        <v>47</v>
      </c>
      <c r="AC2865" s="86" t="str">
        <f t="shared" si="513"/>
        <v>CLS_TA_2500X1254px_65m_S2A_MSIL1C_20220529_10CC</v>
      </c>
      <c r="AD2865" s="41" t="s">
        <v>752</v>
      </c>
    </row>
    <row r="2866" spans="2:30" x14ac:dyDescent="0.25">
      <c r="B2866" t="s">
        <v>3866</v>
      </c>
      <c r="C2866" t="s">
        <v>3817</v>
      </c>
      <c r="D2866" s="7" t="s">
        <v>3826</v>
      </c>
      <c r="E2866" s="2" t="b">
        <v>1</v>
      </c>
      <c r="F2866" s="2" t="s">
        <v>3815</v>
      </c>
      <c r="G2866" s="7" t="s">
        <v>8</v>
      </c>
      <c r="H2866" t="s">
        <v>101</v>
      </c>
      <c r="I2866" s="53">
        <v>44710</v>
      </c>
      <c r="J2866" s="42" t="s">
        <v>110</v>
      </c>
      <c r="K2866" s="2" t="s">
        <v>139</v>
      </c>
      <c r="L2866" s="9">
        <v>4.5</v>
      </c>
      <c r="M2866" t="s">
        <v>3869</v>
      </c>
      <c r="N2866" s="2" t="s">
        <v>85</v>
      </c>
      <c r="O2866" s="2" t="s">
        <v>4139</v>
      </c>
      <c r="P2866" s="2" t="str">
        <f>VLOOKUP(I2866,Period!A:B,2,FALSE)</f>
        <v>2022H1</v>
      </c>
      <c r="Q2866" s="9">
        <f t="shared" si="503"/>
        <v>4.1749999999999998</v>
      </c>
      <c r="R2866" s="2">
        <f t="shared" si="516"/>
        <v>10</v>
      </c>
      <c r="S2866" t="str">
        <f t="shared" si="506"/>
        <v>02 Sunny (10%-30%)</v>
      </c>
      <c r="T2866" t="str">
        <f t="shared" si="517"/>
        <v>44710S2A_MSIL1CCDM-MLB-CLSTA4471002 Sunny (10%-30%)</v>
      </c>
      <c r="U2866">
        <f>IF(COUNTIF(T$2:T2865,T2866)&gt;=1,0,1)</f>
        <v>0</v>
      </c>
      <c r="V2866" s="26" t="s">
        <v>751</v>
      </c>
      <c r="W2866" s="26">
        <f t="shared" si="507"/>
        <v>2022</v>
      </c>
      <c r="X2866" s="26" t="str">
        <f t="shared" si="508"/>
        <v>05</v>
      </c>
      <c r="Y2866" s="26">
        <f t="shared" si="509"/>
        <v>29</v>
      </c>
      <c r="Z2866" s="26" t="str">
        <f t="shared" si="510"/>
        <v>19</v>
      </c>
      <c r="AA2866" s="26" t="str">
        <f t="shared" si="511"/>
        <v>03</v>
      </c>
      <c r="AB2866" s="26" t="str">
        <f t="shared" si="512"/>
        <v>33</v>
      </c>
      <c r="AC2866" s="86" t="str">
        <f t="shared" si="513"/>
        <v>CLS_TA_2500X1254px_65m_S2A_MSIL1C_20220529_10CC</v>
      </c>
      <c r="AD2866" s="41" t="s">
        <v>752</v>
      </c>
    </row>
    <row r="2867" spans="2:30" x14ac:dyDescent="0.25">
      <c r="B2867" t="s">
        <v>3866</v>
      </c>
      <c r="C2867" t="s">
        <v>3817</v>
      </c>
      <c r="D2867" s="7" t="s">
        <v>3826</v>
      </c>
      <c r="E2867" s="2" t="b">
        <v>1</v>
      </c>
      <c r="F2867" s="2" t="s">
        <v>3815</v>
      </c>
      <c r="G2867" s="7" t="s">
        <v>8</v>
      </c>
      <c r="H2867" t="s">
        <v>101</v>
      </c>
      <c r="I2867" s="53">
        <v>44710</v>
      </c>
      <c r="J2867" s="42" t="s">
        <v>111</v>
      </c>
      <c r="K2867" s="2" t="s">
        <v>166</v>
      </c>
      <c r="L2867" s="9">
        <v>2.8</v>
      </c>
      <c r="M2867" t="s">
        <v>3869</v>
      </c>
      <c r="N2867" s="2" t="s">
        <v>85</v>
      </c>
      <c r="O2867" s="2" t="s">
        <v>4139</v>
      </c>
      <c r="P2867" s="2" t="str">
        <f>VLOOKUP(I2867,Period!A:B,2,FALSE)</f>
        <v>2022H1</v>
      </c>
      <c r="Q2867" s="9">
        <f t="shared" si="503"/>
        <v>4.1749999999999998</v>
      </c>
      <c r="R2867" s="2">
        <f t="shared" si="516"/>
        <v>10</v>
      </c>
      <c r="S2867" t="str">
        <f t="shared" si="506"/>
        <v>02 Sunny (10%-30%)</v>
      </c>
      <c r="T2867" t="str">
        <f t="shared" si="517"/>
        <v>44710S2A_MSIL1CCDM-MLB-CLSTA4471002 Sunny (10%-30%)</v>
      </c>
      <c r="U2867">
        <f>IF(COUNTIF(T$2:T2866,T2867)&gt;=1,0,1)</f>
        <v>0</v>
      </c>
      <c r="V2867" s="26" t="s">
        <v>751</v>
      </c>
      <c r="W2867" s="26">
        <f t="shared" si="507"/>
        <v>2022</v>
      </c>
      <c r="X2867" s="26" t="str">
        <f t="shared" si="508"/>
        <v>05</v>
      </c>
      <c r="Y2867" s="26">
        <f t="shared" si="509"/>
        <v>29</v>
      </c>
      <c r="Z2867" s="26" t="str">
        <f t="shared" si="510"/>
        <v>19</v>
      </c>
      <c r="AA2867" s="26" t="str">
        <f t="shared" si="511"/>
        <v>03</v>
      </c>
      <c r="AB2867" s="26" t="str">
        <f t="shared" si="512"/>
        <v>32</v>
      </c>
      <c r="AC2867" s="86" t="str">
        <f t="shared" si="513"/>
        <v>CLS_TA_2500X1254px_65m_S2A_MSIL1C_20220529_10CC</v>
      </c>
      <c r="AD2867" s="41" t="s">
        <v>752</v>
      </c>
    </row>
    <row r="2868" spans="2:30" x14ac:dyDescent="0.25">
      <c r="B2868" t="s">
        <v>3866</v>
      </c>
      <c r="C2868" t="s">
        <v>3817</v>
      </c>
      <c r="D2868" s="7" t="s">
        <v>3826</v>
      </c>
      <c r="E2868" s="2" t="b">
        <v>1</v>
      </c>
      <c r="F2868" s="2" t="s">
        <v>3815</v>
      </c>
      <c r="G2868" s="7" t="s">
        <v>8</v>
      </c>
      <c r="H2868" t="s">
        <v>101</v>
      </c>
      <c r="I2868" s="57">
        <v>44707</v>
      </c>
      <c r="J2868" s="56" t="s">
        <v>103</v>
      </c>
      <c r="K2868" s="2" t="s">
        <v>140</v>
      </c>
      <c r="L2868" s="9">
        <v>9.5</v>
      </c>
      <c r="M2868" t="s">
        <v>3869</v>
      </c>
      <c r="N2868" s="2" t="s">
        <v>85</v>
      </c>
      <c r="O2868" s="2" t="s">
        <v>4139</v>
      </c>
      <c r="P2868" s="2" t="str">
        <f>VLOOKUP(I2868,Period!A:B,2,FALSE)</f>
        <v>2022H1</v>
      </c>
      <c r="Q2868" s="9">
        <f t="shared" si="503"/>
        <v>4.1750000000000007</v>
      </c>
      <c r="R2868" s="2">
        <f t="shared" si="516"/>
        <v>10</v>
      </c>
      <c r="S2868" t="str">
        <f t="shared" si="506"/>
        <v>02 Sunny (10%-30%)</v>
      </c>
      <c r="T2868" t="str">
        <f t="shared" si="517"/>
        <v>44707S2A_MSIL1CCDM-MLB-CLSTA4470702 Sunny (10%-30%)</v>
      </c>
      <c r="U2868">
        <f>IF(COUNTIF(T$2:T2867,T2868)&gt;=1,0,1)</f>
        <v>1</v>
      </c>
      <c r="V2868" s="26" t="s">
        <v>751</v>
      </c>
      <c r="W2868" s="26">
        <f t="shared" si="507"/>
        <v>2022</v>
      </c>
      <c r="X2868" s="26" t="str">
        <f t="shared" si="508"/>
        <v>05</v>
      </c>
      <c r="Y2868" s="26">
        <f t="shared" si="509"/>
        <v>26</v>
      </c>
      <c r="Z2868" s="26" t="str">
        <f t="shared" si="510"/>
        <v>18</v>
      </c>
      <c r="AA2868" s="26" t="str">
        <f t="shared" si="511"/>
        <v>53</v>
      </c>
      <c r="AB2868" s="26" t="str">
        <f t="shared" si="512"/>
        <v>52</v>
      </c>
      <c r="AC2868" s="86" t="str">
        <f t="shared" si="513"/>
        <v>CLS_TA_2500X1254px_65m_S2A_MSIL1C_20220526_10CC</v>
      </c>
      <c r="AD2868" s="41" t="s">
        <v>752</v>
      </c>
    </row>
    <row r="2869" spans="2:30" x14ac:dyDescent="0.25">
      <c r="B2869" t="s">
        <v>3866</v>
      </c>
      <c r="C2869" t="s">
        <v>3817</v>
      </c>
      <c r="D2869" s="7" t="s">
        <v>3826</v>
      </c>
      <c r="E2869" s="2" t="b">
        <v>1</v>
      </c>
      <c r="F2869" s="2" t="s">
        <v>3815</v>
      </c>
      <c r="G2869" s="7" t="s">
        <v>8</v>
      </c>
      <c r="H2869" t="s">
        <v>101</v>
      </c>
      <c r="I2869" s="57">
        <v>44707</v>
      </c>
      <c r="J2869" s="56" t="s">
        <v>104</v>
      </c>
      <c r="K2869" s="2" t="s">
        <v>141</v>
      </c>
      <c r="L2869" s="9">
        <v>1.9</v>
      </c>
      <c r="M2869" t="s">
        <v>3869</v>
      </c>
      <c r="N2869" s="2" t="s">
        <v>85</v>
      </c>
      <c r="O2869" s="2" t="s">
        <v>4139</v>
      </c>
      <c r="P2869" s="2" t="str">
        <f>VLOOKUP(I2869,Period!A:B,2,FALSE)</f>
        <v>2022H1</v>
      </c>
      <c r="Q2869" s="9">
        <f t="shared" si="503"/>
        <v>4.1750000000000007</v>
      </c>
      <c r="R2869" s="2">
        <f t="shared" si="516"/>
        <v>10</v>
      </c>
      <c r="S2869" t="str">
        <f t="shared" si="506"/>
        <v>02 Sunny (10%-30%)</v>
      </c>
      <c r="T2869" t="str">
        <f t="shared" si="517"/>
        <v>44707S2A_MSIL1CCDM-MLB-CLSTA4470702 Sunny (10%-30%)</v>
      </c>
      <c r="U2869">
        <f>IF(COUNTIF(T$2:T2868,T2869)&gt;=1,0,1)</f>
        <v>0</v>
      </c>
      <c r="V2869" s="26" t="s">
        <v>751</v>
      </c>
      <c r="W2869" s="26">
        <f t="shared" si="507"/>
        <v>2022</v>
      </c>
      <c r="X2869" s="26" t="str">
        <f t="shared" si="508"/>
        <v>05</v>
      </c>
      <c r="Y2869" s="26">
        <f t="shared" si="509"/>
        <v>26</v>
      </c>
      <c r="Z2869" s="26" t="str">
        <f t="shared" si="510"/>
        <v>18</v>
      </c>
      <c r="AA2869" s="26" t="str">
        <f t="shared" si="511"/>
        <v>53</v>
      </c>
      <c r="AB2869" s="26" t="str">
        <f t="shared" si="512"/>
        <v>51</v>
      </c>
      <c r="AC2869" s="86" t="str">
        <f t="shared" si="513"/>
        <v>CLS_TA_2500X1254px_65m_S2A_MSIL1C_20220526_10CC</v>
      </c>
      <c r="AD2869" s="41" t="s">
        <v>752</v>
      </c>
    </row>
    <row r="2870" spans="2:30" x14ac:dyDescent="0.25">
      <c r="B2870" t="s">
        <v>3866</v>
      </c>
      <c r="C2870" t="s">
        <v>3817</v>
      </c>
      <c r="D2870" s="7" t="s">
        <v>3826</v>
      </c>
      <c r="E2870" s="2" t="b">
        <v>1</v>
      </c>
      <c r="F2870" s="2" t="s">
        <v>3815</v>
      </c>
      <c r="G2870" s="7" t="s">
        <v>8</v>
      </c>
      <c r="H2870" t="s">
        <v>101</v>
      </c>
      <c r="I2870" s="57">
        <v>44707</v>
      </c>
      <c r="J2870" s="56" t="s">
        <v>110</v>
      </c>
      <c r="K2870" s="2" t="s">
        <v>143</v>
      </c>
      <c r="L2870" s="9">
        <v>2.7</v>
      </c>
      <c r="M2870" t="s">
        <v>3869</v>
      </c>
      <c r="N2870" s="2" t="s">
        <v>85</v>
      </c>
      <c r="O2870" s="2" t="s">
        <v>4139</v>
      </c>
      <c r="P2870" s="2" t="str">
        <f>VLOOKUP(I2870,Period!A:B,2,FALSE)</f>
        <v>2022H1</v>
      </c>
      <c r="Q2870" s="9">
        <f t="shared" si="503"/>
        <v>4.1750000000000007</v>
      </c>
      <c r="R2870" s="2">
        <f t="shared" si="516"/>
        <v>10</v>
      </c>
      <c r="S2870" t="str">
        <f t="shared" si="506"/>
        <v>02 Sunny (10%-30%)</v>
      </c>
      <c r="T2870" t="str">
        <f t="shared" si="517"/>
        <v>44707S2A_MSIL1CCDM-MLB-CLSTA4470702 Sunny (10%-30%)</v>
      </c>
      <c r="U2870">
        <f>IF(COUNTIF(T$2:T2869,T2870)&gt;=1,0,1)</f>
        <v>0</v>
      </c>
      <c r="V2870" s="26" t="s">
        <v>751</v>
      </c>
      <c r="W2870" s="26">
        <f t="shared" si="507"/>
        <v>2022</v>
      </c>
      <c r="X2870" s="26" t="str">
        <f t="shared" si="508"/>
        <v>05</v>
      </c>
      <c r="Y2870" s="26">
        <f t="shared" si="509"/>
        <v>26</v>
      </c>
      <c r="Z2870" s="26" t="str">
        <f t="shared" si="510"/>
        <v>18</v>
      </c>
      <c r="AA2870" s="26" t="str">
        <f t="shared" si="511"/>
        <v>53</v>
      </c>
      <c r="AB2870" s="26" t="str">
        <f t="shared" si="512"/>
        <v>37</v>
      </c>
      <c r="AC2870" s="86" t="str">
        <f t="shared" si="513"/>
        <v>CLS_TA_2500X1254px_65m_S2A_MSIL1C_20220526_10CC</v>
      </c>
      <c r="AD2870" s="41" t="s">
        <v>752</v>
      </c>
    </row>
    <row r="2871" spans="2:30" x14ac:dyDescent="0.25">
      <c r="B2871" t="s">
        <v>3866</v>
      </c>
      <c r="C2871" t="s">
        <v>3817</v>
      </c>
      <c r="D2871" s="7" t="s">
        <v>3826</v>
      </c>
      <c r="E2871" s="2" t="b">
        <v>1</v>
      </c>
      <c r="F2871" s="2" t="s">
        <v>3815</v>
      </c>
      <c r="G2871" s="7" t="s">
        <v>8</v>
      </c>
      <c r="H2871" t="s">
        <v>101</v>
      </c>
      <c r="I2871" s="57">
        <v>44707</v>
      </c>
      <c r="J2871" s="56" t="s">
        <v>111</v>
      </c>
      <c r="K2871" s="2" t="s">
        <v>144</v>
      </c>
      <c r="L2871" s="9">
        <v>2.6</v>
      </c>
      <c r="M2871" t="s">
        <v>3869</v>
      </c>
      <c r="N2871" s="2" t="s">
        <v>85</v>
      </c>
      <c r="O2871" s="2" t="s">
        <v>4139</v>
      </c>
      <c r="P2871" s="2" t="str">
        <f>VLOOKUP(I2871,Period!A:B,2,FALSE)</f>
        <v>2022H1</v>
      </c>
      <c r="Q2871" s="9">
        <f t="shared" si="503"/>
        <v>4.1750000000000007</v>
      </c>
      <c r="R2871" s="2">
        <f t="shared" ref="R2871:R2886" si="518">ROUNDUP(Q2871/10,0)*10</f>
        <v>10</v>
      </c>
      <c r="S2871" t="str">
        <f t="shared" si="506"/>
        <v>02 Sunny (10%-30%)</v>
      </c>
      <c r="T2871" t="str">
        <f t="shared" ref="T2871:T2886" si="519">CONCATENATE(I2871,B2871,C2871,H2871,I2871,S2871)</f>
        <v>44707S2A_MSIL1CCDM-MLB-CLSTA4470702 Sunny (10%-30%)</v>
      </c>
      <c r="U2871">
        <f>IF(COUNTIF(T$2:T2870,T2871)&gt;=1,0,1)</f>
        <v>0</v>
      </c>
      <c r="V2871" s="26" t="s">
        <v>751</v>
      </c>
      <c r="W2871" s="26">
        <f t="shared" si="507"/>
        <v>2022</v>
      </c>
      <c r="X2871" s="26" t="str">
        <f t="shared" si="508"/>
        <v>05</v>
      </c>
      <c r="Y2871" s="26">
        <f t="shared" si="509"/>
        <v>26</v>
      </c>
      <c r="Z2871" s="26" t="str">
        <f t="shared" si="510"/>
        <v>18</v>
      </c>
      <c r="AA2871" s="26" t="str">
        <f t="shared" si="511"/>
        <v>53</v>
      </c>
      <c r="AB2871" s="26" t="str">
        <f t="shared" si="512"/>
        <v>36</v>
      </c>
      <c r="AC2871" s="86" t="str">
        <f t="shared" si="513"/>
        <v>CLS_TA_2500X1254px_65m_S2A_MSIL1C_20220526_10CC</v>
      </c>
      <c r="AD2871" s="41" t="s">
        <v>752</v>
      </c>
    </row>
    <row r="2872" spans="2:30" x14ac:dyDescent="0.25">
      <c r="B2872" t="s">
        <v>3866</v>
      </c>
      <c r="C2872" t="s">
        <v>3817</v>
      </c>
      <c r="D2872" s="7" t="s">
        <v>3826</v>
      </c>
      <c r="E2872" s="2" t="b">
        <v>1</v>
      </c>
      <c r="F2872" s="2" t="s">
        <v>3815</v>
      </c>
      <c r="G2872" s="7" t="s">
        <v>8</v>
      </c>
      <c r="H2872" t="s">
        <v>101</v>
      </c>
      <c r="I2872" s="53">
        <v>44705</v>
      </c>
      <c r="J2872" s="42" t="s">
        <v>103</v>
      </c>
      <c r="K2872" s="2" t="s">
        <v>127</v>
      </c>
      <c r="L2872" s="9">
        <v>0</v>
      </c>
      <c r="M2872" t="s">
        <v>3869</v>
      </c>
      <c r="N2872" s="2" t="s">
        <v>85</v>
      </c>
      <c r="O2872" s="2" t="s">
        <v>4139</v>
      </c>
      <c r="P2872" s="2" t="str">
        <f>VLOOKUP(I2872,Period!A:B,2,FALSE)</f>
        <v>2022H1</v>
      </c>
      <c r="Q2872" s="9">
        <f t="shared" si="503"/>
        <v>0</v>
      </c>
      <c r="R2872" s="2">
        <f t="shared" si="518"/>
        <v>0</v>
      </c>
      <c r="S2872" t="str">
        <f t="shared" si="506"/>
        <v>01 Clear (0%)</v>
      </c>
      <c r="T2872" t="str">
        <f t="shared" si="519"/>
        <v>44705S2A_MSIL1CCDM-MLB-CLSTA4470501 Clear (0%)</v>
      </c>
      <c r="U2872">
        <f>IF(COUNTIF(T$2:T2871,T2872)&gt;=1,0,1)</f>
        <v>1</v>
      </c>
      <c r="V2872" s="26" t="s">
        <v>751</v>
      </c>
      <c r="W2872" s="26">
        <f t="shared" si="507"/>
        <v>2022</v>
      </c>
      <c r="X2872" s="26" t="str">
        <f t="shared" si="508"/>
        <v>05</v>
      </c>
      <c r="Y2872" s="26">
        <f t="shared" si="509"/>
        <v>24</v>
      </c>
      <c r="Z2872" s="26" t="str">
        <f t="shared" si="510"/>
        <v>19</v>
      </c>
      <c r="AA2872" s="26" t="str">
        <f t="shared" si="511"/>
        <v>03</v>
      </c>
      <c r="AB2872" s="26" t="str">
        <f t="shared" si="512"/>
        <v>55</v>
      </c>
      <c r="AC2872" s="86" t="str">
        <f t="shared" si="513"/>
        <v>CLS_TA_2500X1254px_65m_S2A_MSIL1C_20220524_0CC</v>
      </c>
      <c r="AD2872" s="41" t="s">
        <v>752</v>
      </c>
    </row>
    <row r="2873" spans="2:30" x14ac:dyDescent="0.25">
      <c r="B2873" t="s">
        <v>3866</v>
      </c>
      <c r="C2873" t="s">
        <v>3817</v>
      </c>
      <c r="D2873" s="7" t="s">
        <v>3826</v>
      </c>
      <c r="E2873" s="2" t="b">
        <v>1</v>
      </c>
      <c r="F2873" s="2" t="s">
        <v>3815</v>
      </c>
      <c r="G2873" s="7" t="s">
        <v>8</v>
      </c>
      <c r="H2873" t="s">
        <v>101</v>
      </c>
      <c r="I2873" s="53">
        <v>44705</v>
      </c>
      <c r="J2873" s="42" t="s">
        <v>104</v>
      </c>
      <c r="K2873" s="2" t="s">
        <v>167</v>
      </c>
      <c r="L2873" s="9">
        <v>0</v>
      </c>
      <c r="M2873" t="s">
        <v>3869</v>
      </c>
      <c r="N2873" s="2" t="s">
        <v>85</v>
      </c>
      <c r="O2873" s="2" t="s">
        <v>4139</v>
      </c>
      <c r="P2873" s="2" t="str">
        <f>VLOOKUP(I2873,Period!A:B,2,FALSE)</f>
        <v>2022H1</v>
      </c>
      <c r="Q2873" s="9">
        <f t="shared" si="503"/>
        <v>0</v>
      </c>
      <c r="R2873" s="2">
        <f t="shared" si="518"/>
        <v>0</v>
      </c>
      <c r="S2873" t="str">
        <f t="shared" si="506"/>
        <v>01 Clear (0%)</v>
      </c>
      <c r="T2873" t="str">
        <f t="shared" si="519"/>
        <v>44705S2A_MSIL1CCDM-MLB-CLSTA4470501 Clear (0%)</v>
      </c>
      <c r="U2873">
        <f>IF(COUNTIF(T$2:T2872,T2873)&gt;=1,0,1)</f>
        <v>0</v>
      </c>
      <c r="V2873" s="26" t="s">
        <v>751</v>
      </c>
      <c r="W2873" s="26">
        <f t="shared" si="507"/>
        <v>2022</v>
      </c>
      <c r="X2873" s="26" t="str">
        <f t="shared" si="508"/>
        <v>05</v>
      </c>
      <c r="Y2873" s="26">
        <f t="shared" si="509"/>
        <v>24</v>
      </c>
      <c r="Z2873" s="26" t="str">
        <f t="shared" si="510"/>
        <v>19</v>
      </c>
      <c r="AA2873" s="26" t="str">
        <f t="shared" si="511"/>
        <v>03</v>
      </c>
      <c r="AB2873" s="26" t="str">
        <f t="shared" si="512"/>
        <v>54</v>
      </c>
      <c r="AC2873" s="86" t="str">
        <f t="shared" si="513"/>
        <v>CLS_TA_2500X1254px_65m_S2A_MSIL1C_20220524_0CC</v>
      </c>
      <c r="AD2873" s="41" t="s">
        <v>752</v>
      </c>
    </row>
    <row r="2874" spans="2:30" x14ac:dyDescent="0.25">
      <c r="B2874" t="s">
        <v>3866</v>
      </c>
      <c r="C2874" t="s">
        <v>3817</v>
      </c>
      <c r="D2874" s="7" t="s">
        <v>3826</v>
      </c>
      <c r="E2874" s="2" t="b">
        <v>1</v>
      </c>
      <c r="F2874" s="2" t="s">
        <v>3815</v>
      </c>
      <c r="G2874" s="7" t="s">
        <v>8</v>
      </c>
      <c r="H2874" t="s">
        <v>101</v>
      </c>
      <c r="I2874" s="53">
        <v>44705</v>
      </c>
      <c r="J2874" s="42" t="s">
        <v>110</v>
      </c>
      <c r="K2874" s="2" t="s">
        <v>158</v>
      </c>
      <c r="L2874" s="9">
        <v>0</v>
      </c>
      <c r="M2874" t="s">
        <v>3869</v>
      </c>
      <c r="N2874" s="2" t="s">
        <v>85</v>
      </c>
      <c r="O2874" s="2" t="s">
        <v>4139</v>
      </c>
      <c r="P2874" s="2" t="str">
        <f>VLOOKUP(I2874,Period!A:B,2,FALSE)</f>
        <v>2022H1</v>
      </c>
      <c r="Q2874" s="9">
        <f t="shared" si="503"/>
        <v>0</v>
      </c>
      <c r="R2874" s="2">
        <f t="shared" si="518"/>
        <v>0</v>
      </c>
      <c r="S2874" t="str">
        <f t="shared" si="506"/>
        <v>01 Clear (0%)</v>
      </c>
      <c r="T2874" t="str">
        <f t="shared" si="519"/>
        <v>44705S2A_MSIL1CCDM-MLB-CLSTA4470501 Clear (0%)</v>
      </c>
      <c r="U2874">
        <f>IF(COUNTIF(T$2:T2873,T2874)&gt;=1,0,1)</f>
        <v>0</v>
      </c>
      <c r="V2874" s="26" t="s">
        <v>751</v>
      </c>
      <c r="W2874" s="26">
        <f t="shared" si="507"/>
        <v>2022</v>
      </c>
      <c r="X2874" s="26" t="str">
        <f t="shared" si="508"/>
        <v>05</v>
      </c>
      <c r="Y2874" s="26">
        <f t="shared" si="509"/>
        <v>24</v>
      </c>
      <c r="Z2874" s="26" t="str">
        <f t="shared" si="510"/>
        <v>19</v>
      </c>
      <c r="AA2874" s="26" t="str">
        <f t="shared" si="511"/>
        <v>03</v>
      </c>
      <c r="AB2874" s="26" t="str">
        <f t="shared" si="512"/>
        <v>40</v>
      </c>
      <c r="AC2874" s="86" t="str">
        <f t="shared" si="513"/>
        <v>CLS_TA_2500X1254px_65m_S2A_MSIL1C_20220524_0CC</v>
      </c>
      <c r="AD2874" s="41" t="s">
        <v>752</v>
      </c>
    </row>
    <row r="2875" spans="2:30" x14ac:dyDescent="0.25">
      <c r="B2875" t="s">
        <v>3866</v>
      </c>
      <c r="C2875" t="s">
        <v>3817</v>
      </c>
      <c r="D2875" s="7" t="s">
        <v>3826</v>
      </c>
      <c r="E2875" s="2" t="b">
        <v>1</v>
      </c>
      <c r="F2875" s="2" t="s">
        <v>3815</v>
      </c>
      <c r="G2875" s="7" t="s">
        <v>8</v>
      </c>
      <c r="H2875" t="s">
        <v>101</v>
      </c>
      <c r="I2875" s="53">
        <v>44705</v>
      </c>
      <c r="J2875" s="42" t="s">
        <v>111</v>
      </c>
      <c r="K2875" s="2" t="s">
        <v>112</v>
      </c>
      <c r="L2875" s="9">
        <v>0</v>
      </c>
      <c r="M2875" t="s">
        <v>3869</v>
      </c>
      <c r="N2875" s="2" t="s">
        <v>85</v>
      </c>
      <c r="O2875" s="2" t="s">
        <v>4139</v>
      </c>
      <c r="P2875" s="2" t="str">
        <f>VLOOKUP(I2875,Period!A:B,2,FALSE)</f>
        <v>2022H1</v>
      </c>
      <c r="Q2875" s="9">
        <f t="shared" si="503"/>
        <v>0</v>
      </c>
      <c r="R2875" s="2">
        <f t="shared" si="518"/>
        <v>0</v>
      </c>
      <c r="S2875" t="str">
        <f t="shared" si="506"/>
        <v>01 Clear (0%)</v>
      </c>
      <c r="T2875" t="str">
        <f t="shared" si="519"/>
        <v>44705S2A_MSIL1CCDM-MLB-CLSTA4470501 Clear (0%)</v>
      </c>
      <c r="U2875">
        <f>IF(COUNTIF(T$2:T2874,T2875)&gt;=1,0,1)</f>
        <v>0</v>
      </c>
      <c r="V2875" s="26" t="s">
        <v>751</v>
      </c>
      <c r="W2875" s="26">
        <f t="shared" si="507"/>
        <v>2022</v>
      </c>
      <c r="X2875" s="26" t="str">
        <f t="shared" si="508"/>
        <v>05</v>
      </c>
      <c r="Y2875" s="26">
        <f t="shared" si="509"/>
        <v>24</v>
      </c>
      <c r="Z2875" s="26" t="str">
        <f t="shared" si="510"/>
        <v>19</v>
      </c>
      <c r="AA2875" s="26" t="str">
        <f t="shared" si="511"/>
        <v>03</v>
      </c>
      <c r="AB2875" s="26" t="str">
        <f t="shared" si="512"/>
        <v>39</v>
      </c>
      <c r="AC2875" s="86" t="str">
        <f t="shared" si="513"/>
        <v>CLS_TA_2500X1254px_65m_S2A_MSIL1C_20220524_0CC</v>
      </c>
      <c r="AD2875" s="41" t="s">
        <v>752</v>
      </c>
    </row>
    <row r="2876" spans="2:30" x14ac:dyDescent="0.25">
      <c r="B2876" t="s">
        <v>3866</v>
      </c>
      <c r="C2876" t="s">
        <v>3817</v>
      </c>
      <c r="D2876" s="7" t="s">
        <v>3826</v>
      </c>
      <c r="E2876" s="2" t="b">
        <v>1</v>
      </c>
      <c r="F2876" s="2" t="s">
        <v>3815</v>
      </c>
      <c r="G2876" s="7" t="s">
        <v>8</v>
      </c>
      <c r="H2876" t="s">
        <v>101</v>
      </c>
      <c r="I2876" s="57">
        <v>44702</v>
      </c>
      <c r="J2876" s="56" t="s">
        <v>103</v>
      </c>
      <c r="K2876" s="2" t="s">
        <v>131</v>
      </c>
      <c r="L2876" s="9">
        <v>0.1</v>
      </c>
      <c r="M2876" t="s">
        <v>3869</v>
      </c>
      <c r="N2876" s="2" t="s">
        <v>85</v>
      </c>
      <c r="O2876" s="2" t="s">
        <v>4139</v>
      </c>
      <c r="P2876" s="2" t="str">
        <f>VLOOKUP(I2876,Period!A:B,2,FALSE)</f>
        <v>2022H1</v>
      </c>
      <c r="Q2876" s="9">
        <f t="shared" si="503"/>
        <v>2.5000000000000001E-2</v>
      </c>
      <c r="R2876" s="2">
        <f t="shared" si="518"/>
        <v>10</v>
      </c>
      <c r="S2876" t="str">
        <f t="shared" si="506"/>
        <v>02 Sunny (10%-30%)</v>
      </c>
      <c r="T2876" t="str">
        <f t="shared" si="519"/>
        <v>44702S2A_MSIL1CCDM-MLB-CLSTA4470202 Sunny (10%-30%)</v>
      </c>
      <c r="U2876">
        <f>IF(COUNTIF(T$2:T2875,T2876)&gt;=1,0,1)</f>
        <v>1</v>
      </c>
      <c r="V2876" s="26" t="s">
        <v>751</v>
      </c>
      <c r="W2876" s="26">
        <f t="shared" si="507"/>
        <v>2022</v>
      </c>
      <c r="X2876" s="26" t="str">
        <f t="shared" si="508"/>
        <v>05</v>
      </c>
      <c r="Y2876" s="26">
        <f t="shared" si="509"/>
        <v>21</v>
      </c>
      <c r="Z2876" s="26" t="str">
        <f t="shared" si="510"/>
        <v>18</v>
      </c>
      <c r="AA2876" s="26" t="str">
        <f t="shared" si="511"/>
        <v>53</v>
      </c>
      <c r="AB2876" s="26" t="str">
        <f t="shared" si="512"/>
        <v>58</v>
      </c>
      <c r="AC2876" s="86" t="str">
        <f t="shared" si="513"/>
        <v>CLS_TA_2500X1254px_65m_S2A_MSIL1C_20220521_10CC</v>
      </c>
      <c r="AD2876" s="41" t="s">
        <v>752</v>
      </c>
    </row>
    <row r="2877" spans="2:30" x14ac:dyDescent="0.25">
      <c r="B2877" t="s">
        <v>3866</v>
      </c>
      <c r="C2877" t="s">
        <v>3817</v>
      </c>
      <c r="D2877" s="7" t="s">
        <v>3826</v>
      </c>
      <c r="E2877" s="2" t="b">
        <v>1</v>
      </c>
      <c r="F2877" s="2" t="s">
        <v>3815</v>
      </c>
      <c r="G2877" s="7" t="s">
        <v>8</v>
      </c>
      <c r="H2877" t="s">
        <v>101</v>
      </c>
      <c r="I2877" s="57">
        <v>44702</v>
      </c>
      <c r="J2877" s="56" t="s">
        <v>104</v>
      </c>
      <c r="K2877" s="2" t="s">
        <v>119</v>
      </c>
      <c r="L2877" s="9">
        <v>0</v>
      </c>
      <c r="M2877" t="s">
        <v>3869</v>
      </c>
      <c r="N2877" s="2" t="s">
        <v>85</v>
      </c>
      <c r="O2877" s="2" t="s">
        <v>4139</v>
      </c>
      <c r="P2877" s="2" t="str">
        <f>VLOOKUP(I2877,Period!A:B,2,FALSE)</f>
        <v>2022H1</v>
      </c>
      <c r="Q2877" s="9">
        <f t="shared" si="503"/>
        <v>2.5000000000000001E-2</v>
      </c>
      <c r="R2877" s="2">
        <f t="shared" si="518"/>
        <v>10</v>
      </c>
      <c r="S2877" t="str">
        <f t="shared" si="506"/>
        <v>02 Sunny (10%-30%)</v>
      </c>
      <c r="T2877" t="str">
        <f t="shared" si="519"/>
        <v>44702S2A_MSIL1CCDM-MLB-CLSTA4470202 Sunny (10%-30%)</v>
      </c>
      <c r="U2877">
        <f>IF(COUNTIF(T$2:T2876,T2877)&gt;=1,0,1)</f>
        <v>0</v>
      </c>
      <c r="V2877" s="26" t="s">
        <v>751</v>
      </c>
      <c r="W2877" s="26">
        <f t="shared" si="507"/>
        <v>2022</v>
      </c>
      <c r="X2877" s="26" t="str">
        <f t="shared" si="508"/>
        <v>05</v>
      </c>
      <c r="Y2877" s="26">
        <f t="shared" si="509"/>
        <v>21</v>
      </c>
      <c r="Z2877" s="26" t="str">
        <f t="shared" si="510"/>
        <v>18</v>
      </c>
      <c r="AA2877" s="26" t="str">
        <f t="shared" si="511"/>
        <v>53</v>
      </c>
      <c r="AB2877" s="26" t="str">
        <f t="shared" si="512"/>
        <v>57</v>
      </c>
      <c r="AC2877" s="86" t="str">
        <f t="shared" si="513"/>
        <v>CLS_TA_2500X1254px_65m_S2A_MSIL1C_20220521_10CC</v>
      </c>
      <c r="AD2877" s="41" t="s">
        <v>752</v>
      </c>
    </row>
    <row r="2878" spans="2:30" x14ac:dyDescent="0.25">
      <c r="B2878" t="s">
        <v>3866</v>
      </c>
      <c r="C2878" t="s">
        <v>3817</v>
      </c>
      <c r="D2878" s="7" t="s">
        <v>3826</v>
      </c>
      <c r="E2878" s="2" t="b">
        <v>1</v>
      </c>
      <c r="F2878" s="2" t="s">
        <v>3815</v>
      </c>
      <c r="G2878" s="7" t="s">
        <v>8</v>
      </c>
      <c r="H2878" t="s">
        <v>101</v>
      </c>
      <c r="I2878" s="57">
        <v>44702</v>
      </c>
      <c r="J2878" s="56" t="s">
        <v>110</v>
      </c>
      <c r="K2878" s="2" t="s">
        <v>142</v>
      </c>
      <c r="L2878" s="9">
        <v>0</v>
      </c>
      <c r="M2878" t="s">
        <v>3869</v>
      </c>
      <c r="N2878" s="2" t="s">
        <v>85</v>
      </c>
      <c r="O2878" s="2" t="s">
        <v>4139</v>
      </c>
      <c r="P2878" s="2" t="str">
        <f>VLOOKUP(I2878,Period!A:B,2,FALSE)</f>
        <v>2022H1</v>
      </c>
      <c r="Q2878" s="9">
        <f t="shared" si="503"/>
        <v>2.5000000000000001E-2</v>
      </c>
      <c r="R2878" s="2">
        <f t="shared" si="518"/>
        <v>10</v>
      </c>
      <c r="S2878" t="str">
        <f t="shared" si="506"/>
        <v>02 Sunny (10%-30%)</v>
      </c>
      <c r="T2878" t="str">
        <f t="shared" si="519"/>
        <v>44702S2A_MSIL1CCDM-MLB-CLSTA4470202 Sunny (10%-30%)</v>
      </c>
      <c r="U2878">
        <f>IF(COUNTIF(T$2:T2877,T2878)&gt;=1,0,1)</f>
        <v>0</v>
      </c>
      <c r="V2878" s="26" t="s">
        <v>751</v>
      </c>
      <c r="W2878" s="26">
        <f t="shared" si="507"/>
        <v>2022</v>
      </c>
      <c r="X2878" s="26" t="str">
        <f t="shared" si="508"/>
        <v>05</v>
      </c>
      <c r="Y2878" s="26">
        <f t="shared" si="509"/>
        <v>21</v>
      </c>
      <c r="Z2878" s="26" t="str">
        <f t="shared" si="510"/>
        <v>18</v>
      </c>
      <c r="AA2878" s="26" t="str">
        <f t="shared" si="511"/>
        <v>53</v>
      </c>
      <c r="AB2878" s="26" t="str">
        <f t="shared" si="512"/>
        <v>44</v>
      </c>
      <c r="AC2878" s="86" t="str">
        <f t="shared" si="513"/>
        <v>CLS_TA_2500X1254px_65m_S2A_MSIL1C_20220521_10CC</v>
      </c>
      <c r="AD2878" s="41" t="s">
        <v>752</v>
      </c>
    </row>
    <row r="2879" spans="2:30" x14ac:dyDescent="0.25">
      <c r="B2879" t="s">
        <v>3866</v>
      </c>
      <c r="C2879" t="s">
        <v>3817</v>
      </c>
      <c r="D2879" s="7" t="s">
        <v>3826</v>
      </c>
      <c r="E2879" s="2" t="b">
        <v>1</v>
      </c>
      <c r="F2879" s="2" t="s">
        <v>3815</v>
      </c>
      <c r="G2879" s="7" t="s">
        <v>8</v>
      </c>
      <c r="H2879" t="s">
        <v>101</v>
      </c>
      <c r="I2879" s="57">
        <v>44702</v>
      </c>
      <c r="J2879" s="56" t="s">
        <v>111</v>
      </c>
      <c r="K2879" s="2" t="s">
        <v>126</v>
      </c>
      <c r="L2879" s="9">
        <v>0</v>
      </c>
      <c r="M2879" t="s">
        <v>3869</v>
      </c>
      <c r="N2879" s="2" t="s">
        <v>85</v>
      </c>
      <c r="O2879" s="2" t="s">
        <v>4139</v>
      </c>
      <c r="P2879" s="2" t="str">
        <f>VLOOKUP(I2879,Period!A:B,2,FALSE)</f>
        <v>2022H1</v>
      </c>
      <c r="Q2879" s="9">
        <f t="shared" si="503"/>
        <v>2.5000000000000001E-2</v>
      </c>
      <c r="R2879" s="2">
        <f t="shared" si="518"/>
        <v>10</v>
      </c>
      <c r="S2879" t="str">
        <f t="shared" si="506"/>
        <v>02 Sunny (10%-30%)</v>
      </c>
      <c r="T2879" t="str">
        <f t="shared" si="519"/>
        <v>44702S2A_MSIL1CCDM-MLB-CLSTA4470202 Sunny (10%-30%)</v>
      </c>
      <c r="U2879">
        <f>IF(COUNTIF(T$2:T2878,T2879)&gt;=1,0,1)</f>
        <v>0</v>
      </c>
      <c r="V2879" s="26" t="s">
        <v>751</v>
      </c>
      <c r="W2879" s="26">
        <f t="shared" si="507"/>
        <v>2022</v>
      </c>
      <c r="X2879" s="26" t="str">
        <f t="shared" si="508"/>
        <v>05</v>
      </c>
      <c r="Y2879" s="26">
        <f t="shared" si="509"/>
        <v>21</v>
      </c>
      <c r="Z2879" s="26" t="str">
        <f t="shared" si="510"/>
        <v>18</v>
      </c>
      <c r="AA2879" s="26" t="str">
        <f t="shared" si="511"/>
        <v>53</v>
      </c>
      <c r="AB2879" s="26" t="str">
        <f t="shared" si="512"/>
        <v>43</v>
      </c>
      <c r="AC2879" s="86" t="str">
        <f t="shared" si="513"/>
        <v>CLS_TA_2500X1254px_65m_S2A_MSIL1C_20220521_10CC</v>
      </c>
      <c r="AD2879" s="41" t="s">
        <v>752</v>
      </c>
    </row>
    <row r="2880" spans="2:30" x14ac:dyDescent="0.25">
      <c r="B2880" t="s">
        <v>3866</v>
      </c>
      <c r="C2880" t="s">
        <v>3817</v>
      </c>
      <c r="D2880" s="7" t="s">
        <v>3826</v>
      </c>
      <c r="E2880" s="2" t="b">
        <v>1</v>
      </c>
      <c r="F2880" s="2" t="s">
        <v>3815</v>
      </c>
      <c r="G2880" s="7" t="s">
        <v>8</v>
      </c>
      <c r="H2880" t="s">
        <v>101</v>
      </c>
      <c r="I2880" s="53">
        <v>44700</v>
      </c>
      <c r="J2880" s="42" t="s">
        <v>103</v>
      </c>
      <c r="K2880" s="2" t="s">
        <v>138</v>
      </c>
      <c r="L2880" s="9">
        <v>49.3</v>
      </c>
      <c r="M2880" t="s">
        <v>3869</v>
      </c>
      <c r="N2880" s="2" t="s">
        <v>85</v>
      </c>
      <c r="O2880" s="2" t="s">
        <v>4139</v>
      </c>
      <c r="P2880" s="2" t="str">
        <f>VLOOKUP(I2880,Period!A:B,2,FALSE)</f>
        <v>2022H1</v>
      </c>
      <c r="Q2880" s="9">
        <f t="shared" si="503"/>
        <v>20.024999999999999</v>
      </c>
      <c r="R2880" s="2">
        <f t="shared" si="518"/>
        <v>30</v>
      </c>
      <c r="S2880" t="str">
        <f t="shared" si="506"/>
        <v>02 Sunny (10%-30%)</v>
      </c>
      <c r="T2880" t="str">
        <f t="shared" si="519"/>
        <v>44700S2A_MSIL1CCDM-MLB-CLSTA4470002 Sunny (10%-30%)</v>
      </c>
      <c r="U2880">
        <f>IF(COUNTIF(T$2:T2879,T2880)&gt;=1,0,1)</f>
        <v>1</v>
      </c>
      <c r="V2880" s="26" t="s">
        <v>751</v>
      </c>
      <c r="W2880" s="26">
        <f t="shared" si="507"/>
        <v>2022</v>
      </c>
      <c r="X2880" s="26" t="str">
        <f t="shared" si="508"/>
        <v>05</v>
      </c>
      <c r="Y2880" s="26">
        <f t="shared" si="509"/>
        <v>19</v>
      </c>
      <c r="Z2880" s="26" t="str">
        <f t="shared" si="510"/>
        <v>19</v>
      </c>
      <c r="AA2880" s="26" t="str">
        <f t="shared" si="511"/>
        <v>03</v>
      </c>
      <c r="AB2880" s="26" t="str">
        <f t="shared" si="512"/>
        <v>47</v>
      </c>
      <c r="AC2880" s="86" t="str">
        <f t="shared" si="513"/>
        <v>CLS_TA_2500X1254px_65m_S2A_MSIL1C_20220519_30CC</v>
      </c>
      <c r="AD2880" s="41" t="s">
        <v>752</v>
      </c>
    </row>
    <row r="2881" spans="2:30" x14ac:dyDescent="0.25">
      <c r="B2881" t="s">
        <v>3866</v>
      </c>
      <c r="C2881" t="s">
        <v>3817</v>
      </c>
      <c r="D2881" s="7" t="s">
        <v>3826</v>
      </c>
      <c r="E2881" s="2" t="b">
        <v>1</v>
      </c>
      <c r="F2881" s="2" t="s">
        <v>3815</v>
      </c>
      <c r="G2881" s="7" t="s">
        <v>8</v>
      </c>
      <c r="H2881" t="s">
        <v>101</v>
      </c>
      <c r="I2881" s="53">
        <v>44700</v>
      </c>
      <c r="J2881" s="42" t="s">
        <v>104</v>
      </c>
      <c r="K2881" s="2" t="s">
        <v>146</v>
      </c>
      <c r="L2881" s="9">
        <v>28.2</v>
      </c>
      <c r="M2881" t="s">
        <v>3869</v>
      </c>
      <c r="N2881" s="2" t="s">
        <v>85</v>
      </c>
      <c r="O2881" s="2" t="s">
        <v>4139</v>
      </c>
      <c r="P2881" s="2" t="str">
        <f>VLOOKUP(I2881,Period!A:B,2,FALSE)</f>
        <v>2022H1</v>
      </c>
      <c r="Q2881" s="9">
        <f t="shared" si="503"/>
        <v>20.024999999999999</v>
      </c>
      <c r="R2881" s="2">
        <f t="shared" si="518"/>
        <v>30</v>
      </c>
      <c r="S2881" t="str">
        <f t="shared" si="506"/>
        <v>02 Sunny (10%-30%)</v>
      </c>
      <c r="T2881" t="str">
        <f t="shared" si="519"/>
        <v>44700S2A_MSIL1CCDM-MLB-CLSTA4470002 Sunny (10%-30%)</v>
      </c>
      <c r="U2881">
        <f>IF(COUNTIF(T$2:T2880,T2881)&gt;=1,0,1)</f>
        <v>0</v>
      </c>
      <c r="V2881" s="26" t="s">
        <v>751</v>
      </c>
      <c r="W2881" s="26">
        <f t="shared" si="507"/>
        <v>2022</v>
      </c>
      <c r="X2881" s="26" t="str">
        <f t="shared" si="508"/>
        <v>05</v>
      </c>
      <c r="Y2881" s="26">
        <f t="shared" si="509"/>
        <v>19</v>
      </c>
      <c r="Z2881" s="26" t="str">
        <f t="shared" si="510"/>
        <v>19</v>
      </c>
      <c r="AA2881" s="26" t="str">
        <f t="shared" si="511"/>
        <v>03</v>
      </c>
      <c r="AB2881" s="26" t="str">
        <f t="shared" si="512"/>
        <v>46</v>
      </c>
      <c r="AC2881" s="86" t="str">
        <f t="shared" si="513"/>
        <v>CLS_TA_2500X1254px_65m_S2A_MSIL1C_20220519_30CC</v>
      </c>
      <c r="AD2881" s="41" t="s">
        <v>752</v>
      </c>
    </row>
    <row r="2882" spans="2:30" x14ac:dyDescent="0.25">
      <c r="B2882" t="s">
        <v>3866</v>
      </c>
      <c r="C2882" t="s">
        <v>3817</v>
      </c>
      <c r="D2882" s="7" t="s">
        <v>3826</v>
      </c>
      <c r="E2882" s="2" t="b">
        <v>1</v>
      </c>
      <c r="F2882" s="2" t="s">
        <v>3815</v>
      </c>
      <c r="G2882" s="7" t="s">
        <v>8</v>
      </c>
      <c r="H2882" t="s">
        <v>101</v>
      </c>
      <c r="I2882" s="53">
        <v>44700</v>
      </c>
      <c r="J2882" s="42" t="s">
        <v>110</v>
      </c>
      <c r="K2882" s="2" t="s">
        <v>139</v>
      </c>
      <c r="L2882" s="9">
        <v>2.1</v>
      </c>
      <c r="M2882" t="s">
        <v>3869</v>
      </c>
      <c r="N2882" s="2" t="s">
        <v>85</v>
      </c>
      <c r="O2882" s="2" t="s">
        <v>4139</v>
      </c>
      <c r="P2882" s="2" t="str">
        <f>VLOOKUP(I2882,Period!A:B,2,FALSE)</f>
        <v>2022H1</v>
      </c>
      <c r="Q2882" s="9">
        <f t="shared" ref="Q2882:Q2945" si="520">AVERAGEIFS(L:L,I:I,I2882,H:H,H2882,C:C,C2882,B:B,B2882)</f>
        <v>20.024999999999999</v>
      </c>
      <c r="R2882" s="2">
        <f t="shared" si="518"/>
        <v>30</v>
      </c>
      <c r="S2882" t="str">
        <f t="shared" si="506"/>
        <v>02 Sunny (10%-30%)</v>
      </c>
      <c r="T2882" t="str">
        <f t="shared" si="519"/>
        <v>44700S2A_MSIL1CCDM-MLB-CLSTA4470002 Sunny (10%-30%)</v>
      </c>
      <c r="U2882">
        <f>IF(COUNTIF(T$2:T2881,T2882)&gt;=1,0,1)</f>
        <v>0</v>
      </c>
      <c r="V2882" s="26" t="s">
        <v>751</v>
      </c>
      <c r="W2882" s="26">
        <f t="shared" si="507"/>
        <v>2022</v>
      </c>
      <c r="X2882" s="26" t="str">
        <f t="shared" si="508"/>
        <v>05</v>
      </c>
      <c r="Y2882" s="26">
        <f t="shared" si="509"/>
        <v>19</v>
      </c>
      <c r="Z2882" s="26" t="str">
        <f t="shared" si="510"/>
        <v>19</v>
      </c>
      <c r="AA2882" s="26" t="str">
        <f t="shared" si="511"/>
        <v>03</v>
      </c>
      <c r="AB2882" s="26" t="str">
        <f t="shared" si="512"/>
        <v>33</v>
      </c>
      <c r="AC2882" s="86" t="str">
        <f t="shared" si="513"/>
        <v>CLS_TA_2500X1254px_65m_S2A_MSIL1C_20220519_30CC</v>
      </c>
      <c r="AD2882" s="41" t="s">
        <v>752</v>
      </c>
    </row>
    <row r="2883" spans="2:30" x14ac:dyDescent="0.25">
      <c r="B2883" t="s">
        <v>3866</v>
      </c>
      <c r="C2883" t="s">
        <v>3817</v>
      </c>
      <c r="D2883" s="7" t="s">
        <v>3826</v>
      </c>
      <c r="E2883" s="2" t="b">
        <v>1</v>
      </c>
      <c r="F2883" s="2" t="s">
        <v>3815</v>
      </c>
      <c r="G2883" s="7" t="s">
        <v>8</v>
      </c>
      <c r="H2883" t="s">
        <v>101</v>
      </c>
      <c r="I2883" s="53">
        <v>44700</v>
      </c>
      <c r="J2883" s="42" t="s">
        <v>111</v>
      </c>
      <c r="K2883" s="2" t="s">
        <v>166</v>
      </c>
      <c r="L2883" s="9">
        <v>0.5</v>
      </c>
      <c r="M2883" t="s">
        <v>3869</v>
      </c>
      <c r="N2883" s="2" t="s">
        <v>85</v>
      </c>
      <c r="O2883" s="2" t="s">
        <v>4139</v>
      </c>
      <c r="P2883" s="2" t="str">
        <f>VLOOKUP(I2883,Period!A:B,2,FALSE)</f>
        <v>2022H1</v>
      </c>
      <c r="Q2883" s="9">
        <f t="shared" si="520"/>
        <v>20.024999999999999</v>
      </c>
      <c r="R2883" s="2">
        <f t="shared" si="518"/>
        <v>30</v>
      </c>
      <c r="S2883" t="str">
        <f t="shared" ref="S2883:S2946" si="521">IF(R2883=0,"01 Clear (0%)",IF(R2883&lt;=30,"02 Sunny (10%-30%)",IF(R2883&lt;=90,"03 Cloudy (40%-90%)","04 Overcast (100%)")))</f>
        <v>02 Sunny (10%-30%)</v>
      </c>
      <c r="T2883" t="str">
        <f t="shared" si="519"/>
        <v>44700S2A_MSIL1CCDM-MLB-CLSTA4470002 Sunny (10%-30%)</v>
      </c>
      <c r="U2883">
        <f>IF(COUNTIF(T$2:T2882,T2883)&gt;=1,0,1)</f>
        <v>0</v>
      </c>
      <c r="V2883" s="26" t="s">
        <v>751</v>
      </c>
      <c r="W2883" s="26">
        <f t="shared" ref="W2883:W2946" si="522">YEAR(I2883)</f>
        <v>2022</v>
      </c>
      <c r="X2883" s="26" t="str">
        <f t="shared" ref="X2883:X2946" si="523">IF(LEN(MONTH(I2883))=1,CONCATENATE("0",MONTH(I2883)),MONTH(I2883))</f>
        <v>05</v>
      </c>
      <c r="Y2883" s="26">
        <f t="shared" ref="Y2883:Y2946" si="524">IF(LEN(DAY(I2883))=1,CONCATENATE("0",DAY(I2883)),DAY(I2883))</f>
        <v>19</v>
      </c>
      <c r="Z2883" s="26" t="str">
        <f t="shared" ref="Z2883:Z2946" si="525">LEFT(K2883,2)</f>
        <v>19</v>
      </c>
      <c r="AA2883" s="26" t="str">
        <f t="shared" ref="AA2883:AA2946" si="526">MID(K2883,4,2)</f>
        <v>03</v>
      </c>
      <c r="AB2883" s="26" t="str">
        <f t="shared" ref="AB2883:AB2946" si="527">MID(K2883,7,2)</f>
        <v>32</v>
      </c>
      <c r="AC2883" s="86" t="str">
        <f t="shared" ref="AC2883:AC2946" si="528">CONCATENATE(RIGHT(C2883,3),"_",H2883,"_",M2883,"_",O2883,"_",B2883,"_",W2883,X2883,Y2883,"_",R2883,"CC")</f>
        <v>CLS_TA_2500X1254px_65m_S2A_MSIL1C_20220519_30CC</v>
      </c>
      <c r="AD2883" s="41" t="s">
        <v>752</v>
      </c>
    </row>
    <row r="2884" spans="2:30" x14ac:dyDescent="0.25">
      <c r="B2884" t="s">
        <v>3866</v>
      </c>
      <c r="C2884" t="s">
        <v>3817</v>
      </c>
      <c r="D2884" s="7" t="s">
        <v>3826</v>
      </c>
      <c r="E2884" s="2" t="b">
        <v>1</v>
      </c>
      <c r="F2884" s="2" t="s">
        <v>3815</v>
      </c>
      <c r="G2884" s="7" t="s">
        <v>8</v>
      </c>
      <c r="H2884" t="s">
        <v>101</v>
      </c>
      <c r="I2884" s="57">
        <v>44697</v>
      </c>
      <c r="J2884" s="56" t="s">
        <v>103</v>
      </c>
      <c r="K2884" s="2" t="s">
        <v>141</v>
      </c>
      <c r="L2884" s="9">
        <v>0.1</v>
      </c>
      <c r="M2884" t="s">
        <v>3869</v>
      </c>
      <c r="N2884" s="2" t="s">
        <v>85</v>
      </c>
      <c r="O2884" s="2" t="s">
        <v>4139</v>
      </c>
      <c r="P2884" s="2" t="str">
        <f>VLOOKUP(I2884,Period!A:B,2,FALSE)</f>
        <v>2022H1</v>
      </c>
      <c r="Q2884" s="9">
        <f t="shared" si="520"/>
        <v>0.05</v>
      </c>
      <c r="R2884" s="2">
        <f t="shared" si="518"/>
        <v>10</v>
      </c>
      <c r="S2884" t="str">
        <f t="shared" si="521"/>
        <v>02 Sunny (10%-30%)</v>
      </c>
      <c r="T2884" t="str">
        <f t="shared" si="519"/>
        <v>44697S2A_MSIL1CCDM-MLB-CLSTA4469702 Sunny (10%-30%)</v>
      </c>
      <c r="U2884">
        <f>IF(COUNTIF(T$2:T2883,T2884)&gt;=1,0,1)</f>
        <v>1</v>
      </c>
      <c r="V2884" s="26" t="s">
        <v>751</v>
      </c>
      <c r="W2884" s="26">
        <f t="shared" si="522"/>
        <v>2022</v>
      </c>
      <c r="X2884" s="26" t="str">
        <f t="shared" si="523"/>
        <v>05</v>
      </c>
      <c r="Y2884" s="26">
        <f t="shared" si="524"/>
        <v>16</v>
      </c>
      <c r="Z2884" s="26" t="str">
        <f t="shared" si="525"/>
        <v>18</v>
      </c>
      <c r="AA2884" s="26" t="str">
        <f t="shared" si="526"/>
        <v>53</v>
      </c>
      <c r="AB2884" s="26" t="str">
        <f t="shared" si="527"/>
        <v>51</v>
      </c>
      <c r="AC2884" s="86" t="str">
        <f t="shared" si="528"/>
        <v>CLS_TA_2500X1254px_65m_S2A_MSIL1C_20220516_10CC</v>
      </c>
      <c r="AD2884" s="41" t="s">
        <v>752</v>
      </c>
    </row>
    <row r="2885" spans="2:30" x14ac:dyDescent="0.25">
      <c r="B2885" t="s">
        <v>3866</v>
      </c>
      <c r="C2885" t="s">
        <v>3817</v>
      </c>
      <c r="D2885" s="7" t="s">
        <v>3826</v>
      </c>
      <c r="E2885" s="2" t="b">
        <v>1</v>
      </c>
      <c r="F2885" s="2" t="s">
        <v>3815</v>
      </c>
      <c r="G2885" s="7" t="s">
        <v>8</v>
      </c>
      <c r="H2885" t="s">
        <v>101</v>
      </c>
      <c r="I2885" s="57">
        <v>44697</v>
      </c>
      <c r="J2885" s="56" t="s">
        <v>104</v>
      </c>
      <c r="K2885" s="2" t="s">
        <v>125</v>
      </c>
      <c r="L2885" s="9">
        <v>0</v>
      </c>
      <c r="M2885" t="s">
        <v>3869</v>
      </c>
      <c r="N2885" s="2" t="s">
        <v>85</v>
      </c>
      <c r="O2885" s="2" t="s">
        <v>4139</v>
      </c>
      <c r="P2885" s="2" t="str">
        <f>VLOOKUP(I2885,Period!A:B,2,FALSE)</f>
        <v>2022H1</v>
      </c>
      <c r="Q2885" s="9">
        <f t="shared" si="520"/>
        <v>0.05</v>
      </c>
      <c r="R2885" s="2">
        <f t="shared" si="518"/>
        <v>10</v>
      </c>
      <c r="S2885" t="str">
        <f t="shared" si="521"/>
        <v>02 Sunny (10%-30%)</v>
      </c>
      <c r="T2885" t="str">
        <f t="shared" si="519"/>
        <v>44697S2A_MSIL1CCDM-MLB-CLSTA4469702 Sunny (10%-30%)</v>
      </c>
      <c r="U2885">
        <f>IF(COUNTIF(T$2:T2884,T2885)&gt;=1,0,1)</f>
        <v>0</v>
      </c>
      <c r="V2885" s="26" t="s">
        <v>751</v>
      </c>
      <c r="W2885" s="26">
        <f t="shared" si="522"/>
        <v>2022</v>
      </c>
      <c r="X2885" s="26" t="str">
        <f t="shared" si="523"/>
        <v>05</v>
      </c>
      <c r="Y2885" s="26">
        <f t="shared" si="524"/>
        <v>16</v>
      </c>
      <c r="Z2885" s="26" t="str">
        <f t="shared" si="525"/>
        <v>18</v>
      </c>
      <c r="AA2885" s="26" t="str">
        <f t="shared" si="526"/>
        <v>53</v>
      </c>
      <c r="AB2885" s="26" t="str">
        <f t="shared" si="527"/>
        <v>50</v>
      </c>
      <c r="AC2885" s="86" t="str">
        <f t="shared" si="528"/>
        <v>CLS_TA_2500X1254px_65m_S2A_MSIL1C_20220516_10CC</v>
      </c>
      <c r="AD2885" s="41" t="s">
        <v>752</v>
      </c>
    </row>
    <row r="2886" spans="2:30" x14ac:dyDescent="0.25">
      <c r="B2886" t="s">
        <v>3866</v>
      </c>
      <c r="C2886" t="s">
        <v>3817</v>
      </c>
      <c r="D2886" s="7" t="s">
        <v>3826</v>
      </c>
      <c r="E2886" s="2" t="b">
        <v>1</v>
      </c>
      <c r="F2886" s="2" t="s">
        <v>3815</v>
      </c>
      <c r="G2886" s="7" t="s">
        <v>8</v>
      </c>
      <c r="H2886" t="s">
        <v>101</v>
      </c>
      <c r="I2886" s="57">
        <v>44697</v>
      </c>
      <c r="J2886" s="56" t="s">
        <v>110</v>
      </c>
      <c r="K2886" s="2" t="s">
        <v>144</v>
      </c>
      <c r="L2886" s="9">
        <v>0.1</v>
      </c>
      <c r="M2886" t="s">
        <v>3869</v>
      </c>
      <c r="N2886" s="2" t="s">
        <v>85</v>
      </c>
      <c r="O2886" s="2" t="s">
        <v>4139</v>
      </c>
      <c r="P2886" s="2" t="str">
        <f>VLOOKUP(I2886,Period!A:B,2,FALSE)</f>
        <v>2022H1</v>
      </c>
      <c r="Q2886" s="9">
        <f t="shared" si="520"/>
        <v>0.05</v>
      </c>
      <c r="R2886" s="2">
        <f t="shared" si="518"/>
        <v>10</v>
      </c>
      <c r="S2886" t="str">
        <f t="shared" si="521"/>
        <v>02 Sunny (10%-30%)</v>
      </c>
      <c r="T2886" t="str">
        <f t="shared" si="519"/>
        <v>44697S2A_MSIL1CCDM-MLB-CLSTA4469702 Sunny (10%-30%)</v>
      </c>
      <c r="U2886">
        <f>IF(COUNTIF(T$2:T2885,T2886)&gt;=1,0,1)</f>
        <v>0</v>
      </c>
      <c r="V2886" s="26" t="s">
        <v>751</v>
      </c>
      <c r="W2886" s="26">
        <f t="shared" si="522"/>
        <v>2022</v>
      </c>
      <c r="X2886" s="26" t="str">
        <f t="shared" si="523"/>
        <v>05</v>
      </c>
      <c r="Y2886" s="26">
        <f t="shared" si="524"/>
        <v>16</v>
      </c>
      <c r="Z2886" s="26" t="str">
        <f t="shared" si="525"/>
        <v>18</v>
      </c>
      <c r="AA2886" s="26" t="str">
        <f t="shared" si="526"/>
        <v>53</v>
      </c>
      <c r="AB2886" s="26" t="str">
        <f t="shared" si="527"/>
        <v>36</v>
      </c>
      <c r="AC2886" s="86" t="str">
        <f t="shared" si="528"/>
        <v>CLS_TA_2500X1254px_65m_S2A_MSIL1C_20220516_10CC</v>
      </c>
      <c r="AD2886" s="41" t="s">
        <v>752</v>
      </c>
    </row>
    <row r="2887" spans="2:30" x14ac:dyDescent="0.25">
      <c r="B2887" t="s">
        <v>3866</v>
      </c>
      <c r="C2887" t="s">
        <v>3817</v>
      </c>
      <c r="D2887" s="7" t="s">
        <v>3826</v>
      </c>
      <c r="E2887" s="2" t="b">
        <v>1</v>
      </c>
      <c r="F2887" s="2" t="s">
        <v>3815</v>
      </c>
      <c r="G2887" s="7" t="s">
        <v>8</v>
      </c>
      <c r="H2887" t="s">
        <v>101</v>
      </c>
      <c r="I2887" s="57">
        <v>44697</v>
      </c>
      <c r="J2887" s="56" t="s">
        <v>111</v>
      </c>
      <c r="K2887" s="2" t="s">
        <v>144</v>
      </c>
      <c r="L2887" s="9">
        <v>0</v>
      </c>
      <c r="M2887" t="s">
        <v>3869</v>
      </c>
      <c r="N2887" s="2" t="s">
        <v>85</v>
      </c>
      <c r="O2887" s="2" t="s">
        <v>4139</v>
      </c>
      <c r="P2887" s="2" t="str">
        <f>VLOOKUP(I2887,Period!A:B,2,FALSE)</f>
        <v>2022H1</v>
      </c>
      <c r="Q2887" s="9">
        <f t="shared" si="520"/>
        <v>0.05</v>
      </c>
      <c r="R2887" s="2">
        <f t="shared" ref="R2887:R2911" si="529">ROUNDUP(Q2887/10,0)*10</f>
        <v>10</v>
      </c>
      <c r="S2887" t="str">
        <f t="shared" si="521"/>
        <v>02 Sunny (10%-30%)</v>
      </c>
      <c r="T2887" t="str">
        <f t="shared" ref="T2887:T2911" si="530">CONCATENATE(I2887,B2887,C2887,H2887,I2887,S2887)</f>
        <v>44697S2A_MSIL1CCDM-MLB-CLSTA4469702 Sunny (10%-30%)</v>
      </c>
      <c r="U2887">
        <f>IF(COUNTIF(T$2:T2886,T2887)&gt;=1,0,1)</f>
        <v>0</v>
      </c>
      <c r="V2887" s="26" t="s">
        <v>751</v>
      </c>
      <c r="W2887" s="26">
        <f t="shared" si="522"/>
        <v>2022</v>
      </c>
      <c r="X2887" s="26" t="str">
        <f t="shared" si="523"/>
        <v>05</v>
      </c>
      <c r="Y2887" s="26">
        <f t="shared" si="524"/>
        <v>16</v>
      </c>
      <c r="Z2887" s="26" t="str">
        <f t="shared" si="525"/>
        <v>18</v>
      </c>
      <c r="AA2887" s="26" t="str">
        <f t="shared" si="526"/>
        <v>53</v>
      </c>
      <c r="AB2887" s="26" t="str">
        <f t="shared" si="527"/>
        <v>36</v>
      </c>
      <c r="AC2887" s="86" t="str">
        <f t="shared" si="528"/>
        <v>CLS_TA_2500X1254px_65m_S2A_MSIL1C_20220516_10CC</v>
      </c>
      <c r="AD2887" s="41" t="s">
        <v>752</v>
      </c>
    </row>
    <row r="2888" spans="2:30" x14ac:dyDescent="0.25">
      <c r="B2888" t="s">
        <v>3866</v>
      </c>
      <c r="C2888" t="s">
        <v>3817</v>
      </c>
      <c r="D2888" s="7" t="s">
        <v>3826</v>
      </c>
      <c r="E2888" s="2" t="b">
        <v>1</v>
      </c>
      <c r="F2888" s="2" t="s">
        <v>3815</v>
      </c>
      <c r="G2888" s="7" t="s">
        <v>8</v>
      </c>
      <c r="H2888" t="s">
        <v>101</v>
      </c>
      <c r="I2888" s="53">
        <v>44695</v>
      </c>
      <c r="J2888" s="42" t="s">
        <v>103</v>
      </c>
      <c r="K2888" s="2" t="s">
        <v>107</v>
      </c>
      <c r="L2888" s="9">
        <v>0</v>
      </c>
      <c r="M2888" t="s">
        <v>3869</v>
      </c>
      <c r="N2888" s="2" t="s">
        <v>85</v>
      </c>
      <c r="O2888" s="2" t="s">
        <v>4139</v>
      </c>
      <c r="P2888" s="2" t="str">
        <f>VLOOKUP(I2888,Period!A:B,2,FALSE)</f>
        <v>2022H1</v>
      </c>
      <c r="Q2888" s="9">
        <f t="shared" si="520"/>
        <v>0</v>
      </c>
      <c r="R2888" s="2">
        <f t="shared" si="529"/>
        <v>0</v>
      </c>
      <c r="S2888" t="str">
        <f t="shared" si="521"/>
        <v>01 Clear (0%)</v>
      </c>
      <c r="T2888" t="str">
        <f t="shared" si="530"/>
        <v>44695S2A_MSIL1CCDM-MLB-CLSTA4469501 Clear (0%)</v>
      </c>
      <c r="U2888">
        <f>IF(COUNTIF(T$2:T2887,T2888)&gt;=1,0,1)</f>
        <v>1</v>
      </c>
      <c r="V2888" s="26" t="s">
        <v>751</v>
      </c>
      <c r="W2888" s="26">
        <f t="shared" si="522"/>
        <v>2022</v>
      </c>
      <c r="X2888" s="26" t="str">
        <f t="shared" si="523"/>
        <v>05</v>
      </c>
      <c r="Y2888" s="26">
        <f t="shared" si="524"/>
        <v>14</v>
      </c>
      <c r="Z2888" s="26" t="str">
        <f t="shared" si="525"/>
        <v>19</v>
      </c>
      <c r="AA2888" s="26" t="str">
        <f t="shared" si="526"/>
        <v>03</v>
      </c>
      <c r="AB2888" s="26" t="str">
        <f t="shared" si="527"/>
        <v>52</v>
      </c>
      <c r="AC2888" s="86" t="str">
        <f t="shared" si="528"/>
        <v>CLS_TA_2500X1254px_65m_S2A_MSIL1C_20220514_0CC</v>
      </c>
      <c r="AD2888" s="41" t="s">
        <v>752</v>
      </c>
    </row>
    <row r="2889" spans="2:30" x14ac:dyDescent="0.25">
      <c r="B2889" t="s">
        <v>3866</v>
      </c>
      <c r="C2889" t="s">
        <v>3817</v>
      </c>
      <c r="D2889" s="7" t="s">
        <v>3826</v>
      </c>
      <c r="E2889" s="2" t="b">
        <v>1</v>
      </c>
      <c r="F2889" s="2" t="s">
        <v>3815</v>
      </c>
      <c r="G2889" s="7" t="s">
        <v>8</v>
      </c>
      <c r="H2889" t="s">
        <v>101</v>
      </c>
      <c r="I2889" s="53">
        <v>44695</v>
      </c>
      <c r="J2889" s="42" t="s">
        <v>104</v>
      </c>
      <c r="K2889" s="2" t="s">
        <v>122</v>
      </c>
      <c r="L2889" s="9">
        <v>0</v>
      </c>
      <c r="M2889" t="s">
        <v>3869</v>
      </c>
      <c r="N2889" s="2" t="s">
        <v>85</v>
      </c>
      <c r="O2889" s="2" t="s">
        <v>4139</v>
      </c>
      <c r="P2889" s="2" t="str">
        <f>VLOOKUP(I2889,Period!A:B,2,FALSE)</f>
        <v>2022H1</v>
      </c>
      <c r="Q2889" s="9">
        <f t="shared" si="520"/>
        <v>0</v>
      </c>
      <c r="R2889" s="2">
        <f t="shared" si="529"/>
        <v>0</v>
      </c>
      <c r="S2889" t="str">
        <f t="shared" si="521"/>
        <v>01 Clear (0%)</v>
      </c>
      <c r="T2889" t="str">
        <f t="shared" si="530"/>
        <v>44695S2A_MSIL1CCDM-MLB-CLSTA4469501 Clear (0%)</v>
      </c>
      <c r="U2889">
        <f>IF(COUNTIF(T$2:T2888,T2889)&gt;=1,0,1)</f>
        <v>0</v>
      </c>
      <c r="V2889" s="26" t="s">
        <v>751</v>
      </c>
      <c r="W2889" s="26">
        <f t="shared" si="522"/>
        <v>2022</v>
      </c>
      <c r="X2889" s="26" t="str">
        <f t="shared" si="523"/>
        <v>05</v>
      </c>
      <c r="Y2889" s="26">
        <f t="shared" si="524"/>
        <v>14</v>
      </c>
      <c r="Z2889" s="26" t="str">
        <f t="shared" si="525"/>
        <v>19</v>
      </c>
      <c r="AA2889" s="26" t="str">
        <f t="shared" si="526"/>
        <v>03</v>
      </c>
      <c r="AB2889" s="26" t="str">
        <f t="shared" si="527"/>
        <v>51</v>
      </c>
      <c r="AC2889" s="86" t="str">
        <f t="shared" si="528"/>
        <v>CLS_TA_2500X1254px_65m_S2A_MSIL1C_20220514_0CC</v>
      </c>
      <c r="AD2889" s="41" t="s">
        <v>752</v>
      </c>
    </row>
    <row r="2890" spans="2:30" x14ac:dyDescent="0.25">
      <c r="B2890" t="s">
        <v>3866</v>
      </c>
      <c r="C2890" t="s">
        <v>3817</v>
      </c>
      <c r="D2890" s="7" t="s">
        <v>3826</v>
      </c>
      <c r="E2890" s="2" t="b">
        <v>1</v>
      </c>
      <c r="F2890" s="2" t="s">
        <v>3815</v>
      </c>
      <c r="G2890" s="7" t="s">
        <v>8</v>
      </c>
      <c r="H2890" t="s">
        <v>101</v>
      </c>
      <c r="I2890" s="53">
        <v>44695</v>
      </c>
      <c r="J2890" s="42" t="s">
        <v>110</v>
      </c>
      <c r="K2890" s="2" t="s">
        <v>123</v>
      </c>
      <c r="L2890" s="9">
        <v>0</v>
      </c>
      <c r="M2890" t="s">
        <v>3869</v>
      </c>
      <c r="N2890" s="2" t="s">
        <v>85</v>
      </c>
      <c r="O2890" s="2" t="s">
        <v>4139</v>
      </c>
      <c r="P2890" s="2" t="str">
        <f>VLOOKUP(I2890,Period!A:B,2,FALSE)</f>
        <v>2022H1</v>
      </c>
      <c r="Q2890" s="9">
        <f t="shared" si="520"/>
        <v>0</v>
      </c>
      <c r="R2890" s="2">
        <f t="shared" si="529"/>
        <v>0</v>
      </c>
      <c r="S2890" t="str">
        <f t="shared" si="521"/>
        <v>01 Clear (0%)</v>
      </c>
      <c r="T2890" t="str">
        <f t="shared" si="530"/>
        <v>44695S2A_MSIL1CCDM-MLB-CLSTA4469501 Clear (0%)</v>
      </c>
      <c r="U2890">
        <f>IF(COUNTIF(T$2:T2889,T2890)&gt;=1,0,1)</f>
        <v>0</v>
      </c>
      <c r="V2890" s="26" t="s">
        <v>751</v>
      </c>
      <c r="W2890" s="26">
        <f t="shared" si="522"/>
        <v>2022</v>
      </c>
      <c r="X2890" s="26" t="str">
        <f t="shared" si="523"/>
        <v>05</v>
      </c>
      <c r="Y2890" s="26">
        <f t="shared" si="524"/>
        <v>14</v>
      </c>
      <c r="Z2890" s="26" t="str">
        <f t="shared" si="525"/>
        <v>19</v>
      </c>
      <c r="AA2890" s="26" t="str">
        <f t="shared" si="526"/>
        <v>03</v>
      </c>
      <c r="AB2890" s="26" t="str">
        <f t="shared" si="527"/>
        <v>37</v>
      </c>
      <c r="AC2890" s="86" t="str">
        <f t="shared" si="528"/>
        <v>CLS_TA_2500X1254px_65m_S2A_MSIL1C_20220514_0CC</v>
      </c>
      <c r="AD2890" s="41" t="s">
        <v>752</v>
      </c>
    </row>
    <row r="2891" spans="2:30" x14ac:dyDescent="0.25">
      <c r="B2891" t="s">
        <v>3866</v>
      </c>
      <c r="C2891" t="s">
        <v>3817</v>
      </c>
      <c r="D2891" s="7" t="s">
        <v>3826</v>
      </c>
      <c r="E2891" s="2" t="b">
        <v>1</v>
      </c>
      <c r="F2891" s="2" t="s">
        <v>3815</v>
      </c>
      <c r="G2891" s="7" t="s">
        <v>8</v>
      </c>
      <c r="H2891" t="s">
        <v>101</v>
      </c>
      <c r="I2891" s="53">
        <v>44695</v>
      </c>
      <c r="J2891" s="42" t="s">
        <v>111</v>
      </c>
      <c r="K2891" s="2" t="s">
        <v>130</v>
      </c>
      <c r="L2891" s="9">
        <v>0</v>
      </c>
      <c r="M2891" t="s">
        <v>3869</v>
      </c>
      <c r="N2891" s="2" t="s">
        <v>85</v>
      </c>
      <c r="O2891" s="2" t="s">
        <v>4139</v>
      </c>
      <c r="P2891" s="2" t="str">
        <f>VLOOKUP(I2891,Period!A:B,2,FALSE)</f>
        <v>2022H1</v>
      </c>
      <c r="Q2891" s="9">
        <f t="shared" si="520"/>
        <v>0</v>
      </c>
      <c r="R2891" s="2">
        <f t="shared" si="529"/>
        <v>0</v>
      </c>
      <c r="S2891" t="str">
        <f t="shared" si="521"/>
        <v>01 Clear (0%)</v>
      </c>
      <c r="T2891" t="str">
        <f t="shared" si="530"/>
        <v>44695S2A_MSIL1CCDM-MLB-CLSTA4469501 Clear (0%)</v>
      </c>
      <c r="U2891">
        <f>IF(COUNTIF(T$2:T2890,T2891)&gt;=1,0,1)</f>
        <v>0</v>
      </c>
      <c r="V2891" s="26" t="s">
        <v>751</v>
      </c>
      <c r="W2891" s="26">
        <f t="shared" si="522"/>
        <v>2022</v>
      </c>
      <c r="X2891" s="26" t="str">
        <f t="shared" si="523"/>
        <v>05</v>
      </c>
      <c r="Y2891" s="26">
        <f t="shared" si="524"/>
        <v>14</v>
      </c>
      <c r="Z2891" s="26" t="str">
        <f t="shared" si="525"/>
        <v>19</v>
      </c>
      <c r="AA2891" s="26" t="str">
        <f t="shared" si="526"/>
        <v>03</v>
      </c>
      <c r="AB2891" s="26" t="str">
        <f t="shared" si="527"/>
        <v>36</v>
      </c>
      <c r="AC2891" s="86" t="str">
        <f t="shared" si="528"/>
        <v>CLS_TA_2500X1254px_65m_S2A_MSIL1C_20220514_0CC</v>
      </c>
      <c r="AD2891" s="41" t="s">
        <v>752</v>
      </c>
    </row>
    <row r="2892" spans="2:30" x14ac:dyDescent="0.25">
      <c r="B2892" t="s">
        <v>3866</v>
      </c>
      <c r="C2892" t="s">
        <v>3817</v>
      </c>
      <c r="D2892" s="7" t="s">
        <v>3826</v>
      </c>
      <c r="E2892" s="2" t="b">
        <v>1</v>
      </c>
      <c r="F2892" s="2" t="s">
        <v>3815</v>
      </c>
      <c r="G2892" s="7" t="s">
        <v>8</v>
      </c>
      <c r="H2892" t="s">
        <v>101</v>
      </c>
      <c r="I2892" s="57">
        <v>44692</v>
      </c>
      <c r="J2892" s="56" t="s">
        <v>103</v>
      </c>
      <c r="K2892" s="2" t="s">
        <v>129</v>
      </c>
      <c r="L2892" s="9">
        <v>37.200000000000003</v>
      </c>
      <c r="M2892" t="s">
        <v>3869</v>
      </c>
      <c r="N2892" s="2" t="s">
        <v>85</v>
      </c>
      <c r="O2892" s="2" t="s">
        <v>4139</v>
      </c>
      <c r="P2892" s="2" t="str">
        <f>VLOOKUP(I2892,Period!A:B,2,FALSE)</f>
        <v>2022H1</v>
      </c>
      <c r="Q2892" s="9">
        <f t="shared" si="520"/>
        <v>42.5</v>
      </c>
      <c r="R2892" s="2">
        <f t="shared" si="529"/>
        <v>50</v>
      </c>
      <c r="S2892" t="str">
        <f t="shared" si="521"/>
        <v>03 Cloudy (40%-90%)</v>
      </c>
      <c r="T2892" t="str">
        <f t="shared" si="530"/>
        <v>44692S2A_MSIL1CCDM-MLB-CLSTA4469203 Cloudy (40%-90%)</v>
      </c>
      <c r="U2892">
        <f>IF(COUNTIF(T$2:T2891,T2892)&gt;=1,0,1)</f>
        <v>1</v>
      </c>
      <c r="V2892" s="26" t="s">
        <v>751</v>
      </c>
      <c r="W2892" s="26">
        <f t="shared" si="522"/>
        <v>2022</v>
      </c>
      <c r="X2892" s="26" t="str">
        <f t="shared" si="523"/>
        <v>05</v>
      </c>
      <c r="Y2892" s="26">
        <f t="shared" si="524"/>
        <v>11</v>
      </c>
      <c r="Z2892" s="26" t="str">
        <f t="shared" si="525"/>
        <v>18</v>
      </c>
      <c r="AA2892" s="26" t="str">
        <f t="shared" si="526"/>
        <v>53</v>
      </c>
      <c r="AB2892" s="26" t="str">
        <f t="shared" si="527"/>
        <v>55</v>
      </c>
      <c r="AC2892" s="86" t="str">
        <f t="shared" si="528"/>
        <v>CLS_TA_2500X1254px_65m_S2A_MSIL1C_20220511_50CC</v>
      </c>
      <c r="AD2892" s="41" t="s">
        <v>752</v>
      </c>
    </row>
    <row r="2893" spans="2:30" x14ac:dyDescent="0.25">
      <c r="B2893" t="s">
        <v>3866</v>
      </c>
      <c r="C2893" t="s">
        <v>3817</v>
      </c>
      <c r="D2893" s="7" t="s">
        <v>3826</v>
      </c>
      <c r="E2893" s="2" t="b">
        <v>1</v>
      </c>
      <c r="F2893" s="2" t="s">
        <v>3815</v>
      </c>
      <c r="G2893" s="7" t="s">
        <v>8</v>
      </c>
      <c r="H2893" t="s">
        <v>101</v>
      </c>
      <c r="I2893" s="57">
        <v>44692</v>
      </c>
      <c r="J2893" s="56" t="s">
        <v>104</v>
      </c>
      <c r="K2893" s="2" t="s">
        <v>132</v>
      </c>
      <c r="L2893" s="9">
        <v>43</v>
      </c>
      <c r="M2893" t="s">
        <v>3869</v>
      </c>
      <c r="N2893" s="2" t="s">
        <v>85</v>
      </c>
      <c r="O2893" s="2" t="s">
        <v>4139</v>
      </c>
      <c r="P2893" s="2" t="str">
        <f>VLOOKUP(I2893,Period!A:B,2,FALSE)</f>
        <v>2022H1</v>
      </c>
      <c r="Q2893" s="9">
        <f t="shared" si="520"/>
        <v>42.5</v>
      </c>
      <c r="R2893" s="2">
        <f t="shared" si="529"/>
        <v>50</v>
      </c>
      <c r="S2893" t="str">
        <f t="shared" si="521"/>
        <v>03 Cloudy (40%-90%)</v>
      </c>
      <c r="T2893" t="str">
        <f t="shared" si="530"/>
        <v>44692S2A_MSIL1CCDM-MLB-CLSTA4469203 Cloudy (40%-90%)</v>
      </c>
      <c r="U2893">
        <f>IF(COUNTIF(T$2:T2892,T2893)&gt;=1,0,1)</f>
        <v>0</v>
      </c>
      <c r="V2893" s="26" t="s">
        <v>751</v>
      </c>
      <c r="W2893" s="26">
        <f t="shared" si="522"/>
        <v>2022</v>
      </c>
      <c r="X2893" s="26" t="str">
        <f t="shared" si="523"/>
        <v>05</v>
      </c>
      <c r="Y2893" s="26">
        <f t="shared" si="524"/>
        <v>11</v>
      </c>
      <c r="Z2893" s="26" t="str">
        <f t="shared" si="525"/>
        <v>18</v>
      </c>
      <c r="AA2893" s="26" t="str">
        <f t="shared" si="526"/>
        <v>53</v>
      </c>
      <c r="AB2893" s="26" t="str">
        <f t="shared" si="527"/>
        <v>54</v>
      </c>
      <c r="AC2893" s="86" t="str">
        <f t="shared" si="528"/>
        <v>CLS_TA_2500X1254px_65m_S2A_MSIL1C_20220511_50CC</v>
      </c>
      <c r="AD2893" s="41" t="s">
        <v>752</v>
      </c>
    </row>
    <row r="2894" spans="2:30" x14ac:dyDescent="0.25">
      <c r="B2894" t="s">
        <v>3866</v>
      </c>
      <c r="C2894" t="s">
        <v>3817</v>
      </c>
      <c r="D2894" s="7" t="s">
        <v>3826</v>
      </c>
      <c r="E2894" s="2" t="b">
        <v>1</v>
      </c>
      <c r="F2894" s="2" t="s">
        <v>3815</v>
      </c>
      <c r="G2894" s="7" t="s">
        <v>8</v>
      </c>
      <c r="H2894" t="s">
        <v>101</v>
      </c>
      <c r="I2894" s="57">
        <v>44692</v>
      </c>
      <c r="J2894" s="56" t="s">
        <v>110</v>
      </c>
      <c r="K2894" s="2" t="s">
        <v>120</v>
      </c>
      <c r="L2894" s="9">
        <v>44.8</v>
      </c>
      <c r="M2894" t="s">
        <v>3869</v>
      </c>
      <c r="N2894" s="2" t="s">
        <v>85</v>
      </c>
      <c r="O2894" s="2" t="s">
        <v>4139</v>
      </c>
      <c r="P2894" s="2" t="str">
        <f>VLOOKUP(I2894,Period!A:B,2,FALSE)</f>
        <v>2022H1</v>
      </c>
      <c r="Q2894" s="9">
        <f t="shared" si="520"/>
        <v>42.5</v>
      </c>
      <c r="R2894" s="2">
        <f t="shared" si="529"/>
        <v>50</v>
      </c>
      <c r="S2894" t="str">
        <f t="shared" si="521"/>
        <v>03 Cloudy (40%-90%)</v>
      </c>
      <c r="T2894" t="str">
        <f t="shared" si="530"/>
        <v>44692S2A_MSIL1CCDM-MLB-CLSTA4469203 Cloudy (40%-90%)</v>
      </c>
      <c r="U2894">
        <f>IF(COUNTIF(T$2:T2893,T2894)&gt;=1,0,1)</f>
        <v>0</v>
      </c>
      <c r="V2894" s="26" t="s">
        <v>751</v>
      </c>
      <c r="W2894" s="26">
        <f t="shared" si="522"/>
        <v>2022</v>
      </c>
      <c r="X2894" s="26" t="str">
        <f t="shared" si="523"/>
        <v>05</v>
      </c>
      <c r="Y2894" s="26">
        <f t="shared" si="524"/>
        <v>11</v>
      </c>
      <c r="Z2894" s="26" t="str">
        <f t="shared" si="525"/>
        <v>18</v>
      </c>
      <c r="AA2894" s="26" t="str">
        <f t="shared" si="526"/>
        <v>53</v>
      </c>
      <c r="AB2894" s="26" t="str">
        <f t="shared" si="527"/>
        <v>41</v>
      </c>
      <c r="AC2894" s="86" t="str">
        <f t="shared" si="528"/>
        <v>CLS_TA_2500X1254px_65m_S2A_MSIL1C_20220511_50CC</v>
      </c>
      <c r="AD2894" s="41" t="s">
        <v>752</v>
      </c>
    </row>
    <row r="2895" spans="2:30" x14ac:dyDescent="0.25">
      <c r="B2895" t="s">
        <v>3866</v>
      </c>
      <c r="C2895" t="s">
        <v>3817</v>
      </c>
      <c r="D2895" s="7" t="s">
        <v>3826</v>
      </c>
      <c r="E2895" s="2" t="b">
        <v>1</v>
      </c>
      <c r="F2895" s="2" t="s">
        <v>3815</v>
      </c>
      <c r="G2895" s="7" t="s">
        <v>8</v>
      </c>
      <c r="H2895" t="s">
        <v>101</v>
      </c>
      <c r="I2895" s="57">
        <v>44692</v>
      </c>
      <c r="J2895" s="56" t="s">
        <v>111</v>
      </c>
      <c r="K2895" s="2" t="s">
        <v>134</v>
      </c>
      <c r="L2895" s="9">
        <v>45</v>
      </c>
      <c r="M2895" t="s">
        <v>3869</v>
      </c>
      <c r="N2895" s="2" t="s">
        <v>85</v>
      </c>
      <c r="O2895" s="2" t="s">
        <v>4139</v>
      </c>
      <c r="P2895" s="2" t="str">
        <f>VLOOKUP(I2895,Period!A:B,2,FALSE)</f>
        <v>2022H1</v>
      </c>
      <c r="Q2895" s="9">
        <f t="shared" si="520"/>
        <v>42.5</v>
      </c>
      <c r="R2895" s="2">
        <f t="shared" si="529"/>
        <v>50</v>
      </c>
      <c r="S2895" t="str">
        <f t="shared" si="521"/>
        <v>03 Cloudy (40%-90%)</v>
      </c>
      <c r="T2895" t="str">
        <f t="shared" si="530"/>
        <v>44692S2A_MSIL1CCDM-MLB-CLSTA4469203 Cloudy (40%-90%)</v>
      </c>
      <c r="U2895">
        <f>IF(COUNTIF(T$2:T2894,T2895)&gt;=1,0,1)</f>
        <v>0</v>
      </c>
      <c r="V2895" s="26" t="s">
        <v>751</v>
      </c>
      <c r="W2895" s="26">
        <f t="shared" si="522"/>
        <v>2022</v>
      </c>
      <c r="X2895" s="26" t="str">
        <f t="shared" si="523"/>
        <v>05</v>
      </c>
      <c r="Y2895" s="26">
        <f t="shared" si="524"/>
        <v>11</v>
      </c>
      <c r="Z2895" s="26" t="str">
        <f t="shared" si="525"/>
        <v>18</v>
      </c>
      <c r="AA2895" s="26" t="str">
        <f t="shared" si="526"/>
        <v>53</v>
      </c>
      <c r="AB2895" s="26" t="str">
        <f t="shared" si="527"/>
        <v>40</v>
      </c>
      <c r="AC2895" s="86" t="str">
        <f t="shared" si="528"/>
        <v>CLS_TA_2500X1254px_65m_S2A_MSIL1C_20220511_50CC</v>
      </c>
      <c r="AD2895" s="41" t="s">
        <v>752</v>
      </c>
    </row>
    <row r="2896" spans="2:30" x14ac:dyDescent="0.25">
      <c r="B2896" t="s">
        <v>3866</v>
      </c>
      <c r="C2896" t="s">
        <v>3817</v>
      </c>
      <c r="D2896" s="7" t="s">
        <v>3826</v>
      </c>
      <c r="E2896" s="2" t="b">
        <v>1</v>
      </c>
      <c r="F2896" s="2" t="s">
        <v>3815</v>
      </c>
      <c r="G2896" s="7" t="s">
        <v>8</v>
      </c>
      <c r="H2896" t="s">
        <v>101</v>
      </c>
      <c r="I2896" s="53">
        <v>44690</v>
      </c>
      <c r="J2896" s="42" t="s">
        <v>103</v>
      </c>
      <c r="K2896" s="2" t="s">
        <v>147</v>
      </c>
      <c r="L2896" s="9">
        <v>64.2</v>
      </c>
      <c r="M2896" t="s">
        <v>3869</v>
      </c>
      <c r="N2896" s="2" t="s">
        <v>85</v>
      </c>
      <c r="O2896" s="2" t="s">
        <v>4139</v>
      </c>
      <c r="P2896" s="2" t="str">
        <f>VLOOKUP(I2896,Period!A:B,2,FALSE)</f>
        <v>2022H1</v>
      </c>
      <c r="Q2896" s="9">
        <f t="shared" si="520"/>
        <v>66.675000000000011</v>
      </c>
      <c r="R2896" s="2">
        <f t="shared" si="529"/>
        <v>70</v>
      </c>
      <c r="S2896" t="str">
        <f t="shared" si="521"/>
        <v>03 Cloudy (40%-90%)</v>
      </c>
      <c r="T2896" t="str">
        <f t="shared" si="530"/>
        <v>44690S2A_MSIL1CCDM-MLB-CLSTA4469003 Cloudy (40%-90%)</v>
      </c>
      <c r="U2896">
        <f>IF(COUNTIF(T$2:T2895,T2896)&gt;=1,0,1)</f>
        <v>1</v>
      </c>
      <c r="V2896" s="26" t="s">
        <v>751</v>
      </c>
      <c r="W2896" s="26">
        <f t="shared" si="522"/>
        <v>2022</v>
      </c>
      <c r="X2896" s="26" t="str">
        <f t="shared" si="523"/>
        <v>05</v>
      </c>
      <c r="Y2896" s="26" t="str">
        <f t="shared" si="524"/>
        <v>09</v>
      </c>
      <c r="Z2896" s="26" t="str">
        <f t="shared" si="525"/>
        <v>19</v>
      </c>
      <c r="AA2896" s="26" t="str">
        <f t="shared" si="526"/>
        <v>03</v>
      </c>
      <c r="AB2896" s="26" t="str">
        <f t="shared" si="527"/>
        <v>45</v>
      </c>
      <c r="AC2896" s="86" t="str">
        <f t="shared" si="528"/>
        <v>CLS_TA_2500X1254px_65m_S2A_MSIL1C_20220509_70CC</v>
      </c>
      <c r="AD2896" s="41" t="s">
        <v>752</v>
      </c>
    </row>
    <row r="2897" spans="2:30" x14ac:dyDescent="0.25">
      <c r="B2897" t="s">
        <v>3866</v>
      </c>
      <c r="C2897" t="s">
        <v>3817</v>
      </c>
      <c r="D2897" s="7" t="s">
        <v>3826</v>
      </c>
      <c r="E2897" s="2" t="b">
        <v>1</v>
      </c>
      <c r="F2897" s="2" t="s">
        <v>3815</v>
      </c>
      <c r="G2897" s="7" t="s">
        <v>8</v>
      </c>
      <c r="H2897" t="s">
        <v>101</v>
      </c>
      <c r="I2897" s="53">
        <v>44690</v>
      </c>
      <c r="J2897" s="42" t="s">
        <v>104</v>
      </c>
      <c r="K2897" s="2" t="s">
        <v>155</v>
      </c>
      <c r="L2897" s="9">
        <v>67.099999999999994</v>
      </c>
      <c r="M2897" t="s">
        <v>3869</v>
      </c>
      <c r="N2897" s="2" t="s">
        <v>85</v>
      </c>
      <c r="O2897" s="2" t="s">
        <v>4139</v>
      </c>
      <c r="P2897" s="2" t="str">
        <f>VLOOKUP(I2897,Period!A:B,2,FALSE)</f>
        <v>2022H1</v>
      </c>
      <c r="Q2897" s="9">
        <f t="shared" si="520"/>
        <v>66.675000000000011</v>
      </c>
      <c r="R2897" s="2">
        <f t="shared" si="529"/>
        <v>70</v>
      </c>
      <c r="S2897" t="str">
        <f t="shared" si="521"/>
        <v>03 Cloudy (40%-90%)</v>
      </c>
      <c r="T2897" t="str">
        <f t="shared" si="530"/>
        <v>44690S2A_MSIL1CCDM-MLB-CLSTA4469003 Cloudy (40%-90%)</v>
      </c>
      <c r="U2897">
        <f>IF(COUNTIF(T$2:T2896,T2897)&gt;=1,0,1)</f>
        <v>0</v>
      </c>
      <c r="V2897" s="26" t="s">
        <v>751</v>
      </c>
      <c r="W2897" s="26">
        <f t="shared" si="522"/>
        <v>2022</v>
      </c>
      <c r="X2897" s="26" t="str">
        <f t="shared" si="523"/>
        <v>05</v>
      </c>
      <c r="Y2897" s="26" t="str">
        <f t="shared" si="524"/>
        <v>09</v>
      </c>
      <c r="Z2897" s="26" t="str">
        <f t="shared" si="525"/>
        <v>19</v>
      </c>
      <c r="AA2897" s="26" t="str">
        <f t="shared" si="526"/>
        <v>03</v>
      </c>
      <c r="AB2897" s="26" t="str">
        <f t="shared" si="527"/>
        <v>44</v>
      </c>
      <c r="AC2897" s="86" t="str">
        <f t="shared" si="528"/>
        <v>CLS_TA_2500X1254px_65m_S2A_MSIL1C_20220509_70CC</v>
      </c>
      <c r="AD2897" s="41" t="s">
        <v>752</v>
      </c>
    </row>
    <row r="2898" spans="2:30" x14ac:dyDescent="0.25">
      <c r="B2898" t="s">
        <v>3866</v>
      </c>
      <c r="C2898" t="s">
        <v>3817</v>
      </c>
      <c r="D2898" s="7" t="s">
        <v>3826</v>
      </c>
      <c r="E2898" s="2" t="b">
        <v>1</v>
      </c>
      <c r="F2898" s="2" t="s">
        <v>3815</v>
      </c>
      <c r="G2898" s="7" t="s">
        <v>8</v>
      </c>
      <c r="H2898" t="s">
        <v>101</v>
      </c>
      <c r="I2898" s="53">
        <v>44690</v>
      </c>
      <c r="J2898" s="42" t="s">
        <v>110</v>
      </c>
      <c r="K2898" s="2" t="s">
        <v>151</v>
      </c>
      <c r="L2898" s="9">
        <v>69.5</v>
      </c>
      <c r="M2898" t="s">
        <v>3869</v>
      </c>
      <c r="N2898" s="2" t="s">
        <v>85</v>
      </c>
      <c r="O2898" s="2" t="s">
        <v>4139</v>
      </c>
      <c r="P2898" s="2" t="str">
        <f>VLOOKUP(I2898,Period!A:B,2,FALSE)</f>
        <v>2022H1</v>
      </c>
      <c r="Q2898" s="9">
        <f t="shared" si="520"/>
        <v>66.675000000000011</v>
      </c>
      <c r="R2898" s="2">
        <f t="shared" si="529"/>
        <v>70</v>
      </c>
      <c r="S2898" t="str">
        <f t="shared" si="521"/>
        <v>03 Cloudy (40%-90%)</v>
      </c>
      <c r="T2898" t="str">
        <f t="shared" si="530"/>
        <v>44690S2A_MSIL1CCDM-MLB-CLSTA4469003 Cloudy (40%-90%)</v>
      </c>
      <c r="U2898">
        <f>IF(COUNTIF(T$2:T2897,T2898)&gt;=1,0,1)</f>
        <v>0</v>
      </c>
      <c r="V2898" s="26" t="s">
        <v>751</v>
      </c>
      <c r="W2898" s="26">
        <f t="shared" si="522"/>
        <v>2022</v>
      </c>
      <c r="X2898" s="26" t="str">
        <f t="shared" si="523"/>
        <v>05</v>
      </c>
      <c r="Y2898" s="26" t="str">
        <f t="shared" si="524"/>
        <v>09</v>
      </c>
      <c r="Z2898" s="26" t="str">
        <f t="shared" si="525"/>
        <v>19</v>
      </c>
      <c r="AA2898" s="26" t="str">
        <f t="shared" si="526"/>
        <v>03</v>
      </c>
      <c r="AB2898" s="26" t="str">
        <f t="shared" si="527"/>
        <v>30</v>
      </c>
      <c r="AC2898" s="86" t="str">
        <f t="shared" si="528"/>
        <v>CLS_TA_2500X1254px_65m_S2A_MSIL1C_20220509_70CC</v>
      </c>
      <c r="AD2898" s="41" t="s">
        <v>752</v>
      </c>
    </row>
    <row r="2899" spans="2:30" x14ac:dyDescent="0.25">
      <c r="B2899" t="s">
        <v>3866</v>
      </c>
      <c r="C2899" t="s">
        <v>3817</v>
      </c>
      <c r="D2899" s="7" t="s">
        <v>3826</v>
      </c>
      <c r="E2899" s="2" t="b">
        <v>1</v>
      </c>
      <c r="F2899" s="2" t="s">
        <v>3815</v>
      </c>
      <c r="G2899" s="7" t="s">
        <v>8</v>
      </c>
      <c r="H2899" t="s">
        <v>101</v>
      </c>
      <c r="I2899" s="53">
        <v>44690</v>
      </c>
      <c r="J2899" s="42" t="s">
        <v>111</v>
      </c>
      <c r="K2899" s="2" t="s">
        <v>171</v>
      </c>
      <c r="L2899" s="9">
        <v>65.900000000000006</v>
      </c>
      <c r="M2899" t="s">
        <v>3869</v>
      </c>
      <c r="N2899" s="2" t="s">
        <v>85</v>
      </c>
      <c r="O2899" s="2" t="s">
        <v>4139</v>
      </c>
      <c r="P2899" s="2" t="str">
        <f>VLOOKUP(I2899,Period!A:B,2,FALSE)</f>
        <v>2022H1</v>
      </c>
      <c r="Q2899" s="9">
        <f t="shared" si="520"/>
        <v>66.675000000000011</v>
      </c>
      <c r="R2899" s="2">
        <f t="shared" si="529"/>
        <v>70</v>
      </c>
      <c r="S2899" t="str">
        <f t="shared" si="521"/>
        <v>03 Cloudy (40%-90%)</v>
      </c>
      <c r="T2899" t="str">
        <f t="shared" si="530"/>
        <v>44690S2A_MSIL1CCDM-MLB-CLSTA4469003 Cloudy (40%-90%)</v>
      </c>
      <c r="U2899">
        <f>IF(COUNTIF(T$2:T2898,T2899)&gt;=1,0,1)</f>
        <v>0</v>
      </c>
      <c r="V2899" s="26" t="s">
        <v>751</v>
      </c>
      <c r="W2899" s="26">
        <f t="shared" si="522"/>
        <v>2022</v>
      </c>
      <c r="X2899" s="26" t="str">
        <f t="shared" si="523"/>
        <v>05</v>
      </c>
      <c r="Y2899" s="26" t="str">
        <f t="shared" si="524"/>
        <v>09</v>
      </c>
      <c r="Z2899" s="26" t="str">
        <f t="shared" si="525"/>
        <v>19</v>
      </c>
      <c r="AA2899" s="26" t="str">
        <f t="shared" si="526"/>
        <v>03</v>
      </c>
      <c r="AB2899" s="26" t="str">
        <f t="shared" si="527"/>
        <v>29</v>
      </c>
      <c r="AC2899" s="86" t="str">
        <f t="shared" si="528"/>
        <v>CLS_TA_2500X1254px_65m_S2A_MSIL1C_20220509_70CC</v>
      </c>
      <c r="AD2899" s="41" t="s">
        <v>752</v>
      </c>
    </row>
    <row r="2900" spans="2:30" x14ac:dyDescent="0.25">
      <c r="B2900" t="s">
        <v>3866</v>
      </c>
      <c r="C2900" t="s">
        <v>3817</v>
      </c>
      <c r="D2900" s="7" t="s">
        <v>3826</v>
      </c>
      <c r="E2900" s="2" t="b">
        <v>1</v>
      </c>
      <c r="F2900" s="2" t="s">
        <v>3815</v>
      </c>
      <c r="G2900" s="7" t="s">
        <v>8</v>
      </c>
      <c r="H2900" t="s">
        <v>101</v>
      </c>
      <c r="I2900" s="57">
        <v>44687</v>
      </c>
      <c r="J2900" s="56" t="s">
        <v>103</v>
      </c>
      <c r="K2900" s="2" t="s">
        <v>135</v>
      </c>
      <c r="L2900" s="9">
        <v>17.899999999999999</v>
      </c>
      <c r="M2900" t="s">
        <v>3869</v>
      </c>
      <c r="N2900" s="2" t="s">
        <v>85</v>
      </c>
      <c r="O2900" s="2" t="s">
        <v>4139</v>
      </c>
      <c r="P2900" s="2" t="str">
        <f>VLOOKUP(I2900,Period!A:B,2,FALSE)</f>
        <v>2022H1</v>
      </c>
      <c r="Q2900" s="9">
        <f t="shared" si="520"/>
        <v>18.675000000000001</v>
      </c>
      <c r="R2900" s="2">
        <f t="shared" si="529"/>
        <v>20</v>
      </c>
      <c r="S2900" t="str">
        <f t="shared" si="521"/>
        <v>02 Sunny (10%-30%)</v>
      </c>
      <c r="T2900" t="str">
        <f t="shared" si="530"/>
        <v>44687S2A_MSIL1CCDM-MLB-CLSTA4468702 Sunny (10%-30%)</v>
      </c>
      <c r="U2900">
        <f>IF(COUNTIF(T$2:T2899,T2900)&gt;=1,0,1)</f>
        <v>1</v>
      </c>
      <c r="V2900" s="26" t="s">
        <v>751</v>
      </c>
      <c r="W2900" s="26">
        <f t="shared" si="522"/>
        <v>2022</v>
      </c>
      <c r="X2900" s="26" t="str">
        <f t="shared" si="523"/>
        <v>05</v>
      </c>
      <c r="Y2900" s="26" t="str">
        <f t="shared" si="524"/>
        <v>06</v>
      </c>
      <c r="Z2900" s="26" t="str">
        <f t="shared" si="525"/>
        <v>18</v>
      </c>
      <c r="AA2900" s="26" t="str">
        <f t="shared" si="526"/>
        <v>53</v>
      </c>
      <c r="AB2900" s="26" t="str">
        <f t="shared" si="527"/>
        <v>48</v>
      </c>
      <c r="AC2900" s="86" t="str">
        <f t="shared" si="528"/>
        <v>CLS_TA_2500X1254px_65m_S2A_MSIL1C_20220506_20CC</v>
      </c>
      <c r="AD2900" s="41" t="s">
        <v>752</v>
      </c>
    </row>
    <row r="2901" spans="2:30" x14ac:dyDescent="0.25">
      <c r="B2901" t="s">
        <v>3866</v>
      </c>
      <c r="C2901" t="s">
        <v>3817</v>
      </c>
      <c r="D2901" s="7" t="s">
        <v>3826</v>
      </c>
      <c r="E2901" s="2" t="b">
        <v>1</v>
      </c>
      <c r="F2901" s="2" t="s">
        <v>3815</v>
      </c>
      <c r="G2901" s="7" t="s">
        <v>8</v>
      </c>
      <c r="H2901" t="s">
        <v>101</v>
      </c>
      <c r="I2901" s="57">
        <v>44687</v>
      </c>
      <c r="J2901" s="56" t="s">
        <v>104</v>
      </c>
      <c r="K2901" s="2" t="s">
        <v>133</v>
      </c>
      <c r="L2901" s="9">
        <v>7.6</v>
      </c>
      <c r="M2901" t="s">
        <v>3869</v>
      </c>
      <c r="N2901" s="2" t="s">
        <v>85</v>
      </c>
      <c r="O2901" s="2" t="s">
        <v>4139</v>
      </c>
      <c r="P2901" s="2" t="str">
        <f>VLOOKUP(I2901,Period!A:B,2,FALSE)</f>
        <v>2022H1</v>
      </c>
      <c r="Q2901" s="9">
        <f t="shared" si="520"/>
        <v>18.675000000000001</v>
      </c>
      <c r="R2901" s="2">
        <f t="shared" si="529"/>
        <v>20</v>
      </c>
      <c r="S2901" t="str">
        <f t="shared" si="521"/>
        <v>02 Sunny (10%-30%)</v>
      </c>
      <c r="T2901" t="str">
        <f t="shared" si="530"/>
        <v>44687S2A_MSIL1CCDM-MLB-CLSTA4468702 Sunny (10%-30%)</v>
      </c>
      <c r="U2901">
        <f>IF(COUNTIF(T$2:T2900,T2901)&gt;=1,0,1)</f>
        <v>0</v>
      </c>
      <c r="V2901" s="26" t="s">
        <v>751</v>
      </c>
      <c r="W2901" s="26">
        <f t="shared" si="522"/>
        <v>2022</v>
      </c>
      <c r="X2901" s="26" t="str">
        <f t="shared" si="523"/>
        <v>05</v>
      </c>
      <c r="Y2901" s="26" t="str">
        <f t="shared" si="524"/>
        <v>06</v>
      </c>
      <c r="Z2901" s="26" t="str">
        <f t="shared" si="525"/>
        <v>18</v>
      </c>
      <c r="AA2901" s="26" t="str">
        <f t="shared" si="526"/>
        <v>53</v>
      </c>
      <c r="AB2901" s="26" t="str">
        <f t="shared" si="527"/>
        <v>47</v>
      </c>
      <c r="AC2901" s="86" t="str">
        <f t="shared" si="528"/>
        <v>CLS_TA_2500X1254px_65m_S2A_MSIL1C_20220506_20CC</v>
      </c>
      <c r="AD2901" s="41" t="s">
        <v>752</v>
      </c>
    </row>
    <row r="2902" spans="2:30" x14ac:dyDescent="0.25">
      <c r="B2902" t="s">
        <v>3866</v>
      </c>
      <c r="C2902" t="s">
        <v>3817</v>
      </c>
      <c r="D2902" s="7" t="s">
        <v>3826</v>
      </c>
      <c r="E2902" s="2" t="b">
        <v>1</v>
      </c>
      <c r="F2902" s="2" t="s">
        <v>3815</v>
      </c>
      <c r="G2902" s="7" t="s">
        <v>8</v>
      </c>
      <c r="H2902" t="s">
        <v>101</v>
      </c>
      <c r="I2902" s="57">
        <v>44687</v>
      </c>
      <c r="J2902" s="56" t="s">
        <v>110</v>
      </c>
      <c r="K2902" s="2" t="s">
        <v>157</v>
      </c>
      <c r="L2902" s="9">
        <v>25.4</v>
      </c>
      <c r="M2902" t="s">
        <v>3869</v>
      </c>
      <c r="N2902" s="2" t="s">
        <v>85</v>
      </c>
      <c r="O2902" s="2" t="s">
        <v>4139</v>
      </c>
      <c r="P2902" s="2" t="str">
        <f>VLOOKUP(I2902,Period!A:B,2,FALSE)</f>
        <v>2022H1</v>
      </c>
      <c r="Q2902" s="9">
        <f t="shared" si="520"/>
        <v>18.675000000000001</v>
      </c>
      <c r="R2902" s="2">
        <f t="shared" si="529"/>
        <v>20</v>
      </c>
      <c r="S2902" t="str">
        <f t="shared" si="521"/>
        <v>02 Sunny (10%-30%)</v>
      </c>
      <c r="T2902" t="str">
        <f t="shared" si="530"/>
        <v>44687S2A_MSIL1CCDM-MLB-CLSTA4468702 Sunny (10%-30%)</v>
      </c>
      <c r="U2902">
        <f>IF(COUNTIF(T$2:T2901,T2902)&gt;=1,0,1)</f>
        <v>0</v>
      </c>
      <c r="V2902" s="26" t="s">
        <v>751</v>
      </c>
      <c r="W2902" s="26">
        <f t="shared" si="522"/>
        <v>2022</v>
      </c>
      <c r="X2902" s="26" t="str">
        <f t="shared" si="523"/>
        <v>05</v>
      </c>
      <c r="Y2902" s="26" t="str">
        <f t="shared" si="524"/>
        <v>06</v>
      </c>
      <c r="Z2902" s="26" t="str">
        <f t="shared" si="525"/>
        <v>18</v>
      </c>
      <c r="AA2902" s="26" t="str">
        <f t="shared" si="526"/>
        <v>53</v>
      </c>
      <c r="AB2902" s="26" t="str">
        <f t="shared" si="527"/>
        <v>33</v>
      </c>
      <c r="AC2902" s="86" t="str">
        <f t="shared" si="528"/>
        <v>CLS_TA_2500X1254px_65m_S2A_MSIL1C_20220506_20CC</v>
      </c>
      <c r="AD2902" s="41" t="s">
        <v>752</v>
      </c>
    </row>
    <row r="2903" spans="2:30" x14ac:dyDescent="0.25">
      <c r="B2903" t="s">
        <v>3866</v>
      </c>
      <c r="C2903" t="s">
        <v>3817</v>
      </c>
      <c r="D2903" s="7" t="s">
        <v>3826</v>
      </c>
      <c r="E2903" s="2" t="b">
        <v>1</v>
      </c>
      <c r="F2903" s="2" t="s">
        <v>3815</v>
      </c>
      <c r="G2903" s="7" t="s">
        <v>8</v>
      </c>
      <c r="H2903" t="s">
        <v>101</v>
      </c>
      <c r="I2903" s="57">
        <v>44687</v>
      </c>
      <c r="J2903" s="56" t="s">
        <v>111</v>
      </c>
      <c r="K2903" s="2" t="s">
        <v>170</v>
      </c>
      <c r="L2903" s="9">
        <v>23.8</v>
      </c>
      <c r="M2903" t="s">
        <v>3869</v>
      </c>
      <c r="N2903" s="2" t="s">
        <v>85</v>
      </c>
      <c r="O2903" s="2" t="s">
        <v>4139</v>
      </c>
      <c r="P2903" s="2" t="str">
        <f>VLOOKUP(I2903,Period!A:B,2,FALSE)</f>
        <v>2022H1</v>
      </c>
      <c r="Q2903" s="9">
        <f t="shared" si="520"/>
        <v>18.675000000000001</v>
      </c>
      <c r="R2903" s="2">
        <f t="shared" si="529"/>
        <v>20</v>
      </c>
      <c r="S2903" t="str">
        <f t="shared" si="521"/>
        <v>02 Sunny (10%-30%)</v>
      </c>
      <c r="T2903" t="str">
        <f t="shared" si="530"/>
        <v>44687S2A_MSIL1CCDM-MLB-CLSTA4468702 Sunny (10%-30%)</v>
      </c>
      <c r="U2903">
        <f>IF(COUNTIF(T$2:T2902,T2903)&gt;=1,0,1)</f>
        <v>0</v>
      </c>
      <c r="V2903" s="26" t="s">
        <v>751</v>
      </c>
      <c r="W2903" s="26">
        <f t="shared" si="522"/>
        <v>2022</v>
      </c>
      <c r="X2903" s="26" t="str">
        <f t="shared" si="523"/>
        <v>05</v>
      </c>
      <c r="Y2903" s="26" t="str">
        <f t="shared" si="524"/>
        <v>06</v>
      </c>
      <c r="Z2903" s="26" t="str">
        <f t="shared" si="525"/>
        <v>18</v>
      </c>
      <c r="AA2903" s="26" t="str">
        <f t="shared" si="526"/>
        <v>53</v>
      </c>
      <c r="AB2903" s="26" t="str">
        <f t="shared" si="527"/>
        <v>32</v>
      </c>
      <c r="AC2903" s="86" t="str">
        <f t="shared" si="528"/>
        <v>CLS_TA_2500X1254px_65m_S2A_MSIL1C_20220506_20CC</v>
      </c>
      <c r="AD2903" s="41" t="s">
        <v>752</v>
      </c>
    </row>
    <row r="2904" spans="2:30" x14ac:dyDescent="0.25">
      <c r="B2904" t="s">
        <v>3866</v>
      </c>
      <c r="C2904" t="s">
        <v>3817</v>
      </c>
      <c r="D2904" s="7" t="s">
        <v>3826</v>
      </c>
      <c r="E2904" s="2" t="b">
        <v>1</v>
      </c>
      <c r="F2904" s="2" t="s">
        <v>3815</v>
      </c>
      <c r="G2904" s="7" t="s">
        <v>8</v>
      </c>
      <c r="H2904" t="s">
        <v>101</v>
      </c>
      <c r="I2904" s="53">
        <v>44685</v>
      </c>
      <c r="J2904" s="42" t="s">
        <v>103</v>
      </c>
      <c r="K2904" s="2" t="s">
        <v>107</v>
      </c>
      <c r="L2904" s="9">
        <v>0</v>
      </c>
      <c r="M2904" t="s">
        <v>3869</v>
      </c>
      <c r="N2904" s="2" t="s">
        <v>85</v>
      </c>
      <c r="O2904" s="2" t="s">
        <v>4139</v>
      </c>
      <c r="P2904" s="2" t="str">
        <f>VLOOKUP(I2904,Period!A:B,2,FALSE)</f>
        <v>2022H1</v>
      </c>
      <c r="Q2904" s="9">
        <f t="shared" si="520"/>
        <v>0</v>
      </c>
      <c r="R2904" s="2">
        <f t="shared" si="529"/>
        <v>0</v>
      </c>
      <c r="S2904" t="str">
        <f t="shared" si="521"/>
        <v>01 Clear (0%)</v>
      </c>
      <c r="T2904" t="str">
        <f t="shared" si="530"/>
        <v>44685S2A_MSIL1CCDM-MLB-CLSTA4468501 Clear (0%)</v>
      </c>
      <c r="U2904">
        <f>IF(COUNTIF(T$2:T2903,T2904)&gt;=1,0,1)</f>
        <v>1</v>
      </c>
      <c r="V2904" s="26" t="s">
        <v>751</v>
      </c>
      <c r="W2904" s="26">
        <f t="shared" si="522"/>
        <v>2022</v>
      </c>
      <c r="X2904" s="26" t="str">
        <f t="shared" si="523"/>
        <v>05</v>
      </c>
      <c r="Y2904" s="26" t="str">
        <f t="shared" si="524"/>
        <v>04</v>
      </c>
      <c r="Z2904" s="26" t="str">
        <f t="shared" si="525"/>
        <v>19</v>
      </c>
      <c r="AA2904" s="26" t="str">
        <f t="shared" si="526"/>
        <v>03</v>
      </c>
      <c r="AB2904" s="26" t="str">
        <f t="shared" si="527"/>
        <v>52</v>
      </c>
      <c r="AC2904" s="86" t="str">
        <f t="shared" si="528"/>
        <v>CLS_TA_2500X1254px_65m_S2A_MSIL1C_20220504_0CC</v>
      </c>
      <c r="AD2904" s="41" t="s">
        <v>752</v>
      </c>
    </row>
    <row r="2905" spans="2:30" x14ac:dyDescent="0.25">
      <c r="B2905" t="s">
        <v>3866</v>
      </c>
      <c r="C2905" t="s">
        <v>3817</v>
      </c>
      <c r="D2905" s="7" t="s">
        <v>3826</v>
      </c>
      <c r="E2905" s="2" t="b">
        <v>1</v>
      </c>
      <c r="F2905" s="2" t="s">
        <v>3815</v>
      </c>
      <c r="G2905" s="7" t="s">
        <v>8</v>
      </c>
      <c r="H2905" t="s">
        <v>101</v>
      </c>
      <c r="I2905" s="53">
        <v>44685</v>
      </c>
      <c r="J2905" s="42" t="s">
        <v>104</v>
      </c>
      <c r="K2905" s="2" t="s">
        <v>122</v>
      </c>
      <c r="L2905" s="9">
        <v>0</v>
      </c>
      <c r="M2905" t="s">
        <v>3869</v>
      </c>
      <c r="N2905" s="2" t="s">
        <v>85</v>
      </c>
      <c r="O2905" s="2" t="s">
        <v>4139</v>
      </c>
      <c r="P2905" s="2" t="str">
        <f>VLOOKUP(I2905,Period!A:B,2,FALSE)</f>
        <v>2022H1</v>
      </c>
      <c r="Q2905" s="9">
        <f t="shared" si="520"/>
        <v>0</v>
      </c>
      <c r="R2905" s="2">
        <f t="shared" si="529"/>
        <v>0</v>
      </c>
      <c r="S2905" t="str">
        <f t="shared" si="521"/>
        <v>01 Clear (0%)</v>
      </c>
      <c r="T2905" t="str">
        <f t="shared" si="530"/>
        <v>44685S2A_MSIL1CCDM-MLB-CLSTA4468501 Clear (0%)</v>
      </c>
      <c r="U2905">
        <f>IF(COUNTIF(T$2:T2904,T2905)&gt;=1,0,1)</f>
        <v>0</v>
      </c>
      <c r="V2905" s="26" t="s">
        <v>751</v>
      </c>
      <c r="W2905" s="26">
        <f t="shared" si="522"/>
        <v>2022</v>
      </c>
      <c r="X2905" s="26" t="str">
        <f t="shared" si="523"/>
        <v>05</v>
      </c>
      <c r="Y2905" s="26" t="str">
        <f t="shared" si="524"/>
        <v>04</v>
      </c>
      <c r="Z2905" s="26" t="str">
        <f t="shared" si="525"/>
        <v>19</v>
      </c>
      <c r="AA2905" s="26" t="str">
        <f t="shared" si="526"/>
        <v>03</v>
      </c>
      <c r="AB2905" s="26" t="str">
        <f t="shared" si="527"/>
        <v>51</v>
      </c>
      <c r="AC2905" s="86" t="str">
        <f t="shared" si="528"/>
        <v>CLS_TA_2500X1254px_65m_S2A_MSIL1C_20220504_0CC</v>
      </c>
      <c r="AD2905" s="41" t="s">
        <v>752</v>
      </c>
    </row>
    <row r="2906" spans="2:30" x14ac:dyDescent="0.25">
      <c r="B2906" t="s">
        <v>3866</v>
      </c>
      <c r="C2906" t="s">
        <v>3817</v>
      </c>
      <c r="D2906" s="7" t="s">
        <v>3826</v>
      </c>
      <c r="E2906" s="2" t="b">
        <v>1</v>
      </c>
      <c r="F2906" s="2" t="s">
        <v>3815</v>
      </c>
      <c r="G2906" s="7" t="s">
        <v>8</v>
      </c>
      <c r="H2906" t="s">
        <v>101</v>
      </c>
      <c r="I2906" s="53">
        <v>44685</v>
      </c>
      <c r="J2906" s="42" t="s">
        <v>110</v>
      </c>
      <c r="K2906" s="2" t="s">
        <v>113</v>
      </c>
      <c r="L2906" s="9">
        <v>0</v>
      </c>
      <c r="M2906" t="s">
        <v>3869</v>
      </c>
      <c r="N2906" s="2" t="s">
        <v>85</v>
      </c>
      <c r="O2906" s="2" t="s">
        <v>4139</v>
      </c>
      <c r="P2906" s="2" t="str">
        <f>VLOOKUP(I2906,Period!A:B,2,FALSE)</f>
        <v>2022H1</v>
      </c>
      <c r="Q2906" s="9">
        <f t="shared" si="520"/>
        <v>0</v>
      </c>
      <c r="R2906" s="2">
        <f t="shared" si="529"/>
        <v>0</v>
      </c>
      <c r="S2906" t="str">
        <f t="shared" si="521"/>
        <v>01 Clear (0%)</v>
      </c>
      <c r="T2906" t="str">
        <f t="shared" si="530"/>
        <v>44685S2A_MSIL1CCDM-MLB-CLSTA4468501 Clear (0%)</v>
      </c>
      <c r="U2906">
        <f>IF(COUNTIF(T$2:T2905,T2906)&gt;=1,0,1)</f>
        <v>0</v>
      </c>
      <c r="V2906" s="26" t="s">
        <v>751</v>
      </c>
      <c r="W2906" s="26">
        <f t="shared" si="522"/>
        <v>2022</v>
      </c>
      <c r="X2906" s="26" t="str">
        <f t="shared" si="523"/>
        <v>05</v>
      </c>
      <c r="Y2906" s="26" t="str">
        <f t="shared" si="524"/>
        <v>04</v>
      </c>
      <c r="Z2906" s="26" t="str">
        <f t="shared" si="525"/>
        <v>19</v>
      </c>
      <c r="AA2906" s="26" t="str">
        <f t="shared" si="526"/>
        <v>03</v>
      </c>
      <c r="AB2906" s="26" t="str">
        <f t="shared" si="527"/>
        <v>38</v>
      </c>
      <c r="AC2906" s="86" t="str">
        <f t="shared" si="528"/>
        <v>CLS_TA_2500X1254px_65m_S2A_MSIL1C_20220504_0CC</v>
      </c>
      <c r="AD2906" s="41" t="s">
        <v>752</v>
      </c>
    </row>
    <row r="2907" spans="2:30" x14ac:dyDescent="0.25">
      <c r="B2907" t="s">
        <v>3866</v>
      </c>
      <c r="C2907" t="s">
        <v>3817</v>
      </c>
      <c r="D2907" s="7" t="s">
        <v>3826</v>
      </c>
      <c r="E2907" s="2" t="b">
        <v>1</v>
      </c>
      <c r="F2907" s="2" t="s">
        <v>3815</v>
      </c>
      <c r="G2907" s="7" t="s">
        <v>8</v>
      </c>
      <c r="H2907" t="s">
        <v>101</v>
      </c>
      <c r="I2907" s="53">
        <v>44685</v>
      </c>
      <c r="J2907" s="42" t="s">
        <v>111</v>
      </c>
      <c r="K2907" s="2" t="s">
        <v>123</v>
      </c>
      <c r="L2907" s="9">
        <v>0</v>
      </c>
      <c r="M2907" t="s">
        <v>3869</v>
      </c>
      <c r="N2907" s="2" t="s">
        <v>85</v>
      </c>
      <c r="O2907" s="2" t="s">
        <v>4139</v>
      </c>
      <c r="P2907" s="2" t="str">
        <f>VLOOKUP(I2907,Period!A:B,2,FALSE)</f>
        <v>2022H1</v>
      </c>
      <c r="Q2907" s="9">
        <f t="shared" si="520"/>
        <v>0</v>
      </c>
      <c r="R2907" s="2">
        <f t="shared" si="529"/>
        <v>0</v>
      </c>
      <c r="S2907" t="str">
        <f t="shared" si="521"/>
        <v>01 Clear (0%)</v>
      </c>
      <c r="T2907" t="str">
        <f t="shared" si="530"/>
        <v>44685S2A_MSIL1CCDM-MLB-CLSTA4468501 Clear (0%)</v>
      </c>
      <c r="U2907">
        <f>IF(COUNTIF(T$2:T2906,T2907)&gt;=1,0,1)</f>
        <v>0</v>
      </c>
      <c r="V2907" s="26" t="s">
        <v>751</v>
      </c>
      <c r="W2907" s="26">
        <f t="shared" si="522"/>
        <v>2022</v>
      </c>
      <c r="X2907" s="26" t="str">
        <f t="shared" si="523"/>
        <v>05</v>
      </c>
      <c r="Y2907" s="26" t="str">
        <f t="shared" si="524"/>
        <v>04</v>
      </c>
      <c r="Z2907" s="26" t="str">
        <f t="shared" si="525"/>
        <v>19</v>
      </c>
      <c r="AA2907" s="26" t="str">
        <f t="shared" si="526"/>
        <v>03</v>
      </c>
      <c r="AB2907" s="26" t="str">
        <f t="shared" si="527"/>
        <v>37</v>
      </c>
      <c r="AC2907" s="86" t="str">
        <f t="shared" si="528"/>
        <v>CLS_TA_2500X1254px_65m_S2A_MSIL1C_20220504_0CC</v>
      </c>
      <c r="AD2907" s="41" t="s">
        <v>752</v>
      </c>
    </row>
    <row r="2908" spans="2:30" x14ac:dyDescent="0.25">
      <c r="B2908" t="s">
        <v>3866</v>
      </c>
      <c r="C2908" t="s">
        <v>3817</v>
      </c>
      <c r="D2908" s="7" t="s">
        <v>3826</v>
      </c>
      <c r="E2908" s="2" t="b">
        <v>1</v>
      </c>
      <c r="F2908" s="2" t="s">
        <v>3815</v>
      </c>
      <c r="G2908" s="7" t="s">
        <v>8</v>
      </c>
      <c r="H2908" t="s">
        <v>101</v>
      </c>
      <c r="I2908" s="57">
        <v>44682</v>
      </c>
      <c r="J2908" s="56" t="s">
        <v>103</v>
      </c>
      <c r="K2908" s="2" t="s">
        <v>119</v>
      </c>
      <c r="L2908" s="9">
        <v>0.7</v>
      </c>
      <c r="M2908" t="s">
        <v>3869</v>
      </c>
      <c r="N2908" s="2" t="s">
        <v>85</v>
      </c>
      <c r="O2908" s="2" t="s">
        <v>4139</v>
      </c>
      <c r="P2908" s="2" t="str">
        <f>VLOOKUP(I2908,Period!A:B,2,FALSE)</f>
        <v>2022H1</v>
      </c>
      <c r="Q2908" s="9">
        <f t="shared" si="520"/>
        <v>0.95</v>
      </c>
      <c r="R2908" s="2">
        <f t="shared" si="529"/>
        <v>10</v>
      </c>
      <c r="S2908" t="str">
        <f t="shared" si="521"/>
        <v>02 Sunny (10%-30%)</v>
      </c>
      <c r="T2908" t="str">
        <f t="shared" si="530"/>
        <v>44682S2A_MSIL1CCDM-MLB-CLSTA4468202 Sunny (10%-30%)</v>
      </c>
      <c r="U2908">
        <f>IF(COUNTIF(T$2:T2907,T2908)&gt;=1,0,1)</f>
        <v>1</v>
      </c>
      <c r="V2908" s="26" t="s">
        <v>751</v>
      </c>
      <c r="W2908" s="26">
        <f t="shared" si="522"/>
        <v>2022</v>
      </c>
      <c r="X2908" s="26" t="str">
        <f t="shared" si="523"/>
        <v>05</v>
      </c>
      <c r="Y2908" s="26" t="str">
        <f t="shared" si="524"/>
        <v>01</v>
      </c>
      <c r="Z2908" s="26" t="str">
        <f t="shared" si="525"/>
        <v>18</v>
      </c>
      <c r="AA2908" s="26" t="str">
        <f t="shared" si="526"/>
        <v>53</v>
      </c>
      <c r="AB2908" s="26" t="str">
        <f t="shared" si="527"/>
        <v>57</v>
      </c>
      <c r="AC2908" s="86" t="str">
        <f t="shared" si="528"/>
        <v>CLS_TA_2500X1254px_65m_S2A_MSIL1C_20220501_10CC</v>
      </c>
      <c r="AD2908" s="41" t="s">
        <v>752</v>
      </c>
    </row>
    <row r="2909" spans="2:30" x14ac:dyDescent="0.25">
      <c r="B2909" t="s">
        <v>3866</v>
      </c>
      <c r="C2909" t="s">
        <v>3817</v>
      </c>
      <c r="D2909" s="7" t="s">
        <v>3826</v>
      </c>
      <c r="E2909" s="2" t="b">
        <v>1</v>
      </c>
      <c r="F2909" s="2" t="s">
        <v>3815</v>
      </c>
      <c r="G2909" s="7" t="s">
        <v>8</v>
      </c>
      <c r="H2909" t="s">
        <v>101</v>
      </c>
      <c r="I2909" s="57">
        <v>44682</v>
      </c>
      <c r="J2909" s="56" t="s">
        <v>104</v>
      </c>
      <c r="K2909" s="2" t="s">
        <v>115</v>
      </c>
      <c r="L2909" s="9">
        <v>1.2</v>
      </c>
      <c r="M2909" t="s">
        <v>3869</v>
      </c>
      <c r="N2909" s="2" t="s">
        <v>85</v>
      </c>
      <c r="O2909" s="2" t="s">
        <v>4139</v>
      </c>
      <c r="P2909" s="2" t="str">
        <f>VLOOKUP(I2909,Period!A:B,2,FALSE)</f>
        <v>2022H1</v>
      </c>
      <c r="Q2909" s="9">
        <f t="shared" si="520"/>
        <v>0.95</v>
      </c>
      <c r="R2909" s="2">
        <f t="shared" si="529"/>
        <v>10</v>
      </c>
      <c r="S2909" t="str">
        <f t="shared" si="521"/>
        <v>02 Sunny (10%-30%)</v>
      </c>
      <c r="T2909" t="str">
        <f t="shared" si="530"/>
        <v>44682S2A_MSIL1CCDM-MLB-CLSTA4468202 Sunny (10%-30%)</v>
      </c>
      <c r="U2909">
        <f>IF(COUNTIF(T$2:T2908,T2909)&gt;=1,0,1)</f>
        <v>0</v>
      </c>
      <c r="V2909" s="26" t="s">
        <v>751</v>
      </c>
      <c r="W2909" s="26">
        <f t="shared" si="522"/>
        <v>2022</v>
      </c>
      <c r="X2909" s="26" t="str">
        <f t="shared" si="523"/>
        <v>05</v>
      </c>
      <c r="Y2909" s="26" t="str">
        <f t="shared" si="524"/>
        <v>01</v>
      </c>
      <c r="Z2909" s="26" t="str">
        <f t="shared" si="525"/>
        <v>18</v>
      </c>
      <c r="AA2909" s="26" t="str">
        <f t="shared" si="526"/>
        <v>53</v>
      </c>
      <c r="AB2909" s="26" t="str">
        <f t="shared" si="527"/>
        <v>56</v>
      </c>
      <c r="AC2909" s="86" t="str">
        <f t="shared" si="528"/>
        <v>CLS_TA_2500X1254px_65m_S2A_MSIL1C_20220501_10CC</v>
      </c>
      <c r="AD2909" s="41" t="s">
        <v>752</v>
      </c>
    </row>
    <row r="2910" spans="2:30" x14ac:dyDescent="0.25">
      <c r="B2910" t="s">
        <v>3866</v>
      </c>
      <c r="C2910" t="s">
        <v>3817</v>
      </c>
      <c r="D2910" s="7" t="s">
        <v>3826</v>
      </c>
      <c r="E2910" s="2" t="b">
        <v>1</v>
      </c>
      <c r="F2910" s="2" t="s">
        <v>3815</v>
      </c>
      <c r="G2910" s="7" t="s">
        <v>8</v>
      </c>
      <c r="H2910" t="s">
        <v>101</v>
      </c>
      <c r="I2910" s="57">
        <v>44682</v>
      </c>
      <c r="J2910" s="56" t="s">
        <v>110</v>
      </c>
      <c r="K2910" s="2" t="s">
        <v>117</v>
      </c>
      <c r="L2910" s="9">
        <v>0.7</v>
      </c>
      <c r="M2910" t="s">
        <v>3869</v>
      </c>
      <c r="N2910" s="2" t="s">
        <v>85</v>
      </c>
      <c r="O2910" s="2" t="s">
        <v>4139</v>
      </c>
      <c r="P2910" s="2" t="str">
        <f>VLOOKUP(I2910,Period!A:B,2,FALSE)</f>
        <v>2022H1</v>
      </c>
      <c r="Q2910" s="9">
        <f t="shared" si="520"/>
        <v>0.95</v>
      </c>
      <c r="R2910" s="2">
        <f t="shared" si="529"/>
        <v>10</v>
      </c>
      <c r="S2910" t="str">
        <f t="shared" si="521"/>
        <v>02 Sunny (10%-30%)</v>
      </c>
      <c r="T2910" t="str">
        <f t="shared" si="530"/>
        <v>44682S2A_MSIL1CCDM-MLB-CLSTA4468202 Sunny (10%-30%)</v>
      </c>
      <c r="U2910">
        <f>IF(COUNTIF(T$2:T2909,T2910)&gt;=1,0,1)</f>
        <v>0</v>
      </c>
      <c r="V2910" s="26" t="s">
        <v>751</v>
      </c>
      <c r="W2910" s="26">
        <f t="shared" si="522"/>
        <v>2022</v>
      </c>
      <c r="X2910" s="26" t="str">
        <f t="shared" si="523"/>
        <v>05</v>
      </c>
      <c r="Y2910" s="26" t="str">
        <f t="shared" si="524"/>
        <v>01</v>
      </c>
      <c r="Z2910" s="26" t="str">
        <f t="shared" si="525"/>
        <v>18</v>
      </c>
      <c r="AA2910" s="26" t="str">
        <f t="shared" si="526"/>
        <v>53</v>
      </c>
      <c r="AB2910" s="26" t="str">
        <f t="shared" si="527"/>
        <v>42</v>
      </c>
      <c r="AC2910" s="86" t="str">
        <f t="shared" si="528"/>
        <v>CLS_TA_2500X1254px_65m_S2A_MSIL1C_20220501_10CC</v>
      </c>
      <c r="AD2910" s="41" t="s">
        <v>752</v>
      </c>
    </row>
    <row r="2911" spans="2:30" x14ac:dyDescent="0.25">
      <c r="B2911" t="s">
        <v>3866</v>
      </c>
      <c r="C2911" t="s">
        <v>3817</v>
      </c>
      <c r="D2911" s="7" t="s">
        <v>3826</v>
      </c>
      <c r="E2911" s="2" t="b">
        <v>1</v>
      </c>
      <c r="F2911" s="2" t="s">
        <v>3815</v>
      </c>
      <c r="G2911" s="7" t="s">
        <v>8</v>
      </c>
      <c r="H2911" t="s">
        <v>101</v>
      </c>
      <c r="I2911" s="57">
        <v>44682</v>
      </c>
      <c r="J2911" s="56" t="s">
        <v>111</v>
      </c>
      <c r="K2911" s="2" t="s">
        <v>120</v>
      </c>
      <c r="L2911" s="9">
        <v>1.2</v>
      </c>
      <c r="M2911" t="s">
        <v>3869</v>
      </c>
      <c r="N2911" s="2" t="s">
        <v>85</v>
      </c>
      <c r="O2911" s="2" t="s">
        <v>4139</v>
      </c>
      <c r="P2911" s="2" t="str">
        <f>VLOOKUP(I2911,Period!A:B,2,FALSE)</f>
        <v>2022H1</v>
      </c>
      <c r="Q2911" s="9">
        <f t="shared" si="520"/>
        <v>0.95</v>
      </c>
      <c r="R2911" s="2">
        <f t="shared" si="529"/>
        <v>10</v>
      </c>
      <c r="S2911" t="str">
        <f t="shared" si="521"/>
        <v>02 Sunny (10%-30%)</v>
      </c>
      <c r="T2911" t="str">
        <f t="shared" si="530"/>
        <v>44682S2A_MSIL1CCDM-MLB-CLSTA4468202 Sunny (10%-30%)</v>
      </c>
      <c r="U2911">
        <f>IF(COUNTIF(T$2:T2910,T2911)&gt;=1,0,1)</f>
        <v>0</v>
      </c>
      <c r="V2911" s="26" t="s">
        <v>751</v>
      </c>
      <c r="W2911" s="26">
        <f t="shared" si="522"/>
        <v>2022</v>
      </c>
      <c r="X2911" s="26" t="str">
        <f t="shared" si="523"/>
        <v>05</v>
      </c>
      <c r="Y2911" s="26" t="str">
        <f t="shared" si="524"/>
        <v>01</v>
      </c>
      <c r="Z2911" s="26" t="str">
        <f t="shared" si="525"/>
        <v>18</v>
      </c>
      <c r="AA2911" s="26" t="str">
        <f t="shared" si="526"/>
        <v>53</v>
      </c>
      <c r="AB2911" s="26" t="str">
        <f t="shared" si="527"/>
        <v>41</v>
      </c>
      <c r="AC2911" s="86" t="str">
        <f t="shared" si="528"/>
        <v>CLS_TA_2500X1254px_65m_S2A_MSIL1C_20220501_10CC</v>
      </c>
      <c r="AD2911" s="41" t="s">
        <v>752</v>
      </c>
    </row>
    <row r="2912" spans="2:30" x14ac:dyDescent="0.25">
      <c r="B2912" t="s">
        <v>3866</v>
      </c>
      <c r="C2912" t="s">
        <v>3817</v>
      </c>
      <c r="D2912" s="7" t="s">
        <v>3826</v>
      </c>
      <c r="E2912" s="2" t="b">
        <v>1</v>
      </c>
      <c r="F2912" s="2" t="s">
        <v>3815</v>
      </c>
      <c r="G2912" s="7" t="s">
        <v>8</v>
      </c>
      <c r="H2912" t="s">
        <v>101</v>
      </c>
      <c r="I2912" s="53">
        <v>44680</v>
      </c>
      <c r="J2912" s="42" t="s">
        <v>103</v>
      </c>
      <c r="K2912" s="2" t="s">
        <v>128</v>
      </c>
      <c r="L2912" s="9">
        <v>20.3</v>
      </c>
      <c r="M2912" t="s">
        <v>3869</v>
      </c>
      <c r="N2912" s="2" t="s">
        <v>85</v>
      </c>
      <c r="O2912" s="2" t="s">
        <v>4139</v>
      </c>
      <c r="P2912" s="2" t="str">
        <f>VLOOKUP(I2912,Period!A:B,2,FALSE)</f>
        <v>2022H1</v>
      </c>
      <c r="Q2912" s="9">
        <f t="shared" si="520"/>
        <v>6.2</v>
      </c>
      <c r="R2912" s="2">
        <f t="shared" ref="R2912:R2919" si="531">ROUNDUP(Q2912/10,0)*10</f>
        <v>10</v>
      </c>
      <c r="S2912" t="str">
        <f t="shared" si="521"/>
        <v>02 Sunny (10%-30%)</v>
      </c>
      <c r="T2912" t="str">
        <f t="shared" ref="T2912:T2919" si="532">CONCATENATE(I2912,B2912,C2912,H2912,I2912,S2912)</f>
        <v>44680S2A_MSIL1CCDM-MLB-CLSTA4468002 Sunny (10%-30%)</v>
      </c>
      <c r="U2912">
        <f>IF(COUNTIF(T$2:T2911,T2912)&gt;=1,0,1)</f>
        <v>1</v>
      </c>
      <c r="V2912" s="26" t="s">
        <v>751</v>
      </c>
      <c r="W2912" s="26">
        <f t="shared" si="522"/>
        <v>2022</v>
      </c>
      <c r="X2912" s="26" t="str">
        <f t="shared" si="523"/>
        <v>04</v>
      </c>
      <c r="Y2912" s="26">
        <f t="shared" si="524"/>
        <v>29</v>
      </c>
      <c r="Z2912" s="26" t="str">
        <f t="shared" si="525"/>
        <v>19</v>
      </c>
      <c r="AA2912" s="26" t="str">
        <f t="shared" si="526"/>
        <v>03</v>
      </c>
      <c r="AB2912" s="26" t="str">
        <f t="shared" si="527"/>
        <v>41</v>
      </c>
      <c r="AC2912" s="86" t="str">
        <f t="shared" si="528"/>
        <v>CLS_TA_2500X1254px_65m_S2A_MSIL1C_20220429_10CC</v>
      </c>
      <c r="AD2912" s="41" t="s">
        <v>752</v>
      </c>
    </row>
    <row r="2913" spans="2:30" x14ac:dyDescent="0.25">
      <c r="B2913" t="s">
        <v>3866</v>
      </c>
      <c r="C2913" t="s">
        <v>3817</v>
      </c>
      <c r="D2913" s="7" t="s">
        <v>3826</v>
      </c>
      <c r="E2913" s="2" t="b">
        <v>1</v>
      </c>
      <c r="F2913" s="2" t="s">
        <v>3815</v>
      </c>
      <c r="G2913" s="7" t="s">
        <v>8</v>
      </c>
      <c r="H2913" t="s">
        <v>101</v>
      </c>
      <c r="I2913" s="53">
        <v>44680</v>
      </c>
      <c r="J2913" s="42" t="s">
        <v>104</v>
      </c>
      <c r="K2913" s="2" t="s">
        <v>158</v>
      </c>
      <c r="L2913" s="9">
        <v>4.3</v>
      </c>
      <c r="M2913" t="s">
        <v>3869</v>
      </c>
      <c r="N2913" s="2" t="s">
        <v>85</v>
      </c>
      <c r="O2913" s="2" t="s">
        <v>4139</v>
      </c>
      <c r="P2913" s="2" t="str">
        <f>VLOOKUP(I2913,Period!A:B,2,FALSE)</f>
        <v>2022H1</v>
      </c>
      <c r="Q2913" s="9">
        <f t="shared" si="520"/>
        <v>6.2</v>
      </c>
      <c r="R2913" s="2">
        <f t="shared" si="531"/>
        <v>10</v>
      </c>
      <c r="S2913" t="str">
        <f t="shared" si="521"/>
        <v>02 Sunny (10%-30%)</v>
      </c>
      <c r="T2913" t="str">
        <f t="shared" si="532"/>
        <v>44680S2A_MSIL1CCDM-MLB-CLSTA4468002 Sunny (10%-30%)</v>
      </c>
      <c r="U2913">
        <f>IF(COUNTIF(T$2:T2912,T2913)&gt;=1,0,1)</f>
        <v>0</v>
      </c>
      <c r="V2913" s="26" t="s">
        <v>751</v>
      </c>
      <c r="W2913" s="26">
        <f t="shared" si="522"/>
        <v>2022</v>
      </c>
      <c r="X2913" s="26" t="str">
        <f t="shared" si="523"/>
        <v>04</v>
      </c>
      <c r="Y2913" s="26">
        <f t="shared" si="524"/>
        <v>29</v>
      </c>
      <c r="Z2913" s="26" t="str">
        <f t="shared" si="525"/>
        <v>19</v>
      </c>
      <c r="AA2913" s="26" t="str">
        <f t="shared" si="526"/>
        <v>03</v>
      </c>
      <c r="AB2913" s="26" t="str">
        <f t="shared" si="527"/>
        <v>40</v>
      </c>
      <c r="AC2913" s="86" t="str">
        <f t="shared" si="528"/>
        <v>CLS_TA_2500X1254px_65m_S2A_MSIL1C_20220429_10CC</v>
      </c>
      <c r="AD2913" s="41" t="s">
        <v>752</v>
      </c>
    </row>
    <row r="2914" spans="2:30" x14ac:dyDescent="0.25">
      <c r="B2914" t="s">
        <v>3866</v>
      </c>
      <c r="C2914" t="s">
        <v>3817</v>
      </c>
      <c r="D2914" s="7" t="s">
        <v>3826</v>
      </c>
      <c r="E2914" s="2" t="b">
        <v>1</v>
      </c>
      <c r="F2914" s="2" t="s">
        <v>3815</v>
      </c>
      <c r="G2914" s="7" t="s">
        <v>8</v>
      </c>
      <c r="H2914" t="s">
        <v>101</v>
      </c>
      <c r="I2914" s="53">
        <v>44680</v>
      </c>
      <c r="J2914" s="42" t="s">
        <v>110</v>
      </c>
      <c r="K2914" s="2" t="s">
        <v>3847</v>
      </c>
      <c r="L2914" s="9">
        <v>0.2</v>
      </c>
      <c r="M2914" t="s">
        <v>3869</v>
      </c>
      <c r="N2914" s="2" t="s">
        <v>85</v>
      </c>
      <c r="O2914" s="2" t="s">
        <v>4139</v>
      </c>
      <c r="P2914" s="2" t="str">
        <f>VLOOKUP(I2914,Period!A:B,2,FALSE)</f>
        <v>2022H1</v>
      </c>
      <c r="Q2914" s="9">
        <f t="shared" si="520"/>
        <v>6.2</v>
      </c>
      <c r="R2914" s="2">
        <f t="shared" si="531"/>
        <v>10</v>
      </c>
      <c r="S2914" t="str">
        <f t="shared" si="521"/>
        <v>02 Sunny (10%-30%)</v>
      </c>
      <c r="T2914" t="str">
        <f t="shared" si="532"/>
        <v>44680S2A_MSIL1CCDM-MLB-CLSTA4468002 Sunny (10%-30%)</v>
      </c>
      <c r="U2914">
        <f>IF(COUNTIF(T$2:T2913,T2914)&gt;=1,0,1)</f>
        <v>0</v>
      </c>
      <c r="V2914" s="26" t="s">
        <v>751</v>
      </c>
      <c r="W2914" s="26">
        <f t="shared" si="522"/>
        <v>2022</v>
      </c>
      <c r="X2914" s="26" t="str">
        <f t="shared" si="523"/>
        <v>04</v>
      </c>
      <c r="Y2914" s="26">
        <f t="shared" si="524"/>
        <v>29</v>
      </c>
      <c r="Z2914" s="26" t="str">
        <f t="shared" si="525"/>
        <v>19</v>
      </c>
      <c r="AA2914" s="26" t="str">
        <f t="shared" si="526"/>
        <v>03</v>
      </c>
      <c r="AB2914" s="26" t="str">
        <f t="shared" si="527"/>
        <v>26</v>
      </c>
      <c r="AC2914" s="86" t="str">
        <f t="shared" si="528"/>
        <v>CLS_TA_2500X1254px_65m_S2A_MSIL1C_20220429_10CC</v>
      </c>
      <c r="AD2914" s="41" t="s">
        <v>752</v>
      </c>
    </row>
    <row r="2915" spans="2:30" x14ac:dyDescent="0.25">
      <c r="B2915" t="s">
        <v>3866</v>
      </c>
      <c r="C2915" t="s">
        <v>3817</v>
      </c>
      <c r="D2915" s="7" t="s">
        <v>3826</v>
      </c>
      <c r="E2915" s="2" t="b">
        <v>1</v>
      </c>
      <c r="F2915" s="2" t="s">
        <v>3815</v>
      </c>
      <c r="G2915" s="7" t="s">
        <v>8</v>
      </c>
      <c r="H2915" t="s">
        <v>101</v>
      </c>
      <c r="I2915" s="53">
        <v>44680</v>
      </c>
      <c r="J2915" s="42" t="s">
        <v>111</v>
      </c>
      <c r="K2915" s="2" t="s">
        <v>3848</v>
      </c>
      <c r="L2915" s="9">
        <v>0</v>
      </c>
      <c r="M2915" t="s">
        <v>3869</v>
      </c>
      <c r="N2915" s="2" t="s">
        <v>85</v>
      </c>
      <c r="O2915" s="2" t="s">
        <v>4139</v>
      </c>
      <c r="P2915" s="2" t="str">
        <f>VLOOKUP(I2915,Period!A:B,2,FALSE)</f>
        <v>2022H1</v>
      </c>
      <c r="Q2915" s="9">
        <f t="shared" si="520"/>
        <v>6.2</v>
      </c>
      <c r="R2915" s="2">
        <f t="shared" si="531"/>
        <v>10</v>
      </c>
      <c r="S2915" t="str">
        <f t="shared" si="521"/>
        <v>02 Sunny (10%-30%)</v>
      </c>
      <c r="T2915" t="str">
        <f t="shared" si="532"/>
        <v>44680S2A_MSIL1CCDM-MLB-CLSTA4468002 Sunny (10%-30%)</v>
      </c>
      <c r="U2915">
        <f>IF(COUNTIF(T$2:T2914,T2915)&gt;=1,0,1)</f>
        <v>0</v>
      </c>
      <c r="V2915" s="26" t="s">
        <v>751</v>
      </c>
      <c r="W2915" s="26">
        <f t="shared" si="522"/>
        <v>2022</v>
      </c>
      <c r="X2915" s="26" t="str">
        <f t="shared" si="523"/>
        <v>04</v>
      </c>
      <c r="Y2915" s="26">
        <f t="shared" si="524"/>
        <v>29</v>
      </c>
      <c r="Z2915" s="26" t="str">
        <f t="shared" si="525"/>
        <v>19</v>
      </c>
      <c r="AA2915" s="26" t="str">
        <f t="shared" si="526"/>
        <v>03</v>
      </c>
      <c r="AB2915" s="26" t="str">
        <f t="shared" si="527"/>
        <v>25</v>
      </c>
      <c r="AC2915" s="86" t="str">
        <f t="shared" si="528"/>
        <v>CLS_TA_2500X1254px_65m_S2A_MSIL1C_20220429_10CC</v>
      </c>
      <c r="AD2915" s="41" t="s">
        <v>752</v>
      </c>
    </row>
    <row r="2916" spans="2:30" x14ac:dyDescent="0.25">
      <c r="B2916" t="s">
        <v>3866</v>
      </c>
      <c r="C2916" t="s">
        <v>3817</v>
      </c>
      <c r="D2916" s="7" t="s">
        <v>3826</v>
      </c>
      <c r="E2916" s="2" t="b">
        <v>1</v>
      </c>
      <c r="F2916" s="2" t="s">
        <v>3815</v>
      </c>
      <c r="G2916" s="7" t="s">
        <v>8</v>
      </c>
      <c r="H2916" t="s">
        <v>101</v>
      </c>
      <c r="I2916" s="57">
        <v>44677</v>
      </c>
      <c r="J2916" s="56" t="s">
        <v>103</v>
      </c>
      <c r="K2916" s="2" t="s">
        <v>162</v>
      </c>
      <c r="L2916" s="9">
        <v>16.399999999999999</v>
      </c>
      <c r="M2916" t="s">
        <v>3869</v>
      </c>
      <c r="N2916" s="2" t="s">
        <v>85</v>
      </c>
      <c r="O2916" s="2" t="s">
        <v>4139</v>
      </c>
      <c r="P2916" s="2" t="str">
        <f>VLOOKUP(I2916,Period!A:B,2,FALSE)</f>
        <v>2022H1</v>
      </c>
      <c r="Q2916" s="9">
        <f t="shared" si="520"/>
        <v>13.674999999999999</v>
      </c>
      <c r="R2916" s="2">
        <f t="shared" si="531"/>
        <v>20</v>
      </c>
      <c r="S2916" t="str">
        <f t="shared" si="521"/>
        <v>02 Sunny (10%-30%)</v>
      </c>
      <c r="T2916" t="str">
        <f t="shared" si="532"/>
        <v>44677S2A_MSIL1CCDM-MLB-CLSTA4467702 Sunny (10%-30%)</v>
      </c>
      <c r="U2916">
        <f>IF(COUNTIF(T$2:T2915,T2916)&gt;=1,0,1)</f>
        <v>1</v>
      </c>
      <c r="V2916" s="26" t="s">
        <v>751</v>
      </c>
      <c r="W2916" s="26">
        <f t="shared" si="522"/>
        <v>2022</v>
      </c>
      <c r="X2916" s="26" t="str">
        <f t="shared" si="523"/>
        <v>04</v>
      </c>
      <c r="Y2916" s="26">
        <f t="shared" si="524"/>
        <v>26</v>
      </c>
      <c r="Z2916" s="26" t="str">
        <f t="shared" si="525"/>
        <v>18</v>
      </c>
      <c r="AA2916" s="26" t="str">
        <f t="shared" si="526"/>
        <v>53</v>
      </c>
      <c r="AB2916" s="26" t="str">
        <f t="shared" si="527"/>
        <v>45</v>
      </c>
      <c r="AC2916" s="86" t="str">
        <f t="shared" si="528"/>
        <v>CLS_TA_2500X1254px_65m_S2A_MSIL1C_20220426_20CC</v>
      </c>
      <c r="AD2916" s="41" t="s">
        <v>752</v>
      </c>
    </row>
    <row r="2917" spans="2:30" x14ac:dyDescent="0.25">
      <c r="B2917" t="s">
        <v>3866</v>
      </c>
      <c r="C2917" t="s">
        <v>3817</v>
      </c>
      <c r="D2917" s="7" t="s">
        <v>3826</v>
      </c>
      <c r="E2917" s="2" t="b">
        <v>1</v>
      </c>
      <c r="F2917" s="2" t="s">
        <v>3815</v>
      </c>
      <c r="G2917" s="7" t="s">
        <v>8</v>
      </c>
      <c r="H2917" t="s">
        <v>101</v>
      </c>
      <c r="I2917" s="57">
        <v>44677</v>
      </c>
      <c r="J2917" s="56" t="s">
        <v>104</v>
      </c>
      <c r="K2917" s="2" t="s">
        <v>142</v>
      </c>
      <c r="L2917" s="9">
        <v>10.6</v>
      </c>
      <c r="M2917" t="s">
        <v>3869</v>
      </c>
      <c r="N2917" s="2" t="s">
        <v>85</v>
      </c>
      <c r="O2917" s="2" t="s">
        <v>4139</v>
      </c>
      <c r="P2917" s="2" t="str">
        <f>VLOOKUP(I2917,Period!A:B,2,FALSE)</f>
        <v>2022H1</v>
      </c>
      <c r="Q2917" s="9">
        <f t="shared" si="520"/>
        <v>13.674999999999999</v>
      </c>
      <c r="R2917" s="2">
        <f t="shared" si="531"/>
        <v>20</v>
      </c>
      <c r="S2917" t="str">
        <f t="shared" si="521"/>
        <v>02 Sunny (10%-30%)</v>
      </c>
      <c r="T2917" t="str">
        <f t="shared" si="532"/>
        <v>44677S2A_MSIL1CCDM-MLB-CLSTA4467702 Sunny (10%-30%)</v>
      </c>
      <c r="U2917">
        <f>IF(COUNTIF(T$2:T2916,T2917)&gt;=1,0,1)</f>
        <v>0</v>
      </c>
      <c r="V2917" s="26" t="s">
        <v>751</v>
      </c>
      <c r="W2917" s="26">
        <f t="shared" si="522"/>
        <v>2022</v>
      </c>
      <c r="X2917" s="26" t="str">
        <f t="shared" si="523"/>
        <v>04</v>
      </c>
      <c r="Y2917" s="26">
        <f t="shared" si="524"/>
        <v>26</v>
      </c>
      <c r="Z2917" s="26" t="str">
        <f t="shared" si="525"/>
        <v>18</v>
      </c>
      <c r="AA2917" s="26" t="str">
        <f t="shared" si="526"/>
        <v>53</v>
      </c>
      <c r="AB2917" s="26" t="str">
        <f t="shared" si="527"/>
        <v>44</v>
      </c>
      <c r="AC2917" s="86" t="str">
        <f t="shared" si="528"/>
        <v>CLS_TA_2500X1254px_65m_S2A_MSIL1C_20220426_20CC</v>
      </c>
      <c r="AD2917" s="41" t="s">
        <v>752</v>
      </c>
    </row>
    <row r="2918" spans="2:30" x14ac:dyDescent="0.25">
      <c r="B2918" t="s">
        <v>3866</v>
      </c>
      <c r="C2918" t="s">
        <v>3817</v>
      </c>
      <c r="D2918" s="7" t="s">
        <v>3826</v>
      </c>
      <c r="E2918" s="2" t="b">
        <v>1</v>
      </c>
      <c r="F2918" s="2" t="s">
        <v>3815</v>
      </c>
      <c r="G2918" s="7" t="s">
        <v>8</v>
      </c>
      <c r="H2918" t="s">
        <v>101</v>
      </c>
      <c r="I2918" s="57">
        <v>44677</v>
      </c>
      <c r="J2918" s="56" t="s">
        <v>111</v>
      </c>
      <c r="K2918" s="2" t="s">
        <v>3830</v>
      </c>
      <c r="L2918" s="9">
        <v>15.3</v>
      </c>
      <c r="M2918" t="s">
        <v>3869</v>
      </c>
      <c r="N2918" s="2" t="s">
        <v>85</v>
      </c>
      <c r="O2918" s="2" t="s">
        <v>4139</v>
      </c>
      <c r="P2918" s="2" t="str">
        <f>VLOOKUP(I2918,Period!A:B,2,FALSE)</f>
        <v>2022H1</v>
      </c>
      <c r="Q2918" s="9">
        <f t="shared" si="520"/>
        <v>13.674999999999999</v>
      </c>
      <c r="R2918" s="2">
        <f t="shared" si="531"/>
        <v>20</v>
      </c>
      <c r="S2918" t="str">
        <f t="shared" si="521"/>
        <v>02 Sunny (10%-30%)</v>
      </c>
      <c r="T2918" t="str">
        <f t="shared" si="532"/>
        <v>44677S2A_MSIL1CCDM-MLB-CLSTA4467702 Sunny (10%-30%)</v>
      </c>
      <c r="U2918">
        <f>IF(COUNTIF(T$2:T2917,T2918)&gt;=1,0,1)</f>
        <v>0</v>
      </c>
      <c r="V2918" s="26" t="s">
        <v>751</v>
      </c>
      <c r="W2918" s="26">
        <f t="shared" si="522"/>
        <v>2022</v>
      </c>
      <c r="X2918" s="26" t="str">
        <f t="shared" si="523"/>
        <v>04</v>
      </c>
      <c r="Y2918" s="26">
        <f t="shared" si="524"/>
        <v>26</v>
      </c>
      <c r="Z2918" s="26" t="str">
        <f t="shared" si="525"/>
        <v>18</v>
      </c>
      <c r="AA2918" s="26" t="str">
        <f t="shared" si="526"/>
        <v>53</v>
      </c>
      <c r="AB2918" s="26" t="str">
        <f t="shared" si="527"/>
        <v>30</v>
      </c>
      <c r="AC2918" s="86" t="str">
        <f t="shared" si="528"/>
        <v>CLS_TA_2500X1254px_65m_S2A_MSIL1C_20220426_20CC</v>
      </c>
      <c r="AD2918" s="41" t="s">
        <v>752</v>
      </c>
    </row>
    <row r="2919" spans="2:30" x14ac:dyDescent="0.25">
      <c r="B2919" t="s">
        <v>3866</v>
      </c>
      <c r="C2919" t="s">
        <v>3817</v>
      </c>
      <c r="D2919" s="7" t="s">
        <v>3826</v>
      </c>
      <c r="E2919" s="2" t="b">
        <v>1</v>
      </c>
      <c r="F2919" s="2" t="s">
        <v>3815</v>
      </c>
      <c r="G2919" s="7" t="s">
        <v>8</v>
      </c>
      <c r="H2919" t="s">
        <v>101</v>
      </c>
      <c r="I2919" s="57">
        <v>44677</v>
      </c>
      <c r="J2919" s="56" t="s">
        <v>110</v>
      </c>
      <c r="K2919" s="2" t="s">
        <v>3830</v>
      </c>
      <c r="L2919" s="9">
        <v>12.4</v>
      </c>
      <c r="M2919" t="s">
        <v>3869</v>
      </c>
      <c r="N2919" s="2" t="s">
        <v>85</v>
      </c>
      <c r="O2919" s="2" t="s">
        <v>4139</v>
      </c>
      <c r="P2919" s="2" t="str">
        <f>VLOOKUP(I2919,Period!A:B,2,FALSE)</f>
        <v>2022H1</v>
      </c>
      <c r="Q2919" s="9">
        <f t="shared" si="520"/>
        <v>13.674999999999999</v>
      </c>
      <c r="R2919" s="2">
        <f t="shared" si="531"/>
        <v>20</v>
      </c>
      <c r="S2919" t="str">
        <f t="shared" si="521"/>
        <v>02 Sunny (10%-30%)</v>
      </c>
      <c r="T2919" t="str">
        <f t="shared" si="532"/>
        <v>44677S2A_MSIL1CCDM-MLB-CLSTA4467702 Sunny (10%-30%)</v>
      </c>
      <c r="U2919">
        <f>IF(COUNTIF(T$2:T2918,T2919)&gt;=1,0,1)</f>
        <v>0</v>
      </c>
      <c r="V2919" s="26" t="s">
        <v>751</v>
      </c>
      <c r="W2919" s="26">
        <f t="shared" si="522"/>
        <v>2022</v>
      </c>
      <c r="X2919" s="26" t="str">
        <f t="shared" si="523"/>
        <v>04</v>
      </c>
      <c r="Y2919" s="26">
        <f t="shared" si="524"/>
        <v>26</v>
      </c>
      <c r="Z2919" s="26" t="str">
        <f t="shared" si="525"/>
        <v>18</v>
      </c>
      <c r="AA2919" s="26" t="str">
        <f t="shared" si="526"/>
        <v>53</v>
      </c>
      <c r="AB2919" s="26" t="str">
        <f t="shared" si="527"/>
        <v>30</v>
      </c>
      <c r="AC2919" s="86" t="str">
        <f t="shared" si="528"/>
        <v>CLS_TA_2500X1254px_65m_S2A_MSIL1C_20220426_20CC</v>
      </c>
      <c r="AD2919" s="41" t="s">
        <v>752</v>
      </c>
    </row>
    <row r="2920" spans="2:30" x14ac:dyDescent="0.25">
      <c r="B2920" t="s">
        <v>3866</v>
      </c>
      <c r="C2920" t="s">
        <v>3817</v>
      </c>
      <c r="D2920" s="7" t="s">
        <v>3826</v>
      </c>
      <c r="E2920" s="2" t="b">
        <v>1</v>
      </c>
      <c r="F2920" s="2" t="s">
        <v>3815</v>
      </c>
      <c r="G2920" s="7" t="s">
        <v>8</v>
      </c>
      <c r="H2920" t="s">
        <v>101</v>
      </c>
      <c r="I2920" s="53">
        <v>44675</v>
      </c>
      <c r="J2920" s="42" t="s">
        <v>103</v>
      </c>
      <c r="K2920" s="2" t="s">
        <v>107</v>
      </c>
      <c r="L2920" s="9">
        <v>3.5</v>
      </c>
      <c r="M2920" t="s">
        <v>3869</v>
      </c>
      <c r="N2920" s="2" t="s">
        <v>85</v>
      </c>
      <c r="O2920" s="2" t="s">
        <v>4139</v>
      </c>
      <c r="P2920" s="2" t="str">
        <f>VLOOKUP(I2920,Period!A:B,2,FALSE)</f>
        <v>2022H1</v>
      </c>
      <c r="Q2920" s="9">
        <f t="shared" si="520"/>
        <v>1.4749999999999999</v>
      </c>
      <c r="R2920" s="2">
        <f t="shared" ref="R2920:R2951" si="533">ROUNDUP(Q2920/10,0)*10</f>
        <v>10</v>
      </c>
      <c r="S2920" t="str">
        <f t="shared" si="521"/>
        <v>02 Sunny (10%-30%)</v>
      </c>
      <c r="T2920" t="str">
        <f t="shared" ref="T2920:T2951" si="534">CONCATENATE(I2920,B2920,C2920,H2920,I2920,S2920)</f>
        <v>44675S2A_MSIL1CCDM-MLB-CLSTA4467502 Sunny (10%-30%)</v>
      </c>
      <c r="U2920">
        <f>IF(COUNTIF(T$2:T2919,T2920)&gt;=1,0,1)</f>
        <v>1</v>
      </c>
      <c r="V2920" s="26" t="s">
        <v>751</v>
      </c>
      <c r="W2920" s="26">
        <f t="shared" si="522"/>
        <v>2022</v>
      </c>
      <c r="X2920" s="26" t="str">
        <f t="shared" si="523"/>
        <v>04</v>
      </c>
      <c r="Y2920" s="26">
        <f t="shared" si="524"/>
        <v>24</v>
      </c>
      <c r="Z2920" s="26" t="str">
        <f t="shared" si="525"/>
        <v>19</v>
      </c>
      <c r="AA2920" s="26" t="str">
        <f t="shared" si="526"/>
        <v>03</v>
      </c>
      <c r="AB2920" s="26" t="str">
        <f t="shared" si="527"/>
        <v>52</v>
      </c>
      <c r="AC2920" s="86" t="str">
        <f t="shared" si="528"/>
        <v>CLS_TA_2500X1254px_65m_S2A_MSIL1C_20220424_10CC</v>
      </c>
      <c r="AD2920" s="41" t="s">
        <v>752</v>
      </c>
    </row>
    <row r="2921" spans="2:30" x14ac:dyDescent="0.25">
      <c r="B2921" t="s">
        <v>3866</v>
      </c>
      <c r="C2921" t="s">
        <v>3817</v>
      </c>
      <c r="D2921" s="7" t="s">
        <v>3826</v>
      </c>
      <c r="E2921" s="2" t="b">
        <v>1</v>
      </c>
      <c r="F2921" s="2" t="s">
        <v>3815</v>
      </c>
      <c r="G2921" s="7" t="s">
        <v>8</v>
      </c>
      <c r="H2921" t="s">
        <v>101</v>
      </c>
      <c r="I2921" s="53">
        <v>44675</v>
      </c>
      <c r="J2921" s="42" t="s">
        <v>104</v>
      </c>
      <c r="K2921" s="2" t="s">
        <v>107</v>
      </c>
      <c r="L2921" s="9">
        <v>2.2000000000000002</v>
      </c>
      <c r="M2921" t="s">
        <v>3869</v>
      </c>
      <c r="N2921" s="2" t="s">
        <v>85</v>
      </c>
      <c r="O2921" s="2" t="s">
        <v>4139</v>
      </c>
      <c r="P2921" s="2" t="str">
        <f>VLOOKUP(I2921,Period!A:B,2,FALSE)</f>
        <v>2022H1</v>
      </c>
      <c r="Q2921" s="9">
        <f t="shared" si="520"/>
        <v>1.4749999999999999</v>
      </c>
      <c r="R2921" s="2">
        <f t="shared" si="533"/>
        <v>10</v>
      </c>
      <c r="S2921" t="str">
        <f t="shared" si="521"/>
        <v>02 Sunny (10%-30%)</v>
      </c>
      <c r="T2921" t="str">
        <f t="shared" si="534"/>
        <v>44675S2A_MSIL1CCDM-MLB-CLSTA4467502 Sunny (10%-30%)</v>
      </c>
      <c r="U2921">
        <f>IF(COUNTIF(T$2:T2920,T2921)&gt;=1,0,1)</f>
        <v>0</v>
      </c>
      <c r="V2921" s="26" t="s">
        <v>751</v>
      </c>
      <c r="W2921" s="26">
        <f t="shared" si="522"/>
        <v>2022</v>
      </c>
      <c r="X2921" s="26" t="str">
        <f t="shared" si="523"/>
        <v>04</v>
      </c>
      <c r="Y2921" s="26">
        <f t="shared" si="524"/>
        <v>24</v>
      </c>
      <c r="Z2921" s="26" t="str">
        <f t="shared" si="525"/>
        <v>19</v>
      </c>
      <c r="AA2921" s="26" t="str">
        <f t="shared" si="526"/>
        <v>03</v>
      </c>
      <c r="AB2921" s="26" t="str">
        <f t="shared" si="527"/>
        <v>52</v>
      </c>
      <c r="AC2921" s="86" t="str">
        <f t="shared" si="528"/>
        <v>CLS_TA_2500X1254px_65m_S2A_MSIL1C_20220424_10CC</v>
      </c>
      <c r="AD2921" s="41" t="s">
        <v>752</v>
      </c>
    </row>
    <row r="2922" spans="2:30" x14ac:dyDescent="0.25">
      <c r="B2922" t="s">
        <v>3866</v>
      </c>
      <c r="C2922" t="s">
        <v>3817</v>
      </c>
      <c r="D2922" s="7" t="s">
        <v>3826</v>
      </c>
      <c r="E2922" s="2" t="b">
        <v>1</v>
      </c>
      <c r="F2922" s="2" t="s">
        <v>3815</v>
      </c>
      <c r="G2922" s="7" t="s">
        <v>8</v>
      </c>
      <c r="H2922" t="s">
        <v>101</v>
      </c>
      <c r="I2922" s="53">
        <v>44675</v>
      </c>
      <c r="J2922" s="42" t="s">
        <v>110</v>
      </c>
      <c r="K2922" s="2" t="s">
        <v>113</v>
      </c>
      <c r="L2922" s="9">
        <v>0.1</v>
      </c>
      <c r="M2922" t="s">
        <v>3869</v>
      </c>
      <c r="N2922" s="2" t="s">
        <v>85</v>
      </c>
      <c r="O2922" s="2" t="s">
        <v>4139</v>
      </c>
      <c r="P2922" s="2" t="str">
        <f>VLOOKUP(I2922,Period!A:B,2,FALSE)</f>
        <v>2022H1</v>
      </c>
      <c r="Q2922" s="9">
        <f t="shared" si="520"/>
        <v>1.4749999999999999</v>
      </c>
      <c r="R2922" s="2">
        <f t="shared" si="533"/>
        <v>10</v>
      </c>
      <c r="S2922" t="str">
        <f t="shared" si="521"/>
        <v>02 Sunny (10%-30%)</v>
      </c>
      <c r="T2922" t="str">
        <f t="shared" si="534"/>
        <v>44675S2A_MSIL1CCDM-MLB-CLSTA4467502 Sunny (10%-30%)</v>
      </c>
      <c r="U2922">
        <f>IF(COUNTIF(T$2:T2921,T2922)&gt;=1,0,1)</f>
        <v>0</v>
      </c>
      <c r="V2922" s="26" t="s">
        <v>751</v>
      </c>
      <c r="W2922" s="26">
        <f t="shared" si="522"/>
        <v>2022</v>
      </c>
      <c r="X2922" s="26" t="str">
        <f t="shared" si="523"/>
        <v>04</v>
      </c>
      <c r="Y2922" s="26">
        <f t="shared" si="524"/>
        <v>24</v>
      </c>
      <c r="Z2922" s="26" t="str">
        <f t="shared" si="525"/>
        <v>19</v>
      </c>
      <c r="AA2922" s="26" t="str">
        <f t="shared" si="526"/>
        <v>03</v>
      </c>
      <c r="AB2922" s="26" t="str">
        <f t="shared" si="527"/>
        <v>38</v>
      </c>
      <c r="AC2922" s="86" t="str">
        <f t="shared" si="528"/>
        <v>CLS_TA_2500X1254px_65m_S2A_MSIL1C_20220424_10CC</v>
      </c>
      <c r="AD2922" s="41" t="s">
        <v>752</v>
      </c>
    </row>
    <row r="2923" spans="2:30" x14ac:dyDescent="0.25">
      <c r="B2923" t="s">
        <v>3866</v>
      </c>
      <c r="C2923" t="s">
        <v>3817</v>
      </c>
      <c r="D2923" s="7" t="s">
        <v>3826</v>
      </c>
      <c r="E2923" s="2" t="b">
        <v>1</v>
      </c>
      <c r="F2923" s="2" t="s">
        <v>3815</v>
      </c>
      <c r="G2923" s="7" t="s">
        <v>8</v>
      </c>
      <c r="H2923" t="s">
        <v>101</v>
      </c>
      <c r="I2923" s="53">
        <v>44675</v>
      </c>
      <c r="J2923" s="42" t="s">
        <v>111</v>
      </c>
      <c r="K2923" s="2" t="s">
        <v>123</v>
      </c>
      <c r="L2923" s="9">
        <v>0.1</v>
      </c>
      <c r="M2923" t="s">
        <v>3869</v>
      </c>
      <c r="N2923" s="2" t="s">
        <v>85</v>
      </c>
      <c r="O2923" s="2" t="s">
        <v>4139</v>
      </c>
      <c r="P2923" s="2" t="str">
        <f>VLOOKUP(I2923,Period!A:B,2,FALSE)</f>
        <v>2022H1</v>
      </c>
      <c r="Q2923" s="9">
        <f t="shared" si="520"/>
        <v>1.4749999999999999</v>
      </c>
      <c r="R2923" s="2">
        <f t="shared" si="533"/>
        <v>10</v>
      </c>
      <c r="S2923" t="str">
        <f t="shared" si="521"/>
        <v>02 Sunny (10%-30%)</v>
      </c>
      <c r="T2923" t="str">
        <f t="shared" si="534"/>
        <v>44675S2A_MSIL1CCDM-MLB-CLSTA4467502 Sunny (10%-30%)</v>
      </c>
      <c r="U2923">
        <f>IF(COUNTIF(T$2:T2922,T2923)&gt;=1,0,1)</f>
        <v>0</v>
      </c>
      <c r="V2923" s="26" t="s">
        <v>751</v>
      </c>
      <c r="W2923" s="26">
        <f t="shared" si="522"/>
        <v>2022</v>
      </c>
      <c r="X2923" s="26" t="str">
        <f t="shared" si="523"/>
        <v>04</v>
      </c>
      <c r="Y2923" s="26">
        <f t="shared" si="524"/>
        <v>24</v>
      </c>
      <c r="Z2923" s="26" t="str">
        <f t="shared" si="525"/>
        <v>19</v>
      </c>
      <c r="AA2923" s="26" t="str">
        <f t="shared" si="526"/>
        <v>03</v>
      </c>
      <c r="AB2923" s="26" t="str">
        <f t="shared" si="527"/>
        <v>37</v>
      </c>
      <c r="AC2923" s="86" t="str">
        <f t="shared" si="528"/>
        <v>CLS_TA_2500X1254px_65m_S2A_MSIL1C_20220424_10CC</v>
      </c>
      <c r="AD2923" s="41" t="s">
        <v>752</v>
      </c>
    </row>
    <row r="2924" spans="2:30" x14ac:dyDescent="0.25">
      <c r="B2924" t="s">
        <v>3866</v>
      </c>
      <c r="C2924" t="s">
        <v>3817</v>
      </c>
      <c r="D2924" s="7" t="s">
        <v>3826</v>
      </c>
      <c r="E2924" s="2" t="b">
        <v>1</v>
      </c>
      <c r="F2924" s="2" t="s">
        <v>3815</v>
      </c>
      <c r="G2924" s="7" t="s">
        <v>8</v>
      </c>
      <c r="H2924" t="s">
        <v>101</v>
      </c>
      <c r="I2924" s="57">
        <v>44672</v>
      </c>
      <c r="J2924" s="56" t="s">
        <v>103</v>
      </c>
      <c r="K2924" s="2" t="s">
        <v>115</v>
      </c>
      <c r="L2924" s="9">
        <v>94.5</v>
      </c>
      <c r="M2924" t="s">
        <v>3869</v>
      </c>
      <c r="N2924" s="2" t="s">
        <v>85</v>
      </c>
      <c r="O2924" s="2" t="s">
        <v>4139</v>
      </c>
      <c r="P2924" s="2" t="str">
        <f>VLOOKUP(I2924,Period!A:B,2,FALSE)</f>
        <v>2022H1</v>
      </c>
      <c r="Q2924" s="9">
        <f t="shared" si="520"/>
        <v>73.924999999999997</v>
      </c>
      <c r="R2924" s="2">
        <f t="shared" si="533"/>
        <v>80</v>
      </c>
      <c r="S2924" t="str">
        <f t="shared" si="521"/>
        <v>03 Cloudy (40%-90%)</v>
      </c>
      <c r="T2924" t="str">
        <f t="shared" si="534"/>
        <v>44672S2A_MSIL1CCDM-MLB-CLSTA4467203 Cloudy (40%-90%)</v>
      </c>
      <c r="U2924">
        <f>IF(COUNTIF(T$2:T2923,T2924)&gt;=1,0,1)</f>
        <v>1</v>
      </c>
      <c r="V2924" s="26" t="s">
        <v>751</v>
      </c>
      <c r="W2924" s="26">
        <f t="shared" si="522"/>
        <v>2022</v>
      </c>
      <c r="X2924" s="26" t="str">
        <f t="shared" si="523"/>
        <v>04</v>
      </c>
      <c r="Y2924" s="26">
        <f t="shared" si="524"/>
        <v>21</v>
      </c>
      <c r="Z2924" s="26" t="str">
        <f t="shared" si="525"/>
        <v>18</v>
      </c>
      <c r="AA2924" s="26" t="str">
        <f t="shared" si="526"/>
        <v>53</v>
      </c>
      <c r="AB2924" s="26" t="str">
        <f t="shared" si="527"/>
        <v>56</v>
      </c>
      <c r="AC2924" s="86" t="str">
        <f t="shared" si="528"/>
        <v>CLS_TA_2500X1254px_65m_S2A_MSIL1C_20220421_80CC</v>
      </c>
      <c r="AD2924" s="41" t="s">
        <v>752</v>
      </c>
    </row>
    <row r="2925" spans="2:30" x14ac:dyDescent="0.25">
      <c r="B2925" t="s">
        <v>3866</v>
      </c>
      <c r="C2925" t="s">
        <v>3817</v>
      </c>
      <c r="D2925" s="7" t="s">
        <v>3826</v>
      </c>
      <c r="E2925" s="2" t="b">
        <v>1</v>
      </c>
      <c r="F2925" s="2" t="s">
        <v>3815</v>
      </c>
      <c r="G2925" s="7" t="s">
        <v>8</v>
      </c>
      <c r="H2925" t="s">
        <v>101</v>
      </c>
      <c r="I2925" s="57">
        <v>44672</v>
      </c>
      <c r="J2925" s="56" t="s">
        <v>104</v>
      </c>
      <c r="K2925" s="2" t="s">
        <v>129</v>
      </c>
      <c r="L2925" s="9">
        <v>81.400000000000006</v>
      </c>
      <c r="M2925" t="s">
        <v>3869</v>
      </c>
      <c r="N2925" s="2" t="s">
        <v>85</v>
      </c>
      <c r="O2925" s="2" t="s">
        <v>4139</v>
      </c>
      <c r="P2925" s="2" t="str">
        <f>VLOOKUP(I2925,Period!A:B,2,FALSE)</f>
        <v>2022H1</v>
      </c>
      <c r="Q2925" s="9">
        <f t="shared" si="520"/>
        <v>73.924999999999997</v>
      </c>
      <c r="R2925" s="2">
        <f t="shared" si="533"/>
        <v>80</v>
      </c>
      <c r="S2925" t="str">
        <f t="shared" si="521"/>
        <v>03 Cloudy (40%-90%)</v>
      </c>
      <c r="T2925" t="str">
        <f t="shared" si="534"/>
        <v>44672S2A_MSIL1CCDM-MLB-CLSTA4467203 Cloudy (40%-90%)</v>
      </c>
      <c r="U2925">
        <f>IF(COUNTIF(T$2:T2924,T2925)&gt;=1,0,1)</f>
        <v>0</v>
      </c>
      <c r="V2925" s="26" t="s">
        <v>751</v>
      </c>
      <c r="W2925" s="26">
        <f t="shared" si="522"/>
        <v>2022</v>
      </c>
      <c r="X2925" s="26" t="str">
        <f t="shared" si="523"/>
        <v>04</v>
      </c>
      <c r="Y2925" s="26">
        <f t="shared" si="524"/>
        <v>21</v>
      </c>
      <c r="Z2925" s="26" t="str">
        <f t="shared" si="525"/>
        <v>18</v>
      </c>
      <c r="AA2925" s="26" t="str">
        <f t="shared" si="526"/>
        <v>53</v>
      </c>
      <c r="AB2925" s="26" t="str">
        <f t="shared" si="527"/>
        <v>55</v>
      </c>
      <c r="AC2925" s="86" t="str">
        <f t="shared" si="528"/>
        <v>CLS_TA_2500X1254px_65m_S2A_MSIL1C_20220421_80CC</v>
      </c>
      <c r="AD2925" s="41" t="s">
        <v>752</v>
      </c>
    </row>
    <row r="2926" spans="2:30" x14ac:dyDescent="0.25">
      <c r="B2926" t="s">
        <v>3866</v>
      </c>
      <c r="C2926" t="s">
        <v>3817</v>
      </c>
      <c r="D2926" s="7" t="s">
        <v>3826</v>
      </c>
      <c r="E2926" s="2" t="b">
        <v>1</v>
      </c>
      <c r="F2926" s="2" t="s">
        <v>3815</v>
      </c>
      <c r="G2926" s="7" t="s">
        <v>8</v>
      </c>
      <c r="H2926" t="s">
        <v>101</v>
      </c>
      <c r="I2926" s="57">
        <v>44672</v>
      </c>
      <c r="J2926" s="56" t="s">
        <v>110</v>
      </c>
      <c r="K2926" s="2" t="s">
        <v>117</v>
      </c>
      <c r="L2926" s="9">
        <v>65</v>
      </c>
      <c r="M2926" t="s">
        <v>3869</v>
      </c>
      <c r="N2926" s="2" t="s">
        <v>85</v>
      </c>
      <c r="O2926" s="2" t="s">
        <v>4139</v>
      </c>
      <c r="P2926" s="2" t="str">
        <f>VLOOKUP(I2926,Period!A:B,2,FALSE)</f>
        <v>2022H1</v>
      </c>
      <c r="Q2926" s="9">
        <f t="shared" si="520"/>
        <v>73.924999999999997</v>
      </c>
      <c r="R2926" s="2">
        <f t="shared" si="533"/>
        <v>80</v>
      </c>
      <c r="S2926" t="str">
        <f t="shared" si="521"/>
        <v>03 Cloudy (40%-90%)</v>
      </c>
      <c r="T2926" t="str">
        <f t="shared" si="534"/>
        <v>44672S2A_MSIL1CCDM-MLB-CLSTA4467203 Cloudy (40%-90%)</v>
      </c>
      <c r="U2926">
        <f>IF(COUNTIF(T$2:T2925,T2926)&gt;=1,0,1)</f>
        <v>0</v>
      </c>
      <c r="V2926" s="26" t="s">
        <v>751</v>
      </c>
      <c r="W2926" s="26">
        <f t="shared" si="522"/>
        <v>2022</v>
      </c>
      <c r="X2926" s="26" t="str">
        <f t="shared" si="523"/>
        <v>04</v>
      </c>
      <c r="Y2926" s="26">
        <f t="shared" si="524"/>
        <v>21</v>
      </c>
      <c r="Z2926" s="26" t="str">
        <f t="shared" si="525"/>
        <v>18</v>
      </c>
      <c r="AA2926" s="26" t="str">
        <f t="shared" si="526"/>
        <v>53</v>
      </c>
      <c r="AB2926" s="26" t="str">
        <f t="shared" si="527"/>
        <v>42</v>
      </c>
      <c r="AC2926" s="86" t="str">
        <f t="shared" si="528"/>
        <v>CLS_TA_2500X1254px_65m_S2A_MSIL1C_20220421_80CC</v>
      </c>
      <c r="AD2926" s="41" t="s">
        <v>752</v>
      </c>
    </row>
    <row r="2927" spans="2:30" x14ac:dyDescent="0.25">
      <c r="B2927" t="s">
        <v>3866</v>
      </c>
      <c r="C2927" t="s">
        <v>3817</v>
      </c>
      <c r="D2927" s="7" t="s">
        <v>3826</v>
      </c>
      <c r="E2927" s="2" t="b">
        <v>1</v>
      </c>
      <c r="F2927" s="2" t="s">
        <v>3815</v>
      </c>
      <c r="G2927" s="7" t="s">
        <v>8</v>
      </c>
      <c r="H2927" t="s">
        <v>101</v>
      </c>
      <c r="I2927" s="57">
        <v>44672</v>
      </c>
      <c r="J2927" s="56" t="s">
        <v>111</v>
      </c>
      <c r="K2927" s="2" t="s">
        <v>120</v>
      </c>
      <c r="L2927" s="9">
        <v>54.8</v>
      </c>
      <c r="M2927" t="s">
        <v>3869</v>
      </c>
      <c r="N2927" s="2" t="s">
        <v>85</v>
      </c>
      <c r="O2927" s="2" t="s">
        <v>4139</v>
      </c>
      <c r="P2927" s="2" t="str">
        <f>VLOOKUP(I2927,Period!A:B,2,FALSE)</f>
        <v>2022H1</v>
      </c>
      <c r="Q2927" s="9">
        <f t="shared" si="520"/>
        <v>73.924999999999997</v>
      </c>
      <c r="R2927" s="2">
        <f t="shared" si="533"/>
        <v>80</v>
      </c>
      <c r="S2927" t="str">
        <f t="shared" si="521"/>
        <v>03 Cloudy (40%-90%)</v>
      </c>
      <c r="T2927" t="str">
        <f t="shared" si="534"/>
        <v>44672S2A_MSIL1CCDM-MLB-CLSTA4467203 Cloudy (40%-90%)</v>
      </c>
      <c r="U2927">
        <f>IF(COUNTIF(T$2:T2926,T2927)&gt;=1,0,1)</f>
        <v>0</v>
      </c>
      <c r="V2927" s="26" t="s">
        <v>751</v>
      </c>
      <c r="W2927" s="26">
        <f t="shared" si="522"/>
        <v>2022</v>
      </c>
      <c r="X2927" s="26" t="str">
        <f t="shared" si="523"/>
        <v>04</v>
      </c>
      <c r="Y2927" s="26">
        <f t="shared" si="524"/>
        <v>21</v>
      </c>
      <c r="Z2927" s="26" t="str">
        <f t="shared" si="525"/>
        <v>18</v>
      </c>
      <c r="AA2927" s="26" t="str">
        <f t="shared" si="526"/>
        <v>53</v>
      </c>
      <c r="AB2927" s="26" t="str">
        <f t="shared" si="527"/>
        <v>41</v>
      </c>
      <c r="AC2927" s="86" t="str">
        <f t="shared" si="528"/>
        <v>CLS_TA_2500X1254px_65m_S2A_MSIL1C_20220421_80CC</v>
      </c>
      <c r="AD2927" s="41" t="s">
        <v>752</v>
      </c>
    </row>
    <row r="2928" spans="2:30" x14ac:dyDescent="0.25">
      <c r="B2928" t="s">
        <v>3866</v>
      </c>
      <c r="C2928" t="s">
        <v>3817</v>
      </c>
      <c r="D2928" s="7" t="s">
        <v>3826</v>
      </c>
      <c r="E2928" s="2" t="b">
        <v>1</v>
      </c>
      <c r="F2928" s="2" t="s">
        <v>3815</v>
      </c>
      <c r="G2928" s="7" t="s">
        <v>8</v>
      </c>
      <c r="H2928" t="s">
        <v>101</v>
      </c>
      <c r="I2928" s="53">
        <v>44670</v>
      </c>
      <c r="J2928" s="42" t="s">
        <v>103</v>
      </c>
      <c r="K2928" s="2" t="s">
        <v>124</v>
      </c>
      <c r="L2928" s="9">
        <v>90.6</v>
      </c>
      <c r="M2928" t="s">
        <v>3869</v>
      </c>
      <c r="N2928" s="2" t="s">
        <v>85</v>
      </c>
      <c r="O2928" s="2" t="s">
        <v>4139</v>
      </c>
      <c r="P2928" s="2" t="str">
        <f>VLOOKUP(I2928,Period!A:B,2,FALSE)</f>
        <v>2022H1</v>
      </c>
      <c r="Q2928" s="9">
        <f t="shared" si="520"/>
        <v>77.850000000000009</v>
      </c>
      <c r="R2928" s="2">
        <f t="shared" si="533"/>
        <v>80</v>
      </c>
      <c r="S2928" t="str">
        <f t="shared" si="521"/>
        <v>03 Cloudy (40%-90%)</v>
      </c>
      <c r="T2928" t="str">
        <f t="shared" si="534"/>
        <v>44670S2A_MSIL1CCDM-MLB-CLSTA4467003 Cloudy (40%-90%)</v>
      </c>
      <c r="U2928">
        <f>IF(COUNTIF(T$2:T2927,T2928)&gt;=1,0,1)</f>
        <v>1</v>
      </c>
      <c r="V2928" s="26" t="s">
        <v>751</v>
      </c>
      <c r="W2928" s="26">
        <f t="shared" si="522"/>
        <v>2022</v>
      </c>
      <c r="X2928" s="26" t="str">
        <f t="shared" si="523"/>
        <v>04</v>
      </c>
      <c r="Y2928" s="26">
        <f t="shared" si="524"/>
        <v>19</v>
      </c>
      <c r="Z2928" s="26" t="str">
        <f t="shared" si="525"/>
        <v>19</v>
      </c>
      <c r="AA2928" s="26" t="str">
        <f t="shared" si="526"/>
        <v>03</v>
      </c>
      <c r="AB2928" s="26" t="str">
        <f t="shared" si="527"/>
        <v>43</v>
      </c>
      <c r="AC2928" s="86" t="str">
        <f t="shared" si="528"/>
        <v>CLS_TA_2500X1254px_65m_S2A_MSIL1C_20220419_80CC</v>
      </c>
      <c r="AD2928" s="41" t="s">
        <v>752</v>
      </c>
    </row>
    <row r="2929" spans="2:30" x14ac:dyDescent="0.25">
      <c r="B2929" t="s">
        <v>3866</v>
      </c>
      <c r="C2929" t="s">
        <v>3817</v>
      </c>
      <c r="D2929" s="7" t="s">
        <v>3826</v>
      </c>
      <c r="E2929" s="2" t="b">
        <v>1</v>
      </c>
      <c r="F2929" s="2" t="s">
        <v>3815</v>
      </c>
      <c r="G2929" s="7" t="s">
        <v>8</v>
      </c>
      <c r="H2929" t="s">
        <v>101</v>
      </c>
      <c r="I2929" s="53">
        <v>44670</v>
      </c>
      <c r="J2929" s="42" t="s">
        <v>104</v>
      </c>
      <c r="K2929" s="2" t="s">
        <v>108</v>
      </c>
      <c r="L2929" s="9">
        <v>85.7</v>
      </c>
      <c r="M2929" t="s">
        <v>3869</v>
      </c>
      <c r="N2929" s="2" t="s">
        <v>85</v>
      </c>
      <c r="O2929" s="2" t="s">
        <v>4139</v>
      </c>
      <c r="P2929" s="2" t="str">
        <f>VLOOKUP(I2929,Period!A:B,2,FALSE)</f>
        <v>2022H1</v>
      </c>
      <c r="Q2929" s="9">
        <f t="shared" si="520"/>
        <v>77.850000000000009</v>
      </c>
      <c r="R2929" s="2">
        <f t="shared" si="533"/>
        <v>80</v>
      </c>
      <c r="S2929" t="str">
        <f t="shared" si="521"/>
        <v>03 Cloudy (40%-90%)</v>
      </c>
      <c r="T2929" t="str">
        <f t="shared" si="534"/>
        <v>44670S2A_MSIL1CCDM-MLB-CLSTA4467003 Cloudy (40%-90%)</v>
      </c>
      <c r="U2929">
        <f>IF(COUNTIF(T$2:T2928,T2929)&gt;=1,0,1)</f>
        <v>0</v>
      </c>
      <c r="V2929" s="26" t="s">
        <v>751</v>
      </c>
      <c r="W2929" s="26">
        <f t="shared" si="522"/>
        <v>2022</v>
      </c>
      <c r="X2929" s="26" t="str">
        <f t="shared" si="523"/>
        <v>04</v>
      </c>
      <c r="Y2929" s="26">
        <f t="shared" si="524"/>
        <v>19</v>
      </c>
      <c r="Z2929" s="26" t="str">
        <f t="shared" si="525"/>
        <v>19</v>
      </c>
      <c r="AA2929" s="26" t="str">
        <f t="shared" si="526"/>
        <v>03</v>
      </c>
      <c r="AB2929" s="26" t="str">
        <f t="shared" si="527"/>
        <v>42</v>
      </c>
      <c r="AC2929" s="86" t="str">
        <f t="shared" si="528"/>
        <v>CLS_TA_2500X1254px_65m_S2A_MSIL1C_20220419_80CC</v>
      </c>
      <c r="AD2929" s="41" t="s">
        <v>752</v>
      </c>
    </row>
    <row r="2930" spans="2:30" x14ac:dyDescent="0.25">
      <c r="B2930" t="s">
        <v>3866</v>
      </c>
      <c r="C2930" t="s">
        <v>3817</v>
      </c>
      <c r="D2930" s="7" t="s">
        <v>3826</v>
      </c>
      <c r="E2930" s="2" t="b">
        <v>1</v>
      </c>
      <c r="F2930" s="2" t="s">
        <v>3815</v>
      </c>
      <c r="G2930" s="7" t="s">
        <v>8</v>
      </c>
      <c r="H2930" t="s">
        <v>101</v>
      </c>
      <c r="I2930" s="53">
        <v>44670</v>
      </c>
      <c r="J2930" s="42" t="s">
        <v>110</v>
      </c>
      <c r="K2930" s="2" t="s">
        <v>168</v>
      </c>
      <c r="L2930" s="9">
        <v>70.8</v>
      </c>
      <c r="M2930" t="s">
        <v>3869</v>
      </c>
      <c r="N2930" s="2" t="s">
        <v>85</v>
      </c>
      <c r="O2930" s="2" t="s">
        <v>4139</v>
      </c>
      <c r="P2930" s="2" t="str">
        <f>VLOOKUP(I2930,Period!A:B,2,FALSE)</f>
        <v>2022H1</v>
      </c>
      <c r="Q2930" s="9">
        <f t="shared" si="520"/>
        <v>77.850000000000009</v>
      </c>
      <c r="R2930" s="2">
        <f t="shared" si="533"/>
        <v>80</v>
      </c>
      <c r="S2930" t="str">
        <f t="shared" si="521"/>
        <v>03 Cloudy (40%-90%)</v>
      </c>
      <c r="T2930" t="str">
        <f t="shared" si="534"/>
        <v>44670S2A_MSIL1CCDM-MLB-CLSTA4467003 Cloudy (40%-90%)</v>
      </c>
      <c r="U2930">
        <f>IF(COUNTIF(T$2:T2929,T2930)&gt;=1,0,1)</f>
        <v>0</v>
      </c>
      <c r="V2930" s="26" t="s">
        <v>751</v>
      </c>
      <c r="W2930" s="26">
        <f t="shared" si="522"/>
        <v>2022</v>
      </c>
      <c r="X2930" s="26" t="str">
        <f t="shared" si="523"/>
        <v>04</v>
      </c>
      <c r="Y2930" s="26">
        <f t="shared" si="524"/>
        <v>19</v>
      </c>
      <c r="Z2930" s="26" t="str">
        <f t="shared" si="525"/>
        <v>19</v>
      </c>
      <c r="AA2930" s="26" t="str">
        <f t="shared" si="526"/>
        <v>03</v>
      </c>
      <c r="AB2930" s="26" t="str">
        <f t="shared" si="527"/>
        <v>28</v>
      </c>
      <c r="AC2930" s="86" t="str">
        <f t="shared" si="528"/>
        <v>CLS_TA_2500X1254px_65m_S2A_MSIL1C_20220419_80CC</v>
      </c>
      <c r="AD2930" s="41" t="s">
        <v>752</v>
      </c>
    </row>
    <row r="2931" spans="2:30" x14ac:dyDescent="0.25">
      <c r="B2931" t="s">
        <v>3866</v>
      </c>
      <c r="C2931" t="s">
        <v>3817</v>
      </c>
      <c r="D2931" s="7" t="s">
        <v>3826</v>
      </c>
      <c r="E2931" s="2" t="b">
        <v>1</v>
      </c>
      <c r="F2931" s="2" t="s">
        <v>3815</v>
      </c>
      <c r="G2931" s="7" t="s">
        <v>8</v>
      </c>
      <c r="H2931" t="s">
        <v>101</v>
      </c>
      <c r="I2931" s="53">
        <v>44670</v>
      </c>
      <c r="J2931" s="42" t="s">
        <v>111</v>
      </c>
      <c r="K2931" s="2" t="s">
        <v>168</v>
      </c>
      <c r="L2931" s="9">
        <v>64.3</v>
      </c>
      <c r="M2931" t="s">
        <v>3869</v>
      </c>
      <c r="N2931" s="2" t="s">
        <v>85</v>
      </c>
      <c r="O2931" s="2" t="s">
        <v>4139</v>
      </c>
      <c r="P2931" s="2" t="str">
        <f>VLOOKUP(I2931,Period!A:B,2,FALSE)</f>
        <v>2022H1</v>
      </c>
      <c r="Q2931" s="9">
        <f t="shared" si="520"/>
        <v>77.850000000000009</v>
      </c>
      <c r="R2931" s="2">
        <f t="shared" si="533"/>
        <v>80</v>
      </c>
      <c r="S2931" t="str">
        <f t="shared" si="521"/>
        <v>03 Cloudy (40%-90%)</v>
      </c>
      <c r="T2931" t="str">
        <f t="shared" si="534"/>
        <v>44670S2A_MSIL1CCDM-MLB-CLSTA4467003 Cloudy (40%-90%)</v>
      </c>
      <c r="U2931">
        <f>IF(COUNTIF(T$2:T2930,T2931)&gt;=1,0,1)</f>
        <v>0</v>
      </c>
      <c r="V2931" s="26" t="s">
        <v>751</v>
      </c>
      <c r="W2931" s="26">
        <f t="shared" si="522"/>
        <v>2022</v>
      </c>
      <c r="X2931" s="26" t="str">
        <f t="shared" si="523"/>
        <v>04</v>
      </c>
      <c r="Y2931" s="26">
        <f t="shared" si="524"/>
        <v>19</v>
      </c>
      <c r="Z2931" s="26" t="str">
        <f t="shared" si="525"/>
        <v>19</v>
      </c>
      <c r="AA2931" s="26" t="str">
        <f t="shared" si="526"/>
        <v>03</v>
      </c>
      <c r="AB2931" s="26" t="str">
        <f t="shared" si="527"/>
        <v>28</v>
      </c>
      <c r="AC2931" s="86" t="str">
        <f t="shared" si="528"/>
        <v>CLS_TA_2500X1254px_65m_S2A_MSIL1C_20220419_80CC</v>
      </c>
      <c r="AD2931" s="41" t="s">
        <v>752</v>
      </c>
    </row>
    <row r="2932" spans="2:30" x14ac:dyDescent="0.25">
      <c r="B2932" t="s">
        <v>3866</v>
      </c>
      <c r="C2932" t="s">
        <v>3817</v>
      </c>
      <c r="D2932" s="7" t="s">
        <v>3826</v>
      </c>
      <c r="E2932" s="2" t="b">
        <v>1</v>
      </c>
      <c r="F2932" s="2" t="s">
        <v>3815</v>
      </c>
      <c r="G2932" s="7" t="s">
        <v>8</v>
      </c>
      <c r="H2932" t="s">
        <v>101</v>
      </c>
      <c r="I2932" s="57">
        <v>44667</v>
      </c>
      <c r="J2932" s="56" t="s">
        <v>103</v>
      </c>
      <c r="K2932" s="2" t="s">
        <v>135</v>
      </c>
      <c r="L2932" s="9">
        <v>74</v>
      </c>
      <c r="M2932" t="s">
        <v>3869</v>
      </c>
      <c r="N2932" s="2" t="s">
        <v>85</v>
      </c>
      <c r="O2932" s="2" t="s">
        <v>4139</v>
      </c>
      <c r="P2932" s="2" t="str">
        <f>VLOOKUP(I2932,Period!A:B,2,FALSE)</f>
        <v>2022H1</v>
      </c>
      <c r="Q2932" s="9">
        <f t="shared" si="520"/>
        <v>61.074999999999996</v>
      </c>
      <c r="R2932" s="2">
        <f t="shared" si="533"/>
        <v>70</v>
      </c>
      <c r="S2932" t="str">
        <f t="shared" si="521"/>
        <v>03 Cloudy (40%-90%)</v>
      </c>
      <c r="T2932" t="str">
        <f t="shared" si="534"/>
        <v>44667S2A_MSIL1CCDM-MLB-CLSTA4466703 Cloudy (40%-90%)</v>
      </c>
      <c r="U2932">
        <f>IF(COUNTIF(T$2:T2931,T2932)&gt;=1,0,1)</f>
        <v>1</v>
      </c>
      <c r="V2932" s="26" t="s">
        <v>751</v>
      </c>
      <c r="W2932" s="26">
        <f t="shared" si="522"/>
        <v>2022</v>
      </c>
      <c r="X2932" s="26" t="str">
        <f t="shared" si="523"/>
        <v>04</v>
      </c>
      <c r="Y2932" s="26">
        <f t="shared" si="524"/>
        <v>16</v>
      </c>
      <c r="Z2932" s="26" t="str">
        <f t="shared" si="525"/>
        <v>18</v>
      </c>
      <c r="AA2932" s="26" t="str">
        <f t="shared" si="526"/>
        <v>53</v>
      </c>
      <c r="AB2932" s="26" t="str">
        <f t="shared" si="527"/>
        <v>48</v>
      </c>
      <c r="AC2932" s="86" t="str">
        <f t="shared" si="528"/>
        <v>CLS_TA_2500X1254px_65m_S2A_MSIL1C_20220416_70CC</v>
      </c>
      <c r="AD2932" s="41" t="s">
        <v>752</v>
      </c>
    </row>
    <row r="2933" spans="2:30" x14ac:dyDescent="0.25">
      <c r="B2933" t="s">
        <v>3866</v>
      </c>
      <c r="C2933" t="s">
        <v>3817</v>
      </c>
      <c r="D2933" s="7" t="s">
        <v>3826</v>
      </c>
      <c r="E2933" s="2" t="b">
        <v>1</v>
      </c>
      <c r="F2933" s="2" t="s">
        <v>3815</v>
      </c>
      <c r="G2933" s="7" t="s">
        <v>8</v>
      </c>
      <c r="H2933" t="s">
        <v>101</v>
      </c>
      <c r="I2933" s="57">
        <v>44667</v>
      </c>
      <c r="J2933" s="56" t="s">
        <v>104</v>
      </c>
      <c r="K2933" s="2" t="s">
        <v>133</v>
      </c>
      <c r="L2933" s="9">
        <v>65.7</v>
      </c>
      <c r="M2933" t="s">
        <v>3869</v>
      </c>
      <c r="N2933" s="2" t="s">
        <v>85</v>
      </c>
      <c r="O2933" s="2" t="s">
        <v>4139</v>
      </c>
      <c r="P2933" s="2" t="str">
        <f>VLOOKUP(I2933,Period!A:B,2,FALSE)</f>
        <v>2022H1</v>
      </c>
      <c r="Q2933" s="9">
        <f t="shared" si="520"/>
        <v>61.074999999999996</v>
      </c>
      <c r="R2933" s="2">
        <f t="shared" si="533"/>
        <v>70</v>
      </c>
      <c r="S2933" t="str">
        <f t="shared" si="521"/>
        <v>03 Cloudy (40%-90%)</v>
      </c>
      <c r="T2933" t="str">
        <f t="shared" si="534"/>
        <v>44667S2A_MSIL1CCDM-MLB-CLSTA4466703 Cloudy (40%-90%)</v>
      </c>
      <c r="U2933">
        <f>IF(COUNTIF(T$2:T2932,T2933)&gt;=1,0,1)</f>
        <v>0</v>
      </c>
      <c r="V2933" s="26" t="s">
        <v>751</v>
      </c>
      <c r="W2933" s="26">
        <f t="shared" si="522"/>
        <v>2022</v>
      </c>
      <c r="X2933" s="26" t="str">
        <f t="shared" si="523"/>
        <v>04</v>
      </c>
      <c r="Y2933" s="26">
        <f t="shared" si="524"/>
        <v>16</v>
      </c>
      <c r="Z2933" s="26" t="str">
        <f t="shared" si="525"/>
        <v>18</v>
      </c>
      <c r="AA2933" s="26" t="str">
        <f t="shared" si="526"/>
        <v>53</v>
      </c>
      <c r="AB2933" s="26" t="str">
        <f t="shared" si="527"/>
        <v>47</v>
      </c>
      <c r="AC2933" s="86" t="str">
        <f t="shared" si="528"/>
        <v>CLS_TA_2500X1254px_65m_S2A_MSIL1C_20220416_70CC</v>
      </c>
      <c r="AD2933" s="41" t="s">
        <v>752</v>
      </c>
    </row>
    <row r="2934" spans="2:30" x14ac:dyDescent="0.25">
      <c r="B2934" t="s">
        <v>3866</v>
      </c>
      <c r="C2934" t="s">
        <v>3817</v>
      </c>
      <c r="D2934" s="7" t="s">
        <v>3826</v>
      </c>
      <c r="E2934" s="2" t="b">
        <v>1</v>
      </c>
      <c r="F2934" s="2" t="s">
        <v>3815</v>
      </c>
      <c r="G2934" s="7" t="s">
        <v>8</v>
      </c>
      <c r="H2934" t="s">
        <v>101</v>
      </c>
      <c r="I2934" s="57">
        <v>44667</v>
      </c>
      <c r="J2934" s="56" t="s">
        <v>110</v>
      </c>
      <c r="K2934" s="2" t="s">
        <v>157</v>
      </c>
      <c r="L2934" s="9">
        <v>57</v>
      </c>
      <c r="M2934" t="s">
        <v>3869</v>
      </c>
      <c r="N2934" s="2" t="s">
        <v>85</v>
      </c>
      <c r="O2934" s="2" t="s">
        <v>4139</v>
      </c>
      <c r="P2934" s="2" t="str">
        <f>VLOOKUP(I2934,Period!A:B,2,FALSE)</f>
        <v>2022H1</v>
      </c>
      <c r="Q2934" s="9">
        <f t="shared" si="520"/>
        <v>61.074999999999996</v>
      </c>
      <c r="R2934" s="2">
        <f t="shared" si="533"/>
        <v>70</v>
      </c>
      <c r="S2934" t="str">
        <f t="shared" si="521"/>
        <v>03 Cloudy (40%-90%)</v>
      </c>
      <c r="T2934" t="str">
        <f t="shared" si="534"/>
        <v>44667S2A_MSIL1CCDM-MLB-CLSTA4466703 Cloudy (40%-90%)</v>
      </c>
      <c r="U2934">
        <f>IF(COUNTIF(T$2:T2933,T2934)&gt;=1,0,1)</f>
        <v>0</v>
      </c>
      <c r="V2934" s="26" t="s">
        <v>751</v>
      </c>
      <c r="W2934" s="26">
        <f t="shared" si="522"/>
        <v>2022</v>
      </c>
      <c r="X2934" s="26" t="str">
        <f t="shared" si="523"/>
        <v>04</v>
      </c>
      <c r="Y2934" s="26">
        <f t="shared" si="524"/>
        <v>16</v>
      </c>
      <c r="Z2934" s="26" t="str">
        <f t="shared" si="525"/>
        <v>18</v>
      </c>
      <c r="AA2934" s="26" t="str">
        <f t="shared" si="526"/>
        <v>53</v>
      </c>
      <c r="AB2934" s="26" t="str">
        <f t="shared" si="527"/>
        <v>33</v>
      </c>
      <c r="AC2934" s="86" t="str">
        <f t="shared" si="528"/>
        <v>CLS_TA_2500X1254px_65m_S2A_MSIL1C_20220416_70CC</v>
      </c>
      <c r="AD2934" s="41" t="s">
        <v>752</v>
      </c>
    </row>
    <row r="2935" spans="2:30" x14ac:dyDescent="0.25">
      <c r="B2935" t="s">
        <v>3866</v>
      </c>
      <c r="C2935" t="s">
        <v>3817</v>
      </c>
      <c r="D2935" s="7" t="s">
        <v>3826</v>
      </c>
      <c r="E2935" s="2" t="b">
        <v>1</v>
      </c>
      <c r="F2935" s="2" t="s">
        <v>3815</v>
      </c>
      <c r="G2935" s="7" t="s">
        <v>8</v>
      </c>
      <c r="H2935" t="s">
        <v>101</v>
      </c>
      <c r="I2935" s="57">
        <v>44667</v>
      </c>
      <c r="J2935" s="56" t="s">
        <v>111</v>
      </c>
      <c r="K2935" s="2" t="s">
        <v>170</v>
      </c>
      <c r="L2935" s="9">
        <v>47.6</v>
      </c>
      <c r="M2935" t="s">
        <v>3869</v>
      </c>
      <c r="N2935" s="2" t="s">
        <v>85</v>
      </c>
      <c r="O2935" s="2" t="s">
        <v>4139</v>
      </c>
      <c r="P2935" s="2" t="str">
        <f>VLOOKUP(I2935,Period!A:B,2,FALSE)</f>
        <v>2022H1</v>
      </c>
      <c r="Q2935" s="9">
        <f t="shared" si="520"/>
        <v>61.074999999999996</v>
      </c>
      <c r="R2935" s="2">
        <f t="shared" si="533"/>
        <v>70</v>
      </c>
      <c r="S2935" t="str">
        <f t="shared" si="521"/>
        <v>03 Cloudy (40%-90%)</v>
      </c>
      <c r="T2935" t="str">
        <f t="shared" si="534"/>
        <v>44667S2A_MSIL1CCDM-MLB-CLSTA4466703 Cloudy (40%-90%)</v>
      </c>
      <c r="U2935">
        <f>IF(COUNTIF(T$2:T2934,T2935)&gt;=1,0,1)</f>
        <v>0</v>
      </c>
      <c r="V2935" s="26" t="s">
        <v>751</v>
      </c>
      <c r="W2935" s="26">
        <f t="shared" si="522"/>
        <v>2022</v>
      </c>
      <c r="X2935" s="26" t="str">
        <f t="shared" si="523"/>
        <v>04</v>
      </c>
      <c r="Y2935" s="26">
        <f t="shared" si="524"/>
        <v>16</v>
      </c>
      <c r="Z2935" s="26" t="str">
        <f t="shared" si="525"/>
        <v>18</v>
      </c>
      <c r="AA2935" s="26" t="str">
        <f t="shared" si="526"/>
        <v>53</v>
      </c>
      <c r="AB2935" s="26" t="str">
        <f t="shared" si="527"/>
        <v>32</v>
      </c>
      <c r="AC2935" s="86" t="str">
        <f t="shared" si="528"/>
        <v>CLS_TA_2500X1254px_65m_S2A_MSIL1C_20220416_70CC</v>
      </c>
      <c r="AD2935" s="41" t="s">
        <v>752</v>
      </c>
    </row>
    <row r="2936" spans="2:30" x14ac:dyDescent="0.25">
      <c r="B2936" t="s">
        <v>3866</v>
      </c>
      <c r="C2936" t="s">
        <v>3817</v>
      </c>
      <c r="D2936" s="7" t="s">
        <v>3826</v>
      </c>
      <c r="E2936" s="2" t="b">
        <v>1</v>
      </c>
      <c r="F2936" s="2" t="s">
        <v>3815</v>
      </c>
      <c r="G2936" s="7" t="s">
        <v>8</v>
      </c>
      <c r="H2936" t="s">
        <v>101</v>
      </c>
      <c r="I2936" s="53">
        <v>44665</v>
      </c>
      <c r="J2936" s="42" t="s">
        <v>103</v>
      </c>
      <c r="K2936" s="2" t="s">
        <v>122</v>
      </c>
      <c r="L2936" s="9">
        <v>85.7</v>
      </c>
      <c r="M2936" t="s">
        <v>3869</v>
      </c>
      <c r="N2936" s="2" t="s">
        <v>85</v>
      </c>
      <c r="O2936" s="2" t="s">
        <v>4139</v>
      </c>
      <c r="P2936" s="2" t="str">
        <f>VLOOKUP(I2936,Period!A:B,2,FALSE)</f>
        <v>2022H1</v>
      </c>
      <c r="Q2936" s="9">
        <f t="shared" si="520"/>
        <v>66.25</v>
      </c>
      <c r="R2936" s="2">
        <f t="shared" si="533"/>
        <v>70</v>
      </c>
      <c r="S2936" t="str">
        <f t="shared" si="521"/>
        <v>03 Cloudy (40%-90%)</v>
      </c>
      <c r="T2936" t="str">
        <f t="shared" si="534"/>
        <v>44665S2A_MSIL1CCDM-MLB-CLSTA4466503 Cloudy (40%-90%)</v>
      </c>
      <c r="U2936">
        <f>IF(COUNTIF(T$2:T2935,T2936)&gt;=1,0,1)</f>
        <v>1</v>
      </c>
      <c r="V2936" s="26" t="s">
        <v>751</v>
      </c>
      <c r="W2936" s="26">
        <f t="shared" si="522"/>
        <v>2022</v>
      </c>
      <c r="X2936" s="26" t="str">
        <f t="shared" si="523"/>
        <v>04</v>
      </c>
      <c r="Y2936" s="26">
        <f t="shared" si="524"/>
        <v>14</v>
      </c>
      <c r="Z2936" s="26" t="str">
        <f t="shared" si="525"/>
        <v>19</v>
      </c>
      <c r="AA2936" s="26" t="str">
        <f t="shared" si="526"/>
        <v>03</v>
      </c>
      <c r="AB2936" s="26" t="str">
        <f t="shared" si="527"/>
        <v>51</v>
      </c>
      <c r="AC2936" s="86" t="str">
        <f t="shared" si="528"/>
        <v>CLS_TA_2500X1254px_65m_S2A_MSIL1C_20220414_70CC</v>
      </c>
      <c r="AD2936" s="41" t="s">
        <v>752</v>
      </c>
    </row>
    <row r="2937" spans="2:30" x14ac:dyDescent="0.25">
      <c r="B2937" t="s">
        <v>3866</v>
      </c>
      <c r="C2937" t="s">
        <v>3817</v>
      </c>
      <c r="D2937" s="7" t="s">
        <v>3826</v>
      </c>
      <c r="E2937" s="2" t="b">
        <v>1</v>
      </c>
      <c r="F2937" s="2" t="s">
        <v>3815</v>
      </c>
      <c r="G2937" s="7" t="s">
        <v>8</v>
      </c>
      <c r="H2937" t="s">
        <v>101</v>
      </c>
      <c r="I2937" s="53">
        <v>44665</v>
      </c>
      <c r="J2937" s="42" t="s">
        <v>104</v>
      </c>
      <c r="K2937" s="2" t="s">
        <v>136</v>
      </c>
      <c r="L2937" s="9">
        <v>82.6</v>
      </c>
      <c r="M2937" t="s">
        <v>3869</v>
      </c>
      <c r="N2937" s="2" t="s">
        <v>85</v>
      </c>
      <c r="O2937" s="2" t="s">
        <v>4139</v>
      </c>
      <c r="P2937" s="2" t="str">
        <f>VLOOKUP(I2937,Period!A:B,2,FALSE)</f>
        <v>2022H1</v>
      </c>
      <c r="Q2937" s="9">
        <f t="shared" si="520"/>
        <v>66.25</v>
      </c>
      <c r="R2937" s="2">
        <f t="shared" si="533"/>
        <v>70</v>
      </c>
      <c r="S2937" t="str">
        <f t="shared" si="521"/>
        <v>03 Cloudy (40%-90%)</v>
      </c>
      <c r="T2937" t="str">
        <f t="shared" si="534"/>
        <v>44665S2A_MSIL1CCDM-MLB-CLSTA4466503 Cloudy (40%-90%)</v>
      </c>
      <c r="U2937">
        <f>IF(COUNTIF(T$2:T2936,T2937)&gt;=1,0,1)</f>
        <v>0</v>
      </c>
      <c r="V2937" s="26" t="s">
        <v>751</v>
      </c>
      <c r="W2937" s="26">
        <f t="shared" si="522"/>
        <v>2022</v>
      </c>
      <c r="X2937" s="26" t="str">
        <f t="shared" si="523"/>
        <v>04</v>
      </c>
      <c r="Y2937" s="26">
        <f t="shared" si="524"/>
        <v>14</v>
      </c>
      <c r="Z2937" s="26" t="str">
        <f t="shared" si="525"/>
        <v>19</v>
      </c>
      <c r="AA2937" s="26" t="str">
        <f t="shared" si="526"/>
        <v>03</v>
      </c>
      <c r="AB2937" s="26" t="str">
        <f t="shared" si="527"/>
        <v>50</v>
      </c>
      <c r="AC2937" s="86" t="str">
        <f t="shared" si="528"/>
        <v>CLS_TA_2500X1254px_65m_S2A_MSIL1C_20220414_70CC</v>
      </c>
      <c r="AD2937" s="41" t="s">
        <v>752</v>
      </c>
    </row>
    <row r="2938" spans="2:30" x14ac:dyDescent="0.25">
      <c r="B2938" t="s">
        <v>3866</v>
      </c>
      <c r="C2938" t="s">
        <v>3817</v>
      </c>
      <c r="D2938" s="7" t="s">
        <v>3826</v>
      </c>
      <c r="E2938" s="2" t="b">
        <v>1</v>
      </c>
      <c r="F2938" s="2" t="s">
        <v>3815</v>
      </c>
      <c r="G2938" s="7" t="s">
        <v>8</v>
      </c>
      <c r="H2938" t="s">
        <v>101</v>
      </c>
      <c r="I2938" s="53">
        <v>44665</v>
      </c>
      <c r="J2938" s="42" t="s">
        <v>110</v>
      </c>
      <c r="K2938" s="2" t="s">
        <v>130</v>
      </c>
      <c r="L2938" s="9">
        <v>48.1</v>
      </c>
      <c r="M2938" t="s">
        <v>3869</v>
      </c>
      <c r="N2938" s="2" t="s">
        <v>85</v>
      </c>
      <c r="O2938" s="2" t="s">
        <v>4139</v>
      </c>
      <c r="P2938" s="2" t="str">
        <f>VLOOKUP(I2938,Period!A:B,2,FALSE)</f>
        <v>2022H1</v>
      </c>
      <c r="Q2938" s="9">
        <f t="shared" si="520"/>
        <v>66.25</v>
      </c>
      <c r="R2938" s="2">
        <f t="shared" si="533"/>
        <v>70</v>
      </c>
      <c r="S2938" t="str">
        <f t="shared" si="521"/>
        <v>03 Cloudy (40%-90%)</v>
      </c>
      <c r="T2938" t="str">
        <f t="shared" si="534"/>
        <v>44665S2A_MSIL1CCDM-MLB-CLSTA4466503 Cloudy (40%-90%)</v>
      </c>
      <c r="U2938">
        <f>IF(COUNTIF(T$2:T2937,T2938)&gt;=1,0,1)</f>
        <v>0</v>
      </c>
      <c r="V2938" s="26" t="s">
        <v>751</v>
      </c>
      <c r="W2938" s="26">
        <f t="shared" si="522"/>
        <v>2022</v>
      </c>
      <c r="X2938" s="26" t="str">
        <f t="shared" si="523"/>
        <v>04</v>
      </c>
      <c r="Y2938" s="26">
        <f t="shared" si="524"/>
        <v>14</v>
      </c>
      <c r="Z2938" s="26" t="str">
        <f t="shared" si="525"/>
        <v>19</v>
      </c>
      <c r="AA2938" s="26" t="str">
        <f t="shared" si="526"/>
        <v>03</v>
      </c>
      <c r="AB2938" s="26" t="str">
        <f t="shared" si="527"/>
        <v>36</v>
      </c>
      <c r="AC2938" s="86" t="str">
        <f t="shared" si="528"/>
        <v>CLS_TA_2500X1254px_65m_S2A_MSIL1C_20220414_70CC</v>
      </c>
      <c r="AD2938" s="41" t="s">
        <v>752</v>
      </c>
    </row>
    <row r="2939" spans="2:30" x14ac:dyDescent="0.25">
      <c r="B2939" t="s">
        <v>3866</v>
      </c>
      <c r="C2939" t="s">
        <v>3817</v>
      </c>
      <c r="D2939" s="7" t="s">
        <v>3826</v>
      </c>
      <c r="E2939" s="2" t="b">
        <v>1</v>
      </c>
      <c r="F2939" s="2" t="s">
        <v>3815</v>
      </c>
      <c r="G2939" s="7" t="s">
        <v>8</v>
      </c>
      <c r="H2939" t="s">
        <v>101</v>
      </c>
      <c r="I2939" s="53">
        <v>44665</v>
      </c>
      <c r="J2939" s="42" t="s">
        <v>111</v>
      </c>
      <c r="K2939" s="2" t="s">
        <v>149</v>
      </c>
      <c r="L2939" s="9">
        <v>48.6</v>
      </c>
      <c r="M2939" t="s">
        <v>3869</v>
      </c>
      <c r="N2939" s="2" t="s">
        <v>85</v>
      </c>
      <c r="O2939" s="2" t="s">
        <v>4139</v>
      </c>
      <c r="P2939" s="2" t="str">
        <f>VLOOKUP(I2939,Period!A:B,2,FALSE)</f>
        <v>2022H1</v>
      </c>
      <c r="Q2939" s="9">
        <f t="shared" si="520"/>
        <v>66.25</v>
      </c>
      <c r="R2939" s="2">
        <f t="shared" si="533"/>
        <v>70</v>
      </c>
      <c r="S2939" t="str">
        <f t="shared" si="521"/>
        <v>03 Cloudy (40%-90%)</v>
      </c>
      <c r="T2939" t="str">
        <f t="shared" si="534"/>
        <v>44665S2A_MSIL1CCDM-MLB-CLSTA4466503 Cloudy (40%-90%)</v>
      </c>
      <c r="U2939">
        <f>IF(COUNTIF(T$2:T2938,T2939)&gt;=1,0,1)</f>
        <v>0</v>
      </c>
      <c r="V2939" s="26" t="s">
        <v>751</v>
      </c>
      <c r="W2939" s="26">
        <f t="shared" si="522"/>
        <v>2022</v>
      </c>
      <c r="X2939" s="26" t="str">
        <f t="shared" si="523"/>
        <v>04</v>
      </c>
      <c r="Y2939" s="26">
        <f t="shared" si="524"/>
        <v>14</v>
      </c>
      <c r="Z2939" s="26" t="str">
        <f t="shared" si="525"/>
        <v>19</v>
      </c>
      <c r="AA2939" s="26" t="str">
        <f t="shared" si="526"/>
        <v>03</v>
      </c>
      <c r="AB2939" s="26" t="str">
        <f t="shared" si="527"/>
        <v>35</v>
      </c>
      <c r="AC2939" s="86" t="str">
        <f t="shared" si="528"/>
        <v>CLS_TA_2500X1254px_65m_S2A_MSIL1C_20220414_70CC</v>
      </c>
      <c r="AD2939" s="41" t="s">
        <v>752</v>
      </c>
    </row>
    <row r="2940" spans="2:30" x14ac:dyDescent="0.25">
      <c r="B2940" t="s">
        <v>3866</v>
      </c>
      <c r="C2940" t="s">
        <v>3817</v>
      </c>
      <c r="D2940" s="7" t="s">
        <v>3826</v>
      </c>
      <c r="E2940" s="2" t="b">
        <v>1</v>
      </c>
      <c r="F2940" s="2" t="s">
        <v>3815</v>
      </c>
      <c r="G2940" s="7" t="s">
        <v>8</v>
      </c>
      <c r="H2940" t="s">
        <v>101</v>
      </c>
      <c r="I2940" s="57">
        <v>44662</v>
      </c>
      <c r="J2940" s="56" t="s">
        <v>103</v>
      </c>
      <c r="K2940" s="2" t="s">
        <v>132</v>
      </c>
      <c r="L2940" s="9">
        <v>93.7</v>
      </c>
      <c r="M2940" t="s">
        <v>3869</v>
      </c>
      <c r="N2940" s="2" t="s">
        <v>85</v>
      </c>
      <c r="O2940" s="2" t="s">
        <v>4139</v>
      </c>
      <c r="P2940" s="2" t="str">
        <f>VLOOKUP(I2940,Period!A:B,2,FALSE)</f>
        <v>2022H1</v>
      </c>
      <c r="Q2940" s="9">
        <f t="shared" si="520"/>
        <v>75.850000000000009</v>
      </c>
      <c r="R2940" s="2">
        <f t="shared" si="533"/>
        <v>80</v>
      </c>
      <c r="S2940" t="str">
        <f t="shared" si="521"/>
        <v>03 Cloudy (40%-90%)</v>
      </c>
      <c r="T2940" t="str">
        <f t="shared" si="534"/>
        <v>44662S2A_MSIL1CCDM-MLB-CLSTA4466203 Cloudy (40%-90%)</v>
      </c>
      <c r="U2940">
        <f>IF(COUNTIF(T$2:T2939,T2940)&gt;=1,0,1)</f>
        <v>1</v>
      </c>
      <c r="V2940" s="26" t="s">
        <v>751</v>
      </c>
      <c r="W2940" s="26">
        <f t="shared" si="522"/>
        <v>2022</v>
      </c>
      <c r="X2940" s="26" t="str">
        <f t="shared" si="523"/>
        <v>04</v>
      </c>
      <c r="Y2940" s="26">
        <f t="shared" si="524"/>
        <v>11</v>
      </c>
      <c r="Z2940" s="26" t="str">
        <f t="shared" si="525"/>
        <v>18</v>
      </c>
      <c r="AA2940" s="26" t="str">
        <f t="shared" si="526"/>
        <v>53</v>
      </c>
      <c r="AB2940" s="26" t="str">
        <f t="shared" si="527"/>
        <v>54</v>
      </c>
      <c r="AC2940" s="86" t="str">
        <f t="shared" si="528"/>
        <v>CLS_TA_2500X1254px_65m_S2A_MSIL1C_20220411_80CC</v>
      </c>
      <c r="AD2940" s="41" t="s">
        <v>752</v>
      </c>
    </row>
    <row r="2941" spans="2:30" x14ac:dyDescent="0.25">
      <c r="B2941" t="s">
        <v>3866</v>
      </c>
      <c r="C2941" t="s">
        <v>3817</v>
      </c>
      <c r="D2941" s="7" t="s">
        <v>3826</v>
      </c>
      <c r="E2941" s="2" t="b">
        <v>1</v>
      </c>
      <c r="F2941" s="2" t="s">
        <v>3815</v>
      </c>
      <c r="G2941" s="7" t="s">
        <v>8</v>
      </c>
      <c r="H2941" t="s">
        <v>101</v>
      </c>
      <c r="I2941" s="57">
        <v>44662</v>
      </c>
      <c r="J2941" s="56" t="s">
        <v>104</v>
      </c>
      <c r="K2941" s="2" t="s">
        <v>152</v>
      </c>
      <c r="L2941" s="9">
        <v>90.4</v>
      </c>
      <c r="M2941" t="s">
        <v>3869</v>
      </c>
      <c r="N2941" s="2" t="s">
        <v>85</v>
      </c>
      <c r="O2941" s="2" t="s">
        <v>4139</v>
      </c>
      <c r="P2941" s="2" t="str">
        <f>VLOOKUP(I2941,Period!A:B,2,FALSE)</f>
        <v>2022H1</v>
      </c>
      <c r="Q2941" s="9">
        <f t="shared" si="520"/>
        <v>75.850000000000009</v>
      </c>
      <c r="R2941" s="2">
        <f t="shared" si="533"/>
        <v>80</v>
      </c>
      <c r="S2941" t="str">
        <f t="shared" si="521"/>
        <v>03 Cloudy (40%-90%)</v>
      </c>
      <c r="T2941" t="str">
        <f t="shared" si="534"/>
        <v>44662S2A_MSIL1CCDM-MLB-CLSTA4466203 Cloudy (40%-90%)</v>
      </c>
      <c r="U2941">
        <f>IF(COUNTIF(T$2:T2940,T2941)&gt;=1,0,1)</f>
        <v>0</v>
      </c>
      <c r="V2941" s="26" t="s">
        <v>751</v>
      </c>
      <c r="W2941" s="26">
        <f t="shared" si="522"/>
        <v>2022</v>
      </c>
      <c r="X2941" s="26" t="str">
        <f t="shared" si="523"/>
        <v>04</v>
      </c>
      <c r="Y2941" s="26">
        <f t="shared" si="524"/>
        <v>11</v>
      </c>
      <c r="Z2941" s="26" t="str">
        <f t="shared" si="525"/>
        <v>18</v>
      </c>
      <c r="AA2941" s="26" t="str">
        <f t="shared" si="526"/>
        <v>53</v>
      </c>
      <c r="AB2941" s="26" t="str">
        <f t="shared" si="527"/>
        <v>53</v>
      </c>
      <c r="AC2941" s="86" t="str">
        <f t="shared" si="528"/>
        <v>CLS_TA_2500X1254px_65m_S2A_MSIL1C_20220411_80CC</v>
      </c>
      <c r="AD2941" s="41" t="s">
        <v>752</v>
      </c>
    </row>
    <row r="2942" spans="2:30" x14ac:dyDescent="0.25">
      <c r="B2942" t="s">
        <v>3866</v>
      </c>
      <c r="C2942" t="s">
        <v>3817</v>
      </c>
      <c r="D2942" s="7" t="s">
        <v>3826</v>
      </c>
      <c r="E2942" s="2" t="b">
        <v>1</v>
      </c>
      <c r="F2942" s="2" t="s">
        <v>3815</v>
      </c>
      <c r="G2942" s="7" t="s">
        <v>8</v>
      </c>
      <c r="H2942" t="s">
        <v>101</v>
      </c>
      <c r="I2942" s="57">
        <v>44662</v>
      </c>
      <c r="J2942" s="56" t="s">
        <v>110</v>
      </c>
      <c r="K2942" s="2" t="s">
        <v>165</v>
      </c>
      <c r="L2942" s="9">
        <v>63</v>
      </c>
      <c r="M2942" t="s">
        <v>3869</v>
      </c>
      <c r="N2942" s="2" t="s">
        <v>85</v>
      </c>
      <c r="O2942" s="2" t="s">
        <v>4139</v>
      </c>
      <c r="P2942" s="2" t="str">
        <f>VLOOKUP(I2942,Period!A:B,2,FALSE)</f>
        <v>2022H1</v>
      </c>
      <c r="Q2942" s="9">
        <f t="shared" si="520"/>
        <v>75.850000000000009</v>
      </c>
      <c r="R2942" s="2">
        <f t="shared" si="533"/>
        <v>80</v>
      </c>
      <c r="S2942" t="str">
        <f t="shared" si="521"/>
        <v>03 Cloudy (40%-90%)</v>
      </c>
      <c r="T2942" t="str">
        <f t="shared" si="534"/>
        <v>44662S2A_MSIL1CCDM-MLB-CLSTA4466203 Cloudy (40%-90%)</v>
      </c>
      <c r="U2942">
        <f>IF(COUNTIF(T$2:T2941,T2942)&gt;=1,0,1)</f>
        <v>0</v>
      </c>
      <c r="V2942" s="26" t="s">
        <v>751</v>
      </c>
      <c r="W2942" s="26">
        <f t="shared" si="522"/>
        <v>2022</v>
      </c>
      <c r="X2942" s="26" t="str">
        <f t="shared" si="523"/>
        <v>04</v>
      </c>
      <c r="Y2942" s="26">
        <f t="shared" si="524"/>
        <v>11</v>
      </c>
      <c r="Z2942" s="26" t="str">
        <f t="shared" si="525"/>
        <v>18</v>
      </c>
      <c r="AA2942" s="26" t="str">
        <f t="shared" si="526"/>
        <v>53</v>
      </c>
      <c r="AB2942" s="26" t="str">
        <f t="shared" si="527"/>
        <v>39</v>
      </c>
      <c r="AC2942" s="86" t="str">
        <f t="shared" si="528"/>
        <v>CLS_TA_2500X1254px_65m_S2A_MSIL1C_20220411_80CC</v>
      </c>
      <c r="AD2942" s="41" t="s">
        <v>752</v>
      </c>
    </row>
    <row r="2943" spans="2:30" x14ac:dyDescent="0.25">
      <c r="B2943" t="s">
        <v>3866</v>
      </c>
      <c r="C2943" t="s">
        <v>3817</v>
      </c>
      <c r="D2943" s="7" t="s">
        <v>3826</v>
      </c>
      <c r="E2943" s="2" t="b">
        <v>1</v>
      </c>
      <c r="F2943" s="2" t="s">
        <v>3815</v>
      </c>
      <c r="G2943" s="7" t="s">
        <v>8</v>
      </c>
      <c r="H2943" t="s">
        <v>101</v>
      </c>
      <c r="I2943" s="57">
        <v>44662</v>
      </c>
      <c r="J2943" s="56" t="s">
        <v>111</v>
      </c>
      <c r="K2943" s="2" t="s">
        <v>163</v>
      </c>
      <c r="L2943" s="9">
        <v>56.3</v>
      </c>
      <c r="M2943" t="s">
        <v>3869</v>
      </c>
      <c r="N2943" s="2" t="s">
        <v>85</v>
      </c>
      <c r="O2943" s="2" t="s">
        <v>4139</v>
      </c>
      <c r="P2943" s="2" t="str">
        <f>VLOOKUP(I2943,Period!A:B,2,FALSE)</f>
        <v>2022H1</v>
      </c>
      <c r="Q2943" s="9">
        <f t="shared" si="520"/>
        <v>75.850000000000009</v>
      </c>
      <c r="R2943" s="2">
        <f t="shared" si="533"/>
        <v>80</v>
      </c>
      <c r="S2943" t="str">
        <f t="shared" si="521"/>
        <v>03 Cloudy (40%-90%)</v>
      </c>
      <c r="T2943" t="str">
        <f t="shared" si="534"/>
        <v>44662S2A_MSIL1CCDM-MLB-CLSTA4466203 Cloudy (40%-90%)</v>
      </c>
      <c r="U2943">
        <f>IF(COUNTIF(T$2:T2942,T2943)&gt;=1,0,1)</f>
        <v>0</v>
      </c>
      <c r="V2943" s="26" t="s">
        <v>751</v>
      </c>
      <c r="W2943" s="26">
        <f t="shared" si="522"/>
        <v>2022</v>
      </c>
      <c r="X2943" s="26" t="str">
        <f t="shared" si="523"/>
        <v>04</v>
      </c>
      <c r="Y2943" s="26">
        <f t="shared" si="524"/>
        <v>11</v>
      </c>
      <c r="Z2943" s="26" t="str">
        <f t="shared" si="525"/>
        <v>18</v>
      </c>
      <c r="AA2943" s="26" t="str">
        <f t="shared" si="526"/>
        <v>53</v>
      </c>
      <c r="AB2943" s="26" t="str">
        <f t="shared" si="527"/>
        <v>38</v>
      </c>
      <c r="AC2943" s="86" t="str">
        <f t="shared" si="528"/>
        <v>CLS_TA_2500X1254px_65m_S2A_MSIL1C_20220411_80CC</v>
      </c>
      <c r="AD2943" s="41" t="s">
        <v>752</v>
      </c>
    </row>
    <row r="2944" spans="2:30" x14ac:dyDescent="0.25">
      <c r="B2944" t="s">
        <v>3866</v>
      </c>
      <c r="C2944" t="s">
        <v>3817</v>
      </c>
      <c r="D2944" s="7" t="s">
        <v>3826</v>
      </c>
      <c r="E2944" s="2" t="b">
        <v>1</v>
      </c>
      <c r="F2944" s="2" t="s">
        <v>3815</v>
      </c>
      <c r="G2944" s="7" t="s">
        <v>8</v>
      </c>
      <c r="H2944" t="s">
        <v>101</v>
      </c>
      <c r="I2944" s="53">
        <v>44660</v>
      </c>
      <c r="J2944" s="42" t="s">
        <v>103</v>
      </c>
      <c r="K2944" s="2" t="s">
        <v>155</v>
      </c>
      <c r="L2944" s="9">
        <v>0</v>
      </c>
      <c r="M2944" t="s">
        <v>3869</v>
      </c>
      <c r="N2944" s="2" t="s">
        <v>85</v>
      </c>
      <c r="O2944" s="2" t="s">
        <v>4139</v>
      </c>
      <c r="P2944" s="2" t="str">
        <f>VLOOKUP(I2944,Period!A:B,2,FALSE)</f>
        <v>2022H1</v>
      </c>
      <c r="Q2944" s="9">
        <f t="shared" si="520"/>
        <v>7.5000000000000011E-2</v>
      </c>
      <c r="R2944" s="2">
        <f t="shared" si="533"/>
        <v>10</v>
      </c>
      <c r="S2944" t="str">
        <f t="shared" si="521"/>
        <v>02 Sunny (10%-30%)</v>
      </c>
      <c r="T2944" t="str">
        <f t="shared" si="534"/>
        <v>44660S2A_MSIL1CCDM-MLB-CLSTA4466002 Sunny (10%-30%)</v>
      </c>
      <c r="U2944">
        <f>IF(COUNTIF(T$2:T2943,T2944)&gt;=1,0,1)</f>
        <v>1</v>
      </c>
      <c r="V2944" s="26" t="s">
        <v>751</v>
      </c>
      <c r="W2944" s="26">
        <f t="shared" si="522"/>
        <v>2022</v>
      </c>
      <c r="X2944" s="26" t="str">
        <f t="shared" si="523"/>
        <v>04</v>
      </c>
      <c r="Y2944" s="26" t="str">
        <f t="shared" si="524"/>
        <v>09</v>
      </c>
      <c r="Z2944" s="26" t="str">
        <f t="shared" si="525"/>
        <v>19</v>
      </c>
      <c r="AA2944" s="26" t="str">
        <f t="shared" si="526"/>
        <v>03</v>
      </c>
      <c r="AB2944" s="26" t="str">
        <f t="shared" si="527"/>
        <v>44</v>
      </c>
      <c r="AC2944" s="86" t="str">
        <f t="shared" si="528"/>
        <v>CLS_TA_2500X1254px_65m_S2A_MSIL1C_20220409_10CC</v>
      </c>
      <c r="AD2944" s="41" t="s">
        <v>752</v>
      </c>
    </row>
    <row r="2945" spans="2:30" x14ac:dyDescent="0.25">
      <c r="B2945" t="s">
        <v>3866</v>
      </c>
      <c r="C2945" t="s">
        <v>3817</v>
      </c>
      <c r="D2945" s="7" t="s">
        <v>3826</v>
      </c>
      <c r="E2945" s="2" t="b">
        <v>1</v>
      </c>
      <c r="F2945" s="2" t="s">
        <v>3815</v>
      </c>
      <c r="G2945" s="7" t="s">
        <v>8</v>
      </c>
      <c r="H2945" t="s">
        <v>101</v>
      </c>
      <c r="I2945" s="53">
        <v>44660</v>
      </c>
      <c r="J2945" s="42" t="s">
        <v>104</v>
      </c>
      <c r="K2945" s="2" t="s">
        <v>124</v>
      </c>
      <c r="L2945" s="9">
        <v>0</v>
      </c>
      <c r="M2945" t="s">
        <v>3869</v>
      </c>
      <c r="N2945" s="2" t="s">
        <v>85</v>
      </c>
      <c r="O2945" s="2" t="s">
        <v>4139</v>
      </c>
      <c r="P2945" s="2" t="str">
        <f>VLOOKUP(I2945,Period!A:B,2,FALSE)</f>
        <v>2022H1</v>
      </c>
      <c r="Q2945" s="9">
        <f t="shared" si="520"/>
        <v>7.5000000000000011E-2</v>
      </c>
      <c r="R2945" s="2">
        <f t="shared" si="533"/>
        <v>10</v>
      </c>
      <c r="S2945" t="str">
        <f t="shared" si="521"/>
        <v>02 Sunny (10%-30%)</v>
      </c>
      <c r="T2945" t="str">
        <f t="shared" si="534"/>
        <v>44660S2A_MSIL1CCDM-MLB-CLSTA4466002 Sunny (10%-30%)</v>
      </c>
      <c r="U2945">
        <f>IF(COUNTIF(T$2:T2944,T2945)&gt;=1,0,1)</f>
        <v>0</v>
      </c>
      <c r="V2945" s="26" t="s">
        <v>751</v>
      </c>
      <c r="W2945" s="26">
        <f t="shared" si="522"/>
        <v>2022</v>
      </c>
      <c r="X2945" s="26" t="str">
        <f t="shared" si="523"/>
        <v>04</v>
      </c>
      <c r="Y2945" s="26" t="str">
        <f t="shared" si="524"/>
        <v>09</v>
      </c>
      <c r="Z2945" s="26" t="str">
        <f t="shared" si="525"/>
        <v>19</v>
      </c>
      <c r="AA2945" s="26" t="str">
        <f t="shared" si="526"/>
        <v>03</v>
      </c>
      <c r="AB2945" s="26" t="str">
        <f t="shared" si="527"/>
        <v>43</v>
      </c>
      <c r="AC2945" s="86" t="str">
        <f t="shared" si="528"/>
        <v>CLS_TA_2500X1254px_65m_S2A_MSIL1C_20220409_10CC</v>
      </c>
      <c r="AD2945" s="41" t="s">
        <v>752</v>
      </c>
    </row>
    <row r="2946" spans="2:30" x14ac:dyDescent="0.25">
      <c r="B2946" t="s">
        <v>3866</v>
      </c>
      <c r="C2946" t="s">
        <v>3817</v>
      </c>
      <c r="D2946" s="7" t="s">
        <v>3826</v>
      </c>
      <c r="E2946" s="2" t="b">
        <v>1</v>
      </c>
      <c r="F2946" s="2" t="s">
        <v>3815</v>
      </c>
      <c r="G2946" s="7" t="s">
        <v>8</v>
      </c>
      <c r="H2946" t="s">
        <v>101</v>
      </c>
      <c r="I2946" s="53">
        <v>44660</v>
      </c>
      <c r="J2946" s="42" t="s">
        <v>110</v>
      </c>
      <c r="K2946" s="2" t="s">
        <v>151</v>
      </c>
      <c r="L2946" s="9">
        <v>0.2</v>
      </c>
      <c r="M2946" t="s">
        <v>3869</v>
      </c>
      <c r="N2946" s="2" t="s">
        <v>85</v>
      </c>
      <c r="O2946" s="2" t="s">
        <v>4139</v>
      </c>
      <c r="P2946" s="2" t="str">
        <f>VLOOKUP(I2946,Period!A:B,2,FALSE)</f>
        <v>2022H1</v>
      </c>
      <c r="Q2946" s="9">
        <f t="shared" ref="Q2946:Q3009" si="535">AVERAGEIFS(L:L,I:I,I2946,H:H,H2946,C:C,C2946,B:B,B2946)</f>
        <v>7.5000000000000011E-2</v>
      </c>
      <c r="R2946" s="2">
        <f t="shared" si="533"/>
        <v>10</v>
      </c>
      <c r="S2946" t="str">
        <f t="shared" si="521"/>
        <v>02 Sunny (10%-30%)</v>
      </c>
      <c r="T2946" t="str">
        <f t="shared" si="534"/>
        <v>44660S2A_MSIL1CCDM-MLB-CLSTA4466002 Sunny (10%-30%)</v>
      </c>
      <c r="U2946">
        <f>IF(COUNTIF(T$2:T2945,T2946)&gt;=1,0,1)</f>
        <v>0</v>
      </c>
      <c r="V2946" s="26" t="s">
        <v>751</v>
      </c>
      <c r="W2946" s="26">
        <f t="shared" si="522"/>
        <v>2022</v>
      </c>
      <c r="X2946" s="26" t="str">
        <f t="shared" si="523"/>
        <v>04</v>
      </c>
      <c r="Y2946" s="26" t="str">
        <f t="shared" si="524"/>
        <v>09</v>
      </c>
      <c r="Z2946" s="26" t="str">
        <f t="shared" si="525"/>
        <v>19</v>
      </c>
      <c r="AA2946" s="26" t="str">
        <f t="shared" si="526"/>
        <v>03</v>
      </c>
      <c r="AB2946" s="26" t="str">
        <f t="shared" si="527"/>
        <v>30</v>
      </c>
      <c r="AC2946" s="86" t="str">
        <f t="shared" si="528"/>
        <v>CLS_TA_2500X1254px_65m_S2A_MSIL1C_20220409_10CC</v>
      </c>
      <c r="AD2946" s="41" t="s">
        <v>752</v>
      </c>
    </row>
    <row r="2947" spans="2:30" x14ac:dyDescent="0.25">
      <c r="B2947" t="s">
        <v>3866</v>
      </c>
      <c r="C2947" t="s">
        <v>3817</v>
      </c>
      <c r="D2947" s="7" t="s">
        <v>3826</v>
      </c>
      <c r="E2947" s="2" t="b">
        <v>1</v>
      </c>
      <c r="F2947" s="2" t="s">
        <v>3815</v>
      </c>
      <c r="G2947" s="7" t="s">
        <v>8</v>
      </c>
      <c r="H2947" t="s">
        <v>101</v>
      </c>
      <c r="I2947" s="53">
        <v>44660</v>
      </c>
      <c r="J2947" s="42" t="s">
        <v>111</v>
      </c>
      <c r="K2947" s="2" t="s">
        <v>171</v>
      </c>
      <c r="L2947" s="9">
        <v>0.1</v>
      </c>
      <c r="M2947" t="s">
        <v>3869</v>
      </c>
      <c r="N2947" s="2" t="s">
        <v>85</v>
      </c>
      <c r="O2947" s="2" t="s">
        <v>4139</v>
      </c>
      <c r="P2947" s="2" t="str">
        <f>VLOOKUP(I2947,Period!A:B,2,FALSE)</f>
        <v>2022H1</v>
      </c>
      <c r="Q2947" s="9">
        <f t="shared" si="535"/>
        <v>7.5000000000000011E-2</v>
      </c>
      <c r="R2947" s="2">
        <f t="shared" si="533"/>
        <v>10</v>
      </c>
      <c r="S2947" t="str">
        <f t="shared" ref="S2947:S3010" si="536">IF(R2947=0,"01 Clear (0%)",IF(R2947&lt;=30,"02 Sunny (10%-30%)",IF(R2947&lt;=90,"03 Cloudy (40%-90%)","04 Overcast (100%)")))</f>
        <v>02 Sunny (10%-30%)</v>
      </c>
      <c r="T2947" t="str">
        <f t="shared" si="534"/>
        <v>44660S2A_MSIL1CCDM-MLB-CLSTA4466002 Sunny (10%-30%)</v>
      </c>
      <c r="U2947">
        <f>IF(COUNTIF(T$2:T2946,T2947)&gt;=1,0,1)</f>
        <v>0</v>
      </c>
      <c r="V2947" s="26" t="s">
        <v>751</v>
      </c>
      <c r="W2947" s="26">
        <f t="shared" ref="W2947:W3010" si="537">YEAR(I2947)</f>
        <v>2022</v>
      </c>
      <c r="X2947" s="26" t="str">
        <f t="shared" ref="X2947:X3010" si="538">IF(LEN(MONTH(I2947))=1,CONCATENATE("0",MONTH(I2947)),MONTH(I2947))</f>
        <v>04</v>
      </c>
      <c r="Y2947" s="26" t="str">
        <f t="shared" ref="Y2947:Y3010" si="539">IF(LEN(DAY(I2947))=1,CONCATENATE("0",DAY(I2947)),DAY(I2947))</f>
        <v>09</v>
      </c>
      <c r="Z2947" s="26" t="str">
        <f t="shared" ref="Z2947:Z3010" si="540">LEFT(K2947,2)</f>
        <v>19</v>
      </c>
      <c r="AA2947" s="26" t="str">
        <f t="shared" ref="AA2947:AA3010" si="541">MID(K2947,4,2)</f>
        <v>03</v>
      </c>
      <c r="AB2947" s="26" t="str">
        <f t="shared" ref="AB2947:AB3010" si="542">MID(K2947,7,2)</f>
        <v>29</v>
      </c>
      <c r="AC2947" s="86" t="str">
        <f t="shared" ref="AC2947:AC3010" si="543">CONCATENATE(RIGHT(C2947,3),"_",H2947,"_",M2947,"_",O2947,"_",B2947,"_",W2947,X2947,Y2947,"_",R2947,"CC")</f>
        <v>CLS_TA_2500X1254px_65m_S2A_MSIL1C_20220409_10CC</v>
      </c>
      <c r="AD2947" s="41" t="s">
        <v>752</v>
      </c>
    </row>
    <row r="2948" spans="2:30" x14ac:dyDescent="0.25">
      <c r="B2948" t="s">
        <v>3866</v>
      </c>
      <c r="C2948" t="s">
        <v>3817</v>
      </c>
      <c r="D2948" s="7" t="s">
        <v>3826</v>
      </c>
      <c r="E2948" s="2" t="b">
        <v>1</v>
      </c>
      <c r="F2948" s="2" t="s">
        <v>3815</v>
      </c>
      <c r="G2948" s="7" t="s">
        <v>8</v>
      </c>
      <c r="H2948" t="s">
        <v>101</v>
      </c>
      <c r="I2948" s="57">
        <v>44657</v>
      </c>
      <c r="J2948" s="56" t="s">
        <v>103</v>
      </c>
      <c r="K2948" s="2" t="s">
        <v>135</v>
      </c>
      <c r="L2948" s="9">
        <v>0</v>
      </c>
      <c r="M2948" t="s">
        <v>3869</v>
      </c>
      <c r="N2948" s="2" t="s">
        <v>85</v>
      </c>
      <c r="O2948" s="2" t="s">
        <v>4139</v>
      </c>
      <c r="P2948" s="2" t="str">
        <f>VLOOKUP(I2948,Period!A:B,2,FALSE)</f>
        <v>2022H1</v>
      </c>
      <c r="Q2948" s="9">
        <f t="shared" si="535"/>
        <v>0</v>
      </c>
      <c r="R2948" s="2">
        <f t="shared" si="533"/>
        <v>0</v>
      </c>
      <c r="S2948" t="str">
        <f t="shared" si="536"/>
        <v>01 Clear (0%)</v>
      </c>
      <c r="T2948" t="str">
        <f t="shared" si="534"/>
        <v>44657S2A_MSIL1CCDM-MLB-CLSTA4465701 Clear (0%)</v>
      </c>
      <c r="U2948">
        <f>IF(COUNTIF(T$2:T2947,T2948)&gt;=1,0,1)</f>
        <v>1</v>
      </c>
      <c r="V2948" s="26" t="s">
        <v>751</v>
      </c>
      <c r="W2948" s="26">
        <f t="shared" si="537"/>
        <v>2022</v>
      </c>
      <c r="X2948" s="26" t="str">
        <f t="shared" si="538"/>
        <v>04</v>
      </c>
      <c r="Y2948" s="26" t="str">
        <f t="shared" si="539"/>
        <v>06</v>
      </c>
      <c r="Z2948" s="26" t="str">
        <f t="shared" si="540"/>
        <v>18</v>
      </c>
      <c r="AA2948" s="26" t="str">
        <f t="shared" si="541"/>
        <v>53</v>
      </c>
      <c r="AB2948" s="26" t="str">
        <f t="shared" si="542"/>
        <v>48</v>
      </c>
      <c r="AC2948" s="86" t="str">
        <f t="shared" si="543"/>
        <v>CLS_TA_2500X1254px_65m_S2A_MSIL1C_20220406_0CC</v>
      </c>
      <c r="AD2948" s="41" t="s">
        <v>752</v>
      </c>
    </row>
    <row r="2949" spans="2:30" x14ac:dyDescent="0.25">
      <c r="B2949" t="s">
        <v>3866</v>
      </c>
      <c r="C2949" t="s">
        <v>3817</v>
      </c>
      <c r="D2949" s="7" t="s">
        <v>3826</v>
      </c>
      <c r="E2949" s="2" t="b">
        <v>1</v>
      </c>
      <c r="F2949" s="2" t="s">
        <v>3815</v>
      </c>
      <c r="G2949" s="7" t="s">
        <v>8</v>
      </c>
      <c r="H2949" t="s">
        <v>101</v>
      </c>
      <c r="I2949" s="57">
        <v>44657</v>
      </c>
      <c r="J2949" s="56" t="s">
        <v>104</v>
      </c>
      <c r="K2949" s="2" t="s">
        <v>133</v>
      </c>
      <c r="L2949" s="9">
        <v>0</v>
      </c>
      <c r="M2949" t="s">
        <v>3869</v>
      </c>
      <c r="N2949" s="2" t="s">
        <v>85</v>
      </c>
      <c r="O2949" s="2" t="s">
        <v>4139</v>
      </c>
      <c r="P2949" s="2" t="str">
        <f>VLOOKUP(I2949,Period!A:B,2,FALSE)</f>
        <v>2022H1</v>
      </c>
      <c r="Q2949" s="9">
        <f t="shared" si="535"/>
        <v>0</v>
      </c>
      <c r="R2949" s="2">
        <f t="shared" si="533"/>
        <v>0</v>
      </c>
      <c r="S2949" t="str">
        <f t="shared" si="536"/>
        <v>01 Clear (0%)</v>
      </c>
      <c r="T2949" t="str">
        <f t="shared" si="534"/>
        <v>44657S2A_MSIL1CCDM-MLB-CLSTA4465701 Clear (0%)</v>
      </c>
      <c r="U2949">
        <f>IF(COUNTIF(T$2:T2948,T2949)&gt;=1,0,1)</f>
        <v>0</v>
      </c>
      <c r="V2949" s="26" t="s">
        <v>751</v>
      </c>
      <c r="W2949" s="26">
        <f t="shared" si="537"/>
        <v>2022</v>
      </c>
      <c r="X2949" s="26" t="str">
        <f t="shared" si="538"/>
        <v>04</v>
      </c>
      <c r="Y2949" s="26" t="str">
        <f t="shared" si="539"/>
        <v>06</v>
      </c>
      <c r="Z2949" s="26" t="str">
        <f t="shared" si="540"/>
        <v>18</v>
      </c>
      <c r="AA2949" s="26" t="str">
        <f t="shared" si="541"/>
        <v>53</v>
      </c>
      <c r="AB2949" s="26" t="str">
        <f t="shared" si="542"/>
        <v>47</v>
      </c>
      <c r="AC2949" s="86" t="str">
        <f t="shared" si="543"/>
        <v>CLS_TA_2500X1254px_65m_S2A_MSIL1C_20220406_0CC</v>
      </c>
      <c r="AD2949" s="41" t="s">
        <v>752</v>
      </c>
    </row>
    <row r="2950" spans="2:30" x14ac:dyDescent="0.25">
      <c r="B2950" t="s">
        <v>3866</v>
      </c>
      <c r="C2950" t="s">
        <v>3817</v>
      </c>
      <c r="D2950" s="7" t="s">
        <v>3826</v>
      </c>
      <c r="E2950" s="2" t="b">
        <v>1</v>
      </c>
      <c r="F2950" s="2" t="s">
        <v>3815</v>
      </c>
      <c r="G2950" s="7" t="s">
        <v>8</v>
      </c>
      <c r="H2950" t="s">
        <v>101</v>
      </c>
      <c r="I2950" s="57">
        <v>44657</v>
      </c>
      <c r="J2950" s="56" t="s">
        <v>110</v>
      </c>
      <c r="K2950" s="2" t="s">
        <v>154</v>
      </c>
      <c r="L2950" s="9">
        <v>0</v>
      </c>
      <c r="M2950" t="s">
        <v>3869</v>
      </c>
      <c r="N2950" s="2" t="s">
        <v>85</v>
      </c>
      <c r="O2950" s="2" t="s">
        <v>4139</v>
      </c>
      <c r="P2950" s="2" t="str">
        <f>VLOOKUP(I2950,Period!A:B,2,FALSE)</f>
        <v>2022H1</v>
      </c>
      <c r="Q2950" s="9">
        <f t="shared" si="535"/>
        <v>0</v>
      </c>
      <c r="R2950" s="2">
        <f t="shared" si="533"/>
        <v>0</v>
      </c>
      <c r="S2950" t="str">
        <f t="shared" si="536"/>
        <v>01 Clear (0%)</v>
      </c>
      <c r="T2950" t="str">
        <f t="shared" si="534"/>
        <v>44657S2A_MSIL1CCDM-MLB-CLSTA4465701 Clear (0%)</v>
      </c>
      <c r="U2950">
        <f>IF(COUNTIF(T$2:T2949,T2950)&gt;=1,0,1)</f>
        <v>0</v>
      </c>
      <c r="V2950" s="26" t="s">
        <v>751</v>
      </c>
      <c r="W2950" s="26">
        <f t="shared" si="537"/>
        <v>2022</v>
      </c>
      <c r="X2950" s="26" t="str">
        <f t="shared" si="538"/>
        <v>04</v>
      </c>
      <c r="Y2950" s="26" t="str">
        <f t="shared" si="539"/>
        <v>06</v>
      </c>
      <c r="Z2950" s="26" t="str">
        <f t="shared" si="540"/>
        <v>18</v>
      </c>
      <c r="AA2950" s="26" t="str">
        <f t="shared" si="541"/>
        <v>53</v>
      </c>
      <c r="AB2950" s="26" t="str">
        <f t="shared" si="542"/>
        <v>34</v>
      </c>
      <c r="AC2950" s="86" t="str">
        <f t="shared" si="543"/>
        <v>CLS_TA_2500X1254px_65m_S2A_MSIL1C_20220406_0CC</v>
      </c>
      <c r="AD2950" s="41" t="s">
        <v>752</v>
      </c>
    </row>
    <row r="2951" spans="2:30" x14ac:dyDescent="0.25">
      <c r="B2951" t="s">
        <v>3866</v>
      </c>
      <c r="C2951" t="s">
        <v>3817</v>
      </c>
      <c r="D2951" s="7" t="s">
        <v>3826</v>
      </c>
      <c r="E2951" s="2" t="b">
        <v>1</v>
      </c>
      <c r="F2951" s="2" t="s">
        <v>3815</v>
      </c>
      <c r="G2951" s="7" t="s">
        <v>8</v>
      </c>
      <c r="H2951" t="s">
        <v>101</v>
      </c>
      <c r="I2951" s="57">
        <v>44657</v>
      </c>
      <c r="J2951" s="56" t="s">
        <v>111</v>
      </c>
      <c r="K2951" s="2" t="s">
        <v>157</v>
      </c>
      <c r="L2951" s="9">
        <v>0</v>
      </c>
      <c r="M2951" t="s">
        <v>3869</v>
      </c>
      <c r="N2951" s="2" t="s">
        <v>85</v>
      </c>
      <c r="O2951" s="2" t="s">
        <v>4139</v>
      </c>
      <c r="P2951" s="2" t="str">
        <f>VLOOKUP(I2951,Period!A:B,2,FALSE)</f>
        <v>2022H1</v>
      </c>
      <c r="Q2951" s="9">
        <f t="shared" si="535"/>
        <v>0</v>
      </c>
      <c r="R2951" s="2">
        <f t="shared" si="533"/>
        <v>0</v>
      </c>
      <c r="S2951" t="str">
        <f t="shared" si="536"/>
        <v>01 Clear (0%)</v>
      </c>
      <c r="T2951" t="str">
        <f t="shared" si="534"/>
        <v>44657S2A_MSIL1CCDM-MLB-CLSTA4465701 Clear (0%)</v>
      </c>
      <c r="U2951">
        <f>IF(COUNTIF(T$2:T2950,T2951)&gt;=1,0,1)</f>
        <v>0</v>
      </c>
      <c r="V2951" s="26" t="s">
        <v>751</v>
      </c>
      <c r="W2951" s="26">
        <f t="shared" si="537"/>
        <v>2022</v>
      </c>
      <c r="X2951" s="26" t="str">
        <f t="shared" si="538"/>
        <v>04</v>
      </c>
      <c r="Y2951" s="26" t="str">
        <f t="shared" si="539"/>
        <v>06</v>
      </c>
      <c r="Z2951" s="26" t="str">
        <f t="shared" si="540"/>
        <v>18</v>
      </c>
      <c r="AA2951" s="26" t="str">
        <f t="shared" si="541"/>
        <v>53</v>
      </c>
      <c r="AB2951" s="26" t="str">
        <f t="shared" si="542"/>
        <v>33</v>
      </c>
      <c r="AC2951" s="86" t="str">
        <f t="shared" si="543"/>
        <v>CLS_TA_2500X1254px_65m_S2A_MSIL1C_20220406_0CC</v>
      </c>
      <c r="AD2951" s="41" t="s">
        <v>752</v>
      </c>
    </row>
    <row r="2952" spans="2:30" x14ac:dyDescent="0.25">
      <c r="B2952" t="s">
        <v>3866</v>
      </c>
      <c r="C2952" t="s">
        <v>3817</v>
      </c>
      <c r="D2952" s="7" t="s">
        <v>3826</v>
      </c>
      <c r="E2952" s="2" t="b">
        <v>1</v>
      </c>
      <c r="F2952" s="2" t="s">
        <v>3815</v>
      </c>
      <c r="G2952" s="7" t="s">
        <v>8</v>
      </c>
      <c r="H2952" t="s">
        <v>101</v>
      </c>
      <c r="I2952" s="53">
        <v>44655</v>
      </c>
      <c r="J2952" s="42" t="s">
        <v>103</v>
      </c>
      <c r="K2952" s="2" t="s">
        <v>145</v>
      </c>
      <c r="L2952" s="9">
        <v>54.3</v>
      </c>
      <c r="M2952" t="s">
        <v>3869</v>
      </c>
      <c r="N2952" s="2" t="s">
        <v>85</v>
      </c>
      <c r="O2952" s="2" t="s">
        <v>4139</v>
      </c>
      <c r="P2952" s="2" t="str">
        <f>VLOOKUP(I2952,Period!A:B,2,FALSE)</f>
        <v>2022H1</v>
      </c>
      <c r="Q2952" s="9">
        <f t="shared" si="535"/>
        <v>53.524999999999999</v>
      </c>
      <c r="R2952" s="2">
        <f t="shared" ref="R2952:R2959" si="544">ROUNDUP(Q2952/10,0)*10</f>
        <v>60</v>
      </c>
      <c r="S2952" t="str">
        <f t="shared" si="536"/>
        <v>03 Cloudy (40%-90%)</v>
      </c>
      <c r="T2952" t="str">
        <f t="shared" ref="T2952:T2959" si="545">CONCATENATE(I2952,B2952,C2952,H2952,I2952,S2952)</f>
        <v>44655S2A_MSIL1CCDM-MLB-CLSTA4465503 Cloudy (40%-90%)</v>
      </c>
      <c r="U2952">
        <f>IF(COUNTIF(T$2:T2951,T2952)&gt;=1,0,1)</f>
        <v>1</v>
      </c>
      <c r="V2952" s="26" t="s">
        <v>751</v>
      </c>
      <c r="W2952" s="26">
        <f t="shared" si="537"/>
        <v>2022</v>
      </c>
      <c r="X2952" s="26" t="str">
        <f t="shared" si="538"/>
        <v>04</v>
      </c>
      <c r="Y2952" s="26" t="str">
        <f t="shared" si="539"/>
        <v>04</v>
      </c>
      <c r="Z2952" s="26" t="str">
        <f t="shared" si="540"/>
        <v>19</v>
      </c>
      <c r="AA2952" s="26" t="str">
        <f t="shared" si="541"/>
        <v>03</v>
      </c>
      <c r="AB2952" s="26" t="str">
        <f t="shared" si="542"/>
        <v>49</v>
      </c>
      <c r="AC2952" s="86" t="str">
        <f t="shared" si="543"/>
        <v>CLS_TA_2500X1254px_65m_S2A_MSIL1C_20220404_60CC</v>
      </c>
      <c r="AD2952" s="41" t="s">
        <v>752</v>
      </c>
    </row>
    <row r="2953" spans="2:30" x14ac:dyDescent="0.25">
      <c r="B2953" t="s">
        <v>3866</v>
      </c>
      <c r="C2953" t="s">
        <v>3817</v>
      </c>
      <c r="D2953" s="7" t="s">
        <v>3826</v>
      </c>
      <c r="E2953" s="2" t="b">
        <v>1</v>
      </c>
      <c r="F2953" s="2" t="s">
        <v>3815</v>
      </c>
      <c r="G2953" s="7" t="s">
        <v>8</v>
      </c>
      <c r="H2953" t="s">
        <v>101</v>
      </c>
      <c r="I2953" s="53">
        <v>44655</v>
      </c>
      <c r="J2953" s="42" t="s">
        <v>104</v>
      </c>
      <c r="K2953" s="2" t="s">
        <v>137</v>
      </c>
      <c r="L2953" s="9">
        <v>40.4</v>
      </c>
      <c r="M2953" t="s">
        <v>3869</v>
      </c>
      <c r="N2953" s="2" t="s">
        <v>85</v>
      </c>
      <c r="O2953" s="2" t="s">
        <v>4139</v>
      </c>
      <c r="P2953" s="2" t="str">
        <f>VLOOKUP(I2953,Period!A:B,2,FALSE)</f>
        <v>2022H1</v>
      </c>
      <c r="Q2953" s="9">
        <f t="shared" si="535"/>
        <v>53.524999999999999</v>
      </c>
      <c r="R2953" s="2">
        <f t="shared" si="544"/>
        <v>60</v>
      </c>
      <c r="S2953" t="str">
        <f t="shared" si="536"/>
        <v>03 Cloudy (40%-90%)</v>
      </c>
      <c r="T2953" t="str">
        <f t="shared" si="545"/>
        <v>44655S2A_MSIL1CCDM-MLB-CLSTA4465503 Cloudy (40%-90%)</v>
      </c>
      <c r="U2953">
        <f>IF(COUNTIF(T$2:T2952,T2953)&gt;=1,0,1)</f>
        <v>0</v>
      </c>
      <c r="V2953" s="26" t="s">
        <v>751</v>
      </c>
      <c r="W2953" s="26">
        <f t="shared" si="537"/>
        <v>2022</v>
      </c>
      <c r="X2953" s="26" t="str">
        <f t="shared" si="538"/>
        <v>04</v>
      </c>
      <c r="Y2953" s="26" t="str">
        <f t="shared" si="539"/>
        <v>04</v>
      </c>
      <c r="Z2953" s="26" t="str">
        <f t="shared" si="540"/>
        <v>19</v>
      </c>
      <c r="AA2953" s="26" t="str">
        <f t="shared" si="541"/>
        <v>03</v>
      </c>
      <c r="AB2953" s="26" t="str">
        <f t="shared" si="542"/>
        <v>48</v>
      </c>
      <c r="AC2953" s="86" t="str">
        <f t="shared" si="543"/>
        <v>CLS_TA_2500X1254px_65m_S2A_MSIL1C_20220404_60CC</v>
      </c>
      <c r="AD2953" s="41" t="s">
        <v>752</v>
      </c>
    </row>
    <row r="2954" spans="2:30" x14ac:dyDescent="0.25">
      <c r="B2954" t="s">
        <v>3866</v>
      </c>
      <c r="C2954" t="s">
        <v>3817</v>
      </c>
      <c r="D2954" s="7" t="s">
        <v>3826</v>
      </c>
      <c r="E2954" s="2" t="b">
        <v>1</v>
      </c>
      <c r="F2954" s="2" t="s">
        <v>3815</v>
      </c>
      <c r="G2954" s="7" t="s">
        <v>8</v>
      </c>
      <c r="H2954" t="s">
        <v>101</v>
      </c>
      <c r="I2954" s="53">
        <v>44655</v>
      </c>
      <c r="J2954" s="42" t="s">
        <v>110</v>
      </c>
      <c r="K2954" s="2" t="s">
        <v>156</v>
      </c>
      <c r="L2954" s="9">
        <v>60.9</v>
      </c>
      <c r="M2954" t="s">
        <v>3869</v>
      </c>
      <c r="N2954" s="2" t="s">
        <v>85</v>
      </c>
      <c r="O2954" s="2" t="s">
        <v>4139</v>
      </c>
      <c r="P2954" s="2" t="str">
        <f>VLOOKUP(I2954,Period!A:B,2,FALSE)</f>
        <v>2022H1</v>
      </c>
      <c r="Q2954" s="9">
        <f t="shared" si="535"/>
        <v>53.524999999999999</v>
      </c>
      <c r="R2954" s="2">
        <f t="shared" si="544"/>
        <v>60</v>
      </c>
      <c r="S2954" t="str">
        <f t="shared" si="536"/>
        <v>03 Cloudy (40%-90%)</v>
      </c>
      <c r="T2954" t="str">
        <f t="shared" si="545"/>
        <v>44655S2A_MSIL1CCDM-MLB-CLSTA4465503 Cloudy (40%-90%)</v>
      </c>
      <c r="U2954">
        <f>IF(COUNTIF(T$2:T2953,T2954)&gt;=1,0,1)</f>
        <v>0</v>
      </c>
      <c r="V2954" s="26" t="s">
        <v>751</v>
      </c>
      <c r="W2954" s="26">
        <f t="shared" si="537"/>
        <v>2022</v>
      </c>
      <c r="X2954" s="26" t="str">
        <f t="shared" si="538"/>
        <v>04</v>
      </c>
      <c r="Y2954" s="26" t="str">
        <f t="shared" si="539"/>
        <v>04</v>
      </c>
      <c r="Z2954" s="26" t="str">
        <f t="shared" si="540"/>
        <v>19</v>
      </c>
      <c r="AA2954" s="26" t="str">
        <f t="shared" si="541"/>
        <v>03</v>
      </c>
      <c r="AB2954" s="26" t="str">
        <f t="shared" si="542"/>
        <v>34</v>
      </c>
      <c r="AC2954" s="86" t="str">
        <f t="shared" si="543"/>
        <v>CLS_TA_2500X1254px_65m_S2A_MSIL1C_20220404_60CC</v>
      </c>
      <c r="AD2954" s="41" t="s">
        <v>752</v>
      </c>
    </row>
    <row r="2955" spans="2:30" x14ac:dyDescent="0.25">
      <c r="B2955" t="s">
        <v>3866</v>
      </c>
      <c r="C2955" t="s">
        <v>3817</v>
      </c>
      <c r="D2955" s="7" t="s">
        <v>3826</v>
      </c>
      <c r="E2955" s="2" t="b">
        <v>1</v>
      </c>
      <c r="F2955" s="2" t="s">
        <v>3815</v>
      </c>
      <c r="G2955" s="7" t="s">
        <v>8</v>
      </c>
      <c r="H2955" t="s">
        <v>101</v>
      </c>
      <c r="I2955" s="53">
        <v>44655</v>
      </c>
      <c r="J2955" s="42" t="s">
        <v>111</v>
      </c>
      <c r="K2955" s="2" t="s">
        <v>156</v>
      </c>
      <c r="L2955" s="9">
        <v>58.5</v>
      </c>
      <c r="M2955" t="s">
        <v>3869</v>
      </c>
      <c r="N2955" s="2" t="s">
        <v>85</v>
      </c>
      <c r="O2955" s="2" t="s">
        <v>4139</v>
      </c>
      <c r="P2955" s="2" t="str">
        <f>VLOOKUP(I2955,Period!A:B,2,FALSE)</f>
        <v>2022H1</v>
      </c>
      <c r="Q2955" s="9">
        <f t="shared" si="535"/>
        <v>53.524999999999999</v>
      </c>
      <c r="R2955" s="2">
        <f t="shared" si="544"/>
        <v>60</v>
      </c>
      <c r="S2955" t="str">
        <f t="shared" si="536"/>
        <v>03 Cloudy (40%-90%)</v>
      </c>
      <c r="T2955" t="str">
        <f t="shared" si="545"/>
        <v>44655S2A_MSIL1CCDM-MLB-CLSTA4465503 Cloudy (40%-90%)</v>
      </c>
      <c r="U2955">
        <f>IF(COUNTIF(T$2:T2954,T2955)&gt;=1,0,1)</f>
        <v>0</v>
      </c>
      <c r="V2955" s="26" t="s">
        <v>751</v>
      </c>
      <c r="W2955" s="26">
        <f t="shared" si="537"/>
        <v>2022</v>
      </c>
      <c r="X2955" s="26" t="str">
        <f t="shared" si="538"/>
        <v>04</v>
      </c>
      <c r="Y2955" s="26" t="str">
        <f t="shared" si="539"/>
        <v>04</v>
      </c>
      <c r="Z2955" s="26" t="str">
        <f t="shared" si="540"/>
        <v>19</v>
      </c>
      <c r="AA2955" s="26" t="str">
        <f t="shared" si="541"/>
        <v>03</v>
      </c>
      <c r="AB2955" s="26" t="str">
        <f t="shared" si="542"/>
        <v>34</v>
      </c>
      <c r="AC2955" s="86" t="str">
        <f t="shared" si="543"/>
        <v>CLS_TA_2500X1254px_65m_S2A_MSIL1C_20220404_60CC</v>
      </c>
      <c r="AD2955" s="41" t="s">
        <v>752</v>
      </c>
    </row>
    <row r="2956" spans="2:30" x14ac:dyDescent="0.25">
      <c r="B2956" t="s">
        <v>3866</v>
      </c>
      <c r="C2956" t="s">
        <v>3817</v>
      </c>
      <c r="D2956" s="7" t="s">
        <v>3826</v>
      </c>
      <c r="E2956" s="2" t="b">
        <v>1</v>
      </c>
      <c r="F2956" s="2" t="s">
        <v>3815</v>
      </c>
      <c r="G2956" s="7" t="s">
        <v>8</v>
      </c>
      <c r="H2956" t="s">
        <v>101</v>
      </c>
      <c r="I2956" s="57">
        <v>44652</v>
      </c>
      <c r="J2956" s="56" t="s">
        <v>103</v>
      </c>
      <c r="K2956" s="2" t="s">
        <v>132</v>
      </c>
      <c r="L2956" s="9">
        <v>0</v>
      </c>
      <c r="M2956" t="s">
        <v>3869</v>
      </c>
      <c r="N2956" s="2" t="s">
        <v>85</v>
      </c>
      <c r="O2956" s="2" t="s">
        <v>4139</v>
      </c>
      <c r="P2956" s="2" t="str">
        <f>VLOOKUP(I2956,Period!A:B,2,FALSE)</f>
        <v>2022H1</v>
      </c>
      <c r="Q2956" s="9">
        <f t="shared" si="535"/>
        <v>0</v>
      </c>
      <c r="R2956" s="2">
        <f t="shared" si="544"/>
        <v>0</v>
      </c>
      <c r="S2956" t="str">
        <f t="shared" si="536"/>
        <v>01 Clear (0%)</v>
      </c>
      <c r="T2956" t="str">
        <f t="shared" si="545"/>
        <v>44652S2A_MSIL1CCDM-MLB-CLSTA4465201 Clear (0%)</v>
      </c>
      <c r="U2956">
        <f>IF(COUNTIF(T$2:T2955,T2956)&gt;=1,0,1)</f>
        <v>1</v>
      </c>
      <c r="V2956" s="26" t="s">
        <v>751</v>
      </c>
      <c r="W2956" s="26">
        <f t="shared" si="537"/>
        <v>2022</v>
      </c>
      <c r="X2956" s="26" t="str">
        <f t="shared" si="538"/>
        <v>04</v>
      </c>
      <c r="Y2956" s="26" t="str">
        <f t="shared" si="539"/>
        <v>01</v>
      </c>
      <c r="Z2956" s="26" t="str">
        <f t="shared" si="540"/>
        <v>18</v>
      </c>
      <c r="AA2956" s="26" t="str">
        <f t="shared" si="541"/>
        <v>53</v>
      </c>
      <c r="AB2956" s="26" t="str">
        <f t="shared" si="542"/>
        <v>54</v>
      </c>
      <c r="AC2956" s="86" t="str">
        <f t="shared" si="543"/>
        <v>CLS_TA_2500X1254px_65m_S2A_MSIL1C_20220401_0CC</v>
      </c>
      <c r="AD2956" s="41" t="s">
        <v>752</v>
      </c>
    </row>
    <row r="2957" spans="2:30" x14ac:dyDescent="0.25">
      <c r="B2957" t="s">
        <v>3866</v>
      </c>
      <c r="C2957" t="s">
        <v>3817</v>
      </c>
      <c r="D2957" s="7" t="s">
        <v>3826</v>
      </c>
      <c r="E2957" s="2" t="b">
        <v>1</v>
      </c>
      <c r="F2957" s="2" t="s">
        <v>3815</v>
      </c>
      <c r="G2957" s="7" t="s">
        <v>8</v>
      </c>
      <c r="H2957" t="s">
        <v>101</v>
      </c>
      <c r="I2957" s="57">
        <v>44652</v>
      </c>
      <c r="J2957" s="56" t="s">
        <v>104</v>
      </c>
      <c r="K2957" s="2" t="s">
        <v>152</v>
      </c>
      <c r="L2957" s="9">
        <v>0</v>
      </c>
      <c r="M2957" t="s">
        <v>3869</v>
      </c>
      <c r="N2957" s="2" t="s">
        <v>85</v>
      </c>
      <c r="O2957" s="2" t="s">
        <v>4139</v>
      </c>
      <c r="P2957" s="2" t="str">
        <f>VLOOKUP(I2957,Period!A:B,2,FALSE)</f>
        <v>2022H1</v>
      </c>
      <c r="Q2957" s="9">
        <f t="shared" si="535"/>
        <v>0</v>
      </c>
      <c r="R2957" s="2">
        <f t="shared" si="544"/>
        <v>0</v>
      </c>
      <c r="S2957" t="str">
        <f t="shared" si="536"/>
        <v>01 Clear (0%)</v>
      </c>
      <c r="T2957" t="str">
        <f t="shared" si="545"/>
        <v>44652S2A_MSIL1CCDM-MLB-CLSTA4465201 Clear (0%)</v>
      </c>
      <c r="U2957">
        <f>IF(COUNTIF(T$2:T2956,T2957)&gt;=1,0,1)</f>
        <v>0</v>
      </c>
      <c r="V2957" s="26" t="s">
        <v>751</v>
      </c>
      <c r="W2957" s="26">
        <f t="shared" si="537"/>
        <v>2022</v>
      </c>
      <c r="X2957" s="26" t="str">
        <f t="shared" si="538"/>
        <v>04</v>
      </c>
      <c r="Y2957" s="26" t="str">
        <f t="shared" si="539"/>
        <v>01</v>
      </c>
      <c r="Z2957" s="26" t="str">
        <f t="shared" si="540"/>
        <v>18</v>
      </c>
      <c r="AA2957" s="26" t="str">
        <f t="shared" si="541"/>
        <v>53</v>
      </c>
      <c r="AB2957" s="26" t="str">
        <f t="shared" si="542"/>
        <v>53</v>
      </c>
      <c r="AC2957" s="86" t="str">
        <f t="shared" si="543"/>
        <v>CLS_TA_2500X1254px_65m_S2A_MSIL1C_20220401_0CC</v>
      </c>
      <c r="AD2957" s="41" t="s">
        <v>752</v>
      </c>
    </row>
    <row r="2958" spans="2:30" x14ac:dyDescent="0.25">
      <c r="B2958" t="s">
        <v>3866</v>
      </c>
      <c r="C2958" t="s">
        <v>3817</v>
      </c>
      <c r="D2958" s="7" t="s">
        <v>3826</v>
      </c>
      <c r="E2958" s="2" t="b">
        <v>1</v>
      </c>
      <c r="F2958" s="2" t="s">
        <v>3815</v>
      </c>
      <c r="G2958" s="7" t="s">
        <v>8</v>
      </c>
      <c r="H2958" t="s">
        <v>101</v>
      </c>
      <c r="I2958" s="57">
        <v>44652</v>
      </c>
      <c r="J2958" s="56" t="s">
        <v>110</v>
      </c>
      <c r="K2958" s="2" t="s">
        <v>165</v>
      </c>
      <c r="L2958" s="9">
        <v>0</v>
      </c>
      <c r="M2958" t="s">
        <v>3869</v>
      </c>
      <c r="N2958" s="2" t="s">
        <v>85</v>
      </c>
      <c r="O2958" s="2" t="s">
        <v>4139</v>
      </c>
      <c r="P2958" s="2" t="str">
        <f>VLOOKUP(I2958,Period!A:B,2,FALSE)</f>
        <v>2022H1</v>
      </c>
      <c r="Q2958" s="9">
        <f t="shared" si="535"/>
        <v>0</v>
      </c>
      <c r="R2958" s="2">
        <f t="shared" si="544"/>
        <v>0</v>
      </c>
      <c r="S2958" t="str">
        <f t="shared" si="536"/>
        <v>01 Clear (0%)</v>
      </c>
      <c r="T2958" t="str">
        <f t="shared" si="545"/>
        <v>44652S2A_MSIL1CCDM-MLB-CLSTA4465201 Clear (0%)</v>
      </c>
      <c r="U2958">
        <f>IF(COUNTIF(T$2:T2957,T2958)&gt;=1,0,1)</f>
        <v>0</v>
      </c>
      <c r="V2958" s="26" t="s">
        <v>751</v>
      </c>
      <c r="W2958" s="26">
        <f t="shared" si="537"/>
        <v>2022</v>
      </c>
      <c r="X2958" s="26" t="str">
        <f t="shared" si="538"/>
        <v>04</v>
      </c>
      <c r="Y2958" s="26" t="str">
        <f t="shared" si="539"/>
        <v>01</v>
      </c>
      <c r="Z2958" s="26" t="str">
        <f t="shared" si="540"/>
        <v>18</v>
      </c>
      <c r="AA2958" s="26" t="str">
        <f t="shared" si="541"/>
        <v>53</v>
      </c>
      <c r="AB2958" s="26" t="str">
        <f t="shared" si="542"/>
        <v>39</v>
      </c>
      <c r="AC2958" s="86" t="str">
        <f t="shared" si="543"/>
        <v>CLS_TA_2500X1254px_65m_S2A_MSIL1C_20220401_0CC</v>
      </c>
      <c r="AD2958" s="41" t="s">
        <v>752</v>
      </c>
    </row>
    <row r="2959" spans="2:30" x14ac:dyDescent="0.25">
      <c r="B2959" t="s">
        <v>3866</v>
      </c>
      <c r="C2959" t="s">
        <v>3817</v>
      </c>
      <c r="D2959" s="7" t="s">
        <v>3826</v>
      </c>
      <c r="E2959" s="2" t="b">
        <v>1</v>
      </c>
      <c r="F2959" s="2" t="s">
        <v>3815</v>
      </c>
      <c r="G2959" s="7" t="s">
        <v>8</v>
      </c>
      <c r="H2959" t="s">
        <v>101</v>
      </c>
      <c r="I2959" s="57">
        <v>44652</v>
      </c>
      <c r="J2959" s="56" t="s">
        <v>111</v>
      </c>
      <c r="K2959" s="2" t="s">
        <v>163</v>
      </c>
      <c r="L2959" s="9">
        <v>0</v>
      </c>
      <c r="M2959" t="s">
        <v>3869</v>
      </c>
      <c r="N2959" s="2" t="s">
        <v>85</v>
      </c>
      <c r="O2959" s="2" t="s">
        <v>4139</v>
      </c>
      <c r="P2959" s="2" t="str">
        <f>VLOOKUP(I2959,Period!A:B,2,FALSE)</f>
        <v>2022H1</v>
      </c>
      <c r="Q2959" s="9">
        <f t="shared" si="535"/>
        <v>0</v>
      </c>
      <c r="R2959" s="2">
        <f t="shared" si="544"/>
        <v>0</v>
      </c>
      <c r="S2959" t="str">
        <f t="shared" si="536"/>
        <v>01 Clear (0%)</v>
      </c>
      <c r="T2959" t="str">
        <f t="shared" si="545"/>
        <v>44652S2A_MSIL1CCDM-MLB-CLSTA4465201 Clear (0%)</v>
      </c>
      <c r="U2959">
        <f>IF(COUNTIF(T$2:T2958,T2959)&gt;=1,0,1)</f>
        <v>0</v>
      </c>
      <c r="V2959" s="26" t="s">
        <v>751</v>
      </c>
      <c r="W2959" s="26">
        <f t="shared" si="537"/>
        <v>2022</v>
      </c>
      <c r="X2959" s="26" t="str">
        <f t="shared" si="538"/>
        <v>04</v>
      </c>
      <c r="Y2959" s="26" t="str">
        <f t="shared" si="539"/>
        <v>01</v>
      </c>
      <c r="Z2959" s="26" t="str">
        <f t="shared" si="540"/>
        <v>18</v>
      </c>
      <c r="AA2959" s="26" t="str">
        <f t="shared" si="541"/>
        <v>53</v>
      </c>
      <c r="AB2959" s="26" t="str">
        <f t="shared" si="542"/>
        <v>38</v>
      </c>
      <c r="AC2959" s="86" t="str">
        <f t="shared" si="543"/>
        <v>CLS_TA_2500X1254px_65m_S2A_MSIL1C_20220401_0CC</v>
      </c>
      <c r="AD2959" s="41" t="s">
        <v>752</v>
      </c>
    </row>
    <row r="2960" spans="2:30" x14ac:dyDescent="0.25">
      <c r="B2960" t="s">
        <v>3866</v>
      </c>
      <c r="C2960" t="s">
        <v>3817</v>
      </c>
      <c r="D2960" s="7" t="s">
        <v>3826</v>
      </c>
      <c r="E2960" s="2" t="b">
        <v>1</v>
      </c>
      <c r="F2960" s="2" t="s">
        <v>3815</v>
      </c>
      <c r="G2960" s="7" t="s">
        <v>8</v>
      </c>
      <c r="H2960" t="s">
        <v>101</v>
      </c>
      <c r="I2960" s="53">
        <v>44650</v>
      </c>
      <c r="J2960" s="42" t="s">
        <v>103</v>
      </c>
      <c r="K2960" s="2" t="s">
        <v>155</v>
      </c>
      <c r="L2960" s="9">
        <v>74.099999999999994</v>
      </c>
      <c r="M2960" t="s">
        <v>3869</v>
      </c>
      <c r="N2960" s="2" t="s">
        <v>85</v>
      </c>
      <c r="O2960" s="2" t="s">
        <v>4139</v>
      </c>
      <c r="P2960" s="2" t="str">
        <f>VLOOKUP(I2960,Period!A:B,2,FALSE)</f>
        <v>2022H1</v>
      </c>
      <c r="Q2960" s="9">
        <f t="shared" si="535"/>
        <v>69.525000000000006</v>
      </c>
      <c r="R2960" s="2">
        <f t="shared" ref="R2960:R2967" si="546">ROUNDUP(Q2960/10,0)*10</f>
        <v>70</v>
      </c>
      <c r="S2960" t="str">
        <f t="shared" si="536"/>
        <v>03 Cloudy (40%-90%)</v>
      </c>
      <c r="T2960" t="str">
        <f t="shared" ref="T2960:T2967" si="547">CONCATENATE(I2960,B2960,C2960,H2960,I2960,S2960)</f>
        <v>44650S2A_MSIL1CCDM-MLB-CLSTA4465003 Cloudy (40%-90%)</v>
      </c>
      <c r="U2960">
        <f>IF(COUNTIF(T$2:T2959,T2960)&gt;=1,0,1)</f>
        <v>1</v>
      </c>
      <c r="V2960" s="26" t="s">
        <v>751</v>
      </c>
      <c r="W2960" s="26">
        <f t="shared" si="537"/>
        <v>2022</v>
      </c>
      <c r="X2960" s="26" t="str">
        <f t="shared" si="538"/>
        <v>03</v>
      </c>
      <c r="Y2960" s="26">
        <f t="shared" si="539"/>
        <v>30</v>
      </c>
      <c r="Z2960" s="26" t="str">
        <f t="shared" si="540"/>
        <v>19</v>
      </c>
      <c r="AA2960" s="26" t="str">
        <f t="shared" si="541"/>
        <v>03</v>
      </c>
      <c r="AB2960" s="26" t="str">
        <f t="shared" si="542"/>
        <v>44</v>
      </c>
      <c r="AC2960" s="86" t="str">
        <f t="shared" si="543"/>
        <v>CLS_TA_2500X1254px_65m_S2A_MSIL1C_20220330_70CC</v>
      </c>
      <c r="AD2960" s="41" t="s">
        <v>752</v>
      </c>
    </row>
    <row r="2961" spans="2:30" x14ac:dyDescent="0.25">
      <c r="B2961" t="s">
        <v>3866</v>
      </c>
      <c r="C2961" t="s">
        <v>3817</v>
      </c>
      <c r="D2961" s="7" t="s">
        <v>3826</v>
      </c>
      <c r="E2961" s="2" t="b">
        <v>1</v>
      </c>
      <c r="F2961" s="2" t="s">
        <v>3815</v>
      </c>
      <c r="G2961" s="7" t="s">
        <v>8</v>
      </c>
      <c r="H2961" t="s">
        <v>101</v>
      </c>
      <c r="I2961" s="53">
        <v>44650</v>
      </c>
      <c r="J2961" s="42" t="s">
        <v>104</v>
      </c>
      <c r="K2961" s="2" t="s">
        <v>124</v>
      </c>
      <c r="L2961" s="9">
        <v>61.1</v>
      </c>
      <c r="M2961" t="s">
        <v>3869</v>
      </c>
      <c r="N2961" s="2" t="s">
        <v>85</v>
      </c>
      <c r="O2961" s="2" t="s">
        <v>4139</v>
      </c>
      <c r="P2961" s="2" t="str">
        <f>VLOOKUP(I2961,Period!A:B,2,FALSE)</f>
        <v>2022H1</v>
      </c>
      <c r="Q2961" s="9">
        <f t="shared" si="535"/>
        <v>69.525000000000006</v>
      </c>
      <c r="R2961" s="2">
        <f t="shared" si="546"/>
        <v>70</v>
      </c>
      <c r="S2961" t="str">
        <f t="shared" si="536"/>
        <v>03 Cloudy (40%-90%)</v>
      </c>
      <c r="T2961" t="str">
        <f t="shared" si="547"/>
        <v>44650S2A_MSIL1CCDM-MLB-CLSTA4465003 Cloudy (40%-90%)</v>
      </c>
      <c r="U2961">
        <f>IF(COUNTIF(T$2:T2960,T2961)&gt;=1,0,1)</f>
        <v>0</v>
      </c>
      <c r="V2961" s="26" t="s">
        <v>751</v>
      </c>
      <c r="W2961" s="26">
        <f t="shared" si="537"/>
        <v>2022</v>
      </c>
      <c r="X2961" s="26" t="str">
        <f t="shared" si="538"/>
        <v>03</v>
      </c>
      <c r="Y2961" s="26">
        <f t="shared" si="539"/>
        <v>30</v>
      </c>
      <c r="Z2961" s="26" t="str">
        <f t="shared" si="540"/>
        <v>19</v>
      </c>
      <c r="AA2961" s="26" t="str">
        <f t="shared" si="541"/>
        <v>03</v>
      </c>
      <c r="AB2961" s="26" t="str">
        <f t="shared" si="542"/>
        <v>43</v>
      </c>
      <c r="AC2961" s="86" t="str">
        <f t="shared" si="543"/>
        <v>CLS_TA_2500X1254px_65m_S2A_MSIL1C_20220330_70CC</v>
      </c>
      <c r="AD2961" s="41" t="s">
        <v>752</v>
      </c>
    </row>
    <row r="2962" spans="2:30" x14ac:dyDescent="0.25">
      <c r="B2962" t="s">
        <v>3866</v>
      </c>
      <c r="C2962" t="s">
        <v>3817</v>
      </c>
      <c r="D2962" s="7" t="s">
        <v>3826</v>
      </c>
      <c r="E2962" s="2" t="b">
        <v>1</v>
      </c>
      <c r="F2962" s="2" t="s">
        <v>3815</v>
      </c>
      <c r="G2962" s="7" t="s">
        <v>8</v>
      </c>
      <c r="H2962" t="s">
        <v>101</v>
      </c>
      <c r="I2962" s="53">
        <v>44650</v>
      </c>
      <c r="J2962" s="42" t="s">
        <v>110</v>
      </c>
      <c r="K2962" s="2" t="s">
        <v>151</v>
      </c>
      <c r="L2962" s="9">
        <v>74.400000000000006</v>
      </c>
      <c r="M2962" t="s">
        <v>3869</v>
      </c>
      <c r="N2962" s="2" t="s">
        <v>85</v>
      </c>
      <c r="O2962" s="2" t="s">
        <v>4139</v>
      </c>
      <c r="P2962" s="2" t="str">
        <f>VLOOKUP(I2962,Period!A:B,2,FALSE)</f>
        <v>2022H1</v>
      </c>
      <c r="Q2962" s="9">
        <f t="shared" si="535"/>
        <v>69.525000000000006</v>
      </c>
      <c r="R2962" s="2">
        <f t="shared" si="546"/>
        <v>70</v>
      </c>
      <c r="S2962" t="str">
        <f t="shared" si="536"/>
        <v>03 Cloudy (40%-90%)</v>
      </c>
      <c r="T2962" t="str">
        <f t="shared" si="547"/>
        <v>44650S2A_MSIL1CCDM-MLB-CLSTA4465003 Cloudy (40%-90%)</v>
      </c>
      <c r="U2962">
        <f>IF(COUNTIF(T$2:T2961,T2962)&gt;=1,0,1)</f>
        <v>0</v>
      </c>
      <c r="V2962" s="26" t="s">
        <v>751</v>
      </c>
      <c r="W2962" s="26">
        <f t="shared" si="537"/>
        <v>2022</v>
      </c>
      <c r="X2962" s="26" t="str">
        <f t="shared" si="538"/>
        <v>03</v>
      </c>
      <c r="Y2962" s="26">
        <f t="shared" si="539"/>
        <v>30</v>
      </c>
      <c r="Z2962" s="26" t="str">
        <f t="shared" si="540"/>
        <v>19</v>
      </c>
      <c r="AA2962" s="26" t="str">
        <f t="shared" si="541"/>
        <v>03</v>
      </c>
      <c r="AB2962" s="26" t="str">
        <f t="shared" si="542"/>
        <v>30</v>
      </c>
      <c r="AC2962" s="86" t="str">
        <f t="shared" si="543"/>
        <v>CLS_TA_2500X1254px_65m_S2A_MSIL1C_20220330_70CC</v>
      </c>
      <c r="AD2962" s="41" t="s">
        <v>752</v>
      </c>
    </row>
    <row r="2963" spans="2:30" x14ac:dyDescent="0.25">
      <c r="B2963" t="s">
        <v>3866</v>
      </c>
      <c r="C2963" t="s">
        <v>3817</v>
      </c>
      <c r="D2963" s="7" t="s">
        <v>3826</v>
      </c>
      <c r="E2963" s="2" t="b">
        <v>1</v>
      </c>
      <c r="F2963" s="2" t="s">
        <v>3815</v>
      </c>
      <c r="G2963" s="7" t="s">
        <v>8</v>
      </c>
      <c r="H2963" t="s">
        <v>101</v>
      </c>
      <c r="I2963" s="53">
        <v>44650</v>
      </c>
      <c r="J2963" s="42" t="s">
        <v>111</v>
      </c>
      <c r="K2963" s="2" t="s">
        <v>171</v>
      </c>
      <c r="L2963" s="9">
        <v>68.5</v>
      </c>
      <c r="M2963" t="s">
        <v>3869</v>
      </c>
      <c r="N2963" s="2" t="s">
        <v>85</v>
      </c>
      <c r="O2963" s="2" t="s">
        <v>4139</v>
      </c>
      <c r="P2963" s="2" t="str">
        <f>VLOOKUP(I2963,Period!A:B,2,FALSE)</f>
        <v>2022H1</v>
      </c>
      <c r="Q2963" s="9">
        <f t="shared" si="535"/>
        <v>69.525000000000006</v>
      </c>
      <c r="R2963" s="2">
        <f t="shared" si="546"/>
        <v>70</v>
      </c>
      <c r="S2963" t="str">
        <f t="shared" si="536"/>
        <v>03 Cloudy (40%-90%)</v>
      </c>
      <c r="T2963" t="str">
        <f t="shared" si="547"/>
        <v>44650S2A_MSIL1CCDM-MLB-CLSTA4465003 Cloudy (40%-90%)</v>
      </c>
      <c r="U2963">
        <f>IF(COUNTIF(T$2:T2962,T2963)&gt;=1,0,1)</f>
        <v>0</v>
      </c>
      <c r="V2963" s="26" t="s">
        <v>751</v>
      </c>
      <c r="W2963" s="26">
        <f t="shared" si="537"/>
        <v>2022</v>
      </c>
      <c r="X2963" s="26" t="str">
        <f t="shared" si="538"/>
        <v>03</v>
      </c>
      <c r="Y2963" s="26">
        <f t="shared" si="539"/>
        <v>30</v>
      </c>
      <c r="Z2963" s="26" t="str">
        <f t="shared" si="540"/>
        <v>19</v>
      </c>
      <c r="AA2963" s="26" t="str">
        <f t="shared" si="541"/>
        <v>03</v>
      </c>
      <c r="AB2963" s="26" t="str">
        <f t="shared" si="542"/>
        <v>29</v>
      </c>
      <c r="AC2963" s="86" t="str">
        <f t="shared" si="543"/>
        <v>CLS_TA_2500X1254px_65m_S2A_MSIL1C_20220330_70CC</v>
      </c>
      <c r="AD2963" s="41" t="s">
        <v>752</v>
      </c>
    </row>
    <row r="2964" spans="2:30" x14ac:dyDescent="0.25">
      <c r="B2964" t="s">
        <v>3866</v>
      </c>
      <c r="C2964" t="s">
        <v>3817</v>
      </c>
      <c r="D2964" s="7" t="s">
        <v>3826</v>
      </c>
      <c r="E2964" s="2" t="b">
        <v>1</v>
      </c>
      <c r="F2964" s="2" t="s">
        <v>3815</v>
      </c>
      <c r="G2964" s="7" t="s">
        <v>8</v>
      </c>
      <c r="H2964" t="s">
        <v>101</v>
      </c>
      <c r="I2964" s="57">
        <v>44647</v>
      </c>
      <c r="J2964" s="56" t="s">
        <v>103</v>
      </c>
      <c r="K2964" s="2" t="s">
        <v>116</v>
      </c>
      <c r="L2964" s="9">
        <v>12.1</v>
      </c>
      <c r="M2964" t="s">
        <v>3869</v>
      </c>
      <c r="N2964" s="2" t="s">
        <v>85</v>
      </c>
      <c r="O2964" s="2" t="s">
        <v>4139</v>
      </c>
      <c r="P2964" s="2" t="str">
        <f>VLOOKUP(I2964,Period!A:B,2,FALSE)</f>
        <v>2022H1</v>
      </c>
      <c r="Q2964" s="9">
        <f t="shared" si="535"/>
        <v>8.85</v>
      </c>
      <c r="R2964" s="2">
        <f t="shared" si="546"/>
        <v>10</v>
      </c>
      <c r="S2964" t="str">
        <f t="shared" si="536"/>
        <v>02 Sunny (10%-30%)</v>
      </c>
      <c r="T2964" t="str">
        <f t="shared" si="547"/>
        <v>44647S2A_MSIL1CCDM-MLB-CLSTA4464702 Sunny (10%-30%)</v>
      </c>
      <c r="U2964">
        <f>IF(COUNTIF(T$2:T2963,T2964)&gt;=1,0,1)</f>
        <v>1</v>
      </c>
      <c r="V2964" s="26" t="s">
        <v>751</v>
      </c>
      <c r="W2964" s="26">
        <f t="shared" si="537"/>
        <v>2022</v>
      </c>
      <c r="X2964" s="26" t="str">
        <f t="shared" si="538"/>
        <v>03</v>
      </c>
      <c r="Y2964" s="26">
        <f t="shared" si="539"/>
        <v>27</v>
      </c>
      <c r="Z2964" s="26" t="str">
        <f t="shared" si="540"/>
        <v>18</v>
      </c>
      <c r="AA2964" s="26" t="str">
        <f t="shared" si="541"/>
        <v>53</v>
      </c>
      <c r="AB2964" s="26" t="str">
        <f t="shared" si="542"/>
        <v>49</v>
      </c>
      <c r="AC2964" s="86" t="str">
        <f t="shared" si="543"/>
        <v>CLS_TA_2500X1254px_65m_S2A_MSIL1C_20220327_10CC</v>
      </c>
      <c r="AD2964" s="41" t="s">
        <v>752</v>
      </c>
    </row>
    <row r="2965" spans="2:30" x14ac:dyDescent="0.25">
      <c r="B2965" t="s">
        <v>3866</v>
      </c>
      <c r="C2965" t="s">
        <v>3817</v>
      </c>
      <c r="D2965" s="7" t="s">
        <v>3826</v>
      </c>
      <c r="E2965" s="2" t="b">
        <v>1</v>
      </c>
      <c r="F2965" s="2" t="s">
        <v>3815</v>
      </c>
      <c r="G2965" s="7" t="s">
        <v>8</v>
      </c>
      <c r="H2965" t="s">
        <v>101</v>
      </c>
      <c r="I2965" s="57">
        <v>44647</v>
      </c>
      <c r="J2965" s="56" t="s">
        <v>104</v>
      </c>
      <c r="K2965" s="2" t="s">
        <v>135</v>
      </c>
      <c r="L2965" s="9">
        <v>6.7</v>
      </c>
      <c r="M2965" t="s">
        <v>3869</v>
      </c>
      <c r="N2965" s="2" t="s">
        <v>85</v>
      </c>
      <c r="O2965" s="2" t="s">
        <v>4139</v>
      </c>
      <c r="P2965" s="2" t="str">
        <f>VLOOKUP(I2965,Period!A:B,2,FALSE)</f>
        <v>2022H1</v>
      </c>
      <c r="Q2965" s="9">
        <f t="shared" si="535"/>
        <v>8.85</v>
      </c>
      <c r="R2965" s="2">
        <f t="shared" si="546"/>
        <v>10</v>
      </c>
      <c r="S2965" t="str">
        <f t="shared" si="536"/>
        <v>02 Sunny (10%-30%)</v>
      </c>
      <c r="T2965" t="str">
        <f t="shared" si="547"/>
        <v>44647S2A_MSIL1CCDM-MLB-CLSTA4464702 Sunny (10%-30%)</v>
      </c>
      <c r="U2965">
        <f>IF(COUNTIF(T$2:T2964,T2965)&gt;=1,0,1)</f>
        <v>0</v>
      </c>
      <c r="V2965" s="26" t="s">
        <v>751</v>
      </c>
      <c r="W2965" s="26">
        <f t="shared" si="537"/>
        <v>2022</v>
      </c>
      <c r="X2965" s="26" t="str">
        <f t="shared" si="538"/>
        <v>03</v>
      </c>
      <c r="Y2965" s="26">
        <f t="shared" si="539"/>
        <v>27</v>
      </c>
      <c r="Z2965" s="26" t="str">
        <f t="shared" si="540"/>
        <v>18</v>
      </c>
      <c r="AA2965" s="26" t="str">
        <f t="shared" si="541"/>
        <v>53</v>
      </c>
      <c r="AB2965" s="26" t="str">
        <f t="shared" si="542"/>
        <v>48</v>
      </c>
      <c r="AC2965" s="86" t="str">
        <f t="shared" si="543"/>
        <v>CLS_TA_2500X1254px_65m_S2A_MSIL1C_20220327_10CC</v>
      </c>
      <c r="AD2965" s="41" t="s">
        <v>752</v>
      </c>
    </row>
    <row r="2966" spans="2:30" x14ac:dyDescent="0.25">
      <c r="B2966" t="s">
        <v>3866</v>
      </c>
      <c r="C2966" t="s">
        <v>3817</v>
      </c>
      <c r="D2966" s="7" t="s">
        <v>3826</v>
      </c>
      <c r="E2966" s="2" t="b">
        <v>1</v>
      </c>
      <c r="F2966" s="2" t="s">
        <v>3815</v>
      </c>
      <c r="G2966" s="7" t="s">
        <v>8</v>
      </c>
      <c r="H2966" t="s">
        <v>101</v>
      </c>
      <c r="I2966" s="57">
        <v>44647</v>
      </c>
      <c r="J2966" s="56" t="s">
        <v>110</v>
      </c>
      <c r="K2966" s="2" t="s">
        <v>154</v>
      </c>
      <c r="L2966" s="9">
        <v>7.1</v>
      </c>
      <c r="M2966" t="s">
        <v>3869</v>
      </c>
      <c r="N2966" s="2" t="s">
        <v>85</v>
      </c>
      <c r="O2966" s="2" t="s">
        <v>4139</v>
      </c>
      <c r="P2966" s="2" t="str">
        <f>VLOOKUP(I2966,Period!A:B,2,FALSE)</f>
        <v>2022H1</v>
      </c>
      <c r="Q2966" s="9">
        <f t="shared" si="535"/>
        <v>8.85</v>
      </c>
      <c r="R2966" s="2">
        <f t="shared" si="546"/>
        <v>10</v>
      </c>
      <c r="S2966" t="str">
        <f t="shared" si="536"/>
        <v>02 Sunny (10%-30%)</v>
      </c>
      <c r="T2966" t="str">
        <f t="shared" si="547"/>
        <v>44647S2A_MSIL1CCDM-MLB-CLSTA4464702 Sunny (10%-30%)</v>
      </c>
      <c r="U2966">
        <f>IF(COUNTIF(T$2:T2965,T2966)&gt;=1,0,1)</f>
        <v>0</v>
      </c>
      <c r="V2966" s="26" t="s">
        <v>751</v>
      </c>
      <c r="W2966" s="26">
        <f t="shared" si="537"/>
        <v>2022</v>
      </c>
      <c r="X2966" s="26" t="str">
        <f t="shared" si="538"/>
        <v>03</v>
      </c>
      <c r="Y2966" s="26">
        <f t="shared" si="539"/>
        <v>27</v>
      </c>
      <c r="Z2966" s="26" t="str">
        <f t="shared" si="540"/>
        <v>18</v>
      </c>
      <c r="AA2966" s="26" t="str">
        <f t="shared" si="541"/>
        <v>53</v>
      </c>
      <c r="AB2966" s="26" t="str">
        <f t="shared" si="542"/>
        <v>34</v>
      </c>
      <c r="AC2966" s="86" t="str">
        <f t="shared" si="543"/>
        <v>CLS_TA_2500X1254px_65m_S2A_MSIL1C_20220327_10CC</v>
      </c>
      <c r="AD2966" s="41" t="s">
        <v>752</v>
      </c>
    </row>
    <row r="2967" spans="2:30" x14ac:dyDescent="0.25">
      <c r="B2967" t="s">
        <v>3866</v>
      </c>
      <c r="C2967" t="s">
        <v>3817</v>
      </c>
      <c r="D2967" s="7" t="s">
        <v>3826</v>
      </c>
      <c r="E2967" s="2" t="b">
        <v>1</v>
      </c>
      <c r="F2967" s="2" t="s">
        <v>3815</v>
      </c>
      <c r="G2967" s="7" t="s">
        <v>8</v>
      </c>
      <c r="H2967" t="s">
        <v>101</v>
      </c>
      <c r="I2967" s="57">
        <v>44647</v>
      </c>
      <c r="J2967" s="56" t="s">
        <v>111</v>
      </c>
      <c r="K2967" s="2" t="s">
        <v>157</v>
      </c>
      <c r="L2967" s="9">
        <v>9.5</v>
      </c>
      <c r="M2967" t="s">
        <v>3869</v>
      </c>
      <c r="N2967" s="2" t="s">
        <v>85</v>
      </c>
      <c r="O2967" s="2" t="s">
        <v>4139</v>
      </c>
      <c r="P2967" s="2" t="str">
        <f>VLOOKUP(I2967,Period!A:B,2,FALSE)</f>
        <v>2022H1</v>
      </c>
      <c r="Q2967" s="9">
        <f t="shared" si="535"/>
        <v>8.85</v>
      </c>
      <c r="R2967" s="2">
        <f t="shared" si="546"/>
        <v>10</v>
      </c>
      <c r="S2967" t="str">
        <f t="shared" si="536"/>
        <v>02 Sunny (10%-30%)</v>
      </c>
      <c r="T2967" t="str">
        <f t="shared" si="547"/>
        <v>44647S2A_MSIL1CCDM-MLB-CLSTA4464702 Sunny (10%-30%)</v>
      </c>
      <c r="U2967">
        <f>IF(COUNTIF(T$2:T2966,T2967)&gt;=1,0,1)</f>
        <v>0</v>
      </c>
      <c r="V2967" s="26" t="s">
        <v>751</v>
      </c>
      <c r="W2967" s="26">
        <f t="shared" si="537"/>
        <v>2022</v>
      </c>
      <c r="X2967" s="26" t="str">
        <f t="shared" si="538"/>
        <v>03</v>
      </c>
      <c r="Y2967" s="26">
        <f t="shared" si="539"/>
        <v>27</v>
      </c>
      <c r="Z2967" s="26" t="str">
        <f t="shared" si="540"/>
        <v>18</v>
      </c>
      <c r="AA2967" s="26" t="str">
        <f t="shared" si="541"/>
        <v>53</v>
      </c>
      <c r="AB2967" s="26" t="str">
        <f t="shared" si="542"/>
        <v>33</v>
      </c>
      <c r="AC2967" s="86" t="str">
        <f t="shared" si="543"/>
        <v>CLS_TA_2500X1254px_65m_S2A_MSIL1C_20220327_10CC</v>
      </c>
      <c r="AD2967" s="41" t="s">
        <v>752</v>
      </c>
    </row>
    <row r="2968" spans="2:30" x14ac:dyDescent="0.25">
      <c r="B2968" t="s">
        <v>3866</v>
      </c>
      <c r="C2968" t="s">
        <v>3817</v>
      </c>
      <c r="D2968" s="7" t="s">
        <v>3826</v>
      </c>
      <c r="E2968" s="2" t="b">
        <v>1</v>
      </c>
      <c r="F2968" s="2" t="s">
        <v>3815</v>
      </c>
      <c r="G2968" s="7" t="s">
        <v>8</v>
      </c>
      <c r="H2968" t="s">
        <v>101</v>
      </c>
      <c r="I2968" s="53">
        <v>44645</v>
      </c>
      <c r="J2968" s="42" t="s">
        <v>103</v>
      </c>
      <c r="K2968" s="2" t="s">
        <v>136</v>
      </c>
      <c r="L2968" s="9">
        <v>1.8</v>
      </c>
      <c r="M2968" t="s">
        <v>3869</v>
      </c>
      <c r="N2968" s="2" t="s">
        <v>85</v>
      </c>
      <c r="O2968" s="2" t="s">
        <v>4139</v>
      </c>
      <c r="P2968" s="2" t="str">
        <f>VLOOKUP(I2968,Period!A:B,2,FALSE)</f>
        <v>2022H1</v>
      </c>
      <c r="Q2968" s="9">
        <f t="shared" si="535"/>
        <v>0.52500000000000002</v>
      </c>
      <c r="R2968" s="2">
        <f t="shared" ref="R2968:R3007" si="548">ROUNDUP(Q2968/10,0)*10</f>
        <v>10</v>
      </c>
      <c r="S2968" t="str">
        <f t="shared" si="536"/>
        <v>02 Sunny (10%-30%)</v>
      </c>
      <c r="T2968" t="str">
        <f t="shared" ref="T2968:T3007" si="549">CONCATENATE(I2968,B2968,C2968,H2968,I2968,S2968)</f>
        <v>44645S2A_MSIL1CCDM-MLB-CLSTA4464502 Sunny (10%-30%)</v>
      </c>
      <c r="U2968">
        <f>IF(COUNTIF(T$2:T2967,T2968)&gt;=1,0,1)</f>
        <v>1</v>
      </c>
      <c r="V2968" s="26" t="s">
        <v>751</v>
      </c>
      <c r="W2968" s="26">
        <f t="shared" si="537"/>
        <v>2022</v>
      </c>
      <c r="X2968" s="26" t="str">
        <f t="shared" si="538"/>
        <v>03</v>
      </c>
      <c r="Y2968" s="26">
        <f t="shared" si="539"/>
        <v>25</v>
      </c>
      <c r="Z2968" s="26" t="str">
        <f t="shared" si="540"/>
        <v>19</v>
      </c>
      <c r="AA2968" s="26" t="str">
        <f t="shared" si="541"/>
        <v>03</v>
      </c>
      <c r="AB2968" s="26" t="str">
        <f t="shared" si="542"/>
        <v>50</v>
      </c>
      <c r="AC2968" s="86" t="str">
        <f t="shared" si="543"/>
        <v>CLS_TA_2500X1254px_65m_S2A_MSIL1C_20220325_10CC</v>
      </c>
      <c r="AD2968" s="41" t="s">
        <v>752</v>
      </c>
    </row>
    <row r="2969" spans="2:30" x14ac:dyDescent="0.25">
      <c r="B2969" t="s">
        <v>3866</v>
      </c>
      <c r="C2969" t="s">
        <v>3817</v>
      </c>
      <c r="D2969" s="7" t="s">
        <v>3826</v>
      </c>
      <c r="E2969" s="2" t="b">
        <v>1</v>
      </c>
      <c r="F2969" s="2" t="s">
        <v>3815</v>
      </c>
      <c r="G2969" s="7" t="s">
        <v>8</v>
      </c>
      <c r="H2969" t="s">
        <v>101</v>
      </c>
      <c r="I2969" s="53">
        <v>44645</v>
      </c>
      <c r="J2969" s="42" t="s">
        <v>104</v>
      </c>
      <c r="K2969" s="2" t="s">
        <v>145</v>
      </c>
      <c r="L2969" s="9">
        <v>0.3</v>
      </c>
      <c r="M2969" t="s">
        <v>3869</v>
      </c>
      <c r="N2969" s="2" t="s">
        <v>85</v>
      </c>
      <c r="O2969" s="2" t="s">
        <v>4139</v>
      </c>
      <c r="P2969" s="2" t="str">
        <f>VLOOKUP(I2969,Period!A:B,2,FALSE)</f>
        <v>2022H1</v>
      </c>
      <c r="Q2969" s="9">
        <f t="shared" si="535"/>
        <v>0.52500000000000002</v>
      </c>
      <c r="R2969" s="2">
        <f t="shared" si="548"/>
        <v>10</v>
      </c>
      <c r="S2969" t="str">
        <f t="shared" si="536"/>
        <v>02 Sunny (10%-30%)</v>
      </c>
      <c r="T2969" t="str">
        <f t="shared" si="549"/>
        <v>44645S2A_MSIL1CCDM-MLB-CLSTA4464502 Sunny (10%-30%)</v>
      </c>
      <c r="U2969">
        <f>IF(COUNTIF(T$2:T2968,T2969)&gt;=1,0,1)</f>
        <v>0</v>
      </c>
      <c r="V2969" s="26" t="s">
        <v>751</v>
      </c>
      <c r="W2969" s="26">
        <f t="shared" si="537"/>
        <v>2022</v>
      </c>
      <c r="X2969" s="26" t="str">
        <f t="shared" si="538"/>
        <v>03</v>
      </c>
      <c r="Y2969" s="26">
        <f t="shared" si="539"/>
        <v>25</v>
      </c>
      <c r="Z2969" s="26" t="str">
        <f t="shared" si="540"/>
        <v>19</v>
      </c>
      <c r="AA2969" s="26" t="str">
        <f t="shared" si="541"/>
        <v>03</v>
      </c>
      <c r="AB2969" s="26" t="str">
        <f t="shared" si="542"/>
        <v>49</v>
      </c>
      <c r="AC2969" s="86" t="str">
        <f t="shared" si="543"/>
        <v>CLS_TA_2500X1254px_65m_S2A_MSIL1C_20220325_10CC</v>
      </c>
      <c r="AD2969" s="41" t="s">
        <v>752</v>
      </c>
    </row>
    <row r="2970" spans="2:30" x14ac:dyDescent="0.25">
      <c r="B2970" t="s">
        <v>3866</v>
      </c>
      <c r="C2970" t="s">
        <v>3817</v>
      </c>
      <c r="D2970" s="7" t="s">
        <v>3826</v>
      </c>
      <c r="E2970" s="2" t="b">
        <v>1</v>
      </c>
      <c r="F2970" s="2" t="s">
        <v>3815</v>
      </c>
      <c r="G2970" s="7" t="s">
        <v>8</v>
      </c>
      <c r="H2970" t="s">
        <v>101</v>
      </c>
      <c r="I2970" s="53">
        <v>44645</v>
      </c>
      <c r="J2970" s="42" t="s">
        <v>110</v>
      </c>
      <c r="K2970" s="2" t="s">
        <v>130</v>
      </c>
      <c r="L2970" s="9">
        <v>0</v>
      </c>
      <c r="M2970" t="s">
        <v>3869</v>
      </c>
      <c r="N2970" s="2" t="s">
        <v>85</v>
      </c>
      <c r="O2970" s="2" t="s">
        <v>4139</v>
      </c>
      <c r="P2970" s="2" t="str">
        <f>VLOOKUP(I2970,Period!A:B,2,FALSE)</f>
        <v>2022H1</v>
      </c>
      <c r="Q2970" s="9">
        <f t="shared" si="535"/>
        <v>0.52500000000000002</v>
      </c>
      <c r="R2970" s="2">
        <f t="shared" si="548"/>
        <v>10</v>
      </c>
      <c r="S2970" t="str">
        <f t="shared" si="536"/>
        <v>02 Sunny (10%-30%)</v>
      </c>
      <c r="T2970" t="str">
        <f t="shared" si="549"/>
        <v>44645S2A_MSIL1CCDM-MLB-CLSTA4464502 Sunny (10%-30%)</v>
      </c>
      <c r="U2970">
        <f>IF(COUNTIF(T$2:T2969,T2970)&gt;=1,0,1)</f>
        <v>0</v>
      </c>
      <c r="V2970" s="26" t="s">
        <v>751</v>
      </c>
      <c r="W2970" s="26">
        <f t="shared" si="537"/>
        <v>2022</v>
      </c>
      <c r="X2970" s="26" t="str">
        <f t="shared" si="538"/>
        <v>03</v>
      </c>
      <c r="Y2970" s="26">
        <f t="shared" si="539"/>
        <v>25</v>
      </c>
      <c r="Z2970" s="26" t="str">
        <f t="shared" si="540"/>
        <v>19</v>
      </c>
      <c r="AA2970" s="26" t="str">
        <f t="shared" si="541"/>
        <v>03</v>
      </c>
      <c r="AB2970" s="26" t="str">
        <f t="shared" si="542"/>
        <v>36</v>
      </c>
      <c r="AC2970" s="86" t="str">
        <f t="shared" si="543"/>
        <v>CLS_TA_2500X1254px_65m_S2A_MSIL1C_20220325_10CC</v>
      </c>
      <c r="AD2970" s="41" t="s">
        <v>752</v>
      </c>
    </row>
    <row r="2971" spans="2:30" x14ac:dyDescent="0.25">
      <c r="B2971" t="s">
        <v>3866</v>
      </c>
      <c r="C2971" t="s">
        <v>3817</v>
      </c>
      <c r="D2971" s="7" t="s">
        <v>3826</v>
      </c>
      <c r="E2971" s="2" t="b">
        <v>1</v>
      </c>
      <c r="F2971" s="2" t="s">
        <v>3815</v>
      </c>
      <c r="G2971" s="7" t="s">
        <v>8</v>
      </c>
      <c r="H2971" t="s">
        <v>101</v>
      </c>
      <c r="I2971" s="53">
        <v>44645</v>
      </c>
      <c r="J2971" s="42" t="s">
        <v>111</v>
      </c>
      <c r="K2971" s="2" t="s">
        <v>149</v>
      </c>
      <c r="L2971" s="9">
        <v>0</v>
      </c>
      <c r="M2971" t="s">
        <v>3869</v>
      </c>
      <c r="N2971" s="2" t="s">
        <v>85</v>
      </c>
      <c r="O2971" s="2" t="s">
        <v>4139</v>
      </c>
      <c r="P2971" s="2" t="str">
        <f>VLOOKUP(I2971,Period!A:B,2,FALSE)</f>
        <v>2022H1</v>
      </c>
      <c r="Q2971" s="9">
        <f t="shared" si="535"/>
        <v>0.52500000000000002</v>
      </c>
      <c r="R2971" s="2">
        <f t="shared" si="548"/>
        <v>10</v>
      </c>
      <c r="S2971" t="str">
        <f t="shared" si="536"/>
        <v>02 Sunny (10%-30%)</v>
      </c>
      <c r="T2971" t="str">
        <f t="shared" si="549"/>
        <v>44645S2A_MSIL1CCDM-MLB-CLSTA4464502 Sunny (10%-30%)</v>
      </c>
      <c r="U2971">
        <f>IF(COUNTIF(T$2:T2970,T2971)&gt;=1,0,1)</f>
        <v>0</v>
      </c>
      <c r="V2971" s="26" t="s">
        <v>751</v>
      </c>
      <c r="W2971" s="26">
        <f t="shared" si="537"/>
        <v>2022</v>
      </c>
      <c r="X2971" s="26" t="str">
        <f t="shared" si="538"/>
        <v>03</v>
      </c>
      <c r="Y2971" s="26">
        <f t="shared" si="539"/>
        <v>25</v>
      </c>
      <c r="Z2971" s="26" t="str">
        <f t="shared" si="540"/>
        <v>19</v>
      </c>
      <c r="AA2971" s="26" t="str">
        <f t="shared" si="541"/>
        <v>03</v>
      </c>
      <c r="AB2971" s="26" t="str">
        <f t="shared" si="542"/>
        <v>35</v>
      </c>
      <c r="AC2971" s="86" t="str">
        <f t="shared" si="543"/>
        <v>CLS_TA_2500X1254px_65m_S2A_MSIL1C_20220325_10CC</v>
      </c>
      <c r="AD2971" s="41" t="s">
        <v>752</v>
      </c>
    </row>
    <row r="2972" spans="2:30" x14ac:dyDescent="0.25">
      <c r="B2972" t="s">
        <v>3866</v>
      </c>
      <c r="C2972" t="s">
        <v>3817</v>
      </c>
      <c r="D2972" s="7" t="s">
        <v>3826</v>
      </c>
      <c r="E2972" s="2" t="b">
        <v>1</v>
      </c>
      <c r="F2972" s="2" t="s">
        <v>3815</v>
      </c>
      <c r="G2972" s="7" t="s">
        <v>8</v>
      </c>
      <c r="H2972" t="s">
        <v>101</v>
      </c>
      <c r="I2972" s="57">
        <v>44642</v>
      </c>
      <c r="J2972" s="56" t="s">
        <v>103</v>
      </c>
      <c r="K2972" s="2" t="s">
        <v>129</v>
      </c>
      <c r="L2972" s="9">
        <v>0</v>
      </c>
      <c r="M2972" t="s">
        <v>3869</v>
      </c>
      <c r="N2972" s="2" t="s">
        <v>85</v>
      </c>
      <c r="O2972" s="2" t="s">
        <v>4139</v>
      </c>
      <c r="P2972" s="2" t="str">
        <f>VLOOKUP(I2972,Period!A:B,2,FALSE)</f>
        <v>2022H1</v>
      </c>
      <c r="Q2972" s="9">
        <f t="shared" si="535"/>
        <v>7.5000000000000011E-2</v>
      </c>
      <c r="R2972" s="2">
        <f t="shared" si="548"/>
        <v>10</v>
      </c>
      <c r="S2972" t="str">
        <f t="shared" si="536"/>
        <v>02 Sunny (10%-30%)</v>
      </c>
      <c r="T2972" t="str">
        <f t="shared" si="549"/>
        <v>44642S2A_MSIL1CCDM-MLB-CLSTA4464202 Sunny (10%-30%)</v>
      </c>
      <c r="U2972">
        <f>IF(COUNTIF(T$2:T2971,T2972)&gt;=1,0,1)</f>
        <v>1</v>
      </c>
      <c r="V2972" s="26" t="s">
        <v>751</v>
      </c>
      <c r="W2972" s="26">
        <f t="shared" si="537"/>
        <v>2022</v>
      </c>
      <c r="X2972" s="26" t="str">
        <f t="shared" si="538"/>
        <v>03</v>
      </c>
      <c r="Y2972" s="26">
        <f t="shared" si="539"/>
        <v>22</v>
      </c>
      <c r="Z2972" s="26" t="str">
        <f t="shared" si="540"/>
        <v>18</v>
      </c>
      <c r="AA2972" s="26" t="str">
        <f t="shared" si="541"/>
        <v>53</v>
      </c>
      <c r="AB2972" s="26" t="str">
        <f t="shared" si="542"/>
        <v>55</v>
      </c>
      <c r="AC2972" s="86" t="str">
        <f t="shared" si="543"/>
        <v>CLS_TA_2500X1254px_65m_S2A_MSIL1C_20220322_10CC</v>
      </c>
      <c r="AD2972" s="41" t="s">
        <v>752</v>
      </c>
    </row>
    <row r="2973" spans="2:30" x14ac:dyDescent="0.25">
      <c r="B2973" t="s">
        <v>3866</v>
      </c>
      <c r="C2973" t="s">
        <v>3817</v>
      </c>
      <c r="D2973" s="7" t="s">
        <v>3826</v>
      </c>
      <c r="E2973" s="2" t="b">
        <v>1</v>
      </c>
      <c r="F2973" s="2" t="s">
        <v>3815</v>
      </c>
      <c r="G2973" s="7" t="s">
        <v>8</v>
      </c>
      <c r="H2973" t="s">
        <v>101</v>
      </c>
      <c r="I2973" s="57">
        <v>44642</v>
      </c>
      <c r="J2973" s="56" t="s">
        <v>104</v>
      </c>
      <c r="K2973" s="2" t="s">
        <v>132</v>
      </c>
      <c r="L2973" s="9">
        <v>0</v>
      </c>
      <c r="M2973" t="s">
        <v>3869</v>
      </c>
      <c r="N2973" s="2" t="s">
        <v>85</v>
      </c>
      <c r="O2973" s="2" t="s">
        <v>4139</v>
      </c>
      <c r="P2973" s="2" t="str">
        <f>VLOOKUP(I2973,Period!A:B,2,FALSE)</f>
        <v>2022H1</v>
      </c>
      <c r="Q2973" s="9">
        <f t="shared" si="535"/>
        <v>7.5000000000000011E-2</v>
      </c>
      <c r="R2973" s="2">
        <f t="shared" si="548"/>
        <v>10</v>
      </c>
      <c r="S2973" t="str">
        <f t="shared" si="536"/>
        <v>02 Sunny (10%-30%)</v>
      </c>
      <c r="T2973" t="str">
        <f t="shared" si="549"/>
        <v>44642S2A_MSIL1CCDM-MLB-CLSTA4464202 Sunny (10%-30%)</v>
      </c>
      <c r="U2973">
        <f>IF(COUNTIF(T$2:T2972,T2973)&gt;=1,0,1)</f>
        <v>0</v>
      </c>
      <c r="V2973" s="26" t="s">
        <v>751</v>
      </c>
      <c r="W2973" s="26">
        <f t="shared" si="537"/>
        <v>2022</v>
      </c>
      <c r="X2973" s="26" t="str">
        <f t="shared" si="538"/>
        <v>03</v>
      </c>
      <c r="Y2973" s="26">
        <f t="shared" si="539"/>
        <v>22</v>
      </c>
      <c r="Z2973" s="26" t="str">
        <f t="shared" si="540"/>
        <v>18</v>
      </c>
      <c r="AA2973" s="26" t="str">
        <f t="shared" si="541"/>
        <v>53</v>
      </c>
      <c r="AB2973" s="26" t="str">
        <f t="shared" si="542"/>
        <v>54</v>
      </c>
      <c r="AC2973" s="86" t="str">
        <f t="shared" si="543"/>
        <v>CLS_TA_2500X1254px_65m_S2A_MSIL1C_20220322_10CC</v>
      </c>
      <c r="AD2973" s="41" t="s">
        <v>752</v>
      </c>
    </row>
    <row r="2974" spans="2:30" x14ac:dyDescent="0.25">
      <c r="B2974" t="s">
        <v>3866</v>
      </c>
      <c r="C2974" t="s">
        <v>3817</v>
      </c>
      <c r="D2974" s="7" t="s">
        <v>3826</v>
      </c>
      <c r="E2974" s="2" t="b">
        <v>1</v>
      </c>
      <c r="F2974" s="2" t="s">
        <v>3815</v>
      </c>
      <c r="G2974" s="7" t="s">
        <v>8</v>
      </c>
      <c r="H2974" t="s">
        <v>101</v>
      </c>
      <c r="I2974" s="57">
        <v>44642</v>
      </c>
      <c r="J2974" s="56" t="s">
        <v>110</v>
      </c>
      <c r="K2974" s="2" t="s">
        <v>134</v>
      </c>
      <c r="L2974" s="9">
        <v>0.1</v>
      </c>
      <c r="M2974" t="s">
        <v>3869</v>
      </c>
      <c r="N2974" s="2" t="s">
        <v>85</v>
      </c>
      <c r="O2974" s="2" t="s">
        <v>4139</v>
      </c>
      <c r="P2974" s="2" t="str">
        <f>VLOOKUP(I2974,Period!A:B,2,FALSE)</f>
        <v>2022H1</v>
      </c>
      <c r="Q2974" s="9">
        <f t="shared" si="535"/>
        <v>7.5000000000000011E-2</v>
      </c>
      <c r="R2974" s="2">
        <f t="shared" si="548"/>
        <v>10</v>
      </c>
      <c r="S2974" t="str">
        <f t="shared" si="536"/>
        <v>02 Sunny (10%-30%)</v>
      </c>
      <c r="T2974" t="str">
        <f t="shared" si="549"/>
        <v>44642S2A_MSIL1CCDM-MLB-CLSTA4464202 Sunny (10%-30%)</v>
      </c>
      <c r="U2974">
        <f>IF(COUNTIF(T$2:T2973,T2974)&gt;=1,0,1)</f>
        <v>0</v>
      </c>
      <c r="V2974" s="26" t="s">
        <v>751</v>
      </c>
      <c r="W2974" s="26">
        <f t="shared" si="537"/>
        <v>2022</v>
      </c>
      <c r="X2974" s="26" t="str">
        <f t="shared" si="538"/>
        <v>03</v>
      </c>
      <c r="Y2974" s="26">
        <f t="shared" si="539"/>
        <v>22</v>
      </c>
      <c r="Z2974" s="26" t="str">
        <f t="shared" si="540"/>
        <v>18</v>
      </c>
      <c r="AA2974" s="26" t="str">
        <f t="shared" si="541"/>
        <v>53</v>
      </c>
      <c r="AB2974" s="26" t="str">
        <f t="shared" si="542"/>
        <v>40</v>
      </c>
      <c r="AC2974" s="86" t="str">
        <f t="shared" si="543"/>
        <v>CLS_TA_2500X1254px_65m_S2A_MSIL1C_20220322_10CC</v>
      </c>
      <c r="AD2974" s="41" t="s">
        <v>752</v>
      </c>
    </row>
    <row r="2975" spans="2:30" x14ac:dyDescent="0.25">
      <c r="B2975" t="s">
        <v>3866</v>
      </c>
      <c r="C2975" t="s">
        <v>3817</v>
      </c>
      <c r="D2975" s="7" t="s">
        <v>3826</v>
      </c>
      <c r="E2975" s="2" t="b">
        <v>1</v>
      </c>
      <c r="F2975" s="2" t="s">
        <v>3815</v>
      </c>
      <c r="G2975" s="7" t="s">
        <v>8</v>
      </c>
      <c r="H2975" t="s">
        <v>101</v>
      </c>
      <c r="I2975" s="57">
        <v>44642</v>
      </c>
      <c r="J2975" s="56" t="s">
        <v>111</v>
      </c>
      <c r="K2975" s="2" t="s">
        <v>165</v>
      </c>
      <c r="L2975" s="9">
        <v>0.2</v>
      </c>
      <c r="M2975" t="s">
        <v>3869</v>
      </c>
      <c r="N2975" s="2" t="s">
        <v>85</v>
      </c>
      <c r="O2975" s="2" t="s">
        <v>4139</v>
      </c>
      <c r="P2975" s="2" t="str">
        <f>VLOOKUP(I2975,Period!A:B,2,FALSE)</f>
        <v>2022H1</v>
      </c>
      <c r="Q2975" s="9">
        <f t="shared" si="535"/>
        <v>7.5000000000000011E-2</v>
      </c>
      <c r="R2975" s="2">
        <f t="shared" si="548"/>
        <v>10</v>
      </c>
      <c r="S2975" t="str">
        <f t="shared" si="536"/>
        <v>02 Sunny (10%-30%)</v>
      </c>
      <c r="T2975" t="str">
        <f t="shared" si="549"/>
        <v>44642S2A_MSIL1CCDM-MLB-CLSTA4464202 Sunny (10%-30%)</v>
      </c>
      <c r="U2975">
        <f>IF(COUNTIF(T$2:T2974,T2975)&gt;=1,0,1)</f>
        <v>0</v>
      </c>
      <c r="V2975" s="26" t="s">
        <v>751</v>
      </c>
      <c r="W2975" s="26">
        <f t="shared" si="537"/>
        <v>2022</v>
      </c>
      <c r="X2975" s="26" t="str">
        <f t="shared" si="538"/>
        <v>03</v>
      </c>
      <c r="Y2975" s="26">
        <f t="shared" si="539"/>
        <v>22</v>
      </c>
      <c r="Z2975" s="26" t="str">
        <f t="shared" si="540"/>
        <v>18</v>
      </c>
      <c r="AA2975" s="26" t="str">
        <f t="shared" si="541"/>
        <v>53</v>
      </c>
      <c r="AB2975" s="26" t="str">
        <f t="shared" si="542"/>
        <v>39</v>
      </c>
      <c r="AC2975" s="86" t="str">
        <f t="shared" si="543"/>
        <v>CLS_TA_2500X1254px_65m_S2A_MSIL1C_20220322_10CC</v>
      </c>
      <c r="AD2975" s="41" t="s">
        <v>752</v>
      </c>
    </row>
    <row r="2976" spans="2:30" x14ac:dyDescent="0.25">
      <c r="B2976" t="s">
        <v>3866</v>
      </c>
      <c r="C2976" t="s">
        <v>3817</v>
      </c>
      <c r="D2976" s="7" t="s">
        <v>3826</v>
      </c>
      <c r="E2976" s="2" t="b">
        <v>1</v>
      </c>
      <c r="F2976" s="2" t="s">
        <v>3815</v>
      </c>
      <c r="G2976" s="7" t="s">
        <v>8</v>
      </c>
      <c r="H2976" t="s">
        <v>101</v>
      </c>
      <c r="I2976" s="53">
        <v>44640</v>
      </c>
      <c r="J2976" s="42" t="s">
        <v>103</v>
      </c>
      <c r="K2976" s="2" t="s">
        <v>147</v>
      </c>
      <c r="L2976" s="9">
        <v>0</v>
      </c>
      <c r="M2976" t="s">
        <v>3869</v>
      </c>
      <c r="N2976" s="2" t="s">
        <v>85</v>
      </c>
      <c r="O2976" s="2" t="s">
        <v>4139</v>
      </c>
      <c r="P2976" s="2" t="str">
        <f>VLOOKUP(I2976,Period!A:B,2,FALSE)</f>
        <v>2022H1</v>
      </c>
      <c r="Q2976" s="9">
        <f t="shared" si="535"/>
        <v>0</v>
      </c>
      <c r="R2976" s="2">
        <f t="shared" si="548"/>
        <v>0</v>
      </c>
      <c r="S2976" t="str">
        <f t="shared" si="536"/>
        <v>01 Clear (0%)</v>
      </c>
      <c r="T2976" t="str">
        <f t="shared" si="549"/>
        <v>44640S2A_MSIL1CCDM-MLB-CLSTA4464001 Clear (0%)</v>
      </c>
      <c r="U2976">
        <f>IF(COUNTIF(T$2:T2975,T2976)&gt;=1,0,1)</f>
        <v>1</v>
      </c>
      <c r="V2976" s="26" t="s">
        <v>751</v>
      </c>
      <c r="W2976" s="26">
        <f t="shared" si="537"/>
        <v>2022</v>
      </c>
      <c r="X2976" s="26" t="str">
        <f t="shared" si="538"/>
        <v>03</v>
      </c>
      <c r="Y2976" s="26">
        <f t="shared" si="539"/>
        <v>20</v>
      </c>
      <c r="Z2976" s="26" t="str">
        <f t="shared" si="540"/>
        <v>19</v>
      </c>
      <c r="AA2976" s="26" t="str">
        <f t="shared" si="541"/>
        <v>03</v>
      </c>
      <c r="AB2976" s="26" t="str">
        <f t="shared" si="542"/>
        <v>45</v>
      </c>
      <c r="AC2976" s="86" t="str">
        <f t="shared" si="543"/>
        <v>CLS_TA_2500X1254px_65m_S2A_MSIL1C_20220320_0CC</v>
      </c>
      <c r="AD2976" s="41" t="s">
        <v>752</v>
      </c>
    </row>
    <row r="2977" spans="2:30" x14ac:dyDescent="0.25">
      <c r="B2977" t="s">
        <v>3866</v>
      </c>
      <c r="C2977" t="s">
        <v>3817</v>
      </c>
      <c r="D2977" s="7" t="s">
        <v>3826</v>
      </c>
      <c r="E2977" s="2" t="b">
        <v>1</v>
      </c>
      <c r="F2977" s="2" t="s">
        <v>3815</v>
      </c>
      <c r="G2977" s="7" t="s">
        <v>8</v>
      </c>
      <c r="H2977" t="s">
        <v>101</v>
      </c>
      <c r="I2977" s="53">
        <v>44640</v>
      </c>
      <c r="J2977" s="42" t="s">
        <v>104</v>
      </c>
      <c r="K2977" s="2" t="s">
        <v>147</v>
      </c>
      <c r="L2977" s="9">
        <v>0</v>
      </c>
      <c r="M2977" t="s">
        <v>3869</v>
      </c>
      <c r="N2977" s="2" t="s">
        <v>85</v>
      </c>
      <c r="O2977" s="2" t="s">
        <v>4139</v>
      </c>
      <c r="P2977" s="2" t="str">
        <f>VLOOKUP(I2977,Period!A:B,2,FALSE)</f>
        <v>2022H1</v>
      </c>
      <c r="Q2977" s="9">
        <f t="shared" si="535"/>
        <v>0</v>
      </c>
      <c r="R2977" s="2">
        <f t="shared" si="548"/>
        <v>0</v>
      </c>
      <c r="S2977" t="str">
        <f t="shared" si="536"/>
        <v>01 Clear (0%)</v>
      </c>
      <c r="T2977" t="str">
        <f t="shared" si="549"/>
        <v>44640S2A_MSIL1CCDM-MLB-CLSTA4464001 Clear (0%)</v>
      </c>
      <c r="U2977">
        <f>IF(COUNTIF(T$2:T2976,T2977)&gt;=1,0,1)</f>
        <v>0</v>
      </c>
      <c r="V2977" s="26" t="s">
        <v>751</v>
      </c>
      <c r="W2977" s="26">
        <f t="shared" si="537"/>
        <v>2022</v>
      </c>
      <c r="X2977" s="26" t="str">
        <f t="shared" si="538"/>
        <v>03</v>
      </c>
      <c r="Y2977" s="26">
        <f t="shared" si="539"/>
        <v>20</v>
      </c>
      <c r="Z2977" s="26" t="str">
        <f t="shared" si="540"/>
        <v>19</v>
      </c>
      <c r="AA2977" s="26" t="str">
        <f t="shared" si="541"/>
        <v>03</v>
      </c>
      <c r="AB2977" s="26" t="str">
        <f t="shared" si="542"/>
        <v>45</v>
      </c>
      <c r="AC2977" s="86" t="str">
        <f t="shared" si="543"/>
        <v>CLS_TA_2500X1254px_65m_S2A_MSIL1C_20220320_0CC</v>
      </c>
      <c r="AD2977" s="41" t="s">
        <v>752</v>
      </c>
    </row>
    <row r="2978" spans="2:30" x14ac:dyDescent="0.25">
      <c r="B2978" t="s">
        <v>3866</v>
      </c>
      <c r="C2978" t="s">
        <v>3817</v>
      </c>
      <c r="D2978" s="7" t="s">
        <v>3826</v>
      </c>
      <c r="E2978" s="2" t="b">
        <v>1</v>
      </c>
      <c r="F2978" s="2" t="s">
        <v>3815</v>
      </c>
      <c r="G2978" s="7" t="s">
        <v>8</v>
      </c>
      <c r="H2978" t="s">
        <v>101</v>
      </c>
      <c r="I2978" s="53">
        <v>44640</v>
      </c>
      <c r="J2978" s="42" t="s">
        <v>110</v>
      </c>
      <c r="K2978" s="2" t="s">
        <v>150</v>
      </c>
      <c r="L2978" s="9">
        <v>0</v>
      </c>
      <c r="M2978" t="s">
        <v>3869</v>
      </c>
      <c r="N2978" s="2" t="s">
        <v>85</v>
      </c>
      <c r="O2978" s="2" t="s">
        <v>4139</v>
      </c>
      <c r="P2978" s="2" t="str">
        <f>VLOOKUP(I2978,Period!A:B,2,FALSE)</f>
        <v>2022H1</v>
      </c>
      <c r="Q2978" s="9">
        <f t="shared" si="535"/>
        <v>0</v>
      </c>
      <c r="R2978" s="2">
        <f t="shared" si="548"/>
        <v>0</v>
      </c>
      <c r="S2978" t="str">
        <f t="shared" si="536"/>
        <v>01 Clear (0%)</v>
      </c>
      <c r="T2978" t="str">
        <f t="shared" si="549"/>
        <v>44640S2A_MSIL1CCDM-MLB-CLSTA4464001 Clear (0%)</v>
      </c>
      <c r="U2978">
        <f>IF(COUNTIF(T$2:T2977,T2978)&gt;=1,0,1)</f>
        <v>0</v>
      </c>
      <c r="V2978" s="26" t="s">
        <v>751</v>
      </c>
      <c r="W2978" s="26">
        <f t="shared" si="537"/>
        <v>2022</v>
      </c>
      <c r="X2978" s="26" t="str">
        <f t="shared" si="538"/>
        <v>03</v>
      </c>
      <c r="Y2978" s="26">
        <f t="shared" si="539"/>
        <v>20</v>
      </c>
      <c r="Z2978" s="26" t="str">
        <f t="shared" si="540"/>
        <v>19</v>
      </c>
      <c r="AA2978" s="26" t="str">
        <f t="shared" si="541"/>
        <v>03</v>
      </c>
      <c r="AB2978" s="26" t="str">
        <f t="shared" si="542"/>
        <v>31</v>
      </c>
      <c r="AC2978" s="86" t="str">
        <f t="shared" si="543"/>
        <v>CLS_TA_2500X1254px_65m_S2A_MSIL1C_20220320_0CC</v>
      </c>
      <c r="AD2978" s="41" t="s">
        <v>752</v>
      </c>
    </row>
    <row r="2979" spans="2:30" x14ac:dyDescent="0.25">
      <c r="B2979" t="s">
        <v>3866</v>
      </c>
      <c r="C2979" t="s">
        <v>3817</v>
      </c>
      <c r="D2979" s="7" t="s">
        <v>3826</v>
      </c>
      <c r="E2979" s="2" t="b">
        <v>1</v>
      </c>
      <c r="F2979" s="2" t="s">
        <v>3815</v>
      </c>
      <c r="G2979" s="7" t="s">
        <v>8</v>
      </c>
      <c r="H2979" t="s">
        <v>101</v>
      </c>
      <c r="I2979" s="53">
        <v>44640</v>
      </c>
      <c r="J2979" s="42" t="s">
        <v>111</v>
      </c>
      <c r="K2979" s="2" t="s">
        <v>151</v>
      </c>
      <c r="L2979" s="9">
        <v>0</v>
      </c>
      <c r="M2979" t="s">
        <v>3869</v>
      </c>
      <c r="N2979" s="2" t="s">
        <v>85</v>
      </c>
      <c r="O2979" s="2" t="s">
        <v>4139</v>
      </c>
      <c r="P2979" s="2" t="str">
        <f>VLOOKUP(I2979,Period!A:B,2,FALSE)</f>
        <v>2022H1</v>
      </c>
      <c r="Q2979" s="9">
        <f t="shared" si="535"/>
        <v>0</v>
      </c>
      <c r="R2979" s="2">
        <f t="shared" si="548"/>
        <v>0</v>
      </c>
      <c r="S2979" t="str">
        <f t="shared" si="536"/>
        <v>01 Clear (0%)</v>
      </c>
      <c r="T2979" t="str">
        <f t="shared" si="549"/>
        <v>44640S2A_MSIL1CCDM-MLB-CLSTA4464001 Clear (0%)</v>
      </c>
      <c r="U2979">
        <f>IF(COUNTIF(T$2:T2978,T2979)&gt;=1,0,1)</f>
        <v>0</v>
      </c>
      <c r="V2979" s="26" t="s">
        <v>751</v>
      </c>
      <c r="W2979" s="26">
        <f t="shared" si="537"/>
        <v>2022</v>
      </c>
      <c r="X2979" s="26" t="str">
        <f t="shared" si="538"/>
        <v>03</v>
      </c>
      <c r="Y2979" s="26">
        <f t="shared" si="539"/>
        <v>20</v>
      </c>
      <c r="Z2979" s="26" t="str">
        <f t="shared" si="540"/>
        <v>19</v>
      </c>
      <c r="AA2979" s="26" t="str">
        <f t="shared" si="541"/>
        <v>03</v>
      </c>
      <c r="AB2979" s="26" t="str">
        <f t="shared" si="542"/>
        <v>30</v>
      </c>
      <c r="AC2979" s="86" t="str">
        <f t="shared" si="543"/>
        <v>CLS_TA_2500X1254px_65m_S2A_MSIL1C_20220320_0CC</v>
      </c>
      <c r="AD2979" s="41" t="s">
        <v>752</v>
      </c>
    </row>
    <row r="2980" spans="2:30" x14ac:dyDescent="0.25">
      <c r="B2980" t="s">
        <v>3866</v>
      </c>
      <c r="C2980" t="s">
        <v>3817</v>
      </c>
      <c r="D2980" s="7" t="s">
        <v>3826</v>
      </c>
      <c r="E2980" s="2" t="b">
        <v>1</v>
      </c>
      <c r="F2980" s="2" t="s">
        <v>3815</v>
      </c>
      <c r="G2980" s="7" t="s">
        <v>8</v>
      </c>
      <c r="H2980" t="s">
        <v>101</v>
      </c>
      <c r="I2980" s="57">
        <v>44637</v>
      </c>
      <c r="J2980" s="56" t="s">
        <v>103</v>
      </c>
      <c r="K2980" s="2" t="s">
        <v>125</v>
      </c>
      <c r="L2980" s="9">
        <v>92.3</v>
      </c>
      <c r="M2980" t="s">
        <v>3869</v>
      </c>
      <c r="N2980" s="2" t="s">
        <v>85</v>
      </c>
      <c r="O2980" s="2" t="s">
        <v>4139</v>
      </c>
      <c r="P2980" s="2" t="str">
        <f>VLOOKUP(I2980,Period!A:B,2,FALSE)</f>
        <v>2022H1</v>
      </c>
      <c r="Q2980" s="9">
        <f t="shared" si="535"/>
        <v>87.45</v>
      </c>
      <c r="R2980" s="2">
        <f t="shared" si="548"/>
        <v>90</v>
      </c>
      <c r="S2980" t="str">
        <f t="shared" si="536"/>
        <v>03 Cloudy (40%-90%)</v>
      </c>
      <c r="T2980" t="str">
        <f t="shared" si="549"/>
        <v>44637S2A_MSIL1CCDM-MLB-CLSTA4463703 Cloudy (40%-90%)</v>
      </c>
      <c r="U2980">
        <f>IF(COUNTIF(T$2:T2979,T2980)&gt;=1,0,1)</f>
        <v>1</v>
      </c>
      <c r="V2980" s="26" t="s">
        <v>751</v>
      </c>
      <c r="W2980" s="26">
        <f t="shared" si="537"/>
        <v>2022</v>
      </c>
      <c r="X2980" s="26" t="str">
        <f t="shared" si="538"/>
        <v>03</v>
      </c>
      <c r="Y2980" s="26">
        <f t="shared" si="539"/>
        <v>17</v>
      </c>
      <c r="Z2980" s="26" t="str">
        <f t="shared" si="540"/>
        <v>18</v>
      </c>
      <c r="AA2980" s="26" t="str">
        <f t="shared" si="541"/>
        <v>53</v>
      </c>
      <c r="AB2980" s="26" t="str">
        <f t="shared" si="542"/>
        <v>50</v>
      </c>
      <c r="AC2980" s="86" t="str">
        <f t="shared" si="543"/>
        <v>CLS_TA_2500X1254px_65m_S2A_MSIL1C_20220317_90CC</v>
      </c>
      <c r="AD2980" s="41" t="s">
        <v>752</v>
      </c>
    </row>
    <row r="2981" spans="2:30" x14ac:dyDescent="0.25">
      <c r="B2981" t="s">
        <v>3866</v>
      </c>
      <c r="C2981" t="s">
        <v>3817</v>
      </c>
      <c r="D2981" s="7" t="s">
        <v>3826</v>
      </c>
      <c r="E2981" s="2" t="b">
        <v>1</v>
      </c>
      <c r="F2981" s="2" t="s">
        <v>3815</v>
      </c>
      <c r="G2981" s="7" t="s">
        <v>8</v>
      </c>
      <c r="H2981" t="s">
        <v>101</v>
      </c>
      <c r="I2981" s="57">
        <v>44637</v>
      </c>
      <c r="J2981" s="56" t="s">
        <v>104</v>
      </c>
      <c r="K2981" s="2" t="s">
        <v>116</v>
      </c>
      <c r="L2981" s="9">
        <v>95.8</v>
      </c>
      <c r="M2981" t="s">
        <v>3869</v>
      </c>
      <c r="N2981" s="2" t="s">
        <v>85</v>
      </c>
      <c r="O2981" s="2" t="s">
        <v>4139</v>
      </c>
      <c r="P2981" s="2" t="str">
        <f>VLOOKUP(I2981,Period!A:B,2,FALSE)</f>
        <v>2022H1</v>
      </c>
      <c r="Q2981" s="9">
        <f t="shared" si="535"/>
        <v>87.45</v>
      </c>
      <c r="R2981" s="2">
        <f t="shared" si="548"/>
        <v>90</v>
      </c>
      <c r="S2981" t="str">
        <f t="shared" si="536"/>
        <v>03 Cloudy (40%-90%)</v>
      </c>
      <c r="T2981" t="str">
        <f t="shared" si="549"/>
        <v>44637S2A_MSIL1CCDM-MLB-CLSTA4463703 Cloudy (40%-90%)</v>
      </c>
      <c r="U2981">
        <f>IF(COUNTIF(T$2:T2980,T2981)&gt;=1,0,1)</f>
        <v>0</v>
      </c>
      <c r="V2981" s="26" t="s">
        <v>751</v>
      </c>
      <c r="W2981" s="26">
        <f t="shared" si="537"/>
        <v>2022</v>
      </c>
      <c r="X2981" s="26" t="str">
        <f t="shared" si="538"/>
        <v>03</v>
      </c>
      <c r="Y2981" s="26">
        <f t="shared" si="539"/>
        <v>17</v>
      </c>
      <c r="Z2981" s="26" t="str">
        <f t="shared" si="540"/>
        <v>18</v>
      </c>
      <c r="AA2981" s="26" t="str">
        <f t="shared" si="541"/>
        <v>53</v>
      </c>
      <c r="AB2981" s="26" t="str">
        <f t="shared" si="542"/>
        <v>49</v>
      </c>
      <c r="AC2981" s="86" t="str">
        <f t="shared" si="543"/>
        <v>CLS_TA_2500X1254px_65m_S2A_MSIL1C_20220317_90CC</v>
      </c>
      <c r="AD2981" s="41" t="s">
        <v>752</v>
      </c>
    </row>
    <row r="2982" spans="2:30" x14ac:dyDescent="0.25">
      <c r="B2982" t="s">
        <v>3866</v>
      </c>
      <c r="C2982" t="s">
        <v>3817</v>
      </c>
      <c r="D2982" s="7" t="s">
        <v>3826</v>
      </c>
      <c r="E2982" s="2" t="b">
        <v>1</v>
      </c>
      <c r="F2982" s="2" t="s">
        <v>3815</v>
      </c>
      <c r="G2982" s="7" t="s">
        <v>8</v>
      </c>
      <c r="H2982" t="s">
        <v>101</v>
      </c>
      <c r="I2982" s="57">
        <v>44637</v>
      </c>
      <c r="J2982" s="56" t="s">
        <v>110</v>
      </c>
      <c r="K2982" s="2" t="s">
        <v>153</v>
      </c>
      <c r="L2982" s="9">
        <v>79.400000000000006</v>
      </c>
      <c r="M2982" t="s">
        <v>3869</v>
      </c>
      <c r="N2982" s="2" t="s">
        <v>85</v>
      </c>
      <c r="O2982" s="2" t="s">
        <v>4139</v>
      </c>
      <c r="P2982" s="2" t="str">
        <f>VLOOKUP(I2982,Period!A:B,2,FALSE)</f>
        <v>2022H1</v>
      </c>
      <c r="Q2982" s="9">
        <f t="shared" si="535"/>
        <v>87.45</v>
      </c>
      <c r="R2982" s="2">
        <f t="shared" si="548"/>
        <v>90</v>
      </c>
      <c r="S2982" t="str">
        <f t="shared" si="536"/>
        <v>03 Cloudy (40%-90%)</v>
      </c>
      <c r="T2982" t="str">
        <f t="shared" si="549"/>
        <v>44637S2A_MSIL1CCDM-MLB-CLSTA4463703 Cloudy (40%-90%)</v>
      </c>
      <c r="U2982">
        <f>IF(COUNTIF(T$2:T2981,T2982)&gt;=1,0,1)</f>
        <v>0</v>
      </c>
      <c r="V2982" s="26" t="s">
        <v>751</v>
      </c>
      <c r="W2982" s="26">
        <f t="shared" si="537"/>
        <v>2022</v>
      </c>
      <c r="X2982" s="26" t="str">
        <f t="shared" si="538"/>
        <v>03</v>
      </c>
      <c r="Y2982" s="26">
        <f t="shared" si="539"/>
        <v>17</v>
      </c>
      <c r="Z2982" s="26" t="str">
        <f t="shared" si="540"/>
        <v>18</v>
      </c>
      <c r="AA2982" s="26" t="str">
        <f t="shared" si="541"/>
        <v>53</v>
      </c>
      <c r="AB2982" s="26" t="str">
        <f t="shared" si="542"/>
        <v>35</v>
      </c>
      <c r="AC2982" s="86" t="str">
        <f t="shared" si="543"/>
        <v>CLS_TA_2500X1254px_65m_S2A_MSIL1C_20220317_90CC</v>
      </c>
      <c r="AD2982" s="41" t="s">
        <v>752</v>
      </c>
    </row>
    <row r="2983" spans="2:30" x14ac:dyDescent="0.25">
      <c r="B2983" t="s">
        <v>3866</v>
      </c>
      <c r="C2983" t="s">
        <v>3817</v>
      </c>
      <c r="D2983" s="7" t="s">
        <v>3826</v>
      </c>
      <c r="E2983" s="2" t="b">
        <v>1</v>
      </c>
      <c r="F2983" s="2" t="s">
        <v>3815</v>
      </c>
      <c r="G2983" s="7" t="s">
        <v>8</v>
      </c>
      <c r="H2983" t="s">
        <v>101</v>
      </c>
      <c r="I2983" s="57">
        <v>44637</v>
      </c>
      <c r="J2983" s="56" t="s">
        <v>111</v>
      </c>
      <c r="K2983" s="2" t="s">
        <v>154</v>
      </c>
      <c r="L2983" s="9">
        <v>82.3</v>
      </c>
      <c r="M2983" t="s">
        <v>3869</v>
      </c>
      <c r="N2983" s="2" t="s">
        <v>85</v>
      </c>
      <c r="O2983" s="2" t="s">
        <v>4139</v>
      </c>
      <c r="P2983" s="2" t="str">
        <f>VLOOKUP(I2983,Period!A:B,2,FALSE)</f>
        <v>2022H1</v>
      </c>
      <c r="Q2983" s="9">
        <f t="shared" si="535"/>
        <v>87.45</v>
      </c>
      <c r="R2983" s="2">
        <f t="shared" si="548"/>
        <v>90</v>
      </c>
      <c r="S2983" t="str">
        <f t="shared" si="536"/>
        <v>03 Cloudy (40%-90%)</v>
      </c>
      <c r="T2983" t="str">
        <f t="shared" si="549"/>
        <v>44637S2A_MSIL1CCDM-MLB-CLSTA4463703 Cloudy (40%-90%)</v>
      </c>
      <c r="U2983">
        <f>IF(COUNTIF(T$2:T2982,T2983)&gt;=1,0,1)</f>
        <v>0</v>
      </c>
      <c r="V2983" s="26" t="s">
        <v>751</v>
      </c>
      <c r="W2983" s="26">
        <f t="shared" si="537"/>
        <v>2022</v>
      </c>
      <c r="X2983" s="26" t="str">
        <f t="shared" si="538"/>
        <v>03</v>
      </c>
      <c r="Y2983" s="26">
        <f t="shared" si="539"/>
        <v>17</v>
      </c>
      <c r="Z2983" s="26" t="str">
        <f t="shared" si="540"/>
        <v>18</v>
      </c>
      <c r="AA2983" s="26" t="str">
        <f t="shared" si="541"/>
        <v>53</v>
      </c>
      <c r="AB2983" s="26" t="str">
        <f t="shared" si="542"/>
        <v>34</v>
      </c>
      <c r="AC2983" s="86" t="str">
        <f t="shared" si="543"/>
        <v>CLS_TA_2500X1254px_65m_S2A_MSIL1C_20220317_90CC</v>
      </c>
      <c r="AD2983" s="41" t="s">
        <v>752</v>
      </c>
    </row>
    <row r="2984" spans="2:30" x14ac:dyDescent="0.25">
      <c r="B2984" t="s">
        <v>3866</v>
      </c>
      <c r="C2984" t="s">
        <v>3817</v>
      </c>
      <c r="D2984" s="7" t="s">
        <v>3826</v>
      </c>
      <c r="E2984" s="2" t="b">
        <v>1</v>
      </c>
      <c r="F2984" s="2" t="s">
        <v>3815</v>
      </c>
      <c r="G2984" s="7" t="s">
        <v>8</v>
      </c>
      <c r="H2984" t="s">
        <v>101</v>
      </c>
      <c r="I2984" s="53">
        <v>44635</v>
      </c>
      <c r="J2984" s="42" t="s">
        <v>103</v>
      </c>
      <c r="K2984" s="2" t="s">
        <v>122</v>
      </c>
      <c r="L2984" s="9">
        <v>83.3</v>
      </c>
      <c r="M2984" t="s">
        <v>3869</v>
      </c>
      <c r="N2984" s="2" t="s">
        <v>85</v>
      </c>
      <c r="O2984" s="2" t="s">
        <v>4139</v>
      </c>
      <c r="P2984" s="2" t="str">
        <f>VLOOKUP(I2984,Period!A:B,2,FALSE)</f>
        <v>2022H1</v>
      </c>
      <c r="Q2984" s="9">
        <f t="shared" si="535"/>
        <v>75.650000000000006</v>
      </c>
      <c r="R2984" s="2">
        <f t="shared" si="548"/>
        <v>80</v>
      </c>
      <c r="S2984" t="str">
        <f t="shared" si="536"/>
        <v>03 Cloudy (40%-90%)</v>
      </c>
      <c r="T2984" t="str">
        <f t="shared" si="549"/>
        <v>44635S2A_MSIL1CCDM-MLB-CLSTA4463503 Cloudy (40%-90%)</v>
      </c>
      <c r="U2984">
        <f>IF(COUNTIF(T$2:T2983,T2984)&gt;=1,0,1)</f>
        <v>1</v>
      </c>
      <c r="V2984" s="26" t="s">
        <v>751</v>
      </c>
      <c r="W2984" s="26">
        <f t="shared" si="537"/>
        <v>2022</v>
      </c>
      <c r="X2984" s="26" t="str">
        <f t="shared" si="538"/>
        <v>03</v>
      </c>
      <c r="Y2984" s="26">
        <f t="shared" si="539"/>
        <v>15</v>
      </c>
      <c r="Z2984" s="26" t="str">
        <f t="shared" si="540"/>
        <v>19</v>
      </c>
      <c r="AA2984" s="26" t="str">
        <f t="shared" si="541"/>
        <v>03</v>
      </c>
      <c r="AB2984" s="26" t="str">
        <f t="shared" si="542"/>
        <v>51</v>
      </c>
      <c r="AC2984" s="86" t="str">
        <f t="shared" si="543"/>
        <v>CLS_TA_2500X1254px_65m_S2A_MSIL1C_20220315_80CC</v>
      </c>
      <c r="AD2984" s="41" t="s">
        <v>752</v>
      </c>
    </row>
    <row r="2985" spans="2:30" x14ac:dyDescent="0.25">
      <c r="B2985" t="s">
        <v>3866</v>
      </c>
      <c r="C2985" t="s">
        <v>3817</v>
      </c>
      <c r="D2985" s="7" t="s">
        <v>3826</v>
      </c>
      <c r="E2985" s="2" t="b">
        <v>1</v>
      </c>
      <c r="F2985" s="2" t="s">
        <v>3815</v>
      </c>
      <c r="G2985" s="7" t="s">
        <v>8</v>
      </c>
      <c r="H2985" t="s">
        <v>101</v>
      </c>
      <c r="I2985" s="53">
        <v>44635</v>
      </c>
      <c r="J2985" s="42" t="s">
        <v>104</v>
      </c>
      <c r="K2985" s="2" t="s">
        <v>122</v>
      </c>
      <c r="L2985" s="9">
        <v>86.2</v>
      </c>
      <c r="M2985" t="s">
        <v>3869</v>
      </c>
      <c r="N2985" s="2" t="s">
        <v>85</v>
      </c>
      <c r="O2985" s="2" t="s">
        <v>4139</v>
      </c>
      <c r="P2985" s="2" t="str">
        <f>VLOOKUP(I2985,Period!A:B,2,FALSE)</f>
        <v>2022H1</v>
      </c>
      <c r="Q2985" s="9">
        <f t="shared" si="535"/>
        <v>75.650000000000006</v>
      </c>
      <c r="R2985" s="2">
        <f t="shared" si="548"/>
        <v>80</v>
      </c>
      <c r="S2985" t="str">
        <f t="shared" si="536"/>
        <v>03 Cloudy (40%-90%)</v>
      </c>
      <c r="T2985" t="str">
        <f t="shared" si="549"/>
        <v>44635S2A_MSIL1CCDM-MLB-CLSTA4463503 Cloudy (40%-90%)</v>
      </c>
      <c r="U2985">
        <f>IF(COUNTIF(T$2:T2984,T2985)&gt;=1,0,1)</f>
        <v>0</v>
      </c>
      <c r="V2985" s="26" t="s">
        <v>751</v>
      </c>
      <c r="W2985" s="26">
        <f t="shared" si="537"/>
        <v>2022</v>
      </c>
      <c r="X2985" s="26" t="str">
        <f t="shared" si="538"/>
        <v>03</v>
      </c>
      <c r="Y2985" s="26">
        <f t="shared" si="539"/>
        <v>15</v>
      </c>
      <c r="Z2985" s="26" t="str">
        <f t="shared" si="540"/>
        <v>19</v>
      </c>
      <c r="AA2985" s="26" t="str">
        <f t="shared" si="541"/>
        <v>03</v>
      </c>
      <c r="AB2985" s="26" t="str">
        <f t="shared" si="542"/>
        <v>51</v>
      </c>
      <c r="AC2985" s="86" t="str">
        <f t="shared" si="543"/>
        <v>CLS_TA_2500X1254px_65m_S2A_MSIL1C_20220315_80CC</v>
      </c>
      <c r="AD2985" s="41" t="s">
        <v>752</v>
      </c>
    </row>
    <row r="2986" spans="2:30" x14ac:dyDescent="0.25">
      <c r="B2986" t="s">
        <v>3866</v>
      </c>
      <c r="C2986" t="s">
        <v>3817</v>
      </c>
      <c r="D2986" s="7" t="s">
        <v>3826</v>
      </c>
      <c r="E2986" s="2" t="b">
        <v>1</v>
      </c>
      <c r="F2986" s="2" t="s">
        <v>3815</v>
      </c>
      <c r="G2986" s="7" t="s">
        <v>8</v>
      </c>
      <c r="H2986" t="s">
        <v>101</v>
      </c>
      <c r="I2986" s="53">
        <v>44635</v>
      </c>
      <c r="J2986" s="42" t="s">
        <v>110</v>
      </c>
      <c r="K2986" s="2" t="s">
        <v>123</v>
      </c>
      <c r="L2986" s="9">
        <v>67.7</v>
      </c>
      <c r="M2986" t="s">
        <v>3869</v>
      </c>
      <c r="N2986" s="2" t="s">
        <v>85</v>
      </c>
      <c r="O2986" s="2" t="s">
        <v>4139</v>
      </c>
      <c r="P2986" s="2" t="str">
        <f>VLOOKUP(I2986,Period!A:B,2,FALSE)</f>
        <v>2022H1</v>
      </c>
      <c r="Q2986" s="9">
        <f t="shared" si="535"/>
        <v>75.650000000000006</v>
      </c>
      <c r="R2986" s="2">
        <f t="shared" si="548"/>
        <v>80</v>
      </c>
      <c r="S2986" t="str">
        <f t="shared" si="536"/>
        <v>03 Cloudy (40%-90%)</v>
      </c>
      <c r="T2986" t="str">
        <f t="shared" si="549"/>
        <v>44635S2A_MSIL1CCDM-MLB-CLSTA4463503 Cloudy (40%-90%)</v>
      </c>
      <c r="U2986">
        <f>IF(COUNTIF(T$2:T2985,T2986)&gt;=1,0,1)</f>
        <v>0</v>
      </c>
      <c r="V2986" s="26" t="s">
        <v>751</v>
      </c>
      <c r="W2986" s="26">
        <f t="shared" si="537"/>
        <v>2022</v>
      </c>
      <c r="X2986" s="26" t="str">
        <f t="shared" si="538"/>
        <v>03</v>
      </c>
      <c r="Y2986" s="26">
        <f t="shared" si="539"/>
        <v>15</v>
      </c>
      <c r="Z2986" s="26" t="str">
        <f t="shared" si="540"/>
        <v>19</v>
      </c>
      <c r="AA2986" s="26" t="str">
        <f t="shared" si="541"/>
        <v>03</v>
      </c>
      <c r="AB2986" s="26" t="str">
        <f t="shared" si="542"/>
        <v>37</v>
      </c>
      <c r="AC2986" s="86" t="str">
        <f t="shared" si="543"/>
        <v>CLS_TA_2500X1254px_65m_S2A_MSIL1C_20220315_80CC</v>
      </c>
      <c r="AD2986" s="41" t="s">
        <v>752</v>
      </c>
    </row>
    <row r="2987" spans="2:30" x14ac:dyDescent="0.25">
      <c r="B2987" t="s">
        <v>3866</v>
      </c>
      <c r="C2987" t="s">
        <v>3817</v>
      </c>
      <c r="D2987" s="7" t="s">
        <v>3826</v>
      </c>
      <c r="E2987" s="2" t="b">
        <v>1</v>
      </c>
      <c r="F2987" s="2" t="s">
        <v>3815</v>
      </c>
      <c r="G2987" s="7" t="s">
        <v>8</v>
      </c>
      <c r="H2987" t="s">
        <v>101</v>
      </c>
      <c r="I2987" s="53">
        <v>44635</v>
      </c>
      <c r="J2987" s="42" t="s">
        <v>111</v>
      </c>
      <c r="K2987" s="2" t="s">
        <v>130</v>
      </c>
      <c r="L2987" s="9">
        <v>65.400000000000006</v>
      </c>
      <c r="M2987" t="s">
        <v>3869</v>
      </c>
      <c r="N2987" s="2" t="s">
        <v>85</v>
      </c>
      <c r="O2987" s="2" t="s">
        <v>4139</v>
      </c>
      <c r="P2987" s="2" t="str">
        <f>VLOOKUP(I2987,Period!A:B,2,FALSE)</f>
        <v>2022H1</v>
      </c>
      <c r="Q2987" s="9">
        <f t="shared" si="535"/>
        <v>75.650000000000006</v>
      </c>
      <c r="R2987" s="2">
        <f t="shared" si="548"/>
        <v>80</v>
      </c>
      <c r="S2987" t="str">
        <f t="shared" si="536"/>
        <v>03 Cloudy (40%-90%)</v>
      </c>
      <c r="T2987" t="str">
        <f t="shared" si="549"/>
        <v>44635S2A_MSIL1CCDM-MLB-CLSTA4463503 Cloudy (40%-90%)</v>
      </c>
      <c r="U2987">
        <f>IF(COUNTIF(T$2:T2986,T2987)&gt;=1,0,1)</f>
        <v>0</v>
      </c>
      <c r="V2987" s="26" t="s">
        <v>751</v>
      </c>
      <c r="W2987" s="26">
        <f t="shared" si="537"/>
        <v>2022</v>
      </c>
      <c r="X2987" s="26" t="str">
        <f t="shared" si="538"/>
        <v>03</v>
      </c>
      <c r="Y2987" s="26">
        <f t="shared" si="539"/>
        <v>15</v>
      </c>
      <c r="Z2987" s="26" t="str">
        <f t="shared" si="540"/>
        <v>19</v>
      </c>
      <c r="AA2987" s="26" t="str">
        <f t="shared" si="541"/>
        <v>03</v>
      </c>
      <c r="AB2987" s="26" t="str">
        <f t="shared" si="542"/>
        <v>36</v>
      </c>
      <c r="AC2987" s="86" t="str">
        <f t="shared" si="543"/>
        <v>CLS_TA_2500X1254px_65m_S2A_MSIL1C_20220315_80CC</v>
      </c>
      <c r="AD2987" s="41" t="s">
        <v>752</v>
      </c>
    </row>
    <row r="2988" spans="2:30" x14ac:dyDescent="0.25">
      <c r="B2988" t="s">
        <v>3866</v>
      </c>
      <c r="C2988" t="s">
        <v>3817</v>
      </c>
      <c r="D2988" s="7" t="s">
        <v>3826</v>
      </c>
      <c r="E2988" s="2" t="b">
        <v>1</v>
      </c>
      <c r="F2988" s="2" t="s">
        <v>3815</v>
      </c>
      <c r="G2988" s="7" t="s">
        <v>8</v>
      </c>
      <c r="H2988" t="s">
        <v>101</v>
      </c>
      <c r="I2988" s="57">
        <v>44632</v>
      </c>
      <c r="J2988" s="56" t="s">
        <v>103</v>
      </c>
      <c r="K2988" s="2" t="s">
        <v>115</v>
      </c>
      <c r="L2988" s="9">
        <v>0</v>
      </c>
      <c r="M2988" t="s">
        <v>3869</v>
      </c>
      <c r="N2988" s="2" t="s">
        <v>85</v>
      </c>
      <c r="O2988" s="2" t="s">
        <v>4139</v>
      </c>
      <c r="P2988" s="2" t="str">
        <f>VLOOKUP(I2988,Period!A:B,2,FALSE)</f>
        <v>2022H1</v>
      </c>
      <c r="Q2988" s="9">
        <f t="shared" si="535"/>
        <v>0</v>
      </c>
      <c r="R2988" s="2">
        <f t="shared" si="548"/>
        <v>0</v>
      </c>
      <c r="S2988" t="str">
        <f t="shared" si="536"/>
        <v>01 Clear (0%)</v>
      </c>
      <c r="T2988" t="str">
        <f t="shared" si="549"/>
        <v>44632S2A_MSIL1CCDM-MLB-CLSTA4463201 Clear (0%)</v>
      </c>
      <c r="U2988">
        <f>IF(COUNTIF(T$2:T2987,T2988)&gt;=1,0,1)</f>
        <v>1</v>
      </c>
      <c r="V2988" s="26" t="s">
        <v>751</v>
      </c>
      <c r="W2988" s="26">
        <f t="shared" si="537"/>
        <v>2022</v>
      </c>
      <c r="X2988" s="26" t="str">
        <f t="shared" si="538"/>
        <v>03</v>
      </c>
      <c r="Y2988" s="26">
        <f t="shared" si="539"/>
        <v>12</v>
      </c>
      <c r="Z2988" s="26" t="str">
        <f t="shared" si="540"/>
        <v>18</v>
      </c>
      <c r="AA2988" s="26" t="str">
        <f t="shared" si="541"/>
        <v>53</v>
      </c>
      <c r="AB2988" s="26" t="str">
        <f t="shared" si="542"/>
        <v>56</v>
      </c>
      <c r="AC2988" s="86" t="str">
        <f t="shared" si="543"/>
        <v>CLS_TA_2500X1254px_65m_S2A_MSIL1C_20220312_0CC</v>
      </c>
      <c r="AD2988" s="41" t="s">
        <v>752</v>
      </c>
    </row>
    <row r="2989" spans="2:30" x14ac:dyDescent="0.25">
      <c r="B2989" t="s">
        <v>3866</v>
      </c>
      <c r="C2989" t="s">
        <v>3817</v>
      </c>
      <c r="D2989" s="7" t="s">
        <v>3826</v>
      </c>
      <c r="E2989" s="2" t="b">
        <v>1</v>
      </c>
      <c r="F2989" s="2" t="s">
        <v>3815</v>
      </c>
      <c r="G2989" s="7" t="s">
        <v>8</v>
      </c>
      <c r="H2989" t="s">
        <v>101</v>
      </c>
      <c r="I2989" s="57">
        <v>44632</v>
      </c>
      <c r="J2989" s="56" t="s">
        <v>104</v>
      </c>
      <c r="K2989" s="2" t="s">
        <v>129</v>
      </c>
      <c r="L2989" s="9">
        <v>0</v>
      </c>
      <c r="M2989" t="s">
        <v>3869</v>
      </c>
      <c r="N2989" s="2" t="s">
        <v>85</v>
      </c>
      <c r="O2989" s="2" t="s">
        <v>4139</v>
      </c>
      <c r="P2989" s="2" t="str">
        <f>VLOOKUP(I2989,Period!A:B,2,FALSE)</f>
        <v>2022H1</v>
      </c>
      <c r="Q2989" s="9">
        <f t="shared" si="535"/>
        <v>0</v>
      </c>
      <c r="R2989" s="2">
        <f t="shared" si="548"/>
        <v>0</v>
      </c>
      <c r="S2989" t="str">
        <f t="shared" si="536"/>
        <v>01 Clear (0%)</v>
      </c>
      <c r="T2989" t="str">
        <f t="shared" si="549"/>
        <v>44632S2A_MSIL1CCDM-MLB-CLSTA4463201 Clear (0%)</v>
      </c>
      <c r="U2989">
        <f>IF(COUNTIF(T$2:T2988,T2989)&gt;=1,0,1)</f>
        <v>0</v>
      </c>
      <c r="V2989" s="26" t="s">
        <v>751</v>
      </c>
      <c r="W2989" s="26">
        <f t="shared" si="537"/>
        <v>2022</v>
      </c>
      <c r="X2989" s="26" t="str">
        <f t="shared" si="538"/>
        <v>03</v>
      </c>
      <c r="Y2989" s="26">
        <f t="shared" si="539"/>
        <v>12</v>
      </c>
      <c r="Z2989" s="26" t="str">
        <f t="shared" si="540"/>
        <v>18</v>
      </c>
      <c r="AA2989" s="26" t="str">
        <f t="shared" si="541"/>
        <v>53</v>
      </c>
      <c r="AB2989" s="26" t="str">
        <f t="shared" si="542"/>
        <v>55</v>
      </c>
      <c r="AC2989" s="86" t="str">
        <f t="shared" si="543"/>
        <v>CLS_TA_2500X1254px_65m_S2A_MSIL1C_20220312_0CC</v>
      </c>
      <c r="AD2989" s="41" t="s">
        <v>752</v>
      </c>
    </row>
    <row r="2990" spans="2:30" x14ac:dyDescent="0.25">
      <c r="B2990" t="s">
        <v>3866</v>
      </c>
      <c r="C2990" t="s">
        <v>3817</v>
      </c>
      <c r="D2990" s="7" t="s">
        <v>3826</v>
      </c>
      <c r="E2990" s="2" t="b">
        <v>1</v>
      </c>
      <c r="F2990" s="2" t="s">
        <v>3815</v>
      </c>
      <c r="G2990" s="7" t="s">
        <v>8</v>
      </c>
      <c r="H2990" t="s">
        <v>101</v>
      </c>
      <c r="I2990" s="57">
        <v>44632</v>
      </c>
      <c r="J2990" s="56" t="s">
        <v>110</v>
      </c>
      <c r="K2990" s="2" t="s">
        <v>120</v>
      </c>
      <c r="L2990" s="9">
        <v>0</v>
      </c>
      <c r="M2990" t="s">
        <v>3869</v>
      </c>
      <c r="N2990" s="2" t="s">
        <v>85</v>
      </c>
      <c r="O2990" s="2" t="s">
        <v>4139</v>
      </c>
      <c r="P2990" s="2" t="str">
        <f>VLOOKUP(I2990,Period!A:B,2,FALSE)</f>
        <v>2022H1</v>
      </c>
      <c r="Q2990" s="9">
        <f t="shared" si="535"/>
        <v>0</v>
      </c>
      <c r="R2990" s="2">
        <f t="shared" si="548"/>
        <v>0</v>
      </c>
      <c r="S2990" t="str">
        <f t="shared" si="536"/>
        <v>01 Clear (0%)</v>
      </c>
      <c r="T2990" t="str">
        <f t="shared" si="549"/>
        <v>44632S2A_MSIL1CCDM-MLB-CLSTA4463201 Clear (0%)</v>
      </c>
      <c r="U2990">
        <f>IF(COUNTIF(T$2:T2989,T2990)&gt;=1,0,1)</f>
        <v>0</v>
      </c>
      <c r="V2990" s="26" t="s">
        <v>751</v>
      </c>
      <c r="W2990" s="26">
        <f t="shared" si="537"/>
        <v>2022</v>
      </c>
      <c r="X2990" s="26" t="str">
        <f t="shared" si="538"/>
        <v>03</v>
      </c>
      <c r="Y2990" s="26">
        <f t="shared" si="539"/>
        <v>12</v>
      </c>
      <c r="Z2990" s="26" t="str">
        <f t="shared" si="540"/>
        <v>18</v>
      </c>
      <c r="AA2990" s="26" t="str">
        <f t="shared" si="541"/>
        <v>53</v>
      </c>
      <c r="AB2990" s="26" t="str">
        <f t="shared" si="542"/>
        <v>41</v>
      </c>
      <c r="AC2990" s="86" t="str">
        <f t="shared" si="543"/>
        <v>CLS_TA_2500X1254px_65m_S2A_MSIL1C_20220312_0CC</v>
      </c>
      <c r="AD2990" s="41" t="s">
        <v>752</v>
      </c>
    </row>
    <row r="2991" spans="2:30" x14ac:dyDescent="0.25">
      <c r="B2991" t="s">
        <v>3866</v>
      </c>
      <c r="C2991" t="s">
        <v>3817</v>
      </c>
      <c r="D2991" s="7" t="s">
        <v>3826</v>
      </c>
      <c r="E2991" s="2" t="b">
        <v>1</v>
      </c>
      <c r="F2991" s="2" t="s">
        <v>3815</v>
      </c>
      <c r="G2991" s="7" t="s">
        <v>8</v>
      </c>
      <c r="H2991" t="s">
        <v>101</v>
      </c>
      <c r="I2991" s="57">
        <v>44632</v>
      </c>
      <c r="J2991" s="56" t="s">
        <v>111</v>
      </c>
      <c r="K2991" s="2" t="s">
        <v>134</v>
      </c>
      <c r="L2991" s="9">
        <v>0</v>
      </c>
      <c r="M2991" t="s">
        <v>3869</v>
      </c>
      <c r="N2991" s="2" t="s">
        <v>85</v>
      </c>
      <c r="O2991" s="2" t="s">
        <v>4139</v>
      </c>
      <c r="P2991" s="2" t="str">
        <f>VLOOKUP(I2991,Period!A:B,2,FALSE)</f>
        <v>2022H1</v>
      </c>
      <c r="Q2991" s="9">
        <f t="shared" si="535"/>
        <v>0</v>
      </c>
      <c r="R2991" s="2">
        <f t="shared" si="548"/>
        <v>0</v>
      </c>
      <c r="S2991" t="str">
        <f t="shared" si="536"/>
        <v>01 Clear (0%)</v>
      </c>
      <c r="T2991" t="str">
        <f t="shared" si="549"/>
        <v>44632S2A_MSIL1CCDM-MLB-CLSTA4463201 Clear (0%)</v>
      </c>
      <c r="U2991">
        <f>IF(COUNTIF(T$2:T2990,T2991)&gt;=1,0,1)</f>
        <v>0</v>
      </c>
      <c r="V2991" s="26" t="s">
        <v>751</v>
      </c>
      <c r="W2991" s="26">
        <f t="shared" si="537"/>
        <v>2022</v>
      </c>
      <c r="X2991" s="26" t="str">
        <f t="shared" si="538"/>
        <v>03</v>
      </c>
      <c r="Y2991" s="26">
        <f t="shared" si="539"/>
        <v>12</v>
      </c>
      <c r="Z2991" s="26" t="str">
        <f t="shared" si="540"/>
        <v>18</v>
      </c>
      <c r="AA2991" s="26" t="str">
        <f t="shared" si="541"/>
        <v>53</v>
      </c>
      <c r="AB2991" s="26" t="str">
        <f t="shared" si="542"/>
        <v>40</v>
      </c>
      <c r="AC2991" s="86" t="str">
        <f t="shared" si="543"/>
        <v>CLS_TA_2500X1254px_65m_S2A_MSIL1C_20220312_0CC</v>
      </c>
      <c r="AD2991" s="41" t="s">
        <v>752</v>
      </c>
    </row>
    <row r="2992" spans="2:30" x14ac:dyDescent="0.25">
      <c r="B2992" t="s">
        <v>3866</v>
      </c>
      <c r="C2992" t="s">
        <v>3817</v>
      </c>
      <c r="D2992" s="7" t="s">
        <v>3826</v>
      </c>
      <c r="E2992" s="2" t="b">
        <v>1</v>
      </c>
      <c r="F2992" s="2" t="s">
        <v>3815</v>
      </c>
      <c r="G2992" s="7" t="s">
        <v>8</v>
      </c>
      <c r="H2992" t="s">
        <v>101</v>
      </c>
      <c r="I2992" s="53">
        <v>44630</v>
      </c>
      <c r="J2992" s="42" t="s">
        <v>103</v>
      </c>
      <c r="K2992" s="2" t="s">
        <v>147</v>
      </c>
      <c r="L2992" s="9">
        <v>17.399999999999999</v>
      </c>
      <c r="M2992" t="s">
        <v>3869</v>
      </c>
      <c r="N2992" s="2" t="s">
        <v>85</v>
      </c>
      <c r="O2992" s="2" t="s">
        <v>4139</v>
      </c>
      <c r="P2992" s="2" t="str">
        <f>VLOOKUP(I2992,Period!A:B,2,FALSE)</f>
        <v>2022H1</v>
      </c>
      <c r="Q2992" s="9">
        <f t="shared" si="535"/>
        <v>11.600000000000001</v>
      </c>
      <c r="R2992" s="2">
        <f t="shared" si="548"/>
        <v>20</v>
      </c>
      <c r="S2992" t="str">
        <f t="shared" si="536"/>
        <v>02 Sunny (10%-30%)</v>
      </c>
      <c r="T2992" t="str">
        <f t="shared" si="549"/>
        <v>44630S2A_MSIL1CCDM-MLB-CLSTA4463002 Sunny (10%-30%)</v>
      </c>
      <c r="U2992">
        <f>IF(COUNTIF(T$2:T2991,T2992)&gt;=1,0,1)</f>
        <v>1</v>
      </c>
      <c r="V2992" s="26" t="s">
        <v>751</v>
      </c>
      <c r="W2992" s="26">
        <f t="shared" si="537"/>
        <v>2022</v>
      </c>
      <c r="X2992" s="26" t="str">
        <f t="shared" si="538"/>
        <v>03</v>
      </c>
      <c r="Y2992" s="26">
        <f t="shared" si="539"/>
        <v>10</v>
      </c>
      <c r="Z2992" s="26" t="str">
        <f t="shared" si="540"/>
        <v>19</v>
      </c>
      <c r="AA2992" s="26" t="str">
        <f t="shared" si="541"/>
        <v>03</v>
      </c>
      <c r="AB2992" s="26" t="str">
        <f t="shared" si="542"/>
        <v>45</v>
      </c>
      <c r="AC2992" s="86" t="str">
        <f t="shared" si="543"/>
        <v>CLS_TA_2500X1254px_65m_S2A_MSIL1C_20220310_20CC</v>
      </c>
      <c r="AD2992" s="41" t="s">
        <v>752</v>
      </c>
    </row>
    <row r="2993" spans="2:30" x14ac:dyDescent="0.25">
      <c r="B2993" t="s">
        <v>3866</v>
      </c>
      <c r="C2993" t="s">
        <v>3817</v>
      </c>
      <c r="D2993" s="7" t="s">
        <v>3826</v>
      </c>
      <c r="E2993" s="2" t="b">
        <v>1</v>
      </c>
      <c r="F2993" s="2" t="s">
        <v>3815</v>
      </c>
      <c r="G2993" s="7" t="s">
        <v>8</v>
      </c>
      <c r="H2993" t="s">
        <v>101</v>
      </c>
      <c r="I2993" s="53">
        <v>44630</v>
      </c>
      <c r="J2993" s="42" t="s">
        <v>104</v>
      </c>
      <c r="K2993" s="2" t="s">
        <v>147</v>
      </c>
      <c r="L2993" s="9">
        <v>26.8</v>
      </c>
      <c r="M2993" t="s">
        <v>3869</v>
      </c>
      <c r="N2993" s="2" t="s">
        <v>85</v>
      </c>
      <c r="O2993" s="2" t="s">
        <v>4139</v>
      </c>
      <c r="P2993" s="2" t="str">
        <f>VLOOKUP(I2993,Period!A:B,2,FALSE)</f>
        <v>2022H1</v>
      </c>
      <c r="Q2993" s="9">
        <f t="shared" si="535"/>
        <v>11.600000000000001</v>
      </c>
      <c r="R2993" s="2">
        <f t="shared" si="548"/>
        <v>20</v>
      </c>
      <c r="S2993" t="str">
        <f t="shared" si="536"/>
        <v>02 Sunny (10%-30%)</v>
      </c>
      <c r="T2993" t="str">
        <f t="shared" si="549"/>
        <v>44630S2A_MSIL1CCDM-MLB-CLSTA4463002 Sunny (10%-30%)</v>
      </c>
      <c r="U2993">
        <f>IF(COUNTIF(T$2:T2992,T2993)&gt;=1,0,1)</f>
        <v>0</v>
      </c>
      <c r="V2993" s="26" t="s">
        <v>751</v>
      </c>
      <c r="W2993" s="26">
        <f t="shared" si="537"/>
        <v>2022</v>
      </c>
      <c r="X2993" s="26" t="str">
        <f t="shared" si="538"/>
        <v>03</v>
      </c>
      <c r="Y2993" s="26">
        <f t="shared" si="539"/>
        <v>10</v>
      </c>
      <c r="Z2993" s="26" t="str">
        <f t="shared" si="540"/>
        <v>19</v>
      </c>
      <c r="AA2993" s="26" t="str">
        <f t="shared" si="541"/>
        <v>03</v>
      </c>
      <c r="AB2993" s="26" t="str">
        <f t="shared" si="542"/>
        <v>45</v>
      </c>
      <c r="AC2993" s="86" t="str">
        <f t="shared" si="543"/>
        <v>CLS_TA_2500X1254px_65m_S2A_MSIL1C_20220310_20CC</v>
      </c>
      <c r="AD2993" s="41" t="s">
        <v>752</v>
      </c>
    </row>
    <row r="2994" spans="2:30" x14ac:dyDescent="0.25">
      <c r="B2994" t="s">
        <v>3866</v>
      </c>
      <c r="C2994" t="s">
        <v>3817</v>
      </c>
      <c r="D2994" s="7" t="s">
        <v>3826</v>
      </c>
      <c r="E2994" s="2" t="b">
        <v>1</v>
      </c>
      <c r="F2994" s="2" t="s">
        <v>3815</v>
      </c>
      <c r="G2994" s="7" t="s">
        <v>8</v>
      </c>
      <c r="H2994" t="s">
        <v>101</v>
      </c>
      <c r="I2994" s="53">
        <v>44630</v>
      </c>
      <c r="J2994" s="42" t="s">
        <v>110</v>
      </c>
      <c r="K2994" s="2" t="s">
        <v>150</v>
      </c>
      <c r="L2994" s="9">
        <v>2</v>
      </c>
      <c r="M2994" t="s">
        <v>3869</v>
      </c>
      <c r="N2994" s="2" t="s">
        <v>85</v>
      </c>
      <c r="O2994" s="2" t="s">
        <v>4139</v>
      </c>
      <c r="P2994" s="2" t="str">
        <f>VLOOKUP(I2994,Period!A:B,2,FALSE)</f>
        <v>2022H1</v>
      </c>
      <c r="Q2994" s="9">
        <f t="shared" si="535"/>
        <v>11.600000000000001</v>
      </c>
      <c r="R2994" s="2">
        <f t="shared" si="548"/>
        <v>20</v>
      </c>
      <c r="S2994" t="str">
        <f t="shared" si="536"/>
        <v>02 Sunny (10%-30%)</v>
      </c>
      <c r="T2994" t="str">
        <f t="shared" si="549"/>
        <v>44630S2A_MSIL1CCDM-MLB-CLSTA4463002 Sunny (10%-30%)</v>
      </c>
      <c r="U2994">
        <f>IF(COUNTIF(T$2:T2993,T2994)&gt;=1,0,1)</f>
        <v>0</v>
      </c>
      <c r="V2994" s="26" t="s">
        <v>751</v>
      </c>
      <c r="W2994" s="26">
        <f t="shared" si="537"/>
        <v>2022</v>
      </c>
      <c r="X2994" s="26" t="str">
        <f t="shared" si="538"/>
        <v>03</v>
      </c>
      <c r="Y2994" s="26">
        <f t="shared" si="539"/>
        <v>10</v>
      </c>
      <c r="Z2994" s="26" t="str">
        <f t="shared" si="540"/>
        <v>19</v>
      </c>
      <c r="AA2994" s="26" t="str">
        <f t="shared" si="541"/>
        <v>03</v>
      </c>
      <c r="AB2994" s="26" t="str">
        <f t="shared" si="542"/>
        <v>31</v>
      </c>
      <c r="AC2994" s="86" t="str">
        <f t="shared" si="543"/>
        <v>CLS_TA_2500X1254px_65m_S2A_MSIL1C_20220310_20CC</v>
      </c>
      <c r="AD2994" s="41" t="s">
        <v>752</v>
      </c>
    </row>
    <row r="2995" spans="2:30" x14ac:dyDescent="0.25">
      <c r="B2995" t="s">
        <v>3866</v>
      </c>
      <c r="C2995" t="s">
        <v>3817</v>
      </c>
      <c r="D2995" s="7" t="s">
        <v>3826</v>
      </c>
      <c r="E2995" s="2" t="b">
        <v>1</v>
      </c>
      <c r="F2995" s="2" t="s">
        <v>3815</v>
      </c>
      <c r="G2995" s="7" t="s">
        <v>8</v>
      </c>
      <c r="H2995" t="s">
        <v>101</v>
      </c>
      <c r="I2995" s="53">
        <v>44630</v>
      </c>
      <c r="J2995" s="42" t="s">
        <v>111</v>
      </c>
      <c r="K2995" s="2" t="s">
        <v>151</v>
      </c>
      <c r="L2995" s="9">
        <v>0.2</v>
      </c>
      <c r="M2995" t="s">
        <v>3869</v>
      </c>
      <c r="N2995" s="2" t="s">
        <v>85</v>
      </c>
      <c r="O2995" s="2" t="s">
        <v>4139</v>
      </c>
      <c r="P2995" s="2" t="str">
        <f>VLOOKUP(I2995,Period!A:B,2,FALSE)</f>
        <v>2022H1</v>
      </c>
      <c r="Q2995" s="9">
        <f t="shared" si="535"/>
        <v>11.600000000000001</v>
      </c>
      <c r="R2995" s="2">
        <f t="shared" si="548"/>
        <v>20</v>
      </c>
      <c r="S2995" t="str">
        <f t="shared" si="536"/>
        <v>02 Sunny (10%-30%)</v>
      </c>
      <c r="T2995" t="str">
        <f t="shared" si="549"/>
        <v>44630S2A_MSIL1CCDM-MLB-CLSTA4463002 Sunny (10%-30%)</v>
      </c>
      <c r="U2995">
        <f>IF(COUNTIF(T$2:T2994,T2995)&gt;=1,0,1)</f>
        <v>0</v>
      </c>
      <c r="V2995" s="26" t="s">
        <v>751</v>
      </c>
      <c r="W2995" s="26">
        <f t="shared" si="537"/>
        <v>2022</v>
      </c>
      <c r="X2995" s="26" t="str">
        <f t="shared" si="538"/>
        <v>03</v>
      </c>
      <c r="Y2995" s="26">
        <f t="shared" si="539"/>
        <v>10</v>
      </c>
      <c r="Z2995" s="26" t="str">
        <f t="shared" si="540"/>
        <v>19</v>
      </c>
      <c r="AA2995" s="26" t="str">
        <f t="shared" si="541"/>
        <v>03</v>
      </c>
      <c r="AB2995" s="26" t="str">
        <f t="shared" si="542"/>
        <v>30</v>
      </c>
      <c r="AC2995" s="86" t="str">
        <f t="shared" si="543"/>
        <v>CLS_TA_2500X1254px_65m_S2A_MSIL1C_20220310_20CC</v>
      </c>
      <c r="AD2995" s="41" t="s">
        <v>752</v>
      </c>
    </row>
    <row r="2996" spans="2:30" x14ac:dyDescent="0.25">
      <c r="B2996" t="s">
        <v>3866</v>
      </c>
      <c r="C2996" t="s">
        <v>3817</v>
      </c>
      <c r="D2996" s="7" t="s">
        <v>3826</v>
      </c>
      <c r="E2996" s="2" t="b">
        <v>1</v>
      </c>
      <c r="F2996" s="2" t="s">
        <v>3815</v>
      </c>
      <c r="G2996" s="7" t="s">
        <v>8</v>
      </c>
      <c r="H2996" t="s">
        <v>101</v>
      </c>
      <c r="I2996" s="57">
        <v>44627</v>
      </c>
      <c r="J2996" s="56" t="s">
        <v>103</v>
      </c>
      <c r="K2996" s="2" t="s">
        <v>116</v>
      </c>
      <c r="L2996" s="9">
        <v>9.1</v>
      </c>
      <c r="M2996" t="s">
        <v>3869</v>
      </c>
      <c r="N2996" s="2" t="s">
        <v>85</v>
      </c>
      <c r="O2996" s="2" t="s">
        <v>4139</v>
      </c>
      <c r="P2996" s="2" t="str">
        <f>VLOOKUP(I2996,Period!A:B,2,FALSE)</f>
        <v>2022H1</v>
      </c>
      <c r="Q2996" s="9">
        <f t="shared" si="535"/>
        <v>9.5749999999999993</v>
      </c>
      <c r="R2996" s="2">
        <f t="shared" si="548"/>
        <v>10</v>
      </c>
      <c r="S2996" t="str">
        <f t="shared" si="536"/>
        <v>02 Sunny (10%-30%)</v>
      </c>
      <c r="T2996" t="str">
        <f t="shared" si="549"/>
        <v>44627S2A_MSIL1CCDM-MLB-CLSTA4462702 Sunny (10%-30%)</v>
      </c>
      <c r="U2996">
        <f>IF(COUNTIF(T$2:T2995,T2996)&gt;=1,0,1)</f>
        <v>1</v>
      </c>
      <c r="V2996" s="26" t="s">
        <v>751</v>
      </c>
      <c r="W2996" s="26">
        <f t="shared" si="537"/>
        <v>2022</v>
      </c>
      <c r="X2996" s="26" t="str">
        <f t="shared" si="538"/>
        <v>03</v>
      </c>
      <c r="Y2996" s="26" t="str">
        <f t="shared" si="539"/>
        <v>07</v>
      </c>
      <c r="Z2996" s="26" t="str">
        <f t="shared" si="540"/>
        <v>18</v>
      </c>
      <c r="AA2996" s="26" t="str">
        <f t="shared" si="541"/>
        <v>53</v>
      </c>
      <c r="AB2996" s="26" t="str">
        <f t="shared" si="542"/>
        <v>49</v>
      </c>
      <c r="AC2996" s="86" t="str">
        <f t="shared" si="543"/>
        <v>CLS_TA_2500X1254px_65m_S2A_MSIL1C_20220307_10CC</v>
      </c>
      <c r="AD2996" s="41" t="s">
        <v>752</v>
      </c>
    </row>
    <row r="2997" spans="2:30" x14ac:dyDescent="0.25">
      <c r="B2997" t="s">
        <v>3866</v>
      </c>
      <c r="C2997" t="s">
        <v>3817</v>
      </c>
      <c r="D2997" s="7" t="s">
        <v>3826</v>
      </c>
      <c r="E2997" s="2" t="b">
        <v>1</v>
      </c>
      <c r="F2997" s="2" t="s">
        <v>3815</v>
      </c>
      <c r="G2997" s="7" t="s">
        <v>8</v>
      </c>
      <c r="H2997" t="s">
        <v>101</v>
      </c>
      <c r="I2997" s="57">
        <v>44627</v>
      </c>
      <c r="J2997" s="56" t="s">
        <v>104</v>
      </c>
      <c r="K2997" s="2" t="s">
        <v>135</v>
      </c>
      <c r="L2997" s="9">
        <v>4.4000000000000004</v>
      </c>
      <c r="M2997" t="s">
        <v>3869</v>
      </c>
      <c r="N2997" s="2" t="s">
        <v>85</v>
      </c>
      <c r="O2997" s="2" t="s">
        <v>4139</v>
      </c>
      <c r="P2997" s="2" t="str">
        <f>VLOOKUP(I2997,Period!A:B,2,FALSE)</f>
        <v>2022H1</v>
      </c>
      <c r="Q2997" s="9">
        <f t="shared" si="535"/>
        <v>9.5749999999999993</v>
      </c>
      <c r="R2997" s="2">
        <f t="shared" si="548"/>
        <v>10</v>
      </c>
      <c r="S2997" t="str">
        <f t="shared" si="536"/>
        <v>02 Sunny (10%-30%)</v>
      </c>
      <c r="T2997" t="str">
        <f t="shared" si="549"/>
        <v>44627S2A_MSIL1CCDM-MLB-CLSTA4462702 Sunny (10%-30%)</v>
      </c>
      <c r="U2997">
        <f>IF(COUNTIF(T$2:T2996,T2997)&gt;=1,0,1)</f>
        <v>0</v>
      </c>
      <c r="V2997" s="26" t="s">
        <v>751</v>
      </c>
      <c r="W2997" s="26">
        <f t="shared" si="537"/>
        <v>2022</v>
      </c>
      <c r="X2997" s="26" t="str">
        <f t="shared" si="538"/>
        <v>03</v>
      </c>
      <c r="Y2997" s="26" t="str">
        <f t="shared" si="539"/>
        <v>07</v>
      </c>
      <c r="Z2997" s="26" t="str">
        <f t="shared" si="540"/>
        <v>18</v>
      </c>
      <c r="AA2997" s="26" t="str">
        <f t="shared" si="541"/>
        <v>53</v>
      </c>
      <c r="AB2997" s="26" t="str">
        <f t="shared" si="542"/>
        <v>48</v>
      </c>
      <c r="AC2997" s="86" t="str">
        <f t="shared" si="543"/>
        <v>CLS_TA_2500X1254px_65m_S2A_MSIL1C_20220307_10CC</v>
      </c>
      <c r="AD2997" s="41" t="s">
        <v>752</v>
      </c>
    </row>
    <row r="2998" spans="2:30" x14ac:dyDescent="0.25">
      <c r="B2998" t="s">
        <v>3866</v>
      </c>
      <c r="C2998" t="s">
        <v>3817</v>
      </c>
      <c r="D2998" s="7" t="s">
        <v>3826</v>
      </c>
      <c r="E2998" s="2" t="b">
        <v>1</v>
      </c>
      <c r="F2998" s="2" t="s">
        <v>3815</v>
      </c>
      <c r="G2998" s="7" t="s">
        <v>8</v>
      </c>
      <c r="H2998" t="s">
        <v>101</v>
      </c>
      <c r="I2998" s="57">
        <v>44627</v>
      </c>
      <c r="J2998" s="56" t="s">
        <v>110</v>
      </c>
      <c r="K2998" s="2" t="s">
        <v>153</v>
      </c>
      <c r="L2998" s="9">
        <v>16.399999999999999</v>
      </c>
      <c r="M2998" t="s">
        <v>3869</v>
      </c>
      <c r="N2998" s="2" t="s">
        <v>85</v>
      </c>
      <c r="O2998" s="2" t="s">
        <v>4139</v>
      </c>
      <c r="P2998" s="2" t="str">
        <f>VLOOKUP(I2998,Period!A:B,2,FALSE)</f>
        <v>2022H1</v>
      </c>
      <c r="Q2998" s="9">
        <f t="shared" si="535"/>
        <v>9.5749999999999993</v>
      </c>
      <c r="R2998" s="2">
        <f t="shared" si="548"/>
        <v>10</v>
      </c>
      <c r="S2998" t="str">
        <f t="shared" si="536"/>
        <v>02 Sunny (10%-30%)</v>
      </c>
      <c r="T2998" t="str">
        <f t="shared" si="549"/>
        <v>44627S2A_MSIL1CCDM-MLB-CLSTA4462702 Sunny (10%-30%)</v>
      </c>
      <c r="U2998">
        <f>IF(COUNTIF(T$2:T2997,T2998)&gt;=1,0,1)</f>
        <v>0</v>
      </c>
      <c r="V2998" s="26" t="s">
        <v>751</v>
      </c>
      <c r="W2998" s="26">
        <f t="shared" si="537"/>
        <v>2022</v>
      </c>
      <c r="X2998" s="26" t="str">
        <f t="shared" si="538"/>
        <v>03</v>
      </c>
      <c r="Y2998" s="26" t="str">
        <f t="shared" si="539"/>
        <v>07</v>
      </c>
      <c r="Z2998" s="26" t="str">
        <f t="shared" si="540"/>
        <v>18</v>
      </c>
      <c r="AA2998" s="26" t="str">
        <f t="shared" si="541"/>
        <v>53</v>
      </c>
      <c r="AB2998" s="26" t="str">
        <f t="shared" si="542"/>
        <v>35</v>
      </c>
      <c r="AC2998" s="86" t="str">
        <f t="shared" si="543"/>
        <v>CLS_TA_2500X1254px_65m_S2A_MSIL1C_20220307_10CC</v>
      </c>
      <c r="AD2998" s="41" t="s">
        <v>752</v>
      </c>
    </row>
    <row r="2999" spans="2:30" x14ac:dyDescent="0.25">
      <c r="B2999" t="s">
        <v>3866</v>
      </c>
      <c r="C2999" t="s">
        <v>3817</v>
      </c>
      <c r="D2999" s="7" t="s">
        <v>3826</v>
      </c>
      <c r="E2999" s="2" t="b">
        <v>1</v>
      </c>
      <c r="F2999" s="2" t="s">
        <v>3815</v>
      </c>
      <c r="G2999" s="7" t="s">
        <v>8</v>
      </c>
      <c r="H2999" t="s">
        <v>101</v>
      </c>
      <c r="I2999" s="57">
        <v>44627</v>
      </c>
      <c r="J2999" s="56" t="s">
        <v>111</v>
      </c>
      <c r="K2999" s="2" t="s">
        <v>154</v>
      </c>
      <c r="L2999" s="9">
        <v>8.4</v>
      </c>
      <c r="M2999" t="s">
        <v>3869</v>
      </c>
      <c r="N2999" s="2" t="s">
        <v>85</v>
      </c>
      <c r="O2999" s="2" t="s">
        <v>4139</v>
      </c>
      <c r="P2999" s="2" t="str">
        <f>VLOOKUP(I2999,Period!A:B,2,FALSE)</f>
        <v>2022H1</v>
      </c>
      <c r="Q2999" s="9">
        <f t="shared" si="535"/>
        <v>9.5749999999999993</v>
      </c>
      <c r="R2999" s="2">
        <f t="shared" si="548"/>
        <v>10</v>
      </c>
      <c r="S2999" t="str">
        <f t="shared" si="536"/>
        <v>02 Sunny (10%-30%)</v>
      </c>
      <c r="T2999" t="str">
        <f t="shared" si="549"/>
        <v>44627S2A_MSIL1CCDM-MLB-CLSTA4462702 Sunny (10%-30%)</v>
      </c>
      <c r="U2999">
        <f>IF(COUNTIF(T$2:T2998,T2999)&gt;=1,0,1)</f>
        <v>0</v>
      </c>
      <c r="V2999" s="26" t="s">
        <v>751</v>
      </c>
      <c r="W2999" s="26">
        <f t="shared" si="537"/>
        <v>2022</v>
      </c>
      <c r="X2999" s="26" t="str">
        <f t="shared" si="538"/>
        <v>03</v>
      </c>
      <c r="Y2999" s="26" t="str">
        <f t="shared" si="539"/>
        <v>07</v>
      </c>
      <c r="Z2999" s="26" t="str">
        <f t="shared" si="540"/>
        <v>18</v>
      </c>
      <c r="AA2999" s="26" t="str">
        <f t="shared" si="541"/>
        <v>53</v>
      </c>
      <c r="AB2999" s="26" t="str">
        <f t="shared" si="542"/>
        <v>34</v>
      </c>
      <c r="AC2999" s="86" t="str">
        <f t="shared" si="543"/>
        <v>CLS_TA_2500X1254px_65m_S2A_MSIL1C_20220307_10CC</v>
      </c>
      <c r="AD2999" s="41" t="s">
        <v>752</v>
      </c>
    </row>
    <row r="3000" spans="2:30" x14ac:dyDescent="0.25">
      <c r="B3000" t="s">
        <v>3866</v>
      </c>
      <c r="C3000" t="s">
        <v>3817</v>
      </c>
      <c r="D3000" s="7" t="s">
        <v>3826</v>
      </c>
      <c r="E3000" s="2" t="b">
        <v>1</v>
      </c>
      <c r="F3000" s="2" t="s">
        <v>3815</v>
      </c>
      <c r="G3000" s="7" t="s">
        <v>8</v>
      </c>
      <c r="H3000" t="s">
        <v>101</v>
      </c>
      <c r="I3000" s="53">
        <v>44625</v>
      </c>
      <c r="J3000" s="42" t="s">
        <v>103</v>
      </c>
      <c r="K3000" s="2" t="s">
        <v>122</v>
      </c>
      <c r="L3000" s="9">
        <v>84.5</v>
      </c>
      <c r="M3000" t="s">
        <v>3869</v>
      </c>
      <c r="N3000" s="2" t="s">
        <v>85</v>
      </c>
      <c r="O3000" s="2" t="s">
        <v>4139</v>
      </c>
      <c r="P3000" s="2" t="str">
        <f>VLOOKUP(I3000,Period!A:B,2,FALSE)</f>
        <v>2022H1</v>
      </c>
      <c r="Q3000" s="9">
        <f t="shared" si="535"/>
        <v>89.224999999999994</v>
      </c>
      <c r="R3000" s="2">
        <f t="shared" si="548"/>
        <v>90</v>
      </c>
      <c r="S3000" t="str">
        <f t="shared" si="536"/>
        <v>03 Cloudy (40%-90%)</v>
      </c>
      <c r="T3000" t="str">
        <f t="shared" si="549"/>
        <v>44625S2A_MSIL1CCDM-MLB-CLSTA4462503 Cloudy (40%-90%)</v>
      </c>
      <c r="U3000">
        <f>IF(COUNTIF(T$2:T2999,T3000)&gt;=1,0,1)</f>
        <v>1</v>
      </c>
      <c r="V3000" s="26" t="s">
        <v>751</v>
      </c>
      <c r="W3000" s="26">
        <f t="shared" si="537"/>
        <v>2022</v>
      </c>
      <c r="X3000" s="26" t="str">
        <f t="shared" si="538"/>
        <v>03</v>
      </c>
      <c r="Y3000" s="26" t="str">
        <f t="shared" si="539"/>
        <v>05</v>
      </c>
      <c r="Z3000" s="26" t="str">
        <f t="shared" si="540"/>
        <v>19</v>
      </c>
      <c r="AA3000" s="26" t="str">
        <f t="shared" si="541"/>
        <v>03</v>
      </c>
      <c r="AB3000" s="26" t="str">
        <f t="shared" si="542"/>
        <v>51</v>
      </c>
      <c r="AC3000" s="86" t="str">
        <f t="shared" si="543"/>
        <v>CLS_TA_2500X1254px_65m_S2A_MSIL1C_20220305_90CC</v>
      </c>
      <c r="AD3000" s="41" t="s">
        <v>752</v>
      </c>
    </row>
    <row r="3001" spans="2:30" x14ac:dyDescent="0.25">
      <c r="B3001" t="s">
        <v>3866</v>
      </c>
      <c r="C3001" t="s">
        <v>3817</v>
      </c>
      <c r="D3001" s="7" t="s">
        <v>3826</v>
      </c>
      <c r="E3001" s="2" t="b">
        <v>1</v>
      </c>
      <c r="F3001" s="2" t="s">
        <v>3815</v>
      </c>
      <c r="G3001" s="7" t="s">
        <v>8</v>
      </c>
      <c r="H3001" t="s">
        <v>101</v>
      </c>
      <c r="I3001" s="53">
        <v>44625</v>
      </c>
      <c r="J3001" s="42" t="s">
        <v>104</v>
      </c>
      <c r="K3001" s="2" t="s">
        <v>136</v>
      </c>
      <c r="L3001" s="9">
        <v>91.2</v>
      </c>
      <c r="M3001" t="s">
        <v>3869</v>
      </c>
      <c r="N3001" s="2" t="s">
        <v>85</v>
      </c>
      <c r="O3001" s="2" t="s">
        <v>4139</v>
      </c>
      <c r="P3001" s="2" t="str">
        <f>VLOOKUP(I3001,Period!A:B,2,FALSE)</f>
        <v>2022H1</v>
      </c>
      <c r="Q3001" s="9">
        <f t="shared" si="535"/>
        <v>89.224999999999994</v>
      </c>
      <c r="R3001" s="2">
        <f t="shared" si="548"/>
        <v>90</v>
      </c>
      <c r="S3001" t="str">
        <f t="shared" si="536"/>
        <v>03 Cloudy (40%-90%)</v>
      </c>
      <c r="T3001" t="str">
        <f t="shared" si="549"/>
        <v>44625S2A_MSIL1CCDM-MLB-CLSTA4462503 Cloudy (40%-90%)</v>
      </c>
      <c r="U3001">
        <f>IF(COUNTIF(T$2:T3000,T3001)&gt;=1,0,1)</f>
        <v>0</v>
      </c>
      <c r="V3001" s="26" t="s">
        <v>751</v>
      </c>
      <c r="W3001" s="26">
        <f t="shared" si="537"/>
        <v>2022</v>
      </c>
      <c r="X3001" s="26" t="str">
        <f t="shared" si="538"/>
        <v>03</v>
      </c>
      <c r="Y3001" s="26" t="str">
        <f t="shared" si="539"/>
        <v>05</v>
      </c>
      <c r="Z3001" s="26" t="str">
        <f t="shared" si="540"/>
        <v>19</v>
      </c>
      <c r="AA3001" s="26" t="str">
        <f t="shared" si="541"/>
        <v>03</v>
      </c>
      <c r="AB3001" s="26" t="str">
        <f t="shared" si="542"/>
        <v>50</v>
      </c>
      <c r="AC3001" s="86" t="str">
        <f t="shared" si="543"/>
        <v>CLS_TA_2500X1254px_65m_S2A_MSIL1C_20220305_90CC</v>
      </c>
      <c r="AD3001" s="41" t="s">
        <v>752</v>
      </c>
    </row>
    <row r="3002" spans="2:30" x14ac:dyDescent="0.25">
      <c r="B3002" t="s">
        <v>3866</v>
      </c>
      <c r="C3002" t="s">
        <v>3817</v>
      </c>
      <c r="D3002" s="7" t="s">
        <v>3826</v>
      </c>
      <c r="E3002" s="2" t="b">
        <v>1</v>
      </c>
      <c r="F3002" s="2" t="s">
        <v>3815</v>
      </c>
      <c r="G3002" s="7" t="s">
        <v>8</v>
      </c>
      <c r="H3002" t="s">
        <v>101</v>
      </c>
      <c r="I3002" s="53">
        <v>44625</v>
      </c>
      <c r="J3002" s="42" t="s">
        <v>110</v>
      </c>
      <c r="K3002" s="2" t="s">
        <v>123</v>
      </c>
      <c r="L3002" s="9">
        <v>91.5</v>
      </c>
      <c r="M3002" t="s">
        <v>3869</v>
      </c>
      <c r="N3002" s="2" t="s">
        <v>85</v>
      </c>
      <c r="O3002" s="2" t="s">
        <v>4139</v>
      </c>
      <c r="P3002" s="2" t="str">
        <f>VLOOKUP(I3002,Period!A:B,2,FALSE)</f>
        <v>2022H1</v>
      </c>
      <c r="Q3002" s="9">
        <f t="shared" si="535"/>
        <v>89.224999999999994</v>
      </c>
      <c r="R3002" s="2">
        <f t="shared" si="548"/>
        <v>90</v>
      </c>
      <c r="S3002" t="str">
        <f t="shared" si="536"/>
        <v>03 Cloudy (40%-90%)</v>
      </c>
      <c r="T3002" t="str">
        <f t="shared" si="549"/>
        <v>44625S2A_MSIL1CCDM-MLB-CLSTA4462503 Cloudy (40%-90%)</v>
      </c>
      <c r="U3002">
        <f>IF(COUNTIF(T$2:T3001,T3002)&gt;=1,0,1)</f>
        <v>0</v>
      </c>
      <c r="V3002" s="26" t="s">
        <v>751</v>
      </c>
      <c r="W3002" s="26">
        <f t="shared" si="537"/>
        <v>2022</v>
      </c>
      <c r="X3002" s="26" t="str">
        <f t="shared" si="538"/>
        <v>03</v>
      </c>
      <c r="Y3002" s="26" t="str">
        <f t="shared" si="539"/>
        <v>05</v>
      </c>
      <c r="Z3002" s="26" t="str">
        <f t="shared" si="540"/>
        <v>19</v>
      </c>
      <c r="AA3002" s="26" t="str">
        <f t="shared" si="541"/>
        <v>03</v>
      </c>
      <c r="AB3002" s="26" t="str">
        <f t="shared" si="542"/>
        <v>37</v>
      </c>
      <c r="AC3002" s="86" t="str">
        <f t="shared" si="543"/>
        <v>CLS_TA_2500X1254px_65m_S2A_MSIL1C_20220305_90CC</v>
      </c>
      <c r="AD3002" s="41" t="s">
        <v>752</v>
      </c>
    </row>
    <row r="3003" spans="2:30" x14ac:dyDescent="0.25">
      <c r="B3003" t="s">
        <v>3866</v>
      </c>
      <c r="C3003" t="s">
        <v>3817</v>
      </c>
      <c r="D3003" s="7" t="s">
        <v>3826</v>
      </c>
      <c r="E3003" s="2" t="b">
        <v>1</v>
      </c>
      <c r="F3003" s="2" t="s">
        <v>3815</v>
      </c>
      <c r="G3003" s="7" t="s">
        <v>8</v>
      </c>
      <c r="H3003" t="s">
        <v>101</v>
      </c>
      <c r="I3003" s="53">
        <v>44625</v>
      </c>
      <c r="J3003" s="42" t="s">
        <v>111</v>
      </c>
      <c r="K3003" s="2" t="s">
        <v>130</v>
      </c>
      <c r="L3003" s="9">
        <v>89.7</v>
      </c>
      <c r="M3003" t="s">
        <v>3869</v>
      </c>
      <c r="N3003" s="2" t="s">
        <v>85</v>
      </c>
      <c r="O3003" s="2" t="s">
        <v>4139</v>
      </c>
      <c r="P3003" s="2" t="str">
        <f>VLOOKUP(I3003,Period!A:B,2,FALSE)</f>
        <v>2022H1</v>
      </c>
      <c r="Q3003" s="9">
        <f t="shared" si="535"/>
        <v>89.224999999999994</v>
      </c>
      <c r="R3003" s="2">
        <f t="shared" si="548"/>
        <v>90</v>
      </c>
      <c r="S3003" t="str">
        <f t="shared" si="536"/>
        <v>03 Cloudy (40%-90%)</v>
      </c>
      <c r="T3003" t="str">
        <f t="shared" si="549"/>
        <v>44625S2A_MSIL1CCDM-MLB-CLSTA4462503 Cloudy (40%-90%)</v>
      </c>
      <c r="U3003">
        <f>IF(COUNTIF(T$2:T3002,T3003)&gt;=1,0,1)</f>
        <v>0</v>
      </c>
      <c r="V3003" s="26" t="s">
        <v>751</v>
      </c>
      <c r="W3003" s="26">
        <f t="shared" si="537"/>
        <v>2022</v>
      </c>
      <c r="X3003" s="26" t="str">
        <f t="shared" si="538"/>
        <v>03</v>
      </c>
      <c r="Y3003" s="26" t="str">
        <f t="shared" si="539"/>
        <v>05</v>
      </c>
      <c r="Z3003" s="26" t="str">
        <f t="shared" si="540"/>
        <v>19</v>
      </c>
      <c r="AA3003" s="26" t="str">
        <f t="shared" si="541"/>
        <v>03</v>
      </c>
      <c r="AB3003" s="26" t="str">
        <f t="shared" si="542"/>
        <v>36</v>
      </c>
      <c r="AC3003" s="86" t="str">
        <f t="shared" si="543"/>
        <v>CLS_TA_2500X1254px_65m_S2A_MSIL1C_20220305_90CC</v>
      </c>
      <c r="AD3003" s="41" t="s">
        <v>752</v>
      </c>
    </row>
    <row r="3004" spans="2:30" x14ac:dyDescent="0.25">
      <c r="B3004" t="s">
        <v>3866</v>
      </c>
      <c r="C3004" t="s">
        <v>3817</v>
      </c>
      <c r="D3004" s="7" t="s">
        <v>3826</v>
      </c>
      <c r="E3004" s="2" t="b">
        <v>1</v>
      </c>
      <c r="F3004" s="2" t="s">
        <v>3815</v>
      </c>
      <c r="G3004" s="7" t="s">
        <v>8</v>
      </c>
      <c r="H3004" t="s">
        <v>101</v>
      </c>
      <c r="I3004" s="57">
        <v>44622</v>
      </c>
      <c r="J3004" s="56" t="s">
        <v>103</v>
      </c>
      <c r="K3004" s="2" t="s">
        <v>129</v>
      </c>
      <c r="L3004" s="9">
        <v>36.5</v>
      </c>
      <c r="M3004" t="s">
        <v>3869</v>
      </c>
      <c r="N3004" s="2" t="s">
        <v>85</v>
      </c>
      <c r="O3004" s="2" t="s">
        <v>4139</v>
      </c>
      <c r="P3004" s="2" t="str">
        <f>VLOOKUP(I3004,Period!A:B,2,FALSE)</f>
        <v>2022H1</v>
      </c>
      <c r="Q3004" s="9">
        <f t="shared" si="535"/>
        <v>16.650000000000002</v>
      </c>
      <c r="R3004" s="2">
        <f t="shared" si="548"/>
        <v>20</v>
      </c>
      <c r="S3004" t="str">
        <f t="shared" si="536"/>
        <v>02 Sunny (10%-30%)</v>
      </c>
      <c r="T3004" t="str">
        <f t="shared" si="549"/>
        <v>44622S2A_MSIL1CCDM-MLB-CLSTA4462202 Sunny (10%-30%)</v>
      </c>
      <c r="U3004">
        <f>IF(COUNTIF(T$2:T3003,T3004)&gt;=1,0,1)</f>
        <v>1</v>
      </c>
      <c r="V3004" s="26" t="s">
        <v>751</v>
      </c>
      <c r="W3004" s="26">
        <f t="shared" si="537"/>
        <v>2022</v>
      </c>
      <c r="X3004" s="26" t="str">
        <f t="shared" si="538"/>
        <v>03</v>
      </c>
      <c r="Y3004" s="26" t="str">
        <f t="shared" si="539"/>
        <v>02</v>
      </c>
      <c r="Z3004" s="26" t="str">
        <f t="shared" si="540"/>
        <v>18</v>
      </c>
      <c r="AA3004" s="26" t="str">
        <f t="shared" si="541"/>
        <v>53</v>
      </c>
      <c r="AB3004" s="26" t="str">
        <f t="shared" si="542"/>
        <v>55</v>
      </c>
      <c r="AC3004" s="86" t="str">
        <f t="shared" si="543"/>
        <v>CLS_TA_2500X1254px_65m_S2A_MSIL1C_20220302_20CC</v>
      </c>
      <c r="AD3004" s="41" t="s">
        <v>752</v>
      </c>
    </row>
    <row r="3005" spans="2:30" x14ac:dyDescent="0.25">
      <c r="B3005" t="s">
        <v>3866</v>
      </c>
      <c r="C3005" t="s">
        <v>3817</v>
      </c>
      <c r="D3005" s="7" t="s">
        <v>3826</v>
      </c>
      <c r="E3005" s="2" t="b">
        <v>1</v>
      </c>
      <c r="F3005" s="2" t="s">
        <v>3815</v>
      </c>
      <c r="G3005" s="7" t="s">
        <v>8</v>
      </c>
      <c r="H3005" t="s">
        <v>101</v>
      </c>
      <c r="I3005" s="57">
        <v>44622</v>
      </c>
      <c r="J3005" s="56" t="s">
        <v>104</v>
      </c>
      <c r="K3005" s="2" t="s">
        <v>132</v>
      </c>
      <c r="L3005" s="9">
        <v>17.2</v>
      </c>
      <c r="M3005" t="s">
        <v>3869</v>
      </c>
      <c r="N3005" s="2" t="s">
        <v>85</v>
      </c>
      <c r="O3005" s="2" t="s">
        <v>4139</v>
      </c>
      <c r="P3005" s="2" t="str">
        <f>VLOOKUP(I3005,Period!A:B,2,FALSE)</f>
        <v>2022H1</v>
      </c>
      <c r="Q3005" s="9">
        <f t="shared" si="535"/>
        <v>16.650000000000002</v>
      </c>
      <c r="R3005" s="2">
        <f t="shared" si="548"/>
        <v>20</v>
      </c>
      <c r="S3005" t="str">
        <f t="shared" si="536"/>
        <v>02 Sunny (10%-30%)</v>
      </c>
      <c r="T3005" t="str">
        <f t="shared" si="549"/>
        <v>44622S2A_MSIL1CCDM-MLB-CLSTA4462202 Sunny (10%-30%)</v>
      </c>
      <c r="U3005">
        <f>IF(COUNTIF(T$2:T3004,T3005)&gt;=1,0,1)</f>
        <v>0</v>
      </c>
      <c r="V3005" s="26" t="s">
        <v>751</v>
      </c>
      <c r="W3005" s="26">
        <f t="shared" si="537"/>
        <v>2022</v>
      </c>
      <c r="X3005" s="26" t="str">
        <f t="shared" si="538"/>
        <v>03</v>
      </c>
      <c r="Y3005" s="26" t="str">
        <f t="shared" si="539"/>
        <v>02</v>
      </c>
      <c r="Z3005" s="26" t="str">
        <f t="shared" si="540"/>
        <v>18</v>
      </c>
      <c r="AA3005" s="26" t="str">
        <f t="shared" si="541"/>
        <v>53</v>
      </c>
      <c r="AB3005" s="26" t="str">
        <f t="shared" si="542"/>
        <v>54</v>
      </c>
      <c r="AC3005" s="86" t="str">
        <f t="shared" si="543"/>
        <v>CLS_TA_2500X1254px_65m_S2A_MSIL1C_20220302_20CC</v>
      </c>
      <c r="AD3005" s="41" t="s">
        <v>752</v>
      </c>
    </row>
    <row r="3006" spans="2:30" x14ac:dyDescent="0.25">
      <c r="B3006" t="s">
        <v>3866</v>
      </c>
      <c r="C3006" t="s">
        <v>3817</v>
      </c>
      <c r="D3006" s="7" t="s">
        <v>3826</v>
      </c>
      <c r="E3006" s="2" t="b">
        <v>1</v>
      </c>
      <c r="F3006" s="2" t="s">
        <v>3815</v>
      </c>
      <c r="G3006" s="7" t="s">
        <v>8</v>
      </c>
      <c r="H3006" t="s">
        <v>101</v>
      </c>
      <c r="I3006" s="57">
        <v>44622</v>
      </c>
      <c r="J3006" s="56" t="s">
        <v>110</v>
      </c>
      <c r="K3006" s="2" t="s">
        <v>120</v>
      </c>
      <c r="L3006" s="9">
        <v>8.1</v>
      </c>
      <c r="M3006" t="s">
        <v>3869</v>
      </c>
      <c r="N3006" s="2" t="s">
        <v>85</v>
      </c>
      <c r="O3006" s="2" t="s">
        <v>4139</v>
      </c>
      <c r="P3006" s="2" t="str">
        <f>VLOOKUP(I3006,Period!A:B,2,FALSE)</f>
        <v>2022H1</v>
      </c>
      <c r="Q3006" s="9">
        <f t="shared" si="535"/>
        <v>16.650000000000002</v>
      </c>
      <c r="R3006" s="2">
        <f t="shared" si="548"/>
        <v>20</v>
      </c>
      <c r="S3006" t="str">
        <f t="shared" si="536"/>
        <v>02 Sunny (10%-30%)</v>
      </c>
      <c r="T3006" t="str">
        <f t="shared" si="549"/>
        <v>44622S2A_MSIL1CCDM-MLB-CLSTA4462202 Sunny (10%-30%)</v>
      </c>
      <c r="U3006">
        <f>IF(COUNTIF(T$2:T3005,T3006)&gt;=1,0,1)</f>
        <v>0</v>
      </c>
      <c r="V3006" s="26" t="s">
        <v>751</v>
      </c>
      <c r="W3006" s="26">
        <f t="shared" si="537"/>
        <v>2022</v>
      </c>
      <c r="X3006" s="26" t="str">
        <f t="shared" si="538"/>
        <v>03</v>
      </c>
      <c r="Y3006" s="26" t="str">
        <f t="shared" si="539"/>
        <v>02</v>
      </c>
      <c r="Z3006" s="26" t="str">
        <f t="shared" si="540"/>
        <v>18</v>
      </c>
      <c r="AA3006" s="26" t="str">
        <f t="shared" si="541"/>
        <v>53</v>
      </c>
      <c r="AB3006" s="26" t="str">
        <f t="shared" si="542"/>
        <v>41</v>
      </c>
      <c r="AC3006" s="86" t="str">
        <f t="shared" si="543"/>
        <v>CLS_TA_2500X1254px_65m_S2A_MSIL1C_20220302_20CC</v>
      </c>
      <c r="AD3006" s="41" t="s">
        <v>752</v>
      </c>
    </row>
    <row r="3007" spans="2:30" x14ac:dyDescent="0.25">
      <c r="B3007" t="s">
        <v>3866</v>
      </c>
      <c r="C3007" t="s">
        <v>3817</v>
      </c>
      <c r="D3007" s="7" t="s">
        <v>3826</v>
      </c>
      <c r="E3007" s="2" t="b">
        <v>1</v>
      </c>
      <c r="F3007" s="2" t="s">
        <v>3815</v>
      </c>
      <c r="G3007" s="7" t="s">
        <v>8</v>
      </c>
      <c r="H3007" t="s">
        <v>101</v>
      </c>
      <c r="I3007" s="57">
        <v>44622</v>
      </c>
      <c r="J3007" s="56" t="s">
        <v>111</v>
      </c>
      <c r="K3007" s="2" t="s">
        <v>134</v>
      </c>
      <c r="L3007" s="9">
        <v>4.8</v>
      </c>
      <c r="M3007" t="s">
        <v>3869</v>
      </c>
      <c r="N3007" s="2" t="s">
        <v>85</v>
      </c>
      <c r="O3007" s="2" t="s">
        <v>4139</v>
      </c>
      <c r="P3007" s="2" t="str">
        <f>VLOOKUP(I3007,Period!A:B,2,FALSE)</f>
        <v>2022H1</v>
      </c>
      <c r="Q3007" s="9">
        <f t="shared" si="535"/>
        <v>16.650000000000002</v>
      </c>
      <c r="R3007" s="2">
        <f t="shared" si="548"/>
        <v>20</v>
      </c>
      <c r="S3007" t="str">
        <f t="shared" si="536"/>
        <v>02 Sunny (10%-30%)</v>
      </c>
      <c r="T3007" t="str">
        <f t="shared" si="549"/>
        <v>44622S2A_MSIL1CCDM-MLB-CLSTA4462202 Sunny (10%-30%)</v>
      </c>
      <c r="U3007">
        <f>IF(COUNTIF(T$2:T3006,T3007)&gt;=1,0,1)</f>
        <v>0</v>
      </c>
      <c r="V3007" s="26" t="s">
        <v>751</v>
      </c>
      <c r="W3007" s="26">
        <f t="shared" si="537"/>
        <v>2022</v>
      </c>
      <c r="X3007" s="26" t="str">
        <f t="shared" si="538"/>
        <v>03</v>
      </c>
      <c r="Y3007" s="26" t="str">
        <f t="shared" si="539"/>
        <v>02</v>
      </c>
      <c r="Z3007" s="26" t="str">
        <f t="shared" si="540"/>
        <v>18</v>
      </c>
      <c r="AA3007" s="26" t="str">
        <f t="shared" si="541"/>
        <v>53</v>
      </c>
      <c r="AB3007" s="26" t="str">
        <f t="shared" si="542"/>
        <v>40</v>
      </c>
      <c r="AC3007" s="86" t="str">
        <f t="shared" si="543"/>
        <v>CLS_TA_2500X1254px_65m_S2A_MSIL1C_20220302_20CC</v>
      </c>
      <c r="AD3007" s="41" t="s">
        <v>752</v>
      </c>
    </row>
    <row r="3008" spans="2:30" x14ac:dyDescent="0.25">
      <c r="B3008" t="s">
        <v>3866</v>
      </c>
      <c r="C3008" t="s">
        <v>3817</v>
      </c>
      <c r="D3008" s="7" t="s">
        <v>3826</v>
      </c>
      <c r="E3008" s="2" t="b">
        <v>1</v>
      </c>
      <c r="F3008" s="2" t="s">
        <v>3815</v>
      </c>
      <c r="G3008" s="7" t="s">
        <v>8</v>
      </c>
      <c r="H3008" t="s">
        <v>101</v>
      </c>
      <c r="I3008" s="53">
        <v>44620</v>
      </c>
      <c r="J3008" s="42" t="s">
        <v>103</v>
      </c>
      <c r="K3008" s="2" t="s">
        <v>155</v>
      </c>
      <c r="L3008" s="9">
        <v>0</v>
      </c>
      <c r="M3008" t="s">
        <v>3869</v>
      </c>
      <c r="N3008" s="2" t="s">
        <v>85</v>
      </c>
      <c r="O3008" s="2" t="s">
        <v>4139</v>
      </c>
      <c r="P3008" s="2" t="str">
        <f>VLOOKUP(I3008,Period!A:B,2,FALSE)</f>
        <v>2022H1</v>
      </c>
      <c r="Q3008" s="9">
        <f t="shared" si="535"/>
        <v>0.1</v>
      </c>
      <c r="R3008" s="2">
        <f t="shared" ref="R3008:R3015" si="550">ROUNDUP(Q3008/10,0)*10</f>
        <v>10</v>
      </c>
      <c r="S3008" t="str">
        <f t="shared" si="536"/>
        <v>02 Sunny (10%-30%)</v>
      </c>
      <c r="T3008" t="str">
        <f t="shared" ref="T3008:T3015" si="551">CONCATENATE(I3008,B3008,C3008,H3008,I3008,S3008)</f>
        <v>44620S2A_MSIL1CCDM-MLB-CLSTA4462002 Sunny (10%-30%)</v>
      </c>
      <c r="U3008">
        <f>IF(COUNTIF(T$2:T3007,T3008)&gt;=1,0,1)</f>
        <v>1</v>
      </c>
      <c r="V3008" s="26" t="s">
        <v>751</v>
      </c>
      <c r="W3008" s="26">
        <f t="shared" si="537"/>
        <v>2022</v>
      </c>
      <c r="X3008" s="26" t="str">
        <f t="shared" si="538"/>
        <v>02</v>
      </c>
      <c r="Y3008" s="26">
        <f t="shared" si="539"/>
        <v>28</v>
      </c>
      <c r="Z3008" s="26" t="str">
        <f t="shared" si="540"/>
        <v>19</v>
      </c>
      <c r="AA3008" s="26" t="str">
        <f t="shared" si="541"/>
        <v>03</v>
      </c>
      <c r="AB3008" s="26" t="str">
        <f t="shared" si="542"/>
        <v>44</v>
      </c>
      <c r="AC3008" s="86" t="str">
        <f t="shared" si="543"/>
        <v>CLS_TA_2500X1254px_65m_S2A_MSIL1C_20220228_10CC</v>
      </c>
      <c r="AD3008" s="41" t="s">
        <v>752</v>
      </c>
    </row>
    <row r="3009" spans="2:30" x14ac:dyDescent="0.25">
      <c r="B3009" t="s">
        <v>3866</v>
      </c>
      <c r="C3009" t="s">
        <v>3817</v>
      </c>
      <c r="D3009" s="7" t="s">
        <v>3826</v>
      </c>
      <c r="E3009" s="2" t="b">
        <v>1</v>
      </c>
      <c r="F3009" s="2" t="s">
        <v>3815</v>
      </c>
      <c r="G3009" s="7" t="s">
        <v>8</v>
      </c>
      <c r="H3009" t="s">
        <v>101</v>
      </c>
      <c r="I3009" s="53">
        <v>44620</v>
      </c>
      <c r="J3009" s="42" t="s">
        <v>104</v>
      </c>
      <c r="K3009" s="2" t="s">
        <v>124</v>
      </c>
      <c r="L3009" s="9">
        <v>0</v>
      </c>
      <c r="M3009" t="s">
        <v>3869</v>
      </c>
      <c r="N3009" s="2" t="s">
        <v>85</v>
      </c>
      <c r="O3009" s="2" t="s">
        <v>4139</v>
      </c>
      <c r="P3009" s="2" t="str">
        <f>VLOOKUP(I3009,Period!A:B,2,FALSE)</f>
        <v>2022H1</v>
      </c>
      <c r="Q3009" s="9">
        <f t="shared" si="535"/>
        <v>0.1</v>
      </c>
      <c r="R3009" s="2">
        <f t="shared" si="550"/>
        <v>10</v>
      </c>
      <c r="S3009" t="str">
        <f t="shared" si="536"/>
        <v>02 Sunny (10%-30%)</v>
      </c>
      <c r="T3009" t="str">
        <f t="shared" si="551"/>
        <v>44620S2A_MSIL1CCDM-MLB-CLSTA4462002 Sunny (10%-30%)</v>
      </c>
      <c r="U3009">
        <f>IF(COUNTIF(T$2:T3008,T3009)&gt;=1,0,1)</f>
        <v>0</v>
      </c>
      <c r="V3009" s="26" t="s">
        <v>751</v>
      </c>
      <c r="W3009" s="26">
        <f t="shared" si="537"/>
        <v>2022</v>
      </c>
      <c r="X3009" s="26" t="str">
        <f t="shared" si="538"/>
        <v>02</v>
      </c>
      <c r="Y3009" s="26">
        <f t="shared" si="539"/>
        <v>28</v>
      </c>
      <c r="Z3009" s="26" t="str">
        <f t="shared" si="540"/>
        <v>19</v>
      </c>
      <c r="AA3009" s="26" t="str">
        <f t="shared" si="541"/>
        <v>03</v>
      </c>
      <c r="AB3009" s="26" t="str">
        <f t="shared" si="542"/>
        <v>43</v>
      </c>
      <c r="AC3009" s="86" t="str">
        <f t="shared" si="543"/>
        <v>CLS_TA_2500X1254px_65m_S2A_MSIL1C_20220228_10CC</v>
      </c>
      <c r="AD3009" s="41" t="s">
        <v>752</v>
      </c>
    </row>
    <row r="3010" spans="2:30" x14ac:dyDescent="0.25">
      <c r="B3010" t="s">
        <v>3866</v>
      </c>
      <c r="C3010" t="s">
        <v>3817</v>
      </c>
      <c r="D3010" s="7" t="s">
        <v>3826</v>
      </c>
      <c r="E3010" s="2" t="b">
        <v>1</v>
      </c>
      <c r="F3010" s="2" t="s">
        <v>3815</v>
      </c>
      <c r="G3010" s="7" t="s">
        <v>8</v>
      </c>
      <c r="H3010" t="s">
        <v>101</v>
      </c>
      <c r="I3010" s="53">
        <v>44620</v>
      </c>
      <c r="J3010" s="42" t="s">
        <v>110</v>
      </c>
      <c r="K3010" s="2" t="s">
        <v>171</v>
      </c>
      <c r="L3010" s="9">
        <v>0.4</v>
      </c>
      <c r="M3010" t="s">
        <v>3869</v>
      </c>
      <c r="N3010" s="2" t="s">
        <v>85</v>
      </c>
      <c r="O3010" s="2" t="s">
        <v>4139</v>
      </c>
      <c r="P3010" s="2" t="str">
        <f>VLOOKUP(I3010,Period!A:B,2,FALSE)</f>
        <v>2022H1</v>
      </c>
      <c r="Q3010" s="9">
        <f t="shared" ref="Q3010:Q3073" si="552">AVERAGEIFS(L:L,I:I,I3010,H:H,H3010,C:C,C3010,B:B,B3010)</f>
        <v>0.1</v>
      </c>
      <c r="R3010" s="2">
        <f t="shared" si="550"/>
        <v>10</v>
      </c>
      <c r="S3010" t="str">
        <f t="shared" si="536"/>
        <v>02 Sunny (10%-30%)</v>
      </c>
      <c r="T3010" t="str">
        <f t="shared" si="551"/>
        <v>44620S2A_MSIL1CCDM-MLB-CLSTA4462002 Sunny (10%-30%)</v>
      </c>
      <c r="U3010">
        <f>IF(COUNTIF(T$2:T3009,T3010)&gt;=1,0,1)</f>
        <v>0</v>
      </c>
      <c r="V3010" s="26" t="s">
        <v>751</v>
      </c>
      <c r="W3010" s="26">
        <f t="shared" si="537"/>
        <v>2022</v>
      </c>
      <c r="X3010" s="26" t="str">
        <f t="shared" si="538"/>
        <v>02</v>
      </c>
      <c r="Y3010" s="26">
        <f t="shared" si="539"/>
        <v>28</v>
      </c>
      <c r="Z3010" s="26" t="str">
        <f t="shared" si="540"/>
        <v>19</v>
      </c>
      <c r="AA3010" s="26" t="str">
        <f t="shared" si="541"/>
        <v>03</v>
      </c>
      <c r="AB3010" s="26" t="str">
        <f t="shared" si="542"/>
        <v>29</v>
      </c>
      <c r="AC3010" s="86" t="str">
        <f t="shared" si="543"/>
        <v>CLS_TA_2500X1254px_65m_S2A_MSIL1C_20220228_10CC</v>
      </c>
      <c r="AD3010" s="41" t="s">
        <v>752</v>
      </c>
    </row>
    <row r="3011" spans="2:30" x14ac:dyDescent="0.25">
      <c r="B3011" t="s">
        <v>3866</v>
      </c>
      <c r="C3011" t="s">
        <v>3817</v>
      </c>
      <c r="D3011" s="7" t="s">
        <v>3826</v>
      </c>
      <c r="E3011" s="2" t="b">
        <v>1</v>
      </c>
      <c r="F3011" s="2" t="s">
        <v>3815</v>
      </c>
      <c r="G3011" s="7" t="s">
        <v>8</v>
      </c>
      <c r="H3011" t="s">
        <v>101</v>
      </c>
      <c r="I3011" s="53">
        <v>44620</v>
      </c>
      <c r="J3011" s="42" t="s">
        <v>111</v>
      </c>
      <c r="K3011" s="2" t="s">
        <v>171</v>
      </c>
      <c r="L3011" s="9">
        <v>0</v>
      </c>
      <c r="M3011" t="s">
        <v>3869</v>
      </c>
      <c r="N3011" s="2" t="s">
        <v>85</v>
      </c>
      <c r="O3011" s="2" t="s">
        <v>4139</v>
      </c>
      <c r="P3011" s="2" t="str">
        <f>VLOOKUP(I3011,Period!A:B,2,FALSE)</f>
        <v>2022H1</v>
      </c>
      <c r="Q3011" s="9">
        <f t="shared" si="552"/>
        <v>0.1</v>
      </c>
      <c r="R3011" s="2">
        <f t="shared" si="550"/>
        <v>10</v>
      </c>
      <c r="S3011" t="str">
        <f t="shared" ref="S3011:S3074" si="553">IF(R3011=0,"01 Clear (0%)",IF(R3011&lt;=30,"02 Sunny (10%-30%)",IF(R3011&lt;=90,"03 Cloudy (40%-90%)","04 Overcast (100%)")))</f>
        <v>02 Sunny (10%-30%)</v>
      </c>
      <c r="T3011" t="str">
        <f t="shared" si="551"/>
        <v>44620S2A_MSIL1CCDM-MLB-CLSTA4462002 Sunny (10%-30%)</v>
      </c>
      <c r="U3011">
        <f>IF(COUNTIF(T$2:T3010,T3011)&gt;=1,0,1)</f>
        <v>0</v>
      </c>
      <c r="V3011" s="26" t="s">
        <v>751</v>
      </c>
      <c r="W3011" s="26">
        <f t="shared" ref="W3011:W3074" si="554">YEAR(I3011)</f>
        <v>2022</v>
      </c>
      <c r="X3011" s="26" t="str">
        <f t="shared" ref="X3011:X3074" si="555">IF(LEN(MONTH(I3011))=1,CONCATENATE("0",MONTH(I3011)),MONTH(I3011))</f>
        <v>02</v>
      </c>
      <c r="Y3011" s="26">
        <f t="shared" ref="Y3011:Y3074" si="556">IF(LEN(DAY(I3011))=1,CONCATENATE("0",DAY(I3011)),DAY(I3011))</f>
        <v>28</v>
      </c>
      <c r="Z3011" s="26" t="str">
        <f t="shared" ref="Z3011:Z3074" si="557">LEFT(K3011,2)</f>
        <v>19</v>
      </c>
      <c r="AA3011" s="26" t="str">
        <f t="shared" ref="AA3011:AA3074" si="558">MID(K3011,4,2)</f>
        <v>03</v>
      </c>
      <c r="AB3011" s="26" t="str">
        <f t="shared" ref="AB3011:AB3074" si="559">MID(K3011,7,2)</f>
        <v>29</v>
      </c>
      <c r="AC3011" s="86" t="str">
        <f t="shared" ref="AC3011:AC3074" si="560">CONCATENATE(RIGHT(C3011,3),"_",H3011,"_",M3011,"_",O3011,"_",B3011,"_",W3011,X3011,Y3011,"_",R3011,"CC")</f>
        <v>CLS_TA_2500X1254px_65m_S2A_MSIL1C_20220228_10CC</v>
      </c>
      <c r="AD3011" s="41" t="s">
        <v>752</v>
      </c>
    </row>
    <row r="3012" spans="2:30" x14ac:dyDescent="0.25">
      <c r="B3012" t="s">
        <v>3866</v>
      </c>
      <c r="C3012" t="s">
        <v>3817</v>
      </c>
      <c r="D3012" s="7" t="s">
        <v>3826</v>
      </c>
      <c r="E3012" s="2" t="b">
        <v>1</v>
      </c>
      <c r="F3012" s="2" t="s">
        <v>3815</v>
      </c>
      <c r="G3012" s="7" t="s">
        <v>8</v>
      </c>
      <c r="H3012" t="s">
        <v>101</v>
      </c>
      <c r="I3012" s="57">
        <v>44617</v>
      </c>
      <c r="J3012" s="56" t="s">
        <v>103</v>
      </c>
      <c r="K3012" s="2" t="s">
        <v>133</v>
      </c>
      <c r="L3012" s="9">
        <v>0.2</v>
      </c>
      <c r="M3012" t="s">
        <v>3869</v>
      </c>
      <c r="N3012" s="2" t="s">
        <v>85</v>
      </c>
      <c r="O3012" s="2" t="s">
        <v>4139</v>
      </c>
      <c r="P3012" s="2" t="str">
        <f>VLOOKUP(I3012,Period!A:B,2,FALSE)</f>
        <v>2022H1</v>
      </c>
      <c r="Q3012" s="9">
        <f t="shared" si="552"/>
        <v>0.1</v>
      </c>
      <c r="R3012" s="2">
        <f t="shared" si="550"/>
        <v>10</v>
      </c>
      <c r="S3012" t="str">
        <f t="shared" si="553"/>
        <v>02 Sunny (10%-30%)</v>
      </c>
      <c r="T3012" t="str">
        <f t="shared" si="551"/>
        <v>44617S2A_MSIL1CCDM-MLB-CLSTA4461702 Sunny (10%-30%)</v>
      </c>
      <c r="U3012">
        <f>IF(COUNTIF(T$2:T3011,T3012)&gt;=1,0,1)</f>
        <v>1</v>
      </c>
      <c r="V3012" s="26" t="s">
        <v>751</v>
      </c>
      <c r="W3012" s="26">
        <f t="shared" si="554"/>
        <v>2022</v>
      </c>
      <c r="X3012" s="26" t="str">
        <f t="shared" si="555"/>
        <v>02</v>
      </c>
      <c r="Y3012" s="26">
        <f t="shared" si="556"/>
        <v>25</v>
      </c>
      <c r="Z3012" s="26" t="str">
        <f t="shared" si="557"/>
        <v>18</v>
      </c>
      <c r="AA3012" s="26" t="str">
        <f t="shared" si="558"/>
        <v>53</v>
      </c>
      <c r="AB3012" s="26" t="str">
        <f t="shared" si="559"/>
        <v>47</v>
      </c>
      <c r="AC3012" s="86" t="str">
        <f t="shared" si="560"/>
        <v>CLS_TA_2500X1254px_65m_S2A_MSIL1C_20220225_10CC</v>
      </c>
      <c r="AD3012" s="41" t="s">
        <v>752</v>
      </c>
    </row>
    <row r="3013" spans="2:30" x14ac:dyDescent="0.25">
      <c r="B3013" t="s">
        <v>3866</v>
      </c>
      <c r="C3013" t="s">
        <v>3817</v>
      </c>
      <c r="D3013" s="7" t="s">
        <v>3826</v>
      </c>
      <c r="E3013" s="2" t="b">
        <v>1</v>
      </c>
      <c r="F3013" s="2" t="s">
        <v>3815</v>
      </c>
      <c r="G3013" s="7" t="s">
        <v>8</v>
      </c>
      <c r="H3013" t="s">
        <v>101</v>
      </c>
      <c r="I3013" s="57">
        <v>44617</v>
      </c>
      <c r="J3013" s="56" t="s">
        <v>104</v>
      </c>
      <c r="K3013" s="2" t="s">
        <v>164</v>
      </c>
      <c r="L3013" s="9">
        <v>0.1</v>
      </c>
      <c r="M3013" t="s">
        <v>3869</v>
      </c>
      <c r="N3013" s="2" t="s">
        <v>85</v>
      </c>
      <c r="O3013" s="2" t="s">
        <v>4139</v>
      </c>
      <c r="P3013" s="2" t="str">
        <f>VLOOKUP(I3013,Period!A:B,2,FALSE)</f>
        <v>2022H1</v>
      </c>
      <c r="Q3013" s="9">
        <f t="shared" si="552"/>
        <v>0.1</v>
      </c>
      <c r="R3013" s="2">
        <f t="shared" si="550"/>
        <v>10</v>
      </c>
      <c r="S3013" t="str">
        <f t="shared" si="553"/>
        <v>02 Sunny (10%-30%)</v>
      </c>
      <c r="T3013" t="str">
        <f t="shared" si="551"/>
        <v>44617S2A_MSIL1CCDM-MLB-CLSTA4461702 Sunny (10%-30%)</v>
      </c>
      <c r="U3013">
        <f>IF(COUNTIF(T$2:T3012,T3013)&gt;=1,0,1)</f>
        <v>0</v>
      </c>
      <c r="V3013" s="26" t="s">
        <v>751</v>
      </c>
      <c r="W3013" s="26">
        <f t="shared" si="554"/>
        <v>2022</v>
      </c>
      <c r="X3013" s="26" t="str">
        <f t="shared" si="555"/>
        <v>02</v>
      </c>
      <c r="Y3013" s="26">
        <f t="shared" si="556"/>
        <v>25</v>
      </c>
      <c r="Z3013" s="26" t="str">
        <f t="shared" si="557"/>
        <v>18</v>
      </c>
      <c r="AA3013" s="26" t="str">
        <f t="shared" si="558"/>
        <v>53</v>
      </c>
      <c r="AB3013" s="26" t="str">
        <f t="shared" si="559"/>
        <v>46</v>
      </c>
      <c r="AC3013" s="86" t="str">
        <f t="shared" si="560"/>
        <v>CLS_TA_2500X1254px_65m_S2A_MSIL1C_20220225_10CC</v>
      </c>
      <c r="AD3013" s="41" t="s">
        <v>752</v>
      </c>
    </row>
    <row r="3014" spans="2:30" x14ac:dyDescent="0.25">
      <c r="B3014" t="s">
        <v>3866</v>
      </c>
      <c r="C3014" t="s">
        <v>3817</v>
      </c>
      <c r="D3014" s="7" t="s">
        <v>3826</v>
      </c>
      <c r="E3014" s="2" t="b">
        <v>1</v>
      </c>
      <c r="F3014" s="2" t="s">
        <v>3815</v>
      </c>
      <c r="G3014" s="7" t="s">
        <v>8</v>
      </c>
      <c r="H3014" t="s">
        <v>101</v>
      </c>
      <c r="I3014" s="57">
        <v>44617</v>
      </c>
      <c r="J3014" s="56" t="s">
        <v>110</v>
      </c>
      <c r="K3014" s="2" t="s">
        <v>157</v>
      </c>
      <c r="L3014" s="9">
        <v>0.1</v>
      </c>
      <c r="M3014" t="s">
        <v>3869</v>
      </c>
      <c r="N3014" s="2" t="s">
        <v>85</v>
      </c>
      <c r="O3014" s="2" t="s">
        <v>4139</v>
      </c>
      <c r="P3014" s="2" t="str">
        <f>VLOOKUP(I3014,Period!A:B,2,FALSE)</f>
        <v>2022H1</v>
      </c>
      <c r="Q3014" s="9">
        <f t="shared" si="552"/>
        <v>0.1</v>
      </c>
      <c r="R3014" s="2">
        <f t="shared" si="550"/>
        <v>10</v>
      </c>
      <c r="S3014" t="str">
        <f t="shared" si="553"/>
        <v>02 Sunny (10%-30%)</v>
      </c>
      <c r="T3014" t="str">
        <f t="shared" si="551"/>
        <v>44617S2A_MSIL1CCDM-MLB-CLSTA4461702 Sunny (10%-30%)</v>
      </c>
      <c r="U3014">
        <f>IF(COUNTIF(T$2:T3013,T3014)&gt;=1,0,1)</f>
        <v>0</v>
      </c>
      <c r="V3014" s="26" t="s">
        <v>751</v>
      </c>
      <c r="W3014" s="26">
        <f t="shared" si="554"/>
        <v>2022</v>
      </c>
      <c r="X3014" s="26" t="str">
        <f t="shared" si="555"/>
        <v>02</v>
      </c>
      <c r="Y3014" s="26">
        <f t="shared" si="556"/>
        <v>25</v>
      </c>
      <c r="Z3014" s="26" t="str">
        <f t="shared" si="557"/>
        <v>18</v>
      </c>
      <c r="AA3014" s="26" t="str">
        <f t="shared" si="558"/>
        <v>53</v>
      </c>
      <c r="AB3014" s="26" t="str">
        <f t="shared" si="559"/>
        <v>33</v>
      </c>
      <c r="AC3014" s="86" t="str">
        <f t="shared" si="560"/>
        <v>CLS_TA_2500X1254px_65m_S2A_MSIL1C_20220225_10CC</v>
      </c>
      <c r="AD3014" s="41" t="s">
        <v>752</v>
      </c>
    </row>
    <row r="3015" spans="2:30" x14ac:dyDescent="0.25">
      <c r="B3015" t="s">
        <v>3866</v>
      </c>
      <c r="C3015" t="s">
        <v>3817</v>
      </c>
      <c r="D3015" s="7" t="s">
        <v>3826</v>
      </c>
      <c r="E3015" s="2" t="b">
        <v>1</v>
      </c>
      <c r="F3015" s="2" t="s">
        <v>3815</v>
      </c>
      <c r="G3015" s="7" t="s">
        <v>8</v>
      </c>
      <c r="H3015" t="s">
        <v>101</v>
      </c>
      <c r="I3015" s="57">
        <v>44617</v>
      </c>
      <c r="J3015" s="56" t="s">
        <v>111</v>
      </c>
      <c r="K3015" s="2" t="s">
        <v>170</v>
      </c>
      <c r="L3015" s="9">
        <v>0</v>
      </c>
      <c r="M3015" t="s">
        <v>3869</v>
      </c>
      <c r="N3015" s="2" t="s">
        <v>85</v>
      </c>
      <c r="O3015" s="2" t="s">
        <v>4139</v>
      </c>
      <c r="P3015" s="2" t="str">
        <f>VLOOKUP(I3015,Period!A:B,2,FALSE)</f>
        <v>2022H1</v>
      </c>
      <c r="Q3015" s="9">
        <f t="shared" si="552"/>
        <v>0.1</v>
      </c>
      <c r="R3015" s="2">
        <f t="shared" si="550"/>
        <v>10</v>
      </c>
      <c r="S3015" t="str">
        <f t="shared" si="553"/>
        <v>02 Sunny (10%-30%)</v>
      </c>
      <c r="T3015" t="str">
        <f t="shared" si="551"/>
        <v>44617S2A_MSIL1CCDM-MLB-CLSTA4461702 Sunny (10%-30%)</v>
      </c>
      <c r="U3015">
        <f>IF(COUNTIF(T$2:T3014,T3015)&gt;=1,0,1)</f>
        <v>0</v>
      </c>
      <c r="V3015" s="26" t="s">
        <v>751</v>
      </c>
      <c r="W3015" s="26">
        <f t="shared" si="554"/>
        <v>2022</v>
      </c>
      <c r="X3015" s="26" t="str">
        <f t="shared" si="555"/>
        <v>02</v>
      </c>
      <c r="Y3015" s="26">
        <f t="shared" si="556"/>
        <v>25</v>
      </c>
      <c r="Z3015" s="26" t="str">
        <f t="shared" si="557"/>
        <v>18</v>
      </c>
      <c r="AA3015" s="26" t="str">
        <f t="shared" si="558"/>
        <v>53</v>
      </c>
      <c r="AB3015" s="26" t="str">
        <f t="shared" si="559"/>
        <v>32</v>
      </c>
      <c r="AC3015" s="86" t="str">
        <f t="shared" si="560"/>
        <v>CLS_TA_2500X1254px_65m_S2A_MSIL1C_20220225_10CC</v>
      </c>
      <c r="AD3015" s="41" t="s">
        <v>752</v>
      </c>
    </row>
    <row r="3016" spans="2:30" x14ac:dyDescent="0.25">
      <c r="B3016" t="s">
        <v>3866</v>
      </c>
      <c r="C3016" t="s">
        <v>3817</v>
      </c>
      <c r="D3016" s="7" t="s">
        <v>3826</v>
      </c>
      <c r="E3016" s="2" t="b">
        <v>1</v>
      </c>
      <c r="F3016" s="2" t="s">
        <v>3815</v>
      </c>
      <c r="G3016" s="7" t="s">
        <v>8</v>
      </c>
      <c r="H3016" t="s">
        <v>101</v>
      </c>
      <c r="I3016" s="53">
        <v>44615</v>
      </c>
      <c r="J3016" s="42" t="s">
        <v>103</v>
      </c>
      <c r="K3016" s="2" t="s">
        <v>136</v>
      </c>
      <c r="L3016" s="9">
        <v>8.6999999999999993</v>
      </c>
      <c r="M3016" t="s">
        <v>3869</v>
      </c>
      <c r="N3016" s="2" t="s">
        <v>85</v>
      </c>
      <c r="O3016" s="2" t="s">
        <v>4139</v>
      </c>
      <c r="P3016" s="2" t="str">
        <f>VLOOKUP(I3016,Period!A:B,2,FALSE)</f>
        <v>2022H1</v>
      </c>
      <c r="Q3016" s="9">
        <f t="shared" si="552"/>
        <v>20.924999999999997</v>
      </c>
      <c r="R3016" s="2">
        <f t="shared" ref="R3016:R3055" si="561">ROUNDUP(Q3016/10,0)*10</f>
        <v>30</v>
      </c>
      <c r="S3016" t="str">
        <f t="shared" si="553"/>
        <v>02 Sunny (10%-30%)</v>
      </c>
      <c r="T3016" t="str">
        <f t="shared" ref="T3016:T3055" si="562">CONCATENATE(I3016,B3016,C3016,H3016,I3016,S3016)</f>
        <v>44615S2A_MSIL1CCDM-MLB-CLSTA4461502 Sunny (10%-30%)</v>
      </c>
      <c r="U3016">
        <f>IF(COUNTIF(T$2:T3015,T3016)&gt;=1,0,1)</f>
        <v>1</v>
      </c>
      <c r="V3016" s="26" t="s">
        <v>751</v>
      </c>
      <c r="W3016" s="26">
        <f t="shared" si="554"/>
        <v>2022</v>
      </c>
      <c r="X3016" s="26" t="str">
        <f t="shared" si="555"/>
        <v>02</v>
      </c>
      <c r="Y3016" s="26">
        <f t="shared" si="556"/>
        <v>23</v>
      </c>
      <c r="Z3016" s="26" t="str">
        <f t="shared" si="557"/>
        <v>19</v>
      </c>
      <c r="AA3016" s="26" t="str">
        <f t="shared" si="558"/>
        <v>03</v>
      </c>
      <c r="AB3016" s="26" t="str">
        <f t="shared" si="559"/>
        <v>50</v>
      </c>
      <c r="AC3016" s="86" t="str">
        <f t="shared" si="560"/>
        <v>CLS_TA_2500X1254px_65m_S2A_MSIL1C_20220223_30CC</v>
      </c>
      <c r="AD3016" s="41" t="s">
        <v>752</v>
      </c>
    </row>
    <row r="3017" spans="2:30" x14ac:dyDescent="0.25">
      <c r="B3017" t="s">
        <v>3866</v>
      </c>
      <c r="C3017" t="s">
        <v>3817</v>
      </c>
      <c r="D3017" s="7" t="s">
        <v>3826</v>
      </c>
      <c r="E3017" s="2" t="b">
        <v>1</v>
      </c>
      <c r="F3017" s="2" t="s">
        <v>3815</v>
      </c>
      <c r="G3017" s="7" t="s">
        <v>8</v>
      </c>
      <c r="H3017" t="s">
        <v>101</v>
      </c>
      <c r="I3017" s="53">
        <v>44615</v>
      </c>
      <c r="J3017" s="42" t="s">
        <v>104</v>
      </c>
      <c r="K3017" s="2" t="s">
        <v>145</v>
      </c>
      <c r="L3017" s="9">
        <v>12.1</v>
      </c>
      <c r="M3017" t="s">
        <v>3869</v>
      </c>
      <c r="N3017" s="2" t="s">
        <v>85</v>
      </c>
      <c r="O3017" s="2" t="s">
        <v>4139</v>
      </c>
      <c r="P3017" s="2" t="str">
        <f>VLOOKUP(I3017,Period!A:B,2,FALSE)</f>
        <v>2022H1</v>
      </c>
      <c r="Q3017" s="9">
        <f t="shared" si="552"/>
        <v>20.924999999999997</v>
      </c>
      <c r="R3017" s="2">
        <f t="shared" si="561"/>
        <v>30</v>
      </c>
      <c r="S3017" t="str">
        <f t="shared" si="553"/>
        <v>02 Sunny (10%-30%)</v>
      </c>
      <c r="T3017" t="str">
        <f t="shared" si="562"/>
        <v>44615S2A_MSIL1CCDM-MLB-CLSTA4461502 Sunny (10%-30%)</v>
      </c>
      <c r="U3017">
        <f>IF(COUNTIF(T$2:T3016,T3017)&gt;=1,0,1)</f>
        <v>0</v>
      </c>
      <c r="V3017" s="26" t="s">
        <v>751</v>
      </c>
      <c r="W3017" s="26">
        <f t="shared" si="554"/>
        <v>2022</v>
      </c>
      <c r="X3017" s="26" t="str">
        <f t="shared" si="555"/>
        <v>02</v>
      </c>
      <c r="Y3017" s="26">
        <f t="shared" si="556"/>
        <v>23</v>
      </c>
      <c r="Z3017" s="26" t="str">
        <f t="shared" si="557"/>
        <v>19</v>
      </c>
      <c r="AA3017" s="26" t="str">
        <f t="shared" si="558"/>
        <v>03</v>
      </c>
      <c r="AB3017" s="26" t="str">
        <f t="shared" si="559"/>
        <v>49</v>
      </c>
      <c r="AC3017" s="86" t="str">
        <f t="shared" si="560"/>
        <v>CLS_TA_2500X1254px_65m_S2A_MSIL1C_20220223_30CC</v>
      </c>
      <c r="AD3017" s="41" t="s">
        <v>752</v>
      </c>
    </row>
    <row r="3018" spans="2:30" x14ac:dyDescent="0.25">
      <c r="B3018" t="s">
        <v>3866</v>
      </c>
      <c r="C3018" t="s">
        <v>3817</v>
      </c>
      <c r="D3018" s="7" t="s">
        <v>3826</v>
      </c>
      <c r="E3018" s="2" t="b">
        <v>1</v>
      </c>
      <c r="F3018" s="2" t="s">
        <v>3815</v>
      </c>
      <c r="G3018" s="7" t="s">
        <v>8</v>
      </c>
      <c r="H3018" t="s">
        <v>101</v>
      </c>
      <c r="I3018" s="53">
        <v>44615</v>
      </c>
      <c r="J3018" s="42" t="s">
        <v>110</v>
      </c>
      <c r="K3018" s="2" t="s">
        <v>149</v>
      </c>
      <c r="L3018" s="9">
        <v>34.9</v>
      </c>
      <c r="M3018" t="s">
        <v>3869</v>
      </c>
      <c r="N3018" s="2" t="s">
        <v>85</v>
      </c>
      <c r="O3018" s="2" t="s">
        <v>4139</v>
      </c>
      <c r="P3018" s="2" t="str">
        <f>VLOOKUP(I3018,Period!A:B,2,FALSE)</f>
        <v>2022H1</v>
      </c>
      <c r="Q3018" s="9">
        <f t="shared" si="552"/>
        <v>20.924999999999997</v>
      </c>
      <c r="R3018" s="2">
        <f t="shared" si="561"/>
        <v>30</v>
      </c>
      <c r="S3018" t="str">
        <f t="shared" si="553"/>
        <v>02 Sunny (10%-30%)</v>
      </c>
      <c r="T3018" t="str">
        <f t="shared" si="562"/>
        <v>44615S2A_MSIL1CCDM-MLB-CLSTA4461502 Sunny (10%-30%)</v>
      </c>
      <c r="U3018">
        <f>IF(COUNTIF(T$2:T3017,T3018)&gt;=1,0,1)</f>
        <v>0</v>
      </c>
      <c r="V3018" s="26" t="s">
        <v>751</v>
      </c>
      <c r="W3018" s="26">
        <f t="shared" si="554"/>
        <v>2022</v>
      </c>
      <c r="X3018" s="26" t="str">
        <f t="shared" si="555"/>
        <v>02</v>
      </c>
      <c r="Y3018" s="26">
        <f t="shared" si="556"/>
        <v>23</v>
      </c>
      <c r="Z3018" s="26" t="str">
        <f t="shared" si="557"/>
        <v>19</v>
      </c>
      <c r="AA3018" s="26" t="str">
        <f t="shared" si="558"/>
        <v>03</v>
      </c>
      <c r="AB3018" s="26" t="str">
        <f t="shared" si="559"/>
        <v>35</v>
      </c>
      <c r="AC3018" s="86" t="str">
        <f t="shared" si="560"/>
        <v>CLS_TA_2500X1254px_65m_S2A_MSIL1C_20220223_30CC</v>
      </c>
      <c r="AD3018" s="41" t="s">
        <v>752</v>
      </c>
    </row>
    <row r="3019" spans="2:30" x14ac:dyDescent="0.25">
      <c r="B3019" t="s">
        <v>3866</v>
      </c>
      <c r="C3019" t="s">
        <v>3817</v>
      </c>
      <c r="D3019" s="7" t="s">
        <v>3826</v>
      </c>
      <c r="E3019" s="2" t="b">
        <v>1</v>
      </c>
      <c r="F3019" s="2" t="s">
        <v>3815</v>
      </c>
      <c r="G3019" s="7" t="s">
        <v>8</v>
      </c>
      <c r="H3019" t="s">
        <v>101</v>
      </c>
      <c r="I3019" s="53">
        <v>44615</v>
      </c>
      <c r="J3019" s="42" t="s">
        <v>111</v>
      </c>
      <c r="K3019" s="2" t="s">
        <v>149</v>
      </c>
      <c r="L3019" s="9">
        <v>28</v>
      </c>
      <c r="M3019" t="s">
        <v>3869</v>
      </c>
      <c r="N3019" s="2" t="s">
        <v>85</v>
      </c>
      <c r="O3019" s="2" t="s">
        <v>4139</v>
      </c>
      <c r="P3019" s="2" t="str">
        <f>VLOOKUP(I3019,Period!A:B,2,FALSE)</f>
        <v>2022H1</v>
      </c>
      <c r="Q3019" s="9">
        <f t="shared" si="552"/>
        <v>20.924999999999997</v>
      </c>
      <c r="R3019" s="2">
        <f t="shared" si="561"/>
        <v>30</v>
      </c>
      <c r="S3019" t="str">
        <f t="shared" si="553"/>
        <v>02 Sunny (10%-30%)</v>
      </c>
      <c r="T3019" t="str">
        <f t="shared" si="562"/>
        <v>44615S2A_MSIL1CCDM-MLB-CLSTA4461502 Sunny (10%-30%)</v>
      </c>
      <c r="U3019">
        <f>IF(COUNTIF(T$2:T3018,T3019)&gt;=1,0,1)</f>
        <v>0</v>
      </c>
      <c r="V3019" s="26" t="s">
        <v>751</v>
      </c>
      <c r="W3019" s="26">
        <f t="shared" si="554"/>
        <v>2022</v>
      </c>
      <c r="X3019" s="26" t="str">
        <f t="shared" si="555"/>
        <v>02</v>
      </c>
      <c r="Y3019" s="26">
        <f t="shared" si="556"/>
        <v>23</v>
      </c>
      <c r="Z3019" s="26" t="str">
        <f t="shared" si="557"/>
        <v>19</v>
      </c>
      <c r="AA3019" s="26" t="str">
        <f t="shared" si="558"/>
        <v>03</v>
      </c>
      <c r="AB3019" s="26" t="str">
        <f t="shared" si="559"/>
        <v>35</v>
      </c>
      <c r="AC3019" s="86" t="str">
        <f t="shared" si="560"/>
        <v>CLS_TA_2500X1254px_65m_S2A_MSIL1C_20220223_30CC</v>
      </c>
      <c r="AD3019" s="41" t="s">
        <v>752</v>
      </c>
    </row>
    <row r="3020" spans="2:30" x14ac:dyDescent="0.25">
      <c r="B3020" t="s">
        <v>3866</v>
      </c>
      <c r="C3020" t="s">
        <v>3817</v>
      </c>
      <c r="D3020" s="7" t="s">
        <v>3826</v>
      </c>
      <c r="E3020" s="2" t="b">
        <v>1</v>
      </c>
      <c r="F3020" s="2" t="s">
        <v>3815</v>
      </c>
      <c r="G3020" s="7" t="s">
        <v>8</v>
      </c>
      <c r="H3020" t="s">
        <v>101</v>
      </c>
      <c r="I3020" s="57">
        <v>44612</v>
      </c>
      <c r="J3020" s="56" t="s">
        <v>103</v>
      </c>
      <c r="K3020" s="2" t="s">
        <v>152</v>
      </c>
      <c r="L3020" s="9">
        <v>45.8</v>
      </c>
      <c r="M3020" t="s">
        <v>3869</v>
      </c>
      <c r="N3020" s="2" t="s">
        <v>85</v>
      </c>
      <c r="O3020" s="2" t="s">
        <v>4139</v>
      </c>
      <c r="P3020" s="2" t="str">
        <f>VLOOKUP(I3020,Period!A:B,2,FALSE)</f>
        <v>2022H1</v>
      </c>
      <c r="Q3020" s="9">
        <f t="shared" si="552"/>
        <v>52.4</v>
      </c>
      <c r="R3020" s="2">
        <f t="shared" si="561"/>
        <v>60</v>
      </c>
      <c r="S3020" t="str">
        <f t="shared" si="553"/>
        <v>03 Cloudy (40%-90%)</v>
      </c>
      <c r="T3020" t="str">
        <f t="shared" si="562"/>
        <v>44612S2A_MSIL1CCDM-MLB-CLSTA4461203 Cloudy (40%-90%)</v>
      </c>
      <c r="U3020">
        <f>IF(COUNTIF(T$2:T3019,T3020)&gt;=1,0,1)</f>
        <v>1</v>
      </c>
      <c r="V3020" s="26" t="s">
        <v>751</v>
      </c>
      <c r="W3020" s="26">
        <f t="shared" si="554"/>
        <v>2022</v>
      </c>
      <c r="X3020" s="26" t="str">
        <f t="shared" si="555"/>
        <v>02</v>
      </c>
      <c r="Y3020" s="26">
        <f t="shared" si="556"/>
        <v>20</v>
      </c>
      <c r="Z3020" s="26" t="str">
        <f t="shared" si="557"/>
        <v>18</v>
      </c>
      <c r="AA3020" s="26" t="str">
        <f t="shared" si="558"/>
        <v>53</v>
      </c>
      <c r="AB3020" s="26" t="str">
        <f t="shared" si="559"/>
        <v>53</v>
      </c>
      <c r="AC3020" s="86" t="str">
        <f t="shared" si="560"/>
        <v>CLS_TA_2500X1254px_65m_S2A_MSIL1C_20220220_60CC</v>
      </c>
      <c r="AD3020" s="41" t="s">
        <v>752</v>
      </c>
    </row>
    <row r="3021" spans="2:30" x14ac:dyDescent="0.25">
      <c r="B3021" t="s">
        <v>3866</v>
      </c>
      <c r="C3021" t="s">
        <v>3817</v>
      </c>
      <c r="D3021" s="7" t="s">
        <v>3826</v>
      </c>
      <c r="E3021" s="2" t="b">
        <v>1</v>
      </c>
      <c r="F3021" s="2" t="s">
        <v>3815</v>
      </c>
      <c r="G3021" s="7" t="s">
        <v>8</v>
      </c>
      <c r="H3021" t="s">
        <v>101</v>
      </c>
      <c r="I3021" s="57">
        <v>44612</v>
      </c>
      <c r="J3021" s="56" t="s">
        <v>104</v>
      </c>
      <c r="K3021" s="2" t="s">
        <v>140</v>
      </c>
      <c r="L3021" s="9">
        <v>44.3</v>
      </c>
      <c r="M3021" t="s">
        <v>3869</v>
      </c>
      <c r="N3021" s="2" t="s">
        <v>85</v>
      </c>
      <c r="O3021" s="2" t="s">
        <v>4139</v>
      </c>
      <c r="P3021" s="2" t="str">
        <f>VLOOKUP(I3021,Period!A:B,2,FALSE)</f>
        <v>2022H1</v>
      </c>
      <c r="Q3021" s="9">
        <f t="shared" si="552"/>
        <v>52.4</v>
      </c>
      <c r="R3021" s="2">
        <f t="shared" si="561"/>
        <v>60</v>
      </c>
      <c r="S3021" t="str">
        <f t="shared" si="553"/>
        <v>03 Cloudy (40%-90%)</v>
      </c>
      <c r="T3021" t="str">
        <f t="shared" si="562"/>
        <v>44612S2A_MSIL1CCDM-MLB-CLSTA4461203 Cloudy (40%-90%)</v>
      </c>
      <c r="U3021">
        <f>IF(COUNTIF(T$2:T3020,T3021)&gt;=1,0,1)</f>
        <v>0</v>
      </c>
      <c r="V3021" s="26" t="s">
        <v>751</v>
      </c>
      <c r="W3021" s="26">
        <f t="shared" si="554"/>
        <v>2022</v>
      </c>
      <c r="X3021" s="26" t="str">
        <f t="shared" si="555"/>
        <v>02</v>
      </c>
      <c r="Y3021" s="26">
        <f t="shared" si="556"/>
        <v>20</v>
      </c>
      <c r="Z3021" s="26" t="str">
        <f t="shared" si="557"/>
        <v>18</v>
      </c>
      <c r="AA3021" s="26" t="str">
        <f t="shared" si="558"/>
        <v>53</v>
      </c>
      <c r="AB3021" s="26" t="str">
        <f t="shared" si="559"/>
        <v>52</v>
      </c>
      <c r="AC3021" s="86" t="str">
        <f t="shared" si="560"/>
        <v>CLS_TA_2500X1254px_65m_S2A_MSIL1C_20220220_60CC</v>
      </c>
      <c r="AD3021" s="41" t="s">
        <v>752</v>
      </c>
    </row>
    <row r="3022" spans="2:30" x14ac:dyDescent="0.25">
      <c r="B3022" t="s">
        <v>3866</v>
      </c>
      <c r="C3022" t="s">
        <v>3817</v>
      </c>
      <c r="D3022" s="7" t="s">
        <v>3826</v>
      </c>
      <c r="E3022" s="2" t="b">
        <v>1</v>
      </c>
      <c r="F3022" s="2" t="s">
        <v>3815</v>
      </c>
      <c r="G3022" s="7" t="s">
        <v>8</v>
      </c>
      <c r="H3022" t="s">
        <v>101</v>
      </c>
      <c r="I3022" s="57">
        <v>44612</v>
      </c>
      <c r="J3022" s="56" t="s">
        <v>110</v>
      </c>
      <c r="K3022" s="2" t="s">
        <v>165</v>
      </c>
      <c r="L3022" s="9">
        <v>54</v>
      </c>
      <c r="M3022" t="s">
        <v>3869</v>
      </c>
      <c r="N3022" s="2" t="s">
        <v>85</v>
      </c>
      <c r="O3022" s="2" t="s">
        <v>4139</v>
      </c>
      <c r="P3022" s="2" t="str">
        <f>VLOOKUP(I3022,Period!A:B,2,FALSE)</f>
        <v>2022H1</v>
      </c>
      <c r="Q3022" s="9">
        <f t="shared" si="552"/>
        <v>52.4</v>
      </c>
      <c r="R3022" s="2">
        <f t="shared" si="561"/>
        <v>60</v>
      </c>
      <c r="S3022" t="str">
        <f t="shared" si="553"/>
        <v>03 Cloudy (40%-90%)</v>
      </c>
      <c r="T3022" t="str">
        <f t="shared" si="562"/>
        <v>44612S2A_MSIL1CCDM-MLB-CLSTA4461203 Cloudy (40%-90%)</v>
      </c>
      <c r="U3022">
        <f>IF(COUNTIF(T$2:T3021,T3022)&gt;=1,0,1)</f>
        <v>0</v>
      </c>
      <c r="V3022" s="26" t="s">
        <v>751</v>
      </c>
      <c r="W3022" s="26">
        <f t="shared" si="554"/>
        <v>2022</v>
      </c>
      <c r="X3022" s="26" t="str">
        <f t="shared" si="555"/>
        <v>02</v>
      </c>
      <c r="Y3022" s="26">
        <f t="shared" si="556"/>
        <v>20</v>
      </c>
      <c r="Z3022" s="26" t="str">
        <f t="shared" si="557"/>
        <v>18</v>
      </c>
      <c r="AA3022" s="26" t="str">
        <f t="shared" si="558"/>
        <v>53</v>
      </c>
      <c r="AB3022" s="26" t="str">
        <f t="shared" si="559"/>
        <v>39</v>
      </c>
      <c r="AC3022" s="86" t="str">
        <f t="shared" si="560"/>
        <v>CLS_TA_2500X1254px_65m_S2A_MSIL1C_20220220_60CC</v>
      </c>
      <c r="AD3022" s="41" t="s">
        <v>752</v>
      </c>
    </row>
    <row r="3023" spans="2:30" x14ac:dyDescent="0.25">
      <c r="B3023" t="s">
        <v>3866</v>
      </c>
      <c r="C3023" t="s">
        <v>3817</v>
      </c>
      <c r="D3023" s="7" t="s">
        <v>3826</v>
      </c>
      <c r="E3023" s="2" t="b">
        <v>1</v>
      </c>
      <c r="F3023" s="2" t="s">
        <v>3815</v>
      </c>
      <c r="G3023" s="7" t="s">
        <v>8</v>
      </c>
      <c r="H3023" t="s">
        <v>101</v>
      </c>
      <c r="I3023" s="57">
        <v>44612</v>
      </c>
      <c r="J3023" s="56" t="s">
        <v>111</v>
      </c>
      <c r="K3023" s="2" t="s">
        <v>163</v>
      </c>
      <c r="L3023" s="9">
        <v>65.5</v>
      </c>
      <c r="M3023" t="s">
        <v>3869</v>
      </c>
      <c r="N3023" s="2" t="s">
        <v>85</v>
      </c>
      <c r="O3023" s="2" t="s">
        <v>4139</v>
      </c>
      <c r="P3023" s="2" t="str">
        <f>VLOOKUP(I3023,Period!A:B,2,FALSE)</f>
        <v>2022H1</v>
      </c>
      <c r="Q3023" s="9">
        <f t="shared" si="552"/>
        <v>52.4</v>
      </c>
      <c r="R3023" s="2">
        <f t="shared" si="561"/>
        <v>60</v>
      </c>
      <c r="S3023" t="str">
        <f t="shared" si="553"/>
        <v>03 Cloudy (40%-90%)</v>
      </c>
      <c r="T3023" t="str">
        <f t="shared" si="562"/>
        <v>44612S2A_MSIL1CCDM-MLB-CLSTA4461203 Cloudy (40%-90%)</v>
      </c>
      <c r="U3023">
        <f>IF(COUNTIF(T$2:T3022,T3023)&gt;=1,0,1)</f>
        <v>0</v>
      </c>
      <c r="V3023" s="26" t="s">
        <v>751</v>
      </c>
      <c r="W3023" s="26">
        <f t="shared" si="554"/>
        <v>2022</v>
      </c>
      <c r="X3023" s="26" t="str">
        <f t="shared" si="555"/>
        <v>02</v>
      </c>
      <c r="Y3023" s="26">
        <f t="shared" si="556"/>
        <v>20</v>
      </c>
      <c r="Z3023" s="26" t="str">
        <f t="shared" si="557"/>
        <v>18</v>
      </c>
      <c r="AA3023" s="26" t="str">
        <f t="shared" si="558"/>
        <v>53</v>
      </c>
      <c r="AB3023" s="26" t="str">
        <f t="shared" si="559"/>
        <v>38</v>
      </c>
      <c r="AC3023" s="86" t="str">
        <f t="shared" si="560"/>
        <v>CLS_TA_2500X1254px_65m_S2A_MSIL1C_20220220_60CC</v>
      </c>
      <c r="AD3023" s="41" t="s">
        <v>752</v>
      </c>
    </row>
    <row r="3024" spans="2:30" x14ac:dyDescent="0.25">
      <c r="B3024" t="s">
        <v>3866</v>
      </c>
      <c r="C3024" t="s">
        <v>3817</v>
      </c>
      <c r="D3024" s="7" t="s">
        <v>3826</v>
      </c>
      <c r="E3024" s="2" t="b">
        <v>1</v>
      </c>
      <c r="F3024" s="2" t="s">
        <v>3815</v>
      </c>
      <c r="G3024" s="7" t="s">
        <v>8</v>
      </c>
      <c r="H3024" t="s">
        <v>101</v>
      </c>
      <c r="I3024" s="53">
        <v>44610</v>
      </c>
      <c r="J3024" s="42" t="s">
        <v>103</v>
      </c>
      <c r="K3024" s="2" t="s">
        <v>128</v>
      </c>
      <c r="L3024" s="9">
        <v>4.5</v>
      </c>
      <c r="M3024" t="s">
        <v>3869</v>
      </c>
      <c r="N3024" s="2" t="s">
        <v>85</v>
      </c>
      <c r="O3024" s="2" t="s">
        <v>4139</v>
      </c>
      <c r="P3024" s="2" t="str">
        <f>VLOOKUP(I3024,Period!A:B,2,FALSE)</f>
        <v>2022H1</v>
      </c>
      <c r="Q3024" s="9">
        <f t="shared" si="552"/>
        <v>1.5249999999999999</v>
      </c>
      <c r="R3024" s="2">
        <f t="shared" si="561"/>
        <v>10</v>
      </c>
      <c r="S3024" t="str">
        <f t="shared" si="553"/>
        <v>02 Sunny (10%-30%)</v>
      </c>
      <c r="T3024" t="str">
        <f t="shared" si="562"/>
        <v>44610S2A_MSIL1CCDM-MLB-CLSTA4461002 Sunny (10%-30%)</v>
      </c>
      <c r="U3024">
        <f>IF(COUNTIF(T$2:T3023,T3024)&gt;=1,0,1)</f>
        <v>1</v>
      </c>
      <c r="V3024" s="26" t="s">
        <v>751</v>
      </c>
      <c r="W3024" s="26">
        <f t="shared" si="554"/>
        <v>2022</v>
      </c>
      <c r="X3024" s="26" t="str">
        <f t="shared" si="555"/>
        <v>02</v>
      </c>
      <c r="Y3024" s="26">
        <f t="shared" si="556"/>
        <v>18</v>
      </c>
      <c r="Z3024" s="26" t="str">
        <f t="shared" si="557"/>
        <v>19</v>
      </c>
      <c r="AA3024" s="26" t="str">
        <f t="shared" si="558"/>
        <v>03</v>
      </c>
      <c r="AB3024" s="26" t="str">
        <f t="shared" si="559"/>
        <v>41</v>
      </c>
      <c r="AC3024" s="86" t="str">
        <f t="shared" si="560"/>
        <v>CLS_TA_2500X1254px_65m_S2A_MSIL1C_20220218_10CC</v>
      </c>
      <c r="AD3024" s="41" t="s">
        <v>752</v>
      </c>
    </row>
    <row r="3025" spans="2:30" x14ac:dyDescent="0.25">
      <c r="B3025" t="s">
        <v>3866</v>
      </c>
      <c r="C3025" t="s">
        <v>3817</v>
      </c>
      <c r="D3025" s="7" t="s">
        <v>3826</v>
      </c>
      <c r="E3025" s="2" t="b">
        <v>1</v>
      </c>
      <c r="F3025" s="2" t="s">
        <v>3815</v>
      </c>
      <c r="G3025" s="7" t="s">
        <v>8</v>
      </c>
      <c r="H3025" t="s">
        <v>101</v>
      </c>
      <c r="I3025" s="53">
        <v>44610</v>
      </c>
      <c r="J3025" s="42" t="s">
        <v>104</v>
      </c>
      <c r="K3025" s="2" t="s">
        <v>158</v>
      </c>
      <c r="L3025" s="9">
        <v>1.6</v>
      </c>
      <c r="M3025" t="s">
        <v>3869</v>
      </c>
      <c r="N3025" s="2" t="s">
        <v>85</v>
      </c>
      <c r="O3025" s="2" t="s">
        <v>4139</v>
      </c>
      <c r="P3025" s="2" t="str">
        <f>VLOOKUP(I3025,Period!A:B,2,FALSE)</f>
        <v>2022H1</v>
      </c>
      <c r="Q3025" s="9">
        <f t="shared" si="552"/>
        <v>1.5249999999999999</v>
      </c>
      <c r="R3025" s="2">
        <f t="shared" si="561"/>
        <v>10</v>
      </c>
      <c r="S3025" t="str">
        <f t="shared" si="553"/>
        <v>02 Sunny (10%-30%)</v>
      </c>
      <c r="T3025" t="str">
        <f t="shared" si="562"/>
        <v>44610S2A_MSIL1CCDM-MLB-CLSTA4461002 Sunny (10%-30%)</v>
      </c>
      <c r="U3025">
        <f>IF(COUNTIF(T$2:T3024,T3025)&gt;=1,0,1)</f>
        <v>0</v>
      </c>
      <c r="V3025" s="26" t="s">
        <v>751</v>
      </c>
      <c r="W3025" s="26">
        <f t="shared" si="554"/>
        <v>2022</v>
      </c>
      <c r="X3025" s="26" t="str">
        <f t="shared" si="555"/>
        <v>02</v>
      </c>
      <c r="Y3025" s="26">
        <f t="shared" si="556"/>
        <v>18</v>
      </c>
      <c r="Z3025" s="26" t="str">
        <f t="shared" si="557"/>
        <v>19</v>
      </c>
      <c r="AA3025" s="26" t="str">
        <f t="shared" si="558"/>
        <v>03</v>
      </c>
      <c r="AB3025" s="26" t="str">
        <f t="shared" si="559"/>
        <v>40</v>
      </c>
      <c r="AC3025" s="86" t="str">
        <f t="shared" si="560"/>
        <v>CLS_TA_2500X1254px_65m_S2A_MSIL1C_20220218_10CC</v>
      </c>
      <c r="AD3025" s="41" t="s">
        <v>752</v>
      </c>
    </row>
    <row r="3026" spans="2:30" x14ac:dyDescent="0.25">
      <c r="B3026" t="s">
        <v>3866</v>
      </c>
      <c r="C3026" t="s">
        <v>3817</v>
      </c>
      <c r="D3026" s="7" t="s">
        <v>3826</v>
      </c>
      <c r="E3026" s="2" t="b">
        <v>1</v>
      </c>
      <c r="F3026" s="2" t="s">
        <v>3815</v>
      </c>
      <c r="G3026" s="7" t="s">
        <v>8</v>
      </c>
      <c r="H3026" t="s">
        <v>101</v>
      </c>
      <c r="I3026" s="53">
        <v>44610</v>
      </c>
      <c r="J3026" s="42" t="s">
        <v>110</v>
      </c>
      <c r="K3026" s="2" t="s">
        <v>169</v>
      </c>
      <c r="L3026" s="9">
        <v>0</v>
      </c>
      <c r="M3026" t="s">
        <v>3869</v>
      </c>
      <c r="N3026" s="2" t="s">
        <v>85</v>
      </c>
      <c r="O3026" s="2" t="s">
        <v>4139</v>
      </c>
      <c r="P3026" s="2" t="str">
        <f>VLOOKUP(I3026,Period!A:B,2,FALSE)</f>
        <v>2022H1</v>
      </c>
      <c r="Q3026" s="9">
        <f t="shared" si="552"/>
        <v>1.5249999999999999</v>
      </c>
      <c r="R3026" s="2">
        <f t="shared" si="561"/>
        <v>10</v>
      </c>
      <c r="S3026" t="str">
        <f t="shared" si="553"/>
        <v>02 Sunny (10%-30%)</v>
      </c>
      <c r="T3026" t="str">
        <f t="shared" si="562"/>
        <v>44610S2A_MSIL1CCDM-MLB-CLSTA4461002 Sunny (10%-30%)</v>
      </c>
      <c r="U3026">
        <f>IF(COUNTIF(T$2:T3025,T3026)&gt;=1,0,1)</f>
        <v>0</v>
      </c>
      <c r="V3026" s="26" t="s">
        <v>751</v>
      </c>
      <c r="W3026" s="26">
        <f t="shared" si="554"/>
        <v>2022</v>
      </c>
      <c r="X3026" s="26" t="str">
        <f t="shared" si="555"/>
        <v>02</v>
      </c>
      <c r="Y3026" s="26">
        <f t="shared" si="556"/>
        <v>18</v>
      </c>
      <c r="Z3026" s="26" t="str">
        <f t="shared" si="557"/>
        <v>19</v>
      </c>
      <c r="AA3026" s="26" t="str">
        <f t="shared" si="558"/>
        <v>03</v>
      </c>
      <c r="AB3026" s="26" t="str">
        <f t="shared" si="559"/>
        <v>27</v>
      </c>
      <c r="AC3026" s="86" t="str">
        <f t="shared" si="560"/>
        <v>CLS_TA_2500X1254px_65m_S2A_MSIL1C_20220218_10CC</v>
      </c>
      <c r="AD3026" s="41" t="s">
        <v>752</v>
      </c>
    </row>
    <row r="3027" spans="2:30" x14ac:dyDescent="0.25">
      <c r="B3027" t="s">
        <v>3866</v>
      </c>
      <c r="C3027" t="s">
        <v>3817</v>
      </c>
      <c r="D3027" s="7" t="s">
        <v>3826</v>
      </c>
      <c r="E3027" s="2" t="b">
        <v>1</v>
      </c>
      <c r="F3027" s="2" t="s">
        <v>3815</v>
      </c>
      <c r="G3027" s="7" t="s">
        <v>8</v>
      </c>
      <c r="H3027" t="s">
        <v>101</v>
      </c>
      <c r="I3027" s="53">
        <v>44610</v>
      </c>
      <c r="J3027" s="42" t="s">
        <v>111</v>
      </c>
      <c r="K3027" s="2" t="s">
        <v>3847</v>
      </c>
      <c r="L3027" s="9">
        <v>0</v>
      </c>
      <c r="M3027" t="s">
        <v>3869</v>
      </c>
      <c r="N3027" s="2" t="s">
        <v>85</v>
      </c>
      <c r="O3027" s="2" t="s">
        <v>4139</v>
      </c>
      <c r="P3027" s="2" t="str">
        <f>VLOOKUP(I3027,Period!A:B,2,FALSE)</f>
        <v>2022H1</v>
      </c>
      <c r="Q3027" s="9">
        <f t="shared" si="552"/>
        <v>1.5249999999999999</v>
      </c>
      <c r="R3027" s="2">
        <f t="shared" si="561"/>
        <v>10</v>
      </c>
      <c r="S3027" t="str">
        <f t="shared" si="553"/>
        <v>02 Sunny (10%-30%)</v>
      </c>
      <c r="T3027" t="str">
        <f t="shared" si="562"/>
        <v>44610S2A_MSIL1CCDM-MLB-CLSTA4461002 Sunny (10%-30%)</v>
      </c>
      <c r="U3027">
        <f>IF(COUNTIF(T$2:T3026,T3027)&gt;=1,0,1)</f>
        <v>0</v>
      </c>
      <c r="V3027" s="26" t="s">
        <v>751</v>
      </c>
      <c r="W3027" s="26">
        <f t="shared" si="554"/>
        <v>2022</v>
      </c>
      <c r="X3027" s="26" t="str">
        <f t="shared" si="555"/>
        <v>02</v>
      </c>
      <c r="Y3027" s="26">
        <f t="shared" si="556"/>
        <v>18</v>
      </c>
      <c r="Z3027" s="26" t="str">
        <f t="shared" si="557"/>
        <v>19</v>
      </c>
      <c r="AA3027" s="26" t="str">
        <f t="shared" si="558"/>
        <v>03</v>
      </c>
      <c r="AB3027" s="26" t="str">
        <f t="shared" si="559"/>
        <v>26</v>
      </c>
      <c r="AC3027" s="86" t="str">
        <f t="shared" si="560"/>
        <v>CLS_TA_2500X1254px_65m_S2A_MSIL1C_20220218_10CC</v>
      </c>
      <c r="AD3027" s="41" t="s">
        <v>752</v>
      </c>
    </row>
    <row r="3028" spans="2:30" x14ac:dyDescent="0.25">
      <c r="B3028" t="s">
        <v>3866</v>
      </c>
      <c r="C3028" t="s">
        <v>3817</v>
      </c>
      <c r="D3028" s="7" t="s">
        <v>3826</v>
      </c>
      <c r="E3028" s="2" t="b">
        <v>1</v>
      </c>
      <c r="F3028" s="2" t="s">
        <v>3815</v>
      </c>
      <c r="G3028" s="7" t="s">
        <v>8</v>
      </c>
      <c r="H3028" t="s">
        <v>101</v>
      </c>
      <c r="I3028" s="57">
        <v>44607</v>
      </c>
      <c r="J3028" s="56" t="s">
        <v>103</v>
      </c>
      <c r="K3028" s="2" t="s">
        <v>162</v>
      </c>
      <c r="L3028" s="9">
        <v>38.700000000000003</v>
      </c>
      <c r="M3028" t="s">
        <v>3869</v>
      </c>
      <c r="N3028" s="2" t="s">
        <v>85</v>
      </c>
      <c r="O3028" s="2" t="s">
        <v>4139</v>
      </c>
      <c r="P3028" s="2" t="str">
        <f>VLOOKUP(I3028,Period!A:B,2,FALSE)</f>
        <v>2022H1</v>
      </c>
      <c r="Q3028" s="9">
        <f t="shared" si="552"/>
        <v>62.349999999999994</v>
      </c>
      <c r="R3028" s="2">
        <f t="shared" si="561"/>
        <v>70</v>
      </c>
      <c r="S3028" t="str">
        <f t="shared" si="553"/>
        <v>03 Cloudy (40%-90%)</v>
      </c>
      <c r="T3028" t="str">
        <f t="shared" si="562"/>
        <v>44607S2A_MSIL1CCDM-MLB-CLSTA4460703 Cloudy (40%-90%)</v>
      </c>
      <c r="U3028">
        <f>IF(COUNTIF(T$2:T3027,T3028)&gt;=1,0,1)</f>
        <v>1</v>
      </c>
      <c r="V3028" s="26" t="s">
        <v>751</v>
      </c>
      <c r="W3028" s="26">
        <f t="shared" si="554"/>
        <v>2022</v>
      </c>
      <c r="X3028" s="26" t="str">
        <f t="shared" si="555"/>
        <v>02</v>
      </c>
      <c r="Y3028" s="26">
        <f t="shared" si="556"/>
        <v>15</v>
      </c>
      <c r="Z3028" s="26" t="str">
        <f t="shared" si="557"/>
        <v>18</v>
      </c>
      <c r="AA3028" s="26" t="str">
        <f t="shared" si="558"/>
        <v>53</v>
      </c>
      <c r="AB3028" s="26" t="str">
        <f t="shared" si="559"/>
        <v>45</v>
      </c>
      <c r="AC3028" s="86" t="str">
        <f t="shared" si="560"/>
        <v>CLS_TA_2500X1254px_65m_S2A_MSIL1C_20220215_70CC</v>
      </c>
      <c r="AD3028" s="41" t="s">
        <v>752</v>
      </c>
    </row>
    <row r="3029" spans="2:30" x14ac:dyDescent="0.25">
      <c r="B3029" t="s">
        <v>3866</v>
      </c>
      <c r="C3029" t="s">
        <v>3817</v>
      </c>
      <c r="D3029" s="7" t="s">
        <v>3826</v>
      </c>
      <c r="E3029" s="2" t="b">
        <v>1</v>
      </c>
      <c r="F3029" s="2" t="s">
        <v>3815</v>
      </c>
      <c r="G3029" s="7" t="s">
        <v>8</v>
      </c>
      <c r="H3029" t="s">
        <v>101</v>
      </c>
      <c r="I3029" s="57">
        <v>44607</v>
      </c>
      <c r="J3029" s="56" t="s">
        <v>104</v>
      </c>
      <c r="K3029" s="2" t="s">
        <v>142</v>
      </c>
      <c r="L3029" s="9">
        <v>55.9</v>
      </c>
      <c r="M3029" t="s">
        <v>3869</v>
      </c>
      <c r="N3029" s="2" t="s">
        <v>85</v>
      </c>
      <c r="O3029" s="2" t="s">
        <v>4139</v>
      </c>
      <c r="P3029" s="2" t="str">
        <f>VLOOKUP(I3029,Period!A:B,2,FALSE)</f>
        <v>2022H1</v>
      </c>
      <c r="Q3029" s="9">
        <f t="shared" si="552"/>
        <v>62.349999999999994</v>
      </c>
      <c r="R3029" s="2">
        <f t="shared" si="561"/>
        <v>70</v>
      </c>
      <c r="S3029" t="str">
        <f t="shared" si="553"/>
        <v>03 Cloudy (40%-90%)</v>
      </c>
      <c r="T3029" t="str">
        <f t="shared" si="562"/>
        <v>44607S2A_MSIL1CCDM-MLB-CLSTA4460703 Cloudy (40%-90%)</v>
      </c>
      <c r="U3029">
        <f>IF(COUNTIF(T$2:T3028,T3029)&gt;=1,0,1)</f>
        <v>0</v>
      </c>
      <c r="V3029" s="26" t="s">
        <v>751</v>
      </c>
      <c r="W3029" s="26">
        <f t="shared" si="554"/>
        <v>2022</v>
      </c>
      <c r="X3029" s="26" t="str">
        <f t="shared" si="555"/>
        <v>02</v>
      </c>
      <c r="Y3029" s="26">
        <f t="shared" si="556"/>
        <v>15</v>
      </c>
      <c r="Z3029" s="26" t="str">
        <f t="shared" si="557"/>
        <v>18</v>
      </c>
      <c r="AA3029" s="26" t="str">
        <f t="shared" si="558"/>
        <v>53</v>
      </c>
      <c r="AB3029" s="26" t="str">
        <f t="shared" si="559"/>
        <v>44</v>
      </c>
      <c r="AC3029" s="86" t="str">
        <f t="shared" si="560"/>
        <v>CLS_TA_2500X1254px_65m_S2A_MSIL1C_20220215_70CC</v>
      </c>
      <c r="AD3029" s="41" t="s">
        <v>752</v>
      </c>
    </row>
    <row r="3030" spans="2:30" x14ac:dyDescent="0.25">
      <c r="B3030" t="s">
        <v>3866</v>
      </c>
      <c r="C3030" t="s">
        <v>3817</v>
      </c>
      <c r="D3030" s="7" t="s">
        <v>3826</v>
      </c>
      <c r="E3030" s="2" t="b">
        <v>1</v>
      </c>
      <c r="F3030" s="2" t="s">
        <v>3815</v>
      </c>
      <c r="G3030" s="7" t="s">
        <v>8</v>
      </c>
      <c r="H3030" t="s">
        <v>101</v>
      </c>
      <c r="I3030" s="57">
        <v>44607</v>
      </c>
      <c r="J3030" s="56" t="s">
        <v>110</v>
      </c>
      <c r="K3030" s="2" t="s">
        <v>3829</v>
      </c>
      <c r="L3030" s="9">
        <v>72.099999999999994</v>
      </c>
      <c r="M3030" t="s">
        <v>3869</v>
      </c>
      <c r="N3030" s="2" t="s">
        <v>85</v>
      </c>
      <c r="O3030" s="2" t="s">
        <v>4139</v>
      </c>
      <c r="P3030" s="2" t="str">
        <f>VLOOKUP(I3030,Period!A:B,2,FALSE)</f>
        <v>2022H1</v>
      </c>
      <c r="Q3030" s="9">
        <f t="shared" si="552"/>
        <v>62.349999999999994</v>
      </c>
      <c r="R3030" s="2">
        <f t="shared" si="561"/>
        <v>70</v>
      </c>
      <c r="S3030" t="str">
        <f t="shared" si="553"/>
        <v>03 Cloudy (40%-90%)</v>
      </c>
      <c r="T3030" t="str">
        <f t="shared" si="562"/>
        <v>44607S2A_MSIL1CCDM-MLB-CLSTA4460703 Cloudy (40%-90%)</v>
      </c>
      <c r="U3030">
        <f>IF(COUNTIF(T$2:T3029,T3030)&gt;=1,0,1)</f>
        <v>0</v>
      </c>
      <c r="V3030" s="26" t="s">
        <v>751</v>
      </c>
      <c r="W3030" s="26">
        <f t="shared" si="554"/>
        <v>2022</v>
      </c>
      <c r="X3030" s="26" t="str">
        <f t="shared" si="555"/>
        <v>02</v>
      </c>
      <c r="Y3030" s="26">
        <f t="shared" si="556"/>
        <v>15</v>
      </c>
      <c r="Z3030" s="26" t="str">
        <f t="shared" si="557"/>
        <v>18</v>
      </c>
      <c r="AA3030" s="26" t="str">
        <f t="shared" si="558"/>
        <v>53</v>
      </c>
      <c r="AB3030" s="26" t="str">
        <f t="shared" si="559"/>
        <v>31</v>
      </c>
      <c r="AC3030" s="86" t="str">
        <f t="shared" si="560"/>
        <v>CLS_TA_2500X1254px_65m_S2A_MSIL1C_20220215_70CC</v>
      </c>
      <c r="AD3030" s="41" t="s">
        <v>752</v>
      </c>
    </row>
    <row r="3031" spans="2:30" x14ac:dyDescent="0.25">
      <c r="B3031" t="s">
        <v>3866</v>
      </c>
      <c r="C3031" t="s">
        <v>3817</v>
      </c>
      <c r="D3031" s="7" t="s">
        <v>3826</v>
      </c>
      <c r="E3031" s="2" t="b">
        <v>1</v>
      </c>
      <c r="F3031" s="2" t="s">
        <v>3815</v>
      </c>
      <c r="G3031" s="7" t="s">
        <v>8</v>
      </c>
      <c r="H3031" t="s">
        <v>101</v>
      </c>
      <c r="I3031" s="57">
        <v>44607</v>
      </c>
      <c r="J3031" s="56" t="s">
        <v>111</v>
      </c>
      <c r="K3031" s="2" t="s">
        <v>3830</v>
      </c>
      <c r="L3031" s="9">
        <v>82.7</v>
      </c>
      <c r="M3031" t="s">
        <v>3869</v>
      </c>
      <c r="N3031" s="2" t="s">
        <v>85</v>
      </c>
      <c r="O3031" s="2" t="s">
        <v>4139</v>
      </c>
      <c r="P3031" s="2" t="str">
        <f>VLOOKUP(I3031,Period!A:B,2,FALSE)</f>
        <v>2022H1</v>
      </c>
      <c r="Q3031" s="9">
        <f t="shared" si="552"/>
        <v>62.349999999999994</v>
      </c>
      <c r="R3031" s="2">
        <f t="shared" si="561"/>
        <v>70</v>
      </c>
      <c r="S3031" t="str">
        <f t="shared" si="553"/>
        <v>03 Cloudy (40%-90%)</v>
      </c>
      <c r="T3031" t="str">
        <f t="shared" si="562"/>
        <v>44607S2A_MSIL1CCDM-MLB-CLSTA4460703 Cloudy (40%-90%)</v>
      </c>
      <c r="U3031">
        <f>IF(COUNTIF(T$2:T3030,T3031)&gt;=1,0,1)</f>
        <v>0</v>
      </c>
      <c r="V3031" s="26" t="s">
        <v>751</v>
      </c>
      <c r="W3031" s="26">
        <f t="shared" si="554"/>
        <v>2022</v>
      </c>
      <c r="X3031" s="26" t="str">
        <f t="shared" si="555"/>
        <v>02</v>
      </c>
      <c r="Y3031" s="26">
        <f t="shared" si="556"/>
        <v>15</v>
      </c>
      <c r="Z3031" s="26" t="str">
        <f t="shared" si="557"/>
        <v>18</v>
      </c>
      <c r="AA3031" s="26" t="str">
        <f t="shared" si="558"/>
        <v>53</v>
      </c>
      <c r="AB3031" s="26" t="str">
        <f t="shared" si="559"/>
        <v>30</v>
      </c>
      <c r="AC3031" s="86" t="str">
        <f t="shared" si="560"/>
        <v>CLS_TA_2500X1254px_65m_S2A_MSIL1C_20220215_70CC</v>
      </c>
      <c r="AD3031" s="41" t="s">
        <v>752</v>
      </c>
    </row>
    <row r="3032" spans="2:30" x14ac:dyDescent="0.25">
      <c r="B3032" t="s">
        <v>3866</v>
      </c>
      <c r="C3032" t="s">
        <v>3817</v>
      </c>
      <c r="D3032" s="7" t="s">
        <v>3826</v>
      </c>
      <c r="E3032" s="2" t="b">
        <v>1</v>
      </c>
      <c r="F3032" s="2" t="s">
        <v>3815</v>
      </c>
      <c r="G3032" s="7" t="s">
        <v>8</v>
      </c>
      <c r="H3032" t="s">
        <v>101</v>
      </c>
      <c r="I3032" s="53">
        <v>44605</v>
      </c>
      <c r="J3032" s="42" t="s">
        <v>103</v>
      </c>
      <c r="K3032" s="2" t="s">
        <v>138</v>
      </c>
      <c r="L3032" s="9">
        <v>0</v>
      </c>
      <c r="M3032" t="s">
        <v>3869</v>
      </c>
      <c r="N3032" s="2" t="s">
        <v>85</v>
      </c>
      <c r="O3032" s="2" t="s">
        <v>4139</v>
      </c>
      <c r="P3032" s="2" t="str">
        <f>VLOOKUP(I3032,Period!A:B,2,FALSE)</f>
        <v>2022H1</v>
      </c>
      <c r="Q3032" s="9">
        <f t="shared" si="552"/>
        <v>2.5000000000000001E-2</v>
      </c>
      <c r="R3032" s="2">
        <f t="shared" si="561"/>
        <v>10</v>
      </c>
      <c r="S3032" t="str">
        <f t="shared" si="553"/>
        <v>02 Sunny (10%-30%)</v>
      </c>
      <c r="T3032" t="str">
        <f t="shared" si="562"/>
        <v>44605S2A_MSIL1CCDM-MLB-CLSTA4460502 Sunny (10%-30%)</v>
      </c>
      <c r="U3032">
        <f>IF(COUNTIF(T$2:T3031,T3032)&gt;=1,0,1)</f>
        <v>1</v>
      </c>
      <c r="V3032" s="26" t="s">
        <v>751</v>
      </c>
      <c r="W3032" s="26">
        <f t="shared" si="554"/>
        <v>2022</v>
      </c>
      <c r="X3032" s="26" t="str">
        <f t="shared" si="555"/>
        <v>02</v>
      </c>
      <c r="Y3032" s="26">
        <f t="shared" si="556"/>
        <v>13</v>
      </c>
      <c r="Z3032" s="26" t="str">
        <f t="shared" si="557"/>
        <v>19</v>
      </c>
      <c r="AA3032" s="26" t="str">
        <f t="shared" si="558"/>
        <v>03</v>
      </c>
      <c r="AB3032" s="26" t="str">
        <f t="shared" si="559"/>
        <v>47</v>
      </c>
      <c r="AC3032" s="86" t="str">
        <f t="shared" si="560"/>
        <v>CLS_TA_2500X1254px_65m_S2A_MSIL1C_20220213_10CC</v>
      </c>
      <c r="AD3032" s="41" t="s">
        <v>752</v>
      </c>
    </row>
    <row r="3033" spans="2:30" x14ac:dyDescent="0.25">
      <c r="B3033" t="s">
        <v>3866</v>
      </c>
      <c r="C3033" t="s">
        <v>3817</v>
      </c>
      <c r="D3033" s="7" t="s">
        <v>3826</v>
      </c>
      <c r="E3033" s="2" t="b">
        <v>1</v>
      </c>
      <c r="F3033" s="2" t="s">
        <v>3815</v>
      </c>
      <c r="G3033" s="7" t="s">
        <v>8</v>
      </c>
      <c r="H3033" t="s">
        <v>101</v>
      </c>
      <c r="I3033" s="53">
        <v>44605</v>
      </c>
      <c r="J3033" s="42" t="s">
        <v>104</v>
      </c>
      <c r="K3033" s="2" t="s">
        <v>138</v>
      </c>
      <c r="L3033" s="9">
        <v>0</v>
      </c>
      <c r="M3033" t="s">
        <v>3869</v>
      </c>
      <c r="N3033" s="2" t="s">
        <v>85</v>
      </c>
      <c r="O3033" s="2" t="s">
        <v>4139</v>
      </c>
      <c r="P3033" s="2" t="str">
        <f>VLOOKUP(I3033,Period!A:B,2,FALSE)</f>
        <v>2022H1</v>
      </c>
      <c r="Q3033" s="9">
        <f t="shared" si="552"/>
        <v>2.5000000000000001E-2</v>
      </c>
      <c r="R3033" s="2">
        <f t="shared" si="561"/>
        <v>10</v>
      </c>
      <c r="S3033" t="str">
        <f t="shared" si="553"/>
        <v>02 Sunny (10%-30%)</v>
      </c>
      <c r="T3033" t="str">
        <f t="shared" si="562"/>
        <v>44605S2A_MSIL1CCDM-MLB-CLSTA4460502 Sunny (10%-30%)</v>
      </c>
      <c r="U3033">
        <f>IF(COUNTIF(T$2:T3032,T3033)&gt;=1,0,1)</f>
        <v>0</v>
      </c>
      <c r="V3033" s="26" t="s">
        <v>751</v>
      </c>
      <c r="W3033" s="26">
        <f t="shared" si="554"/>
        <v>2022</v>
      </c>
      <c r="X3033" s="26" t="str">
        <f t="shared" si="555"/>
        <v>02</v>
      </c>
      <c r="Y3033" s="26">
        <f t="shared" si="556"/>
        <v>13</v>
      </c>
      <c r="Z3033" s="26" t="str">
        <f t="shared" si="557"/>
        <v>19</v>
      </c>
      <c r="AA3033" s="26" t="str">
        <f t="shared" si="558"/>
        <v>03</v>
      </c>
      <c r="AB3033" s="26" t="str">
        <f t="shared" si="559"/>
        <v>47</v>
      </c>
      <c r="AC3033" s="86" t="str">
        <f t="shared" si="560"/>
        <v>CLS_TA_2500X1254px_65m_S2A_MSIL1C_20220213_10CC</v>
      </c>
      <c r="AD3033" s="41" t="s">
        <v>752</v>
      </c>
    </row>
    <row r="3034" spans="2:30" x14ac:dyDescent="0.25">
      <c r="B3034" t="s">
        <v>3866</v>
      </c>
      <c r="C3034" t="s">
        <v>3817</v>
      </c>
      <c r="D3034" s="7" t="s">
        <v>3826</v>
      </c>
      <c r="E3034" s="2" t="b">
        <v>1</v>
      </c>
      <c r="F3034" s="2" t="s">
        <v>3815</v>
      </c>
      <c r="G3034" s="7" t="s">
        <v>8</v>
      </c>
      <c r="H3034" t="s">
        <v>101</v>
      </c>
      <c r="I3034" s="53">
        <v>44605</v>
      </c>
      <c r="J3034" s="42" t="s">
        <v>110</v>
      </c>
      <c r="K3034" s="2" t="s">
        <v>139</v>
      </c>
      <c r="L3034" s="9">
        <v>0.1</v>
      </c>
      <c r="M3034" t="s">
        <v>3869</v>
      </c>
      <c r="N3034" s="2" t="s">
        <v>85</v>
      </c>
      <c r="O3034" s="2" t="s">
        <v>4139</v>
      </c>
      <c r="P3034" s="2" t="str">
        <f>VLOOKUP(I3034,Period!A:B,2,FALSE)</f>
        <v>2022H1</v>
      </c>
      <c r="Q3034" s="9">
        <f t="shared" si="552"/>
        <v>2.5000000000000001E-2</v>
      </c>
      <c r="R3034" s="2">
        <f t="shared" si="561"/>
        <v>10</v>
      </c>
      <c r="S3034" t="str">
        <f t="shared" si="553"/>
        <v>02 Sunny (10%-30%)</v>
      </c>
      <c r="T3034" t="str">
        <f t="shared" si="562"/>
        <v>44605S2A_MSIL1CCDM-MLB-CLSTA4460502 Sunny (10%-30%)</v>
      </c>
      <c r="U3034">
        <f>IF(COUNTIF(T$2:T3033,T3034)&gt;=1,0,1)</f>
        <v>0</v>
      </c>
      <c r="V3034" s="26" t="s">
        <v>751</v>
      </c>
      <c r="W3034" s="26">
        <f t="shared" si="554"/>
        <v>2022</v>
      </c>
      <c r="X3034" s="26" t="str">
        <f t="shared" si="555"/>
        <v>02</v>
      </c>
      <c r="Y3034" s="26">
        <f t="shared" si="556"/>
        <v>13</v>
      </c>
      <c r="Z3034" s="26" t="str">
        <f t="shared" si="557"/>
        <v>19</v>
      </c>
      <c r="AA3034" s="26" t="str">
        <f t="shared" si="558"/>
        <v>03</v>
      </c>
      <c r="AB3034" s="26" t="str">
        <f t="shared" si="559"/>
        <v>33</v>
      </c>
      <c r="AC3034" s="86" t="str">
        <f t="shared" si="560"/>
        <v>CLS_TA_2500X1254px_65m_S2A_MSIL1C_20220213_10CC</v>
      </c>
      <c r="AD3034" s="41" t="s">
        <v>752</v>
      </c>
    </row>
    <row r="3035" spans="2:30" x14ac:dyDescent="0.25">
      <c r="B3035" t="s">
        <v>3866</v>
      </c>
      <c r="C3035" t="s">
        <v>3817</v>
      </c>
      <c r="D3035" s="7" t="s">
        <v>3826</v>
      </c>
      <c r="E3035" s="2" t="b">
        <v>1</v>
      </c>
      <c r="F3035" s="2" t="s">
        <v>3815</v>
      </c>
      <c r="G3035" s="7" t="s">
        <v>8</v>
      </c>
      <c r="H3035" t="s">
        <v>101</v>
      </c>
      <c r="I3035" s="53">
        <v>44605</v>
      </c>
      <c r="J3035" s="42" t="s">
        <v>111</v>
      </c>
      <c r="K3035" s="2" t="s">
        <v>166</v>
      </c>
      <c r="L3035" s="9">
        <v>0</v>
      </c>
      <c r="M3035" t="s">
        <v>3869</v>
      </c>
      <c r="N3035" s="2" t="s">
        <v>85</v>
      </c>
      <c r="O3035" s="2" t="s">
        <v>4139</v>
      </c>
      <c r="P3035" s="2" t="str">
        <f>VLOOKUP(I3035,Period!A:B,2,FALSE)</f>
        <v>2022H1</v>
      </c>
      <c r="Q3035" s="9">
        <f t="shared" si="552"/>
        <v>2.5000000000000001E-2</v>
      </c>
      <c r="R3035" s="2">
        <f t="shared" si="561"/>
        <v>10</v>
      </c>
      <c r="S3035" t="str">
        <f t="shared" si="553"/>
        <v>02 Sunny (10%-30%)</v>
      </c>
      <c r="T3035" t="str">
        <f t="shared" si="562"/>
        <v>44605S2A_MSIL1CCDM-MLB-CLSTA4460502 Sunny (10%-30%)</v>
      </c>
      <c r="U3035">
        <f>IF(COUNTIF(T$2:T3034,T3035)&gt;=1,0,1)</f>
        <v>0</v>
      </c>
      <c r="V3035" s="26" t="s">
        <v>751</v>
      </c>
      <c r="W3035" s="26">
        <f t="shared" si="554"/>
        <v>2022</v>
      </c>
      <c r="X3035" s="26" t="str">
        <f t="shared" si="555"/>
        <v>02</v>
      </c>
      <c r="Y3035" s="26">
        <f t="shared" si="556"/>
        <v>13</v>
      </c>
      <c r="Z3035" s="26" t="str">
        <f t="shared" si="557"/>
        <v>19</v>
      </c>
      <c r="AA3035" s="26" t="str">
        <f t="shared" si="558"/>
        <v>03</v>
      </c>
      <c r="AB3035" s="26" t="str">
        <f t="shared" si="559"/>
        <v>32</v>
      </c>
      <c r="AC3035" s="86" t="str">
        <f t="shared" si="560"/>
        <v>CLS_TA_2500X1254px_65m_S2A_MSIL1C_20220213_10CC</v>
      </c>
      <c r="AD3035" s="41" t="s">
        <v>752</v>
      </c>
    </row>
    <row r="3036" spans="2:30" x14ac:dyDescent="0.25">
      <c r="B3036" t="s">
        <v>3866</v>
      </c>
      <c r="C3036" t="s">
        <v>3817</v>
      </c>
      <c r="D3036" s="7" t="s">
        <v>3826</v>
      </c>
      <c r="E3036" s="2" t="b">
        <v>1</v>
      </c>
      <c r="F3036" s="2" t="s">
        <v>3815</v>
      </c>
      <c r="G3036" s="7" t="s">
        <v>8</v>
      </c>
      <c r="H3036" t="s">
        <v>101</v>
      </c>
      <c r="I3036" s="57">
        <v>44602</v>
      </c>
      <c r="J3036" s="56" t="s">
        <v>103</v>
      </c>
      <c r="K3036" s="2" t="s">
        <v>141</v>
      </c>
      <c r="L3036" s="9">
        <v>0.6</v>
      </c>
      <c r="M3036" t="s">
        <v>3869</v>
      </c>
      <c r="N3036" s="2" t="s">
        <v>85</v>
      </c>
      <c r="O3036" s="2" t="s">
        <v>4139</v>
      </c>
      <c r="P3036" s="2" t="str">
        <f>VLOOKUP(I3036,Period!A:B,2,FALSE)</f>
        <v>2022H1</v>
      </c>
      <c r="Q3036" s="9">
        <f t="shared" si="552"/>
        <v>0.3</v>
      </c>
      <c r="R3036" s="2">
        <f t="shared" si="561"/>
        <v>10</v>
      </c>
      <c r="S3036" t="str">
        <f t="shared" si="553"/>
        <v>02 Sunny (10%-30%)</v>
      </c>
      <c r="T3036" t="str">
        <f t="shared" si="562"/>
        <v>44602S2A_MSIL1CCDM-MLB-CLSTA4460202 Sunny (10%-30%)</v>
      </c>
      <c r="U3036">
        <f>IF(COUNTIF(T$2:T3035,T3036)&gt;=1,0,1)</f>
        <v>1</v>
      </c>
      <c r="V3036" s="26" t="s">
        <v>751</v>
      </c>
      <c r="W3036" s="26">
        <f t="shared" si="554"/>
        <v>2022</v>
      </c>
      <c r="X3036" s="26" t="str">
        <f t="shared" si="555"/>
        <v>02</v>
      </c>
      <c r="Y3036" s="26">
        <f t="shared" si="556"/>
        <v>10</v>
      </c>
      <c r="Z3036" s="26" t="str">
        <f t="shared" si="557"/>
        <v>18</v>
      </c>
      <c r="AA3036" s="26" t="str">
        <f t="shared" si="558"/>
        <v>53</v>
      </c>
      <c r="AB3036" s="26" t="str">
        <f t="shared" si="559"/>
        <v>51</v>
      </c>
      <c r="AC3036" s="86" t="str">
        <f t="shared" si="560"/>
        <v>CLS_TA_2500X1254px_65m_S2A_MSIL1C_20220210_10CC</v>
      </c>
      <c r="AD3036" s="41" t="s">
        <v>752</v>
      </c>
    </row>
    <row r="3037" spans="2:30" x14ac:dyDescent="0.25">
      <c r="B3037" t="s">
        <v>3866</v>
      </c>
      <c r="C3037" t="s">
        <v>3817</v>
      </c>
      <c r="D3037" s="7" t="s">
        <v>3826</v>
      </c>
      <c r="E3037" s="2" t="b">
        <v>1</v>
      </c>
      <c r="F3037" s="2" t="s">
        <v>3815</v>
      </c>
      <c r="G3037" s="7" t="s">
        <v>8</v>
      </c>
      <c r="H3037" t="s">
        <v>101</v>
      </c>
      <c r="I3037" s="57">
        <v>44602</v>
      </c>
      <c r="J3037" s="56" t="s">
        <v>104</v>
      </c>
      <c r="K3037" s="2" t="s">
        <v>125</v>
      </c>
      <c r="L3037" s="9">
        <v>0</v>
      </c>
      <c r="M3037" t="s">
        <v>3869</v>
      </c>
      <c r="N3037" s="2" t="s">
        <v>85</v>
      </c>
      <c r="O3037" s="2" t="s">
        <v>4139</v>
      </c>
      <c r="P3037" s="2" t="str">
        <f>VLOOKUP(I3037,Period!A:B,2,FALSE)</f>
        <v>2022H1</v>
      </c>
      <c r="Q3037" s="9">
        <f t="shared" si="552"/>
        <v>0.3</v>
      </c>
      <c r="R3037" s="2">
        <f t="shared" si="561"/>
        <v>10</v>
      </c>
      <c r="S3037" t="str">
        <f t="shared" si="553"/>
        <v>02 Sunny (10%-30%)</v>
      </c>
      <c r="T3037" t="str">
        <f t="shared" si="562"/>
        <v>44602S2A_MSIL1CCDM-MLB-CLSTA4460202 Sunny (10%-30%)</v>
      </c>
      <c r="U3037">
        <f>IF(COUNTIF(T$2:T3036,T3037)&gt;=1,0,1)</f>
        <v>0</v>
      </c>
      <c r="V3037" s="26" t="s">
        <v>751</v>
      </c>
      <c r="W3037" s="26">
        <f t="shared" si="554"/>
        <v>2022</v>
      </c>
      <c r="X3037" s="26" t="str">
        <f t="shared" si="555"/>
        <v>02</v>
      </c>
      <c r="Y3037" s="26">
        <f t="shared" si="556"/>
        <v>10</v>
      </c>
      <c r="Z3037" s="26" t="str">
        <f t="shared" si="557"/>
        <v>18</v>
      </c>
      <c r="AA3037" s="26" t="str">
        <f t="shared" si="558"/>
        <v>53</v>
      </c>
      <c r="AB3037" s="26" t="str">
        <f t="shared" si="559"/>
        <v>50</v>
      </c>
      <c r="AC3037" s="86" t="str">
        <f t="shared" si="560"/>
        <v>CLS_TA_2500X1254px_65m_S2A_MSIL1C_20220210_10CC</v>
      </c>
      <c r="AD3037" s="41" t="s">
        <v>752</v>
      </c>
    </row>
    <row r="3038" spans="2:30" x14ac:dyDescent="0.25">
      <c r="B3038" t="s">
        <v>3866</v>
      </c>
      <c r="C3038" t="s">
        <v>3817</v>
      </c>
      <c r="D3038" s="7" t="s">
        <v>3826</v>
      </c>
      <c r="E3038" s="2" t="b">
        <v>1</v>
      </c>
      <c r="F3038" s="2" t="s">
        <v>3815</v>
      </c>
      <c r="G3038" s="7" t="s">
        <v>8</v>
      </c>
      <c r="H3038" t="s">
        <v>101</v>
      </c>
      <c r="I3038" s="57">
        <v>44602</v>
      </c>
      <c r="J3038" s="56" t="s">
        <v>110</v>
      </c>
      <c r="K3038" s="2" t="s">
        <v>144</v>
      </c>
      <c r="L3038" s="9">
        <v>0.6</v>
      </c>
      <c r="M3038" t="s">
        <v>3869</v>
      </c>
      <c r="N3038" s="2" t="s">
        <v>85</v>
      </c>
      <c r="O3038" s="2" t="s">
        <v>4139</v>
      </c>
      <c r="P3038" s="2" t="str">
        <f>VLOOKUP(I3038,Period!A:B,2,FALSE)</f>
        <v>2022H1</v>
      </c>
      <c r="Q3038" s="9">
        <f t="shared" si="552"/>
        <v>0.3</v>
      </c>
      <c r="R3038" s="2">
        <f t="shared" si="561"/>
        <v>10</v>
      </c>
      <c r="S3038" t="str">
        <f t="shared" si="553"/>
        <v>02 Sunny (10%-30%)</v>
      </c>
      <c r="T3038" t="str">
        <f t="shared" si="562"/>
        <v>44602S2A_MSIL1CCDM-MLB-CLSTA4460202 Sunny (10%-30%)</v>
      </c>
      <c r="U3038">
        <f>IF(COUNTIF(T$2:T3037,T3038)&gt;=1,0,1)</f>
        <v>0</v>
      </c>
      <c r="V3038" s="26" t="s">
        <v>751</v>
      </c>
      <c r="W3038" s="26">
        <f t="shared" si="554"/>
        <v>2022</v>
      </c>
      <c r="X3038" s="26" t="str">
        <f t="shared" si="555"/>
        <v>02</v>
      </c>
      <c r="Y3038" s="26">
        <f t="shared" si="556"/>
        <v>10</v>
      </c>
      <c r="Z3038" s="26" t="str">
        <f t="shared" si="557"/>
        <v>18</v>
      </c>
      <c r="AA3038" s="26" t="str">
        <f t="shared" si="558"/>
        <v>53</v>
      </c>
      <c r="AB3038" s="26" t="str">
        <f t="shared" si="559"/>
        <v>36</v>
      </c>
      <c r="AC3038" s="86" t="str">
        <f t="shared" si="560"/>
        <v>CLS_TA_2500X1254px_65m_S2A_MSIL1C_20220210_10CC</v>
      </c>
      <c r="AD3038" s="41" t="s">
        <v>752</v>
      </c>
    </row>
    <row r="3039" spans="2:30" x14ac:dyDescent="0.25">
      <c r="B3039" t="s">
        <v>3866</v>
      </c>
      <c r="C3039" t="s">
        <v>3817</v>
      </c>
      <c r="D3039" s="7" t="s">
        <v>3826</v>
      </c>
      <c r="E3039" s="2" t="b">
        <v>1</v>
      </c>
      <c r="F3039" s="2" t="s">
        <v>3815</v>
      </c>
      <c r="G3039" s="7" t="s">
        <v>8</v>
      </c>
      <c r="H3039" t="s">
        <v>101</v>
      </c>
      <c r="I3039" s="57">
        <v>44602</v>
      </c>
      <c r="J3039" s="56" t="s">
        <v>111</v>
      </c>
      <c r="K3039" s="2" t="s">
        <v>153</v>
      </c>
      <c r="L3039" s="9">
        <v>0</v>
      </c>
      <c r="M3039" t="s">
        <v>3869</v>
      </c>
      <c r="N3039" s="2" t="s">
        <v>85</v>
      </c>
      <c r="O3039" s="2" t="s">
        <v>4139</v>
      </c>
      <c r="P3039" s="2" t="str">
        <f>VLOOKUP(I3039,Period!A:B,2,FALSE)</f>
        <v>2022H1</v>
      </c>
      <c r="Q3039" s="9">
        <f t="shared" si="552"/>
        <v>0.3</v>
      </c>
      <c r="R3039" s="2">
        <f t="shared" si="561"/>
        <v>10</v>
      </c>
      <c r="S3039" t="str">
        <f t="shared" si="553"/>
        <v>02 Sunny (10%-30%)</v>
      </c>
      <c r="T3039" t="str">
        <f t="shared" si="562"/>
        <v>44602S2A_MSIL1CCDM-MLB-CLSTA4460202 Sunny (10%-30%)</v>
      </c>
      <c r="U3039">
        <f>IF(COUNTIF(T$2:T3038,T3039)&gt;=1,0,1)</f>
        <v>0</v>
      </c>
      <c r="V3039" s="26" t="s">
        <v>751</v>
      </c>
      <c r="W3039" s="26">
        <f t="shared" si="554"/>
        <v>2022</v>
      </c>
      <c r="X3039" s="26" t="str">
        <f t="shared" si="555"/>
        <v>02</v>
      </c>
      <c r="Y3039" s="26">
        <f t="shared" si="556"/>
        <v>10</v>
      </c>
      <c r="Z3039" s="26" t="str">
        <f t="shared" si="557"/>
        <v>18</v>
      </c>
      <c r="AA3039" s="26" t="str">
        <f t="shared" si="558"/>
        <v>53</v>
      </c>
      <c r="AB3039" s="26" t="str">
        <f t="shared" si="559"/>
        <v>35</v>
      </c>
      <c r="AC3039" s="86" t="str">
        <f t="shared" si="560"/>
        <v>CLS_TA_2500X1254px_65m_S2A_MSIL1C_20220210_10CC</v>
      </c>
      <c r="AD3039" s="41" t="s">
        <v>752</v>
      </c>
    </row>
    <row r="3040" spans="2:30" x14ac:dyDescent="0.25">
      <c r="B3040" t="s">
        <v>3866</v>
      </c>
      <c r="C3040" t="s">
        <v>3817</v>
      </c>
      <c r="D3040" s="7" t="s">
        <v>3826</v>
      </c>
      <c r="E3040" s="2" t="b">
        <v>1</v>
      </c>
      <c r="F3040" s="2" t="s">
        <v>3815</v>
      </c>
      <c r="G3040" s="7" t="s">
        <v>8</v>
      </c>
      <c r="H3040" t="s">
        <v>101</v>
      </c>
      <c r="I3040" s="53">
        <v>44600</v>
      </c>
      <c r="J3040" s="42" t="s">
        <v>103</v>
      </c>
      <c r="K3040" s="2" t="s">
        <v>108</v>
      </c>
      <c r="L3040" s="9">
        <v>0</v>
      </c>
      <c r="M3040" t="s">
        <v>3869</v>
      </c>
      <c r="N3040" s="2" t="s">
        <v>85</v>
      </c>
      <c r="O3040" s="2" t="s">
        <v>4139</v>
      </c>
      <c r="P3040" s="2" t="str">
        <f>VLOOKUP(I3040,Period!A:B,2,FALSE)</f>
        <v>2022H1</v>
      </c>
      <c r="Q3040" s="9">
        <f t="shared" si="552"/>
        <v>0</v>
      </c>
      <c r="R3040" s="2">
        <f t="shared" si="561"/>
        <v>0</v>
      </c>
      <c r="S3040" t="str">
        <f t="shared" si="553"/>
        <v>01 Clear (0%)</v>
      </c>
      <c r="T3040" t="str">
        <f t="shared" si="562"/>
        <v>44600S2A_MSIL1CCDM-MLB-CLSTA4460001 Clear (0%)</v>
      </c>
      <c r="U3040">
        <f>IF(COUNTIF(T$2:T3039,T3040)&gt;=1,0,1)</f>
        <v>1</v>
      </c>
      <c r="V3040" s="26" t="s">
        <v>751</v>
      </c>
      <c r="W3040" s="26">
        <f t="shared" si="554"/>
        <v>2022</v>
      </c>
      <c r="X3040" s="26" t="str">
        <f t="shared" si="555"/>
        <v>02</v>
      </c>
      <c r="Y3040" s="26" t="str">
        <f t="shared" si="556"/>
        <v>08</v>
      </c>
      <c r="Z3040" s="26" t="str">
        <f t="shared" si="557"/>
        <v>19</v>
      </c>
      <c r="AA3040" s="26" t="str">
        <f t="shared" si="558"/>
        <v>03</v>
      </c>
      <c r="AB3040" s="26" t="str">
        <f t="shared" si="559"/>
        <v>42</v>
      </c>
      <c r="AC3040" s="86" t="str">
        <f t="shared" si="560"/>
        <v>CLS_TA_2500X1254px_65m_S2A_MSIL1C_20220208_0CC</v>
      </c>
      <c r="AD3040" s="41" t="s">
        <v>752</v>
      </c>
    </row>
    <row r="3041" spans="2:30" x14ac:dyDescent="0.25">
      <c r="B3041" t="s">
        <v>3866</v>
      </c>
      <c r="C3041" t="s">
        <v>3817</v>
      </c>
      <c r="D3041" s="7" t="s">
        <v>3826</v>
      </c>
      <c r="E3041" s="2" t="b">
        <v>1</v>
      </c>
      <c r="F3041" s="2" t="s">
        <v>3815</v>
      </c>
      <c r="G3041" s="7" t="s">
        <v>8</v>
      </c>
      <c r="H3041" t="s">
        <v>101</v>
      </c>
      <c r="I3041" s="53">
        <v>44600</v>
      </c>
      <c r="J3041" s="42" t="s">
        <v>104</v>
      </c>
      <c r="K3041" s="2" t="s">
        <v>128</v>
      </c>
      <c r="L3041" s="9">
        <v>0</v>
      </c>
      <c r="M3041" t="s">
        <v>3869</v>
      </c>
      <c r="N3041" s="2" t="s">
        <v>85</v>
      </c>
      <c r="O3041" s="2" t="s">
        <v>4139</v>
      </c>
      <c r="P3041" s="2" t="str">
        <f>VLOOKUP(I3041,Period!A:B,2,FALSE)</f>
        <v>2022H1</v>
      </c>
      <c r="Q3041" s="9">
        <f t="shared" si="552"/>
        <v>0</v>
      </c>
      <c r="R3041" s="2">
        <f t="shared" si="561"/>
        <v>0</v>
      </c>
      <c r="S3041" t="str">
        <f t="shared" si="553"/>
        <v>01 Clear (0%)</v>
      </c>
      <c r="T3041" t="str">
        <f t="shared" si="562"/>
        <v>44600S2A_MSIL1CCDM-MLB-CLSTA4460001 Clear (0%)</v>
      </c>
      <c r="U3041">
        <f>IF(COUNTIF(T$2:T3040,T3041)&gt;=1,0,1)</f>
        <v>0</v>
      </c>
      <c r="V3041" s="26" t="s">
        <v>751</v>
      </c>
      <c r="W3041" s="26">
        <f t="shared" si="554"/>
        <v>2022</v>
      </c>
      <c r="X3041" s="26" t="str">
        <f t="shared" si="555"/>
        <v>02</v>
      </c>
      <c r="Y3041" s="26" t="str">
        <f t="shared" si="556"/>
        <v>08</v>
      </c>
      <c r="Z3041" s="26" t="str">
        <f t="shared" si="557"/>
        <v>19</v>
      </c>
      <c r="AA3041" s="26" t="str">
        <f t="shared" si="558"/>
        <v>03</v>
      </c>
      <c r="AB3041" s="26" t="str">
        <f t="shared" si="559"/>
        <v>41</v>
      </c>
      <c r="AC3041" s="86" t="str">
        <f t="shared" si="560"/>
        <v>CLS_TA_2500X1254px_65m_S2A_MSIL1C_20220208_0CC</v>
      </c>
      <c r="AD3041" s="41" t="s">
        <v>752</v>
      </c>
    </row>
    <row r="3042" spans="2:30" x14ac:dyDescent="0.25">
      <c r="B3042" t="s">
        <v>3866</v>
      </c>
      <c r="C3042" t="s">
        <v>3817</v>
      </c>
      <c r="D3042" s="7" t="s">
        <v>3826</v>
      </c>
      <c r="E3042" s="2" t="b">
        <v>1</v>
      </c>
      <c r="F3042" s="2" t="s">
        <v>3815</v>
      </c>
      <c r="G3042" s="7" t="s">
        <v>8</v>
      </c>
      <c r="H3042" t="s">
        <v>101</v>
      </c>
      <c r="I3042" s="53">
        <v>44600</v>
      </c>
      <c r="J3042" s="42" t="s">
        <v>110</v>
      </c>
      <c r="K3042" s="2" t="s">
        <v>169</v>
      </c>
      <c r="L3042" s="9">
        <v>0</v>
      </c>
      <c r="M3042" t="s">
        <v>3869</v>
      </c>
      <c r="N3042" s="2" t="s">
        <v>85</v>
      </c>
      <c r="O3042" s="2" t="s">
        <v>4139</v>
      </c>
      <c r="P3042" s="2" t="str">
        <f>VLOOKUP(I3042,Period!A:B,2,FALSE)</f>
        <v>2022H1</v>
      </c>
      <c r="Q3042" s="9">
        <f t="shared" si="552"/>
        <v>0</v>
      </c>
      <c r="R3042" s="2">
        <f t="shared" si="561"/>
        <v>0</v>
      </c>
      <c r="S3042" t="str">
        <f t="shared" si="553"/>
        <v>01 Clear (0%)</v>
      </c>
      <c r="T3042" t="str">
        <f t="shared" si="562"/>
        <v>44600S2A_MSIL1CCDM-MLB-CLSTA4460001 Clear (0%)</v>
      </c>
      <c r="U3042">
        <f>IF(COUNTIF(T$2:T3041,T3042)&gt;=1,0,1)</f>
        <v>0</v>
      </c>
      <c r="V3042" s="26" t="s">
        <v>751</v>
      </c>
      <c r="W3042" s="26">
        <f t="shared" si="554"/>
        <v>2022</v>
      </c>
      <c r="X3042" s="26" t="str">
        <f t="shared" si="555"/>
        <v>02</v>
      </c>
      <c r="Y3042" s="26" t="str">
        <f t="shared" si="556"/>
        <v>08</v>
      </c>
      <c r="Z3042" s="26" t="str">
        <f t="shared" si="557"/>
        <v>19</v>
      </c>
      <c r="AA3042" s="26" t="str">
        <f t="shared" si="558"/>
        <v>03</v>
      </c>
      <c r="AB3042" s="26" t="str">
        <f t="shared" si="559"/>
        <v>27</v>
      </c>
      <c r="AC3042" s="86" t="str">
        <f t="shared" si="560"/>
        <v>CLS_TA_2500X1254px_65m_S2A_MSIL1C_20220208_0CC</v>
      </c>
      <c r="AD3042" s="41" t="s">
        <v>752</v>
      </c>
    </row>
    <row r="3043" spans="2:30" x14ac:dyDescent="0.25">
      <c r="B3043" t="s">
        <v>3866</v>
      </c>
      <c r="C3043" t="s">
        <v>3817</v>
      </c>
      <c r="D3043" s="7" t="s">
        <v>3826</v>
      </c>
      <c r="E3043" s="2" t="b">
        <v>1</v>
      </c>
      <c r="F3043" s="2" t="s">
        <v>3815</v>
      </c>
      <c r="G3043" s="7" t="s">
        <v>8</v>
      </c>
      <c r="H3043" t="s">
        <v>101</v>
      </c>
      <c r="I3043" s="53">
        <v>44600</v>
      </c>
      <c r="J3043" s="42" t="s">
        <v>111</v>
      </c>
      <c r="K3043" s="2" t="s">
        <v>169</v>
      </c>
      <c r="L3043" s="9">
        <v>0</v>
      </c>
      <c r="M3043" t="s">
        <v>3869</v>
      </c>
      <c r="N3043" s="2" t="s">
        <v>85</v>
      </c>
      <c r="O3043" s="2" t="s">
        <v>4139</v>
      </c>
      <c r="P3043" s="2" t="str">
        <f>VLOOKUP(I3043,Period!A:B,2,FALSE)</f>
        <v>2022H1</v>
      </c>
      <c r="Q3043" s="9">
        <f t="shared" si="552"/>
        <v>0</v>
      </c>
      <c r="R3043" s="2">
        <f t="shared" si="561"/>
        <v>0</v>
      </c>
      <c r="S3043" t="str">
        <f t="shared" si="553"/>
        <v>01 Clear (0%)</v>
      </c>
      <c r="T3043" t="str">
        <f t="shared" si="562"/>
        <v>44600S2A_MSIL1CCDM-MLB-CLSTA4460001 Clear (0%)</v>
      </c>
      <c r="U3043">
        <f>IF(COUNTIF(T$2:T3042,T3043)&gt;=1,0,1)</f>
        <v>0</v>
      </c>
      <c r="V3043" s="26" t="s">
        <v>751</v>
      </c>
      <c r="W3043" s="26">
        <f t="shared" si="554"/>
        <v>2022</v>
      </c>
      <c r="X3043" s="26" t="str">
        <f t="shared" si="555"/>
        <v>02</v>
      </c>
      <c r="Y3043" s="26" t="str">
        <f t="shared" si="556"/>
        <v>08</v>
      </c>
      <c r="Z3043" s="26" t="str">
        <f t="shared" si="557"/>
        <v>19</v>
      </c>
      <c r="AA3043" s="26" t="str">
        <f t="shared" si="558"/>
        <v>03</v>
      </c>
      <c r="AB3043" s="26" t="str">
        <f t="shared" si="559"/>
        <v>27</v>
      </c>
      <c r="AC3043" s="86" t="str">
        <f t="shared" si="560"/>
        <v>CLS_TA_2500X1254px_65m_S2A_MSIL1C_20220208_0CC</v>
      </c>
      <c r="AD3043" s="41" t="s">
        <v>752</v>
      </c>
    </row>
    <row r="3044" spans="2:30" x14ac:dyDescent="0.25">
      <c r="B3044" t="s">
        <v>3866</v>
      </c>
      <c r="C3044" t="s">
        <v>3817</v>
      </c>
      <c r="D3044" s="7" t="s">
        <v>3826</v>
      </c>
      <c r="E3044" s="2" t="b">
        <v>1</v>
      </c>
      <c r="F3044" s="2" t="s">
        <v>3815</v>
      </c>
      <c r="G3044" s="7" t="s">
        <v>8</v>
      </c>
      <c r="H3044" t="s">
        <v>101</v>
      </c>
      <c r="I3044" s="57">
        <v>44597</v>
      </c>
      <c r="J3044" s="56" t="s">
        <v>103</v>
      </c>
      <c r="K3044" s="2" t="s">
        <v>164</v>
      </c>
      <c r="L3044" s="9">
        <v>32.6</v>
      </c>
      <c r="M3044" t="s">
        <v>3869</v>
      </c>
      <c r="N3044" s="2" t="s">
        <v>85</v>
      </c>
      <c r="O3044" s="2" t="s">
        <v>4139</v>
      </c>
      <c r="P3044" s="2" t="str">
        <f>VLOOKUP(I3044,Period!A:B,2,FALSE)</f>
        <v>2022H1</v>
      </c>
      <c r="Q3044" s="9">
        <f t="shared" si="552"/>
        <v>11.975</v>
      </c>
      <c r="R3044" s="2">
        <f t="shared" si="561"/>
        <v>20</v>
      </c>
      <c r="S3044" t="str">
        <f t="shared" si="553"/>
        <v>02 Sunny (10%-30%)</v>
      </c>
      <c r="T3044" t="str">
        <f t="shared" si="562"/>
        <v>44597S2A_MSIL1CCDM-MLB-CLSTA4459702 Sunny (10%-30%)</v>
      </c>
      <c r="U3044">
        <f>IF(COUNTIF(T$2:T3043,T3044)&gt;=1,0,1)</f>
        <v>1</v>
      </c>
      <c r="V3044" s="26" t="s">
        <v>751</v>
      </c>
      <c r="W3044" s="26">
        <f t="shared" si="554"/>
        <v>2022</v>
      </c>
      <c r="X3044" s="26" t="str">
        <f t="shared" si="555"/>
        <v>02</v>
      </c>
      <c r="Y3044" s="26" t="str">
        <f t="shared" si="556"/>
        <v>05</v>
      </c>
      <c r="Z3044" s="26" t="str">
        <f t="shared" si="557"/>
        <v>18</v>
      </c>
      <c r="AA3044" s="26" t="str">
        <f t="shared" si="558"/>
        <v>53</v>
      </c>
      <c r="AB3044" s="26" t="str">
        <f t="shared" si="559"/>
        <v>46</v>
      </c>
      <c r="AC3044" s="86" t="str">
        <f t="shared" si="560"/>
        <v>CLS_TA_2500X1254px_65m_S2A_MSIL1C_20220205_20CC</v>
      </c>
      <c r="AD3044" s="41" t="s">
        <v>752</v>
      </c>
    </row>
    <row r="3045" spans="2:30" x14ac:dyDescent="0.25">
      <c r="B3045" t="s">
        <v>3866</v>
      </c>
      <c r="C3045" t="s">
        <v>3817</v>
      </c>
      <c r="D3045" s="7" t="s">
        <v>3826</v>
      </c>
      <c r="E3045" s="2" t="b">
        <v>1</v>
      </c>
      <c r="F3045" s="2" t="s">
        <v>3815</v>
      </c>
      <c r="G3045" s="7" t="s">
        <v>8</v>
      </c>
      <c r="H3045" t="s">
        <v>101</v>
      </c>
      <c r="I3045" s="57">
        <v>44597</v>
      </c>
      <c r="J3045" s="56" t="s">
        <v>104</v>
      </c>
      <c r="K3045" s="2" t="s">
        <v>162</v>
      </c>
      <c r="L3045" s="9">
        <v>14</v>
      </c>
      <c r="M3045" t="s">
        <v>3869</v>
      </c>
      <c r="N3045" s="2" t="s">
        <v>85</v>
      </c>
      <c r="O3045" s="2" t="s">
        <v>4139</v>
      </c>
      <c r="P3045" s="2" t="str">
        <f>VLOOKUP(I3045,Period!A:B,2,FALSE)</f>
        <v>2022H1</v>
      </c>
      <c r="Q3045" s="9">
        <f t="shared" si="552"/>
        <v>11.975</v>
      </c>
      <c r="R3045" s="2">
        <f t="shared" si="561"/>
        <v>20</v>
      </c>
      <c r="S3045" t="str">
        <f t="shared" si="553"/>
        <v>02 Sunny (10%-30%)</v>
      </c>
      <c r="T3045" t="str">
        <f t="shared" si="562"/>
        <v>44597S2A_MSIL1CCDM-MLB-CLSTA4459702 Sunny (10%-30%)</v>
      </c>
      <c r="U3045">
        <f>IF(COUNTIF(T$2:T3044,T3045)&gt;=1,0,1)</f>
        <v>0</v>
      </c>
      <c r="V3045" s="26" t="s">
        <v>751</v>
      </c>
      <c r="W3045" s="26">
        <f t="shared" si="554"/>
        <v>2022</v>
      </c>
      <c r="X3045" s="26" t="str">
        <f t="shared" si="555"/>
        <v>02</v>
      </c>
      <c r="Y3045" s="26" t="str">
        <f t="shared" si="556"/>
        <v>05</v>
      </c>
      <c r="Z3045" s="26" t="str">
        <f t="shared" si="557"/>
        <v>18</v>
      </c>
      <c r="AA3045" s="26" t="str">
        <f t="shared" si="558"/>
        <v>53</v>
      </c>
      <c r="AB3045" s="26" t="str">
        <f t="shared" si="559"/>
        <v>45</v>
      </c>
      <c r="AC3045" s="86" t="str">
        <f t="shared" si="560"/>
        <v>CLS_TA_2500X1254px_65m_S2A_MSIL1C_20220205_20CC</v>
      </c>
      <c r="AD3045" s="41" t="s">
        <v>752</v>
      </c>
    </row>
    <row r="3046" spans="2:30" x14ac:dyDescent="0.25">
      <c r="B3046" t="s">
        <v>3866</v>
      </c>
      <c r="C3046" t="s">
        <v>3817</v>
      </c>
      <c r="D3046" s="7" t="s">
        <v>3826</v>
      </c>
      <c r="E3046" s="2" t="b">
        <v>1</v>
      </c>
      <c r="F3046" s="2" t="s">
        <v>3815</v>
      </c>
      <c r="G3046" s="7" t="s">
        <v>8</v>
      </c>
      <c r="H3046" t="s">
        <v>101</v>
      </c>
      <c r="I3046" s="57">
        <v>44597</v>
      </c>
      <c r="J3046" s="56" t="s">
        <v>110</v>
      </c>
      <c r="K3046" s="2" t="s">
        <v>3829</v>
      </c>
      <c r="L3046" s="9">
        <v>0</v>
      </c>
      <c r="M3046" t="s">
        <v>3869</v>
      </c>
      <c r="N3046" s="2" t="s">
        <v>85</v>
      </c>
      <c r="O3046" s="2" t="s">
        <v>4139</v>
      </c>
      <c r="P3046" s="2" t="str">
        <f>VLOOKUP(I3046,Period!A:B,2,FALSE)</f>
        <v>2022H1</v>
      </c>
      <c r="Q3046" s="9">
        <f t="shared" si="552"/>
        <v>11.975</v>
      </c>
      <c r="R3046" s="2">
        <f t="shared" si="561"/>
        <v>20</v>
      </c>
      <c r="S3046" t="str">
        <f t="shared" si="553"/>
        <v>02 Sunny (10%-30%)</v>
      </c>
      <c r="T3046" t="str">
        <f t="shared" si="562"/>
        <v>44597S2A_MSIL1CCDM-MLB-CLSTA4459702 Sunny (10%-30%)</v>
      </c>
      <c r="U3046">
        <f>IF(COUNTIF(T$2:T3045,T3046)&gt;=1,0,1)</f>
        <v>0</v>
      </c>
      <c r="V3046" s="26" t="s">
        <v>751</v>
      </c>
      <c r="W3046" s="26">
        <f t="shared" si="554"/>
        <v>2022</v>
      </c>
      <c r="X3046" s="26" t="str">
        <f t="shared" si="555"/>
        <v>02</v>
      </c>
      <c r="Y3046" s="26" t="str">
        <f t="shared" si="556"/>
        <v>05</v>
      </c>
      <c r="Z3046" s="26" t="str">
        <f t="shared" si="557"/>
        <v>18</v>
      </c>
      <c r="AA3046" s="26" t="str">
        <f t="shared" si="558"/>
        <v>53</v>
      </c>
      <c r="AB3046" s="26" t="str">
        <f t="shared" si="559"/>
        <v>31</v>
      </c>
      <c r="AC3046" s="86" t="str">
        <f t="shared" si="560"/>
        <v>CLS_TA_2500X1254px_65m_S2A_MSIL1C_20220205_20CC</v>
      </c>
      <c r="AD3046" s="41" t="s">
        <v>752</v>
      </c>
    </row>
    <row r="3047" spans="2:30" x14ac:dyDescent="0.25">
      <c r="B3047" t="s">
        <v>3866</v>
      </c>
      <c r="C3047" t="s">
        <v>3817</v>
      </c>
      <c r="D3047" s="7" t="s">
        <v>3826</v>
      </c>
      <c r="E3047" s="2" t="b">
        <v>1</v>
      </c>
      <c r="F3047" s="2" t="s">
        <v>3815</v>
      </c>
      <c r="G3047" s="7" t="s">
        <v>8</v>
      </c>
      <c r="H3047" t="s">
        <v>101</v>
      </c>
      <c r="I3047" s="57">
        <v>44597</v>
      </c>
      <c r="J3047" s="56" t="s">
        <v>111</v>
      </c>
      <c r="K3047" s="2" t="s">
        <v>3829</v>
      </c>
      <c r="L3047" s="9">
        <v>1.3</v>
      </c>
      <c r="M3047" t="s">
        <v>3869</v>
      </c>
      <c r="N3047" s="2" t="s">
        <v>85</v>
      </c>
      <c r="O3047" s="2" t="s">
        <v>4139</v>
      </c>
      <c r="P3047" s="2" t="str">
        <f>VLOOKUP(I3047,Period!A:B,2,FALSE)</f>
        <v>2022H1</v>
      </c>
      <c r="Q3047" s="9">
        <f t="shared" si="552"/>
        <v>11.975</v>
      </c>
      <c r="R3047" s="2">
        <f t="shared" si="561"/>
        <v>20</v>
      </c>
      <c r="S3047" t="str">
        <f t="shared" si="553"/>
        <v>02 Sunny (10%-30%)</v>
      </c>
      <c r="T3047" t="str">
        <f t="shared" si="562"/>
        <v>44597S2A_MSIL1CCDM-MLB-CLSTA4459702 Sunny (10%-30%)</v>
      </c>
      <c r="U3047">
        <f>IF(COUNTIF(T$2:T3046,T3047)&gt;=1,0,1)</f>
        <v>0</v>
      </c>
      <c r="V3047" s="26" t="s">
        <v>751</v>
      </c>
      <c r="W3047" s="26">
        <f t="shared" si="554"/>
        <v>2022</v>
      </c>
      <c r="X3047" s="26" t="str">
        <f t="shared" si="555"/>
        <v>02</v>
      </c>
      <c r="Y3047" s="26" t="str">
        <f t="shared" si="556"/>
        <v>05</v>
      </c>
      <c r="Z3047" s="26" t="str">
        <f t="shared" si="557"/>
        <v>18</v>
      </c>
      <c r="AA3047" s="26" t="str">
        <f t="shared" si="558"/>
        <v>53</v>
      </c>
      <c r="AB3047" s="26" t="str">
        <f t="shared" si="559"/>
        <v>31</v>
      </c>
      <c r="AC3047" s="86" t="str">
        <f t="shared" si="560"/>
        <v>CLS_TA_2500X1254px_65m_S2A_MSIL1C_20220205_20CC</v>
      </c>
      <c r="AD3047" s="41" t="s">
        <v>752</v>
      </c>
    </row>
    <row r="3048" spans="2:30" x14ac:dyDescent="0.25">
      <c r="B3048" t="s">
        <v>3866</v>
      </c>
      <c r="C3048" t="s">
        <v>3817</v>
      </c>
      <c r="D3048" s="7" t="s">
        <v>3826</v>
      </c>
      <c r="E3048" s="2" t="b">
        <v>1</v>
      </c>
      <c r="F3048" s="2" t="s">
        <v>3815</v>
      </c>
      <c r="G3048" s="7" t="s">
        <v>8</v>
      </c>
      <c r="H3048" t="s">
        <v>101</v>
      </c>
      <c r="I3048" s="53">
        <v>44595</v>
      </c>
      <c r="J3048" s="42" t="s">
        <v>103</v>
      </c>
      <c r="K3048" s="2" t="s">
        <v>138</v>
      </c>
      <c r="L3048" s="9">
        <v>34.6</v>
      </c>
      <c r="M3048" t="s">
        <v>3869</v>
      </c>
      <c r="N3048" s="2" t="s">
        <v>85</v>
      </c>
      <c r="O3048" s="2" t="s">
        <v>4139</v>
      </c>
      <c r="P3048" s="2" t="str">
        <f>VLOOKUP(I3048,Period!A:B,2,FALSE)</f>
        <v>2022H1</v>
      </c>
      <c r="Q3048" s="9">
        <f t="shared" si="552"/>
        <v>13.65</v>
      </c>
      <c r="R3048" s="2">
        <f t="shared" si="561"/>
        <v>20</v>
      </c>
      <c r="S3048" t="str">
        <f t="shared" si="553"/>
        <v>02 Sunny (10%-30%)</v>
      </c>
      <c r="T3048" t="str">
        <f t="shared" si="562"/>
        <v>44595S2A_MSIL1CCDM-MLB-CLSTA4459502 Sunny (10%-30%)</v>
      </c>
      <c r="U3048">
        <f>IF(COUNTIF(T$2:T3047,T3048)&gt;=1,0,1)</f>
        <v>1</v>
      </c>
      <c r="V3048" s="26" t="s">
        <v>751</v>
      </c>
      <c r="W3048" s="26">
        <f t="shared" si="554"/>
        <v>2022</v>
      </c>
      <c r="X3048" s="26" t="str">
        <f t="shared" si="555"/>
        <v>02</v>
      </c>
      <c r="Y3048" s="26" t="str">
        <f t="shared" si="556"/>
        <v>03</v>
      </c>
      <c r="Z3048" s="26" t="str">
        <f t="shared" si="557"/>
        <v>19</v>
      </c>
      <c r="AA3048" s="26" t="str">
        <f t="shared" si="558"/>
        <v>03</v>
      </c>
      <c r="AB3048" s="26" t="str">
        <f t="shared" si="559"/>
        <v>47</v>
      </c>
      <c r="AC3048" s="86" t="str">
        <f t="shared" si="560"/>
        <v>CLS_TA_2500X1254px_65m_S2A_MSIL1C_20220203_20CC</v>
      </c>
      <c r="AD3048" s="41" t="s">
        <v>752</v>
      </c>
    </row>
    <row r="3049" spans="2:30" x14ac:dyDescent="0.25">
      <c r="B3049" t="s">
        <v>3866</v>
      </c>
      <c r="C3049" t="s">
        <v>3817</v>
      </c>
      <c r="D3049" s="7" t="s">
        <v>3826</v>
      </c>
      <c r="E3049" s="2" t="b">
        <v>1</v>
      </c>
      <c r="F3049" s="2" t="s">
        <v>3815</v>
      </c>
      <c r="G3049" s="7" t="s">
        <v>8</v>
      </c>
      <c r="H3049" t="s">
        <v>101</v>
      </c>
      <c r="I3049" s="53">
        <v>44595</v>
      </c>
      <c r="J3049" s="42" t="s">
        <v>104</v>
      </c>
      <c r="K3049" s="2" t="s">
        <v>146</v>
      </c>
      <c r="L3049" s="9">
        <v>18.5</v>
      </c>
      <c r="M3049" t="s">
        <v>3869</v>
      </c>
      <c r="N3049" s="2" t="s">
        <v>85</v>
      </c>
      <c r="O3049" s="2" t="s">
        <v>4139</v>
      </c>
      <c r="P3049" s="2" t="str">
        <f>VLOOKUP(I3049,Period!A:B,2,FALSE)</f>
        <v>2022H1</v>
      </c>
      <c r="Q3049" s="9">
        <f t="shared" si="552"/>
        <v>13.65</v>
      </c>
      <c r="R3049" s="2">
        <f t="shared" si="561"/>
        <v>20</v>
      </c>
      <c r="S3049" t="str">
        <f t="shared" si="553"/>
        <v>02 Sunny (10%-30%)</v>
      </c>
      <c r="T3049" t="str">
        <f t="shared" si="562"/>
        <v>44595S2A_MSIL1CCDM-MLB-CLSTA4459502 Sunny (10%-30%)</v>
      </c>
      <c r="U3049">
        <f>IF(COUNTIF(T$2:T3048,T3049)&gt;=1,0,1)</f>
        <v>0</v>
      </c>
      <c r="V3049" s="26" t="s">
        <v>751</v>
      </c>
      <c r="W3049" s="26">
        <f t="shared" si="554"/>
        <v>2022</v>
      </c>
      <c r="X3049" s="26" t="str">
        <f t="shared" si="555"/>
        <v>02</v>
      </c>
      <c r="Y3049" s="26" t="str">
        <f t="shared" si="556"/>
        <v>03</v>
      </c>
      <c r="Z3049" s="26" t="str">
        <f t="shared" si="557"/>
        <v>19</v>
      </c>
      <c r="AA3049" s="26" t="str">
        <f t="shared" si="558"/>
        <v>03</v>
      </c>
      <c r="AB3049" s="26" t="str">
        <f t="shared" si="559"/>
        <v>46</v>
      </c>
      <c r="AC3049" s="86" t="str">
        <f t="shared" si="560"/>
        <v>CLS_TA_2500X1254px_65m_S2A_MSIL1C_20220203_20CC</v>
      </c>
      <c r="AD3049" s="41" t="s">
        <v>752</v>
      </c>
    </row>
    <row r="3050" spans="2:30" x14ac:dyDescent="0.25">
      <c r="B3050" t="s">
        <v>3866</v>
      </c>
      <c r="C3050" t="s">
        <v>3817</v>
      </c>
      <c r="D3050" s="7" t="s">
        <v>3826</v>
      </c>
      <c r="E3050" s="2" t="b">
        <v>1</v>
      </c>
      <c r="F3050" s="2" t="s">
        <v>3815</v>
      </c>
      <c r="G3050" s="7" t="s">
        <v>8</v>
      </c>
      <c r="H3050" t="s">
        <v>101</v>
      </c>
      <c r="I3050" s="53">
        <v>44595</v>
      </c>
      <c r="J3050" s="42" t="s">
        <v>110</v>
      </c>
      <c r="K3050" s="2" t="s">
        <v>139</v>
      </c>
      <c r="L3050" s="9">
        <v>1.4</v>
      </c>
      <c r="M3050" t="s">
        <v>3869</v>
      </c>
      <c r="N3050" s="2" t="s">
        <v>85</v>
      </c>
      <c r="O3050" s="2" t="s">
        <v>4139</v>
      </c>
      <c r="P3050" s="2" t="str">
        <f>VLOOKUP(I3050,Period!A:B,2,FALSE)</f>
        <v>2022H1</v>
      </c>
      <c r="Q3050" s="9">
        <f t="shared" si="552"/>
        <v>13.65</v>
      </c>
      <c r="R3050" s="2">
        <f t="shared" si="561"/>
        <v>20</v>
      </c>
      <c r="S3050" t="str">
        <f t="shared" si="553"/>
        <v>02 Sunny (10%-30%)</v>
      </c>
      <c r="T3050" t="str">
        <f t="shared" si="562"/>
        <v>44595S2A_MSIL1CCDM-MLB-CLSTA4459502 Sunny (10%-30%)</v>
      </c>
      <c r="U3050">
        <f>IF(COUNTIF(T$2:T3049,T3050)&gt;=1,0,1)</f>
        <v>0</v>
      </c>
      <c r="V3050" s="26" t="s">
        <v>751</v>
      </c>
      <c r="W3050" s="26">
        <f t="shared" si="554"/>
        <v>2022</v>
      </c>
      <c r="X3050" s="26" t="str">
        <f t="shared" si="555"/>
        <v>02</v>
      </c>
      <c r="Y3050" s="26" t="str">
        <f t="shared" si="556"/>
        <v>03</v>
      </c>
      <c r="Z3050" s="26" t="str">
        <f t="shared" si="557"/>
        <v>19</v>
      </c>
      <c r="AA3050" s="26" t="str">
        <f t="shared" si="558"/>
        <v>03</v>
      </c>
      <c r="AB3050" s="26" t="str">
        <f t="shared" si="559"/>
        <v>33</v>
      </c>
      <c r="AC3050" s="86" t="str">
        <f t="shared" si="560"/>
        <v>CLS_TA_2500X1254px_65m_S2A_MSIL1C_20220203_20CC</v>
      </c>
      <c r="AD3050" s="41" t="s">
        <v>752</v>
      </c>
    </row>
    <row r="3051" spans="2:30" x14ac:dyDescent="0.25">
      <c r="B3051" t="s">
        <v>3866</v>
      </c>
      <c r="C3051" t="s">
        <v>3817</v>
      </c>
      <c r="D3051" s="7" t="s">
        <v>3826</v>
      </c>
      <c r="E3051" s="2" t="b">
        <v>1</v>
      </c>
      <c r="F3051" s="2" t="s">
        <v>3815</v>
      </c>
      <c r="G3051" s="7" t="s">
        <v>8</v>
      </c>
      <c r="H3051" t="s">
        <v>101</v>
      </c>
      <c r="I3051" s="53">
        <v>44595</v>
      </c>
      <c r="J3051" s="42" t="s">
        <v>111</v>
      </c>
      <c r="K3051" s="2" t="s">
        <v>166</v>
      </c>
      <c r="L3051" s="9">
        <v>0.1</v>
      </c>
      <c r="M3051" t="s">
        <v>3869</v>
      </c>
      <c r="N3051" s="2" t="s">
        <v>85</v>
      </c>
      <c r="O3051" s="2" t="s">
        <v>4139</v>
      </c>
      <c r="P3051" s="2" t="str">
        <f>VLOOKUP(I3051,Period!A:B,2,FALSE)</f>
        <v>2022H1</v>
      </c>
      <c r="Q3051" s="9">
        <f t="shared" si="552"/>
        <v>13.65</v>
      </c>
      <c r="R3051" s="2">
        <f t="shared" si="561"/>
        <v>20</v>
      </c>
      <c r="S3051" t="str">
        <f t="shared" si="553"/>
        <v>02 Sunny (10%-30%)</v>
      </c>
      <c r="T3051" t="str">
        <f t="shared" si="562"/>
        <v>44595S2A_MSIL1CCDM-MLB-CLSTA4459502 Sunny (10%-30%)</v>
      </c>
      <c r="U3051">
        <f>IF(COUNTIF(T$2:T3050,T3051)&gt;=1,0,1)</f>
        <v>0</v>
      </c>
      <c r="V3051" s="26" t="s">
        <v>751</v>
      </c>
      <c r="W3051" s="26">
        <f t="shared" si="554"/>
        <v>2022</v>
      </c>
      <c r="X3051" s="26" t="str">
        <f t="shared" si="555"/>
        <v>02</v>
      </c>
      <c r="Y3051" s="26" t="str">
        <f t="shared" si="556"/>
        <v>03</v>
      </c>
      <c r="Z3051" s="26" t="str">
        <f t="shared" si="557"/>
        <v>19</v>
      </c>
      <c r="AA3051" s="26" t="str">
        <f t="shared" si="558"/>
        <v>03</v>
      </c>
      <c r="AB3051" s="26" t="str">
        <f t="shared" si="559"/>
        <v>32</v>
      </c>
      <c r="AC3051" s="86" t="str">
        <f t="shared" si="560"/>
        <v>CLS_TA_2500X1254px_65m_S2A_MSIL1C_20220203_20CC</v>
      </c>
      <c r="AD3051" s="41" t="s">
        <v>752</v>
      </c>
    </row>
    <row r="3052" spans="2:30" x14ac:dyDescent="0.25">
      <c r="B3052" t="s">
        <v>3866</v>
      </c>
      <c r="C3052" t="s">
        <v>3817</v>
      </c>
      <c r="D3052" s="7" t="s">
        <v>3826</v>
      </c>
      <c r="E3052" s="2" t="b">
        <v>1</v>
      </c>
      <c r="F3052" s="2" t="s">
        <v>3815</v>
      </c>
      <c r="G3052" s="7" t="s">
        <v>8</v>
      </c>
      <c r="H3052" t="s">
        <v>101</v>
      </c>
      <c r="I3052" s="57">
        <v>44592</v>
      </c>
      <c r="J3052" s="56" t="s">
        <v>103</v>
      </c>
      <c r="K3052" s="2" t="s">
        <v>140</v>
      </c>
      <c r="L3052" s="9">
        <v>26.9</v>
      </c>
      <c r="M3052" t="s">
        <v>3869</v>
      </c>
      <c r="N3052" s="2" t="s">
        <v>85</v>
      </c>
      <c r="O3052" s="2" t="s">
        <v>4139</v>
      </c>
      <c r="P3052" s="2" t="str">
        <f>VLOOKUP(I3052,Period!A:B,2,FALSE)</f>
        <v>2022H1</v>
      </c>
      <c r="Q3052" s="9">
        <f t="shared" si="552"/>
        <v>9.5</v>
      </c>
      <c r="R3052" s="2">
        <f t="shared" si="561"/>
        <v>10</v>
      </c>
      <c r="S3052" t="str">
        <f t="shared" si="553"/>
        <v>02 Sunny (10%-30%)</v>
      </c>
      <c r="T3052" t="str">
        <f t="shared" si="562"/>
        <v>44592S2A_MSIL1CCDM-MLB-CLSTA4459202 Sunny (10%-30%)</v>
      </c>
      <c r="U3052">
        <f>IF(COUNTIF(T$2:T3051,T3052)&gt;=1,0,1)</f>
        <v>1</v>
      </c>
      <c r="V3052" s="26" t="s">
        <v>751</v>
      </c>
      <c r="W3052" s="26">
        <f t="shared" si="554"/>
        <v>2022</v>
      </c>
      <c r="X3052" s="26" t="str">
        <f t="shared" si="555"/>
        <v>01</v>
      </c>
      <c r="Y3052" s="26">
        <f t="shared" si="556"/>
        <v>31</v>
      </c>
      <c r="Z3052" s="26" t="str">
        <f t="shared" si="557"/>
        <v>18</v>
      </c>
      <c r="AA3052" s="26" t="str">
        <f t="shared" si="558"/>
        <v>53</v>
      </c>
      <c r="AB3052" s="26" t="str">
        <f t="shared" si="559"/>
        <v>52</v>
      </c>
      <c r="AC3052" s="86" t="str">
        <f t="shared" si="560"/>
        <v>CLS_TA_2500X1254px_65m_S2A_MSIL1C_20220131_10CC</v>
      </c>
      <c r="AD3052" s="41" t="s">
        <v>752</v>
      </c>
    </row>
    <row r="3053" spans="2:30" x14ac:dyDescent="0.25">
      <c r="B3053" t="s">
        <v>3866</v>
      </c>
      <c r="C3053" t="s">
        <v>3817</v>
      </c>
      <c r="D3053" s="7" t="s">
        <v>3826</v>
      </c>
      <c r="E3053" s="2" t="b">
        <v>1</v>
      </c>
      <c r="F3053" s="2" t="s">
        <v>3815</v>
      </c>
      <c r="G3053" s="7" t="s">
        <v>8</v>
      </c>
      <c r="H3053" t="s">
        <v>101</v>
      </c>
      <c r="I3053" s="57">
        <v>44592</v>
      </c>
      <c r="J3053" s="56" t="s">
        <v>104</v>
      </c>
      <c r="K3053" s="2" t="s">
        <v>141</v>
      </c>
      <c r="L3053" s="9">
        <v>8.6</v>
      </c>
      <c r="M3053" t="s">
        <v>3869</v>
      </c>
      <c r="N3053" s="2" t="s">
        <v>85</v>
      </c>
      <c r="O3053" s="2" t="s">
        <v>4139</v>
      </c>
      <c r="P3053" s="2" t="str">
        <f>VLOOKUP(I3053,Period!A:B,2,FALSE)</f>
        <v>2022H1</v>
      </c>
      <c r="Q3053" s="9">
        <f t="shared" si="552"/>
        <v>9.5</v>
      </c>
      <c r="R3053" s="2">
        <f t="shared" si="561"/>
        <v>10</v>
      </c>
      <c r="S3053" t="str">
        <f t="shared" si="553"/>
        <v>02 Sunny (10%-30%)</v>
      </c>
      <c r="T3053" t="str">
        <f t="shared" si="562"/>
        <v>44592S2A_MSIL1CCDM-MLB-CLSTA4459202 Sunny (10%-30%)</v>
      </c>
      <c r="U3053">
        <f>IF(COUNTIF(T$2:T3052,T3053)&gt;=1,0,1)</f>
        <v>0</v>
      </c>
      <c r="V3053" s="26" t="s">
        <v>751</v>
      </c>
      <c r="W3053" s="26">
        <f t="shared" si="554"/>
        <v>2022</v>
      </c>
      <c r="X3053" s="26" t="str">
        <f t="shared" si="555"/>
        <v>01</v>
      </c>
      <c r="Y3053" s="26">
        <f t="shared" si="556"/>
        <v>31</v>
      </c>
      <c r="Z3053" s="26" t="str">
        <f t="shared" si="557"/>
        <v>18</v>
      </c>
      <c r="AA3053" s="26" t="str">
        <f t="shared" si="558"/>
        <v>53</v>
      </c>
      <c r="AB3053" s="26" t="str">
        <f t="shared" si="559"/>
        <v>51</v>
      </c>
      <c r="AC3053" s="86" t="str">
        <f t="shared" si="560"/>
        <v>CLS_TA_2500X1254px_65m_S2A_MSIL1C_20220131_10CC</v>
      </c>
      <c r="AD3053" s="41" t="s">
        <v>752</v>
      </c>
    </row>
    <row r="3054" spans="2:30" x14ac:dyDescent="0.25">
      <c r="B3054" t="s">
        <v>3866</v>
      </c>
      <c r="C3054" t="s">
        <v>3817</v>
      </c>
      <c r="D3054" s="7" t="s">
        <v>3826</v>
      </c>
      <c r="E3054" s="2" t="b">
        <v>1</v>
      </c>
      <c r="F3054" s="2" t="s">
        <v>3815</v>
      </c>
      <c r="G3054" s="7" t="s">
        <v>8</v>
      </c>
      <c r="H3054" t="s">
        <v>101</v>
      </c>
      <c r="I3054" s="57">
        <v>44592</v>
      </c>
      <c r="J3054" s="56" t="s">
        <v>110</v>
      </c>
      <c r="K3054" s="2" t="s">
        <v>143</v>
      </c>
      <c r="L3054" s="9">
        <v>2.4</v>
      </c>
      <c r="M3054" t="s">
        <v>3869</v>
      </c>
      <c r="N3054" s="2" t="s">
        <v>85</v>
      </c>
      <c r="O3054" s="2" t="s">
        <v>4139</v>
      </c>
      <c r="P3054" s="2" t="str">
        <f>VLOOKUP(I3054,Period!A:B,2,FALSE)</f>
        <v>2022H1</v>
      </c>
      <c r="Q3054" s="9">
        <f t="shared" si="552"/>
        <v>9.5</v>
      </c>
      <c r="R3054" s="2">
        <f t="shared" si="561"/>
        <v>10</v>
      </c>
      <c r="S3054" t="str">
        <f t="shared" si="553"/>
        <v>02 Sunny (10%-30%)</v>
      </c>
      <c r="T3054" t="str">
        <f t="shared" si="562"/>
        <v>44592S2A_MSIL1CCDM-MLB-CLSTA4459202 Sunny (10%-30%)</v>
      </c>
      <c r="U3054">
        <f>IF(COUNTIF(T$2:T3053,T3054)&gt;=1,0,1)</f>
        <v>0</v>
      </c>
      <c r="V3054" s="26" t="s">
        <v>751</v>
      </c>
      <c r="W3054" s="26">
        <f t="shared" si="554"/>
        <v>2022</v>
      </c>
      <c r="X3054" s="26" t="str">
        <f t="shared" si="555"/>
        <v>01</v>
      </c>
      <c r="Y3054" s="26">
        <f t="shared" si="556"/>
        <v>31</v>
      </c>
      <c r="Z3054" s="26" t="str">
        <f t="shared" si="557"/>
        <v>18</v>
      </c>
      <c r="AA3054" s="26" t="str">
        <f t="shared" si="558"/>
        <v>53</v>
      </c>
      <c r="AB3054" s="26" t="str">
        <f t="shared" si="559"/>
        <v>37</v>
      </c>
      <c r="AC3054" s="86" t="str">
        <f t="shared" si="560"/>
        <v>CLS_TA_2500X1254px_65m_S2A_MSIL1C_20220131_10CC</v>
      </c>
      <c r="AD3054" s="41" t="s">
        <v>752</v>
      </c>
    </row>
    <row r="3055" spans="2:30" x14ac:dyDescent="0.25">
      <c r="B3055" t="s">
        <v>3866</v>
      </c>
      <c r="C3055" t="s">
        <v>3817</v>
      </c>
      <c r="D3055" s="7" t="s">
        <v>3826</v>
      </c>
      <c r="E3055" s="2" t="b">
        <v>1</v>
      </c>
      <c r="F3055" s="2" t="s">
        <v>3815</v>
      </c>
      <c r="G3055" s="7" t="s">
        <v>8</v>
      </c>
      <c r="H3055" t="s">
        <v>101</v>
      </c>
      <c r="I3055" s="57">
        <v>44592</v>
      </c>
      <c r="J3055" s="56" t="s">
        <v>111</v>
      </c>
      <c r="K3055" s="2" t="s">
        <v>144</v>
      </c>
      <c r="L3055" s="9">
        <v>0.1</v>
      </c>
      <c r="M3055" t="s">
        <v>3869</v>
      </c>
      <c r="N3055" s="2" t="s">
        <v>85</v>
      </c>
      <c r="O3055" s="2" t="s">
        <v>4139</v>
      </c>
      <c r="P3055" s="2" t="str">
        <f>VLOOKUP(I3055,Period!A:B,2,FALSE)</f>
        <v>2022H1</v>
      </c>
      <c r="Q3055" s="9">
        <f t="shared" si="552"/>
        <v>9.5</v>
      </c>
      <c r="R3055" s="2">
        <f t="shared" si="561"/>
        <v>10</v>
      </c>
      <c r="S3055" t="str">
        <f t="shared" si="553"/>
        <v>02 Sunny (10%-30%)</v>
      </c>
      <c r="T3055" t="str">
        <f t="shared" si="562"/>
        <v>44592S2A_MSIL1CCDM-MLB-CLSTA4459202 Sunny (10%-30%)</v>
      </c>
      <c r="U3055">
        <f>IF(COUNTIF(T$2:T3054,T3055)&gt;=1,0,1)</f>
        <v>0</v>
      </c>
      <c r="V3055" s="26" t="s">
        <v>751</v>
      </c>
      <c r="W3055" s="26">
        <f t="shared" si="554"/>
        <v>2022</v>
      </c>
      <c r="X3055" s="26" t="str">
        <f t="shared" si="555"/>
        <v>01</v>
      </c>
      <c r="Y3055" s="26">
        <f t="shared" si="556"/>
        <v>31</v>
      </c>
      <c r="Z3055" s="26" t="str">
        <f t="shared" si="557"/>
        <v>18</v>
      </c>
      <c r="AA3055" s="26" t="str">
        <f t="shared" si="558"/>
        <v>53</v>
      </c>
      <c r="AB3055" s="26" t="str">
        <f t="shared" si="559"/>
        <v>36</v>
      </c>
      <c r="AC3055" s="86" t="str">
        <f t="shared" si="560"/>
        <v>CLS_TA_2500X1254px_65m_S2A_MSIL1C_20220131_10CC</v>
      </c>
      <c r="AD3055" s="41" t="s">
        <v>752</v>
      </c>
    </row>
    <row r="3056" spans="2:30" x14ac:dyDescent="0.25">
      <c r="B3056" t="s">
        <v>3866</v>
      </c>
      <c r="C3056" t="s">
        <v>3817</v>
      </c>
      <c r="D3056" s="7" t="s">
        <v>3826</v>
      </c>
      <c r="E3056" s="2" t="b">
        <v>1</v>
      </c>
      <c r="F3056" s="2" t="s">
        <v>3815</v>
      </c>
      <c r="G3056" s="7" t="s">
        <v>8</v>
      </c>
      <c r="H3056" t="s">
        <v>101</v>
      </c>
      <c r="I3056" s="53">
        <v>44590</v>
      </c>
      <c r="J3056" s="42" t="s">
        <v>103</v>
      </c>
      <c r="K3056" s="2" t="s">
        <v>128</v>
      </c>
      <c r="L3056" s="9">
        <v>36.9</v>
      </c>
      <c r="M3056" t="s">
        <v>3869</v>
      </c>
      <c r="N3056" s="2" t="s">
        <v>85</v>
      </c>
      <c r="O3056" s="2" t="s">
        <v>4139</v>
      </c>
      <c r="P3056" s="2" t="str">
        <f>VLOOKUP(I3056,Period!A:B,2,FALSE)</f>
        <v>2022H1</v>
      </c>
      <c r="Q3056" s="9">
        <f t="shared" si="552"/>
        <v>14.975</v>
      </c>
      <c r="R3056" s="2">
        <f t="shared" ref="R3056:R3063" si="563">ROUNDUP(Q3056/10,0)*10</f>
        <v>20</v>
      </c>
      <c r="S3056" t="str">
        <f t="shared" si="553"/>
        <v>02 Sunny (10%-30%)</v>
      </c>
      <c r="T3056" t="str">
        <f t="shared" ref="T3056:T3063" si="564">CONCATENATE(I3056,B3056,C3056,H3056,I3056,S3056)</f>
        <v>44590S2A_MSIL1CCDM-MLB-CLSTA4459002 Sunny (10%-30%)</v>
      </c>
      <c r="U3056">
        <f>IF(COUNTIF(T$2:T3055,T3056)&gt;=1,0,1)</f>
        <v>1</v>
      </c>
      <c r="V3056" s="26" t="s">
        <v>751</v>
      </c>
      <c r="W3056" s="26">
        <f t="shared" si="554"/>
        <v>2022</v>
      </c>
      <c r="X3056" s="26" t="str">
        <f t="shared" si="555"/>
        <v>01</v>
      </c>
      <c r="Y3056" s="26">
        <f t="shared" si="556"/>
        <v>29</v>
      </c>
      <c r="Z3056" s="26" t="str">
        <f t="shared" si="557"/>
        <v>19</v>
      </c>
      <c r="AA3056" s="26" t="str">
        <f t="shared" si="558"/>
        <v>03</v>
      </c>
      <c r="AB3056" s="26" t="str">
        <f t="shared" si="559"/>
        <v>41</v>
      </c>
      <c r="AC3056" s="86" t="str">
        <f t="shared" si="560"/>
        <v>CLS_TA_2500X1254px_65m_S2A_MSIL1C_20220129_20CC</v>
      </c>
      <c r="AD3056" s="41" t="s">
        <v>752</v>
      </c>
    </row>
    <row r="3057" spans="2:30" x14ac:dyDescent="0.25">
      <c r="B3057" t="s">
        <v>3866</v>
      </c>
      <c r="C3057" t="s">
        <v>3817</v>
      </c>
      <c r="D3057" s="7" t="s">
        <v>3826</v>
      </c>
      <c r="E3057" s="2" t="b">
        <v>1</v>
      </c>
      <c r="F3057" s="2" t="s">
        <v>3815</v>
      </c>
      <c r="G3057" s="7" t="s">
        <v>8</v>
      </c>
      <c r="H3057" t="s">
        <v>101</v>
      </c>
      <c r="I3057" s="53">
        <v>44590</v>
      </c>
      <c r="J3057" s="42" t="s">
        <v>104</v>
      </c>
      <c r="K3057" s="2" t="s">
        <v>128</v>
      </c>
      <c r="L3057" s="9">
        <v>23</v>
      </c>
      <c r="M3057" t="s">
        <v>3869</v>
      </c>
      <c r="N3057" s="2" t="s">
        <v>85</v>
      </c>
      <c r="O3057" s="2" t="s">
        <v>4139</v>
      </c>
      <c r="P3057" s="2" t="str">
        <f>VLOOKUP(I3057,Period!A:B,2,FALSE)</f>
        <v>2022H1</v>
      </c>
      <c r="Q3057" s="9">
        <f t="shared" si="552"/>
        <v>14.975</v>
      </c>
      <c r="R3057" s="2">
        <f t="shared" si="563"/>
        <v>20</v>
      </c>
      <c r="S3057" t="str">
        <f t="shared" si="553"/>
        <v>02 Sunny (10%-30%)</v>
      </c>
      <c r="T3057" t="str">
        <f t="shared" si="564"/>
        <v>44590S2A_MSIL1CCDM-MLB-CLSTA4459002 Sunny (10%-30%)</v>
      </c>
      <c r="U3057">
        <f>IF(COUNTIF(T$2:T3056,T3057)&gt;=1,0,1)</f>
        <v>0</v>
      </c>
      <c r="V3057" s="26" t="s">
        <v>751</v>
      </c>
      <c r="W3057" s="26">
        <f t="shared" si="554"/>
        <v>2022</v>
      </c>
      <c r="X3057" s="26" t="str">
        <f t="shared" si="555"/>
        <v>01</v>
      </c>
      <c r="Y3057" s="26">
        <f t="shared" si="556"/>
        <v>29</v>
      </c>
      <c r="Z3057" s="26" t="str">
        <f t="shared" si="557"/>
        <v>19</v>
      </c>
      <c r="AA3057" s="26" t="str">
        <f t="shared" si="558"/>
        <v>03</v>
      </c>
      <c r="AB3057" s="26" t="str">
        <f t="shared" si="559"/>
        <v>41</v>
      </c>
      <c r="AC3057" s="86" t="str">
        <f t="shared" si="560"/>
        <v>CLS_TA_2500X1254px_65m_S2A_MSIL1C_20220129_20CC</v>
      </c>
      <c r="AD3057" s="41" t="s">
        <v>752</v>
      </c>
    </row>
    <row r="3058" spans="2:30" x14ac:dyDescent="0.25">
      <c r="B3058" t="s">
        <v>3866</v>
      </c>
      <c r="C3058" t="s">
        <v>3817</v>
      </c>
      <c r="D3058" s="7" t="s">
        <v>3826</v>
      </c>
      <c r="E3058" s="2" t="b">
        <v>1</v>
      </c>
      <c r="F3058" s="2" t="s">
        <v>3815</v>
      </c>
      <c r="G3058" s="7" t="s">
        <v>8</v>
      </c>
      <c r="H3058" t="s">
        <v>101</v>
      </c>
      <c r="I3058" s="53">
        <v>44590</v>
      </c>
      <c r="J3058" s="42" t="s">
        <v>110</v>
      </c>
      <c r="K3058" s="2" t="s">
        <v>169</v>
      </c>
      <c r="L3058" s="9">
        <v>0</v>
      </c>
      <c r="M3058" t="s">
        <v>3869</v>
      </c>
      <c r="N3058" s="2" t="s">
        <v>85</v>
      </c>
      <c r="O3058" s="2" t="s">
        <v>4139</v>
      </c>
      <c r="P3058" s="2" t="str">
        <f>VLOOKUP(I3058,Period!A:B,2,FALSE)</f>
        <v>2022H1</v>
      </c>
      <c r="Q3058" s="9">
        <f t="shared" si="552"/>
        <v>14.975</v>
      </c>
      <c r="R3058" s="2">
        <f t="shared" si="563"/>
        <v>20</v>
      </c>
      <c r="S3058" t="str">
        <f t="shared" si="553"/>
        <v>02 Sunny (10%-30%)</v>
      </c>
      <c r="T3058" t="str">
        <f t="shared" si="564"/>
        <v>44590S2A_MSIL1CCDM-MLB-CLSTA4459002 Sunny (10%-30%)</v>
      </c>
      <c r="U3058">
        <f>IF(COUNTIF(T$2:T3057,T3058)&gt;=1,0,1)</f>
        <v>0</v>
      </c>
      <c r="V3058" s="26" t="s">
        <v>751</v>
      </c>
      <c r="W3058" s="26">
        <f t="shared" si="554"/>
        <v>2022</v>
      </c>
      <c r="X3058" s="26" t="str">
        <f t="shared" si="555"/>
        <v>01</v>
      </c>
      <c r="Y3058" s="26">
        <f t="shared" si="556"/>
        <v>29</v>
      </c>
      <c r="Z3058" s="26" t="str">
        <f t="shared" si="557"/>
        <v>19</v>
      </c>
      <c r="AA3058" s="26" t="str">
        <f t="shared" si="558"/>
        <v>03</v>
      </c>
      <c r="AB3058" s="26" t="str">
        <f t="shared" si="559"/>
        <v>27</v>
      </c>
      <c r="AC3058" s="86" t="str">
        <f t="shared" si="560"/>
        <v>CLS_TA_2500X1254px_65m_S2A_MSIL1C_20220129_20CC</v>
      </c>
      <c r="AD3058" s="41" t="s">
        <v>752</v>
      </c>
    </row>
    <row r="3059" spans="2:30" x14ac:dyDescent="0.25">
      <c r="B3059" t="s">
        <v>3866</v>
      </c>
      <c r="C3059" t="s">
        <v>3817</v>
      </c>
      <c r="D3059" s="7" t="s">
        <v>3826</v>
      </c>
      <c r="E3059" s="2" t="b">
        <v>1</v>
      </c>
      <c r="F3059" s="2" t="s">
        <v>3815</v>
      </c>
      <c r="G3059" s="7" t="s">
        <v>8</v>
      </c>
      <c r="H3059" t="s">
        <v>101</v>
      </c>
      <c r="I3059" s="53">
        <v>44590</v>
      </c>
      <c r="J3059" s="42" t="s">
        <v>111</v>
      </c>
      <c r="K3059" s="2" t="s">
        <v>3847</v>
      </c>
      <c r="L3059" s="9">
        <v>0</v>
      </c>
      <c r="M3059" t="s">
        <v>3869</v>
      </c>
      <c r="N3059" s="2" t="s">
        <v>85</v>
      </c>
      <c r="O3059" s="2" t="s">
        <v>4139</v>
      </c>
      <c r="P3059" s="2" t="str">
        <f>VLOOKUP(I3059,Period!A:B,2,FALSE)</f>
        <v>2022H1</v>
      </c>
      <c r="Q3059" s="9">
        <f t="shared" si="552"/>
        <v>14.975</v>
      </c>
      <c r="R3059" s="2">
        <f t="shared" si="563"/>
        <v>20</v>
      </c>
      <c r="S3059" t="str">
        <f t="shared" si="553"/>
        <v>02 Sunny (10%-30%)</v>
      </c>
      <c r="T3059" t="str">
        <f t="shared" si="564"/>
        <v>44590S2A_MSIL1CCDM-MLB-CLSTA4459002 Sunny (10%-30%)</v>
      </c>
      <c r="U3059">
        <f>IF(COUNTIF(T$2:T3058,T3059)&gt;=1,0,1)</f>
        <v>0</v>
      </c>
      <c r="V3059" s="26" t="s">
        <v>751</v>
      </c>
      <c r="W3059" s="26">
        <f t="shared" si="554"/>
        <v>2022</v>
      </c>
      <c r="X3059" s="26" t="str">
        <f t="shared" si="555"/>
        <v>01</v>
      </c>
      <c r="Y3059" s="26">
        <f t="shared" si="556"/>
        <v>29</v>
      </c>
      <c r="Z3059" s="26" t="str">
        <f t="shared" si="557"/>
        <v>19</v>
      </c>
      <c r="AA3059" s="26" t="str">
        <f t="shared" si="558"/>
        <v>03</v>
      </c>
      <c r="AB3059" s="26" t="str">
        <f t="shared" si="559"/>
        <v>26</v>
      </c>
      <c r="AC3059" s="86" t="str">
        <f t="shared" si="560"/>
        <v>CLS_TA_2500X1254px_65m_S2A_MSIL1C_20220129_20CC</v>
      </c>
      <c r="AD3059" s="41" t="s">
        <v>752</v>
      </c>
    </row>
    <row r="3060" spans="2:30" x14ac:dyDescent="0.25">
      <c r="B3060" t="s">
        <v>3866</v>
      </c>
      <c r="C3060" t="s">
        <v>3817</v>
      </c>
      <c r="D3060" s="7" t="s">
        <v>3826</v>
      </c>
      <c r="E3060" s="2" t="b">
        <v>1</v>
      </c>
      <c r="F3060" s="2" t="s">
        <v>3815</v>
      </c>
      <c r="G3060" s="7" t="s">
        <v>8</v>
      </c>
      <c r="H3060" t="s">
        <v>101</v>
      </c>
      <c r="I3060" s="57">
        <v>44587</v>
      </c>
      <c r="J3060" s="56" t="s">
        <v>103</v>
      </c>
      <c r="K3060" s="2" t="s">
        <v>164</v>
      </c>
      <c r="L3060" s="9">
        <v>0</v>
      </c>
      <c r="M3060" t="s">
        <v>3869</v>
      </c>
      <c r="N3060" s="2" t="s">
        <v>85</v>
      </c>
      <c r="O3060" s="2" t="s">
        <v>4139</v>
      </c>
      <c r="P3060" s="2" t="str">
        <f>VLOOKUP(I3060,Period!A:B,2,FALSE)</f>
        <v>2022H1</v>
      </c>
      <c r="Q3060" s="9">
        <f t="shared" si="552"/>
        <v>0</v>
      </c>
      <c r="R3060" s="2">
        <f t="shared" si="563"/>
        <v>0</v>
      </c>
      <c r="S3060" t="str">
        <f t="shared" si="553"/>
        <v>01 Clear (0%)</v>
      </c>
      <c r="T3060" t="str">
        <f t="shared" si="564"/>
        <v>44587S2A_MSIL1CCDM-MLB-CLSTA4458701 Clear (0%)</v>
      </c>
      <c r="U3060">
        <f>IF(COUNTIF(T$2:T3059,T3060)&gt;=1,0,1)</f>
        <v>1</v>
      </c>
      <c r="V3060" s="26" t="s">
        <v>751</v>
      </c>
      <c r="W3060" s="26">
        <f t="shared" si="554"/>
        <v>2022</v>
      </c>
      <c r="X3060" s="26" t="str">
        <f t="shared" si="555"/>
        <v>01</v>
      </c>
      <c r="Y3060" s="26">
        <f t="shared" si="556"/>
        <v>26</v>
      </c>
      <c r="Z3060" s="26" t="str">
        <f t="shared" si="557"/>
        <v>18</v>
      </c>
      <c r="AA3060" s="26" t="str">
        <f t="shared" si="558"/>
        <v>53</v>
      </c>
      <c r="AB3060" s="26" t="str">
        <f t="shared" si="559"/>
        <v>46</v>
      </c>
      <c r="AC3060" s="86" t="str">
        <f t="shared" si="560"/>
        <v>CLS_TA_2500X1254px_65m_S2A_MSIL1C_20220126_0CC</v>
      </c>
      <c r="AD3060" s="41" t="s">
        <v>752</v>
      </c>
    </row>
    <row r="3061" spans="2:30" x14ac:dyDescent="0.25">
      <c r="B3061" t="s">
        <v>3866</v>
      </c>
      <c r="C3061" t="s">
        <v>3817</v>
      </c>
      <c r="D3061" s="7" t="s">
        <v>3826</v>
      </c>
      <c r="E3061" s="2" t="b">
        <v>1</v>
      </c>
      <c r="F3061" s="2" t="s">
        <v>3815</v>
      </c>
      <c r="G3061" s="7" t="s">
        <v>8</v>
      </c>
      <c r="H3061" t="s">
        <v>101</v>
      </c>
      <c r="I3061" s="57">
        <v>44587</v>
      </c>
      <c r="J3061" s="56" t="s">
        <v>104</v>
      </c>
      <c r="K3061" s="2" t="s">
        <v>162</v>
      </c>
      <c r="L3061" s="9">
        <v>0</v>
      </c>
      <c r="M3061" t="s">
        <v>3869</v>
      </c>
      <c r="N3061" s="2" t="s">
        <v>85</v>
      </c>
      <c r="O3061" s="2" t="s">
        <v>4139</v>
      </c>
      <c r="P3061" s="2" t="str">
        <f>VLOOKUP(I3061,Period!A:B,2,FALSE)</f>
        <v>2022H1</v>
      </c>
      <c r="Q3061" s="9">
        <f t="shared" si="552"/>
        <v>0</v>
      </c>
      <c r="R3061" s="2">
        <f t="shared" si="563"/>
        <v>0</v>
      </c>
      <c r="S3061" t="str">
        <f t="shared" si="553"/>
        <v>01 Clear (0%)</v>
      </c>
      <c r="T3061" t="str">
        <f t="shared" si="564"/>
        <v>44587S2A_MSIL1CCDM-MLB-CLSTA4458701 Clear (0%)</v>
      </c>
      <c r="U3061">
        <f>IF(COUNTIF(T$2:T3060,T3061)&gt;=1,0,1)</f>
        <v>0</v>
      </c>
      <c r="V3061" s="26" t="s">
        <v>751</v>
      </c>
      <c r="W3061" s="26">
        <f t="shared" si="554"/>
        <v>2022</v>
      </c>
      <c r="X3061" s="26" t="str">
        <f t="shared" si="555"/>
        <v>01</v>
      </c>
      <c r="Y3061" s="26">
        <f t="shared" si="556"/>
        <v>26</v>
      </c>
      <c r="Z3061" s="26" t="str">
        <f t="shared" si="557"/>
        <v>18</v>
      </c>
      <c r="AA3061" s="26" t="str">
        <f t="shared" si="558"/>
        <v>53</v>
      </c>
      <c r="AB3061" s="26" t="str">
        <f t="shared" si="559"/>
        <v>45</v>
      </c>
      <c r="AC3061" s="86" t="str">
        <f t="shared" si="560"/>
        <v>CLS_TA_2500X1254px_65m_S2A_MSIL1C_20220126_0CC</v>
      </c>
      <c r="AD3061" s="41" t="s">
        <v>752</v>
      </c>
    </row>
    <row r="3062" spans="2:30" x14ac:dyDescent="0.25">
      <c r="B3062" t="s">
        <v>3866</v>
      </c>
      <c r="C3062" t="s">
        <v>3817</v>
      </c>
      <c r="D3062" s="7" t="s">
        <v>3826</v>
      </c>
      <c r="E3062" s="2" t="b">
        <v>1</v>
      </c>
      <c r="F3062" s="2" t="s">
        <v>3815</v>
      </c>
      <c r="G3062" s="7" t="s">
        <v>8</v>
      </c>
      <c r="H3062" t="s">
        <v>101</v>
      </c>
      <c r="I3062" s="57">
        <v>44587</v>
      </c>
      <c r="J3062" s="56" t="s">
        <v>110</v>
      </c>
      <c r="K3062" s="2" t="s">
        <v>3829</v>
      </c>
      <c r="L3062" s="9">
        <v>0</v>
      </c>
      <c r="M3062" t="s">
        <v>3869</v>
      </c>
      <c r="N3062" s="2" t="s">
        <v>85</v>
      </c>
      <c r="O3062" s="2" t="s">
        <v>4139</v>
      </c>
      <c r="P3062" s="2" t="str">
        <f>VLOOKUP(I3062,Period!A:B,2,FALSE)</f>
        <v>2022H1</v>
      </c>
      <c r="Q3062" s="9">
        <f t="shared" si="552"/>
        <v>0</v>
      </c>
      <c r="R3062" s="2">
        <f t="shared" si="563"/>
        <v>0</v>
      </c>
      <c r="S3062" t="str">
        <f t="shared" si="553"/>
        <v>01 Clear (0%)</v>
      </c>
      <c r="T3062" t="str">
        <f t="shared" si="564"/>
        <v>44587S2A_MSIL1CCDM-MLB-CLSTA4458701 Clear (0%)</v>
      </c>
      <c r="U3062">
        <f>IF(COUNTIF(T$2:T3061,T3062)&gt;=1,0,1)</f>
        <v>0</v>
      </c>
      <c r="V3062" s="26" t="s">
        <v>751</v>
      </c>
      <c r="W3062" s="26">
        <f t="shared" si="554"/>
        <v>2022</v>
      </c>
      <c r="X3062" s="26" t="str">
        <f t="shared" si="555"/>
        <v>01</v>
      </c>
      <c r="Y3062" s="26">
        <f t="shared" si="556"/>
        <v>26</v>
      </c>
      <c r="Z3062" s="26" t="str">
        <f t="shared" si="557"/>
        <v>18</v>
      </c>
      <c r="AA3062" s="26" t="str">
        <f t="shared" si="558"/>
        <v>53</v>
      </c>
      <c r="AB3062" s="26" t="str">
        <f t="shared" si="559"/>
        <v>31</v>
      </c>
      <c r="AC3062" s="86" t="str">
        <f t="shared" si="560"/>
        <v>CLS_TA_2500X1254px_65m_S2A_MSIL1C_20220126_0CC</v>
      </c>
      <c r="AD3062" s="41" t="s">
        <v>752</v>
      </c>
    </row>
    <row r="3063" spans="2:30" x14ac:dyDescent="0.25">
      <c r="B3063" t="s">
        <v>3866</v>
      </c>
      <c r="C3063" t="s">
        <v>3817</v>
      </c>
      <c r="D3063" s="7" t="s">
        <v>3826</v>
      </c>
      <c r="E3063" s="2" t="b">
        <v>1</v>
      </c>
      <c r="F3063" s="2" t="s">
        <v>3815</v>
      </c>
      <c r="G3063" s="7" t="s">
        <v>8</v>
      </c>
      <c r="H3063" t="s">
        <v>101</v>
      </c>
      <c r="I3063" s="57">
        <v>44587</v>
      </c>
      <c r="J3063" s="56" t="s">
        <v>111</v>
      </c>
      <c r="K3063" s="2" t="s">
        <v>3830</v>
      </c>
      <c r="L3063" s="9">
        <v>0</v>
      </c>
      <c r="M3063" t="s">
        <v>3869</v>
      </c>
      <c r="N3063" s="2" t="s">
        <v>85</v>
      </c>
      <c r="O3063" s="2" t="s">
        <v>4139</v>
      </c>
      <c r="P3063" s="2" t="str">
        <f>VLOOKUP(I3063,Period!A:B,2,FALSE)</f>
        <v>2022H1</v>
      </c>
      <c r="Q3063" s="9">
        <f t="shared" si="552"/>
        <v>0</v>
      </c>
      <c r="R3063" s="2">
        <f t="shared" si="563"/>
        <v>0</v>
      </c>
      <c r="S3063" t="str">
        <f t="shared" si="553"/>
        <v>01 Clear (0%)</v>
      </c>
      <c r="T3063" t="str">
        <f t="shared" si="564"/>
        <v>44587S2A_MSIL1CCDM-MLB-CLSTA4458701 Clear (0%)</v>
      </c>
      <c r="U3063">
        <f>IF(COUNTIF(T$2:T3062,T3063)&gt;=1,0,1)</f>
        <v>0</v>
      </c>
      <c r="V3063" s="26" t="s">
        <v>751</v>
      </c>
      <c r="W3063" s="26">
        <f t="shared" si="554"/>
        <v>2022</v>
      </c>
      <c r="X3063" s="26" t="str">
        <f t="shared" si="555"/>
        <v>01</v>
      </c>
      <c r="Y3063" s="26">
        <f t="shared" si="556"/>
        <v>26</v>
      </c>
      <c r="Z3063" s="26" t="str">
        <f t="shared" si="557"/>
        <v>18</v>
      </c>
      <c r="AA3063" s="26" t="str">
        <f t="shared" si="558"/>
        <v>53</v>
      </c>
      <c r="AB3063" s="26" t="str">
        <f t="shared" si="559"/>
        <v>30</v>
      </c>
      <c r="AC3063" s="86" t="str">
        <f t="shared" si="560"/>
        <v>CLS_TA_2500X1254px_65m_S2A_MSIL1C_20220126_0CC</v>
      </c>
      <c r="AD3063" s="41" t="s">
        <v>752</v>
      </c>
    </row>
    <row r="3064" spans="2:30" x14ac:dyDescent="0.25">
      <c r="B3064" t="s">
        <v>3866</v>
      </c>
      <c r="C3064" t="s">
        <v>3817</v>
      </c>
      <c r="D3064" s="7" t="s">
        <v>3826</v>
      </c>
      <c r="E3064" s="2" t="b">
        <v>1</v>
      </c>
      <c r="F3064" s="2" t="s">
        <v>3815</v>
      </c>
      <c r="G3064" s="7" t="s">
        <v>8</v>
      </c>
      <c r="H3064" t="s">
        <v>101</v>
      </c>
      <c r="I3064" s="53">
        <v>44585</v>
      </c>
      <c r="J3064" s="42" t="s">
        <v>103</v>
      </c>
      <c r="K3064" s="2" t="s">
        <v>137</v>
      </c>
      <c r="L3064" s="9">
        <v>0</v>
      </c>
      <c r="M3064" t="s">
        <v>3869</v>
      </c>
      <c r="N3064" s="2" t="s">
        <v>85</v>
      </c>
      <c r="O3064" s="2" t="s">
        <v>4139</v>
      </c>
      <c r="P3064" s="2" t="str">
        <f>VLOOKUP(I3064,Period!A:B,2,FALSE)</f>
        <v>2022H1</v>
      </c>
      <c r="Q3064" s="9">
        <f t="shared" si="552"/>
        <v>0</v>
      </c>
      <c r="R3064" s="2">
        <f t="shared" ref="R3064:R3103" si="565">ROUNDUP(Q3064/10,0)*10</f>
        <v>0</v>
      </c>
      <c r="S3064" t="str">
        <f t="shared" si="553"/>
        <v>01 Clear (0%)</v>
      </c>
      <c r="T3064" t="str">
        <f t="shared" ref="T3064:T3103" si="566">CONCATENATE(I3064,B3064,C3064,H3064,I3064,S3064)</f>
        <v>44585S2A_MSIL1CCDM-MLB-CLSTA4458501 Clear (0%)</v>
      </c>
      <c r="U3064">
        <f>IF(COUNTIF(T$2:T3063,T3064)&gt;=1,0,1)</f>
        <v>1</v>
      </c>
      <c r="V3064" s="26" t="s">
        <v>751</v>
      </c>
      <c r="W3064" s="26">
        <f t="shared" si="554"/>
        <v>2022</v>
      </c>
      <c r="X3064" s="26" t="str">
        <f t="shared" si="555"/>
        <v>01</v>
      </c>
      <c r="Y3064" s="26">
        <f t="shared" si="556"/>
        <v>24</v>
      </c>
      <c r="Z3064" s="26" t="str">
        <f t="shared" si="557"/>
        <v>19</v>
      </c>
      <c r="AA3064" s="26" t="str">
        <f t="shared" si="558"/>
        <v>03</v>
      </c>
      <c r="AB3064" s="26" t="str">
        <f t="shared" si="559"/>
        <v>48</v>
      </c>
      <c r="AC3064" s="86" t="str">
        <f t="shared" si="560"/>
        <v>CLS_TA_2500X1254px_65m_S2A_MSIL1C_20220124_0CC</v>
      </c>
      <c r="AD3064" s="41" t="s">
        <v>752</v>
      </c>
    </row>
    <row r="3065" spans="2:30" x14ac:dyDescent="0.25">
      <c r="B3065" t="s">
        <v>3866</v>
      </c>
      <c r="C3065" t="s">
        <v>3817</v>
      </c>
      <c r="D3065" s="7" t="s">
        <v>3826</v>
      </c>
      <c r="E3065" s="2" t="b">
        <v>1</v>
      </c>
      <c r="F3065" s="2" t="s">
        <v>3815</v>
      </c>
      <c r="G3065" s="7" t="s">
        <v>8</v>
      </c>
      <c r="H3065" t="s">
        <v>101</v>
      </c>
      <c r="I3065" s="53">
        <v>44585</v>
      </c>
      <c r="J3065" s="42" t="s">
        <v>104</v>
      </c>
      <c r="K3065" s="2" t="s">
        <v>138</v>
      </c>
      <c r="L3065" s="9">
        <v>0</v>
      </c>
      <c r="M3065" t="s">
        <v>3869</v>
      </c>
      <c r="N3065" s="2" t="s">
        <v>85</v>
      </c>
      <c r="O3065" s="2" t="s">
        <v>4139</v>
      </c>
      <c r="P3065" s="2" t="str">
        <f>VLOOKUP(I3065,Period!A:B,2,FALSE)</f>
        <v>2022H1</v>
      </c>
      <c r="Q3065" s="9">
        <f t="shared" si="552"/>
        <v>0</v>
      </c>
      <c r="R3065" s="2">
        <f t="shared" si="565"/>
        <v>0</v>
      </c>
      <c r="S3065" t="str">
        <f t="shared" si="553"/>
        <v>01 Clear (0%)</v>
      </c>
      <c r="T3065" t="str">
        <f t="shared" si="566"/>
        <v>44585S2A_MSIL1CCDM-MLB-CLSTA4458501 Clear (0%)</v>
      </c>
      <c r="U3065">
        <f>IF(COUNTIF(T$2:T3064,T3065)&gt;=1,0,1)</f>
        <v>0</v>
      </c>
      <c r="V3065" s="26" t="s">
        <v>751</v>
      </c>
      <c r="W3065" s="26">
        <f t="shared" si="554"/>
        <v>2022</v>
      </c>
      <c r="X3065" s="26" t="str">
        <f t="shared" si="555"/>
        <v>01</v>
      </c>
      <c r="Y3065" s="26">
        <f t="shared" si="556"/>
        <v>24</v>
      </c>
      <c r="Z3065" s="26" t="str">
        <f t="shared" si="557"/>
        <v>19</v>
      </c>
      <c r="AA3065" s="26" t="str">
        <f t="shared" si="558"/>
        <v>03</v>
      </c>
      <c r="AB3065" s="26" t="str">
        <f t="shared" si="559"/>
        <v>47</v>
      </c>
      <c r="AC3065" s="86" t="str">
        <f t="shared" si="560"/>
        <v>CLS_TA_2500X1254px_65m_S2A_MSIL1C_20220124_0CC</v>
      </c>
      <c r="AD3065" s="41" t="s">
        <v>752</v>
      </c>
    </row>
    <row r="3066" spans="2:30" x14ac:dyDescent="0.25">
      <c r="B3066" t="s">
        <v>3866</v>
      </c>
      <c r="C3066" t="s">
        <v>3817</v>
      </c>
      <c r="D3066" s="7" t="s">
        <v>3826</v>
      </c>
      <c r="E3066" s="2" t="b">
        <v>1</v>
      </c>
      <c r="F3066" s="2" t="s">
        <v>3815</v>
      </c>
      <c r="G3066" s="7" t="s">
        <v>8</v>
      </c>
      <c r="H3066" t="s">
        <v>101</v>
      </c>
      <c r="I3066" s="53">
        <v>44585</v>
      </c>
      <c r="J3066" s="42" t="s">
        <v>110</v>
      </c>
      <c r="K3066" s="2" t="s">
        <v>139</v>
      </c>
      <c r="L3066" s="9">
        <v>0</v>
      </c>
      <c r="M3066" t="s">
        <v>3869</v>
      </c>
      <c r="N3066" s="2" t="s">
        <v>85</v>
      </c>
      <c r="O3066" s="2" t="s">
        <v>4139</v>
      </c>
      <c r="P3066" s="2" t="str">
        <f>VLOOKUP(I3066,Period!A:B,2,FALSE)</f>
        <v>2022H1</v>
      </c>
      <c r="Q3066" s="9">
        <f t="shared" si="552"/>
        <v>0</v>
      </c>
      <c r="R3066" s="2">
        <f t="shared" si="565"/>
        <v>0</v>
      </c>
      <c r="S3066" t="str">
        <f t="shared" si="553"/>
        <v>01 Clear (0%)</v>
      </c>
      <c r="T3066" t="str">
        <f t="shared" si="566"/>
        <v>44585S2A_MSIL1CCDM-MLB-CLSTA4458501 Clear (0%)</v>
      </c>
      <c r="U3066">
        <f>IF(COUNTIF(T$2:T3065,T3066)&gt;=1,0,1)</f>
        <v>0</v>
      </c>
      <c r="V3066" s="26" t="s">
        <v>751</v>
      </c>
      <c r="W3066" s="26">
        <f t="shared" si="554"/>
        <v>2022</v>
      </c>
      <c r="X3066" s="26" t="str">
        <f t="shared" si="555"/>
        <v>01</v>
      </c>
      <c r="Y3066" s="26">
        <f t="shared" si="556"/>
        <v>24</v>
      </c>
      <c r="Z3066" s="26" t="str">
        <f t="shared" si="557"/>
        <v>19</v>
      </c>
      <c r="AA3066" s="26" t="str">
        <f t="shared" si="558"/>
        <v>03</v>
      </c>
      <c r="AB3066" s="26" t="str">
        <f t="shared" si="559"/>
        <v>33</v>
      </c>
      <c r="AC3066" s="86" t="str">
        <f t="shared" si="560"/>
        <v>CLS_TA_2500X1254px_65m_S2A_MSIL1C_20220124_0CC</v>
      </c>
      <c r="AD3066" s="41" t="s">
        <v>752</v>
      </c>
    </row>
    <row r="3067" spans="2:30" x14ac:dyDescent="0.25">
      <c r="B3067" t="s">
        <v>3866</v>
      </c>
      <c r="C3067" t="s">
        <v>3817</v>
      </c>
      <c r="D3067" s="7" t="s">
        <v>3826</v>
      </c>
      <c r="E3067" s="2" t="b">
        <v>1</v>
      </c>
      <c r="F3067" s="2" t="s">
        <v>3815</v>
      </c>
      <c r="G3067" s="7" t="s">
        <v>8</v>
      </c>
      <c r="H3067" t="s">
        <v>101</v>
      </c>
      <c r="I3067" s="53">
        <v>44585</v>
      </c>
      <c r="J3067" s="42" t="s">
        <v>111</v>
      </c>
      <c r="K3067" s="2" t="s">
        <v>166</v>
      </c>
      <c r="L3067" s="9">
        <v>0</v>
      </c>
      <c r="M3067" t="s">
        <v>3869</v>
      </c>
      <c r="N3067" s="2" t="s">
        <v>85</v>
      </c>
      <c r="O3067" s="2" t="s">
        <v>4139</v>
      </c>
      <c r="P3067" s="2" t="str">
        <f>VLOOKUP(I3067,Period!A:B,2,FALSE)</f>
        <v>2022H1</v>
      </c>
      <c r="Q3067" s="9">
        <f t="shared" si="552"/>
        <v>0</v>
      </c>
      <c r="R3067" s="2">
        <f t="shared" si="565"/>
        <v>0</v>
      </c>
      <c r="S3067" t="str">
        <f t="shared" si="553"/>
        <v>01 Clear (0%)</v>
      </c>
      <c r="T3067" t="str">
        <f t="shared" si="566"/>
        <v>44585S2A_MSIL1CCDM-MLB-CLSTA4458501 Clear (0%)</v>
      </c>
      <c r="U3067">
        <f>IF(COUNTIF(T$2:T3066,T3067)&gt;=1,0,1)</f>
        <v>0</v>
      </c>
      <c r="V3067" s="26" t="s">
        <v>751</v>
      </c>
      <c r="W3067" s="26">
        <f t="shared" si="554"/>
        <v>2022</v>
      </c>
      <c r="X3067" s="26" t="str">
        <f t="shared" si="555"/>
        <v>01</v>
      </c>
      <c r="Y3067" s="26">
        <f t="shared" si="556"/>
        <v>24</v>
      </c>
      <c r="Z3067" s="26" t="str">
        <f t="shared" si="557"/>
        <v>19</v>
      </c>
      <c r="AA3067" s="26" t="str">
        <f t="shared" si="558"/>
        <v>03</v>
      </c>
      <c r="AB3067" s="26" t="str">
        <f t="shared" si="559"/>
        <v>32</v>
      </c>
      <c r="AC3067" s="86" t="str">
        <f t="shared" si="560"/>
        <v>CLS_TA_2500X1254px_65m_S2A_MSIL1C_20220124_0CC</v>
      </c>
      <c r="AD3067" s="41" t="s">
        <v>752</v>
      </c>
    </row>
    <row r="3068" spans="2:30" x14ac:dyDescent="0.25">
      <c r="B3068" t="s">
        <v>3866</v>
      </c>
      <c r="C3068" t="s">
        <v>3817</v>
      </c>
      <c r="D3068" s="7" t="s">
        <v>3826</v>
      </c>
      <c r="E3068" s="2" t="b">
        <v>1</v>
      </c>
      <c r="F3068" s="2" t="s">
        <v>3815</v>
      </c>
      <c r="G3068" s="7" t="s">
        <v>8</v>
      </c>
      <c r="H3068" t="s">
        <v>101</v>
      </c>
      <c r="I3068" s="57">
        <v>44582</v>
      </c>
      <c r="J3068" s="56" t="s">
        <v>103</v>
      </c>
      <c r="K3068" s="2" t="s">
        <v>140</v>
      </c>
      <c r="L3068" s="9">
        <v>40.6</v>
      </c>
      <c r="M3068" t="s">
        <v>3869</v>
      </c>
      <c r="N3068" s="2" t="s">
        <v>85</v>
      </c>
      <c r="O3068" s="2" t="s">
        <v>4139</v>
      </c>
      <c r="P3068" s="2" t="str">
        <f>VLOOKUP(I3068,Period!A:B,2,FALSE)</f>
        <v>2022H1</v>
      </c>
      <c r="Q3068" s="9">
        <f t="shared" si="552"/>
        <v>19.05</v>
      </c>
      <c r="R3068" s="2">
        <f t="shared" si="565"/>
        <v>20</v>
      </c>
      <c r="S3068" t="str">
        <f t="shared" si="553"/>
        <v>02 Sunny (10%-30%)</v>
      </c>
      <c r="T3068" t="str">
        <f t="shared" si="566"/>
        <v>44582S2A_MSIL1CCDM-MLB-CLSTA4458202 Sunny (10%-30%)</v>
      </c>
      <c r="U3068">
        <f>IF(COUNTIF(T$2:T3067,T3068)&gt;=1,0,1)</f>
        <v>1</v>
      </c>
      <c r="V3068" s="26" t="s">
        <v>751</v>
      </c>
      <c r="W3068" s="26">
        <f t="shared" si="554"/>
        <v>2022</v>
      </c>
      <c r="X3068" s="26" t="str">
        <f t="shared" si="555"/>
        <v>01</v>
      </c>
      <c r="Y3068" s="26">
        <f t="shared" si="556"/>
        <v>21</v>
      </c>
      <c r="Z3068" s="26" t="str">
        <f t="shared" si="557"/>
        <v>18</v>
      </c>
      <c r="AA3068" s="26" t="str">
        <f t="shared" si="558"/>
        <v>53</v>
      </c>
      <c r="AB3068" s="26" t="str">
        <f t="shared" si="559"/>
        <v>52</v>
      </c>
      <c r="AC3068" s="86" t="str">
        <f t="shared" si="560"/>
        <v>CLS_TA_2500X1254px_65m_S2A_MSIL1C_20220121_20CC</v>
      </c>
      <c r="AD3068" s="41" t="s">
        <v>752</v>
      </c>
    </row>
    <row r="3069" spans="2:30" x14ac:dyDescent="0.25">
      <c r="B3069" t="s">
        <v>3866</v>
      </c>
      <c r="C3069" t="s">
        <v>3817</v>
      </c>
      <c r="D3069" s="7" t="s">
        <v>3826</v>
      </c>
      <c r="E3069" s="2" t="b">
        <v>1</v>
      </c>
      <c r="F3069" s="2" t="s">
        <v>3815</v>
      </c>
      <c r="G3069" s="7" t="s">
        <v>8</v>
      </c>
      <c r="H3069" t="s">
        <v>101</v>
      </c>
      <c r="I3069" s="57">
        <v>44582</v>
      </c>
      <c r="J3069" s="56" t="s">
        <v>104</v>
      </c>
      <c r="K3069" s="2" t="s">
        <v>141</v>
      </c>
      <c r="L3069" s="9">
        <v>24.3</v>
      </c>
      <c r="M3069" t="s">
        <v>3869</v>
      </c>
      <c r="N3069" s="2" t="s">
        <v>85</v>
      </c>
      <c r="O3069" s="2" t="s">
        <v>4139</v>
      </c>
      <c r="P3069" s="2" t="str">
        <f>VLOOKUP(I3069,Period!A:B,2,FALSE)</f>
        <v>2022H1</v>
      </c>
      <c r="Q3069" s="9">
        <f t="shared" si="552"/>
        <v>19.05</v>
      </c>
      <c r="R3069" s="2">
        <f t="shared" si="565"/>
        <v>20</v>
      </c>
      <c r="S3069" t="str">
        <f t="shared" si="553"/>
        <v>02 Sunny (10%-30%)</v>
      </c>
      <c r="T3069" t="str">
        <f t="shared" si="566"/>
        <v>44582S2A_MSIL1CCDM-MLB-CLSTA4458202 Sunny (10%-30%)</v>
      </c>
      <c r="U3069">
        <f>IF(COUNTIF(T$2:T3068,T3069)&gt;=1,0,1)</f>
        <v>0</v>
      </c>
      <c r="V3069" s="26" t="s">
        <v>751</v>
      </c>
      <c r="W3069" s="26">
        <f t="shared" si="554"/>
        <v>2022</v>
      </c>
      <c r="X3069" s="26" t="str">
        <f t="shared" si="555"/>
        <v>01</v>
      </c>
      <c r="Y3069" s="26">
        <f t="shared" si="556"/>
        <v>21</v>
      </c>
      <c r="Z3069" s="26" t="str">
        <f t="shared" si="557"/>
        <v>18</v>
      </c>
      <c r="AA3069" s="26" t="str">
        <f t="shared" si="558"/>
        <v>53</v>
      </c>
      <c r="AB3069" s="26" t="str">
        <f t="shared" si="559"/>
        <v>51</v>
      </c>
      <c r="AC3069" s="86" t="str">
        <f t="shared" si="560"/>
        <v>CLS_TA_2500X1254px_65m_S2A_MSIL1C_20220121_20CC</v>
      </c>
      <c r="AD3069" s="41" t="s">
        <v>752</v>
      </c>
    </row>
    <row r="3070" spans="2:30" x14ac:dyDescent="0.25">
      <c r="B3070" t="s">
        <v>3866</v>
      </c>
      <c r="C3070" t="s">
        <v>3817</v>
      </c>
      <c r="D3070" s="7" t="s">
        <v>3826</v>
      </c>
      <c r="E3070" s="2" t="b">
        <v>1</v>
      </c>
      <c r="F3070" s="2" t="s">
        <v>3815</v>
      </c>
      <c r="G3070" s="7" t="s">
        <v>8</v>
      </c>
      <c r="H3070" t="s">
        <v>101</v>
      </c>
      <c r="I3070" s="57">
        <v>44582</v>
      </c>
      <c r="J3070" s="56" t="s">
        <v>110</v>
      </c>
      <c r="K3070" s="2" t="s">
        <v>143</v>
      </c>
      <c r="L3070" s="9">
        <v>6</v>
      </c>
      <c r="M3070" t="s">
        <v>3869</v>
      </c>
      <c r="N3070" s="2" t="s">
        <v>85</v>
      </c>
      <c r="O3070" s="2" t="s">
        <v>4139</v>
      </c>
      <c r="P3070" s="2" t="str">
        <f>VLOOKUP(I3070,Period!A:B,2,FALSE)</f>
        <v>2022H1</v>
      </c>
      <c r="Q3070" s="9">
        <f t="shared" si="552"/>
        <v>19.05</v>
      </c>
      <c r="R3070" s="2">
        <f t="shared" si="565"/>
        <v>20</v>
      </c>
      <c r="S3070" t="str">
        <f t="shared" si="553"/>
        <v>02 Sunny (10%-30%)</v>
      </c>
      <c r="T3070" t="str">
        <f t="shared" si="566"/>
        <v>44582S2A_MSIL1CCDM-MLB-CLSTA4458202 Sunny (10%-30%)</v>
      </c>
      <c r="U3070">
        <f>IF(COUNTIF(T$2:T3069,T3070)&gt;=1,0,1)</f>
        <v>0</v>
      </c>
      <c r="V3070" s="26" t="s">
        <v>751</v>
      </c>
      <c r="W3070" s="26">
        <f t="shared" si="554"/>
        <v>2022</v>
      </c>
      <c r="X3070" s="26" t="str">
        <f t="shared" si="555"/>
        <v>01</v>
      </c>
      <c r="Y3070" s="26">
        <f t="shared" si="556"/>
        <v>21</v>
      </c>
      <c r="Z3070" s="26" t="str">
        <f t="shared" si="557"/>
        <v>18</v>
      </c>
      <c r="AA3070" s="26" t="str">
        <f t="shared" si="558"/>
        <v>53</v>
      </c>
      <c r="AB3070" s="26" t="str">
        <f t="shared" si="559"/>
        <v>37</v>
      </c>
      <c r="AC3070" s="86" t="str">
        <f t="shared" si="560"/>
        <v>CLS_TA_2500X1254px_65m_S2A_MSIL1C_20220121_20CC</v>
      </c>
      <c r="AD3070" s="41" t="s">
        <v>752</v>
      </c>
    </row>
    <row r="3071" spans="2:30" x14ac:dyDescent="0.25">
      <c r="B3071" t="s">
        <v>3866</v>
      </c>
      <c r="C3071" t="s">
        <v>3817</v>
      </c>
      <c r="D3071" s="7" t="s">
        <v>3826</v>
      </c>
      <c r="E3071" s="2" t="b">
        <v>1</v>
      </c>
      <c r="F3071" s="2" t="s">
        <v>3815</v>
      </c>
      <c r="G3071" s="7" t="s">
        <v>8</v>
      </c>
      <c r="H3071" t="s">
        <v>101</v>
      </c>
      <c r="I3071" s="57">
        <v>44582</v>
      </c>
      <c r="J3071" s="56" t="s">
        <v>111</v>
      </c>
      <c r="K3071" s="2" t="s">
        <v>144</v>
      </c>
      <c r="L3071" s="9">
        <v>5.3</v>
      </c>
      <c r="M3071" t="s">
        <v>3869</v>
      </c>
      <c r="N3071" s="2" t="s">
        <v>85</v>
      </c>
      <c r="O3071" s="2" t="s">
        <v>4139</v>
      </c>
      <c r="P3071" s="2" t="str">
        <f>VLOOKUP(I3071,Period!A:B,2,FALSE)</f>
        <v>2022H1</v>
      </c>
      <c r="Q3071" s="9">
        <f t="shared" si="552"/>
        <v>19.05</v>
      </c>
      <c r="R3071" s="2">
        <f t="shared" si="565"/>
        <v>20</v>
      </c>
      <c r="S3071" t="str">
        <f t="shared" si="553"/>
        <v>02 Sunny (10%-30%)</v>
      </c>
      <c r="T3071" t="str">
        <f t="shared" si="566"/>
        <v>44582S2A_MSIL1CCDM-MLB-CLSTA4458202 Sunny (10%-30%)</v>
      </c>
      <c r="U3071">
        <f>IF(COUNTIF(T$2:T3070,T3071)&gt;=1,0,1)</f>
        <v>0</v>
      </c>
      <c r="V3071" s="26" t="s">
        <v>751</v>
      </c>
      <c r="W3071" s="26">
        <f t="shared" si="554"/>
        <v>2022</v>
      </c>
      <c r="X3071" s="26" t="str">
        <f t="shared" si="555"/>
        <v>01</v>
      </c>
      <c r="Y3071" s="26">
        <f t="shared" si="556"/>
        <v>21</v>
      </c>
      <c r="Z3071" s="26" t="str">
        <f t="shared" si="557"/>
        <v>18</v>
      </c>
      <c r="AA3071" s="26" t="str">
        <f t="shared" si="558"/>
        <v>53</v>
      </c>
      <c r="AB3071" s="26" t="str">
        <f t="shared" si="559"/>
        <v>36</v>
      </c>
      <c r="AC3071" s="86" t="str">
        <f t="shared" si="560"/>
        <v>CLS_TA_2500X1254px_65m_S2A_MSIL1C_20220121_20CC</v>
      </c>
      <c r="AD3071" s="41" t="s">
        <v>752</v>
      </c>
    </row>
    <row r="3072" spans="2:30" x14ac:dyDescent="0.25">
      <c r="B3072" t="s">
        <v>3866</v>
      </c>
      <c r="C3072" t="s">
        <v>3817</v>
      </c>
      <c r="D3072" s="7" t="s">
        <v>3826</v>
      </c>
      <c r="E3072" s="2" t="b">
        <v>1</v>
      </c>
      <c r="F3072" s="2" t="s">
        <v>3815</v>
      </c>
      <c r="G3072" s="7" t="s">
        <v>8</v>
      </c>
      <c r="H3072" t="s">
        <v>101</v>
      </c>
      <c r="I3072" s="53">
        <v>44580</v>
      </c>
      <c r="J3072" s="42" t="s">
        <v>103</v>
      </c>
      <c r="K3072" s="2" t="s">
        <v>124</v>
      </c>
      <c r="L3072" s="9">
        <v>0</v>
      </c>
      <c r="M3072" t="s">
        <v>3869</v>
      </c>
      <c r="N3072" s="2" t="s">
        <v>85</v>
      </c>
      <c r="O3072" s="2" t="s">
        <v>4139</v>
      </c>
      <c r="P3072" s="2" t="str">
        <f>VLOOKUP(I3072,Period!A:B,2,FALSE)</f>
        <v>2022H1</v>
      </c>
      <c r="Q3072" s="9">
        <f t="shared" si="552"/>
        <v>0</v>
      </c>
      <c r="R3072" s="2">
        <f t="shared" si="565"/>
        <v>0</v>
      </c>
      <c r="S3072" t="str">
        <f t="shared" si="553"/>
        <v>01 Clear (0%)</v>
      </c>
      <c r="T3072" t="str">
        <f t="shared" si="566"/>
        <v>44580S2A_MSIL1CCDM-MLB-CLSTA4458001 Clear (0%)</v>
      </c>
      <c r="U3072">
        <f>IF(COUNTIF(T$2:T3071,T3072)&gt;=1,0,1)</f>
        <v>1</v>
      </c>
      <c r="V3072" s="26" t="s">
        <v>751</v>
      </c>
      <c r="W3072" s="26">
        <f t="shared" si="554"/>
        <v>2022</v>
      </c>
      <c r="X3072" s="26" t="str">
        <f t="shared" si="555"/>
        <v>01</v>
      </c>
      <c r="Y3072" s="26">
        <f t="shared" si="556"/>
        <v>19</v>
      </c>
      <c r="Z3072" s="26" t="str">
        <f t="shared" si="557"/>
        <v>19</v>
      </c>
      <c r="AA3072" s="26" t="str">
        <f t="shared" si="558"/>
        <v>03</v>
      </c>
      <c r="AB3072" s="26" t="str">
        <f t="shared" si="559"/>
        <v>43</v>
      </c>
      <c r="AC3072" s="86" t="str">
        <f t="shared" si="560"/>
        <v>CLS_TA_2500X1254px_65m_S2A_MSIL1C_20220119_0CC</v>
      </c>
      <c r="AD3072" s="41" t="s">
        <v>752</v>
      </c>
    </row>
    <row r="3073" spans="2:30" x14ac:dyDescent="0.25">
      <c r="B3073" t="s">
        <v>3866</v>
      </c>
      <c r="C3073" t="s">
        <v>3817</v>
      </c>
      <c r="D3073" s="7" t="s">
        <v>3826</v>
      </c>
      <c r="E3073" s="2" t="b">
        <v>1</v>
      </c>
      <c r="F3073" s="2" t="s">
        <v>3815</v>
      </c>
      <c r="G3073" s="7" t="s">
        <v>8</v>
      </c>
      <c r="H3073" t="s">
        <v>101</v>
      </c>
      <c r="I3073" s="53">
        <v>44580</v>
      </c>
      <c r="J3073" s="42" t="s">
        <v>104</v>
      </c>
      <c r="K3073" s="2" t="s">
        <v>108</v>
      </c>
      <c r="L3073" s="9">
        <v>0</v>
      </c>
      <c r="M3073" t="s">
        <v>3869</v>
      </c>
      <c r="N3073" s="2" t="s">
        <v>85</v>
      </c>
      <c r="O3073" s="2" t="s">
        <v>4139</v>
      </c>
      <c r="P3073" s="2" t="str">
        <f>VLOOKUP(I3073,Period!A:B,2,FALSE)</f>
        <v>2022H1</v>
      </c>
      <c r="Q3073" s="9">
        <f t="shared" si="552"/>
        <v>0</v>
      </c>
      <c r="R3073" s="2">
        <f t="shared" si="565"/>
        <v>0</v>
      </c>
      <c r="S3073" t="str">
        <f t="shared" si="553"/>
        <v>01 Clear (0%)</v>
      </c>
      <c r="T3073" t="str">
        <f t="shared" si="566"/>
        <v>44580S2A_MSIL1CCDM-MLB-CLSTA4458001 Clear (0%)</v>
      </c>
      <c r="U3073">
        <f>IF(COUNTIF(T$2:T3072,T3073)&gt;=1,0,1)</f>
        <v>0</v>
      </c>
      <c r="V3073" s="26" t="s">
        <v>751</v>
      </c>
      <c r="W3073" s="26">
        <f t="shared" si="554"/>
        <v>2022</v>
      </c>
      <c r="X3073" s="26" t="str">
        <f t="shared" si="555"/>
        <v>01</v>
      </c>
      <c r="Y3073" s="26">
        <f t="shared" si="556"/>
        <v>19</v>
      </c>
      <c r="Z3073" s="26" t="str">
        <f t="shared" si="557"/>
        <v>19</v>
      </c>
      <c r="AA3073" s="26" t="str">
        <f t="shared" si="558"/>
        <v>03</v>
      </c>
      <c r="AB3073" s="26" t="str">
        <f t="shared" si="559"/>
        <v>42</v>
      </c>
      <c r="AC3073" s="86" t="str">
        <f t="shared" si="560"/>
        <v>CLS_TA_2500X1254px_65m_S2A_MSIL1C_20220119_0CC</v>
      </c>
      <c r="AD3073" s="41" t="s">
        <v>752</v>
      </c>
    </row>
    <row r="3074" spans="2:30" x14ac:dyDescent="0.25">
      <c r="B3074" t="s">
        <v>3866</v>
      </c>
      <c r="C3074" t="s">
        <v>3817</v>
      </c>
      <c r="D3074" s="7" t="s">
        <v>3826</v>
      </c>
      <c r="E3074" s="2" t="b">
        <v>1</v>
      </c>
      <c r="F3074" s="2" t="s">
        <v>3815</v>
      </c>
      <c r="G3074" s="7" t="s">
        <v>8</v>
      </c>
      <c r="H3074" t="s">
        <v>101</v>
      </c>
      <c r="I3074" s="53">
        <v>44580</v>
      </c>
      <c r="J3074" s="42" t="s">
        <v>110</v>
      </c>
      <c r="K3074" s="2" t="s">
        <v>168</v>
      </c>
      <c r="L3074" s="9">
        <v>0</v>
      </c>
      <c r="M3074" t="s">
        <v>3869</v>
      </c>
      <c r="N3074" s="2" t="s">
        <v>85</v>
      </c>
      <c r="O3074" s="2" t="s">
        <v>4139</v>
      </c>
      <c r="P3074" s="2" t="str">
        <f>VLOOKUP(I3074,Period!A:B,2,FALSE)</f>
        <v>2022H1</v>
      </c>
      <c r="Q3074" s="9">
        <f t="shared" ref="Q3074:Q3137" si="567">AVERAGEIFS(L:L,I:I,I3074,H:H,H3074,C:C,C3074,B:B,B3074)</f>
        <v>0</v>
      </c>
      <c r="R3074" s="2">
        <f t="shared" si="565"/>
        <v>0</v>
      </c>
      <c r="S3074" t="str">
        <f t="shared" si="553"/>
        <v>01 Clear (0%)</v>
      </c>
      <c r="T3074" t="str">
        <f t="shared" si="566"/>
        <v>44580S2A_MSIL1CCDM-MLB-CLSTA4458001 Clear (0%)</v>
      </c>
      <c r="U3074">
        <f>IF(COUNTIF(T$2:T3073,T3074)&gt;=1,0,1)</f>
        <v>0</v>
      </c>
      <c r="V3074" s="26" t="s">
        <v>751</v>
      </c>
      <c r="W3074" s="26">
        <f t="shared" si="554"/>
        <v>2022</v>
      </c>
      <c r="X3074" s="26" t="str">
        <f t="shared" si="555"/>
        <v>01</v>
      </c>
      <c r="Y3074" s="26">
        <f t="shared" si="556"/>
        <v>19</v>
      </c>
      <c r="Z3074" s="26" t="str">
        <f t="shared" si="557"/>
        <v>19</v>
      </c>
      <c r="AA3074" s="26" t="str">
        <f t="shared" si="558"/>
        <v>03</v>
      </c>
      <c r="AB3074" s="26" t="str">
        <f t="shared" si="559"/>
        <v>28</v>
      </c>
      <c r="AC3074" s="86" t="str">
        <f t="shared" si="560"/>
        <v>CLS_TA_2500X1254px_65m_S2A_MSIL1C_20220119_0CC</v>
      </c>
      <c r="AD3074" s="41" t="s">
        <v>752</v>
      </c>
    </row>
    <row r="3075" spans="2:30" x14ac:dyDescent="0.25">
      <c r="B3075" t="s">
        <v>3866</v>
      </c>
      <c r="C3075" t="s">
        <v>3817</v>
      </c>
      <c r="D3075" s="7" t="s">
        <v>3826</v>
      </c>
      <c r="E3075" s="2" t="b">
        <v>1</v>
      </c>
      <c r="F3075" s="2" t="s">
        <v>3815</v>
      </c>
      <c r="G3075" s="7" t="s">
        <v>8</v>
      </c>
      <c r="H3075" t="s">
        <v>101</v>
      </c>
      <c r="I3075" s="53">
        <v>44580</v>
      </c>
      <c r="J3075" s="42" t="s">
        <v>111</v>
      </c>
      <c r="K3075" s="2" t="s">
        <v>169</v>
      </c>
      <c r="L3075" s="9">
        <v>0</v>
      </c>
      <c r="M3075" t="s">
        <v>3869</v>
      </c>
      <c r="N3075" s="2" t="s">
        <v>85</v>
      </c>
      <c r="O3075" s="2" t="s">
        <v>4139</v>
      </c>
      <c r="P3075" s="2" t="str">
        <f>VLOOKUP(I3075,Period!A:B,2,FALSE)</f>
        <v>2022H1</v>
      </c>
      <c r="Q3075" s="9">
        <f t="shared" si="567"/>
        <v>0</v>
      </c>
      <c r="R3075" s="2">
        <f t="shared" si="565"/>
        <v>0</v>
      </c>
      <c r="S3075" t="str">
        <f t="shared" ref="S3075:S3138" si="568">IF(R3075=0,"01 Clear (0%)",IF(R3075&lt;=30,"02 Sunny (10%-30%)",IF(R3075&lt;=90,"03 Cloudy (40%-90%)","04 Overcast (100%)")))</f>
        <v>01 Clear (0%)</v>
      </c>
      <c r="T3075" t="str">
        <f t="shared" si="566"/>
        <v>44580S2A_MSIL1CCDM-MLB-CLSTA4458001 Clear (0%)</v>
      </c>
      <c r="U3075">
        <f>IF(COUNTIF(T$2:T3074,T3075)&gt;=1,0,1)</f>
        <v>0</v>
      </c>
      <c r="V3075" s="26" t="s">
        <v>751</v>
      </c>
      <c r="W3075" s="26">
        <f t="shared" ref="W3075:W3137" si="569">YEAR(I3075)</f>
        <v>2022</v>
      </c>
      <c r="X3075" s="26" t="str">
        <f t="shared" ref="X3075:X3137" si="570">IF(LEN(MONTH(I3075))=1,CONCATENATE("0",MONTH(I3075)),MONTH(I3075))</f>
        <v>01</v>
      </c>
      <c r="Y3075" s="26">
        <f t="shared" ref="Y3075:Y3137" si="571">IF(LEN(DAY(I3075))=1,CONCATENATE("0",DAY(I3075)),DAY(I3075))</f>
        <v>19</v>
      </c>
      <c r="Z3075" s="26" t="str">
        <f t="shared" ref="Z3075:Z3137" si="572">LEFT(K3075,2)</f>
        <v>19</v>
      </c>
      <c r="AA3075" s="26" t="str">
        <f t="shared" ref="AA3075:AA3137" si="573">MID(K3075,4,2)</f>
        <v>03</v>
      </c>
      <c r="AB3075" s="26" t="str">
        <f t="shared" ref="AB3075:AB3137" si="574">MID(K3075,7,2)</f>
        <v>27</v>
      </c>
      <c r="AC3075" s="86" t="str">
        <f t="shared" ref="AC3075:AC3138" si="575">CONCATENATE(RIGHT(C3075,3),"_",H3075,"_",M3075,"_",O3075,"_",B3075,"_",W3075,X3075,Y3075,"_",R3075,"CC")</f>
        <v>CLS_TA_2500X1254px_65m_S2A_MSIL1C_20220119_0CC</v>
      </c>
      <c r="AD3075" s="41" t="s">
        <v>752</v>
      </c>
    </row>
    <row r="3076" spans="2:30" x14ac:dyDescent="0.25">
      <c r="B3076" t="s">
        <v>3866</v>
      </c>
      <c r="C3076" t="s">
        <v>3817</v>
      </c>
      <c r="D3076" s="7" t="s">
        <v>3826</v>
      </c>
      <c r="E3076" s="2" t="b">
        <v>1</v>
      </c>
      <c r="F3076" s="2" t="s">
        <v>3815</v>
      </c>
      <c r="G3076" s="7" t="s">
        <v>8</v>
      </c>
      <c r="H3076" t="s">
        <v>101</v>
      </c>
      <c r="I3076" s="57">
        <v>44577</v>
      </c>
      <c r="J3076" s="56" t="s">
        <v>103</v>
      </c>
      <c r="K3076" s="2" t="s">
        <v>162</v>
      </c>
      <c r="L3076" s="9">
        <v>8.5</v>
      </c>
      <c r="M3076" t="s">
        <v>3869</v>
      </c>
      <c r="N3076" s="2" t="s">
        <v>85</v>
      </c>
      <c r="O3076" s="2" t="s">
        <v>4139</v>
      </c>
      <c r="P3076" s="2" t="str">
        <f>VLOOKUP(I3076,Period!A:B,2,FALSE)</f>
        <v>2022H1</v>
      </c>
      <c r="Q3076" s="9">
        <f t="shared" si="567"/>
        <v>4.375</v>
      </c>
      <c r="R3076" s="2">
        <f t="shared" si="565"/>
        <v>10</v>
      </c>
      <c r="S3076" t="str">
        <f t="shared" si="568"/>
        <v>02 Sunny (10%-30%)</v>
      </c>
      <c r="T3076" t="str">
        <f t="shared" si="566"/>
        <v>44577S2A_MSIL1CCDM-MLB-CLSTA4457702 Sunny (10%-30%)</v>
      </c>
      <c r="U3076">
        <f>IF(COUNTIF(T$2:T3075,T3076)&gt;=1,0,1)</f>
        <v>1</v>
      </c>
      <c r="V3076" s="26" t="s">
        <v>751</v>
      </c>
      <c r="W3076" s="26">
        <f t="shared" si="569"/>
        <v>2022</v>
      </c>
      <c r="X3076" s="26" t="str">
        <f t="shared" si="570"/>
        <v>01</v>
      </c>
      <c r="Y3076" s="26">
        <f t="shared" si="571"/>
        <v>16</v>
      </c>
      <c r="Z3076" s="26" t="str">
        <f t="shared" si="572"/>
        <v>18</v>
      </c>
      <c r="AA3076" s="26" t="str">
        <f t="shared" si="573"/>
        <v>53</v>
      </c>
      <c r="AB3076" s="26" t="str">
        <f t="shared" si="574"/>
        <v>45</v>
      </c>
      <c r="AC3076" s="86" t="str">
        <f t="shared" si="575"/>
        <v>CLS_TA_2500X1254px_65m_S2A_MSIL1C_20220116_10CC</v>
      </c>
      <c r="AD3076" s="41" t="s">
        <v>752</v>
      </c>
    </row>
    <row r="3077" spans="2:30" x14ac:dyDescent="0.25">
      <c r="B3077" t="s">
        <v>3866</v>
      </c>
      <c r="C3077" t="s">
        <v>3817</v>
      </c>
      <c r="D3077" s="7" t="s">
        <v>3826</v>
      </c>
      <c r="E3077" s="2" t="b">
        <v>1</v>
      </c>
      <c r="F3077" s="2" t="s">
        <v>3815</v>
      </c>
      <c r="G3077" s="7" t="s">
        <v>8</v>
      </c>
      <c r="H3077" t="s">
        <v>101</v>
      </c>
      <c r="I3077" s="57">
        <v>44577</v>
      </c>
      <c r="J3077" s="56" t="s">
        <v>104</v>
      </c>
      <c r="K3077" s="2" t="s">
        <v>142</v>
      </c>
      <c r="L3077" s="9">
        <v>6.3</v>
      </c>
      <c r="M3077" t="s">
        <v>3869</v>
      </c>
      <c r="N3077" s="2" t="s">
        <v>85</v>
      </c>
      <c r="O3077" s="2" t="s">
        <v>4139</v>
      </c>
      <c r="P3077" s="2" t="str">
        <f>VLOOKUP(I3077,Period!A:B,2,FALSE)</f>
        <v>2022H1</v>
      </c>
      <c r="Q3077" s="9">
        <f t="shared" si="567"/>
        <v>4.375</v>
      </c>
      <c r="R3077" s="2">
        <f t="shared" si="565"/>
        <v>10</v>
      </c>
      <c r="S3077" t="str">
        <f t="shared" si="568"/>
        <v>02 Sunny (10%-30%)</v>
      </c>
      <c r="T3077" t="str">
        <f t="shared" si="566"/>
        <v>44577S2A_MSIL1CCDM-MLB-CLSTA4457702 Sunny (10%-30%)</v>
      </c>
      <c r="U3077">
        <f>IF(COUNTIF(T$2:T3076,T3077)&gt;=1,0,1)</f>
        <v>0</v>
      </c>
      <c r="V3077" s="26" t="s">
        <v>751</v>
      </c>
      <c r="W3077" s="26">
        <f t="shared" si="569"/>
        <v>2022</v>
      </c>
      <c r="X3077" s="26" t="str">
        <f t="shared" si="570"/>
        <v>01</v>
      </c>
      <c r="Y3077" s="26">
        <f t="shared" si="571"/>
        <v>16</v>
      </c>
      <c r="Z3077" s="26" t="str">
        <f t="shared" si="572"/>
        <v>18</v>
      </c>
      <c r="AA3077" s="26" t="str">
        <f t="shared" si="573"/>
        <v>53</v>
      </c>
      <c r="AB3077" s="26" t="str">
        <f t="shared" si="574"/>
        <v>44</v>
      </c>
      <c r="AC3077" s="86" t="str">
        <f t="shared" si="575"/>
        <v>CLS_TA_2500X1254px_65m_S2A_MSIL1C_20220116_10CC</v>
      </c>
      <c r="AD3077" s="41" t="s">
        <v>752</v>
      </c>
    </row>
    <row r="3078" spans="2:30" x14ac:dyDescent="0.25">
      <c r="B3078" t="s">
        <v>3866</v>
      </c>
      <c r="C3078" t="s">
        <v>3817</v>
      </c>
      <c r="D3078" s="7" t="s">
        <v>3826</v>
      </c>
      <c r="E3078" s="2" t="b">
        <v>1</v>
      </c>
      <c r="F3078" s="2" t="s">
        <v>3815</v>
      </c>
      <c r="G3078" s="7" t="s">
        <v>8</v>
      </c>
      <c r="H3078" t="s">
        <v>101</v>
      </c>
      <c r="I3078" s="57">
        <v>44577</v>
      </c>
      <c r="J3078" s="56" t="s">
        <v>110</v>
      </c>
      <c r="K3078" s="2" t="s">
        <v>157</v>
      </c>
      <c r="L3078" s="9">
        <v>1.5</v>
      </c>
      <c r="M3078" t="s">
        <v>3869</v>
      </c>
      <c r="N3078" s="2" t="s">
        <v>85</v>
      </c>
      <c r="O3078" s="2" t="s">
        <v>4139</v>
      </c>
      <c r="P3078" s="2" t="str">
        <f>VLOOKUP(I3078,Period!A:B,2,FALSE)</f>
        <v>2022H1</v>
      </c>
      <c r="Q3078" s="9">
        <f t="shared" si="567"/>
        <v>4.375</v>
      </c>
      <c r="R3078" s="2">
        <f t="shared" si="565"/>
        <v>10</v>
      </c>
      <c r="S3078" t="str">
        <f t="shared" si="568"/>
        <v>02 Sunny (10%-30%)</v>
      </c>
      <c r="T3078" t="str">
        <f t="shared" si="566"/>
        <v>44577S2A_MSIL1CCDM-MLB-CLSTA4457702 Sunny (10%-30%)</v>
      </c>
      <c r="U3078">
        <f>IF(COUNTIF(T$2:T3077,T3078)&gt;=1,0,1)</f>
        <v>0</v>
      </c>
      <c r="V3078" s="26" t="s">
        <v>751</v>
      </c>
      <c r="W3078" s="26">
        <f t="shared" si="569"/>
        <v>2022</v>
      </c>
      <c r="X3078" s="26" t="str">
        <f t="shared" si="570"/>
        <v>01</v>
      </c>
      <c r="Y3078" s="26">
        <f t="shared" si="571"/>
        <v>16</v>
      </c>
      <c r="Z3078" s="26" t="str">
        <f t="shared" si="572"/>
        <v>18</v>
      </c>
      <c r="AA3078" s="26" t="str">
        <f t="shared" si="573"/>
        <v>53</v>
      </c>
      <c r="AB3078" s="26" t="str">
        <f t="shared" si="574"/>
        <v>33</v>
      </c>
      <c r="AC3078" s="86" t="str">
        <f t="shared" si="575"/>
        <v>CLS_TA_2500X1254px_65m_S2A_MSIL1C_20220116_10CC</v>
      </c>
      <c r="AD3078" s="41" t="s">
        <v>752</v>
      </c>
    </row>
    <row r="3079" spans="2:30" x14ac:dyDescent="0.25">
      <c r="B3079" t="s">
        <v>3866</v>
      </c>
      <c r="C3079" t="s">
        <v>3817</v>
      </c>
      <c r="D3079" s="7" t="s">
        <v>3826</v>
      </c>
      <c r="E3079" s="2" t="b">
        <v>1</v>
      </c>
      <c r="F3079" s="2" t="s">
        <v>3815</v>
      </c>
      <c r="G3079" s="7" t="s">
        <v>8</v>
      </c>
      <c r="H3079" t="s">
        <v>101</v>
      </c>
      <c r="I3079" s="57">
        <v>44577</v>
      </c>
      <c r="J3079" s="56" t="s">
        <v>111</v>
      </c>
      <c r="K3079" s="2" t="s">
        <v>170</v>
      </c>
      <c r="L3079" s="9">
        <v>1.2</v>
      </c>
      <c r="M3079" t="s">
        <v>3869</v>
      </c>
      <c r="N3079" s="2" t="s">
        <v>85</v>
      </c>
      <c r="O3079" s="2" t="s">
        <v>4139</v>
      </c>
      <c r="P3079" s="2" t="str">
        <f>VLOOKUP(I3079,Period!A:B,2,FALSE)</f>
        <v>2022H1</v>
      </c>
      <c r="Q3079" s="9">
        <f t="shared" si="567"/>
        <v>4.375</v>
      </c>
      <c r="R3079" s="2">
        <f t="shared" si="565"/>
        <v>10</v>
      </c>
      <c r="S3079" t="str">
        <f t="shared" si="568"/>
        <v>02 Sunny (10%-30%)</v>
      </c>
      <c r="T3079" t="str">
        <f t="shared" si="566"/>
        <v>44577S2A_MSIL1CCDM-MLB-CLSTA4457702 Sunny (10%-30%)</v>
      </c>
      <c r="U3079">
        <f>IF(COUNTIF(T$2:T3078,T3079)&gt;=1,0,1)</f>
        <v>0</v>
      </c>
      <c r="V3079" s="26" t="s">
        <v>751</v>
      </c>
      <c r="W3079" s="26">
        <f t="shared" si="569"/>
        <v>2022</v>
      </c>
      <c r="X3079" s="26" t="str">
        <f t="shared" si="570"/>
        <v>01</v>
      </c>
      <c r="Y3079" s="26">
        <f t="shared" si="571"/>
        <v>16</v>
      </c>
      <c r="Z3079" s="26" t="str">
        <f t="shared" si="572"/>
        <v>18</v>
      </c>
      <c r="AA3079" s="26" t="str">
        <f t="shared" si="573"/>
        <v>53</v>
      </c>
      <c r="AB3079" s="26" t="str">
        <f t="shared" si="574"/>
        <v>32</v>
      </c>
      <c r="AC3079" s="86" t="str">
        <f t="shared" si="575"/>
        <v>CLS_TA_2500X1254px_65m_S2A_MSIL1C_20220116_10CC</v>
      </c>
      <c r="AD3079" s="41" t="s">
        <v>752</v>
      </c>
    </row>
    <row r="3080" spans="2:30" x14ac:dyDescent="0.25">
      <c r="B3080" t="s">
        <v>3866</v>
      </c>
      <c r="C3080" t="s">
        <v>3817</v>
      </c>
      <c r="D3080" s="7" t="s">
        <v>3826</v>
      </c>
      <c r="E3080" s="2" t="b">
        <v>1</v>
      </c>
      <c r="F3080" s="2" t="s">
        <v>3815</v>
      </c>
      <c r="G3080" s="7" t="s">
        <v>8</v>
      </c>
      <c r="H3080" t="s">
        <v>101</v>
      </c>
      <c r="I3080" s="53">
        <v>44575</v>
      </c>
      <c r="J3080" s="42" t="s">
        <v>103</v>
      </c>
      <c r="K3080" s="2" t="s">
        <v>137</v>
      </c>
      <c r="L3080" s="9">
        <v>0</v>
      </c>
      <c r="M3080" t="s">
        <v>3869</v>
      </c>
      <c r="N3080" s="2" t="s">
        <v>85</v>
      </c>
      <c r="O3080" s="2" t="s">
        <v>4139</v>
      </c>
      <c r="P3080" s="2" t="str">
        <f>VLOOKUP(I3080,Period!A:B,2,FALSE)</f>
        <v>2022H1</v>
      </c>
      <c r="Q3080" s="9">
        <f t="shared" si="567"/>
        <v>0</v>
      </c>
      <c r="R3080" s="2">
        <f t="shared" si="565"/>
        <v>0</v>
      </c>
      <c r="S3080" t="str">
        <f t="shared" si="568"/>
        <v>01 Clear (0%)</v>
      </c>
      <c r="T3080" t="str">
        <f t="shared" si="566"/>
        <v>44575S2A_MSIL1CCDM-MLB-CLSTA4457501 Clear (0%)</v>
      </c>
      <c r="U3080">
        <f>IF(COUNTIF(T$2:T3079,T3080)&gt;=1,0,1)</f>
        <v>1</v>
      </c>
      <c r="V3080" s="26" t="s">
        <v>751</v>
      </c>
      <c r="W3080" s="26">
        <f t="shared" si="569"/>
        <v>2022</v>
      </c>
      <c r="X3080" s="26" t="str">
        <f t="shared" si="570"/>
        <v>01</v>
      </c>
      <c r="Y3080" s="26">
        <f t="shared" si="571"/>
        <v>14</v>
      </c>
      <c r="Z3080" s="26" t="str">
        <f t="shared" si="572"/>
        <v>19</v>
      </c>
      <c r="AA3080" s="26" t="str">
        <f t="shared" si="573"/>
        <v>03</v>
      </c>
      <c r="AB3080" s="26" t="str">
        <f t="shared" si="574"/>
        <v>48</v>
      </c>
      <c r="AC3080" s="86" t="str">
        <f t="shared" si="575"/>
        <v>CLS_TA_2500X1254px_65m_S2A_MSIL1C_20220114_0CC</v>
      </c>
      <c r="AD3080" s="41" t="s">
        <v>752</v>
      </c>
    </row>
    <row r="3081" spans="2:30" x14ac:dyDescent="0.25">
      <c r="B3081" t="s">
        <v>3866</v>
      </c>
      <c r="C3081" t="s">
        <v>3817</v>
      </c>
      <c r="D3081" s="7" t="s">
        <v>3826</v>
      </c>
      <c r="E3081" s="2" t="b">
        <v>1</v>
      </c>
      <c r="F3081" s="2" t="s">
        <v>3815</v>
      </c>
      <c r="G3081" s="7" t="s">
        <v>8</v>
      </c>
      <c r="H3081" t="s">
        <v>101</v>
      </c>
      <c r="I3081" s="53">
        <v>44575</v>
      </c>
      <c r="J3081" s="42" t="s">
        <v>104</v>
      </c>
      <c r="K3081" s="2" t="s">
        <v>138</v>
      </c>
      <c r="L3081" s="9">
        <v>0</v>
      </c>
      <c r="M3081" t="s">
        <v>3869</v>
      </c>
      <c r="N3081" s="2" t="s">
        <v>85</v>
      </c>
      <c r="O3081" s="2" t="s">
        <v>4139</v>
      </c>
      <c r="P3081" s="2" t="str">
        <f>VLOOKUP(I3081,Period!A:B,2,FALSE)</f>
        <v>2022H1</v>
      </c>
      <c r="Q3081" s="9">
        <f t="shared" si="567"/>
        <v>0</v>
      </c>
      <c r="R3081" s="2">
        <f t="shared" si="565"/>
        <v>0</v>
      </c>
      <c r="S3081" t="str">
        <f t="shared" si="568"/>
        <v>01 Clear (0%)</v>
      </c>
      <c r="T3081" t="str">
        <f t="shared" si="566"/>
        <v>44575S2A_MSIL1CCDM-MLB-CLSTA4457501 Clear (0%)</v>
      </c>
      <c r="U3081">
        <f>IF(COUNTIF(T$2:T3080,T3081)&gt;=1,0,1)</f>
        <v>0</v>
      </c>
      <c r="V3081" s="26" t="s">
        <v>751</v>
      </c>
      <c r="W3081" s="26">
        <f t="shared" si="569"/>
        <v>2022</v>
      </c>
      <c r="X3081" s="26" t="str">
        <f t="shared" si="570"/>
        <v>01</v>
      </c>
      <c r="Y3081" s="26">
        <f t="shared" si="571"/>
        <v>14</v>
      </c>
      <c r="Z3081" s="26" t="str">
        <f t="shared" si="572"/>
        <v>19</v>
      </c>
      <c r="AA3081" s="26" t="str">
        <f t="shared" si="573"/>
        <v>03</v>
      </c>
      <c r="AB3081" s="26" t="str">
        <f t="shared" si="574"/>
        <v>47</v>
      </c>
      <c r="AC3081" s="86" t="str">
        <f t="shared" si="575"/>
        <v>CLS_TA_2500X1254px_65m_S2A_MSIL1C_20220114_0CC</v>
      </c>
      <c r="AD3081" s="41" t="s">
        <v>752</v>
      </c>
    </row>
    <row r="3082" spans="2:30" x14ac:dyDescent="0.25">
      <c r="B3082" t="s">
        <v>3866</v>
      </c>
      <c r="C3082" t="s">
        <v>3817</v>
      </c>
      <c r="D3082" s="7" t="s">
        <v>3826</v>
      </c>
      <c r="E3082" s="2" t="b">
        <v>1</v>
      </c>
      <c r="F3082" s="2" t="s">
        <v>3815</v>
      </c>
      <c r="G3082" s="7" t="s">
        <v>8</v>
      </c>
      <c r="H3082" t="s">
        <v>101</v>
      </c>
      <c r="I3082" s="53">
        <v>44575</v>
      </c>
      <c r="J3082" s="42" t="s">
        <v>110</v>
      </c>
      <c r="K3082" s="2" t="s">
        <v>156</v>
      </c>
      <c r="L3082" s="9">
        <v>0</v>
      </c>
      <c r="M3082" t="s">
        <v>3869</v>
      </c>
      <c r="N3082" s="2" t="s">
        <v>85</v>
      </c>
      <c r="O3082" s="2" t="s">
        <v>4139</v>
      </c>
      <c r="P3082" s="2" t="str">
        <f>VLOOKUP(I3082,Period!A:B,2,FALSE)</f>
        <v>2022H1</v>
      </c>
      <c r="Q3082" s="9">
        <f t="shared" si="567"/>
        <v>0</v>
      </c>
      <c r="R3082" s="2">
        <f t="shared" si="565"/>
        <v>0</v>
      </c>
      <c r="S3082" t="str">
        <f t="shared" si="568"/>
        <v>01 Clear (0%)</v>
      </c>
      <c r="T3082" t="str">
        <f t="shared" si="566"/>
        <v>44575S2A_MSIL1CCDM-MLB-CLSTA4457501 Clear (0%)</v>
      </c>
      <c r="U3082">
        <f>IF(COUNTIF(T$2:T3081,T3082)&gt;=1,0,1)</f>
        <v>0</v>
      </c>
      <c r="V3082" s="26" t="s">
        <v>751</v>
      </c>
      <c r="W3082" s="26">
        <f t="shared" si="569"/>
        <v>2022</v>
      </c>
      <c r="X3082" s="26" t="str">
        <f t="shared" si="570"/>
        <v>01</v>
      </c>
      <c r="Y3082" s="26">
        <f t="shared" si="571"/>
        <v>14</v>
      </c>
      <c r="Z3082" s="26" t="str">
        <f t="shared" si="572"/>
        <v>19</v>
      </c>
      <c r="AA3082" s="26" t="str">
        <f t="shared" si="573"/>
        <v>03</v>
      </c>
      <c r="AB3082" s="26" t="str">
        <f t="shared" si="574"/>
        <v>34</v>
      </c>
      <c r="AC3082" s="86" t="str">
        <f t="shared" si="575"/>
        <v>CLS_TA_2500X1254px_65m_S2A_MSIL1C_20220114_0CC</v>
      </c>
      <c r="AD3082" s="41" t="s">
        <v>752</v>
      </c>
    </row>
    <row r="3083" spans="2:30" x14ac:dyDescent="0.25">
      <c r="B3083" t="s">
        <v>3866</v>
      </c>
      <c r="C3083" t="s">
        <v>3817</v>
      </c>
      <c r="D3083" s="7" t="s">
        <v>3826</v>
      </c>
      <c r="E3083" s="2" t="b">
        <v>1</v>
      </c>
      <c r="F3083" s="2" t="s">
        <v>3815</v>
      </c>
      <c r="G3083" s="7" t="s">
        <v>8</v>
      </c>
      <c r="H3083" t="s">
        <v>101</v>
      </c>
      <c r="I3083" s="53">
        <v>44575</v>
      </c>
      <c r="J3083" s="42" t="s">
        <v>111</v>
      </c>
      <c r="K3083" s="2" t="s">
        <v>139</v>
      </c>
      <c r="L3083" s="9">
        <v>0</v>
      </c>
      <c r="M3083" t="s">
        <v>3869</v>
      </c>
      <c r="N3083" s="2" t="s">
        <v>85</v>
      </c>
      <c r="O3083" s="2" t="s">
        <v>4139</v>
      </c>
      <c r="P3083" s="2" t="str">
        <f>VLOOKUP(I3083,Period!A:B,2,FALSE)</f>
        <v>2022H1</v>
      </c>
      <c r="Q3083" s="9">
        <f t="shared" si="567"/>
        <v>0</v>
      </c>
      <c r="R3083" s="2">
        <f t="shared" si="565"/>
        <v>0</v>
      </c>
      <c r="S3083" t="str">
        <f t="shared" si="568"/>
        <v>01 Clear (0%)</v>
      </c>
      <c r="T3083" t="str">
        <f t="shared" si="566"/>
        <v>44575S2A_MSIL1CCDM-MLB-CLSTA4457501 Clear (0%)</v>
      </c>
      <c r="U3083">
        <f>IF(COUNTIF(T$2:T3082,T3083)&gt;=1,0,1)</f>
        <v>0</v>
      </c>
      <c r="V3083" s="26" t="s">
        <v>751</v>
      </c>
      <c r="W3083" s="26">
        <f t="shared" si="569"/>
        <v>2022</v>
      </c>
      <c r="X3083" s="26" t="str">
        <f t="shared" si="570"/>
        <v>01</v>
      </c>
      <c r="Y3083" s="26">
        <f t="shared" si="571"/>
        <v>14</v>
      </c>
      <c r="Z3083" s="26" t="str">
        <f t="shared" si="572"/>
        <v>19</v>
      </c>
      <c r="AA3083" s="26" t="str">
        <f t="shared" si="573"/>
        <v>03</v>
      </c>
      <c r="AB3083" s="26" t="str">
        <f t="shared" si="574"/>
        <v>33</v>
      </c>
      <c r="AC3083" s="86" t="str">
        <f t="shared" si="575"/>
        <v>CLS_TA_2500X1254px_65m_S2A_MSIL1C_20220114_0CC</v>
      </c>
      <c r="AD3083" s="41" t="s">
        <v>752</v>
      </c>
    </row>
    <row r="3084" spans="2:30" x14ac:dyDescent="0.25">
      <c r="B3084" t="s">
        <v>3866</v>
      </c>
      <c r="C3084" t="s">
        <v>3817</v>
      </c>
      <c r="D3084" s="7" t="s">
        <v>3826</v>
      </c>
      <c r="E3084" s="2" t="b">
        <v>1</v>
      </c>
      <c r="F3084" s="2" t="s">
        <v>3815</v>
      </c>
      <c r="G3084" s="7" t="s">
        <v>8</v>
      </c>
      <c r="H3084" t="s">
        <v>101</v>
      </c>
      <c r="I3084" s="57">
        <v>44572</v>
      </c>
      <c r="J3084" s="56" t="s">
        <v>103</v>
      </c>
      <c r="K3084" s="2" t="s">
        <v>152</v>
      </c>
      <c r="L3084" s="9">
        <v>17.7</v>
      </c>
      <c r="M3084" t="s">
        <v>3869</v>
      </c>
      <c r="N3084" s="2" t="s">
        <v>85</v>
      </c>
      <c r="O3084" s="2" t="s">
        <v>4139</v>
      </c>
      <c r="P3084" s="2" t="str">
        <f>VLOOKUP(I3084,Period!A:B,2,FALSE)</f>
        <v>2022H1</v>
      </c>
      <c r="Q3084" s="9">
        <f t="shared" si="567"/>
        <v>6.2</v>
      </c>
      <c r="R3084" s="2">
        <f t="shared" si="565"/>
        <v>10</v>
      </c>
      <c r="S3084" t="str">
        <f t="shared" si="568"/>
        <v>02 Sunny (10%-30%)</v>
      </c>
      <c r="T3084" t="str">
        <f t="shared" si="566"/>
        <v>44572S2A_MSIL1CCDM-MLB-CLSTA4457202 Sunny (10%-30%)</v>
      </c>
      <c r="U3084">
        <f>IF(COUNTIF(T$2:T3083,T3084)&gt;=1,0,1)</f>
        <v>1</v>
      </c>
      <c r="V3084" s="26" t="s">
        <v>751</v>
      </c>
      <c r="W3084" s="26">
        <f t="shared" si="569"/>
        <v>2022</v>
      </c>
      <c r="X3084" s="26" t="str">
        <f t="shared" si="570"/>
        <v>01</v>
      </c>
      <c r="Y3084" s="26">
        <f t="shared" si="571"/>
        <v>11</v>
      </c>
      <c r="Z3084" s="26" t="str">
        <f t="shared" si="572"/>
        <v>18</v>
      </c>
      <c r="AA3084" s="26" t="str">
        <f t="shared" si="573"/>
        <v>53</v>
      </c>
      <c r="AB3084" s="26" t="str">
        <f t="shared" si="574"/>
        <v>53</v>
      </c>
      <c r="AC3084" s="86" t="str">
        <f t="shared" si="575"/>
        <v>CLS_TA_2500X1254px_65m_S2A_MSIL1C_20220111_10CC</v>
      </c>
      <c r="AD3084" s="41" t="s">
        <v>752</v>
      </c>
    </row>
    <row r="3085" spans="2:30" x14ac:dyDescent="0.25">
      <c r="B3085" t="s">
        <v>3866</v>
      </c>
      <c r="C3085" t="s">
        <v>3817</v>
      </c>
      <c r="D3085" s="7" t="s">
        <v>3826</v>
      </c>
      <c r="E3085" s="2" t="b">
        <v>1</v>
      </c>
      <c r="F3085" s="2" t="s">
        <v>3815</v>
      </c>
      <c r="G3085" s="7" t="s">
        <v>8</v>
      </c>
      <c r="H3085" t="s">
        <v>101</v>
      </c>
      <c r="I3085" s="57">
        <v>44572</v>
      </c>
      <c r="J3085" s="56" t="s">
        <v>104</v>
      </c>
      <c r="K3085" s="2" t="s">
        <v>140</v>
      </c>
      <c r="L3085" s="9">
        <v>4.5</v>
      </c>
      <c r="M3085" t="s">
        <v>3869</v>
      </c>
      <c r="N3085" s="2" t="s">
        <v>85</v>
      </c>
      <c r="O3085" s="2" t="s">
        <v>4139</v>
      </c>
      <c r="P3085" s="2" t="str">
        <f>VLOOKUP(I3085,Period!A:B,2,FALSE)</f>
        <v>2022H1</v>
      </c>
      <c r="Q3085" s="9">
        <f t="shared" si="567"/>
        <v>6.2</v>
      </c>
      <c r="R3085" s="2">
        <f t="shared" si="565"/>
        <v>10</v>
      </c>
      <c r="S3085" t="str">
        <f t="shared" si="568"/>
        <v>02 Sunny (10%-30%)</v>
      </c>
      <c r="T3085" t="str">
        <f t="shared" si="566"/>
        <v>44572S2A_MSIL1CCDM-MLB-CLSTA4457202 Sunny (10%-30%)</v>
      </c>
      <c r="U3085">
        <f>IF(COUNTIF(T$2:T3084,T3085)&gt;=1,0,1)</f>
        <v>0</v>
      </c>
      <c r="V3085" s="26" t="s">
        <v>751</v>
      </c>
      <c r="W3085" s="26">
        <f t="shared" si="569"/>
        <v>2022</v>
      </c>
      <c r="X3085" s="26" t="str">
        <f t="shared" si="570"/>
        <v>01</v>
      </c>
      <c r="Y3085" s="26">
        <f t="shared" si="571"/>
        <v>11</v>
      </c>
      <c r="Z3085" s="26" t="str">
        <f t="shared" si="572"/>
        <v>18</v>
      </c>
      <c r="AA3085" s="26" t="str">
        <f t="shared" si="573"/>
        <v>53</v>
      </c>
      <c r="AB3085" s="26" t="str">
        <f t="shared" si="574"/>
        <v>52</v>
      </c>
      <c r="AC3085" s="86" t="str">
        <f t="shared" si="575"/>
        <v>CLS_TA_2500X1254px_65m_S2A_MSIL1C_20220111_10CC</v>
      </c>
      <c r="AD3085" s="41" t="s">
        <v>752</v>
      </c>
    </row>
    <row r="3086" spans="2:30" x14ac:dyDescent="0.25">
      <c r="B3086" t="s">
        <v>3866</v>
      </c>
      <c r="C3086" t="s">
        <v>3817</v>
      </c>
      <c r="D3086" s="7" t="s">
        <v>3826</v>
      </c>
      <c r="E3086" s="2" t="b">
        <v>1</v>
      </c>
      <c r="F3086" s="2" t="s">
        <v>3815</v>
      </c>
      <c r="G3086" s="7" t="s">
        <v>8</v>
      </c>
      <c r="H3086" t="s">
        <v>101</v>
      </c>
      <c r="I3086" s="57">
        <v>44572</v>
      </c>
      <c r="J3086" s="56" t="s">
        <v>110</v>
      </c>
      <c r="K3086" s="2" t="s">
        <v>163</v>
      </c>
      <c r="L3086" s="9">
        <v>1.1000000000000001</v>
      </c>
      <c r="M3086" t="s">
        <v>3869</v>
      </c>
      <c r="N3086" s="2" t="s">
        <v>85</v>
      </c>
      <c r="O3086" s="2" t="s">
        <v>4139</v>
      </c>
      <c r="P3086" s="2" t="str">
        <f>VLOOKUP(I3086,Period!A:B,2,FALSE)</f>
        <v>2022H1</v>
      </c>
      <c r="Q3086" s="9">
        <f t="shared" si="567"/>
        <v>6.2</v>
      </c>
      <c r="R3086" s="2">
        <f t="shared" si="565"/>
        <v>10</v>
      </c>
      <c r="S3086" t="str">
        <f t="shared" si="568"/>
        <v>02 Sunny (10%-30%)</v>
      </c>
      <c r="T3086" t="str">
        <f t="shared" si="566"/>
        <v>44572S2A_MSIL1CCDM-MLB-CLSTA4457202 Sunny (10%-30%)</v>
      </c>
      <c r="U3086">
        <f>IF(COUNTIF(T$2:T3085,T3086)&gt;=1,0,1)</f>
        <v>0</v>
      </c>
      <c r="V3086" s="26" t="s">
        <v>751</v>
      </c>
      <c r="W3086" s="26">
        <f t="shared" si="569"/>
        <v>2022</v>
      </c>
      <c r="X3086" s="26" t="str">
        <f t="shared" si="570"/>
        <v>01</v>
      </c>
      <c r="Y3086" s="26">
        <f t="shared" si="571"/>
        <v>11</v>
      </c>
      <c r="Z3086" s="26" t="str">
        <f t="shared" si="572"/>
        <v>18</v>
      </c>
      <c r="AA3086" s="26" t="str">
        <f t="shared" si="573"/>
        <v>53</v>
      </c>
      <c r="AB3086" s="26" t="str">
        <f t="shared" si="574"/>
        <v>38</v>
      </c>
      <c r="AC3086" s="86" t="str">
        <f t="shared" si="575"/>
        <v>CLS_TA_2500X1254px_65m_S2A_MSIL1C_20220111_10CC</v>
      </c>
      <c r="AD3086" s="41" t="s">
        <v>752</v>
      </c>
    </row>
    <row r="3087" spans="2:30" x14ac:dyDescent="0.25">
      <c r="B3087" t="s">
        <v>3866</v>
      </c>
      <c r="C3087" t="s">
        <v>3817</v>
      </c>
      <c r="D3087" s="7" t="s">
        <v>3826</v>
      </c>
      <c r="E3087" s="2" t="b">
        <v>1</v>
      </c>
      <c r="F3087" s="2" t="s">
        <v>3815</v>
      </c>
      <c r="G3087" s="7" t="s">
        <v>8</v>
      </c>
      <c r="H3087" t="s">
        <v>101</v>
      </c>
      <c r="I3087" s="57">
        <v>44572</v>
      </c>
      <c r="J3087" s="56" t="s">
        <v>111</v>
      </c>
      <c r="K3087" s="2" t="s">
        <v>143</v>
      </c>
      <c r="L3087" s="9">
        <v>1.5</v>
      </c>
      <c r="M3087" t="s">
        <v>3869</v>
      </c>
      <c r="N3087" s="2" t="s">
        <v>85</v>
      </c>
      <c r="O3087" s="2" t="s">
        <v>4139</v>
      </c>
      <c r="P3087" s="2" t="str">
        <f>VLOOKUP(I3087,Period!A:B,2,FALSE)</f>
        <v>2022H1</v>
      </c>
      <c r="Q3087" s="9">
        <f t="shared" si="567"/>
        <v>6.2</v>
      </c>
      <c r="R3087" s="2">
        <f t="shared" si="565"/>
        <v>10</v>
      </c>
      <c r="S3087" t="str">
        <f t="shared" si="568"/>
        <v>02 Sunny (10%-30%)</v>
      </c>
      <c r="T3087" t="str">
        <f t="shared" si="566"/>
        <v>44572S2A_MSIL1CCDM-MLB-CLSTA4457202 Sunny (10%-30%)</v>
      </c>
      <c r="U3087">
        <f>IF(COUNTIF(T$2:T3086,T3087)&gt;=1,0,1)</f>
        <v>0</v>
      </c>
      <c r="V3087" s="26" t="s">
        <v>751</v>
      </c>
      <c r="W3087" s="26">
        <f t="shared" si="569"/>
        <v>2022</v>
      </c>
      <c r="X3087" s="26" t="str">
        <f t="shared" si="570"/>
        <v>01</v>
      </c>
      <c r="Y3087" s="26">
        <f t="shared" si="571"/>
        <v>11</v>
      </c>
      <c r="Z3087" s="26" t="str">
        <f t="shared" si="572"/>
        <v>18</v>
      </c>
      <c r="AA3087" s="26" t="str">
        <f t="shared" si="573"/>
        <v>53</v>
      </c>
      <c r="AB3087" s="26" t="str">
        <f t="shared" si="574"/>
        <v>37</v>
      </c>
      <c r="AC3087" s="86" t="str">
        <f t="shared" si="575"/>
        <v>CLS_TA_2500X1254px_65m_S2A_MSIL1C_20220111_10CC</v>
      </c>
      <c r="AD3087" s="41" t="s">
        <v>752</v>
      </c>
    </row>
    <row r="3088" spans="2:30" x14ac:dyDescent="0.25">
      <c r="B3088" t="s">
        <v>3866</v>
      </c>
      <c r="C3088" t="s">
        <v>3817</v>
      </c>
      <c r="D3088" s="7" t="s">
        <v>3826</v>
      </c>
      <c r="E3088" s="2" t="b">
        <v>1</v>
      </c>
      <c r="F3088" s="2" t="s">
        <v>3815</v>
      </c>
      <c r="G3088" s="7" t="s">
        <v>8</v>
      </c>
      <c r="H3088" t="s">
        <v>101</v>
      </c>
      <c r="I3088" s="53">
        <v>44570</v>
      </c>
      <c r="J3088" s="42" t="s">
        <v>103</v>
      </c>
      <c r="K3088" s="2" t="s">
        <v>124</v>
      </c>
      <c r="L3088" s="9">
        <v>0</v>
      </c>
      <c r="M3088" t="s">
        <v>3869</v>
      </c>
      <c r="N3088" s="2" t="s">
        <v>85</v>
      </c>
      <c r="O3088" s="2" t="s">
        <v>4139</v>
      </c>
      <c r="P3088" s="2" t="str">
        <f>VLOOKUP(I3088,Period!A:B,2,FALSE)</f>
        <v>2022H1</v>
      </c>
      <c r="Q3088" s="9">
        <f t="shared" si="567"/>
        <v>0</v>
      </c>
      <c r="R3088" s="2">
        <f t="shared" si="565"/>
        <v>0</v>
      </c>
      <c r="S3088" t="str">
        <f t="shared" si="568"/>
        <v>01 Clear (0%)</v>
      </c>
      <c r="T3088" t="str">
        <f t="shared" si="566"/>
        <v>44570S2A_MSIL1CCDM-MLB-CLSTA4457001 Clear (0%)</v>
      </c>
      <c r="U3088">
        <f>IF(COUNTIF(T$2:T3087,T3088)&gt;=1,0,1)</f>
        <v>1</v>
      </c>
      <c r="V3088" s="26" t="s">
        <v>751</v>
      </c>
      <c r="W3088" s="26">
        <f t="shared" si="569"/>
        <v>2022</v>
      </c>
      <c r="X3088" s="26" t="str">
        <f t="shared" si="570"/>
        <v>01</v>
      </c>
      <c r="Y3088" s="26" t="str">
        <f t="shared" si="571"/>
        <v>09</v>
      </c>
      <c r="Z3088" s="26" t="str">
        <f t="shared" si="572"/>
        <v>19</v>
      </c>
      <c r="AA3088" s="26" t="str">
        <f t="shared" si="573"/>
        <v>03</v>
      </c>
      <c r="AB3088" s="26" t="str">
        <f t="shared" si="574"/>
        <v>43</v>
      </c>
      <c r="AC3088" s="86" t="str">
        <f t="shared" si="575"/>
        <v>CLS_TA_2500X1254px_65m_S2A_MSIL1C_20220109_0CC</v>
      </c>
      <c r="AD3088" s="41" t="s">
        <v>752</v>
      </c>
    </row>
    <row r="3089" spans="2:30" x14ac:dyDescent="0.25">
      <c r="B3089" t="s">
        <v>3866</v>
      </c>
      <c r="C3089" t="s">
        <v>3817</v>
      </c>
      <c r="D3089" s="7" t="s">
        <v>3826</v>
      </c>
      <c r="E3089" s="2" t="b">
        <v>1</v>
      </c>
      <c r="F3089" s="2" t="s">
        <v>3815</v>
      </c>
      <c r="G3089" s="7" t="s">
        <v>8</v>
      </c>
      <c r="H3089" t="s">
        <v>101</v>
      </c>
      <c r="I3089" s="53">
        <v>44570</v>
      </c>
      <c r="J3089" s="42" t="s">
        <v>104</v>
      </c>
      <c r="K3089" s="2" t="s">
        <v>124</v>
      </c>
      <c r="L3089" s="9">
        <v>0</v>
      </c>
      <c r="M3089" t="s">
        <v>3869</v>
      </c>
      <c r="N3089" s="2" t="s">
        <v>85</v>
      </c>
      <c r="O3089" s="2" t="s">
        <v>4139</v>
      </c>
      <c r="P3089" s="2" t="str">
        <f>VLOOKUP(I3089,Period!A:B,2,FALSE)</f>
        <v>2022H1</v>
      </c>
      <c r="Q3089" s="9">
        <f t="shared" si="567"/>
        <v>0</v>
      </c>
      <c r="R3089" s="2">
        <f t="shared" si="565"/>
        <v>0</v>
      </c>
      <c r="S3089" t="str">
        <f t="shared" si="568"/>
        <v>01 Clear (0%)</v>
      </c>
      <c r="T3089" t="str">
        <f t="shared" si="566"/>
        <v>44570S2A_MSIL1CCDM-MLB-CLSTA4457001 Clear (0%)</v>
      </c>
      <c r="U3089">
        <f>IF(COUNTIF(T$2:T3088,T3089)&gt;=1,0,1)</f>
        <v>0</v>
      </c>
      <c r="V3089" s="26" t="s">
        <v>751</v>
      </c>
      <c r="W3089" s="26">
        <f t="shared" si="569"/>
        <v>2022</v>
      </c>
      <c r="X3089" s="26" t="str">
        <f t="shared" si="570"/>
        <v>01</v>
      </c>
      <c r="Y3089" s="26" t="str">
        <f t="shared" si="571"/>
        <v>09</v>
      </c>
      <c r="Z3089" s="26" t="str">
        <f t="shared" si="572"/>
        <v>19</v>
      </c>
      <c r="AA3089" s="26" t="str">
        <f t="shared" si="573"/>
        <v>03</v>
      </c>
      <c r="AB3089" s="26" t="str">
        <f t="shared" si="574"/>
        <v>43</v>
      </c>
      <c r="AC3089" s="86" t="str">
        <f t="shared" si="575"/>
        <v>CLS_TA_2500X1254px_65m_S2A_MSIL1C_20220109_0CC</v>
      </c>
      <c r="AD3089" s="41" t="s">
        <v>752</v>
      </c>
    </row>
    <row r="3090" spans="2:30" x14ac:dyDescent="0.25">
      <c r="B3090" t="s">
        <v>3866</v>
      </c>
      <c r="C3090" t="s">
        <v>3817</v>
      </c>
      <c r="D3090" s="7" t="s">
        <v>3826</v>
      </c>
      <c r="E3090" s="2" t="b">
        <v>1</v>
      </c>
      <c r="F3090" s="2" t="s">
        <v>3815</v>
      </c>
      <c r="G3090" s="7" t="s">
        <v>8</v>
      </c>
      <c r="H3090" t="s">
        <v>101</v>
      </c>
      <c r="I3090" s="53">
        <v>44570</v>
      </c>
      <c r="J3090" s="42" t="s">
        <v>110</v>
      </c>
      <c r="K3090" s="2" t="s">
        <v>171</v>
      </c>
      <c r="L3090" s="9">
        <v>0</v>
      </c>
      <c r="M3090" t="s">
        <v>3869</v>
      </c>
      <c r="N3090" s="2" t="s">
        <v>85</v>
      </c>
      <c r="O3090" s="2" t="s">
        <v>4139</v>
      </c>
      <c r="P3090" s="2" t="str">
        <f>VLOOKUP(I3090,Period!A:B,2,FALSE)</f>
        <v>2022H1</v>
      </c>
      <c r="Q3090" s="9">
        <f t="shared" si="567"/>
        <v>0</v>
      </c>
      <c r="R3090" s="2">
        <f t="shared" si="565"/>
        <v>0</v>
      </c>
      <c r="S3090" t="str">
        <f t="shared" si="568"/>
        <v>01 Clear (0%)</v>
      </c>
      <c r="T3090" t="str">
        <f t="shared" si="566"/>
        <v>44570S2A_MSIL1CCDM-MLB-CLSTA4457001 Clear (0%)</v>
      </c>
      <c r="U3090">
        <f>IF(COUNTIF(T$2:T3089,T3090)&gt;=1,0,1)</f>
        <v>0</v>
      </c>
      <c r="V3090" s="26" t="s">
        <v>751</v>
      </c>
      <c r="W3090" s="26">
        <f t="shared" si="569"/>
        <v>2022</v>
      </c>
      <c r="X3090" s="26" t="str">
        <f t="shared" si="570"/>
        <v>01</v>
      </c>
      <c r="Y3090" s="26" t="str">
        <f t="shared" si="571"/>
        <v>09</v>
      </c>
      <c r="Z3090" s="26" t="str">
        <f t="shared" si="572"/>
        <v>19</v>
      </c>
      <c r="AA3090" s="26" t="str">
        <f t="shared" si="573"/>
        <v>03</v>
      </c>
      <c r="AB3090" s="26" t="str">
        <f t="shared" si="574"/>
        <v>29</v>
      </c>
      <c r="AC3090" s="86" t="str">
        <f t="shared" si="575"/>
        <v>CLS_TA_2500X1254px_65m_S2A_MSIL1C_20220109_0CC</v>
      </c>
      <c r="AD3090" s="41" t="s">
        <v>752</v>
      </c>
    </row>
    <row r="3091" spans="2:30" x14ac:dyDescent="0.25">
      <c r="B3091" t="s">
        <v>3866</v>
      </c>
      <c r="C3091" t="s">
        <v>3817</v>
      </c>
      <c r="D3091" s="7" t="s">
        <v>3826</v>
      </c>
      <c r="E3091" s="2" t="b">
        <v>1</v>
      </c>
      <c r="F3091" s="2" t="s">
        <v>3815</v>
      </c>
      <c r="G3091" s="7" t="s">
        <v>8</v>
      </c>
      <c r="H3091" t="s">
        <v>101</v>
      </c>
      <c r="I3091" s="53">
        <v>44570</v>
      </c>
      <c r="J3091" s="42" t="s">
        <v>111</v>
      </c>
      <c r="K3091" s="2" t="s">
        <v>168</v>
      </c>
      <c r="L3091" s="9">
        <v>0</v>
      </c>
      <c r="M3091" t="s">
        <v>3869</v>
      </c>
      <c r="N3091" s="2" t="s">
        <v>85</v>
      </c>
      <c r="O3091" s="2" t="s">
        <v>4139</v>
      </c>
      <c r="P3091" s="2" t="str">
        <f>VLOOKUP(I3091,Period!A:B,2,FALSE)</f>
        <v>2022H1</v>
      </c>
      <c r="Q3091" s="9">
        <f t="shared" si="567"/>
        <v>0</v>
      </c>
      <c r="R3091" s="2">
        <f t="shared" si="565"/>
        <v>0</v>
      </c>
      <c r="S3091" t="str">
        <f t="shared" si="568"/>
        <v>01 Clear (0%)</v>
      </c>
      <c r="T3091" t="str">
        <f t="shared" si="566"/>
        <v>44570S2A_MSIL1CCDM-MLB-CLSTA4457001 Clear (0%)</v>
      </c>
      <c r="U3091">
        <f>IF(COUNTIF(T$2:T3090,T3091)&gt;=1,0,1)</f>
        <v>0</v>
      </c>
      <c r="V3091" s="26" t="s">
        <v>751</v>
      </c>
      <c r="W3091" s="26">
        <f t="shared" si="569"/>
        <v>2022</v>
      </c>
      <c r="X3091" s="26" t="str">
        <f t="shared" si="570"/>
        <v>01</v>
      </c>
      <c r="Y3091" s="26" t="str">
        <f t="shared" si="571"/>
        <v>09</v>
      </c>
      <c r="Z3091" s="26" t="str">
        <f t="shared" si="572"/>
        <v>19</v>
      </c>
      <c r="AA3091" s="26" t="str">
        <f t="shared" si="573"/>
        <v>03</v>
      </c>
      <c r="AB3091" s="26" t="str">
        <f t="shared" si="574"/>
        <v>28</v>
      </c>
      <c r="AC3091" s="86" t="str">
        <f t="shared" si="575"/>
        <v>CLS_TA_2500X1254px_65m_S2A_MSIL1C_20220109_0CC</v>
      </c>
      <c r="AD3091" s="41" t="s">
        <v>752</v>
      </c>
    </row>
    <row r="3092" spans="2:30" x14ac:dyDescent="0.25">
      <c r="B3092" t="s">
        <v>3866</v>
      </c>
      <c r="C3092" t="s">
        <v>3817</v>
      </c>
      <c r="D3092" s="7" t="s">
        <v>3826</v>
      </c>
      <c r="E3092" s="2" t="b">
        <v>1</v>
      </c>
      <c r="F3092" s="2" t="s">
        <v>3815</v>
      </c>
      <c r="G3092" s="7" t="s">
        <v>8</v>
      </c>
      <c r="H3092" t="s">
        <v>101</v>
      </c>
      <c r="I3092" s="57">
        <v>44567</v>
      </c>
      <c r="J3092" s="56" t="s">
        <v>103</v>
      </c>
      <c r="K3092" s="2" t="s">
        <v>135</v>
      </c>
      <c r="L3092" s="9">
        <v>1.3</v>
      </c>
      <c r="M3092" t="s">
        <v>3869</v>
      </c>
      <c r="N3092" s="2" t="s">
        <v>85</v>
      </c>
      <c r="O3092" s="2" t="s">
        <v>4139</v>
      </c>
      <c r="P3092" s="2" t="str">
        <f>VLOOKUP(I3092,Period!A:B,2,FALSE)</f>
        <v>2022H1</v>
      </c>
      <c r="Q3092" s="9">
        <f t="shared" si="567"/>
        <v>0.85000000000000009</v>
      </c>
      <c r="R3092" s="2">
        <f t="shared" si="565"/>
        <v>10</v>
      </c>
      <c r="S3092" t="str">
        <f t="shared" si="568"/>
        <v>02 Sunny (10%-30%)</v>
      </c>
      <c r="T3092" t="str">
        <f t="shared" si="566"/>
        <v>44567S2A_MSIL1CCDM-MLB-CLSTA4456702 Sunny (10%-30%)</v>
      </c>
      <c r="U3092">
        <f>IF(COUNTIF(T$2:T3091,T3092)&gt;=1,0,1)</f>
        <v>1</v>
      </c>
      <c r="V3092" s="26" t="s">
        <v>751</v>
      </c>
      <c r="W3092" s="26">
        <f t="shared" si="569"/>
        <v>2022</v>
      </c>
      <c r="X3092" s="26" t="str">
        <f t="shared" si="570"/>
        <v>01</v>
      </c>
      <c r="Y3092" s="26" t="str">
        <f t="shared" si="571"/>
        <v>06</v>
      </c>
      <c r="Z3092" s="26" t="str">
        <f t="shared" si="572"/>
        <v>18</v>
      </c>
      <c r="AA3092" s="26" t="str">
        <f t="shared" si="573"/>
        <v>53</v>
      </c>
      <c r="AB3092" s="26" t="str">
        <f t="shared" si="574"/>
        <v>48</v>
      </c>
      <c r="AC3092" s="86" t="str">
        <f t="shared" si="575"/>
        <v>CLS_TA_2500X1254px_65m_S2A_MSIL1C_20220106_10CC</v>
      </c>
      <c r="AD3092" s="41" t="s">
        <v>752</v>
      </c>
    </row>
    <row r="3093" spans="2:30" x14ac:dyDescent="0.25">
      <c r="B3093" t="s">
        <v>3866</v>
      </c>
      <c r="C3093" t="s">
        <v>3817</v>
      </c>
      <c r="D3093" s="7" t="s">
        <v>3826</v>
      </c>
      <c r="E3093" s="2" t="b">
        <v>1</v>
      </c>
      <c r="F3093" s="2" t="s">
        <v>3815</v>
      </c>
      <c r="G3093" s="7" t="s">
        <v>8</v>
      </c>
      <c r="H3093" t="s">
        <v>101</v>
      </c>
      <c r="I3093" s="57">
        <v>44567</v>
      </c>
      <c r="J3093" s="56" t="s">
        <v>104</v>
      </c>
      <c r="K3093" s="2" t="s">
        <v>133</v>
      </c>
      <c r="L3093" s="9">
        <v>0</v>
      </c>
      <c r="M3093" t="s">
        <v>3869</v>
      </c>
      <c r="N3093" s="2" t="s">
        <v>85</v>
      </c>
      <c r="O3093" s="2" t="s">
        <v>4139</v>
      </c>
      <c r="P3093" s="2" t="str">
        <f>VLOOKUP(I3093,Period!A:B,2,FALSE)</f>
        <v>2022H1</v>
      </c>
      <c r="Q3093" s="9">
        <f t="shared" si="567"/>
        <v>0.85000000000000009</v>
      </c>
      <c r="R3093" s="2">
        <f t="shared" si="565"/>
        <v>10</v>
      </c>
      <c r="S3093" t="str">
        <f t="shared" si="568"/>
        <v>02 Sunny (10%-30%)</v>
      </c>
      <c r="T3093" t="str">
        <f t="shared" si="566"/>
        <v>44567S2A_MSIL1CCDM-MLB-CLSTA4456702 Sunny (10%-30%)</v>
      </c>
      <c r="U3093">
        <f>IF(COUNTIF(T$2:T3092,T3093)&gt;=1,0,1)</f>
        <v>0</v>
      </c>
      <c r="V3093" s="26" t="s">
        <v>751</v>
      </c>
      <c r="W3093" s="26">
        <f t="shared" si="569"/>
        <v>2022</v>
      </c>
      <c r="X3093" s="26" t="str">
        <f t="shared" si="570"/>
        <v>01</v>
      </c>
      <c r="Y3093" s="26" t="str">
        <f t="shared" si="571"/>
        <v>06</v>
      </c>
      <c r="Z3093" s="26" t="str">
        <f t="shared" si="572"/>
        <v>18</v>
      </c>
      <c r="AA3093" s="26" t="str">
        <f t="shared" si="573"/>
        <v>53</v>
      </c>
      <c r="AB3093" s="26" t="str">
        <f t="shared" si="574"/>
        <v>47</v>
      </c>
      <c r="AC3093" s="86" t="str">
        <f t="shared" si="575"/>
        <v>CLS_TA_2500X1254px_65m_S2A_MSIL1C_20220106_10CC</v>
      </c>
      <c r="AD3093" s="41" t="s">
        <v>752</v>
      </c>
    </row>
    <row r="3094" spans="2:30" x14ac:dyDescent="0.25">
      <c r="B3094" t="s">
        <v>3866</v>
      </c>
      <c r="C3094" t="s">
        <v>3817</v>
      </c>
      <c r="D3094" s="7" t="s">
        <v>3826</v>
      </c>
      <c r="E3094" s="2" t="b">
        <v>1</v>
      </c>
      <c r="F3094" s="2" t="s">
        <v>3815</v>
      </c>
      <c r="G3094" s="7" t="s">
        <v>8</v>
      </c>
      <c r="H3094" t="s">
        <v>101</v>
      </c>
      <c r="I3094" s="57">
        <v>44567</v>
      </c>
      <c r="J3094" s="56" t="s">
        <v>110</v>
      </c>
      <c r="K3094" s="2" t="s">
        <v>157</v>
      </c>
      <c r="L3094" s="9">
        <v>1.1000000000000001</v>
      </c>
      <c r="M3094" t="s">
        <v>3869</v>
      </c>
      <c r="N3094" s="2" t="s">
        <v>85</v>
      </c>
      <c r="O3094" s="2" t="s">
        <v>4139</v>
      </c>
      <c r="P3094" s="2" t="str">
        <f>VLOOKUP(I3094,Period!A:B,2,FALSE)</f>
        <v>2022H1</v>
      </c>
      <c r="Q3094" s="9">
        <f t="shared" si="567"/>
        <v>0.85000000000000009</v>
      </c>
      <c r="R3094" s="2">
        <f t="shared" si="565"/>
        <v>10</v>
      </c>
      <c r="S3094" t="str">
        <f t="shared" si="568"/>
        <v>02 Sunny (10%-30%)</v>
      </c>
      <c r="T3094" t="str">
        <f t="shared" si="566"/>
        <v>44567S2A_MSIL1CCDM-MLB-CLSTA4456702 Sunny (10%-30%)</v>
      </c>
      <c r="U3094">
        <f>IF(COUNTIF(T$2:T3093,T3094)&gt;=1,0,1)</f>
        <v>0</v>
      </c>
      <c r="V3094" s="26" t="s">
        <v>751</v>
      </c>
      <c r="W3094" s="26">
        <f t="shared" si="569"/>
        <v>2022</v>
      </c>
      <c r="X3094" s="26" t="str">
        <f t="shared" si="570"/>
        <v>01</v>
      </c>
      <c r="Y3094" s="26" t="str">
        <f t="shared" si="571"/>
        <v>06</v>
      </c>
      <c r="Z3094" s="26" t="str">
        <f t="shared" si="572"/>
        <v>18</v>
      </c>
      <c r="AA3094" s="26" t="str">
        <f t="shared" si="573"/>
        <v>53</v>
      </c>
      <c r="AB3094" s="26" t="str">
        <f t="shared" si="574"/>
        <v>33</v>
      </c>
      <c r="AC3094" s="86" t="str">
        <f t="shared" si="575"/>
        <v>CLS_TA_2500X1254px_65m_S2A_MSIL1C_20220106_10CC</v>
      </c>
      <c r="AD3094" s="41" t="s">
        <v>752</v>
      </c>
    </row>
    <row r="3095" spans="2:30" x14ac:dyDescent="0.25">
      <c r="B3095" t="s">
        <v>3866</v>
      </c>
      <c r="C3095" t="s">
        <v>3817</v>
      </c>
      <c r="D3095" s="7" t="s">
        <v>3826</v>
      </c>
      <c r="E3095" s="2" t="b">
        <v>1</v>
      </c>
      <c r="F3095" s="2" t="s">
        <v>3815</v>
      </c>
      <c r="G3095" s="7" t="s">
        <v>8</v>
      </c>
      <c r="H3095" t="s">
        <v>101</v>
      </c>
      <c r="I3095" s="57">
        <v>44567</v>
      </c>
      <c r="J3095" s="56" t="s">
        <v>111</v>
      </c>
      <c r="K3095" s="2" t="s">
        <v>170</v>
      </c>
      <c r="L3095" s="9">
        <v>1</v>
      </c>
      <c r="M3095" t="s">
        <v>3869</v>
      </c>
      <c r="N3095" s="2" t="s">
        <v>85</v>
      </c>
      <c r="O3095" s="2" t="s">
        <v>4139</v>
      </c>
      <c r="P3095" s="2" t="str">
        <f>VLOOKUP(I3095,Period!A:B,2,FALSE)</f>
        <v>2022H1</v>
      </c>
      <c r="Q3095" s="9">
        <f t="shared" si="567"/>
        <v>0.85000000000000009</v>
      </c>
      <c r="R3095" s="2">
        <f t="shared" si="565"/>
        <v>10</v>
      </c>
      <c r="S3095" t="str">
        <f t="shared" si="568"/>
        <v>02 Sunny (10%-30%)</v>
      </c>
      <c r="T3095" t="str">
        <f t="shared" si="566"/>
        <v>44567S2A_MSIL1CCDM-MLB-CLSTA4456702 Sunny (10%-30%)</v>
      </c>
      <c r="U3095">
        <f>IF(COUNTIF(T$2:T3094,T3095)&gt;=1,0,1)</f>
        <v>0</v>
      </c>
      <c r="V3095" s="26" t="s">
        <v>751</v>
      </c>
      <c r="W3095" s="26">
        <f t="shared" si="569"/>
        <v>2022</v>
      </c>
      <c r="X3095" s="26" t="str">
        <f t="shared" si="570"/>
        <v>01</v>
      </c>
      <c r="Y3095" s="26" t="str">
        <f t="shared" si="571"/>
        <v>06</v>
      </c>
      <c r="Z3095" s="26" t="str">
        <f t="shared" si="572"/>
        <v>18</v>
      </c>
      <c r="AA3095" s="26" t="str">
        <f t="shared" si="573"/>
        <v>53</v>
      </c>
      <c r="AB3095" s="26" t="str">
        <f t="shared" si="574"/>
        <v>32</v>
      </c>
      <c r="AC3095" s="86" t="str">
        <f t="shared" si="575"/>
        <v>CLS_TA_2500X1254px_65m_S2A_MSIL1C_20220106_10CC</v>
      </c>
      <c r="AD3095" s="41" t="s">
        <v>752</v>
      </c>
    </row>
    <row r="3096" spans="2:30" x14ac:dyDescent="0.25">
      <c r="B3096" t="s">
        <v>3866</v>
      </c>
      <c r="C3096" t="s">
        <v>3817</v>
      </c>
      <c r="D3096" s="7" t="s">
        <v>3826</v>
      </c>
      <c r="E3096" s="2" t="b">
        <v>1</v>
      </c>
      <c r="F3096" s="2" t="s">
        <v>3815</v>
      </c>
      <c r="G3096" s="7" t="s">
        <v>8</v>
      </c>
      <c r="H3096" t="s">
        <v>101</v>
      </c>
      <c r="I3096" s="53">
        <v>44565</v>
      </c>
      <c r="J3096" s="42" t="s">
        <v>103</v>
      </c>
      <c r="K3096" s="2" t="s">
        <v>145</v>
      </c>
      <c r="L3096" s="9">
        <v>87.4</v>
      </c>
      <c r="M3096" t="s">
        <v>3869</v>
      </c>
      <c r="N3096" s="2" t="s">
        <v>85</v>
      </c>
      <c r="O3096" s="2" t="s">
        <v>4139</v>
      </c>
      <c r="P3096" s="2" t="str">
        <f>VLOOKUP(I3096,Period!A:B,2,FALSE)</f>
        <v>2022H1</v>
      </c>
      <c r="Q3096" s="9">
        <f t="shared" si="567"/>
        <v>85.324999999999989</v>
      </c>
      <c r="R3096" s="2">
        <f t="shared" si="565"/>
        <v>90</v>
      </c>
      <c r="S3096" t="str">
        <f t="shared" si="568"/>
        <v>03 Cloudy (40%-90%)</v>
      </c>
      <c r="T3096" t="str">
        <f t="shared" si="566"/>
        <v>44565S2A_MSIL1CCDM-MLB-CLSTA4456503 Cloudy (40%-90%)</v>
      </c>
      <c r="U3096">
        <f>IF(COUNTIF(T$2:T3095,T3096)&gt;=1,0,1)</f>
        <v>1</v>
      </c>
      <c r="V3096" s="26" t="s">
        <v>751</v>
      </c>
      <c r="W3096" s="26">
        <f t="shared" si="569"/>
        <v>2022</v>
      </c>
      <c r="X3096" s="26" t="str">
        <f t="shared" si="570"/>
        <v>01</v>
      </c>
      <c r="Y3096" s="26" t="str">
        <f t="shared" si="571"/>
        <v>04</v>
      </c>
      <c r="Z3096" s="26" t="str">
        <f t="shared" si="572"/>
        <v>19</v>
      </c>
      <c r="AA3096" s="26" t="str">
        <f t="shared" si="573"/>
        <v>03</v>
      </c>
      <c r="AB3096" s="26" t="str">
        <f t="shared" si="574"/>
        <v>49</v>
      </c>
      <c r="AC3096" s="86" t="str">
        <f t="shared" si="575"/>
        <v>CLS_TA_2500X1254px_65m_S2A_MSIL1C_20220104_90CC</v>
      </c>
      <c r="AD3096" s="41" t="s">
        <v>752</v>
      </c>
    </row>
    <row r="3097" spans="2:30" x14ac:dyDescent="0.25">
      <c r="B3097" t="s">
        <v>3866</v>
      </c>
      <c r="C3097" t="s">
        <v>3817</v>
      </c>
      <c r="D3097" s="7" t="s">
        <v>3826</v>
      </c>
      <c r="E3097" s="2" t="b">
        <v>1</v>
      </c>
      <c r="F3097" s="2" t="s">
        <v>3815</v>
      </c>
      <c r="G3097" s="7" t="s">
        <v>8</v>
      </c>
      <c r="H3097" t="s">
        <v>101</v>
      </c>
      <c r="I3097" s="53">
        <v>44565</v>
      </c>
      <c r="J3097" s="42" t="s">
        <v>104</v>
      </c>
      <c r="K3097" s="2" t="s">
        <v>137</v>
      </c>
      <c r="L3097" s="9">
        <v>81.3</v>
      </c>
      <c r="M3097" t="s">
        <v>3869</v>
      </c>
      <c r="N3097" s="2" t="s">
        <v>85</v>
      </c>
      <c r="O3097" s="2" t="s">
        <v>4139</v>
      </c>
      <c r="P3097" s="2" t="str">
        <f>VLOOKUP(I3097,Period!A:B,2,FALSE)</f>
        <v>2022H1</v>
      </c>
      <c r="Q3097" s="9">
        <f t="shared" si="567"/>
        <v>85.324999999999989</v>
      </c>
      <c r="R3097" s="2">
        <f t="shared" si="565"/>
        <v>90</v>
      </c>
      <c r="S3097" t="str">
        <f t="shared" si="568"/>
        <v>03 Cloudy (40%-90%)</v>
      </c>
      <c r="T3097" t="str">
        <f t="shared" si="566"/>
        <v>44565S2A_MSIL1CCDM-MLB-CLSTA4456503 Cloudy (40%-90%)</v>
      </c>
      <c r="U3097">
        <f>IF(COUNTIF(T$2:T3096,T3097)&gt;=1,0,1)</f>
        <v>0</v>
      </c>
      <c r="V3097" s="26" t="s">
        <v>751</v>
      </c>
      <c r="W3097" s="26">
        <f t="shared" si="569"/>
        <v>2022</v>
      </c>
      <c r="X3097" s="26" t="str">
        <f t="shared" si="570"/>
        <v>01</v>
      </c>
      <c r="Y3097" s="26" t="str">
        <f t="shared" si="571"/>
        <v>04</v>
      </c>
      <c r="Z3097" s="26" t="str">
        <f t="shared" si="572"/>
        <v>19</v>
      </c>
      <c r="AA3097" s="26" t="str">
        <f t="shared" si="573"/>
        <v>03</v>
      </c>
      <c r="AB3097" s="26" t="str">
        <f t="shared" si="574"/>
        <v>48</v>
      </c>
      <c r="AC3097" s="86" t="str">
        <f t="shared" si="575"/>
        <v>CLS_TA_2500X1254px_65m_S2A_MSIL1C_20220104_90CC</v>
      </c>
      <c r="AD3097" s="41" t="s">
        <v>752</v>
      </c>
    </row>
    <row r="3098" spans="2:30" x14ac:dyDescent="0.25">
      <c r="B3098" t="s">
        <v>3866</v>
      </c>
      <c r="C3098" t="s">
        <v>3817</v>
      </c>
      <c r="D3098" s="7" t="s">
        <v>3826</v>
      </c>
      <c r="E3098" s="2" t="b">
        <v>1</v>
      </c>
      <c r="F3098" s="2" t="s">
        <v>3815</v>
      </c>
      <c r="G3098" s="7" t="s">
        <v>8</v>
      </c>
      <c r="H3098" t="s">
        <v>101</v>
      </c>
      <c r="I3098" s="53">
        <v>44565</v>
      </c>
      <c r="J3098" s="42" t="s">
        <v>110</v>
      </c>
      <c r="K3098" s="2" t="s">
        <v>149</v>
      </c>
      <c r="L3098" s="9">
        <v>87.6</v>
      </c>
      <c r="M3098" t="s">
        <v>3869</v>
      </c>
      <c r="N3098" s="2" t="s">
        <v>85</v>
      </c>
      <c r="O3098" s="2" t="s">
        <v>4139</v>
      </c>
      <c r="P3098" s="2" t="str">
        <f>VLOOKUP(I3098,Period!A:B,2,FALSE)</f>
        <v>2022H1</v>
      </c>
      <c r="Q3098" s="9">
        <f t="shared" si="567"/>
        <v>85.324999999999989</v>
      </c>
      <c r="R3098" s="2">
        <f t="shared" si="565"/>
        <v>90</v>
      </c>
      <c r="S3098" t="str">
        <f t="shared" si="568"/>
        <v>03 Cloudy (40%-90%)</v>
      </c>
      <c r="T3098" t="str">
        <f t="shared" si="566"/>
        <v>44565S2A_MSIL1CCDM-MLB-CLSTA4456503 Cloudy (40%-90%)</v>
      </c>
      <c r="U3098">
        <f>IF(COUNTIF(T$2:T3097,T3098)&gt;=1,0,1)</f>
        <v>0</v>
      </c>
      <c r="V3098" s="26" t="s">
        <v>751</v>
      </c>
      <c r="W3098" s="26">
        <f t="shared" si="569"/>
        <v>2022</v>
      </c>
      <c r="X3098" s="26" t="str">
        <f t="shared" si="570"/>
        <v>01</v>
      </c>
      <c r="Y3098" s="26" t="str">
        <f t="shared" si="571"/>
        <v>04</v>
      </c>
      <c r="Z3098" s="26" t="str">
        <f t="shared" si="572"/>
        <v>19</v>
      </c>
      <c r="AA3098" s="26" t="str">
        <f t="shared" si="573"/>
        <v>03</v>
      </c>
      <c r="AB3098" s="26" t="str">
        <f t="shared" si="574"/>
        <v>35</v>
      </c>
      <c r="AC3098" s="86" t="str">
        <f t="shared" si="575"/>
        <v>CLS_TA_2500X1254px_65m_S2A_MSIL1C_20220104_90CC</v>
      </c>
      <c r="AD3098" s="41" t="s">
        <v>752</v>
      </c>
    </row>
    <row r="3099" spans="2:30" x14ac:dyDescent="0.25">
      <c r="B3099" t="s">
        <v>3866</v>
      </c>
      <c r="C3099" t="s">
        <v>3817</v>
      </c>
      <c r="D3099" s="7" t="s">
        <v>3826</v>
      </c>
      <c r="E3099" s="2" t="b">
        <v>1</v>
      </c>
      <c r="F3099" s="2" t="s">
        <v>3815</v>
      </c>
      <c r="G3099" s="7" t="s">
        <v>8</v>
      </c>
      <c r="H3099" t="s">
        <v>101</v>
      </c>
      <c r="I3099" s="53">
        <v>44565</v>
      </c>
      <c r="J3099" s="42" t="s">
        <v>111</v>
      </c>
      <c r="K3099" s="2" t="s">
        <v>156</v>
      </c>
      <c r="L3099" s="9">
        <v>85</v>
      </c>
      <c r="M3099" t="s">
        <v>3869</v>
      </c>
      <c r="N3099" s="2" t="s">
        <v>85</v>
      </c>
      <c r="O3099" s="2" t="s">
        <v>4139</v>
      </c>
      <c r="P3099" s="2" t="str">
        <f>VLOOKUP(I3099,Period!A:B,2,FALSE)</f>
        <v>2022H1</v>
      </c>
      <c r="Q3099" s="9">
        <f t="shared" si="567"/>
        <v>85.324999999999989</v>
      </c>
      <c r="R3099" s="2">
        <f t="shared" si="565"/>
        <v>90</v>
      </c>
      <c r="S3099" t="str">
        <f t="shared" si="568"/>
        <v>03 Cloudy (40%-90%)</v>
      </c>
      <c r="T3099" t="str">
        <f t="shared" si="566"/>
        <v>44565S2A_MSIL1CCDM-MLB-CLSTA4456503 Cloudy (40%-90%)</v>
      </c>
      <c r="U3099">
        <f>IF(COUNTIF(T$2:T3098,T3099)&gt;=1,0,1)</f>
        <v>0</v>
      </c>
      <c r="V3099" s="26" t="s">
        <v>751</v>
      </c>
      <c r="W3099" s="26">
        <f t="shared" si="569"/>
        <v>2022</v>
      </c>
      <c r="X3099" s="26" t="str">
        <f t="shared" si="570"/>
        <v>01</v>
      </c>
      <c r="Y3099" s="26" t="str">
        <f t="shared" si="571"/>
        <v>04</v>
      </c>
      <c r="Z3099" s="26" t="str">
        <f t="shared" si="572"/>
        <v>19</v>
      </c>
      <c r="AA3099" s="26" t="str">
        <f t="shared" si="573"/>
        <v>03</v>
      </c>
      <c r="AB3099" s="26" t="str">
        <f t="shared" si="574"/>
        <v>34</v>
      </c>
      <c r="AC3099" s="86" t="str">
        <f t="shared" si="575"/>
        <v>CLS_TA_2500X1254px_65m_S2A_MSIL1C_20220104_90CC</v>
      </c>
      <c r="AD3099" s="41" t="s">
        <v>752</v>
      </c>
    </row>
    <row r="3100" spans="2:30" x14ac:dyDescent="0.25">
      <c r="B3100" t="s">
        <v>3866</v>
      </c>
      <c r="C3100" t="s">
        <v>3817</v>
      </c>
      <c r="D3100" s="7" t="s">
        <v>3826</v>
      </c>
      <c r="E3100" s="2" t="b">
        <v>1</v>
      </c>
      <c r="F3100" s="2" t="s">
        <v>3815</v>
      </c>
      <c r="G3100" s="7" t="s">
        <v>8</v>
      </c>
      <c r="H3100" t="s">
        <v>101</v>
      </c>
      <c r="I3100" s="57">
        <v>44562</v>
      </c>
      <c r="J3100" s="56" t="s">
        <v>103</v>
      </c>
      <c r="K3100" s="2" t="s">
        <v>152</v>
      </c>
      <c r="L3100" s="9">
        <v>1.1000000000000001</v>
      </c>
      <c r="M3100" t="s">
        <v>3869</v>
      </c>
      <c r="N3100" s="2" t="s">
        <v>85</v>
      </c>
      <c r="O3100" s="2" t="s">
        <v>4139</v>
      </c>
      <c r="P3100" s="2" t="str">
        <f>VLOOKUP(I3100,Period!A:B,2,FALSE)</f>
        <v>2022H1</v>
      </c>
      <c r="Q3100" s="9">
        <f t="shared" si="567"/>
        <v>16.425000000000001</v>
      </c>
      <c r="R3100" s="2">
        <f t="shared" si="565"/>
        <v>20</v>
      </c>
      <c r="S3100" t="str">
        <f t="shared" si="568"/>
        <v>02 Sunny (10%-30%)</v>
      </c>
      <c r="T3100" t="str">
        <f t="shared" si="566"/>
        <v>44562S2A_MSIL1CCDM-MLB-CLSTA4456202 Sunny (10%-30%)</v>
      </c>
      <c r="U3100">
        <f>IF(COUNTIF(T$2:T3099,T3100)&gt;=1,0,1)</f>
        <v>1</v>
      </c>
      <c r="V3100" s="26" t="s">
        <v>751</v>
      </c>
      <c r="W3100" s="26">
        <f t="shared" si="569"/>
        <v>2022</v>
      </c>
      <c r="X3100" s="26" t="str">
        <f t="shared" si="570"/>
        <v>01</v>
      </c>
      <c r="Y3100" s="26" t="str">
        <f t="shared" si="571"/>
        <v>01</v>
      </c>
      <c r="Z3100" s="26" t="str">
        <f t="shared" si="572"/>
        <v>18</v>
      </c>
      <c r="AA3100" s="26" t="str">
        <f t="shared" si="573"/>
        <v>53</v>
      </c>
      <c r="AB3100" s="26" t="str">
        <f t="shared" si="574"/>
        <v>53</v>
      </c>
      <c r="AC3100" s="86" t="str">
        <f t="shared" si="575"/>
        <v>CLS_TA_2500X1254px_65m_S2A_MSIL1C_20220101_20CC</v>
      </c>
      <c r="AD3100" s="41" t="s">
        <v>752</v>
      </c>
    </row>
    <row r="3101" spans="2:30" x14ac:dyDescent="0.25">
      <c r="B3101" t="s">
        <v>3866</v>
      </c>
      <c r="C3101" t="s">
        <v>3817</v>
      </c>
      <c r="D3101" s="7" t="s">
        <v>3826</v>
      </c>
      <c r="E3101" s="2" t="b">
        <v>1</v>
      </c>
      <c r="F3101" s="2" t="s">
        <v>3815</v>
      </c>
      <c r="G3101" s="7" t="s">
        <v>8</v>
      </c>
      <c r="H3101" t="s">
        <v>101</v>
      </c>
      <c r="I3101" s="57">
        <v>44562</v>
      </c>
      <c r="J3101" s="56" t="s">
        <v>104</v>
      </c>
      <c r="K3101" s="2" t="s">
        <v>140</v>
      </c>
      <c r="L3101" s="9">
        <v>0.1</v>
      </c>
      <c r="M3101" t="s">
        <v>3869</v>
      </c>
      <c r="N3101" s="2" t="s">
        <v>85</v>
      </c>
      <c r="O3101" s="2" t="s">
        <v>4139</v>
      </c>
      <c r="P3101" s="2" t="str">
        <f>VLOOKUP(I3101,Period!A:B,2,FALSE)</f>
        <v>2022H1</v>
      </c>
      <c r="Q3101" s="9">
        <f t="shared" si="567"/>
        <v>16.425000000000001</v>
      </c>
      <c r="R3101" s="2">
        <f t="shared" si="565"/>
        <v>20</v>
      </c>
      <c r="S3101" t="str">
        <f t="shared" si="568"/>
        <v>02 Sunny (10%-30%)</v>
      </c>
      <c r="T3101" t="str">
        <f t="shared" si="566"/>
        <v>44562S2A_MSIL1CCDM-MLB-CLSTA4456202 Sunny (10%-30%)</v>
      </c>
      <c r="U3101">
        <f>IF(COUNTIF(T$2:T3100,T3101)&gt;=1,0,1)</f>
        <v>0</v>
      </c>
      <c r="V3101" s="26" t="s">
        <v>751</v>
      </c>
      <c r="W3101" s="26">
        <f t="shared" si="569"/>
        <v>2022</v>
      </c>
      <c r="X3101" s="26" t="str">
        <f t="shared" si="570"/>
        <v>01</v>
      </c>
      <c r="Y3101" s="26" t="str">
        <f t="shared" si="571"/>
        <v>01</v>
      </c>
      <c r="Z3101" s="26" t="str">
        <f t="shared" si="572"/>
        <v>18</v>
      </c>
      <c r="AA3101" s="26" t="str">
        <f t="shared" si="573"/>
        <v>53</v>
      </c>
      <c r="AB3101" s="26" t="str">
        <f t="shared" si="574"/>
        <v>52</v>
      </c>
      <c r="AC3101" s="86" t="str">
        <f t="shared" si="575"/>
        <v>CLS_TA_2500X1254px_65m_S2A_MSIL1C_20220101_20CC</v>
      </c>
      <c r="AD3101" s="41" t="s">
        <v>752</v>
      </c>
    </row>
    <row r="3102" spans="2:30" x14ac:dyDescent="0.25">
      <c r="B3102" t="s">
        <v>3866</v>
      </c>
      <c r="C3102" t="s">
        <v>3817</v>
      </c>
      <c r="D3102" s="7" t="s">
        <v>3826</v>
      </c>
      <c r="E3102" s="2" t="b">
        <v>1</v>
      </c>
      <c r="F3102" s="2" t="s">
        <v>3815</v>
      </c>
      <c r="G3102" s="7" t="s">
        <v>8</v>
      </c>
      <c r="H3102" t="s">
        <v>101</v>
      </c>
      <c r="I3102" s="57">
        <v>44562</v>
      </c>
      <c r="J3102" s="56" t="s">
        <v>110</v>
      </c>
      <c r="K3102" s="2" t="s">
        <v>165</v>
      </c>
      <c r="L3102" s="9">
        <v>0.5</v>
      </c>
      <c r="M3102" t="s">
        <v>3869</v>
      </c>
      <c r="N3102" s="2" t="s">
        <v>85</v>
      </c>
      <c r="O3102" s="2" t="s">
        <v>4139</v>
      </c>
      <c r="P3102" s="2" t="str">
        <f>VLOOKUP(I3102,Period!A:B,2,FALSE)</f>
        <v>2022H1</v>
      </c>
      <c r="Q3102" s="9">
        <f t="shared" si="567"/>
        <v>16.425000000000001</v>
      </c>
      <c r="R3102" s="2">
        <f t="shared" si="565"/>
        <v>20</v>
      </c>
      <c r="S3102" t="str">
        <f t="shared" si="568"/>
        <v>02 Sunny (10%-30%)</v>
      </c>
      <c r="T3102" t="str">
        <f t="shared" si="566"/>
        <v>44562S2A_MSIL1CCDM-MLB-CLSTA4456202 Sunny (10%-30%)</v>
      </c>
      <c r="U3102">
        <f>IF(COUNTIF(T$2:T3101,T3102)&gt;=1,0,1)</f>
        <v>0</v>
      </c>
      <c r="V3102" s="26" t="s">
        <v>751</v>
      </c>
      <c r="W3102" s="26">
        <f t="shared" si="569"/>
        <v>2022</v>
      </c>
      <c r="X3102" s="26" t="str">
        <f t="shared" si="570"/>
        <v>01</v>
      </c>
      <c r="Y3102" s="26" t="str">
        <f t="shared" si="571"/>
        <v>01</v>
      </c>
      <c r="Z3102" s="26" t="str">
        <f t="shared" si="572"/>
        <v>18</v>
      </c>
      <c r="AA3102" s="26" t="str">
        <f t="shared" si="573"/>
        <v>53</v>
      </c>
      <c r="AB3102" s="26" t="str">
        <f t="shared" si="574"/>
        <v>39</v>
      </c>
      <c r="AC3102" s="86" t="str">
        <f t="shared" si="575"/>
        <v>CLS_TA_2500X1254px_65m_S2A_MSIL1C_20220101_20CC</v>
      </c>
      <c r="AD3102" s="41" t="s">
        <v>752</v>
      </c>
    </row>
    <row r="3103" spans="2:30" x14ac:dyDescent="0.25">
      <c r="B3103" t="s">
        <v>3866</v>
      </c>
      <c r="C3103" t="s">
        <v>3817</v>
      </c>
      <c r="D3103" s="7" t="s">
        <v>3826</v>
      </c>
      <c r="E3103" s="2" t="b">
        <v>1</v>
      </c>
      <c r="F3103" s="2" t="s">
        <v>3815</v>
      </c>
      <c r="G3103" s="7" t="s">
        <v>8</v>
      </c>
      <c r="H3103" t="s">
        <v>101</v>
      </c>
      <c r="I3103" s="57">
        <v>44562</v>
      </c>
      <c r="J3103" s="56" t="s">
        <v>111</v>
      </c>
      <c r="K3103" s="2" t="s">
        <v>163</v>
      </c>
      <c r="L3103" s="9">
        <v>64</v>
      </c>
      <c r="M3103" t="s">
        <v>3869</v>
      </c>
      <c r="N3103" s="2" t="s">
        <v>85</v>
      </c>
      <c r="O3103" s="2" t="s">
        <v>4139</v>
      </c>
      <c r="P3103" s="2" t="str">
        <f>VLOOKUP(I3103,Period!A:B,2,FALSE)</f>
        <v>2022H1</v>
      </c>
      <c r="Q3103" s="9">
        <f t="shared" si="567"/>
        <v>16.425000000000001</v>
      </c>
      <c r="R3103" s="2">
        <f t="shared" si="565"/>
        <v>20</v>
      </c>
      <c r="S3103" t="str">
        <f t="shared" si="568"/>
        <v>02 Sunny (10%-30%)</v>
      </c>
      <c r="T3103" t="str">
        <f t="shared" si="566"/>
        <v>44562S2A_MSIL1CCDM-MLB-CLSTA4456202 Sunny (10%-30%)</v>
      </c>
      <c r="U3103">
        <f>IF(COUNTIF(T$2:T3102,T3103)&gt;=1,0,1)</f>
        <v>0</v>
      </c>
      <c r="V3103" s="26" t="s">
        <v>751</v>
      </c>
      <c r="W3103" s="26">
        <f t="shared" si="569"/>
        <v>2022</v>
      </c>
      <c r="X3103" s="26" t="str">
        <f t="shared" si="570"/>
        <v>01</v>
      </c>
      <c r="Y3103" s="26" t="str">
        <f t="shared" si="571"/>
        <v>01</v>
      </c>
      <c r="Z3103" s="26" t="str">
        <f t="shared" si="572"/>
        <v>18</v>
      </c>
      <c r="AA3103" s="26" t="str">
        <f t="shared" si="573"/>
        <v>53</v>
      </c>
      <c r="AB3103" s="26" t="str">
        <f t="shared" si="574"/>
        <v>38</v>
      </c>
      <c r="AC3103" s="86" t="str">
        <f t="shared" si="575"/>
        <v>CLS_TA_2500X1254px_65m_S2A_MSIL1C_20220101_20CC</v>
      </c>
      <c r="AD3103" s="41" t="s">
        <v>752</v>
      </c>
    </row>
    <row r="3104" spans="2:30" x14ac:dyDescent="0.25">
      <c r="B3104" t="s">
        <v>3876</v>
      </c>
      <c r="C3104" t="s">
        <v>3817</v>
      </c>
      <c r="D3104" s="7" t="s">
        <v>3875</v>
      </c>
      <c r="E3104" s="2" t="b">
        <v>1</v>
      </c>
      <c r="F3104" s="2" t="s">
        <v>3813</v>
      </c>
      <c r="G3104" s="7" t="s">
        <v>181</v>
      </c>
      <c r="H3104" t="s">
        <v>72</v>
      </c>
      <c r="I3104" s="50">
        <v>45102</v>
      </c>
      <c r="J3104" s="2" t="s">
        <v>3849</v>
      </c>
      <c r="K3104" s="2" t="s">
        <v>3850</v>
      </c>
      <c r="L3104" s="9">
        <v>98.2</v>
      </c>
      <c r="M3104" t="s">
        <v>3869</v>
      </c>
      <c r="N3104" s="2" t="s">
        <v>85</v>
      </c>
      <c r="O3104" s="2" t="s">
        <v>3868</v>
      </c>
      <c r="P3104" s="2" t="str">
        <f>VLOOKUP(I3104,Period!A:B,2,FALSE)</f>
        <v>2023H1</v>
      </c>
      <c r="Q3104" s="9">
        <f t="shared" si="567"/>
        <v>98.2</v>
      </c>
      <c r="R3104" s="2">
        <f t="shared" ref="R3104" si="576">ROUNDUP(Q3104/10,0)*10</f>
        <v>100</v>
      </c>
      <c r="S3104" t="str">
        <f t="shared" si="568"/>
        <v>04 Overcast (100%)</v>
      </c>
      <c r="T3104" t="str">
        <f t="shared" ref="T3104" si="577">CONCATENATE(I3104,B3104,C3104,H3104,I3104,S3104)</f>
        <v>45102L8-9_L1CDM-MLB-CLSMJ4510204 Overcast (100%)</v>
      </c>
      <c r="U3104">
        <f>IF(COUNTIF(T$2:T3775,T3104)&gt;=1,0,1)</f>
        <v>0</v>
      </c>
      <c r="V3104" s="26" t="s">
        <v>895</v>
      </c>
      <c r="W3104" s="86">
        <f t="shared" si="569"/>
        <v>2023</v>
      </c>
      <c r="X3104" s="86" t="str">
        <f t="shared" si="570"/>
        <v>06</v>
      </c>
      <c r="Y3104" s="86">
        <f t="shared" si="571"/>
        <v>25</v>
      </c>
      <c r="Z3104" s="86" t="str">
        <f t="shared" si="572"/>
        <v>22</v>
      </c>
      <c r="AA3104" s="86" t="str">
        <f t="shared" si="573"/>
        <v>13</v>
      </c>
      <c r="AB3104" s="86" t="str">
        <f t="shared" si="574"/>
        <v>31</v>
      </c>
      <c r="AC3104" s="86" t="str">
        <f t="shared" si="575"/>
        <v>CLS_MJ_2500X1254px_16m_L8-9_L1_20230625_100CC</v>
      </c>
      <c r="AD3104" s="88" t="str">
        <f t="shared" ref="AD3104:AD3167" si="578">LOWER(CONCATENATE(CONCATENATE(RIGHT(C3104,3),"_",H3104,"_",B3104,"_",P3104,"_",M3104,"_",O3104,"_",W3104,X3104,Y3104),"T",Z3104,AA3104,AB3104,"_",R3104,"CC"))</f>
        <v>cls_mj_l8-9_l1_2023h1_2500x1254px_16m_20230625t221331_100cc</v>
      </c>
    </row>
    <row r="3105" spans="2:30" x14ac:dyDescent="0.25">
      <c r="B3105" t="s">
        <v>3876</v>
      </c>
      <c r="C3105" t="s">
        <v>3817</v>
      </c>
      <c r="D3105" s="7" t="s">
        <v>3875</v>
      </c>
      <c r="E3105" s="2" t="b">
        <v>1</v>
      </c>
      <c r="F3105" s="2" t="s">
        <v>3813</v>
      </c>
      <c r="G3105" s="7" t="s">
        <v>181</v>
      </c>
      <c r="H3105" t="s">
        <v>72</v>
      </c>
      <c r="I3105" s="61">
        <v>45101</v>
      </c>
      <c r="J3105" s="2" t="s">
        <v>3849</v>
      </c>
      <c r="K3105" s="2" t="s">
        <v>3877</v>
      </c>
      <c r="L3105" s="9">
        <v>98.2</v>
      </c>
      <c r="M3105" t="s">
        <v>3869</v>
      </c>
      <c r="N3105" s="2" t="s">
        <v>85</v>
      </c>
      <c r="O3105" s="2" t="s">
        <v>3868</v>
      </c>
      <c r="P3105" s="2" t="str">
        <f>VLOOKUP(I3105,Period!A:B,2,FALSE)</f>
        <v>2023H1</v>
      </c>
      <c r="Q3105" s="9">
        <f t="shared" si="567"/>
        <v>89.95</v>
      </c>
      <c r="R3105" s="2">
        <f t="shared" ref="R3105" si="579">ROUNDUP(Q3105/10,0)*10</f>
        <v>90</v>
      </c>
      <c r="S3105" t="str">
        <f t="shared" si="568"/>
        <v>03 Cloudy (40%-90%)</v>
      </c>
      <c r="T3105" t="str">
        <f t="shared" ref="T3105" si="580">CONCATENATE(I3105,B3105,C3105,H3105,I3105,S3105)</f>
        <v>45101L8-9_L1CDM-MLB-CLSMJ4510103 Cloudy (40%-90%)</v>
      </c>
      <c r="U3105">
        <f>IF(COUNTIF(T$2:T3104,T3105)&gt;=1,0,1)</f>
        <v>1</v>
      </c>
      <c r="V3105" s="26" t="s">
        <v>895</v>
      </c>
      <c r="W3105" s="86">
        <f t="shared" si="569"/>
        <v>2023</v>
      </c>
      <c r="X3105" s="86" t="str">
        <f t="shared" si="570"/>
        <v>06</v>
      </c>
      <c r="Y3105" s="86">
        <f t="shared" si="571"/>
        <v>24</v>
      </c>
      <c r="Z3105" s="86" t="str">
        <f t="shared" si="572"/>
        <v>22</v>
      </c>
      <c r="AA3105" s="86" t="str">
        <f t="shared" si="573"/>
        <v>19</v>
      </c>
      <c r="AB3105" s="86" t="str">
        <f t="shared" si="574"/>
        <v>54</v>
      </c>
      <c r="AC3105" s="86" t="str">
        <f t="shared" si="575"/>
        <v>CLS_MJ_2500X1254px_16m_L8-9_L1_20230624_90CC</v>
      </c>
      <c r="AD3105" s="88" t="str">
        <f t="shared" si="578"/>
        <v>cls_mj_l8-9_l1_2023h1_2500x1254px_16m_20230624t221954_90cc</v>
      </c>
    </row>
    <row r="3106" spans="2:30" x14ac:dyDescent="0.25">
      <c r="B3106" t="s">
        <v>3876</v>
      </c>
      <c r="C3106" t="s">
        <v>3817</v>
      </c>
      <c r="D3106" s="7" t="s">
        <v>3875</v>
      </c>
      <c r="E3106" s="2" t="b">
        <v>1</v>
      </c>
      <c r="F3106" s="2" t="s">
        <v>3813</v>
      </c>
      <c r="G3106" s="7" t="s">
        <v>181</v>
      </c>
      <c r="H3106" t="s">
        <v>72</v>
      </c>
      <c r="I3106" s="61">
        <v>45101</v>
      </c>
      <c r="J3106" s="2">
        <v>15.9</v>
      </c>
      <c r="K3106" s="2" t="s">
        <v>3877</v>
      </c>
      <c r="L3106" s="9">
        <v>81.7</v>
      </c>
      <c r="M3106" t="s">
        <v>3869</v>
      </c>
      <c r="N3106" s="2" t="s">
        <v>85</v>
      </c>
      <c r="O3106" s="2" t="s">
        <v>3868</v>
      </c>
      <c r="P3106" s="2" t="str">
        <f>VLOOKUP(I3106,Period!A:B,2,FALSE)</f>
        <v>2023H1</v>
      </c>
      <c r="Q3106" s="9">
        <f t="shared" si="567"/>
        <v>89.95</v>
      </c>
      <c r="R3106" s="2">
        <f t="shared" ref="R3106:R3170" si="581">ROUNDUP(Q3106/10,0)*10</f>
        <v>90</v>
      </c>
      <c r="S3106" t="str">
        <f t="shared" si="568"/>
        <v>03 Cloudy (40%-90%)</v>
      </c>
      <c r="T3106" t="str">
        <f t="shared" ref="T3106:T3170" si="582">CONCATENATE(I3106,B3106,C3106,H3106,I3106,S3106)</f>
        <v>45101L8-9_L1CDM-MLB-CLSMJ4510103 Cloudy (40%-90%)</v>
      </c>
      <c r="U3106">
        <f>IF(COUNTIF(T$2:T3105,T3106)&gt;=1,0,1)</f>
        <v>0</v>
      </c>
      <c r="V3106" s="26" t="s">
        <v>895</v>
      </c>
      <c r="W3106" s="86">
        <f t="shared" si="569"/>
        <v>2023</v>
      </c>
      <c r="X3106" s="86" t="str">
        <f t="shared" si="570"/>
        <v>06</v>
      </c>
      <c r="Y3106" s="86">
        <f t="shared" si="571"/>
        <v>24</v>
      </c>
      <c r="Z3106" s="86" t="str">
        <f t="shared" si="572"/>
        <v>22</v>
      </c>
      <c r="AA3106" s="86" t="str">
        <f t="shared" si="573"/>
        <v>19</v>
      </c>
      <c r="AB3106" s="86" t="str">
        <f t="shared" si="574"/>
        <v>54</v>
      </c>
      <c r="AC3106" s="86" t="str">
        <f t="shared" si="575"/>
        <v>CLS_MJ_2500X1254px_16m_L8-9_L1_20230624_90CC</v>
      </c>
      <c r="AD3106" s="88" t="str">
        <f t="shared" si="578"/>
        <v>cls_mj_l8-9_l1_2023h1_2500x1254px_16m_20230624t221954_90cc</v>
      </c>
    </row>
    <row r="3107" spans="2:30" x14ac:dyDescent="0.25">
      <c r="B3107" t="s">
        <v>3876</v>
      </c>
      <c r="C3107" t="s">
        <v>3817</v>
      </c>
      <c r="D3107" s="7" t="s">
        <v>3875</v>
      </c>
      <c r="E3107" s="2" t="b">
        <v>1</v>
      </c>
      <c r="F3107" s="2" t="s">
        <v>3813</v>
      </c>
      <c r="G3107" s="7" t="s">
        <v>181</v>
      </c>
      <c r="H3107" t="s">
        <v>72</v>
      </c>
      <c r="I3107" s="61">
        <v>45094</v>
      </c>
      <c r="J3107" s="2">
        <v>14.7</v>
      </c>
      <c r="K3107" s="2" t="s">
        <v>3877</v>
      </c>
      <c r="L3107" s="9">
        <v>57.9</v>
      </c>
      <c r="M3107" t="s">
        <v>3869</v>
      </c>
      <c r="N3107" s="2" t="s">
        <v>85</v>
      </c>
      <c r="O3107" s="2" t="s">
        <v>3868</v>
      </c>
      <c r="P3107" s="2" t="str">
        <f>VLOOKUP(I3107,Period!A:B,2,FALSE)</f>
        <v>2023H1</v>
      </c>
      <c r="Q3107" s="9">
        <f t="shared" si="567"/>
        <v>57.9</v>
      </c>
      <c r="R3107" s="2">
        <f t="shared" si="581"/>
        <v>60</v>
      </c>
      <c r="S3107" t="str">
        <f t="shared" si="568"/>
        <v>03 Cloudy (40%-90%)</v>
      </c>
      <c r="T3107" t="str">
        <f t="shared" si="582"/>
        <v>45094L8-9_L1CDM-MLB-CLSMJ4509403 Cloudy (40%-90%)</v>
      </c>
      <c r="U3107">
        <f>IF(COUNTIF(T$2:T3106,T3107)&gt;=1,0,1)</f>
        <v>1</v>
      </c>
      <c r="V3107" s="26" t="s">
        <v>895</v>
      </c>
      <c r="W3107" s="86">
        <f t="shared" si="569"/>
        <v>2023</v>
      </c>
      <c r="X3107" s="86" t="str">
        <f t="shared" si="570"/>
        <v>06</v>
      </c>
      <c r="Y3107" s="86">
        <f t="shared" si="571"/>
        <v>17</v>
      </c>
      <c r="Z3107" s="86" t="str">
        <f t="shared" si="572"/>
        <v>22</v>
      </c>
      <c r="AA3107" s="86" t="str">
        <f t="shared" si="573"/>
        <v>19</v>
      </c>
      <c r="AB3107" s="86" t="str">
        <f t="shared" si="574"/>
        <v>54</v>
      </c>
      <c r="AC3107" s="86" t="str">
        <f t="shared" si="575"/>
        <v>CLS_MJ_2500X1254px_16m_L8-9_L1_20230617_60CC</v>
      </c>
      <c r="AD3107" s="88" t="str">
        <f t="shared" si="578"/>
        <v>cls_mj_l8-9_l1_2023h1_2500x1254px_16m_20230617t221954_60cc</v>
      </c>
    </row>
    <row r="3108" spans="2:30" x14ac:dyDescent="0.25">
      <c r="B3108" t="s">
        <v>3876</v>
      </c>
      <c r="C3108" t="s">
        <v>3817</v>
      </c>
      <c r="D3108" s="7" t="s">
        <v>3875</v>
      </c>
      <c r="E3108" s="2" t="b">
        <v>1</v>
      </c>
      <c r="F3108" s="2" t="s">
        <v>3813</v>
      </c>
      <c r="G3108" s="7" t="s">
        <v>181</v>
      </c>
      <c r="H3108" t="s">
        <v>72</v>
      </c>
      <c r="I3108" s="57">
        <v>45093</v>
      </c>
      <c r="J3108" s="2">
        <v>14.7</v>
      </c>
      <c r="K3108" s="2" t="s">
        <v>3878</v>
      </c>
      <c r="L3108" s="9">
        <v>34.9</v>
      </c>
      <c r="M3108" t="s">
        <v>3869</v>
      </c>
      <c r="N3108" s="2" t="s">
        <v>85</v>
      </c>
      <c r="O3108" s="2" t="s">
        <v>3868</v>
      </c>
      <c r="P3108" s="2" t="str">
        <f>VLOOKUP(I3108,Period!A:B,2,FALSE)</f>
        <v>2023H1</v>
      </c>
      <c r="Q3108" s="9">
        <f t="shared" si="567"/>
        <v>25.4</v>
      </c>
      <c r="R3108" s="2">
        <f t="shared" si="581"/>
        <v>30</v>
      </c>
      <c r="S3108" t="str">
        <f t="shared" si="568"/>
        <v>02 Sunny (10%-30%)</v>
      </c>
      <c r="T3108" t="str">
        <f t="shared" si="582"/>
        <v>45093L8-9_L1CDM-MLB-CLSMJ4509302 Sunny (10%-30%)</v>
      </c>
      <c r="U3108">
        <f>IF(COUNTIF(T$2:T3107,T3108)&gt;=1,0,1)</f>
        <v>1</v>
      </c>
      <c r="V3108" s="26" t="s">
        <v>895</v>
      </c>
      <c r="W3108" s="86">
        <f t="shared" si="569"/>
        <v>2023</v>
      </c>
      <c r="X3108" s="86" t="str">
        <f t="shared" si="570"/>
        <v>06</v>
      </c>
      <c r="Y3108" s="86">
        <f t="shared" si="571"/>
        <v>16</v>
      </c>
      <c r="Z3108" s="86" t="str">
        <f t="shared" si="572"/>
        <v>22</v>
      </c>
      <c r="AA3108" s="86" t="str">
        <f t="shared" si="573"/>
        <v>19</v>
      </c>
      <c r="AB3108" s="86" t="str">
        <f t="shared" si="574"/>
        <v>42</v>
      </c>
      <c r="AC3108" s="86" t="str">
        <f t="shared" si="575"/>
        <v>CLS_MJ_2500X1254px_16m_L8-9_L1_20230616_30CC</v>
      </c>
      <c r="AD3108" s="88" t="str">
        <f t="shared" si="578"/>
        <v>cls_mj_l8-9_l1_2023h1_2500x1254px_16m_20230616t221942_30cc</v>
      </c>
    </row>
    <row r="3109" spans="2:30" x14ac:dyDescent="0.25">
      <c r="B3109" t="s">
        <v>3876</v>
      </c>
      <c r="C3109" t="s">
        <v>3817</v>
      </c>
      <c r="D3109" s="7" t="s">
        <v>3875</v>
      </c>
      <c r="E3109" s="2" t="b">
        <v>1</v>
      </c>
      <c r="F3109" s="2" t="s">
        <v>3813</v>
      </c>
      <c r="G3109" s="7" t="s">
        <v>181</v>
      </c>
      <c r="H3109" t="s">
        <v>72</v>
      </c>
      <c r="I3109" s="57">
        <v>45093</v>
      </c>
      <c r="J3109" s="2">
        <v>16.100000000000001</v>
      </c>
      <c r="K3109" s="2" t="s">
        <v>3878</v>
      </c>
      <c r="L3109" s="9">
        <v>15.9</v>
      </c>
      <c r="M3109" t="s">
        <v>3869</v>
      </c>
      <c r="N3109" s="2" t="s">
        <v>85</v>
      </c>
      <c r="O3109" s="2" t="s">
        <v>3868</v>
      </c>
      <c r="P3109" s="2" t="str">
        <f>VLOOKUP(I3109,Period!A:B,2,FALSE)</f>
        <v>2023H1</v>
      </c>
      <c r="Q3109" s="9">
        <f t="shared" si="567"/>
        <v>25.4</v>
      </c>
      <c r="R3109" s="2">
        <f t="shared" si="581"/>
        <v>30</v>
      </c>
      <c r="S3109" t="str">
        <f t="shared" si="568"/>
        <v>02 Sunny (10%-30%)</v>
      </c>
      <c r="T3109" t="str">
        <f t="shared" si="582"/>
        <v>45093L8-9_L1CDM-MLB-CLSMJ4509302 Sunny (10%-30%)</v>
      </c>
      <c r="U3109">
        <f>IF(COUNTIF(T$2:T3108,T3109)&gt;=1,0,1)</f>
        <v>0</v>
      </c>
      <c r="V3109" s="26" t="s">
        <v>895</v>
      </c>
      <c r="W3109" s="86">
        <f t="shared" si="569"/>
        <v>2023</v>
      </c>
      <c r="X3109" s="86" t="str">
        <f t="shared" si="570"/>
        <v>06</v>
      </c>
      <c r="Y3109" s="86">
        <f t="shared" si="571"/>
        <v>16</v>
      </c>
      <c r="Z3109" s="86" t="str">
        <f t="shared" si="572"/>
        <v>22</v>
      </c>
      <c r="AA3109" s="86" t="str">
        <f t="shared" si="573"/>
        <v>19</v>
      </c>
      <c r="AB3109" s="86" t="str">
        <f t="shared" si="574"/>
        <v>42</v>
      </c>
      <c r="AC3109" s="86" t="str">
        <f t="shared" si="575"/>
        <v>CLS_MJ_2500X1254px_16m_L8-9_L1_20230616_30CC</v>
      </c>
      <c r="AD3109" s="88" t="str">
        <f t="shared" si="578"/>
        <v>cls_mj_l8-9_l1_2023h1_2500x1254px_16m_20230616t221942_30cc</v>
      </c>
    </row>
    <row r="3110" spans="2:30" x14ac:dyDescent="0.25">
      <c r="B3110" t="s">
        <v>3876</v>
      </c>
      <c r="C3110" t="s">
        <v>3817</v>
      </c>
      <c r="D3110" s="7" t="s">
        <v>3875</v>
      </c>
      <c r="E3110" s="2" t="b">
        <v>1</v>
      </c>
      <c r="F3110" s="2" t="s">
        <v>3813</v>
      </c>
      <c r="G3110" s="7" t="s">
        <v>181</v>
      </c>
      <c r="H3110" t="s">
        <v>72</v>
      </c>
      <c r="I3110" s="57">
        <v>45086</v>
      </c>
      <c r="J3110" s="2">
        <v>15.2</v>
      </c>
      <c r="K3110" s="2" t="s">
        <v>3879</v>
      </c>
      <c r="L3110" s="9">
        <v>19.3</v>
      </c>
      <c r="M3110" t="s">
        <v>3869</v>
      </c>
      <c r="N3110" s="2" t="s">
        <v>85</v>
      </c>
      <c r="O3110" s="2" t="s">
        <v>3868</v>
      </c>
      <c r="P3110" s="2" t="str">
        <f>VLOOKUP(I3110,Period!A:B,2,FALSE)</f>
        <v>2023H1</v>
      </c>
      <c r="Q3110" s="9">
        <f t="shared" si="567"/>
        <v>19.3</v>
      </c>
      <c r="R3110" s="2">
        <f t="shared" si="581"/>
        <v>20</v>
      </c>
      <c r="S3110" t="str">
        <f t="shared" si="568"/>
        <v>02 Sunny (10%-30%)</v>
      </c>
      <c r="T3110" t="str">
        <f t="shared" si="582"/>
        <v>45086L8-9_L1CDM-MLB-CLSMJ4508602 Sunny (10%-30%)</v>
      </c>
      <c r="U3110">
        <f>IF(COUNTIF(T$2:T3109,T3110)&gt;=1,0,1)</f>
        <v>1</v>
      </c>
      <c r="V3110" s="26" t="s">
        <v>895</v>
      </c>
      <c r="W3110" s="86">
        <f t="shared" si="569"/>
        <v>2023</v>
      </c>
      <c r="X3110" s="86" t="str">
        <f t="shared" si="570"/>
        <v>06</v>
      </c>
      <c r="Y3110" s="86" t="str">
        <f t="shared" si="571"/>
        <v>09</v>
      </c>
      <c r="Z3110" s="86" t="str">
        <f t="shared" si="572"/>
        <v>22</v>
      </c>
      <c r="AA3110" s="86" t="str">
        <f t="shared" si="573"/>
        <v>13</v>
      </c>
      <c r="AB3110" s="86" t="str">
        <f t="shared" si="574"/>
        <v>36</v>
      </c>
      <c r="AC3110" s="86" t="str">
        <f t="shared" si="575"/>
        <v>CLS_MJ_2500X1254px_16m_L8-9_L1_20230609_20CC</v>
      </c>
      <c r="AD3110" s="88" t="str">
        <f t="shared" si="578"/>
        <v>cls_mj_l8-9_l1_2023h1_2500x1254px_16m_20230609t221336_20cc</v>
      </c>
    </row>
    <row r="3111" spans="2:30" x14ac:dyDescent="0.25">
      <c r="B3111" t="s">
        <v>3876</v>
      </c>
      <c r="C3111" t="s">
        <v>3817</v>
      </c>
      <c r="D3111" s="7" t="s">
        <v>3875</v>
      </c>
      <c r="E3111" s="2" t="b">
        <v>1</v>
      </c>
      <c r="F3111" s="2" t="s">
        <v>3813</v>
      </c>
      <c r="G3111" s="7" t="s">
        <v>181</v>
      </c>
      <c r="H3111" t="s">
        <v>72</v>
      </c>
      <c r="I3111" s="61">
        <v>45085</v>
      </c>
      <c r="J3111" s="2">
        <v>15.3</v>
      </c>
      <c r="K3111" s="2" t="s">
        <v>3880</v>
      </c>
      <c r="L3111" s="9">
        <v>21.3</v>
      </c>
      <c r="M3111" t="s">
        <v>3869</v>
      </c>
      <c r="N3111" s="2" t="s">
        <v>85</v>
      </c>
      <c r="O3111" s="2" t="s">
        <v>3868</v>
      </c>
      <c r="P3111" s="2" t="str">
        <f>VLOOKUP(I3111,Period!A:B,2,FALSE)</f>
        <v>2023H1</v>
      </c>
      <c r="Q3111" s="9">
        <f t="shared" si="567"/>
        <v>13.9</v>
      </c>
      <c r="R3111" s="2">
        <f t="shared" si="581"/>
        <v>20</v>
      </c>
      <c r="S3111" t="str">
        <f t="shared" si="568"/>
        <v>02 Sunny (10%-30%)</v>
      </c>
      <c r="T3111" t="str">
        <f t="shared" si="582"/>
        <v>45085L8-9_L1CDM-MLB-CLSMJ4508502 Sunny (10%-30%)</v>
      </c>
      <c r="U3111">
        <f>IF(COUNTIF(T$2:T3110,T3111)&gt;=1,0,1)</f>
        <v>1</v>
      </c>
      <c r="V3111" s="26" t="s">
        <v>895</v>
      </c>
      <c r="W3111" s="86">
        <f t="shared" si="569"/>
        <v>2023</v>
      </c>
      <c r="X3111" s="86" t="str">
        <f t="shared" si="570"/>
        <v>06</v>
      </c>
      <c r="Y3111" s="86" t="str">
        <f t="shared" si="571"/>
        <v>08</v>
      </c>
      <c r="Z3111" s="86" t="str">
        <f t="shared" si="572"/>
        <v>22</v>
      </c>
      <c r="AA3111" s="86" t="str">
        <f t="shared" si="573"/>
        <v>19</v>
      </c>
      <c r="AB3111" s="86" t="str">
        <f t="shared" si="574"/>
        <v>48</v>
      </c>
      <c r="AC3111" s="86" t="str">
        <f t="shared" si="575"/>
        <v>CLS_MJ_2500X1254px_16m_L8-9_L1_20230608_20CC</v>
      </c>
      <c r="AD3111" s="88" t="str">
        <f t="shared" si="578"/>
        <v>cls_mj_l8-9_l1_2023h1_2500x1254px_16m_20230608t221948_20cc</v>
      </c>
    </row>
    <row r="3112" spans="2:30" x14ac:dyDescent="0.25">
      <c r="B3112" t="s">
        <v>3876</v>
      </c>
      <c r="C3112" t="s">
        <v>3817</v>
      </c>
      <c r="D3112" s="7" t="s">
        <v>3875</v>
      </c>
      <c r="E3112" s="2" t="b">
        <v>1</v>
      </c>
      <c r="F3112" s="2" t="s">
        <v>3813</v>
      </c>
      <c r="G3112" s="7" t="s">
        <v>181</v>
      </c>
      <c r="H3112" t="s">
        <v>72</v>
      </c>
      <c r="I3112" s="61">
        <v>45085</v>
      </c>
      <c r="J3112" s="2">
        <v>16.7</v>
      </c>
      <c r="K3112" s="2" t="s">
        <v>3881</v>
      </c>
      <c r="L3112" s="9">
        <v>6.5</v>
      </c>
      <c r="M3112" t="s">
        <v>3869</v>
      </c>
      <c r="N3112" s="2" t="s">
        <v>85</v>
      </c>
      <c r="O3112" s="2" t="s">
        <v>3868</v>
      </c>
      <c r="P3112" s="2" t="str">
        <f>VLOOKUP(I3112,Period!A:B,2,FALSE)</f>
        <v>2023H1</v>
      </c>
      <c r="Q3112" s="9">
        <f t="shared" si="567"/>
        <v>13.9</v>
      </c>
      <c r="R3112" s="2">
        <f t="shared" si="581"/>
        <v>20</v>
      </c>
      <c r="S3112" t="str">
        <f t="shared" si="568"/>
        <v>02 Sunny (10%-30%)</v>
      </c>
      <c r="T3112" t="str">
        <f t="shared" si="582"/>
        <v>45085L8-9_L1CDM-MLB-CLSMJ4508502 Sunny (10%-30%)</v>
      </c>
      <c r="U3112">
        <f>IF(COUNTIF(T$2:T3111,T3112)&gt;=1,0,1)</f>
        <v>0</v>
      </c>
      <c r="V3112" s="26" t="s">
        <v>895</v>
      </c>
      <c r="W3112" s="86">
        <f t="shared" si="569"/>
        <v>2023</v>
      </c>
      <c r="X3112" s="86" t="str">
        <f t="shared" si="570"/>
        <v>06</v>
      </c>
      <c r="Y3112" s="86" t="str">
        <f t="shared" si="571"/>
        <v>08</v>
      </c>
      <c r="Z3112" s="86" t="str">
        <f t="shared" si="572"/>
        <v>22</v>
      </c>
      <c r="AA3112" s="86" t="str">
        <f t="shared" si="573"/>
        <v>19</v>
      </c>
      <c r="AB3112" s="86" t="str">
        <f t="shared" si="574"/>
        <v>24</v>
      </c>
      <c r="AC3112" s="86" t="str">
        <f t="shared" si="575"/>
        <v>CLS_MJ_2500X1254px_16m_L8-9_L1_20230608_20CC</v>
      </c>
      <c r="AD3112" s="88" t="str">
        <f t="shared" si="578"/>
        <v>cls_mj_l8-9_l1_2023h1_2500x1254px_16m_20230608t221924_20cc</v>
      </c>
    </row>
    <row r="3113" spans="2:30" x14ac:dyDescent="0.25">
      <c r="B3113" t="s">
        <v>3876</v>
      </c>
      <c r="C3113" t="s">
        <v>3817</v>
      </c>
      <c r="D3113" s="7" t="s">
        <v>3875</v>
      </c>
      <c r="E3113" s="2" t="b">
        <v>1</v>
      </c>
      <c r="F3113" s="2" t="s">
        <v>3813</v>
      </c>
      <c r="G3113" s="7" t="s">
        <v>181</v>
      </c>
      <c r="H3113" t="s">
        <v>72</v>
      </c>
      <c r="I3113" s="61">
        <v>45078</v>
      </c>
      <c r="J3113" s="2">
        <v>16.100000000000001</v>
      </c>
      <c r="K3113" s="2" t="s">
        <v>3850</v>
      </c>
      <c r="L3113" s="9">
        <v>2.1</v>
      </c>
      <c r="M3113" t="s">
        <v>3869</v>
      </c>
      <c r="N3113" s="2" t="s">
        <v>85</v>
      </c>
      <c r="O3113" s="2" t="s">
        <v>3868</v>
      </c>
      <c r="P3113" s="2" t="str">
        <f>VLOOKUP(I3113,Period!A:B,2,FALSE)</f>
        <v>2023H1</v>
      </c>
      <c r="Q3113" s="9">
        <f t="shared" si="567"/>
        <v>2.1</v>
      </c>
      <c r="R3113" s="2">
        <f t="shared" si="581"/>
        <v>10</v>
      </c>
      <c r="S3113" t="str">
        <f t="shared" si="568"/>
        <v>02 Sunny (10%-30%)</v>
      </c>
      <c r="T3113" t="str">
        <f t="shared" si="582"/>
        <v>45078L8-9_L1CDM-MLB-CLSMJ4507802 Sunny (10%-30%)</v>
      </c>
      <c r="U3113">
        <f>IF(COUNTIF(T$2:T3112,T3113)&gt;=1,0,1)</f>
        <v>1</v>
      </c>
      <c r="V3113" s="26" t="s">
        <v>895</v>
      </c>
      <c r="W3113" s="86">
        <f t="shared" si="569"/>
        <v>2023</v>
      </c>
      <c r="X3113" s="86" t="str">
        <f t="shared" si="570"/>
        <v>06</v>
      </c>
      <c r="Y3113" s="86" t="str">
        <f t="shared" si="571"/>
        <v>01</v>
      </c>
      <c r="Z3113" s="86" t="str">
        <f t="shared" si="572"/>
        <v>22</v>
      </c>
      <c r="AA3113" s="86" t="str">
        <f t="shared" si="573"/>
        <v>13</v>
      </c>
      <c r="AB3113" s="86" t="str">
        <f t="shared" si="574"/>
        <v>31</v>
      </c>
      <c r="AC3113" s="86" t="str">
        <f t="shared" si="575"/>
        <v>CLS_MJ_2500X1254px_16m_L8-9_L1_20230601_10CC</v>
      </c>
      <c r="AD3113" s="88" t="str">
        <f t="shared" si="578"/>
        <v>cls_mj_l8-9_l1_2023h1_2500x1254px_16m_20230601t221331_10cc</v>
      </c>
    </row>
    <row r="3114" spans="2:30" x14ac:dyDescent="0.25">
      <c r="B3114" t="s">
        <v>3876</v>
      </c>
      <c r="C3114" t="s">
        <v>3817</v>
      </c>
      <c r="D3114" s="7" t="s">
        <v>3875</v>
      </c>
      <c r="E3114" s="2" t="b">
        <v>1</v>
      </c>
      <c r="F3114" s="2" t="s">
        <v>3813</v>
      </c>
      <c r="G3114" s="7" t="s">
        <v>181</v>
      </c>
      <c r="H3114" t="s">
        <v>72</v>
      </c>
      <c r="I3114" s="57">
        <v>45077</v>
      </c>
      <c r="J3114" s="2">
        <v>16.3</v>
      </c>
      <c r="K3114" s="2" t="s">
        <v>3882</v>
      </c>
      <c r="L3114" s="9">
        <v>60.2</v>
      </c>
      <c r="M3114" t="s">
        <v>3869</v>
      </c>
      <c r="N3114" s="2" t="s">
        <v>85</v>
      </c>
      <c r="O3114" s="2" t="s">
        <v>3868</v>
      </c>
      <c r="P3114" s="2" t="str">
        <f>VLOOKUP(I3114,Period!A:B,2,FALSE)</f>
        <v>2023H1</v>
      </c>
      <c r="Q3114" s="9">
        <f t="shared" si="567"/>
        <v>73.7</v>
      </c>
      <c r="R3114" s="2">
        <f t="shared" si="581"/>
        <v>80</v>
      </c>
      <c r="S3114" t="str">
        <f t="shared" si="568"/>
        <v>03 Cloudy (40%-90%)</v>
      </c>
      <c r="T3114" t="str">
        <f t="shared" si="582"/>
        <v>45077L8-9_L1CDM-MLB-CLSMJ4507703 Cloudy (40%-90%)</v>
      </c>
      <c r="U3114">
        <f>IF(COUNTIF(T$2:T3113,T3114)&gt;=1,0,1)</f>
        <v>1</v>
      </c>
      <c r="V3114" s="26" t="s">
        <v>895</v>
      </c>
      <c r="W3114" s="86">
        <f t="shared" si="569"/>
        <v>2023</v>
      </c>
      <c r="X3114" s="86" t="str">
        <f t="shared" si="570"/>
        <v>05</v>
      </c>
      <c r="Y3114" s="86">
        <f t="shared" si="571"/>
        <v>31</v>
      </c>
      <c r="Z3114" s="86" t="str">
        <f t="shared" si="572"/>
        <v>22</v>
      </c>
      <c r="AA3114" s="86" t="str">
        <f t="shared" si="573"/>
        <v>19</v>
      </c>
      <c r="AB3114" s="86" t="str">
        <f t="shared" si="574"/>
        <v>51</v>
      </c>
      <c r="AC3114" s="86" t="str">
        <f t="shared" si="575"/>
        <v>CLS_MJ_2500X1254px_16m_L8-9_L1_20230531_80CC</v>
      </c>
      <c r="AD3114" s="88" t="str">
        <f t="shared" si="578"/>
        <v>cls_mj_l8-9_l1_2023h1_2500x1254px_16m_20230531t221951_80cc</v>
      </c>
    </row>
    <row r="3115" spans="2:30" x14ac:dyDescent="0.25">
      <c r="B3115" t="s">
        <v>3876</v>
      </c>
      <c r="C3115" t="s">
        <v>3817</v>
      </c>
      <c r="D3115" s="7" t="s">
        <v>3875</v>
      </c>
      <c r="E3115" s="2" t="b">
        <v>1</v>
      </c>
      <c r="F3115" s="2" t="s">
        <v>3813</v>
      </c>
      <c r="G3115" s="7" t="s">
        <v>181</v>
      </c>
      <c r="H3115" t="s">
        <v>72</v>
      </c>
      <c r="I3115" s="57">
        <v>45077</v>
      </c>
      <c r="J3115" s="2">
        <v>17.600000000000001</v>
      </c>
      <c r="K3115" s="2" t="s">
        <v>3883</v>
      </c>
      <c r="L3115" s="9">
        <v>87.2</v>
      </c>
      <c r="M3115" t="s">
        <v>3869</v>
      </c>
      <c r="N3115" s="2" t="s">
        <v>85</v>
      </c>
      <c r="O3115" s="2" t="s">
        <v>3868</v>
      </c>
      <c r="P3115" s="2" t="str">
        <f>VLOOKUP(I3115,Period!A:B,2,FALSE)</f>
        <v>2023H1</v>
      </c>
      <c r="Q3115" s="9">
        <f t="shared" si="567"/>
        <v>73.7</v>
      </c>
      <c r="R3115" s="2">
        <f t="shared" si="581"/>
        <v>80</v>
      </c>
      <c r="S3115" t="str">
        <f t="shared" si="568"/>
        <v>03 Cloudy (40%-90%)</v>
      </c>
      <c r="T3115" t="str">
        <f t="shared" si="582"/>
        <v>45077L8-9_L1CDM-MLB-CLSMJ4507703 Cloudy (40%-90%)</v>
      </c>
      <c r="U3115">
        <f>IF(COUNTIF(T$2:T3114,T3115)&gt;=1,0,1)</f>
        <v>0</v>
      </c>
      <c r="V3115" s="26" t="s">
        <v>895</v>
      </c>
      <c r="W3115" s="86">
        <f t="shared" si="569"/>
        <v>2023</v>
      </c>
      <c r="X3115" s="86" t="str">
        <f t="shared" si="570"/>
        <v>05</v>
      </c>
      <c r="Y3115" s="86">
        <f t="shared" si="571"/>
        <v>31</v>
      </c>
      <c r="Z3115" s="86" t="str">
        <f t="shared" si="572"/>
        <v>22</v>
      </c>
      <c r="AA3115" s="86" t="str">
        <f t="shared" si="573"/>
        <v>19</v>
      </c>
      <c r="AB3115" s="86" t="str">
        <f t="shared" si="574"/>
        <v>27</v>
      </c>
      <c r="AC3115" s="86" t="str">
        <f t="shared" si="575"/>
        <v>CLS_MJ_2500X1254px_16m_L8-9_L1_20230531_80CC</v>
      </c>
      <c r="AD3115" s="88" t="str">
        <f t="shared" si="578"/>
        <v>cls_mj_l8-9_l1_2023h1_2500x1254px_16m_20230531t221927_80cc</v>
      </c>
    </row>
    <row r="3116" spans="2:30" x14ac:dyDescent="0.25">
      <c r="B3116" t="s">
        <v>3876</v>
      </c>
      <c r="C3116" t="s">
        <v>3817</v>
      </c>
      <c r="D3116" s="7" t="s">
        <v>3875</v>
      </c>
      <c r="E3116" s="2" t="b">
        <v>1</v>
      </c>
      <c r="F3116" s="2" t="s">
        <v>3813</v>
      </c>
      <c r="G3116" s="7" t="s">
        <v>181</v>
      </c>
      <c r="H3116" t="s">
        <v>72</v>
      </c>
      <c r="I3116" s="57">
        <v>45070</v>
      </c>
      <c r="J3116" s="2">
        <v>17.399999999999999</v>
      </c>
      <c r="K3116" s="2" t="s">
        <v>3884</v>
      </c>
      <c r="L3116" s="9">
        <v>4.7</v>
      </c>
      <c r="M3116" t="s">
        <v>3869</v>
      </c>
      <c r="N3116" s="2" t="s">
        <v>85</v>
      </c>
      <c r="O3116" s="2" t="s">
        <v>3868</v>
      </c>
      <c r="P3116" s="2" t="str">
        <f>VLOOKUP(I3116,Period!A:B,2,FALSE)</f>
        <v>2023H1</v>
      </c>
      <c r="Q3116" s="9">
        <f t="shared" si="567"/>
        <v>4.7</v>
      </c>
      <c r="R3116" s="2">
        <f t="shared" si="581"/>
        <v>10</v>
      </c>
      <c r="S3116" t="str">
        <f t="shared" si="568"/>
        <v>02 Sunny (10%-30%)</v>
      </c>
      <c r="T3116" t="str">
        <f t="shared" si="582"/>
        <v>45070L8-9_L1CDM-MLB-CLSMJ4507002 Sunny (10%-30%)</v>
      </c>
      <c r="U3116">
        <f>IF(COUNTIF(T$2:T3115,T3116)&gt;=1,0,1)</f>
        <v>1</v>
      </c>
      <c r="V3116" s="26" t="s">
        <v>895</v>
      </c>
      <c r="W3116" s="86">
        <f t="shared" si="569"/>
        <v>2023</v>
      </c>
      <c r="X3116" s="86" t="str">
        <f t="shared" si="570"/>
        <v>05</v>
      </c>
      <c r="Y3116" s="86">
        <f t="shared" si="571"/>
        <v>24</v>
      </c>
      <c r="Z3116" s="86" t="str">
        <f t="shared" si="572"/>
        <v>22</v>
      </c>
      <c r="AA3116" s="86" t="str">
        <f t="shared" si="573"/>
        <v>13</v>
      </c>
      <c r="AB3116" s="86" t="str">
        <f t="shared" si="574"/>
        <v>40</v>
      </c>
      <c r="AC3116" s="86" t="str">
        <f t="shared" si="575"/>
        <v>CLS_MJ_2500X1254px_16m_L8-9_L1_20230524_10CC</v>
      </c>
      <c r="AD3116" s="88" t="str">
        <f t="shared" si="578"/>
        <v>cls_mj_l8-9_l1_2023h1_2500x1254px_16m_20230524t221340_10cc</v>
      </c>
    </row>
    <row r="3117" spans="2:30" x14ac:dyDescent="0.25">
      <c r="B3117" t="s">
        <v>3876</v>
      </c>
      <c r="C3117" t="s">
        <v>3817</v>
      </c>
      <c r="D3117" s="7" t="s">
        <v>3875</v>
      </c>
      <c r="E3117" s="2" t="b">
        <v>1</v>
      </c>
      <c r="F3117" s="2" t="s">
        <v>3813</v>
      </c>
      <c r="G3117" s="7" t="s">
        <v>181</v>
      </c>
      <c r="H3117" t="s">
        <v>72</v>
      </c>
      <c r="I3117" s="61">
        <v>45069</v>
      </c>
      <c r="J3117" s="2">
        <v>17.5</v>
      </c>
      <c r="K3117" s="2" t="s">
        <v>3885</v>
      </c>
      <c r="L3117" s="9">
        <v>19.899999999999999</v>
      </c>
      <c r="M3117" t="s">
        <v>3869</v>
      </c>
      <c r="N3117" s="2" t="s">
        <v>85</v>
      </c>
      <c r="O3117" s="2" t="s">
        <v>3868</v>
      </c>
      <c r="P3117" s="2" t="str">
        <f>VLOOKUP(I3117,Period!A:B,2,FALSE)</f>
        <v>2023H1</v>
      </c>
      <c r="Q3117" s="9">
        <f t="shared" si="567"/>
        <v>20.100000000000001</v>
      </c>
      <c r="R3117" s="2">
        <f t="shared" si="581"/>
        <v>30</v>
      </c>
      <c r="S3117" t="str">
        <f t="shared" si="568"/>
        <v>02 Sunny (10%-30%)</v>
      </c>
      <c r="T3117" t="str">
        <f t="shared" si="582"/>
        <v>45069L8-9_L1CDM-MLB-CLSMJ4506902 Sunny (10%-30%)</v>
      </c>
      <c r="U3117">
        <f>IF(COUNTIF(T$2:T3116,T3117)&gt;=1,0,1)</f>
        <v>1</v>
      </c>
      <c r="V3117" s="26" t="s">
        <v>895</v>
      </c>
      <c r="W3117" s="86">
        <f t="shared" si="569"/>
        <v>2023</v>
      </c>
      <c r="X3117" s="86" t="str">
        <f t="shared" si="570"/>
        <v>05</v>
      </c>
      <c r="Y3117" s="86">
        <f t="shared" si="571"/>
        <v>23</v>
      </c>
      <c r="Z3117" s="86" t="str">
        <f t="shared" si="572"/>
        <v>22</v>
      </c>
      <c r="AA3117" s="86" t="str">
        <f t="shared" si="573"/>
        <v>19</v>
      </c>
      <c r="AB3117" s="86" t="str">
        <f t="shared" si="574"/>
        <v>41</v>
      </c>
      <c r="AC3117" s="86" t="str">
        <f t="shared" si="575"/>
        <v>CLS_MJ_2500X1254px_16m_L8-9_L1_20230523_30CC</v>
      </c>
      <c r="AD3117" s="88" t="str">
        <f t="shared" si="578"/>
        <v>cls_mj_l8-9_l1_2023h1_2500x1254px_16m_20230523t221941_30cc</v>
      </c>
    </row>
    <row r="3118" spans="2:30" x14ac:dyDescent="0.25">
      <c r="B3118" t="s">
        <v>3876</v>
      </c>
      <c r="C3118" t="s">
        <v>3817</v>
      </c>
      <c r="D3118" s="7" t="s">
        <v>3875</v>
      </c>
      <c r="E3118" s="2" t="b">
        <v>1</v>
      </c>
      <c r="F3118" s="2" t="s">
        <v>3813</v>
      </c>
      <c r="G3118" s="7" t="s">
        <v>181</v>
      </c>
      <c r="H3118" t="s">
        <v>72</v>
      </c>
      <c r="I3118" s="61">
        <v>45069</v>
      </c>
      <c r="J3118" s="2">
        <v>18.899999999999999</v>
      </c>
      <c r="K3118" s="2" t="s">
        <v>3886</v>
      </c>
      <c r="L3118" s="9">
        <v>20.3</v>
      </c>
      <c r="M3118" t="s">
        <v>3869</v>
      </c>
      <c r="N3118" s="2" t="s">
        <v>85</v>
      </c>
      <c r="O3118" s="2" t="s">
        <v>3868</v>
      </c>
      <c r="P3118" s="2" t="str">
        <f>VLOOKUP(I3118,Period!A:B,2,FALSE)</f>
        <v>2023H1</v>
      </c>
      <c r="Q3118" s="9">
        <f t="shared" si="567"/>
        <v>20.100000000000001</v>
      </c>
      <c r="R3118" s="2">
        <f t="shared" si="581"/>
        <v>30</v>
      </c>
      <c r="S3118" t="str">
        <f t="shared" si="568"/>
        <v>02 Sunny (10%-30%)</v>
      </c>
      <c r="T3118" t="str">
        <f t="shared" si="582"/>
        <v>45069L8-9_L1CDM-MLB-CLSMJ4506902 Sunny (10%-30%)</v>
      </c>
      <c r="U3118">
        <f>IF(COUNTIF(T$2:T3117,T3118)&gt;=1,0,1)</f>
        <v>0</v>
      </c>
      <c r="V3118" s="26" t="s">
        <v>895</v>
      </c>
      <c r="W3118" s="86">
        <f t="shared" si="569"/>
        <v>2023</v>
      </c>
      <c r="X3118" s="86" t="str">
        <f t="shared" si="570"/>
        <v>05</v>
      </c>
      <c r="Y3118" s="86">
        <f t="shared" si="571"/>
        <v>23</v>
      </c>
      <c r="Z3118" s="86" t="str">
        <f t="shared" si="572"/>
        <v>22</v>
      </c>
      <c r="AA3118" s="86" t="str">
        <f t="shared" si="573"/>
        <v>19</v>
      </c>
      <c r="AB3118" s="86" t="str">
        <f t="shared" si="574"/>
        <v>17</v>
      </c>
      <c r="AC3118" s="86" t="str">
        <f t="shared" si="575"/>
        <v>CLS_MJ_2500X1254px_16m_L8-9_L1_20230523_30CC</v>
      </c>
      <c r="AD3118" s="88" t="str">
        <f t="shared" si="578"/>
        <v>cls_mj_l8-9_l1_2023h1_2500x1254px_16m_20230523t221917_30cc</v>
      </c>
    </row>
    <row r="3119" spans="2:30" x14ac:dyDescent="0.25">
      <c r="B3119" t="s">
        <v>3876</v>
      </c>
      <c r="C3119" t="s">
        <v>3817</v>
      </c>
      <c r="D3119" s="7" t="s">
        <v>3875</v>
      </c>
      <c r="E3119" s="2" t="b">
        <v>1</v>
      </c>
      <c r="F3119" s="2" t="s">
        <v>3813</v>
      </c>
      <c r="G3119" s="7" t="s">
        <v>181</v>
      </c>
      <c r="H3119" t="s">
        <v>72</v>
      </c>
      <c r="I3119" s="61">
        <v>45062</v>
      </c>
      <c r="J3119" s="2">
        <v>18.899999999999999</v>
      </c>
      <c r="K3119" s="2" t="s">
        <v>3887</v>
      </c>
      <c r="L3119" s="9">
        <v>67.599999999999994</v>
      </c>
      <c r="M3119" t="s">
        <v>3869</v>
      </c>
      <c r="N3119" s="2" t="s">
        <v>85</v>
      </c>
      <c r="O3119" s="2" t="s">
        <v>3868</v>
      </c>
      <c r="P3119" s="2" t="str">
        <f>VLOOKUP(I3119,Period!A:B,2,FALSE)</f>
        <v>2023H1</v>
      </c>
      <c r="Q3119" s="9">
        <f t="shared" si="567"/>
        <v>67.599999999999994</v>
      </c>
      <c r="R3119" s="2">
        <f t="shared" si="581"/>
        <v>70</v>
      </c>
      <c r="S3119" t="str">
        <f t="shared" si="568"/>
        <v>03 Cloudy (40%-90%)</v>
      </c>
      <c r="T3119" t="str">
        <f t="shared" si="582"/>
        <v>45062L8-9_L1CDM-MLB-CLSMJ4506203 Cloudy (40%-90%)</v>
      </c>
      <c r="U3119">
        <f>IF(COUNTIF(T$2:T3118,T3119)&gt;=1,0,1)</f>
        <v>1</v>
      </c>
      <c r="V3119" s="26" t="s">
        <v>895</v>
      </c>
      <c r="W3119" s="86">
        <f t="shared" si="569"/>
        <v>2023</v>
      </c>
      <c r="X3119" s="86" t="str">
        <f t="shared" si="570"/>
        <v>05</v>
      </c>
      <c r="Y3119" s="86">
        <f t="shared" si="571"/>
        <v>16</v>
      </c>
      <c r="Z3119" s="86" t="str">
        <f t="shared" si="572"/>
        <v>22</v>
      </c>
      <c r="AA3119" s="86" t="str">
        <f t="shared" si="573"/>
        <v>13</v>
      </c>
      <c r="AB3119" s="86" t="str">
        <f t="shared" si="574"/>
        <v>28</v>
      </c>
      <c r="AC3119" s="86" t="str">
        <f t="shared" si="575"/>
        <v>CLS_MJ_2500X1254px_16m_L8-9_L1_20230516_70CC</v>
      </c>
      <c r="AD3119" s="88" t="str">
        <f t="shared" si="578"/>
        <v>cls_mj_l8-9_l1_2023h1_2500x1254px_16m_20230516t221328_70cc</v>
      </c>
    </row>
    <row r="3120" spans="2:30" x14ac:dyDescent="0.25">
      <c r="B3120" t="s">
        <v>3876</v>
      </c>
      <c r="C3120" t="s">
        <v>3817</v>
      </c>
      <c r="D3120" s="7" t="s">
        <v>3875</v>
      </c>
      <c r="E3120" s="2" t="b">
        <v>1</v>
      </c>
      <c r="F3120" s="2" t="s">
        <v>3813</v>
      </c>
      <c r="G3120" s="7" t="s">
        <v>181</v>
      </c>
      <c r="H3120" t="s">
        <v>72</v>
      </c>
      <c r="I3120" s="57">
        <v>45061</v>
      </c>
      <c r="J3120" s="2">
        <v>19.2</v>
      </c>
      <c r="K3120" s="2" t="s">
        <v>3888</v>
      </c>
      <c r="L3120" s="9">
        <v>23.1</v>
      </c>
      <c r="M3120" t="s">
        <v>3869</v>
      </c>
      <c r="N3120" s="2" t="s">
        <v>85</v>
      </c>
      <c r="O3120" s="2" t="s">
        <v>3868</v>
      </c>
      <c r="P3120" s="2" t="str">
        <f>VLOOKUP(I3120,Period!A:B,2,FALSE)</f>
        <v>2023H1</v>
      </c>
      <c r="Q3120" s="9">
        <f t="shared" si="567"/>
        <v>29.7</v>
      </c>
      <c r="R3120" s="2">
        <f t="shared" si="581"/>
        <v>30</v>
      </c>
      <c r="S3120" t="str">
        <f t="shared" si="568"/>
        <v>02 Sunny (10%-30%)</v>
      </c>
      <c r="T3120" t="str">
        <f t="shared" si="582"/>
        <v>45061L8-9_L1CDM-MLB-CLSMJ4506102 Sunny (10%-30%)</v>
      </c>
      <c r="U3120">
        <f>IF(COUNTIF(T$2:T3119,T3120)&gt;=1,0,1)</f>
        <v>1</v>
      </c>
      <c r="V3120" s="26" t="s">
        <v>895</v>
      </c>
      <c r="W3120" s="86">
        <f t="shared" si="569"/>
        <v>2023</v>
      </c>
      <c r="X3120" s="86" t="str">
        <f t="shared" si="570"/>
        <v>05</v>
      </c>
      <c r="Y3120" s="86">
        <f t="shared" si="571"/>
        <v>15</v>
      </c>
      <c r="Z3120" s="86" t="str">
        <f t="shared" si="572"/>
        <v>22</v>
      </c>
      <c r="AA3120" s="86" t="str">
        <f t="shared" si="573"/>
        <v>19</v>
      </c>
      <c r="AB3120" s="86" t="str">
        <f t="shared" si="574"/>
        <v>59</v>
      </c>
      <c r="AC3120" s="86" t="str">
        <f t="shared" si="575"/>
        <v>CLS_MJ_2500X1254px_16m_L8-9_L1_20230515_30CC</v>
      </c>
      <c r="AD3120" s="88" t="str">
        <f t="shared" si="578"/>
        <v>cls_mj_l8-9_l1_2023h1_2500x1254px_16m_20230515t221959_30cc</v>
      </c>
    </row>
    <row r="3121" spans="2:30" x14ac:dyDescent="0.25">
      <c r="B3121" t="s">
        <v>3876</v>
      </c>
      <c r="C3121" t="s">
        <v>3817</v>
      </c>
      <c r="D3121" s="7" t="s">
        <v>3875</v>
      </c>
      <c r="E3121" s="2" t="b">
        <v>1</v>
      </c>
      <c r="F3121" s="2" t="s">
        <v>3813</v>
      </c>
      <c r="G3121" s="7" t="s">
        <v>181</v>
      </c>
      <c r="H3121" t="s">
        <v>72</v>
      </c>
      <c r="I3121" s="57">
        <v>45061</v>
      </c>
      <c r="J3121" s="2">
        <v>20.5</v>
      </c>
      <c r="K3121" s="2" t="s">
        <v>3889</v>
      </c>
      <c r="L3121" s="9">
        <v>36.299999999999997</v>
      </c>
      <c r="M3121" t="s">
        <v>3869</v>
      </c>
      <c r="N3121" s="2" t="s">
        <v>85</v>
      </c>
      <c r="O3121" s="2" t="s">
        <v>3868</v>
      </c>
      <c r="P3121" s="2" t="str">
        <f>VLOOKUP(I3121,Period!A:B,2,FALSE)</f>
        <v>2023H1</v>
      </c>
      <c r="Q3121" s="9">
        <f t="shared" si="567"/>
        <v>29.7</v>
      </c>
      <c r="R3121" s="2">
        <f t="shared" si="581"/>
        <v>30</v>
      </c>
      <c r="S3121" t="str">
        <f t="shared" si="568"/>
        <v>02 Sunny (10%-30%)</v>
      </c>
      <c r="T3121" t="str">
        <f t="shared" si="582"/>
        <v>45061L8-9_L1CDM-MLB-CLSMJ4506102 Sunny (10%-30%)</v>
      </c>
      <c r="U3121">
        <f>IF(COUNTIF(T$2:T3120,T3121)&gt;=1,0,1)</f>
        <v>0</v>
      </c>
      <c r="V3121" s="26" t="s">
        <v>895</v>
      </c>
      <c r="W3121" s="86">
        <f t="shared" si="569"/>
        <v>2023</v>
      </c>
      <c r="X3121" s="86" t="str">
        <f t="shared" si="570"/>
        <v>05</v>
      </c>
      <c r="Y3121" s="86">
        <f t="shared" si="571"/>
        <v>15</v>
      </c>
      <c r="Z3121" s="86" t="str">
        <f t="shared" si="572"/>
        <v>22</v>
      </c>
      <c r="AA3121" s="86" t="str">
        <f t="shared" si="573"/>
        <v>19</v>
      </c>
      <c r="AB3121" s="86" t="str">
        <f t="shared" si="574"/>
        <v>35</v>
      </c>
      <c r="AC3121" s="86" t="str">
        <f t="shared" si="575"/>
        <v>CLS_MJ_2500X1254px_16m_L8-9_L1_20230515_30CC</v>
      </c>
      <c r="AD3121" s="88" t="str">
        <f t="shared" si="578"/>
        <v>cls_mj_l8-9_l1_2023h1_2500x1254px_16m_20230515t221935_30cc</v>
      </c>
    </row>
    <row r="3122" spans="2:30" x14ac:dyDescent="0.25">
      <c r="B3122" t="s">
        <v>3876</v>
      </c>
      <c r="C3122" t="s">
        <v>3817</v>
      </c>
      <c r="D3122" s="7" t="s">
        <v>3875</v>
      </c>
      <c r="E3122" s="2" t="b">
        <v>1</v>
      </c>
      <c r="F3122" s="2" t="s">
        <v>3813</v>
      </c>
      <c r="G3122" s="7" t="s">
        <v>181</v>
      </c>
      <c r="H3122" t="s">
        <v>72</v>
      </c>
      <c r="I3122" s="57">
        <v>45054</v>
      </c>
      <c r="J3122" s="2">
        <v>20.8</v>
      </c>
      <c r="K3122" s="2" t="s">
        <v>3890</v>
      </c>
      <c r="L3122" s="9">
        <v>88.2</v>
      </c>
      <c r="M3122" t="s">
        <v>3869</v>
      </c>
      <c r="N3122" s="2" t="s">
        <v>85</v>
      </c>
      <c r="O3122" s="2" t="s">
        <v>3868</v>
      </c>
      <c r="P3122" s="2" t="str">
        <f>VLOOKUP(I3122,Period!A:B,2,FALSE)</f>
        <v>2023H1</v>
      </c>
      <c r="Q3122" s="9">
        <f t="shared" si="567"/>
        <v>88.2</v>
      </c>
      <c r="R3122" s="2">
        <f t="shared" si="581"/>
        <v>90</v>
      </c>
      <c r="S3122" t="str">
        <f t="shared" si="568"/>
        <v>03 Cloudy (40%-90%)</v>
      </c>
      <c r="T3122" t="str">
        <f t="shared" si="582"/>
        <v>45054L8-9_L1CDM-MLB-CLSMJ4505403 Cloudy (40%-90%)</v>
      </c>
      <c r="U3122">
        <f>IF(COUNTIF(T$2:T3121,T3122)&gt;=1,0,1)</f>
        <v>1</v>
      </c>
      <c r="V3122" s="26" t="s">
        <v>895</v>
      </c>
      <c r="W3122" s="86">
        <f t="shared" si="569"/>
        <v>2023</v>
      </c>
      <c r="X3122" s="86" t="str">
        <f t="shared" si="570"/>
        <v>05</v>
      </c>
      <c r="Y3122" s="86" t="str">
        <f t="shared" si="571"/>
        <v>08</v>
      </c>
      <c r="Z3122" s="86" t="str">
        <f t="shared" si="572"/>
        <v>22</v>
      </c>
      <c r="AA3122" s="86" t="str">
        <f t="shared" si="573"/>
        <v>13</v>
      </c>
      <c r="AB3122" s="86" t="str">
        <f t="shared" si="574"/>
        <v>51</v>
      </c>
      <c r="AC3122" s="86" t="str">
        <f t="shared" si="575"/>
        <v>CLS_MJ_2500X1254px_16m_L8-9_L1_20230508_90CC</v>
      </c>
      <c r="AD3122" s="88" t="str">
        <f t="shared" si="578"/>
        <v>cls_mj_l8-9_l1_2023h1_2500x1254px_16m_20230508t221351_90cc</v>
      </c>
    </row>
    <row r="3123" spans="2:30" x14ac:dyDescent="0.25">
      <c r="B3123" t="s">
        <v>3876</v>
      </c>
      <c r="C3123" t="s">
        <v>3817</v>
      </c>
      <c r="D3123" s="7" t="s">
        <v>3875</v>
      </c>
      <c r="E3123" s="2" t="b">
        <v>1</v>
      </c>
      <c r="F3123" s="2" t="s">
        <v>3813</v>
      </c>
      <c r="G3123" s="7" t="s">
        <v>181</v>
      </c>
      <c r="H3123" t="s">
        <v>72</v>
      </c>
      <c r="I3123" s="61">
        <v>45053</v>
      </c>
      <c r="J3123" s="2">
        <v>21</v>
      </c>
      <c r="K3123" s="2" t="s">
        <v>3891</v>
      </c>
      <c r="L3123" s="9">
        <v>77.099999999999994</v>
      </c>
      <c r="M3123" t="s">
        <v>3869</v>
      </c>
      <c r="N3123" s="2" t="s">
        <v>85</v>
      </c>
      <c r="O3123" s="2" t="s">
        <v>3868</v>
      </c>
      <c r="P3123" s="2" t="str">
        <f>VLOOKUP(I3123,Period!A:B,2,FALSE)</f>
        <v>2023H1</v>
      </c>
      <c r="Q3123" s="9">
        <f t="shared" si="567"/>
        <v>77.75</v>
      </c>
      <c r="R3123" s="2">
        <f t="shared" si="581"/>
        <v>80</v>
      </c>
      <c r="S3123" t="str">
        <f t="shared" si="568"/>
        <v>03 Cloudy (40%-90%)</v>
      </c>
      <c r="T3123" t="str">
        <f t="shared" si="582"/>
        <v>45053L8-9_L1CDM-MLB-CLSMJ4505303 Cloudy (40%-90%)</v>
      </c>
      <c r="U3123">
        <f>IF(COUNTIF(T$2:T3122,T3123)&gt;=1,0,1)</f>
        <v>1</v>
      </c>
      <c r="V3123" s="26" t="s">
        <v>895</v>
      </c>
      <c r="W3123" s="86">
        <f t="shared" si="569"/>
        <v>2023</v>
      </c>
      <c r="X3123" s="86" t="str">
        <f t="shared" si="570"/>
        <v>05</v>
      </c>
      <c r="Y3123" s="86" t="str">
        <f t="shared" si="571"/>
        <v>07</v>
      </c>
      <c r="Z3123" s="86" t="str">
        <f t="shared" si="572"/>
        <v>22</v>
      </c>
      <c r="AA3123" s="86" t="str">
        <f t="shared" si="573"/>
        <v>19</v>
      </c>
      <c r="AB3123" s="86" t="str">
        <f t="shared" si="574"/>
        <v>46</v>
      </c>
      <c r="AC3123" s="86" t="str">
        <f t="shared" si="575"/>
        <v>CLS_MJ_2500X1254px_16m_L8-9_L1_20230507_80CC</v>
      </c>
      <c r="AD3123" s="88" t="str">
        <f t="shared" si="578"/>
        <v>cls_mj_l8-9_l1_2023h1_2500x1254px_16m_20230507t221946_80cc</v>
      </c>
    </row>
    <row r="3124" spans="2:30" x14ac:dyDescent="0.25">
      <c r="B3124" t="s">
        <v>3876</v>
      </c>
      <c r="C3124" t="s">
        <v>3817</v>
      </c>
      <c r="D3124" s="7" t="s">
        <v>3875</v>
      </c>
      <c r="E3124" s="2" t="b">
        <v>1</v>
      </c>
      <c r="F3124" s="2" t="s">
        <v>3813</v>
      </c>
      <c r="G3124" s="7" t="s">
        <v>181</v>
      </c>
      <c r="H3124" t="s">
        <v>72</v>
      </c>
      <c r="I3124" s="61">
        <v>45053</v>
      </c>
      <c r="J3124" s="2">
        <v>22.3</v>
      </c>
      <c r="K3124" s="2" t="s">
        <v>3892</v>
      </c>
      <c r="L3124" s="9">
        <v>78.400000000000006</v>
      </c>
      <c r="M3124" t="s">
        <v>3869</v>
      </c>
      <c r="N3124" s="2" t="s">
        <v>85</v>
      </c>
      <c r="O3124" s="2" t="s">
        <v>3868</v>
      </c>
      <c r="P3124" s="2" t="str">
        <f>VLOOKUP(I3124,Period!A:B,2,FALSE)</f>
        <v>2023H1</v>
      </c>
      <c r="Q3124" s="9">
        <f t="shared" si="567"/>
        <v>77.75</v>
      </c>
      <c r="R3124" s="2">
        <f t="shared" si="581"/>
        <v>80</v>
      </c>
      <c r="S3124" t="str">
        <f t="shared" si="568"/>
        <v>03 Cloudy (40%-90%)</v>
      </c>
      <c r="T3124" t="str">
        <f t="shared" si="582"/>
        <v>45053L8-9_L1CDM-MLB-CLSMJ4505303 Cloudy (40%-90%)</v>
      </c>
      <c r="U3124">
        <f>IF(COUNTIF(T$2:T3123,T3124)&gt;=1,0,1)</f>
        <v>0</v>
      </c>
      <c r="V3124" s="26" t="s">
        <v>895</v>
      </c>
      <c r="W3124" s="86">
        <f t="shared" si="569"/>
        <v>2023</v>
      </c>
      <c r="X3124" s="86" t="str">
        <f t="shared" si="570"/>
        <v>05</v>
      </c>
      <c r="Y3124" s="86" t="str">
        <f t="shared" si="571"/>
        <v>07</v>
      </c>
      <c r="Z3124" s="86" t="str">
        <f t="shared" si="572"/>
        <v>22</v>
      </c>
      <c r="AA3124" s="86" t="str">
        <f t="shared" si="573"/>
        <v>19</v>
      </c>
      <c r="AB3124" s="86" t="str">
        <f t="shared" si="574"/>
        <v>22</v>
      </c>
      <c r="AC3124" s="86" t="str">
        <f t="shared" si="575"/>
        <v>CLS_MJ_2500X1254px_16m_L8-9_L1_20230507_80CC</v>
      </c>
      <c r="AD3124" s="88" t="str">
        <f t="shared" si="578"/>
        <v>cls_mj_l8-9_l1_2023h1_2500x1254px_16m_20230507t221922_80cc</v>
      </c>
    </row>
    <row r="3125" spans="2:30" x14ac:dyDescent="0.25">
      <c r="B3125" t="s">
        <v>3876</v>
      </c>
      <c r="C3125" t="s">
        <v>3817</v>
      </c>
      <c r="D3125" s="7" t="s">
        <v>3875</v>
      </c>
      <c r="E3125" s="2" t="b">
        <v>1</v>
      </c>
      <c r="F3125" s="2" t="s">
        <v>3813</v>
      </c>
      <c r="G3125" s="7" t="s">
        <v>181</v>
      </c>
      <c r="H3125" t="s">
        <v>72</v>
      </c>
      <c r="I3125" s="61">
        <v>45046</v>
      </c>
      <c r="J3125" s="2">
        <v>22.7</v>
      </c>
      <c r="K3125" s="2" t="s">
        <v>3893</v>
      </c>
      <c r="L3125" s="9">
        <v>39</v>
      </c>
      <c r="M3125" t="s">
        <v>3869</v>
      </c>
      <c r="N3125" s="2" t="s">
        <v>85</v>
      </c>
      <c r="O3125" s="2" t="s">
        <v>3868</v>
      </c>
      <c r="P3125" s="2" t="str">
        <f>VLOOKUP(I3125,Period!A:B,2,FALSE)</f>
        <v>2023H1</v>
      </c>
      <c r="Q3125" s="9">
        <f t="shared" si="567"/>
        <v>39</v>
      </c>
      <c r="R3125" s="2">
        <f t="shared" si="581"/>
        <v>40</v>
      </c>
      <c r="S3125" t="str">
        <f t="shared" si="568"/>
        <v>03 Cloudy (40%-90%)</v>
      </c>
      <c r="T3125" t="str">
        <f t="shared" si="582"/>
        <v>45046L8-9_L1CDM-MLB-CLSMJ4504603 Cloudy (40%-90%)</v>
      </c>
      <c r="U3125">
        <f>IF(COUNTIF(T$2:T3124,T3125)&gt;=1,0,1)</f>
        <v>1</v>
      </c>
      <c r="V3125" s="26" t="s">
        <v>895</v>
      </c>
      <c r="W3125" s="86">
        <f t="shared" si="569"/>
        <v>2023</v>
      </c>
      <c r="X3125" s="86" t="str">
        <f t="shared" si="570"/>
        <v>04</v>
      </c>
      <c r="Y3125" s="86">
        <f t="shared" si="571"/>
        <v>30</v>
      </c>
      <c r="Z3125" s="86" t="str">
        <f t="shared" si="572"/>
        <v>22</v>
      </c>
      <c r="AA3125" s="86" t="str">
        <f t="shared" si="573"/>
        <v>13</v>
      </c>
      <c r="AB3125" s="86" t="str">
        <f t="shared" si="574"/>
        <v>41</v>
      </c>
      <c r="AC3125" s="86" t="str">
        <f t="shared" si="575"/>
        <v>CLS_MJ_2500X1254px_16m_L8-9_L1_20230430_40CC</v>
      </c>
      <c r="AD3125" s="88" t="str">
        <f t="shared" si="578"/>
        <v>cls_mj_l8-9_l1_2023h1_2500x1254px_16m_20230430t221341_40cc</v>
      </c>
    </row>
    <row r="3126" spans="2:30" x14ac:dyDescent="0.25">
      <c r="B3126" t="s">
        <v>3876</v>
      </c>
      <c r="C3126" t="s">
        <v>3817</v>
      </c>
      <c r="D3126" s="7" t="s">
        <v>3875</v>
      </c>
      <c r="E3126" s="2" t="b">
        <v>1</v>
      </c>
      <c r="F3126" s="2" t="s">
        <v>3813</v>
      </c>
      <c r="G3126" s="7" t="s">
        <v>181</v>
      </c>
      <c r="H3126" t="s">
        <v>72</v>
      </c>
      <c r="I3126" s="57">
        <v>45045</v>
      </c>
      <c r="J3126" s="2">
        <v>23</v>
      </c>
      <c r="K3126" s="2" t="s">
        <v>3894</v>
      </c>
      <c r="L3126" s="9">
        <v>1</v>
      </c>
      <c r="M3126" t="s">
        <v>3869</v>
      </c>
      <c r="N3126" s="2" t="s">
        <v>85</v>
      </c>
      <c r="O3126" s="2" t="s">
        <v>3868</v>
      </c>
      <c r="P3126" s="2" t="str">
        <f>VLOOKUP(I3126,Period!A:B,2,FALSE)</f>
        <v>2023H1</v>
      </c>
      <c r="Q3126" s="9">
        <f t="shared" si="567"/>
        <v>25.85</v>
      </c>
      <c r="R3126" s="2">
        <f t="shared" si="581"/>
        <v>30</v>
      </c>
      <c r="S3126" t="str">
        <f t="shared" si="568"/>
        <v>02 Sunny (10%-30%)</v>
      </c>
      <c r="T3126" t="str">
        <f t="shared" si="582"/>
        <v>45045L8-9_L1CDM-MLB-CLSMJ4504502 Sunny (10%-30%)</v>
      </c>
      <c r="U3126">
        <f>IF(COUNTIF(T$2:T3125,T3126)&gt;=1,0,1)</f>
        <v>1</v>
      </c>
      <c r="V3126" s="26" t="s">
        <v>895</v>
      </c>
      <c r="W3126" s="86">
        <f t="shared" si="569"/>
        <v>2023</v>
      </c>
      <c r="X3126" s="86" t="str">
        <f t="shared" si="570"/>
        <v>04</v>
      </c>
      <c r="Y3126" s="86">
        <f t="shared" si="571"/>
        <v>29</v>
      </c>
      <c r="Z3126" s="86" t="str">
        <f t="shared" si="572"/>
        <v>22</v>
      </c>
      <c r="AA3126" s="86" t="str">
        <f t="shared" si="573"/>
        <v>20</v>
      </c>
      <c r="AB3126" s="86" t="str">
        <f t="shared" si="574"/>
        <v>07</v>
      </c>
      <c r="AC3126" s="86" t="str">
        <f t="shared" si="575"/>
        <v>CLS_MJ_2500X1254px_16m_L8-9_L1_20230429_30CC</v>
      </c>
      <c r="AD3126" s="88" t="str">
        <f t="shared" si="578"/>
        <v>cls_mj_l8-9_l1_2023h1_2500x1254px_16m_20230429t222007_30cc</v>
      </c>
    </row>
    <row r="3127" spans="2:30" x14ac:dyDescent="0.25">
      <c r="B3127" t="s">
        <v>3876</v>
      </c>
      <c r="C3127" t="s">
        <v>3817</v>
      </c>
      <c r="D3127" s="7" t="s">
        <v>3875</v>
      </c>
      <c r="E3127" s="2" t="b">
        <v>1</v>
      </c>
      <c r="F3127" s="2" t="s">
        <v>3813</v>
      </c>
      <c r="G3127" s="7" t="s">
        <v>181</v>
      </c>
      <c r="H3127" t="s">
        <v>72</v>
      </c>
      <c r="I3127" s="57">
        <v>45045</v>
      </c>
      <c r="J3127" s="2">
        <v>24.3</v>
      </c>
      <c r="K3127" s="2" t="s">
        <v>3895</v>
      </c>
      <c r="L3127" s="9">
        <v>50.7</v>
      </c>
      <c r="M3127" t="s">
        <v>3869</v>
      </c>
      <c r="N3127" s="2" t="s">
        <v>85</v>
      </c>
      <c r="O3127" s="2" t="s">
        <v>3868</v>
      </c>
      <c r="P3127" s="2" t="str">
        <f>VLOOKUP(I3127,Period!A:B,2,FALSE)</f>
        <v>2023H1</v>
      </c>
      <c r="Q3127" s="9">
        <f t="shared" si="567"/>
        <v>25.85</v>
      </c>
      <c r="R3127" s="2">
        <f t="shared" si="581"/>
        <v>30</v>
      </c>
      <c r="S3127" t="str">
        <f t="shared" si="568"/>
        <v>02 Sunny (10%-30%)</v>
      </c>
      <c r="T3127" t="str">
        <f t="shared" si="582"/>
        <v>45045L8-9_L1CDM-MLB-CLSMJ4504502 Sunny (10%-30%)</v>
      </c>
      <c r="U3127">
        <f>IF(COUNTIF(T$2:T3126,T3127)&gt;=1,0,1)</f>
        <v>0</v>
      </c>
      <c r="V3127" s="26" t="s">
        <v>895</v>
      </c>
      <c r="W3127" s="86">
        <f t="shared" si="569"/>
        <v>2023</v>
      </c>
      <c r="X3127" s="86" t="str">
        <f t="shared" si="570"/>
        <v>04</v>
      </c>
      <c r="Y3127" s="86">
        <f t="shared" si="571"/>
        <v>29</v>
      </c>
      <c r="Z3127" s="86" t="str">
        <f t="shared" si="572"/>
        <v>22</v>
      </c>
      <c r="AA3127" s="86" t="str">
        <f t="shared" si="573"/>
        <v>19</v>
      </c>
      <c r="AB3127" s="86" t="str">
        <f t="shared" si="574"/>
        <v>43</v>
      </c>
      <c r="AC3127" s="86" t="str">
        <f t="shared" si="575"/>
        <v>CLS_MJ_2500X1254px_16m_L8-9_L1_20230429_30CC</v>
      </c>
      <c r="AD3127" s="88" t="str">
        <f t="shared" si="578"/>
        <v>cls_mj_l8-9_l1_2023h1_2500x1254px_16m_20230429t221943_30cc</v>
      </c>
    </row>
    <row r="3128" spans="2:30" x14ac:dyDescent="0.25">
      <c r="B3128" t="s">
        <v>3876</v>
      </c>
      <c r="C3128" t="s">
        <v>3817</v>
      </c>
      <c r="D3128" s="7" t="s">
        <v>3875</v>
      </c>
      <c r="E3128" s="2" t="b">
        <v>1</v>
      </c>
      <c r="F3128" s="2" t="s">
        <v>3813</v>
      </c>
      <c r="G3128" s="7" t="s">
        <v>181</v>
      </c>
      <c r="H3128" t="s">
        <v>72</v>
      </c>
      <c r="I3128" s="57">
        <v>45038</v>
      </c>
      <c r="J3128" s="2">
        <v>24.9</v>
      </c>
      <c r="K3128" s="2" t="s">
        <v>3896</v>
      </c>
      <c r="L3128" s="9">
        <v>33.200000000000003</v>
      </c>
      <c r="M3128" t="s">
        <v>3869</v>
      </c>
      <c r="N3128" s="2" t="s">
        <v>85</v>
      </c>
      <c r="O3128" s="2" t="s">
        <v>3868</v>
      </c>
      <c r="P3128" s="2" t="str">
        <f>VLOOKUP(I3128,Period!A:B,2,FALSE)</f>
        <v>2023H1</v>
      </c>
      <c r="Q3128" s="9">
        <f t="shared" si="567"/>
        <v>33.200000000000003</v>
      </c>
      <c r="R3128" s="2">
        <f t="shared" si="581"/>
        <v>40</v>
      </c>
      <c r="S3128" t="str">
        <f t="shared" si="568"/>
        <v>03 Cloudy (40%-90%)</v>
      </c>
      <c r="T3128" t="str">
        <f t="shared" si="582"/>
        <v>45038L8-9_L1CDM-MLB-CLSMJ4503803 Cloudy (40%-90%)</v>
      </c>
      <c r="U3128">
        <f>IF(COUNTIF(T$2:T3127,T3128)&gt;=1,0,1)</f>
        <v>1</v>
      </c>
      <c r="V3128" s="26" t="s">
        <v>895</v>
      </c>
      <c r="W3128" s="86">
        <f t="shared" si="569"/>
        <v>2023</v>
      </c>
      <c r="X3128" s="86" t="str">
        <f t="shared" si="570"/>
        <v>04</v>
      </c>
      <c r="Y3128" s="86">
        <f t="shared" si="571"/>
        <v>22</v>
      </c>
      <c r="Z3128" s="86" t="str">
        <f t="shared" si="572"/>
        <v>22</v>
      </c>
      <c r="AA3128" s="86" t="str">
        <f t="shared" si="573"/>
        <v>14</v>
      </c>
      <c r="AB3128" s="86" t="str">
        <f t="shared" si="574"/>
        <v>02</v>
      </c>
      <c r="AC3128" s="86" t="str">
        <f t="shared" si="575"/>
        <v>CLS_MJ_2500X1254px_16m_L8-9_L1_20230422_40CC</v>
      </c>
      <c r="AD3128" s="88" t="str">
        <f t="shared" si="578"/>
        <v>cls_mj_l8-9_l1_2023h1_2500x1254px_16m_20230422t221402_40cc</v>
      </c>
    </row>
    <row r="3129" spans="2:30" x14ac:dyDescent="0.25">
      <c r="B3129" t="s">
        <v>3876</v>
      </c>
      <c r="C3129" t="s">
        <v>3817</v>
      </c>
      <c r="D3129" s="7" t="s">
        <v>3875</v>
      </c>
      <c r="E3129" s="2" t="b">
        <v>1</v>
      </c>
      <c r="F3129" s="2" t="s">
        <v>3813</v>
      </c>
      <c r="G3129" s="7" t="s">
        <v>181</v>
      </c>
      <c r="H3129" t="s">
        <v>72</v>
      </c>
      <c r="I3129" s="61">
        <v>45030</v>
      </c>
      <c r="J3129" s="2">
        <v>27.2</v>
      </c>
      <c r="K3129" s="2" t="s">
        <v>3897</v>
      </c>
      <c r="L3129" s="9">
        <v>63.4</v>
      </c>
      <c r="M3129" t="s">
        <v>3869</v>
      </c>
      <c r="N3129" s="2" t="s">
        <v>85</v>
      </c>
      <c r="O3129" s="2" t="s">
        <v>3868</v>
      </c>
      <c r="P3129" s="2" t="str">
        <f>VLOOKUP(I3129,Period!A:B,2,FALSE)</f>
        <v>2023H1</v>
      </c>
      <c r="Q3129" s="9">
        <f t="shared" si="567"/>
        <v>63.4</v>
      </c>
      <c r="R3129" s="2">
        <f t="shared" ref="R3129" si="583">ROUNDUP(Q3129/10,0)*10</f>
        <v>70</v>
      </c>
      <c r="S3129" t="str">
        <f t="shared" si="568"/>
        <v>03 Cloudy (40%-90%)</v>
      </c>
      <c r="T3129" t="str">
        <f t="shared" ref="T3129" si="584">CONCATENATE(I3129,B3129,C3129,H3129,I3129,S3129)</f>
        <v>45030L8-9_L1CDM-MLB-CLSMJ4503003 Cloudy (40%-90%)</v>
      </c>
      <c r="U3129">
        <f>IF(COUNTIF(T$2:T3128,T3129)&gt;=1,0,1)</f>
        <v>1</v>
      </c>
      <c r="V3129" s="26" t="s">
        <v>895</v>
      </c>
      <c r="W3129" s="86">
        <f t="shared" si="569"/>
        <v>2023</v>
      </c>
      <c r="X3129" s="86" t="str">
        <f t="shared" si="570"/>
        <v>04</v>
      </c>
      <c r="Y3129" s="86">
        <f t="shared" si="571"/>
        <v>14</v>
      </c>
      <c r="Z3129" s="86" t="str">
        <f t="shared" si="572"/>
        <v>22</v>
      </c>
      <c r="AA3129" s="86" t="str">
        <f t="shared" si="573"/>
        <v>13</v>
      </c>
      <c r="AB3129" s="86" t="str">
        <f t="shared" si="574"/>
        <v>45</v>
      </c>
      <c r="AC3129" s="86" t="str">
        <f t="shared" si="575"/>
        <v>CLS_MJ_2500X1254px_16m_L8-9_L1_20230414_70CC</v>
      </c>
      <c r="AD3129" s="88" t="str">
        <f t="shared" si="578"/>
        <v>cls_mj_l8-9_l1_2023h1_2500x1254px_16m_20230414t221345_70cc</v>
      </c>
    </row>
    <row r="3130" spans="2:30" x14ac:dyDescent="0.25">
      <c r="B3130" t="s">
        <v>3876</v>
      </c>
      <c r="C3130" t="s">
        <v>3817</v>
      </c>
      <c r="D3130" s="7" t="s">
        <v>3875</v>
      </c>
      <c r="E3130" s="2" t="b">
        <v>1</v>
      </c>
      <c r="F3130" s="2" t="s">
        <v>3813</v>
      </c>
      <c r="G3130" s="7" t="s">
        <v>181</v>
      </c>
      <c r="H3130" t="s">
        <v>72</v>
      </c>
      <c r="I3130" s="61">
        <v>45029</v>
      </c>
      <c r="J3130" s="2">
        <v>27.5</v>
      </c>
      <c r="K3130" s="2" t="s">
        <v>3898</v>
      </c>
      <c r="L3130" s="9">
        <v>50.9</v>
      </c>
      <c r="M3130" t="s">
        <v>3869</v>
      </c>
      <c r="N3130" s="2" t="s">
        <v>85</v>
      </c>
      <c r="O3130" s="2" t="s">
        <v>3868</v>
      </c>
      <c r="P3130" s="2" t="str">
        <f>VLOOKUP(I3130,Period!A:B,2,FALSE)</f>
        <v>2023H1</v>
      </c>
      <c r="Q3130" s="9">
        <f t="shared" si="567"/>
        <v>41.1</v>
      </c>
      <c r="R3130" s="2">
        <f t="shared" si="581"/>
        <v>50</v>
      </c>
      <c r="S3130" t="str">
        <f t="shared" si="568"/>
        <v>03 Cloudy (40%-90%)</v>
      </c>
      <c r="T3130" t="str">
        <f t="shared" si="582"/>
        <v>45029L8-9_L1CDM-MLB-CLSMJ4502903 Cloudy (40%-90%)</v>
      </c>
      <c r="U3130">
        <f>IF(COUNTIF(T$2:T3129,T3130)&gt;=1,0,1)</f>
        <v>1</v>
      </c>
      <c r="V3130" s="26" t="s">
        <v>895</v>
      </c>
      <c r="W3130" s="86">
        <f t="shared" si="569"/>
        <v>2023</v>
      </c>
      <c r="X3130" s="86" t="str">
        <f t="shared" si="570"/>
        <v>04</v>
      </c>
      <c r="Y3130" s="86">
        <f t="shared" si="571"/>
        <v>13</v>
      </c>
      <c r="Z3130" s="86" t="str">
        <f t="shared" si="572"/>
        <v>22</v>
      </c>
      <c r="AA3130" s="86" t="str">
        <f t="shared" si="573"/>
        <v>20</v>
      </c>
      <c r="AB3130" s="86" t="str">
        <f t="shared" si="574"/>
        <v>14</v>
      </c>
      <c r="AC3130" s="86" t="str">
        <f t="shared" si="575"/>
        <v>CLS_MJ_2500X1254px_16m_L8-9_L1_20230413_50CC</v>
      </c>
      <c r="AD3130" s="88" t="str">
        <f t="shared" si="578"/>
        <v>cls_mj_l8-9_l1_2023h1_2500x1254px_16m_20230413t222014_50cc</v>
      </c>
    </row>
    <row r="3131" spans="2:30" x14ac:dyDescent="0.25">
      <c r="B3131" t="s">
        <v>3876</v>
      </c>
      <c r="C3131" t="s">
        <v>3817</v>
      </c>
      <c r="D3131" s="7" t="s">
        <v>3875</v>
      </c>
      <c r="E3131" s="2" t="b">
        <v>1</v>
      </c>
      <c r="F3131" s="2" t="s">
        <v>3813</v>
      </c>
      <c r="G3131" s="7" t="s">
        <v>181</v>
      </c>
      <c r="H3131" t="s">
        <v>72</v>
      </c>
      <c r="I3131" s="61">
        <v>45029</v>
      </c>
      <c r="J3131" s="2">
        <v>28.8</v>
      </c>
      <c r="K3131" s="2" t="s">
        <v>3899</v>
      </c>
      <c r="L3131" s="9">
        <v>31.3</v>
      </c>
      <c r="M3131" t="s">
        <v>3869</v>
      </c>
      <c r="N3131" s="2" t="s">
        <v>85</v>
      </c>
      <c r="O3131" s="2" t="s">
        <v>3868</v>
      </c>
      <c r="P3131" s="2" t="str">
        <f>VLOOKUP(I3131,Period!A:B,2,FALSE)</f>
        <v>2023H1</v>
      </c>
      <c r="Q3131" s="9">
        <f t="shared" si="567"/>
        <v>41.1</v>
      </c>
      <c r="R3131" s="2">
        <f t="shared" si="581"/>
        <v>50</v>
      </c>
      <c r="S3131" t="str">
        <f t="shared" si="568"/>
        <v>03 Cloudy (40%-90%)</v>
      </c>
      <c r="T3131" t="str">
        <f t="shared" si="582"/>
        <v>45029L8-9_L1CDM-MLB-CLSMJ4502903 Cloudy (40%-90%)</v>
      </c>
      <c r="U3131">
        <f>IF(COUNTIF(T$2:T3130,T3131)&gt;=1,0,1)</f>
        <v>0</v>
      </c>
      <c r="V3131" s="26" t="s">
        <v>895</v>
      </c>
      <c r="W3131" s="86">
        <f t="shared" si="569"/>
        <v>2023</v>
      </c>
      <c r="X3131" s="86" t="str">
        <f t="shared" si="570"/>
        <v>04</v>
      </c>
      <c r="Y3131" s="86">
        <f t="shared" si="571"/>
        <v>13</v>
      </c>
      <c r="Z3131" s="86" t="str">
        <f t="shared" si="572"/>
        <v>22</v>
      </c>
      <c r="AA3131" s="86" t="str">
        <f t="shared" si="573"/>
        <v>19</v>
      </c>
      <c r="AB3131" s="86" t="str">
        <f t="shared" si="574"/>
        <v>50</v>
      </c>
      <c r="AC3131" s="86" t="str">
        <f t="shared" si="575"/>
        <v>CLS_MJ_2500X1254px_16m_L8-9_L1_20230413_50CC</v>
      </c>
      <c r="AD3131" s="88" t="str">
        <f t="shared" si="578"/>
        <v>cls_mj_l8-9_l1_2023h1_2500x1254px_16m_20230413t221950_50cc</v>
      </c>
    </row>
    <row r="3132" spans="2:30" x14ac:dyDescent="0.25">
      <c r="B3132" t="s">
        <v>3876</v>
      </c>
      <c r="C3132" t="s">
        <v>3817</v>
      </c>
      <c r="D3132" s="7" t="s">
        <v>3875</v>
      </c>
      <c r="E3132" s="2" t="b">
        <v>1</v>
      </c>
      <c r="F3132" s="2" t="s">
        <v>3813</v>
      </c>
      <c r="G3132" s="7" t="s">
        <v>181</v>
      </c>
      <c r="H3132" t="s">
        <v>72</v>
      </c>
      <c r="I3132" s="61">
        <v>45022</v>
      </c>
      <c r="J3132" s="2">
        <v>29.6</v>
      </c>
      <c r="K3132" s="2" t="s">
        <v>3900</v>
      </c>
      <c r="L3132" s="9">
        <v>53.9</v>
      </c>
      <c r="M3132" t="s">
        <v>3869</v>
      </c>
      <c r="N3132" s="2" t="s">
        <v>85</v>
      </c>
      <c r="O3132" s="2" t="s">
        <v>3868</v>
      </c>
      <c r="P3132" s="2" t="str">
        <f>VLOOKUP(I3132,Period!A:B,2,FALSE)</f>
        <v>2023H1</v>
      </c>
      <c r="Q3132" s="9">
        <f t="shared" si="567"/>
        <v>53.9</v>
      </c>
      <c r="R3132" s="2">
        <f t="shared" si="581"/>
        <v>60</v>
      </c>
      <c r="S3132" t="str">
        <f t="shared" si="568"/>
        <v>03 Cloudy (40%-90%)</v>
      </c>
      <c r="T3132" t="str">
        <f t="shared" si="582"/>
        <v>45022L8-9_L1CDM-MLB-CLSMJ4502203 Cloudy (40%-90%)</v>
      </c>
      <c r="U3132">
        <f>IF(COUNTIF(T$2:T3131,T3132)&gt;=1,0,1)</f>
        <v>1</v>
      </c>
      <c r="V3132" s="26" t="s">
        <v>895</v>
      </c>
      <c r="W3132" s="86">
        <f t="shared" si="569"/>
        <v>2023</v>
      </c>
      <c r="X3132" s="86" t="str">
        <f t="shared" si="570"/>
        <v>04</v>
      </c>
      <c r="Y3132" s="86" t="str">
        <f t="shared" si="571"/>
        <v>06</v>
      </c>
      <c r="Z3132" s="86" t="str">
        <f t="shared" si="572"/>
        <v>22</v>
      </c>
      <c r="AA3132" s="86" t="str">
        <f t="shared" si="573"/>
        <v>14</v>
      </c>
      <c r="AB3132" s="86" t="str">
        <f t="shared" si="574"/>
        <v>09</v>
      </c>
      <c r="AC3132" s="86" t="str">
        <f t="shared" si="575"/>
        <v>CLS_MJ_2500X1254px_16m_L8-9_L1_20230406_60CC</v>
      </c>
      <c r="AD3132" s="88" t="str">
        <f t="shared" si="578"/>
        <v>cls_mj_l8-9_l1_2023h1_2500x1254px_16m_20230406t221409_60cc</v>
      </c>
    </row>
    <row r="3133" spans="2:30" x14ac:dyDescent="0.25">
      <c r="B3133" t="s">
        <v>3876</v>
      </c>
      <c r="C3133" t="s">
        <v>3817</v>
      </c>
      <c r="D3133" s="7" t="s">
        <v>3875</v>
      </c>
      <c r="E3133" s="2" t="b">
        <v>1</v>
      </c>
      <c r="F3133" s="2" t="s">
        <v>3813</v>
      </c>
      <c r="G3133" s="7" t="s">
        <v>181</v>
      </c>
      <c r="H3133" t="s">
        <v>72</v>
      </c>
      <c r="I3133" s="57">
        <v>45021</v>
      </c>
      <c r="J3133" s="2">
        <v>29.9</v>
      </c>
      <c r="K3133" s="2" t="s">
        <v>3901</v>
      </c>
      <c r="L3133" s="9">
        <v>27</v>
      </c>
      <c r="M3133" t="s">
        <v>3869</v>
      </c>
      <c r="N3133" s="2" t="s">
        <v>85</v>
      </c>
      <c r="O3133" s="2" t="s">
        <v>3868</v>
      </c>
      <c r="P3133" s="2" t="str">
        <f>VLOOKUP(I3133,Period!A:B,2,FALSE)</f>
        <v>2023H1</v>
      </c>
      <c r="Q3133" s="9">
        <f t="shared" si="567"/>
        <v>37.1</v>
      </c>
      <c r="R3133" s="2">
        <f t="shared" si="581"/>
        <v>40</v>
      </c>
      <c r="S3133" t="str">
        <f t="shared" si="568"/>
        <v>03 Cloudy (40%-90%)</v>
      </c>
      <c r="T3133" t="str">
        <f t="shared" si="582"/>
        <v>45021L8-9_L1CDM-MLB-CLSMJ4502103 Cloudy (40%-90%)</v>
      </c>
      <c r="U3133">
        <f>IF(COUNTIF(T$2:T3132,T3133)&gt;=1,0,1)</f>
        <v>1</v>
      </c>
      <c r="V3133" s="26" t="s">
        <v>895</v>
      </c>
      <c r="W3133" s="86">
        <f t="shared" si="569"/>
        <v>2023</v>
      </c>
      <c r="X3133" s="86" t="str">
        <f t="shared" si="570"/>
        <v>04</v>
      </c>
      <c r="Y3133" s="86" t="str">
        <f t="shared" si="571"/>
        <v>05</v>
      </c>
      <c r="Z3133" s="86" t="str">
        <f t="shared" si="572"/>
        <v>22</v>
      </c>
      <c r="AA3133" s="86" t="str">
        <f t="shared" si="573"/>
        <v>20</v>
      </c>
      <c r="AB3133" s="86" t="str">
        <f t="shared" si="574"/>
        <v>04</v>
      </c>
      <c r="AC3133" s="86" t="str">
        <f t="shared" si="575"/>
        <v>CLS_MJ_2500X1254px_16m_L8-9_L1_20230405_40CC</v>
      </c>
      <c r="AD3133" s="88" t="str">
        <f t="shared" si="578"/>
        <v>cls_mj_l8-9_l1_2023h1_2500x1254px_16m_20230405t222004_40cc</v>
      </c>
    </row>
    <row r="3134" spans="2:30" x14ac:dyDescent="0.25">
      <c r="B3134" t="s">
        <v>3876</v>
      </c>
      <c r="C3134" t="s">
        <v>3817</v>
      </c>
      <c r="D3134" s="7" t="s">
        <v>3875</v>
      </c>
      <c r="E3134" s="2" t="b">
        <v>1</v>
      </c>
      <c r="F3134" s="2" t="s">
        <v>3813</v>
      </c>
      <c r="G3134" s="7" t="s">
        <v>181</v>
      </c>
      <c r="H3134" t="s">
        <v>72</v>
      </c>
      <c r="I3134" s="57">
        <v>45021</v>
      </c>
      <c r="J3134" s="2">
        <v>31.1</v>
      </c>
      <c r="K3134" s="2" t="s">
        <v>3902</v>
      </c>
      <c r="L3134" s="9">
        <v>47.2</v>
      </c>
      <c r="M3134" t="s">
        <v>3869</v>
      </c>
      <c r="N3134" s="2" t="s">
        <v>85</v>
      </c>
      <c r="O3134" s="2" t="s">
        <v>3868</v>
      </c>
      <c r="P3134" s="2" t="str">
        <f>VLOOKUP(I3134,Period!A:B,2,FALSE)</f>
        <v>2023H1</v>
      </c>
      <c r="Q3134" s="9">
        <f t="shared" si="567"/>
        <v>37.1</v>
      </c>
      <c r="R3134" s="2">
        <f t="shared" si="581"/>
        <v>40</v>
      </c>
      <c r="S3134" t="str">
        <f t="shared" si="568"/>
        <v>03 Cloudy (40%-90%)</v>
      </c>
      <c r="T3134" t="str">
        <f t="shared" si="582"/>
        <v>45021L8-9_L1CDM-MLB-CLSMJ4502103 Cloudy (40%-90%)</v>
      </c>
      <c r="U3134">
        <f>IF(COUNTIF(T$2:T3133,T3134)&gt;=1,0,1)</f>
        <v>0</v>
      </c>
      <c r="V3134" s="26" t="s">
        <v>895</v>
      </c>
      <c r="W3134" s="86">
        <f t="shared" si="569"/>
        <v>2023</v>
      </c>
      <c r="X3134" s="86" t="str">
        <f t="shared" si="570"/>
        <v>04</v>
      </c>
      <c r="Y3134" s="86" t="str">
        <f t="shared" si="571"/>
        <v>05</v>
      </c>
      <c r="Z3134" s="86" t="str">
        <f t="shared" si="572"/>
        <v>22</v>
      </c>
      <c r="AA3134" s="86" t="str">
        <f t="shared" si="573"/>
        <v>19</v>
      </c>
      <c r="AB3134" s="86" t="str">
        <f t="shared" si="574"/>
        <v>40</v>
      </c>
      <c r="AC3134" s="86" t="str">
        <f t="shared" si="575"/>
        <v>CLS_MJ_2500X1254px_16m_L8-9_L1_20230405_40CC</v>
      </c>
      <c r="AD3134" s="88" t="str">
        <f t="shared" si="578"/>
        <v>cls_mj_l8-9_l1_2023h1_2500x1254px_16m_20230405t221940_40cc</v>
      </c>
    </row>
    <row r="3135" spans="2:30" x14ac:dyDescent="0.25">
      <c r="B3135" t="s">
        <v>3876</v>
      </c>
      <c r="C3135" t="s">
        <v>3817</v>
      </c>
      <c r="D3135" s="7" t="s">
        <v>3875</v>
      </c>
      <c r="E3135" s="2" t="b">
        <v>1</v>
      </c>
      <c r="F3135" s="2" t="s">
        <v>3813</v>
      </c>
      <c r="G3135" s="7" t="s">
        <v>181</v>
      </c>
      <c r="H3135" t="s">
        <v>72</v>
      </c>
      <c r="I3135" s="57">
        <v>45014</v>
      </c>
      <c r="J3135" s="2" t="s">
        <v>3904</v>
      </c>
      <c r="K3135" s="2" t="s">
        <v>3903</v>
      </c>
      <c r="L3135" s="9">
        <v>68</v>
      </c>
      <c r="M3135" t="s">
        <v>3869</v>
      </c>
      <c r="N3135" s="2" t="s">
        <v>85</v>
      </c>
      <c r="O3135" s="2" t="s">
        <v>3868</v>
      </c>
      <c r="P3135" s="2" t="str">
        <f>VLOOKUP(I3135,Period!A:B,2,FALSE)</f>
        <v>2023H1</v>
      </c>
      <c r="Q3135" s="9">
        <f t="shared" si="567"/>
        <v>68</v>
      </c>
      <c r="R3135" s="2">
        <f t="shared" si="581"/>
        <v>70</v>
      </c>
      <c r="S3135" t="str">
        <f t="shared" si="568"/>
        <v>03 Cloudy (40%-90%)</v>
      </c>
      <c r="T3135" t="str">
        <f t="shared" si="582"/>
        <v>45014L8-9_L1CDM-MLB-CLSMJ4501403 Cloudy (40%-90%)</v>
      </c>
      <c r="U3135">
        <f>IF(COUNTIF(T$2:T3134,T3135)&gt;=1,0,1)</f>
        <v>1</v>
      </c>
      <c r="V3135" s="26" t="s">
        <v>895</v>
      </c>
      <c r="W3135" s="86">
        <f t="shared" si="569"/>
        <v>2023</v>
      </c>
      <c r="X3135" s="86" t="str">
        <f t="shared" si="570"/>
        <v>03</v>
      </c>
      <c r="Y3135" s="86">
        <f t="shared" si="571"/>
        <v>29</v>
      </c>
      <c r="Z3135" s="86" t="str">
        <f t="shared" si="572"/>
        <v>22</v>
      </c>
      <c r="AA3135" s="86" t="str">
        <f t="shared" si="573"/>
        <v>14</v>
      </c>
      <c r="AB3135" s="86" t="str">
        <f t="shared" si="574"/>
        <v>00</v>
      </c>
      <c r="AC3135" s="86" t="str">
        <f t="shared" si="575"/>
        <v>CLS_MJ_2500X1254px_16m_L8-9_L1_20230329_70CC</v>
      </c>
      <c r="AD3135" s="88" t="str">
        <f t="shared" si="578"/>
        <v>cls_mj_l8-9_l1_2023h1_2500x1254px_16m_20230329t221400_70cc</v>
      </c>
    </row>
    <row r="3136" spans="2:30" x14ac:dyDescent="0.25">
      <c r="B3136" t="s">
        <v>3876</v>
      </c>
      <c r="C3136" t="s">
        <v>3817</v>
      </c>
      <c r="D3136" s="7" t="s">
        <v>3875</v>
      </c>
      <c r="E3136" s="2" t="b">
        <v>1</v>
      </c>
      <c r="F3136" s="2" t="s">
        <v>3813</v>
      </c>
      <c r="G3136" s="7" t="s">
        <v>181</v>
      </c>
      <c r="H3136" t="s">
        <v>72</v>
      </c>
      <c r="I3136" s="61">
        <v>45013</v>
      </c>
      <c r="J3136" s="2">
        <v>32.299999999999997</v>
      </c>
      <c r="K3136" s="2" t="s">
        <v>3905</v>
      </c>
      <c r="L3136" s="9">
        <v>78</v>
      </c>
      <c r="M3136" t="s">
        <v>3869</v>
      </c>
      <c r="N3136" s="2" t="s">
        <v>85</v>
      </c>
      <c r="O3136" s="2" t="s">
        <v>3868</v>
      </c>
      <c r="P3136" s="2" t="str">
        <f>VLOOKUP(I3136,Period!A:B,2,FALSE)</f>
        <v>2023H1</v>
      </c>
      <c r="Q3136" s="9">
        <f t="shared" si="567"/>
        <v>58.2</v>
      </c>
      <c r="R3136" s="2">
        <f t="shared" si="581"/>
        <v>60</v>
      </c>
      <c r="S3136" t="str">
        <f t="shared" si="568"/>
        <v>03 Cloudy (40%-90%)</v>
      </c>
      <c r="T3136" t="str">
        <f t="shared" si="582"/>
        <v>45013L8-9_L1CDM-MLB-CLSMJ4501303 Cloudy (40%-90%)</v>
      </c>
      <c r="U3136">
        <f>IF(COUNTIF(T$2:T3135,T3136)&gt;=1,0,1)</f>
        <v>1</v>
      </c>
      <c r="V3136" s="26" t="s">
        <v>895</v>
      </c>
      <c r="W3136" s="86">
        <f t="shared" si="569"/>
        <v>2023</v>
      </c>
      <c r="X3136" s="86" t="str">
        <f t="shared" si="570"/>
        <v>03</v>
      </c>
      <c r="Y3136" s="86">
        <f t="shared" si="571"/>
        <v>28</v>
      </c>
      <c r="Z3136" s="86" t="str">
        <f t="shared" si="572"/>
        <v>22</v>
      </c>
      <c r="AA3136" s="86" t="str">
        <f t="shared" si="573"/>
        <v>20</v>
      </c>
      <c r="AB3136" s="86" t="str">
        <f t="shared" si="574"/>
        <v>21</v>
      </c>
      <c r="AC3136" s="86" t="str">
        <f t="shared" si="575"/>
        <v>CLS_MJ_2500X1254px_16m_L8-9_L1_20230328_60CC</v>
      </c>
      <c r="AD3136" s="88" t="str">
        <f t="shared" si="578"/>
        <v>cls_mj_l8-9_l1_2023h1_2500x1254px_16m_20230328t222021_60cc</v>
      </c>
    </row>
    <row r="3137" spans="2:30" x14ac:dyDescent="0.25">
      <c r="B3137" t="s">
        <v>3876</v>
      </c>
      <c r="C3137" t="s">
        <v>3817</v>
      </c>
      <c r="D3137" s="7" t="s">
        <v>3875</v>
      </c>
      <c r="E3137" s="2" t="b">
        <v>1</v>
      </c>
      <c r="F3137" s="2" t="s">
        <v>3813</v>
      </c>
      <c r="G3137" s="7" t="s">
        <v>181</v>
      </c>
      <c r="H3137" t="s">
        <v>72</v>
      </c>
      <c r="I3137" s="61">
        <v>45013</v>
      </c>
      <c r="J3137" s="2">
        <v>33.5</v>
      </c>
      <c r="K3137" s="2" t="s">
        <v>3906</v>
      </c>
      <c r="L3137" s="9">
        <v>38.4</v>
      </c>
      <c r="M3137" t="s">
        <v>3869</v>
      </c>
      <c r="N3137" s="2" t="s">
        <v>85</v>
      </c>
      <c r="O3137" s="2" t="s">
        <v>3868</v>
      </c>
      <c r="P3137" s="2" t="str">
        <f>VLOOKUP(I3137,Period!A:B,2,FALSE)</f>
        <v>2023H1</v>
      </c>
      <c r="Q3137" s="9">
        <f t="shared" si="567"/>
        <v>58.2</v>
      </c>
      <c r="R3137" s="2">
        <f t="shared" si="581"/>
        <v>60</v>
      </c>
      <c r="S3137" t="str">
        <f t="shared" si="568"/>
        <v>03 Cloudy (40%-90%)</v>
      </c>
      <c r="T3137" t="str">
        <f t="shared" si="582"/>
        <v>45013L8-9_L1CDM-MLB-CLSMJ4501303 Cloudy (40%-90%)</v>
      </c>
      <c r="U3137">
        <f>IF(COUNTIF(T$2:T3136,T3137)&gt;=1,0,1)</f>
        <v>0</v>
      </c>
      <c r="V3137" s="26" t="s">
        <v>895</v>
      </c>
      <c r="W3137" s="86">
        <f t="shared" si="569"/>
        <v>2023</v>
      </c>
      <c r="X3137" s="86" t="str">
        <f t="shared" si="570"/>
        <v>03</v>
      </c>
      <c r="Y3137" s="86">
        <f t="shared" si="571"/>
        <v>28</v>
      </c>
      <c r="Z3137" s="86" t="str">
        <f t="shared" si="572"/>
        <v>22</v>
      </c>
      <c r="AA3137" s="86" t="str">
        <f t="shared" si="573"/>
        <v>19</v>
      </c>
      <c r="AB3137" s="86" t="str">
        <f t="shared" si="574"/>
        <v>57</v>
      </c>
      <c r="AC3137" s="86" t="str">
        <f t="shared" si="575"/>
        <v>CLS_MJ_2500X1254px_16m_L8-9_L1_20230328_60CC</v>
      </c>
      <c r="AD3137" s="88" t="str">
        <f t="shared" si="578"/>
        <v>cls_mj_l8-9_l1_2023h1_2500x1254px_16m_20230328t221957_60cc</v>
      </c>
    </row>
    <row r="3138" spans="2:30" x14ac:dyDescent="0.25">
      <c r="B3138" t="s">
        <v>3876</v>
      </c>
      <c r="C3138" t="s">
        <v>3817</v>
      </c>
      <c r="D3138" s="7" t="s">
        <v>3875</v>
      </c>
      <c r="E3138" s="2" t="b">
        <v>1</v>
      </c>
      <c r="F3138" s="2" t="s">
        <v>3813</v>
      </c>
      <c r="G3138" s="7" t="s">
        <v>181</v>
      </c>
      <c r="H3138" t="s">
        <v>72</v>
      </c>
      <c r="I3138" s="61">
        <v>45006</v>
      </c>
      <c r="J3138" s="2">
        <v>34.4</v>
      </c>
      <c r="K3138" s="2" t="s">
        <v>3907</v>
      </c>
      <c r="L3138" s="9">
        <v>54.8</v>
      </c>
      <c r="M3138" t="s">
        <v>3869</v>
      </c>
      <c r="N3138" s="2" t="s">
        <v>85</v>
      </c>
      <c r="O3138" s="2" t="s">
        <v>3868</v>
      </c>
      <c r="P3138" s="2" t="str">
        <f>VLOOKUP(I3138,Period!A:B,2,FALSE)</f>
        <v>2023H1</v>
      </c>
      <c r="Q3138" s="9">
        <f t="shared" ref="Q3138:Q3201" si="585">AVERAGEIFS(L:L,I:I,I3138,H:H,H3138,C:C,C3138,B:B,B3138)</f>
        <v>54.8</v>
      </c>
      <c r="R3138" s="2">
        <f t="shared" si="581"/>
        <v>60</v>
      </c>
      <c r="S3138" t="str">
        <f t="shared" si="568"/>
        <v>03 Cloudy (40%-90%)</v>
      </c>
      <c r="T3138" t="str">
        <f t="shared" si="582"/>
        <v>45006L8-9_L1CDM-MLB-CLSMJ4500603 Cloudy (40%-90%)</v>
      </c>
      <c r="U3138">
        <f>IF(COUNTIF(T$2:T3137,T3138)&gt;=1,0,1)</f>
        <v>1</v>
      </c>
      <c r="V3138" s="26" t="s">
        <v>895</v>
      </c>
      <c r="W3138" s="86">
        <f t="shared" ref="W3138:W3201" si="586">YEAR(I3138)</f>
        <v>2023</v>
      </c>
      <c r="X3138" s="86" t="str">
        <f t="shared" ref="X3138:X3201" si="587">IF(LEN(MONTH(I3138))=1,CONCATENATE("0",MONTH(I3138)),MONTH(I3138))</f>
        <v>03</v>
      </c>
      <c r="Y3138" s="86">
        <f t="shared" ref="Y3138:Y3201" si="588">IF(LEN(DAY(I3138))=1,CONCATENATE("0",DAY(I3138)),DAY(I3138))</f>
        <v>21</v>
      </c>
      <c r="Z3138" s="86" t="str">
        <f t="shared" ref="Z3138:Z3201" si="589">LEFT(K3138,2)</f>
        <v>22</v>
      </c>
      <c r="AA3138" s="86" t="str">
        <f t="shared" ref="AA3138:AA3201" si="590">MID(K3138,4,2)</f>
        <v>14</v>
      </c>
      <c r="AB3138" s="86" t="str">
        <f t="shared" ref="AB3138:AB3201" si="591">MID(K3138,7,2)</f>
        <v>18</v>
      </c>
      <c r="AC3138" s="86" t="str">
        <f t="shared" si="575"/>
        <v>CLS_MJ_2500X1254px_16m_L8-9_L1_20230321_60CC</v>
      </c>
      <c r="AD3138" s="88" t="str">
        <f t="shared" si="578"/>
        <v>cls_mj_l8-9_l1_2023h1_2500x1254px_16m_20230321t221418_60cc</v>
      </c>
    </row>
    <row r="3139" spans="2:30" x14ac:dyDescent="0.25">
      <c r="B3139" t="s">
        <v>3876</v>
      </c>
      <c r="C3139" t="s">
        <v>3817</v>
      </c>
      <c r="D3139" s="7" t="s">
        <v>3875</v>
      </c>
      <c r="E3139" s="2" t="b">
        <v>1</v>
      </c>
      <c r="F3139" s="2" t="s">
        <v>3813</v>
      </c>
      <c r="G3139" s="7" t="s">
        <v>181</v>
      </c>
      <c r="H3139" t="s">
        <v>72</v>
      </c>
      <c r="I3139" s="57">
        <v>45005</v>
      </c>
      <c r="J3139" s="2">
        <v>34.700000000000003</v>
      </c>
      <c r="K3139" s="2" t="s">
        <v>3908</v>
      </c>
      <c r="L3139" s="9">
        <v>91</v>
      </c>
      <c r="M3139" t="s">
        <v>3869</v>
      </c>
      <c r="N3139" s="2" t="s">
        <v>85</v>
      </c>
      <c r="O3139" s="2" t="s">
        <v>3868</v>
      </c>
      <c r="P3139" s="2" t="str">
        <f>VLOOKUP(I3139,Period!A:B,2,FALSE)</f>
        <v>2023H1</v>
      </c>
      <c r="Q3139" s="9">
        <f t="shared" si="585"/>
        <v>95.45</v>
      </c>
      <c r="R3139" s="2">
        <f t="shared" si="581"/>
        <v>100</v>
      </c>
      <c r="S3139" t="str">
        <f t="shared" ref="S3139:S3202" si="592">IF(R3139=0,"01 Clear (0%)",IF(R3139&lt;=30,"02 Sunny (10%-30%)",IF(R3139&lt;=90,"03 Cloudy (40%-90%)","04 Overcast (100%)")))</f>
        <v>04 Overcast (100%)</v>
      </c>
      <c r="T3139" t="str">
        <f t="shared" si="582"/>
        <v>45005L8-9_L1CDM-MLB-CLSMJ4500504 Overcast (100%)</v>
      </c>
      <c r="U3139">
        <f>IF(COUNTIF(T$2:T3138,T3139)&gt;=1,0,1)</f>
        <v>1</v>
      </c>
      <c r="V3139" s="26" t="s">
        <v>895</v>
      </c>
      <c r="W3139" s="86">
        <f t="shared" si="586"/>
        <v>2023</v>
      </c>
      <c r="X3139" s="86" t="str">
        <f t="shared" si="587"/>
        <v>03</v>
      </c>
      <c r="Y3139" s="86">
        <f t="shared" si="588"/>
        <v>20</v>
      </c>
      <c r="Z3139" s="86" t="str">
        <f t="shared" si="589"/>
        <v>22</v>
      </c>
      <c r="AA3139" s="86" t="str">
        <f t="shared" si="590"/>
        <v>20</v>
      </c>
      <c r="AB3139" s="86" t="str">
        <f t="shared" si="591"/>
        <v>16</v>
      </c>
      <c r="AC3139" s="86" t="str">
        <f t="shared" ref="AC3139:AC3202" si="593">CONCATENATE(RIGHT(C3139,3),"_",H3139,"_",M3139,"_",O3139,"_",B3139,"_",W3139,X3139,Y3139,"_",R3139,"CC")</f>
        <v>CLS_MJ_2500X1254px_16m_L8-9_L1_20230320_100CC</v>
      </c>
      <c r="AD3139" s="88" t="str">
        <f t="shared" si="578"/>
        <v>cls_mj_l8-9_l1_2023h1_2500x1254px_16m_20230320t222016_100cc</v>
      </c>
    </row>
    <row r="3140" spans="2:30" x14ac:dyDescent="0.25">
      <c r="B3140" t="s">
        <v>3876</v>
      </c>
      <c r="C3140" t="s">
        <v>3817</v>
      </c>
      <c r="D3140" s="7" t="s">
        <v>3875</v>
      </c>
      <c r="E3140" s="2" t="b">
        <v>1</v>
      </c>
      <c r="F3140" s="2" t="s">
        <v>3813</v>
      </c>
      <c r="G3140" s="7" t="s">
        <v>181</v>
      </c>
      <c r="H3140" t="s">
        <v>72</v>
      </c>
      <c r="I3140" s="57">
        <v>45005</v>
      </c>
      <c r="J3140" s="2">
        <v>35.9</v>
      </c>
      <c r="K3140" s="2" t="s">
        <v>3909</v>
      </c>
      <c r="L3140" s="9">
        <v>99.9</v>
      </c>
      <c r="M3140" t="s">
        <v>3869</v>
      </c>
      <c r="N3140" s="2" t="s">
        <v>85</v>
      </c>
      <c r="O3140" s="2" t="s">
        <v>3868</v>
      </c>
      <c r="P3140" s="2" t="str">
        <f>VLOOKUP(I3140,Period!A:B,2,FALSE)</f>
        <v>2023H1</v>
      </c>
      <c r="Q3140" s="9">
        <f t="shared" si="585"/>
        <v>95.45</v>
      </c>
      <c r="R3140" s="2">
        <f t="shared" si="581"/>
        <v>100</v>
      </c>
      <c r="S3140" t="str">
        <f t="shared" si="592"/>
        <v>04 Overcast (100%)</v>
      </c>
      <c r="T3140" t="str">
        <f t="shared" si="582"/>
        <v>45005L8-9_L1CDM-MLB-CLSMJ4500504 Overcast (100%)</v>
      </c>
      <c r="U3140">
        <f>IF(COUNTIF(T$2:T3139,T3140)&gt;=1,0,1)</f>
        <v>0</v>
      </c>
      <c r="V3140" s="26" t="s">
        <v>895</v>
      </c>
      <c r="W3140" s="86">
        <f t="shared" si="586"/>
        <v>2023</v>
      </c>
      <c r="X3140" s="86" t="str">
        <f t="shared" si="587"/>
        <v>03</v>
      </c>
      <c r="Y3140" s="86">
        <f t="shared" si="588"/>
        <v>20</v>
      </c>
      <c r="Z3140" s="86" t="str">
        <f t="shared" si="589"/>
        <v>22</v>
      </c>
      <c r="AA3140" s="86" t="str">
        <f t="shared" si="590"/>
        <v>19</v>
      </c>
      <c r="AB3140" s="86" t="str">
        <f t="shared" si="591"/>
        <v>52</v>
      </c>
      <c r="AC3140" s="86" t="str">
        <f t="shared" si="593"/>
        <v>CLS_MJ_2500X1254px_16m_L8-9_L1_20230320_100CC</v>
      </c>
      <c r="AD3140" s="88" t="str">
        <f t="shared" si="578"/>
        <v>cls_mj_l8-9_l1_2023h1_2500x1254px_16m_20230320t221952_100cc</v>
      </c>
    </row>
    <row r="3141" spans="2:30" x14ac:dyDescent="0.25">
      <c r="B3141" t="s">
        <v>3876</v>
      </c>
      <c r="C3141" t="s">
        <v>3817</v>
      </c>
      <c r="D3141" s="7" t="s">
        <v>3875</v>
      </c>
      <c r="E3141" s="2" t="b">
        <v>1</v>
      </c>
      <c r="F3141" s="2" t="s">
        <v>3813</v>
      </c>
      <c r="G3141" s="7" t="s">
        <v>181</v>
      </c>
      <c r="H3141" t="s">
        <v>72</v>
      </c>
      <c r="I3141" s="57">
        <v>44998</v>
      </c>
      <c r="J3141" s="2">
        <v>36.799999999999997</v>
      </c>
      <c r="K3141" s="2" t="s">
        <v>3910</v>
      </c>
      <c r="L3141" s="9">
        <v>25.8</v>
      </c>
      <c r="M3141" t="s">
        <v>3869</v>
      </c>
      <c r="N3141" s="2" t="s">
        <v>85</v>
      </c>
      <c r="O3141" s="2" t="s">
        <v>3868</v>
      </c>
      <c r="P3141" s="2" t="str">
        <f>VLOOKUP(I3141,Period!A:B,2,FALSE)</f>
        <v>2023H1</v>
      </c>
      <c r="Q3141" s="9">
        <f t="shared" si="585"/>
        <v>25.8</v>
      </c>
      <c r="R3141" s="2">
        <f t="shared" si="581"/>
        <v>30</v>
      </c>
      <c r="S3141" t="str">
        <f t="shared" si="592"/>
        <v>02 Sunny (10%-30%)</v>
      </c>
      <c r="T3141" t="str">
        <f t="shared" si="582"/>
        <v>44998L8-9_L1CDM-MLB-CLSMJ4499802 Sunny (10%-30%)</v>
      </c>
      <c r="U3141">
        <f>IF(COUNTIF(T$2:T3140,T3141)&gt;=1,0,1)</f>
        <v>1</v>
      </c>
      <c r="V3141" s="26" t="s">
        <v>895</v>
      </c>
      <c r="W3141" s="86">
        <f t="shared" si="586"/>
        <v>2023</v>
      </c>
      <c r="X3141" s="86" t="str">
        <f t="shared" si="587"/>
        <v>03</v>
      </c>
      <c r="Y3141" s="86">
        <f t="shared" si="588"/>
        <v>13</v>
      </c>
      <c r="Z3141" s="86" t="str">
        <f t="shared" si="589"/>
        <v>22</v>
      </c>
      <c r="AA3141" s="86" t="str">
        <f t="shared" si="590"/>
        <v>14</v>
      </c>
      <c r="AB3141" s="86" t="str">
        <f t="shared" si="591"/>
        <v>10</v>
      </c>
      <c r="AC3141" s="86" t="str">
        <f t="shared" si="593"/>
        <v>CLS_MJ_2500X1254px_16m_L8-9_L1_20230313_30CC</v>
      </c>
      <c r="AD3141" s="88" t="str">
        <f t="shared" si="578"/>
        <v>cls_mj_l8-9_l1_2023h1_2500x1254px_16m_20230313t221410_30cc</v>
      </c>
    </row>
    <row r="3142" spans="2:30" x14ac:dyDescent="0.25">
      <c r="B3142" t="s">
        <v>3876</v>
      </c>
      <c r="C3142" t="s">
        <v>3817</v>
      </c>
      <c r="D3142" s="7" t="s">
        <v>3875</v>
      </c>
      <c r="E3142" s="2" t="b">
        <v>1</v>
      </c>
      <c r="F3142" s="2" t="s">
        <v>3813</v>
      </c>
      <c r="G3142" s="7" t="s">
        <v>181</v>
      </c>
      <c r="H3142" t="s">
        <v>72</v>
      </c>
      <c r="I3142" s="61">
        <v>44997</v>
      </c>
      <c r="J3142" s="2">
        <v>37.1</v>
      </c>
      <c r="K3142" s="2" t="s">
        <v>3911</v>
      </c>
      <c r="L3142" s="9">
        <v>51.2</v>
      </c>
      <c r="M3142" t="s">
        <v>3869</v>
      </c>
      <c r="N3142" s="2" t="s">
        <v>85</v>
      </c>
      <c r="O3142" s="2" t="s">
        <v>3868</v>
      </c>
      <c r="P3142" s="2" t="str">
        <f>VLOOKUP(I3142,Period!A:B,2,FALSE)</f>
        <v>2023H1</v>
      </c>
      <c r="Q3142" s="9">
        <f t="shared" si="585"/>
        <v>48.55</v>
      </c>
      <c r="R3142" s="2">
        <f t="shared" si="581"/>
        <v>50</v>
      </c>
      <c r="S3142" t="str">
        <f t="shared" si="592"/>
        <v>03 Cloudy (40%-90%)</v>
      </c>
      <c r="T3142" t="str">
        <f t="shared" si="582"/>
        <v>44997L8-9_L1CDM-MLB-CLSMJ4499703 Cloudy (40%-90%)</v>
      </c>
      <c r="U3142">
        <f>IF(COUNTIF(T$2:T3141,T3142)&gt;=1,0,1)</f>
        <v>1</v>
      </c>
      <c r="V3142" s="26" t="s">
        <v>895</v>
      </c>
      <c r="W3142" s="86">
        <f t="shared" si="586"/>
        <v>2023</v>
      </c>
      <c r="X3142" s="86" t="str">
        <f t="shared" si="587"/>
        <v>03</v>
      </c>
      <c r="Y3142" s="86">
        <f t="shared" si="588"/>
        <v>12</v>
      </c>
      <c r="Z3142" s="86" t="str">
        <f t="shared" si="589"/>
        <v>22</v>
      </c>
      <c r="AA3142" s="86" t="str">
        <f t="shared" si="590"/>
        <v>20</v>
      </c>
      <c r="AB3142" s="86" t="str">
        <f t="shared" si="591"/>
        <v>32</v>
      </c>
      <c r="AC3142" s="86" t="str">
        <f t="shared" si="593"/>
        <v>CLS_MJ_2500X1254px_16m_L8-9_L1_20230312_50CC</v>
      </c>
      <c r="AD3142" s="88" t="str">
        <f t="shared" si="578"/>
        <v>cls_mj_l8-9_l1_2023h1_2500x1254px_16m_20230312t222032_50cc</v>
      </c>
    </row>
    <row r="3143" spans="2:30" x14ac:dyDescent="0.25">
      <c r="B3143" t="s">
        <v>3876</v>
      </c>
      <c r="C3143" t="s">
        <v>3817</v>
      </c>
      <c r="D3143" s="7" t="s">
        <v>3875</v>
      </c>
      <c r="E3143" s="2" t="b">
        <v>1</v>
      </c>
      <c r="F3143" s="2" t="s">
        <v>3813</v>
      </c>
      <c r="G3143" s="7" t="s">
        <v>181</v>
      </c>
      <c r="H3143" t="s">
        <v>72</v>
      </c>
      <c r="I3143" s="61">
        <v>44997</v>
      </c>
      <c r="J3143" s="2">
        <v>38.200000000000003</v>
      </c>
      <c r="K3143" s="2" t="s">
        <v>3912</v>
      </c>
      <c r="L3143" s="9">
        <v>45.9</v>
      </c>
      <c r="M3143" t="s">
        <v>3869</v>
      </c>
      <c r="N3143" s="2" t="s">
        <v>85</v>
      </c>
      <c r="O3143" s="2" t="s">
        <v>3868</v>
      </c>
      <c r="P3143" s="2" t="str">
        <f>VLOOKUP(I3143,Period!A:B,2,FALSE)</f>
        <v>2023H1</v>
      </c>
      <c r="Q3143" s="9">
        <f t="shared" si="585"/>
        <v>48.55</v>
      </c>
      <c r="R3143" s="2">
        <f t="shared" si="581"/>
        <v>50</v>
      </c>
      <c r="S3143" t="str">
        <f t="shared" si="592"/>
        <v>03 Cloudy (40%-90%)</v>
      </c>
      <c r="T3143" t="str">
        <f t="shared" si="582"/>
        <v>44997L8-9_L1CDM-MLB-CLSMJ4499703 Cloudy (40%-90%)</v>
      </c>
      <c r="U3143">
        <f>IF(COUNTIF(T$2:T3142,T3143)&gt;=1,0,1)</f>
        <v>0</v>
      </c>
      <c r="V3143" s="26" t="s">
        <v>895</v>
      </c>
      <c r="W3143" s="86">
        <f t="shared" si="586"/>
        <v>2023</v>
      </c>
      <c r="X3143" s="86" t="str">
        <f t="shared" si="587"/>
        <v>03</v>
      </c>
      <c r="Y3143" s="86">
        <f t="shared" si="588"/>
        <v>12</v>
      </c>
      <c r="Z3143" s="86" t="str">
        <f t="shared" si="589"/>
        <v>22</v>
      </c>
      <c r="AA3143" s="86" t="str">
        <f t="shared" si="590"/>
        <v>20</v>
      </c>
      <c r="AB3143" s="86" t="str">
        <f t="shared" si="591"/>
        <v>08</v>
      </c>
      <c r="AC3143" s="86" t="str">
        <f t="shared" si="593"/>
        <v>CLS_MJ_2500X1254px_16m_L8-9_L1_20230312_50CC</v>
      </c>
      <c r="AD3143" s="88" t="str">
        <f t="shared" si="578"/>
        <v>cls_mj_l8-9_l1_2023h1_2500x1254px_16m_20230312t222008_50cc</v>
      </c>
    </row>
    <row r="3144" spans="2:30" x14ac:dyDescent="0.25">
      <c r="B3144" t="s">
        <v>3876</v>
      </c>
      <c r="C3144" t="s">
        <v>3817</v>
      </c>
      <c r="D3144" s="7" t="s">
        <v>3875</v>
      </c>
      <c r="E3144" s="2" t="b">
        <v>1</v>
      </c>
      <c r="F3144" s="2" t="s">
        <v>3813</v>
      </c>
      <c r="G3144" s="7" t="s">
        <v>181</v>
      </c>
      <c r="H3144" t="s">
        <v>72</v>
      </c>
      <c r="I3144" s="61">
        <v>44990</v>
      </c>
      <c r="J3144" s="2">
        <v>39.1</v>
      </c>
      <c r="K3144" s="2" t="s">
        <v>3913</v>
      </c>
      <c r="L3144" s="9">
        <v>19.2</v>
      </c>
      <c r="M3144" t="s">
        <v>3869</v>
      </c>
      <c r="N3144" s="2" t="s">
        <v>85</v>
      </c>
      <c r="O3144" s="2" t="s">
        <v>3868</v>
      </c>
      <c r="P3144" s="2" t="str">
        <f>VLOOKUP(I3144,Period!A:B,2,FALSE)</f>
        <v>2023H1</v>
      </c>
      <c r="Q3144" s="9">
        <f t="shared" si="585"/>
        <v>19.2</v>
      </c>
      <c r="R3144" s="2">
        <f t="shared" si="581"/>
        <v>20</v>
      </c>
      <c r="S3144" t="str">
        <f t="shared" si="592"/>
        <v>02 Sunny (10%-30%)</v>
      </c>
      <c r="T3144" t="str">
        <f t="shared" si="582"/>
        <v>44990L8-9_L1CDM-MLB-CLSMJ4499002 Sunny (10%-30%)</v>
      </c>
      <c r="U3144">
        <f>IF(COUNTIF(T$2:T3143,T3144)&gt;=1,0,1)</f>
        <v>1</v>
      </c>
      <c r="V3144" s="26" t="s">
        <v>895</v>
      </c>
      <c r="W3144" s="86">
        <f t="shared" si="586"/>
        <v>2023</v>
      </c>
      <c r="X3144" s="86" t="str">
        <f t="shared" si="587"/>
        <v>03</v>
      </c>
      <c r="Y3144" s="86" t="str">
        <f t="shared" si="588"/>
        <v>05</v>
      </c>
      <c r="Z3144" s="86" t="str">
        <f t="shared" si="589"/>
        <v>22</v>
      </c>
      <c r="AA3144" s="86" t="str">
        <f t="shared" si="590"/>
        <v>14</v>
      </c>
      <c r="AB3144" s="86" t="str">
        <f t="shared" si="591"/>
        <v>25</v>
      </c>
      <c r="AC3144" s="86" t="str">
        <f t="shared" si="593"/>
        <v>CLS_MJ_2500X1254px_16m_L8-9_L1_20230305_20CC</v>
      </c>
      <c r="AD3144" s="88" t="str">
        <f t="shared" si="578"/>
        <v>cls_mj_l8-9_l1_2023h1_2500x1254px_16m_20230305t221425_20cc</v>
      </c>
    </row>
    <row r="3145" spans="2:30" x14ac:dyDescent="0.25">
      <c r="B3145" t="s">
        <v>3876</v>
      </c>
      <c r="C3145" t="s">
        <v>3817</v>
      </c>
      <c r="D3145" s="7" t="s">
        <v>3875</v>
      </c>
      <c r="E3145" s="2" t="b">
        <v>1</v>
      </c>
      <c r="F3145" s="2" t="s">
        <v>3813</v>
      </c>
      <c r="G3145" s="7" t="s">
        <v>181</v>
      </c>
      <c r="H3145" t="s">
        <v>72</v>
      </c>
      <c r="I3145" s="57">
        <v>44989</v>
      </c>
      <c r="J3145" s="2">
        <v>39.4</v>
      </c>
      <c r="K3145" s="2" t="s">
        <v>3914</v>
      </c>
      <c r="L3145" s="9">
        <v>88</v>
      </c>
      <c r="M3145" t="s">
        <v>3869</v>
      </c>
      <c r="N3145" s="2" t="s">
        <v>85</v>
      </c>
      <c r="O3145" s="2" t="s">
        <v>3868</v>
      </c>
      <c r="P3145" s="2" t="str">
        <f>VLOOKUP(I3145,Period!A:B,2,FALSE)</f>
        <v>2023H1</v>
      </c>
      <c r="Q3145" s="9">
        <f t="shared" si="585"/>
        <v>71.599999999999994</v>
      </c>
      <c r="R3145" s="2">
        <f t="shared" si="581"/>
        <v>80</v>
      </c>
      <c r="S3145" t="str">
        <f t="shared" si="592"/>
        <v>03 Cloudy (40%-90%)</v>
      </c>
      <c r="T3145" t="str">
        <f t="shared" si="582"/>
        <v>44989L8-9_L1CDM-MLB-CLSMJ4498903 Cloudy (40%-90%)</v>
      </c>
      <c r="U3145">
        <f>IF(COUNTIF(T$2:T3144,T3145)&gt;=1,0,1)</f>
        <v>1</v>
      </c>
      <c r="V3145" s="26" t="s">
        <v>895</v>
      </c>
      <c r="W3145" s="86">
        <f t="shared" si="586"/>
        <v>2023</v>
      </c>
      <c r="X3145" s="86" t="str">
        <f t="shared" si="587"/>
        <v>03</v>
      </c>
      <c r="Y3145" s="86" t="str">
        <f t="shared" si="588"/>
        <v>04</v>
      </c>
      <c r="Z3145" s="86" t="str">
        <f t="shared" si="589"/>
        <v>22</v>
      </c>
      <c r="AA3145" s="86" t="str">
        <f t="shared" si="590"/>
        <v>20</v>
      </c>
      <c r="AB3145" s="86" t="str">
        <f t="shared" si="591"/>
        <v>25</v>
      </c>
      <c r="AC3145" s="86" t="str">
        <f t="shared" si="593"/>
        <v>CLS_MJ_2500X1254px_16m_L8-9_L1_20230304_80CC</v>
      </c>
      <c r="AD3145" s="88" t="str">
        <f t="shared" si="578"/>
        <v>cls_mj_l8-9_l1_2023h1_2500x1254px_16m_20230304t222025_80cc</v>
      </c>
    </row>
    <row r="3146" spans="2:30" x14ac:dyDescent="0.25">
      <c r="B3146" t="s">
        <v>3876</v>
      </c>
      <c r="C3146" t="s">
        <v>3817</v>
      </c>
      <c r="D3146" s="7" t="s">
        <v>3875</v>
      </c>
      <c r="E3146" s="2" t="b">
        <v>1</v>
      </c>
      <c r="F3146" s="2" t="s">
        <v>3813</v>
      </c>
      <c r="G3146" s="7" t="s">
        <v>181</v>
      </c>
      <c r="H3146" t="s">
        <v>72</v>
      </c>
      <c r="I3146" s="57">
        <v>44989</v>
      </c>
      <c r="J3146" s="2">
        <v>40.5</v>
      </c>
      <c r="K3146" s="2" t="s">
        <v>3915</v>
      </c>
      <c r="L3146" s="9">
        <v>55.2</v>
      </c>
      <c r="M3146" t="s">
        <v>3869</v>
      </c>
      <c r="N3146" s="2" t="s">
        <v>85</v>
      </c>
      <c r="O3146" s="2" t="s">
        <v>3868</v>
      </c>
      <c r="P3146" s="2" t="str">
        <f>VLOOKUP(I3146,Period!A:B,2,FALSE)</f>
        <v>2023H1</v>
      </c>
      <c r="Q3146" s="9">
        <f t="shared" si="585"/>
        <v>71.599999999999994</v>
      </c>
      <c r="R3146" s="2">
        <f t="shared" si="581"/>
        <v>80</v>
      </c>
      <c r="S3146" t="str">
        <f t="shared" si="592"/>
        <v>03 Cloudy (40%-90%)</v>
      </c>
      <c r="T3146" t="str">
        <f t="shared" si="582"/>
        <v>44989L8-9_L1CDM-MLB-CLSMJ4498903 Cloudy (40%-90%)</v>
      </c>
      <c r="U3146">
        <f>IF(COUNTIF(T$2:T3145,T3146)&gt;=1,0,1)</f>
        <v>0</v>
      </c>
      <c r="V3146" s="26" t="s">
        <v>895</v>
      </c>
      <c r="W3146" s="86">
        <f t="shared" si="586"/>
        <v>2023</v>
      </c>
      <c r="X3146" s="86" t="str">
        <f t="shared" si="587"/>
        <v>03</v>
      </c>
      <c r="Y3146" s="86" t="str">
        <f t="shared" si="588"/>
        <v>04</v>
      </c>
      <c r="Z3146" s="86" t="str">
        <f t="shared" si="589"/>
        <v>22</v>
      </c>
      <c r="AA3146" s="86" t="str">
        <f t="shared" si="590"/>
        <v>20</v>
      </c>
      <c r="AB3146" s="86" t="str">
        <f t="shared" si="591"/>
        <v>01</v>
      </c>
      <c r="AC3146" s="86" t="str">
        <f t="shared" si="593"/>
        <v>CLS_MJ_2500X1254px_16m_L8-9_L1_20230304_80CC</v>
      </c>
      <c r="AD3146" s="88" t="str">
        <f t="shared" si="578"/>
        <v>cls_mj_l8-9_l1_2023h1_2500x1254px_16m_20230304t222001_80cc</v>
      </c>
    </row>
    <row r="3147" spans="2:30" x14ac:dyDescent="0.25">
      <c r="B3147" t="s">
        <v>3876</v>
      </c>
      <c r="C3147" t="s">
        <v>3817</v>
      </c>
      <c r="D3147" s="7" t="s">
        <v>3875</v>
      </c>
      <c r="E3147" s="2" t="b">
        <v>1</v>
      </c>
      <c r="F3147" s="2" t="s">
        <v>3813</v>
      </c>
      <c r="G3147" s="7" t="s">
        <v>181</v>
      </c>
      <c r="H3147" t="s">
        <v>72</v>
      </c>
      <c r="I3147" s="57">
        <v>44982</v>
      </c>
      <c r="J3147" s="2">
        <v>41.4</v>
      </c>
      <c r="K3147" s="2" t="s">
        <v>3916</v>
      </c>
      <c r="L3147" s="9">
        <v>17.3</v>
      </c>
      <c r="M3147" t="s">
        <v>3869</v>
      </c>
      <c r="N3147" s="2" t="s">
        <v>85</v>
      </c>
      <c r="O3147" s="2" t="s">
        <v>3868</v>
      </c>
      <c r="P3147" s="2" t="str">
        <f>VLOOKUP(I3147,Period!A:B,2,FALSE)</f>
        <v>2023H1</v>
      </c>
      <c r="Q3147" s="9">
        <f t="shared" si="585"/>
        <v>17.3</v>
      </c>
      <c r="R3147" s="2">
        <f t="shared" si="581"/>
        <v>20</v>
      </c>
      <c r="S3147" t="str">
        <f t="shared" si="592"/>
        <v>02 Sunny (10%-30%)</v>
      </c>
      <c r="T3147" t="str">
        <f t="shared" si="582"/>
        <v>44982L8-9_L1CDM-MLB-CLSMJ4498202 Sunny (10%-30%)</v>
      </c>
      <c r="U3147">
        <f>IF(COUNTIF(T$2:T3146,T3147)&gt;=1,0,1)</f>
        <v>1</v>
      </c>
      <c r="V3147" s="26" t="s">
        <v>895</v>
      </c>
      <c r="W3147" s="86">
        <f t="shared" si="586"/>
        <v>2023</v>
      </c>
      <c r="X3147" s="86" t="str">
        <f t="shared" si="587"/>
        <v>02</v>
      </c>
      <c r="Y3147" s="86">
        <f t="shared" si="588"/>
        <v>25</v>
      </c>
      <c r="Z3147" s="86" t="str">
        <f t="shared" si="589"/>
        <v>22</v>
      </c>
      <c r="AA3147" s="86" t="str">
        <f t="shared" si="590"/>
        <v>14</v>
      </c>
      <c r="AB3147" s="86" t="str">
        <f t="shared" si="591"/>
        <v>16</v>
      </c>
      <c r="AC3147" s="86" t="str">
        <f t="shared" si="593"/>
        <v>CLS_MJ_2500X1254px_16m_L8-9_L1_20230225_20CC</v>
      </c>
      <c r="AD3147" s="88" t="str">
        <f t="shared" si="578"/>
        <v>cls_mj_l8-9_l1_2023h1_2500x1254px_16m_20230225t221416_20cc</v>
      </c>
    </row>
    <row r="3148" spans="2:30" x14ac:dyDescent="0.25">
      <c r="B3148" t="s">
        <v>3876</v>
      </c>
      <c r="C3148" t="s">
        <v>3817</v>
      </c>
      <c r="D3148" s="7" t="s">
        <v>3875</v>
      </c>
      <c r="E3148" s="2" t="b">
        <v>1</v>
      </c>
      <c r="F3148" s="2" t="s">
        <v>3813</v>
      </c>
      <c r="G3148" s="7" t="s">
        <v>181</v>
      </c>
      <c r="H3148" t="s">
        <v>72</v>
      </c>
      <c r="I3148" s="61">
        <v>44981</v>
      </c>
      <c r="J3148" s="2">
        <v>41.7</v>
      </c>
      <c r="K3148" s="2" t="s">
        <v>3917</v>
      </c>
      <c r="L3148" s="9">
        <v>1.2</v>
      </c>
      <c r="M3148" t="s">
        <v>3869</v>
      </c>
      <c r="N3148" s="2" t="s">
        <v>85</v>
      </c>
      <c r="O3148" s="2" t="s">
        <v>3868</v>
      </c>
      <c r="P3148" s="2" t="str">
        <f>VLOOKUP(I3148,Period!A:B,2,FALSE)</f>
        <v>2023H1</v>
      </c>
      <c r="Q3148" s="9">
        <f t="shared" si="585"/>
        <v>2.9</v>
      </c>
      <c r="R3148" s="2">
        <f t="shared" si="581"/>
        <v>10</v>
      </c>
      <c r="S3148" t="str">
        <f t="shared" si="592"/>
        <v>02 Sunny (10%-30%)</v>
      </c>
      <c r="T3148" t="str">
        <f t="shared" si="582"/>
        <v>44981L8-9_L1CDM-MLB-CLSMJ4498102 Sunny (10%-30%)</v>
      </c>
      <c r="U3148">
        <f>IF(COUNTIF(T$2:T3147,T3148)&gt;=1,0,1)</f>
        <v>1</v>
      </c>
      <c r="V3148" s="26" t="s">
        <v>895</v>
      </c>
      <c r="W3148" s="86">
        <f t="shared" si="586"/>
        <v>2023</v>
      </c>
      <c r="X3148" s="86" t="str">
        <f t="shared" si="587"/>
        <v>02</v>
      </c>
      <c r="Y3148" s="86">
        <f t="shared" si="588"/>
        <v>24</v>
      </c>
      <c r="Z3148" s="86" t="str">
        <f t="shared" si="589"/>
        <v>22</v>
      </c>
      <c r="AA3148" s="86" t="str">
        <f t="shared" si="590"/>
        <v>20</v>
      </c>
      <c r="AB3148" s="86" t="str">
        <f t="shared" si="591"/>
        <v>39</v>
      </c>
      <c r="AC3148" s="86" t="str">
        <f t="shared" si="593"/>
        <v>CLS_MJ_2500X1254px_16m_L8-9_L1_20230224_10CC</v>
      </c>
      <c r="AD3148" s="88" t="str">
        <f t="shared" si="578"/>
        <v>cls_mj_l8-9_l1_2023h1_2500x1254px_16m_20230224t222039_10cc</v>
      </c>
    </row>
    <row r="3149" spans="2:30" x14ac:dyDescent="0.25">
      <c r="B3149" t="s">
        <v>3876</v>
      </c>
      <c r="C3149" t="s">
        <v>3817</v>
      </c>
      <c r="D3149" s="7" t="s">
        <v>3875</v>
      </c>
      <c r="E3149" s="2" t="b">
        <v>1</v>
      </c>
      <c r="F3149" s="2" t="s">
        <v>3813</v>
      </c>
      <c r="G3149" s="7" t="s">
        <v>181</v>
      </c>
      <c r="H3149" t="s">
        <v>72</v>
      </c>
      <c r="I3149" s="61">
        <v>44981</v>
      </c>
      <c r="J3149" s="2">
        <v>42.7</v>
      </c>
      <c r="K3149" s="2" t="s">
        <v>3918</v>
      </c>
      <c r="L3149" s="9">
        <v>4.5999999999999996</v>
      </c>
      <c r="M3149" t="s">
        <v>3869</v>
      </c>
      <c r="N3149" s="2" t="s">
        <v>85</v>
      </c>
      <c r="O3149" s="2" t="s">
        <v>3868</v>
      </c>
      <c r="P3149" s="2" t="str">
        <f>VLOOKUP(I3149,Period!A:B,2,FALSE)</f>
        <v>2023H1</v>
      </c>
      <c r="Q3149" s="9">
        <f t="shared" si="585"/>
        <v>2.9</v>
      </c>
      <c r="R3149" s="2">
        <f t="shared" si="581"/>
        <v>10</v>
      </c>
      <c r="S3149" t="str">
        <f t="shared" si="592"/>
        <v>02 Sunny (10%-30%)</v>
      </c>
      <c r="T3149" t="str">
        <f t="shared" si="582"/>
        <v>44981L8-9_L1CDM-MLB-CLSMJ4498102 Sunny (10%-30%)</v>
      </c>
      <c r="U3149">
        <f>IF(COUNTIF(T$2:T3148,T3149)&gt;=1,0,1)</f>
        <v>0</v>
      </c>
      <c r="V3149" s="26" t="s">
        <v>895</v>
      </c>
      <c r="W3149" s="86">
        <f t="shared" si="586"/>
        <v>2023</v>
      </c>
      <c r="X3149" s="86" t="str">
        <f t="shared" si="587"/>
        <v>02</v>
      </c>
      <c r="Y3149" s="86">
        <f t="shared" si="588"/>
        <v>24</v>
      </c>
      <c r="Z3149" s="86" t="str">
        <f t="shared" si="589"/>
        <v>22</v>
      </c>
      <c r="AA3149" s="86" t="str">
        <f t="shared" si="590"/>
        <v>20</v>
      </c>
      <c r="AB3149" s="86" t="str">
        <f t="shared" si="591"/>
        <v>15</v>
      </c>
      <c r="AC3149" s="86" t="str">
        <f t="shared" si="593"/>
        <v>CLS_MJ_2500X1254px_16m_L8-9_L1_20230224_10CC</v>
      </c>
      <c r="AD3149" s="88" t="str">
        <f t="shared" si="578"/>
        <v>cls_mj_l8-9_l1_2023h1_2500x1254px_16m_20230224t222015_10cc</v>
      </c>
    </row>
    <row r="3150" spans="2:30" x14ac:dyDescent="0.25">
      <c r="B3150" t="s">
        <v>3876</v>
      </c>
      <c r="C3150" t="s">
        <v>3817</v>
      </c>
      <c r="D3150" s="7" t="s">
        <v>3875</v>
      </c>
      <c r="E3150" s="2" t="b">
        <v>1</v>
      </c>
      <c r="F3150" s="2" t="s">
        <v>3813</v>
      </c>
      <c r="G3150" s="7" t="s">
        <v>181</v>
      </c>
      <c r="H3150" t="s">
        <v>72</v>
      </c>
      <c r="I3150" s="61">
        <v>44974</v>
      </c>
      <c r="J3150" s="2">
        <v>43.6</v>
      </c>
      <c r="K3150" s="2" t="s">
        <v>3919</v>
      </c>
      <c r="L3150" s="9">
        <v>4</v>
      </c>
      <c r="M3150" t="s">
        <v>3869</v>
      </c>
      <c r="N3150" s="2" t="s">
        <v>85</v>
      </c>
      <c r="O3150" s="2" t="s">
        <v>3868</v>
      </c>
      <c r="P3150" s="2" t="str">
        <f>VLOOKUP(I3150,Period!A:B,2,FALSE)</f>
        <v>2023H1</v>
      </c>
      <c r="Q3150" s="9">
        <f t="shared" si="585"/>
        <v>4</v>
      </c>
      <c r="R3150" s="2">
        <f t="shared" si="581"/>
        <v>10</v>
      </c>
      <c r="S3150" t="str">
        <f t="shared" si="592"/>
        <v>02 Sunny (10%-30%)</v>
      </c>
      <c r="T3150" t="str">
        <f t="shared" si="582"/>
        <v>44974L8-9_L1CDM-MLB-CLSMJ4497402 Sunny (10%-30%)</v>
      </c>
      <c r="U3150">
        <f>IF(COUNTIF(T$2:T3149,T3150)&gt;=1,0,1)</f>
        <v>1</v>
      </c>
      <c r="V3150" s="26" t="s">
        <v>895</v>
      </c>
      <c r="W3150" s="86">
        <f t="shared" si="586"/>
        <v>2023</v>
      </c>
      <c r="X3150" s="86" t="str">
        <f t="shared" si="587"/>
        <v>02</v>
      </c>
      <c r="Y3150" s="86">
        <f t="shared" si="588"/>
        <v>17</v>
      </c>
      <c r="Z3150" s="86" t="str">
        <f t="shared" si="589"/>
        <v>22</v>
      </c>
      <c r="AA3150" s="86" t="str">
        <f t="shared" si="590"/>
        <v>14</v>
      </c>
      <c r="AB3150" s="86" t="str">
        <f t="shared" si="591"/>
        <v>37</v>
      </c>
      <c r="AC3150" s="86" t="str">
        <f t="shared" si="593"/>
        <v>CLS_MJ_2500X1254px_16m_L8-9_L1_20230217_10CC</v>
      </c>
      <c r="AD3150" s="88" t="str">
        <f t="shared" si="578"/>
        <v>cls_mj_l8-9_l1_2023h1_2500x1254px_16m_20230217t221437_10cc</v>
      </c>
    </row>
    <row r="3151" spans="2:30" x14ac:dyDescent="0.25">
      <c r="B3151" t="s">
        <v>3876</v>
      </c>
      <c r="C3151" t="s">
        <v>3817</v>
      </c>
      <c r="D3151" s="7" t="s">
        <v>3875</v>
      </c>
      <c r="E3151" s="2" t="b">
        <v>1</v>
      </c>
      <c r="F3151" s="2" t="s">
        <v>3813</v>
      </c>
      <c r="G3151" s="7" t="s">
        <v>181</v>
      </c>
      <c r="H3151" t="s">
        <v>72</v>
      </c>
      <c r="I3151" s="57">
        <v>44973</v>
      </c>
      <c r="J3151" s="2">
        <v>43.9</v>
      </c>
      <c r="K3151" s="2" t="s">
        <v>3920</v>
      </c>
      <c r="L3151" s="9">
        <v>14.8</v>
      </c>
      <c r="M3151" t="s">
        <v>3869</v>
      </c>
      <c r="N3151" s="2" t="s">
        <v>85</v>
      </c>
      <c r="O3151" s="2" t="s">
        <v>3868</v>
      </c>
      <c r="P3151" s="2" t="str">
        <f>VLOOKUP(I3151,Period!A:B,2,FALSE)</f>
        <v>2023H1</v>
      </c>
      <c r="Q3151" s="9">
        <f t="shared" si="585"/>
        <v>10.350000000000001</v>
      </c>
      <c r="R3151" s="2">
        <f t="shared" si="581"/>
        <v>20</v>
      </c>
      <c r="S3151" t="str">
        <f t="shared" si="592"/>
        <v>02 Sunny (10%-30%)</v>
      </c>
      <c r="T3151" t="str">
        <f t="shared" si="582"/>
        <v>44973L8-9_L1CDM-MLB-CLSMJ4497302 Sunny (10%-30%)</v>
      </c>
      <c r="U3151">
        <f>IF(COUNTIF(T$2:T3150,T3151)&gt;=1,0,1)</f>
        <v>1</v>
      </c>
      <c r="V3151" s="26" t="s">
        <v>895</v>
      </c>
      <c r="W3151" s="86">
        <f t="shared" si="586"/>
        <v>2023</v>
      </c>
      <c r="X3151" s="86" t="str">
        <f t="shared" si="587"/>
        <v>02</v>
      </c>
      <c r="Y3151" s="86">
        <f t="shared" si="588"/>
        <v>16</v>
      </c>
      <c r="Z3151" s="86" t="str">
        <f t="shared" si="589"/>
        <v>22</v>
      </c>
      <c r="AA3151" s="86" t="str">
        <f t="shared" si="590"/>
        <v>20</v>
      </c>
      <c r="AB3151" s="86" t="str">
        <f t="shared" si="591"/>
        <v>37</v>
      </c>
      <c r="AC3151" s="86" t="str">
        <f t="shared" si="593"/>
        <v>CLS_MJ_2500X1254px_16m_L8-9_L1_20230216_20CC</v>
      </c>
      <c r="AD3151" s="88" t="str">
        <f t="shared" si="578"/>
        <v>cls_mj_l8-9_l1_2023h1_2500x1254px_16m_20230216t222037_20cc</v>
      </c>
    </row>
    <row r="3152" spans="2:30" x14ac:dyDescent="0.25">
      <c r="B3152" t="s">
        <v>3876</v>
      </c>
      <c r="C3152" t="s">
        <v>3817</v>
      </c>
      <c r="D3152" s="7" t="s">
        <v>3875</v>
      </c>
      <c r="E3152" s="2" t="b">
        <v>1</v>
      </c>
      <c r="F3152" s="2" t="s">
        <v>3813</v>
      </c>
      <c r="G3152" s="7" t="s">
        <v>181</v>
      </c>
      <c r="H3152" t="s">
        <v>72</v>
      </c>
      <c r="I3152" s="57">
        <v>44973</v>
      </c>
      <c r="J3152" s="2">
        <v>44.9</v>
      </c>
      <c r="K3152" s="2" t="s">
        <v>3921</v>
      </c>
      <c r="L3152" s="9">
        <v>5.9</v>
      </c>
      <c r="M3152" t="s">
        <v>3869</v>
      </c>
      <c r="N3152" s="2" t="s">
        <v>85</v>
      </c>
      <c r="O3152" s="2" t="s">
        <v>3868</v>
      </c>
      <c r="P3152" s="2" t="str">
        <f>VLOOKUP(I3152,Period!A:B,2,FALSE)</f>
        <v>2023H1</v>
      </c>
      <c r="Q3152" s="9">
        <f t="shared" si="585"/>
        <v>10.350000000000001</v>
      </c>
      <c r="R3152" s="2">
        <f t="shared" si="581"/>
        <v>20</v>
      </c>
      <c r="S3152" t="str">
        <f t="shared" si="592"/>
        <v>02 Sunny (10%-30%)</v>
      </c>
      <c r="T3152" t="str">
        <f t="shared" si="582"/>
        <v>44973L8-9_L1CDM-MLB-CLSMJ4497302 Sunny (10%-30%)</v>
      </c>
      <c r="U3152">
        <f>IF(COUNTIF(T$2:T3151,T3152)&gt;=1,0,1)</f>
        <v>0</v>
      </c>
      <c r="V3152" s="26" t="s">
        <v>895</v>
      </c>
      <c r="W3152" s="86">
        <f t="shared" si="586"/>
        <v>2023</v>
      </c>
      <c r="X3152" s="86" t="str">
        <f t="shared" si="587"/>
        <v>02</v>
      </c>
      <c r="Y3152" s="86">
        <f t="shared" si="588"/>
        <v>16</v>
      </c>
      <c r="Z3152" s="86" t="str">
        <f t="shared" si="589"/>
        <v>22</v>
      </c>
      <c r="AA3152" s="86" t="str">
        <f t="shared" si="590"/>
        <v>20</v>
      </c>
      <c r="AB3152" s="86" t="str">
        <f t="shared" si="591"/>
        <v>13</v>
      </c>
      <c r="AC3152" s="86" t="str">
        <f t="shared" si="593"/>
        <v>CLS_MJ_2500X1254px_16m_L8-9_L1_20230216_20CC</v>
      </c>
      <c r="AD3152" s="88" t="str">
        <f t="shared" si="578"/>
        <v>cls_mj_l8-9_l1_2023h1_2500x1254px_16m_20230216t222013_20cc</v>
      </c>
    </row>
    <row r="3153" spans="2:30" x14ac:dyDescent="0.25">
      <c r="B3153" t="s">
        <v>3876</v>
      </c>
      <c r="C3153" t="s">
        <v>3817</v>
      </c>
      <c r="D3153" s="7" t="s">
        <v>3875</v>
      </c>
      <c r="E3153" s="2" t="b">
        <v>1</v>
      </c>
      <c r="F3153" s="2" t="s">
        <v>3813</v>
      </c>
      <c r="G3153" s="7" t="s">
        <v>181</v>
      </c>
      <c r="H3153" t="s">
        <v>72</v>
      </c>
      <c r="I3153" s="57">
        <v>44966</v>
      </c>
      <c r="J3153" s="2">
        <v>45.7</v>
      </c>
      <c r="K3153" s="2" t="s">
        <v>3922</v>
      </c>
      <c r="L3153" s="9">
        <v>76.400000000000006</v>
      </c>
      <c r="M3153" t="s">
        <v>3869</v>
      </c>
      <c r="N3153" s="2" t="s">
        <v>85</v>
      </c>
      <c r="O3153" s="2" t="s">
        <v>3868</v>
      </c>
      <c r="P3153" s="2" t="str">
        <f>VLOOKUP(I3153,Period!A:B,2,FALSE)</f>
        <v>2023H1</v>
      </c>
      <c r="Q3153" s="9">
        <f t="shared" si="585"/>
        <v>76.400000000000006</v>
      </c>
      <c r="R3153" s="2">
        <f t="shared" si="581"/>
        <v>80</v>
      </c>
      <c r="S3153" t="str">
        <f t="shared" si="592"/>
        <v>03 Cloudy (40%-90%)</v>
      </c>
      <c r="T3153" t="str">
        <f t="shared" si="582"/>
        <v>44966L8-9_L1CDM-MLB-CLSMJ4496603 Cloudy (40%-90%)</v>
      </c>
      <c r="U3153">
        <f>IF(COUNTIF(T$2:T3152,T3153)&gt;=1,0,1)</f>
        <v>1</v>
      </c>
      <c r="V3153" s="26" t="s">
        <v>895</v>
      </c>
      <c r="W3153" s="86">
        <f t="shared" si="586"/>
        <v>2023</v>
      </c>
      <c r="X3153" s="86" t="str">
        <f t="shared" si="587"/>
        <v>02</v>
      </c>
      <c r="Y3153" s="86" t="str">
        <f t="shared" si="588"/>
        <v>09</v>
      </c>
      <c r="Z3153" s="86" t="str">
        <f t="shared" si="589"/>
        <v>22</v>
      </c>
      <c r="AA3153" s="86" t="str">
        <f t="shared" si="590"/>
        <v>14</v>
      </c>
      <c r="AB3153" s="86" t="str">
        <f t="shared" si="591"/>
        <v>32</v>
      </c>
      <c r="AC3153" s="86" t="str">
        <f t="shared" si="593"/>
        <v>CLS_MJ_2500X1254px_16m_L8-9_L1_20230209_80CC</v>
      </c>
      <c r="AD3153" s="88" t="str">
        <f t="shared" si="578"/>
        <v>cls_mj_l8-9_l1_2023h1_2500x1254px_16m_20230209t221432_80cc</v>
      </c>
    </row>
    <row r="3154" spans="2:30" x14ac:dyDescent="0.25">
      <c r="B3154" t="s">
        <v>3876</v>
      </c>
      <c r="C3154" t="s">
        <v>3817</v>
      </c>
      <c r="D3154" s="7" t="s">
        <v>3875</v>
      </c>
      <c r="E3154" s="2" t="b">
        <v>1</v>
      </c>
      <c r="F3154" s="2" t="s">
        <v>3813</v>
      </c>
      <c r="G3154" s="7" t="s">
        <v>181</v>
      </c>
      <c r="H3154" t="s">
        <v>72</v>
      </c>
      <c r="I3154" s="61">
        <v>44965</v>
      </c>
      <c r="J3154" s="2">
        <v>45.9</v>
      </c>
      <c r="K3154" s="2" t="s">
        <v>3923</v>
      </c>
      <c r="L3154" s="9">
        <v>9.9</v>
      </c>
      <c r="M3154" t="s">
        <v>3869</v>
      </c>
      <c r="N3154" s="2" t="s">
        <v>85</v>
      </c>
      <c r="O3154" s="2" t="s">
        <v>3868</v>
      </c>
      <c r="P3154" s="2" t="str">
        <f>VLOOKUP(I3154,Period!A:B,2,FALSE)</f>
        <v>2023H1</v>
      </c>
      <c r="Q3154" s="9">
        <f t="shared" si="585"/>
        <v>11.95</v>
      </c>
      <c r="R3154" s="2">
        <f t="shared" si="581"/>
        <v>20</v>
      </c>
      <c r="S3154" t="str">
        <f t="shared" si="592"/>
        <v>02 Sunny (10%-30%)</v>
      </c>
      <c r="T3154" t="str">
        <f t="shared" si="582"/>
        <v>44965L8-9_L1CDM-MLB-CLSMJ4496502 Sunny (10%-30%)</v>
      </c>
      <c r="U3154">
        <f>IF(COUNTIF(T$2:T3153,T3154)&gt;=1,0,1)</f>
        <v>1</v>
      </c>
      <c r="V3154" s="26" t="s">
        <v>895</v>
      </c>
      <c r="W3154" s="86">
        <f t="shared" si="586"/>
        <v>2023</v>
      </c>
      <c r="X3154" s="86" t="str">
        <f t="shared" si="587"/>
        <v>02</v>
      </c>
      <c r="Y3154" s="86" t="str">
        <f t="shared" si="588"/>
        <v>08</v>
      </c>
      <c r="Z3154" s="86" t="str">
        <f t="shared" si="589"/>
        <v>22</v>
      </c>
      <c r="AA3154" s="86" t="str">
        <f t="shared" si="590"/>
        <v>20</v>
      </c>
      <c r="AB3154" s="86" t="str">
        <f t="shared" si="591"/>
        <v>54</v>
      </c>
      <c r="AC3154" s="86" t="str">
        <f t="shared" si="593"/>
        <v>CLS_MJ_2500X1254px_16m_L8-9_L1_20230208_20CC</v>
      </c>
      <c r="AD3154" s="88" t="str">
        <f t="shared" si="578"/>
        <v>cls_mj_l8-9_l1_2023h1_2500x1254px_16m_20230208t222054_20cc</v>
      </c>
    </row>
    <row r="3155" spans="2:30" x14ac:dyDescent="0.25">
      <c r="B3155" t="s">
        <v>3876</v>
      </c>
      <c r="C3155" t="s">
        <v>3817</v>
      </c>
      <c r="D3155" s="7" t="s">
        <v>3875</v>
      </c>
      <c r="E3155" s="2" t="b">
        <v>1</v>
      </c>
      <c r="F3155" s="2" t="s">
        <v>3813</v>
      </c>
      <c r="G3155" s="7" t="s">
        <v>181</v>
      </c>
      <c r="H3155" t="s">
        <v>72</v>
      </c>
      <c r="I3155" s="61">
        <v>44965</v>
      </c>
      <c r="J3155" s="2">
        <v>46.9</v>
      </c>
      <c r="K3155" s="2" t="s">
        <v>3924</v>
      </c>
      <c r="L3155" s="9">
        <v>14</v>
      </c>
      <c r="M3155" t="s">
        <v>3869</v>
      </c>
      <c r="N3155" s="2" t="s">
        <v>85</v>
      </c>
      <c r="O3155" s="2" t="s">
        <v>3868</v>
      </c>
      <c r="P3155" s="2" t="str">
        <f>VLOOKUP(I3155,Period!A:B,2,FALSE)</f>
        <v>2023H1</v>
      </c>
      <c r="Q3155" s="9">
        <f t="shared" si="585"/>
        <v>11.95</v>
      </c>
      <c r="R3155" s="2">
        <f t="shared" si="581"/>
        <v>20</v>
      </c>
      <c r="S3155" t="str">
        <f t="shared" si="592"/>
        <v>02 Sunny (10%-30%)</v>
      </c>
      <c r="T3155" t="str">
        <f t="shared" si="582"/>
        <v>44965L8-9_L1CDM-MLB-CLSMJ4496502 Sunny (10%-30%)</v>
      </c>
      <c r="U3155">
        <f>IF(COUNTIF(T$2:T3154,T3155)&gt;=1,0,1)</f>
        <v>0</v>
      </c>
      <c r="V3155" s="26" t="s">
        <v>895</v>
      </c>
      <c r="W3155" s="86">
        <f t="shared" si="586"/>
        <v>2023</v>
      </c>
      <c r="X3155" s="86" t="str">
        <f t="shared" si="587"/>
        <v>02</v>
      </c>
      <c r="Y3155" s="86" t="str">
        <f t="shared" si="588"/>
        <v>08</v>
      </c>
      <c r="Z3155" s="86" t="str">
        <f t="shared" si="589"/>
        <v>22</v>
      </c>
      <c r="AA3155" s="86" t="str">
        <f t="shared" si="590"/>
        <v>20</v>
      </c>
      <c r="AB3155" s="86" t="str">
        <f t="shared" si="591"/>
        <v>30</v>
      </c>
      <c r="AC3155" s="86" t="str">
        <f t="shared" si="593"/>
        <v>CLS_MJ_2500X1254px_16m_L8-9_L1_20230208_20CC</v>
      </c>
      <c r="AD3155" s="88" t="str">
        <f t="shared" si="578"/>
        <v>cls_mj_l8-9_l1_2023h1_2500x1254px_16m_20230208t222030_20cc</v>
      </c>
    </row>
    <row r="3156" spans="2:30" x14ac:dyDescent="0.25">
      <c r="B3156" t="s">
        <v>3876</v>
      </c>
      <c r="C3156" t="s">
        <v>3817</v>
      </c>
      <c r="D3156" s="7" t="s">
        <v>3875</v>
      </c>
      <c r="E3156" s="2" t="b">
        <v>1</v>
      </c>
      <c r="F3156" s="2" t="s">
        <v>3813</v>
      </c>
      <c r="G3156" s="7" t="s">
        <v>181</v>
      </c>
      <c r="H3156" t="s">
        <v>72</v>
      </c>
      <c r="I3156" s="61">
        <v>44958</v>
      </c>
      <c r="J3156" s="2">
        <v>47.6</v>
      </c>
      <c r="K3156" s="2" t="s">
        <v>3925</v>
      </c>
      <c r="L3156" s="9">
        <v>84.5</v>
      </c>
      <c r="M3156" t="s">
        <v>3869</v>
      </c>
      <c r="N3156" s="2" t="s">
        <v>85</v>
      </c>
      <c r="O3156" s="2" t="s">
        <v>3868</v>
      </c>
      <c r="P3156" s="2" t="str">
        <f>VLOOKUP(I3156,Period!A:B,2,FALSE)</f>
        <v>2023H1</v>
      </c>
      <c r="Q3156" s="9">
        <f t="shared" si="585"/>
        <v>84.5</v>
      </c>
      <c r="R3156" s="2">
        <f t="shared" si="581"/>
        <v>90</v>
      </c>
      <c r="S3156" t="str">
        <f t="shared" si="592"/>
        <v>03 Cloudy (40%-90%)</v>
      </c>
      <c r="T3156" t="str">
        <f t="shared" si="582"/>
        <v>44958L8-9_L1CDM-MLB-CLSMJ4495803 Cloudy (40%-90%)</v>
      </c>
      <c r="U3156">
        <f>IF(COUNTIF(T$2:T3155,T3156)&gt;=1,0,1)</f>
        <v>1</v>
      </c>
      <c r="V3156" s="26" t="s">
        <v>895</v>
      </c>
      <c r="W3156" s="86">
        <f t="shared" si="586"/>
        <v>2023</v>
      </c>
      <c r="X3156" s="86" t="str">
        <f t="shared" si="587"/>
        <v>02</v>
      </c>
      <c r="Y3156" s="86" t="str">
        <f t="shared" si="588"/>
        <v>01</v>
      </c>
      <c r="Z3156" s="86" t="str">
        <f t="shared" si="589"/>
        <v>22</v>
      </c>
      <c r="AA3156" s="86" t="str">
        <f t="shared" si="590"/>
        <v>14</v>
      </c>
      <c r="AB3156" s="86" t="str">
        <f t="shared" si="591"/>
        <v>41</v>
      </c>
      <c r="AC3156" s="86" t="str">
        <f t="shared" si="593"/>
        <v>CLS_MJ_2500X1254px_16m_L8-9_L1_20230201_90CC</v>
      </c>
      <c r="AD3156" s="88" t="str">
        <f t="shared" si="578"/>
        <v>cls_mj_l8-9_l1_2023h1_2500x1254px_16m_20230201t221441_90cc</v>
      </c>
    </row>
    <row r="3157" spans="2:30" x14ac:dyDescent="0.25">
      <c r="B3157" t="s">
        <v>3876</v>
      </c>
      <c r="C3157" t="s">
        <v>3817</v>
      </c>
      <c r="D3157" s="7" t="s">
        <v>3875</v>
      </c>
      <c r="E3157" s="2" t="b">
        <v>1</v>
      </c>
      <c r="F3157" s="2" t="s">
        <v>3813</v>
      </c>
      <c r="G3157" s="7" t="s">
        <v>181</v>
      </c>
      <c r="H3157" t="s">
        <v>72</v>
      </c>
      <c r="I3157" s="57">
        <v>44957</v>
      </c>
      <c r="J3157" s="2">
        <v>47.9</v>
      </c>
      <c r="K3157" s="2" t="s">
        <v>3926</v>
      </c>
      <c r="L3157" s="9">
        <v>100</v>
      </c>
      <c r="M3157" t="s">
        <v>3869</v>
      </c>
      <c r="N3157" s="2" t="s">
        <v>85</v>
      </c>
      <c r="O3157" s="2" t="s">
        <v>3868</v>
      </c>
      <c r="P3157" s="2" t="str">
        <f>VLOOKUP(I3157,Period!A:B,2,FALSE)</f>
        <v>2023H1</v>
      </c>
      <c r="Q3157" s="9">
        <f t="shared" si="585"/>
        <v>99.6</v>
      </c>
      <c r="R3157" s="2">
        <f t="shared" si="581"/>
        <v>100</v>
      </c>
      <c r="S3157" t="str">
        <f t="shared" si="592"/>
        <v>04 Overcast (100%)</v>
      </c>
      <c r="T3157" t="str">
        <f t="shared" si="582"/>
        <v>44957L8-9_L1CDM-MLB-CLSMJ4495704 Overcast (100%)</v>
      </c>
      <c r="U3157">
        <f>IF(COUNTIF(T$2:T3156,T3157)&gt;=1,0,1)</f>
        <v>1</v>
      </c>
      <c r="V3157" s="26" t="s">
        <v>895</v>
      </c>
      <c r="W3157" s="86">
        <f t="shared" si="586"/>
        <v>2023</v>
      </c>
      <c r="X3157" s="86" t="str">
        <f t="shared" si="587"/>
        <v>01</v>
      </c>
      <c r="Y3157" s="86">
        <f t="shared" si="588"/>
        <v>31</v>
      </c>
      <c r="Z3157" s="86" t="str">
        <f t="shared" si="589"/>
        <v>22</v>
      </c>
      <c r="AA3157" s="86" t="str">
        <f t="shared" si="590"/>
        <v>20</v>
      </c>
      <c r="AB3157" s="86" t="str">
        <f t="shared" si="591"/>
        <v>46</v>
      </c>
      <c r="AC3157" s="86" t="str">
        <f t="shared" si="593"/>
        <v>CLS_MJ_2500X1254px_16m_L8-9_L1_20230131_100CC</v>
      </c>
      <c r="AD3157" s="88" t="str">
        <f t="shared" si="578"/>
        <v>cls_mj_l8-9_l1_2023h1_2500x1254px_16m_20230131t222046_100cc</v>
      </c>
    </row>
    <row r="3158" spans="2:30" x14ac:dyDescent="0.25">
      <c r="B3158" t="s">
        <v>3876</v>
      </c>
      <c r="C3158" t="s">
        <v>3817</v>
      </c>
      <c r="D3158" s="7" t="s">
        <v>3875</v>
      </c>
      <c r="E3158" s="2" t="b">
        <v>1</v>
      </c>
      <c r="F3158" s="2" t="s">
        <v>3813</v>
      </c>
      <c r="G3158" s="7" t="s">
        <v>181</v>
      </c>
      <c r="H3158" t="s">
        <v>72</v>
      </c>
      <c r="I3158" s="57">
        <v>44957</v>
      </c>
      <c r="J3158" s="2">
        <v>48.8</v>
      </c>
      <c r="K3158" s="2" t="s">
        <v>3927</v>
      </c>
      <c r="L3158" s="9">
        <v>99.2</v>
      </c>
      <c r="M3158" t="s">
        <v>3869</v>
      </c>
      <c r="N3158" s="2" t="s">
        <v>85</v>
      </c>
      <c r="O3158" s="2" t="s">
        <v>3868</v>
      </c>
      <c r="P3158" s="2" t="str">
        <f>VLOOKUP(I3158,Period!A:B,2,FALSE)</f>
        <v>2023H1</v>
      </c>
      <c r="Q3158" s="9">
        <f t="shared" si="585"/>
        <v>99.6</v>
      </c>
      <c r="R3158" s="2">
        <f t="shared" si="581"/>
        <v>100</v>
      </c>
      <c r="S3158" t="str">
        <f t="shared" si="592"/>
        <v>04 Overcast (100%)</v>
      </c>
      <c r="T3158" t="str">
        <f t="shared" si="582"/>
        <v>44957L8-9_L1CDM-MLB-CLSMJ4495704 Overcast (100%)</v>
      </c>
      <c r="U3158">
        <f>IF(COUNTIF(T$2:T3157,T3158)&gt;=1,0,1)</f>
        <v>0</v>
      </c>
      <c r="V3158" s="26" t="s">
        <v>895</v>
      </c>
      <c r="W3158" s="86">
        <f t="shared" si="586"/>
        <v>2023</v>
      </c>
      <c r="X3158" s="86" t="str">
        <f t="shared" si="587"/>
        <v>01</v>
      </c>
      <c r="Y3158" s="86">
        <f t="shared" si="588"/>
        <v>31</v>
      </c>
      <c r="Z3158" s="86" t="str">
        <f t="shared" si="589"/>
        <v>22</v>
      </c>
      <c r="AA3158" s="86" t="str">
        <f t="shared" si="590"/>
        <v>20</v>
      </c>
      <c r="AB3158" s="86" t="str">
        <f t="shared" si="591"/>
        <v>22</v>
      </c>
      <c r="AC3158" s="86" t="str">
        <f t="shared" si="593"/>
        <v>CLS_MJ_2500X1254px_16m_L8-9_L1_20230131_100CC</v>
      </c>
      <c r="AD3158" s="88" t="str">
        <f t="shared" si="578"/>
        <v>cls_mj_l8-9_l1_2023h1_2500x1254px_16m_20230131t222022_100cc</v>
      </c>
    </row>
    <row r="3159" spans="2:30" x14ac:dyDescent="0.25">
      <c r="B3159" t="s">
        <v>3876</v>
      </c>
      <c r="C3159" t="s">
        <v>3817</v>
      </c>
      <c r="D3159" s="7" t="s">
        <v>3875</v>
      </c>
      <c r="E3159" s="2" t="b">
        <v>1</v>
      </c>
      <c r="F3159" s="2" t="s">
        <v>3813</v>
      </c>
      <c r="G3159" s="7" t="s">
        <v>181</v>
      </c>
      <c r="H3159" t="s">
        <v>72</v>
      </c>
      <c r="I3159" s="57">
        <v>44950</v>
      </c>
      <c r="J3159" s="2">
        <v>49.5</v>
      </c>
      <c r="K3159" s="2" t="s">
        <v>3928</v>
      </c>
      <c r="L3159" s="9">
        <v>70</v>
      </c>
      <c r="M3159" t="s">
        <v>3869</v>
      </c>
      <c r="N3159" s="2" t="s">
        <v>85</v>
      </c>
      <c r="O3159" s="2" t="s">
        <v>3868</v>
      </c>
      <c r="P3159" s="2" t="str">
        <f>VLOOKUP(I3159,Period!A:B,2,FALSE)</f>
        <v>2023H1</v>
      </c>
      <c r="Q3159" s="9">
        <f t="shared" si="585"/>
        <v>70</v>
      </c>
      <c r="R3159" s="2">
        <f t="shared" si="581"/>
        <v>70</v>
      </c>
      <c r="S3159" t="str">
        <f t="shared" si="592"/>
        <v>03 Cloudy (40%-90%)</v>
      </c>
      <c r="T3159" t="str">
        <f t="shared" si="582"/>
        <v>44950L8-9_L1CDM-MLB-CLSMJ4495003 Cloudy (40%-90%)</v>
      </c>
      <c r="U3159">
        <f>IF(COUNTIF(T$2:T3158,T3159)&gt;=1,0,1)</f>
        <v>1</v>
      </c>
      <c r="V3159" s="26" t="s">
        <v>895</v>
      </c>
      <c r="W3159" s="86">
        <f t="shared" si="586"/>
        <v>2023</v>
      </c>
      <c r="X3159" s="86" t="str">
        <f t="shared" si="587"/>
        <v>01</v>
      </c>
      <c r="Y3159" s="86">
        <f t="shared" si="588"/>
        <v>24</v>
      </c>
      <c r="Z3159" s="86" t="str">
        <f t="shared" si="589"/>
        <v>22</v>
      </c>
      <c r="AA3159" s="86" t="str">
        <f t="shared" si="590"/>
        <v>14</v>
      </c>
      <c r="AB3159" s="86" t="str">
        <f t="shared" si="591"/>
        <v>34</v>
      </c>
      <c r="AC3159" s="86" t="str">
        <f t="shared" si="593"/>
        <v>CLS_MJ_2500X1254px_16m_L8-9_L1_20230124_70CC</v>
      </c>
      <c r="AD3159" s="88" t="str">
        <f t="shared" si="578"/>
        <v>cls_mj_l8-9_l1_2023h1_2500x1254px_16m_20230124t221434_70cc</v>
      </c>
    </row>
    <row r="3160" spans="2:30" x14ac:dyDescent="0.25">
      <c r="B3160" t="s">
        <v>3876</v>
      </c>
      <c r="C3160" t="s">
        <v>3817</v>
      </c>
      <c r="D3160" s="7" t="s">
        <v>3875</v>
      </c>
      <c r="E3160" s="2" t="b">
        <v>1</v>
      </c>
      <c r="F3160" s="2" t="s">
        <v>3813</v>
      </c>
      <c r="G3160" s="7" t="s">
        <v>181</v>
      </c>
      <c r="H3160" t="s">
        <v>72</v>
      </c>
      <c r="I3160" s="61">
        <v>44949</v>
      </c>
      <c r="J3160" s="2">
        <v>49.7</v>
      </c>
      <c r="K3160" s="2" t="s">
        <v>3929</v>
      </c>
      <c r="L3160" s="9">
        <v>61</v>
      </c>
      <c r="M3160" t="s">
        <v>3869</v>
      </c>
      <c r="N3160" s="2" t="s">
        <v>85</v>
      </c>
      <c r="O3160" s="2" t="s">
        <v>3868</v>
      </c>
      <c r="P3160" s="2" t="str">
        <f>VLOOKUP(I3160,Period!A:B,2,FALSE)</f>
        <v>2023H1</v>
      </c>
      <c r="Q3160" s="9">
        <f t="shared" si="585"/>
        <v>48</v>
      </c>
      <c r="R3160" s="2">
        <f t="shared" si="581"/>
        <v>50</v>
      </c>
      <c r="S3160" t="str">
        <f t="shared" si="592"/>
        <v>03 Cloudy (40%-90%)</v>
      </c>
      <c r="T3160" t="str">
        <f t="shared" si="582"/>
        <v>44949L8-9_L1CDM-MLB-CLSMJ4494903 Cloudy (40%-90%)</v>
      </c>
      <c r="U3160">
        <f>IF(COUNTIF(T$2:T3159,T3160)&gt;=1,0,1)</f>
        <v>1</v>
      </c>
      <c r="V3160" s="26" t="s">
        <v>895</v>
      </c>
      <c r="W3160" s="86">
        <f t="shared" si="586"/>
        <v>2023</v>
      </c>
      <c r="X3160" s="86" t="str">
        <f t="shared" si="587"/>
        <v>01</v>
      </c>
      <c r="Y3160" s="86">
        <f t="shared" si="588"/>
        <v>23</v>
      </c>
      <c r="Z3160" s="86" t="str">
        <f t="shared" si="589"/>
        <v>22</v>
      </c>
      <c r="AA3160" s="86" t="str">
        <f t="shared" si="590"/>
        <v>20</v>
      </c>
      <c r="AB3160" s="86" t="str">
        <f t="shared" si="591"/>
        <v>44</v>
      </c>
      <c r="AC3160" s="86" t="str">
        <f t="shared" si="593"/>
        <v>CLS_MJ_2500X1254px_16m_L8-9_L1_20230123_50CC</v>
      </c>
      <c r="AD3160" s="88" t="str">
        <f t="shared" si="578"/>
        <v>cls_mj_l8-9_l1_2023h1_2500x1254px_16m_20230123t222044_50cc</v>
      </c>
    </row>
    <row r="3161" spans="2:30" x14ac:dyDescent="0.25">
      <c r="B3161" t="s">
        <v>3876</v>
      </c>
      <c r="C3161" t="s">
        <v>3817</v>
      </c>
      <c r="D3161" s="7" t="s">
        <v>3875</v>
      </c>
      <c r="E3161" s="2" t="b">
        <v>1</v>
      </c>
      <c r="F3161" s="2" t="s">
        <v>3813</v>
      </c>
      <c r="G3161" s="7" t="s">
        <v>181</v>
      </c>
      <c r="H3161" t="s">
        <v>72</v>
      </c>
      <c r="I3161" s="61">
        <v>44949</v>
      </c>
      <c r="J3161" s="2">
        <v>50.6</v>
      </c>
      <c r="K3161" s="2" t="s">
        <v>3930</v>
      </c>
      <c r="L3161" s="9">
        <v>35</v>
      </c>
      <c r="M3161" t="s">
        <v>3869</v>
      </c>
      <c r="N3161" s="2" t="s">
        <v>85</v>
      </c>
      <c r="O3161" s="2" t="s">
        <v>3868</v>
      </c>
      <c r="P3161" s="2" t="str">
        <f>VLOOKUP(I3161,Period!A:B,2,FALSE)</f>
        <v>2023H1</v>
      </c>
      <c r="Q3161" s="9">
        <f t="shared" si="585"/>
        <v>48</v>
      </c>
      <c r="R3161" s="2">
        <f t="shared" si="581"/>
        <v>50</v>
      </c>
      <c r="S3161" t="str">
        <f t="shared" si="592"/>
        <v>03 Cloudy (40%-90%)</v>
      </c>
      <c r="T3161" t="str">
        <f t="shared" si="582"/>
        <v>44949L8-9_L1CDM-MLB-CLSMJ4494903 Cloudy (40%-90%)</v>
      </c>
      <c r="U3161">
        <f>IF(COUNTIF(T$2:T3160,T3161)&gt;=1,0,1)</f>
        <v>0</v>
      </c>
      <c r="V3161" s="26" t="s">
        <v>895</v>
      </c>
      <c r="W3161" s="86">
        <f t="shared" si="586"/>
        <v>2023</v>
      </c>
      <c r="X3161" s="86" t="str">
        <f t="shared" si="587"/>
        <v>01</v>
      </c>
      <c r="Y3161" s="86">
        <f t="shared" si="588"/>
        <v>23</v>
      </c>
      <c r="Z3161" s="86" t="str">
        <f t="shared" si="589"/>
        <v>22</v>
      </c>
      <c r="AA3161" s="86" t="str">
        <f t="shared" si="590"/>
        <v>20</v>
      </c>
      <c r="AB3161" s="86" t="str">
        <f t="shared" si="591"/>
        <v>20</v>
      </c>
      <c r="AC3161" s="86" t="str">
        <f t="shared" si="593"/>
        <v>CLS_MJ_2500X1254px_16m_L8-9_L1_20230123_50CC</v>
      </c>
      <c r="AD3161" s="88" t="str">
        <f t="shared" si="578"/>
        <v>cls_mj_l8-9_l1_2023h1_2500x1254px_16m_20230123t222020_50cc</v>
      </c>
    </row>
    <row r="3162" spans="2:30" x14ac:dyDescent="0.25">
      <c r="B3162" t="s">
        <v>3876</v>
      </c>
      <c r="C3162" t="s">
        <v>3817</v>
      </c>
      <c r="D3162" s="7" t="s">
        <v>3875</v>
      </c>
      <c r="E3162" s="2" t="b">
        <v>1</v>
      </c>
      <c r="F3162" s="2" t="s">
        <v>3813</v>
      </c>
      <c r="G3162" s="7" t="s">
        <v>181</v>
      </c>
      <c r="H3162" t="s">
        <v>72</v>
      </c>
      <c r="I3162" s="61">
        <v>44942</v>
      </c>
      <c r="J3162" s="2">
        <v>51.1</v>
      </c>
      <c r="K3162" s="2" t="s">
        <v>3931</v>
      </c>
      <c r="L3162" s="9">
        <v>73.900000000000006</v>
      </c>
      <c r="M3162" t="s">
        <v>3869</v>
      </c>
      <c r="N3162" s="2" t="s">
        <v>85</v>
      </c>
      <c r="O3162" s="2" t="s">
        <v>3868</v>
      </c>
      <c r="P3162" s="2" t="str">
        <f>VLOOKUP(I3162,Period!A:B,2,FALSE)</f>
        <v>2023H1</v>
      </c>
      <c r="Q3162" s="9">
        <f t="shared" si="585"/>
        <v>73.900000000000006</v>
      </c>
      <c r="R3162" s="2">
        <f t="shared" si="581"/>
        <v>80</v>
      </c>
      <c r="S3162" t="str">
        <f t="shared" si="592"/>
        <v>03 Cloudy (40%-90%)</v>
      </c>
      <c r="T3162" t="str">
        <f t="shared" si="582"/>
        <v>44942L8-9_L1CDM-MLB-CLSMJ4494203 Cloudy (40%-90%)</v>
      </c>
      <c r="U3162">
        <f>IF(COUNTIF(T$2:T3161,T3162)&gt;=1,0,1)</f>
        <v>1</v>
      </c>
      <c r="V3162" s="26" t="s">
        <v>895</v>
      </c>
      <c r="W3162" s="86">
        <f t="shared" si="586"/>
        <v>2023</v>
      </c>
      <c r="X3162" s="86" t="str">
        <f t="shared" si="587"/>
        <v>01</v>
      </c>
      <c r="Y3162" s="86">
        <f t="shared" si="588"/>
        <v>16</v>
      </c>
      <c r="Z3162" s="86" t="str">
        <f t="shared" si="589"/>
        <v>22</v>
      </c>
      <c r="AA3162" s="86" t="str">
        <f t="shared" si="590"/>
        <v>14</v>
      </c>
      <c r="AB3162" s="86" t="str">
        <f t="shared" si="591"/>
        <v>33</v>
      </c>
      <c r="AC3162" s="86" t="str">
        <f t="shared" si="593"/>
        <v>CLS_MJ_2500X1254px_16m_L8-9_L1_20230116_80CC</v>
      </c>
      <c r="AD3162" s="88" t="str">
        <f t="shared" si="578"/>
        <v>cls_mj_l8-9_l1_2023h1_2500x1254px_16m_20230116t221433_80cc</v>
      </c>
    </row>
    <row r="3163" spans="2:30" x14ac:dyDescent="0.25">
      <c r="B3163" t="s">
        <v>3876</v>
      </c>
      <c r="C3163" t="s">
        <v>3817</v>
      </c>
      <c r="D3163" s="7" t="s">
        <v>3875</v>
      </c>
      <c r="E3163" s="2" t="b">
        <v>1</v>
      </c>
      <c r="F3163" s="2" t="s">
        <v>3813</v>
      </c>
      <c r="G3163" s="7" t="s">
        <v>181</v>
      </c>
      <c r="H3163" t="s">
        <v>72</v>
      </c>
      <c r="I3163" s="57">
        <v>44941</v>
      </c>
      <c r="J3163" s="2">
        <v>51.3</v>
      </c>
      <c r="K3163" s="2" t="s">
        <v>3932</v>
      </c>
      <c r="L3163" s="9">
        <v>7.4</v>
      </c>
      <c r="M3163" t="s">
        <v>3869</v>
      </c>
      <c r="N3163" s="2" t="s">
        <v>85</v>
      </c>
      <c r="O3163" s="2" t="s">
        <v>3868</v>
      </c>
      <c r="P3163" s="2" t="str">
        <f>VLOOKUP(I3163,Period!A:B,2,FALSE)</f>
        <v>2023H1</v>
      </c>
      <c r="Q3163" s="9">
        <f t="shared" si="585"/>
        <v>8.1000000000000014</v>
      </c>
      <c r="R3163" s="2">
        <f t="shared" si="581"/>
        <v>10</v>
      </c>
      <c r="S3163" t="str">
        <f t="shared" si="592"/>
        <v>02 Sunny (10%-30%)</v>
      </c>
      <c r="T3163" t="str">
        <f t="shared" si="582"/>
        <v>44941L8-9_L1CDM-MLB-CLSMJ4494102 Sunny (10%-30%)</v>
      </c>
      <c r="U3163">
        <f>IF(COUNTIF(T$2:T3162,T3163)&gt;=1,0,1)</f>
        <v>1</v>
      </c>
      <c r="V3163" s="26" t="s">
        <v>895</v>
      </c>
      <c r="W3163" s="86">
        <f t="shared" si="586"/>
        <v>2023</v>
      </c>
      <c r="X3163" s="86" t="str">
        <f t="shared" si="587"/>
        <v>01</v>
      </c>
      <c r="Y3163" s="86">
        <f t="shared" si="588"/>
        <v>15</v>
      </c>
      <c r="Z3163" s="86" t="str">
        <f t="shared" si="589"/>
        <v>22</v>
      </c>
      <c r="AA3163" s="86" t="str">
        <f t="shared" si="590"/>
        <v>20</v>
      </c>
      <c r="AB3163" s="86" t="str">
        <f t="shared" si="591"/>
        <v>41</v>
      </c>
      <c r="AC3163" s="86" t="str">
        <f t="shared" si="593"/>
        <v>CLS_MJ_2500X1254px_16m_L8-9_L1_20230115_10CC</v>
      </c>
      <c r="AD3163" s="88" t="str">
        <f t="shared" si="578"/>
        <v>cls_mj_l8-9_l1_2023h1_2500x1254px_16m_20230115t222041_10cc</v>
      </c>
    </row>
    <row r="3164" spans="2:30" x14ac:dyDescent="0.25">
      <c r="B3164" t="s">
        <v>3876</v>
      </c>
      <c r="C3164" t="s">
        <v>3817</v>
      </c>
      <c r="D3164" s="7" t="s">
        <v>3875</v>
      </c>
      <c r="E3164" s="2" t="b">
        <v>1</v>
      </c>
      <c r="F3164" s="2" t="s">
        <v>3813</v>
      </c>
      <c r="G3164" s="7" t="s">
        <v>181</v>
      </c>
      <c r="H3164" t="s">
        <v>72</v>
      </c>
      <c r="I3164" s="57">
        <v>44941</v>
      </c>
      <c r="J3164" s="2">
        <v>52.2</v>
      </c>
      <c r="K3164" s="2" t="s">
        <v>3933</v>
      </c>
      <c r="L3164" s="9">
        <v>8.8000000000000007</v>
      </c>
      <c r="M3164" t="s">
        <v>3869</v>
      </c>
      <c r="N3164" s="2" t="s">
        <v>85</v>
      </c>
      <c r="O3164" s="2" t="s">
        <v>3868</v>
      </c>
      <c r="P3164" s="2" t="str">
        <f>VLOOKUP(I3164,Period!A:B,2,FALSE)</f>
        <v>2023H1</v>
      </c>
      <c r="Q3164" s="9">
        <f t="shared" si="585"/>
        <v>8.1000000000000014</v>
      </c>
      <c r="R3164" s="2">
        <f t="shared" si="581"/>
        <v>10</v>
      </c>
      <c r="S3164" t="str">
        <f t="shared" si="592"/>
        <v>02 Sunny (10%-30%)</v>
      </c>
      <c r="T3164" t="str">
        <f t="shared" si="582"/>
        <v>44941L8-9_L1CDM-MLB-CLSMJ4494102 Sunny (10%-30%)</v>
      </c>
      <c r="U3164">
        <f>IF(COUNTIF(T$2:T3163,T3164)&gt;=1,0,1)</f>
        <v>0</v>
      </c>
      <c r="V3164" s="26" t="s">
        <v>895</v>
      </c>
      <c r="W3164" s="86">
        <f t="shared" si="586"/>
        <v>2023</v>
      </c>
      <c r="X3164" s="86" t="str">
        <f t="shared" si="587"/>
        <v>01</v>
      </c>
      <c r="Y3164" s="86">
        <f t="shared" si="588"/>
        <v>15</v>
      </c>
      <c r="Z3164" s="86" t="str">
        <f t="shared" si="589"/>
        <v>22</v>
      </c>
      <c r="AA3164" s="86" t="str">
        <f t="shared" si="590"/>
        <v>20</v>
      </c>
      <c r="AB3164" s="86" t="str">
        <f t="shared" si="591"/>
        <v>17</v>
      </c>
      <c r="AC3164" s="86" t="str">
        <f t="shared" si="593"/>
        <v>CLS_MJ_2500X1254px_16m_L8-9_L1_20230115_10CC</v>
      </c>
      <c r="AD3164" s="88" t="str">
        <f t="shared" si="578"/>
        <v>cls_mj_l8-9_l1_2023h1_2500x1254px_16m_20230115t222017_10cc</v>
      </c>
    </row>
    <row r="3165" spans="2:30" x14ac:dyDescent="0.25">
      <c r="B3165" t="s">
        <v>3876</v>
      </c>
      <c r="C3165" t="s">
        <v>3817</v>
      </c>
      <c r="D3165" s="7" t="s">
        <v>3875</v>
      </c>
      <c r="E3165" s="2" t="b">
        <v>1</v>
      </c>
      <c r="F3165" s="2" t="s">
        <v>3813</v>
      </c>
      <c r="G3165" s="7" t="s">
        <v>181</v>
      </c>
      <c r="H3165" t="s">
        <v>72</v>
      </c>
      <c r="I3165" s="57">
        <v>44934</v>
      </c>
      <c r="J3165" s="2">
        <v>52.6</v>
      </c>
      <c r="K3165" s="2" t="s">
        <v>3934</v>
      </c>
      <c r="L3165" s="9">
        <v>1.8</v>
      </c>
      <c r="M3165" t="s">
        <v>3869</v>
      </c>
      <c r="N3165" s="2" t="s">
        <v>85</v>
      </c>
      <c r="O3165" s="2" t="s">
        <v>3868</v>
      </c>
      <c r="P3165" s="2" t="str">
        <f>VLOOKUP(I3165,Period!A:B,2,FALSE)</f>
        <v>2023H1</v>
      </c>
      <c r="Q3165" s="9">
        <f t="shared" si="585"/>
        <v>1.8</v>
      </c>
      <c r="R3165" s="2">
        <f t="shared" si="581"/>
        <v>10</v>
      </c>
      <c r="S3165" t="str">
        <f t="shared" si="592"/>
        <v>02 Sunny (10%-30%)</v>
      </c>
      <c r="T3165" t="str">
        <f t="shared" si="582"/>
        <v>44934L8-9_L1CDM-MLB-CLSMJ4493402 Sunny (10%-30%)</v>
      </c>
      <c r="U3165">
        <f>IF(COUNTIF(T$2:T3164,T3165)&gt;=1,0,1)</f>
        <v>1</v>
      </c>
      <c r="V3165" s="26" t="s">
        <v>895</v>
      </c>
      <c r="W3165" s="86">
        <f t="shared" si="586"/>
        <v>2023</v>
      </c>
      <c r="X3165" s="86" t="str">
        <f t="shared" si="587"/>
        <v>01</v>
      </c>
      <c r="Y3165" s="86" t="str">
        <f t="shared" si="588"/>
        <v>08</v>
      </c>
      <c r="Z3165" s="86" t="str">
        <f t="shared" si="589"/>
        <v>22</v>
      </c>
      <c r="AA3165" s="86" t="str">
        <f t="shared" si="590"/>
        <v>14</v>
      </c>
      <c r="AB3165" s="86" t="str">
        <f t="shared" si="591"/>
        <v>36</v>
      </c>
      <c r="AC3165" s="86" t="str">
        <f t="shared" si="593"/>
        <v>CLS_MJ_2500X1254px_16m_L8-9_L1_20230108_10CC</v>
      </c>
      <c r="AD3165" s="88" t="str">
        <f t="shared" si="578"/>
        <v>cls_mj_l8-9_l1_2023h1_2500x1254px_16m_20230108t221436_10cc</v>
      </c>
    </row>
    <row r="3166" spans="2:30" x14ac:dyDescent="0.25">
      <c r="B3166" t="s">
        <v>3876</v>
      </c>
      <c r="C3166" t="s">
        <v>3817</v>
      </c>
      <c r="D3166" s="7" t="s">
        <v>3875</v>
      </c>
      <c r="E3166" s="2" t="b">
        <v>1</v>
      </c>
      <c r="F3166" s="2" t="s">
        <v>3813</v>
      </c>
      <c r="G3166" s="7" t="s">
        <v>181</v>
      </c>
      <c r="H3166" t="s">
        <v>72</v>
      </c>
      <c r="I3166" s="61">
        <v>44933</v>
      </c>
      <c r="J3166" s="2">
        <v>52.7</v>
      </c>
      <c r="K3166" s="2" t="s">
        <v>3935</v>
      </c>
      <c r="L3166" s="9">
        <v>9.8000000000000007</v>
      </c>
      <c r="M3166" t="s">
        <v>3869</v>
      </c>
      <c r="N3166" s="2" t="s">
        <v>85</v>
      </c>
      <c r="O3166" s="2" t="s">
        <v>3868</v>
      </c>
      <c r="P3166" s="2" t="str">
        <f>VLOOKUP(I3166,Period!A:B,2,FALSE)</f>
        <v>2023H1</v>
      </c>
      <c r="Q3166" s="9">
        <f t="shared" si="585"/>
        <v>14.15</v>
      </c>
      <c r="R3166" s="2">
        <f t="shared" si="581"/>
        <v>20</v>
      </c>
      <c r="S3166" t="str">
        <f t="shared" si="592"/>
        <v>02 Sunny (10%-30%)</v>
      </c>
      <c r="T3166" t="str">
        <f t="shared" si="582"/>
        <v>44933L8-9_L1CDM-MLB-CLSMJ4493302 Sunny (10%-30%)</v>
      </c>
      <c r="U3166">
        <f>IF(COUNTIF(T$2:T3165,T3166)&gt;=1,0,1)</f>
        <v>1</v>
      </c>
      <c r="V3166" s="26" t="s">
        <v>895</v>
      </c>
      <c r="W3166" s="86">
        <f t="shared" si="586"/>
        <v>2023</v>
      </c>
      <c r="X3166" s="86" t="str">
        <f t="shared" si="587"/>
        <v>01</v>
      </c>
      <c r="Y3166" s="86" t="str">
        <f t="shared" si="588"/>
        <v>07</v>
      </c>
      <c r="Z3166" s="86" t="str">
        <f t="shared" si="589"/>
        <v>22</v>
      </c>
      <c r="AA3166" s="86" t="str">
        <f t="shared" si="590"/>
        <v>20</v>
      </c>
      <c r="AB3166" s="86" t="str">
        <f t="shared" si="591"/>
        <v>50</v>
      </c>
      <c r="AC3166" s="86" t="str">
        <f t="shared" si="593"/>
        <v>CLS_MJ_2500X1254px_16m_L8-9_L1_20230107_20CC</v>
      </c>
      <c r="AD3166" s="88" t="str">
        <f t="shared" si="578"/>
        <v>cls_mj_l8-9_l1_2023h1_2500x1254px_16m_20230107t222050_20cc</v>
      </c>
    </row>
    <row r="3167" spans="2:30" x14ac:dyDescent="0.25">
      <c r="B3167" t="s">
        <v>3876</v>
      </c>
      <c r="C3167" t="s">
        <v>3817</v>
      </c>
      <c r="D3167" s="7" t="s">
        <v>3875</v>
      </c>
      <c r="E3167" s="2" t="b">
        <v>1</v>
      </c>
      <c r="F3167" s="2" t="s">
        <v>3813</v>
      </c>
      <c r="G3167" s="7" t="s">
        <v>181</v>
      </c>
      <c r="H3167" t="s">
        <v>72</v>
      </c>
      <c r="I3167" s="61">
        <v>44933</v>
      </c>
      <c r="J3167" s="2">
        <v>53.6</v>
      </c>
      <c r="K3167" s="2" t="s">
        <v>3936</v>
      </c>
      <c r="L3167" s="9">
        <v>18.5</v>
      </c>
      <c r="M3167" t="s">
        <v>3869</v>
      </c>
      <c r="N3167" s="2" t="s">
        <v>85</v>
      </c>
      <c r="O3167" s="2" t="s">
        <v>3868</v>
      </c>
      <c r="P3167" s="2" t="str">
        <f>VLOOKUP(I3167,Period!A:B,2,FALSE)</f>
        <v>2023H1</v>
      </c>
      <c r="Q3167" s="9">
        <f t="shared" si="585"/>
        <v>14.15</v>
      </c>
      <c r="R3167" s="2">
        <f t="shared" si="581"/>
        <v>20</v>
      </c>
      <c r="S3167" t="str">
        <f t="shared" si="592"/>
        <v>02 Sunny (10%-30%)</v>
      </c>
      <c r="T3167" t="str">
        <f t="shared" si="582"/>
        <v>44933L8-9_L1CDM-MLB-CLSMJ4493302 Sunny (10%-30%)</v>
      </c>
      <c r="U3167">
        <f>IF(COUNTIF(T$2:T3166,T3167)&gt;=1,0,1)</f>
        <v>0</v>
      </c>
      <c r="V3167" s="26" t="s">
        <v>895</v>
      </c>
      <c r="W3167" s="86">
        <f t="shared" si="586"/>
        <v>2023</v>
      </c>
      <c r="X3167" s="86" t="str">
        <f t="shared" si="587"/>
        <v>01</v>
      </c>
      <c r="Y3167" s="86" t="str">
        <f t="shared" si="588"/>
        <v>07</v>
      </c>
      <c r="Z3167" s="86" t="str">
        <f t="shared" si="589"/>
        <v>22</v>
      </c>
      <c r="AA3167" s="86" t="str">
        <f t="shared" si="590"/>
        <v>20</v>
      </c>
      <c r="AB3167" s="86" t="str">
        <f t="shared" si="591"/>
        <v>26</v>
      </c>
      <c r="AC3167" s="86" t="str">
        <f t="shared" si="593"/>
        <v>CLS_MJ_2500X1254px_16m_L8-9_L1_20230107_20CC</v>
      </c>
      <c r="AD3167" s="88" t="str">
        <f t="shared" si="578"/>
        <v>cls_mj_l8-9_l1_2023h1_2500x1254px_16m_20230107t222026_20cc</v>
      </c>
    </row>
    <row r="3168" spans="2:30" x14ac:dyDescent="0.25">
      <c r="B3168" t="s">
        <v>3876</v>
      </c>
      <c r="C3168" t="s">
        <v>3817</v>
      </c>
      <c r="D3168" s="7" t="s">
        <v>3875</v>
      </c>
      <c r="E3168" s="2" t="b">
        <v>1</v>
      </c>
      <c r="F3168" s="2" t="s">
        <v>3813</v>
      </c>
      <c r="G3168" s="7" t="s">
        <v>181</v>
      </c>
      <c r="H3168" t="s">
        <v>72</v>
      </c>
      <c r="I3168" s="61">
        <v>44926</v>
      </c>
      <c r="J3168" s="2">
        <v>53.8</v>
      </c>
      <c r="K3168" s="2" t="s">
        <v>3937</v>
      </c>
      <c r="L3168" s="9">
        <v>75.099999999999994</v>
      </c>
      <c r="M3168" t="s">
        <v>3869</v>
      </c>
      <c r="N3168" s="2" t="s">
        <v>85</v>
      </c>
      <c r="O3168" s="2" t="s">
        <v>3868</v>
      </c>
      <c r="P3168" s="2" t="str">
        <f>VLOOKUP(I3168,Period!A:B,2,FALSE)</f>
        <v>2022H2</v>
      </c>
      <c r="Q3168" s="9">
        <f t="shared" si="585"/>
        <v>75.099999999999994</v>
      </c>
      <c r="R3168" s="2">
        <f t="shared" si="581"/>
        <v>80</v>
      </c>
      <c r="S3168" t="str">
        <f t="shared" si="592"/>
        <v>03 Cloudy (40%-90%)</v>
      </c>
      <c r="T3168" t="str">
        <f t="shared" si="582"/>
        <v>44926L8-9_L1CDM-MLB-CLSMJ4492603 Cloudy (40%-90%)</v>
      </c>
      <c r="U3168">
        <f>IF(COUNTIF(T$2:T3167,T3168)&gt;=1,0,1)</f>
        <v>1</v>
      </c>
      <c r="V3168" s="26" t="s">
        <v>895</v>
      </c>
      <c r="W3168" s="86">
        <f t="shared" si="586"/>
        <v>2022</v>
      </c>
      <c r="X3168" s="86">
        <f t="shared" si="587"/>
        <v>12</v>
      </c>
      <c r="Y3168" s="86">
        <f t="shared" si="588"/>
        <v>31</v>
      </c>
      <c r="Z3168" s="86" t="str">
        <f t="shared" si="589"/>
        <v>22</v>
      </c>
      <c r="AA3168" s="86" t="str">
        <f t="shared" si="590"/>
        <v>14</v>
      </c>
      <c r="AB3168" s="86" t="str">
        <f t="shared" si="591"/>
        <v>39</v>
      </c>
      <c r="AC3168" s="86" t="str">
        <f t="shared" si="593"/>
        <v>CLS_MJ_2500X1254px_16m_L8-9_L1_20221231_80CC</v>
      </c>
      <c r="AD3168" s="88" t="str">
        <f t="shared" ref="AD3168:AD3231" si="594">LOWER(CONCATENATE(CONCATENATE(RIGHT(C3168,3),"_",H3168,"_",B3168,"_",P3168,"_",M3168,"_",O3168,"_",W3168,X3168,Y3168),"T",Z3168,AA3168,AB3168,"_",R3168,"CC"))</f>
        <v>cls_mj_l8-9_l1_2022h2_2500x1254px_16m_20221231t221439_80cc</v>
      </c>
    </row>
    <row r="3169" spans="2:30" x14ac:dyDescent="0.25">
      <c r="B3169" t="s">
        <v>3876</v>
      </c>
      <c r="C3169" t="s">
        <v>3817</v>
      </c>
      <c r="D3169" s="7" t="s">
        <v>3875</v>
      </c>
      <c r="E3169" s="2" t="b">
        <v>1</v>
      </c>
      <c r="F3169" s="2" t="s">
        <v>3813</v>
      </c>
      <c r="G3169" s="7" t="s">
        <v>181</v>
      </c>
      <c r="H3169" t="s">
        <v>72</v>
      </c>
      <c r="I3169" s="57">
        <v>44925</v>
      </c>
      <c r="J3169" s="2">
        <v>53.9</v>
      </c>
      <c r="K3169" s="2" t="s">
        <v>3938</v>
      </c>
      <c r="L3169" s="9">
        <v>19.100000000000001</v>
      </c>
      <c r="M3169" t="s">
        <v>3869</v>
      </c>
      <c r="N3169" s="2" t="s">
        <v>85</v>
      </c>
      <c r="O3169" s="2" t="s">
        <v>3868</v>
      </c>
      <c r="P3169" s="2" t="str">
        <f>VLOOKUP(I3169,Period!A:B,2,FALSE)</f>
        <v>2022H2</v>
      </c>
      <c r="Q3169" s="9">
        <f t="shared" si="585"/>
        <v>15.9</v>
      </c>
      <c r="R3169" s="2">
        <f t="shared" si="581"/>
        <v>20</v>
      </c>
      <c r="S3169" t="str">
        <f t="shared" si="592"/>
        <v>02 Sunny (10%-30%)</v>
      </c>
      <c r="T3169" t="str">
        <f t="shared" si="582"/>
        <v>44925L8-9_L1CDM-MLB-CLSMJ4492502 Sunny (10%-30%)</v>
      </c>
      <c r="U3169">
        <f>IF(COUNTIF(T$2:T3168,T3169)&gt;=1,0,1)</f>
        <v>1</v>
      </c>
      <c r="V3169" s="26" t="s">
        <v>895</v>
      </c>
      <c r="W3169" s="86">
        <f t="shared" si="586"/>
        <v>2022</v>
      </c>
      <c r="X3169" s="86">
        <f t="shared" si="587"/>
        <v>12</v>
      </c>
      <c r="Y3169" s="86">
        <f t="shared" si="588"/>
        <v>30</v>
      </c>
      <c r="Z3169" s="86" t="str">
        <f t="shared" si="589"/>
        <v>22</v>
      </c>
      <c r="AA3169" s="86" t="str">
        <f t="shared" si="590"/>
        <v>20</v>
      </c>
      <c r="AB3169" s="86" t="str">
        <f t="shared" si="591"/>
        <v>48</v>
      </c>
      <c r="AC3169" s="86" t="str">
        <f t="shared" si="593"/>
        <v>CLS_MJ_2500X1254px_16m_L8-9_L1_20221230_20CC</v>
      </c>
      <c r="AD3169" s="88" t="str">
        <f t="shared" si="594"/>
        <v>cls_mj_l8-9_l1_2022h2_2500x1254px_16m_20221230t222048_20cc</v>
      </c>
    </row>
    <row r="3170" spans="2:30" x14ac:dyDescent="0.25">
      <c r="B3170" t="s">
        <v>3876</v>
      </c>
      <c r="C3170" t="s">
        <v>3817</v>
      </c>
      <c r="D3170" s="7" t="s">
        <v>3875</v>
      </c>
      <c r="E3170" s="2" t="b">
        <v>1</v>
      </c>
      <c r="F3170" s="2" t="s">
        <v>3813</v>
      </c>
      <c r="G3170" s="7" t="s">
        <v>181</v>
      </c>
      <c r="H3170" t="s">
        <v>72</v>
      </c>
      <c r="I3170" s="57">
        <v>44925</v>
      </c>
      <c r="J3170" s="2">
        <v>54.8</v>
      </c>
      <c r="K3170" s="2" t="s">
        <v>3939</v>
      </c>
      <c r="L3170" s="9">
        <v>12.7</v>
      </c>
      <c r="M3170" t="s">
        <v>3869</v>
      </c>
      <c r="N3170" s="2" t="s">
        <v>85</v>
      </c>
      <c r="O3170" s="2" t="s">
        <v>3868</v>
      </c>
      <c r="P3170" s="2" t="str">
        <f>VLOOKUP(I3170,Period!A:B,2,FALSE)</f>
        <v>2022H2</v>
      </c>
      <c r="Q3170" s="9">
        <f t="shared" si="585"/>
        <v>15.9</v>
      </c>
      <c r="R3170" s="2">
        <f t="shared" si="581"/>
        <v>20</v>
      </c>
      <c r="S3170" t="str">
        <f t="shared" si="592"/>
        <v>02 Sunny (10%-30%)</v>
      </c>
      <c r="T3170" t="str">
        <f t="shared" si="582"/>
        <v>44925L8-9_L1CDM-MLB-CLSMJ4492502 Sunny (10%-30%)</v>
      </c>
      <c r="U3170">
        <f>IF(COUNTIF(T$2:T3169,T3170)&gt;=1,0,1)</f>
        <v>0</v>
      </c>
      <c r="V3170" s="26" t="s">
        <v>895</v>
      </c>
      <c r="W3170" s="86">
        <f t="shared" si="586"/>
        <v>2022</v>
      </c>
      <c r="X3170" s="86">
        <f t="shared" si="587"/>
        <v>12</v>
      </c>
      <c r="Y3170" s="86">
        <f t="shared" si="588"/>
        <v>30</v>
      </c>
      <c r="Z3170" s="86" t="str">
        <f t="shared" si="589"/>
        <v>22</v>
      </c>
      <c r="AA3170" s="86" t="str">
        <f t="shared" si="590"/>
        <v>20</v>
      </c>
      <c r="AB3170" s="86" t="str">
        <f t="shared" si="591"/>
        <v>24</v>
      </c>
      <c r="AC3170" s="86" t="str">
        <f t="shared" si="593"/>
        <v>CLS_MJ_2500X1254px_16m_L8-9_L1_20221230_20CC</v>
      </c>
      <c r="AD3170" s="88" t="str">
        <f t="shared" si="594"/>
        <v>cls_mj_l8-9_l1_2022h2_2500x1254px_16m_20221230t222024_20cc</v>
      </c>
    </row>
    <row r="3171" spans="2:30" x14ac:dyDescent="0.25">
      <c r="B3171" t="s">
        <v>3876</v>
      </c>
      <c r="C3171" t="s">
        <v>3817</v>
      </c>
      <c r="D3171" s="7" t="s">
        <v>3875</v>
      </c>
      <c r="E3171" s="2" t="b">
        <v>1</v>
      </c>
      <c r="F3171" s="2" t="s">
        <v>3813</v>
      </c>
      <c r="G3171" s="7" t="s">
        <v>181</v>
      </c>
      <c r="H3171" t="s">
        <v>72</v>
      </c>
      <c r="I3171" s="57">
        <v>44918</v>
      </c>
      <c r="J3171" s="2">
        <v>54.7</v>
      </c>
      <c r="K3171" s="2" t="s">
        <v>3940</v>
      </c>
      <c r="L3171" s="9">
        <v>66.099999999999994</v>
      </c>
      <c r="M3171" t="s">
        <v>3869</v>
      </c>
      <c r="N3171" s="2" t="s">
        <v>85</v>
      </c>
      <c r="O3171" s="2" t="s">
        <v>3868</v>
      </c>
      <c r="P3171" s="2" t="str">
        <f>VLOOKUP(I3171,Period!A:B,2,FALSE)</f>
        <v>2022H2</v>
      </c>
      <c r="Q3171" s="9">
        <f t="shared" si="585"/>
        <v>66.099999999999994</v>
      </c>
      <c r="R3171" s="2">
        <f t="shared" ref="R3171:R3234" si="595">ROUNDUP(Q3171/10,0)*10</f>
        <v>70</v>
      </c>
      <c r="S3171" t="str">
        <f t="shared" si="592"/>
        <v>03 Cloudy (40%-90%)</v>
      </c>
      <c r="T3171" t="str">
        <f t="shared" ref="T3171:T3234" si="596">CONCATENATE(I3171,B3171,C3171,H3171,I3171,S3171)</f>
        <v>44918L8-9_L1CDM-MLB-CLSMJ4491803 Cloudy (40%-90%)</v>
      </c>
      <c r="U3171">
        <f>IF(COUNTIF(T$2:T3170,T3171)&gt;=1,0,1)</f>
        <v>1</v>
      </c>
      <c r="V3171" s="26" t="s">
        <v>895</v>
      </c>
      <c r="W3171" s="86">
        <f t="shared" si="586"/>
        <v>2022</v>
      </c>
      <c r="X3171" s="86">
        <f t="shared" si="587"/>
        <v>12</v>
      </c>
      <c r="Y3171" s="86">
        <f t="shared" si="588"/>
        <v>23</v>
      </c>
      <c r="Z3171" s="86" t="str">
        <f t="shared" si="589"/>
        <v>22</v>
      </c>
      <c r="AA3171" s="86" t="str">
        <f t="shared" si="590"/>
        <v>14</v>
      </c>
      <c r="AB3171" s="86" t="str">
        <f t="shared" si="591"/>
        <v>35</v>
      </c>
      <c r="AC3171" s="86" t="str">
        <f t="shared" si="593"/>
        <v>CLS_MJ_2500X1254px_16m_L8-9_L1_20221223_70CC</v>
      </c>
      <c r="AD3171" s="88" t="str">
        <f t="shared" si="594"/>
        <v>cls_mj_l8-9_l1_2022h2_2500x1254px_16m_20221223t221435_70cc</v>
      </c>
    </row>
    <row r="3172" spans="2:30" x14ac:dyDescent="0.25">
      <c r="B3172" t="s">
        <v>3876</v>
      </c>
      <c r="C3172" t="s">
        <v>3817</v>
      </c>
      <c r="D3172" s="7" t="s">
        <v>3875</v>
      </c>
      <c r="E3172" s="2" t="b">
        <v>1</v>
      </c>
      <c r="F3172" s="2" t="s">
        <v>3813</v>
      </c>
      <c r="G3172" s="7" t="s">
        <v>181</v>
      </c>
      <c r="H3172" t="s">
        <v>72</v>
      </c>
      <c r="I3172" s="61">
        <v>44917</v>
      </c>
      <c r="J3172" s="2">
        <v>54.8</v>
      </c>
      <c r="K3172" s="2" t="s">
        <v>3941</v>
      </c>
      <c r="L3172" s="9">
        <v>54.3</v>
      </c>
      <c r="M3172" t="s">
        <v>3869</v>
      </c>
      <c r="N3172" s="2" t="s">
        <v>85</v>
      </c>
      <c r="O3172" s="2" t="s">
        <v>3868</v>
      </c>
      <c r="P3172" s="2" t="str">
        <f>VLOOKUP(I3172,Period!A:B,2,FALSE)</f>
        <v>2022H2</v>
      </c>
      <c r="Q3172" s="9">
        <f t="shared" si="585"/>
        <v>51.3</v>
      </c>
      <c r="R3172" s="2">
        <f t="shared" si="595"/>
        <v>60</v>
      </c>
      <c r="S3172" t="str">
        <f t="shared" si="592"/>
        <v>03 Cloudy (40%-90%)</v>
      </c>
      <c r="T3172" t="str">
        <f t="shared" si="596"/>
        <v>44917L8-9_L1CDM-MLB-CLSMJ4491703 Cloudy (40%-90%)</v>
      </c>
      <c r="U3172">
        <f>IF(COUNTIF(T$2:T3171,T3172)&gt;=1,0,1)</f>
        <v>1</v>
      </c>
      <c r="V3172" s="26" t="s">
        <v>895</v>
      </c>
      <c r="W3172" s="86">
        <f t="shared" si="586"/>
        <v>2022</v>
      </c>
      <c r="X3172" s="86">
        <f t="shared" si="587"/>
        <v>12</v>
      </c>
      <c r="Y3172" s="86">
        <f t="shared" si="588"/>
        <v>22</v>
      </c>
      <c r="Z3172" s="86" t="str">
        <f t="shared" si="589"/>
        <v>22</v>
      </c>
      <c r="AA3172" s="86" t="str">
        <f t="shared" si="590"/>
        <v>20</v>
      </c>
      <c r="AB3172" s="86" t="str">
        <f t="shared" si="591"/>
        <v>47</v>
      </c>
      <c r="AC3172" s="86" t="str">
        <f t="shared" si="593"/>
        <v>CLS_MJ_2500X1254px_16m_L8-9_L1_20221222_60CC</v>
      </c>
      <c r="AD3172" s="88" t="str">
        <f t="shared" si="594"/>
        <v>cls_mj_l8-9_l1_2022h2_2500x1254px_16m_20221222t222047_60cc</v>
      </c>
    </row>
    <row r="3173" spans="2:30" x14ac:dyDescent="0.25">
      <c r="B3173" t="s">
        <v>3876</v>
      </c>
      <c r="C3173" t="s">
        <v>3817</v>
      </c>
      <c r="D3173" s="7" t="s">
        <v>3875</v>
      </c>
      <c r="E3173" s="2" t="b">
        <v>1</v>
      </c>
      <c r="F3173" s="2" t="s">
        <v>3813</v>
      </c>
      <c r="G3173" s="7" t="s">
        <v>181</v>
      </c>
      <c r="H3173" t="s">
        <v>72</v>
      </c>
      <c r="I3173" s="61">
        <v>44917</v>
      </c>
      <c r="J3173" s="2">
        <v>55.6</v>
      </c>
      <c r="K3173" s="2" t="s">
        <v>3942</v>
      </c>
      <c r="L3173" s="9">
        <v>48.3</v>
      </c>
      <c r="M3173" t="s">
        <v>3869</v>
      </c>
      <c r="N3173" s="2" t="s">
        <v>85</v>
      </c>
      <c r="O3173" s="2" t="s">
        <v>3868</v>
      </c>
      <c r="P3173" s="2" t="str">
        <f>VLOOKUP(I3173,Period!A:B,2,FALSE)</f>
        <v>2022H2</v>
      </c>
      <c r="Q3173" s="9">
        <f t="shared" si="585"/>
        <v>51.3</v>
      </c>
      <c r="R3173" s="2">
        <f t="shared" si="595"/>
        <v>60</v>
      </c>
      <c r="S3173" t="str">
        <f t="shared" si="592"/>
        <v>03 Cloudy (40%-90%)</v>
      </c>
      <c r="T3173" t="str">
        <f t="shared" si="596"/>
        <v>44917L8-9_L1CDM-MLB-CLSMJ4491703 Cloudy (40%-90%)</v>
      </c>
      <c r="U3173">
        <f>IF(COUNTIF(T$2:T3172,T3173)&gt;=1,0,1)</f>
        <v>0</v>
      </c>
      <c r="V3173" s="26" t="s">
        <v>895</v>
      </c>
      <c r="W3173" s="86">
        <f t="shared" si="586"/>
        <v>2022</v>
      </c>
      <c r="X3173" s="86">
        <f t="shared" si="587"/>
        <v>12</v>
      </c>
      <c r="Y3173" s="86">
        <f t="shared" si="588"/>
        <v>22</v>
      </c>
      <c r="Z3173" s="86" t="str">
        <f t="shared" si="589"/>
        <v>22</v>
      </c>
      <c r="AA3173" s="86" t="str">
        <f t="shared" si="590"/>
        <v>20</v>
      </c>
      <c r="AB3173" s="86" t="str">
        <f t="shared" si="591"/>
        <v>23</v>
      </c>
      <c r="AC3173" s="86" t="str">
        <f t="shared" si="593"/>
        <v>CLS_MJ_2500X1254px_16m_L8-9_L1_20221222_60CC</v>
      </c>
      <c r="AD3173" s="88" t="str">
        <f t="shared" si="594"/>
        <v>cls_mj_l8-9_l1_2022h2_2500x1254px_16m_20221222t222023_60cc</v>
      </c>
    </row>
    <row r="3174" spans="2:30" x14ac:dyDescent="0.25">
      <c r="B3174" t="s">
        <v>3876</v>
      </c>
      <c r="C3174" t="s">
        <v>3817</v>
      </c>
      <c r="D3174" s="7" t="s">
        <v>3875</v>
      </c>
      <c r="E3174" s="2" t="b">
        <v>1</v>
      </c>
      <c r="F3174" s="2" t="s">
        <v>3813</v>
      </c>
      <c r="G3174" s="7" t="s">
        <v>181</v>
      </c>
      <c r="H3174" t="s">
        <v>72</v>
      </c>
      <c r="I3174" s="61">
        <v>44910</v>
      </c>
      <c r="J3174" s="2">
        <v>55.2</v>
      </c>
      <c r="K3174" s="2" t="s">
        <v>3937</v>
      </c>
      <c r="L3174" s="9">
        <v>100</v>
      </c>
      <c r="M3174" t="s">
        <v>3869</v>
      </c>
      <c r="N3174" s="2" t="s">
        <v>85</v>
      </c>
      <c r="O3174" s="2" t="s">
        <v>3868</v>
      </c>
      <c r="P3174" s="2" t="str">
        <f>VLOOKUP(I3174,Period!A:B,2,FALSE)</f>
        <v>2022H2</v>
      </c>
      <c r="Q3174" s="9">
        <f t="shared" si="585"/>
        <v>100</v>
      </c>
      <c r="R3174" s="2">
        <f t="shared" si="595"/>
        <v>100</v>
      </c>
      <c r="S3174" t="str">
        <f t="shared" si="592"/>
        <v>04 Overcast (100%)</v>
      </c>
      <c r="T3174" t="str">
        <f t="shared" si="596"/>
        <v>44910L8-9_L1CDM-MLB-CLSMJ4491004 Overcast (100%)</v>
      </c>
      <c r="U3174">
        <f>IF(COUNTIF(T$2:T3173,T3174)&gt;=1,0,1)</f>
        <v>1</v>
      </c>
      <c r="V3174" s="26" t="s">
        <v>895</v>
      </c>
      <c r="W3174" s="86">
        <f t="shared" si="586"/>
        <v>2022</v>
      </c>
      <c r="X3174" s="86">
        <f t="shared" si="587"/>
        <v>12</v>
      </c>
      <c r="Y3174" s="86">
        <f t="shared" si="588"/>
        <v>15</v>
      </c>
      <c r="Z3174" s="86" t="str">
        <f t="shared" si="589"/>
        <v>22</v>
      </c>
      <c r="AA3174" s="86" t="str">
        <f t="shared" si="590"/>
        <v>14</v>
      </c>
      <c r="AB3174" s="86" t="str">
        <f t="shared" si="591"/>
        <v>39</v>
      </c>
      <c r="AC3174" s="86" t="str">
        <f t="shared" si="593"/>
        <v>CLS_MJ_2500X1254px_16m_L8-9_L1_20221215_100CC</v>
      </c>
      <c r="AD3174" s="88" t="str">
        <f t="shared" si="594"/>
        <v>cls_mj_l8-9_l1_2022h2_2500x1254px_16m_20221215t221439_100cc</v>
      </c>
    </row>
    <row r="3175" spans="2:30" x14ac:dyDescent="0.25">
      <c r="B3175" t="s">
        <v>3876</v>
      </c>
      <c r="C3175" t="s">
        <v>3817</v>
      </c>
      <c r="D3175" s="7" t="s">
        <v>3875</v>
      </c>
      <c r="E3175" s="2" t="b">
        <v>1</v>
      </c>
      <c r="F3175" s="2" t="s">
        <v>3813</v>
      </c>
      <c r="G3175" s="7" t="s">
        <v>181</v>
      </c>
      <c r="H3175" t="s">
        <v>72</v>
      </c>
      <c r="I3175" s="57">
        <v>44909</v>
      </c>
      <c r="J3175" s="2">
        <v>55.3</v>
      </c>
      <c r="K3175" s="2" t="s">
        <v>3943</v>
      </c>
      <c r="L3175" s="9">
        <v>81</v>
      </c>
      <c r="M3175" t="s">
        <v>3869</v>
      </c>
      <c r="N3175" s="2" t="s">
        <v>85</v>
      </c>
      <c r="O3175" s="2" t="s">
        <v>3868</v>
      </c>
      <c r="P3175" s="2" t="str">
        <f>VLOOKUP(I3175,Period!A:B,2,FALSE)</f>
        <v>2022H2</v>
      </c>
      <c r="Q3175" s="9">
        <f t="shared" si="585"/>
        <v>74.8</v>
      </c>
      <c r="R3175" s="2">
        <f t="shared" si="595"/>
        <v>80</v>
      </c>
      <c r="S3175" t="str">
        <f t="shared" si="592"/>
        <v>03 Cloudy (40%-90%)</v>
      </c>
      <c r="T3175" t="str">
        <f t="shared" si="596"/>
        <v>44909L8-9_L1CDM-MLB-CLSMJ4490903 Cloudy (40%-90%)</v>
      </c>
      <c r="U3175">
        <f>IF(COUNTIF(T$2:T3174,T3175)&gt;=1,0,1)</f>
        <v>1</v>
      </c>
      <c r="V3175" s="26" t="s">
        <v>895</v>
      </c>
      <c r="W3175" s="86">
        <f t="shared" si="586"/>
        <v>2022</v>
      </c>
      <c r="X3175" s="86">
        <f t="shared" si="587"/>
        <v>12</v>
      </c>
      <c r="Y3175" s="86">
        <f t="shared" si="588"/>
        <v>14</v>
      </c>
      <c r="Z3175" s="86" t="str">
        <f t="shared" si="589"/>
        <v>22</v>
      </c>
      <c r="AA3175" s="86" t="str">
        <f t="shared" si="590"/>
        <v>20</v>
      </c>
      <c r="AB3175" s="86" t="str">
        <f t="shared" si="591"/>
        <v>52</v>
      </c>
      <c r="AC3175" s="86" t="str">
        <f t="shared" si="593"/>
        <v>CLS_MJ_2500X1254px_16m_L8-9_L1_20221214_80CC</v>
      </c>
      <c r="AD3175" s="88" t="str">
        <f t="shared" si="594"/>
        <v>cls_mj_l8-9_l1_2022h2_2500x1254px_16m_20221214t222052_80cc</v>
      </c>
    </row>
    <row r="3176" spans="2:30" x14ac:dyDescent="0.25">
      <c r="B3176" t="s">
        <v>3876</v>
      </c>
      <c r="C3176" t="s">
        <v>3817</v>
      </c>
      <c r="D3176" s="7" t="s">
        <v>3875</v>
      </c>
      <c r="E3176" s="2" t="b">
        <v>1</v>
      </c>
      <c r="F3176" s="2" t="s">
        <v>3813</v>
      </c>
      <c r="G3176" s="7" t="s">
        <v>181</v>
      </c>
      <c r="H3176" t="s">
        <v>72</v>
      </c>
      <c r="I3176" s="57">
        <v>44909</v>
      </c>
      <c r="J3176" s="2">
        <v>56.2</v>
      </c>
      <c r="K3176" s="2" t="s">
        <v>3944</v>
      </c>
      <c r="L3176" s="9">
        <v>68.599999999999994</v>
      </c>
      <c r="M3176" t="s">
        <v>3869</v>
      </c>
      <c r="N3176" s="2" t="s">
        <v>85</v>
      </c>
      <c r="O3176" s="2" t="s">
        <v>3868</v>
      </c>
      <c r="P3176" s="2" t="str">
        <f>VLOOKUP(I3176,Period!A:B,2,FALSE)</f>
        <v>2022H2</v>
      </c>
      <c r="Q3176" s="9">
        <f t="shared" si="585"/>
        <v>74.8</v>
      </c>
      <c r="R3176" s="2">
        <f t="shared" si="595"/>
        <v>80</v>
      </c>
      <c r="S3176" t="str">
        <f t="shared" si="592"/>
        <v>03 Cloudy (40%-90%)</v>
      </c>
      <c r="T3176" t="str">
        <f t="shared" si="596"/>
        <v>44909L8-9_L1CDM-MLB-CLSMJ4490903 Cloudy (40%-90%)</v>
      </c>
      <c r="U3176">
        <f>IF(COUNTIF(T$2:T3175,T3176)&gt;=1,0,1)</f>
        <v>0</v>
      </c>
      <c r="V3176" s="26" t="s">
        <v>895</v>
      </c>
      <c r="W3176" s="86">
        <f t="shared" si="586"/>
        <v>2022</v>
      </c>
      <c r="X3176" s="86">
        <f t="shared" si="587"/>
        <v>12</v>
      </c>
      <c r="Y3176" s="86">
        <f t="shared" si="588"/>
        <v>14</v>
      </c>
      <c r="Z3176" s="86" t="str">
        <f t="shared" si="589"/>
        <v>22</v>
      </c>
      <c r="AA3176" s="86" t="str">
        <f t="shared" si="590"/>
        <v>20</v>
      </c>
      <c r="AB3176" s="86" t="str">
        <f t="shared" si="591"/>
        <v>28</v>
      </c>
      <c r="AC3176" s="86" t="str">
        <f t="shared" si="593"/>
        <v>CLS_MJ_2500X1254px_16m_L8-9_L1_20221214_80CC</v>
      </c>
      <c r="AD3176" s="88" t="str">
        <f t="shared" si="594"/>
        <v>cls_mj_l8-9_l1_2022h2_2500x1254px_16m_20221214t222028_80cc</v>
      </c>
    </row>
    <row r="3177" spans="2:30" x14ac:dyDescent="0.25">
      <c r="B3177" t="s">
        <v>3876</v>
      </c>
      <c r="C3177" t="s">
        <v>3817</v>
      </c>
      <c r="D3177" s="7" t="s">
        <v>3875</v>
      </c>
      <c r="E3177" s="2" t="b">
        <v>1</v>
      </c>
      <c r="F3177" s="2" t="s">
        <v>3813</v>
      </c>
      <c r="G3177" s="7" t="s">
        <v>181</v>
      </c>
      <c r="H3177" t="s">
        <v>72</v>
      </c>
      <c r="I3177" s="57">
        <v>44902</v>
      </c>
      <c r="J3177" s="2">
        <v>55.4</v>
      </c>
      <c r="K3177" s="2" t="s">
        <v>3945</v>
      </c>
      <c r="L3177" s="9">
        <v>97.4</v>
      </c>
      <c r="M3177" t="s">
        <v>3869</v>
      </c>
      <c r="N3177" s="2" t="s">
        <v>85</v>
      </c>
      <c r="O3177" s="2" t="s">
        <v>3868</v>
      </c>
      <c r="P3177" s="2" t="str">
        <f>VLOOKUP(I3177,Period!A:B,2,FALSE)</f>
        <v>2022H2</v>
      </c>
      <c r="Q3177" s="9">
        <f t="shared" si="585"/>
        <v>97.4</v>
      </c>
      <c r="R3177" s="2">
        <f t="shared" si="595"/>
        <v>100</v>
      </c>
      <c r="S3177" t="str">
        <f t="shared" si="592"/>
        <v>04 Overcast (100%)</v>
      </c>
      <c r="T3177" t="str">
        <f t="shared" si="596"/>
        <v>44902L8-9_L1CDM-MLB-CLSMJ4490204 Overcast (100%)</v>
      </c>
      <c r="U3177">
        <f>IF(COUNTIF(T$2:T3176,T3177)&gt;=1,0,1)</f>
        <v>1</v>
      </c>
      <c r="V3177" s="26" t="s">
        <v>895</v>
      </c>
      <c r="W3177" s="86">
        <f t="shared" si="586"/>
        <v>2022</v>
      </c>
      <c r="X3177" s="86">
        <f t="shared" si="587"/>
        <v>12</v>
      </c>
      <c r="Y3177" s="86" t="str">
        <f t="shared" si="588"/>
        <v>07</v>
      </c>
      <c r="Z3177" s="86" t="str">
        <f t="shared" si="589"/>
        <v>22</v>
      </c>
      <c r="AA3177" s="86" t="str">
        <f t="shared" si="590"/>
        <v>14</v>
      </c>
      <c r="AB3177" s="86" t="str">
        <f t="shared" si="591"/>
        <v>45</v>
      </c>
      <c r="AC3177" s="86" t="str">
        <f t="shared" si="593"/>
        <v>CLS_MJ_2500X1254px_16m_L8-9_L1_20221207_100CC</v>
      </c>
      <c r="AD3177" s="88" t="str">
        <f t="shared" si="594"/>
        <v>cls_mj_l8-9_l1_2022h2_2500x1254px_16m_20221207t221445_100cc</v>
      </c>
    </row>
    <row r="3178" spans="2:30" x14ac:dyDescent="0.25">
      <c r="B3178" t="s">
        <v>3876</v>
      </c>
      <c r="C3178" t="s">
        <v>3817</v>
      </c>
      <c r="D3178" s="7" t="s">
        <v>3875</v>
      </c>
      <c r="E3178" s="2" t="b">
        <v>1</v>
      </c>
      <c r="F3178" s="2" t="s">
        <v>3813</v>
      </c>
      <c r="G3178" s="7" t="s">
        <v>181</v>
      </c>
      <c r="H3178" t="s">
        <v>72</v>
      </c>
      <c r="I3178" s="61">
        <v>44901</v>
      </c>
      <c r="J3178" s="2">
        <v>55.3</v>
      </c>
      <c r="K3178" s="2" t="s">
        <v>3946</v>
      </c>
      <c r="L3178" s="9">
        <v>74.400000000000006</v>
      </c>
      <c r="M3178" t="s">
        <v>3869</v>
      </c>
      <c r="N3178" s="2" t="s">
        <v>85</v>
      </c>
      <c r="O3178" s="2" t="s">
        <v>3868</v>
      </c>
      <c r="P3178" s="2" t="str">
        <f>VLOOKUP(I3178,Period!A:B,2,FALSE)</f>
        <v>2022H2</v>
      </c>
      <c r="Q3178" s="9">
        <f t="shared" si="585"/>
        <v>71.45</v>
      </c>
      <c r="R3178" s="2">
        <f t="shared" si="595"/>
        <v>80</v>
      </c>
      <c r="S3178" t="str">
        <f t="shared" si="592"/>
        <v>03 Cloudy (40%-90%)</v>
      </c>
      <c r="T3178" t="str">
        <f t="shared" si="596"/>
        <v>44901L8-9_L1CDM-MLB-CLSMJ4490103 Cloudy (40%-90%)</v>
      </c>
      <c r="U3178">
        <f>IF(COUNTIF(T$2:T3177,T3178)&gt;=1,0,1)</f>
        <v>1</v>
      </c>
      <c r="V3178" s="26" t="s">
        <v>895</v>
      </c>
      <c r="W3178" s="86">
        <f t="shared" si="586"/>
        <v>2022</v>
      </c>
      <c r="X3178" s="86">
        <f t="shared" si="587"/>
        <v>12</v>
      </c>
      <c r="Y3178" s="86" t="str">
        <f t="shared" si="588"/>
        <v>06</v>
      </c>
      <c r="Z3178" s="86" t="str">
        <f t="shared" si="589"/>
        <v>22</v>
      </c>
      <c r="AA3178" s="86" t="str">
        <f t="shared" si="590"/>
        <v>20</v>
      </c>
      <c r="AB3178" s="86" t="str">
        <f t="shared" si="591"/>
        <v>49</v>
      </c>
      <c r="AC3178" s="86" t="str">
        <f t="shared" si="593"/>
        <v>CLS_MJ_2500X1254px_16m_L8-9_L1_20221206_80CC</v>
      </c>
      <c r="AD3178" s="88" t="str">
        <f t="shared" si="594"/>
        <v>cls_mj_l8-9_l1_2022h2_2500x1254px_16m_20221206t222049_80cc</v>
      </c>
    </row>
    <row r="3179" spans="2:30" x14ac:dyDescent="0.25">
      <c r="B3179" t="s">
        <v>3876</v>
      </c>
      <c r="C3179" t="s">
        <v>3817</v>
      </c>
      <c r="D3179" s="7" t="s">
        <v>3875</v>
      </c>
      <c r="E3179" s="2" t="b">
        <v>1</v>
      </c>
      <c r="F3179" s="2" t="s">
        <v>3813</v>
      </c>
      <c r="G3179" s="7" t="s">
        <v>181</v>
      </c>
      <c r="H3179" t="s">
        <v>72</v>
      </c>
      <c r="I3179" s="61">
        <v>44901</v>
      </c>
      <c r="J3179" s="2">
        <v>56.3</v>
      </c>
      <c r="K3179" s="2" t="s">
        <v>3914</v>
      </c>
      <c r="L3179" s="9">
        <v>68.5</v>
      </c>
      <c r="M3179" t="s">
        <v>3869</v>
      </c>
      <c r="N3179" s="2" t="s">
        <v>85</v>
      </c>
      <c r="O3179" s="2" t="s">
        <v>3868</v>
      </c>
      <c r="P3179" s="2" t="str">
        <f>VLOOKUP(I3179,Period!A:B,2,FALSE)</f>
        <v>2022H2</v>
      </c>
      <c r="Q3179" s="9">
        <f t="shared" si="585"/>
        <v>71.45</v>
      </c>
      <c r="R3179" s="2">
        <f t="shared" si="595"/>
        <v>80</v>
      </c>
      <c r="S3179" t="str">
        <f t="shared" si="592"/>
        <v>03 Cloudy (40%-90%)</v>
      </c>
      <c r="T3179" t="str">
        <f t="shared" si="596"/>
        <v>44901L8-9_L1CDM-MLB-CLSMJ4490103 Cloudy (40%-90%)</v>
      </c>
      <c r="U3179">
        <f>IF(COUNTIF(T$2:T3178,T3179)&gt;=1,0,1)</f>
        <v>0</v>
      </c>
      <c r="V3179" s="26" t="s">
        <v>895</v>
      </c>
      <c r="W3179" s="86">
        <f t="shared" si="586"/>
        <v>2022</v>
      </c>
      <c r="X3179" s="86">
        <f t="shared" si="587"/>
        <v>12</v>
      </c>
      <c r="Y3179" s="86" t="str">
        <f t="shared" si="588"/>
        <v>06</v>
      </c>
      <c r="Z3179" s="86" t="str">
        <f t="shared" si="589"/>
        <v>22</v>
      </c>
      <c r="AA3179" s="86" t="str">
        <f t="shared" si="590"/>
        <v>20</v>
      </c>
      <c r="AB3179" s="86" t="str">
        <f t="shared" si="591"/>
        <v>25</v>
      </c>
      <c r="AC3179" s="86" t="str">
        <f t="shared" si="593"/>
        <v>CLS_MJ_2500X1254px_16m_L8-9_L1_20221206_80CC</v>
      </c>
      <c r="AD3179" s="88" t="str">
        <f t="shared" si="594"/>
        <v>cls_mj_l8-9_l1_2022h2_2500x1254px_16m_20221206t222025_80cc</v>
      </c>
    </row>
    <row r="3180" spans="2:30" x14ac:dyDescent="0.25">
      <c r="B3180" t="s">
        <v>3876</v>
      </c>
      <c r="C3180" t="s">
        <v>3817</v>
      </c>
      <c r="D3180" s="7" t="s">
        <v>3875</v>
      </c>
      <c r="E3180" s="2" t="b">
        <v>1</v>
      </c>
      <c r="F3180" s="2" t="s">
        <v>3813</v>
      </c>
      <c r="G3180" s="7" t="s">
        <v>181</v>
      </c>
      <c r="H3180" t="s">
        <v>72</v>
      </c>
      <c r="I3180" s="61">
        <v>44894</v>
      </c>
      <c r="J3180" s="2">
        <v>55</v>
      </c>
      <c r="K3180" s="2" t="s">
        <v>3919</v>
      </c>
      <c r="L3180" s="9">
        <v>100</v>
      </c>
      <c r="M3180" t="s">
        <v>3869</v>
      </c>
      <c r="N3180" s="2" t="s">
        <v>85</v>
      </c>
      <c r="O3180" s="2" t="s">
        <v>3868</v>
      </c>
      <c r="P3180" s="2" t="str">
        <f>VLOOKUP(I3180,Period!A:B,2,FALSE)</f>
        <v>2022H2</v>
      </c>
      <c r="Q3180" s="9">
        <f t="shared" si="585"/>
        <v>100</v>
      </c>
      <c r="R3180" s="2">
        <f t="shared" si="595"/>
        <v>100</v>
      </c>
      <c r="S3180" t="str">
        <f t="shared" si="592"/>
        <v>04 Overcast (100%)</v>
      </c>
      <c r="T3180" t="str">
        <f t="shared" si="596"/>
        <v>44894L8-9_L1CDM-MLB-CLSMJ4489404 Overcast (100%)</v>
      </c>
      <c r="U3180">
        <f>IF(COUNTIF(T$2:T3179,T3180)&gt;=1,0,1)</f>
        <v>1</v>
      </c>
      <c r="V3180" s="26" t="s">
        <v>895</v>
      </c>
      <c r="W3180" s="86">
        <f t="shared" si="586"/>
        <v>2022</v>
      </c>
      <c r="X3180" s="86">
        <f t="shared" si="587"/>
        <v>11</v>
      </c>
      <c r="Y3180" s="86">
        <f t="shared" si="588"/>
        <v>29</v>
      </c>
      <c r="Z3180" s="86" t="str">
        <f t="shared" si="589"/>
        <v>22</v>
      </c>
      <c r="AA3180" s="86" t="str">
        <f t="shared" si="590"/>
        <v>14</v>
      </c>
      <c r="AB3180" s="86" t="str">
        <f t="shared" si="591"/>
        <v>37</v>
      </c>
      <c r="AC3180" s="86" t="str">
        <f t="shared" si="593"/>
        <v>CLS_MJ_2500X1254px_16m_L8-9_L1_20221129_100CC</v>
      </c>
      <c r="AD3180" s="88" t="str">
        <f t="shared" si="594"/>
        <v>cls_mj_l8-9_l1_2022h2_2500x1254px_16m_20221129t221437_100cc</v>
      </c>
    </row>
    <row r="3181" spans="2:30" x14ac:dyDescent="0.25">
      <c r="B3181" t="s">
        <v>3876</v>
      </c>
      <c r="C3181" t="s">
        <v>3817</v>
      </c>
      <c r="D3181" s="7" t="s">
        <v>3875</v>
      </c>
      <c r="E3181" s="2" t="b">
        <v>1</v>
      </c>
      <c r="F3181" s="2" t="s">
        <v>3813</v>
      </c>
      <c r="G3181" s="7" t="s">
        <v>181</v>
      </c>
      <c r="H3181" t="s">
        <v>72</v>
      </c>
      <c r="I3181" s="57">
        <v>44893</v>
      </c>
      <c r="J3181" s="2">
        <v>55</v>
      </c>
      <c r="K3181" s="2" t="s">
        <v>3947</v>
      </c>
      <c r="L3181" s="9">
        <v>86.9</v>
      </c>
      <c r="M3181" t="s">
        <v>3869</v>
      </c>
      <c r="N3181" s="2" t="s">
        <v>85</v>
      </c>
      <c r="O3181" s="2" t="s">
        <v>3868</v>
      </c>
      <c r="P3181" s="2" t="str">
        <f>VLOOKUP(I3181,Period!A:B,2,FALSE)</f>
        <v>2022H2</v>
      </c>
      <c r="Q3181" s="9">
        <f t="shared" si="585"/>
        <v>89.15</v>
      </c>
      <c r="R3181" s="2">
        <f t="shared" si="595"/>
        <v>90</v>
      </c>
      <c r="S3181" t="str">
        <f t="shared" si="592"/>
        <v>03 Cloudy (40%-90%)</v>
      </c>
      <c r="T3181" t="str">
        <f t="shared" si="596"/>
        <v>44893L8-9_L1CDM-MLB-CLSMJ4489303 Cloudy (40%-90%)</v>
      </c>
      <c r="U3181">
        <f>IF(COUNTIF(T$2:T3180,T3181)&gt;=1,0,1)</f>
        <v>1</v>
      </c>
      <c r="V3181" s="26" t="s">
        <v>895</v>
      </c>
      <c r="W3181" s="86">
        <f t="shared" si="586"/>
        <v>2022</v>
      </c>
      <c r="X3181" s="86">
        <f t="shared" si="587"/>
        <v>11</v>
      </c>
      <c r="Y3181" s="86">
        <f t="shared" si="588"/>
        <v>28</v>
      </c>
      <c r="Z3181" s="86" t="str">
        <f t="shared" si="589"/>
        <v>22</v>
      </c>
      <c r="AA3181" s="86" t="str">
        <f t="shared" si="590"/>
        <v>20</v>
      </c>
      <c r="AB3181" s="86" t="str">
        <f t="shared" si="591"/>
        <v>57</v>
      </c>
      <c r="AC3181" s="86" t="str">
        <f t="shared" si="593"/>
        <v>CLS_MJ_2500X1254px_16m_L8-9_L1_20221128_90CC</v>
      </c>
      <c r="AD3181" s="88" t="str">
        <f t="shared" si="594"/>
        <v>cls_mj_l8-9_l1_2022h2_2500x1254px_16m_20221128t222057_90cc</v>
      </c>
    </row>
    <row r="3182" spans="2:30" x14ac:dyDescent="0.25">
      <c r="B3182" t="s">
        <v>3876</v>
      </c>
      <c r="C3182" t="s">
        <v>3817</v>
      </c>
      <c r="D3182" s="7" t="s">
        <v>3875</v>
      </c>
      <c r="E3182" s="2" t="b">
        <v>1</v>
      </c>
      <c r="F3182" s="2" t="s">
        <v>3813</v>
      </c>
      <c r="G3182" s="7" t="s">
        <v>181</v>
      </c>
      <c r="H3182" t="s">
        <v>72</v>
      </c>
      <c r="I3182" s="57">
        <v>44893</v>
      </c>
      <c r="J3182" s="2">
        <v>55.9</v>
      </c>
      <c r="K3182" s="2" t="s">
        <v>3948</v>
      </c>
      <c r="L3182" s="9">
        <v>91.4</v>
      </c>
      <c r="M3182" t="s">
        <v>3869</v>
      </c>
      <c r="N3182" s="2" t="s">
        <v>85</v>
      </c>
      <c r="O3182" s="2" t="s">
        <v>3868</v>
      </c>
      <c r="P3182" s="2" t="str">
        <f>VLOOKUP(I3182,Period!A:B,2,FALSE)</f>
        <v>2022H2</v>
      </c>
      <c r="Q3182" s="9">
        <f t="shared" si="585"/>
        <v>89.15</v>
      </c>
      <c r="R3182" s="2">
        <f t="shared" si="595"/>
        <v>90</v>
      </c>
      <c r="S3182" t="str">
        <f t="shared" si="592"/>
        <v>03 Cloudy (40%-90%)</v>
      </c>
      <c r="T3182" t="str">
        <f t="shared" si="596"/>
        <v>44893L8-9_L1CDM-MLB-CLSMJ4489303 Cloudy (40%-90%)</v>
      </c>
      <c r="U3182">
        <f>IF(COUNTIF(T$2:T3181,T3182)&gt;=1,0,1)</f>
        <v>0</v>
      </c>
      <c r="V3182" s="26" t="s">
        <v>895</v>
      </c>
      <c r="W3182" s="86">
        <f t="shared" si="586"/>
        <v>2022</v>
      </c>
      <c r="X3182" s="86">
        <f t="shared" si="587"/>
        <v>11</v>
      </c>
      <c r="Y3182" s="86">
        <f t="shared" si="588"/>
        <v>28</v>
      </c>
      <c r="Z3182" s="86" t="str">
        <f t="shared" si="589"/>
        <v>22</v>
      </c>
      <c r="AA3182" s="86" t="str">
        <f t="shared" si="590"/>
        <v>20</v>
      </c>
      <c r="AB3182" s="86" t="str">
        <f t="shared" si="591"/>
        <v>33</v>
      </c>
      <c r="AC3182" s="86" t="str">
        <f t="shared" si="593"/>
        <v>CLS_MJ_2500X1254px_16m_L8-9_L1_20221128_90CC</v>
      </c>
      <c r="AD3182" s="88" t="str">
        <f t="shared" si="594"/>
        <v>cls_mj_l8-9_l1_2022h2_2500x1254px_16m_20221128t222033_90cc</v>
      </c>
    </row>
    <row r="3183" spans="2:30" x14ac:dyDescent="0.25">
      <c r="B3183" t="s">
        <v>3876</v>
      </c>
      <c r="C3183" t="s">
        <v>3817</v>
      </c>
      <c r="D3183" s="7" t="s">
        <v>3875</v>
      </c>
      <c r="E3183" s="2" t="b">
        <v>1</v>
      </c>
      <c r="F3183" s="2" t="s">
        <v>3813</v>
      </c>
      <c r="G3183" s="7" t="s">
        <v>181</v>
      </c>
      <c r="H3183" t="s">
        <v>72</v>
      </c>
      <c r="I3183" s="57">
        <v>44886</v>
      </c>
      <c r="J3183" s="2">
        <v>49.5</v>
      </c>
      <c r="K3183" s="2" t="s">
        <v>3949</v>
      </c>
      <c r="L3183" s="9">
        <v>49.5</v>
      </c>
      <c r="M3183" t="s">
        <v>3869</v>
      </c>
      <c r="N3183" s="2" t="s">
        <v>85</v>
      </c>
      <c r="O3183" s="2" t="s">
        <v>3868</v>
      </c>
      <c r="P3183" s="2" t="str">
        <f>VLOOKUP(I3183,Period!A:B,2,FALSE)</f>
        <v>2022H2</v>
      </c>
      <c r="Q3183" s="9">
        <f t="shared" si="585"/>
        <v>49.5</v>
      </c>
      <c r="R3183" s="2">
        <f t="shared" si="595"/>
        <v>50</v>
      </c>
      <c r="S3183" t="str">
        <f t="shared" si="592"/>
        <v>03 Cloudy (40%-90%)</v>
      </c>
      <c r="T3183" t="str">
        <f t="shared" si="596"/>
        <v>44886L8-9_L1CDM-MLB-CLSMJ4488603 Cloudy (40%-90%)</v>
      </c>
      <c r="U3183">
        <f>IF(COUNTIF(T$2:T3182,T3183)&gt;=1,0,1)</f>
        <v>1</v>
      </c>
      <c r="V3183" s="26" t="s">
        <v>895</v>
      </c>
      <c r="W3183" s="86">
        <f t="shared" si="586"/>
        <v>2022</v>
      </c>
      <c r="X3183" s="86">
        <f t="shared" si="587"/>
        <v>11</v>
      </c>
      <c r="Y3183" s="86">
        <f t="shared" si="588"/>
        <v>21</v>
      </c>
      <c r="Z3183" s="86" t="str">
        <f t="shared" si="589"/>
        <v>22</v>
      </c>
      <c r="AA3183" s="86" t="str">
        <f t="shared" si="590"/>
        <v>14</v>
      </c>
      <c r="AB3183" s="86" t="str">
        <f t="shared" si="591"/>
        <v>44</v>
      </c>
      <c r="AC3183" s="86" t="str">
        <f t="shared" si="593"/>
        <v>CLS_MJ_2500X1254px_16m_L8-9_L1_20221121_50CC</v>
      </c>
      <c r="AD3183" s="88" t="str">
        <f t="shared" si="594"/>
        <v>cls_mj_l8-9_l1_2022h2_2500x1254px_16m_20221121t221444_50cc</v>
      </c>
    </row>
    <row r="3184" spans="2:30" x14ac:dyDescent="0.25">
      <c r="B3184" t="s">
        <v>3876</v>
      </c>
      <c r="C3184" t="s">
        <v>3817</v>
      </c>
      <c r="D3184" s="7" t="s">
        <v>3875</v>
      </c>
      <c r="E3184" s="2" t="b">
        <v>1</v>
      </c>
      <c r="F3184" s="2" t="s">
        <v>3813</v>
      </c>
      <c r="G3184" s="7" t="s">
        <v>181</v>
      </c>
      <c r="H3184" t="s">
        <v>72</v>
      </c>
      <c r="I3184" s="61">
        <v>44885</v>
      </c>
      <c r="J3184" s="2">
        <v>54.1</v>
      </c>
      <c r="K3184" s="2" t="s">
        <v>3950</v>
      </c>
      <c r="L3184" s="9">
        <v>90.1</v>
      </c>
      <c r="M3184" t="s">
        <v>3869</v>
      </c>
      <c r="N3184" s="2" t="s">
        <v>85</v>
      </c>
      <c r="O3184" s="2" t="s">
        <v>3868</v>
      </c>
      <c r="P3184" s="2" t="str">
        <f>VLOOKUP(I3184,Period!A:B,2,FALSE)</f>
        <v>2022H2</v>
      </c>
      <c r="Q3184" s="9">
        <f t="shared" si="585"/>
        <v>91.699999999999989</v>
      </c>
      <c r="R3184" s="2">
        <f t="shared" si="595"/>
        <v>100</v>
      </c>
      <c r="S3184" t="str">
        <f t="shared" si="592"/>
        <v>04 Overcast (100%)</v>
      </c>
      <c r="T3184" t="str">
        <f t="shared" si="596"/>
        <v>44885L8-9_L1CDM-MLB-CLSMJ4488504 Overcast (100%)</v>
      </c>
      <c r="U3184">
        <f>IF(COUNTIF(T$2:T3183,T3184)&gt;=1,0,1)</f>
        <v>1</v>
      </c>
      <c r="V3184" s="26" t="s">
        <v>895</v>
      </c>
      <c r="W3184" s="86">
        <f t="shared" si="586"/>
        <v>2022</v>
      </c>
      <c r="X3184" s="86">
        <f t="shared" si="587"/>
        <v>11</v>
      </c>
      <c r="Y3184" s="86">
        <f t="shared" si="588"/>
        <v>20</v>
      </c>
      <c r="Z3184" s="86" t="str">
        <f t="shared" si="589"/>
        <v>22</v>
      </c>
      <c r="AA3184" s="86" t="str">
        <f t="shared" si="590"/>
        <v>20</v>
      </c>
      <c r="AB3184" s="86" t="str">
        <f t="shared" si="591"/>
        <v>51</v>
      </c>
      <c r="AC3184" s="86" t="str">
        <f t="shared" si="593"/>
        <v>CLS_MJ_2500X1254px_16m_L8-9_L1_20221120_100CC</v>
      </c>
      <c r="AD3184" s="88" t="str">
        <f t="shared" si="594"/>
        <v>cls_mj_l8-9_l1_2022h2_2500x1254px_16m_20221120t222051_100cc</v>
      </c>
    </row>
    <row r="3185" spans="2:30" x14ac:dyDescent="0.25">
      <c r="B3185" t="s">
        <v>3876</v>
      </c>
      <c r="C3185" t="s">
        <v>3817</v>
      </c>
      <c r="D3185" s="7" t="s">
        <v>3875</v>
      </c>
      <c r="E3185" s="2" t="b">
        <v>1</v>
      </c>
      <c r="F3185" s="2" t="s">
        <v>3813</v>
      </c>
      <c r="G3185" s="7" t="s">
        <v>181</v>
      </c>
      <c r="H3185" t="s">
        <v>72</v>
      </c>
      <c r="I3185" s="61">
        <v>44885</v>
      </c>
      <c r="J3185" s="2">
        <v>55.1</v>
      </c>
      <c r="K3185" s="2" t="s">
        <v>3951</v>
      </c>
      <c r="L3185" s="9">
        <v>93.3</v>
      </c>
      <c r="M3185" t="s">
        <v>3869</v>
      </c>
      <c r="N3185" s="2" t="s">
        <v>85</v>
      </c>
      <c r="O3185" s="2" t="s">
        <v>3868</v>
      </c>
      <c r="P3185" s="2" t="str">
        <f>VLOOKUP(I3185,Period!A:B,2,FALSE)</f>
        <v>2022H2</v>
      </c>
      <c r="Q3185" s="9">
        <f t="shared" si="585"/>
        <v>91.699999999999989</v>
      </c>
      <c r="R3185" s="2">
        <f t="shared" si="595"/>
        <v>100</v>
      </c>
      <c r="S3185" t="str">
        <f t="shared" si="592"/>
        <v>04 Overcast (100%)</v>
      </c>
      <c r="T3185" t="str">
        <f t="shared" si="596"/>
        <v>44885L8-9_L1CDM-MLB-CLSMJ4488504 Overcast (100%)</v>
      </c>
      <c r="U3185">
        <f>IF(COUNTIF(T$2:T3184,T3185)&gt;=1,0,1)</f>
        <v>0</v>
      </c>
      <c r="V3185" s="26" t="s">
        <v>895</v>
      </c>
      <c r="W3185" s="86">
        <f t="shared" si="586"/>
        <v>2022</v>
      </c>
      <c r="X3185" s="86">
        <f t="shared" si="587"/>
        <v>11</v>
      </c>
      <c r="Y3185" s="86">
        <f t="shared" si="588"/>
        <v>20</v>
      </c>
      <c r="Z3185" s="86" t="str">
        <f t="shared" si="589"/>
        <v>22</v>
      </c>
      <c r="AA3185" s="86" t="str">
        <f t="shared" si="590"/>
        <v>20</v>
      </c>
      <c r="AB3185" s="86" t="str">
        <f t="shared" si="591"/>
        <v>27</v>
      </c>
      <c r="AC3185" s="86" t="str">
        <f t="shared" si="593"/>
        <v>CLS_MJ_2500X1254px_16m_L8-9_L1_20221120_100CC</v>
      </c>
      <c r="AD3185" s="88" t="str">
        <f t="shared" si="594"/>
        <v>cls_mj_l8-9_l1_2022h2_2500x1254px_16m_20221120t222027_100cc</v>
      </c>
    </row>
    <row r="3186" spans="2:30" x14ac:dyDescent="0.25">
      <c r="B3186" t="s">
        <v>3876</v>
      </c>
      <c r="C3186" t="s">
        <v>3817</v>
      </c>
      <c r="D3186" s="7" t="s">
        <v>3875</v>
      </c>
      <c r="E3186" s="2" t="b">
        <v>1</v>
      </c>
      <c r="F3186" s="2" t="s">
        <v>3813</v>
      </c>
      <c r="G3186" s="7" t="s">
        <v>181</v>
      </c>
      <c r="H3186" t="s">
        <v>72</v>
      </c>
      <c r="I3186" s="61">
        <v>44878</v>
      </c>
      <c r="J3186" s="2">
        <v>53</v>
      </c>
      <c r="K3186" s="2" t="s">
        <v>3952</v>
      </c>
      <c r="L3186" s="9">
        <v>79.8</v>
      </c>
      <c r="M3186" t="s">
        <v>3869</v>
      </c>
      <c r="N3186" s="2" t="s">
        <v>85</v>
      </c>
      <c r="O3186" s="2" t="s">
        <v>3868</v>
      </c>
      <c r="P3186" s="2" t="str">
        <f>VLOOKUP(I3186,Period!A:B,2,FALSE)</f>
        <v>2022H2</v>
      </c>
      <c r="Q3186" s="9">
        <f t="shared" si="585"/>
        <v>79.8</v>
      </c>
      <c r="R3186" s="2">
        <f t="shared" si="595"/>
        <v>80</v>
      </c>
      <c r="S3186" t="str">
        <f t="shared" si="592"/>
        <v>03 Cloudy (40%-90%)</v>
      </c>
      <c r="T3186" t="str">
        <f t="shared" si="596"/>
        <v>44878L8-9_L1CDM-MLB-CLSMJ4487803 Cloudy (40%-90%)</v>
      </c>
      <c r="U3186">
        <f>IF(COUNTIF(T$2:T3185,T3186)&gt;=1,0,1)</f>
        <v>1</v>
      </c>
      <c r="V3186" s="26" t="s">
        <v>895</v>
      </c>
      <c r="W3186" s="86">
        <f t="shared" si="586"/>
        <v>2022</v>
      </c>
      <c r="X3186" s="86">
        <f t="shared" si="587"/>
        <v>11</v>
      </c>
      <c r="Y3186" s="86">
        <f t="shared" si="588"/>
        <v>13</v>
      </c>
      <c r="Z3186" s="86" t="str">
        <f t="shared" si="589"/>
        <v>22</v>
      </c>
      <c r="AA3186" s="86" t="str">
        <f t="shared" si="590"/>
        <v>14</v>
      </c>
      <c r="AB3186" s="86" t="str">
        <f t="shared" si="591"/>
        <v>40</v>
      </c>
      <c r="AC3186" s="86" t="str">
        <f t="shared" si="593"/>
        <v>CLS_MJ_2500X1254px_16m_L8-9_L1_20221113_80CC</v>
      </c>
      <c r="AD3186" s="88" t="str">
        <f t="shared" si="594"/>
        <v>cls_mj_l8-9_l1_2022h2_2500x1254px_16m_20221113t221440_80cc</v>
      </c>
    </row>
    <row r="3187" spans="2:30" x14ac:dyDescent="0.25">
      <c r="B3187" t="s">
        <v>3876</v>
      </c>
      <c r="C3187" t="s">
        <v>3817</v>
      </c>
      <c r="D3187" s="7" t="s">
        <v>3875</v>
      </c>
      <c r="E3187" s="2" t="b">
        <v>1</v>
      </c>
      <c r="F3187" s="2" t="s">
        <v>3813</v>
      </c>
      <c r="G3187" s="7" t="s">
        <v>181</v>
      </c>
      <c r="H3187" t="s">
        <v>72</v>
      </c>
      <c r="I3187" s="57">
        <v>44877</v>
      </c>
      <c r="J3187" s="2">
        <v>52.8</v>
      </c>
      <c r="K3187" s="2" t="s">
        <v>3953</v>
      </c>
      <c r="L3187" s="9">
        <v>52.5</v>
      </c>
      <c r="M3187" t="s">
        <v>3869</v>
      </c>
      <c r="N3187" s="2" t="s">
        <v>85</v>
      </c>
      <c r="O3187" s="2" t="s">
        <v>3868</v>
      </c>
      <c r="P3187" s="2" t="str">
        <f>VLOOKUP(I3187,Period!A:B,2,FALSE)</f>
        <v>2022H2</v>
      </c>
      <c r="Q3187" s="9">
        <f t="shared" si="585"/>
        <v>43.75</v>
      </c>
      <c r="R3187" s="2">
        <f t="shared" si="595"/>
        <v>50</v>
      </c>
      <c r="S3187" t="str">
        <f t="shared" si="592"/>
        <v>03 Cloudy (40%-90%)</v>
      </c>
      <c r="T3187" t="str">
        <f t="shared" si="596"/>
        <v>44877L8-9_L1CDM-MLB-CLSMJ4487703 Cloudy (40%-90%)</v>
      </c>
      <c r="U3187">
        <f>IF(COUNTIF(T$2:T3186,T3187)&gt;=1,0,1)</f>
        <v>1</v>
      </c>
      <c r="V3187" s="26" t="s">
        <v>895</v>
      </c>
      <c r="W3187" s="86">
        <f t="shared" si="586"/>
        <v>2022</v>
      </c>
      <c r="X3187" s="86">
        <f t="shared" si="587"/>
        <v>11</v>
      </c>
      <c r="Y3187" s="86">
        <f t="shared" si="588"/>
        <v>12</v>
      </c>
      <c r="Z3187" s="86" t="str">
        <f t="shared" si="589"/>
        <v>22</v>
      </c>
      <c r="AA3187" s="86" t="str">
        <f t="shared" si="590"/>
        <v>20</v>
      </c>
      <c r="AB3187" s="86" t="str">
        <f t="shared" si="591"/>
        <v>58</v>
      </c>
      <c r="AC3187" s="86" t="str">
        <f t="shared" si="593"/>
        <v>CLS_MJ_2500X1254px_16m_L8-9_L1_20221112_50CC</v>
      </c>
      <c r="AD3187" s="88" t="str">
        <f t="shared" si="594"/>
        <v>cls_mj_l8-9_l1_2022h2_2500x1254px_16m_20221112t222058_50cc</v>
      </c>
    </row>
    <row r="3188" spans="2:30" x14ac:dyDescent="0.25">
      <c r="B3188" t="s">
        <v>3876</v>
      </c>
      <c r="C3188" t="s">
        <v>3817</v>
      </c>
      <c r="D3188" s="7" t="s">
        <v>3875</v>
      </c>
      <c r="E3188" s="2" t="b">
        <v>1</v>
      </c>
      <c r="F3188" s="2" t="s">
        <v>3813</v>
      </c>
      <c r="G3188" s="7" t="s">
        <v>181</v>
      </c>
      <c r="H3188" t="s">
        <v>72</v>
      </c>
      <c r="I3188" s="57">
        <v>44877</v>
      </c>
      <c r="J3188" s="2">
        <v>53.9</v>
      </c>
      <c r="K3188" s="2" t="s">
        <v>3954</v>
      </c>
      <c r="L3188" s="9">
        <v>35</v>
      </c>
      <c r="M3188" t="s">
        <v>3869</v>
      </c>
      <c r="N3188" s="2" t="s">
        <v>85</v>
      </c>
      <c r="O3188" s="2" t="s">
        <v>3868</v>
      </c>
      <c r="P3188" s="2" t="str">
        <f>VLOOKUP(I3188,Period!A:B,2,FALSE)</f>
        <v>2022H2</v>
      </c>
      <c r="Q3188" s="9">
        <f t="shared" si="585"/>
        <v>43.75</v>
      </c>
      <c r="R3188" s="2">
        <f t="shared" si="595"/>
        <v>50</v>
      </c>
      <c r="S3188" t="str">
        <f t="shared" si="592"/>
        <v>03 Cloudy (40%-90%)</v>
      </c>
      <c r="T3188" t="str">
        <f t="shared" si="596"/>
        <v>44877L8-9_L1CDM-MLB-CLSMJ4487703 Cloudy (40%-90%)</v>
      </c>
      <c r="U3188">
        <f>IF(COUNTIF(T$2:T3187,T3188)&gt;=1,0,1)</f>
        <v>0</v>
      </c>
      <c r="V3188" s="26" t="s">
        <v>895</v>
      </c>
      <c r="W3188" s="86">
        <f t="shared" si="586"/>
        <v>2022</v>
      </c>
      <c r="X3188" s="86">
        <f t="shared" si="587"/>
        <v>11</v>
      </c>
      <c r="Y3188" s="86">
        <f t="shared" si="588"/>
        <v>12</v>
      </c>
      <c r="Z3188" s="86" t="str">
        <f t="shared" si="589"/>
        <v>22</v>
      </c>
      <c r="AA3188" s="86" t="str">
        <f t="shared" si="590"/>
        <v>20</v>
      </c>
      <c r="AB3188" s="86" t="str">
        <f t="shared" si="591"/>
        <v>34</v>
      </c>
      <c r="AC3188" s="86" t="str">
        <f t="shared" si="593"/>
        <v>CLS_MJ_2500X1254px_16m_L8-9_L1_20221112_50CC</v>
      </c>
      <c r="AD3188" s="88" t="str">
        <f t="shared" si="594"/>
        <v>cls_mj_l8-9_l1_2022h2_2500x1254px_16m_20221112t222034_50cc</v>
      </c>
    </row>
    <row r="3189" spans="2:30" x14ac:dyDescent="0.25">
      <c r="B3189" t="s">
        <v>3876</v>
      </c>
      <c r="C3189" t="s">
        <v>3817</v>
      </c>
      <c r="D3189" s="7" t="s">
        <v>3875</v>
      </c>
      <c r="E3189" s="2" t="b">
        <v>1</v>
      </c>
      <c r="F3189" s="2" t="s">
        <v>3813</v>
      </c>
      <c r="G3189" s="7" t="s">
        <v>181</v>
      </c>
      <c r="H3189" t="s">
        <v>72</v>
      </c>
      <c r="I3189" s="57">
        <v>44870</v>
      </c>
      <c r="J3189" s="2">
        <v>51.3</v>
      </c>
      <c r="K3189" s="2" t="s">
        <v>3955</v>
      </c>
      <c r="L3189" s="9">
        <v>84.9</v>
      </c>
      <c r="M3189" t="s">
        <v>3869</v>
      </c>
      <c r="N3189" s="2" t="s">
        <v>85</v>
      </c>
      <c r="O3189" s="2" t="s">
        <v>3868</v>
      </c>
      <c r="P3189" s="2" t="str">
        <f>VLOOKUP(I3189,Period!A:B,2,FALSE)</f>
        <v>2022H2</v>
      </c>
      <c r="Q3189" s="9">
        <f t="shared" si="585"/>
        <v>84.9</v>
      </c>
      <c r="R3189" s="2">
        <f t="shared" si="595"/>
        <v>90</v>
      </c>
      <c r="S3189" t="str">
        <f t="shared" si="592"/>
        <v>03 Cloudy (40%-90%)</v>
      </c>
      <c r="T3189" t="str">
        <f t="shared" si="596"/>
        <v>44870L8-9_L1CDM-MLB-CLSMJ4487003 Cloudy (40%-90%)</v>
      </c>
      <c r="U3189">
        <f>IF(COUNTIF(T$2:T3188,T3189)&gt;=1,0,1)</f>
        <v>1</v>
      </c>
      <c r="V3189" s="26" t="s">
        <v>895</v>
      </c>
      <c r="W3189" s="86">
        <f t="shared" si="586"/>
        <v>2022</v>
      </c>
      <c r="X3189" s="86">
        <f t="shared" si="587"/>
        <v>11</v>
      </c>
      <c r="Y3189" s="86" t="str">
        <f t="shared" si="588"/>
        <v>05</v>
      </c>
      <c r="Z3189" s="86" t="str">
        <f t="shared" si="589"/>
        <v>22</v>
      </c>
      <c r="AA3189" s="86" t="str">
        <f t="shared" si="590"/>
        <v>14</v>
      </c>
      <c r="AB3189" s="86" t="str">
        <f t="shared" si="591"/>
        <v>50</v>
      </c>
      <c r="AC3189" s="86" t="str">
        <f t="shared" si="593"/>
        <v>CLS_MJ_2500X1254px_16m_L8-9_L1_20221105_90CC</v>
      </c>
      <c r="AD3189" s="88" t="str">
        <f t="shared" si="594"/>
        <v>cls_mj_l8-9_l1_2022h2_2500x1254px_16m_20221105t221450_90cc</v>
      </c>
    </row>
    <row r="3190" spans="2:30" x14ac:dyDescent="0.25">
      <c r="B3190" t="s">
        <v>3876</v>
      </c>
      <c r="C3190" t="s">
        <v>3817</v>
      </c>
      <c r="D3190" s="7" t="s">
        <v>3875</v>
      </c>
      <c r="E3190" s="2" t="b">
        <v>1</v>
      </c>
      <c r="F3190" s="2" t="s">
        <v>3813</v>
      </c>
      <c r="G3190" s="7" t="s">
        <v>181</v>
      </c>
      <c r="H3190" t="s">
        <v>72</v>
      </c>
      <c r="I3190" s="61">
        <v>44869</v>
      </c>
      <c r="J3190" s="2">
        <v>51</v>
      </c>
      <c r="K3190" s="2" t="s">
        <v>3938</v>
      </c>
      <c r="L3190" s="9">
        <v>10.7</v>
      </c>
      <c r="M3190" t="s">
        <v>3869</v>
      </c>
      <c r="N3190" s="2" t="s">
        <v>85</v>
      </c>
      <c r="O3190" s="2" t="s">
        <v>3868</v>
      </c>
      <c r="P3190" s="2" t="str">
        <f>VLOOKUP(I3190,Period!A:B,2,FALSE)</f>
        <v>2022H2</v>
      </c>
      <c r="Q3190" s="9">
        <f t="shared" si="585"/>
        <v>18.600000000000001</v>
      </c>
      <c r="R3190" s="2">
        <f t="shared" si="595"/>
        <v>20</v>
      </c>
      <c r="S3190" t="str">
        <f t="shared" si="592"/>
        <v>02 Sunny (10%-30%)</v>
      </c>
      <c r="T3190" t="str">
        <f t="shared" si="596"/>
        <v>44869L8-9_L1CDM-MLB-CLSMJ4486902 Sunny (10%-30%)</v>
      </c>
      <c r="U3190">
        <f>IF(COUNTIF(T$2:T3189,T3190)&gt;=1,0,1)</f>
        <v>1</v>
      </c>
      <c r="V3190" s="26" t="s">
        <v>895</v>
      </c>
      <c r="W3190" s="86">
        <f t="shared" si="586"/>
        <v>2022</v>
      </c>
      <c r="X3190" s="86">
        <f t="shared" si="587"/>
        <v>11</v>
      </c>
      <c r="Y3190" s="86" t="str">
        <f t="shared" si="588"/>
        <v>04</v>
      </c>
      <c r="Z3190" s="86" t="str">
        <f t="shared" si="589"/>
        <v>22</v>
      </c>
      <c r="AA3190" s="86" t="str">
        <f t="shared" si="590"/>
        <v>20</v>
      </c>
      <c r="AB3190" s="86" t="str">
        <f t="shared" si="591"/>
        <v>48</v>
      </c>
      <c r="AC3190" s="86" t="str">
        <f t="shared" si="593"/>
        <v>CLS_MJ_2500X1254px_16m_L8-9_L1_20221104_20CC</v>
      </c>
      <c r="AD3190" s="88" t="str">
        <f t="shared" si="594"/>
        <v>cls_mj_l8-9_l1_2022h2_2500x1254px_16m_20221104t222048_20cc</v>
      </c>
    </row>
    <row r="3191" spans="2:30" x14ac:dyDescent="0.25">
      <c r="B3191" t="s">
        <v>3876</v>
      </c>
      <c r="C3191" t="s">
        <v>3817</v>
      </c>
      <c r="D3191" s="7" t="s">
        <v>3875</v>
      </c>
      <c r="E3191" s="2" t="b">
        <v>1</v>
      </c>
      <c r="F3191" s="2" t="s">
        <v>3813</v>
      </c>
      <c r="G3191" s="7" t="s">
        <v>181</v>
      </c>
      <c r="H3191" t="s">
        <v>72</v>
      </c>
      <c r="I3191" s="61">
        <v>44869</v>
      </c>
      <c r="J3191" s="2">
        <v>52.1</v>
      </c>
      <c r="K3191" s="2" t="s">
        <v>3939</v>
      </c>
      <c r="L3191" s="9">
        <v>26.5</v>
      </c>
      <c r="M3191" t="s">
        <v>3869</v>
      </c>
      <c r="N3191" s="2" t="s">
        <v>85</v>
      </c>
      <c r="O3191" s="2" t="s">
        <v>3868</v>
      </c>
      <c r="P3191" s="2" t="str">
        <f>VLOOKUP(I3191,Period!A:B,2,FALSE)</f>
        <v>2022H2</v>
      </c>
      <c r="Q3191" s="9">
        <f t="shared" si="585"/>
        <v>18.600000000000001</v>
      </c>
      <c r="R3191" s="2">
        <f t="shared" si="595"/>
        <v>20</v>
      </c>
      <c r="S3191" t="str">
        <f t="shared" si="592"/>
        <v>02 Sunny (10%-30%)</v>
      </c>
      <c r="T3191" t="str">
        <f t="shared" si="596"/>
        <v>44869L8-9_L1CDM-MLB-CLSMJ4486902 Sunny (10%-30%)</v>
      </c>
      <c r="U3191">
        <f>IF(COUNTIF(T$2:T3190,T3191)&gt;=1,0,1)</f>
        <v>0</v>
      </c>
      <c r="V3191" s="26" t="s">
        <v>895</v>
      </c>
      <c r="W3191" s="86">
        <f t="shared" si="586"/>
        <v>2022</v>
      </c>
      <c r="X3191" s="86">
        <f t="shared" si="587"/>
        <v>11</v>
      </c>
      <c r="Y3191" s="86" t="str">
        <f t="shared" si="588"/>
        <v>04</v>
      </c>
      <c r="Z3191" s="86" t="str">
        <f t="shared" si="589"/>
        <v>22</v>
      </c>
      <c r="AA3191" s="86" t="str">
        <f t="shared" si="590"/>
        <v>20</v>
      </c>
      <c r="AB3191" s="86" t="str">
        <f t="shared" si="591"/>
        <v>24</v>
      </c>
      <c r="AC3191" s="86" t="str">
        <f t="shared" si="593"/>
        <v>CLS_MJ_2500X1254px_16m_L8-9_L1_20221104_20CC</v>
      </c>
      <c r="AD3191" s="88" t="str">
        <f t="shared" si="594"/>
        <v>cls_mj_l8-9_l1_2022h2_2500x1254px_16m_20221104t222024_20cc</v>
      </c>
    </row>
    <row r="3192" spans="2:30" x14ac:dyDescent="0.25">
      <c r="B3192" t="s">
        <v>3876</v>
      </c>
      <c r="C3192" t="s">
        <v>3817</v>
      </c>
      <c r="D3192" s="7" t="s">
        <v>3875</v>
      </c>
      <c r="E3192" s="2" t="b">
        <v>1</v>
      </c>
      <c r="F3192" s="2" t="s">
        <v>3813</v>
      </c>
      <c r="G3192" s="7" t="s">
        <v>181</v>
      </c>
      <c r="H3192" t="s">
        <v>72</v>
      </c>
      <c r="I3192" s="61">
        <v>44862</v>
      </c>
      <c r="J3192" s="2">
        <v>49.2</v>
      </c>
      <c r="K3192" s="2" t="s">
        <v>3937</v>
      </c>
      <c r="L3192" s="9">
        <v>86.5</v>
      </c>
      <c r="M3192" t="s">
        <v>3869</v>
      </c>
      <c r="N3192" s="2" t="s">
        <v>85</v>
      </c>
      <c r="O3192" s="2" t="s">
        <v>3868</v>
      </c>
      <c r="P3192" s="2" t="str">
        <f>VLOOKUP(I3192,Period!A:B,2,FALSE)</f>
        <v>2022H2</v>
      </c>
      <c r="Q3192" s="9">
        <f t="shared" si="585"/>
        <v>86.5</v>
      </c>
      <c r="R3192" s="2">
        <f t="shared" si="595"/>
        <v>90</v>
      </c>
      <c r="S3192" t="str">
        <f t="shared" si="592"/>
        <v>03 Cloudy (40%-90%)</v>
      </c>
      <c r="T3192" t="str">
        <f t="shared" si="596"/>
        <v>44862L8-9_L1CDM-MLB-CLSMJ4486203 Cloudy (40%-90%)</v>
      </c>
      <c r="U3192">
        <f>IF(COUNTIF(T$2:T3191,T3192)&gt;=1,0,1)</f>
        <v>1</v>
      </c>
      <c r="V3192" s="26" t="s">
        <v>895</v>
      </c>
      <c r="W3192" s="86">
        <f t="shared" si="586"/>
        <v>2022</v>
      </c>
      <c r="X3192" s="86">
        <f t="shared" si="587"/>
        <v>10</v>
      </c>
      <c r="Y3192" s="86">
        <f t="shared" si="588"/>
        <v>28</v>
      </c>
      <c r="Z3192" s="86" t="str">
        <f t="shared" si="589"/>
        <v>22</v>
      </c>
      <c r="AA3192" s="86" t="str">
        <f t="shared" si="590"/>
        <v>14</v>
      </c>
      <c r="AB3192" s="86" t="str">
        <f t="shared" si="591"/>
        <v>39</v>
      </c>
      <c r="AC3192" s="86" t="str">
        <f t="shared" si="593"/>
        <v>CLS_MJ_2500X1254px_16m_L8-9_L1_20221028_90CC</v>
      </c>
      <c r="AD3192" s="88" t="str">
        <f t="shared" si="594"/>
        <v>cls_mj_l8-9_l1_2022h2_2500x1254px_16m_20221028t221439_90cc</v>
      </c>
    </row>
    <row r="3193" spans="2:30" x14ac:dyDescent="0.25">
      <c r="B3193" t="s">
        <v>3876</v>
      </c>
      <c r="C3193" t="s">
        <v>3817</v>
      </c>
      <c r="D3193" s="7" t="s">
        <v>3875</v>
      </c>
      <c r="E3193" s="2" t="b">
        <v>1</v>
      </c>
      <c r="F3193" s="2" t="s">
        <v>3813</v>
      </c>
      <c r="G3193" s="7" t="s">
        <v>181</v>
      </c>
      <c r="H3193" t="s">
        <v>72</v>
      </c>
      <c r="I3193" s="57">
        <v>44861</v>
      </c>
      <c r="J3193" s="2">
        <v>48.9</v>
      </c>
      <c r="K3193" s="2" t="s">
        <v>3956</v>
      </c>
      <c r="L3193" s="9">
        <v>81.599999999999994</v>
      </c>
      <c r="M3193" t="s">
        <v>3869</v>
      </c>
      <c r="N3193" s="2" t="s">
        <v>85</v>
      </c>
      <c r="O3193" s="2" t="s">
        <v>3868</v>
      </c>
      <c r="P3193" s="2" t="str">
        <f>VLOOKUP(I3193,Period!A:B,2,FALSE)</f>
        <v>2022H2</v>
      </c>
      <c r="Q3193" s="9">
        <f t="shared" si="585"/>
        <v>87.35</v>
      </c>
      <c r="R3193" s="2">
        <f t="shared" si="595"/>
        <v>90</v>
      </c>
      <c r="S3193" t="str">
        <f t="shared" si="592"/>
        <v>03 Cloudy (40%-90%)</v>
      </c>
      <c r="T3193" t="str">
        <f t="shared" si="596"/>
        <v>44861L8-9_L1CDM-MLB-CLSMJ4486103 Cloudy (40%-90%)</v>
      </c>
      <c r="U3193">
        <f>IF(COUNTIF(T$2:T3192,T3193)&gt;=1,0,1)</f>
        <v>1</v>
      </c>
      <c r="V3193" s="26" t="s">
        <v>895</v>
      </c>
      <c r="W3193" s="86">
        <f t="shared" si="586"/>
        <v>2022</v>
      </c>
      <c r="X3193" s="86">
        <f t="shared" si="587"/>
        <v>10</v>
      </c>
      <c r="Y3193" s="86">
        <f t="shared" si="588"/>
        <v>27</v>
      </c>
      <c r="Z3193" s="86" t="str">
        <f t="shared" si="589"/>
        <v>22</v>
      </c>
      <c r="AA3193" s="86" t="str">
        <f t="shared" si="590"/>
        <v>21</v>
      </c>
      <c r="AB3193" s="86" t="str">
        <f t="shared" si="591"/>
        <v>01</v>
      </c>
      <c r="AC3193" s="86" t="str">
        <f t="shared" si="593"/>
        <v>CLS_MJ_2500X1254px_16m_L8-9_L1_20221027_90CC</v>
      </c>
      <c r="AD3193" s="88" t="str">
        <f t="shared" si="594"/>
        <v>cls_mj_l8-9_l1_2022h2_2500x1254px_16m_20221027t222101_90cc</v>
      </c>
    </row>
    <row r="3194" spans="2:30" x14ac:dyDescent="0.25">
      <c r="B3194" t="s">
        <v>3876</v>
      </c>
      <c r="C3194" t="s">
        <v>3817</v>
      </c>
      <c r="D3194" s="7" t="s">
        <v>3875</v>
      </c>
      <c r="E3194" s="2" t="b">
        <v>1</v>
      </c>
      <c r="F3194" s="2" t="s">
        <v>3813</v>
      </c>
      <c r="G3194" s="7" t="s">
        <v>181</v>
      </c>
      <c r="H3194" t="s">
        <v>72</v>
      </c>
      <c r="I3194" s="57">
        <v>44861</v>
      </c>
      <c r="J3194" s="2">
        <v>50</v>
      </c>
      <c r="K3194" s="2" t="s">
        <v>3920</v>
      </c>
      <c r="L3194" s="9">
        <v>93.1</v>
      </c>
      <c r="M3194" t="s">
        <v>3869</v>
      </c>
      <c r="N3194" s="2" t="s">
        <v>85</v>
      </c>
      <c r="O3194" s="2" t="s">
        <v>3868</v>
      </c>
      <c r="P3194" s="2" t="str">
        <f>VLOOKUP(I3194,Period!A:B,2,FALSE)</f>
        <v>2022H2</v>
      </c>
      <c r="Q3194" s="9">
        <f t="shared" si="585"/>
        <v>87.35</v>
      </c>
      <c r="R3194" s="2">
        <f t="shared" si="595"/>
        <v>90</v>
      </c>
      <c r="S3194" t="str">
        <f t="shared" si="592"/>
        <v>03 Cloudy (40%-90%)</v>
      </c>
      <c r="T3194" t="str">
        <f t="shared" si="596"/>
        <v>44861L8-9_L1CDM-MLB-CLSMJ4486103 Cloudy (40%-90%)</v>
      </c>
      <c r="U3194">
        <f>IF(COUNTIF(T$2:T3193,T3194)&gt;=1,0,1)</f>
        <v>0</v>
      </c>
      <c r="V3194" s="26" t="s">
        <v>895</v>
      </c>
      <c r="W3194" s="86">
        <f t="shared" si="586"/>
        <v>2022</v>
      </c>
      <c r="X3194" s="86">
        <f t="shared" si="587"/>
        <v>10</v>
      </c>
      <c r="Y3194" s="86">
        <f t="shared" si="588"/>
        <v>27</v>
      </c>
      <c r="Z3194" s="86" t="str">
        <f t="shared" si="589"/>
        <v>22</v>
      </c>
      <c r="AA3194" s="86" t="str">
        <f t="shared" si="590"/>
        <v>20</v>
      </c>
      <c r="AB3194" s="86" t="str">
        <f t="shared" si="591"/>
        <v>37</v>
      </c>
      <c r="AC3194" s="86" t="str">
        <f t="shared" si="593"/>
        <v>CLS_MJ_2500X1254px_16m_L8-9_L1_20221027_90CC</v>
      </c>
      <c r="AD3194" s="88" t="str">
        <f t="shared" si="594"/>
        <v>cls_mj_l8-9_l1_2022h2_2500x1254px_16m_20221027t222037_90cc</v>
      </c>
    </row>
    <row r="3195" spans="2:30" x14ac:dyDescent="0.25">
      <c r="B3195" t="s">
        <v>3876</v>
      </c>
      <c r="C3195" t="s">
        <v>3817</v>
      </c>
      <c r="D3195" s="7" t="s">
        <v>3875</v>
      </c>
      <c r="E3195" s="2" t="b">
        <v>1</v>
      </c>
      <c r="F3195" s="2" t="s">
        <v>3813</v>
      </c>
      <c r="G3195" s="7" t="s">
        <v>181</v>
      </c>
      <c r="H3195" t="s">
        <v>72</v>
      </c>
      <c r="I3195" s="57">
        <v>44854</v>
      </c>
      <c r="J3195" s="2">
        <v>46.7</v>
      </c>
      <c r="K3195" s="2" t="s">
        <v>3957</v>
      </c>
      <c r="L3195" s="9">
        <v>45.9</v>
      </c>
      <c r="M3195" t="s">
        <v>3869</v>
      </c>
      <c r="N3195" s="2" t="s">
        <v>85</v>
      </c>
      <c r="O3195" s="2" t="s">
        <v>3868</v>
      </c>
      <c r="P3195" s="2" t="str">
        <f>VLOOKUP(I3195,Period!A:B,2,FALSE)</f>
        <v>2022H2</v>
      </c>
      <c r="Q3195" s="9">
        <f t="shared" si="585"/>
        <v>45.9</v>
      </c>
      <c r="R3195" s="2">
        <f t="shared" si="595"/>
        <v>50</v>
      </c>
      <c r="S3195" t="str">
        <f t="shared" si="592"/>
        <v>03 Cloudy (40%-90%)</v>
      </c>
      <c r="T3195" t="str">
        <f t="shared" si="596"/>
        <v>44854L8-9_L1CDM-MLB-CLSMJ4485403 Cloudy (40%-90%)</v>
      </c>
      <c r="U3195">
        <f>IF(COUNTIF(T$2:T3194,T3195)&gt;=1,0,1)</f>
        <v>1</v>
      </c>
      <c r="V3195" s="26" t="s">
        <v>895</v>
      </c>
      <c r="W3195" s="86">
        <f t="shared" si="586"/>
        <v>2022</v>
      </c>
      <c r="X3195" s="86">
        <f t="shared" si="587"/>
        <v>10</v>
      </c>
      <c r="Y3195" s="86">
        <f t="shared" si="588"/>
        <v>20</v>
      </c>
      <c r="Z3195" s="86" t="str">
        <f t="shared" si="589"/>
        <v>22</v>
      </c>
      <c r="AA3195" s="86" t="str">
        <f t="shared" si="590"/>
        <v>14</v>
      </c>
      <c r="AB3195" s="86" t="str">
        <f t="shared" si="591"/>
        <v>47</v>
      </c>
      <c r="AC3195" s="86" t="str">
        <f t="shared" si="593"/>
        <v>CLS_MJ_2500X1254px_16m_L8-9_L1_20221020_50CC</v>
      </c>
      <c r="AD3195" s="88" t="str">
        <f t="shared" si="594"/>
        <v>cls_mj_l8-9_l1_2022h2_2500x1254px_16m_20221020t221447_50cc</v>
      </c>
    </row>
    <row r="3196" spans="2:30" x14ac:dyDescent="0.25">
      <c r="B3196" t="s">
        <v>3876</v>
      </c>
      <c r="C3196" t="s">
        <v>3817</v>
      </c>
      <c r="D3196" s="7" t="s">
        <v>3875</v>
      </c>
      <c r="E3196" s="2" t="b">
        <v>1</v>
      </c>
      <c r="F3196" s="2" t="s">
        <v>3813</v>
      </c>
      <c r="G3196" s="7" t="s">
        <v>181</v>
      </c>
      <c r="H3196" t="s">
        <v>72</v>
      </c>
      <c r="I3196" s="61">
        <v>44853</v>
      </c>
      <c r="J3196" s="2">
        <v>46.4</v>
      </c>
      <c r="K3196" s="2" t="s">
        <v>3935</v>
      </c>
      <c r="L3196" s="9">
        <v>24.7</v>
      </c>
      <c r="M3196" t="s">
        <v>3869</v>
      </c>
      <c r="N3196" s="2" t="s">
        <v>85</v>
      </c>
      <c r="O3196" s="2" t="s">
        <v>3868</v>
      </c>
      <c r="P3196" s="2" t="str">
        <f>VLOOKUP(I3196,Period!A:B,2,FALSE)</f>
        <v>2022H2</v>
      </c>
      <c r="Q3196" s="9">
        <f t="shared" si="585"/>
        <v>38.65</v>
      </c>
      <c r="R3196" s="2">
        <f t="shared" si="595"/>
        <v>40</v>
      </c>
      <c r="S3196" t="str">
        <f t="shared" si="592"/>
        <v>03 Cloudy (40%-90%)</v>
      </c>
      <c r="T3196" t="str">
        <f t="shared" si="596"/>
        <v>44853L8-9_L1CDM-MLB-CLSMJ4485303 Cloudy (40%-90%)</v>
      </c>
      <c r="U3196">
        <f>IF(COUNTIF(T$2:T3195,T3196)&gt;=1,0,1)</f>
        <v>1</v>
      </c>
      <c r="V3196" s="26" t="s">
        <v>895</v>
      </c>
      <c r="W3196" s="86">
        <f t="shared" si="586"/>
        <v>2022</v>
      </c>
      <c r="X3196" s="86">
        <f t="shared" si="587"/>
        <v>10</v>
      </c>
      <c r="Y3196" s="86">
        <f t="shared" si="588"/>
        <v>19</v>
      </c>
      <c r="Z3196" s="86" t="str">
        <f t="shared" si="589"/>
        <v>22</v>
      </c>
      <c r="AA3196" s="86" t="str">
        <f t="shared" si="590"/>
        <v>20</v>
      </c>
      <c r="AB3196" s="86" t="str">
        <f t="shared" si="591"/>
        <v>50</v>
      </c>
      <c r="AC3196" s="86" t="str">
        <f t="shared" si="593"/>
        <v>CLS_MJ_2500X1254px_16m_L8-9_L1_20221019_40CC</v>
      </c>
      <c r="AD3196" s="88" t="str">
        <f t="shared" si="594"/>
        <v>cls_mj_l8-9_l1_2022h2_2500x1254px_16m_20221019t222050_40cc</v>
      </c>
    </row>
    <row r="3197" spans="2:30" x14ac:dyDescent="0.25">
      <c r="B3197" t="s">
        <v>3876</v>
      </c>
      <c r="C3197" t="s">
        <v>3817</v>
      </c>
      <c r="D3197" s="7" t="s">
        <v>3875</v>
      </c>
      <c r="E3197" s="2" t="b">
        <v>1</v>
      </c>
      <c r="F3197" s="2" t="s">
        <v>3813</v>
      </c>
      <c r="G3197" s="7" t="s">
        <v>181</v>
      </c>
      <c r="H3197" t="s">
        <v>72</v>
      </c>
      <c r="I3197" s="61">
        <v>44853</v>
      </c>
      <c r="J3197" s="2">
        <v>47.6</v>
      </c>
      <c r="K3197" s="2" t="s">
        <v>3936</v>
      </c>
      <c r="L3197" s="9">
        <v>52.6</v>
      </c>
      <c r="M3197" t="s">
        <v>3869</v>
      </c>
      <c r="N3197" s="2" t="s">
        <v>85</v>
      </c>
      <c r="O3197" s="2" t="s">
        <v>3868</v>
      </c>
      <c r="P3197" s="2" t="str">
        <f>VLOOKUP(I3197,Period!A:B,2,FALSE)</f>
        <v>2022H2</v>
      </c>
      <c r="Q3197" s="9">
        <f t="shared" si="585"/>
        <v>38.65</v>
      </c>
      <c r="R3197" s="2">
        <f t="shared" si="595"/>
        <v>40</v>
      </c>
      <c r="S3197" t="str">
        <f t="shared" si="592"/>
        <v>03 Cloudy (40%-90%)</v>
      </c>
      <c r="T3197" t="str">
        <f t="shared" si="596"/>
        <v>44853L8-9_L1CDM-MLB-CLSMJ4485303 Cloudy (40%-90%)</v>
      </c>
      <c r="U3197">
        <f>IF(COUNTIF(T$2:T3196,T3197)&gt;=1,0,1)</f>
        <v>0</v>
      </c>
      <c r="V3197" s="26" t="s">
        <v>895</v>
      </c>
      <c r="W3197" s="86">
        <f t="shared" si="586"/>
        <v>2022</v>
      </c>
      <c r="X3197" s="86">
        <f t="shared" si="587"/>
        <v>10</v>
      </c>
      <c r="Y3197" s="86">
        <f t="shared" si="588"/>
        <v>19</v>
      </c>
      <c r="Z3197" s="86" t="str">
        <f t="shared" si="589"/>
        <v>22</v>
      </c>
      <c r="AA3197" s="86" t="str">
        <f t="shared" si="590"/>
        <v>20</v>
      </c>
      <c r="AB3197" s="86" t="str">
        <f t="shared" si="591"/>
        <v>26</v>
      </c>
      <c r="AC3197" s="86" t="str">
        <f t="shared" si="593"/>
        <v>CLS_MJ_2500X1254px_16m_L8-9_L1_20221019_40CC</v>
      </c>
      <c r="AD3197" s="88" t="str">
        <f t="shared" si="594"/>
        <v>cls_mj_l8-9_l1_2022h2_2500x1254px_16m_20221019t222026_40cc</v>
      </c>
    </row>
    <row r="3198" spans="2:30" x14ac:dyDescent="0.25">
      <c r="B3198" t="s">
        <v>3876</v>
      </c>
      <c r="C3198" t="s">
        <v>3817</v>
      </c>
      <c r="D3198" s="7" t="s">
        <v>3875</v>
      </c>
      <c r="E3198" s="2" t="b">
        <v>1</v>
      </c>
      <c r="F3198" s="2" t="s">
        <v>3813</v>
      </c>
      <c r="G3198" s="7" t="s">
        <v>181</v>
      </c>
      <c r="H3198" t="s">
        <v>72</v>
      </c>
      <c r="I3198" s="61">
        <v>44846</v>
      </c>
      <c r="J3198" s="2">
        <v>44</v>
      </c>
      <c r="K3198" s="2" t="s">
        <v>3919</v>
      </c>
      <c r="L3198" s="9">
        <v>72.400000000000006</v>
      </c>
      <c r="M3198" t="s">
        <v>3869</v>
      </c>
      <c r="N3198" s="2" t="s">
        <v>85</v>
      </c>
      <c r="O3198" s="2" t="s">
        <v>3868</v>
      </c>
      <c r="P3198" s="2" t="str">
        <f>VLOOKUP(I3198,Period!A:B,2,FALSE)</f>
        <v>2022H2</v>
      </c>
      <c r="Q3198" s="9">
        <f t="shared" si="585"/>
        <v>72.400000000000006</v>
      </c>
      <c r="R3198" s="2">
        <f t="shared" si="595"/>
        <v>80</v>
      </c>
      <c r="S3198" t="str">
        <f t="shared" si="592"/>
        <v>03 Cloudy (40%-90%)</v>
      </c>
      <c r="T3198" t="str">
        <f t="shared" si="596"/>
        <v>44846L8-9_L1CDM-MLB-CLSMJ4484603 Cloudy (40%-90%)</v>
      </c>
      <c r="U3198">
        <f>IF(COUNTIF(T$2:T3197,T3198)&gt;=1,0,1)</f>
        <v>1</v>
      </c>
      <c r="V3198" s="26" t="s">
        <v>895</v>
      </c>
      <c r="W3198" s="86">
        <f t="shared" si="586"/>
        <v>2022</v>
      </c>
      <c r="X3198" s="86">
        <f t="shared" si="587"/>
        <v>10</v>
      </c>
      <c r="Y3198" s="86">
        <f t="shared" si="588"/>
        <v>12</v>
      </c>
      <c r="Z3198" s="86" t="str">
        <f t="shared" si="589"/>
        <v>22</v>
      </c>
      <c r="AA3198" s="86" t="str">
        <f t="shared" si="590"/>
        <v>14</v>
      </c>
      <c r="AB3198" s="86" t="str">
        <f t="shared" si="591"/>
        <v>37</v>
      </c>
      <c r="AC3198" s="86" t="str">
        <f t="shared" si="593"/>
        <v>CLS_MJ_2500X1254px_16m_L8-9_L1_20221012_80CC</v>
      </c>
      <c r="AD3198" s="88" t="str">
        <f t="shared" si="594"/>
        <v>cls_mj_l8-9_l1_2022h2_2500x1254px_16m_20221012t221437_80cc</v>
      </c>
    </row>
    <row r="3199" spans="2:30" x14ac:dyDescent="0.25">
      <c r="B3199" t="s">
        <v>3876</v>
      </c>
      <c r="C3199" t="s">
        <v>3817</v>
      </c>
      <c r="D3199" s="7" t="s">
        <v>3875</v>
      </c>
      <c r="E3199" s="2" t="b">
        <v>1</v>
      </c>
      <c r="F3199" s="2" t="s">
        <v>3813</v>
      </c>
      <c r="G3199" s="7" t="s">
        <v>181</v>
      </c>
      <c r="H3199" t="s">
        <v>72</v>
      </c>
      <c r="I3199" s="57">
        <v>44845</v>
      </c>
      <c r="J3199" s="2">
        <v>43.7</v>
      </c>
      <c r="K3199" s="2" t="s">
        <v>3923</v>
      </c>
      <c r="L3199" s="9">
        <v>60.4</v>
      </c>
      <c r="M3199" t="s">
        <v>3869</v>
      </c>
      <c r="N3199" s="2" t="s">
        <v>85</v>
      </c>
      <c r="O3199" s="2" t="s">
        <v>3868</v>
      </c>
      <c r="P3199" s="2" t="str">
        <f>VLOOKUP(I3199,Period!A:B,2,FALSE)</f>
        <v>2022H2</v>
      </c>
      <c r="Q3199" s="9">
        <f t="shared" si="585"/>
        <v>53.25</v>
      </c>
      <c r="R3199" s="2">
        <f t="shared" si="595"/>
        <v>60</v>
      </c>
      <c r="S3199" t="str">
        <f t="shared" si="592"/>
        <v>03 Cloudy (40%-90%)</v>
      </c>
      <c r="T3199" t="str">
        <f t="shared" si="596"/>
        <v>44845L8-9_L1CDM-MLB-CLSMJ4484503 Cloudy (40%-90%)</v>
      </c>
      <c r="U3199">
        <f>IF(COUNTIF(T$2:T3198,T3199)&gt;=1,0,1)</f>
        <v>1</v>
      </c>
      <c r="V3199" s="26" t="s">
        <v>895</v>
      </c>
      <c r="W3199" s="86">
        <f t="shared" si="586"/>
        <v>2022</v>
      </c>
      <c r="X3199" s="86">
        <f t="shared" si="587"/>
        <v>10</v>
      </c>
      <c r="Y3199" s="86">
        <f t="shared" si="588"/>
        <v>11</v>
      </c>
      <c r="Z3199" s="86" t="str">
        <f t="shared" si="589"/>
        <v>22</v>
      </c>
      <c r="AA3199" s="86" t="str">
        <f t="shared" si="590"/>
        <v>20</v>
      </c>
      <c r="AB3199" s="86" t="str">
        <f t="shared" si="591"/>
        <v>54</v>
      </c>
      <c r="AC3199" s="86" t="str">
        <f t="shared" si="593"/>
        <v>CLS_MJ_2500X1254px_16m_L8-9_L1_20221011_60CC</v>
      </c>
      <c r="AD3199" s="88" t="str">
        <f t="shared" si="594"/>
        <v>cls_mj_l8-9_l1_2022h2_2500x1254px_16m_20221011t222054_60cc</v>
      </c>
    </row>
    <row r="3200" spans="2:30" x14ac:dyDescent="0.25">
      <c r="B3200" t="s">
        <v>3876</v>
      </c>
      <c r="C3200" t="s">
        <v>3817</v>
      </c>
      <c r="D3200" s="7" t="s">
        <v>3875</v>
      </c>
      <c r="E3200" s="2" t="b">
        <v>1</v>
      </c>
      <c r="F3200" s="2" t="s">
        <v>3813</v>
      </c>
      <c r="G3200" s="7" t="s">
        <v>181</v>
      </c>
      <c r="H3200" t="s">
        <v>72</v>
      </c>
      <c r="I3200" s="57">
        <v>44845</v>
      </c>
      <c r="J3200" s="2">
        <v>44.9</v>
      </c>
      <c r="K3200" s="2" t="s">
        <v>3924</v>
      </c>
      <c r="L3200" s="9">
        <v>46.1</v>
      </c>
      <c r="M3200" t="s">
        <v>3869</v>
      </c>
      <c r="N3200" s="2" t="s">
        <v>85</v>
      </c>
      <c r="O3200" s="2" t="s">
        <v>3868</v>
      </c>
      <c r="P3200" s="2" t="str">
        <f>VLOOKUP(I3200,Period!A:B,2,FALSE)</f>
        <v>2022H2</v>
      </c>
      <c r="Q3200" s="9">
        <f t="shared" si="585"/>
        <v>53.25</v>
      </c>
      <c r="R3200" s="2">
        <f t="shared" si="595"/>
        <v>60</v>
      </c>
      <c r="S3200" t="str">
        <f t="shared" si="592"/>
        <v>03 Cloudy (40%-90%)</v>
      </c>
      <c r="T3200" t="str">
        <f t="shared" si="596"/>
        <v>44845L8-9_L1CDM-MLB-CLSMJ4484503 Cloudy (40%-90%)</v>
      </c>
      <c r="U3200">
        <f>IF(COUNTIF(T$2:T3199,T3200)&gt;=1,0,1)</f>
        <v>0</v>
      </c>
      <c r="V3200" s="26" t="s">
        <v>895</v>
      </c>
      <c r="W3200" s="86">
        <f t="shared" si="586"/>
        <v>2022</v>
      </c>
      <c r="X3200" s="86">
        <f t="shared" si="587"/>
        <v>10</v>
      </c>
      <c r="Y3200" s="86">
        <f t="shared" si="588"/>
        <v>11</v>
      </c>
      <c r="Z3200" s="86" t="str">
        <f t="shared" si="589"/>
        <v>22</v>
      </c>
      <c r="AA3200" s="86" t="str">
        <f t="shared" si="590"/>
        <v>20</v>
      </c>
      <c r="AB3200" s="86" t="str">
        <f t="shared" si="591"/>
        <v>30</v>
      </c>
      <c r="AC3200" s="86" t="str">
        <f t="shared" si="593"/>
        <v>CLS_MJ_2500X1254px_16m_L8-9_L1_20221011_60CC</v>
      </c>
      <c r="AD3200" s="88" t="str">
        <f t="shared" si="594"/>
        <v>cls_mj_l8-9_l1_2022h2_2500x1254px_16m_20221011t222030_60cc</v>
      </c>
    </row>
    <row r="3201" spans="2:30" x14ac:dyDescent="0.25">
      <c r="B3201" t="s">
        <v>3876</v>
      </c>
      <c r="C3201" t="s">
        <v>3817</v>
      </c>
      <c r="D3201" s="7" t="s">
        <v>3875</v>
      </c>
      <c r="E3201" s="2" t="b">
        <v>1</v>
      </c>
      <c r="F3201" s="2" t="s">
        <v>3813</v>
      </c>
      <c r="G3201" s="7" t="s">
        <v>181</v>
      </c>
      <c r="H3201" t="s">
        <v>72</v>
      </c>
      <c r="I3201" s="57">
        <v>44838</v>
      </c>
      <c r="J3201" s="2">
        <v>41.1</v>
      </c>
      <c r="K3201" s="2" t="s">
        <v>3958</v>
      </c>
      <c r="L3201" s="9">
        <v>79.599999999999994</v>
      </c>
      <c r="M3201" t="s">
        <v>3869</v>
      </c>
      <c r="N3201" s="2" t="s">
        <v>85</v>
      </c>
      <c r="O3201" s="2" t="s">
        <v>3868</v>
      </c>
      <c r="P3201" s="2" t="str">
        <f>VLOOKUP(I3201,Period!A:B,2,FALSE)</f>
        <v>2022H2</v>
      </c>
      <c r="Q3201" s="9">
        <f t="shared" si="585"/>
        <v>79.599999999999994</v>
      </c>
      <c r="R3201" s="2">
        <f t="shared" si="595"/>
        <v>80</v>
      </c>
      <c r="S3201" t="str">
        <f t="shared" si="592"/>
        <v>03 Cloudy (40%-90%)</v>
      </c>
      <c r="T3201" t="str">
        <f t="shared" si="596"/>
        <v>44838L8-9_L1CDM-MLB-CLSMJ4483803 Cloudy (40%-90%)</v>
      </c>
      <c r="U3201">
        <f>IF(COUNTIF(T$2:T3200,T3201)&gt;=1,0,1)</f>
        <v>1</v>
      </c>
      <c r="V3201" s="26" t="s">
        <v>895</v>
      </c>
      <c r="W3201" s="86">
        <f t="shared" si="586"/>
        <v>2022</v>
      </c>
      <c r="X3201" s="86">
        <f t="shared" si="587"/>
        <v>10</v>
      </c>
      <c r="Y3201" s="86" t="str">
        <f t="shared" si="588"/>
        <v>04</v>
      </c>
      <c r="Z3201" s="86" t="str">
        <f t="shared" si="589"/>
        <v>22</v>
      </c>
      <c r="AA3201" s="86" t="str">
        <f t="shared" si="590"/>
        <v>14</v>
      </c>
      <c r="AB3201" s="86" t="str">
        <f t="shared" si="591"/>
        <v>49</v>
      </c>
      <c r="AC3201" s="86" t="str">
        <f t="shared" si="593"/>
        <v>CLS_MJ_2500X1254px_16m_L8-9_L1_20221004_80CC</v>
      </c>
      <c r="AD3201" s="88" t="str">
        <f t="shared" si="594"/>
        <v>cls_mj_l8-9_l1_2022h2_2500x1254px_16m_20221004t221449_80cc</v>
      </c>
    </row>
    <row r="3202" spans="2:30" x14ac:dyDescent="0.25">
      <c r="B3202" t="s">
        <v>3876</v>
      </c>
      <c r="C3202" t="s">
        <v>3817</v>
      </c>
      <c r="D3202" s="7" t="s">
        <v>3875</v>
      </c>
      <c r="E3202" s="2" t="b">
        <v>1</v>
      </c>
      <c r="F3202" s="2" t="s">
        <v>3813</v>
      </c>
      <c r="G3202" s="7" t="s">
        <v>181</v>
      </c>
      <c r="H3202" t="s">
        <v>72</v>
      </c>
      <c r="I3202" s="61">
        <v>44837</v>
      </c>
      <c r="J3202" s="2">
        <v>40.700000000000003</v>
      </c>
      <c r="K3202" s="2" t="s">
        <v>3929</v>
      </c>
      <c r="L3202" s="9">
        <v>67.900000000000006</v>
      </c>
      <c r="M3202" t="s">
        <v>3869</v>
      </c>
      <c r="N3202" s="2" t="s">
        <v>85</v>
      </c>
      <c r="O3202" s="2" t="s">
        <v>3868</v>
      </c>
      <c r="P3202" s="2" t="str">
        <f>VLOOKUP(I3202,Period!A:B,2,FALSE)</f>
        <v>2022H2</v>
      </c>
      <c r="Q3202" s="9">
        <f t="shared" ref="Q3202:Q3265" si="597">AVERAGEIFS(L:L,I:I,I3202,H:H,H3202,C:C,C3202,B:B,B3202)</f>
        <v>72.400000000000006</v>
      </c>
      <c r="R3202" s="2">
        <f t="shared" si="595"/>
        <v>80</v>
      </c>
      <c r="S3202" t="str">
        <f t="shared" si="592"/>
        <v>03 Cloudy (40%-90%)</v>
      </c>
      <c r="T3202" t="str">
        <f t="shared" si="596"/>
        <v>44837L8-9_L1CDM-MLB-CLSMJ4483703 Cloudy (40%-90%)</v>
      </c>
      <c r="U3202">
        <f>IF(COUNTIF(T$2:T3201,T3202)&gt;=1,0,1)</f>
        <v>1</v>
      </c>
      <c r="V3202" s="26" t="s">
        <v>895</v>
      </c>
      <c r="W3202" s="86">
        <f t="shared" ref="W3202:W3265" si="598">YEAR(I3202)</f>
        <v>2022</v>
      </c>
      <c r="X3202" s="86">
        <f t="shared" ref="X3202:X3265" si="599">IF(LEN(MONTH(I3202))=1,CONCATENATE("0",MONTH(I3202)),MONTH(I3202))</f>
        <v>10</v>
      </c>
      <c r="Y3202" s="86" t="str">
        <f t="shared" ref="Y3202:Y3265" si="600">IF(LEN(DAY(I3202))=1,CONCATENATE("0",DAY(I3202)),DAY(I3202))</f>
        <v>03</v>
      </c>
      <c r="Z3202" s="86" t="str">
        <f t="shared" ref="Z3202:Z3265" si="601">LEFT(K3202,2)</f>
        <v>22</v>
      </c>
      <c r="AA3202" s="86" t="str">
        <f t="shared" ref="AA3202:AA3265" si="602">MID(K3202,4,2)</f>
        <v>20</v>
      </c>
      <c r="AB3202" s="86" t="str">
        <f t="shared" ref="AB3202:AB3265" si="603">MID(K3202,7,2)</f>
        <v>44</v>
      </c>
      <c r="AC3202" s="86" t="str">
        <f t="shared" si="593"/>
        <v>CLS_MJ_2500X1254px_16m_L8-9_L1_20221003_80CC</v>
      </c>
      <c r="AD3202" s="88" t="str">
        <f t="shared" si="594"/>
        <v>cls_mj_l8-9_l1_2022h2_2500x1254px_16m_20221003t222044_80cc</v>
      </c>
    </row>
    <row r="3203" spans="2:30" x14ac:dyDescent="0.25">
      <c r="B3203" t="s">
        <v>3876</v>
      </c>
      <c r="C3203" t="s">
        <v>3817</v>
      </c>
      <c r="D3203" s="7" t="s">
        <v>3875</v>
      </c>
      <c r="E3203" s="2" t="b">
        <v>1</v>
      </c>
      <c r="F3203" s="2" t="s">
        <v>3813</v>
      </c>
      <c r="G3203" s="7" t="s">
        <v>181</v>
      </c>
      <c r="H3203" t="s">
        <v>72</v>
      </c>
      <c r="I3203" s="61">
        <v>44837</v>
      </c>
      <c r="J3203" s="2">
        <v>41.9</v>
      </c>
      <c r="K3203" s="2" t="s">
        <v>3930</v>
      </c>
      <c r="L3203" s="9">
        <v>76.900000000000006</v>
      </c>
      <c r="M3203" t="s">
        <v>3869</v>
      </c>
      <c r="N3203" s="2" t="s">
        <v>85</v>
      </c>
      <c r="O3203" s="2" t="s">
        <v>3868</v>
      </c>
      <c r="P3203" s="2" t="str">
        <f>VLOOKUP(I3203,Period!A:B,2,FALSE)</f>
        <v>2022H2</v>
      </c>
      <c r="Q3203" s="9">
        <f t="shared" si="597"/>
        <v>72.400000000000006</v>
      </c>
      <c r="R3203" s="2">
        <f t="shared" si="595"/>
        <v>80</v>
      </c>
      <c r="S3203" t="str">
        <f t="shared" ref="S3203:S3266" si="604">IF(R3203=0,"01 Clear (0%)",IF(R3203&lt;=30,"02 Sunny (10%-30%)",IF(R3203&lt;=90,"03 Cloudy (40%-90%)","04 Overcast (100%)")))</f>
        <v>03 Cloudy (40%-90%)</v>
      </c>
      <c r="T3203" t="str">
        <f t="shared" si="596"/>
        <v>44837L8-9_L1CDM-MLB-CLSMJ4483703 Cloudy (40%-90%)</v>
      </c>
      <c r="U3203">
        <f>IF(COUNTIF(T$2:T3202,T3203)&gt;=1,0,1)</f>
        <v>0</v>
      </c>
      <c r="V3203" s="26" t="s">
        <v>895</v>
      </c>
      <c r="W3203" s="86">
        <f t="shared" si="598"/>
        <v>2022</v>
      </c>
      <c r="X3203" s="86">
        <f t="shared" si="599"/>
        <v>10</v>
      </c>
      <c r="Y3203" s="86" t="str">
        <f t="shared" si="600"/>
        <v>03</v>
      </c>
      <c r="Z3203" s="86" t="str">
        <f t="shared" si="601"/>
        <v>22</v>
      </c>
      <c r="AA3203" s="86" t="str">
        <f t="shared" si="602"/>
        <v>20</v>
      </c>
      <c r="AB3203" s="86" t="str">
        <f t="shared" si="603"/>
        <v>20</v>
      </c>
      <c r="AC3203" s="86" t="str">
        <f t="shared" ref="AC3203:AC3266" si="605">CONCATENATE(RIGHT(C3203,3),"_",H3203,"_",M3203,"_",O3203,"_",B3203,"_",W3203,X3203,Y3203,"_",R3203,"CC")</f>
        <v>CLS_MJ_2500X1254px_16m_L8-9_L1_20221003_80CC</v>
      </c>
      <c r="AD3203" s="88" t="str">
        <f t="shared" si="594"/>
        <v>cls_mj_l8-9_l1_2022h2_2500x1254px_16m_20221003t222020_80cc</v>
      </c>
    </row>
    <row r="3204" spans="2:30" x14ac:dyDescent="0.25">
      <c r="B3204" t="s">
        <v>3876</v>
      </c>
      <c r="C3204" t="s">
        <v>3817</v>
      </c>
      <c r="D3204" s="7" t="s">
        <v>3875</v>
      </c>
      <c r="E3204" s="2" t="b">
        <v>1</v>
      </c>
      <c r="F3204" s="2" t="s">
        <v>3813</v>
      </c>
      <c r="G3204" s="7" t="s">
        <v>181</v>
      </c>
      <c r="H3204" t="s">
        <v>72</v>
      </c>
      <c r="I3204" s="61">
        <v>44830</v>
      </c>
      <c r="J3204" s="2">
        <v>38.1</v>
      </c>
      <c r="K3204" s="2" t="s">
        <v>3928</v>
      </c>
      <c r="L3204" s="9">
        <v>48.3</v>
      </c>
      <c r="M3204" t="s">
        <v>3869</v>
      </c>
      <c r="N3204" s="2" t="s">
        <v>85</v>
      </c>
      <c r="O3204" s="2" t="s">
        <v>3868</v>
      </c>
      <c r="P3204" s="2" t="str">
        <f>VLOOKUP(I3204,Period!A:B,2,FALSE)</f>
        <v>2022H2</v>
      </c>
      <c r="Q3204" s="9">
        <f t="shared" si="597"/>
        <v>48.3</v>
      </c>
      <c r="R3204" s="2">
        <f t="shared" si="595"/>
        <v>50</v>
      </c>
      <c r="S3204" t="str">
        <f t="shared" si="604"/>
        <v>03 Cloudy (40%-90%)</v>
      </c>
      <c r="T3204" t="str">
        <f t="shared" si="596"/>
        <v>44830L8-9_L1CDM-MLB-CLSMJ4483003 Cloudy (40%-90%)</v>
      </c>
      <c r="U3204">
        <f>IF(COUNTIF(T$2:T3203,T3204)&gt;=1,0,1)</f>
        <v>1</v>
      </c>
      <c r="V3204" s="26" t="s">
        <v>895</v>
      </c>
      <c r="W3204" s="86">
        <f t="shared" si="598"/>
        <v>2022</v>
      </c>
      <c r="X3204" s="86" t="str">
        <f t="shared" si="599"/>
        <v>09</v>
      </c>
      <c r="Y3204" s="86">
        <f t="shared" si="600"/>
        <v>26</v>
      </c>
      <c r="Z3204" s="86" t="str">
        <f t="shared" si="601"/>
        <v>22</v>
      </c>
      <c r="AA3204" s="86" t="str">
        <f t="shared" si="602"/>
        <v>14</v>
      </c>
      <c r="AB3204" s="86" t="str">
        <f t="shared" si="603"/>
        <v>34</v>
      </c>
      <c r="AC3204" s="86" t="str">
        <f t="shared" si="605"/>
        <v>CLS_MJ_2500X1254px_16m_L8-9_L1_20220926_50CC</v>
      </c>
      <c r="AD3204" s="88" t="str">
        <f t="shared" si="594"/>
        <v>cls_mj_l8-9_l1_2022h2_2500x1254px_16m_20220926t221434_50cc</v>
      </c>
    </row>
    <row r="3205" spans="2:30" x14ac:dyDescent="0.25">
      <c r="B3205" t="s">
        <v>3876</v>
      </c>
      <c r="C3205" t="s">
        <v>3817</v>
      </c>
      <c r="D3205" s="7" t="s">
        <v>3875</v>
      </c>
      <c r="E3205" s="2" t="b">
        <v>1</v>
      </c>
      <c r="F3205" s="2" t="s">
        <v>3813</v>
      </c>
      <c r="G3205" s="7" t="s">
        <v>181</v>
      </c>
      <c r="H3205" t="s">
        <v>72</v>
      </c>
      <c r="I3205" s="57">
        <v>44829</v>
      </c>
      <c r="J3205" s="2">
        <v>37.700000000000003</v>
      </c>
      <c r="K3205" s="2" t="s">
        <v>3959</v>
      </c>
      <c r="L3205" s="9">
        <v>97.5</v>
      </c>
      <c r="M3205" t="s">
        <v>3869</v>
      </c>
      <c r="N3205" s="2" t="s">
        <v>85</v>
      </c>
      <c r="O3205" s="2" t="s">
        <v>3868</v>
      </c>
      <c r="P3205" s="2" t="str">
        <f>VLOOKUP(I3205,Period!A:B,2,FALSE)</f>
        <v>2022H2</v>
      </c>
      <c r="Q3205" s="9">
        <f t="shared" si="597"/>
        <v>97.8</v>
      </c>
      <c r="R3205" s="2">
        <f t="shared" si="595"/>
        <v>100</v>
      </c>
      <c r="S3205" t="str">
        <f t="shared" si="604"/>
        <v>04 Overcast (100%)</v>
      </c>
      <c r="T3205" t="str">
        <f t="shared" si="596"/>
        <v>44829L8-9_L1CDM-MLB-CLSMJ4482904 Overcast (100%)</v>
      </c>
      <c r="U3205">
        <f>IF(COUNTIF(T$2:T3204,T3205)&gt;=1,0,1)</f>
        <v>1</v>
      </c>
      <c r="V3205" s="26" t="s">
        <v>895</v>
      </c>
      <c r="W3205" s="86">
        <f t="shared" si="598"/>
        <v>2022</v>
      </c>
      <c r="X3205" s="86" t="str">
        <f t="shared" si="599"/>
        <v>09</v>
      </c>
      <c r="Y3205" s="86">
        <f t="shared" si="600"/>
        <v>25</v>
      </c>
      <c r="Z3205" s="86" t="str">
        <f t="shared" si="601"/>
        <v>22</v>
      </c>
      <c r="AA3205" s="86" t="str">
        <f t="shared" si="602"/>
        <v>21</v>
      </c>
      <c r="AB3205" s="86" t="str">
        <f t="shared" si="603"/>
        <v>02</v>
      </c>
      <c r="AC3205" s="86" t="str">
        <f t="shared" si="605"/>
        <v>CLS_MJ_2500X1254px_16m_L8-9_L1_20220925_100CC</v>
      </c>
      <c r="AD3205" s="88" t="str">
        <f t="shared" si="594"/>
        <v>cls_mj_l8-9_l1_2022h2_2500x1254px_16m_20220925t222102_100cc</v>
      </c>
    </row>
    <row r="3206" spans="2:30" x14ac:dyDescent="0.25">
      <c r="B3206" t="s">
        <v>3876</v>
      </c>
      <c r="C3206" t="s">
        <v>3817</v>
      </c>
      <c r="D3206" s="7" t="s">
        <v>3875</v>
      </c>
      <c r="E3206" s="2" t="b">
        <v>1</v>
      </c>
      <c r="F3206" s="2" t="s">
        <v>3813</v>
      </c>
      <c r="G3206" s="7" t="s">
        <v>181</v>
      </c>
      <c r="H3206" t="s">
        <v>72</v>
      </c>
      <c r="I3206" s="57">
        <v>44829</v>
      </c>
      <c r="J3206" s="2">
        <v>39</v>
      </c>
      <c r="K3206" s="2" t="s">
        <v>3960</v>
      </c>
      <c r="L3206" s="9">
        <v>98.1</v>
      </c>
      <c r="M3206" t="s">
        <v>3869</v>
      </c>
      <c r="N3206" s="2" t="s">
        <v>85</v>
      </c>
      <c r="O3206" s="2" t="s">
        <v>3868</v>
      </c>
      <c r="P3206" s="2" t="str">
        <f>VLOOKUP(I3206,Period!A:B,2,FALSE)</f>
        <v>2022H2</v>
      </c>
      <c r="Q3206" s="9">
        <f t="shared" si="597"/>
        <v>97.8</v>
      </c>
      <c r="R3206" s="2">
        <f t="shared" si="595"/>
        <v>100</v>
      </c>
      <c r="S3206" t="str">
        <f t="shared" si="604"/>
        <v>04 Overcast (100%)</v>
      </c>
      <c r="T3206" t="str">
        <f t="shared" si="596"/>
        <v>44829L8-9_L1CDM-MLB-CLSMJ4482904 Overcast (100%)</v>
      </c>
      <c r="U3206">
        <f>IF(COUNTIF(T$2:T3205,T3206)&gt;=1,0,1)</f>
        <v>0</v>
      </c>
      <c r="V3206" s="26" t="s">
        <v>895</v>
      </c>
      <c r="W3206" s="86">
        <f t="shared" si="598"/>
        <v>2022</v>
      </c>
      <c r="X3206" s="86" t="str">
        <f t="shared" si="599"/>
        <v>09</v>
      </c>
      <c r="Y3206" s="86">
        <f t="shared" si="600"/>
        <v>25</v>
      </c>
      <c r="Z3206" s="86" t="str">
        <f t="shared" si="601"/>
        <v>22</v>
      </c>
      <c r="AA3206" s="86" t="str">
        <f t="shared" si="602"/>
        <v>20</v>
      </c>
      <c r="AB3206" s="86" t="str">
        <f t="shared" si="603"/>
        <v>38</v>
      </c>
      <c r="AC3206" s="86" t="str">
        <f t="shared" si="605"/>
        <v>CLS_MJ_2500X1254px_16m_L8-9_L1_20220925_100CC</v>
      </c>
      <c r="AD3206" s="88" t="str">
        <f t="shared" si="594"/>
        <v>cls_mj_l8-9_l1_2022h2_2500x1254px_16m_20220925t222038_100cc</v>
      </c>
    </row>
    <row r="3207" spans="2:30" x14ac:dyDescent="0.25">
      <c r="B3207" t="s">
        <v>3876</v>
      </c>
      <c r="C3207" t="s">
        <v>3817</v>
      </c>
      <c r="D3207" s="7" t="s">
        <v>3875</v>
      </c>
      <c r="E3207" s="2" t="b">
        <v>1</v>
      </c>
      <c r="F3207" s="2" t="s">
        <v>3813</v>
      </c>
      <c r="G3207" s="7" t="s">
        <v>181</v>
      </c>
      <c r="H3207" t="s">
        <v>72</v>
      </c>
      <c r="I3207" s="57">
        <v>44822</v>
      </c>
      <c r="J3207" s="2">
        <v>35.1</v>
      </c>
      <c r="K3207" s="2" t="s">
        <v>3961</v>
      </c>
      <c r="L3207" s="9">
        <v>93.5</v>
      </c>
      <c r="M3207" t="s">
        <v>3869</v>
      </c>
      <c r="N3207" s="2" t="s">
        <v>85</v>
      </c>
      <c r="O3207" s="2" t="s">
        <v>3868</v>
      </c>
      <c r="P3207" s="2" t="str">
        <f>VLOOKUP(I3207,Period!A:B,2,FALSE)</f>
        <v>2022H2</v>
      </c>
      <c r="Q3207" s="9">
        <f t="shared" si="597"/>
        <v>93.5</v>
      </c>
      <c r="R3207" s="2">
        <f t="shared" si="595"/>
        <v>100</v>
      </c>
      <c r="S3207" t="str">
        <f t="shared" si="604"/>
        <v>04 Overcast (100%)</v>
      </c>
      <c r="T3207" t="str">
        <f t="shared" si="596"/>
        <v>44822L8-9_L1CDM-MLB-CLSMJ4482204 Overcast (100%)</v>
      </c>
      <c r="U3207">
        <f>IF(COUNTIF(T$2:T3206,T3207)&gt;=1,0,1)</f>
        <v>1</v>
      </c>
      <c r="V3207" s="26" t="s">
        <v>895</v>
      </c>
      <c r="W3207" s="86">
        <f t="shared" si="598"/>
        <v>2022</v>
      </c>
      <c r="X3207" s="86" t="str">
        <f t="shared" si="599"/>
        <v>09</v>
      </c>
      <c r="Y3207" s="86">
        <f t="shared" si="600"/>
        <v>18</v>
      </c>
      <c r="Z3207" s="86" t="str">
        <f t="shared" si="601"/>
        <v>22</v>
      </c>
      <c r="AA3207" s="86" t="str">
        <f t="shared" si="602"/>
        <v>14</v>
      </c>
      <c r="AB3207" s="86" t="str">
        <f t="shared" si="603"/>
        <v>51</v>
      </c>
      <c r="AC3207" s="86" t="str">
        <f t="shared" si="605"/>
        <v>CLS_MJ_2500X1254px_16m_L8-9_L1_20220918_100CC</v>
      </c>
      <c r="AD3207" s="88" t="str">
        <f t="shared" si="594"/>
        <v>cls_mj_l8-9_l1_2022h2_2500x1254px_16m_20220918t221451_100cc</v>
      </c>
    </row>
    <row r="3208" spans="2:30" x14ac:dyDescent="0.25">
      <c r="B3208" t="s">
        <v>3876</v>
      </c>
      <c r="C3208" t="s">
        <v>3817</v>
      </c>
      <c r="D3208" s="7" t="s">
        <v>3875</v>
      </c>
      <c r="E3208" s="2" t="b">
        <v>1</v>
      </c>
      <c r="F3208" s="2" t="s">
        <v>3813</v>
      </c>
      <c r="G3208" s="7" t="s">
        <v>181</v>
      </c>
      <c r="H3208" t="s">
        <v>72</v>
      </c>
      <c r="I3208" s="61">
        <v>44821</v>
      </c>
      <c r="J3208" s="2">
        <v>34.6</v>
      </c>
      <c r="K3208" s="2" t="s">
        <v>3962</v>
      </c>
      <c r="L3208" s="9">
        <v>31.8</v>
      </c>
      <c r="M3208" t="s">
        <v>3869</v>
      </c>
      <c r="N3208" s="2" t="s">
        <v>85</v>
      </c>
      <c r="O3208" s="2" t="s">
        <v>3868</v>
      </c>
      <c r="P3208" s="2" t="str">
        <f>VLOOKUP(I3208,Period!A:B,2,FALSE)</f>
        <v>2022H2</v>
      </c>
      <c r="Q3208" s="9">
        <f t="shared" si="597"/>
        <v>41.05</v>
      </c>
      <c r="R3208" s="2">
        <f t="shared" si="595"/>
        <v>50</v>
      </c>
      <c r="S3208" t="str">
        <f t="shared" si="604"/>
        <v>03 Cloudy (40%-90%)</v>
      </c>
      <c r="T3208" t="str">
        <f t="shared" si="596"/>
        <v>44821L8-9_L1CDM-MLB-CLSMJ4482103 Cloudy (40%-90%)</v>
      </c>
      <c r="U3208">
        <f>IF(COUNTIF(T$2:T3207,T3208)&gt;=1,0,1)</f>
        <v>1</v>
      </c>
      <c r="V3208" s="26" t="s">
        <v>895</v>
      </c>
      <c r="W3208" s="86">
        <f t="shared" si="598"/>
        <v>2022</v>
      </c>
      <c r="X3208" s="86" t="str">
        <f t="shared" si="599"/>
        <v>09</v>
      </c>
      <c r="Y3208" s="86">
        <f t="shared" si="600"/>
        <v>17</v>
      </c>
      <c r="Z3208" s="86" t="str">
        <f t="shared" si="601"/>
        <v>22</v>
      </c>
      <c r="AA3208" s="86" t="str">
        <f t="shared" si="602"/>
        <v>20</v>
      </c>
      <c r="AB3208" s="86" t="str">
        <f t="shared" si="603"/>
        <v>42</v>
      </c>
      <c r="AC3208" s="86" t="str">
        <f t="shared" si="605"/>
        <v>CLS_MJ_2500X1254px_16m_L8-9_L1_20220917_50CC</v>
      </c>
      <c r="AD3208" s="88" t="str">
        <f t="shared" si="594"/>
        <v>cls_mj_l8-9_l1_2022h2_2500x1254px_16m_20220917t222042_50cc</v>
      </c>
    </row>
    <row r="3209" spans="2:30" x14ac:dyDescent="0.25">
      <c r="B3209" t="s">
        <v>3876</v>
      </c>
      <c r="C3209" t="s">
        <v>3817</v>
      </c>
      <c r="D3209" s="7" t="s">
        <v>3875</v>
      </c>
      <c r="E3209" s="2" t="b">
        <v>1</v>
      </c>
      <c r="F3209" s="2" t="s">
        <v>3813</v>
      </c>
      <c r="G3209" s="7" t="s">
        <v>181</v>
      </c>
      <c r="H3209" t="s">
        <v>72</v>
      </c>
      <c r="I3209" s="61">
        <v>44821</v>
      </c>
      <c r="J3209" s="2">
        <v>35.9</v>
      </c>
      <c r="K3209" s="2" t="s">
        <v>3963</v>
      </c>
      <c r="L3209" s="9">
        <v>50.3</v>
      </c>
      <c r="M3209" t="s">
        <v>3869</v>
      </c>
      <c r="N3209" s="2" t="s">
        <v>85</v>
      </c>
      <c r="O3209" s="2" t="s">
        <v>3868</v>
      </c>
      <c r="P3209" s="2" t="str">
        <f>VLOOKUP(I3209,Period!A:B,2,FALSE)</f>
        <v>2022H2</v>
      </c>
      <c r="Q3209" s="9">
        <f t="shared" si="597"/>
        <v>41.05</v>
      </c>
      <c r="R3209" s="2">
        <f t="shared" si="595"/>
        <v>50</v>
      </c>
      <c r="S3209" t="str">
        <f t="shared" si="604"/>
        <v>03 Cloudy (40%-90%)</v>
      </c>
      <c r="T3209" t="str">
        <f t="shared" si="596"/>
        <v>44821L8-9_L1CDM-MLB-CLSMJ4482103 Cloudy (40%-90%)</v>
      </c>
      <c r="U3209">
        <f>IF(COUNTIF(T$2:T3208,T3209)&gt;=1,0,1)</f>
        <v>0</v>
      </c>
      <c r="V3209" s="26" t="s">
        <v>895</v>
      </c>
      <c r="W3209" s="86">
        <f t="shared" si="598"/>
        <v>2022</v>
      </c>
      <c r="X3209" s="86" t="str">
        <f t="shared" si="599"/>
        <v>09</v>
      </c>
      <c r="Y3209" s="86">
        <f t="shared" si="600"/>
        <v>17</v>
      </c>
      <c r="Z3209" s="86" t="str">
        <f t="shared" si="601"/>
        <v>22</v>
      </c>
      <c r="AA3209" s="86" t="str">
        <f t="shared" si="602"/>
        <v>20</v>
      </c>
      <c r="AB3209" s="86" t="str">
        <f t="shared" si="603"/>
        <v>18</v>
      </c>
      <c r="AC3209" s="86" t="str">
        <f t="shared" si="605"/>
        <v>CLS_MJ_2500X1254px_16m_L8-9_L1_20220917_50CC</v>
      </c>
      <c r="AD3209" s="88" t="str">
        <f t="shared" si="594"/>
        <v>cls_mj_l8-9_l1_2022h2_2500x1254px_16m_20220917t222018_50cc</v>
      </c>
    </row>
    <row r="3210" spans="2:30" x14ac:dyDescent="0.25">
      <c r="B3210" t="s">
        <v>3876</v>
      </c>
      <c r="C3210" t="s">
        <v>3817</v>
      </c>
      <c r="D3210" s="7" t="s">
        <v>3875</v>
      </c>
      <c r="E3210" s="2" t="b">
        <v>1</v>
      </c>
      <c r="F3210" s="2" t="s">
        <v>3813</v>
      </c>
      <c r="G3210" s="7" t="s">
        <v>181</v>
      </c>
      <c r="H3210" t="s">
        <v>72</v>
      </c>
      <c r="I3210" s="61">
        <v>44814</v>
      </c>
      <c r="J3210" s="2">
        <v>32</v>
      </c>
      <c r="K3210" s="2" t="s">
        <v>3964</v>
      </c>
      <c r="L3210" s="9">
        <v>35.799999999999997</v>
      </c>
      <c r="M3210" t="s">
        <v>3869</v>
      </c>
      <c r="N3210" s="2" t="s">
        <v>85</v>
      </c>
      <c r="O3210" s="2" t="s">
        <v>3868</v>
      </c>
      <c r="P3210" s="2" t="str">
        <f>VLOOKUP(I3210,Period!A:B,2,FALSE)</f>
        <v>2022H2</v>
      </c>
      <c r="Q3210" s="9">
        <f t="shared" si="597"/>
        <v>35.799999999999997</v>
      </c>
      <c r="R3210" s="2">
        <f t="shared" si="595"/>
        <v>40</v>
      </c>
      <c r="S3210" t="str">
        <f t="shared" si="604"/>
        <v>03 Cloudy (40%-90%)</v>
      </c>
      <c r="T3210" t="str">
        <f t="shared" si="596"/>
        <v>44814L8-9_L1CDM-MLB-CLSMJ4481403 Cloudy (40%-90%)</v>
      </c>
      <c r="U3210">
        <f>IF(COUNTIF(T$2:T3209,T3210)&gt;=1,0,1)</f>
        <v>1</v>
      </c>
      <c r="V3210" s="26" t="s">
        <v>895</v>
      </c>
      <c r="W3210" s="86">
        <f t="shared" si="598"/>
        <v>2022</v>
      </c>
      <c r="X3210" s="86" t="str">
        <f t="shared" si="599"/>
        <v>09</v>
      </c>
      <c r="Y3210" s="86">
        <f t="shared" si="600"/>
        <v>10</v>
      </c>
      <c r="Z3210" s="86" t="str">
        <f t="shared" si="601"/>
        <v>22</v>
      </c>
      <c r="AA3210" s="86" t="str">
        <f t="shared" si="602"/>
        <v>14</v>
      </c>
      <c r="AB3210" s="86" t="str">
        <f t="shared" si="603"/>
        <v>27</v>
      </c>
      <c r="AC3210" s="86" t="str">
        <f t="shared" si="605"/>
        <v>CLS_MJ_2500X1254px_16m_L8-9_L1_20220910_40CC</v>
      </c>
      <c r="AD3210" s="88" t="str">
        <f t="shared" si="594"/>
        <v>cls_mj_l8-9_l1_2022h2_2500x1254px_16m_20220910t221427_40cc</v>
      </c>
    </row>
    <row r="3211" spans="2:30" x14ac:dyDescent="0.25">
      <c r="B3211" t="s">
        <v>3876</v>
      </c>
      <c r="C3211" t="s">
        <v>3817</v>
      </c>
      <c r="D3211" s="7" t="s">
        <v>3875</v>
      </c>
      <c r="E3211" s="2" t="b">
        <v>1</v>
      </c>
      <c r="F3211" s="2" t="s">
        <v>3813</v>
      </c>
      <c r="G3211" s="7" t="s">
        <v>181</v>
      </c>
      <c r="H3211" t="s">
        <v>72</v>
      </c>
      <c r="I3211" s="57">
        <v>44813</v>
      </c>
      <c r="J3211" s="2">
        <v>31.6</v>
      </c>
      <c r="K3211" s="2" t="s">
        <v>3965</v>
      </c>
      <c r="L3211" s="9">
        <v>8.8000000000000007</v>
      </c>
      <c r="M3211" t="s">
        <v>3869</v>
      </c>
      <c r="N3211" s="2" t="s">
        <v>85</v>
      </c>
      <c r="O3211" s="2" t="s">
        <v>3868</v>
      </c>
      <c r="P3211" s="2" t="str">
        <f>VLOOKUP(I3211,Period!A:B,2,FALSE)</f>
        <v>2022H2</v>
      </c>
      <c r="Q3211" s="9">
        <f t="shared" si="597"/>
        <v>5.3500000000000005</v>
      </c>
      <c r="R3211" s="2">
        <f t="shared" si="595"/>
        <v>10</v>
      </c>
      <c r="S3211" t="str">
        <f t="shared" si="604"/>
        <v>02 Sunny (10%-30%)</v>
      </c>
      <c r="T3211" t="str">
        <f t="shared" si="596"/>
        <v>44813L8-9_L1CDM-MLB-CLSMJ4481302 Sunny (10%-30%)</v>
      </c>
      <c r="U3211">
        <f>IF(COUNTIF(T$2:T3210,T3211)&gt;=1,0,1)</f>
        <v>1</v>
      </c>
      <c r="V3211" s="26" t="s">
        <v>895</v>
      </c>
      <c r="W3211" s="86">
        <f t="shared" si="598"/>
        <v>2022</v>
      </c>
      <c r="X3211" s="86" t="str">
        <f t="shared" si="599"/>
        <v>09</v>
      </c>
      <c r="Y3211" s="86" t="str">
        <f t="shared" si="600"/>
        <v>09</v>
      </c>
      <c r="Z3211" s="86" t="str">
        <f t="shared" si="601"/>
        <v>22</v>
      </c>
      <c r="AA3211" s="86" t="str">
        <f t="shared" si="602"/>
        <v>20</v>
      </c>
      <c r="AB3211" s="86" t="str">
        <f t="shared" si="603"/>
        <v>59</v>
      </c>
      <c r="AC3211" s="86" t="str">
        <f t="shared" si="605"/>
        <v>CLS_MJ_2500X1254px_16m_L8-9_L1_20220909_10CC</v>
      </c>
      <c r="AD3211" s="88" t="str">
        <f t="shared" si="594"/>
        <v>cls_mj_l8-9_l1_2022h2_2500x1254px_16m_20220909t222059_10cc</v>
      </c>
    </row>
    <row r="3212" spans="2:30" x14ac:dyDescent="0.25">
      <c r="B3212" t="s">
        <v>3876</v>
      </c>
      <c r="C3212" t="s">
        <v>3817</v>
      </c>
      <c r="D3212" s="7" t="s">
        <v>3875</v>
      </c>
      <c r="E3212" s="2" t="b">
        <v>1</v>
      </c>
      <c r="F3212" s="2" t="s">
        <v>3813</v>
      </c>
      <c r="G3212" s="7" t="s">
        <v>181</v>
      </c>
      <c r="H3212" t="s">
        <v>72</v>
      </c>
      <c r="I3212" s="57">
        <v>44813</v>
      </c>
      <c r="J3212" s="2">
        <v>32.9</v>
      </c>
      <c r="K3212" s="2" t="s">
        <v>3966</v>
      </c>
      <c r="L3212" s="9">
        <v>1.9</v>
      </c>
      <c r="M3212" t="s">
        <v>3869</v>
      </c>
      <c r="N3212" s="2" t="s">
        <v>85</v>
      </c>
      <c r="O3212" s="2" t="s">
        <v>3868</v>
      </c>
      <c r="P3212" s="2" t="str">
        <f>VLOOKUP(I3212,Period!A:B,2,FALSE)</f>
        <v>2022H2</v>
      </c>
      <c r="Q3212" s="9">
        <f t="shared" si="597"/>
        <v>5.3500000000000005</v>
      </c>
      <c r="R3212" s="2">
        <f t="shared" si="595"/>
        <v>10</v>
      </c>
      <c r="S3212" t="str">
        <f t="shared" si="604"/>
        <v>02 Sunny (10%-30%)</v>
      </c>
      <c r="T3212" t="str">
        <f t="shared" si="596"/>
        <v>44813L8-9_L1CDM-MLB-CLSMJ4481302 Sunny (10%-30%)</v>
      </c>
      <c r="U3212">
        <f>IF(COUNTIF(T$2:T3211,T3212)&gt;=1,0,1)</f>
        <v>0</v>
      </c>
      <c r="V3212" s="26" t="s">
        <v>895</v>
      </c>
      <c r="W3212" s="86">
        <f t="shared" si="598"/>
        <v>2022</v>
      </c>
      <c r="X3212" s="86" t="str">
        <f t="shared" si="599"/>
        <v>09</v>
      </c>
      <c r="Y3212" s="86" t="str">
        <f t="shared" si="600"/>
        <v>09</v>
      </c>
      <c r="Z3212" s="86" t="str">
        <f t="shared" si="601"/>
        <v>22</v>
      </c>
      <c r="AA3212" s="86" t="str">
        <f t="shared" si="602"/>
        <v>20</v>
      </c>
      <c r="AB3212" s="86" t="str">
        <f t="shared" si="603"/>
        <v>35</v>
      </c>
      <c r="AC3212" s="86" t="str">
        <f t="shared" si="605"/>
        <v>CLS_MJ_2500X1254px_16m_L8-9_L1_20220909_10CC</v>
      </c>
      <c r="AD3212" s="88" t="str">
        <f t="shared" si="594"/>
        <v>cls_mj_l8-9_l1_2022h2_2500x1254px_16m_20220909t222035_10cc</v>
      </c>
    </row>
    <row r="3213" spans="2:30" x14ac:dyDescent="0.25">
      <c r="B3213" t="s">
        <v>3876</v>
      </c>
      <c r="C3213" t="s">
        <v>3817</v>
      </c>
      <c r="D3213" s="7" t="s">
        <v>3875</v>
      </c>
      <c r="E3213" s="2" t="b">
        <v>1</v>
      </c>
      <c r="F3213" s="2" t="s">
        <v>3813</v>
      </c>
      <c r="G3213" s="7" t="s">
        <v>181</v>
      </c>
      <c r="H3213" t="s">
        <v>72</v>
      </c>
      <c r="I3213" s="57">
        <v>44806</v>
      </c>
      <c r="J3213" s="2">
        <v>29.1</v>
      </c>
      <c r="K3213" s="2" t="s">
        <v>3949</v>
      </c>
      <c r="L3213" s="9">
        <v>63.6</v>
      </c>
      <c r="M3213" t="s">
        <v>3869</v>
      </c>
      <c r="N3213" s="2" t="s">
        <v>85</v>
      </c>
      <c r="O3213" s="2" t="s">
        <v>3868</v>
      </c>
      <c r="P3213" s="2" t="str">
        <f>VLOOKUP(I3213,Period!A:B,2,FALSE)</f>
        <v>2022H2</v>
      </c>
      <c r="Q3213" s="9">
        <f t="shared" si="597"/>
        <v>63.6</v>
      </c>
      <c r="R3213" s="2">
        <f t="shared" si="595"/>
        <v>70</v>
      </c>
      <c r="S3213" t="str">
        <f t="shared" si="604"/>
        <v>03 Cloudy (40%-90%)</v>
      </c>
      <c r="T3213" t="str">
        <f t="shared" si="596"/>
        <v>44806L8-9_L1CDM-MLB-CLSMJ4480603 Cloudy (40%-90%)</v>
      </c>
      <c r="U3213">
        <f>IF(COUNTIF(T$2:T3212,T3213)&gt;=1,0,1)</f>
        <v>1</v>
      </c>
      <c r="V3213" s="26" t="s">
        <v>895</v>
      </c>
      <c r="W3213" s="86">
        <f t="shared" si="598"/>
        <v>2022</v>
      </c>
      <c r="X3213" s="86" t="str">
        <f t="shared" si="599"/>
        <v>09</v>
      </c>
      <c r="Y3213" s="86" t="str">
        <f t="shared" si="600"/>
        <v>02</v>
      </c>
      <c r="Z3213" s="86" t="str">
        <f t="shared" si="601"/>
        <v>22</v>
      </c>
      <c r="AA3213" s="86" t="str">
        <f t="shared" si="602"/>
        <v>14</v>
      </c>
      <c r="AB3213" s="86" t="str">
        <f t="shared" si="603"/>
        <v>44</v>
      </c>
      <c r="AC3213" s="86" t="str">
        <f t="shared" si="605"/>
        <v>CLS_MJ_2500X1254px_16m_L8-9_L1_20220902_70CC</v>
      </c>
      <c r="AD3213" s="88" t="str">
        <f t="shared" si="594"/>
        <v>cls_mj_l8-9_l1_2022h2_2500x1254px_16m_20220902t221444_70cc</v>
      </c>
    </row>
    <row r="3214" spans="2:30" x14ac:dyDescent="0.25">
      <c r="B3214" t="s">
        <v>3876</v>
      </c>
      <c r="C3214" t="s">
        <v>3817</v>
      </c>
      <c r="D3214" s="7" t="s">
        <v>3875</v>
      </c>
      <c r="E3214" s="2" t="b">
        <v>1</v>
      </c>
      <c r="F3214" s="2" t="s">
        <v>3813</v>
      </c>
      <c r="G3214" s="7" t="s">
        <v>181</v>
      </c>
      <c r="H3214" t="s">
        <v>72</v>
      </c>
      <c r="I3214" s="61">
        <v>44805</v>
      </c>
      <c r="J3214" s="2">
        <v>28.7</v>
      </c>
      <c r="K3214" s="2" t="s">
        <v>3920</v>
      </c>
      <c r="L3214" s="9">
        <v>90.6</v>
      </c>
      <c r="M3214" t="s">
        <v>3869</v>
      </c>
      <c r="N3214" s="2" t="s">
        <v>85</v>
      </c>
      <c r="O3214" s="2" t="s">
        <v>3868</v>
      </c>
      <c r="P3214" s="2" t="str">
        <f>VLOOKUP(I3214,Period!A:B,2,FALSE)</f>
        <v>2022H2</v>
      </c>
      <c r="Q3214" s="9">
        <f t="shared" si="597"/>
        <v>89.4</v>
      </c>
      <c r="R3214" s="2">
        <f t="shared" si="595"/>
        <v>90</v>
      </c>
      <c r="S3214" t="str">
        <f t="shared" si="604"/>
        <v>03 Cloudy (40%-90%)</v>
      </c>
      <c r="T3214" t="str">
        <f t="shared" si="596"/>
        <v>44805L8-9_L1CDM-MLB-CLSMJ4480503 Cloudy (40%-90%)</v>
      </c>
      <c r="U3214">
        <f>IF(COUNTIF(T$2:T3213,T3214)&gt;=1,0,1)</f>
        <v>1</v>
      </c>
      <c r="V3214" s="26" t="s">
        <v>895</v>
      </c>
      <c r="W3214" s="86">
        <f t="shared" si="598"/>
        <v>2022</v>
      </c>
      <c r="X3214" s="86" t="str">
        <f t="shared" si="599"/>
        <v>09</v>
      </c>
      <c r="Y3214" s="86" t="str">
        <f t="shared" si="600"/>
        <v>01</v>
      </c>
      <c r="Z3214" s="86" t="str">
        <f t="shared" si="601"/>
        <v>22</v>
      </c>
      <c r="AA3214" s="86" t="str">
        <f t="shared" si="602"/>
        <v>20</v>
      </c>
      <c r="AB3214" s="86" t="str">
        <f t="shared" si="603"/>
        <v>37</v>
      </c>
      <c r="AC3214" s="86" t="str">
        <f t="shared" si="605"/>
        <v>CLS_MJ_2500X1254px_16m_L8-9_L1_20220901_90CC</v>
      </c>
      <c r="AD3214" s="88" t="str">
        <f t="shared" si="594"/>
        <v>cls_mj_l8-9_l1_2022h2_2500x1254px_16m_20220901t222037_90cc</v>
      </c>
    </row>
    <row r="3215" spans="2:30" x14ac:dyDescent="0.25">
      <c r="B3215" t="s">
        <v>3876</v>
      </c>
      <c r="C3215" t="s">
        <v>3817</v>
      </c>
      <c r="D3215" s="7" t="s">
        <v>3875</v>
      </c>
      <c r="E3215" s="2" t="b">
        <v>1</v>
      </c>
      <c r="F3215" s="2" t="s">
        <v>3813</v>
      </c>
      <c r="G3215" s="7" t="s">
        <v>181</v>
      </c>
      <c r="H3215" t="s">
        <v>72</v>
      </c>
      <c r="I3215" s="61">
        <v>44805</v>
      </c>
      <c r="J3215" s="2">
        <v>29.9</v>
      </c>
      <c r="K3215" s="2" t="s">
        <v>3921</v>
      </c>
      <c r="L3215" s="9">
        <v>88.2</v>
      </c>
      <c r="M3215" t="s">
        <v>3869</v>
      </c>
      <c r="N3215" s="2" t="s">
        <v>85</v>
      </c>
      <c r="O3215" s="2" t="s">
        <v>3868</v>
      </c>
      <c r="P3215" s="2" t="str">
        <f>VLOOKUP(I3215,Period!A:B,2,FALSE)</f>
        <v>2022H2</v>
      </c>
      <c r="Q3215" s="9">
        <f t="shared" si="597"/>
        <v>89.4</v>
      </c>
      <c r="R3215" s="2">
        <f t="shared" si="595"/>
        <v>90</v>
      </c>
      <c r="S3215" t="str">
        <f t="shared" si="604"/>
        <v>03 Cloudy (40%-90%)</v>
      </c>
      <c r="T3215" t="str">
        <f t="shared" si="596"/>
        <v>44805L8-9_L1CDM-MLB-CLSMJ4480503 Cloudy (40%-90%)</v>
      </c>
      <c r="U3215">
        <f>IF(COUNTIF(T$2:T3214,T3215)&gt;=1,0,1)</f>
        <v>0</v>
      </c>
      <c r="V3215" s="26" t="s">
        <v>895</v>
      </c>
      <c r="W3215" s="86">
        <f t="shared" si="598"/>
        <v>2022</v>
      </c>
      <c r="X3215" s="86" t="str">
        <f t="shared" si="599"/>
        <v>09</v>
      </c>
      <c r="Y3215" s="86" t="str">
        <f t="shared" si="600"/>
        <v>01</v>
      </c>
      <c r="Z3215" s="86" t="str">
        <f t="shared" si="601"/>
        <v>22</v>
      </c>
      <c r="AA3215" s="86" t="str">
        <f t="shared" si="602"/>
        <v>20</v>
      </c>
      <c r="AB3215" s="86" t="str">
        <f t="shared" si="603"/>
        <v>13</v>
      </c>
      <c r="AC3215" s="86" t="str">
        <f t="shared" si="605"/>
        <v>CLS_MJ_2500X1254px_16m_L8-9_L1_20220901_90CC</v>
      </c>
      <c r="AD3215" s="88" t="str">
        <f t="shared" si="594"/>
        <v>cls_mj_l8-9_l1_2022h2_2500x1254px_16m_20220901t222013_90cc</v>
      </c>
    </row>
    <row r="3216" spans="2:30" x14ac:dyDescent="0.25">
      <c r="B3216" t="s">
        <v>3876</v>
      </c>
      <c r="C3216" t="s">
        <v>3817</v>
      </c>
      <c r="D3216" s="7" t="s">
        <v>3875</v>
      </c>
      <c r="E3216" s="2" t="b">
        <v>1</v>
      </c>
      <c r="F3216" s="2" t="s">
        <v>3813</v>
      </c>
      <c r="G3216" s="7" t="s">
        <v>181</v>
      </c>
      <c r="H3216" t="s">
        <v>72</v>
      </c>
      <c r="I3216" s="61">
        <v>44798</v>
      </c>
      <c r="J3216" s="2">
        <v>26.2</v>
      </c>
      <c r="K3216" s="2" t="s">
        <v>3967</v>
      </c>
      <c r="L3216" s="9">
        <v>59.4</v>
      </c>
      <c r="M3216" t="s">
        <v>3869</v>
      </c>
      <c r="N3216" s="2" t="s">
        <v>85</v>
      </c>
      <c r="O3216" s="2" t="s">
        <v>3868</v>
      </c>
      <c r="P3216" s="2" t="str">
        <f>VLOOKUP(I3216,Period!A:B,2,FALSE)</f>
        <v>2022H2</v>
      </c>
      <c r="Q3216" s="9">
        <f t="shared" si="597"/>
        <v>59.4</v>
      </c>
      <c r="R3216" s="2">
        <f t="shared" si="595"/>
        <v>60</v>
      </c>
      <c r="S3216" t="str">
        <f t="shared" si="604"/>
        <v>03 Cloudy (40%-90%)</v>
      </c>
      <c r="T3216" t="str">
        <f t="shared" si="596"/>
        <v>44798L8-9_L1CDM-MLB-CLSMJ4479803 Cloudy (40%-90%)</v>
      </c>
      <c r="U3216">
        <f>IF(COUNTIF(T$2:T3215,T3216)&gt;=1,0,1)</f>
        <v>1</v>
      </c>
      <c r="V3216" s="26" t="s">
        <v>895</v>
      </c>
      <c r="W3216" s="86">
        <f t="shared" si="598"/>
        <v>2022</v>
      </c>
      <c r="X3216" s="86" t="str">
        <f t="shared" si="599"/>
        <v>08</v>
      </c>
      <c r="Y3216" s="86">
        <f t="shared" si="600"/>
        <v>25</v>
      </c>
      <c r="Z3216" s="86" t="str">
        <f t="shared" si="601"/>
        <v>22</v>
      </c>
      <c r="AA3216" s="86" t="str">
        <f t="shared" si="602"/>
        <v>14</v>
      </c>
      <c r="AB3216" s="86" t="str">
        <f t="shared" si="603"/>
        <v>26</v>
      </c>
      <c r="AC3216" s="86" t="str">
        <f t="shared" si="605"/>
        <v>CLS_MJ_2500X1254px_16m_L8-9_L1_20220825_60CC</v>
      </c>
      <c r="AD3216" s="88" t="str">
        <f t="shared" si="594"/>
        <v>cls_mj_l8-9_l1_2022h2_2500x1254px_16m_20220825t221426_60cc</v>
      </c>
    </row>
    <row r="3217" spans="2:30" x14ac:dyDescent="0.25">
      <c r="B3217" t="s">
        <v>3876</v>
      </c>
      <c r="C3217" t="s">
        <v>3817</v>
      </c>
      <c r="D3217" s="7" t="s">
        <v>3875</v>
      </c>
      <c r="E3217" s="2" t="b">
        <v>1</v>
      </c>
      <c r="F3217" s="2" t="s">
        <v>3813</v>
      </c>
      <c r="G3217" s="7" t="s">
        <v>181</v>
      </c>
      <c r="H3217" t="s">
        <v>72</v>
      </c>
      <c r="I3217" s="57">
        <v>44797</v>
      </c>
      <c r="J3217" s="2">
        <v>25.9</v>
      </c>
      <c r="K3217" s="2" t="s">
        <v>3968</v>
      </c>
      <c r="L3217" s="9">
        <v>78.099999999999994</v>
      </c>
      <c r="M3217" t="s">
        <v>3869</v>
      </c>
      <c r="N3217" s="2" t="s">
        <v>85</v>
      </c>
      <c r="O3217" s="2" t="s">
        <v>3868</v>
      </c>
      <c r="P3217" s="2" t="str">
        <f>VLOOKUP(I3217,Period!A:B,2,FALSE)</f>
        <v>2022H2</v>
      </c>
      <c r="Q3217" s="9">
        <f t="shared" si="597"/>
        <v>86.75</v>
      </c>
      <c r="R3217" s="2">
        <f t="shared" si="595"/>
        <v>90</v>
      </c>
      <c r="S3217" t="str">
        <f t="shared" si="604"/>
        <v>03 Cloudy (40%-90%)</v>
      </c>
      <c r="T3217" t="str">
        <f t="shared" si="596"/>
        <v>44797L8-9_L1CDM-MLB-CLSMJ4479703 Cloudy (40%-90%)</v>
      </c>
      <c r="U3217">
        <f>IF(COUNTIF(T$2:T3216,T3217)&gt;=1,0,1)</f>
        <v>1</v>
      </c>
      <c r="V3217" s="26" t="s">
        <v>895</v>
      </c>
      <c r="W3217" s="86">
        <f t="shared" si="598"/>
        <v>2022</v>
      </c>
      <c r="X3217" s="86" t="str">
        <f t="shared" si="599"/>
        <v>08</v>
      </c>
      <c r="Y3217" s="86">
        <f t="shared" si="600"/>
        <v>24</v>
      </c>
      <c r="Z3217" s="86" t="str">
        <f t="shared" si="601"/>
        <v>22</v>
      </c>
      <c r="AA3217" s="86" t="str">
        <f t="shared" si="602"/>
        <v>20</v>
      </c>
      <c r="AB3217" s="86" t="str">
        <f t="shared" si="603"/>
        <v>55</v>
      </c>
      <c r="AC3217" s="86" t="str">
        <f t="shared" si="605"/>
        <v>CLS_MJ_2500X1254px_16m_L8-9_L1_20220824_90CC</v>
      </c>
      <c r="AD3217" s="88" t="str">
        <f t="shared" si="594"/>
        <v>cls_mj_l8-9_l1_2022h2_2500x1254px_16m_20220824t222055_90cc</v>
      </c>
    </row>
    <row r="3218" spans="2:30" x14ac:dyDescent="0.25">
      <c r="B3218" t="s">
        <v>3876</v>
      </c>
      <c r="C3218" t="s">
        <v>3817</v>
      </c>
      <c r="D3218" s="7" t="s">
        <v>3875</v>
      </c>
      <c r="E3218" s="2" t="b">
        <v>1</v>
      </c>
      <c r="F3218" s="2" t="s">
        <v>3813</v>
      </c>
      <c r="G3218" s="7" t="s">
        <v>181</v>
      </c>
      <c r="H3218" t="s">
        <v>72</v>
      </c>
      <c r="I3218" s="57">
        <v>44797</v>
      </c>
      <c r="J3218" s="2">
        <v>27.2</v>
      </c>
      <c r="K3218" s="2" t="s">
        <v>3969</v>
      </c>
      <c r="L3218" s="9">
        <v>95.4</v>
      </c>
      <c r="M3218" t="s">
        <v>3869</v>
      </c>
      <c r="N3218" s="2" t="s">
        <v>85</v>
      </c>
      <c r="O3218" s="2" t="s">
        <v>3868</v>
      </c>
      <c r="P3218" s="2" t="str">
        <f>VLOOKUP(I3218,Period!A:B,2,FALSE)</f>
        <v>2022H2</v>
      </c>
      <c r="Q3218" s="9">
        <f t="shared" si="597"/>
        <v>86.75</v>
      </c>
      <c r="R3218" s="2">
        <f t="shared" si="595"/>
        <v>90</v>
      </c>
      <c r="S3218" t="str">
        <f t="shared" si="604"/>
        <v>03 Cloudy (40%-90%)</v>
      </c>
      <c r="T3218" t="str">
        <f t="shared" si="596"/>
        <v>44797L8-9_L1CDM-MLB-CLSMJ4479703 Cloudy (40%-90%)</v>
      </c>
      <c r="U3218">
        <f>IF(COUNTIF(T$2:T3217,T3218)&gt;=1,0,1)</f>
        <v>0</v>
      </c>
      <c r="V3218" s="26" t="s">
        <v>895</v>
      </c>
      <c r="W3218" s="86">
        <f t="shared" si="598"/>
        <v>2022</v>
      </c>
      <c r="X3218" s="86" t="str">
        <f t="shared" si="599"/>
        <v>08</v>
      </c>
      <c r="Y3218" s="86">
        <f t="shared" si="600"/>
        <v>24</v>
      </c>
      <c r="Z3218" s="86" t="str">
        <f t="shared" si="601"/>
        <v>22</v>
      </c>
      <c r="AA3218" s="86" t="str">
        <f t="shared" si="602"/>
        <v>20</v>
      </c>
      <c r="AB3218" s="86" t="str">
        <f t="shared" si="603"/>
        <v>31</v>
      </c>
      <c r="AC3218" s="86" t="str">
        <f t="shared" si="605"/>
        <v>CLS_MJ_2500X1254px_16m_L8-9_L1_20220824_90CC</v>
      </c>
      <c r="AD3218" s="88" t="str">
        <f t="shared" si="594"/>
        <v>cls_mj_l8-9_l1_2022h2_2500x1254px_16m_20220824t222031_90cc</v>
      </c>
    </row>
    <row r="3219" spans="2:30" x14ac:dyDescent="0.25">
      <c r="B3219" t="s">
        <v>3876</v>
      </c>
      <c r="C3219" t="s">
        <v>3817</v>
      </c>
      <c r="D3219" s="7" t="s">
        <v>3875</v>
      </c>
      <c r="E3219" s="2" t="b">
        <v>1</v>
      </c>
      <c r="F3219" s="2" t="s">
        <v>3813</v>
      </c>
      <c r="G3219" s="7" t="s">
        <v>181</v>
      </c>
      <c r="H3219" t="s">
        <v>72</v>
      </c>
      <c r="I3219" s="57">
        <v>44790</v>
      </c>
      <c r="J3219" s="2">
        <v>23.6</v>
      </c>
      <c r="K3219" s="2" t="s">
        <v>3949</v>
      </c>
      <c r="L3219" s="9">
        <v>100</v>
      </c>
      <c r="M3219" t="s">
        <v>3869</v>
      </c>
      <c r="N3219" s="2" t="s">
        <v>85</v>
      </c>
      <c r="O3219" s="2" t="s">
        <v>3868</v>
      </c>
      <c r="P3219" s="2" t="str">
        <f>VLOOKUP(I3219,Period!A:B,2,FALSE)</f>
        <v>2022H2</v>
      </c>
      <c r="Q3219" s="9">
        <f t="shared" si="597"/>
        <v>100</v>
      </c>
      <c r="R3219" s="2">
        <f t="shared" si="595"/>
        <v>100</v>
      </c>
      <c r="S3219" t="str">
        <f t="shared" si="604"/>
        <v>04 Overcast (100%)</v>
      </c>
      <c r="T3219" t="str">
        <f t="shared" si="596"/>
        <v>44790L8-9_L1CDM-MLB-CLSMJ4479004 Overcast (100%)</v>
      </c>
      <c r="U3219">
        <f>IF(COUNTIF(T$2:T3218,T3219)&gt;=1,0,1)</f>
        <v>1</v>
      </c>
      <c r="V3219" s="26" t="s">
        <v>895</v>
      </c>
      <c r="W3219" s="86">
        <f t="shared" si="598"/>
        <v>2022</v>
      </c>
      <c r="X3219" s="86" t="str">
        <f t="shared" si="599"/>
        <v>08</v>
      </c>
      <c r="Y3219" s="86">
        <f t="shared" si="600"/>
        <v>17</v>
      </c>
      <c r="Z3219" s="86" t="str">
        <f t="shared" si="601"/>
        <v>22</v>
      </c>
      <c r="AA3219" s="86" t="str">
        <f t="shared" si="602"/>
        <v>14</v>
      </c>
      <c r="AB3219" s="86" t="str">
        <f t="shared" si="603"/>
        <v>44</v>
      </c>
      <c r="AC3219" s="86" t="str">
        <f t="shared" si="605"/>
        <v>CLS_MJ_2500X1254px_16m_L8-9_L1_20220817_100CC</v>
      </c>
      <c r="AD3219" s="88" t="str">
        <f t="shared" si="594"/>
        <v>cls_mj_l8-9_l1_2022h2_2500x1254px_16m_20220817t221444_100cc</v>
      </c>
    </row>
    <row r="3220" spans="2:30" x14ac:dyDescent="0.25">
      <c r="B3220" t="s">
        <v>3876</v>
      </c>
      <c r="C3220" t="s">
        <v>3817</v>
      </c>
      <c r="D3220" s="7" t="s">
        <v>3875</v>
      </c>
      <c r="E3220" s="2" t="b">
        <v>1</v>
      </c>
      <c r="F3220" s="2" t="s">
        <v>3813</v>
      </c>
      <c r="G3220" s="7" t="s">
        <v>181</v>
      </c>
      <c r="H3220" t="s">
        <v>72</v>
      </c>
      <c r="I3220" s="61">
        <v>44789</v>
      </c>
      <c r="J3220" s="2">
        <v>23.3</v>
      </c>
      <c r="K3220" s="2" t="s">
        <v>3966</v>
      </c>
      <c r="L3220" s="9">
        <v>95.8</v>
      </c>
      <c r="M3220" t="s">
        <v>3869</v>
      </c>
      <c r="N3220" s="2" t="s">
        <v>85</v>
      </c>
      <c r="O3220" s="2" t="s">
        <v>3868</v>
      </c>
      <c r="P3220" s="2" t="str">
        <f>VLOOKUP(I3220,Period!A:B,2,FALSE)</f>
        <v>2022H2</v>
      </c>
      <c r="Q3220" s="9">
        <f t="shared" si="597"/>
        <v>97.9</v>
      </c>
      <c r="R3220" s="2">
        <f t="shared" si="595"/>
        <v>100</v>
      </c>
      <c r="S3220" t="str">
        <f t="shared" si="604"/>
        <v>04 Overcast (100%)</v>
      </c>
      <c r="T3220" t="str">
        <f t="shared" si="596"/>
        <v>44789L8-9_L1CDM-MLB-CLSMJ4478904 Overcast (100%)</v>
      </c>
      <c r="U3220">
        <f>IF(COUNTIF(T$2:T3219,T3220)&gt;=1,0,1)</f>
        <v>1</v>
      </c>
      <c r="V3220" s="26" t="s">
        <v>895</v>
      </c>
      <c r="W3220" s="86">
        <f t="shared" si="598"/>
        <v>2022</v>
      </c>
      <c r="X3220" s="86" t="str">
        <f t="shared" si="599"/>
        <v>08</v>
      </c>
      <c r="Y3220" s="86">
        <f t="shared" si="600"/>
        <v>16</v>
      </c>
      <c r="Z3220" s="86" t="str">
        <f t="shared" si="601"/>
        <v>22</v>
      </c>
      <c r="AA3220" s="86" t="str">
        <f t="shared" si="602"/>
        <v>20</v>
      </c>
      <c r="AB3220" s="86" t="str">
        <f t="shared" si="603"/>
        <v>35</v>
      </c>
      <c r="AC3220" s="86" t="str">
        <f t="shared" si="605"/>
        <v>CLS_MJ_2500X1254px_16m_L8-9_L1_20220816_100CC</v>
      </c>
      <c r="AD3220" s="88" t="str">
        <f t="shared" si="594"/>
        <v>cls_mj_l8-9_l1_2022h2_2500x1254px_16m_20220816t222035_100cc</v>
      </c>
    </row>
    <row r="3221" spans="2:30" x14ac:dyDescent="0.25">
      <c r="B3221" t="s">
        <v>3876</v>
      </c>
      <c r="C3221" t="s">
        <v>3817</v>
      </c>
      <c r="D3221" s="7" t="s">
        <v>3875</v>
      </c>
      <c r="E3221" s="2" t="b">
        <v>1</v>
      </c>
      <c r="F3221" s="2" t="s">
        <v>3813</v>
      </c>
      <c r="G3221" s="7" t="s">
        <v>181</v>
      </c>
      <c r="H3221" t="s">
        <v>72</v>
      </c>
      <c r="I3221" s="61">
        <v>44789</v>
      </c>
      <c r="J3221" s="2">
        <v>24.6</v>
      </c>
      <c r="K3221" s="2" t="s">
        <v>3970</v>
      </c>
      <c r="L3221" s="9">
        <v>100</v>
      </c>
      <c r="M3221" t="s">
        <v>3869</v>
      </c>
      <c r="N3221" s="2" t="s">
        <v>85</v>
      </c>
      <c r="O3221" s="2" t="s">
        <v>3868</v>
      </c>
      <c r="P3221" s="2" t="str">
        <f>VLOOKUP(I3221,Period!A:B,2,FALSE)</f>
        <v>2022H2</v>
      </c>
      <c r="Q3221" s="9">
        <f t="shared" si="597"/>
        <v>97.9</v>
      </c>
      <c r="R3221" s="2">
        <f t="shared" si="595"/>
        <v>100</v>
      </c>
      <c r="S3221" t="str">
        <f t="shared" si="604"/>
        <v>04 Overcast (100%)</v>
      </c>
      <c r="T3221" t="str">
        <f t="shared" si="596"/>
        <v>44789L8-9_L1CDM-MLB-CLSMJ4478904 Overcast (100%)</v>
      </c>
      <c r="U3221">
        <f>IF(COUNTIF(T$2:T3220,T3221)&gt;=1,0,1)</f>
        <v>0</v>
      </c>
      <c r="V3221" s="26" t="s">
        <v>895</v>
      </c>
      <c r="W3221" s="86">
        <f t="shared" si="598"/>
        <v>2022</v>
      </c>
      <c r="X3221" s="86" t="str">
        <f t="shared" si="599"/>
        <v>08</v>
      </c>
      <c r="Y3221" s="86">
        <f t="shared" si="600"/>
        <v>16</v>
      </c>
      <c r="Z3221" s="86" t="str">
        <f t="shared" si="601"/>
        <v>22</v>
      </c>
      <c r="AA3221" s="86" t="str">
        <f t="shared" si="602"/>
        <v>20</v>
      </c>
      <c r="AB3221" s="86" t="str">
        <f t="shared" si="603"/>
        <v>11</v>
      </c>
      <c r="AC3221" s="86" t="str">
        <f t="shared" si="605"/>
        <v>CLS_MJ_2500X1254px_16m_L8-9_L1_20220816_100CC</v>
      </c>
      <c r="AD3221" s="88" t="str">
        <f t="shared" si="594"/>
        <v>cls_mj_l8-9_l1_2022h2_2500x1254px_16m_20220816t222011_100cc</v>
      </c>
    </row>
    <row r="3222" spans="2:30" x14ac:dyDescent="0.25">
      <c r="B3222" t="s">
        <v>3876</v>
      </c>
      <c r="C3222" t="s">
        <v>3817</v>
      </c>
      <c r="D3222" s="7" t="s">
        <v>3875</v>
      </c>
      <c r="E3222" s="2" t="b">
        <v>1</v>
      </c>
      <c r="F3222" s="2" t="s">
        <v>3813</v>
      </c>
      <c r="G3222" s="7" t="s">
        <v>181</v>
      </c>
      <c r="H3222" t="s">
        <v>72</v>
      </c>
      <c r="I3222" s="61">
        <v>44782</v>
      </c>
      <c r="J3222" s="2">
        <v>21.2</v>
      </c>
      <c r="K3222" s="2" t="s">
        <v>3971</v>
      </c>
      <c r="L3222" s="9">
        <v>6</v>
      </c>
      <c r="M3222" t="s">
        <v>3869</v>
      </c>
      <c r="N3222" s="2" t="s">
        <v>85</v>
      </c>
      <c r="O3222" s="2" t="s">
        <v>3868</v>
      </c>
      <c r="P3222" s="2" t="str">
        <f>VLOOKUP(I3222,Period!A:B,2,FALSE)</f>
        <v>2022H2</v>
      </c>
      <c r="Q3222" s="9">
        <f t="shared" si="597"/>
        <v>6</v>
      </c>
      <c r="R3222" s="2">
        <f t="shared" si="595"/>
        <v>10</v>
      </c>
      <c r="S3222" t="str">
        <f t="shared" si="604"/>
        <v>02 Sunny (10%-30%)</v>
      </c>
      <c r="T3222" t="str">
        <f t="shared" si="596"/>
        <v>44782L8-9_L1CDM-MLB-CLSMJ4478202 Sunny (10%-30%)</v>
      </c>
      <c r="U3222">
        <f>IF(COUNTIF(T$2:T3221,T3222)&gt;=1,0,1)</f>
        <v>1</v>
      </c>
      <c r="V3222" s="26" t="s">
        <v>895</v>
      </c>
      <c r="W3222" s="86">
        <f t="shared" si="598"/>
        <v>2022</v>
      </c>
      <c r="X3222" s="86" t="str">
        <f t="shared" si="599"/>
        <v>08</v>
      </c>
      <c r="Y3222" s="86" t="str">
        <f t="shared" si="600"/>
        <v>09</v>
      </c>
      <c r="Z3222" s="86" t="str">
        <f t="shared" si="601"/>
        <v>22</v>
      </c>
      <c r="AA3222" s="86" t="str">
        <f t="shared" si="602"/>
        <v>14</v>
      </c>
      <c r="AB3222" s="86" t="str">
        <f t="shared" si="603"/>
        <v>22</v>
      </c>
      <c r="AC3222" s="86" t="str">
        <f t="shared" si="605"/>
        <v>CLS_MJ_2500X1254px_16m_L8-9_L1_20220809_10CC</v>
      </c>
      <c r="AD3222" s="88" t="str">
        <f t="shared" si="594"/>
        <v>cls_mj_l8-9_l1_2022h2_2500x1254px_16m_20220809t221422_10cc</v>
      </c>
    </row>
    <row r="3223" spans="2:30" x14ac:dyDescent="0.25">
      <c r="B3223" t="s">
        <v>3876</v>
      </c>
      <c r="C3223" t="s">
        <v>3817</v>
      </c>
      <c r="D3223" s="7" t="s">
        <v>3875</v>
      </c>
      <c r="E3223" s="2" t="b">
        <v>1</v>
      </c>
      <c r="F3223" s="2" t="s">
        <v>3813</v>
      </c>
      <c r="G3223" s="7" t="s">
        <v>181</v>
      </c>
      <c r="H3223" t="s">
        <v>72</v>
      </c>
      <c r="I3223" s="57">
        <v>44781</v>
      </c>
      <c r="J3223" s="2">
        <v>21</v>
      </c>
      <c r="K3223" s="2" t="s">
        <v>3943</v>
      </c>
      <c r="L3223" s="9">
        <v>11.2</v>
      </c>
      <c r="M3223" t="s">
        <v>3869</v>
      </c>
      <c r="N3223" s="2" t="s">
        <v>85</v>
      </c>
      <c r="O3223" s="2" t="s">
        <v>3868</v>
      </c>
      <c r="P3223" s="2" t="str">
        <f>VLOOKUP(I3223,Period!A:B,2,FALSE)</f>
        <v>2022H2</v>
      </c>
      <c r="Q3223" s="9">
        <f t="shared" si="597"/>
        <v>24.299999999999997</v>
      </c>
      <c r="R3223" s="2">
        <f t="shared" si="595"/>
        <v>30</v>
      </c>
      <c r="S3223" t="str">
        <f t="shared" si="604"/>
        <v>02 Sunny (10%-30%)</v>
      </c>
      <c r="T3223" t="str">
        <f t="shared" si="596"/>
        <v>44781L8-9_L1CDM-MLB-CLSMJ4478102 Sunny (10%-30%)</v>
      </c>
      <c r="U3223">
        <f>IF(COUNTIF(T$2:T3222,T3223)&gt;=1,0,1)</f>
        <v>1</v>
      </c>
      <c r="V3223" s="26" t="s">
        <v>895</v>
      </c>
      <c r="W3223" s="86">
        <f t="shared" si="598"/>
        <v>2022</v>
      </c>
      <c r="X3223" s="86" t="str">
        <f t="shared" si="599"/>
        <v>08</v>
      </c>
      <c r="Y3223" s="86" t="str">
        <f t="shared" si="600"/>
        <v>08</v>
      </c>
      <c r="Z3223" s="86" t="str">
        <f t="shared" si="601"/>
        <v>22</v>
      </c>
      <c r="AA3223" s="86" t="str">
        <f t="shared" si="602"/>
        <v>20</v>
      </c>
      <c r="AB3223" s="86" t="str">
        <f t="shared" si="603"/>
        <v>52</v>
      </c>
      <c r="AC3223" s="86" t="str">
        <f t="shared" si="605"/>
        <v>CLS_MJ_2500X1254px_16m_L8-9_L1_20220808_30CC</v>
      </c>
      <c r="AD3223" s="88" t="str">
        <f t="shared" si="594"/>
        <v>cls_mj_l8-9_l1_2022h2_2500x1254px_16m_20220808t222052_30cc</v>
      </c>
    </row>
    <row r="3224" spans="2:30" x14ac:dyDescent="0.25">
      <c r="B3224" t="s">
        <v>3876</v>
      </c>
      <c r="C3224" t="s">
        <v>3817</v>
      </c>
      <c r="D3224" s="7" t="s">
        <v>3875</v>
      </c>
      <c r="E3224" s="2" t="b">
        <v>1</v>
      </c>
      <c r="F3224" s="2" t="s">
        <v>3813</v>
      </c>
      <c r="G3224" s="7" t="s">
        <v>181</v>
      </c>
      <c r="H3224" t="s">
        <v>72</v>
      </c>
      <c r="I3224" s="57">
        <v>44781</v>
      </c>
      <c r="J3224" s="2">
        <v>22.3</v>
      </c>
      <c r="K3224" s="2" t="s">
        <v>3944</v>
      </c>
      <c r="L3224" s="9">
        <v>37.4</v>
      </c>
      <c r="M3224" t="s">
        <v>3869</v>
      </c>
      <c r="N3224" s="2" t="s">
        <v>85</v>
      </c>
      <c r="O3224" s="2" t="s">
        <v>3868</v>
      </c>
      <c r="P3224" s="2" t="str">
        <f>VLOOKUP(I3224,Period!A:B,2,FALSE)</f>
        <v>2022H2</v>
      </c>
      <c r="Q3224" s="9">
        <f t="shared" si="597"/>
        <v>24.299999999999997</v>
      </c>
      <c r="R3224" s="2">
        <f t="shared" si="595"/>
        <v>30</v>
      </c>
      <c r="S3224" t="str">
        <f t="shared" si="604"/>
        <v>02 Sunny (10%-30%)</v>
      </c>
      <c r="T3224" t="str">
        <f t="shared" si="596"/>
        <v>44781L8-9_L1CDM-MLB-CLSMJ4478102 Sunny (10%-30%)</v>
      </c>
      <c r="U3224">
        <f>IF(COUNTIF(T$2:T3223,T3224)&gt;=1,0,1)</f>
        <v>0</v>
      </c>
      <c r="V3224" s="26" t="s">
        <v>895</v>
      </c>
      <c r="W3224" s="86">
        <f t="shared" si="598"/>
        <v>2022</v>
      </c>
      <c r="X3224" s="86" t="str">
        <f t="shared" si="599"/>
        <v>08</v>
      </c>
      <c r="Y3224" s="86" t="str">
        <f t="shared" si="600"/>
        <v>08</v>
      </c>
      <c r="Z3224" s="86" t="str">
        <f t="shared" si="601"/>
        <v>22</v>
      </c>
      <c r="AA3224" s="86" t="str">
        <f t="shared" si="602"/>
        <v>20</v>
      </c>
      <c r="AB3224" s="86" t="str">
        <f t="shared" si="603"/>
        <v>28</v>
      </c>
      <c r="AC3224" s="86" t="str">
        <f t="shared" si="605"/>
        <v>CLS_MJ_2500X1254px_16m_L8-9_L1_20220808_30CC</v>
      </c>
      <c r="AD3224" s="88" t="str">
        <f t="shared" si="594"/>
        <v>cls_mj_l8-9_l1_2022h2_2500x1254px_16m_20220808t222028_30cc</v>
      </c>
    </row>
    <row r="3225" spans="2:30" x14ac:dyDescent="0.25">
      <c r="B3225" t="s">
        <v>3876</v>
      </c>
      <c r="C3225" t="s">
        <v>3817</v>
      </c>
      <c r="D3225" s="7" t="s">
        <v>3875</v>
      </c>
      <c r="E3225" s="2" t="b">
        <v>1</v>
      </c>
      <c r="F3225" s="2" t="s">
        <v>3813</v>
      </c>
      <c r="G3225" s="7" t="s">
        <v>181</v>
      </c>
      <c r="H3225" t="s">
        <v>72</v>
      </c>
      <c r="I3225" s="57">
        <v>44774</v>
      </c>
      <c r="J3225" s="2">
        <v>19.2</v>
      </c>
      <c r="K3225" s="2" t="s">
        <v>3972</v>
      </c>
      <c r="L3225" s="9">
        <v>53.4</v>
      </c>
      <c r="M3225" t="s">
        <v>3869</v>
      </c>
      <c r="N3225" s="2" t="s">
        <v>85</v>
      </c>
      <c r="O3225" s="2" t="s">
        <v>3868</v>
      </c>
      <c r="P3225" s="2" t="str">
        <f>VLOOKUP(I3225,Period!A:B,2,FALSE)</f>
        <v>2022H2</v>
      </c>
      <c r="Q3225" s="9">
        <f t="shared" si="597"/>
        <v>53.4</v>
      </c>
      <c r="R3225" s="2">
        <f t="shared" si="595"/>
        <v>60</v>
      </c>
      <c r="S3225" t="str">
        <f t="shared" si="604"/>
        <v>03 Cloudy (40%-90%)</v>
      </c>
      <c r="T3225" t="str">
        <f t="shared" si="596"/>
        <v>44774L8-9_L1CDM-MLB-CLSMJ4477403 Cloudy (40%-90%)</v>
      </c>
      <c r="U3225">
        <f>IF(COUNTIF(T$2:T3224,T3225)&gt;=1,0,1)</f>
        <v>1</v>
      </c>
      <c r="V3225" s="26" t="s">
        <v>895</v>
      </c>
      <c r="W3225" s="86">
        <f t="shared" si="598"/>
        <v>2022</v>
      </c>
      <c r="X3225" s="86" t="str">
        <f t="shared" si="599"/>
        <v>08</v>
      </c>
      <c r="Y3225" s="86" t="str">
        <f t="shared" si="600"/>
        <v>01</v>
      </c>
      <c r="Z3225" s="86" t="str">
        <f t="shared" si="601"/>
        <v>22</v>
      </c>
      <c r="AA3225" s="86" t="str">
        <f t="shared" si="602"/>
        <v>14</v>
      </c>
      <c r="AB3225" s="86" t="str">
        <f t="shared" si="603"/>
        <v>38</v>
      </c>
      <c r="AC3225" s="86" t="str">
        <f t="shared" si="605"/>
        <v>CLS_MJ_2500X1254px_16m_L8-9_L1_20220801_60CC</v>
      </c>
      <c r="AD3225" s="88" t="str">
        <f t="shared" si="594"/>
        <v>cls_mj_l8-9_l1_2022h2_2500x1254px_16m_20220801t221438_60cc</v>
      </c>
    </row>
    <row r="3226" spans="2:30" x14ac:dyDescent="0.25">
      <c r="B3226" t="s">
        <v>3876</v>
      </c>
      <c r="C3226" t="s">
        <v>3817</v>
      </c>
      <c r="D3226" s="7" t="s">
        <v>3875</v>
      </c>
      <c r="E3226" s="2" t="b">
        <v>1</v>
      </c>
      <c r="F3226" s="2" t="s">
        <v>3813</v>
      </c>
      <c r="G3226" s="7" t="s">
        <v>181</v>
      </c>
      <c r="H3226" t="s">
        <v>72</v>
      </c>
      <c r="I3226" s="61">
        <v>44773</v>
      </c>
      <c r="J3226" s="2">
        <v>18.899999999999999</v>
      </c>
      <c r="K3226" s="2" t="s">
        <v>3951</v>
      </c>
      <c r="L3226" s="9">
        <v>19.899999999999999</v>
      </c>
      <c r="M3226" t="s">
        <v>3869</v>
      </c>
      <c r="N3226" s="2" t="s">
        <v>85</v>
      </c>
      <c r="O3226" s="2" t="s">
        <v>3868</v>
      </c>
      <c r="P3226" s="2" t="str">
        <f>VLOOKUP(I3226,Period!A:B,2,FALSE)</f>
        <v>2022H2</v>
      </c>
      <c r="Q3226" s="9">
        <f t="shared" si="597"/>
        <v>18.100000000000001</v>
      </c>
      <c r="R3226" s="2">
        <f t="shared" si="595"/>
        <v>20</v>
      </c>
      <c r="S3226" t="str">
        <f t="shared" si="604"/>
        <v>02 Sunny (10%-30%)</v>
      </c>
      <c r="T3226" t="str">
        <f t="shared" si="596"/>
        <v>44773L8-9_L1CDM-MLB-CLSMJ4477302 Sunny (10%-30%)</v>
      </c>
      <c r="U3226">
        <f>IF(COUNTIF(T$2:T3225,T3226)&gt;=1,0,1)</f>
        <v>1</v>
      </c>
      <c r="V3226" s="26" t="s">
        <v>895</v>
      </c>
      <c r="W3226" s="86">
        <f t="shared" si="598"/>
        <v>2022</v>
      </c>
      <c r="X3226" s="86" t="str">
        <f t="shared" si="599"/>
        <v>07</v>
      </c>
      <c r="Y3226" s="86">
        <f t="shared" si="600"/>
        <v>31</v>
      </c>
      <c r="Z3226" s="86" t="str">
        <f t="shared" si="601"/>
        <v>22</v>
      </c>
      <c r="AA3226" s="86" t="str">
        <f t="shared" si="602"/>
        <v>20</v>
      </c>
      <c r="AB3226" s="86" t="str">
        <f t="shared" si="603"/>
        <v>27</v>
      </c>
      <c r="AC3226" s="86" t="str">
        <f t="shared" si="605"/>
        <v>CLS_MJ_2500X1254px_16m_L8-9_L1_20220731_20CC</v>
      </c>
      <c r="AD3226" s="88" t="str">
        <f t="shared" si="594"/>
        <v>cls_mj_l8-9_l1_2022h2_2500x1254px_16m_20220731t222027_20cc</v>
      </c>
    </row>
    <row r="3227" spans="2:30" x14ac:dyDescent="0.25">
      <c r="B3227" t="s">
        <v>3876</v>
      </c>
      <c r="C3227" t="s">
        <v>3817</v>
      </c>
      <c r="D3227" s="7" t="s">
        <v>3875</v>
      </c>
      <c r="E3227" s="2" t="b">
        <v>1</v>
      </c>
      <c r="F3227" s="2" t="s">
        <v>3813</v>
      </c>
      <c r="G3227" s="7" t="s">
        <v>181</v>
      </c>
      <c r="H3227" t="s">
        <v>72</v>
      </c>
      <c r="I3227" s="61">
        <v>44773</v>
      </c>
      <c r="J3227" s="2">
        <v>20.3</v>
      </c>
      <c r="K3227" s="2" t="s">
        <v>3973</v>
      </c>
      <c r="L3227" s="9">
        <v>16.3</v>
      </c>
      <c r="M3227" t="s">
        <v>3869</v>
      </c>
      <c r="N3227" s="2" t="s">
        <v>85</v>
      </c>
      <c r="O3227" s="2" t="s">
        <v>3868</v>
      </c>
      <c r="P3227" s="2" t="str">
        <f>VLOOKUP(I3227,Period!A:B,2,FALSE)</f>
        <v>2022H2</v>
      </c>
      <c r="Q3227" s="9">
        <f t="shared" si="597"/>
        <v>18.100000000000001</v>
      </c>
      <c r="R3227" s="2">
        <f t="shared" si="595"/>
        <v>20</v>
      </c>
      <c r="S3227" t="str">
        <f t="shared" si="604"/>
        <v>02 Sunny (10%-30%)</v>
      </c>
      <c r="T3227" t="str">
        <f t="shared" si="596"/>
        <v>44773L8-9_L1CDM-MLB-CLSMJ4477302 Sunny (10%-30%)</v>
      </c>
      <c r="U3227">
        <f>IF(COUNTIF(T$2:T3226,T3227)&gt;=1,0,1)</f>
        <v>0</v>
      </c>
      <c r="V3227" s="26" t="s">
        <v>895</v>
      </c>
      <c r="W3227" s="86">
        <f t="shared" si="598"/>
        <v>2022</v>
      </c>
      <c r="X3227" s="86" t="str">
        <f t="shared" si="599"/>
        <v>07</v>
      </c>
      <c r="Y3227" s="86">
        <f t="shared" si="600"/>
        <v>31</v>
      </c>
      <c r="Z3227" s="86" t="str">
        <f t="shared" si="601"/>
        <v>22</v>
      </c>
      <c r="AA3227" s="86" t="str">
        <f t="shared" si="602"/>
        <v>20</v>
      </c>
      <c r="AB3227" s="86" t="str">
        <f t="shared" si="603"/>
        <v>03</v>
      </c>
      <c r="AC3227" s="86" t="str">
        <f t="shared" si="605"/>
        <v>CLS_MJ_2500X1254px_16m_L8-9_L1_20220731_20CC</v>
      </c>
      <c r="AD3227" s="88" t="str">
        <f t="shared" si="594"/>
        <v>cls_mj_l8-9_l1_2022h2_2500x1254px_16m_20220731t222003_20cc</v>
      </c>
    </row>
    <row r="3228" spans="2:30" x14ac:dyDescent="0.25">
      <c r="B3228" t="s">
        <v>3876</v>
      </c>
      <c r="C3228" t="s">
        <v>3817</v>
      </c>
      <c r="D3228" s="7" t="s">
        <v>3875</v>
      </c>
      <c r="E3228" s="2" t="b">
        <v>1</v>
      </c>
      <c r="F3228" s="2" t="s">
        <v>3813</v>
      </c>
      <c r="G3228" s="7" t="s">
        <v>181</v>
      </c>
      <c r="H3228" t="s">
        <v>72</v>
      </c>
      <c r="I3228" s="61">
        <v>44766</v>
      </c>
      <c r="J3228" s="2">
        <v>17.5</v>
      </c>
      <c r="K3228" s="2" t="s">
        <v>3910</v>
      </c>
      <c r="L3228" s="9">
        <v>39</v>
      </c>
      <c r="M3228" t="s">
        <v>3869</v>
      </c>
      <c r="N3228" s="2" t="s">
        <v>85</v>
      </c>
      <c r="O3228" s="2" t="s">
        <v>3868</v>
      </c>
      <c r="P3228" s="2" t="str">
        <f>VLOOKUP(I3228,Period!A:B,2,FALSE)</f>
        <v>2022H2</v>
      </c>
      <c r="Q3228" s="9">
        <f t="shared" si="597"/>
        <v>39</v>
      </c>
      <c r="R3228" s="2">
        <f t="shared" si="595"/>
        <v>40</v>
      </c>
      <c r="S3228" t="str">
        <f t="shared" si="604"/>
        <v>03 Cloudy (40%-90%)</v>
      </c>
      <c r="T3228" t="str">
        <f t="shared" si="596"/>
        <v>44766L8-9_L1CDM-MLB-CLSMJ4476603 Cloudy (40%-90%)</v>
      </c>
      <c r="U3228">
        <f>IF(COUNTIF(T$2:T3227,T3228)&gt;=1,0,1)</f>
        <v>1</v>
      </c>
      <c r="V3228" s="26" t="s">
        <v>895</v>
      </c>
      <c r="W3228" s="86">
        <f t="shared" si="598"/>
        <v>2022</v>
      </c>
      <c r="X3228" s="86" t="str">
        <f t="shared" si="599"/>
        <v>07</v>
      </c>
      <c r="Y3228" s="86">
        <f t="shared" si="600"/>
        <v>24</v>
      </c>
      <c r="Z3228" s="86" t="str">
        <f t="shared" si="601"/>
        <v>22</v>
      </c>
      <c r="AA3228" s="86" t="str">
        <f t="shared" si="602"/>
        <v>14</v>
      </c>
      <c r="AB3228" s="86" t="str">
        <f t="shared" si="603"/>
        <v>10</v>
      </c>
      <c r="AC3228" s="86" t="str">
        <f t="shared" si="605"/>
        <v>CLS_MJ_2500X1254px_16m_L8-9_L1_20220724_40CC</v>
      </c>
      <c r="AD3228" s="88" t="str">
        <f t="shared" si="594"/>
        <v>cls_mj_l8-9_l1_2022h2_2500x1254px_16m_20220724t221410_40cc</v>
      </c>
    </row>
    <row r="3229" spans="2:30" x14ac:dyDescent="0.25">
      <c r="B3229" t="s">
        <v>3876</v>
      </c>
      <c r="C3229" t="s">
        <v>3817</v>
      </c>
      <c r="D3229" s="7" t="s">
        <v>3875</v>
      </c>
      <c r="E3229" s="2" t="b">
        <v>1</v>
      </c>
      <c r="F3229" s="2" t="s">
        <v>3813</v>
      </c>
      <c r="G3229" s="7" t="s">
        <v>181</v>
      </c>
      <c r="H3229" t="s">
        <v>72</v>
      </c>
      <c r="I3229" s="57">
        <v>44765</v>
      </c>
      <c r="J3229" s="2">
        <v>17.3</v>
      </c>
      <c r="K3229" s="2" t="s">
        <v>3974</v>
      </c>
      <c r="L3229" s="9">
        <v>18.2</v>
      </c>
      <c r="M3229" t="s">
        <v>3869</v>
      </c>
      <c r="N3229" s="2" t="s">
        <v>85</v>
      </c>
      <c r="O3229" s="2" t="s">
        <v>3868</v>
      </c>
      <c r="P3229" s="2" t="str">
        <f>VLOOKUP(I3229,Period!A:B,2,FALSE)</f>
        <v>2022H2</v>
      </c>
      <c r="Q3229" s="9">
        <f t="shared" si="597"/>
        <v>35.049999999999997</v>
      </c>
      <c r="R3229" s="2">
        <f t="shared" si="595"/>
        <v>40</v>
      </c>
      <c r="S3229" t="str">
        <f t="shared" si="604"/>
        <v>03 Cloudy (40%-90%)</v>
      </c>
      <c r="T3229" t="str">
        <f t="shared" si="596"/>
        <v>44765L8-9_L1CDM-MLB-CLSMJ4476503 Cloudy (40%-90%)</v>
      </c>
      <c r="U3229">
        <f>IF(COUNTIF(T$2:T3228,T3229)&gt;=1,0,1)</f>
        <v>1</v>
      </c>
      <c r="V3229" s="26" t="s">
        <v>895</v>
      </c>
      <c r="W3229" s="86">
        <f t="shared" si="598"/>
        <v>2022</v>
      </c>
      <c r="X3229" s="86" t="str">
        <f t="shared" si="599"/>
        <v>07</v>
      </c>
      <c r="Y3229" s="86">
        <f t="shared" si="600"/>
        <v>23</v>
      </c>
      <c r="Z3229" s="86" t="str">
        <f t="shared" si="601"/>
        <v>22</v>
      </c>
      <c r="AA3229" s="86" t="str">
        <f t="shared" si="602"/>
        <v>20</v>
      </c>
      <c r="AB3229" s="86" t="str">
        <f t="shared" si="603"/>
        <v>43</v>
      </c>
      <c r="AC3229" s="86" t="str">
        <f t="shared" si="605"/>
        <v>CLS_MJ_2500X1254px_16m_L8-9_L1_20220723_40CC</v>
      </c>
      <c r="AD3229" s="88" t="str">
        <f t="shared" si="594"/>
        <v>cls_mj_l8-9_l1_2022h2_2500x1254px_16m_20220723t222043_40cc</v>
      </c>
    </row>
    <row r="3230" spans="2:30" x14ac:dyDescent="0.25">
      <c r="B3230" t="s">
        <v>3876</v>
      </c>
      <c r="C3230" t="s">
        <v>3817</v>
      </c>
      <c r="D3230" s="7" t="s">
        <v>3875</v>
      </c>
      <c r="E3230" s="2" t="b">
        <v>1</v>
      </c>
      <c r="F3230" s="2" t="s">
        <v>3813</v>
      </c>
      <c r="G3230" s="7" t="s">
        <v>181</v>
      </c>
      <c r="H3230" t="s">
        <v>72</v>
      </c>
      <c r="I3230" s="57">
        <v>44765</v>
      </c>
      <c r="J3230" s="2">
        <v>18.7</v>
      </c>
      <c r="K3230" s="2" t="s">
        <v>3975</v>
      </c>
      <c r="L3230" s="9">
        <v>51.9</v>
      </c>
      <c r="M3230" t="s">
        <v>3869</v>
      </c>
      <c r="N3230" s="2" t="s">
        <v>85</v>
      </c>
      <c r="O3230" s="2" t="s">
        <v>3868</v>
      </c>
      <c r="P3230" s="2" t="str">
        <f>VLOOKUP(I3230,Period!A:B,2,FALSE)</f>
        <v>2022H2</v>
      </c>
      <c r="Q3230" s="9">
        <f t="shared" si="597"/>
        <v>35.049999999999997</v>
      </c>
      <c r="R3230" s="2">
        <f t="shared" si="595"/>
        <v>40</v>
      </c>
      <c r="S3230" t="str">
        <f t="shared" si="604"/>
        <v>03 Cloudy (40%-90%)</v>
      </c>
      <c r="T3230" t="str">
        <f t="shared" si="596"/>
        <v>44765L8-9_L1CDM-MLB-CLSMJ4476503 Cloudy (40%-90%)</v>
      </c>
      <c r="U3230">
        <f>IF(COUNTIF(T$2:T3229,T3230)&gt;=1,0,1)</f>
        <v>0</v>
      </c>
      <c r="V3230" s="26" t="s">
        <v>895</v>
      </c>
      <c r="W3230" s="86">
        <f t="shared" si="598"/>
        <v>2022</v>
      </c>
      <c r="X3230" s="86" t="str">
        <f t="shared" si="599"/>
        <v>07</v>
      </c>
      <c r="Y3230" s="86">
        <f t="shared" si="600"/>
        <v>23</v>
      </c>
      <c r="Z3230" s="86" t="str">
        <f t="shared" si="601"/>
        <v>22</v>
      </c>
      <c r="AA3230" s="86" t="str">
        <f t="shared" si="602"/>
        <v>20</v>
      </c>
      <c r="AB3230" s="86" t="str">
        <f t="shared" si="603"/>
        <v>19</v>
      </c>
      <c r="AC3230" s="86" t="str">
        <f t="shared" si="605"/>
        <v>CLS_MJ_2500X1254px_16m_L8-9_L1_20220723_40CC</v>
      </c>
      <c r="AD3230" s="88" t="str">
        <f t="shared" si="594"/>
        <v>cls_mj_l8-9_l1_2022h2_2500x1254px_16m_20220723t222019_40cc</v>
      </c>
    </row>
    <row r="3231" spans="2:30" x14ac:dyDescent="0.25">
      <c r="B3231" t="s">
        <v>3876</v>
      </c>
      <c r="C3231" t="s">
        <v>3817</v>
      </c>
      <c r="D3231" s="7" t="s">
        <v>3875</v>
      </c>
      <c r="E3231" s="2" t="b">
        <v>1</v>
      </c>
      <c r="F3231" s="2" t="s">
        <v>3813</v>
      </c>
      <c r="G3231" s="7" t="s">
        <v>181</v>
      </c>
      <c r="H3231" t="s">
        <v>72</v>
      </c>
      <c r="I3231" s="57">
        <v>44758</v>
      </c>
      <c r="J3231" s="2">
        <v>16.2</v>
      </c>
      <c r="K3231" s="2" t="s">
        <v>3967</v>
      </c>
      <c r="L3231" s="9">
        <v>87.9</v>
      </c>
      <c r="M3231" t="s">
        <v>3869</v>
      </c>
      <c r="N3231" s="2" t="s">
        <v>85</v>
      </c>
      <c r="O3231" s="2" t="s">
        <v>3868</v>
      </c>
      <c r="P3231" s="2" t="str">
        <f>VLOOKUP(I3231,Period!A:B,2,FALSE)</f>
        <v>2022H2</v>
      </c>
      <c r="Q3231" s="9">
        <f t="shared" si="597"/>
        <v>87.9</v>
      </c>
      <c r="R3231" s="2">
        <f t="shared" si="595"/>
        <v>90</v>
      </c>
      <c r="S3231" t="str">
        <f t="shared" si="604"/>
        <v>03 Cloudy (40%-90%)</v>
      </c>
      <c r="T3231" t="str">
        <f t="shared" si="596"/>
        <v>44758L8-9_L1CDM-MLB-CLSMJ4475803 Cloudy (40%-90%)</v>
      </c>
      <c r="U3231">
        <f>IF(COUNTIF(T$2:T3230,T3231)&gt;=1,0,1)</f>
        <v>1</v>
      </c>
      <c r="V3231" s="26" t="s">
        <v>895</v>
      </c>
      <c r="W3231" s="86">
        <f t="shared" si="598"/>
        <v>2022</v>
      </c>
      <c r="X3231" s="86" t="str">
        <f t="shared" si="599"/>
        <v>07</v>
      </c>
      <c r="Y3231" s="86">
        <f t="shared" si="600"/>
        <v>16</v>
      </c>
      <c r="Z3231" s="86" t="str">
        <f t="shared" si="601"/>
        <v>22</v>
      </c>
      <c r="AA3231" s="86" t="str">
        <f t="shared" si="602"/>
        <v>14</v>
      </c>
      <c r="AB3231" s="86" t="str">
        <f t="shared" si="603"/>
        <v>26</v>
      </c>
      <c r="AC3231" s="86" t="str">
        <f t="shared" si="605"/>
        <v>CLS_MJ_2500X1254px_16m_L8-9_L1_20220716_90CC</v>
      </c>
      <c r="AD3231" s="88" t="str">
        <f t="shared" si="594"/>
        <v>cls_mj_l8-9_l1_2022h2_2500x1254px_16m_20220716t221426_90cc</v>
      </c>
    </row>
    <row r="3232" spans="2:30" x14ac:dyDescent="0.25">
      <c r="B3232" t="s">
        <v>3876</v>
      </c>
      <c r="C3232" t="s">
        <v>3817</v>
      </c>
      <c r="D3232" s="7" t="s">
        <v>3875</v>
      </c>
      <c r="E3232" s="2" t="b">
        <v>1</v>
      </c>
      <c r="F3232" s="2" t="s">
        <v>3813</v>
      </c>
      <c r="G3232" s="7" t="s">
        <v>181</v>
      </c>
      <c r="H3232" t="s">
        <v>72</v>
      </c>
      <c r="I3232" s="61">
        <v>44757</v>
      </c>
      <c r="J3232" s="2">
        <v>16</v>
      </c>
      <c r="K3232" s="2" t="s">
        <v>3976</v>
      </c>
      <c r="L3232" s="9">
        <v>1.8</v>
      </c>
      <c r="M3232" t="s">
        <v>3869</v>
      </c>
      <c r="N3232" s="2" t="s">
        <v>85</v>
      </c>
      <c r="O3232" s="2" t="s">
        <v>3868</v>
      </c>
      <c r="P3232" s="2" t="str">
        <f>VLOOKUP(I3232,Period!A:B,2,FALSE)</f>
        <v>2022H2</v>
      </c>
      <c r="Q3232" s="9">
        <f t="shared" si="597"/>
        <v>3.05</v>
      </c>
      <c r="R3232" s="2">
        <f t="shared" si="595"/>
        <v>10</v>
      </c>
      <c r="S3232" t="str">
        <f t="shared" si="604"/>
        <v>02 Sunny (10%-30%)</v>
      </c>
      <c r="T3232" t="str">
        <f t="shared" si="596"/>
        <v>44757L8-9_L1CDM-MLB-CLSMJ4475702 Sunny (10%-30%)</v>
      </c>
      <c r="U3232">
        <f>IF(COUNTIF(T$2:T3231,T3232)&gt;=1,0,1)</f>
        <v>1</v>
      </c>
      <c r="V3232" s="26" t="s">
        <v>895</v>
      </c>
      <c r="W3232" s="86">
        <f t="shared" si="598"/>
        <v>2022</v>
      </c>
      <c r="X3232" s="86" t="str">
        <f t="shared" si="599"/>
        <v>07</v>
      </c>
      <c r="Y3232" s="86">
        <f t="shared" si="600"/>
        <v>15</v>
      </c>
      <c r="Z3232" s="86" t="str">
        <f t="shared" si="601"/>
        <v>22</v>
      </c>
      <c r="AA3232" s="86" t="str">
        <f t="shared" si="602"/>
        <v>20</v>
      </c>
      <c r="AB3232" s="86" t="str">
        <f t="shared" si="603"/>
        <v>12</v>
      </c>
      <c r="AC3232" s="86" t="str">
        <f t="shared" si="605"/>
        <v>CLS_MJ_2500X1254px_16m_L8-9_L1_20220715_10CC</v>
      </c>
      <c r="AD3232" s="88" t="str">
        <f t="shared" ref="AD3232:AD3295" si="606">LOWER(CONCATENATE(CONCATENATE(RIGHT(C3232,3),"_",H3232,"_",B3232,"_",P3232,"_",M3232,"_",O3232,"_",W3232,X3232,Y3232),"T",Z3232,AA3232,AB3232,"_",R3232,"CC"))</f>
        <v>cls_mj_l8-9_l1_2022h2_2500x1254px_16m_20220715t222012_10cc</v>
      </c>
    </row>
    <row r="3233" spans="2:30" x14ac:dyDescent="0.25">
      <c r="B3233" t="s">
        <v>3876</v>
      </c>
      <c r="C3233" t="s">
        <v>3817</v>
      </c>
      <c r="D3233" s="7" t="s">
        <v>3875</v>
      </c>
      <c r="E3233" s="2" t="b">
        <v>1</v>
      </c>
      <c r="F3233" s="2" t="s">
        <v>3813</v>
      </c>
      <c r="G3233" s="7" t="s">
        <v>181</v>
      </c>
      <c r="H3233" t="s">
        <v>72</v>
      </c>
      <c r="I3233" s="61">
        <v>44757</v>
      </c>
      <c r="J3233" s="2">
        <v>17.3</v>
      </c>
      <c r="K3233" s="2" t="s">
        <v>3880</v>
      </c>
      <c r="L3233" s="9">
        <v>4.3</v>
      </c>
      <c r="M3233" t="s">
        <v>3869</v>
      </c>
      <c r="N3233" s="2" t="s">
        <v>85</v>
      </c>
      <c r="O3233" s="2" t="s">
        <v>3868</v>
      </c>
      <c r="P3233" s="2" t="str">
        <f>VLOOKUP(I3233,Period!A:B,2,FALSE)</f>
        <v>2022H2</v>
      </c>
      <c r="Q3233" s="9">
        <f t="shared" si="597"/>
        <v>3.05</v>
      </c>
      <c r="R3233" s="2">
        <f t="shared" si="595"/>
        <v>10</v>
      </c>
      <c r="S3233" t="str">
        <f t="shared" si="604"/>
        <v>02 Sunny (10%-30%)</v>
      </c>
      <c r="T3233" t="str">
        <f t="shared" si="596"/>
        <v>44757L8-9_L1CDM-MLB-CLSMJ4475702 Sunny (10%-30%)</v>
      </c>
      <c r="U3233">
        <f>IF(COUNTIF(T$2:T3232,T3233)&gt;=1,0,1)</f>
        <v>0</v>
      </c>
      <c r="V3233" s="26" t="s">
        <v>895</v>
      </c>
      <c r="W3233" s="86">
        <f t="shared" si="598"/>
        <v>2022</v>
      </c>
      <c r="X3233" s="86" t="str">
        <f t="shared" si="599"/>
        <v>07</v>
      </c>
      <c r="Y3233" s="86">
        <f t="shared" si="600"/>
        <v>15</v>
      </c>
      <c r="Z3233" s="86" t="str">
        <f t="shared" si="601"/>
        <v>22</v>
      </c>
      <c r="AA3233" s="86" t="str">
        <f t="shared" si="602"/>
        <v>19</v>
      </c>
      <c r="AB3233" s="86" t="str">
        <f t="shared" si="603"/>
        <v>48</v>
      </c>
      <c r="AC3233" s="86" t="str">
        <f t="shared" si="605"/>
        <v>CLS_MJ_2500X1254px_16m_L8-9_L1_20220715_10CC</v>
      </c>
      <c r="AD3233" s="88" t="str">
        <f t="shared" si="606"/>
        <v>cls_mj_l8-9_l1_2022h2_2500x1254px_16m_20220715t221948_10cc</v>
      </c>
    </row>
    <row r="3234" spans="2:30" x14ac:dyDescent="0.25">
      <c r="B3234" t="s">
        <v>3876</v>
      </c>
      <c r="C3234" t="s">
        <v>3817</v>
      </c>
      <c r="D3234" s="7" t="s">
        <v>3875</v>
      </c>
      <c r="E3234" s="2" t="b">
        <v>1</v>
      </c>
      <c r="F3234" s="2" t="s">
        <v>3813</v>
      </c>
      <c r="G3234" s="7" t="s">
        <v>181</v>
      </c>
      <c r="H3234" t="s">
        <v>72</v>
      </c>
      <c r="I3234" s="61">
        <v>44750</v>
      </c>
      <c r="J3234" s="2">
        <v>15.2</v>
      </c>
      <c r="K3234" s="2" t="s">
        <v>3896</v>
      </c>
      <c r="L3234" s="9">
        <v>73.3</v>
      </c>
      <c r="M3234" t="s">
        <v>3869</v>
      </c>
      <c r="N3234" s="2" t="s">
        <v>85</v>
      </c>
      <c r="O3234" s="2" t="s">
        <v>3868</v>
      </c>
      <c r="P3234" s="2" t="str">
        <f>VLOOKUP(I3234,Period!A:B,2,FALSE)</f>
        <v>2022H2</v>
      </c>
      <c r="Q3234" s="9">
        <f t="shared" si="597"/>
        <v>73.3</v>
      </c>
      <c r="R3234" s="2">
        <f t="shared" si="595"/>
        <v>80</v>
      </c>
      <c r="S3234" t="str">
        <f t="shared" si="604"/>
        <v>03 Cloudy (40%-90%)</v>
      </c>
      <c r="T3234" t="str">
        <f t="shared" si="596"/>
        <v>44750L8-9_L1CDM-MLB-CLSMJ4475003 Cloudy (40%-90%)</v>
      </c>
      <c r="U3234">
        <f>IF(COUNTIF(T$2:T3233,T3234)&gt;=1,0,1)</f>
        <v>1</v>
      </c>
      <c r="V3234" s="26" t="s">
        <v>895</v>
      </c>
      <c r="W3234" s="86">
        <f t="shared" si="598"/>
        <v>2022</v>
      </c>
      <c r="X3234" s="86" t="str">
        <f t="shared" si="599"/>
        <v>07</v>
      </c>
      <c r="Y3234" s="86" t="str">
        <f t="shared" si="600"/>
        <v>08</v>
      </c>
      <c r="Z3234" s="86" t="str">
        <f t="shared" si="601"/>
        <v>22</v>
      </c>
      <c r="AA3234" s="86" t="str">
        <f t="shared" si="602"/>
        <v>14</v>
      </c>
      <c r="AB3234" s="86" t="str">
        <f t="shared" si="603"/>
        <v>02</v>
      </c>
      <c r="AC3234" s="86" t="str">
        <f t="shared" si="605"/>
        <v>CLS_MJ_2500X1254px_16m_L8-9_L1_20220708_80CC</v>
      </c>
      <c r="AD3234" s="88" t="str">
        <f t="shared" si="606"/>
        <v>cls_mj_l8-9_l1_2022h2_2500x1254px_16m_20220708t221402_80cc</v>
      </c>
    </row>
    <row r="3235" spans="2:30" x14ac:dyDescent="0.25">
      <c r="B3235" t="s">
        <v>3876</v>
      </c>
      <c r="C3235" t="s">
        <v>3817</v>
      </c>
      <c r="D3235" s="7" t="s">
        <v>3875</v>
      </c>
      <c r="E3235" s="2" t="b">
        <v>1</v>
      </c>
      <c r="F3235" s="2" t="s">
        <v>3813</v>
      </c>
      <c r="G3235" s="7" t="s">
        <v>181</v>
      </c>
      <c r="H3235" t="s">
        <v>72</v>
      </c>
      <c r="I3235" s="57">
        <v>44749</v>
      </c>
      <c r="J3235" s="2">
        <v>15.2</v>
      </c>
      <c r="K3235" s="2" t="s">
        <v>3960</v>
      </c>
      <c r="L3235" s="9">
        <v>81.599999999999994</v>
      </c>
      <c r="M3235" t="s">
        <v>3869</v>
      </c>
      <c r="N3235" s="2" t="s">
        <v>85</v>
      </c>
      <c r="O3235" s="2" t="s">
        <v>3868</v>
      </c>
      <c r="P3235" s="2" t="str">
        <f>VLOOKUP(I3235,Period!A:B,2,FALSE)</f>
        <v>2022H2</v>
      </c>
      <c r="Q3235" s="9">
        <f t="shared" si="597"/>
        <v>78.849999999999994</v>
      </c>
      <c r="R3235" s="2">
        <f t="shared" ref="R3235:R3297" si="607">ROUNDUP(Q3235/10,0)*10</f>
        <v>80</v>
      </c>
      <c r="S3235" t="str">
        <f t="shared" si="604"/>
        <v>03 Cloudy (40%-90%)</v>
      </c>
      <c r="T3235" t="str">
        <f t="shared" ref="T3235:T3297" si="608">CONCATENATE(I3235,B3235,C3235,H3235,I3235,S3235)</f>
        <v>44749L8-9_L1CDM-MLB-CLSMJ4474903 Cloudy (40%-90%)</v>
      </c>
      <c r="U3235">
        <f>IF(COUNTIF(T$2:T3234,T3235)&gt;=1,0,1)</f>
        <v>1</v>
      </c>
      <c r="V3235" s="26" t="s">
        <v>895</v>
      </c>
      <c r="W3235" s="86">
        <f t="shared" si="598"/>
        <v>2022</v>
      </c>
      <c r="X3235" s="86" t="str">
        <f t="shared" si="599"/>
        <v>07</v>
      </c>
      <c r="Y3235" s="86" t="str">
        <f t="shared" si="600"/>
        <v>07</v>
      </c>
      <c r="Z3235" s="86" t="str">
        <f t="shared" si="601"/>
        <v>22</v>
      </c>
      <c r="AA3235" s="86" t="str">
        <f t="shared" si="602"/>
        <v>20</v>
      </c>
      <c r="AB3235" s="86" t="str">
        <f t="shared" si="603"/>
        <v>38</v>
      </c>
      <c r="AC3235" s="86" t="str">
        <f t="shared" si="605"/>
        <v>CLS_MJ_2500X1254px_16m_L8-9_L1_20220707_80CC</v>
      </c>
      <c r="AD3235" s="88" t="str">
        <f t="shared" si="606"/>
        <v>cls_mj_l8-9_l1_2022h2_2500x1254px_16m_20220707t222038_80cc</v>
      </c>
    </row>
    <row r="3236" spans="2:30" x14ac:dyDescent="0.25">
      <c r="B3236" t="s">
        <v>3876</v>
      </c>
      <c r="C3236" t="s">
        <v>3817</v>
      </c>
      <c r="D3236" s="7" t="s">
        <v>3875</v>
      </c>
      <c r="E3236" s="2" t="b">
        <v>1</v>
      </c>
      <c r="F3236" s="2" t="s">
        <v>3813</v>
      </c>
      <c r="G3236" s="7" t="s">
        <v>181</v>
      </c>
      <c r="H3236" t="s">
        <v>72</v>
      </c>
      <c r="I3236" s="57">
        <v>44749</v>
      </c>
      <c r="J3236" s="2">
        <v>16.5</v>
      </c>
      <c r="K3236" s="2" t="s">
        <v>3898</v>
      </c>
      <c r="L3236" s="9">
        <v>76.099999999999994</v>
      </c>
      <c r="M3236" t="s">
        <v>3869</v>
      </c>
      <c r="N3236" s="2" t="s">
        <v>85</v>
      </c>
      <c r="O3236" s="2" t="s">
        <v>3868</v>
      </c>
      <c r="P3236" s="2" t="str">
        <f>VLOOKUP(I3236,Period!A:B,2,FALSE)</f>
        <v>2022H2</v>
      </c>
      <c r="Q3236" s="9">
        <f t="shared" si="597"/>
        <v>78.849999999999994</v>
      </c>
      <c r="R3236" s="2">
        <f t="shared" si="607"/>
        <v>80</v>
      </c>
      <c r="S3236" t="str">
        <f t="shared" si="604"/>
        <v>03 Cloudy (40%-90%)</v>
      </c>
      <c r="T3236" t="str">
        <f t="shared" si="608"/>
        <v>44749L8-9_L1CDM-MLB-CLSMJ4474903 Cloudy (40%-90%)</v>
      </c>
      <c r="U3236">
        <f>IF(COUNTIF(T$2:T3235,T3236)&gt;=1,0,1)</f>
        <v>0</v>
      </c>
      <c r="V3236" s="26" t="s">
        <v>895</v>
      </c>
      <c r="W3236" s="86">
        <f t="shared" si="598"/>
        <v>2022</v>
      </c>
      <c r="X3236" s="86" t="str">
        <f t="shared" si="599"/>
        <v>07</v>
      </c>
      <c r="Y3236" s="86" t="str">
        <f t="shared" si="600"/>
        <v>07</v>
      </c>
      <c r="Z3236" s="86" t="str">
        <f t="shared" si="601"/>
        <v>22</v>
      </c>
      <c r="AA3236" s="86" t="str">
        <f t="shared" si="602"/>
        <v>20</v>
      </c>
      <c r="AB3236" s="86" t="str">
        <f t="shared" si="603"/>
        <v>14</v>
      </c>
      <c r="AC3236" s="86" t="str">
        <f t="shared" si="605"/>
        <v>CLS_MJ_2500X1254px_16m_L8-9_L1_20220707_80CC</v>
      </c>
      <c r="AD3236" s="88" t="str">
        <f t="shared" si="606"/>
        <v>cls_mj_l8-9_l1_2022h2_2500x1254px_16m_20220707t222014_80cc</v>
      </c>
    </row>
    <row r="3237" spans="2:30" x14ac:dyDescent="0.25">
      <c r="B3237" t="s">
        <v>3876</v>
      </c>
      <c r="C3237" t="s">
        <v>3817</v>
      </c>
      <c r="D3237" s="7" t="s">
        <v>3875</v>
      </c>
      <c r="E3237" s="2" t="b">
        <v>1</v>
      </c>
      <c r="F3237" s="2" t="s">
        <v>3813</v>
      </c>
      <c r="G3237" s="7" t="s">
        <v>181</v>
      </c>
      <c r="H3237" t="s">
        <v>72</v>
      </c>
      <c r="I3237" s="57">
        <v>44742</v>
      </c>
      <c r="J3237" s="2">
        <v>14.7</v>
      </c>
      <c r="K3237" s="2" t="s">
        <v>3964</v>
      </c>
      <c r="L3237" s="9">
        <v>4.2</v>
      </c>
      <c r="M3237" t="s">
        <v>3869</v>
      </c>
      <c r="N3237" s="2" t="s">
        <v>85</v>
      </c>
      <c r="O3237" s="2" t="s">
        <v>3868</v>
      </c>
      <c r="P3237" s="2" t="str">
        <f>VLOOKUP(I3237,Period!A:B,2,FALSE)</f>
        <v>2022H1</v>
      </c>
      <c r="Q3237" s="9">
        <f t="shared" si="597"/>
        <v>4.2</v>
      </c>
      <c r="R3237" s="2">
        <f t="shared" si="607"/>
        <v>10</v>
      </c>
      <c r="S3237" t="str">
        <f t="shared" si="604"/>
        <v>02 Sunny (10%-30%)</v>
      </c>
      <c r="T3237" t="str">
        <f t="shared" si="608"/>
        <v>44742L8-9_L1CDM-MLB-CLSMJ4474202 Sunny (10%-30%)</v>
      </c>
      <c r="U3237">
        <f>IF(COUNTIF(T$2:T3236,T3237)&gt;=1,0,1)</f>
        <v>1</v>
      </c>
      <c r="V3237" s="26" t="s">
        <v>895</v>
      </c>
      <c r="W3237" s="86">
        <f t="shared" si="598"/>
        <v>2022</v>
      </c>
      <c r="X3237" s="86" t="str">
        <f t="shared" si="599"/>
        <v>06</v>
      </c>
      <c r="Y3237" s="86">
        <f t="shared" si="600"/>
        <v>30</v>
      </c>
      <c r="Z3237" s="86" t="str">
        <f t="shared" si="601"/>
        <v>22</v>
      </c>
      <c r="AA3237" s="86" t="str">
        <f t="shared" si="602"/>
        <v>14</v>
      </c>
      <c r="AB3237" s="86" t="str">
        <f t="shared" si="603"/>
        <v>27</v>
      </c>
      <c r="AC3237" s="86" t="str">
        <f t="shared" si="605"/>
        <v>CLS_MJ_2500X1254px_16m_L8-9_L1_20220630_10CC</v>
      </c>
      <c r="AD3237" s="88" t="str">
        <f t="shared" si="606"/>
        <v>cls_mj_l8-9_l1_2022h1_2500x1254px_16m_20220630t221427_10cc</v>
      </c>
    </row>
    <row r="3238" spans="2:30" x14ac:dyDescent="0.25">
      <c r="B3238" t="s">
        <v>3876</v>
      </c>
      <c r="C3238" t="s">
        <v>3817</v>
      </c>
      <c r="D3238" s="7" t="s">
        <v>3875</v>
      </c>
      <c r="E3238" s="2" t="b">
        <v>1</v>
      </c>
      <c r="F3238" s="2" t="s">
        <v>3813</v>
      </c>
      <c r="G3238" s="7" t="s">
        <v>181</v>
      </c>
      <c r="H3238" t="s">
        <v>72</v>
      </c>
      <c r="I3238" s="61">
        <v>44741</v>
      </c>
      <c r="J3238" s="2">
        <v>14.6</v>
      </c>
      <c r="K3238" s="2" t="s">
        <v>3908</v>
      </c>
      <c r="L3238" s="9">
        <v>89.7</v>
      </c>
      <c r="M3238" t="s">
        <v>3869</v>
      </c>
      <c r="N3238" s="2" t="s">
        <v>85</v>
      </c>
      <c r="O3238" s="2" t="s">
        <v>3868</v>
      </c>
      <c r="P3238" s="2" t="str">
        <f>VLOOKUP(I3238,Period!A:B,2,FALSE)</f>
        <v>2022H1</v>
      </c>
      <c r="Q3238" s="9">
        <f t="shared" si="597"/>
        <v>75.900000000000006</v>
      </c>
      <c r="R3238" s="2">
        <f t="shared" si="607"/>
        <v>80</v>
      </c>
      <c r="S3238" t="str">
        <f t="shared" si="604"/>
        <v>03 Cloudy (40%-90%)</v>
      </c>
      <c r="T3238" t="str">
        <f t="shared" si="608"/>
        <v>44741L8-9_L1CDM-MLB-CLSMJ4474103 Cloudy (40%-90%)</v>
      </c>
      <c r="U3238">
        <f>IF(COUNTIF(T$2:T3237,T3238)&gt;=1,0,1)</f>
        <v>1</v>
      </c>
      <c r="V3238" s="26" t="s">
        <v>895</v>
      </c>
      <c r="W3238" s="86">
        <f t="shared" si="598"/>
        <v>2022</v>
      </c>
      <c r="X3238" s="86" t="str">
        <f t="shared" si="599"/>
        <v>06</v>
      </c>
      <c r="Y3238" s="86">
        <f t="shared" si="600"/>
        <v>29</v>
      </c>
      <c r="Z3238" s="86" t="str">
        <f t="shared" si="601"/>
        <v>22</v>
      </c>
      <c r="AA3238" s="86" t="str">
        <f t="shared" si="602"/>
        <v>20</v>
      </c>
      <c r="AB3238" s="86" t="str">
        <f t="shared" si="603"/>
        <v>16</v>
      </c>
      <c r="AC3238" s="86" t="str">
        <f t="shared" si="605"/>
        <v>CLS_MJ_2500X1254px_16m_L8-9_L1_20220629_80CC</v>
      </c>
      <c r="AD3238" s="88" t="str">
        <f t="shared" si="606"/>
        <v>cls_mj_l8-9_l1_2022h1_2500x1254px_16m_20220629t222016_80cc</v>
      </c>
    </row>
    <row r="3239" spans="2:30" x14ac:dyDescent="0.25">
      <c r="B3239" t="s">
        <v>3876</v>
      </c>
      <c r="C3239" t="s">
        <v>3817</v>
      </c>
      <c r="D3239" s="7" t="s">
        <v>3875</v>
      </c>
      <c r="E3239" s="2" t="b">
        <v>1</v>
      </c>
      <c r="F3239" s="2" t="s">
        <v>3813</v>
      </c>
      <c r="G3239" s="7" t="s">
        <v>181</v>
      </c>
      <c r="H3239" t="s">
        <v>72</v>
      </c>
      <c r="I3239" s="61">
        <v>44741</v>
      </c>
      <c r="J3239" s="2">
        <v>16</v>
      </c>
      <c r="K3239" s="2" t="s">
        <v>3909</v>
      </c>
      <c r="L3239" s="9">
        <v>62.1</v>
      </c>
      <c r="M3239" t="s">
        <v>3869</v>
      </c>
      <c r="N3239" s="2" t="s">
        <v>85</v>
      </c>
      <c r="O3239" s="2" t="s">
        <v>3868</v>
      </c>
      <c r="P3239" s="2" t="str">
        <f>VLOOKUP(I3239,Period!A:B,2,FALSE)</f>
        <v>2022H1</v>
      </c>
      <c r="Q3239" s="9">
        <f t="shared" si="597"/>
        <v>75.900000000000006</v>
      </c>
      <c r="R3239" s="2">
        <f t="shared" si="607"/>
        <v>80</v>
      </c>
      <c r="S3239" t="str">
        <f t="shared" si="604"/>
        <v>03 Cloudy (40%-90%)</v>
      </c>
      <c r="T3239" t="str">
        <f t="shared" si="608"/>
        <v>44741L8-9_L1CDM-MLB-CLSMJ4474103 Cloudy (40%-90%)</v>
      </c>
      <c r="U3239">
        <f>IF(COUNTIF(T$2:T3238,T3239)&gt;=1,0,1)</f>
        <v>0</v>
      </c>
      <c r="V3239" s="26" t="s">
        <v>895</v>
      </c>
      <c r="W3239" s="86">
        <f t="shared" si="598"/>
        <v>2022</v>
      </c>
      <c r="X3239" s="86" t="str">
        <f t="shared" si="599"/>
        <v>06</v>
      </c>
      <c r="Y3239" s="86">
        <f t="shared" si="600"/>
        <v>29</v>
      </c>
      <c r="Z3239" s="86" t="str">
        <f t="shared" si="601"/>
        <v>22</v>
      </c>
      <c r="AA3239" s="86" t="str">
        <f t="shared" si="602"/>
        <v>19</v>
      </c>
      <c r="AB3239" s="86" t="str">
        <f t="shared" si="603"/>
        <v>52</v>
      </c>
      <c r="AC3239" s="86" t="str">
        <f t="shared" si="605"/>
        <v>CLS_MJ_2500X1254px_16m_L8-9_L1_20220629_80CC</v>
      </c>
      <c r="AD3239" s="88" t="str">
        <f t="shared" si="606"/>
        <v>cls_mj_l8-9_l1_2022h1_2500x1254px_16m_20220629t221952_80cc</v>
      </c>
    </row>
    <row r="3240" spans="2:30" x14ac:dyDescent="0.25">
      <c r="B3240" t="s">
        <v>3876</v>
      </c>
      <c r="C3240" t="s">
        <v>3817</v>
      </c>
      <c r="D3240" s="7" t="s">
        <v>3875</v>
      </c>
      <c r="E3240" s="2" t="b">
        <v>1</v>
      </c>
      <c r="F3240" s="2" t="s">
        <v>3813</v>
      </c>
      <c r="G3240" s="7" t="s">
        <v>181</v>
      </c>
      <c r="H3240" t="s">
        <v>72</v>
      </c>
      <c r="I3240" s="61">
        <v>44734</v>
      </c>
      <c r="J3240" s="2">
        <v>14.6</v>
      </c>
      <c r="K3240" s="2" t="s">
        <v>3896</v>
      </c>
      <c r="L3240" s="9">
        <v>43.5</v>
      </c>
      <c r="M3240" t="s">
        <v>3869</v>
      </c>
      <c r="N3240" s="2" t="s">
        <v>85</v>
      </c>
      <c r="O3240" s="2" t="s">
        <v>3868</v>
      </c>
      <c r="P3240" s="2" t="str">
        <f>VLOOKUP(I3240,Period!A:B,2,FALSE)</f>
        <v>2022H1</v>
      </c>
      <c r="Q3240" s="9">
        <f t="shared" si="597"/>
        <v>43.5</v>
      </c>
      <c r="R3240" s="2">
        <f t="shared" si="607"/>
        <v>50</v>
      </c>
      <c r="S3240" t="str">
        <f t="shared" si="604"/>
        <v>03 Cloudy (40%-90%)</v>
      </c>
      <c r="T3240" t="str">
        <f t="shared" si="608"/>
        <v>44734L8-9_L1CDM-MLB-CLSMJ4473403 Cloudy (40%-90%)</v>
      </c>
      <c r="U3240">
        <f>IF(COUNTIF(T$2:T3239,T3240)&gt;=1,0,1)</f>
        <v>1</v>
      </c>
      <c r="V3240" s="26" t="s">
        <v>895</v>
      </c>
      <c r="W3240" s="86">
        <f t="shared" si="598"/>
        <v>2022</v>
      </c>
      <c r="X3240" s="86" t="str">
        <f t="shared" si="599"/>
        <v>06</v>
      </c>
      <c r="Y3240" s="86">
        <f t="shared" si="600"/>
        <v>22</v>
      </c>
      <c r="Z3240" s="86" t="str">
        <f t="shared" si="601"/>
        <v>22</v>
      </c>
      <c r="AA3240" s="86" t="str">
        <f t="shared" si="602"/>
        <v>14</v>
      </c>
      <c r="AB3240" s="86" t="str">
        <f t="shared" si="603"/>
        <v>02</v>
      </c>
      <c r="AC3240" s="86" t="str">
        <f t="shared" si="605"/>
        <v>CLS_MJ_2500X1254px_16m_L8-9_L1_20220622_50CC</v>
      </c>
      <c r="AD3240" s="88" t="str">
        <f t="shared" si="606"/>
        <v>cls_mj_l8-9_l1_2022h1_2500x1254px_16m_20220622t221402_50cc</v>
      </c>
    </row>
    <row r="3241" spans="2:30" x14ac:dyDescent="0.25">
      <c r="B3241" t="s">
        <v>3876</v>
      </c>
      <c r="C3241" t="s">
        <v>3817</v>
      </c>
      <c r="D3241" s="7" t="s">
        <v>3875</v>
      </c>
      <c r="E3241" s="2" t="b">
        <v>1</v>
      </c>
      <c r="F3241" s="2" t="s">
        <v>3813</v>
      </c>
      <c r="G3241" s="7" t="s">
        <v>181</v>
      </c>
      <c r="H3241" t="s">
        <v>72</v>
      </c>
      <c r="I3241" s="57">
        <v>44733</v>
      </c>
      <c r="J3241" s="2">
        <v>14.6</v>
      </c>
      <c r="K3241" s="2" t="s">
        <v>3977</v>
      </c>
      <c r="L3241" s="9">
        <v>9.3000000000000007</v>
      </c>
      <c r="M3241" t="s">
        <v>3869</v>
      </c>
      <c r="N3241" s="2" t="s">
        <v>85</v>
      </c>
      <c r="O3241" s="2" t="s">
        <v>3868</v>
      </c>
      <c r="P3241" s="2" t="str">
        <f>VLOOKUP(I3241,Period!A:B,2,FALSE)</f>
        <v>2022H1</v>
      </c>
      <c r="Q3241" s="9">
        <f t="shared" si="597"/>
        <v>5.8500000000000005</v>
      </c>
      <c r="R3241" s="2">
        <f t="shared" si="607"/>
        <v>10</v>
      </c>
      <c r="S3241" t="str">
        <f t="shared" si="604"/>
        <v>02 Sunny (10%-30%)</v>
      </c>
      <c r="T3241" t="str">
        <f t="shared" si="608"/>
        <v>44733L8-9_L1CDM-MLB-CLSMJ4473302 Sunny (10%-30%)</v>
      </c>
      <c r="U3241">
        <f>IF(COUNTIF(T$2:T3240,T3241)&gt;=1,0,1)</f>
        <v>1</v>
      </c>
      <c r="V3241" s="26" t="s">
        <v>895</v>
      </c>
      <c r="W3241" s="86">
        <f t="shared" si="598"/>
        <v>2022</v>
      </c>
      <c r="X3241" s="86" t="str">
        <f t="shared" si="599"/>
        <v>06</v>
      </c>
      <c r="Y3241" s="86">
        <f t="shared" si="600"/>
        <v>21</v>
      </c>
      <c r="Z3241" s="86" t="str">
        <f t="shared" si="601"/>
        <v>22</v>
      </c>
      <c r="AA3241" s="86" t="str">
        <f t="shared" si="602"/>
        <v>20</v>
      </c>
      <c r="AB3241" s="86" t="str">
        <f t="shared" si="603"/>
        <v>36</v>
      </c>
      <c r="AC3241" s="86" t="str">
        <f t="shared" si="605"/>
        <v>CLS_MJ_2500X1254px_16m_L8-9_L1_20220621_10CC</v>
      </c>
      <c r="AD3241" s="88" t="str">
        <f t="shared" si="606"/>
        <v>cls_mj_l8-9_l1_2022h1_2500x1254px_16m_20220621t222036_10cc</v>
      </c>
    </row>
    <row r="3242" spans="2:30" x14ac:dyDescent="0.25">
      <c r="B3242" t="s">
        <v>3876</v>
      </c>
      <c r="C3242" t="s">
        <v>3817</v>
      </c>
      <c r="D3242" s="7" t="s">
        <v>3875</v>
      </c>
      <c r="E3242" s="2" t="b">
        <v>1</v>
      </c>
      <c r="F3242" s="2" t="s">
        <v>3813</v>
      </c>
      <c r="G3242" s="7" t="s">
        <v>181</v>
      </c>
      <c r="H3242" t="s">
        <v>72</v>
      </c>
      <c r="I3242" s="57">
        <v>44733</v>
      </c>
      <c r="J3242" s="2">
        <v>16</v>
      </c>
      <c r="K3242" s="2" t="s">
        <v>3976</v>
      </c>
      <c r="L3242" s="9">
        <v>2.4</v>
      </c>
      <c r="M3242" t="s">
        <v>3869</v>
      </c>
      <c r="N3242" s="2" t="s">
        <v>85</v>
      </c>
      <c r="O3242" s="2" t="s">
        <v>3868</v>
      </c>
      <c r="P3242" s="2" t="str">
        <f>VLOOKUP(I3242,Period!A:B,2,FALSE)</f>
        <v>2022H1</v>
      </c>
      <c r="Q3242" s="9">
        <f t="shared" si="597"/>
        <v>5.8500000000000005</v>
      </c>
      <c r="R3242" s="2">
        <f t="shared" si="607"/>
        <v>10</v>
      </c>
      <c r="S3242" t="str">
        <f t="shared" si="604"/>
        <v>02 Sunny (10%-30%)</v>
      </c>
      <c r="T3242" t="str">
        <f t="shared" si="608"/>
        <v>44733L8-9_L1CDM-MLB-CLSMJ4473302 Sunny (10%-30%)</v>
      </c>
      <c r="U3242">
        <f>IF(COUNTIF(T$2:T3241,T3242)&gt;=1,0,1)</f>
        <v>0</v>
      </c>
      <c r="V3242" s="26" t="s">
        <v>895</v>
      </c>
      <c r="W3242" s="86">
        <f t="shared" si="598"/>
        <v>2022</v>
      </c>
      <c r="X3242" s="86" t="str">
        <f t="shared" si="599"/>
        <v>06</v>
      </c>
      <c r="Y3242" s="86">
        <f t="shared" si="600"/>
        <v>21</v>
      </c>
      <c r="Z3242" s="86" t="str">
        <f t="shared" si="601"/>
        <v>22</v>
      </c>
      <c r="AA3242" s="86" t="str">
        <f t="shared" si="602"/>
        <v>20</v>
      </c>
      <c r="AB3242" s="86" t="str">
        <f t="shared" si="603"/>
        <v>12</v>
      </c>
      <c r="AC3242" s="86" t="str">
        <f t="shared" si="605"/>
        <v>CLS_MJ_2500X1254px_16m_L8-9_L1_20220621_10CC</v>
      </c>
      <c r="AD3242" s="88" t="str">
        <f t="shared" si="606"/>
        <v>cls_mj_l8-9_l1_2022h1_2500x1254px_16m_20220621t222012_10cc</v>
      </c>
    </row>
    <row r="3243" spans="2:30" x14ac:dyDescent="0.25">
      <c r="B3243" t="s">
        <v>3876</v>
      </c>
      <c r="C3243" t="s">
        <v>3817</v>
      </c>
      <c r="D3243" s="7" t="s">
        <v>3875</v>
      </c>
      <c r="E3243" s="2" t="b">
        <v>1</v>
      </c>
      <c r="F3243" s="2" t="s">
        <v>3813</v>
      </c>
      <c r="G3243" s="7" t="s">
        <v>181</v>
      </c>
      <c r="H3243" t="s">
        <v>72</v>
      </c>
      <c r="I3243" s="57">
        <v>44726</v>
      </c>
      <c r="J3243" s="2">
        <v>14.9</v>
      </c>
      <c r="K3243" s="2" t="s">
        <v>3971</v>
      </c>
      <c r="L3243" s="9">
        <v>20.8</v>
      </c>
      <c r="M3243" t="s">
        <v>3869</v>
      </c>
      <c r="N3243" s="2" t="s">
        <v>85</v>
      </c>
      <c r="O3243" s="2" t="s">
        <v>3868</v>
      </c>
      <c r="P3243" s="2" t="str">
        <f>VLOOKUP(I3243,Period!A:B,2,FALSE)</f>
        <v>2022H1</v>
      </c>
      <c r="Q3243" s="9">
        <f t="shared" si="597"/>
        <v>20.8</v>
      </c>
      <c r="R3243" s="2">
        <f t="shared" si="607"/>
        <v>30</v>
      </c>
      <c r="S3243" t="str">
        <f t="shared" si="604"/>
        <v>02 Sunny (10%-30%)</v>
      </c>
      <c r="T3243" t="str">
        <f t="shared" si="608"/>
        <v>44726L8-9_L1CDM-MLB-CLSMJ4472602 Sunny (10%-30%)</v>
      </c>
      <c r="U3243">
        <f>IF(COUNTIF(T$2:T3242,T3243)&gt;=1,0,1)</f>
        <v>1</v>
      </c>
      <c r="V3243" s="26" t="s">
        <v>895</v>
      </c>
      <c r="W3243" s="86">
        <f t="shared" si="598"/>
        <v>2022</v>
      </c>
      <c r="X3243" s="86" t="str">
        <f t="shared" si="599"/>
        <v>06</v>
      </c>
      <c r="Y3243" s="86">
        <f t="shared" si="600"/>
        <v>14</v>
      </c>
      <c r="Z3243" s="86" t="str">
        <f t="shared" si="601"/>
        <v>22</v>
      </c>
      <c r="AA3243" s="86" t="str">
        <f t="shared" si="602"/>
        <v>14</v>
      </c>
      <c r="AB3243" s="86" t="str">
        <f t="shared" si="603"/>
        <v>22</v>
      </c>
      <c r="AC3243" s="86" t="str">
        <f t="shared" si="605"/>
        <v>CLS_MJ_2500X1254px_16m_L8-9_L1_20220614_30CC</v>
      </c>
      <c r="AD3243" s="88" t="str">
        <f t="shared" si="606"/>
        <v>cls_mj_l8-9_l1_2022h1_2500x1254px_16m_20220614t221422_30cc</v>
      </c>
    </row>
    <row r="3244" spans="2:30" x14ac:dyDescent="0.25">
      <c r="B3244" t="s">
        <v>3876</v>
      </c>
      <c r="C3244" t="s">
        <v>3817</v>
      </c>
      <c r="D3244" s="7" t="s">
        <v>3875</v>
      </c>
      <c r="E3244" s="2" t="b">
        <v>1</v>
      </c>
      <c r="F3244" s="2" t="s">
        <v>3813</v>
      </c>
      <c r="G3244" s="7" t="s">
        <v>181</v>
      </c>
      <c r="H3244" t="s">
        <v>72</v>
      </c>
      <c r="I3244" s="61">
        <v>44725</v>
      </c>
      <c r="J3244" s="2">
        <v>14.9</v>
      </c>
      <c r="K3244" s="2" t="s">
        <v>3888</v>
      </c>
      <c r="L3244" s="9">
        <v>44.8</v>
      </c>
      <c r="M3244" t="s">
        <v>3869</v>
      </c>
      <c r="N3244" s="2" t="s">
        <v>85</v>
      </c>
      <c r="O3244" s="2" t="s">
        <v>3868</v>
      </c>
      <c r="P3244" s="2" t="str">
        <f>VLOOKUP(I3244,Period!A:B,2,FALSE)</f>
        <v>2022H1</v>
      </c>
      <c r="Q3244" s="9">
        <f t="shared" si="597"/>
        <v>46.95</v>
      </c>
      <c r="R3244" s="2">
        <f t="shared" si="607"/>
        <v>50</v>
      </c>
      <c r="S3244" t="str">
        <f t="shared" si="604"/>
        <v>03 Cloudy (40%-90%)</v>
      </c>
      <c r="T3244" t="str">
        <f t="shared" si="608"/>
        <v>44725L8-9_L1CDM-MLB-CLSMJ4472503 Cloudy (40%-90%)</v>
      </c>
      <c r="U3244">
        <f>IF(COUNTIF(T$2:T3243,T3244)&gt;=1,0,1)</f>
        <v>1</v>
      </c>
      <c r="V3244" s="26" t="s">
        <v>895</v>
      </c>
      <c r="W3244" s="86">
        <f t="shared" si="598"/>
        <v>2022</v>
      </c>
      <c r="X3244" s="86" t="str">
        <f t="shared" si="599"/>
        <v>06</v>
      </c>
      <c r="Y3244" s="86">
        <f t="shared" si="600"/>
        <v>13</v>
      </c>
      <c r="Z3244" s="86" t="str">
        <f t="shared" si="601"/>
        <v>22</v>
      </c>
      <c r="AA3244" s="86" t="str">
        <f t="shared" si="602"/>
        <v>19</v>
      </c>
      <c r="AB3244" s="86" t="str">
        <f t="shared" si="603"/>
        <v>59</v>
      </c>
      <c r="AC3244" s="86" t="str">
        <f t="shared" si="605"/>
        <v>CLS_MJ_2500X1254px_16m_L8-9_L1_20220613_50CC</v>
      </c>
      <c r="AD3244" s="88" t="str">
        <f t="shared" si="606"/>
        <v>cls_mj_l8-9_l1_2022h1_2500x1254px_16m_20220613t221959_50cc</v>
      </c>
    </row>
    <row r="3245" spans="2:30" x14ac:dyDescent="0.25">
      <c r="B3245" t="s">
        <v>3876</v>
      </c>
      <c r="C3245" t="s">
        <v>3817</v>
      </c>
      <c r="D3245" s="7" t="s">
        <v>3875</v>
      </c>
      <c r="E3245" s="2" t="b">
        <v>1</v>
      </c>
      <c r="F3245" s="2" t="s">
        <v>3813</v>
      </c>
      <c r="G3245" s="7" t="s">
        <v>181</v>
      </c>
      <c r="H3245" t="s">
        <v>72</v>
      </c>
      <c r="I3245" s="61">
        <v>44725</v>
      </c>
      <c r="J3245" s="2">
        <v>16.3</v>
      </c>
      <c r="K3245" s="2" t="s">
        <v>3889</v>
      </c>
      <c r="L3245" s="9">
        <v>49.1</v>
      </c>
      <c r="M3245" t="s">
        <v>3869</v>
      </c>
      <c r="N3245" s="2" t="s">
        <v>85</v>
      </c>
      <c r="O3245" s="2" t="s">
        <v>3868</v>
      </c>
      <c r="P3245" s="2" t="str">
        <f>VLOOKUP(I3245,Period!A:B,2,FALSE)</f>
        <v>2022H1</v>
      </c>
      <c r="Q3245" s="9">
        <f t="shared" si="597"/>
        <v>46.95</v>
      </c>
      <c r="R3245" s="2">
        <f t="shared" si="607"/>
        <v>50</v>
      </c>
      <c r="S3245" t="str">
        <f t="shared" si="604"/>
        <v>03 Cloudy (40%-90%)</v>
      </c>
      <c r="T3245" t="str">
        <f t="shared" si="608"/>
        <v>44725L8-9_L1CDM-MLB-CLSMJ4472503 Cloudy (40%-90%)</v>
      </c>
      <c r="U3245">
        <f>IF(COUNTIF(T$2:T3244,T3245)&gt;=1,0,1)</f>
        <v>0</v>
      </c>
      <c r="V3245" s="26" t="s">
        <v>895</v>
      </c>
      <c r="W3245" s="86">
        <f t="shared" si="598"/>
        <v>2022</v>
      </c>
      <c r="X3245" s="86" t="str">
        <f t="shared" si="599"/>
        <v>06</v>
      </c>
      <c r="Y3245" s="86">
        <f t="shared" si="600"/>
        <v>13</v>
      </c>
      <c r="Z3245" s="86" t="str">
        <f t="shared" si="601"/>
        <v>22</v>
      </c>
      <c r="AA3245" s="86" t="str">
        <f t="shared" si="602"/>
        <v>19</v>
      </c>
      <c r="AB3245" s="86" t="str">
        <f t="shared" si="603"/>
        <v>35</v>
      </c>
      <c r="AC3245" s="86" t="str">
        <f t="shared" si="605"/>
        <v>CLS_MJ_2500X1254px_16m_L8-9_L1_20220613_50CC</v>
      </c>
      <c r="AD3245" s="88" t="str">
        <f t="shared" si="606"/>
        <v>cls_mj_l8-9_l1_2022h1_2500x1254px_16m_20220613t221935_50cc</v>
      </c>
    </row>
    <row r="3246" spans="2:30" x14ac:dyDescent="0.25">
      <c r="B3246" t="s">
        <v>3876</v>
      </c>
      <c r="C3246" t="s">
        <v>3817</v>
      </c>
      <c r="D3246" s="7" t="s">
        <v>3875</v>
      </c>
      <c r="E3246" s="2" t="b">
        <v>1</v>
      </c>
      <c r="F3246" s="2" t="s">
        <v>3813</v>
      </c>
      <c r="G3246" s="7" t="s">
        <v>181</v>
      </c>
      <c r="H3246" t="s">
        <v>72</v>
      </c>
      <c r="I3246" s="61">
        <v>44718</v>
      </c>
      <c r="J3246" s="2">
        <v>15.5</v>
      </c>
      <c r="K3246" s="2" t="s">
        <v>3978</v>
      </c>
      <c r="L3246" s="9">
        <v>52.1</v>
      </c>
      <c r="M3246" t="s">
        <v>3869</v>
      </c>
      <c r="N3246" s="2" t="s">
        <v>85</v>
      </c>
      <c r="O3246" s="2" t="s">
        <v>3868</v>
      </c>
      <c r="P3246" s="2" t="str">
        <f>VLOOKUP(I3246,Period!A:B,2,FALSE)</f>
        <v>2022H1</v>
      </c>
      <c r="Q3246" s="9">
        <f t="shared" si="597"/>
        <v>52.1</v>
      </c>
      <c r="R3246" s="2">
        <f t="shared" si="607"/>
        <v>60</v>
      </c>
      <c r="S3246" t="str">
        <f t="shared" si="604"/>
        <v>03 Cloudy (40%-90%)</v>
      </c>
      <c r="T3246" t="str">
        <f t="shared" si="608"/>
        <v>44718L8-9_L1CDM-MLB-CLSMJ4471803 Cloudy (40%-90%)</v>
      </c>
      <c r="U3246">
        <f>IF(COUNTIF(T$2:T3245,T3246)&gt;=1,0,1)</f>
        <v>1</v>
      </c>
      <c r="V3246" s="26" t="s">
        <v>895</v>
      </c>
      <c r="W3246" s="86">
        <f t="shared" si="598"/>
        <v>2022</v>
      </c>
      <c r="X3246" s="86" t="str">
        <f t="shared" si="599"/>
        <v>06</v>
      </c>
      <c r="Y3246" s="86" t="str">
        <f t="shared" si="600"/>
        <v>06</v>
      </c>
      <c r="Z3246" s="86" t="str">
        <f t="shared" si="601"/>
        <v>22</v>
      </c>
      <c r="AA3246" s="86" t="str">
        <f t="shared" si="602"/>
        <v>13</v>
      </c>
      <c r="AB3246" s="86" t="str">
        <f t="shared" si="603"/>
        <v>44</v>
      </c>
      <c r="AC3246" s="86" t="str">
        <f t="shared" si="605"/>
        <v>CLS_MJ_2500X1254px_16m_L8-9_L1_20220606_60CC</v>
      </c>
      <c r="AD3246" s="88" t="str">
        <f t="shared" si="606"/>
        <v>cls_mj_l8-9_l1_2022h1_2500x1254px_16m_20220606t221344_60cc</v>
      </c>
    </row>
    <row r="3247" spans="2:30" x14ac:dyDescent="0.25">
      <c r="B3247" t="s">
        <v>3876</v>
      </c>
      <c r="C3247" t="s">
        <v>3817</v>
      </c>
      <c r="D3247" s="7" t="s">
        <v>3875</v>
      </c>
      <c r="E3247" s="2" t="b">
        <v>1</v>
      </c>
      <c r="F3247" s="2" t="s">
        <v>3813</v>
      </c>
      <c r="G3247" s="7" t="s">
        <v>181</v>
      </c>
      <c r="H3247" t="s">
        <v>72</v>
      </c>
      <c r="I3247" s="57">
        <v>44717</v>
      </c>
      <c r="J3247" s="2">
        <v>15.7</v>
      </c>
      <c r="K3247" s="2" t="s">
        <v>3951</v>
      </c>
      <c r="L3247" s="9">
        <v>3.4</v>
      </c>
      <c r="M3247" t="s">
        <v>3869</v>
      </c>
      <c r="N3247" s="2" t="s">
        <v>85</v>
      </c>
      <c r="O3247" s="2" t="s">
        <v>3868</v>
      </c>
      <c r="P3247" s="2" t="str">
        <f>VLOOKUP(I3247,Period!A:B,2,FALSE)</f>
        <v>2022H1</v>
      </c>
      <c r="Q3247" s="9">
        <f t="shared" si="597"/>
        <v>8.4</v>
      </c>
      <c r="R3247" s="2">
        <f t="shared" si="607"/>
        <v>10</v>
      </c>
      <c r="S3247" t="str">
        <f t="shared" si="604"/>
        <v>02 Sunny (10%-30%)</v>
      </c>
      <c r="T3247" t="str">
        <f t="shared" si="608"/>
        <v>44717L8-9_L1CDM-MLB-CLSMJ4471702 Sunny (10%-30%)</v>
      </c>
      <c r="U3247">
        <f>IF(COUNTIF(T$2:T3246,T3247)&gt;=1,0,1)</f>
        <v>1</v>
      </c>
      <c r="V3247" s="26" t="s">
        <v>895</v>
      </c>
      <c r="W3247" s="86">
        <f t="shared" si="598"/>
        <v>2022</v>
      </c>
      <c r="X3247" s="86" t="str">
        <f t="shared" si="599"/>
        <v>06</v>
      </c>
      <c r="Y3247" s="86" t="str">
        <f t="shared" si="600"/>
        <v>05</v>
      </c>
      <c r="Z3247" s="86" t="str">
        <f t="shared" si="601"/>
        <v>22</v>
      </c>
      <c r="AA3247" s="86" t="str">
        <f t="shared" si="602"/>
        <v>20</v>
      </c>
      <c r="AB3247" s="86" t="str">
        <f t="shared" si="603"/>
        <v>27</v>
      </c>
      <c r="AC3247" s="86" t="str">
        <f t="shared" si="605"/>
        <v>CLS_MJ_2500X1254px_16m_L8-9_L1_20220605_10CC</v>
      </c>
      <c r="AD3247" s="88" t="str">
        <f t="shared" si="606"/>
        <v>cls_mj_l8-9_l1_2022h1_2500x1254px_16m_20220605t222027_10cc</v>
      </c>
    </row>
    <row r="3248" spans="2:30" x14ac:dyDescent="0.25">
      <c r="B3248" t="s">
        <v>3876</v>
      </c>
      <c r="C3248" t="s">
        <v>3817</v>
      </c>
      <c r="D3248" s="7" t="s">
        <v>3875</v>
      </c>
      <c r="E3248" s="2" t="b">
        <v>1</v>
      </c>
      <c r="F3248" s="2" t="s">
        <v>3813</v>
      </c>
      <c r="G3248" s="7" t="s">
        <v>181</v>
      </c>
      <c r="H3248" t="s">
        <v>72</v>
      </c>
      <c r="I3248" s="57">
        <v>44717</v>
      </c>
      <c r="J3248" s="2">
        <v>17</v>
      </c>
      <c r="K3248" s="2" t="s">
        <v>3973</v>
      </c>
      <c r="L3248" s="9">
        <v>13.4</v>
      </c>
      <c r="M3248" t="s">
        <v>3869</v>
      </c>
      <c r="N3248" s="2" t="s">
        <v>85</v>
      </c>
      <c r="O3248" s="2" t="s">
        <v>3868</v>
      </c>
      <c r="P3248" s="2" t="str">
        <f>VLOOKUP(I3248,Period!A:B,2,FALSE)</f>
        <v>2022H1</v>
      </c>
      <c r="Q3248" s="9">
        <f t="shared" si="597"/>
        <v>8.4</v>
      </c>
      <c r="R3248" s="2">
        <f t="shared" si="607"/>
        <v>10</v>
      </c>
      <c r="S3248" t="str">
        <f t="shared" si="604"/>
        <v>02 Sunny (10%-30%)</v>
      </c>
      <c r="T3248" t="str">
        <f t="shared" si="608"/>
        <v>44717L8-9_L1CDM-MLB-CLSMJ4471702 Sunny (10%-30%)</v>
      </c>
      <c r="U3248">
        <f>IF(COUNTIF(T$2:T3247,T3248)&gt;=1,0,1)</f>
        <v>0</v>
      </c>
      <c r="V3248" s="26" t="s">
        <v>895</v>
      </c>
      <c r="W3248" s="86">
        <f t="shared" si="598"/>
        <v>2022</v>
      </c>
      <c r="X3248" s="86" t="str">
        <f t="shared" si="599"/>
        <v>06</v>
      </c>
      <c r="Y3248" s="86" t="str">
        <f t="shared" si="600"/>
        <v>05</v>
      </c>
      <c r="Z3248" s="86" t="str">
        <f t="shared" si="601"/>
        <v>22</v>
      </c>
      <c r="AA3248" s="86" t="str">
        <f t="shared" si="602"/>
        <v>20</v>
      </c>
      <c r="AB3248" s="86" t="str">
        <f t="shared" si="603"/>
        <v>03</v>
      </c>
      <c r="AC3248" s="86" t="str">
        <f t="shared" si="605"/>
        <v>CLS_MJ_2500X1254px_16m_L8-9_L1_20220605_10CC</v>
      </c>
      <c r="AD3248" s="88" t="str">
        <f t="shared" si="606"/>
        <v>cls_mj_l8-9_l1_2022h1_2500x1254px_16m_20220605t222003_10cc</v>
      </c>
    </row>
    <row r="3249" spans="2:30" x14ac:dyDescent="0.25">
      <c r="B3249" t="s">
        <v>3876</v>
      </c>
      <c r="C3249" t="s">
        <v>3817</v>
      </c>
      <c r="D3249" s="7" t="s">
        <v>3875</v>
      </c>
      <c r="E3249" s="2" t="b">
        <v>1</v>
      </c>
      <c r="F3249" s="2" t="s">
        <v>3813</v>
      </c>
      <c r="G3249" s="7" t="s">
        <v>181</v>
      </c>
      <c r="H3249" t="s">
        <v>72</v>
      </c>
      <c r="I3249" s="57">
        <v>44710</v>
      </c>
      <c r="J3249" s="2">
        <v>16.600000000000001</v>
      </c>
      <c r="K3249" s="2" t="s">
        <v>3910</v>
      </c>
      <c r="L3249" s="9">
        <v>97.5</v>
      </c>
      <c r="M3249" t="s">
        <v>3869</v>
      </c>
      <c r="N3249" s="2" t="s">
        <v>85</v>
      </c>
      <c r="O3249" s="2" t="s">
        <v>3868</v>
      </c>
      <c r="P3249" s="2" t="str">
        <f>VLOOKUP(I3249,Period!A:B,2,FALSE)</f>
        <v>2022H1</v>
      </c>
      <c r="Q3249" s="9">
        <f t="shared" si="597"/>
        <v>97.5</v>
      </c>
      <c r="R3249" s="2">
        <f t="shared" si="607"/>
        <v>100</v>
      </c>
      <c r="S3249" t="str">
        <f t="shared" si="604"/>
        <v>04 Overcast (100%)</v>
      </c>
      <c r="T3249" t="str">
        <f t="shared" si="608"/>
        <v>44710L8-9_L1CDM-MLB-CLSMJ4471004 Overcast (100%)</v>
      </c>
      <c r="U3249">
        <f>IF(COUNTIF(T$2:T3248,T3249)&gt;=1,0,1)</f>
        <v>1</v>
      </c>
      <c r="V3249" s="26" t="s">
        <v>895</v>
      </c>
      <c r="W3249" s="86">
        <f t="shared" si="598"/>
        <v>2022</v>
      </c>
      <c r="X3249" s="86" t="str">
        <f t="shared" si="599"/>
        <v>05</v>
      </c>
      <c r="Y3249" s="86">
        <f t="shared" si="600"/>
        <v>29</v>
      </c>
      <c r="Z3249" s="86" t="str">
        <f t="shared" si="601"/>
        <v>22</v>
      </c>
      <c r="AA3249" s="86" t="str">
        <f t="shared" si="602"/>
        <v>14</v>
      </c>
      <c r="AB3249" s="86" t="str">
        <f t="shared" si="603"/>
        <v>10</v>
      </c>
      <c r="AC3249" s="86" t="str">
        <f t="shared" si="605"/>
        <v>CLS_MJ_2500X1254px_16m_L8-9_L1_20220529_100CC</v>
      </c>
      <c r="AD3249" s="88" t="str">
        <f t="shared" si="606"/>
        <v>cls_mj_l8-9_l1_2022h1_2500x1254px_16m_20220529t221410_100cc</v>
      </c>
    </row>
    <row r="3250" spans="2:30" x14ac:dyDescent="0.25">
      <c r="B3250" t="s">
        <v>3876</v>
      </c>
      <c r="C3250" t="s">
        <v>3817</v>
      </c>
      <c r="D3250" s="7" t="s">
        <v>3875</v>
      </c>
      <c r="E3250" s="2" t="b">
        <v>1</v>
      </c>
      <c r="F3250" s="2" t="s">
        <v>3813</v>
      </c>
      <c r="G3250" s="7" t="s">
        <v>181</v>
      </c>
      <c r="H3250" t="s">
        <v>72</v>
      </c>
      <c r="I3250" s="61">
        <v>44709</v>
      </c>
      <c r="J3250" s="2">
        <v>16.7</v>
      </c>
      <c r="K3250" s="2" t="s">
        <v>3877</v>
      </c>
      <c r="L3250" s="9">
        <v>26.5</v>
      </c>
      <c r="M3250" t="s">
        <v>3869</v>
      </c>
      <c r="N3250" s="2" t="s">
        <v>85</v>
      </c>
      <c r="O3250" s="2" t="s">
        <v>3868</v>
      </c>
      <c r="P3250" s="2" t="str">
        <f>VLOOKUP(I3250,Period!A:B,2,FALSE)</f>
        <v>2022H1</v>
      </c>
      <c r="Q3250" s="9">
        <f t="shared" si="597"/>
        <v>22.65</v>
      </c>
      <c r="R3250" s="2">
        <f t="shared" si="607"/>
        <v>30</v>
      </c>
      <c r="S3250" t="str">
        <f t="shared" si="604"/>
        <v>02 Sunny (10%-30%)</v>
      </c>
      <c r="T3250" t="str">
        <f t="shared" si="608"/>
        <v>44709L8-9_L1CDM-MLB-CLSMJ4470902 Sunny (10%-30%)</v>
      </c>
      <c r="U3250">
        <f>IF(COUNTIF(T$2:T3249,T3250)&gt;=1,0,1)</f>
        <v>1</v>
      </c>
      <c r="V3250" s="26" t="s">
        <v>895</v>
      </c>
      <c r="W3250" s="86">
        <f t="shared" si="598"/>
        <v>2022</v>
      </c>
      <c r="X3250" s="86" t="str">
        <f t="shared" si="599"/>
        <v>05</v>
      </c>
      <c r="Y3250" s="86">
        <f t="shared" si="600"/>
        <v>28</v>
      </c>
      <c r="Z3250" s="86" t="str">
        <f t="shared" si="601"/>
        <v>22</v>
      </c>
      <c r="AA3250" s="86" t="str">
        <f t="shared" si="602"/>
        <v>19</v>
      </c>
      <c r="AB3250" s="86" t="str">
        <f t="shared" si="603"/>
        <v>54</v>
      </c>
      <c r="AC3250" s="86" t="str">
        <f t="shared" si="605"/>
        <v>CLS_MJ_2500X1254px_16m_L8-9_L1_20220528_30CC</v>
      </c>
      <c r="AD3250" s="88" t="str">
        <f t="shared" si="606"/>
        <v>cls_mj_l8-9_l1_2022h1_2500x1254px_16m_20220528t221954_30cc</v>
      </c>
    </row>
    <row r="3251" spans="2:30" x14ac:dyDescent="0.25">
      <c r="B3251" t="s">
        <v>3876</v>
      </c>
      <c r="C3251" t="s">
        <v>3817</v>
      </c>
      <c r="D3251" s="7" t="s">
        <v>3875</v>
      </c>
      <c r="E3251" s="2" t="b">
        <v>1</v>
      </c>
      <c r="F3251" s="2" t="s">
        <v>3813</v>
      </c>
      <c r="G3251" s="7" t="s">
        <v>181</v>
      </c>
      <c r="H3251" t="s">
        <v>72</v>
      </c>
      <c r="I3251" s="61">
        <v>44709</v>
      </c>
      <c r="J3251" s="2">
        <v>18</v>
      </c>
      <c r="K3251" s="2" t="s">
        <v>3979</v>
      </c>
      <c r="L3251" s="9">
        <v>18.8</v>
      </c>
      <c r="M3251" t="s">
        <v>3869</v>
      </c>
      <c r="N3251" s="2" t="s">
        <v>85</v>
      </c>
      <c r="O3251" s="2" t="s">
        <v>3868</v>
      </c>
      <c r="P3251" s="2" t="str">
        <f>VLOOKUP(I3251,Period!A:B,2,FALSE)</f>
        <v>2022H1</v>
      </c>
      <c r="Q3251" s="9">
        <f t="shared" si="597"/>
        <v>22.65</v>
      </c>
      <c r="R3251" s="2">
        <f t="shared" si="607"/>
        <v>30</v>
      </c>
      <c r="S3251" t="str">
        <f t="shared" si="604"/>
        <v>02 Sunny (10%-30%)</v>
      </c>
      <c r="T3251" t="str">
        <f t="shared" si="608"/>
        <v>44709L8-9_L1CDM-MLB-CLSMJ4470902 Sunny (10%-30%)</v>
      </c>
      <c r="U3251">
        <f>IF(COUNTIF(T$2:T3250,T3251)&gt;=1,0,1)</f>
        <v>0</v>
      </c>
      <c r="V3251" s="26" t="s">
        <v>895</v>
      </c>
      <c r="W3251" s="86">
        <f t="shared" si="598"/>
        <v>2022</v>
      </c>
      <c r="X3251" s="86" t="str">
        <f t="shared" si="599"/>
        <v>05</v>
      </c>
      <c r="Y3251" s="86">
        <f t="shared" si="600"/>
        <v>28</v>
      </c>
      <c r="Z3251" s="86" t="str">
        <f t="shared" si="601"/>
        <v>22</v>
      </c>
      <c r="AA3251" s="86" t="str">
        <f t="shared" si="602"/>
        <v>19</v>
      </c>
      <c r="AB3251" s="86" t="str">
        <f t="shared" si="603"/>
        <v>30</v>
      </c>
      <c r="AC3251" s="86" t="str">
        <f t="shared" si="605"/>
        <v>CLS_MJ_2500X1254px_16m_L8-9_L1_20220528_30CC</v>
      </c>
      <c r="AD3251" s="88" t="str">
        <f t="shared" si="606"/>
        <v>cls_mj_l8-9_l1_2022h1_2500x1254px_16m_20220528t221930_30cc</v>
      </c>
    </row>
    <row r="3252" spans="2:30" x14ac:dyDescent="0.25">
      <c r="B3252" t="s">
        <v>3876</v>
      </c>
      <c r="C3252" t="s">
        <v>3817</v>
      </c>
      <c r="D3252" s="7" t="s">
        <v>3875</v>
      </c>
      <c r="E3252" s="2" t="b">
        <v>1</v>
      </c>
      <c r="F3252" s="2" t="s">
        <v>3813</v>
      </c>
      <c r="G3252" s="7" t="s">
        <v>181</v>
      </c>
      <c r="H3252" t="s">
        <v>72</v>
      </c>
      <c r="I3252" s="61">
        <v>44702</v>
      </c>
      <c r="J3252" s="2">
        <v>17.899999999999999</v>
      </c>
      <c r="K3252" s="2" t="s">
        <v>3980</v>
      </c>
      <c r="L3252" s="9">
        <v>53.5</v>
      </c>
      <c r="M3252" t="s">
        <v>3869</v>
      </c>
      <c r="N3252" s="2" t="s">
        <v>85</v>
      </c>
      <c r="O3252" s="2" t="s">
        <v>3868</v>
      </c>
      <c r="P3252" s="2" t="str">
        <f>VLOOKUP(I3252,Period!A:B,2,FALSE)</f>
        <v>2022H1</v>
      </c>
      <c r="Q3252" s="9">
        <f t="shared" si="597"/>
        <v>53.5</v>
      </c>
      <c r="R3252" s="2">
        <f t="shared" si="607"/>
        <v>60</v>
      </c>
      <c r="S3252" t="str">
        <f t="shared" si="604"/>
        <v>03 Cloudy (40%-90%)</v>
      </c>
      <c r="T3252" t="str">
        <f t="shared" si="608"/>
        <v>44702L8-9_L1CDM-MLB-CLSMJ4470203 Cloudy (40%-90%)</v>
      </c>
      <c r="U3252">
        <f>IF(COUNTIF(T$2:T3251,T3252)&gt;=1,0,1)</f>
        <v>1</v>
      </c>
      <c r="V3252" s="26" t="s">
        <v>895</v>
      </c>
      <c r="W3252" s="86">
        <f t="shared" si="598"/>
        <v>2022</v>
      </c>
      <c r="X3252" s="86" t="str">
        <f t="shared" si="599"/>
        <v>05</v>
      </c>
      <c r="Y3252" s="86">
        <f t="shared" si="600"/>
        <v>21</v>
      </c>
      <c r="Z3252" s="86" t="str">
        <f t="shared" si="601"/>
        <v>22</v>
      </c>
      <c r="AA3252" s="86" t="str">
        <f t="shared" si="602"/>
        <v>13</v>
      </c>
      <c r="AB3252" s="86" t="str">
        <f t="shared" si="603"/>
        <v>43</v>
      </c>
      <c r="AC3252" s="86" t="str">
        <f t="shared" si="605"/>
        <v>CLS_MJ_2500X1254px_16m_L8-9_L1_20220521_60CC</v>
      </c>
      <c r="AD3252" s="88" t="str">
        <f t="shared" si="606"/>
        <v>cls_mj_l8-9_l1_2022h1_2500x1254px_16m_20220521t221343_60cc</v>
      </c>
    </row>
    <row r="3253" spans="2:30" x14ac:dyDescent="0.25">
      <c r="B3253" t="s">
        <v>3876</v>
      </c>
      <c r="C3253" t="s">
        <v>3817</v>
      </c>
      <c r="D3253" s="7" t="s">
        <v>3875</v>
      </c>
      <c r="E3253" s="2" t="b">
        <v>1</v>
      </c>
      <c r="F3253" s="2" t="s">
        <v>3813</v>
      </c>
      <c r="G3253" s="7" t="s">
        <v>181</v>
      </c>
      <c r="H3253" t="s">
        <v>72</v>
      </c>
      <c r="I3253" s="57">
        <v>44701</v>
      </c>
      <c r="J3253" s="2">
        <v>18.100000000000001</v>
      </c>
      <c r="K3253" s="2" t="s">
        <v>3930</v>
      </c>
      <c r="L3253" s="9">
        <v>17.399999999999999</v>
      </c>
      <c r="M3253" t="s">
        <v>3869</v>
      </c>
      <c r="N3253" s="2" t="s">
        <v>85</v>
      </c>
      <c r="O3253" s="2" t="s">
        <v>3868</v>
      </c>
      <c r="P3253" s="2" t="str">
        <f>VLOOKUP(I3253,Period!A:B,2,FALSE)</f>
        <v>2022H1</v>
      </c>
      <c r="Q3253" s="9">
        <f t="shared" si="597"/>
        <v>23.5</v>
      </c>
      <c r="R3253" s="2">
        <f t="shared" si="607"/>
        <v>30</v>
      </c>
      <c r="S3253" t="str">
        <f t="shared" si="604"/>
        <v>02 Sunny (10%-30%)</v>
      </c>
      <c r="T3253" t="str">
        <f t="shared" si="608"/>
        <v>44701L8-9_L1CDM-MLB-CLSMJ4470102 Sunny (10%-30%)</v>
      </c>
      <c r="U3253">
        <f>IF(COUNTIF(T$2:T3252,T3253)&gt;=1,0,1)</f>
        <v>1</v>
      </c>
      <c r="V3253" s="26" t="s">
        <v>895</v>
      </c>
      <c r="W3253" s="86">
        <f t="shared" si="598"/>
        <v>2022</v>
      </c>
      <c r="X3253" s="86" t="str">
        <f t="shared" si="599"/>
        <v>05</v>
      </c>
      <c r="Y3253" s="86">
        <f t="shared" si="600"/>
        <v>20</v>
      </c>
      <c r="Z3253" s="86" t="str">
        <f t="shared" si="601"/>
        <v>22</v>
      </c>
      <c r="AA3253" s="86" t="str">
        <f t="shared" si="602"/>
        <v>20</v>
      </c>
      <c r="AB3253" s="86" t="str">
        <f t="shared" si="603"/>
        <v>20</v>
      </c>
      <c r="AC3253" s="86" t="str">
        <f t="shared" si="605"/>
        <v>CLS_MJ_2500X1254px_16m_L8-9_L1_20220520_30CC</v>
      </c>
      <c r="AD3253" s="88" t="str">
        <f t="shared" si="606"/>
        <v>cls_mj_l8-9_l1_2022h1_2500x1254px_16m_20220520t222020_30cc</v>
      </c>
    </row>
    <row r="3254" spans="2:30" x14ac:dyDescent="0.25">
      <c r="B3254" t="s">
        <v>3876</v>
      </c>
      <c r="C3254" t="s">
        <v>3817</v>
      </c>
      <c r="D3254" s="7" t="s">
        <v>3875</v>
      </c>
      <c r="E3254" s="2" t="b">
        <v>1</v>
      </c>
      <c r="F3254" s="2" t="s">
        <v>3813</v>
      </c>
      <c r="G3254" s="7" t="s">
        <v>181</v>
      </c>
      <c r="H3254" t="s">
        <v>72</v>
      </c>
      <c r="I3254" s="57">
        <v>44701</v>
      </c>
      <c r="J3254" s="2">
        <v>19.5</v>
      </c>
      <c r="K3254" s="2" t="s">
        <v>3981</v>
      </c>
      <c r="L3254" s="9">
        <v>29.6</v>
      </c>
      <c r="M3254" t="s">
        <v>3869</v>
      </c>
      <c r="N3254" s="2" t="s">
        <v>85</v>
      </c>
      <c r="O3254" s="2" t="s">
        <v>3868</v>
      </c>
      <c r="P3254" s="2" t="str">
        <f>VLOOKUP(I3254,Period!A:B,2,FALSE)</f>
        <v>2022H1</v>
      </c>
      <c r="Q3254" s="9">
        <f t="shared" si="597"/>
        <v>23.5</v>
      </c>
      <c r="R3254" s="2">
        <f t="shared" si="607"/>
        <v>30</v>
      </c>
      <c r="S3254" t="str">
        <f t="shared" si="604"/>
        <v>02 Sunny (10%-30%)</v>
      </c>
      <c r="T3254" t="str">
        <f t="shared" si="608"/>
        <v>44701L8-9_L1CDM-MLB-CLSMJ4470102 Sunny (10%-30%)</v>
      </c>
      <c r="U3254">
        <f>IF(COUNTIF(T$2:T3253,T3254)&gt;=1,0,1)</f>
        <v>0</v>
      </c>
      <c r="V3254" s="26" t="s">
        <v>895</v>
      </c>
      <c r="W3254" s="86">
        <f t="shared" si="598"/>
        <v>2022</v>
      </c>
      <c r="X3254" s="86" t="str">
        <f t="shared" si="599"/>
        <v>05</v>
      </c>
      <c r="Y3254" s="86">
        <f t="shared" si="600"/>
        <v>20</v>
      </c>
      <c r="Z3254" s="86" t="str">
        <f t="shared" si="601"/>
        <v>22</v>
      </c>
      <c r="AA3254" s="86" t="str">
        <f t="shared" si="602"/>
        <v>19</v>
      </c>
      <c r="AB3254" s="86" t="str">
        <f t="shared" si="603"/>
        <v>56</v>
      </c>
      <c r="AC3254" s="86" t="str">
        <f t="shared" si="605"/>
        <v>CLS_MJ_2500X1254px_16m_L8-9_L1_20220520_30CC</v>
      </c>
      <c r="AD3254" s="88" t="str">
        <f t="shared" si="606"/>
        <v>cls_mj_l8-9_l1_2022h1_2500x1254px_16m_20220520t221956_30cc</v>
      </c>
    </row>
    <row r="3255" spans="2:30" x14ac:dyDescent="0.25">
      <c r="B3255" t="s">
        <v>3876</v>
      </c>
      <c r="C3255" t="s">
        <v>3817</v>
      </c>
      <c r="D3255" s="7" t="s">
        <v>3875</v>
      </c>
      <c r="E3255" s="2" t="b">
        <v>1</v>
      </c>
      <c r="F3255" s="2" t="s">
        <v>3813</v>
      </c>
      <c r="G3255" s="7" t="s">
        <v>181</v>
      </c>
      <c r="H3255" t="s">
        <v>72</v>
      </c>
      <c r="I3255" s="57">
        <v>44694</v>
      </c>
      <c r="J3255" s="2">
        <v>19.600000000000001</v>
      </c>
      <c r="K3255" s="2" t="s">
        <v>3982</v>
      </c>
      <c r="L3255" s="9">
        <v>100</v>
      </c>
      <c r="M3255" t="s">
        <v>3869</v>
      </c>
      <c r="N3255" s="2" t="s">
        <v>85</v>
      </c>
      <c r="O3255" s="2" t="s">
        <v>3868</v>
      </c>
      <c r="P3255" s="2" t="str">
        <f>VLOOKUP(I3255,Period!A:B,2,FALSE)</f>
        <v>2022H1</v>
      </c>
      <c r="Q3255" s="9">
        <f t="shared" si="597"/>
        <v>100</v>
      </c>
      <c r="R3255" s="2">
        <f t="shared" si="607"/>
        <v>100</v>
      </c>
      <c r="S3255" t="str">
        <f t="shared" si="604"/>
        <v>04 Overcast (100%)</v>
      </c>
      <c r="T3255" t="str">
        <f t="shared" si="608"/>
        <v>44694L8-9_L1CDM-MLB-CLSMJ4469404 Overcast (100%)</v>
      </c>
      <c r="U3255">
        <f>IF(COUNTIF(T$2:T3254,T3255)&gt;=1,0,1)</f>
        <v>1</v>
      </c>
      <c r="V3255" s="26" t="s">
        <v>895</v>
      </c>
      <c r="W3255" s="86">
        <f t="shared" si="598"/>
        <v>2022</v>
      </c>
      <c r="X3255" s="86" t="str">
        <f t="shared" si="599"/>
        <v>05</v>
      </c>
      <c r="Y3255" s="86">
        <f t="shared" si="600"/>
        <v>13</v>
      </c>
      <c r="Z3255" s="86" t="str">
        <f t="shared" si="601"/>
        <v>22</v>
      </c>
      <c r="AA3255" s="86" t="str">
        <f t="shared" si="602"/>
        <v>14</v>
      </c>
      <c r="AB3255" s="86" t="str">
        <f t="shared" si="603"/>
        <v>08</v>
      </c>
      <c r="AC3255" s="86" t="str">
        <f t="shared" si="605"/>
        <v>CLS_MJ_2500X1254px_16m_L8-9_L1_20220513_100CC</v>
      </c>
      <c r="AD3255" s="88" t="str">
        <f t="shared" si="606"/>
        <v>cls_mj_l8-9_l1_2022h1_2500x1254px_16m_20220513t221408_100cc</v>
      </c>
    </row>
    <row r="3256" spans="2:30" x14ac:dyDescent="0.25">
      <c r="B3256" t="s">
        <v>3876</v>
      </c>
      <c r="C3256" t="s">
        <v>3817</v>
      </c>
      <c r="D3256" s="7" t="s">
        <v>3875</v>
      </c>
      <c r="E3256" s="2" t="b">
        <v>1</v>
      </c>
      <c r="F3256" s="2" t="s">
        <v>3813</v>
      </c>
      <c r="G3256" s="7" t="s">
        <v>181</v>
      </c>
      <c r="H3256" t="s">
        <v>72</v>
      </c>
      <c r="I3256" s="61">
        <v>44693</v>
      </c>
      <c r="J3256" s="2">
        <v>19.8</v>
      </c>
      <c r="K3256" s="2" t="s">
        <v>3983</v>
      </c>
      <c r="L3256" s="9">
        <v>45.9</v>
      </c>
      <c r="M3256" t="s">
        <v>3869</v>
      </c>
      <c r="N3256" s="2" t="s">
        <v>85</v>
      </c>
      <c r="O3256" s="2" t="s">
        <v>3868</v>
      </c>
      <c r="P3256" s="2" t="str">
        <f>VLOOKUP(I3256,Period!A:B,2,FALSE)</f>
        <v>2022H1</v>
      </c>
      <c r="Q3256" s="9">
        <f t="shared" si="597"/>
        <v>48.25</v>
      </c>
      <c r="R3256" s="2">
        <f t="shared" si="607"/>
        <v>50</v>
      </c>
      <c r="S3256" t="str">
        <f t="shared" si="604"/>
        <v>03 Cloudy (40%-90%)</v>
      </c>
      <c r="T3256" t="str">
        <f t="shared" si="608"/>
        <v>44693L8-9_L1CDM-MLB-CLSMJ4469303 Cloudy (40%-90%)</v>
      </c>
      <c r="U3256">
        <f>IF(COUNTIF(T$2:T3255,T3256)&gt;=1,0,1)</f>
        <v>1</v>
      </c>
      <c r="V3256" s="26" t="s">
        <v>895</v>
      </c>
      <c r="W3256" s="86">
        <f t="shared" si="598"/>
        <v>2022</v>
      </c>
      <c r="X3256" s="86" t="str">
        <f t="shared" si="599"/>
        <v>05</v>
      </c>
      <c r="Y3256" s="86">
        <f t="shared" si="600"/>
        <v>12</v>
      </c>
      <c r="Z3256" s="86" t="str">
        <f t="shared" si="601"/>
        <v>22</v>
      </c>
      <c r="AA3256" s="86" t="str">
        <f t="shared" si="602"/>
        <v>20</v>
      </c>
      <c r="AB3256" s="86" t="str">
        <f t="shared" si="603"/>
        <v>00</v>
      </c>
      <c r="AC3256" s="86" t="str">
        <f t="shared" si="605"/>
        <v>CLS_MJ_2500X1254px_16m_L8-9_L1_20220512_50CC</v>
      </c>
      <c r="AD3256" s="88" t="str">
        <f t="shared" si="606"/>
        <v>cls_mj_l8-9_l1_2022h1_2500x1254px_16m_20220512t222000_50cc</v>
      </c>
    </row>
    <row r="3257" spans="2:30" x14ac:dyDescent="0.25">
      <c r="B3257" t="s">
        <v>3876</v>
      </c>
      <c r="C3257" t="s">
        <v>3817</v>
      </c>
      <c r="D3257" s="7" t="s">
        <v>3875</v>
      </c>
      <c r="E3257" s="2" t="b">
        <v>1</v>
      </c>
      <c r="F3257" s="2" t="s">
        <v>3813</v>
      </c>
      <c r="G3257" s="7" t="s">
        <v>181</v>
      </c>
      <c r="H3257" t="s">
        <v>72</v>
      </c>
      <c r="I3257" s="61">
        <v>44693</v>
      </c>
      <c r="J3257" s="2">
        <v>21.1</v>
      </c>
      <c r="K3257" s="2" t="s">
        <v>3984</v>
      </c>
      <c r="L3257" s="9">
        <v>50.6</v>
      </c>
      <c r="M3257" t="s">
        <v>3869</v>
      </c>
      <c r="N3257" s="2" t="s">
        <v>85</v>
      </c>
      <c r="O3257" s="2" t="s">
        <v>3868</v>
      </c>
      <c r="P3257" s="2" t="str">
        <f>VLOOKUP(I3257,Period!A:B,2,FALSE)</f>
        <v>2022H1</v>
      </c>
      <c r="Q3257" s="9">
        <f t="shared" si="597"/>
        <v>48.25</v>
      </c>
      <c r="R3257" s="2">
        <f t="shared" si="607"/>
        <v>50</v>
      </c>
      <c r="S3257" t="str">
        <f t="shared" si="604"/>
        <v>03 Cloudy (40%-90%)</v>
      </c>
      <c r="T3257" t="str">
        <f t="shared" si="608"/>
        <v>44693L8-9_L1CDM-MLB-CLSMJ4469303 Cloudy (40%-90%)</v>
      </c>
      <c r="U3257">
        <f>IF(COUNTIF(T$2:T3256,T3257)&gt;=1,0,1)</f>
        <v>0</v>
      </c>
      <c r="V3257" s="26" t="s">
        <v>895</v>
      </c>
      <c r="W3257" s="86">
        <f t="shared" si="598"/>
        <v>2022</v>
      </c>
      <c r="X3257" s="86" t="str">
        <f t="shared" si="599"/>
        <v>05</v>
      </c>
      <c r="Y3257" s="86">
        <f t="shared" si="600"/>
        <v>12</v>
      </c>
      <c r="Z3257" s="86" t="str">
        <f t="shared" si="601"/>
        <v>22</v>
      </c>
      <c r="AA3257" s="86" t="str">
        <f t="shared" si="602"/>
        <v>19</v>
      </c>
      <c r="AB3257" s="86" t="str">
        <f t="shared" si="603"/>
        <v>36</v>
      </c>
      <c r="AC3257" s="86" t="str">
        <f t="shared" si="605"/>
        <v>CLS_MJ_2500X1254px_16m_L8-9_L1_20220512_50CC</v>
      </c>
      <c r="AD3257" s="88" t="str">
        <f t="shared" si="606"/>
        <v>cls_mj_l8-9_l1_2022h1_2500x1254px_16m_20220512t221936_50cc</v>
      </c>
    </row>
    <row r="3258" spans="2:30" x14ac:dyDescent="0.25">
      <c r="B3258" t="s">
        <v>3876</v>
      </c>
      <c r="C3258" t="s">
        <v>3817</v>
      </c>
      <c r="D3258" s="7" t="s">
        <v>3875</v>
      </c>
      <c r="E3258" s="2" t="b">
        <v>1</v>
      </c>
      <c r="F3258" s="2" t="s">
        <v>3813</v>
      </c>
      <c r="G3258" s="7" t="s">
        <v>181</v>
      </c>
      <c r="H3258" t="s">
        <v>72</v>
      </c>
      <c r="I3258" s="61">
        <v>44686</v>
      </c>
      <c r="J3258" s="2">
        <v>21.4</v>
      </c>
      <c r="K3258" s="2" t="s">
        <v>3985</v>
      </c>
      <c r="L3258" s="9">
        <v>21.6</v>
      </c>
      <c r="M3258" t="s">
        <v>3869</v>
      </c>
      <c r="N3258" s="2" t="s">
        <v>85</v>
      </c>
      <c r="O3258" s="2" t="s">
        <v>3868</v>
      </c>
      <c r="P3258" s="2" t="str">
        <f>VLOOKUP(I3258,Period!A:B,2,FALSE)</f>
        <v>2022H1</v>
      </c>
      <c r="Q3258" s="9">
        <f t="shared" si="597"/>
        <v>21.6</v>
      </c>
      <c r="R3258" s="2">
        <f t="shared" si="607"/>
        <v>30</v>
      </c>
      <c r="S3258" t="str">
        <f t="shared" si="604"/>
        <v>02 Sunny (10%-30%)</v>
      </c>
      <c r="T3258" t="str">
        <f t="shared" si="608"/>
        <v>44686L8-9_L1CDM-MLB-CLSMJ4468602 Sunny (10%-30%)</v>
      </c>
      <c r="U3258">
        <f>IF(COUNTIF(T$2:T3257,T3258)&gt;=1,0,1)</f>
        <v>1</v>
      </c>
      <c r="V3258" s="26" t="s">
        <v>895</v>
      </c>
      <c r="W3258" s="86">
        <f t="shared" si="598"/>
        <v>2022</v>
      </c>
      <c r="X3258" s="86" t="str">
        <f t="shared" si="599"/>
        <v>05</v>
      </c>
      <c r="Y3258" s="86" t="str">
        <f t="shared" si="600"/>
        <v>05</v>
      </c>
      <c r="Z3258" s="86" t="str">
        <f t="shared" si="601"/>
        <v>22</v>
      </c>
      <c r="AA3258" s="86" t="str">
        <f t="shared" si="602"/>
        <v>13</v>
      </c>
      <c r="AB3258" s="86" t="str">
        <f t="shared" si="603"/>
        <v>54</v>
      </c>
      <c r="AC3258" s="86" t="str">
        <f t="shared" si="605"/>
        <v>CLS_MJ_2500X1254px_16m_L8-9_L1_20220505_30CC</v>
      </c>
      <c r="AD3258" s="88" t="str">
        <f t="shared" si="606"/>
        <v>cls_mj_l8-9_l1_2022h1_2500x1254px_16m_20220505t221354_30cc</v>
      </c>
    </row>
    <row r="3259" spans="2:30" x14ac:dyDescent="0.25">
      <c r="B3259" t="s">
        <v>3876</v>
      </c>
      <c r="C3259" t="s">
        <v>3817</v>
      </c>
      <c r="D3259" s="7" t="s">
        <v>3875</v>
      </c>
      <c r="E3259" s="2" t="b">
        <v>1</v>
      </c>
      <c r="F3259" s="2" t="s">
        <v>3813</v>
      </c>
      <c r="G3259" s="7" t="s">
        <v>181</v>
      </c>
      <c r="H3259" t="s">
        <v>72</v>
      </c>
      <c r="I3259" s="57">
        <v>44685</v>
      </c>
      <c r="J3259" s="2">
        <v>21.7</v>
      </c>
      <c r="K3259" s="2" t="s">
        <v>3921</v>
      </c>
      <c r="L3259" s="9">
        <v>41.2</v>
      </c>
      <c r="M3259" t="s">
        <v>3869</v>
      </c>
      <c r="N3259" s="2" t="s">
        <v>85</v>
      </c>
      <c r="O3259" s="2" t="s">
        <v>3868</v>
      </c>
      <c r="P3259" s="2" t="str">
        <f>VLOOKUP(I3259,Period!A:B,2,FALSE)</f>
        <v>2022H1</v>
      </c>
      <c r="Q3259" s="9">
        <f t="shared" si="597"/>
        <v>50.55</v>
      </c>
      <c r="R3259" s="2">
        <f t="shared" si="607"/>
        <v>60</v>
      </c>
      <c r="S3259" t="str">
        <f t="shared" si="604"/>
        <v>03 Cloudy (40%-90%)</v>
      </c>
      <c r="T3259" t="str">
        <f t="shared" si="608"/>
        <v>44685L8-9_L1CDM-MLB-CLSMJ4468503 Cloudy (40%-90%)</v>
      </c>
      <c r="U3259">
        <f>IF(COUNTIF(T$2:T3258,T3259)&gt;=1,0,1)</f>
        <v>1</v>
      </c>
      <c r="V3259" s="26" t="s">
        <v>895</v>
      </c>
      <c r="W3259" s="86">
        <f t="shared" si="598"/>
        <v>2022</v>
      </c>
      <c r="X3259" s="86" t="str">
        <f t="shared" si="599"/>
        <v>05</v>
      </c>
      <c r="Y3259" s="86" t="str">
        <f t="shared" si="600"/>
        <v>04</v>
      </c>
      <c r="Z3259" s="86" t="str">
        <f t="shared" si="601"/>
        <v>22</v>
      </c>
      <c r="AA3259" s="86" t="str">
        <f t="shared" si="602"/>
        <v>20</v>
      </c>
      <c r="AB3259" s="86" t="str">
        <f t="shared" si="603"/>
        <v>13</v>
      </c>
      <c r="AC3259" s="86" t="str">
        <f t="shared" si="605"/>
        <v>CLS_MJ_2500X1254px_16m_L8-9_L1_20220504_60CC</v>
      </c>
      <c r="AD3259" s="88" t="str">
        <f t="shared" si="606"/>
        <v>cls_mj_l8-9_l1_2022h1_2500x1254px_16m_20220504t222013_60cc</v>
      </c>
    </row>
    <row r="3260" spans="2:30" x14ac:dyDescent="0.25">
      <c r="B3260" t="s">
        <v>3876</v>
      </c>
      <c r="C3260" t="s">
        <v>3817</v>
      </c>
      <c r="D3260" s="7" t="s">
        <v>3875</v>
      </c>
      <c r="E3260" s="2" t="b">
        <v>1</v>
      </c>
      <c r="F3260" s="2" t="s">
        <v>3813</v>
      </c>
      <c r="G3260" s="7" t="s">
        <v>181</v>
      </c>
      <c r="H3260" t="s">
        <v>72</v>
      </c>
      <c r="I3260" s="57">
        <v>44685</v>
      </c>
      <c r="J3260" s="2">
        <v>23</v>
      </c>
      <c r="K3260" s="2" t="s">
        <v>3986</v>
      </c>
      <c r="L3260" s="9">
        <v>59.9</v>
      </c>
      <c r="M3260" t="s">
        <v>3869</v>
      </c>
      <c r="N3260" s="2" t="s">
        <v>85</v>
      </c>
      <c r="O3260" s="2" t="s">
        <v>3868</v>
      </c>
      <c r="P3260" s="2" t="str">
        <f>VLOOKUP(I3260,Period!A:B,2,FALSE)</f>
        <v>2022H1</v>
      </c>
      <c r="Q3260" s="9">
        <f t="shared" si="597"/>
        <v>50.55</v>
      </c>
      <c r="R3260" s="2">
        <f t="shared" si="607"/>
        <v>60</v>
      </c>
      <c r="S3260" t="str">
        <f t="shared" si="604"/>
        <v>03 Cloudy (40%-90%)</v>
      </c>
      <c r="T3260" t="str">
        <f t="shared" si="608"/>
        <v>44685L8-9_L1CDM-MLB-CLSMJ4468503 Cloudy (40%-90%)</v>
      </c>
      <c r="U3260">
        <f>IF(COUNTIF(T$2:T3259,T3260)&gt;=1,0,1)</f>
        <v>0</v>
      </c>
      <c r="V3260" s="26" t="s">
        <v>895</v>
      </c>
      <c r="W3260" s="86">
        <f t="shared" si="598"/>
        <v>2022</v>
      </c>
      <c r="X3260" s="86" t="str">
        <f t="shared" si="599"/>
        <v>05</v>
      </c>
      <c r="Y3260" s="86" t="str">
        <f t="shared" si="600"/>
        <v>04</v>
      </c>
      <c r="Z3260" s="86" t="str">
        <f t="shared" si="601"/>
        <v>22</v>
      </c>
      <c r="AA3260" s="86" t="str">
        <f t="shared" si="602"/>
        <v>19</v>
      </c>
      <c r="AB3260" s="86" t="str">
        <f t="shared" si="603"/>
        <v>49</v>
      </c>
      <c r="AC3260" s="86" t="str">
        <f t="shared" si="605"/>
        <v>CLS_MJ_2500X1254px_16m_L8-9_L1_20220504_60CC</v>
      </c>
      <c r="AD3260" s="88" t="str">
        <f t="shared" si="606"/>
        <v>cls_mj_l8-9_l1_2022h1_2500x1254px_16m_20220504t221949_60cc</v>
      </c>
    </row>
    <row r="3261" spans="2:30" x14ac:dyDescent="0.25">
      <c r="B3261" t="s">
        <v>3876</v>
      </c>
      <c r="C3261" t="s">
        <v>3817</v>
      </c>
      <c r="D3261" s="7" t="s">
        <v>3875</v>
      </c>
      <c r="E3261" s="2" t="b">
        <v>1</v>
      </c>
      <c r="F3261" s="2" t="s">
        <v>3813</v>
      </c>
      <c r="G3261" s="7" t="s">
        <v>181</v>
      </c>
      <c r="H3261" t="s">
        <v>72</v>
      </c>
      <c r="I3261" s="57">
        <v>44678</v>
      </c>
      <c r="J3261" s="2">
        <v>23.5</v>
      </c>
      <c r="K3261" s="2" t="s">
        <v>3987</v>
      </c>
      <c r="L3261" s="9">
        <v>29.1</v>
      </c>
      <c r="M3261" t="s">
        <v>3869</v>
      </c>
      <c r="N3261" s="2" t="s">
        <v>85</v>
      </c>
      <c r="O3261" s="2" t="s">
        <v>3868</v>
      </c>
      <c r="P3261" s="2" t="str">
        <f>VLOOKUP(I3261,Period!A:B,2,FALSE)</f>
        <v>2022H1</v>
      </c>
      <c r="Q3261" s="9">
        <f t="shared" si="597"/>
        <v>29.1</v>
      </c>
      <c r="R3261" s="2">
        <f t="shared" si="607"/>
        <v>30</v>
      </c>
      <c r="S3261" t="str">
        <f t="shared" si="604"/>
        <v>02 Sunny (10%-30%)</v>
      </c>
      <c r="T3261" t="str">
        <f t="shared" si="608"/>
        <v>44678L8-9_L1CDM-MLB-CLSMJ4467802 Sunny (10%-30%)</v>
      </c>
      <c r="U3261">
        <f>IF(COUNTIF(T$2:T3260,T3261)&gt;=1,0,1)</f>
        <v>1</v>
      </c>
      <c r="V3261" s="26" t="s">
        <v>895</v>
      </c>
      <c r="W3261" s="86">
        <f t="shared" si="598"/>
        <v>2022</v>
      </c>
      <c r="X3261" s="86" t="str">
        <f t="shared" si="599"/>
        <v>04</v>
      </c>
      <c r="Y3261" s="86">
        <f t="shared" si="600"/>
        <v>27</v>
      </c>
      <c r="Z3261" s="86" t="str">
        <f t="shared" si="601"/>
        <v>22</v>
      </c>
      <c r="AA3261" s="86" t="str">
        <f t="shared" si="602"/>
        <v>13</v>
      </c>
      <c r="AB3261" s="86" t="str">
        <f t="shared" si="603"/>
        <v>58</v>
      </c>
      <c r="AC3261" s="86" t="str">
        <f t="shared" si="605"/>
        <v>CLS_MJ_2500X1254px_16m_L8-9_L1_20220427_30CC</v>
      </c>
      <c r="AD3261" s="88" t="str">
        <f t="shared" si="606"/>
        <v>cls_mj_l8-9_l1_2022h1_2500x1254px_16m_20220427t221358_30cc</v>
      </c>
    </row>
    <row r="3262" spans="2:30" x14ac:dyDescent="0.25">
      <c r="B3262" t="s">
        <v>3876</v>
      </c>
      <c r="C3262" t="s">
        <v>3817</v>
      </c>
      <c r="D3262" s="7" t="s">
        <v>3875</v>
      </c>
      <c r="E3262" s="2" t="b">
        <v>1</v>
      </c>
      <c r="F3262" s="2" t="s">
        <v>3813</v>
      </c>
      <c r="G3262" s="7" t="s">
        <v>181</v>
      </c>
      <c r="H3262" t="s">
        <v>72</v>
      </c>
      <c r="I3262" s="61">
        <v>44677</v>
      </c>
      <c r="J3262" s="2">
        <v>23.8</v>
      </c>
      <c r="K3262" s="2" t="s">
        <v>3912</v>
      </c>
      <c r="L3262" s="9">
        <v>42.2</v>
      </c>
      <c r="M3262" t="s">
        <v>3869</v>
      </c>
      <c r="N3262" s="2" t="s">
        <v>85</v>
      </c>
      <c r="O3262" s="2" t="s">
        <v>3868</v>
      </c>
      <c r="P3262" s="2" t="str">
        <f>VLOOKUP(I3262,Period!A:B,2,FALSE)</f>
        <v>2022H1</v>
      </c>
      <c r="Q3262" s="9">
        <f t="shared" si="597"/>
        <v>29.3</v>
      </c>
      <c r="R3262" s="2">
        <f t="shared" si="607"/>
        <v>30</v>
      </c>
      <c r="S3262" t="str">
        <f t="shared" si="604"/>
        <v>02 Sunny (10%-30%)</v>
      </c>
      <c r="T3262" t="str">
        <f t="shared" si="608"/>
        <v>44677L8-9_L1CDM-MLB-CLSMJ4467702 Sunny (10%-30%)</v>
      </c>
      <c r="U3262">
        <f>IF(COUNTIF(T$2:T3261,T3262)&gt;=1,0,1)</f>
        <v>1</v>
      </c>
      <c r="V3262" s="26" t="s">
        <v>895</v>
      </c>
      <c r="W3262" s="86">
        <f t="shared" si="598"/>
        <v>2022</v>
      </c>
      <c r="X3262" s="86" t="str">
        <f t="shared" si="599"/>
        <v>04</v>
      </c>
      <c r="Y3262" s="86">
        <f t="shared" si="600"/>
        <v>26</v>
      </c>
      <c r="Z3262" s="86" t="str">
        <f t="shared" si="601"/>
        <v>22</v>
      </c>
      <c r="AA3262" s="86" t="str">
        <f t="shared" si="602"/>
        <v>20</v>
      </c>
      <c r="AB3262" s="86" t="str">
        <f t="shared" si="603"/>
        <v>08</v>
      </c>
      <c r="AC3262" s="86" t="str">
        <f t="shared" si="605"/>
        <v>CLS_MJ_2500X1254px_16m_L8-9_L1_20220426_30CC</v>
      </c>
      <c r="AD3262" s="88" t="str">
        <f t="shared" si="606"/>
        <v>cls_mj_l8-9_l1_2022h1_2500x1254px_16m_20220426t222008_30cc</v>
      </c>
    </row>
    <row r="3263" spans="2:30" x14ac:dyDescent="0.25">
      <c r="B3263" t="s">
        <v>3876</v>
      </c>
      <c r="C3263" t="s">
        <v>3817</v>
      </c>
      <c r="D3263" s="7" t="s">
        <v>3875</v>
      </c>
      <c r="E3263" s="2" t="b">
        <v>1</v>
      </c>
      <c r="F3263" s="2" t="s">
        <v>3813</v>
      </c>
      <c r="G3263" s="7" t="s">
        <v>181</v>
      </c>
      <c r="H3263" t="s">
        <v>72</v>
      </c>
      <c r="I3263" s="61">
        <v>44677</v>
      </c>
      <c r="J3263" s="2">
        <v>25.1</v>
      </c>
      <c r="K3263" s="2" t="s">
        <v>3988</v>
      </c>
      <c r="L3263" s="9">
        <v>16.399999999999999</v>
      </c>
      <c r="M3263" t="s">
        <v>3869</v>
      </c>
      <c r="N3263" s="2" t="s">
        <v>85</v>
      </c>
      <c r="O3263" s="2" t="s">
        <v>3868</v>
      </c>
      <c r="P3263" s="2" t="str">
        <f>VLOOKUP(I3263,Period!A:B,2,FALSE)</f>
        <v>2022H1</v>
      </c>
      <c r="Q3263" s="9">
        <f t="shared" si="597"/>
        <v>29.3</v>
      </c>
      <c r="R3263" s="2">
        <f t="shared" si="607"/>
        <v>30</v>
      </c>
      <c r="S3263" t="str">
        <f t="shared" si="604"/>
        <v>02 Sunny (10%-30%)</v>
      </c>
      <c r="T3263" t="str">
        <f t="shared" si="608"/>
        <v>44677L8-9_L1CDM-MLB-CLSMJ4467702 Sunny (10%-30%)</v>
      </c>
      <c r="U3263">
        <f>IF(COUNTIF(T$2:T3262,T3263)&gt;=1,0,1)</f>
        <v>0</v>
      </c>
      <c r="V3263" s="26" t="s">
        <v>895</v>
      </c>
      <c r="W3263" s="86">
        <f t="shared" si="598"/>
        <v>2022</v>
      </c>
      <c r="X3263" s="86" t="str">
        <f t="shared" si="599"/>
        <v>04</v>
      </c>
      <c r="Y3263" s="86">
        <f t="shared" si="600"/>
        <v>26</v>
      </c>
      <c r="Z3263" s="86" t="str">
        <f t="shared" si="601"/>
        <v>22</v>
      </c>
      <c r="AA3263" s="86" t="str">
        <f t="shared" si="602"/>
        <v>19</v>
      </c>
      <c r="AB3263" s="86" t="str">
        <f t="shared" si="603"/>
        <v>44</v>
      </c>
      <c r="AC3263" s="86" t="str">
        <f t="shared" si="605"/>
        <v>CLS_MJ_2500X1254px_16m_L8-9_L1_20220426_30CC</v>
      </c>
      <c r="AD3263" s="88" t="str">
        <f t="shared" si="606"/>
        <v>cls_mj_l8-9_l1_2022h1_2500x1254px_16m_20220426t221944_30cc</v>
      </c>
    </row>
    <row r="3264" spans="2:30" x14ac:dyDescent="0.25">
      <c r="B3264" t="s">
        <v>3876</v>
      </c>
      <c r="C3264" t="s">
        <v>3817</v>
      </c>
      <c r="D3264" s="7" t="s">
        <v>3875</v>
      </c>
      <c r="E3264" s="2" t="b">
        <v>1</v>
      </c>
      <c r="F3264" s="2" t="s">
        <v>3813</v>
      </c>
      <c r="G3264" s="7" t="s">
        <v>181</v>
      </c>
      <c r="H3264" t="s">
        <v>72</v>
      </c>
      <c r="I3264" s="61">
        <v>44670</v>
      </c>
      <c r="J3264" s="2">
        <v>25.7</v>
      </c>
      <c r="K3264" s="2" t="s">
        <v>3989</v>
      </c>
      <c r="L3264" s="9">
        <v>71.2</v>
      </c>
      <c r="M3264" t="s">
        <v>3869</v>
      </c>
      <c r="N3264" s="2" t="s">
        <v>85</v>
      </c>
      <c r="O3264" s="2" t="s">
        <v>3868</v>
      </c>
      <c r="P3264" s="2" t="str">
        <f>VLOOKUP(I3264,Period!A:B,2,FALSE)</f>
        <v>2022H1</v>
      </c>
      <c r="Q3264" s="9">
        <f t="shared" si="597"/>
        <v>71.2</v>
      </c>
      <c r="R3264" s="2">
        <f t="shared" si="607"/>
        <v>80</v>
      </c>
      <c r="S3264" t="str">
        <f t="shared" si="604"/>
        <v>03 Cloudy (40%-90%)</v>
      </c>
      <c r="T3264" t="str">
        <f t="shared" si="608"/>
        <v>44670L8-9_L1CDM-MLB-CLSMJ4467003 Cloudy (40%-90%)</v>
      </c>
      <c r="U3264">
        <f>IF(COUNTIF(T$2:T3263,T3264)&gt;=1,0,1)</f>
        <v>1</v>
      </c>
      <c r="V3264" s="26" t="s">
        <v>895</v>
      </c>
      <c r="W3264" s="86">
        <f t="shared" si="598"/>
        <v>2022</v>
      </c>
      <c r="X3264" s="86" t="str">
        <f t="shared" si="599"/>
        <v>04</v>
      </c>
      <c r="Y3264" s="86">
        <f t="shared" si="600"/>
        <v>19</v>
      </c>
      <c r="Z3264" s="86" t="str">
        <f t="shared" si="601"/>
        <v>22</v>
      </c>
      <c r="AA3264" s="86" t="str">
        <f t="shared" si="602"/>
        <v>13</v>
      </c>
      <c r="AB3264" s="86" t="str">
        <f t="shared" si="603"/>
        <v>59</v>
      </c>
      <c r="AC3264" s="86" t="str">
        <f t="shared" si="605"/>
        <v>CLS_MJ_2500X1254px_16m_L8-9_L1_20220419_80CC</v>
      </c>
      <c r="AD3264" s="88" t="str">
        <f t="shared" si="606"/>
        <v>cls_mj_l8-9_l1_2022h1_2500x1254px_16m_20220419t221359_80cc</v>
      </c>
    </row>
    <row r="3265" spans="2:30" x14ac:dyDescent="0.25">
      <c r="B3265" t="s">
        <v>3876</v>
      </c>
      <c r="C3265" t="s">
        <v>3817</v>
      </c>
      <c r="D3265" s="7" t="s">
        <v>3875</v>
      </c>
      <c r="E3265" s="2" t="b">
        <v>1</v>
      </c>
      <c r="F3265" s="2" t="s">
        <v>3813</v>
      </c>
      <c r="G3265" s="7" t="s">
        <v>181</v>
      </c>
      <c r="H3265" t="s">
        <v>72</v>
      </c>
      <c r="I3265" s="57">
        <v>44669</v>
      </c>
      <c r="J3265" s="2">
        <v>26</v>
      </c>
      <c r="K3265" s="2" t="s">
        <v>3921</v>
      </c>
      <c r="L3265" s="9">
        <v>59.5</v>
      </c>
      <c r="M3265" t="s">
        <v>3869</v>
      </c>
      <c r="N3265" s="2" t="s">
        <v>85</v>
      </c>
      <c r="O3265" s="2" t="s">
        <v>3868</v>
      </c>
      <c r="P3265" s="2" t="str">
        <f>VLOOKUP(I3265,Period!A:B,2,FALSE)</f>
        <v>2022H1</v>
      </c>
      <c r="Q3265" s="9">
        <f t="shared" si="597"/>
        <v>64.150000000000006</v>
      </c>
      <c r="R3265" s="2">
        <f t="shared" si="607"/>
        <v>70</v>
      </c>
      <c r="S3265" t="str">
        <f t="shared" si="604"/>
        <v>03 Cloudy (40%-90%)</v>
      </c>
      <c r="T3265" t="str">
        <f t="shared" si="608"/>
        <v>44669L8-9_L1CDM-MLB-CLSMJ4466903 Cloudy (40%-90%)</v>
      </c>
      <c r="U3265">
        <f>IF(COUNTIF(T$2:T3264,T3265)&gt;=1,0,1)</f>
        <v>1</v>
      </c>
      <c r="V3265" s="26" t="s">
        <v>895</v>
      </c>
      <c r="W3265" s="86">
        <f t="shared" si="598"/>
        <v>2022</v>
      </c>
      <c r="X3265" s="86" t="str">
        <f t="shared" si="599"/>
        <v>04</v>
      </c>
      <c r="Y3265" s="86">
        <f t="shared" si="600"/>
        <v>18</v>
      </c>
      <c r="Z3265" s="86" t="str">
        <f t="shared" si="601"/>
        <v>22</v>
      </c>
      <c r="AA3265" s="86" t="str">
        <f t="shared" si="602"/>
        <v>20</v>
      </c>
      <c r="AB3265" s="86" t="str">
        <f t="shared" si="603"/>
        <v>13</v>
      </c>
      <c r="AC3265" s="86" t="str">
        <f t="shared" si="605"/>
        <v>CLS_MJ_2500X1254px_16m_L8-9_L1_20220418_70CC</v>
      </c>
      <c r="AD3265" s="88" t="str">
        <f t="shared" si="606"/>
        <v>cls_mj_l8-9_l1_2022h1_2500x1254px_16m_20220418t222013_70cc</v>
      </c>
    </row>
    <row r="3266" spans="2:30" x14ac:dyDescent="0.25">
      <c r="B3266" t="s">
        <v>3876</v>
      </c>
      <c r="C3266" t="s">
        <v>3817</v>
      </c>
      <c r="D3266" s="7" t="s">
        <v>3875</v>
      </c>
      <c r="E3266" s="2" t="b">
        <v>1</v>
      </c>
      <c r="F3266" s="2" t="s">
        <v>3813</v>
      </c>
      <c r="G3266" s="7" t="s">
        <v>181</v>
      </c>
      <c r="H3266" t="s">
        <v>72</v>
      </c>
      <c r="I3266" s="57">
        <v>44669</v>
      </c>
      <c r="J3266" s="2">
        <v>27.3</v>
      </c>
      <c r="K3266" s="2" t="s">
        <v>3986</v>
      </c>
      <c r="L3266" s="9">
        <v>68.8</v>
      </c>
      <c r="M3266" t="s">
        <v>3869</v>
      </c>
      <c r="N3266" s="2" t="s">
        <v>85</v>
      </c>
      <c r="O3266" s="2" t="s">
        <v>3868</v>
      </c>
      <c r="P3266" s="2" t="str">
        <f>VLOOKUP(I3266,Period!A:B,2,FALSE)</f>
        <v>2022H1</v>
      </c>
      <c r="Q3266" s="9">
        <f t="shared" ref="Q3266:Q3329" si="609">AVERAGEIFS(L:L,I:I,I3266,H:H,H3266,C:C,C3266,B:B,B3266)</f>
        <v>64.150000000000006</v>
      </c>
      <c r="R3266" s="2">
        <f t="shared" si="607"/>
        <v>70</v>
      </c>
      <c r="S3266" t="str">
        <f t="shared" si="604"/>
        <v>03 Cloudy (40%-90%)</v>
      </c>
      <c r="T3266" t="str">
        <f t="shared" si="608"/>
        <v>44669L8-9_L1CDM-MLB-CLSMJ4466903 Cloudy (40%-90%)</v>
      </c>
      <c r="U3266">
        <f>IF(COUNTIF(T$2:T3265,T3266)&gt;=1,0,1)</f>
        <v>0</v>
      </c>
      <c r="V3266" s="26" t="s">
        <v>895</v>
      </c>
      <c r="W3266" s="86">
        <f t="shared" ref="W3266:W3329" si="610">YEAR(I3266)</f>
        <v>2022</v>
      </c>
      <c r="X3266" s="86" t="str">
        <f t="shared" ref="X3266:X3329" si="611">IF(LEN(MONTH(I3266))=1,CONCATENATE("0",MONTH(I3266)),MONTH(I3266))</f>
        <v>04</v>
      </c>
      <c r="Y3266" s="86">
        <f t="shared" ref="Y3266:Y3329" si="612">IF(LEN(DAY(I3266))=1,CONCATENATE("0",DAY(I3266)),DAY(I3266))</f>
        <v>18</v>
      </c>
      <c r="Z3266" s="86" t="str">
        <f t="shared" ref="Z3266:Z3329" si="613">LEFT(K3266,2)</f>
        <v>22</v>
      </c>
      <c r="AA3266" s="86" t="str">
        <f t="shared" ref="AA3266:AA3329" si="614">MID(K3266,4,2)</f>
        <v>19</v>
      </c>
      <c r="AB3266" s="86" t="str">
        <f t="shared" ref="AB3266:AB3329" si="615">MID(K3266,7,2)</f>
        <v>49</v>
      </c>
      <c r="AC3266" s="86" t="str">
        <f t="shared" si="605"/>
        <v>CLS_MJ_2500X1254px_16m_L8-9_L1_20220418_70CC</v>
      </c>
      <c r="AD3266" s="88" t="str">
        <f t="shared" si="606"/>
        <v>cls_mj_l8-9_l1_2022h1_2500x1254px_16m_20220418t221949_70cc</v>
      </c>
    </row>
    <row r="3267" spans="2:30" x14ac:dyDescent="0.25">
      <c r="B3267" t="s">
        <v>3876</v>
      </c>
      <c r="C3267" t="s">
        <v>3817</v>
      </c>
      <c r="D3267" s="7" t="s">
        <v>3875</v>
      </c>
      <c r="E3267" s="2" t="b">
        <v>1</v>
      </c>
      <c r="F3267" s="2" t="s">
        <v>3813</v>
      </c>
      <c r="G3267" s="7" t="s">
        <v>181</v>
      </c>
      <c r="H3267" t="s">
        <v>72</v>
      </c>
      <c r="I3267" s="57">
        <v>44662</v>
      </c>
      <c r="J3267" s="2">
        <v>28</v>
      </c>
      <c r="K3267" s="2" t="s">
        <v>3896</v>
      </c>
      <c r="L3267" s="9">
        <v>84</v>
      </c>
      <c r="M3267" t="s">
        <v>3869</v>
      </c>
      <c r="N3267" s="2" t="s">
        <v>85</v>
      </c>
      <c r="O3267" s="2" t="s">
        <v>3868</v>
      </c>
      <c r="P3267" s="2" t="str">
        <f>VLOOKUP(I3267,Period!A:B,2,FALSE)</f>
        <v>2022H1</v>
      </c>
      <c r="Q3267" s="9">
        <f t="shared" si="609"/>
        <v>84</v>
      </c>
      <c r="R3267" s="2">
        <f t="shared" si="607"/>
        <v>90</v>
      </c>
      <c r="S3267" t="str">
        <f t="shared" ref="S3267:S3330" si="616">IF(R3267=0,"01 Clear (0%)",IF(R3267&lt;=30,"02 Sunny (10%-30%)",IF(R3267&lt;=90,"03 Cloudy (40%-90%)","04 Overcast (100%)")))</f>
        <v>03 Cloudy (40%-90%)</v>
      </c>
      <c r="T3267" t="str">
        <f t="shared" si="608"/>
        <v>44662L8-9_L1CDM-MLB-CLSMJ4466203 Cloudy (40%-90%)</v>
      </c>
      <c r="U3267">
        <f>IF(COUNTIF(T$2:T3266,T3267)&gt;=1,0,1)</f>
        <v>1</v>
      </c>
      <c r="V3267" s="26" t="s">
        <v>895</v>
      </c>
      <c r="W3267" s="86">
        <f t="shared" si="610"/>
        <v>2022</v>
      </c>
      <c r="X3267" s="86" t="str">
        <f t="shared" si="611"/>
        <v>04</v>
      </c>
      <c r="Y3267" s="86">
        <f t="shared" si="612"/>
        <v>11</v>
      </c>
      <c r="Z3267" s="86" t="str">
        <f t="shared" si="613"/>
        <v>22</v>
      </c>
      <c r="AA3267" s="86" t="str">
        <f t="shared" si="614"/>
        <v>14</v>
      </c>
      <c r="AB3267" s="86" t="str">
        <f t="shared" si="615"/>
        <v>02</v>
      </c>
      <c r="AC3267" s="86" t="str">
        <f t="shared" ref="AC3267:AC3330" si="617">CONCATENATE(RIGHT(C3267,3),"_",H3267,"_",M3267,"_",O3267,"_",B3267,"_",W3267,X3267,Y3267,"_",R3267,"CC")</f>
        <v>CLS_MJ_2500X1254px_16m_L8-9_L1_20220411_90CC</v>
      </c>
      <c r="AD3267" s="88" t="str">
        <f t="shared" si="606"/>
        <v>cls_mj_l8-9_l1_2022h1_2500x1254px_16m_20220411t221402_90cc</v>
      </c>
    </row>
    <row r="3268" spans="2:30" x14ac:dyDescent="0.25">
      <c r="B3268" t="s">
        <v>3876</v>
      </c>
      <c r="C3268" t="s">
        <v>3817</v>
      </c>
      <c r="D3268" s="7" t="s">
        <v>3875</v>
      </c>
      <c r="E3268" s="2" t="b">
        <v>1</v>
      </c>
      <c r="F3268" s="2" t="s">
        <v>3813</v>
      </c>
      <c r="G3268" s="7" t="s">
        <v>181</v>
      </c>
      <c r="H3268" t="s">
        <v>72</v>
      </c>
      <c r="I3268" s="61">
        <v>44661</v>
      </c>
      <c r="J3268" s="2">
        <v>28.3</v>
      </c>
      <c r="K3268" s="2" t="s">
        <v>3933</v>
      </c>
      <c r="L3268" s="9">
        <v>16.7</v>
      </c>
      <c r="M3268" t="s">
        <v>3869</v>
      </c>
      <c r="N3268" s="2" t="s">
        <v>85</v>
      </c>
      <c r="O3268" s="2" t="s">
        <v>3868</v>
      </c>
      <c r="P3268" s="2" t="str">
        <f>VLOOKUP(I3268,Period!A:B,2,FALSE)</f>
        <v>2022H1</v>
      </c>
      <c r="Q3268" s="9">
        <f t="shared" si="609"/>
        <v>42.95</v>
      </c>
      <c r="R3268" s="2">
        <f t="shared" si="607"/>
        <v>50</v>
      </c>
      <c r="S3268" t="str">
        <f t="shared" si="616"/>
        <v>03 Cloudy (40%-90%)</v>
      </c>
      <c r="T3268" t="str">
        <f t="shared" si="608"/>
        <v>44661L8-9_L1CDM-MLB-CLSMJ4466103 Cloudy (40%-90%)</v>
      </c>
      <c r="U3268">
        <f>IF(COUNTIF(T$2:T3267,T3268)&gt;=1,0,1)</f>
        <v>1</v>
      </c>
      <c r="V3268" s="26" t="s">
        <v>895</v>
      </c>
      <c r="W3268" s="86">
        <f t="shared" si="610"/>
        <v>2022</v>
      </c>
      <c r="X3268" s="86" t="str">
        <f t="shared" si="611"/>
        <v>04</v>
      </c>
      <c r="Y3268" s="86">
        <f t="shared" si="612"/>
        <v>10</v>
      </c>
      <c r="Z3268" s="86" t="str">
        <f t="shared" si="613"/>
        <v>22</v>
      </c>
      <c r="AA3268" s="86" t="str">
        <f t="shared" si="614"/>
        <v>20</v>
      </c>
      <c r="AB3268" s="86" t="str">
        <f t="shared" si="615"/>
        <v>17</v>
      </c>
      <c r="AC3268" s="86" t="str">
        <f t="shared" si="617"/>
        <v>CLS_MJ_2500X1254px_16m_L8-9_L1_20220410_50CC</v>
      </c>
      <c r="AD3268" s="88" t="str">
        <f t="shared" si="606"/>
        <v>cls_mj_l8-9_l1_2022h1_2500x1254px_16m_20220410t222017_50cc</v>
      </c>
    </row>
    <row r="3269" spans="2:30" x14ac:dyDescent="0.25">
      <c r="B3269" t="s">
        <v>3876</v>
      </c>
      <c r="C3269" t="s">
        <v>3817</v>
      </c>
      <c r="D3269" s="7" t="s">
        <v>3875</v>
      </c>
      <c r="E3269" s="2" t="b">
        <v>1</v>
      </c>
      <c r="F3269" s="2" t="s">
        <v>3813</v>
      </c>
      <c r="G3269" s="7" t="s">
        <v>181</v>
      </c>
      <c r="H3269" t="s">
        <v>72</v>
      </c>
      <c r="I3269" s="61">
        <v>44661</v>
      </c>
      <c r="J3269" s="2">
        <v>29.6</v>
      </c>
      <c r="K3269" s="2" t="s">
        <v>3990</v>
      </c>
      <c r="L3269" s="9">
        <v>69.2</v>
      </c>
      <c r="M3269" t="s">
        <v>3869</v>
      </c>
      <c r="N3269" s="2" t="s">
        <v>85</v>
      </c>
      <c r="O3269" s="2" t="s">
        <v>3868</v>
      </c>
      <c r="P3269" s="2" t="str">
        <f>VLOOKUP(I3269,Period!A:B,2,FALSE)</f>
        <v>2022H1</v>
      </c>
      <c r="Q3269" s="9">
        <f t="shared" si="609"/>
        <v>42.95</v>
      </c>
      <c r="R3269" s="2">
        <f t="shared" si="607"/>
        <v>50</v>
      </c>
      <c r="S3269" t="str">
        <f t="shared" si="616"/>
        <v>03 Cloudy (40%-90%)</v>
      </c>
      <c r="T3269" t="str">
        <f t="shared" si="608"/>
        <v>44661L8-9_L1CDM-MLB-CLSMJ4466103 Cloudy (40%-90%)</v>
      </c>
      <c r="U3269">
        <f>IF(COUNTIF(T$2:T3268,T3269)&gt;=1,0,1)</f>
        <v>0</v>
      </c>
      <c r="V3269" s="26" t="s">
        <v>895</v>
      </c>
      <c r="W3269" s="86">
        <f t="shared" si="610"/>
        <v>2022</v>
      </c>
      <c r="X3269" s="86" t="str">
        <f t="shared" si="611"/>
        <v>04</v>
      </c>
      <c r="Y3269" s="86">
        <f t="shared" si="612"/>
        <v>10</v>
      </c>
      <c r="Z3269" s="86" t="str">
        <f t="shared" si="613"/>
        <v>22</v>
      </c>
      <c r="AA3269" s="86" t="str">
        <f t="shared" si="614"/>
        <v>19</v>
      </c>
      <c r="AB3269" s="86" t="str">
        <f t="shared" si="615"/>
        <v>53</v>
      </c>
      <c r="AC3269" s="86" t="str">
        <f t="shared" si="617"/>
        <v>CLS_MJ_2500X1254px_16m_L8-9_L1_20220410_50CC</v>
      </c>
      <c r="AD3269" s="88" t="str">
        <f t="shared" si="606"/>
        <v>cls_mj_l8-9_l1_2022h1_2500x1254px_16m_20220410t221953_50cc</v>
      </c>
    </row>
    <row r="3270" spans="2:30" x14ac:dyDescent="0.25">
      <c r="B3270" t="s">
        <v>3876</v>
      </c>
      <c r="C3270" t="s">
        <v>3817</v>
      </c>
      <c r="D3270" s="7" t="s">
        <v>3875</v>
      </c>
      <c r="E3270" s="2" t="b">
        <v>1</v>
      </c>
      <c r="F3270" s="2" t="s">
        <v>3813</v>
      </c>
      <c r="G3270" s="7" t="s">
        <v>181</v>
      </c>
      <c r="H3270" t="s">
        <v>72</v>
      </c>
      <c r="I3270" s="61">
        <v>44654</v>
      </c>
      <c r="J3270" s="2">
        <v>30.4</v>
      </c>
      <c r="K3270" s="2" t="s">
        <v>3900</v>
      </c>
      <c r="L3270" s="9">
        <v>85.9</v>
      </c>
      <c r="M3270" t="s">
        <v>3869</v>
      </c>
      <c r="N3270" s="2" t="s">
        <v>85</v>
      </c>
      <c r="O3270" s="2" t="s">
        <v>3868</v>
      </c>
      <c r="P3270" s="2" t="str">
        <f>VLOOKUP(I3270,Period!A:B,2,FALSE)</f>
        <v>2022H1</v>
      </c>
      <c r="Q3270" s="9">
        <f t="shared" si="609"/>
        <v>85.9</v>
      </c>
      <c r="R3270" s="2">
        <f t="shared" si="607"/>
        <v>90</v>
      </c>
      <c r="S3270" t="str">
        <f t="shared" si="616"/>
        <v>03 Cloudy (40%-90%)</v>
      </c>
      <c r="T3270" t="str">
        <f t="shared" si="608"/>
        <v>44654L8-9_L1CDM-MLB-CLSMJ4465403 Cloudy (40%-90%)</v>
      </c>
      <c r="U3270">
        <f>IF(COUNTIF(T$2:T3269,T3270)&gt;=1,0,1)</f>
        <v>1</v>
      </c>
      <c r="V3270" s="26" t="s">
        <v>895</v>
      </c>
      <c r="W3270" s="86">
        <f t="shared" si="610"/>
        <v>2022</v>
      </c>
      <c r="X3270" s="86" t="str">
        <f t="shared" si="611"/>
        <v>04</v>
      </c>
      <c r="Y3270" s="86" t="str">
        <f t="shared" si="612"/>
        <v>03</v>
      </c>
      <c r="Z3270" s="86" t="str">
        <f t="shared" si="613"/>
        <v>22</v>
      </c>
      <c r="AA3270" s="86" t="str">
        <f t="shared" si="614"/>
        <v>14</v>
      </c>
      <c r="AB3270" s="86" t="str">
        <f t="shared" si="615"/>
        <v>09</v>
      </c>
      <c r="AC3270" s="86" t="str">
        <f t="shared" si="617"/>
        <v>CLS_MJ_2500X1254px_16m_L8-9_L1_20220403_90CC</v>
      </c>
      <c r="AD3270" s="88" t="str">
        <f t="shared" si="606"/>
        <v>cls_mj_l8-9_l1_2022h1_2500x1254px_16m_20220403t221409_90cc</v>
      </c>
    </row>
    <row r="3271" spans="2:30" x14ac:dyDescent="0.25">
      <c r="B3271" t="s">
        <v>3876</v>
      </c>
      <c r="C3271" t="s">
        <v>3817</v>
      </c>
      <c r="D3271" s="7" t="s">
        <v>3875</v>
      </c>
      <c r="E3271" s="2" t="b">
        <v>1</v>
      </c>
      <c r="F3271" s="2" t="s">
        <v>3813</v>
      </c>
      <c r="G3271" s="7" t="s">
        <v>181</v>
      </c>
      <c r="H3271" t="s">
        <v>72</v>
      </c>
      <c r="I3271" s="57">
        <v>44653</v>
      </c>
      <c r="J3271" s="2">
        <v>30.7</v>
      </c>
      <c r="K3271" s="2" t="s">
        <v>3894</v>
      </c>
      <c r="L3271" s="9">
        <v>12.3</v>
      </c>
      <c r="M3271" t="s">
        <v>3869</v>
      </c>
      <c r="N3271" s="2" t="s">
        <v>85</v>
      </c>
      <c r="O3271" s="2" t="s">
        <v>3868</v>
      </c>
      <c r="P3271" s="2" t="str">
        <f>VLOOKUP(I3271,Period!A:B,2,FALSE)</f>
        <v>2022H1</v>
      </c>
      <c r="Q3271" s="9">
        <f t="shared" si="609"/>
        <v>10.65</v>
      </c>
      <c r="R3271" s="2">
        <f t="shared" si="607"/>
        <v>20</v>
      </c>
      <c r="S3271" t="str">
        <f t="shared" si="616"/>
        <v>02 Sunny (10%-30%)</v>
      </c>
      <c r="T3271" t="str">
        <f t="shared" si="608"/>
        <v>44653L8-9_L1CDM-MLB-CLSMJ4465302 Sunny (10%-30%)</v>
      </c>
      <c r="U3271">
        <f>IF(COUNTIF(T$2:T3270,T3271)&gt;=1,0,1)</f>
        <v>1</v>
      </c>
      <c r="V3271" s="26" t="s">
        <v>895</v>
      </c>
      <c r="W3271" s="86">
        <f t="shared" si="610"/>
        <v>2022</v>
      </c>
      <c r="X3271" s="86" t="str">
        <f t="shared" si="611"/>
        <v>04</v>
      </c>
      <c r="Y3271" s="86" t="str">
        <f t="shared" si="612"/>
        <v>02</v>
      </c>
      <c r="Z3271" s="86" t="str">
        <f t="shared" si="613"/>
        <v>22</v>
      </c>
      <c r="AA3271" s="86" t="str">
        <f t="shared" si="614"/>
        <v>20</v>
      </c>
      <c r="AB3271" s="86" t="str">
        <f t="shared" si="615"/>
        <v>07</v>
      </c>
      <c r="AC3271" s="86" t="str">
        <f t="shared" si="617"/>
        <v>CLS_MJ_2500X1254px_16m_L8-9_L1_20220402_20CC</v>
      </c>
      <c r="AD3271" s="88" t="str">
        <f t="shared" si="606"/>
        <v>cls_mj_l8-9_l1_2022h1_2500x1254px_16m_20220402t222007_20cc</v>
      </c>
    </row>
    <row r="3272" spans="2:30" x14ac:dyDescent="0.25">
      <c r="B3272" t="s">
        <v>3876</v>
      </c>
      <c r="C3272" t="s">
        <v>3817</v>
      </c>
      <c r="D3272" s="7" t="s">
        <v>3875</v>
      </c>
      <c r="E3272" s="2" t="b">
        <v>1</v>
      </c>
      <c r="F3272" s="2" t="s">
        <v>3813</v>
      </c>
      <c r="G3272" s="7" t="s">
        <v>181</v>
      </c>
      <c r="H3272" t="s">
        <v>72</v>
      </c>
      <c r="I3272" s="57">
        <v>44653</v>
      </c>
      <c r="J3272" s="2">
        <v>31.9</v>
      </c>
      <c r="K3272" s="2" t="s">
        <v>3895</v>
      </c>
      <c r="L3272" s="9">
        <v>9</v>
      </c>
      <c r="M3272" t="s">
        <v>3869</v>
      </c>
      <c r="N3272" s="2" t="s">
        <v>85</v>
      </c>
      <c r="O3272" s="2" t="s">
        <v>3868</v>
      </c>
      <c r="P3272" s="2" t="str">
        <f>VLOOKUP(I3272,Period!A:B,2,FALSE)</f>
        <v>2022H1</v>
      </c>
      <c r="Q3272" s="9">
        <f t="shared" si="609"/>
        <v>10.65</v>
      </c>
      <c r="R3272" s="2">
        <f t="shared" si="607"/>
        <v>20</v>
      </c>
      <c r="S3272" t="str">
        <f t="shared" si="616"/>
        <v>02 Sunny (10%-30%)</v>
      </c>
      <c r="T3272" t="str">
        <f t="shared" si="608"/>
        <v>44653L8-9_L1CDM-MLB-CLSMJ4465302 Sunny (10%-30%)</v>
      </c>
      <c r="U3272">
        <f>IF(COUNTIF(T$2:T3271,T3272)&gt;=1,0,1)</f>
        <v>0</v>
      </c>
      <c r="V3272" s="26" t="s">
        <v>895</v>
      </c>
      <c r="W3272" s="86">
        <f t="shared" si="610"/>
        <v>2022</v>
      </c>
      <c r="X3272" s="86" t="str">
        <f t="shared" si="611"/>
        <v>04</v>
      </c>
      <c r="Y3272" s="86" t="str">
        <f t="shared" si="612"/>
        <v>02</v>
      </c>
      <c r="Z3272" s="86" t="str">
        <f t="shared" si="613"/>
        <v>22</v>
      </c>
      <c r="AA3272" s="86" t="str">
        <f t="shared" si="614"/>
        <v>19</v>
      </c>
      <c r="AB3272" s="86" t="str">
        <f t="shared" si="615"/>
        <v>43</v>
      </c>
      <c r="AC3272" s="86" t="str">
        <f t="shared" si="617"/>
        <v>CLS_MJ_2500X1254px_16m_L8-9_L1_20220402_20CC</v>
      </c>
      <c r="AD3272" s="88" t="str">
        <f t="shared" si="606"/>
        <v>cls_mj_l8-9_l1_2022h1_2500x1254px_16m_20220402t221943_20cc</v>
      </c>
    </row>
    <row r="3273" spans="2:30" x14ac:dyDescent="0.25">
      <c r="B3273" t="s">
        <v>3876</v>
      </c>
      <c r="C3273" t="s">
        <v>3817</v>
      </c>
      <c r="D3273" s="7" t="s">
        <v>3875</v>
      </c>
      <c r="E3273" s="2" t="b">
        <v>1</v>
      </c>
      <c r="F3273" s="2" t="s">
        <v>3813</v>
      </c>
      <c r="G3273" s="7" t="s">
        <v>181</v>
      </c>
      <c r="H3273" t="s">
        <v>72</v>
      </c>
      <c r="I3273" s="57">
        <v>44646</v>
      </c>
      <c r="J3273" s="2">
        <v>32.799999999999997</v>
      </c>
      <c r="K3273" s="2" t="s">
        <v>3989</v>
      </c>
      <c r="L3273" s="9">
        <v>52</v>
      </c>
      <c r="M3273" t="s">
        <v>3869</v>
      </c>
      <c r="N3273" s="2" t="s">
        <v>85</v>
      </c>
      <c r="O3273" s="2" t="s">
        <v>3868</v>
      </c>
      <c r="P3273" s="2" t="str">
        <f>VLOOKUP(I3273,Period!A:B,2,FALSE)</f>
        <v>2022H1</v>
      </c>
      <c r="Q3273" s="9">
        <f t="shared" si="609"/>
        <v>52</v>
      </c>
      <c r="R3273" s="2">
        <f t="shared" si="607"/>
        <v>60</v>
      </c>
      <c r="S3273" t="str">
        <f t="shared" si="616"/>
        <v>03 Cloudy (40%-90%)</v>
      </c>
      <c r="T3273" t="str">
        <f t="shared" si="608"/>
        <v>44646L8-9_L1CDM-MLB-CLSMJ4464603 Cloudy (40%-90%)</v>
      </c>
      <c r="U3273">
        <f>IF(COUNTIF(T$2:T3272,T3273)&gt;=1,0,1)</f>
        <v>1</v>
      </c>
      <c r="V3273" s="26" t="s">
        <v>895</v>
      </c>
      <c r="W3273" s="86">
        <f t="shared" si="610"/>
        <v>2022</v>
      </c>
      <c r="X3273" s="86" t="str">
        <f t="shared" si="611"/>
        <v>03</v>
      </c>
      <c r="Y3273" s="86">
        <f t="shared" si="612"/>
        <v>26</v>
      </c>
      <c r="Z3273" s="86" t="str">
        <f t="shared" si="613"/>
        <v>22</v>
      </c>
      <c r="AA3273" s="86" t="str">
        <f t="shared" si="614"/>
        <v>13</v>
      </c>
      <c r="AB3273" s="86" t="str">
        <f t="shared" si="615"/>
        <v>59</v>
      </c>
      <c r="AC3273" s="86" t="str">
        <f t="shared" si="617"/>
        <v>CLS_MJ_2500X1254px_16m_L8-9_L1_20220326_60CC</v>
      </c>
      <c r="AD3273" s="88" t="str">
        <f t="shared" si="606"/>
        <v>cls_mj_l8-9_l1_2022h1_2500x1254px_16m_20220326t221359_60cc</v>
      </c>
    </row>
    <row r="3274" spans="2:30" x14ac:dyDescent="0.25">
      <c r="B3274" t="s">
        <v>3876</v>
      </c>
      <c r="C3274" t="s">
        <v>3817</v>
      </c>
      <c r="D3274" s="7" t="s">
        <v>3875</v>
      </c>
      <c r="E3274" s="2" t="b">
        <v>1</v>
      </c>
      <c r="F3274" s="2" t="s">
        <v>3813</v>
      </c>
      <c r="G3274" s="7" t="s">
        <v>181</v>
      </c>
      <c r="H3274" t="s">
        <v>72</v>
      </c>
      <c r="I3274" s="61">
        <v>44645</v>
      </c>
      <c r="J3274" s="2">
        <v>33.1</v>
      </c>
      <c r="K3274" s="2" t="s">
        <v>3930</v>
      </c>
      <c r="L3274" s="9">
        <v>1.6</v>
      </c>
      <c r="M3274" t="s">
        <v>3869</v>
      </c>
      <c r="N3274" s="2" t="s">
        <v>85</v>
      </c>
      <c r="O3274" s="2" t="s">
        <v>3868</v>
      </c>
      <c r="P3274" s="2" t="str">
        <f>VLOOKUP(I3274,Period!A:B,2,FALSE)</f>
        <v>2022H1</v>
      </c>
      <c r="Q3274" s="9">
        <f t="shared" si="609"/>
        <v>3.1500000000000004</v>
      </c>
      <c r="R3274" s="2">
        <f t="shared" si="607"/>
        <v>10</v>
      </c>
      <c r="S3274" t="str">
        <f t="shared" si="616"/>
        <v>02 Sunny (10%-30%)</v>
      </c>
      <c r="T3274" t="str">
        <f t="shared" si="608"/>
        <v>44645L8-9_L1CDM-MLB-CLSMJ4464502 Sunny (10%-30%)</v>
      </c>
      <c r="U3274">
        <f>IF(COUNTIF(T$2:T3273,T3274)&gt;=1,0,1)</f>
        <v>1</v>
      </c>
      <c r="V3274" s="26" t="s">
        <v>895</v>
      </c>
      <c r="W3274" s="86">
        <f t="shared" si="610"/>
        <v>2022</v>
      </c>
      <c r="X3274" s="86" t="str">
        <f t="shared" si="611"/>
        <v>03</v>
      </c>
      <c r="Y3274" s="86">
        <f t="shared" si="612"/>
        <v>25</v>
      </c>
      <c r="Z3274" s="86" t="str">
        <f t="shared" si="613"/>
        <v>22</v>
      </c>
      <c r="AA3274" s="86" t="str">
        <f t="shared" si="614"/>
        <v>20</v>
      </c>
      <c r="AB3274" s="86" t="str">
        <f t="shared" si="615"/>
        <v>20</v>
      </c>
      <c r="AC3274" s="86" t="str">
        <f t="shared" si="617"/>
        <v>CLS_MJ_2500X1254px_16m_L8-9_L1_20220325_10CC</v>
      </c>
      <c r="AD3274" s="88" t="str">
        <f t="shared" si="606"/>
        <v>cls_mj_l8-9_l1_2022h1_2500x1254px_16m_20220325t222020_10cc</v>
      </c>
    </row>
    <row r="3275" spans="2:30" x14ac:dyDescent="0.25">
      <c r="B3275" t="s">
        <v>3876</v>
      </c>
      <c r="C3275" t="s">
        <v>3817</v>
      </c>
      <c r="D3275" s="7" t="s">
        <v>3875</v>
      </c>
      <c r="E3275" s="2" t="b">
        <v>1</v>
      </c>
      <c r="F3275" s="2" t="s">
        <v>3813</v>
      </c>
      <c r="G3275" s="7" t="s">
        <v>181</v>
      </c>
      <c r="H3275" t="s">
        <v>72</v>
      </c>
      <c r="I3275" s="61">
        <v>44645</v>
      </c>
      <c r="J3275" s="2">
        <v>34.299999999999997</v>
      </c>
      <c r="K3275" s="2" t="s">
        <v>3981</v>
      </c>
      <c r="L3275" s="9">
        <v>4.7</v>
      </c>
      <c r="M3275" t="s">
        <v>3869</v>
      </c>
      <c r="N3275" s="2" t="s">
        <v>85</v>
      </c>
      <c r="O3275" s="2" t="s">
        <v>3868</v>
      </c>
      <c r="P3275" s="2" t="str">
        <f>VLOOKUP(I3275,Period!A:B,2,FALSE)</f>
        <v>2022H1</v>
      </c>
      <c r="Q3275" s="9">
        <f t="shared" si="609"/>
        <v>3.1500000000000004</v>
      </c>
      <c r="R3275" s="2">
        <f t="shared" si="607"/>
        <v>10</v>
      </c>
      <c r="S3275" t="str">
        <f t="shared" si="616"/>
        <v>02 Sunny (10%-30%)</v>
      </c>
      <c r="T3275" t="str">
        <f t="shared" si="608"/>
        <v>44645L8-9_L1CDM-MLB-CLSMJ4464502 Sunny (10%-30%)</v>
      </c>
      <c r="U3275">
        <f>IF(COUNTIF(T$2:T3274,T3275)&gt;=1,0,1)</f>
        <v>0</v>
      </c>
      <c r="V3275" s="26" t="s">
        <v>895</v>
      </c>
      <c r="W3275" s="86">
        <f t="shared" si="610"/>
        <v>2022</v>
      </c>
      <c r="X3275" s="86" t="str">
        <f t="shared" si="611"/>
        <v>03</v>
      </c>
      <c r="Y3275" s="86">
        <f t="shared" si="612"/>
        <v>25</v>
      </c>
      <c r="Z3275" s="86" t="str">
        <f t="shared" si="613"/>
        <v>22</v>
      </c>
      <c r="AA3275" s="86" t="str">
        <f t="shared" si="614"/>
        <v>19</v>
      </c>
      <c r="AB3275" s="86" t="str">
        <f t="shared" si="615"/>
        <v>56</v>
      </c>
      <c r="AC3275" s="86" t="str">
        <f t="shared" si="617"/>
        <v>CLS_MJ_2500X1254px_16m_L8-9_L1_20220325_10CC</v>
      </c>
      <c r="AD3275" s="88" t="str">
        <f t="shared" si="606"/>
        <v>cls_mj_l8-9_l1_2022h1_2500x1254px_16m_20220325t221956_10cc</v>
      </c>
    </row>
    <row r="3276" spans="2:30" x14ac:dyDescent="0.25">
      <c r="B3276" t="s">
        <v>3876</v>
      </c>
      <c r="C3276" t="s">
        <v>3817</v>
      </c>
      <c r="D3276" s="7" t="s">
        <v>3875</v>
      </c>
      <c r="E3276" s="2" t="b">
        <v>1</v>
      </c>
      <c r="F3276" s="2" t="s">
        <v>3813</v>
      </c>
      <c r="G3276" s="7" t="s">
        <v>181</v>
      </c>
      <c r="H3276" t="s">
        <v>72</v>
      </c>
      <c r="I3276" s="57">
        <v>44637</v>
      </c>
      <c r="J3276" s="2">
        <v>35.5</v>
      </c>
      <c r="K3276" s="2" t="s">
        <v>3933</v>
      </c>
      <c r="L3276" s="9">
        <v>27</v>
      </c>
      <c r="M3276" t="s">
        <v>3869</v>
      </c>
      <c r="N3276" s="2" t="s">
        <v>85</v>
      </c>
      <c r="O3276" s="2" t="s">
        <v>3868</v>
      </c>
      <c r="P3276" s="2" t="str">
        <f>VLOOKUP(I3276,Period!A:B,2,FALSE)</f>
        <v>2022H1</v>
      </c>
      <c r="Q3276" s="9">
        <f t="shared" si="609"/>
        <v>27.95</v>
      </c>
      <c r="R3276" s="2">
        <f t="shared" si="607"/>
        <v>30</v>
      </c>
      <c r="S3276" t="str">
        <f t="shared" si="616"/>
        <v>02 Sunny (10%-30%)</v>
      </c>
      <c r="T3276" t="str">
        <f t="shared" si="608"/>
        <v>44637L8-9_L1CDM-MLB-CLSMJ4463702 Sunny (10%-30%)</v>
      </c>
      <c r="U3276">
        <f>IF(COUNTIF(T$2:T3275,T3276)&gt;=1,0,1)</f>
        <v>1</v>
      </c>
      <c r="V3276" s="26" t="s">
        <v>895</v>
      </c>
      <c r="W3276" s="86">
        <f t="shared" si="610"/>
        <v>2022</v>
      </c>
      <c r="X3276" s="86" t="str">
        <f t="shared" si="611"/>
        <v>03</v>
      </c>
      <c r="Y3276" s="86">
        <f t="shared" si="612"/>
        <v>17</v>
      </c>
      <c r="Z3276" s="86" t="str">
        <f t="shared" si="613"/>
        <v>22</v>
      </c>
      <c r="AA3276" s="86" t="str">
        <f t="shared" si="614"/>
        <v>20</v>
      </c>
      <c r="AB3276" s="86" t="str">
        <f t="shared" si="615"/>
        <v>17</v>
      </c>
      <c r="AC3276" s="86" t="str">
        <f t="shared" si="617"/>
        <v>CLS_MJ_2500X1254px_16m_L8-9_L1_20220317_30CC</v>
      </c>
      <c r="AD3276" s="88" t="str">
        <f t="shared" si="606"/>
        <v>cls_mj_l8-9_l1_2022h1_2500x1254px_16m_20220317t222017_30cc</v>
      </c>
    </row>
    <row r="3277" spans="2:30" x14ac:dyDescent="0.25">
      <c r="B3277" t="s">
        <v>3876</v>
      </c>
      <c r="C3277" t="s">
        <v>3817</v>
      </c>
      <c r="D3277" s="7" t="s">
        <v>3875</v>
      </c>
      <c r="E3277" s="2" t="b">
        <v>1</v>
      </c>
      <c r="F3277" s="2" t="s">
        <v>3813</v>
      </c>
      <c r="G3277" s="7" t="s">
        <v>181</v>
      </c>
      <c r="H3277" t="s">
        <v>72</v>
      </c>
      <c r="I3277" s="57">
        <v>44637</v>
      </c>
      <c r="J3277" s="2">
        <v>36.700000000000003</v>
      </c>
      <c r="K3277" s="2" t="s">
        <v>3990</v>
      </c>
      <c r="L3277" s="9">
        <v>28.9</v>
      </c>
      <c r="M3277" t="s">
        <v>3869</v>
      </c>
      <c r="N3277" s="2" t="s">
        <v>85</v>
      </c>
      <c r="O3277" s="2" t="s">
        <v>3868</v>
      </c>
      <c r="P3277" s="2" t="str">
        <f>VLOOKUP(I3277,Period!A:B,2,FALSE)</f>
        <v>2022H1</v>
      </c>
      <c r="Q3277" s="9">
        <f t="shared" si="609"/>
        <v>27.95</v>
      </c>
      <c r="R3277" s="2">
        <f t="shared" si="607"/>
        <v>30</v>
      </c>
      <c r="S3277" t="str">
        <f t="shared" si="616"/>
        <v>02 Sunny (10%-30%)</v>
      </c>
      <c r="T3277" t="str">
        <f t="shared" si="608"/>
        <v>44637L8-9_L1CDM-MLB-CLSMJ4463702 Sunny (10%-30%)</v>
      </c>
      <c r="U3277">
        <f>IF(COUNTIF(T$2:T3276,T3277)&gt;=1,0,1)</f>
        <v>0</v>
      </c>
      <c r="V3277" s="26" t="s">
        <v>895</v>
      </c>
      <c r="W3277" s="86">
        <f t="shared" si="610"/>
        <v>2022</v>
      </c>
      <c r="X3277" s="86" t="str">
        <f t="shared" si="611"/>
        <v>03</v>
      </c>
      <c r="Y3277" s="86">
        <f t="shared" si="612"/>
        <v>17</v>
      </c>
      <c r="Z3277" s="86" t="str">
        <f t="shared" si="613"/>
        <v>22</v>
      </c>
      <c r="AA3277" s="86" t="str">
        <f t="shared" si="614"/>
        <v>19</v>
      </c>
      <c r="AB3277" s="86" t="str">
        <f t="shared" si="615"/>
        <v>53</v>
      </c>
      <c r="AC3277" s="86" t="str">
        <f t="shared" si="617"/>
        <v>CLS_MJ_2500X1254px_16m_L8-9_L1_20220317_30CC</v>
      </c>
      <c r="AD3277" s="88" t="str">
        <f t="shared" si="606"/>
        <v>cls_mj_l8-9_l1_2022h1_2500x1254px_16m_20220317t221953_30cc</v>
      </c>
    </row>
    <row r="3278" spans="2:30" x14ac:dyDescent="0.25">
      <c r="B3278" t="s">
        <v>3876</v>
      </c>
      <c r="C3278" t="s">
        <v>3817</v>
      </c>
      <c r="D3278" s="7" t="s">
        <v>3875</v>
      </c>
      <c r="E3278" s="2" t="b">
        <v>1</v>
      </c>
      <c r="F3278" s="2" t="s">
        <v>3813</v>
      </c>
      <c r="G3278" s="7" t="s">
        <v>181</v>
      </c>
      <c r="H3278" t="s">
        <v>72</v>
      </c>
      <c r="I3278" s="57">
        <v>44630</v>
      </c>
      <c r="J3278" s="2">
        <v>37.6</v>
      </c>
      <c r="K3278" s="2" t="s">
        <v>3991</v>
      </c>
      <c r="L3278" s="9">
        <v>79.5</v>
      </c>
      <c r="M3278" t="s">
        <v>3869</v>
      </c>
      <c r="N3278" s="2" t="s">
        <v>85</v>
      </c>
      <c r="O3278" s="2" t="s">
        <v>3868</v>
      </c>
      <c r="P3278" s="2" t="str">
        <f>VLOOKUP(I3278,Period!A:B,2,FALSE)</f>
        <v>2022H1</v>
      </c>
      <c r="Q3278" s="9">
        <f t="shared" si="609"/>
        <v>79.5</v>
      </c>
      <c r="R3278" s="2">
        <f t="shared" si="607"/>
        <v>80</v>
      </c>
      <c r="S3278" t="str">
        <f t="shared" si="616"/>
        <v>03 Cloudy (40%-90%)</v>
      </c>
      <c r="T3278" t="str">
        <f t="shared" si="608"/>
        <v>44630L8-9_L1CDM-MLB-CLSMJ4463003 Cloudy (40%-90%)</v>
      </c>
      <c r="U3278">
        <f>IF(COUNTIF(T$2:T3277,T3278)&gt;=1,0,1)</f>
        <v>1</v>
      </c>
      <c r="V3278" s="26" t="s">
        <v>895</v>
      </c>
      <c r="W3278" s="86">
        <f t="shared" si="610"/>
        <v>2022</v>
      </c>
      <c r="X3278" s="86" t="str">
        <f t="shared" si="611"/>
        <v>03</v>
      </c>
      <c r="Y3278" s="86">
        <f t="shared" si="612"/>
        <v>10</v>
      </c>
      <c r="Z3278" s="86" t="str">
        <f t="shared" si="613"/>
        <v>22</v>
      </c>
      <c r="AA3278" s="86" t="str">
        <f t="shared" si="614"/>
        <v>14</v>
      </c>
      <c r="AB3278" s="86" t="str">
        <f t="shared" si="615"/>
        <v>11</v>
      </c>
      <c r="AC3278" s="86" t="str">
        <f t="shared" si="617"/>
        <v>CLS_MJ_2500X1254px_16m_L8-9_L1_20220310_80CC</v>
      </c>
      <c r="AD3278" s="88" t="str">
        <f t="shared" si="606"/>
        <v>cls_mj_l8-9_l1_2022h1_2500x1254px_16m_20220310t221411_80cc</v>
      </c>
    </row>
    <row r="3279" spans="2:30" x14ac:dyDescent="0.25">
      <c r="B3279" t="s">
        <v>3876</v>
      </c>
      <c r="C3279" t="s">
        <v>3817</v>
      </c>
      <c r="D3279" s="7" t="s">
        <v>3875</v>
      </c>
      <c r="E3279" s="2" t="b">
        <v>1</v>
      </c>
      <c r="F3279" s="2" t="s">
        <v>3813</v>
      </c>
      <c r="G3279" s="7" t="s">
        <v>181</v>
      </c>
      <c r="H3279" t="s">
        <v>72</v>
      </c>
      <c r="I3279" s="61">
        <v>44629</v>
      </c>
      <c r="J3279" s="2">
        <v>37.9</v>
      </c>
      <c r="K3279" s="2" t="s">
        <v>3914</v>
      </c>
      <c r="L3279" s="9">
        <v>28.3</v>
      </c>
      <c r="M3279" t="s">
        <v>3869</v>
      </c>
      <c r="N3279" s="2" t="s">
        <v>85</v>
      </c>
      <c r="O3279" s="2" t="s">
        <v>3868</v>
      </c>
      <c r="P3279" s="2" t="str">
        <f>VLOOKUP(I3279,Period!A:B,2,FALSE)</f>
        <v>2022H1</v>
      </c>
      <c r="Q3279" s="9">
        <f t="shared" si="609"/>
        <v>20.65</v>
      </c>
      <c r="R3279" s="2">
        <f t="shared" si="607"/>
        <v>30</v>
      </c>
      <c r="S3279" t="str">
        <f t="shared" si="616"/>
        <v>02 Sunny (10%-30%)</v>
      </c>
      <c r="T3279" t="str">
        <f t="shared" si="608"/>
        <v>44629L8-9_L1CDM-MLB-CLSMJ4462902 Sunny (10%-30%)</v>
      </c>
      <c r="U3279">
        <f>IF(COUNTIF(T$2:T3278,T3279)&gt;=1,0,1)</f>
        <v>1</v>
      </c>
      <c r="V3279" s="26" t="s">
        <v>895</v>
      </c>
      <c r="W3279" s="86">
        <f t="shared" si="610"/>
        <v>2022</v>
      </c>
      <c r="X3279" s="86" t="str">
        <f t="shared" si="611"/>
        <v>03</v>
      </c>
      <c r="Y3279" s="86" t="str">
        <f t="shared" si="612"/>
        <v>09</v>
      </c>
      <c r="Z3279" s="86" t="str">
        <f t="shared" si="613"/>
        <v>22</v>
      </c>
      <c r="AA3279" s="86" t="str">
        <f t="shared" si="614"/>
        <v>20</v>
      </c>
      <c r="AB3279" s="86" t="str">
        <f t="shared" si="615"/>
        <v>25</v>
      </c>
      <c r="AC3279" s="86" t="str">
        <f t="shared" si="617"/>
        <v>CLS_MJ_2500X1254px_16m_L8-9_L1_20220309_30CC</v>
      </c>
      <c r="AD3279" s="88" t="str">
        <f t="shared" si="606"/>
        <v>cls_mj_l8-9_l1_2022h1_2500x1254px_16m_20220309t222025_30cc</v>
      </c>
    </row>
    <row r="3280" spans="2:30" x14ac:dyDescent="0.25">
      <c r="B3280" t="s">
        <v>3876</v>
      </c>
      <c r="C3280" t="s">
        <v>3817</v>
      </c>
      <c r="D3280" s="7" t="s">
        <v>3875</v>
      </c>
      <c r="E3280" s="2" t="b">
        <v>1</v>
      </c>
      <c r="F3280" s="2" t="s">
        <v>3813</v>
      </c>
      <c r="G3280" s="7" t="s">
        <v>181</v>
      </c>
      <c r="H3280" t="s">
        <v>72</v>
      </c>
      <c r="I3280" s="61">
        <v>44629</v>
      </c>
      <c r="J3280" s="2">
        <v>39</v>
      </c>
      <c r="K3280" s="2" t="s">
        <v>3915</v>
      </c>
      <c r="L3280" s="9">
        <v>13</v>
      </c>
      <c r="M3280" t="s">
        <v>3869</v>
      </c>
      <c r="N3280" s="2" t="s">
        <v>85</v>
      </c>
      <c r="O3280" s="2" t="s">
        <v>3868</v>
      </c>
      <c r="P3280" s="2" t="str">
        <f>VLOOKUP(I3280,Period!A:B,2,FALSE)</f>
        <v>2022H1</v>
      </c>
      <c r="Q3280" s="9">
        <f t="shared" si="609"/>
        <v>20.65</v>
      </c>
      <c r="R3280" s="2">
        <f t="shared" si="607"/>
        <v>30</v>
      </c>
      <c r="S3280" t="str">
        <f t="shared" si="616"/>
        <v>02 Sunny (10%-30%)</v>
      </c>
      <c r="T3280" t="str">
        <f t="shared" si="608"/>
        <v>44629L8-9_L1CDM-MLB-CLSMJ4462902 Sunny (10%-30%)</v>
      </c>
      <c r="U3280">
        <f>IF(COUNTIF(T$2:T3279,T3280)&gt;=1,0,1)</f>
        <v>0</v>
      </c>
      <c r="V3280" s="26" t="s">
        <v>895</v>
      </c>
      <c r="W3280" s="86">
        <f t="shared" si="610"/>
        <v>2022</v>
      </c>
      <c r="X3280" s="86" t="str">
        <f t="shared" si="611"/>
        <v>03</v>
      </c>
      <c r="Y3280" s="86" t="str">
        <f t="shared" si="612"/>
        <v>09</v>
      </c>
      <c r="Z3280" s="86" t="str">
        <f t="shared" si="613"/>
        <v>22</v>
      </c>
      <c r="AA3280" s="86" t="str">
        <f t="shared" si="614"/>
        <v>20</v>
      </c>
      <c r="AB3280" s="86" t="str">
        <f t="shared" si="615"/>
        <v>01</v>
      </c>
      <c r="AC3280" s="86" t="str">
        <f t="shared" si="617"/>
        <v>CLS_MJ_2500X1254px_16m_L8-9_L1_20220309_30CC</v>
      </c>
      <c r="AD3280" s="88" t="str">
        <f t="shared" si="606"/>
        <v>cls_mj_l8-9_l1_2022h1_2500x1254px_16m_20220309t222001_30cc</v>
      </c>
    </row>
    <row r="3281" spans="2:30" x14ac:dyDescent="0.25">
      <c r="B3281" t="s">
        <v>3876</v>
      </c>
      <c r="C3281" t="s">
        <v>3817</v>
      </c>
      <c r="D3281" s="7" t="s">
        <v>3875</v>
      </c>
      <c r="E3281" s="2" t="b">
        <v>1</v>
      </c>
      <c r="F3281" s="2" t="s">
        <v>3813</v>
      </c>
      <c r="G3281" s="7" t="s">
        <v>181</v>
      </c>
      <c r="H3281" t="s">
        <v>72</v>
      </c>
      <c r="I3281" s="61">
        <v>44622</v>
      </c>
      <c r="J3281" s="2">
        <v>39.9</v>
      </c>
      <c r="K3281" s="2" t="s">
        <v>3992</v>
      </c>
      <c r="L3281" s="9">
        <v>39.9</v>
      </c>
      <c r="M3281" t="s">
        <v>3869</v>
      </c>
      <c r="N3281" s="2" t="s">
        <v>85</v>
      </c>
      <c r="O3281" s="2" t="s">
        <v>3868</v>
      </c>
      <c r="P3281" s="2" t="str">
        <f>VLOOKUP(I3281,Period!A:B,2,FALSE)</f>
        <v>2022H1</v>
      </c>
      <c r="Q3281" s="9">
        <f t="shared" si="609"/>
        <v>39.9</v>
      </c>
      <c r="R3281" s="2">
        <f t="shared" si="607"/>
        <v>40</v>
      </c>
      <c r="S3281" t="str">
        <f t="shared" si="616"/>
        <v>03 Cloudy (40%-90%)</v>
      </c>
      <c r="T3281" t="str">
        <f t="shared" si="608"/>
        <v>44622L8-9_L1CDM-MLB-CLSMJ4462203 Cloudy (40%-90%)</v>
      </c>
      <c r="U3281">
        <f>IF(COUNTIF(T$2:T3280,T3281)&gt;=1,0,1)</f>
        <v>1</v>
      </c>
      <c r="V3281" s="26" t="s">
        <v>895</v>
      </c>
      <c r="W3281" s="86">
        <f t="shared" si="610"/>
        <v>2022</v>
      </c>
      <c r="X3281" s="86" t="str">
        <f t="shared" si="611"/>
        <v>03</v>
      </c>
      <c r="Y3281" s="86" t="str">
        <f t="shared" si="612"/>
        <v>02</v>
      </c>
      <c r="Z3281" s="86" t="str">
        <f t="shared" si="613"/>
        <v>22</v>
      </c>
      <c r="AA3281" s="86" t="str">
        <f t="shared" si="614"/>
        <v>14</v>
      </c>
      <c r="AB3281" s="86" t="str">
        <f t="shared" si="615"/>
        <v>13</v>
      </c>
      <c r="AC3281" s="86" t="str">
        <f t="shared" si="617"/>
        <v>CLS_MJ_2500X1254px_16m_L8-9_L1_20220302_40CC</v>
      </c>
      <c r="AD3281" s="88" t="str">
        <f t="shared" si="606"/>
        <v>cls_mj_l8-9_l1_2022h1_2500x1254px_16m_20220302t221413_40cc</v>
      </c>
    </row>
    <row r="3282" spans="2:30" x14ac:dyDescent="0.25">
      <c r="B3282" t="s">
        <v>3876</v>
      </c>
      <c r="C3282" t="s">
        <v>3817</v>
      </c>
      <c r="D3282" s="7" t="s">
        <v>3875</v>
      </c>
      <c r="E3282" s="2" t="b">
        <v>1</v>
      </c>
      <c r="F3282" s="2" t="s">
        <v>3813</v>
      </c>
      <c r="G3282" s="7" t="s">
        <v>181</v>
      </c>
      <c r="H3282" t="s">
        <v>72</v>
      </c>
      <c r="I3282" s="57">
        <v>44621</v>
      </c>
      <c r="J3282" s="2">
        <v>40.200000000000003</v>
      </c>
      <c r="K3282" s="2" t="s">
        <v>3939</v>
      </c>
      <c r="L3282" s="9">
        <v>54.7</v>
      </c>
      <c r="M3282" t="s">
        <v>3869</v>
      </c>
      <c r="N3282" s="2" t="s">
        <v>85</v>
      </c>
      <c r="O3282" s="2" t="s">
        <v>3868</v>
      </c>
      <c r="P3282" s="2" t="str">
        <f>VLOOKUP(I3282,Period!A:B,2,FALSE)</f>
        <v>2022H1</v>
      </c>
      <c r="Q3282" s="9">
        <f t="shared" si="609"/>
        <v>40.549999999999997</v>
      </c>
      <c r="R3282" s="2">
        <f t="shared" si="607"/>
        <v>50</v>
      </c>
      <c r="S3282" t="str">
        <f t="shared" si="616"/>
        <v>03 Cloudy (40%-90%)</v>
      </c>
      <c r="T3282" t="str">
        <f t="shared" si="608"/>
        <v>44621L8-9_L1CDM-MLB-CLSMJ4462103 Cloudy (40%-90%)</v>
      </c>
      <c r="U3282">
        <f>IF(COUNTIF(T$2:T3281,T3282)&gt;=1,0,1)</f>
        <v>1</v>
      </c>
      <c r="V3282" s="26" t="s">
        <v>895</v>
      </c>
      <c r="W3282" s="86">
        <f t="shared" si="610"/>
        <v>2022</v>
      </c>
      <c r="X3282" s="86" t="str">
        <f t="shared" si="611"/>
        <v>03</v>
      </c>
      <c r="Y3282" s="86" t="str">
        <f t="shared" si="612"/>
        <v>01</v>
      </c>
      <c r="Z3282" s="86" t="str">
        <f t="shared" si="613"/>
        <v>22</v>
      </c>
      <c r="AA3282" s="86" t="str">
        <f t="shared" si="614"/>
        <v>20</v>
      </c>
      <c r="AB3282" s="86" t="str">
        <f t="shared" si="615"/>
        <v>24</v>
      </c>
      <c r="AC3282" s="86" t="str">
        <f t="shared" si="617"/>
        <v>CLS_MJ_2500X1254px_16m_L8-9_L1_20220301_50CC</v>
      </c>
      <c r="AD3282" s="88" t="str">
        <f t="shared" si="606"/>
        <v>cls_mj_l8-9_l1_2022h1_2500x1254px_16m_20220301t222024_50cc</v>
      </c>
    </row>
    <row r="3283" spans="2:30" x14ac:dyDescent="0.25">
      <c r="B3283" t="s">
        <v>3876</v>
      </c>
      <c r="C3283" t="s">
        <v>3817</v>
      </c>
      <c r="D3283" s="7" t="s">
        <v>3875</v>
      </c>
      <c r="E3283" s="2" t="b">
        <v>1</v>
      </c>
      <c r="F3283" s="2" t="s">
        <v>3813</v>
      </c>
      <c r="G3283" s="7" t="s">
        <v>181</v>
      </c>
      <c r="H3283" t="s">
        <v>72</v>
      </c>
      <c r="I3283" s="57">
        <v>44621</v>
      </c>
      <c r="J3283" s="2">
        <v>41.3</v>
      </c>
      <c r="K3283" s="2" t="s">
        <v>3983</v>
      </c>
      <c r="L3283" s="9">
        <v>26.4</v>
      </c>
      <c r="M3283" t="s">
        <v>3869</v>
      </c>
      <c r="N3283" s="2" t="s">
        <v>85</v>
      </c>
      <c r="O3283" s="2" t="s">
        <v>3868</v>
      </c>
      <c r="P3283" s="2" t="str">
        <f>VLOOKUP(I3283,Period!A:B,2,FALSE)</f>
        <v>2022H1</v>
      </c>
      <c r="Q3283" s="9">
        <f t="shared" si="609"/>
        <v>40.549999999999997</v>
      </c>
      <c r="R3283" s="2">
        <f t="shared" si="607"/>
        <v>50</v>
      </c>
      <c r="S3283" t="str">
        <f t="shared" si="616"/>
        <v>03 Cloudy (40%-90%)</v>
      </c>
      <c r="T3283" t="str">
        <f t="shared" si="608"/>
        <v>44621L8-9_L1CDM-MLB-CLSMJ4462103 Cloudy (40%-90%)</v>
      </c>
      <c r="U3283">
        <f>IF(COUNTIF(T$2:T3282,T3283)&gt;=1,0,1)</f>
        <v>0</v>
      </c>
      <c r="V3283" s="26" t="s">
        <v>895</v>
      </c>
      <c r="W3283" s="86">
        <f t="shared" si="610"/>
        <v>2022</v>
      </c>
      <c r="X3283" s="86" t="str">
        <f t="shared" si="611"/>
        <v>03</v>
      </c>
      <c r="Y3283" s="86" t="str">
        <f t="shared" si="612"/>
        <v>01</v>
      </c>
      <c r="Z3283" s="86" t="str">
        <f t="shared" si="613"/>
        <v>22</v>
      </c>
      <c r="AA3283" s="86" t="str">
        <f t="shared" si="614"/>
        <v>20</v>
      </c>
      <c r="AB3283" s="86" t="str">
        <f t="shared" si="615"/>
        <v>00</v>
      </c>
      <c r="AC3283" s="86" t="str">
        <f t="shared" si="617"/>
        <v>CLS_MJ_2500X1254px_16m_L8-9_L1_20220301_50CC</v>
      </c>
      <c r="AD3283" s="88" t="str">
        <f t="shared" si="606"/>
        <v>cls_mj_l8-9_l1_2022h1_2500x1254px_16m_20220301t222000_50cc</v>
      </c>
    </row>
    <row r="3284" spans="2:30" x14ac:dyDescent="0.25">
      <c r="B3284" t="s">
        <v>3876</v>
      </c>
      <c r="C3284" t="s">
        <v>3817</v>
      </c>
      <c r="D3284" s="7" t="s">
        <v>3875</v>
      </c>
      <c r="E3284" s="2" t="b">
        <v>1</v>
      </c>
      <c r="F3284" s="2" t="s">
        <v>3813</v>
      </c>
      <c r="G3284" s="7" t="s">
        <v>181</v>
      </c>
      <c r="H3284" t="s">
        <v>72</v>
      </c>
      <c r="I3284" s="57">
        <v>44614</v>
      </c>
      <c r="J3284" s="2">
        <v>42.2</v>
      </c>
      <c r="K3284" s="2" t="s">
        <v>3993</v>
      </c>
      <c r="L3284" s="9">
        <v>78.8</v>
      </c>
      <c r="M3284" t="s">
        <v>3869</v>
      </c>
      <c r="N3284" s="2" t="s">
        <v>85</v>
      </c>
      <c r="O3284" s="2" t="s">
        <v>3868</v>
      </c>
      <c r="P3284" s="2" t="str">
        <f>VLOOKUP(I3284,Period!A:B,2,FALSE)</f>
        <v>2022H1</v>
      </c>
      <c r="Q3284" s="9">
        <f t="shared" si="609"/>
        <v>78.8</v>
      </c>
      <c r="R3284" s="2">
        <f t="shared" si="607"/>
        <v>80</v>
      </c>
      <c r="S3284" t="str">
        <f t="shared" si="616"/>
        <v>03 Cloudy (40%-90%)</v>
      </c>
      <c r="T3284" t="str">
        <f t="shared" si="608"/>
        <v>44614L8-9_L1CDM-MLB-CLSMJ4461403 Cloudy (40%-90%)</v>
      </c>
      <c r="U3284">
        <f>IF(COUNTIF(T$2:T3283,T3284)&gt;=1,0,1)</f>
        <v>1</v>
      </c>
      <c r="V3284" s="26" t="s">
        <v>895</v>
      </c>
      <c r="W3284" s="86">
        <f t="shared" si="610"/>
        <v>2022</v>
      </c>
      <c r="X3284" s="86" t="str">
        <f t="shared" si="611"/>
        <v>02</v>
      </c>
      <c r="Y3284" s="86">
        <f t="shared" si="612"/>
        <v>22</v>
      </c>
      <c r="Z3284" s="86" t="str">
        <f t="shared" si="613"/>
        <v>22</v>
      </c>
      <c r="AA3284" s="86" t="str">
        <f t="shared" si="614"/>
        <v>14</v>
      </c>
      <c r="AB3284" s="86" t="str">
        <f t="shared" si="615"/>
        <v>14</v>
      </c>
      <c r="AC3284" s="86" t="str">
        <f t="shared" si="617"/>
        <v>CLS_MJ_2500X1254px_16m_L8-9_L1_20220222_80CC</v>
      </c>
      <c r="AD3284" s="88" t="str">
        <f t="shared" si="606"/>
        <v>cls_mj_l8-9_l1_2022h1_2500x1254px_16m_20220222t221414_80cc</v>
      </c>
    </row>
    <row r="3285" spans="2:30" x14ac:dyDescent="0.25">
      <c r="B3285" t="s">
        <v>3876</v>
      </c>
      <c r="C3285" t="s">
        <v>3817</v>
      </c>
      <c r="D3285" s="7" t="s">
        <v>3875</v>
      </c>
      <c r="E3285" s="2" t="b">
        <v>1</v>
      </c>
      <c r="F3285" s="2" t="s">
        <v>3813</v>
      </c>
      <c r="G3285" s="7" t="s">
        <v>181</v>
      </c>
      <c r="H3285" t="s">
        <v>72</v>
      </c>
      <c r="I3285" s="61">
        <v>44613</v>
      </c>
      <c r="J3285" s="2">
        <v>42.4</v>
      </c>
      <c r="K3285" s="2" t="s">
        <v>3969</v>
      </c>
      <c r="L3285" s="9">
        <v>87.7</v>
      </c>
      <c r="M3285" t="s">
        <v>3869</v>
      </c>
      <c r="N3285" s="2" t="s">
        <v>85</v>
      </c>
      <c r="O3285" s="2" t="s">
        <v>3868</v>
      </c>
      <c r="P3285" s="2" t="str">
        <f>VLOOKUP(I3285,Period!A:B,2,FALSE)</f>
        <v>2022H1</v>
      </c>
      <c r="Q3285" s="9">
        <f t="shared" si="609"/>
        <v>87.300000000000011</v>
      </c>
      <c r="R3285" s="2">
        <f t="shared" si="607"/>
        <v>90</v>
      </c>
      <c r="S3285" t="str">
        <f t="shared" si="616"/>
        <v>03 Cloudy (40%-90%)</v>
      </c>
      <c r="T3285" t="str">
        <f t="shared" si="608"/>
        <v>44613L8-9_L1CDM-MLB-CLSMJ4461303 Cloudy (40%-90%)</v>
      </c>
      <c r="U3285">
        <f>IF(COUNTIF(T$2:T3284,T3285)&gt;=1,0,1)</f>
        <v>1</v>
      </c>
      <c r="V3285" s="26" t="s">
        <v>895</v>
      </c>
      <c r="W3285" s="86">
        <f t="shared" si="610"/>
        <v>2022</v>
      </c>
      <c r="X3285" s="86" t="str">
        <f t="shared" si="611"/>
        <v>02</v>
      </c>
      <c r="Y3285" s="86">
        <f t="shared" si="612"/>
        <v>21</v>
      </c>
      <c r="Z3285" s="86" t="str">
        <f t="shared" si="613"/>
        <v>22</v>
      </c>
      <c r="AA3285" s="86" t="str">
        <f t="shared" si="614"/>
        <v>20</v>
      </c>
      <c r="AB3285" s="86" t="str">
        <f t="shared" si="615"/>
        <v>31</v>
      </c>
      <c r="AC3285" s="86" t="str">
        <f t="shared" si="617"/>
        <v>CLS_MJ_2500X1254px_16m_L8-9_L1_20220221_90CC</v>
      </c>
      <c r="AD3285" s="88" t="str">
        <f t="shared" si="606"/>
        <v>cls_mj_l8-9_l1_2022h1_2500x1254px_16m_20220221t222031_90cc</v>
      </c>
    </row>
    <row r="3286" spans="2:30" x14ac:dyDescent="0.25">
      <c r="B3286" t="s">
        <v>3876</v>
      </c>
      <c r="C3286" t="s">
        <v>3817</v>
      </c>
      <c r="D3286" s="7" t="s">
        <v>3875</v>
      </c>
      <c r="E3286" s="2" t="b">
        <v>1</v>
      </c>
      <c r="F3286" s="2" t="s">
        <v>3813</v>
      </c>
      <c r="G3286" s="7" t="s">
        <v>181</v>
      </c>
      <c r="H3286" t="s">
        <v>72</v>
      </c>
      <c r="I3286" s="61">
        <v>44613</v>
      </c>
      <c r="J3286" s="2">
        <v>43.5</v>
      </c>
      <c r="K3286" s="2" t="s">
        <v>3894</v>
      </c>
      <c r="L3286" s="9">
        <v>86.9</v>
      </c>
      <c r="M3286" t="s">
        <v>3869</v>
      </c>
      <c r="N3286" s="2" t="s">
        <v>85</v>
      </c>
      <c r="O3286" s="2" t="s">
        <v>3868</v>
      </c>
      <c r="P3286" s="2" t="str">
        <f>VLOOKUP(I3286,Period!A:B,2,FALSE)</f>
        <v>2022H1</v>
      </c>
      <c r="Q3286" s="9">
        <f t="shared" si="609"/>
        <v>87.300000000000011</v>
      </c>
      <c r="R3286" s="2">
        <f t="shared" si="607"/>
        <v>90</v>
      </c>
      <c r="S3286" t="str">
        <f t="shared" si="616"/>
        <v>03 Cloudy (40%-90%)</v>
      </c>
      <c r="T3286" t="str">
        <f t="shared" si="608"/>
        <v>44613L8-9_L1CDM-MLB-CLSMJ4461303 Cloudy (40%-90%)</v>
      </c>
      <c r="U3286">
        <f>IF(COUNTIF(T$2:T3285,T3286)&gt;=1,0,1)</f>
        <v>0</v>
      </c>
      <c r="V3286" s="26" t="s">
        <v>895</v>
      </c>
      <c r="W3286" s="86">
        <f t="shared" si="610"/>
        <v>2022</v>
      </c>
      <c r="X3286" s="86" t="str">
        <f t="shared" si="611"/>
        <v>02</v>
      </c>
      <c r="Y3286" s="86">
        <f t="shared" si="612"/>
        <v>21</v>
      </c>
      <c r="Z3286" s="86" t="str">
        <f t="shared" si="613"/>
        <v>22</v>
      </c>
      <c r="AA3286" s="86" t="str">
        <f t="shared" si="614"/>
        <v>20</v>
      </c>
      <c r="AB3286" s="86" t="str">
        <f t="shared" si="615"/>
        <v>07</v>
      </c>
      <c r="AC3286" s="86" t="str">
        <f t="shared" si="617"/>
        <v>CLS_MJ_2500X1254px_16m_L8-9_L1_20220221_90CC</v>
      </c>
      <c r="AD3286" s="88" t="str">
        <f t="shared" si="606"/>
        <v>cls_mj_l8-9_l1_2022h1_2500x1254px_16m_20220221t222007_90cc</v>
      </c>
    </row>
    <row r="3287" spans="2:30" x14ac:dyDescent="0.25">
      <c r="B3287" t="s">
        <v>3876</v>
      </c>
      <c r="C3287" t="s">
        <v>3817</v>
      </c>
      <c r="D3287" s="7" t="s">
        <v>3875</v>
      </c>
      <c r="E3287" s="2" t="b">
        <v>1</v>
      </c>
      <c r="F3287" s="2" t="s">
        <v>3813</v>
      </c>
      <c r="G3287" s="7" t="s">
        <v>181</v>
      </c>
      <c r="H3287" t="s">
        <v>72</v>
      </c>
      <c r="I3287" s="61">
        <v>44606</v>
      </c>
      <c r="J3287" s="2">
        <v>44.3</v>
      </c>
      <c r="K3287" s="2" t="s">
        <v>3994</v>
      </c>
      <c r="L3287" s="9">
        <v>58.3</v>
      </c>
      <c r="M3287" t="s">
        <v>3869</v>
      </c>
      <c r="N3287" s="2" t="s">
        <v>85</v>
      </c>
      <c r="O3287" s="2" t="s">
        <v>3868</v>
      </c>
      <c r="P3287" s="2" t="str">
        <f>VLOOKUP(I3287,Period!A:B,2,FALSE)</f>
        <v>2022H1</v>
      </c>
      <c r="Q3287" s="9">
        <f t="shared" si="609"/>
        <v>58.3</v>
      </c>
      <c r="R3287" s="2">
        <f t="shared" si="607"/>
        <v>60</v>
      </c>
      <c r="S3287" t="str">
        <f t="shared" si="616"/>
        <v>03 Cloudy (40%-90%)</v>
      </c>
      <c r="T3287" t="str">
        <f t="shared" si="608"/>
        <v>44606L8-9_L1CDM-MLB-CLSMJ4460603 Cloudy (40%-90%)</v>
      </c>
      <c r="U3287">
        <f>IF(COUNTIF(T$2:T3286,T3287)&gt;=1,0,1)</f>
        <v>1</v>
      </c>
      <c r="V3287" s="26" t="s">
        <v>895</v>
      </c>
      <c r="W3287" s="86">
        <f t="shared" si="610"/>
        <v>2022</v>
      </c>
      <c r="X3287" s="86" t="str">
        <f t="shared" si="611"/>
        <v>02</v>
      </c>
      <c r="Y3287" s="86">
        <f t="shared" si="612"/>
        <v>14</v>
      </c>
      <c r="Z3287" s="86" t="str">
        <f t="shared" si="613"/>
        <v>22</v>
      </c>
      <c r="AA3287" s="86" t="str">
        <f t="shared" si="614"/>
        <v>14</v>
      </c>
      <c r="AB3287" s="86" t="str">
        <f t="shared" si="615"/>
        <v>24</v>
      </c>
      <c r="AC3287" s="86" t="str">
        <f t="shared" si="617"/>
        <v>CLS_MJ_2500X1254px_16m_L8-9_L1_20220214_60CC</v>
      </c>
      <c r="AD3287" s="88" t="str">
        <f t="shared" si="606"/>
        <v>cls_mj_l8-9_l1_2022h1_2500x1254px_16m_20220214t221424_60cc</v>
      </c>
    </row>
    <row r="3288" spans="2:30" x14ac:dyDescent="0.25">
      <c r="B3288" t="s">
        <v>3876</v>
      </c>
      <c r="C3288" t="s">
        <v>3817</v>
      </c>
      <c r="D3288" s="7" t="s">
        <v>3875</v>
      </c>
      <c r="E3288" s="2" t="b">
        <v>1</v>
      </c>
      <c r="F3288" s="2" t="s">
        <v>3813</v>
      </c>
      <c r="G3288" s="7" t="s">
        <v>181</v>
      </c>
      <c r="H3288" t="s">
        <v>72</v>
      </c>
      <c r="I3288" s="57">
        <v>44605</v>
      </c>
      <c r="J3288" s="2">
        <v>44.6</v>
      </c>
      <c r="K3288" s="2" t="s">
        <v>3944</v>
      </c>
      <c r="L3288" s="9">
        <v>1.9</v>
      </c>
      <c r="M3288" t="s">
        <v>3869</v>
      </c>
      <c r="N3288" s="2" t="s">
        <v>85</v>
      </c>
      <c r="O3288" s="2" t="s">
        <v>3868</v>
      </c>
      <c r="P3288" s="2" t="str">
        <f>VLOOKUP(I3288,Period!A:B,2,FALSE)</f>
        <v>2022H1</v>
      </c>
      <c r="Q3288" s="9">
        <f t="shared" si="609"/>
        <v>3.45</v>
      </c>
      <c r="R3288" s="2">
        <f t="shared" si="607"/>
        <v>10</v>
      </c>
      <c r="S3288" t="str">
        <f t="shared" si="616"/>
        <v>02 Sunny (10%-30%)</v>
      </c>
      <c r="T3288" t="str">
        <f t="shared" si="608"/>
        <v>44605L8-9_L1CDM-MLB-CLSMJ4460502 Sunny (10%-30%)</v>
      </c>
      <c r="U3288">
        <f>IF(COUNTIF(T$2:T3287,T3288)&gt;=1,0,1)</f>
        <v>1</v>
      </c>
      <c r="V3288" s="26" t="s">
        <v>895</v>
      </c>
      <c r="W3288" s="86">
        <f t="shared" si="610"/>
        <v>2022</v>
      </c>
      <c r="X3288" s="86" t="str">
        <f t="shared" si="611"/>
        <v>02</v>
      </c>
      <c r="Y3288" s="86">
        <f t="shared" si="612"/>
        <v>13</v>
      </c>
      <c r="Z3288" s="86" t="str">
        <f t="shared" si="613"/>
        <v>22</v>
      </c>
      <c r="AA3288" s="86" t="str">
        <f t="shared" si="614"/>
        <v>20</v>
      </c>
      <c r="AB3288" s="86" t="str">
        <f t="shared" si="615"/>
        <v>28</v>
      </c>
      <c r="AC3288" s="86" t="str">
        <f t="shared" si="617"/>
        <v>CLS_MJ_2500X1254px_16m_L8-9_L1_20220213_10CC</v>
      </c>
      <c r="AD3288" s="88" t="str">
        <f t="shared" si="606"/>
        <v>cls_mj_l8-9_l1_2022h1_2500x1254px_16m_20220213t222028_10cc</v>
      </c>
    </row>
    <row r="3289" spans="2:30" x14ac:dyDescent="0.25">
      <c r="B3289" t="s">
        <v>3876</v>
      </c>
      <c r="C3289" t="s">
        <v>3817</v>
      </c>
      <c r="D3289" s="7" t="s">
        <v>3875</v>
      </c>
      <c r="E3289" s="2" t="b">
        <v>1</v>
      </c>
      <c r="F3289" s="2" t="s">
        <v>3813</v>
      </c>
      <c r="G3289" s="7" t="s">
        <v>181</v>
      </c>
      <c r="H3289" t="s">
        <v>72</v>
      </c>
      <c r="I3289" s="57">
        <v>44605</v>
      </c>
      <c r="J3289" s="2">
        <v>45.6</v>
      </c>
      <c r="K3289" s="2" t="s">
        <v>3901</v>
      </c>
      <c r="L3289" s="9">
        <v>5</v>
      </c>
      <c r="M3289" t="s">
        <v>3869</v>
      </c>
      <c r="N3289" s="2" t="s">
        <v>85</v>
      </c>
      <c r="O3289" s="2" t="s">
        <v>3868</v>
      </c>
      <c r="P3289" s="2" t="str">
        <f>VLOOKUP(I3289,Period!A:B,2,FALSE)</f>
        <v>2022H1</v>
      </c>
      <c r="Q3289" s="9">
        <f t="shared" si="609"/>
        <v>3.45</v>
      </c>
      <c r="R3289" s="2">
        <f t="shared" si="607"/>
        <v>10</v>
      </c>
      <c r="S3289" t="str">
        <f t="shared" si="616"/>
        <v>02 Sunny (10%-30%)</v>
      </c>
      <c r="T3289" t="str">
        <f t="shared" si="608"/>
        <v>44605L8-9_L1CDM-MLB-CLSMJ4460502 Sunny (10%-30%)</v>
      </c>
      <c r="U3289">
        <f>IF(COUNTIF(T$2:T3288,T3289)&gt;=1,0,1)</f>
        <v>0</v>
      </c>
      <c r="V3289" s="26" t="s">
        <v>895</v>
      </c>
      <c r="W3289" s="86">
        <f t="shared" si="610"/>
        <v>2022</v>
      </c>
      <c r="X3289" s="86" t="str">
        <f t="shared" si="611"/>
        <v>02</v>
      </c>
      <c r="Y3289" s="86">
        <f t="shared" si="612"/>
        <v>13</v>
      </c>
      <c r="Z3289" s="86" t="str">
        <f t="shared" si="613"/>
        <v>22</v>
      </c>
      <c r="AA3289" s="86" t="str">
        <f t="shared" si="614"/>
        <v>20</v>
      </c>
      <c r="AB3289" s="86" t="str">
        <f t="shared" si="615"/>
        <v>04</v>
      </c>
      <c r="AC3289" s="86" t="str">
        <f t="shared" si="617"/>
        <v>CLS_MJ_2500X1254px_16m_L8-9_L1_20220213_10CC</v>
      </c>
      <c r="AD3289" s="88" t="str">
        <f t="shared" si="606"/>
        <v>cls_mj_l8-9_l1_2022h1_2500x1254px_16m_20220213t222004_10cc</v>
      </c>
    </row>
    <row r="3290" spans="2:30" x14ac:dyDescent="0.25">
      <c r="B3290" t="s">
        <v>3876</v>
      </c>
      <c r="C3290" t="s">
        <v>3817</v>
      </c>
      <c r="D3290" s="7" t="s">
        <v>3875</v>
      </c>
      <c r="E3290" s="2" t="b">
        <v>1</v>
      </c>
      <c r="F3290" s="2" t="s">
        <v>3813</v>
      </c>
      <c r="G3290" s="7" t="s">
        <v>181</v>
      </c>
      <c r="H3290" t="s">
        <v>72</v>
      </c>
      <c r="I3290" s="57">
        <v>44598</v>
      </c>
      <c r="J3290" s="2">
        <v>46.4</v>
      </c>
      <c r="K3290" s="2" t="s">
        <v>3995</v>
      </c>
      <c r="L3290" s="9">
        <v>57.6</v>
      </c>
      <c r="M3290" t="s">
        <v>3869</v>
      </c>
      <c r="N3290" s="2" t="s">
        <v>85</v>
      </c>
      <c r="O3290" s="2" t="s">
        <v>3868</v>
      </c>
      <c r="P3290" s="2" t="str">
        <f>VLOOKUP(I3290,Period!A:B,2,FALSE)</f>
        <v>2022H1</v>
      </c>
      <c r="Q3290" s="9">
        <f t="shared" si="609"/>
        <v>57.6</v>
      </c>
      <c r="R3290" s="2">
        <f t="shared" si="607"/>
        <v>60</v>
      </c>
      <c r="S3290" t="str">
        <f t="shared" si="616"/>
        <v>03 Cloudy (40%-90%)</v>
      </c>
      <c r="T3290" t="str">
        <f t="shared" si="608"/>
        <v>44598L8-9_L1CDM-MLB-CLSMJ4459803 Cloudy (40%-90%)</v>
      </c>
      <c r="U3290">
        <f>IF(COUNTIF(T$2:T3289,T3290)&gt;=1,0,1)</f>
        <v>1</v>
      </c>
      <c r="V3290" s="26" t="s">
        <v>895</v>
      </c>
      <c r="W3290" s="86">
        <f t="shared" si="610"/>
        <v>2022</v>
      </c>
      <c r="X3290" s="86" t="str">
        <f t="shared" si="611"/>
        <v>02</v>
      </c>
      <c r="Y3290" s="86" t="str">
        <f t="shared" si="612"/>
        <v>06</v>
      </c>
      <c r="Z3290" s="86" t="str">
        <f t="shared" si="613"/>
        <v>22</v>
      </c>
      <c r="AA3290" s="86" t="str">
        <f t="shared" si="614"/>
        <v>14</v>
      </c>
      <c r="AB3290" s="86" t="str">
        <f t="shared" si="615"/>
        <v>20</v>
      </c>
      <c r="AC3290" s="86" t="str">
        <f t="shared" si="617"/>
        <v>CLS_MJ_2500X1254px_16m_L8-9_L1_20220206_60CC</v>
      </c>
      <c r="AD3290" s="88" t="str">
        <f t="shared" si="606"/>
        <v>cls_mj_l8-9_l1_2022h1_2500x1254px_16m_20220206t221420_60cc</v>
      </c>
    </row>
    <row r="3291" spans="2:30" x14ac:dyDescent="0.25">
      <c r="B3291" t="s">
        <v>3876</v>
      </c>
      <c r="C3291" t="s">
        <v>3817</v>
      </c>
      <c r="D3291" s="7" t="s">
        <v>3875</v>
      </c>
      <c r="E3291" s="2" t="b">
        <v>1</v>
      </c>
      <c r="F3291" s="2" t="s">
        <v>3813</v>
      </c>
      <c r="G3291" s="7" t="s">
        <v>181</v>
      </c>
      <c r="H3291" t="s">
        <v>72</v>
      </c>
      <c r="I3291" s="61">
        <v>44597</v>
      </c>
      <c r="J3291" s="2">
        <v>46.6</v>
      </c>
      <c r="K3291" s="2" t="s">
        <v>3917</v>
      </c>
      <c r="L3291" s="9">
        <v>81.3</v>
      </c>
      <c r="M3291" t="s">
        <v>3869</v>
      </c>
      <c r="N3291" s="2" t="s">
        <v>85</v>
      </c>
      <c r="O3291" s="2" t="s">
        <v>3868</v>
      </c>
      <c r="P3291" s="2" t="str">
        <f>VLOOKUP(I3291,Period!A:B,2,FALSE)</f>
        <v>2022H1</v>
      </c>
      <c r="Q3291" s="9">
        <f t="shared" si="609"/>
        <v>69.45</v>
      </c>
      <c r="R3291" s="2">
        <f t="shared" si="607"/>
        <v>70</v>
      </c>
      <c r="S3291" t="str">
        <f t="shared" si="616"/>
        <v>03 Cloudy (40%-90%)</v>
      </c>
      <c r="T3291" t="str">
        <f t="shared" si="608"/>
        <v>44597L8-9_L1CDM-MLB-CLSMJ4459703 Cloudy (40%-90%)</v>
      </c>
      <c r="U3291">
        <f>IF(COUNTIF(T$2:T3290,T3291)&gt;=1,0,1)</f>
        <v>1</v>
      </c>
      <c r="V3291" s="26" t="s">
        <v>895</v>
      </c>
      <c r="W3291" s="86">
        <f t="shared" si="610"/>
        <v>2022</v>
      </c>
      <c r="X3291" s="86" t="str">
        <f t="shared" si="611"/>
        <v>02</v>
      </c>
      <c r="Y3291" s="86" t="str">
        <f t="shared" si="612"/>
        <v>05</v>
      </c>
      <c r="Z3291" s="86" t="str">
        <f t="shared" si="613"/>
        <v>22</v>
      </c>
      <c r="AA3291" s="86" t="str">
        <f t="shared" si="614"/>
        <v>20</v>
      </c>
      <c r="AB3291" s="86" t="str">
        <f t="shared" si="615"/>
        <v>39</v>
      </c>
      <c r="AC3291" s="86" t="str">
        <f t="shared" si="617"/>
        <v>CLS_MJ_2500X1254px_16m_L8-9_L1_20220205_70CC</v>
      </c>
      <c r="AD3291" s="88" t="str">
        <f t="shared" si="606"/>
        <v>cls_mj_l8-9_l1_2022h1_2500x1254px_16m_20220205t222039_70cc</v>
      </c>
    </row>
    <row r="3292" spans="2:30" x14ac:dyDescent="0.25">
      <c r="B3292" t="s">
        <v>3876</v>
      </c>
      <c r="C3292" t="s">
        <v>3817</v>
      </c>
      <c r="D3292" s="7" t="s">
        <v>3875</v>
      </c>
      <c r="E3292" s="2" t="b">
        <v>1</v>
      </c>
      <c r="F3292" s="2" t="s">
        <v>3813</v>
      </c>
      <c r="G3292" s="7" t="s">
        <v>181</v>
      </c>
      <c r="H3292" t="s">
        <v>72</v>
      </c>
      <c r="I3292" s="61">
        <v>44597</v>
      </c>
      <c r="J3292" s="2">
        <v>47.5</v>
      </c>
      <c r="K3292" s="2" t="s">
        <v>3918</v>
      </c>
      <c r="L3292" s="9">
        <v>57.6</v>
      </c>
      <c r="M3292" t="s">
        <v>3869</v>
      </c>
      <c r="N3292" s="2" t="s">
        <v>85</v>
      </c>
      <c r="O3292" s="2" t="s">
        <v>3868</v>
      </c>
      <c r="P3292" s="2" t="str">
        <f>VLOOKUP(I3292,Period!A:B,2,FALSE)</f>
        <v>2022H1</v>
      </c>
      <c r="Q3292" s="9">
        <f t="shared" si="609"/>
        <v>69.45</v>
      </c>
      <c r="R3292" s="2">
        <f t="shared" si="607"/>
        <v>70</v>
      </c>
      <c r="S3292" t="str">
        <f t="shared" si="616"/>
        <v>03 Cloudy (40%-90%)</v>
      </c>
      <c r="T3292" t="str">
        <f t="shared" si="608"/>
        <v>44597L8-9_L1CDM-MLB-CLSMJ4459703 Cloudy (40%-90%)</v>
      </c>
      <c r="U3292">
        <f>IF(COUNTIF(T$2:T3291,T3292)&gt;=1,0,1)</f>
        <v>0</v>
      </c>
      <c r="V3292" s="26" t="s">
        <v>895</v>
      </c>
      <c r="W3292" s="86">
        <f t="shared" si="610"/>
        <v>2022</v>
      </c>
      <c r="X3292" s="86" t="str">
        <f t="shared" si="611"/>
        <v>02</v>
      </c>
      <c r="Y3292" s="86" t="str">
        <f t="shared" si="612"/>
        <v>05</v>
      </c>
      <c r="Z3292" s="86" t="str">
        <f t="shared" si="613"/>
        <v>22</v>
      </c>
      <c r="AA3292" s="86" t="str">
        <f t="shared" si="614"/>
        <v>20</v>
      </c>
      <c r="AB3292" s="86" t="str">
        <f t="shared" si="615"/>
        <v>15</v>
      </c>
      <c r="AC3292" s="86" t="str">
        <f t="shared" si="617"/>
        <v>CLS_MJ_2500X1254px_16m_L8-9_L1_20220205_70CC</v>
      </c>
      <c r="AD3292" s="88" t="str">
        <f t="shared" si="606"/>
        <v>cls_mj_l8-9_l1_2022h1_2500x1254px_16m_20220205t222015_70cc</v>
      </c>
    </row>
    <row r="3293" spans="2:30" x14ac:dyDescent="0.25">
      <c r="B3293" t="s">
        <v>3876</v>
      </c>
      <c r="C3293" t="s">
        <v>3817</v>
      </c>
      <c r="D3293" s="7" t="s">
        <v>3875</v>
      </c>
      <c r="E3293" s="2" t="b">
        <v>1</v>
      </c>
      <c r="F3293" s="2" t="s">
        <v>3813</v>
      </c>
      <c r="G3293" s="7" t="s">
        <v>181</v>
      </c>
      <c r="H3293" t="s">
        <v>72</v>
      </c>
      <c r="I3293" s="61">
        <v>44590</v>
      </c>
      <c r="J3293" s="2">
        <v>48.3</v>
      </c>
      <c r="K3293" s="2" t="s">
        <v>3996</v>
      </c>
      <c r="L3293" s="9">
        <v>70.5</v>
      </c>
      <c r="M3293" t="s">
        <v>3869</v>
      </c>
      <c r="N3293" s="2" t="s">
        <v>85</v>
      </c>
      <c r="O3293" s="2" t="s">
        <v>3868</v>
      </c>
      <c r="P3293" s="2" t="str">
        <f>VLOOKUP(I3293,Period!A:B,2,FALSE)</f>
        <v>2022H1</v>
      </c>
      <c r="Q3293" s="9">
        <f t="shared" si="609"/>
        <v>70.5</v>
      </c>
      <c r="R3293" s="2">
        <f t="shared" si="607"/>
        <v>80</v>
      </c>
      <c r="S3293" t="str">
        <f t="shared" si="616"/>
        <v>03 Cloudy (40%-90%)</v>
      </c>
      <c r="T3293" t="str">
        <f t="shared" si="608"/>
        <v>44590L8-9_L1CDM-MLB-CLSMJ4459003 Cloudy (40%-90%)</v>
      </c>
      <c r="U3293">
        <f>IF(COUNTIF(T$2:T3292,T3293)&gt;=1,0,1)</f>
        <v>1</v>
      </c>
      <c r="V3293" s="26" t="s">
        <v>895</v>
      </c>
      <c r="W3293" s="86">
        <f t="shared" si="610"/>
        <v>2022</v>
      </c>
      <c r="X3293" s="86" t="str">
        <f t="shared" si="611"/>
        <v>01</v>
      </c>
      <c r="Y3293" s="86">
        <f t="shared" si="612"/>
        <v>29</v>
      </c>
      <c r="Z3293" s="86" t="str">
        <f t="shared" si="613"/>
        <v>22</v>
      </c>
      <c r="AA3293" s="86" t="str">
        <f t="shared" si="614"/>
        <v>14</v>
      </c>
      <c r="AB3293" s="86" t="str">
        <f t="shared" si="615"/>
        <v>29</v>
      </c>
      <c r="AC3293" s="86" t="str">
        <f t="shared" si="617"/>
        <v>CLS_MJ_2500X1254px_16m_L8-9_L1_20220129_80CC</v>
      </c>
      <c r="AD3293" s="88" t="str">
        <f t="shared" si="606"/>
        <v>cls_mj_l8-9_l1_2022h1_2500x1254px_16m_20220129t221429_80cc</v>
      </c>
    </row>
    <row r="3294" spans="2:30" x14ac:dyDescent="0.25">
      <c r="B3294" t="s">
        <v>3876</v>
      </c>
      <c r="C3294" t="s">
        <v>3817</v>
      </c>
      <c r="D3294" s="7" t="s">
        <v>3875</v>
      </c>
      <c r="E3294" s="2" t="b">
        <v>1</v>
      </c>
      <c r="F3294" s="2" t="s">
        <v>3813</v>
      </c>
      <c r="G3294" s="7" t="s">
        <v>181</v>
      </c>
      <c r="H3294" t="s">
        <v>72</v>
      </c>
      <c r="I3294" s="57">
        <v>44589</v>
      </c>
      <c r="J3294" s="2">
        <v>48.5</v>
      </c>
      <c r="K3294" s="2" t="s">
        <v>3969</v>
      </c>
      <c r="L3294" s="9">
        <v>31.1</v>
      </c>
      <c r="M3294" t="s">
        <v>3869</v>
      </c>
      <c r="N3294" s="2" t="s">
        <v>85</v>
      </c>
      <c r="O3294" s="2" t="s">
        <v>3868</v>
      </c>
      <c r="P3294" s="2" t="str">
        <f>VLOOKUP(I3294,Period!A:B,2,FALSE)</f>
        <v>2022H1</v>
      </c>
      <c r="Q3294" s="9">
        <f t="shared" si="609"/>
        <v>19.850000000000001</v>
      </c>
      <c r="R3294" s="2">
        <f t="shared" si="607"/>
        <v>20</v>
      </c>
      <c r="S3294" t="str">
        <f t="shared" si="616"/>
        <v>02 Sunny (10%-30%)</v>
      </c>
      <c r="T3294" t="str">
        <f t="shared" si="608"/>
        <v>44589L8-9_L1CDM-MLB-CLSMJ4458902 Sunny (10%-30%)</v>
      </c>
      <c r="U3294">
        <f>IF(COUNTIF(T$2:T3293,T3294)&gt;=1,0,1)</f>
        <v>1</v>
      </c>
      <c r="V3294" s="26" t="s">
        <v>895</v>
      </c>
      <c r="W3294" s="86">
        <f t="shared" si="610"/>
        <v>2022</v>
      </c>
      <c r="X3294" s="86" t="str">
        <f t="shared" si="611"/>
        <v>01</v>
      </c>
      <c r="Y3294" s="86">
        <f t="shared" si="612"/>
        <v>28</v>
      </c>
      <c r="Z3294" s="86" t="str">
        <f t="shared" si="613"/>
        <v>22</v>
      </c>
      <c r="AA3294" s="86" t="str">
        <f t="shared" si="614"/>
        <v>20</v>
      </c>
      <c r="AB3294" s="86" t="str">
        <f t="shared" si="615"/>
        <v>31</v>
      </c>
      <c r="AC3294" s="86" t="str">
        <f t="shared" si="617"/>
        <v>CLS_MJ_2500X1254px_16m_L8-9_L1_20220128_20CC</v>
      </c>
      <c r="AD3294" s="88" t="str">
        <f t="shared" si="606"/>
        <v>cls_mj_l8-9_l1_2022h1_2500x1254px_16m_20220128t222031_20cc</v>
      </c>
    </row>
    <row r="3295" spans="2:30" x14ac:dyDescent="0.25">
      <c r="B3295" t="s">
        <v>3876</v>
      </c>
      <c r="C3295" t="s">
        <v>3817</v>
      </c>
      <c r="D3295" s="7" t="s">
        <v>3875</v>
      </c>
      <c r="E3295" s="2" t="b">
        <v>1</v>
      </c>
      <c r="F3295" s="2" t="s">
        <v>3813</v>
      </c>
      <c r="G3295" s="7" t="s">
        <v>181</v>
      </c>
      <c r="H3295" t="s">
        <v>72</v>
      </c>
      <c r="I3295" s="57">
        <v>44589</v>
      </c>
      <c r="J3295" s="2">
        <v>49.4</v>
      </c>
      <c r="K3295" s="2" t="s">
        <v>3894</v>
      </c>
      <c r="L3295" s="9">
        <v>8.6</v>
      </c>
      <c r="M3295" t="s">
        <v>3869</v>
      </c>
      <c r="N3295" s="2" t="s">
        <v>85</v>
      </c>
      <c r="O3295" s="2" t="s">
        <v>3868</v>
      </c>
      <c r="P3295" s="2" t="str">
        <f>VLOOKUP(I3295,Period!A:B,2,FALSE)</f>
        <v>2022H1</v>
      </c>
      <c r="Q3295" s="9">
        <f t="shared" si="609"/>
        <v>19.850000000000001</v>
      </c>
      <c r="R3295" s="2">
        <f t="shared" si="607"/>
        <v>20</v>
      </c>
      <c r="S3295" t="str">
        <f t="shared" si="616"/>
        <v>02 Sunny (10%-30%)</v>
      </c>
      <c r="T3295" t="str">
        <f t="shared" si="608"/>
        <v>44589L8-9_L1CDM-MLB-CLSMJ4458902 Sunny (10%-30%)</v>
      </c>
      <c r="U3295">
        <f>IF(COUNTIF(T$2:T3294,T3295)&gt;=1,0,1)</f>
        <v>0</v>
      </c>
      <c r="V3295" s="26" t="s">
        <v>895</v>
      </c>
      <c r="W3295" s="86">
        <f t="shared" si="610"/>
        <v>2022</v>
      </c>
      <c r="X3295" s="86" t="str">
        <f t="shared" si="611"/>
        <v>01</v>
      </c>
      <c r="Y3295" s="86">
        <f t="shared" si="612"/>
        <v>28</v>
      </c>
      <c r="Z3295" s="86" t="str">
        <f t="shared" si="613"/>
        <v>22</v>
      </c>
      <c r="AA3295" s="86" t="str">
        <f t="shared" si="614"/>
        <v>20</v>
      </c>
      <c r="AB3295" s="86" t="str">
        <f t="shared" si="615"/>
        <v>07</v>
      </c>
      <c r="AC3295" s="86" t="str">
        <f t="shared" si="617"/>
        <v>CLS_MJ_2500X1254px_16m_L8-9_L1_20220128_20CC</v>
      </c>
      <c r="AD3295" s="88" t="str">
        <f t="shared" si="606"/>
        <v>cls_mj_l8-9_l1_2022h1_2500x1254px_16m_20220128t222007_20cc</v>
      </c>
    </row>
    <row r="3296" spans="2:30" x14ac:dyDescent="0.25">
      <c r="B3296" t="s">
        <v>3876</v>
      </c>
      <c r="C3296" t="s">
        <v>3817</v>
      </c>
      <c r="D3296" s="7" t="s">
        <v>3875</v>
      </c>
      <c r="E3296" s="2" t="b">
        <v>1</v>
      </c>
      <c r="F3296" s="2" t="s">
        <v>3813</v>
      </c>
      <c r="G3296" s="7" t="s">
        <v>181</v>
      </c>
      <c r="H3296" t="s">
        <v>72</v>
      </c>
      <c r="I3296" s="57">
        <v>44582</v>
      </c>
      <c r="J3296" s="2">
        <v>50</v>
      </c>
      <c r="K3296" s="2" t="s">
        <v>3997</v>
      </c>
      <c r="L3296" s="9">
        <v>73.3</v>
      </c>
      <c r="M3296" t="s">
        <v>3869</v>
      </c>
      <c r="N3296" s="2" t="s">
        <v>85</v>
      </c>
      <c r="O3296" s="2" t="s">
        <v>3868</v>
      </c>
      <c r="P3296" s="2" t="str">
        <f>VLOOKUP(I3296,Period!A:B,2,FALSE)</f>
        <v>2022H1</v>
      </c>
      <c r="Q3296" s="9">
        <f t="shared" si="609"/>
        <v>73.3</v>
      </c>
      <c r="R3296" s="2">
        <f t="shared" si="607"/>
        <v>80</v>
      </c>
      <c r="S3296" t="str">
        <f t="shared" si="616"/>
        <v>03 Cloudy (40%-90%)</v>
      </c>
      <c r="T3296" t="str">
        <f t="shared" si="608"/>
        <v>44582L8-9_L1CDM-MLB-CLSMJ4458203 Cloudy (40%-90%)</v>
      </c>
      <c r="U3296">
        <f>IF(COUNTIF(T$2:T3295,T3296)&gt;=1,0,1)</f>
        <v>1</v>
      </c>
      <c r="V3296" s="26" t="s">
        <v>895</v>
      </c>
      <c r="W3296" s="86">
        <f t="shared" si="610"/>
        <v>2022</v>
      </c>
      <c r="X3296" s="86" t="str">
        <f t="shared" si="611"/>
        <v>01</v>
      </c>
      <c r="Y3296" s="86">
        <f t="shared" si="612"/>
        <v>21</v>
      </c>
      <c r="Z3296" s="86" t="str">
        <f t="shared" si="613"/>
        <v>22</v>
      </c>
      <c r="AA3296" s="86" t="str">
        <f t="shared" si="614"/>
        <v>14</v>
      </c>
      <c r="AB3296" s="86" t="str">
        <f t="shared" si="615"/>
        <v>23</v>
      </c>
      <c r="AC3296" s="86" t="str">
        <f t="shared" si="617"/>
        <v>CLS_MJ_2500X1254px_16m_L8-9_L1_20220121_80CC</v>
      </c>
      <c r="AD3296" s="88" t="str">
        <f t="shared" ref="AD3296:AD3304" si="618">LOWER(CONCATENATE(CONCATENATE(RIGHT(C3296,3),"_",H3296,"_",B3296,"_",P3296,"_",M3296,"_",O3296,"_",W3296,X3296,Y3296),"T",Z3296,AA3296,AB3296,"_",R3296,"CC"))</f>
        <v>cls_mj_l8-9_l1_2022h1_2500x1254px_16m_20220121t221423_80cc</v>
      </c>
    </row>
    <row r="3297" spans="2:30" x14ac:dyDescent="0.25">
      <c r="B3297" t="s">
        <v>3876</v>
      </c>
      <c r="C3297" t="s">
        <v>3817</v>
      </c>
      <c r="D3297" s="7" t="s">
        <v>3875</v>
      </c>
      <c r="E3297" s="2" t="b">
        <v>1</v>
      </c>
      <c r="F3297" s="2" t="s">
        <v>3813</v>
      </c>
      <c r="G3297" s="7" t="s">
        <v>181</v>
      </c>
      <c r="H3297" t="s">
        <v>72</v>
      </c>
      <c r="I3297" s="61">
        <v>44581</v>
      </c>
      <c r="J3297" s="2">
        <v>50.3</v>
      </c>
      <c r="K3297" s="2" t="s">
        <v>3917</v>
      </c>
      <c r="L3297" s="9">
        <v>29.1</v>
      </c>
      <c r="M3297" t="s">
        <v>3869</v>
      </c>
      <c r="N3297" s="2" t="s">
        <v>85</v>
      </c>
      <c r="O3297" s="2" t="s">
        <v>3868</v>
      </c>
      <c r="P3297" s="2" t="str">
        <f>VLOOKUP(I3297,Period!A:B,2,FALSE)</f>
        <v>2022H1</v>
      </c>
      <c r="Q3297" s="9">
        <f t="shared" si="609"/>
        <v>22.35</v>
      </c>
      <c r="R3297" s="2">
        <f t="shared" si="607"/>
        <v>30</v>
      </c>
      <c r="S3297" t="str">
        <f t="shared" si="616"/>
        <v>02 Sunny (10%-30%)</v>
      </c>
      <c r="T3297" t="str">
        <f t="shared" si="608"/>
        <v>44581L8-9_L1CDM-MLB-CLSMJ4458102 Sunny (10%-30%)</v>
      </c>
      <c r="U3297">
        <f>IF(COUNTIF(T$2:T3296,T3297)&gt;=1,0,1)</f>
        <v>1</v>
      </c>
      <c r="V3297" s="26" t="s">
        <v>895</v>
      </c>
      <c r="W3297" s="86">
        <f t="shared" si="610"/>
        <v>2022</v>
      </c>
      <c r="X3297" s="86" t="str">
        <f t="shared" si="611"/>
        <v>01</v>
      </c>
      <c r="Y3297" s="86">
        <f t="shared" si="612"/>
        <v>20</v>
      </c>
      <c r="Z3297" s="86" t="str">
        <f t="shared" si="613"/>
        <v>22</v>
      </c>
      <c r="AA3297" s="86" t="str">
        <f t="shared" si="614"/>
        <v>20</v>
      </c>
      <c r="AB3297" s="86" t="str">
        <f t="shared" si="615"/>
        <v>39</v>
      </c>
      <c r="AC3297" s="86" t="str">
        <f t="shared" si="617"/>
        <v>CLS_MJ_2500X1254px_16m_L8-9_L1_20220120_30CC</v>
      </c>
      <c r="AD3297" s="88" t="str">
        <f t="shared" si="618"/>
        <v>cls_mj_l8-9_l1_2022h1_2500x1254px_16m_20220120t222039_30cc</v>
      </c>
    </row>
    <row r="3298" spans="2:30" x14ac:dyDescent="0.25">
      <c r="B3298" t="s">
        <v>3876</v>
      </c>
      <c r="C3298" t="s">
        <v>3817</v>
      </c>
      <c r="D3298" s="7" t="s">
        <v>3875</v>
      </c>
      <c r="E3298" s="2" t="b">
        <v>1</v>
      </c>
      <c r="F3298" s="2" t="s">
        <v>3813</v>
      </c>
      <c r="G3298" s="7" t="s">
        <v>181</v>
      </c>
      <c r="H3298" t="s">
        <v>72</v>
      </c>
      <c r="I3298" s="61">
        <v>44581</v>
      </c>
      <c r="J3298" s="2">
        <v>51.1</v>
      </c>
      <c r="K3298" s="2" t="s">
        <v>3998</v>
      </c>
      <c r="L3298" s="9">
        <v>15.6</v>
      </c>
      <c r="M3298" t="s">
        <v>3869</v>
      </c>
      <c r="N3298" s="2" t="s">
        <v>85</v>
      </c>
      <c r="O3298" s="2" t="s">
        <v>3868</v>
      </c>
      <c r="P3298" s="2" t="str">
        <f>VLOOKUP(I3298,Period!A:B,2,FALSE)</f>
        <v>2022H1</v>
      </c>
      <c r="Q3298" s="9">
        <f t="shared" si="609"/>
        <v>22.35</v>
      </c>
      <c r="R3298" s="2">
        <f t="shared" ref="R3298:R3304" si="619">ROUNDUP(Q3298/10,0)*10</f>
        <v>30</v>
      </c>
      <c r="S3298" t="str">
        <f t="shared" si="616"/>
        <v>02 Sunny (10%-30%)</v>
      </c>
      <c r="T3298" t="str">
        <f t="shared" ref="T3298:T3304" si="620">CONCATENATE(I3298,B3298,C3298,H3298,I3298,S3298)</f>
        <v>44581L8-9_L1CDM-MLB-CLSMJ4458102 Sunny (10%-30%)</v>
      </c>
      <c r="U3298">
        <f>IF(COUNTIF(T$2:T3297,T3298)&gt;=1,0,1)</f>
        <v>0</v>
      </c>
      <c r="V3298" s="26" t="s">
        <v>895</v>
      </c>
      <c r="W3298" s="86">
        <f t="shared" si="610"/>
        <v>2022</v>
      </c>
      <c r="X3298" s="86" t="str">
        <f t="shared" si="611"/>
        <v>01</v>
      </c>
      <c r="Y3298" s="86">
        <f t="shared" si="612"/>
        <v>20</v>
      </c>
      <c r="Z3298" s="86" t="str">
        <f t="shared" si="613"/>
        <v>22</v>
      </c>
      <c r="AA3298" s="86" t="str">
        <f t="shared" si="614"/>
        <v>20</v>
      </c>
      <c r="AB3298" s="86" t="str">
        <f t="shared" si="615"/>
        <v>15</v>
      </c>
      <c r="AC3298" s="86" t="str">
        <f t="shared" si="617"/>
        <v>CLS_MJ_2500X1254px_16m_L8-9_L1_20220120_30CC</v>
      </c>
      <c r="AD3298" s="88" t="str">
        <f t="shared" si="618"/>
        <v>cls_mj_l8-9_l1_2022h1_2500x1254px_16m_20220120t222015_30cc</v>
      </c>
    </row>
    <row r="3299" spans="2:30" x14ac:dyDescent="0.25">
      <c r="B3299" t="s">
        <v>3876</v>
      </c>
      <c r="C3299" t="s">
        <v>3817</v>
      </c>
      <c r="D3299" s="7" t="s">
        <v>3875</v>
      </c>
      <c r="E3299" s="2" t="b">
        <v>1</v>
      </c>
      <c r="F3299" s="2" t="s">
        <v>3813</v>
      </c>
      <c r="G3299" s="7" t="s">
        <v>181</v>
      </c>
      <c r="H3299" t="s">
        <v>72</v>
      </c>
      <c r="I3299" s="61">
        <v>44574</v>
      </c>
      <c r="J3299" s="2">
        <v>51.6</v>
      </c>
      <c r="K3299" s="2" t="s">
        <v>3967</v>
      </c>
      <c r="L3299" s="9">
        <v>2.1</v>
      </c>
      <c r="M3299" t="s">
        <v>3869</v>
      </c>
      <c r="N3299" s="2" t="s">
        <v>85</v>
      </c>
      <c r="O3299" s="2" t="s">
        <v>3868</v>
      </c>
      <c r="P3299" s="2" t="str">
        <f>VLOOKUP(I3299,Period!A:B,2,FALSE)</f>
        <v>2022H1</v>
      </c>
      <c r="Q3299" s="9">
        <f t="shared" si="609"/>
        <v>2.1</v>
      </c>
      <c r="R3299" s="2">
        <f t="shared" si="619"/>
        <v>10</v>
      </c>
      <c r="S3299" t="str">
        <f t="shared" si="616"/>
        <v>02 Sunny (10%-30%)</v>
      </c>
      <c r="T3299" t="str">
        <f t="shared" si="620"/>
        <v>44574L8-9_L1CDM-MLB-CLSMJ4457402 Sunny (10%-30%)</v>
      </c>
      <c r="U3299">
        <f>IF(COUNTIF(T$2:T3298,T3299)&gt;=1,0,1)</f>
        <v>1</v>
      </c>
      <c r="V3299" s="26" t="s">
        <v>895</v>
      </c>
      <c r="W3299" s="86">
        <f t="shared" si="610"/>
        <v>2022</v>
      </c>
      <c r="X3299" s="86" t="str">
        <f t="shared" si="611"/>
        <v>01</v>
      </c>
      <c r="Y3299" s="86">
        <f t="shared" si="612"/>
        <v>13</v>
      </c>
      <c r="Z3299" s="86" t="str">
        <f t="shared" si="613"/>
        <v>22</v>
      </c>
      <c r="AA3299" s="86" t="str">
        <f t="shared" si="614"/>
        <v>14</v>
      </c>
      <c r="AB3299" s="86" t="str">
        <f t="shared" si="615"/>
        <v>26</v>
      </c>
      <c r="AC3299" s="86" t="str">
        <f t="shared" si="617"/>
        <v>CLS_MJ_2500X1254px_16m_L8-9_L1_20220113_10CC</v>
      </c>
      <c r="AD3299" s="88" t="str">
        <f t="shared" si="618"/>
        <v>cls_mj_l8-9_l1_2022h1_2500x1254px_16m_20220113t221426_10cc</v>
      </c>
    </row>
    <row r="3300" spans="2:30" x14ac:dyDescent="0.25">
      <c r="B3300" t="s">
        <v>3876</v>
      </c>
      <c r="C3300" t="s">
        <v>3817</v>
      </c>
      <c r="D3300" s="7" t="s">
        <v>3875</v>
      </c>
      <c r="E3300" s="2" t="b">
        <v>1</v>
      </c>
      <c r="F3300" s="2" t="s">
        <v>3813</v>
      </c>
      <c r="G3300" s="7" t="s">
        <v>181</v>
      </c>
      <c r="H3300" t="s">
        <v>72</v>
      </c>
      <c r="I3300" s="57">
        <v>44573</v>
      </c>
      <c r="J3300" s="2">
        <v>51.8</v>
      </c>
      <c r="K3300" s="2" t="s">
        <v>3920</v>
      </c>
      <c r="L3300" s="9">
        <v>11.5</v>
      </c>
      <c r="M3300" t="s">
        <v>3869</v>
      </c>
      <c r="N3300" s="2" t="s">
        <v>85</v>
      </c>
      <c r="O3300" s="2" t="s">
        <v>3868</v>
      </c>
      <c r="P3300" s="2" t="str">
        <f>VLOOKUP(I3300,Period!A:B,2,FALSE)</f>
        <v>2022H1</v>
      </c>
      <c r="Q3300" s="9">
        <f t="shared" si="609"/>
        <v>14.35</v>
      </c>
      <c r="R3300" s="2">
        <f t="shared" si="619"/>
        <v>20</v>
      </c>
      <c r="S3300" t="str">
        <f t="shared" si="616"/>
        <v>02 Sunny (10%-30%)</v>
      </c>
      <c r="T3300" t="str">
        <f t="shared" si="620"/>
        <v>44573L8-9_L1CDM-MLB-CLSMJ4457302 Sunny (10%-30%)</v>
      </c>
      <c r="U3300">
        <f>IF(COUNTIF(T$2:T3299,T3300)&gt;=1,0,1)</f>
        <v>1</v>
      </c>
      <c r="V3300" s="26" t="s">
        <v>895</v>
      </c>
      <c r="W3300" s="86">
        <f t="shared" si="610"/>
        <v>2022</v>
      </c>
      <c r="X3300" s="86" t="str">
        <f t="shared" si="611"/>
        <v>01</v>
      </c>
      <c r="Y3300" s="86">
        <f t="shared" si="612"/>
        <v>12</v>
      </c>
      <c r="Z3300" s="86" t="str">
        <f t="shared" si="613"/>
        <v>22</v>
      </c>
      <c r="AA3300" s="86" t="str">
        <f t="shared" si="614"/>
        <v>20</v>
      </c>
      <c r="AB3300" s="86" t="str">
        <f t="shared" si="615"/>
        <v>37</v>
      </c>
      <c r="AC3300" s="86" t="str">
        <f t="shared" si="617"/>
        <v>CLS_MJ_2500X1254px_16m_L8-9_L1_20220112_20CC</v>
      </c>
      <c r="AD3300" s="88" t="str">
        <f t="shared" si="618"/>
        <v>cls_mj_l8-9_l1_2022h1_2500x1254px_16m_20220112t222037_20cc</v>
      </c>
    </row>
    <row r="3301" spans="2:30" x14ac:dyDescent="0.25">
      <c r="B3301" t="s">
        <v>3876</v>
      </c>
      <c r="C3301" t="s">
        <v>3817</v>
      </c>
      <c r="D3301" s="7" t="s">
        <v>3875</v>
      </c>
      <c r="E3301" s="2" t="b">
        <v>1</v>
      </c>
      <c r="F3301" s="2" t="s">
        <v>3813</v>
      </c>
      <c r="G3301" s="7" t="s">
        <v>181</v>
      </c>
      <c r="H3301" t="s">
        <v>72</v>
      </c>
      <c r="I3301" s="57">
        <v>44573</v>
      </c>
      <c r="J3301" s="2">
        <v>52.7</v>
      </c>
      <c r="K3301" s="2" t="s">
        <v>3921</v>
      </c>
      <c r="L3301" s="9">
        <v>17.2</v>
      </c>
      <c r="M3301" t="s">
        <v>3869</v>
      </c>
      <c r="N3301" s="2" t="s">
        <v>85</v>
      </c>
      <c r="O3301" s="2" t="s">
        <v>3868</v>
      </c>
      <c r="P3301" s="2" t="str">
        <f>VLOOKUP(I3301,Period!A:B,2,FALSE)</f>
        <v>2022H1</v>
      </c>
      <c r="Q3301" s="9">
        <f t="shared" si="609"/>
        <v>14.35</v>
      </c>
      <c r="R3301" s="2">
        <f t="shared" si="619"/>
        <v>20</v>
      </c>
      <c r="S3301" t="str">
        <f t="shared" si="616"/>
        <v>02 Sunny (10%-30%)</v>
      </c>
      <c r="T3301" t="str">
        <f t="shared" si="620"/>
        <v>44573L8-9_L1CDM-MLB-CLSMJ4457302 Sunny (10%-30%)</v>
      </c>
      <c r="U3301">
        <f>IF(COUNTIF(T$2:T3300,T3301)&gt;=1,0,1)</f>
        <v>0</v>
      </c>
      <c r="V3301" s="26" t="s">
        <v>895</v>
      </c>
      <c r="W3301" s="86">
        <f t="shared" si="610"/>
        <v>2022</v>
      </c>
      <c r="X3301" s="86" t="str">
        <f t="shared" si="611"/>
        <v>01</v>
      </c>
      <c r="Y3301" s="86">
        <f t="shared" si="612"/>
        <v>12</v>
      </c>
      <c r="Z3301" s="86" t="str">
        <f t="shared" si="613"/>
        <v>22</v>
      </c>
      <c r="AA3301" s="86" t="str">
        <f t="shared" si="614"/>
        <v>20</v>
      </c>
      <c r="AB3301" s="86" t="str">
        <f t="shared" si="615"/>
        <v>13</v>
      </c>
      <c r="AC3301" s="86" t="str">
        <f t="shared" si="617"/>
        <v>CLS_MJ_2500X1254px_16m_L8-9_L1_20220112_20CC</v>
      </c>
      <c r="AD3301" s="88" t="str">
        <f t="shared" si="618"/>
        <v>cls_mj_l8-9_l1_2022h1_2500x1254px_16m_20220112t222013_20cc</v>
      </c>
    </row>
    <row r="3302" spans="2:30" x14ac:dyDescent="0.25">
      <c r="B3302" t="s">
        <v>3876</v>
      </c>
      <c r="C3302" t="s">
        <v>3817</v>
      </c>
      <c r="D3302" s="7" t="s">
        <v>3875</v>
      </c>
      <c r="E3302" s="2" t="b">
        <v>1</v>
      </c>
      <c r="F3302" s="2" t="s">
        <v>3813</v>
      </c>
      <c r="G3302" s="7" t="s">
        <v>181</v>
      </c>
      <c r="H3302" t="s">
        <v>72</v>
      </c>
      <c r="I3302" s="57">
        <v>44566</v>
      </c>
      <c r="J3302" s="2">
        <v>53</v>
      </c>
      <c r="K3302" s="2" t="s">
        <v>3964</v>
      </c>
      <c r="L3302" s="9">
        <v>76.900000000000006</v>
      </c>
      <c r="M3302" t="s">
        <v>3869</v>
      </c>
      <c r="N3302" s="2" t="s">
        <v>85</v>
      </c>
      <c r="O3302" s="2" t="s">
        <v>3868</v>
      </c>
      <c r="P3302" s="2" t="str">
        <f>VLOOKUP(I3302,Period!A:B,2,FALSE)</f>
        <v>2022H1</v>
      </c>
      <c r="Q3302" s="9">
        <f t="shared" si="609"/>
        <v>76.900000000000006</v>
      </c>
      <c r="R3302" s="2">
        <f t="shared" si="619"/>
        <v>80</v>
      </c>
      <c r="S3302" t="str">
        <f t="shared" si="616"/>
        <v>03 Cloudy (40%-90%)</v>
      </c>
      <c r="T3302" t="str">
        <f t="shared" si="620"/>
        <v>44566L8-9_L1CDM-MLB-CLSMJ4456603 Cloudy (40%-90%)</v>
      </c>
      <c r="U3302">
        <f>IF(COUNTIF(T$2:T3301,T3302)&gt;=1,0,1)</f>
        <v>1</v>
      </c>
      <c r="V3302" s="26" t="s">
        <v>895</v>
      </c>
      <c r="W3302" s="86">
        <f t="shared" si="610"/>
        <v>2022</v>
      </c>
      <c r="X3302" s="86" t="str">
        <f t="shared" si="611"/>
        <v>01</v>
      </c>
      <c r="Y3302" s="86" t="str">
        <f t="shared" si="612"/>
        <v>05</v>
      </c>
      <c r="Z3302" s="86" t="str">
        <f t="shared" si="613"/>
        <v>22</v>
      </c>
      <c r="AA3302" s="86" t="str">
        <f t="shared" si="614"/>
        <v>14</v>
      </c>
      <c r="AB3302" s="86" t="str">
        <f t="shared" si="615"/>
        <v>27</v>
      </c>
      <c r="AC3302" s="86" t="str">
        <f t="shared" si="617"/>
        <v>CLS_MJ_2500X1254px_16m_L8-9_L1_20220105_80CC</v>
      </c>
      <c r="AD3302" s="88" t="str">
        <f t="shared" si="618"/>
        <v>cls_mj_l8-9_l1_2022h1_2500x1254px_16m_20220105t221427_80cc</v>
      </c>
    </row>
    <row r="3303" spans="2:30" x14ac:dyDescent="0.25">
      <c r="B3303" t="s">
        <v>3876</v>
      </c>
      <c r="C3303" t="s">
        <v>3817</v>
      </c>
      <c r="D3303" s="7" t="s">
        <v>3875</v>
      </c>
      <c r="E3303" s="2" t="b">
        <v>1</v>
      </c>
      <c r="F3303" s="2" t="s">
        <v>3813</v>
      </c>
      <c r="G3303" s="7" t="s">
        <v>181</v>
      </c>
      <c r="H3303" t="s">
        <v>72</v>
      </c>
      <c r="I3303" s="61">
        <v>44565</v>
      </c>
      <c r="J3303" s="2">
        <v>53.1</v>
      </c>
      <c r="K3303" s="2" t="s">
        <v>3917</v>
      </c>
      <c r="L3303" s="9">
        <v>18.8</v>
      </c>
      <c r="M3303" t="s">
        <v>3869</v>
      </c>
      <c r="N3303" s="2" t="s">
        <v>85</v>
      </c>
      <c r="O3303" s="2" t="s">
        <v>3868</v>
      </c>
      <c r="P3303" s="2" t="str">
        <f>VLOOKUP(I3303,Period!A:B,2,FALSE)</f>
        <v>2022H1</v>
      </c>
      <c r="Q3303" s="9">
        <f t="shared" si="609"/>
        <v>27.15</v>
      </c>
      <c r="R3303" s="2">
        <f t="shared" si="619"/>
        <v>30</v>
      </c>
      <c r="S3303" t="str">
        <f t="shared" si="616"/>
        <v>02 Sunny (10%-30%)</v>
      </c>
      <c r="T3303" t="str">
        <f t="shared" si="620"/>
        <v>44565L8-9_L1CDM-MLB-CLSMJ4456502 Sunny (10%-30%)</v>
      </c>
      <c r="U3303">
        <f>IF(COUNTIF(T$2:T3302,T3303)&gt;=1,0,1)</f>
        <v>1</v>
      </c>
      <c r="V3303" s="26" t="s">
        <v>895</v>
      </c>
      <c r="W3303" s="86">
        <f t="shared" si="610"/>
        <v>2022</v>
      </c>
      <c r="X3303" s="86" t="str">
        <f t="shared" si="611"/>
        <v>01</v>
      </c>
      <c r="Y3303" s="86" t="str">
        <f t="shared" si="612"/>
        <v>04</v>
      </c>
      <c r="Z3303" s="86" t="str">
        <f t="shared" si="613"/>
        <v>22</v>
      </c>
      <c r="AA3303" s="86" t="str">
        <f t="shared" si="614"/>
        <v>20</v>
      </c>
      <c r="AB3303" s="86" t="str">
        <f t="shared" si="615"/>
        <v>39</v>
      </c>
      <c r="AC3303" s="86" t="str">
        <f t="shared" si="617"/>
        <v>CLS_MJ_2500X1254px_16m_L8-9_L1_20220104_30CC</v>
      </c>
      <c r="AD3303" s="88" t="str">
        <f t="shared" si="618"/>
        <v>cls_mj_l8-9_l1_2022h1_2500x1254px_16m_20220104t222039_30cc</v>
      </c>
    </row>
    <row r="3304" spans="2:30" x14ac:dyDescent="0.25">
      <c r="B3304" t="s">
        <v>3876</v>
      </c>
      <c r="C3304" t="s">
        <v>3817</v>
      </c>
      <c r="D3304" s="7" t="s">
        <v>3875</v>
      </c>
      <c r="E3304" s="2" t="b">
        <v>1</v>
      </c>
      <c r="F3304" s="2" t="s">
        <v>3813</v>
      </c>
      <c r="G3304" s="7" t="s">
        <v>181</v>
      </c>
      <c r="H3304" t="s">
        <v>72</v>
      </c>
      <c r="I3304" s="61">
        <v>44565</v>
      </c>
      <c r="J3304" s="2">
        <v>54</v>
      </c>
      <c r="K3304" s="2" t="s">
        <v>3918</v>
      </c>
      <c r="L3304" s="9">
        <v>35.5</v>
      </c>
      <c r="M3304" t="s">
        <v>3869</v>
      </c>
      <c r="N3304" s="2" t="s">
        <v>85</v>
      </c>
      <c r="O3304" s="2" t="s">
        <v>3868</v>
      </c>
      <c r="P3304" s="2" t="str">
        <f>VLOOKUP(I3304,Period!A:B,2,FALSE)</f>
        <v>2022H1</v>
      </c>
      <c r="Q3304" s="9">
        <f t="shared" si="609"/>
        <v>27.15</v>
      </c>
      <c r="R3304" s="2">
        <f t="shared" si="619"/>
        <v>30</v>
      </c>
      <c r="S3304" t="str">
        <f t="shared" si="616"/>
        <v>02 Sunny (10%-30%)</v>
      </c>
      <c r="T3304" t="str">
        <f t="shared" si="620"/>
        <v>44565L8-9_L1CDM-MLB-CLSMJ4456502 Sunny (10%-30%)</v>
      </c>
      <c r="U3304">
        <f>IF(COUNTIF(T$2:T3303,T3304)&gt;=1,0,1)</f>
        <v>0</v>
      </c>
      <c r="V3304" s="26" t="s">
        <v>895</v>
      </c>
      <c r="W3304" s="86">
        <f t="shared" si="610"/>
        <v>2022</v>
      </c>
      <c r="X3304" s="86" t="str">
        <f t="shared" si="611"/>
        <v>01</v>
      </c>
      <c r="Y3304" s="86" t="str">
        <f t="shared" si="612"/>
        <v>04</v>
      </c>
      <c r="Z3304" s="86" t="str">
        <f t="shared" si="613"/>
        <v>22</v>
      </c>
      <c r="AA3304" s="86" t="str">
        <f t="shared" si="614"/>
        <v>20</v>
      </c>
      <c r="AB3304" s="86" t="str">
        <f t="shared" si="615"/>
        <v>15</v>
      </c>
      <c r="AC3304" s="86" t="str">
        <f t="shared" si="617"/>
        <v>CLS_MJ_2500X1254px_16m_L8-9_L1_20220104_30CC</v>
      </c>
      <c r="AD3304" s="88" t="str">
        <f t="shared" si="618"/>
        <v>cls_mj_l8-9_l1_2022h1_2500x1254px_16m_20220104t222015_30cc</v>
      </c>
    </row>
    <row r="3305" spans="2:30" x14ac:dyDescent="0.25">
      <c r="B3305" s="92" t="s">
        <v>3876</v>
      </c>
      <c r="C3305" s="92" t="s">
        <v>3817</v>
      </c>
      <c r="D3305" s="93" t="s">
        <v>3999</v>
      </c>
      <c r="E3305" s="44" t="b">
        <v>1</v>
      </c>
      <c r="F3305" s="44" t="s">
        <v>3813</v>
      </c>
      <c r="G3305" s="93" t="s">
        <v>12</v>
      </c>
      <c r="H3305" s="92" t="s">
        <v>73</v>
      </c>
      <c r="I3305" s="78">
        <v>45103</v>
      </c>
      <c r="J3305" s="44">
        <v>21.2</v>
      </c>
      <c r="K3305" s="2" t="s">
        <v>4000</v>
      </c>
      <c r="L3305" s="94">
        <v>65.400000000000006</v>
      </c>
      <c r="M3305" t="s">
        <v>3869</v>
      </c>
      <c r="N3305" s="44" t="s">
        <v>85</v>
      </c>
      <c r="O3305" s="2" t="s">
        <v>3868</v>
      </c>
      <c r="P3305" s="44" t="str">
        <f>VLOOKUP(I3305,Period!A:B,2,FALSE)</f>
        <v>2023H1</v>
      </c>
      <c r="Q3305" s="94">
        <f t="shared" si="609"/>
        <v>74.95</v>
      </c>
      <c r="R3305" s="44">
        <f t="shared" ref="R3305" si="621">ROUNDUP(Q3305/10,0)*10</f>
        <v>80</v>
      </c>
      <c r="S3305" t="str">
        <f t="shared" si="616"/>
        <v>03 Cloudy (40%-90%)</v>
      </c>
      <c r="T3305" s="92" t="str">
        <f t="shared" ref="T3305" si="622">CONCATENATE(I3305,B3305,C3305,H3305,I3305,S3305)</f>
        <v>45103L8-9_L1CDM-MLB-CLSHG4510303 Cloudy (40%-90%)</v>
      </c>
      <c r="U3305" s="92">
        <f>IF(COUNTIF(T$2:T3304,T3305)&gt;=1,0,1)</f>
        <v>1</v>
      </c>
      <c r="V3305" s="95" t="s">
        <v>1182</v>
      </c>
      <c r="W3305" s="86">
        <f t="shared" si="610"/>
        <v>2023</v>
      </c>
      <c r="X3305" s="86" t="str">
        <f t="shared" si="611"/>
        <v>06</v>
      </c>
      <c r="Y3305" s="86">
        <f t="shared" si="612"/>
        <v>26</v>
      </c>
      <c r="Z3305" s="86" t="str">
        <f t="shared" si="613"/>
        <v>22</v>
      </c>
      <c r="AA3305" s="86" t="str">
        <f t="shared" si="614"/>
        <v>05</v>
      </c>
      <c r="AB3305" s="86" t="str">
        <f t="shared" si="615"/>
        <v>34</v>
      </c>
      <c r="AC3305" s="86" t="str">
        <f t="shared" si="617"/>
        <v>CLS_HG_2500X1254px_16m_L8-9_L1_20230626_80CC</v>
      </c>
      <c r="AD3305" s="41" t="s">
        <v>1183</v>
      </c>
    </row>
    <row r="3306" spans="2:30" x14ac:dyDescent="0.25">
      <c r="B3306" s="92" t="s">
        <v>3876</v>
      </c>
      <c r="C3306" s="92" t="s">
        <v>3817</v>
      </c>
      <c r="D3306" s="93" t="s">
        <v>3999</v>
      </c>
      <c r="E3306" s="44" t="b">
        <v>1</v>
      </c>
      <c r="F3306" s="44" t="s">
        <v>3813</v>
      </c>
      <c r="G3306" s="93" t="s">
        <v>12</v>
      </c>
      <c r="H3306" s="92" t="s">
        <v>73</v>
      </c>
      <c r="I3306" s="78">
        <v>45103</v>
      </c>
      <c r="J3306" s="44">
        <v>22.6</v>
      </c>
      <c r="K3306" s="2" t="s">
        <v>4001</v>
      </c>
      <c r="L3306" s="94">
        <v>84.5</v>
      </c>
      <c r="M3306" t="s">
        <v>3869</v>
      </c>
      <c r="N3306" s="44" t="s">
        <v>85</v>
      </c>
      <c r="O3306" s="2" t="s">
        <v>3868</v>
      </c>
      <c r="P3306" s="44" t="str">
        <f>VLOOKUP(I3306,Period!A:B,2,FALSE)</f>
        <v>2023H1</v>
      </c>
      <c r="Q3306" s="94">
        <f t="shared" si="609"/>
        <v>74.95</v>
      </c>
      <c r="R3306" s="44">
        <f t="shared" ref="R3306:R3328" si="623">ROUNDUP(Q3306/10,0)*10</f>
        <v>80</v>
      </c>
      <c r="S3306" t="str">
        <f t="shared" si="616"/>
        <v>03 Cloudy (40%-90%)</v>
      </c>
      <c r="T3306" s="92" t="str">
        <f t="shared" ref="T3306:T3328" si="624">CONCATENATE(I3306,B3306,C3306,H3306,I3306,S3306)</f>
        <v>45103L8-9_L1CDM-MLB-CLSHG4510303 Cloudy (40%-90%)</v>
      </c>
      <c r="U3306" s="92">
        <f>IF(COUNTIF(T$2:T3305,T3306)&gt;=1,0,1)</f>
        <v>0</v>
      </c>
      <c r="V3306" s="95" t="s">
        <v>1182</v>
      </c>
      <c r="W3306" s="86">
        <f t="shared" si="610"/>
        <v>2023</v>
      </c>
      <c r="X3306" s="86" t="str">
        <f t="shared" si="611"/>
        <v>06</v>
      </c>
      <c r="Y3306" s="86">
        <f t="shared" si="612"/>
        <v>26</v>
      </c>
      <c r="Z3306" s="86" t="str">
        <f t="shared" si="613"/>
        <v>22</v>
      </c>
      <c r="AA3306" s="86" t="str">
        <f t="shared" si="614"/>
        <v>05</v>
      </c>
      <c r="AB3306" s="86" t="str">
        <f t="shared" si="615"/>
        <v>10</v>
      </c>
      <c r="AC3306" s="86" t="str">
        <f t="shared" si="617"/>
        <v>CLS_HG_2500X1254px_16m_L8-9_L1_20230626_80CC</v>
      </c>
      <c r="AD3306" s="41" t="s">
        <v>1183</v>
      </c>
    </row>
    <row r="3307" spans="2:30" x14ac:dyDescent="0.25">
      <c r="B3307" s="92" t="s">
        <v>3876</v>
      </c>
      <c r="C3307" s="92" t="s">
        <v>3817</v>
      </c>
      <c r="D3307" s="93" t="s">
        <v>3999</v>
      </c>
      <c r="E3307" s="44" t="b">
        <v>1</v>
      </c>
      <c r="F3307" s="44" t="s">
        <v>3813</v>
      </c>
      <c r="G3307" s="93" t="s">
        <v>12</v>
      </c>
      <c r="H3307" s="92" t="s">
        <v>73</v>
      </c>
      <c r="I3307" s="81">
        <v>45102</v>
      </c>
      <c r="J3307" s="44">
        <v>21.2</v>
      </c>
      <c r="K3307" s="2" t="s">
        <v>4002</v>
      </c>
      <c r="L3307" s="94">
        <v>42</v>
      </c>
      <c r="M3307" t="s">
        <v>3869</v>
      </c>
      <c r="N3307" s="44" t="s">
        <v>85</v>
      </c>
      <c r="O3307" s="2" t="s">
        <v>3868</v>
      </c>
      <c r="P3307" s="44" t="str">
        <f>VLOOKUP(I3307,Period!A:B,2,FALSE)</f>
        <v>2023H1</v>
      </c>
      <c r="Q3307" s="94">
        <f t="shared" si="609"/>
        <v>37.25</v>
      </c>
      <c r="R3307" s="44">
        <f t="shared" si="623"/>
        <v>40</v>
      </c>
      <c r="S3307" t="str">
        <f t="shared" si="616"/>
        <v>03 Cloudy (40%-90%)</v>
      </c>
      <c r="T3307" s="92" t="str">
        <f t="shared" si="624"/>
        <v>45102L8-9_L1CDM-MLB-CLSHG4510203 Cloudy (40%-90%)</v>
      </c>
      <c r="U3307" s="92">
        <f>IF(COUNTIF(T$2:T3306,T3307)&gt;=1,0,1)</f>
        <v>1</v>
      </c>
      <c r="V3307" s="95" t="s">
        <v>1182</v>
      </c>
      <c r="W3307" s="86">
        <f t="shared" si="610"/>
        <v>2023</v>
      </c>
      <c r="X3307" s="86" t="str">
        <f t="shared" si="611"/>
        <v>06</v>
      </c>
      <c r="Y3307" s="86">
        <f t="shared" si="612"/>
        <v>25</v>
      </c>
      <c r="Z3307" s="86" t="str">
        <f t="shared" si="613"/>
        <v>22</v>
      </c>
      <c r="AA3307" s="86" t="str">
        <f t="shared" si="614"/>
        <v>11</v>
      </c>
      <c r="AB3307" s="86" t="str">
        <f t="shared" si="615"/>
        <v>32</v>
      </c>
      <c r="AC3307" s="86" t="str">
        <f t="shared" si="617"/>
        <v>CLS_HG_2500X1254px_16m_L8-9_L1_20230625_40CC</v>
      </c>
      <c r="AD3307" s="41" t="s">
        <v>1183</v>
      </c>
    </row>
    <row r="3308" spans="2:30" x14ac:dyDescent="0.25">
      <c r="B3308" s="92" t="s">
        <v>3876</v>
      </c>
      <c r="C3308" s="92" t="s">
        <v>3817</v>
      </c>
      <c r="D3308" s="93" t="s">
        <v>3999</v>
      </c>
      <c r="E3308" s="44" t="b">
        <v>1</v>
      </c>
      <c r="F3308" s="44" t="s">
        <v>3813</v>
      </c>
      <c r="G3308" s="93" t="s">
        <v>12</v>
      </c>
      <c r="H3308" s="92" t="s">
        <v>73</v>
      </c>
      <c r="I3308" s="81">
        <v>45102</v>
      </c>
      <c r="J3308" s="44">
        <v>22.6</v>
      </c>
      <c r="K3308" s="2" t="s">
        <v>4003</v>
      </c>
      <c r="L3308" s="94">
        <v>32.5</v>
      </c>
      <c r="M3308" t="s">
        <v>3869</v>
      </c>
      <c r="N3308" s="44" t="s">
        <v>85</v>
      </c>
      <c r="O3308" s="2" t="s">
        <v>3868</v>
      </c>
      <c r="P3308" s="44" t="str">
        <f>VLOOKUP(I3308,Period!A:B,2,FALSE)</f>
        <v>2023H1</v>
      </c>
      <c r="Q3308" s="94">
        <f t="shared" si="609"/>
        <v>37.25</v>
      </c>
      <c r="R3308" s="44">
        <f t="shared" si="623"/>
        <v>40</v>
      </c>
      <c r="S3308" t="str">
        <f t="shared" si="616"/>
        <v>03 Cloudy (40%-90%)</v>
      </c>
      <c r="T3308" s="92" t="str">
        <f t="shared" si="624"/>
        <v>45102L8-9_L1CDM-MLB-CLSHG4510203 Cloudy (40%-90%)</v>
      </c>
      <c r="U3308" s="92">
        <f>IF(COUNTIF(T$2:T3307,T3308)&gt;=1,0,1)</f>
        <v>0</v>
      </c>
      <c r="V3308" s="95" t="s">
        <v>1182</v>
      </c>
      <c r="W3308" s="86">
        <f t="shared" si="610"/>
        <v>2023</v>
      </c>
      <c r="X3308" s="86" t="str">
        <f t="shared" si="611"/>
        <v>06</v>
      </c>
      <c r="Y3308" s="86">
        <f t="shared" si="612"/>
        <v>25</v>
      </c>
      <c r="Z3308" s="86" t="str">
        <f t="shared" si="613"/>
        <v>22</v>
      </c>
      <c r="AA3308" s="86" t="str">
        <f t="shared" si="614"/>
        <v>11</v>
      </c>
      <c r="AB3308" s="86" t="str">
        <f t="shared" si="615"/>
        <v>08</v>
      </c>
      <c r="AC3308" s="86" t="str">
        <f t="shared" si="617"/>
        <v>CLS_HG_2500X1254px_16m_L8-9_L1_20230625_40CC</v>
      </c>
      <c r="AD3308" s="41" t="s">
        <v>1183</v>
      </c>
    </row>
    <row r="3309" spans="2:30" x14ac:dyDescent="0.25">
      <c r="B3309" s="92" t="s">
        <v>3876</v>
      </c>
      <c r="C3309" s="92" t="s">
        <v>3817</v>
      </c>
      <c r="D3309" s="93" t="s">
        <v>3999</v>
      </c>
      <c r="E3309" s="44" t="b">
        <v>1</v>
      </c>
      <c r="F3309" s="44" t="s">
        <v>3813</v>
      </c>
      <c r="G3309" s="93" t="s">
        <v>12</v>
      </c>
      <c r="H3309" s="92" t="s">
        <v>73</v>
      </c>
      <c r="I3309" s="81">
        <v>45095</v>
      </c>
      <c r="J3309" s="44">
        <v>21.3</v>
      </c>
      <c r="K3309" s="2" t="s">
        <v>4004</v>
      </c>
      <c r="L3309" s="94">
        <v>35.799999999999997</v>
      </c>
      <c r="M3309" t="s">
        <v>3869</v>
      </c>
      <c r="N3309" s="44" t="s">
        <v>85</v>
      </c>
      <c r="O3309" s="2" t="s">
        <v>3868</v>
      </c>
      <c r="P3309" s="44" t="str">
        <f>VLOOKUP(I3309,Period!A:B,2,FALSE)</f>
        <v>2023H1</v>
      </c>
      <c r="Q3309" s="94">
        <f t="shared" si="609"/>
        <v>29.299999999999997</v>
      </c>
      <c r="R3309" s="44">
        <f t="shared" si="623"/>
        <v>30</v>
      </c>
      <c r="S3309" t="str">
        <f t="shared" si="616"/>
        <v>02 Sunny (10%-30%)</v>
      </c>
      <c r="T3309" s="92" t="str">
        <f t="shared" si="624"/>
        <v>45095L8-9_L1CDM-MLB-CLSHG4509502 Sunny (10%-30%)</v>
      </c>
      <c r="U3309" s="92">
        <f>IF(COUNTIF(T$2:T3308,T3309)&gt;=1,0,1)</f>
        <v>1</v>
      </c>
      <c r="V3309" s="95" t="s">
        <v>1182</v>
      </c>
      <c r="W3309" s="86">
        <f t="shared" si="610"/>
        <v>2023</v>
      </c>
      <c r="X3309" s="86" t="str">
        <f t="shared" si="611"/>
        <v>06</v>
      </c>
      <c r="Y3309" s="86">
        <f t="shared" si="612"/>
        <v>18</v>
      </c>
      <c r="Z3309" s="86" t="str">
        <f t="shared" si="613"/>
        <v>22</v>
      </c>
      <c r="AA3309" s="86" t="str">
        <f t="shared" si="614"/>
        <v>05</v>
      </c>
      <c r="AB3309" s="86" t="str">
        <f t="shared" si="615"/>
        <v>21</v>
      </c>
      <c r="AC3309" s="86" t="str">
        <f t="shared" si="617"/>
        <v>CLS_HG_2500X1254px_16m_L8-9_L1_20230618_30CC</v>
      </c>
      <c r="AD3309" s="41" t="s">
        <v>1183</v>
      </c>
    </row>
    <row r="3310" spans="2:30" x14ac:dyDescent="0.25">
      <c r="B3310" s="92" t="s">
        <v>3876</v>
      </c>
      <c r="C3310" s="92" t="s">
        <v>3817</v>
      </c>
      <c r="D3310" s="93" t="s">
        <v>3999</v>
      </c>
      <c r="E3310" s="44" t="b">
        <v>1</v>
      </c>
      <c r="F3310" s="44" t="s">
        <v>3813</v>
      </c>
      <c r="G3310" s="93" t="s">
        <v>12</v>
      </c>
      <c r="H3310" s="92" t="s">
        <v>73</v>
      </c>
      <c r="I3310" s="81">
        <v>45095</v>
      </c>
      <c r="J3310" s="44">
        <v>22.7</v>
      </c>
      <c r="K3310" s="2" t="s">
        <v>4005</v>
      </c>
      <c r="L3310" s="94">
        <v>22.8</v>
      </c>
      <c r="M3310" t="s">
        <v>3869</v>
      </c>
      <c r="N3310" s="44" t="s">
        <v>85</v>
      </c>
      <c r="O3310" s="2" t="s">
        <v>3868</v>
      </c>
      <c r="P3310" s="44" t="str">
        <f>VLOOKUP(I3310,Period!A:B,2,FALSE)</f>
        <v>2023H1</v>
      </c>
      <c r="Q3310" s="94">
        <f t="shared" si="609"/>
        <v>29.299999999999997</v>
      </c>
      <c r="R3310" s="44">
        <f t="shared" si="623"/>
        <v>30</v>
      </c>
      <c r="S3310" t="str">
        <f t="shared" si="616"/>
        <v>02 Sunny (10%-30%)</v>
      </c>
      <c r="T3310" s="92" t="str">
        <f t="shared" si="624"/>
        <v>45095L8-9_L1CDM-MLB-CLSHG4509502 Sunny (10%-30%)</v>
      </c>
      <c r="U3310" s="92">
        <f>IF(COUNTIF(T$2:T3309,T3310)&gt;=1,0,1)</f>
        <v>0</v>
      </c>
      <c r="V3310" s="95" t="s">
        <v>1182</v>
      </c>
      <c r="W3310" s="86">
        <f t="shared" si="610"/>
        <v>2023</v>
      </c>
      <c r="X3310" s="86" t="str">
        <f t="shared" si="611"/>
        <v>06</v>
      </c>
      <c r="Y3310" s="86">
        <f t="shared" si="612"/>
        <v>18</v>
      </c>
      <c r="Z3310" s="86" t="str">
        <f t="shared" si="613"/>
        <v>22</v>
      </c>
      <c r="AA3310" s="86" t="str">
        <f t="shared" si="614"/>
        <v>04</v>
      </c>
      <c r="AB3310" s="86" t="str">
        <f t="shared" si="615"/>
        <v>57</v>
      </c>
      <c r="AC3310" s="86" t="str">
        <f t="shared" si="617"/>
        <v>CLS_HG_2500X1254px_16m_L8-9_L1_20230618_30CC</v>
      </c>
      <c r="AD3310" s="41" t="s">
        <v>1183</v>
      </c>
    </row>
    <row r="3311" spans="2:30" x14ac:dyDescent="0.25">
      <c r="B3311" s="92" t="s">
        <v>3876</v>
      </c>
      <c r="C3311" s="92" t="s">
        <v>3817</v>
      </c>
      <c r="D3311" s="93" t="s">
        <v>3999</v>
      </c>
      <c r="E3311" s="44" t="b">
        <v>1</v>
      </c>
      <c r="F3311" s="44" t="s">
        <v>3813</v>
      </c>
      <c r="G3311" s="93" t="s">
        <v>12</v>
      </c>
      <c r="H3311" s="92" t="s">
        <v>73</v>
      </c>
      <c r="I3311" s="96">
        <v>45094</v>
      </c>
      <c r="J3311" s="44">
        <v>21.4</v>
      </c>
      <c r="K3311" s="2" t="s">
        <v>4006</v>
      </c>
      <c r="L3311" s="94">
        <v>19.3</v>
      </c>
      <c r="M3311" t="s">
        <v>3869</v>
      </c>
      <c r="N3311" s="44" t="s">
        <v>85</v>
      </c>
      <c r="O3311" s="2" t="s">
        <v>3868</v>
      </c>
      <c r="P3311" s="44" t="str">
        <f>VLOOKUP(I3311,Period!A:B,2,FALSE)</f>
        <v>2023H1</v>
      </c>
      <c r="Q3311" s="94">
        <f t="shared" si="609"/>
        <v>26.200000000000003</v>
      </c>
      <c r="R3311" s="44">
        <f t="shared" si="623"/>
        <v>30</v>
      </c>
      <c r="S3311" t="str">
        <f t="shared" si="616"/>
        <v>02 Sunny (10%-30%)</v>
      </c>
      <c r="T3311" s="92" t="str">
        <f t="shared" si="624"/>
        <v>45094L8-9_L1CDM-MLB-CLSHG4509402 Sunny (10%-30%)</v>
      </c>
      <c r="U3311" s="92">
        <f>IF(COUNTIF(T$2:T3310,T3311)&gt;=1,0,1)</f>
        <v>1</v>
      </c>
      <c r="V3311" s="95" t="s">
        <v>1182</v>
      </c>
      <c r="W3311" s="86">
        <f t="shared" si="610"/>
        <v>2023</v>
      </c>
      <c r="X3311" s="86" t="str">
        <f t="shared" si="611"/>
        <v>06</v>
      </c>
      <c r="Y3311" s="86">
        <f t="shared" si="612"/>
        <v>17</v>
      </c>
      <c r="Z3311" s="86" t="str">
        <f t="shared" si="613"/>
        <v>22</v>
      </c>
      <c r="AA3311" s="86" t="str">
        <f t="shared" si="614"/>
        <v>11</v>
      </c>
      <c r="AB3311" s="86" t="str">
        <f t="shared" si="615"/>
        <v>41</v>
      </c>
      <c r="AC3311" s="86" t="str">
        <f t="shared" si="617"/>
        <v>CLS_HG_2500X1254px_16m_L8-9_L1_20230617_30CC</v>
      </c>
      <c r="AD3311" s="41" t="s">
        <v>1183</v>
      </c>
    </row>
    <row r="3312" spans="2:30" x14ac:dyDescent="0.25">
      <c r="B3312" s="92" t="s">
        <v>3876</v>
      </c>
      <c r="C3312" s="92" t="s">
        <v>3817</v>
      </c>
      <c r="D3312" s="93" t="s">
        <v>3999</v>
      </c>
      <c r="E3312" s="44" t="b">
        <v>1</v>
      </c>
      <c r="F3312" s="44" t="s">
        <v>3813</v>
      </c>
      <c r="G3312" s="93" t="s">
        <v>12</v>
      </c>
      <c r="H3312" s="92" t="s">
        <v>73</v>
      </c>
      <c r="I3312" s="96">
        <v>45094</v>
      </c>
      <c r="J3312" s="44">
        <v>22.7</v>
      </c>
      <c r="K3312" s="2" t="s">
        <v>4007</v>
      </c>
      <c r="L3312" s="94">
        <v>33.1</v>
      </c>
      <c r="M3312" t="s">
        <v>3869</v>
      </c>
      <c r="N3312" s="44" t="s">
        <v>85</v>
      </c>
      <c r="O3312" s="2" t="s">
        <v>3868</v>
      </c>
      <c r="P3312" s="44" t="str">
        <f>VLOOKUP(I3312,Period!A:B,2,FALSE)</f>
        <v>2023H1</v>
      </c>
      <c r="Q3312" s="94">
        <f t="shared" si="609"/>
        <v>26.200000000000003</v>
      </c>
      <c r="R3312" s="44">
        <f t="shared" si="623"/>
        <v>30</v>
      </c>
      <c r="S3312" t="str">
        <f t="shared" si="616"/>
        <v>02 Sunny (10%-30%)</v>
      </c>
      <c r="T3312" s="92" t="str">
        <f t="shared" si="624"/>
        <v>45094L8-9_L1CDM-MLB-CLSHG4509402 Sunny (10%-30%)</v>
      </c>
      <c r="U3312" s="92">
        <f>IF(COUNTIF(T$2:T3311,T3312)&gt;=1,0,1)</f>
        <v>0</v>
      </c>
      <c r="V3312" s="95" t="s">
        <v>1182</v>
      </c>
      <c r="W3312" s="86">
        <f t="shared" si="610"/>
        <v>2023</v>
      </c>
      <c r="X3312" s="86" t="str">
        <f t="shared" si="611"/>
        <v>06</v>
      </c>
      <c r="Y3312" s="86">
        <f t="shared" si="612"/>
        <v>17</v>
      </c>
      <c r="Z3312" s="86" t="str">
        <f t="shared" si="613"/>
        <v>22</v>
      </c>
      <c r="AA3312" s="86" t="str">
        <f t="shared" si="614"/>
        <v>11</v>
      </c>
      <c r="AB3312" s="86" t="str">
        <f t="shared" si="615"/>
        <v>17</v>
      </c>
      <c r="AC3312" s="86" t="str">
        <f t="shared" si="617"/>
        <v>CLS_HG_2500X1254px_16m_L8-9_L1_20230617_30CC</v>
      </c>
      <c r="AD3312" s="41" t="s">
        <v>1183</v>
      </c>
    </row>
    <row r="3313" spans="2:30" x14ac:dyDescent="0.25">
      <c r="B3313" s="92" t="s">
        <v>3876</v>
      </c>
      <c r="C3313" s="92" t="s">
        <v>3817</v>
      </c>
      <c r="D3313" s="93" t="s">
        <v>3999</v>
      </c>
      <c r="E3313" s="44" t="b">
        <v>1</v>
      </c>
      <c r="F3313" s="44" t="s">
        <v>3813</v>
      </c>
      <c r="G3313" s="93" t="s">
        <v>12</v>
      </c>
      <c r="H3313" s="92" t="s">
        <v>73</v>
      </c>
      <c r="I3313" s="96">
        <v>45087</v>
      </c>
      <c r="J3313" s="44">
        <v>21.9</v>
      </c>
      <c r="K3313" s="2" t="s">
        <v>4008</v>
      </c>
      <c r="L3313" s="94">
        <v>3.8</v>
      </c>
      <c r="M3313" t="s">
        <v>3869</v>
      </c>
      <c r="N3313" s="44" t="s">
        <v>85</v>
      </c>
      <c r="O3313" s="2" t="s">
        <v>3868</v>
      </c>
      <c r="P3313" s="44" t="str">
        <f>VLOOKUP(I3313,Period!A:B,2,FALSE)</f>
        <v>2023H1</v>
      </c>
      <c r="Q3313" s="94">
        <f t="shared" si="609"/>
        <v>3.5999999999999996</v>
      </c>
      <c r="R3313" s="44">
        <f t="shared" si="623"/>
        <v>10</v>
      </c>
      <c r="S3313" t="str">
        <f t="shared" si="616"/>
        <v>02 Sunny (10%-30%)</v>
      </c>
      <c r="T3313" s="92" t="str">
        <f t="shared" si="624"/>
        <v>45087L8-9_L1CDM-MLB-CLSHG4508702 Sunny (10%-30%)</v>
      </c>
      <c r="U3313" s="92">
        <f>IF(COUNTIF(T$2:T3312,T3313)&gt;=1,0,1)</f>
        <v>1</v>
      </c>
      <c r="V3313" s="95" t="s">
        <v>1182</v>
      </c>
      <c r="W3313" s="86">
        <f t="shared" si="610"/>
        <v>2023</v>
      </c>
      <c r="X3313" s="86" t="str">
        <f t="shared" si="611"/>
        <v>06</v>
      </c>
      <c r="Y3313" s="86">
        <f t="shared" si="612"/>
        <v>10</v>
      </c>
      <c r="Z3313" s="86" t="str">
        <f t="shared" si="613"/>
        <v>22</v>
      </c>
      <c r="AA3313" s="86" t="str">
        <f t="shared" si="614"/>
        <v>05</v>
      </c>
      <c r="AB3313" s="86" t="str">
        <f t="shared" si="615"/>
        <v>27</v>
      </c>
      <c r="AC3313" s="86" t="str">
        <f t="shared" si="617"/>
        <v>CLS_HG_2500X1254px_16m_L8-9_L1_20230610_10CC</v>
      </c>
      <c r="AD3313" s="41" t="s">
        <v>1183</v>
      </c>
    </row>
    <row r="3314" spans="2:30" x14ac:dyDescent="0.25">
      <c r="B3314" s="92" t="s">
        <v>3876</v>
      </c>
      <c r="C3314" s="92" t="s">
        <v>3817</v>
      </c>
      <c r="D3314" s="93" t="s">
        <v>3999</v>
      </c>
      <c r="E3314" s="44" t="b">
        <v>1</v>
      </c>
      <c r="F3314" s="44" t="s">
        <v>3813</v>
      </c>
      <c r="G3314" s="93" t="s">
        <v>12</v>
      </c>
      <c r="H3314" s="92" t="s">
        <v>73</v>
      </c>
      <c r="I3314" s="96">
        <v>45087</v>
      </c>
      <c r="J3314" s="44">
        <v>23.2</v>
      </c>
      <c r="K3314" s="2" t="s">
        <v>4009</v>
      </c>
      <c r="L3314" s="94">
        <v>3.4</v>
      </c>
      <c r="M3314" t="s">
        <v>3869</v>
      </c>
      <c r="N3314" s="44" t="s">
        <v>85</v>
      </c>
      <c r="O3314" s="2" t="s">
        <v>3868</v>
      </c>
      <c r="P3314" s="44" t="str">
        <f>VLOOKUP(I3314,Period!A:B,2,FALSE)</f>
        <v>2023H1</v>
      </c>
      <c r="Q3314" s="94">
        <f t="shared" si="609"/>
        <v>3.5999999999999996</v>
      </c>
      <c r="R3314" s="44">
        <f t="shared" si="623"/>
        <v>10</v>
      </c>
      <c r="S3314" t="str">
        <f t="shared" si="616"/>
        <v>02 Sunny (10%-30%)</v>
      </c>
      <c r="T3314" s="92" t="str">
        <f t="shared" si="624"/>
        <v>45087L8-9_L1CDM-MLB-CLSHG4508702 Sunny (10%-30%)</v>
      </c>
      <c r="U3314" s="92">
        <f>IF(COUNTIF(T$2:T3313,T3314)&gt;=1,0,1)</f>
        <v>0</v>
      </c>
      <c r="V3314" s="95" t="s">
        <v>1182</v>
      </c>
      <c r="W3314" s="86">
        <f t="shared" si="610"/>
        <v>2023</v>
      </c>
      <c r="X3314" s="86" t="str">
        <f t="shared" si="611"/>
        <v>06</v>
      </c>
      <c r="Y3314" s="86">
        <f t="shared" si="612"/>
        <v>10</v>
      </c>
      <c r="Z3314" s="86" t="str">
        <f t="shared" si="613"/>
        <v>22</v>
      </c>
      <c r="AA3314" s="86" t="str">
        <f t="shared" si="614"/>
        <v>05</v>
      </c>
      <c r="AB3314" s="86" t="str">
        <f t="shared" si="615"/>
        <v>03</v>
      </c>
      <c r="AC3314" s="86" t="str">
        <f t="shared" si="617"/>
        <v>CLS_HG_2500X1254px_16m_L8-9_L1_20230610_10CC</v>
      </c>
      <c r="AD3314" s="41" t="s">
        <v>1183</v>
      </c>
    </row>
    <row r="3315" spans="2:30" x14ac:dyDescent="0.25">
      <c r="B3315" s="92" t="s">
        <v>3876</v>
      </c>
      <c r="C3315" s="92" t="s">
        <v>3817</v>
      </c>
      <c r="D3315" s="93" t="s">
        <v>3999</v>
      </c>
      <c r="E3315" s="44" t="b">
        <v>1</v>
      </c>
      <c r="F3315" s="44" t="s">
        <v>3813</v>
      </c>
      <c r="G3315" s="93" t="s">
        <v>12</v>
      </c>
      <c r="H3315" s="92" t="s">
        <v>73</v>
      </c>
      <c r="I3315" s="81">
        <v>45086</v>
      </c>
      <c r="J3315" s="44">
        <v>22</v>
      </c>
      <c r="K3315" s="2" t="s">
        <v>4010</v>
      </c>
      <c r="L3315" s="94">
        <v>1.7</v>
      </c>
      <c r="M3315" t="s">
        <v>3869</v>
      </c>
      <c r="N3315" s="44" t="s">
        <v>85</v>
      </c>
      <c r="O3315" s="2" t="s">
        <v>3868</v>
      </c>
      <c r="P3315" s="44" t="str">
        <f>VLOOKUP(I3315,Period!A:B,2,FALSE)</f>
        <v>2023H1</v>
      </c>
      <c r="Q3315" s="94">
        <f t="shared" si="609"/>
        <v>2.85</v>
      </c>
      <c r="R3315" s="44">
        <f t="shared" si="623"/>
        <v>10</v>
      </c>
      <c r="S3315" t="str">
        <f t="shared" si="616"/>
        <v>02 Sunny (10%-30%)</v>
      </c>
      <c r="T3315" s="92" t="str">
        <f t="shared" si="624"/>
        <v>45086L8-9_L1CDM-MLB-CLSHG4508602 Sunny (10%-30%)</v>
      </c>
      <c r="U3315" s="92">
        <f>IF(COUNTIF(T$2:T3314,T3315)&gt;=1,0,1)</f>
        <v>1</v>
      </c>
      <c r="V3315" s="95" t="s">
        <v>1182</v>
      </c>
      <c r="W3315" s="86">
        <f t="shared" si="610"/>
        <v>2023</v>
      </c>
      <c r="X3315" s="86" t="str">
        <f t="shared" si="611"/>
        <v>06</v>
      </c>
      <c r="Y3315" s="86" t="str">
        <f t="shared" si="612"/>
        <v>09</v>
      </c>
      <c r="Z3315" s="86" t="str">
        <f t="shared" si="613"/>
        <v>22</v>
      </c>
      <c r="AA3315" s="86" t="str">
        <f t="shared" si="614"/>
        <v>11</v>
      </c>
      <c r="AB3315" s="86" t="str">
        <f t="shared" si="615"/>
        <v>36</v>
      </c>
      <c r="AC3315" s="86" t="str">
        <f t="shared" si="617"/>
        <v>CLS_HG_2500X1254px_16m_L8-9_L1_20230609_10CC</v>
      </c>
      <c r="AD3315" s="41" t="s">
        <v>1183</v>
      </c>
    </row>
    <row r="3316" spans="2:30" x14ac:dyDescent="0.25">
      <c r="B3316" s="92" t="s">
        <v>3876</v>
      </c>
      <c r="C3316" s="92" t="s">
        <v>3817</v>
      </c>
      <c r="D3316" s="93" t="s">
        <v>3999</v>
      </c>
      <c r="E3316" s="44" t="b">
        <v>1</v>
      </c>
      <c r="F3316" s="44" t="s">
        <v>3813</v>
      </c>
      <c r="G3316" s="93" t="s">
        <v>12</v>
      </c>
      <c r="H3316" s="92" t="s">
        <v>73</v>
      </c>
      <c r="I3316" s="81">
        <v>45086</v>
      </c>
      <c r="J3316" s="44">
        <v>23.3</v>
      </c>
      <c r="K3316" s="2" t="s">
        <v>4011</v>
      </c>
      <c r="L3316" s="94">
        <v>4</v>
      </c>
      <c r="M3316" t="s">
        <v>3869</v>
      </c>
      <c r="N3316" s="44" t="s">
        <v>85</v>
      </c>
      <c r="O3316" s="2" t="s">
        <v>3868</v>
      </c>
      <c r="P3316" s="44" t="str">
        <f>VLOOKUP(I3316,Period!A:B,2,FALSE)</f>
        <v>2023H1</v>
      </c>
      <c r="Q3316" s="94">
        <f t="shared" si="609"/>
        <v>2.85</v>
      </c>
      <c r="R3316" s="44">
        <f t="shared" si="623"/>
        <v>10</v>
      </c>
      <c r="S3316" t="str">
        <f t="shared" si="616"/>
        <v>02 Sunny (10%-30%)</v>
      </c>
      <c r="T3316" s="92" t="str">
        <f t="shared" si="624"/>
        <v>45086L8-9_L1CDM-MLB-CLSHG4508602 Sunny (10%-30%)</v>
      </c>
      <c r="U3316" s="92">
        <f>IF(COUNTIF(T$2:T3315,T3316)&gt;=1,0,1)</f>
        <v>0</v>
      </c>
      <c r="V3316" s="95" t="s">
        <v>1182</v>
      </c>
      <c r="W3316" s="86">
        <f t="shared" si="610"/>
        <v>2023</v>
      </c>
      <c r="X3316" s="86" t="str">
        <f t="shared" si="611"/>
        <v>06</v>
      </c>
      <c r="Y3316" s="86" t="str">
        <f t="shared" si="612"/>
        <v>09</v>
      </c>
      <c r="Z3316" s="86" t="str">
        <f t="shared" si="613"/>
        <v>22</v>
      </c>
      <c r="AA3316" s="86" t="str">
        <f t="shared" si="614"/>
        <v>11</v>
      </c>
      <c r="AB3316" s="86" t="str">
        <f t="shared" si="615"/>
        <v>12</v>
      </c>
      <c r="AC3316" s="86" t="str">
        <f t="shared" si="617"/>
        <v>CLS_HG_2500X1254px_16m_L8-9_L1_20230609_10CC</v>
      </c>
      <c r="AD3316" s="41" t="s">
        <v>1183</v>
      </c>
    </row>
    <row r="3317" spans="2:30" x14ac:dyDescent="0.25">
      <c r="B3317" s="92" t="s">
        <v>3876</v>
      </c>
      <c r="C3317" s="92" t="s">
        <v>3817</v>
      </c>
      <c r="D3317" s="93" t="s">
        <v>3999</v>
      </c>
      <c r="E3317" s="44" t="b">
        <v>1</v>
      </c>
      <c r="F3317" s="44" t="s">
        <v>3813</v>
      </c>
      <c r="G3317" s="93" t="s">
        <v>12</v>
      </c>
      <c r="H3317" s="92" t="s">
        <v>73</v>
      </c>
      <c r="I3317" s="81">
        <v>45079</v>
      </c>
      <c r="J3317" s="44">
        <v>22.7</v>
      </c>
      <c r="K3317" s="2" t="s">
        <v>4012</v>
      </c>
      <c r="L3317" s="94">
        <v>14.8</v>
      </c>
      <c r="M3317" t="s">
        <v>3869</v>
      </c>
      <c r="N3317" s="44" t="s">
        <v>85</v>
      </c>
      <c r="O3317" s="2" t="s">
        <v>3868</v>
      </c>
      <c r="P3317" s="44" t="str">
        <f>VLOOKUP(I3317,Period!A:B,2,FALSE)</f>
        <v>2023H1</v>
      </c>
      <c r="Q3317" s="94">
        <f t="shared" si="609"/>
        <v>11.8</v>
      </c>
      <c r="R3317" s="44">
        <f t="shared" si="623"/>
        <v>20</v>
      </c>
      <c r="S3317" t="str">
        <f t="shared" si="616"/>
        <v>02 Sunny (10%-30%)</v>
      </c>
      <c r="T3317" s="92" t="str">
        <f t="shared" si="624"/>
        <v>45079L8-9_L1CDM-MLB-CLSHG4507902 Sunny (10%-30%)</v>
      </c>
      <c r="U3317" s="92">
        <f>IF(COUNTIF(T$2:T3316,T3317)&gt;=1,0,1)</f>
        <v>1</v>
      </c>
      <c r="V3317" s="95" t="s">
        <v>1182</v>
      </c>
      <c r="W3317" s="86">
        <f t="shared" si="610"/>
        <v>2023</v>
      </c>
      <c r="X3317" s="86" t="str">
        <f t="shared" si="611"/>
        <v>06</v>
      </c>
      <c r="Y3317" s="86" t="str">
        <f t="shared" si="612"/>
        <v>02</v>
      </c>
      <c r="Z3317" s="86" t="str">
        <f t="shared" si="613"/>
        <v>22</v>
      </c>
      <c r="AA3317" s="86" t="str">
        <f t="shared" si="614"/>
        <v>05</v>
      </c>
      <c r="AB3317" s="86" t="str">
        <f t="shared" si="615"/>
        <v>29</v>
      </c>
      <c r="AC3317" s="86" t="str">
        <f t="shared" si="617"/>
        <v>CLS_HG_2500X1254px_16m_L8-9_L1_20230602_20CC</v>
      </c>
      <c r="AD3317" s="41" t="s">
        <v>1183</v>
      </c>
    </row>
    <row r="3318" spans="2:30" x14ac:dyDescent="0.25">
      <c r="B3318" s="92" t="s">
        <v>3876</v>
      </c>
      <c r="C3318" s="92" t="s">
        <v>3817</v>
      </c>
      <c r="D3318" s="93" t="s">
        <v>3999</v>
      </c>
      <c r="E3318" s="44" t="b">
        <v>1</v>
      </c>
      <c r="F3318" s="44" t="s">
        <v>3813</v>
      </c>
      <c r="G3318" s="93" t="s">
        <v>12</v>
      </c>
      <c r="H3318" s="92" t="s">
        <v>73</v>
      </c>
      <c r="I3318" s="81">
        <v>45079</v>
      </c>
      <c r="J3318" s="44">
        <v>24.1</v>
      </c>
      <c r="K3318" s="2" t="s">
        <v>4013</v>
      </c>
      <c r="L3318" s="94">
        <v>8.8000000000000007</v>
      </c>
      <c r="M3318" t="s">
        <v>3869</v>
      </c>
      <c r="N3318" s="44" t="s">
        <v>85</v>
      </c>
      <c r="O3318" s="2" t="s">
        <v>3868</v>
      </c>
      <c r="P3318" s="44" t="str">
        <f>VLOOKUP(I3318,Period!A:B,2,FALSE)</f>
        <v>2023H1</v>
      </c>
      <c r="Q3318" s="94">
        <f t="shared" si="609"/>
        <v>11.8</v>
      </c>
      <c r="R3318" s="44">
        <f t="shared" si="623"/>
        <v>20</v>
      </c>
      <c r="S3318" t="str">
        <f t="shared" si="616"/>
        <v>02 Sunny (10%-30%)</v>
      </c>
      <c r="T3318" s="92" t="str">
        <f t="shared" si="624"/>
        <v>45079L8-9_L1CDM-MLB-CLSHG4507902 Sunny (10%-30%)</v>
      </c>
      <c r="U3318" s="92">
        <f>IF(COUNTIF(T$2:T3317,T3318)&gt;=1,0,1)</f>
        <v>0</v>
      </c>
      <c r="V3318" s="95" t="s">
        <v>1182</v>
      </c>
      <c r="W3318" s="86">
        <f t="shared" si="610"/>
        <v>2023</v>
      </c>
      <c r="X3318" s="86" t="str">
        <f t="shared" si="611"/>
        <v>06</v>
      </c>
      <c r="Y3318" s="86" t="str">
        <f t="shared" si="612"/>
        <v>02</v>
      </c>
      <c r="Z3318" s="86" t="str">
        <f t="shared" si="613"/>
        <v>22</v>
      </c>
      <c r="AA3318" s="86" t="str">
        <f t="shared" si="614"/>
        <v>05</v>
      </c>
      <c r="AB3318" s="86" t="str">
        <f t="shared" si="615"/>
        <v>05</v>
      </c>
      <c r="AC3318" s="86" t="str">
        <f t="shared" si="617"/>
        <v>CLS_HG_2500X1254px_16m_L8-9_L1_20230602_20CC</v>
      </c>
      <c r="AD3318" s="41" t="s">
        <v>1183</v>
      </c>
    </row>
    <row r="3319" spans="2:30" x14ac:dyDescent="0.25">
      <c r="B3319" s="92" t="s">
        <v>3876</v>
      </c>
      <c r="C3319" s="92" t="s">
        <v>3817</v>
      </c>
      <c r="D3319" s="93" t="s">
        <v>3999</v>
      </c>
      <c r="E3319" s="44" t="b">
        <v>1</v>
      </c>
      <c r="F3319" s="44" t="s">
        <v>3813</v>
      </c>
      <c r="G3319" s="93" t="s">
        <v>12</v>
      </c>
      <c r="H3319" s="92" t="s">
        <v>73</v>
      </c>
      <c r="I3319" s="96">
        <v>45078</v>
      </c>
      <c r="J3319" s="44">
        <v>22.9</v>
      </c>
      <c r="K3319" s="2" t="s">
        <v>4014</v>
      </c>
      <c r="L3319" s="94">
        <v>52.4</v>
      </c>
      <c r="M3319" t="s">
        <v>3869</v>
      </c>
      <c r="N3319" s="44" t="s">
        <v>85</v>
      </c>
      <c r="O3319" s="2" t="s">
        <v>3868</v>
      </c>
      <c r="P3319" s="44" t="str">
        <f>VLOOKUP(I3319,Period!A:B,2,FALSE)</f>
        <v>2023H1</v>
      </c>
      <c r="Q3319" s="94">
        <f t="shared" si="609"/>
        <v>49.4</v>
      </c>
      <c r="R3319" s="44">
        <f t="shared" si="623"/>
        <v>50</v>
      </c>
      <c r="S3319" t="str">
        <f t="shared" si="616"/>
        <v>03 Cloudy (40%-90%)</v>
      </c>
      <c r="T3319" s="92" t="str">
        <f t="shared" si="624"/>
        <v>45078L8-9_L1CDM-MLB-CLSHG4507803 Cloudy (40%-90%)</v>
      </c>
      <c r="U3319" s="92">
        <f>IF(COUNTIF(T$2:T3318,T3319)&gt;=1,0,1)</f>
        <v>1</v>
      </c>
      <c r="V3319" s="95" t="s">
        <v>1182</v>
      </c>
      <c r="W3319" s="86">
        <f t="shared" si="610"/>
        <v>2023</v>
      </c>
      <c r="X3319" s="86" t="str">
        <f t="shared" si="611"/>
        <v>06</v>
      </c>
      <c r="Y3319" s="86" t="str">
        <f t="shared" si="612"/>
        <v>01</v>
      </c>
      <c r="Z3319" s="86" t="str">
        <f t="shared" si="613"/>
        <v>22</v>
      </c>
      <c r="AA3319" s="86" t="str">
        <f t="shared" si="614"/>
        <v>11</v>
      </c>
      <c r="AB3319" s="86" t="str">
        <f t="shared" si="615"/>
        <v>31</v>
      </c>
      <c r="AC3319" s="86" t="str">
        <f t="shared" si="617"/>
        <v>CLS_HG_2500X1254px_16m_L8-9_L1_20230601_50CC</v>
      </c>
      <c r="AD3319" s="41" t="s">
        <v>1183</v>
      </c>
    </row>
    <row r="3320" spans="2:30" x14ac:dyDescent="0.25">
      <c r="B3320" s="92" t="s">
        <v>3876</v>
      </c>
      <c r="C3320" s="92" t="s">
        <v>3817</v>
      </c>
      <c r="D3320" s="93" t="s">
        <v>3999</v>
      </c>
      <c r="E3320" s="44" t="b">
        <v>1</v>
      </c>
      <c r="F3320" s="44" t="s">
        <v>3813</v>
      </c>
      <c r="G3320" s="93" t="s">
        <v>12</v>
      </c>
      <c r="H3320" s="92" t="s">
        <v>73</v>
      </c>
      <c r="I3320" s="96">
        <v>45078</v>
      </c>
      <c r="J3320" s="44">
        <v>24.2</v>
      </c>
      <c r="K3320" s="2" t="s">
        <v>4015</v>
      </c>
      <c r="L3320" s="94">
        <v>46.4</v>
      </c>
      <c r="M3320" t="s">
        <v>3869</v>
      </c>
      <c r="N3320" s="44" t="s">
        <v>85</v>
      </c>
      <c r="O3320" s="2" t="s">
        <v>3868</v>
      </c>
      <c r="P3320" s="44" t="str">
        <f>VLOOKUP(I3320,Period!A:B,2,FALSE)</f>
        <v>2023H1</v>
      </c>
      <c r="Q3320" s="94">
        <f t="shared" si="609"/>
        <v>49.4</v>
      </c>
      <c r="R3320" s="44">
        <f t="shared" si="623"/>
        <v>50</v>
      </c>
      <c r="S3320" t="str">
        <f t="shared" si="616"/>
        <v>03 Cloudy (40%-90%)</v>
      </c>
      <c r="T3320" s="92" t="str">
        <f t="shared" si="624"/>
        <v>45078L8-9_L1CDM-MLB-CLSHG4507803 Cloudy (40%-90%)</v>
      </c>
      <c r="U3320" s="92">
        <f>IF(COUNTIF(T$2:T3319,T3320)&gt;=1,0,1)</f>
        <v>0</v>
      </c>
      <c r="V3320" s="95" t="s">
        <v>1182</v>
      </c>
      <c r="W3320" s="86">
        <f t="shared" si="610"/>
        <v>2023</v>
      </c>
      <c r="X3320" s="86" t="str">
        <f t="shared" si="611"/>
        <v>06</v>
      </c>
      <c r="Y3320" s="86" t="str">
        <f t="shared" si="612"/>
        <v>01</v>
      </c>
      <c r="Z3320" s="86" t="str">
        <f t="shared" si="613"/>
        <v>22</v>
      </c>
      <c r="AA3320" s="86" t="str">
        <f t="shared" si="614"/>
        <v>11</v>
      </c>
      <c r="AB3320" s="86" t="str">
        <f t="shared" si="615"/>
        <v>07</v>
      </c>
      <c r="AC3320" s="86" t="str">
        <f t="shared" si="617"/>
        <v>CLS_HG_2500X1254px_16m_L8-9_L1_20230601_50CC</v>
      </c>
      <c r="AD3320" s="41" t="s">
        <v>1183</v>
      </c>
    </row>
    <row r="3321" spans="2:30" x14ac:dyDescent="0.25">
      <c r="B3321" s="92" t="s">
        <v>3876</v>
      </c>
      <c r="C3321" s="92" t="s">
        <v>3817</v>
      </c>
      <c r="D3321" s="93" t="s">
        <v>3999</v>
      </c>
      <c r="E3321" s="44" t="b">
        <v>1</v>
      </c>
      <c r="F3321" s="44" t="s">
        <v>3813</v>
      </c>
      <c r="G3321" s="93" t="s">
        <v>12</v>
      </c>
      <c r="H3321" s="92" t="s">
        <v>73</v>
      </c>
      <c r="I3321" s="96">
        <v>45071</v>
      </c>
      <c r="J3321" s="44">
        <v>23.9</v>
      </c>
      <c r="K3321" s="2" t="s">
        <v>4016</v>
      </c>
      <c r="L3321" s="94">
        <v>13.3</v>
      </c>
      <c r="M3321" t="s">
        <v>3869</v>
      </c>
      <c r="N3321" s="44" t="s">
        <v>85</v>
      </c>
      <c r="O3321" s="2" t="s">
        <v>3868</v>
      </c>
      <c r="P3321" s="44" t="str">
        <f>VLOOKUP(I3321,Period!A:B,2,FALSE)</f>
        <v>2023H1</v>
      </c>
      <c r="Q3321" s="94">
        <f t="shared" si="609"/>
        <v>10.9</v>
      </c>
      <c r="R3321" s="44">
        <f t="shared" si="623"/>
        <v>20</v>
      </c>
      <c r="S3321" t="str">
        <f t="shared" si="616"/>
        <v>02 Sunny (10%-30%)</v>
      </c>
      <c r="T3321" s="92" t="str">
        <f t="shared" si="624"/>
        <v>45071L8-9_L1CDM-MLB-CLSHG4507102 Sunny (10%-30%)</v>
      </c>
      <c r="U3321" s="92">
        <f>IF(COUNTIF(T$2:T3320,T3321)&gt;=1,0,1)</f>
        <v>1</v>
      </c>
      <c r="V3321" s="95" t="s">
        <v>1182</v>
      </c>
      <c r="W3321" s="86">
        <f t="shared" si="610"/>
        <v>2023</v>
      </c>
      <c r="X3321" s="86" t="str">
        <f t="shared" si="611"/>
        <v>05</v>
      </c>
      <c r="Y3321" s="86">
        <f t="shared" si="612"/>
        <v>25</v>
      </c>
      <c r="Z3321" s="86" t="str">
        <f t="shared" si="613"/>
        <v>22</v>
      </c>
      <c r="AA3321" s="86" t="str">
        <f t="shared" si="614"/>
        <v>05</v>
      </c>
      <c r="AB3321" s="86" t="str">
        <f t="shared" si="615"/>
        <v>20</v>
      </c>
      <c r="AC3321" s="86" t="str">
        <f t="shared" si="617"/>
        <v>CLS_HG_2500X1254px_16m_L8-9_L1_20230525_20CC</v>
      </c>
      <c r="AD3321" s="41" t="s">
        <v>1183</v>
      </c>
    </row>
    <row r="3322" spans="2:30" x14ac:dyDescent="0.25">
      <c r="B3322" s="92" t="s">
        <v>3876</v>
      </c>
      <c r="C3322" s="92" t="s">
        <v>3817</v>
      </c>
      <c r="D3322" s="93" t="s">
        <v>3999</v>
      </c>
      <c r="E3322" s="44" t="b">
        <v>1</v>
      </c>
      <c r="F3322" s="44" t="s">
        <v>3813</v>
      </c>
      <c r="G3322" s="93" t="s">
        <v>12</v>
      </c>
      <c r="H3322" s="92" t="s">
        <v>73</v>
      </c>
      <c r="I3322" s="96">
        <v>45071</v>
      </c>
      <c r="J3322" s="44">
        <v>25.2</v>
      </c>
      <c r="K3322" s="2" t="s">
        <v>4017</v>
      </c>
      <c r="L3322" s="94">
        <v>8.5</v>
      </c>
      <c r="M3322" t="s">
        <v>3869</v>
      </c>
      <c r="N3322" s="44" t="s">
        <v>85</v>
      </c>
      <c r="O3322" s="2" t="s">
        <v>3868</v>
      </c>
      <c r="P3322" s="44" t="str">
        <f>VLOOKUP(I3322,Period!A:B,2,FALSE)</f>
        <v>2023H1</v>
      </c>
      <c r="Q3322" s="94">
        <f t="shared" si="609"/>
        <v>10.9</v>
      </c>
      <c r="R3322" s="44">
        <f t="shared" si="623"/>
        <v>20</v>
      </c>
      <c r="S3322" t="str">
        <f t="shared" si="616"/>
        <v>02 Sunny (10%-30%)</v>
      </c>
      <c r="T3322" s="92" t="str">
        <f t="shared" si="624"/>
        <v>45071L8-9_L1CDM-MLB-CLSHG4507102 Sunny (10%-30%)</v>
      </c>
      <c r="U3322" s="92">
        <f>IF(COUNTIF(T$2:T3321,T3322)&gt;=1,0,1)</f>
        <v>0</v>
      </c>
      <c r="V3322" s="95" t="s">
        <v>1182</v>
      </c>
      <c r="W3322" s="86">
        <f t="shared" si="610"/>
        <v>2023</v>
      </c>
      <c r="X3322" s="86" t="str">
        <f t="shared" si="611"/>
        <v>05</v>
      </c>
      <c r="Y3322" s="86">
        <f t="shared" si="612"/>
        <v>25</v>
      </c>
      <c r="Z3322" s="86" t="str">
        <f t="shared" si="613"/>
        <v>22</v>
      </c>
      <c r="AA3322" s="86" t="str">
        <f t="shared" si="614"/>
        <v>04</v>
      </c>
      <c r="AB3322" s="86" t="str">
        <f t="shared" si="615"/>
        <v>56</v>
      </c>
      <c r="AC3322" s="86" t="str">
        <f t="shared" si="617"/>
        <v>CLS_HG_2500X1254px_16m_L8-9_L1_20230525_20CC</v>
      </c>
      <c r="AD3322" s="41" t="s">
        <v>1183</v>
      </c>
    </row>
    <row r="3323" spans="2:30" x14ac:dyDescent="0.25">
      <c r="B3323" s="92" t="s">
        <v>3876</v>
      </c>
      <c r="C3323" s="92" t="s">
        <v>3817</v>
      </c>
      <c r="D3323" s="93" t="s">
        <v>3999</v>
      </c>
      <c r="E3323" s="44" t="b">
        <v>1</v>
      </c>
      <c r="F3323" s="44" t="s">
        <v>3813</v>
      </c>
      <c r="G3323" s="93" t="s">
        <v>12</v>
      </c>
      <c r="H3323" s="92" t="s">
        <v>73</v>
      </c>
      <c r="I3323" s="81">
        <v>45070</v>
      </c>
      <c r="J3323" s="44">
        <v>24.1</v>
      </c>
      <c r="K3323" s="2" t="s">
        <v>4006</v>
      </c>
      <c r="L3323" s="94">
        <v>4.7</v>
      </c>
      <c r="M3323" t="s">
        <v>3869</v>
      </c>
      <c r="N3323" s="44" t="s">
        <v>85</v>
      </c>
      <c r="O3323" s="2" t="s">
        <v>3868</v>
      </c>
      <c r="P3323" s="44" t="str">
        <f>VLOOKUP(I3323,Period!A:B,2,FALSE)</f>
        <v>2023H1</v>
      </c>
      <c r="Q3323" s="94">
        <f t="shared" si="609"/>
        <v>3.6500000000000004</v>
      </c>
      <c r="R3323" s="44">
        <f t="shared" si="623"/>
        <v>10</v>
      </c>
      <c r="S3323" t="str">
        <f t="shared" si="616"/>
        <v>02 Sunny (10%-30%)</v>
      </c>
      <c r="T3323" s="92" t="str">
        <f t="shared" si="624"/>
        <v>45070L8-9_L1CDM-MLB-CLSHG4507002 Sunny (10%-30%)</v>
      </c>
      <c r="U3323" s="92">
        <f>IF(COUNTIF(T$2:T3322,T3323)&gt;=1,0,1)</f>
        <v>1</v>
      </c>
      <c r="V3323" s="95" t="s">
        <v>1182</v>
      </c>
      <c r="W3323" s="86">
        <f t="shared" si="610"/>
        <v>2023</v>
      </c>
      <c r="X3323" s="86" t="str">
        <f t="shared" si="611"/>
        <v>05</v>
      </c>
      <c r="Y3323" s="86">
        <f t="shared" si="612"/>
        <v>24</v>
      </c>
      <c r="Z3323" s="86" t="str">
        <f t="shared" si="613"/>
        <v>22</v>
      </c>
      <c r="AA3323" s="86" t="str">
        <f t="shared" si="614"/>
        <v>11</v>
      </c>
      <c r="AB3323" s="86" t="str">
        <f t="shared" si="615"/>
        <v>41</v>
      </c>
      <c r="AC3323" s="86" t="str">
        <f t="shared" si="617"/>
        <v>CLS_HG_2500X1254px_16m_L8-9_L1_20230524_10CC</v>
      </c>
      <c r="AD3323" s="41" t="s">
        <v>1183</v>
      </c>
    </row>
    <row r="3324" spans="2:30" x14ac:dyDescent="0.25">
      <c r="B3324" s="92" t="s">
        <v>3876</v>
      </c>
      <c r="C3324" s="92" t="s">
        <v>3817</v>
      </c>
      <c r="D3324" s="93" t="s">
        <v>3999</v>
      </c>
      <c r="E3324" s="44" t="b">
        <v>1</v>
      </c>
      <c r="F3324" s="44" t="s">
        <v>3813</v>
      </c>
      <c r="G3324" s="93" t="s">
        <v>12</v>
      </c>
      <c r="H3324" s="92" t="s">
        <v>73</v>
      </c>
      <c r="I3324" s="81">
        <v>45070</v>
      </c>
      <c r="J3324" s="44">
        <v>25.4</v>
      </c>
      <c r="K3324" s="2" t="s">
        <v>4018</v>
      </c>
      <c r="L3324" s="94">
        <v>2.6</v>
      </c>
      <c r="M3324" t="s">
        <v>3869</v>
      </c>
      <c r="N3324" s="44" t="s">
        <v>85</v>
      </c>
      <c r="O3324" s="2" t="s">
        <v>3868</v>
      </c>
      <c r="P3324" s="44" t="str">
        <f>VLOOKUP(I3324,Period!A:B,2,FALSE)</f>
        <v>2023H1</v>
      </c>
      <c r="Q3324" s="94">
        <f t="shared" si="609"/>
        <v>3.6500000000000004</v>
      </c>
      <c r="R3324" s="44">
        <f t="shared" si="623"/>
        <v>10</v>
      </c>
      <c r="S3324" t="str">
        <f t="shared" si="616"/>
        <v>02 Sunny (10%-30%)</v>
      </c>
      <c r="T3324" s="92" t="str">
        <f t="shared" si="624"/>
        <v>45070L8-9_L1CDM-MLB-CLSHG4507002 Sunny (10%-30%)</v>
      </c>
      <c r="U3324" s="92">
        <f>IF(COUNTIF(T$2:T3323,T3324)&gt;=1,0,1)</f>
        <v>0</v>
      </c>
      <c r="V3324" s="95" t="s">
        <v>1182</v>
      </c>
      <c r="W3324" s="86">
        <f t="shared" si="610"/>
        <v>2023</v>
      </c>
      <c r="X3324" s="86" t="str">
        <f t="shared" si="611"/>
        <v>05</v>
      </c>
      <c r="Y3324" s="86">
        <f t="shared" si="612"/>
        <v>24</v>
      </c>
      <c r="Z3324" s="86" t="str">
        <f t="shared" si="613"/>
        <v>22</v>
      </c>
      <c r="AA3324" s="86" t="str">
        <f t="shared" si="614"/>
        <v>11</v>
      </c>
      <c r="AB3324" s="86" t="str">
        <f t="shared" si="615"/>
        <v>17</v>
      </c>
      <c r="AC3324" s="86" t="str">
        <f t="shared" si="617"/>
        <v>CLS_HG_2500X1254px_16m_L8-9_L1_20230524_10CC</v>
      </c>
      <c r="AD3324" s="41" t="s">
        <v>1183</v>
      </c>
    </row>
    <row r="3325" spans="2:30" x14ac:dyDescent="0.25">
      <c r="B3325" s="92" t="s">
        <v>3876</v>
      </c>
      <c r="C3325" s="92" t="s">
        <v>3817</v>
      </c>
      <c r="D3325" s="93" t="s">
        <v>3999</v>
      </c>
      <c r="E3325" s="44" t="b">
        <v>1</v>
      </c>
      <c r="F3325" s="44" t="s">
        <v>3813</v>
      </c>
      <c r="G3325" s="93" t="s">
        <v>12</v>
      </c>
      <c r="H3325" s="92" t="s">
        <v>73</v>
      </c>
      <c r="I3325" s="81">
        <v>45063</v>
      </c>
      <c r="J3325" s="44">
        <v>25.4</v>
      </c>
      <c r="K3325" s="2" t="s">
        <v>4019</v>
      </c>
      <c r="L3325" s="94">
        <v>90.4</v>
      </c>
      <c r="M3325" t="s">
        <v>3869</v>
      </c>
      <c r="N3325" s="44" t="s">
        <v>85</v>
      </c>
      <c r="O3325" s="2" t="s">
        <v>3868</v>
      </c>
      <c r="P3325" s="44" t="str">
        <f>VLOOKUP(I3325,Period!A:B,2,FALSE)</f>
        <v>2023H1</v>
      </c>
      <c r="Q3325" s="94">
        <f t="shared" si="609"/>
        <v>85.45</v>
      </c>
      <c r="R3325" s="44">
        <f t="shared" si="623"/>
        <v>90</v>
      </c>
      <c r="S3325" t="str">
        <f t="shared" si="616"/>
        <v>03 Cloudy (40%-90%)</v>
      </c>
      <c r="T3325" s="92" t="str">
        <f t="shared" si="624"/>
        <v>45063L8-9_L1CDM-MLB-CLSHG4506303 Cloudy (40%-90%)</v>
      </c>
      <c r="U3325" s="92">
        <f>IF(COUNTIF(T$2:T3324,T3325)&gt;=1,0,1)</f>
        <v>1</v>
      </c>
      <c r="V3325" s="95" t="s">
        <v>1182</v>
      </c>
      <c r="W3325" s="86">
        <f t="shared" si="610"/>
        <v>2023</v>
      </c>
      <c r="X3325" s="86" t="str">
        <f t="shared" si="611"/>
        <v>05</v>
      </c>
      <c r="Y3325" s="86">
        <f t="shared" si="612"/>
        <v>17</v>
      </c>
      <c r="Z3325" s="86" t="str">
        <f t="shared" si="613"/>
        <v>22</v>
      </c>
      <c r="AA3325" s="86" t="str">
        <f t="shared" si="614"/>
        <v>05</v>
      </c>
      <c r="AB3325" s="86" t="str">
        <f t="shared" si="615"/>
        <v>36</v>
      </c>
      <c r="AC3325" s="86" t="str">
        <f t="shared" si="617"/>
        <v>CLS_HG_2500X1254px_16m_L8-9_L1_20230517_90CC</v>
      </c>
      <c r="AD3325" s="41" t="s">
        <v>1183</v>
      </c>
    </row>
    <row r="3326" spans="2:30" x14ac:dyDescent="0.25">
      <c r="B3326" s="92" t="s">
        <v>3876</v>
      </c>
      <c r="C3326" s="92" t="s">
        <v>3817</v>
      </c>
      <c r="D3326" s="93" t="s">
        <v>3999</v>
      </c>
      <c r="E3326" s="44" t="b">
        <v>1</v>
      </c>
      <c r="F3326" s="44" t="s">
        <v>3813</v>
      </c>
      <c r="G3326" s="93" t="s">
        <v>12</v>
      </c>
      <c r="H3326" s="92" t="s">
        <v>73</v>
      </c>
      <c r="I3326" s="81">
        <v>45063</v>
      </c>
      <c r="J3326" s="44">
        <v>26.8</v>
      </c>
      <c r="K3326" s="2" t="s">
        <v>4020</v>
      </c>
      <c r="L3326" s="94">
        <v>80.5</v>
      </c>
      <c r="M3326" t="s">
        <v>3869</v>
      </c>
      <c r="N3326" s="44" t="s">
        <v>85</v>
      </c>
      <c r="O3326" s="2" t="s">
        <v>3868</v>
      </c>
      <c r="P3326" s="44" t="str">
        <f>VLOOKUP(I3326,Period!A:B,2,FALSE)</f>
        <v>2023H1</v>
      </c>
      <c r="Q3326" s="94">
        <f t="shared" si="609"/>
        <v>85.45</v>
      </c>
      <c r="R3326" s="44">
        <f t="shared" si="623"/>
        <v>90</v>
      </c>
      <c r="S3326" t="str">
        <f t="shared" si="616"/>
        <v>03 Cloudy (40%-90%)</v>
      </c>
      <c r="T3326" s="92" t="str">
        <f t="shared" si="624"/>
        <v>45063L8-9_L1CDM-MLB-CLSHG4506303 Cloudy (40%-90%)</v>
      </c>
      <c r="U3326" s="92">
        <f>IF(COUNTIF(T$2:T3325,T3326)&gt;=1,0,1)</f>
        <v>0</v>
      </c>
      <c r="V3326" s="95" t="s">
        <v>1182</v>
      </c>
      <c r="W3326" s="86">
        <f t="shared" si="610"/>
        <v>2023</v>
      </c>
      <c r="X3326" s="86" t="str">
        <f t="shared" si="611"/>
        <v>05</v>
      </c>
      <c r="Y3326" s="86">
        <f t="shared" si="612"/>
        <v>17</v>
      </c>
      <c r="Z3326" s="86" t="str">
        <f t="shared" si="613"/>
        <v>22</v>
      </c>
      <c r="AA3326" s="86" t="str">
        <f t="shared" si="614"/>
        <v>05</v>
      </c>
      <c r="AB3326" s="86" t="str">
        <f t="shared" si="615"/>
        <v>13</v>
      </c>
      <c r="AC3326" s="86" t="str">
        <f t="shared" si="617"/>
        <v>CLS_HG_2500X1254px_16m_L8-9_L1_20230517_90CC</v>
      </c>
      <c r="AD3326" s="41" t="s">
        <v>1183</v>
      </c>
    </row>
    <row r="3327" spans="2:30" x14ac:dyDescent="0.25">
      <c r="B3327" s="92" t="s">
        <v>3876</v>
      </c>
      <c r="C3327" s="92" t="s">
        <v>3817</v>
      </c>
      <c r="D3327" s="93" t="s">
        <v>3999</v>
      </c>
      <c r="E3327" s="44" t="b">
        <v>1</v>
      </c>
      <c r="F3327" s="44" t="s">
        <v>3813</v>
      </c>
      <c r="G3327" s="93" t="s">
        <v>12</v>
      </c>
      <c r="H3327" s="92" t="s">
        <v>73</v>
      </c>
      <c r="I3327" s="96">
        <v>45062</v>
      </c>
      <c r="J3327" s="44">
        <v>25.6</v>
      </c>
      <c r="K3327" s="2" t="s">
        <v>4021</v>
      </c>
      <c r="L3327" s="94">
        <v>21</v>
      </c>
      <c r="M3327" t="s">
        <v>3869</v>
      </c>
      <c r="N3327" s="44" t="s">
        <v>85</v>
      </c>
      <c r="O3327" s="2" t="s">
        <v>3868</v>
      </c>
      <c r="P3327" s="44" t="str">
        <f>VLOOKUP(I3327,Period!A:B,2,FALSE)</f>
        <v>2023H1</v>
      </c>
      <c r="Q3327" s="94">
        <f t="shared" si="609"/>
        <v>16.25</v>
      </c>
      <c r="R3327" s="44">
        <f t="shared" si="623"/>
        <v>20</v>
      </c>
      <c r="S3327" t="str">
        <f t="shared" si="616"/>
        <v>02 Sunny (10%-30%)</v>
      </c>
      <c r="T3327" s="92" t="str">
        <f t="shared" si="624"/>
        <v>45062L8-9_L1CDM-MLB-CLSHG4506202 Sunny (10%-30%)</v>
      </c>
      <c r="U3327" s="92">
        <f>IF(COUNTIF(T$2:T3326,T3327)&gt;=1,0,1)</f>
        <v>1</v>
      </c>
      <c r="V3327" s="95" t="s">
        <v>1182</v>
      </c>
      <c r="W3327" s="86">
        <f t="shared" si="610"/>
        <v>2023</v>
      </c>
      <c r="X3327" s="86" t="str">
        <f t="shared" si="611"/>
        <v>05</v>
      </c>
      <c r="Y3327" s="86">
        <f t="shared" si="612"/>
        <v>16</v>
      </c>
      <c r="Z3327" s="86" t="str">
        <f t="shared" si="613"/>
        <v>22</v>
      </c>
      <c r="AA3327" s="86" t="str">
        <f t="shared" si="614"/>
        <v>11</v>
      </c>
      <c r="AB3327" s="86" t="str">
        <f t="shared" si="615"/>
        <v>28</v>
      </c>
      <c r="AC3327" s="86" t="str">
        <f t="shared" si="617"/>
        <v>CLS_HG_2500X1254px_16m_L8-9_L1_20230516_20CC</v>
      </c>
      <c r="AD3327" s="41" t="s">
        <v>1183</v>
      </c>
    </row>
    <row r="3328" spans="2:30" x14ac:dyDescent="0.25">
      <c r="B3328" s="92" t="s">
        <v>3876</v>
      </c>
      <c r="C3328" s="92" t="s">
        <v>3817</v>
      </c>
      <c r="D3328" s="93" t="s">
        <v>3999</v>
      </c>
      <c r="E3328" s="44" t="b">
        <v>1</v>
      </c>
      <c r="F3328" s="44" t="s">
        <v>3813</v>
      </c>
      <c r="G3328" s="93" t="s">
        <v>12</v>
      </c>
      <c r="H3328" s="92" t="s">
        <v>73</v>
      </c>
      <c r="I3328" s="96">
        <v>45062</v>
      </c>
      <c r="J3328" s="44">
        <v>26.9</v>
      </c>
      <c r="K3328" s="2" t="s">
        <v>4022</v>
      </c>
      <c r="L3328" s="94">
        <v>11.5</v>
      </c>
      <c r="M3328" t="s">
        <v>3869</v>
      </c>
      <c r="N3328" s="44" t="s">
        <v>85</v>
      </c>
      <c r="O3328" s="2" t="s">
        <v>3868</v>
      </c>
      <c r="P3328" s="44" t="str">
        <f>VLOOKUP(I3328,Period!A:B,2,FALSE)</f>
        <v>2023H1</v>
      </c>
      <c r="Q3328" s="94">
        <f t="shared" si="609"/>
        <v>16.25</v>
      </c>
      <c r="R3328" s="44">
        <f t="shared" si="623"/>
        <v>20</v>
      </c>
      <c r="S3328" t="str">
        <f t="shared" si="616"/>
        <v>02 Sunny (10%-30%)</v>
      </c>
      <c r="T3328" s="92" t="str">
        <f t="shared" si="624"/>
        <v>45062L8-9_L1CDM-MLB-CLSHG4506202 Sunny (10%-30%)</v>
      </c>
      <c r="U3328" s="92">
        <f>IF(COUNTIF(T$2:T3327,T3328)&gt;=1,0,1)</f>
        <v>0</v>
      </c>
      <c r="V3328" s="95" t="s">
        <v>1182</v>
      </c>
      <c r="W3328" s="86">
        <f t="shared" si="610"/>
        <v>2023</v>
      </c>
      <c r="X3328" s="86" t="str">
        <f t="shared" si="611"/>
        <v>05</v>
      </c>
      <c r="Y3328" s="86">
        <f t="shared" si="612"/>
        <v>16</v>
      </c>
      <c r="Z3328" s="86" t="str">
        <f t="shared" si="613"/>
        <v>22</v>
      </c>
      <c r="AA3328" s="86" t="str">
        <f t="shared" si="614"/>
        <v>11</v>
      </c>
      <c r="AB3328" s="86" t="str">
        <f t="shared" si="615"/>
        <v>04</v>
      </c>
      <c r="AC3328" s="86" t="str">
        <f t="shared" si="617"/>
        <v>CLS_HG_2500X1254px_16m_L8-9_L1_20230516_20CC</v>
      </c>
      <c r="AD3328" s="41" t="s">
        <v>1183</v>
      </c>
    </row>
    <row r="3329" spans="2:30" x14ac:dyDescent="0.25">
      <c r="B3329" s="92" t="s">
        <v>3876</v>
      </c>
      <c r="C3329" s="92" t="s">
        <v>3817</v>
      </c>
      <c r="D3329" s="93" t="s">
        <v>3999</v>
      </c>
      <c r="E3329" s="44" t="b">
        <v>1</v>
      </c>
      <c r="F3329" s="44" t="s">
        <v>3813</v>
      </c>
      <c r="G3329" s="93" t="s">
        <v>12</v>
      </c>
      <c r="H3329" s="92" t="s">
        <v>73</v>
      </c>
      <c r="I3329" s="96">
        <v>45055</v>
      </c>
      <c r="J3329" s="44">
        <v>27.1</v>
      </c>
      <c r="K3329" s="2" t="s">
        <v>4023</v>
      </c>
      <c r="L3329" s="94">
        <v>43.1</v>
      </c>
      <c r="M3329" t="s">
        <v>3869</v>
      </c>
      <c r="N3329" s="44" t="s">
        <v>85</v>
      </c>
      <c r="O3329" s="2" t="s">
        <v>3868</v>
      </c>
      <c r="P3329" s="44" t="str">
        <f>VLOOKUP(I3329,Period!A:B,2,FALSE)</f>
        <v>2023H1</v>
      </c>
      <c r="Q3329" s="94">
        <f t="shared" si="609"/>
        <v>34.700000000000003</v>
      </c>
      <c r="R3329" s="44">
        <f t="shared" ref="R3329:R3391" si="625">ROUNDUP(Q3329/10,0)*10</f>
        <v>40</v>
      </c>
      <c r="S3329" t="str">
        <f t="shared" si="616"/>
        <v>03 Cloudy (40%-90%)</v>
      </c>
      <c r="T3329" s="92" t="str">
        <f t="shared" ref="T3329:T3391" si="626">CONCATENATE(I3329,B3329,C3329,H3329,I3329,S3329)</f>
        <v>45055L8-9_L1CDM-MLB-CLSHG4505503 Cloudy (40%-90%)</v>
      </c>
      <c r="U3329" s="92">
        <f>IF(COUNTIF(T$2:T3328,T3329)&gt;=1,0,1)</f>
        <v>1</v>
      </c>
      <c r="V3329" s="95" t="s">
        <v>1182</v>
      </c>
      <c r="W3329" s="86">
        <f t="shared" si="610"/>
        <v>2023</v>
      </c>
      <c r="X3329" s="86" t="str">
        <f t="shared" si="611"/>
        <v>05</v>
      </c>
      <c r="Y3329" s="86" t="str">
        <f t="shared" si="612"/>
        <v>09</v>
      </c>
      <c r="Z3329" s="86" t="str">
        <f t="shared" si="613"/>
        <v>22</v>
      </c>
      <c r="AA3329" s="86" t="str">
        <f t="shared" si="614"/>
        <v>05</v>
      </c>
      <c r="AB3329" s="86" t="str">
        <f t="shared" si="615"/>
        <v>22</v>
      </c>
      <c r="AC3329" s="86" t="str">
        <f t="shared" si="617"/>
        <v>CLS_HG_2500X1254px_16m_L8-9_L1_20230509_40CC</v>
      </c>
      <c r="AD3329" s="41" t="s">
        <v>1183</v>
      </c>
    </row>
    <row r="3330" spans="2:30" x14ac:dyDescent="0.25">
      <c r="B3330" s="92" t="s">
        <v>3876</v>
      </c>
      <c r="C3330" s="92" t="s">
        <v>3817</v>
      </c>
      <c r="D3330" s="93" t="s">
        <v>3999</v>
      </c>
      <c r="E3330" s="44" t="b">
        <v>1</v>
      </c>
      <c r="F3330" s="44" t="s">
        <v>3813</v>
      </c>
      <c r="G3330" s="93" t="s">
        <v>12</v>
      </c>
      <c r="H3330" s="92" t="s">
        <v>73</v>
      </c>
      <c r="I3330" s="96">
        <v>45055</v>
      </c>
      <c r="J3330" s="44">
        <v>28.4</v>
      </c>
      <c r="K3330" s="2" t="s">
        <v>4024</v>
      </c>
      <c r="L3330" s="94">
        <v>26.3</v>
      </c>
      <c r="M3330" t="s">
        <v>3869</v>
      </c>
      <c r="N3330" s="44" t="s">
        <v>85</v>
      </c>
      <c r="O3330" s="2" t="s">
        <v>3868</v>
      </c>
      <c r="P3330" s="44" t="str">
        <f>VLOOKUP(I3330,Period!A:B,2,FALSE)</f>
        <v>2023H1</v>
      </c>
      <c r="Q3330" s="94">
        <f t="shared" ref="Q3330:Q3393" si="627">AVERAGEIFS(L:L,I:I,I3330,H:H,H3330,C:C,C3330,B:B,B3330)</f>
        <v>34.700000000000003</v>
      </c>
      <c r="R3330" s="44">
        <f t="shared" si="625"/>
        <v>40</v>
      </c>
      <c r="S3330" t="str">
        <f t="shared" si="616"/>
        <v>03 Cloudy (40%-90%)</v>
      </c>
      <c r="T3330" s="92" t="str">
        <f t="shared" si="626"/>
        <v>45055L8-9_L1CDM-MLB-CLSHG4505503 Cloudy (40%-90%)</v>
      </c>
      <c r="U3330" s="92">
        <f>IF(COUNTIF(T$2:T3329,T3330)&gt;=1,0,1)</f>
        <v>0</v>
      </c>
      <c r="V3330" s="95" t="s">
        <v>1182</v>
      </c>
      <c r="W3330" s="86">
        <f t="shared" ref="W3330:W3393" si="628">YEAR(I3330)</f>
        <v>2023</v>
      </c>
      <c r="X3330" s="86" t="str">
        <f t="shared" ref="X3330:X3393" si="629">IF(LEN(MONTH(I3330))=1,CONCATENATE("0",MONTH(I3330)),MONTH(I3330))</f>
        <v>05</v>
      </c>
      <c r="Y3330" s="86" t="str">
        <f t="shared" ref="Y3330:Y3393" si="630">IF(LEN(DAY(I3330))=1,CONCATENATE("0",DAY(I3330)),DAY(I3330))</f>
        <v>09</v>
      </c>
      <c r="Z3330" s="86" t="str">
        <f t="shared" ref="Z3330:Z3393" si="631">LEFT(K3330,2)</f>
        <v>22</v>
      </c>
      <c r="AA3330" s="86" t="str">
        <f t="shared" ref="AA3330:AA3393" si="632">MID(K3330,4,2)</f>
        <v>04</v>
      </c>
      <c r="AB3330" s="86" t="str">
        <f t="shared" ref="AB3330:AB3393" si="633">MID(K3330,7,2)</f>
        <v>58</v>
      </c>
      <c r="AC3330" s="86" t="str">
        <f t="shared" si="617"/>
        <v>CLS_HG_2500X1254px_16m_L8-9_L1_20230509_40CC</v>
      </c>
      <c r="AD3330" s="41" t="s">
        <v>1183</v>
      </c>
    </row>
    <row r="3331" spans="2:30" x14ac:dyDescent="0.25">
      <c r="B3331" s="92" t="s">
        <v>3876</v>
      </c>
      <c r="C3331" s="92" t="s">
        <v>3817</v>
      </c>
      <c r="D3331" s="93" t="s">
        <v>3999</v>
      </c>
      <c r="E3331" s="44" t="b">
        <v>1</v>
      </c>
      <c r="F3331" s="44" t="s">
        <v>3813</v>
      </c>
      <c r="G3331" s="93" t="s">
        <v>12</v>
      </c>
      <c r="H3331" s="92" t="s">
        <v>73</v>
      </c>
      <c r="I3331" s="81">
        <v>45054</v>
      </c>
      <c r="J3331" s="44">
        <v>27.4</v>
      </c>
      <c r="K3331" s="2" t="s">
        <v>4025</v>
      </c>
      <c r="L3331" s="94">
        <v>100</v>
      </c>
      <c r="M3331" t="s">
        <v>3869</v>
      </c>
      <c r="N3331" s="44" t="s">
        <v>85</v>
      </c>
      <c r="O3331" s="2" t="s">
        <v>3868</v>
      </c>
      <c r="P3331" s="44" t="str">
        <f>VLOOKUP(I3331,Period!A:B,2,FALSE)</f>
        <v>2023H1</v>
      </c>
      <c r="Q3331" s="94">
        <f t="shared" si="627"/>
        <v>100</v>
      </c>
      <c r="R3331" s="44">
        <f t="shared" si="625"/>
        <v>100</v>
      </c>
      <c r="S3331" t="str">
        <f t="shared" ref="S3331:S3394" si="634">IF(R3331=0,"01 Clear (0%)",IF(R3331&lt;=30,"02 Sunny (10%-30%)",IF(R3331&lt;=90,"03 Cloudy (40%-90%)","04 Overcast (100%)")))</f>
        <v>04 Overcast (100%)</v>
      </c>
      <c r="T3331" s="92" t="str">
        <f t="shared" si="626"/>
        <v>45054L8-9_L1CDM-MLB-CLSHG4505404 Overcast (100%)</v>
      </c>
      <c r="U3331" s="92">
        <f>IF(COUNTIF(T$2:T3330,T3331)&gt;=1,0,1)</f>
        <v>1</v>
      </c>
      <c r="V3331" s="95" t="s">
        <v>1182</v>
      </c>
      <c r="W3331" s="86">
        <f t="shared" si="628"/>
        <v>2023</v>
      </c>
      <c r="X3331" s="86" t="str">
        <f t="shared" si="629"/>
        <v>05</v>
      </c>
      <c r="Y3331" s="86" t="str">
        <f t="shared" si="630"/>
        <v>08</v>
      </c>
      <c r="Z3331" s="86" t="str">
        <f t="shared" si="631"/>
        <v>22</v>
      </c>
      <c r="AA3331" s="86" t="str">
        <f t="shared" si="632"/>
        <v>11</v>
      </c>
      <c r="AB3331" s="86" t="str">
        <f t="shared" si="633"/>
        <v>51</v>
      </c>
      <c r="AC3331" s="86" t="str">
        <f t="shared" ref="AC3331:AC3394" si="635">CONCATENATE(RIGHT(C3331,3),"_",H3331,"_",M3331,"_",O3331,"_",B3331,"_",W3331,X3331,Y3331,"_",R3331,"CC")</f>
        <v>CLS_HG_2500X1254px_16m_L8-9_L1_20230508_100CC</v>
      </c>
      <c r="AD3331" s="41" t="s">
        <v>1183</v>
      </c>
    </row>
    <row r="3332" spans="2:30" x14ac:dyDescent="0.25">
      <c r="B3332" s="92" t="s">
        <v>3876</v>
      </c>
      <c r="C3332" s="92" t="s">
        <v>3817</v>
      </c>
      <c r="D3332" s="93" t="s">
        <v>3999</v>
      </c>
      <c r="E3332" s="44" t="b">
        <v>1</v>
      </c>
      <c r="F3332" s="44" t="s">
        <v>3813</v>
      </c>
      <c r="G3332" s="93" t="s">
        <v>12</v>
      </c>
      <c r="H3332" s="92" t="s">
        <v>73</v>
      </c>
      <c r="I3332" s="81">
        <v>45054</v>
      </c>
      <c r="J3332" s="44">
        <v>28.7</v>
      </c>
      <c r="K3332" s="2" t="s">
        <v>4021</v>
      </c>
      <c r="L3332" s="94">
        <v>100</v>
      </c>
      <c r="M3332" t="s">
        <v>3869</v>
      </c>
      <c r="N3332" s="44" t="s">
        <v>85</v>
      </c>
      <c r="O3332" s="2" t="s">
        <v>3868</v>
      </c>
      <c r="P3332" s="44" t="str">
        <f>VLOOKUP(I3332,Period!A:B,2,FALSE)</f>
        <v>2023H1</v>
      </c>
      <c r="Q3332" s="94">
        <f t="shared" si="627"/>
        <v>100</v>
      </c>
      <c r="R3332" s="44">
        <f t="shared" si="625"/>
        <v>100</v>
      </c>
      <c r="S3332" t="str">
        <f t="shared" si="634"/>
        <v>04 Overcast (100%)</v>
      </c>
      <c r="T3332" s="92" t="str">
        <f t="shared" si="626"/>
        <v>45054L8-9_L1CDM-MLB-CLSHG4505404 Overcast (100%)</v>
      </c>
      <c r="U3332" s="92">
        <f>IF(COUNTIF(T$2:T3331,T3332)&gt;=1,0,1)</f>
        <v>0</v>
      </c>
      <c r="V3332" s="95" t="s">
        <v>1182</v>
      </c>
      <c r="W3332" s="86">
        <f t="shared" si="628"/>
        <v>2023</v>
      </c>
      <c r="X3332" s="86" t="str">
        <f t="shared" si="629"/>
        <v>05</v>
      </c>
      <c r="Y3332" s="86" t="str">
        <f t="shared" si="630"/>
        <v>08</v>
      </c>
      <c r="Z3332" s="86" t="str">
        <f t="shared" si="631"/>
        <v>22</v>
      </c>
      <c r="AA3332" s="86" t="str">
        <f t="shared" si="632"/>
        <v>11</v>
      </c>
      <c r="AB3332" s="86" t="str">
        <f t="shared" si="633"/>
        <v>28</v>
      </c>
      <c r="AC3332" s="86" t="str">
        <f t="shared" si="635"/>
        <v>CLS_HG_2500X1254px_16m_L8-9_L1_20230508_100CC</v>
      </c>
      <c r="AD3332" s="41" t="s">
        <v>1183</v>
      </c>
    </row>
    <row r="3333" spans="2:30" x14ac:dyDescent="0.25">
      <c r="B3333" s="92" t="s">
        <v>3876</v>
      </c>
      <c r="C3333" s="92" t="s">
        <v>3817</v>
      </c>
      <c r="D3333" s="93" t="s">
        <v>3999</v>
      </c>
      <c r="E3333" s="44" t="b">
        <v>1</v>
      </c>
      <c r="F3333" s="44" t="s">
        <v>3813</v>
      </c>
      <c r="G3333" s="93" t="s">
        <v>12</v>
      </c>
      <c r="H3333" s="92" t="s">
        <v>73</v>
      </c>
      <c r="I3333" s="81">
        <v>45047</v>
      </c>
      <c r="J3333" s="44">
        <v>29.1</v>
      </c>
      <c r="K3333" s="2" t="s">
        <v>4026</v>
      </c>
      <c r="L3333" s="94">
        <v>76.3</v>
      </c>
      <c r="M3333" t="s">
        <v>3869</v>
      </c>
      <c r="N3333" s="44" t="s">
        <v>85</v>
      </c>
      <c r="O3333" s="2" t="s">
        <v>3868</v>
      </c>
      <c r="P3333" s="44" t="str">
        <f>VLOOKUP(I3333,Period!A:B,2,FALSE)</f>
        <v>2023H1</v>
      </c>
      <c r="Q3333" s="94">
        <f t="shared" si="627"/>
        <v>65.05</v>
      </c>
      <c r="R3333" s="44">
        <f t="shared" si="625"/>
        <v>70</v>
      </c>
      <c r="S3333" t="str">
        <f t="shared" si="634"/>
        <v>03 Cloudy (40%-90%)</v>
      </c>
      <c r="T3333" s="92" t="str">
        <f t="shared" si="626"/>
        <v>45047L8-9_L1CDM-MLB-CLSHG4504703 Cloudy (40%-90%)</v>
      </c>
      <c r="U3333" s="92">
        <f>IF(COUNTIF(T$2:T3332,T3333)&gt;=1,0,1)</f>
        <v>1</v>
      </c>
      <c r="V3333" s="95" t="s">
        <v>1182</v>
      </c>
      <c r="W3333" s="86">
        <f t="shared" si="628"/>
        <v>2023</v>
      </c>
      <c r="X3333" s="86" t="str">
        <f t="shared" si="629"/>
        <v>05</v>
      </c>
      <c r="Y3333" s="86" t="str">
        <f t="shared" si="630"/>
        <v>01</v>
      </c>
      <c r="Z3333" s="86" t="str">
        <f t="shared" si="631"/>
        <v>22</v>
      </c>
      <c r="AA3333" s="86" t="str">
        <f t="shared" si="632"/>
        <v>05</v>
      </c>
      <c r="AB3333" s="86" t="str">
        <f t="shared" si="633"/>
        <v>44</v>
      </c>
      <c r="AC3333" s="86" t="str">
        <f t="shared" si="635"/>
        <v>CLS_HG_2500X1254px_16m_L8-9_L1_20230501_70CC</v>
      </c>
      <c r="AD3333" s="41" t="s">
        <v>1183</v>
      </c>
    </row>
    <row r="3334" spans="2:30" x14ac:dyDescent="0.25">
      <c r="B3334" s="92" t="s">
        <v>3876</v>
      </c>
      <c r="C3334" s="92" t="s">
        <v>3817</v>
      </c>
      <c r="D3334" s="93" t="s">
        <v>3999</v>
      </c>
      <c r="E3334" s="44" t="b">
        <v>1</v>
      </c>
      <c r="F3334" s="44" t="s">
        <v>3813</v>
      </c>
      <c r="G3334" s="93" t="s">
        <v>12</v>
      </c>
      <c r="H3334" s="92" t="s">
        <v>73</v>
      </c>
      <c r="I3334" s="81">
        <v>45047</v>
      </c>
      <c r="J3334" s="44">
        <v>30.4</v>
      </c>
      <c r="K3334" s="2" t="s">
        <v>4016</v>
      </c>
      <c r="L3334" s="94">
        <v>53.8</v>
      </c>
      <c r="M3334" t="s">
        <v>3869</v>
      </c>
      <c r="N3334" s="44" t="s">
        <v>85</v>
      </c>
      <c r="O3334" s="2" t="s">
        <v>3868</v>
      </c>
      <c r="P3334" s="44" t="str">
        <f>VLOOKUP(I3334,Period!A:B,2,FALSE)</f>
        <v>2023H1</v>
      </c>
      <c r="Q3334" s="94">
        <f t="shared" si="627"/>
        <v>65.05</v>
      </c>
      <c r="R3334" s="44">
        <f t="shared" si="625"/>
        <v>70</v>
      </c>
      <c r="S3334" t="str">
        <f t="shared" si="634"/>
        <v>03 Cloudy (40%-90%)</v>
      </c>
      <c r="T3334" s="92" t="str">
        <f t="shared" si="626"/>
        <v>45047L8-9_L1CDM-MLB-CLSHG4504703 Cloudy (40%-90%)</v>
      </c>
      <c r="U3334" s="92">
        <f>IF(COUNTIF(T$2:T3333,T3334)&gt;=1,0,1)</f>
        <v>0</v>
      </c>
      <c r="V3334" s="95" t="s">
        <v>1182</v>
      </c>
      <c r="W3334" s="86">
        <f t="shared" si="628"/>
        <v>2023</v>
      </c>
      <c r="X3334" s="86" t="str">
        <f t="shared" si="629"/>
        <v>05</v>
      </c>
      <c r="Y3334" s="86" t="str">
        <f t="shared" si="630"/>
        <v>01</v>
      </c>
      <c r="Z3334" s="86" t="str">
        <f t="shared" si="631"/>
        <v>22</v>
      </c>
      <c r="AA3334" s="86" t="str">
        <f t="shared" si="632"/>
        <v>05</v>
      </c>
      <c r="AB3334" s="86" t="str">
        <f t="shared" si="633"/>
        <v>20</v>
      </c>
      <c r="AC3334" s="86" t="str">
        <f t="shared" si="635"/>
        <v>CLS_HG_2500X1254px_16m_L8-9_L1_20230501_70CC</v>
      </c>
      <c r="AD3334" s="41" t="s">
        <v>1183</v>
      </c>
    </row>
    <row r="3335" spans="2:30" x14ac:dyDescent="0.25">
      <c r="B3335" s="92" t="s">
        <v>3876</v>
      </c>
      <c r="C3335" s="92" t="s">
        <v>3817</v>
      </c>
      <c r="D3335" s="93" t="s">
        <v>3999</v>
      </c>
      <c r="E3335" s="44" t="b">
        <v>1</v>
      </c>
      <c r="F3335" s="44" t="s">
        <v>3813</v>
      </c>
      <c r="G3335" s="93" t="s">
        <v>12</v>
      </c>
      <c r="H3335" s="92" t="s">
        <v>73</v>
      </c>
      <c r="I3335" s="96">
        <v>45046</v>
      </c>
      <c r="J3335" s="44">
        <v>29.3</v>
      </c>
      <c r="K3335" s="2" t="s">
        <v>4006</v>
      </c>
      <c r="L3335" s="94">
        <v>41.5</v>
      </c>
      <c r="M3335" t="s">
        <v>3869</v>
      </c>
      <c r="N3335" s="44" t="s">
        <v>85</v>
      </c>
      <c r="O3335" s="2" t="s">
        <v>3868</v>
      </c>
      <c r="P3335" s="44" t="str">
        <f>VLOOKUP(I3335,Period!A:B,2,FALSE)</f>
        <v>2023H1</v>
      </c>
      <c r="Q3335" s="94">
        <f t="shared" si="627"/>
        <v>68</v>
      </c>
      <c r="R3335" s="44">
        <f t="shared" si="625"/>
        <v>70</v>
      </c>
      <c r="S3335" t="str">
        <f t="shared" si="634"/>
        <v>03 Cloudy (40%-90%)</v>
      </c>
      <c r="T3335" s="92" t="str">
        <f t="shared" si="626"/>
        <v>45046L8-9_L1CDM-MLB-CLSHG4504603 Cloudy (40%-90%)</v>
      </c>
      <c r="U3335" s="92">
        <f>IF(COUNTIF(T$2:T3334,T3335)&gt;=1,0,1)</f>
        <v>1</v>
      </c>
      <c r="V3335" s="95" t="s">
        <v>1182</v>
      </c>
      <c r="W3335" s="86">
        <f t="shared" si="628"/>
        <v>2023</v>
      </c>
      <c r="X3335" s="86" t="str">
        <f t="shared" si="629"/>
        <v>04</v>
      </c>
      <c r="Y3335" s="86">
        <f t="shared" si="630"/>
        <v>30</v>
      </c>
      <c r="Z3335" s="86" t="str">
        <f t="shared" si="631"/>
        <v>22</v>
      </c>
      <c r="AA3335" s="86" t="str">
        <f t="shared" si="632"/>
        <v>11</v>
      </c>
      <c r="AB3335" s="86" t="str">
        <f t="shared" si="633"/>
        <v>41</v>
      </c>
      <c r="AC3335" s="86" t="str">
        <f t="shared" si="635"/>
        <v>CLS_HG_2500X1254px_16m_L8-9_L1_20230430_70CC</v>
      </c>
      <c r="AD3335" s="41" t="s">
        <v>1183</v>
      </c>
    </row>
    <row r="3336" spans="2:30" x14ac:dyDescent="0.25">
      <c r="B3336" s="92" t="s">
        <v>3876</v>
      </c>
      <c r="C3336" s="92" t="s">
        <v>3817</v>
      </c>
      <c r="D3336" s="93" t="s">
        <v>3999</v>
      </c>
      <c r="E3336" s="44" t="b">
        <v>1</v>
      </c>
      <c r="F3336" s="44" t="s">
        <v>3813</v>
      </c>
      <c r="G3336" s="93" t="s">
        <v>12</v>
      </c>
      <c r="H3336" s="92" t="s">
        <v>73</v>
      </c>
      <c r="I3336" s="96">
        <v>45046</v>
      </c>
      <c r="J3336" s="44">
        <v>30.6</v>
      </c>
      <c r="K3336" s="2" t="s">
        <v>4018</v>
      </c>
      <c r="L3336" s="94">
        <v>94.5</v>
      </c>
      <c r="M3336" t="s">
        <v>3869</v>
      </c>
      <c r="N3336" s="44" t="s">
        <v>85</v>
      </c>
      <c r="O3336" s="2" t="s">
        <v>3868</v>
      </c>
      <c r="P3336" s="44" t="str">
        <f>VLOOKUP(I3336,Period!A:B,2,FALSE)</f>
        <v>2023H1</v>
      </c>
      <c r="Q3336" s="94">
        <f t="shared" si="627"/>
        <v>68</v>
      </c>
      <c r="R3336" s="44">
        <f t="shared" si="625"/>
        <v>70</v>
      </c>
      <c r="S3336" t="str">
        <f t="shared" si="634"/>
        <v>03 Cloudy (40%-90%)</v>
      </c>
      <c r="T3336" s="92" t="str">
        <f t="shared" si="626"/>
        <v>45046L8-9_L1CDM-MLB-CLSHG4504603 Cloudy (40%-90%)</v>
      </c>
      <c r="U3336" s="92">
        <f>IF(COUNTIF(T$2:T3335,T3336)&gt;=1,0,1)</f>
        <v>0</v>
      </c>
      <c r="V3336" s="95" t="s">
        <v>1182</v>
      </c>
      <c r="W3336" s="86">
        <f t="shared" si="628"/>
        <v>2023</v>
      </c>
      <c r="X3336" s="86" t="str">
        <f t="shared" si="629"/>
        <v>04</v>
      </c>
      <c r="Y3336" s="86">
        <f t="shared" si="630"/>
        <v>30</v>
      </c>
      <c r="Z3336" s="86" t="str">
        <f t="shared" si="631"/>
        <v>22</v>
      </c>
      <c r="AA3336" s="86" t="str">
        <f t="shared" si="632"/>
        <v>11</v>
      </c>
      <c r="AB3336" s="86" t="str">
        <f t="shared" si="633"/>
        <v>17</v>
      </c>
      <c r="AC3336" s="86" t="str">
        <f t="shared" si="635"/>
        <v>CLS_HG_2500X1254px_16m_L8-9_L1_20230430_70CC</v>
      </c>
      <c r="AD3336" s="41" t="s">
        <v>1183</v>
      </c>
    </row>
    <row r="3337" spans="2:30" x14ac:dyDescent="0.25">
      <c r="B3337" s="92" t="s">
        <v>3876</v>
      </c>
      <c r="C3337" s="92" t="s">
        <v>3817</v>
      </c>
      <c r="D3337" s="93" t="s">
        <v>3999</v>
      </c>
      <c r="E3337" s="44" t="b">
        <v>1</v>
      </c>
      <c r="F3337" s="44" t="s">
        <v>3813</v>
      </c>
      <c r="G3337" s="93" t="s">
        <v>12</v>
      </c>
      <c r="H3337" s="92" t="s">
        <v>73</v>
      </c>
      <c r="I3337" s="96">
        <v>45039</v>
      </c>
      <c r="J3337" s="44">
        <v>31.1</v>
      </c>
      <c r="K3337" s="2" t="s">
        <v>4027</v>
      </c>
      <c r="L3337" s="94">
        <v>22.9</v>
      </c>
      <c r="M3337" t="s">
        <v>3869</v>
      </c>
      <c r="N3337" s="44" t="s">
        <v>85</v>
      </c>
      <c r="O3337" s="2" t="s">
        <v>3868</v>
      </c>
      <c r="P3337" s="44" t="str">
        <f>VLOOKUP(I3337,Period!A:B,2,FALSE)</f>
        <v>2023H1</v>
      </c>
      <c r="Q3337" s="94">
        <f t="shared" si="627"/>
        <v>31.95</v>
      </c>
      <c r="R3337" s="44">
        <f t="shared" si="625"/>
        <v>40</v>
      </c>
      <c r="S3337" t="str">
        <f t="shared" si="634"/>
        <v>03 Cloudy (40%-90%)</v>
      </c>
      <c r="T3337" s="92" t="str">
        <f t="shared" si="626"/>
        <v>45039L8-9_L1CDM-MLB-CLSHG4503903 Cloudy (40%-90%)</v>
      </c>
      <c r="U3337" s="92">
        <f>IF(COUNTIF(T$2:T3336,T3337)&gt;=1,0,1)</f>
        <v>1</v>
      </c>
      <c r="V3337" s="95" t="s">
        <v>1182</v>
      </c>
      <c r="W3337" s="86">
        <f t="shared" si="628"/>
        <v>2023</v>
      </c>
      <c r="X3337" s="86" t="str">
        <f t="shared" si="629"/>
        <v>04</v>
      </c>
      <c r="Y3337" s="86">
        <f t="shared" si="630"/>
        <v>23</v>
      </c>
      <c r="Z3337" s="86" t="str">
        <f t="shared" si="631"/>
        <v>22</v>
      </c>
      <c r="AA3337" s="86" t="str">
        <f t="shared" si="632"/>
        <v>05</v>
      </c>
      <c r="AB3337" s="86" t="str">
        <f t="shared" si="633"/>
        <v>33</v>
      </c>
      <c r="AC3337" s="86" t="str">
        <f t="shared" si="635"/>
        <v>CLS_HG_2500X1254px_16m_L8-9_L1_20230423_40CC</v>
      </c>
      <c r="AD3337" s="41" t="s">
        <v>1183</v>
      </c>
    </row>
    <row r="3338" spans="2:30" x14ac:dyDescent="0.25">
      <c r="B3338" s="92" t="s">
        <v>3876</v>
      </c>
      <c r="C3338" s="92" t="s">
        <v>3817</v>
      </c>
      <c r="D3338" s="93" t="s">
        <v>3999</v>
      </c>
      <c r="E3338" s="44" t="b">
        <v>1</v>
      </c>
      <c r="F3338" s="44" t="s">
        <v>3813</v>
      </c>
      <c r="G3338" s="93" t="s">
        <v>12</v>
      </c>
      <c r="H3338" s="92" t="s">
        <v>73</v>
      </c>
      <c r="I3338" s="96">
        <v>45039</v>
      </c>
      <c r="J3338" s="44">
        <v>32.4</v>
      </c>
      <c r="K3338" s="2" t="s">
        <v>4028</v>
      </c>
      <c r="L3338" s="94">
        <v>41</v>
      </c>
      <c r="M3338" t="s">
        <v>3869</v>
      </c>
      <c r="N3338" s="44" t="s">
        <v>85</v>
      </c>
      <c r="O3338" s="2" t="s">
        <v>3868</v>
      </c>
      <c r="P3338" s="44" t="str">
        <f>VLOOKUP(I3338,Period!A:B,2,FALSE)</f>
        <v>2023H1</v>
      </c>
      <c r="Q3338" s="94">
        <f t="shared" si="627"/>
        <v>31.95</v>
      </c>
      <c r="R3338" s="44">
        <f t="shared" si="625"/>
        <v>40</v>
      </c>
      <c r="S3338" t="str">
        <f t="shared" si="634"/>
        <v>03 Cloudy (40%-90%)</v>
      </c>
      <c r="T3338" s="92" t="str">
        <f t="shared" si="626"/>
        <v>45039L8-9_L1CDM-MLB-CLSHG4503903 Cloudy (40%-90%)</v>
      </c>
      <c r="U3338" s="92">
        <f>IF(COUNTIF(T$2:T3337,T3338)&gt;=1,0,1)</f>
        <v>0</v>
      </c>
      <c r="V3338" s="95" t="s">
        <v>1182</v>
      </c>
      <c r="W3338" s="86">
        <f t="shared" si="628"/>
        <v>2023</v>
      </c>
      <c r="X3338" s="86" t="str">
        <f t="shared" si="629"/>
        <v>04</v>
      </c>
      <c r="Y3338" s="86">
        <f t="shared" si="630"/>
        <v>23</v>
      </c>
      <c r="Z3338" s="86" t="str">
        <f t="shared" si="631"/>
        <v>22</v>
      </c>
      <c r="AA3338" s="86" t="str">
        <f t="shared" si="632"/>
        <v>05</v>
      </c>
      <c r="AB3338" s="86" t="str">
        <f t="shared" si="633"/>
        <v>09</v>
      </c>
      <c r="AC3338" s="86" t="str">
        <f t="shared" si="635"/>
        <v>CLS_HG_2500X1254px_16m_L8-9_L1_20230423_40CC</v>
      </c>
      <c r="AD3338" s="41" t="s">
        <v>1183</v>
      </c>
    </row>
    <row r="3339" spans="2:30" x14ac:dyDescent="0.25">
      <c r="B3339" s="92" t="s">
        <v>3876</v>
      </c>
      <c r="C3339" s="92" t="s">
        <v>3817</v>
      </c>
      <c r="D3339" s="93" t="s">
        <v>3999</v>
      </c>
      <c r="E3339" s="44" t="b">
        <v>1</v>
      </c>
      <c r="F3339" s="44" t="s">
        <v>3813</v>
      </c>
      <c r="G3339" s="93" t="s">
        <v>12</v>
      </c>
      <c r="H3339" s="92" t="s">
        <v>73</v>
      </c>
      <c r="I3339" s="81">
        <v>45038</v>
      </c>
      <c r="J3339" s="44">
        <v>31.4</v>
      </c>
      <c r="K3339" s="2" t="s">
        <v>4029</v>
      </c>
      <c r="L3339" s="94">
        <v>89.5</v>
      </c>
      <c r="M3339" t="s">
        <v>3869</v>
      </c>
      <c r="N3339" s="44" t="s">
        <v>85</v>
      </c>
      <c r="O3339" s="2" t="s">
        <v>3868</v>
      </c>
      <c r="P3339" s="44" t="str">
        <f>VLOOKUP(I3339,Period!A:B,2,FALSE)</f>
        <v>2023H1</v>
      </c>
      <c r="Q3339" s="94">
        <f t="shared" si="627"/>
        <v>91.65</v>
      </c>
      <c r="R3339" s="44">
        <f t="shared" si="625"/>
        <v>100</v>
      </c>
      <c r="S3339" t="str">
        <f t="shared" si="634"/>
        <v>04 Overcast (100%)</v>
      </c>
      <c r="T3339" s="92" t="str">
        <f t="shared" si="626"/>
        <v>45038L8-9_L1CDM-MLB-CLSHG4503804 Overcast (100%)</v>
      </c>
      <c r="U3339" s="92">
        <f>IF(COUNTIF(T$2:T3338,T3339)&gt;=1,0,1)</f>
        <v>1</v>
      </c>
      <c r="V3339" s="95" t="s">
        <v>1182</v>
      </c>
      <c r="W3339" s="86">
        <f t="shared" si="628"/>
        <v>2023</v>
      </c>
      <c r="X3339" s="86" t="str">
        <f t="shared" si="629"/>
        <v>04</v>
      </c>
      <c r="Y3339" s="86">
        <f t="shared" si="630"/>
        <v>22</v>
      </c>
      <c r="Z3339" s="86" t="str">
        <f t="shared" si="631"/>
        <v>22</v>
      </c>
      <c r="AA3339" s="86" t="str">
        <f t="shared" si="632"/>
        <v>12</v>
      </c>
      <c r="AB3339" s="86" t="str">
        <f t="shared" si="633"/>
        <v>03</v>
      </c>
      <c r="AC3339" s="86" t="str">
        <f t="shared" si="635"/>
        <v>CLS_HG_2500X1254px_16m_L8-9_L1_20230422_100CC</v>
      </c>
      <c r="AD3339" s="41" t="s">
        <v>1183</v>
      </c>
    </row>
    <row r="3340" spans="2:30" x14ac:dyDescent="0.25">
      <c r="B3340" s="92" t="s">
        <v>3876</v>
      </c>
      <c r="C3340" s="92" t="s">
        <v>3817</v>
      </c>
      <c r="D3340" s="93" t="s">
        <v>3999</v>
      </c>
      <c r="E3340" s="44" t="b">
        <v>1</v>
      </c>
      <c r="F3340" s="44" t="s">
        <v>3813</v>
      </c>
      <c r="G3340" s="93" t="s">
        <v>12</v>
      </c>
      <c r="H3340" s="92" t="s">
        <v>73</v>
      </c>
      <c r="I3340" s="81">
        <v>45038</v>
      </c>
      <c r="J3340" s="44">
        <v>32.700000000000003</v>
      </c>
      <c r="K3340" s="2" t="s">
        <v>4030</v>
      </c>
      <c r="L3340" s="94">
        <v>93.8</v>
      </c>
      <c r="M3340" t="s">
        <v>3869</v>
      </c>
      <c r="N3340" s="44" t="s">
        <v>85</v>
      </c>
      <c r="O3340" s="2" t="s">
        <v>3868</v>
      </c>
      <c r="P3340" s="44" t="str">
        <f>VLOOKUP(I3340,Period!A:B,2,FALSE)</f>
        <v>2023H1</v>
      </c>
      <c r="Q3340" s="94">
        <f t="shared" si="627"/>
        <v>91.65</v>
      </c>
      <c r="R3340" s="44">
        <f t="shared" si="625"/>
        <v>100</v>
      </c>
      <c r="S3340" t="str">
        <f t="shared" si="634"/>
        <v>04 Overcast (100%)</v>
      </c>
      <c r="T3340" s="92" t="str">
        <f t="shared" si="626"/>
        <v>45038L8-9_L1CDM-MLB-CLSHG4503804 Overcast (100%)</v>
      </c>
      <c r="U3340" s="92">
        <f>IF(COUNTIF(T$2:T3339,T3340)&gt;=1,0,1)</f>
        <v>0</v>
      </c>
      <c r="V3340" s="95" t="s">
        <v>1182</v>
      </c>
      <c r="W3340" s="86">
        <f t="shared" si="628"/>
        <v>2023</v>
      </c>
      <c r="X3340" s="86" t="str">
        <f t="shared" si="629"/>
        <v>04</v>
      </c>
      <c r="Y3340" s="86">
        <f t="shared" si="630"/>
        <v>22</v>
      </c>
      <c r="Z3340" s="86" t="str">
        <f t="shared" si="631"/>
        <v>22</v>
      </c>
      <c r="AA3340" s="86" t="str">
        <f t="shared" si="632"/>
        <v>11</v>
      </c>
      <c r="AB3340" s="86" t="str">
        <f t="shared" si="633"/>
        <v>39</v>
      </c>
      <c r="AC3340" s="86" t="str">
        <f t="shared" si="635"/>
        <v>CLS_HG_2500X1254px_16m_L8-9_L1_20230422_100CC</v>
      </c>
      <c r="AD3340" s="41" t="s">
        <v>1183</v>
      </c>
    </row>
    <row r="3341" spans="2:30" x14ac:dyDescent="0.25">
      <c r="B3341" s="92" t="s">
        <v>3876</v>
      </c>
      <c r="C3341" s="92" t="s">
        <v>3817</v>
      </c>
      <c r="D3341" s="93" t="s">
        <v>3999</v>
      </c>
      <c r="E3341" s="44" t="b">
        <v>1</v>
      </c>
      <c r="F3341" s="44" t="s">
        <v>3813</v>
      </c>
      <c r="G3341" s="93" t="s">
        <v>12</v>
      </c>
      <c r="H3341" s="92" t="s">
        <v>73</v>
      </c>
      <c r="I3341" s="81">
        <v>45031</v>
      </c>
      <c r="J3341" s="44">
        <v>33.299999999999997</v>
      </c>
      <c r="K3341" s="2" t="s">
        <v>4031</v>
      </c>
      <c r="L3341" s="94">
        <v>100</v>
      </c>
      <c r="M3341" t="s">
        <v>3869</v>
      </c>
      <c r="N3341" s="44" t="s">
        <v>85</v>
      </c>
      <c r="O3341" s="2" t="s">
        <v>3868</v>
      </c>
      <c r="P3341" s="44" t="str">
        <f>VLOOKUP(I3341,Period!A:B,2,FALSE)</f>
        <v>2023H1</v>
      </c>
      <c r="Q3341" s="94">
        <f t="shared" si="627"/>
        <v>100</v>
      </c>
      <c r="R3341" s="44">
        <f t="shared" si="625"/>
        <v>100</v>
      </c>
      <c r="S3341" t="str">
        <f t="shared" si="634"/>
        <v>04 Overcast (100%)</v>
      </c>
      <c r="T3341" s="92" t="str">
        <f t="shared" si="626"/>
        <v>45031L8-9_L1CDM-MLB-CLSHG4503104 Overcast (100%)</v>
      </c>
      <c r="U3341" s="92">
        <f>IF(COUNTIF(T$2:T3340,T3341)&gt;=1,0,1)</f>
        <v>1</v>
      </c>
      <c r="V3341" s="95" t="s">
        <v>1182</v>
      </c>
      <c r="W3341" s="86">
        <f t="shared" si="628"/>
        <v>2023</v>
      </c>
      <c r="X3341" s="86" t="str">
        <f t="shared" si="629"/>
        <v>04</v>
      </c>
      <c r="Y3341" s="86">
        <f t="shared" si="630"/>
        <v>15</v>
      </c>
      <c r="Z3341" s="86" t="str">
        <f t="shared" si="631"/>
        <v>22</v>
      </c>
      <c r="AA3341" s="86" t="str">
        <f t="shared" si="632"/>
        <v>05</v>
      </c>
      <c r="AB3341" s="86" t="str">
        <f t="shared" si="633"/>
        <v>52</v>
      </c>
      <c r="AC3341" s="86" t="str">
        <f t="shared" si="635"/>
        <v>CLS_HG_2500X1254px_16m_L8-9_L1_20230415_100CC</v>
      </c>
      <c r="AD3341" s="41" t="s">
        <v>1183</v>
      </c>
    </row>
    <row r="3342" spans="2:30" x14ac:dyDescent="0.25">
      <c r="B3342" s="92" t="s">
        <v>3876</v>
      </c>
      <c r="C3342" s="92" t="s">
        <v>3817</v>
      </c>
      <c r="D3342" s="93" t="s">
        <v>3999</v>
      </c>
      <c r="E3342" s="44" t="b">
        <v>1</v>
      </c>
      <c r="F3342" s="44" t="s">
        <v>3813</v>
      </c>
      <c r="G3342" s="93" t="s">
        <v>12</v>
      </c>
      <c r="H3342" s="92" t="s">
        <v>73</v>
      </c>
      <c r="I3342" s="81">
        <v>45031</v>
      </c>
      <c r="J3342" s="44">
        <v>34.6</v>
      </c>
      <c r="K3342" s="2" t="s">
        <v>4032</v>
      </c>
      <c r="L3342" s="94">
        <v>100</v>
      </c>
      <c r="M3342" t="s">
        <v>3869</v>
      </c>
      <c r="N3342" s="44" t="s">
        <v>85</v>
      </c>
      <c r="O3342" s="2" t="s">
        <v>3868</v>
      </c>
      <c r="P3342" s="44" t="str">
        <f>VLOOKUP(I3342,Period!A:B,2,FALSE)</f>
        <v>2023H1</v>
      </c>
      <c r="Q3342" s="94">
        <f t="shared" si="627"/>
        <v>100</v>
      </c>
      <c r="R3342" s="44">
        <f t="shared" si="625"/>
        <v>100</v>
      </c>
      <c r="S3342" t="str">
        <f t="shared" si="634"/>
        <v>04 Overcast (100%)</v>
      </c>
      <c r="T3342" s="92" t="str">
        <f t="shared" si="626"/>
        <v>45031L8-9_L1CDM-MLB-CLSHG4503104 Overcast (100%)</v>
      </c>
      <c r="U3342" s="92">
        <f>IF(COUNTIF(T$2:T3341,T3342)&gt;=1,0,1)</f>
        <v>0</v>
      </c>
      <c r="V3342" s="95" t="s">
        <v>1182</v>
      </c>
      <c r="W3342" s="86">
        <f t="shared" si="628"/>
        <v>2023</v>
      </c>
      <c r="X3342" s="86" t="str">
        <f t="shared" si="629"/>
        <v>04</v>
      </c>
      <c r="Y3342" s="86">
        <f t="shared" si="630"/>
        <v>15</v>
      </c>
      <c r="Z3342" s="86" t="str">
        <f t="shared" si="631"/>
        <v>22</v>
      </c>
      <c r="AA3342" s="86" t="str">
        <f t="shared" si="632"/>
        <v>05</v>
      </c>
      <c r="AB3342" s="86" t="str">
        <f t="shared" si="633"/>
        <v>28</v>
      </c>
      <c r="AC3342" s="86" t="str">
        <f t="shared" si="635"/>
        <v>CLS_HG_2500X1254px_16m_L8-9_L1_20230415_100CC</v>
      </c>
      <c r="AD3342" s="41" t="s">
        <v>1183</v>
      </c>
    </row>
    <row r="3343" spans="2:30" x14ac:dyDescent="0.25">
      <c r="B3343" s="92" t="s">
        <v>3876</v>
      </c>
      <c r="C3343" s="92" t="s">
        <v>3817</v>
      </c>
      <c r="D3343" s="93" t="s">
        <v>3999</v>
      </c>
      <c r="E3343" s="44" t="b">
        <v>1</v>
      </c>
      <c r="F3343" s="44" t="s">
        <v>3813</v>
      </c>
      <c r="G3343" s="93" t="s">
        <v>12</v>
      </c>
      <c r="H3343" s="92" t="s">
        <v>73</v>
      </c>
      <c r="I3343" s="96">
        <v>45030</v>
      </c>
      <c r="J3343" s="44">
        <v>33.5</v>
      </c>
      <c r="K3343" s="2" t="s">
        <v>4033</v>
      </c>
      <c r="L3343" s="94">
        <v>53.6</v>
      </c>
      <c r="M3343" t="s">
        <v>3869</v>
      </c>
      <c r="N3343" s="44" t="s">
        <v>85</v>
      </c>
      <c r="O3343" s="2" t="s">
        <v>3868</v>
      </c>
      <c r="P3343" s="44" t="str">
        <f>VLOOKUP(I3343,Period!A:B,2,FALSE)</f>
        <v>2023H1</v>
      </c>
      <c r="Q3343" s="94">
        <f t="shared" si="627"/>
        <v>76.8</v>
      </c>
      <c r="R3343" s="44">
        <f t="shared" si="625"/>
        <v>80</v>
      </c>
      <c r="S3343" t="str">
        <f t="shared" si="634"/>
        <v>03 Cloudy (40%-90%)</v>
      </c>
      <c r="T3343" s="92" t="str">
        <f t="shared" si="626"/>
        <v>45030L8-9_L1CDM-MLB-CLSHG4503003 Cloudy (40%-90%)</v>
      </c>
      <c r="U3343" s="92">
        <f>IF(COUNTIF(T$2:T3342,T3343)&gt;=1,0,1)</f>
        <v>1</v>
      </c>
      <c r="V3343" s="95" t="s">
        <v>1182</v>
      </c>
      <c r="W3343" s="86">
        <f t="shared" si="628"/>
        <v>2023</v>
      </c>
      <c r="X3343" s="86" t="str">
        <f t="shared" si="629"/>
        <v>04</v>
      </c>
      <c r="Y3343" s="86">
        <f t="shared" si="630"/>
        <v>14</v>
      </c>
      <c r="Z3343" s="86" t="str">
        <f t="shared" si="631"/>
        <v>22</v>
      </c>
      <c r="AA3343" s="86" t="str">
        <f t="shared" si="632"/>
        <v>11</v>
      </c>
      <c r="AB3343" s="86" t="str">
        <f t="shared" si="633"/>
        <v>46</v>
      </c>
      <c r="AC3343" s="86" t="str">
        <f t="shared" si="635"/>
        <v>CLS_HG_2500X1254px_16m_L8-9_L1_20230414_80CC</v>
      </c>
      <c r="AD3343" s="41" t="s">
        <v>1183</v>
      </c>
    </row>
    <row r="3344" spans="2:30" x14ac:dyDescent="0.25">
      <c r="B3344" s="92" t="s">
        <v>3876</v>
      </c>
      <c r="C3344" s="92" t="s">
        <v>3817</v>
      </c>
      <c r="D3344" s="93" t="s">
        <v>3999</v>
      </c>
      <c r="E3344" s="44" t="b">
        <v>1</v>
      </c>
      <c r="F3344" s="44" t="s">
        <v>3813</v>
      </c>
      <c r="G3344" s="93" t="s">
        <v>12</v>
      </c>
      <c r="H3344" s="92" t="s">
        <v>73</v>
      </c>
      <c r="I3344" s="96">
        <v>45030</v>
      </c>
      <c r="J3344" s="44">
        <v>34.799999999999997</v>
      </c>
      <c r="K3344" s="2" t="s">
        <v>4034</v>
      </c>
      <c r="L3344" s="94">
        <v>100</v>
      </c>
      <c r="M3344" t="s">
        <v>3869</v>
      </c>
      <c r="N3344" s="44" t="s">
        <v>85</v>
      </c>
      <c r="O3344" s="2" t="s">
        <v>3868</v>
      </c>
      <c r="P3344" s="44" t="str">
        <f>VLOOKUP(I3344,Period!A:B,2,FALSE)</f>
        <v>2023H1</v>
      </c>
      <c r="Q3344" s="94">
        <f t="shared" si="627"/>
        <v>76.8</v>
      </c>
      <c r="R3344" s="44">
        <f t="shared" si="625"/>
        <v>80</v>
      </c>
      <c r="S3344" t="str">
        <f t="shared" si="634"/>
        <v>03 Cloudy (40%-90%)</v>
      </c>
      <c r="T3344" s="92" t="str">
        <f t="shared" si="626"/>
        <v>45030L8-9_L1CDM-MLB-CLSHG4503003 Cloudy (40%-90%)</v>
      </c>
      <c r="U3344" s="92">
        <f>IF(COUNTIF(T$2:T3343,T3344)&gt;=1,0,1)</f>
        <v>0</v>
      </c>
      <c r="V3344" s="95" t="s">
        <v>1182</v>
      </c>
      <c r="W3344" s="86">
        <f t="shared" si="628"/>
        <v>2023</v>
      </c>
      <c r="X3344" s="86" t="str">
        <f t="shared" si="629"/>
        <v>04</v>
      </c>
      <c r="Y3344" s="86">
        <f t="shared" si="630"/>
        <v>14</v>
      </c>
      <c r="Z3344" s="86" t="str">
        <f t="shared" si="631"/>
        <v>22</v>
      </c>
      <c r="AA3344" s="86" t="str">
        <f t="shared" si="632"/>
        <v>11</v>
      </c>
      <c r="AB3344" s="86" t="str">
        <f t="shared" si="633"/>
        <v>22</v>
      </c>
      <c r="AC3344" s="86" t="str">
        <f t="shared" si="635"/>
        <v>CLS_HG_2500X1254px_16m_L8-9_L1_20230414_80CC</v>
      </c>
      <c r="AD3344" s="41" t="s">
        <v>1183</v>
      </c>
    </row>
    <row r="3345" spans="2:30" x14ac:dyDescent="0.25">
      <c r="B3345" s="92" t="s">
        <v>3876</v>
      </c>
      <c r="C3345" s="92" t="s">
        <v>3817</v>
      </c>
      <c r="D3345" s="93" t="s">
        <v>3999</v>
      </c>
      <c r="E3345" s="44" t="b">
        <v>1</v>
      </c>
      <c r="F3345" s="44" t="s">
        <v>3813</v>
      </c>
      <c r="G3345" s="93" t="s">
        <v>12</v>
      </c>
      <c r="H3345" s="92" t="s">
        <v>73</v>
      </c>
      <c r="I3345" s="96">
        <v>45023</v>
      </c>
      <c r="J3345" s="44">
        <v>35.5</v>
      </c>
      <c r="K3345" s="2" t="s">
        <v>4035</v>
      </c>
      <c r="L3345" s="94">
        <v>28.6</v>
      </c>
      <c r="M3345" t="s">
        <v>3869</v>
      </c>
      <c r="N3345" s="44" t="s">
        <v>85</v>
      </c>
      <c r="O3345" s="2" t="s">
        <v>3868</v>
      </c>
      <c r="P3345" s="44" t="str">
        <f>VLOOKUP(I3345,Period!A:B,2,FALSE)</f>
        <v>2023H1</v>
      </c>
      <c r="Q3345" s="94">
        <f t="shared" si="627"/>
        <v>28.6</v>
      </c>
      <c r="R3345" s="44">
        <f t="shared" si="625"/>
        <v>30</v>
      </c>
      <c r="S3345" t="str">
        <f t="shared" si="634"/>
        <v>02 Sunny (10%-30%)</v>
      </c>
      <c r="T3345" s="92" t="str">
        <f t="shared" si="626"/>
        <v>45023L8-9_L1CDM-MLB-CLSHG4502302 Sunny (10%-30%)</v>
      </c>
      <c r="U3345" s="92">
        <f>IF(COUNTIF(T$2:T3344,T3345)&gt;=1,0,1)</f>
        <v>1</v>
      </c>
      <c r="V3345" s="95" t="s">
        <v>1182</v>
      </c>
      <c r="W3345" s="86">
        <f t="shared" si="628"/>
        <v>2023</v>
      </c>
      <c r="X3345" s="86" t="str">
        <f t="shared" si="629"/>
        <v>04</v>
      </c>
      <c r="Y3345" s="86" t="str">
        <f t="shared" si="630"/>
        <v>07</v>
      </c>
      <c r="Z3345" s="86" t="str">
        <f t="shared" si="631"/>
        <v>22</v>
      </c>
      <c r="AA3345" s="86" t="str">
        <f t="shared" si="632"/>
        <v>05</v>
      </c>
      <c r="AB3345" s="86" t="str">
        <f t="shared" si="633"/>
        <v>40</v>
      </c>
      <c r="AC3345" s="86" t="str">
        <f t="shared" si="635"/>
        <v>CLS_HG_2500X1254px_16m_L8-9_L1_20230407_30CC</v>
      </c>
      <c r="AD3345" s="41" t="s">
        <v>1183</v>
      </c>
    </row>
    <row r="3346" spans="2:30" x14ac:dyDescent="0.25">
      <c r="B3346" s="92" t="s">
        <v>3876</v>
      </c>
      <c r="C3346" s="92" t="s">
        <v>3817</v>
      </c>
      <c r="D3346" s="93" t="s">
        <v>3999</v>
      </c>
      <c r="E3346" s="44" t="b">
        <v>1</v>
      </c>
      <c r="F3346" s="44" t="s">
        <v>3813</v>
      </c>
      <c r="G3346" s="93" t="s">
        <v>12</v>
      </c>
      <c r="H3346" s="92" t="s">
        <v>73</v>
      </c>
      <c r="I3346" s="81">
        <v>45022</v>
      </c>
      <c r="J3346" s="44">
        <v>35.799999999999997</v>
      </c>
      <c r="K3346" s="2" t="s">
        <v>4036</v>
      </c>
      <c r="L3346" s="94">
        <v>22.9</v>
      </c>
      <c r="M3346" t="s">
        <v>3869</v>
      </c>
      <c r="N3346" s="44" t="s">
        <v>85</v>
      </c>
      <c r="O3346" s="2" t="s">
        <v>3868</v>
      </c>
      <c r="P3346" s="44" t="str">
        <f>VLOOKUP(I3346,Period!A:B,2,FALSE)</f>
        <v>2023H1</v>
      </c>
      <c r="Q3346" s="94">
        <f t="shared" si="627"/>
        <v>51.8</v>
      </c>
      <c r="R3346" s="44">
        <f t="shared" si="625"/>
        <v>60</v>
      </c>
      <c r="S3346" t="str">
        <f t="shared" si="634"/>
        <v>03 Cloudy (40%-90%)</v>
      </c>
      <c r="T3346" s="92" t="str">
        <f t="shared" si="626"/>
        <v>45022L8-9_L1CDM-MLB-CLSHG4502203 Cloudy (40%-90%)</v>
      </c>
      <c r="U3346" s="92">
        <f>IF(COUNTIF(T$2:T3345,T3346)&gt;=1,0,1)</f>
        <v>1</v>
      </c>
      <c r="V3346" s="95" t="s">
        <v>1182</v>
      </c>
      <c r="W3346" s="86">
        <f t="shared" si="628"/>
        <v>2023</v>
      </c>
      <c r="X3346" s="86" t="str">
        <f t="shared" si="629"/>
        <v>04</v>
      </c>
      <c r="Y3346" s="86" t="str">
        <f t="shared" si="630"/>
        <v>06</v>
      </c>
      <c r="Z3346" s="86" t="str">
        <f t="shared" si="631"/>
        <v>22</v>
      </c>
      <c r="AA3346" s="86" t="str">
        <f t="shared" si="632"/>
        <v>12</v>
      </c>
      <c r="AB3346" s="86" t="str">
        <f t="shared" si="633"/>
        <v>09</v>
      </c>
      <c r="AC3346" s="86" t="str">
        <f t="shared" si="635"/>
        <v>CLS_HG_2500X1254px_16m_L8-9_L1_20230406_60CC</v>
      </c>
      <c r="AD3346" s="41" t="s">
        <v>1183</v>
      </c>
    </row>
    <row r="3347" spans="2:30" x14ac:dyDescent="0.25">
      <c r="B3347" s="92" t="s">
        <v>3876</v>
      </c>
      <c r="C3347" s="92" t="s">
        <v>3817</v>
      </c>
      <c r="D3347" s="93" t="s">
        <v>3999</v>
      </c>
      <c r="E3347" s="44" t="b">
        <v>1</v>
      </c>
      <c r="F3347" s="44" t="s">
        <v>3813</v>
      </c>
      <c r="G3347" s="93" t="s">
        <v>12</v>
      </c>
      <c r="H3347" s="92" t="s">
        <v>73</v>
      </c>
      <c r="I3347" s="81">
        <v>45022</v>
      </c>
      <c r="J3347" s="44">
        <v>37</v>
      </c>
      <c r="K3347" s="2" t="s">
        <v>4037</v>
      </c>
      <c r="L3347" s="94">
        <v>80.7</v>
      </c>
      <c r="M3347" t="s">
        <v>3869</v>
      </c>
      <c r="N3347" s="44" t="s">
        <v>85</v>
      </c>
      <c r="O3347" s="2" t="s">
        <v>3868</v>
      </c>
      <c r="P3347" s="44" t="str">
        <f>VLOOKUP(I3347,Period!A:B,2,FALSE)</f>
        <v>2023H1</v>
      </c>
      <c r="Q3347" s="94">
        <f t="shared" si="627"/>
        <v>51.8</v>
      </c>
      <c r="R3347" s="44">
        <f t="shared" si="625"/>
        <v>60</v>
      </c>
      <c r="S3347" t="str">
        <f t="shared" si="634"/>
        <v>03 Cloudy (40%-90%)</v>
      </c>
      <c r="T3347" s="92" t="str">
        <f t="shared" si="626"/>
        <v>45022L8-9_L1CDM-MLB-CLSHG4502203 Cloudy (40%-90%)</v>
      </c>
      <c r="U3347" s="92">
        <f>IF(COUNTIF(T$2:T3346,T3347)&gt;=1,0,1)</f>
        <v>0</v>
      </c>
      <c r="V3347" s="95" t="s">
        <v>1182</v>
      </c>
      <c r="W3347" s="86">
        <f t="shared" si="628"/>
        <v>2023</v>
      </c>
      <c r="X3347" s="86" t="str">
        <f t="shared" si="629"/>
        <v>04</v>
      </c>
      <c r="Y3347" s="86" t="str">
        <f t="shared" si="630"/>
        <v>06</v>
      </c>
      <c r="Z3347" s="86" t="str">
        <f t="shared" si="631"/>
        <v>22</v>
      </c>
      <c r="AA3347" s="86" t="str">
        <f t="shared" si="632"/>
        <v>11</v>
      </c>
      <c r="AB3347" s="86" t="str">
        <f t="shared" si="633"/>
        <v>45</v>
      </c>
      <c r="AC3347" s="86" t="str">
        <f t="shared" si="635"/>
        <v>CLS_HG_2500X1254px_16m_L8-9_L1_20230406_60CC</v>
      </c>
      <c r="AD3347" s="41" t="s">
        <v>1183</v>
      </c>
    </row>
    <row r="3348" spans="2:30" x14ac:dyDescent="0.25">
      <c r="B3348" s="92" t="s">
        <v>3876</v>
      </c>
      <c r="C3348" s="92" t="s">
        <v>3817</v>
      </c>
      <c r="D3348" s="93" t="s">
        <v>3999</v>
      </c>
      <c r="E3348" s="44" t="b">
        <v>1</v>
      </c>
      <c r="F3348" s="44" t="s">
        <v>3813</v>
      </c>
      <c r="G3348" s="93" t="s">
        <v>12</v>
      </c>
      <c r="H3348" s="92" t="s">
        <v>73</v>
      </c>
      <c r="I3348" s="81">
        <v>45015</v>
      </c>
      <c r="J3348" s="44">
        <v>37.700000000000003</v>
      </c>
      <c r="K3348" s="2" t="s">
        <v>4038</v>
      </c>
      <c r="L3348" s="94">
        <v>11.1</v>
      </c>
      <c r="M3348" t="s">
        <v>3869</v>
      </c>
      <c r="N3348" s="44" t="s">
        <v>85</v>
      </c>
      <c r="O3348" s="2" t="s">
        <v>3868</v>
      </c>
      <c r="P3348" s="44" t="str">
        <f>VLOOKUP(I3348,Period!A:B,2,FALSE)</f>
        <v>2023H1</v>
      </c>
      <c r="Q3348" s="94">
        <f t="shared" si="627"/>
        <v>17.45</v>
      </c>
      <c r="R3348" s="44">
        <f t="shared" si="625"/>
        <v>20</v>
      </c>
      <c r="S3348" t="str">
        <f t="shared" si="634"/>
        <v>02 Sunny (10%-30%)</v>
      </c>
      <c r="T3348" s="92" t="str">
        <f t="shared" si="626"/>
        <v>45015L8-9_L1CDM-MLB-CLSHG4501502 Sunny (10%-30%)</v>
      </c>
      <c r="U3348" s="92">
        <f>IF(COUNTIF(T$2:T3347,T3348)&gt;=1,0,1)</f>
        <v>1</v>
      </c>
      <c r="V3348" s="95" t="s">
        <v>1182</v>
      </c>
      <c r="W3348" s="86">
        <f t="shared" si="628"/>
        <v>2023</v>
      </c>
      <c r="X3348" s="86" t="str">
        <f t="shared" si="629"/>
        <v>03</v>
      </c>
      <c r="Y3348" s="86">
        <f t="shared" si="630"/>
        <v>30</v>
      </c>
      <c r="Z3348" s="86" t="str">
        <f t="shared" si="631"/>
        <v>22</v>
      </c>
      <c r="AA3348" s="86" t="str">
        <f t="shared" si="632"/>
        <v>05</v>
      </c>
      <c r="AB3348" s="86" t="str">
        <f t="shared" si="633"/>
        <v>59</v>
      </c>
      <c r="AC3348" s="86" t="str">
        <f t="shared" si="635"/>
        <v>CLS_HG_2500X1254px_16m_L8-9_L1_20230330_20CC</v>
      </c>
      <c r="AD3348" s="41" t="s">
        <v>1183</v>
      </c>
    </row>
    <row r="3349" spans="2:30" x14ac:dyDescent="0.25">
      <c r="B3349" s="92" t="s">
        <v>3876</v>
      </c>
      <c r="C3349" s="92" t="s">
        <v>3817</v>
      </c>
      <c r="D3349" s="93" t="s">
        <v>3999</v>
      </c>
      <c r="E3349" s="44" t="b">
        <v>1</v>
      </c>
      <c r="F3349" s="44" t="s">
        <v>3813</v>
      </c>
      <c r="G3349" s="93" t="s">
        <v>12</v>
      </c>
      <c r="H3349" s="92" t="s">
        <v>73</v>
      </c>
      <c r="I3349" s="81">
        <v>45015</v>
      </c>
      <c r="J3349" s="44">
        <v>38.9</v>
      </c>
      <c r="K3349" s="2" t="s">
        <v>4039</v>
      </c>
      <c r="L3349" s="94">
        <v>23.8</v>
      </c>
      <c r="M3349" t="s">
        <v>3869</v>
      </c>
      <c r="N3349" s="44" t="s">
        <v>85</v>
      </c>
      <c r="O3349" s="2" t="s">
        <v>3868</v>
      </c>
      <c r="P3349" s="44" t="str">
        <f>VLOOKUP(I3349,Period!A:B,2,FALSE)</f>
        <v>2023H1</v>
      </c>
      <c r="Q3349" s="94">
        <f t="shared" si="627"/>
        <v>17.45</v>
      </c>
      <c r="R3349" s="44">
        <f t="shared" si="625"/>
        <v>20</v>
      </c>
      <c r="S3349" t="str">
        <f t="shared" si="634"/>
        <v>02 Sunny (10%-30%)</v>
      </c>
      <c r="T3349" s="92" t="str">
        <f t="shared" si="626"/>
        <v>45015L8-9_L1CDM-MLB-CLSHG4501502 Sunny (10%-30%)</v>
      </c>
      <c r="U3349" s="92">
        <f>IF(COUNTIF(T$2:T3348,T3349)&gt;=1,0,1)</f>
        <v>0</v>
      </c>
      <c r="V3349" s="95" t="s">
        <v>1182</v>
      </c>
      <c r="W3349" s="86">
        <f t="shared" si="628"/>
        <v>2023</v>
      </c>
      <c r="X3349" s="86" t="str">
        <f t="shared" si="629"/>
        <v>03</v>
      </c>
      <c r="Y3349" s="86">
        <f t="shared" si="630"/>
        <v>30</v>
      </c>
      <c r="Z3349" s="86" t="str">
        <f t="shared" si="631"/>
        <v>22</v>
      </c>
      <c r="AA3349" s="86" t="str">
        <f t="shared" si="632"/>
        <v>05</v>
      </c>
      <c r="AB3349" s="86" t="str">
        <f t="shared" si="633"/>
        <v>35</v>
      </c>
      <c r="AC3349" s="86" t="str">
        <f t="shared" si="635"/>
        <v>CLS_HG_2500X1254px_16m_L8-9_L1_20230330_20CC</v>
      </c>
      <c r="AD3349" s="41" t="s">
        <v>1183</v>
      </c>
    </row>
    <row r="3350" spans="2:30" x14ac:dyDescent="0.25">
      <c r="B3350" s="92" t="s">
        <v>3876</v>
      </c>
      <c r="C3350" s="92" t="s">
        <v>3817</v>
      </c>
      <c r="D3350" s="93" t="s">
        <v>3999</v>
      </c>
      <c r="E3350" s="44" t="b">
        <v>1</v>
      </c>
      <c r="F3350" s="44" t="s">
        <v>3813</v>
      </c>
      <c r="G3350" s="93" t="s">
        <v>12</v>
      </c>
      <c r="H3350" s="92" t="s">
        <v>73</v>
      </c>
      <c r="I3350" s="96">
        <v>45014</v>
      </c>
      <c r="J3350" s="44">
        <v>38</v>
      </c>
      <c r="K3350" s="2" t="s">
        <v>4040</v>
      </c>
      <c r="L3350" s="94">
        <v>17.899999999999999</v>
      </c>
      <c r="M3350" t="s">
        <v>3869</v>
      </c>
      <c r="N3350" s="44" t="s">
        <v>85</v>
      </c>
      <c r="O3350" s="2" t="s">
        <v>3868</v>
      </c>
      <c r="P3350" s="44" t="str">
        <f>VLOOKUP(I3350,Period!A:B,2,FALSE)</f>
        <v>2023H1</v>
      </c>
      <c r="Q3350" s="94">
        <f t="shared" si="627"/>
        <v>24.299999999999997</v>
      </c>
      <c r="R3350" s="44">
        <f t="shared" si="625"/>
        <v>30</v>
      </c>
      <c r="S3350" t="str">
        <f t="shared" si="634"/>
        <v>02 Sunny (10%-30%)</v>
      </c>
      <c r="T3350" s="92" t="str">
        <f t="shared" si="626"/>
        <v>45014L8-9_L1CDM-MLB-CLSHG4501402 Sunny (10%-30%)</v>
      </c>
      <c r="U3350" s="92">
        <f>IF(COUNTIF(T$2:T3349,T3350)&gt;=1,0,1)</f>
        <v>1</v>
      </c>
      <c r="V3350" s="95" t="s">
        <v>1182</v>
      </c>
      <c r="W3350" s="86">
        <f t="shared" si="628"/>
        <v>2023</v>
      </c>
      <c r="X3350" s="86" t="str">
        <f t="shared" si="629"/>
        <v>03</v>
      </c>
      <c r="Y3350" s="86">
        <f t="shared" si="630"/>
        <v>29</v>
      </c>
      <c r="Z3350" s="86" t="str">
        <f t="shared" si="631"/>
        <v>22</v>
      </c>
      <c r="AA3350" s="86" t="str">
        <f t="shared" si="632"/>
        <v>12</v>
      </c>
      <c r="AB3350" s="86" t="str">
        <f t="shared" si="633"/>
        <v>01</v>
      </c>
      <c r="AC3350" s="86" t="str">
        <f t="shared" si="635"/>
        <v>CLS_HG_2500X1254px_16m_L8-9_L1_20230329_30CC</v>
      </c>
      <c r="AD3350" s="41" t="s">
        <v>1183</v>
      </c>
    </row>
    <row r="3351" spans="2:30" x14ac:dyDescent="0.25">
      <c r="B3351" s="92" t="s">
        <v>3876</v>
      </c>
      <c r="C3351" s="92" t="s">
        <v>3817</v>
      </c>
      <c r="D3351" s="93" t="s">
        <v>3999</v>
      </c>
      <c r="E3351" s="44" t="b">
        <v>1</v>
      </c>
      <c r="F3351" s="44" t="s">
        <v>3813</v>
      </c>
      <c r="G3351" s="93" t="s">
        <v>12</v>
      </c>
      <c r="H3351" s="92" t="s">
        <v>73</v>
      </c>
      <c r="I3351" s="96">
        <v>45014</v>
      </c>
      <c r="J3351" s="44">
        <v>39.200000000000003</v>
      </c>
      <c r="K3351" s="2" t="s">
        <v>4041</v>
      </c>
      <c r="L3351" s="94">
        <v>30.7</v>
      </c>
      <c r="M3351" t="s">
        <v>3869</v>
      </c>
      <c r="N3351" s="44" t="s">
        <v>85</v>
      </c>
      <c r="O3351" s="2" t="s">
        <v>3868</v>
      </c>
      <c r="P3351" s="44" t="str">
        <f>VLOOKUP(I3351,Period!A:B,2,FALSE)</f>
        <v>2023H1</v>
      </c>
      <c r="Q3351" s="94">
        <f t="shared" si="627"/>
        <v>24.299999999999997</v>
      </c>
      <c r="R3351" s="44">
        <f t="shared" si="625"/>
        <v>30</v>
      </c>
      <c r="S3351" t="str">
        <f t="shared" si="634"/>
        <v>02 Sunny (10%-30%)</v>
      </c>
      <c r="T3351" s="92" t="str">
        <f t="shared" si="626"/>
        <v>45014L8-9_L1CDM-MLB-CLSHG4501402 Sunny (10%-30%)</v>
      </c>
      <c r="U3351" s="92">
        <f>IF(COUNTIF(T$2:T3350,T3351)&gt;=1,0,1)</f>
        <v>0</v>
      </c>
      <c r="V3351" s="95" t="s">
        <v>1182</v>
      </c>
      <c r="W3351" s="86">
        <f t="shared" si="628"/>
        <v>2023</v>
      </c>
      <c r="X3351" s="86" t="str">
        <f t="shared" si="629"/>
        <v>03</v>
      </c>
      <c r="Y3351" s="86">
        <f t="shared" si="630"/>
        <v>29</v>
      </c>
      <c r="Z3351" s="86" t="str">
        <f t="shared" si="631"/>
        <v>22</v>
      </c>
      <c r="AA3351" s="86" t="str">
        <f t="shared" si="632"/>
        <v>11</v>
      </c>
      <c r="AB3351" s="86" t="str">
        <f t="shared" si="633"/>
        <v>37</v>
      </c>
      <c r="AC3351" s="86" t="str">
        <f t="shared" si="635"/>
        <v>CLS_HG_2500X1254px_16m_L8-9_L1_20230329_30CC</v>
      </c>
      <c r="AD3351" s="41" t="s">
        <v>1183</v>
      </c>
    </row>
    <row r="3352" spans="2:30" x14ac:dyDescent="0.25">
      <c r="B3352" s="92" t="s">
        <v>3876</v>
      </c>
      <c r="C3352" s="92" t="s">
        <v>3817</v>
      </c>
      <c r="D3352" s="93" t="s">
        <v>3999</v>
      </c>
      <c r="E3352" s="44" t="b">
        <v>1</v>
      </c>
      <c r="F3352" s="44" t="s">
        <v>3813</v>
      </c>
      <c r="G3352" s="93" t="s">
        <v>12</v>
      </c>
      <c r="H3352" s="92" t="s">
        <v>73</v>
      </c>
      <c r="I3352" s="96">
        <v>45007</v>
      </c>
      <c r="J3352" s="44">
        <v>39.9</v>
      </c>
      <c r="K3352" s="2" t="s">
        <v>4031</v>
      </c>
      <c r="L3352" s="94">
        <v>4.2</v>
      </c>
      <c r="M3352" t="s">
        <v>3869</v>
      </c>
      <c r="N3352" s="44" t="s">
        <v>85</v>
      </c>
      <c r="O3352" s="2" t="s">
        <v>3868</v>
      </c>
      <c r="P3352" s="44" t="str">
        <f>VLOOKUP(I3352,Period!A:B,2,FALSE)</f>
        <v>2023H1</v>
      </c>
      <c r="Q3352" s="94">
        <f t="shared" si="627"/>
        <v>6.5500000000000007</v>
      </c>
      <c r="R3352" s="44">
        <f t="shared" si="625"/>
        <v>10</v>
      </c>
      <c r="S3352" t="str">
        <f t="shared" si="634"/>
        <v>02 Sunny (10%-30%)</v>
      </c>
      <c r="T3352" s="92" t="str">
        <f t="shared" si="626"/>
        <v>45007L8-9_L1CDM-MLB-CLSHG4500702 Sunny (10%-30%)</v>
      </c>
      <c r="U3352" s="92">
        <f>IF(COUNTIF(T$2:T3351,T3352)&gt;=1,0,1)</f>
        <v>1</v>
      </c>
      <c r="V3352" s="95" t="s">
        <v>1182</v>
      </c>
      <c r="W3352" s="86">
        <f t="shared" si="628"/>
        <v>2023</v>
      </c>
      <c r="X3352" s="86" t="str">
        <f t="shared" si="629"/>
        <v>03</v>
      </c>
      <c r="Y3352" s="86">
        <f t="shared" si="630"/>
        <v>22</v>
      </c>
      <c r="Z3352" s="86" t="str">
        <f t="shared" si="631"/>
        <v>22</v>
      </c>
      <c r="AA3352" s="86" t="str">
        <f t="shared" si="632"/>
        <v>05</v>
      </c>
      <c r="AB3352" s="86" t="str">
        <f t="shared" si="633"/>
        <v>52</v>
      </c>
      <c r="AC3352" s="86" t="str">
        <f t="shared" si="635"/>
        <v>CLS_HG_2500X1254px_16m_L8-9_L1_20230322_10CC</v>
      </c>
      <c r="AD3352" s="41" t="s">
        <v>1183</v>
      </c>
    </row>
    <row r="3353" spans="2:30" x14ac:dyDescent="0.25">
      <c r="B3353" s="92" t="s">
        <v>3876</v>
      </c>
      <c r="C3353" s="92" t="s">
        <v>3817</v>
      </c>
      <c r="D3353" s="93" t="s">
        <v>3999</v>
      </c>
      <c r="E3353" s="44" t="b">
        <v>1</v>
      </c>
      <c r="F3353" s="44" t="s">
        <v>3813</v>
      </c>
      <c r="G3353" s="93" t="s">
        <v>12</v>
      </c>
      <c r="H3353" s="92" t="s">
        <v>73</v>
      </c>
      <c r="I3353" s="96">
        <v>45007</v>
      </c>
      <c r="J3353" s="44">
        <v>41.1</v>
      </c>
      <c r="K3353" s="2" t="s">
        <v>4032</v>
      </c>
      <c r="L3353" s="94">
        <v>8.9</v>
      </c>
      <c r="M3353" t="s">
        <v>3869</v>
      </c>
      <c r="N3353" s="44" t="s">
        <v>85</v>
      </c>
      <c r="O3353" s="2" t="s">
        <v>3868</v>
      </c>
      <c r="P3353" s="44" t="str">
        <f>VLOOKUP(I3353,Period!A:B,2,FALSE)</f>
        <v>2023H1</v>
      </c>
      <c r="Q3353" s="94">
        <f t="shared" si="627"/>
        <v>6.5500000000000007</v>
      </c>
      <c r="R3353" s="44">
        <f t="shared" si="625"/>
        <v>10</v>
      </c>
      <c r="S3353" t="str">
        <f t="shared" si="634"/>
        <v>02 Sunny (10%-30%)</v>
      </c>
      <c r="T3353" s="92" t="str">
        <f t="shared" si="626"/>
        <v>45007L8-9_L1CDM-MLB-CLSHG4500702 Sunny (10%-30%)</v>
      </c>
      <c r="U3353" s="92">
        <f>IF(COUNTIF(T$2:T3352,T3353)&gt;=1,0,1)</f>
        <v>0</v>
      </c>
      <c r="V3353" s="95" t="s">
        <v>1182</v>
      </c>
      <c r="W3353" s="86">
        <f t="shared" si="628"/>
        <v>2023</v>
      </c>
      <c r="X3353" s="86" t="str">
        <f t="shared" si="629"/>
        <v>03</v>
      </c>
      <c r="Y3353" s="86">
        <f t="shared" si="630"/>
        <v>22</v>
      </c>
      <c r="Z3353" s="86" t="str">
        <f t="shared" si="631"/>
        <v>22</v>
      </c>
      <c r="AA3353" s="86" t="str">
        <f t="shared" si="632"/>
        <v>05</v>
      </c>
      <c r="AB3353" s="86" t="str">
        <f t="shared" si="633"/>
        <v>28</v>
      </c>
      <c r="AC3353" s="86" t="str">
        <f t="shared" si="635"/>
        <v>CLS_HG_2500X1254px_16m_L8-9_L1_20230322_10CC</v>
      </c>
      <c r="AD3353" s="41" t="s">
        <v>1183</v>
      </c>
    </row>
    <row r="3354" spans="2:30" x14ac:dyDescent="0.25">
      <c r="B3354" s="92" t="s">
        <v>3876</v>
      </c>
      <c r="C3354" s="92" t="s">
        <v>3817</v>
      </c>
      <c r="D3354" s="93" t="s">
        <v>3999</v>
      </c>
      <c r="E3354" s="44" t="b">
        <v>1</v>
      </c>
      <c r="F3354" s="44" t="s">
        <v>3813</v>
      </c>
      <c r="G3354" s="93" t="s">
        <v>12</v>
      </c>
      <c r="H3354" s="92" t="s">
        <v>73</v>
      </c>
      <c r="I3354" s="81">
        <v>45006</v>
      </c>
      <c r="J3354" s="44">
        <v>40.200000000000003</v>
      </c>
      <c r="K3354" s="2" t="s">
        <v>4042</v>
      </c>
      <c r="L3354" s="94">
        <v>3.5</v>
      </c>
      <c r="M3354" t="s">
        <v>3869</v>
      </c>
      <c r="N3354" s="44" t="s">
        <v>85</v>
      </c>
      <c r="O3354" s="2" t="s">
        <v>3868</v>
      </c>
      <c r="P3354" s="44" t="str">
        <f>VLOOKUP(I3354,Period!A:B,2,FALSE)</f>
        <v>2023H1</v>
      </c>
      <c r="Q3354" s="94">
        <f t="shared" si="627"/>
        <v>7.9</v>
      </c>
      <c r="R3354" s="44">
        <f t="shared" si="625"/>
        <v>10</v>
      </c>
      <c r="S3354" t="str">
        <f t="shared" si="634"/>
        <v>02 Sunny (10%-30%)</v>
      </c>
      <c r="T3354" s="92" t="str">
        <f t="shared" si="626"/>
        <v>45006L8-9_L1CDM-MLB-CLSHG4500602 Sunny (10%-30%)</v>
      </c>
      <c r="U3354" s="92">
        <f>IF(COUNTIF(T$2:T3353,T3354)&gt;=1,0,1)</f>
        <v>1</v>
      </c>
      <c r="V3354" s="95" t="s">
        <v>1182</v>
      </c>
      <c r="W3354" s="86">
        <f t="shared" si="628"/>
        <v>2023</v>
      </c>
      <c r="X3354" s="86" t="str">
        <f t="shared" si="629"/>
        <v>03</v>
      </c>
      <c r="Y3354" s="86">
        <f t="shared" si="630"/>
        <v>21</v>
      </c>
      <c r="Z3354" s="86" t="str">
        <f t="shared" si="631"/>
        <v>22</v>
      </c>
      <c r="AA3354" s="86" t="str">
        <f t="shared" si="632"/>
        <v>12</v>
      </c>
      <c r="AB3354" s="86" t="str">
        <f t="shared" si="633"/>
        <v>19</v>
      </c>
      <c r="AC3354" s="86" t="str">
        <f t="shared" si="635"/>
        <v>CLS_HG_2500X1254px_16m_L8-9_L1_20230321_10CC</v>
      </c>
      <c r="AD3354" s="41" t="s">
        <v>1183</v>
      </c>
    </row>
    <row r="3355" spans="2:30" x14ac:dyDescent="0.25">
      <c r="B3355" s="92" t="s">
        <v>3876</v>
      </c>
      <c r="C3355" s="92" t="s">
        <v>3817</v>
      </c>
      <c r="D3355" s="93" t="s">
        <v>3999</v>
      </c>
      <c r="E3355" s="44" t="b">
        <v>1</v>
      </c>
      <c r="F3355" s="44" t="s">
        <v>3813</v>
      </c>
      <c r="G3355" s="93" t="s">
        <v>12</v>
      </c>
      <c r="H3355" s="92" t="s">
        <v>73</v>
      </c>
      <c r="I3355" s="81">
        <v>45006</v>
      </c>
      <c r="J3355" s="44">
        <v>41.4</v>
      </c>
      <c r="K3355" s="2" t="s">
        <v>4043</v>
      </c>
      <c r="L3355" s="94">
        <v>12.3</v>
      </c>
      <c r="M3355" t="s">
        <v>3869</v>
      </c>
      <c r="N3355" s="44" t="s">
        <v>85</v>
      </c>
      <c r="O3355" s="2" t="s">
        <v>3868</v>
      </c>
      <c r="P3355" s="44" t="str">
        <f>VLOOKUP(I3355,Period!A:B,2,FALSE)</f>
        <v>2023H1</v>
      </c>
      <c r="Q3355" s="94">
        <f t="shared" si="627"/>
        <v>7.9</v>
      </c>
      <c r="R3355" s="44">
        <f t="shared" si="625"/>
        <v>10</v>
      </c>
      <c r="S3355" t="str">
        <f t="shared" si="634"/>
        <v>02 Sunny (10%-30%)</v>
      </c>
      <c r="T3355" s="92" t="str">
        <f t="shared" si="626"/>
        <v>45006L8-9_L1CDM-MLB-CLSHG4500602 Sunny (10%-30%)</v>
      </c>
      <c r="U3355" s="92">
        <f>IF(COUNTIF(T$2:T3354,T3355)&gt;=1,0,1)</f>
        <v>0</v>
      </c>
      <c r="V3355" s="95" t="s">
        <v>1182</v>
      </c>
      <c r="W3355" s="86">
        <f t="shared" si="628"/>
        <v>2023</v>
      </c>
      <c r="X3355" s="86" t="str">
        <f t="shared" si="629"/>
        <v>03</v>
      </c>
      <c r="Y3355" s="86">
        <f t="shared" si="630"/>
        <v>21</v>
      </c>
      <c r="Z3355" s="86" t="str">
        <f t="shared" si="631"/>
        <v>22</v>
      </c>
      <c r="AA3355" s="86" t="str">
        <f t="shared" si="632"/>
        <v>11</v>
      </c>
      <c r="AB3355" s="86" t="str">
        <f t="shared" si="633"/>
        <v>55</v>
      </c>
      <c r="AC3355" s="86" t="str">
        <f t="shared" si="635"/>
        <v>CLS_HG_2500X1254px_16m_L8-9_L1_20230321_10CC</v>
      </c>
      <c r="AD3355" s="41" t="s">
        <v>1183</v>
      </c>
    </row>
    <row r="3356" spans="2:30" x14ac:dyDescent="0.25">
      <c r="B3356" s="92" t="s">
        <v>3876</v>
      </c>
      <c r="C3356" s="92" t="s">
        <v>3817</v>
      </c>
      <c r="D3356" s="93" t="s">
        <v>3999</v>
      </c>
      <c r="E3356" s="44" t="b">
        <v>1</v>
      </c>
      <c r="F3356" s="44" t="s">
        <v>3813</v>
      </c>
      <c r="G3356" s="93" t="s">
        <v>12</v>
      </c>
      <c r="H3356" s="92" t="s">
        <v>73</v>
      </c>
      <c r="I3356" s="81">
        <v>44999</v>
      </c>
      <c r="J3356" s="44">
        <v>42.1</v>
      </c>
      <c r="K3356" s="2" t="s">
        <v>4044</v>
      </c>
      <c r="L3356" s="94">
        <v>2.1</v>
      </c>
      <c r="M3356" t="s">
        <v>3869</v>
      </c>
      <c r="N3356" s="44" t="s">
        <v>85</v>
      </c>
      <c r="O3356" s="2" t="s">
        <v>3868</v>
      </c>
      <c r="P3356" s="44" t="str">
        <f>VLOOKUP(I3356,Period!A:B,2,FALSE)</f>
        <v>2023H1</v>
      </c>
      <c r="Q3356" s="94">
        <f t="shared" si="627"/>
        <v>17.150000000000002</v>
      </c>
      <c r="R3356" s="44">
        <f t="shared" si="625"/>
        <v>20</v>
      </c>
      <c r="S3356" t="str">
        <f t="shared" si="634"/>
        <v>02 Sunny (10%-30%)</v>
      </c>
      <c r="T3356" s="92" t="str">
        <f t="shared" si="626"/>
        <v>44999L8-9_L1CDM-MLB-CLSHG4499902 Sunny (10%-30%)</v>
      </c>
      <c r="U3356" s="92">
        <f>IF(COUNTIF(T$2:T3355,T3356)&gt;=1,0,1)</f>
        <v>1</v>
      </c>
      <c r="V3356" s="95" t="s">
        <v>1182</v>
      </c>
      <c r="W3356" s="86">
        <f t="shared" si="628"/>
        <v>2023</v>
      </c>
      <c r="X3356" s="86" t="str">
        <f t="shared" si="629"/>
        <v>03</v>
      </c>
      <c r="Y3356" s="86">
        <f t="shared" si="630"/>
        <v>14</v>
      </c>
      <c r="Z3356" s="86" t="str">
        <f t="shared" si="631"/>
        <v>22</v>
      </c>
      <c r="AA3356" s="86" t="str">
        <f t="shared" si="632"/>
        <v>06</v>
      </c>
      <c r="AB3356" s="86" t="str">
        <f t="shared" si="633"/>
        <v>11</v>
      </c>
      <c r="AC3356" s="86" t="str">
        <f t="shared" si="635"/>
        <v>CLS_HG_2500X1254px_16m_L8-9_L1_20230314_20CC</v>
      </c>
      <c r="AD3356" s="41" t="s">
        <v>1183</v>
      </c>
    </row>
    <row r="3357" spans="2:30" x14ac:dyDescent="0.25">
      <c r="B3357" s="92" t="s">
        <v>3876</v>
      </c>
      <c r="C3357" s="92" t="s">
        <v>3817</v>
      </c>
      <c r="D3357" s="93" t="s">
        <v>3999</v>
      </c>
      <c r="E3357" s="44" t="b">
        <v>1</v>
      </c>
      <c r="F3357" s="44" t="s">
        <v>3813</v>
      </c>
      <c r="G3357" s="93" t="s">
        <v>12</v>
      </c>
      <c r="H3357" s="92" t="s">
        <v>73</v>
      </c>
      <c r="I3357" s="81">
        <v>44999</v>
      </c>
      <c r="J3357" s="44">
        <v>43.2</v>
      </c>
      <c r="K3357" s="2" t="s">
        <v>4045</v>
      </c>
      <c r="L3357" s="94">
        <v>32.200000000000003</v>
      </c>
      <c r="M3357" t="s">
        <v>3869</v>
      </c>
      <c r="N3357" s="44" t="s">
        <v>85</v>
      </c>
      <c r="O3357" s="2" t="s">
        <v>3868</v>
      </c>
      <c r="P3357" s="44" t="str">
        <f>VLOOKUP(I3357,Period!A:B,2,FALSE)</f>
        <v>2023H1</v>
      </c>
      <c r="Q3357" s="94">
        <f t="shared" si="627"/>
        <v>17.150000000000002</v>
      </c>
      <c r="R3357" s="44">
        <f t="shared" si="625"/>
        <v>20</v>
      </c>
      <c r="S3357" t="str">
        <f t="shared" si="634"/>
        <v>02 Sunny (10%-30%)</v>
      </c>
      <c r="T3357" s="92" t="str">
        <f t="shared" si="626"/>
        <v>44999L8-9_L1CDM-MLB-CLSHG4499902 Sunny (10%-30%)</v>
      </c>
      <c r="U3357" s="92">
        <f>IF(COUNTIF(T$2:T3356,T3357)&gt;=1,0,1)</f>
        <v>0</v>
      </c>
      <c r="V3357" s="95" t="s">
        <v>1182</v>
      </c>
      <c r="W3357" s="86">
        <f t="shared" si="628"/>
        <v>2023</v>
      </c>
      <c r="X3357" s="86" t="str">
        <f t="shared" si="629"/>
        <v>03</v>
      </c>
      <c r="Y3357" s="86">
        <f t="shared" si="630"/>
        <v>14</v>
      </c>
      <c r="Z3357" s="86" t="str">
        <f t="shared" si="631"/>
        <v>22</v>
      </c>
      <c r="AA3357" s="86" t="str">
        <f t="shared" si="632"/>
        <v>05</v>
      </c>
      <c r="AB3357" s="86" t="str">
        <f t="shared" si="633"/>
        <v>47</v>
      </c>
      <c r="AC3357" s="86" t="str">
        <f t="shared" si="635"/>
        <v>CLS_HG_2500X1254px_16m_L8-9_L1_20230314_20CC</v>
      </c>
      <c r="AD3357" s="41" t="s">
        <v>1183</v>
      </c>
    </row>
    <row r="3358" spans="2:30" x14ac:dyDescent="0.25">
      <c r="B3358" s="92" t="s">
        <v>3876</v>
      </c>
      <c r="C3358" s="92" t="s">
        <v>3817</v>
      </c>
      <c r="D3358" s="93" t="s">
        <v>3999</v>
      </c>
      <c r="E3358" s="44" t="b">
        <v>1</v>
      </c>
      <c r="F3358" s="44" t="s">
        <v>3813</v>
      </c>
      <c r="G3358" s="93" t="s">
        <v>12</v>
      </c>
      <c r="H3358" s="92" t="s">
        <v>73</v>
      </c>
      <c r="I3358" s="96">
        <v>44998</v>
      </c>
      <c r="J3358" s="44">
        <v>42.4</v>
      </c>
      <c r="K3358" s="2" t="s">
        <v>4046</v>
      </c>
      <c r="L3358" s="94">
        <v>10.4</v>
      </c>
      <c r="M3358" t="s">
        <v>3869</v>
      </c>
      <c r="N3358" s="44" t="s">
        <v>85</v>
      </c>
      <c r="O3358" s="2" t="s">
        <v>3868</v>
      </c>
      <c r="P3358" s="44" t="str">
        <f>VLOOKUP(I3358,Period!A:B,2,FALSE)</f>
        <v>2023H1</v>
      </c>
      <c r="Q3358" s="94">
        <f t="shared" si="627"/>
        <v>11</v>
      </c>
      <c r="R3358" s="44">
        <f t="shared" si="625"/>
        <v>20</v>
      </c>
      <c r="S3358" t="str">
        <f t="shared" si="634"/>
        <v>02 Sunny (10%-30%)</v>
      </c>
      <c r="T3358" s="92" t="str">
        <f t="shared" si="626"/>
        <v>44998L8-9_L1CDM-MLB-CLSHG4499802 Sunny (10%-30%)</v>
      </c>
      <c r="U3358" s="92">
        <f>IF(COUNTIF(T$2:T3357,T3358)&gt;=1,0,1)</f>
        <v>1</v>
      </c>
      <c r="V3358" s="95" t="s">
        <v>1182</v>
      </c>
      <c r="W3358" s="86">
        <f t="shared" si="628"/>
        <v>2023</v>
      </c>
      <c r="X3358" s="86" t="str">
        <f t="shared" si="629"/>
        <v>03</v>
      </c>
      <c r="Y3358" s="86">
        <f t="shared" si="630"/>
        <v>13</v>
      </c>
      <c r="Z3358" s="86" t="str">
        <f t="shared" si="631"/>
        <v>22</v>
      </c>
      <c r="AA3358" s="86" t="str">
        <f t="shared" si="632"/>
        <v>12</v>
      </c>
      <c r="AB3358" s="86" t="str">
        <f t="shared" si="633"/>
        <v>11</v>
      </c>
      <c r="AC3358" s="86" t="str">
        <f t="shared" si="635"/>
        <v>CLS_HG_2500X1254px_16m_L8-9_L1_20230313_20CC</v>
      </c>
      <c r="AD3358" s="41" t="s">
        <v>1183</v>
      </c>
    </row>
    <row r="3359" spans="2:30" x14ac:dyDescent="0.25">
      <c r="B3359" s="92" t="s">
        <v>3876</v>
      </c>
      <c r="C3359" s="92" t="s">
        <v>3817</v>
      </c>
      <c r="D3359" s="93" t="s">
        <v>3999</v>
      </c>
      <c r="E3359" s="44" t="b">
        <v>1</v>
      </c>
      <c r="F3359" s="44" t="s">
        <v>3813</v>
      </c>
      <c r="G3359" s="93" t="s">
        <v>12</v>
      </c>
      <c r="H3359" s="92" t="s">
        <v>73</v>
      </c>
      <c r="I3359" s="96">
        <v>44998</v>
      </c>
      <c r="J3359" s="44">
        <v>43.5</v>
      </c>
      <c r="K3359" s="2" t="s">
        <v>4047</v>
      </c>
      <c r="L3359" s="94">
        <v>11.6</v>
      </c>
      <c r="M3359" t="s">
        <v>3869</v>
      </c>
      <c r="N3359" s="44" t="s">
        <v>85</v>
      </c>
      <c r="O3359" s="2" t="s">
        <v>3868</v>
      </c>
      <c r="P3359" s="44" t="str">
        <f>VLOOKUP(I3359,Period!A:B,2,FALSE)</f>
        <v>2023H1</v>
      </c>
      <c r="Q3359" s="94">
        <f t="shared" si="627"/>
        <v>11</v>
      </c>
      <c r="R3359" s="44">
        <f t="shared" si="625"/>
        <v>20</v>
      </c>
      <c r="S3359" t="str">
        <f t="shared" si="634"/>
        <v>02 Sunny (10%-30%)</v>
      </c>
      <c r="T3359" s="92" t="str">
        <f t="shared" si="626"/>
        <v>44998L8-9_L1CDM-MLB-CLSHG4499802 Sunny (10%-30%)</v>
      </c>
      <c r="U3359" s="92">
        <f>IF(COUNTIF(T$2:T3358,T3359)&gt;=1,0,1)</f>
        <v>0</v>
      </c>
      <c r="V3359" s="95" t="s">
        <v>1182</v>
      </c>
      <c r="W3359" s="86">
        <f t="shared" si="628"/>
        <v>2023</v>
      </c>
      <c r="X3359" s="86" t="str">
        <f t="shared" si="629"/>
        <v>03</v>
      </c>
      <c r="Y3359" s="86">
        <f t="shared" si="630"/>
        <v>13</v>
      </c>
      <c r="Z3359" s="86" t="str">
        <f t="shared" si="631"/>
        <v>22</v>
      </c>
      <c r="AA3359" s="86" t="str">
        <f t="shared" si="632"/>
        <v>11</v>
      </c>
      <c r="AB3359" s="86" t="str">
        <f t="shared" si="633"/>
        <v>47</v>
      </c>
      <c r="AC3359" s="86" t="str">
        <f t="shared" si="635"/>
        <v>CLS_HG_2500X1254px_16m_L8-9_L1_20230313_20CC</v>
      </c>
      <c r="AD3359" s="41" t="s">
        <v>1183</v>
      </c>
    </row>
    <row r="3360" spans="2:30" x14ac:dyDescent="0.25">
      <c r="B3360" s="92" t="s">
        <v>3876</v>
      </c>
      <c r="C3360" s="92" t="s">
        <v>3817</v>
      </c>
      <c r="D3360" s="93" t="s">
        <v>3999</v>
      </c>
      <c r="E3360" s="44" t="b">
        <v>1</v>
      </c>
      <c r="F3360" s="44" t="s">
        <v>3813</v>
      </c>
      <c r="G3360" s="93" t="s">
        <v>12</v>
      </c>
      <c r="H3360" s="92" t="s">
        <v>73</v>
      </c>
      <c r="I3360" s="96">
        <v>44991</v>
      </c>
      <c r="J3360" s="44">
        <v>44.2</v>
      </c>
      <c r="K3360" s="2" t="s">
        <v>4048</v>
      </c>
      <c r="L3360" s="94">
        <v>16.8</v>
      </c>
      <c r="M3360" t="s">
        <v>3869</v>
      </c>
      <c r="N3360" s="44" t="s">
        <v>85</v>
      </c>
      <c r="O3360" s="2" t="s">
        <v>3868</v>
      </c>
      <c r="P3360" s="44" t="str">
        <f>VLOOKUP(I3360,Period!A:B,2,FALSE)</f>
        <v>2023H1</v>
      </c>
      <c r="Q3360" s="94">
        <f t="shared" si="627"/>
        <v>14.850000000000001</v>
      </c>
      <c r="R3360" s="44">
        <f t="shared" si="625"/>
        <v>20</v>
      </c>
      <c r="S3360" t="str">
        <f t="shared" si="634"/>
        <v>02 Sunny (10%-30%)</v>
      </c>
      <c r="T3360" s="92" t="str">
        <f t="shared" si="626"/>
        <v>44991L8-9_L1CDM-MLB-CLSHG4499102 Sunny (10%-30%)</v>
      </c>
      <c r="U3360" s="92">
        <f>IF(COUNTIF(T$2:T3359,T3360)&gt;=1,0,1)</f>
        <v>1</v>
      </c>
      <c r="V3360" s="95" t="s">
        <v>1182</v>
      </c>
      <c r="W3360" s="86">
        <f t="shared" si="628"/>
        <v>2023</v>
      </c>
      <c r="X3360" s="86" t="str">
        <f t="shared" si="629"/>
        <v>03</v>
      </c>
      <c r="Y3360" s="86" t="str">
        <f t="shared" si="630"/>
        <v>06</v>
      </c>
      <c r="Z3360" s="86" t="str">
        <f t="shared" si="631"/>
        <v>22</v>
      </c>
      <c r="AA3360" s="86" t="str">
        <f t="shared" si="632"/>
        <v>06</v>
      </c>
      <c r="AB3360" s="86" t="str">
        <f t="shared" si="633"/>
        <v>02</v>
      </c>
      <c r="AC3360" s="86" t="str">
        <f t="shared" si="635"/>
        <v>CLS_HG_2500X1254px_16m_L8-9_L1_20230306_20CC</v>
      </c>
      <c r="AD3360" s="41" t="s">
        <v>1183</v>
      </c>
    </row>
    <row r="3361" spans="2:30" x14ac:dyDescent="0.25">
      <c r="B3361" s="92" t="s">
        <v>3876</v>
      </c>
      <c r="C3361" s="92" t="s">
        <v>3817</v>
      </c>
      <c r="D3361" s="93" t="s">
        <v>3999</v>
      </c>
      <c r="E3361" s="44" t="b">
        <v>1</v>
      </c>
      <c r="F3361" s="44" t="s">
        <v>3813</v>
      </c>
      <c r="G3361" s="93" t="s">
        <v>12</v>
      </c>
      <c r="H3361" s="92" t="s">
        <v>73</v>
      </c>
      <c r="I3361" s="96">
        <v>44991</v>
      </c>
      <c r="J3361" s="44">
        <v>45.2</v>
      </c>
      <c r="K3361" s="2" t="s">
        <v>4049</v>
      </c>
      <c r="L3361" s="94">
        <v>12.9</v>
      </c>
      <c r="M3361" t="s">
        <v>3869</v>
      </c>
      <c r="N3361" s="44" t="s">
        <v>85</v>
      </c>
      <c r="O3361" s="2" t="s">
        <v>3868</v>
      </c>
      <c r="P3361" s="44" t="str">
        <f>VLOOKUP(I3361,Period!A:B,2,FALSE)</f>
        <v>2023H1</v>
      </c>
      <c r="Q3361" s="94">
        <f t="shared" si="627"/>
        <v>14.850000000000001</v>
      </c>
      <c r="R3361" s="44">
        <f t="shared" si="625"/>
        <v>20</v>
      </c>
      <c r="S3361" t="str">
        <f t="shared" si="634"/>
        <v>02 Sunny (10%-30%)</v>
      </c>
      <c r="T3361" s="92" t="str">
        <f t="shared" si="626"/>
        <v>44991L8-9_L1CDM-MLB-CLSHG4499102 Sunny (10%-30%)</v>
      </c>
      <c r="U3361" s="92">
        <f>IF(COUNTIF(T$2:T3360,T3361)&gt;=1,0,1)</f>
        <v>0</v>
      </c>
      <c r="V3361" s="95" t="s">
        <v>1182</v>
      </c>
      <c r="W3361" s="86">
        <f t="shared" si="628"/>
        <v>2023</v>
      </c>
      <c r="X3361" s="86" t="str">
        <f t="shared" si="629"/>
        <v>03</v>
      </c>
      <c r="Y3361" s="86" t="str">
        <f t="shared" si="630"/>
        <v>06</v>
      </c>
      <c r="Z3361" s="86" t="str">
        <f t="shared" si="631"/>
        <v>22</v>
      </c>
      <c r="AA3361" s="86" t="str">
        <f t="shared" si="632"/>
        <v>05</v>
      </c>
      <c r="AB3361" s="86" t="str">
        <f t="shared" si="633"/>
        <v>38</v>
      </c>
      <c r="AC3361" s="86" t="str">
        <f t="shared" si="635"/>
        <v>CLS_HG_2500X1254px_16m_L8-9_L1_20230306_20CC</v>
      </c>
      <c r="AD3361" s="41" t="s">
        <v>1183</v>
      </c>
    </row>
    <row r="3362" spans="2:30" x14ac:dyDescent="0.25">
      <c r="B3362" s="92" t="s">
        <v>3876</v>
      </c>
      <c r="C3362" s="92" t="s">
        <v>3817</v>
      </c>
      <c r="D3362" s="93" t="s">
        <v>3999</v>
      </c>
      <c r="E3362" s="44" t="b">
        <v>1</v>
      </c>
      <c r="F3362" s="44" t="s">
        <v>3813</v>
      </c>
      <c r="G3362" s="93" t="s">
        <v>12</v>
      </c>
      <c r="H3362" s="92" t="s">
        <v>73</v>
      </c>
      <c r="I3362" s="81">
        <v>44990</v>
      </c>
      <c r="J3362" s="44">
        <v>44.5</v>
      </c>
      <c r="K3362" s="2" t="s">
        <v>4050</v>
      </c>
      <c r="L3362" s="94">
        <v>21.7</v>
      </c>
      <c r="M3362" t="s">
        <v>3869</v>
      </c>
      <c r="N3362" s="44" t="s">
        <v>85</v>
      </c>
      <c r="O3362" s="2" t="s">
        <v>3868</v>
      </c>
      <c r="P3362" s="44" t="str">
        <f>VLOOKUP(I3362,Period!A:B,2,FALSE)</f>
        <v>2023H1</v>
      </c>
      <c r="Q3362" s="94">
        <f t="shared" si="627"/>
        <v>25.45</v>
      </c>
      <c r="R3362" s="44">
        <f t="shared" si="625"/>
        <v>30</v>
      </c>
      <c r="S3362" t="str">
        <f t="shared" si="634"/>
        <v>02 Sunny (10%-30%)</v>
      </c>
      <c r="T3362" s="92" t="str">
        <f t="shared" si="626"/>
        <v>44990L8-9_L1CDM-MLB-CLSHG4499002 Sunny (10%-30%)</v>
      </c>
      <c r="U3362" s="92">
        <f>IF(COUNTIF(T$2:T3361,T3362)&gt;=1,0,1)</f>
        <v>1</v>
      </c>
      <c r="V3362" s="95" t="s">
        <v>1182</v>
      </c>
      <c r="W3362" s="86">
        <f t="shared" si="628"/>
        <v>2023</v>
      </c>
      <c r="X3362" s="86" t="str">
        <f t="shared" si="629"/>
        <v>03</v>
      </c>
      <c r="Y3362" s="86" t="str">
        <f t="shared" si="630"/>
        <v>05</v>
      </c>
      <c r="Z3362" s="86" t="str">
        <f t="shared" si="631"/>
        <v>22</v>
      </c>
      <c r="AA3362" s="86" t="str">
        <f t="shared" si="632"/>
        <v>12</v>
      </c>
      <c r="AB3362" s="86" t="str">
        <f t="shared" si="633"/>
        <v>25</v>
      </c>
      <c r="AC3362" s="86" t="str">
        <f t="shared" si="635"/>
        <v>CLS_HG_2500X1254px_16m_L8-9_L1_20230305_30CC</v>
      </c>
      <c r="AD3362" s="41" t="s">
        <v>1183</v>
      </c>
    </row>
    <row r="3363" spans="2:30" x14ac:dyDescent="0.25">
      <c r="B3363" s="92" t="s">
        <v>3876</v>
      </c>
      <c r="C3363" s="92" t="s">
        <v>3817</v>
      </c>
      <c r="D3363" s="93" t="s">
        <v>3999</v>
      </c>
      <c r="E3363" s="44" t="b">
        <v>1</v>
      </c>
      <c r="F3363" s="44" t="s">
        <v>3813</v>
      </c>
      <c r="G3363" s="93" t="s">
        <v>12</v>
      </c>
      <c r="H3363" s="92" t="s">
        <v>73</v>
      </c>
      <c r="I3363" s="81">
        <v>44990</v>
      </c>
      <c r="J3363" s="44">
        <v>45.5</v>
      </c>
      <c r="K3363" s="2" t="s">
        <v>4040</v>
      </c>
      <c r="L3363" s="94">
        <v>29.2</v>
      </c>
      <c r="M3363" t="s">
        <v>3869</v>
      </c>
      <c r="N3363" s="44" t="s">
        <v>85</v>
      </c>
      <c r="O3363" s="2" t="s">
        <v>3868</v>
      </c>
      <c r="P3363" s="44" t="str">
        <f>VLOOKUP(I3363,Period!A:B,2,FALSE)</f>
        <v>2023H1</v>
      </c>
      <c r="Q3363" s="94">
        <f t="shared" si="627"/>
        <v>25.45</v>
      </c>
      <c r="R3363" s="44">
        <f t="shared" si="625"/>
        <v>30</v>
      </c>
      <c r="S3363" t="str">
        <f t="shared" si="634"/>
        <v>02 Sunny (10%-30%)</v>
      </c>
      <c r="T3363" s="92" t="str">
        <f t="shared" si="626"/>
        <v>44990L8-9_L1CDM-MLB-CLSHG4499002 Sunny (10%-30%)</v>
      </c>
      <c r="U3363" s="92">
        <f>IF(COUNTIF(T$2:T3362,T3363)&gt;=1,0,1)</f>
        <v>0</v>
      </c>
      <c r="V3363" s="95" t="s">
        <v>1182</v>
      </c>
      <c r="W3363" s="86">
        <f t="shared" si="628"/>
        <v>2023</v>
      </c>
      <c r="X3363" s="86" t="str">
        <f t="shared" si="629"/>
        <v>03</v>
      </c>
      <c r="Y3363" s="86" t="str">
        <f t="shared" si="630"/>
        <v>05</v>
      </c>
      <c r="Z3363" s="86" t="str">
        <f t="shared" si="631"/>
        <v>22</v>
      </c>
      <c r="AA3363" s="86" t="str">
        <f t="shared" si="632"/>
        <v>12</v>
      </c>
      <c r="AB3363" s="86" t="str">
        <f t="shared" si="633"/>
        <v>01</v>
      </c>
      <c r="AC3363" s="86" t="str">
        <f t="shared" si="635"/>
        <v>CLS_HG_2500X1254px_16m_L8-9_L1_20230305_30CC</v>
      </c>
      <c r="AD3363" s="41" t="s">
        <v>1183</v>
      </c>
    </row>
    <row r="3364" spans="2:30" x14ac:dyDescent="0.25">
      <c r="B3364" s="92" t="s">
        <v>3876</v>
      </c>
      <c r="C3364" s="92" t="s">
        <v>3817</v>
      </c>
      <c r="D3364" s="93" t="s">
        <v>3999</v>
      </c>
      <c r="E3364" s="44" t="b">
        <v>1</v>
      </c>
      <c r="F3364" s="44" t="s">
        <v>3813</v>
      </c>
      <c r="G3364" s="93" t="s">
        <v>12</v>
      </c>
      <c r="H3364" s="92" t="s">
        <v>73</v>
      </c>
      <c r="I3364" s="81">
        <v>44983</v>
      </c>
      <c r="J3364" s="44">
        <v>46.3</v>
      </c>
      <c r="K3364" s="2" t="s">
        <v>4051</v>
      </c>
      <c r="L3364" s="94">
        <v>97</v>
      </c>
      <c r="M3364" t="s">
        <v>3869</v>
      </c>
      <c r="N3364" s="44" t="s">
        <v>85</v>
      </c>
      <c r="O3364" s="2" t="s">
        <v>3868</v>
      </c>
      <c r="P3364" s="44" t="str">
        <f>VLOOKUP(I3364,Period!A:B,2,FALSE)</f>
        <v>2023H1</v>
      </c>
      <c r="Q3364" s="94">
        <f t="shared" si="627"/>
        <v>58.2</v>
      </c>
      <c r="R3364" s="44">
        <f t="shared" si="625"/>
        <v>60</v>
      </c>
      <c r="S3364" t="str">
        <f t="shared" si="634"/>
        <v>03 Cloudy (40%-90%)</v>
      </c>
      <c r="T3364" s="92" t="str">
        <f t="shared" si="626"/>
        <v>44983L8-9_L1CDM-MLB-CLSHG4498303 Cloudy (40%-90%)</v>
      </c>
      <c r="U3364" s="92">
        <f>IF(COUNTIF(T$2:T3363,T3364)&gt;=1,0,1)</f>
        <v>1</v>
      </c>
      <c r="V3364" s="95" t="s">
        <v>1182</v>
      </c>
      <c r="W3364" s="86">
        <f t="shared" si="628"/>
        <v>2023</v>
      </c>
      <c r="X3364" s="86" t="str">
        <f t="shared" si="629"/>
        <v>02</v>
      </c>
      <c r="Y3364" s="86">
        <f t="shared" si="630"/>
        <v>26</v>
      </c>
      <c r="Z3364" s="86" t="str">
        <f t="shared" si="631"/>
        <v>22</v>
      </c>
      <c r="AA3364" s="86" t="str">
        <f t="shared" si="632"/>
        <v>06</v>
      </c>
      <c r="AB3364" s="86" t="str">
        <f t="shared" si="633"/>
        <v>18</v>
      </c>
      <c r="AC3364" s="86" t="str">
        <f t="shared" si="635"/>
        <v>CLS_HG_2500X1254px_16m_L8-9_L1_20230226_60CC</v>
      </c>
      <c r="AD3364" s="41" t="s">
        <v>1183</v>
      </c>
    </row>
    <row r="3365" spans="2:30" x14ac:dyDescent="0.25">
      <c r="B3365" s="92" t="s">
        <v>3876</v>
      </c>
      <c r="C3365" s="92" t="s">
        <v>3817</v>
      </c>
      <c r="D3365" s="93" t="s">
        <v>3999</v>
      </c>
      <c r="E3365" s="44" t="b">
        <v>1</v>
      </c>
      <c r="F3365" s="44" t="s">
        <v>3813</v>
      </c>
      <c r="G3365" s="93" t="s">
        <v>12</v>
      </c>
      <c r="H3365" s="92" t="s">
        <v>73</v>
      </c>
      <c r="I3365" s="81">
        <v>44983</v>
      </c>
      <c r="J3365" s="44">
        <v>47.2</v>
      </c>
      <c r="K3365" s="2" t="s">
        <v>4052</v>
      </c>
      <c r="L3365" s="94">
        <v>19.399999999999999</v>
      </c>
      <c r="M3365" t="s">
        <v>3869</v>
      </c>
      <c r="N3365" s="44" t="s">
        <v>85</v>
      </c>
      <c r="O3365" s="2" t="s">
        <v>3868</v>
      </c>
      <c r="P3365" s="44" t="str">
        <f>VLOOKUP(I3365,Period!A:B,2,FALSE)</f>
        <v>2023H1</v>
      </c>
      <c r="Q3365" s="94">
        <f t="shared" si="627"/>
        <v>58.2</v>
      </c>
      <c r="R3365" s="44">
        <f t="shared" si="625"/>
        <v>60</v>
      </c>
      <c r="S3365" t="str">
        <f t="shared" si="634"/>
        <v>03 Cloudy (40%-90%)</v>
      </c>
      <c r="T3365" s="92" t="str">
        <f t="shared" si="626"/>
        <v>44983L8-9_L1CDM-MLB-CLSHG4498303 Cloudy (40%-90%)</v>
      </c>
      <c r="U3365" s="92">
        <f>IF(COUNTIF(T$2:T3364,T3365)&gt;=1,0,1)</f>
        <v>0</v>
      </c>
      <c r="V3365" s="95" t="s">
        <v>1182</v>
      </c>
      <c r="W3365" s="86">
        <f t="shared" si="628"/>
        <v>2023</v>
      </c>
      <c r="X3365" s="86" t="str">
        <f t="shared" si="629"/>
        <v>02</v>
      </c>
      <c r="Y3365" s="86">
        <f t="shared" si="630"/>
        <v>26</v>
      </c>
      <c r="Z3365" s="86" t="str">
        <f t="shared" si="631"/>
        <v>22</v>
      </c>
      <c r="AA3365" s="86" t="str">
        <f t="shared" si="632"/>
        <v>05</v>
      </c>
      <c r="AB3365" s="86" t="str">
        <f t="shared" si="633"/>
        <v>54</v>
      </c>
      <c r="AC3365" s="86" t="str">
        <f t="shared" si="635"/>
        <v>CLS_HG_2500X1254px_16m_L8-9_L1_20230226_60CC</v>
      </c>
      <c r="AD3365" s="41" t="s">
        <v>1183</v>
      </c>
    </row>
    <row r="3366" spans="2:30" x14ac:dyDescent="0.25">
      <c r="B3366" s="92" t="s">
        <v>3876</v>
      </c>
      <c r="C3366" s="92" t="s">
        <v>3817</v>
      </c>
      <c r="D3366" s="93" t="s">
        <v>3999</v>
      </c>
      <c r="E3366" s="44" t="b">
        <v>1</v>
      </c>
      <c r="F3366" s="44" t="s">
        <v>3813</v>
      </c>
      <c r="G3366" s="93" t="s">
        <v>12</v>
      </c>
      <c r="H3366" s="92" t="s">
        <v>73</v>
      </c>
      <c r="I3366" s="96">
        <v>44982</v>
      </c>
      <c r="J3366" s="44">
        <v>46.5</v>
      </c>
      <c r="K3366" s="2" t="s">
        <v>4053</v>
      </c>
      <c r="L3366" s="94">
        <v>36.4</v>
      </c>
      <c r="M3366" t="s">
        <v>3869</v>
      </c>
      <c r="N3366" s="44" t="s">
        <v>85</v>
      </c>
      <c r="O3366" s="2" t="s">
        <v>3868</v>
      </c>
      <c r="P3366" s="44" t="str">
        <f>VLOOKUP(I3366,Period!A:B,2,FALSE)</f>
        <v>2023H1</v>
      </c>
      <c r="Q3366" s="94">
        <f t="shared" si="627"/>
        <v>34.4</v>
      </c>
      <c r="R3366" s="44">
        <f t="shared" si="625"/>
        <v>40</v>
      </c>
      <c r="S3366" t="str">
        <f t="shared" si="634"/>
        <v>03 Cloudy (40%-90%)</v>
      </c>
      <c r="T3366" s="92" t="str">
        <f t="shared" si="626"/>
        <v>44982L8-9_L1CDM-MLB-CLSHG4498203 Cloudy (40%-90%)</v>
      </c>
      <c r="U3366" s="92">
        <f>IF(COUNTIF(T$2:T3365,T3366)&gt;=1,0,1)</f>
        <v>1</v>
      </c>
      <c r="V3366" s="95" t="s">
        <v>1182</v>
      </c>
      <c r="W3366" s="86">
        <f t="shared" si="628"/>
        <v>2023</v>
      </c>
      <c r="X3366" s="86" t="str">
        <f t="shared" si="629"/>
        <v>02</v>
      </c>
      <c r="Y3366" s="86">
        <f t="shared" si="630"/>
        <v>25</v>
      </c>
      <c r="Z3366" s="86" t="str">
        <f t="shared" si="631"/>
        <v>22</v>
      </c>
      <c r="AA3366" s="86" t="str">
        <f t="shared" si="632"/>
        <v>12</v>
      </c>
      <c r="AB3366" s="86" t="str">
        <f t="shared" si="633"/>
        <v>16</v>
      </c>
      <c r="AC3366" s="86" t="str">
        <f t="shared" si="635"/>
        <v>CLS_HG_2500X1254px_16m_L8-9_L1_20230225_40CC</v>
      </c>
      <c r="AD3366" s="41" t="s">
        <v>1183</v>
      </c>
    </row>
    <row r="3367" spans="2:30" x14ac:dyDescent="0.25">
      <c r="B3367" s="92" t="s">
        <v>3876</v>
      </c>
      <c r="C3367" s="92" t="s">
        <v>3817</v>
      </c>
      <c r="D3367" s="93" t="s">
        <v>3999</v>
      </c>
      <c r="E3367" s="44" t="b">
        <v>1</v>
      </c>
      <c r="F3367" s="44" t="s">
        <v>3813</v>
      </c>
      <c r="G3367" s="93" t="s">
        <v>12</v>
      </c>
      <c r="H3367" s="92" t="s">
        <v>73</v>
      </c>
      <c r="I3367" s="96">
        <v>44982</v>
      </c>
      <c r="J3367" s="44">
        <v>47.4</v>
      </c>
      <c r="K3367" s="2" t="s">
        <v>4054</v>
      </c>
      <c r="L3367" s="94">
        <v>32.4</v>
      </c>
      <c r="M3367" t="s">
        <v>3869</v>
      </c>
      <c r="N3367" s="44" t="s">
        <v>85</v>
      </c>
      <c r="O3367" s="2" t="s">
        <v>3868</v>
      </c>
      <c r="P3367" s="44" t="str">
        <f>VLOOKUP(I3367,Period!A:B,2,FALSE)</f>
        <v>2023H1</v>
      </c>
      <c r="Q3367" s="94">
        <f t="shared" si="627"/>
        <v>34.4</v>
      </c>
      <c r="R3367" s="44">
        <f t="shared" si="625"/>
        <v>40</v>
      </c>
      <c r="S3367" t="str">
        <f t="shared" si="634"/>
        <v>03 Cloudy (40%-90%)</v>
      </c>
      <c r="T3367" s="92" t="str">
        <f t="shared" si="626"/>
        <v>44982L8-9_L1CDM-MLB-CLSHG4498203 Cloudy (40%-90%)</v>
      </c>
      <c r="U3367" s="92">
        <f>IF(COUNTIF(T$2:T3366,T3367)&gt;=1,0,1)</f>
        <v>0</v>
      </c>
      <c r="V3367" s="95" t="s">
        <v>1182</v>
      </c>
      <c r="W3367" s="86">
        <f t="shared" si="628"/>
        <v>2023</v>
      </c>
      <c r="X3367" s="86" t="str">
        <f t="shared" si="629"/>
        <v>02</v>
      </c>
      <c r="Y3367" s="86">
        <f t="shared" si="630"/>
        <v>25</v>
      </c>
      <c r="Z3367" s="86" t="str">
        <f t="shared" si="631"/>
        <v>22</v>
      </c>
      <c r="AA3367" s="86" t="str">
        <f t="shared" si="632"/>
        <v>11</v>
      </c>
      <c r="AB3367" s="86" t="str">
        <f t="shared" si="633"/>
        <v>52</v>
      </c>
      <c r="AC3367" s="86" t="str">
        <f t="shared" si="635"/>
        <v>CLS_HG_2500X1254px_16m_L8-9_L1_20230225_40CC</v>
      </c>
      <c r="AD3367" s="41" t="s">
        <v>1183</v>
      </c>
    </row>
    <row r="3368" spans="2:30" x14ac:dyDescent="0.25">
      <c r="B3368" s="92" t="s">
        <v>3876</v>
      </c>
      <c r="C3368" s="92" t="s">
        <v>3817</v>
      </c>
      <c r="D3368" s="93" t="s">
        <v>3999</v>
      </c>
      <c r="E3368" s="44" t="b">
        <v>1</v>
      </c>
      <c r="F3368" s="44" t="s">
        <v>3813</v>
      </c>
      <c r="G3368" s="93" t="s">
        <v>12</v>
      </c>
      <c r="H3368" s="92" t="s">
        <v>73</v>
      </c>
      <c r="I3368" s="96">
        <v>44975</v>
      </c>
      <c r="J3368" s="44">
        <v>48.2</v>
      </c>
      <c r="K3368" s="2" t="s">
        <v>4055</v>
      </c>
      <c r="L3368" s="94">
        <v>28.8</v>
      </c>
      <c r="M3368" t="s">
        <v>3869</v>
      </c>
      <c r="N3368" s="44" t="s">
        <v>85</v>
      </c>
      <c r="O3368" s="2" t="s">
        <v>3868</v>
      </c>
      <c r="P3368" s="44" t="str">
        <f>VLOOKUP(I3368,Period!A:B,2,FALSE)</f>
        <v>2023H1</v>
      </c>
      <c r="Q3368" s="94">
        <f t="shared" si="627"/>
        <v>18.75</v>
      </c>
      <c r="R3368" s="44">
        <f t="shared" si="625"/>
        <v>20</v>
      </c>
      <c r="S3368" t="str">
        <f t="shared" si="634"/>
        <v>02 Sunny (10%-30%)</v>
      </c>
      <c r="T3368" s="92" t="str">
        <f t="shared" si="626"/>
        <v>44975L8-9_L1CDM-MLB-CLSHG4497502 Sunny (10%-30%)</v>
      </c>
      <c r="U3368" s="92">
        <f>IF(COUNTIF(T$2:T3367,T3368)&gt;=1,0,1)</f>
        <v>1</v>
      </c>
      <c r="V3368" s="95" t="s">
        <v>1182</v>
      </c>
      <c r="W3368" s="86">
        <f t="shared" si="628"/>
        <v>2023</v>
      </c>
      <c r="X3368" s="86" t="str">
        <f t="shared" si="629"/>
        <v>02</v>
      </c>
      <c r="Y3368" s="86">
        <f t="shared" si="630"/>
        <v>18</v>
      </c>
      <c r="Z3368" s="86" t="str">
        <f t="shared" si="631"/>
        <v>22</v>
      </c>
      <c r="AA3368" s="86" t="str">
        <f t="shared" si="632"/>
        <v>06</v>
      </c>
      <c r="AB3368" s="86" t="str">
        <f t="shared" si="633"/>
        <v>13</v>
      </c>
      <c r="AC3368" s="86" t="str">
        <f t="shared" si="635"/>
        <v>CLS_HG_2500X1254px_16m_L8-9_L1_20230218_20CC</v>
      </c>
      <c r="AD3368" s="41" t="s">
        <v>1183</v>
      </c>
    </row>
    <row r="3369" spans="2:30" x14ac:dyDescent="0.25">
      <c r="B3369" s="92" t="s">
        <v>3876</v>
      </c>
      <c r="C3369" s="92" t="s">
        <v>3817</v>
      </c>
      <c r="D3369" s="93" t="s">
        <v>3999</v>
      </c>
      <c r="E3369" s="44" t="b">
        <v>1</v>
      </c>
      <c r="F3369" s="44" t="s">
        <v>3813</v>
      </c>
      <c r="G3369" s="93" t="s">
        <v>12</v>
      </c>
      <c r="H3369" s="92" t="s">
        <v>73</v>
      </c>
      <c r="I3369" s="96">
        <v>44975</v>
      </c>
      <c r="J3369" s="44">
        <v>49.1</v>
      </c>
      <c r="K3369" s="2" t="s">
        <v>4056</v>
      </c>
      <c r="L3369" s="94">
        <v>8.6999999999999993</v>
      </c>
      <c r="M3369" t="s">
        <v>3869</v>
      </c>
      <c r="N3369" s="44" t="s">
        <v>85</v>
      </c>
      <c r="O3369" s="2" t="s">
        <v>3868</v>
      </c>
      <c r="P3369" s="44" t="str">
        <f>VLOOKUP(I3369,Period!A:B,2,FALSE)</f>
        <v>2023H1</v>
      </c>
      <c r="Q3369" s="94">
        <f t="shared" si="627"/>
        <v>18.75</v>
      </c>
      <c r="R3369" s="44">
        <f t="shared" si="625"/>
        <v>20</v>
      </c>
      <c r="S3369" t="str">
        <f t="shared" si="634"/>
        <v>02 Sunny (10%-30%)</v>
      </c>
      <c r="T3369" s="92" t="str">
        <f t="shared" si="626"/>
        <v>44975L8-9_L1CDM-MLB-CLSHG4497502 Sunny (10%-30%)</v>
      </c>
      <c r="U3369" s="92">
        <f>IF(COUNTIF(T$2:T3368,T3369)&gt;=1,0,1)</f>
        <v>0</v>
      </c>
      <c r="V3369" s="95" t="s">
        <v>1182</v>
      </c>
      <c r="W3369" s="86">
        <f t="shared" si="628"/>
        <v>2023</v>
      </c>
      <c r="X3369" s="86" t="str">
        <f t="shared" si="629"/>
        <v>02</v>
      </c>
      <c r="Y3369" s="86">
        <f t="shared" si="630"/>
        <v>18</v>
      </c>
      <c r="Z3369" s="86" t="str">
        <f t="shared" si="631"/>
        <v>22</v>
      </c>
      <c r="AA3369" s="86" t="str">
        <f t="shared" si="632"/>
        <v>05</v>
      </c>
      <c r="AB3369" s="86" t="str">
        <f t="shared" si="633"/>
        <v>50</v>
      </c>
      <c r="AC3369" s="86" t="str">
        <f t="shared" si="635"/>
        <v>CLS_HG_2500X1254px_16m_L8-9_L1_20230218_20CC</v>
      </c>
      <c r="AD3369" s="41" t="s">
        <v>1183</v>
      </c>
    </row>
    <row r="3370" spans="2:30" x14ac:dyDescent="0.25">
      <c r="B3370" s="92" t="s">
        <v>3876</v>
      </c>
      <c r="C3370" s="92" t="s">
        <v>3817</v>
      </c>
      <c r="D3370" s="93" t="s">
        <v>3999</v>
      </c>
      <c r="E3370" s="44" t="b">
        <v>1</v>
      </c>
      <c r="F3370" s="44" t="s">
        <v>3813</v>
      </c>
      <c r="G3370" s="93" t="s">
        <v>12</v>
      </c>
      <c r="H3370" s="92" t="s">
        <v>73</v>
      </c>
      <c r="I3370" s="81">
        <v>44974</v>
      </c>
      <c r="J3370" s="44">
        <v>48.4</v>
      </c>
      <c r="K3370" s="2" t="s">
        <v>4057</v>
      </c>
      <c r="L3370" s="94">
        <v>26.9</v>
      </c>
      <c r="M3370" t="s">
        <v>3869</v>
      </c>
      <c r="N3370" s="44" t="s">
        <v>85</v>
      </c>
      <c r="O3370" s="2" t="s">
        <v>3868</v>
      </c>
      <c r="P3370" s="44" t="str">
        <f>VLOOKUP(I3370,Period!A:B,2,FALSE)</f>
        <v>2023H1</v>
      </c>
      <c r="Q3370" s="94">
        <f t="shared" si="627"/>
        <v>28.6</v>
      </c>
      <c r="R3370" s="44">
        <f t="shared" si="625"/>
        <v>30</v>
      </c>
      <c r="S3370" t="str">
        <f t="shared" si="634"/>
        <v>02 Sunny (10%-30%)</v>
      </c>
      <c r="T3370" s="92" t="str">
        <f t="shared" si="626"/>
        <v>44974L8-9_L1CDM-MLB-CLSHG4497402 Sunny (10%-30%)</v>
      </c>
      <c r="U3370" s="92">
        <f>IF(COUNTIF(T$2:T3369,T3370)&gt;=1,0,1)</f>
        <v>1</v>
      </c>
      <c r="V3370" s="95" t="s">
        <v>1182</v>
      </c>
      <c r="W3370" s="86">
        <f t="shared" si="628"/>
        <v>2023</v>
      </c>
      <c r="X3370" s="86" t="str">
        <f t="shared" si="629"/>
        <v>02</v>
      </c>
      <c r="Y3370" s="86">
        <f t="shared" si="630"/>
        <v>17</v>
      </c>
      <c r="Z3370" s="86" t="str">
        <f t="shared" si="631"/>
        <v>22</v>
      </c>
      <c r="AA3370" s="86" t="str">
        <f t="shared" si="632"/>
        <v>12</v>
      </c>
      <c r="AB3370" s="86" t="str">
        <f t="shared" si="633"/>
        <v>37</v>
      </c>
      <c r="AC3370" s="86" t="str">
        <f t="shared" si="635"/>
        <v>CLS_HG_2500X1254px_16m_L8-9_L1_20230217_30CC</v>
      </c>
      <c r="AD3370" s="41" t="s">
        <v>1183</v>
      </c>
    </row>
    <row r="3371" spans="2:30" x14ac:dyDescent="0.25">
      <c r="B3371" s="92" t="s">
        <v>3876</v>
      </c>
      <c r="C3371" s="92" t="s">
        <v>3817</v>
      </c>
      <c r="D3371" s="93" t="s">
        <v>3999</v>
      </c>
      <c r="E3371" s="44" t="b">
        <v>1</v>
      </c>
      <c r="F3371" s="44" t="s">
        <v>3813</v>
      </c>
      <c r="G3371" s="93" t="s">
        <v>12</v>
      </c>
      <c r="H3371" s="92" t="s">
        <v>73</v>
      </c>
      <c r="I3371" s="81">
        <v>44974</v>
      </c>
      <c r="J3371" s="44">
        <v>49.3</v>
      </c>
      <c r="K3371" s="2" t="s">
        <v>4058</v>
      </c>
      <c r="L3371" s="94">
        <v>30.3</v>
      </c>
      <c r="M3371" t="s">
        <v>3869</v>
      </c>
      <c r="N3371" s="44" t="s">
        <v>85</v>
      </c>
      <c r="O3371" s="2" t="s">
        <v>3868</v>
      </c>
      <c r="P3371" s="44" t="str">
        <f>VLOOKUP(I3371,Period!A:B,2,FALSE)</f>
        <v>2023H1</v>
      </c>
      <c r="Q3371" s="94">
        <f t="shared" si="627"/>
        <v>28.6</v>
      </c>
      <c r="R3371" s="44">
        <f t="shared" si="625"/>
        <v>30</v>
      </c>
      <c r="S3371" t="str">
        <f t="shared" si="634"/>
        <v>02 Sunny (10%-30%)</v>
      </c>
      <c r="T3371" s="92" t="str">
        <f t="shared" si="626"/>
        <v>44974L8-9_L1CDM-MLB-CLSHG4497402 Sunny (10%-30%)</v>
      </c>
      <c r="U3371" s="92">
        <f>IF(COUNTIF(T$2:T3370,T3371)&gt;=1,0,1)</f>
        <v>0</v>
      </c>
      <c r="V3371" s="95" t="s">
        <v>1182</v>
      </c>
      <c r="W3371" s="86">
        <f t="shared" si="628"/>
        <v>2023</v>
      </c>
      <c r="X3371" s="86" t="str">
        <f t="shared" si="629"/>
        <v>02</v>
      </c>
      <c r="Y3371" s="86">
        <f t="shared" si="630"/>
        <v>17</v>
      </c>
      <c r="Z3371" s="86" t="str">
        <f t="shared" si="631"/>
        <v>22</v>
      </c>
      <c r="AA3371" s="86" t="str">
        <f t="shared" si="632"/>
        <v>12</v>
      </c>
      <c r="AB3371" s="86" t="str">
        <f t="shared" si="633"/>
        <v>13</v>
      </c>
      <c r="AC3371" s="86" t="str">
        <f t="shared" si="635"/>
        <v>CLS_HG_2500X1254px_16m_L8-9_L1_20230217_30CC</v>
      </c>
      <c r="AD3371" s="41" t="s">
        <v>1183</v>
      </c>
    </row>
    <row r="3372" spans="2:30" x14ac:dyDescent="0.25">
      <c r="B3372" s="92" t="s">
        <v>3876</v>
      </c>
      <c r="C3372" s="92" t="s">
        <v>3817</v>
      </c>
      <c r="D3372" s="93" t="s">
        <v>3999</v>
      </c>
      <c r="E3372" s="44" t="b">
        <v>1</v>
      </c>
      <c r="F3372" s="44" t="s">
        <v>3813</v>
      </c>
      <c r="G3372" s="93" t="s">
        <v>12</v>
      </c>
      <c r="H3372" s="92" t="s">
        <v>73</v>
      </c>
      <c r="I3372" s="81">
        <v>44967</v>
      </c>
      <c r="J3372" s="44">
        <v>50</v>
      </c>
      <c r="K3372" s="2" t="s">
        <v>4059</v>
      </c>
      <c r="L3372" s="94">
        <v>91.1</v>
      </c>
      <c r="M3372" t="s">
        <v>3869</v>
      </c>
      <c r="N3372" s="44" t="s">
        <v>85</v>
      </c>
      <c r="O3372" s="2" t="s">
        <v>3868</v>
      </c>
      <c r="P3372" s="44" t="str">
        <f>VLOOKUP(I3372,Period!A:B,2,FALSE)</f>
        <v>2023H1</v>
      </c>
      <c r="Q3372" s="94">
        <f t="shared" si="627"/>
        <v>95.55</v>
      </c>
      <c r="R3372" s="44">
        <f t="shared" si="625"/>
        <v>100</v>
      </c>
      <c r="S3372" t="str">
        <f t="shared" si="634"/>
        <v>04 Overcast (100%)</v>
      </c>
      <c r="T3372" s="92" t="str">
        <f t="shared" si="626"/>
        <v>44967L8-9_L1CDM-MLB-CLSHG4496704 Overcast (100%)</v>
      </c>
      <c r="U3372" s="92">
        <f>IF(COUNTIF(T$2:T3371,T3372)&gt;=1,0,1)</f>
        <v>1</v>
      </c>
      <c r="V3372" s="95" t="s">
        <v>1182</v>
      </c>
      <c r="W3372" s="86">
        <f t="shared" si="628"/>
        <v>2023</v>
      </c>
      <c r="X3372" s="86" t="str">
        <f t="shared" si="629"/>
        <v>02</v>
      </c>
      <c r="Y3372" s="86">
        <f t="shared" si="630"/>
        <v>10</v>
      </c>
      <c r="Z3372" s="86" t="str">
        <f t="shared" si="631"/>
        <v>22</v>
      </c>
      <c r="AA3372" s="86" t="str">
        <f t="shared" si="632"/>
        <v>06</v>
      </c>
      <c r="AB3372" s="86" t="str">
        <f t="shared" si="633"/>
        <v>32</v>
      </c>
      <c r="AC3372" s="86" t="str">
        <f t="shared" si="635"/>
        <v>CLS_HG_2500X1254px_16m_L8-9_L1_20230210_100CC</v>
      </c>
      <c r="AD3372" s="41" t="s">
        <v>1183</v>
      </c>
    </row>
    <row r="3373" spans="2:30" x14ac:dyDescent="0.25">
      <c r="B3373" s="92" t="s">
        <v>3876</v>
      </c>
      <c r="C3373" s="92" t="s">
        <v>3817</v>
      </c>
      <c r="D3373" s="93" t="s">
        <v>3999</v>
      </c>
      <c r="E3373" s="44" t="b">
        <v>1</v>
      </c>
      <c r="F3373" s="44" t="s">
        <v>3813</v>
      </c>
      <c r="G3373" s="93" t="s">
        <v>12</v>
      </c>
      <c r="H3373" s="92" t="s">
        <v>73</v>
      </c>
      <c r="I3373" s="81">
        <v>44967</v>
      </c>
      <c r="J3373" s="44">
        <v>50.9</v>
      </c>
      <c r="K3373" s="2" t="s">
        <v>4060</v>
      </c>
      <c r="L3373" s="94">
        <v>100</v>
      </c>
      <c r="M3373" t="s">
        <v>3869</v>
      </c>
      <c r="N3373" s="44" t="s">
        <v>85</v>
      </c>
      <c r="O3373" s="2" t="s">
        <v>3868</v>
      </c>
      <c r="P3373" s="44" t="str">
        <f>VLOOKUP(I3373,Period!A:B,2,FALSE)</f>
        <v>2023H1</v>
      </c>
      <c r="Q3373" s="94">
        <f t="shared" si="627"/>
        <v>95.55</v>
      </c>
      <c r="R3373" s="44">
        <f t="shared" si="625"/>
        <v>100</v>
      </c>
      <c r="S3373" t="str">
        <f t="shared" si="634"/>
        <v>04 Overcast (100%)</v>
      </c>
      <c r="T3373" s="92" t="str">
        <f t="shared" si="626"/>
        <v>44967L8-9_L1CDM-MLB-CLSHG4496704 Overcast (100%)</v>
      </c>
      <c r="U3373" s="92">
        <f>IF(COUNTIF(T$2:T3372,T3373)&gt;=1,0,1)</f>
        <v>0</v>
      </c>
      <c r="V3373" s="95" t="s">
        <v>1182</v>
      </c>
      <c r="W3373" s="86">
        <f t="shared" si="628"/>
        <v>2023</v>
      </c>
      <c r="X3373" s="86" t="str">
        <f t="shared" si="629"/>
        <v>02</v>
      </c>
      <c r="Y3373" s="86">
        <f t="shared" si="630"/>
        <v>10</v>
      </c>
      <c r="Z3373" s="86" t="str">
        <f t="shared" si="631"/>
        <v>22</v>
      </c>
      <c r="AA3373" s="86" t="str">
        <f t="shared" si="632"/>
        <v>06</v>
      </c>
      <c r="AB3373" s="86" t="str">
        <f t="shared" si="633"/>
        <v>08</v>
      </c>
      <c r="AC3373" s="86" t="str">
        <f t="shared" si="635"/>
        <v>CLS_HG_2500X1254px_16m_L8-9_L1_20230210_100CC</v>
      </c>
      <c r="AD3373" s="41" t="s">
        <v>1183</v>
      </c>
    </row>
    <row r="3374" spans="2:30" x14ac:dyDescent="0.25">
      <c r="B3374" s="92" t="s">
        <v>3876</v>
      </c>
      <c r="C3374" s="92" t="s">
        <v>3817</v>
      </c>
      <c r="D3374" s="93" t="s">
        <v>3999</v>
      </c>
      <c r="E3374" s="44" t="b">
        <v>1</v>
      </c>
      <c r="F3374" s="44" t="s">
        <v>3813</v>
      </c>
      <c r="G3374" s="93" t="s">
        <v>12</v>
      </c>
      <c r="H3374" s="92" t="s">
        <v>73</v>
      </c>
      <c r="I3374" s="96">
        <v>44966</v>
      </c>
      <c r="J3374" s="44">
        <v>50.2</v>
      </c>
      <c r="K3374" s="2" t="s">
        <v>4061</v>
      </c>
      <c r="L3374" s="94">
        <v>8.1</v>
      </c>
      <c r="M3374" t="s">
        <v>3869</v>
      </c>
      <c r="N3374" s="44" t="s">
        <v>85</v>
      </c>
      <c r="O3374" s="2" t="s">
        <v>3868</v>
      </c>
      <c r="P3374" s="44" t="str">
        <f>VLOOKUP(I3374,Period!A:B,2,FALSE)</f>
        <v>2023H1</v>
      </c>
      <c r="Q3374" s="94">
        <f t="shared" si="627"/>
        <v>15.149999999999999</v>
      </c>
      <c r="R3374" s="44">
        <f t="shared" si="625"/>
        <v>20</v>
      </c>
      <c r="S3374" t="str">
        <f t="shared" si="634"/>
        <v>02 Sunny (10%-30%)</v>
      </c>
      <c r="T3374" s="92" t="str">
        <f t="shared" si="626"/>
        <v>44966L8-9_L1CDM-MLB-CLSHG4496602 Sunny (10%-30%)</v>
      </c>
      <c r="U3374" s="92">
        <f>IF(COUNTIF(T$2:T3373,T3374)&gt;=1,0,1)</f>
        <v>1</v>
      </c>
      <c r="V3374" s="95" t="s">
        <v>1182</v>
      </c>
      <c r="W3374" s="86">
        <f t="shared" si="628"/>
        <v>2023</v>
      </c>
      <c r="X3374" s="86" t="str">
        <f t="shared" si="629"/>
        <v>02</v>
      </c>
      <c r="Y3374" s="86" t="str">
        <f t="shared" si="630"/>
        <v>09</v>
      </c>
      <c r="Z3374" s="86" t="str">
        <f t="shared" si="631"/>
        <v>22</v>
      </c>
      <c r="AA3374" s="86" t="str">
        <f t="shared" si="632"/>
        <v>12</v>
      </c>
      <c r="AB3374" s="86" t="str">
        <f t="shared" si="633"/>
        <v>32</v>
      </c>
      <c r="AC3374" s="86" t="str">
        <f t="shared" si="635"/>
        <v>CLS_HG_2500X1254px_16m_L8-9_L1_20230209_20CC</v>
      </c>
      <c r="AD3374" s="41" t="s">
        <v>1183</v>
      </c>
    </row>
    <row r="3375" spans="2:30" x14ac:dyDescent="0.25">
      <c r="B3375" s="92" t="s">
        <v>3876</v>
      </c>
      <c r="C3375" s="92" t="s">
        <v>3817</v>
      </c>
      <c r="D3375" s="93" t="s">
        <v>3999</v>
      </c>
      <c r="E3375" s="44" t="b">
        <v>1</v>
      </c>
      <c r="F3375" s="44" t="s">
        <v>3813</v>
      </c>
      <c r="G3375" s="93" t="s">
        <v>12</v>
      </c>
      <c r="H3375" s="92" t="s">
        <v>73</v>
      </c>
      <c r="I3375" s="96">
        <v>44966</v>
      </c>
      <c r="J3375" s="44">
        <v>51.1</v>
      </c>
      <c r="K3375" s="2" t="s">
        <v>4036</v>
      </c>
      <c r="L3375" s="94">
        <v>22.2</v>
      </c>
      <c r="M3375" t="s">
        <v>3869</v>
      </c>
      <c r="N3375" s="44" t="s">
        <v>85</v>
      </c>
      <c r="O3375" s="2" t="s">
        <v>3868</v>
      </c>
      <c r="P3375" s="44" t="str">
        <f>VLOOKUP(I3375,Period!A:B,2,FALSE)</f>
        <v>2023H1</v>
      </c>
      <c r="Q3375" s="94">
        <f t="shared" si="627"/>
        <v>15.149999999999999</v>
      </c>
      <c r="R3375" s="44">
        <f t="shared" si="625"/>
        <v>20</v>
      </c>
      <c r="S3375" t="str">
        <f t="shared" si="634"/>
        <v>02 Sunny (10%-30%)</v>
      </c>
      <c r="T3375" s="92" t="str">
        <f t="shared" si="626"/>
        <v>44966L8-9_L1CDM-MLB-CLSHG4496602 Sunny (10%-30%)</v>
      </c>
      <c r="U3375" s="92">
        <f>IF(COUNTIF(T$2:T3374,T3375)&gt;=1,0,1)</f>
        <v>0</v>
      </c>
      <c r="V3375" s="95" t="s">
        <v>1182</v>
      </c>
      <c r="W3375" s="86">
        <f t="shared" si="628"/>
        <v>2023</v>
      </c>
      <c r="X3375" s="86" t="str">
        <f t="shared" si="629"/>
        <v>02</v>
      </c>
      <c r="Y3375" s="86" t="str">
        <f t="shared" si="630"/>
        <v>09</v>
      </c>
      <c r="Z3375" s="86" t="str">
        <f t="shared" si="631"/>
        <v>22</v>
      </c>
      <c r="AA3375" s="86" t="str">
        <f t="shared" si="632"/>
        <v>12</v>
      </c>
      <c r="AB3375" s="86" t="str">
        <f t="shared" si="633"/>
        <v>09</v>
      </c>
      <c r="AC3375" s="86" t="str">
        <f t="shared" si="635"/>
        <v>CLS_HG_2500X1254px_16m_L8-9_L1_20230209_20CC</v>
      </c>
      <c r="AD3375" s="41" t="s">
        <v>1183</v>
      </c>
    </row>
    <row r="3376" spans="2:30" x14ac:dyDescent="0.25">
      <c r="B3376" s="92" t="s">
        <v>3876</v>
      </c>
      <c r="C3376" s="92" t="s">
        <v>3817</v>
      </c>
      <c r="D3376" s="93" t="s">
        <v>3999</v>
      </c>
      <c r="E3376" s="44" t="b">
        <v>1</v>
      </c>
      <c r="F3376" s="44" t="s">
        <v>3813</v>
      </c>
      <c r="G3376" s="93" t="s">
        <v>12</v>
      </c>
      <c r="H3376" s="92" t="s">
        <v>73</v>
      </c>
      <c r="I3376" s="96">
        <v>44959</v>
      </c>
      <c r="J3376" s="44">
        <v>51.7</v>
      </c>
      <c r="K3376" s="2" t="s">
        <v>4062</v>
      </c>
      <c r="L3376" s="94">
        <v>56.8</v>
      </c>
      <c r="M3376" t="s">
        <v>3869</v>
      </c>
      <c r="N3376" s="44" t="s">
        <v>85</v>
      </c>
      <c r="O3376" s="2" t="s">
        <v>3868</v>
      </c>
      <c r="P3376" s="44" t="str">
        <f>VLOOKUP(I3376,Period!A:B,2,FALSE)</f>
        <v>2023H1</v>
      </c>
      <c r="Q3376" s="94">
        <f t="shared" si="627"/>
        <v>46.2</v>
      </c>
      <c r="R3376" s="44">
        <f t="shared" si="625"/>
        <v>50</v>
      </c>
      <c r="S3376" t="str">
        <f t="shared" si="634"/>
        <v>03 Cloudy (40%-90%)</v>
      </c>
      <c r="T3376" s="92" t="str">
        <f t="shared" si="626"/>
        <v>44959L8-9_L1CDM-MLB-CLSHG4495903 Cloudy (40%-90%)</v>
      </c>
      <c r="U3376" s="92">
        <f>IF(COUNTIF(T$2:T3375,T3376)&gt;=1,0,1)</f>
        <v>1</v>
      </c>
      <c r="V3376" s="95" t="s">
        <v>1182</v>
      </c>
      <c r="W3376" s="86">
        <f t="shared" si="628"/>
        <v>2023</v>
      </c>
      <c r="X3376" s="86" t="str">
        <f t="shared" si="629"/>
        <v>02</v>
      </c>
      <c r="Y3376" s="86" t="str">
        <f t="shared" si="630"/>
        <v>02</v>
      </c>
      <c r="Z3376" s="86" t="str">
        <f t="shared" si="631"/>
        <v>22</v>
      </c>
      <c r="AA3376" s="86" t="str">
        <f t="shared" si="632"/>
        <v>06</v>
      </c>
      <c r="AB3376" s="86" t="str">
        <f t="shared" si="633"/>
        <v>24</v>
      </c>
      <c r="AC3376" s="86" t="str">
        <f t="shared" si="635"/>
        <v>CLS_HG_2500X1254px_16m_L8-9_L1_20230202_50CC</v>
      </c>
      <c r="AD3376" s="41" t="s">
        <v>1183</v>
      </c>
    </row>
    <row r="3377" spans="2:30" x14ac:dyDescent="0.25">
      <c r="B3377" s="92" t="s">
        <v>3876</v>
      </c>
      <c r="C3377" s="92" t="s">
        <v>3817</v>
      </c>
      <c r="D3377" s="93" t="s">
        <v>3999</v>
      </c>
      <c r="E3377" s="44" t="b">
        <v>1</v>
      </c>
      <c r="F3377" s="44" t="s">
        <v>3813</v>
      </c>
      <c r="G3377" s="93" t="s">
        <v>12</v>
      </c>
      <c r="H3377" s="92" t="s">
        <v>73</v>
      </c>
      <c r="I3377" s="96">
        <v>44959</v>
      </c>
      <c r="J3377" s="44">
        <v>52.5</v>
      </c>
      <c r="K3377" s="2" t="s">
        <v>4063</v>
      </c>
      <c r="L3377" s="94">
        <v>35.6</v>
      </c>
      <c r="M3377" t="s">
        <v>3869</v>
      </c>
      <c r="N3377" s="44" t="s">
        <v>85</v>
      </c>
      <c r="O3377" s="2" t="s">
        <v>3868</v>
      </c>
      <c r="P3377" s="44" t="str">
        <f>VLOOKUP(I3377,Period!A:B,2,FALSE)</f>
        <v>2023H1</v>
      </c>
      <c r="Q3377" s="94">
        <f t="shared" si="627"/>
        <v>46.2</v>
      </c>
      <c r="R3377" s="44">
        <f t="shared" si="625"/>
        <v>50</v>
      </c>
      <c r="S3377" t="str">
        <f t="shared" si="634"/>
        <v>03 Cloudy (40%-90%)</v>
      </c>
      <c r="T3377" s="92" t="str">
        <f t="shared" si="626"/>
        <v>44959L8-9_L1CDM-MLB-CLSHG4495903 Cloudy (40%-90%)</v>
      </c>
      <c r="U3377" s="92">
        <f>IF(COUNTIF(T$2:T3376,T3377)&gt;=1,0,1)</f>
        <v>0</v>
      </c>
      <c r="V3377" s="95" t="s">
        <v>1182</v>
      </c>
      <c r="W3377" s="86">
        <f t="shared" si="628"/>
        <v>2023</v>
      </c>
      <c r="X3377" s="86" t="str">
        <f t="shared" si="629"/>
        <v>02</v>
      </c>
      <c r="Y3377" s="86" t="str">
        <f t="shared" si="630"/>
        <v>02</v>
      </c>
      <c r="Z3377" s="86" t="str">
        <f t="shared" si="631"/>
        <v>22</v>
      </c>
      <c r="AA3377" s="86" t="str">
        <f t="shared" si="632"/>
        <v>06</v>
      </c>
      <c r="AB3377" s="86" t="str">
        <f t="shared" si="633"/>
        <v>01</v>
      </c>
      <c r="AC3377" s="86" t="str">
        <f t="shared" si="635"/>
        <v>CLS_HG_2500X1254px_16m_L8-9_L1_20230202_50CC</v>
      </c>
      <c r="AD3377" s="41" t="s">
        <v>1183</v>
      </c>
    </row>
    <row r="3378" spans="2:30" x14ac:dyDescent="0.25">
      <c r="B3378" s="92" t="s">
        <v>3876</v>
      </c>
      <c r="C3378" s="92" t="s">
        <v>3817</v>
      </c>
      <c r="D3378" s="93" t="s">
        <v>3999</v>
      </c>
      <c r="E3378" s="44" t="b">
        <v>1</v>
      </c>
      <c r="F3378" s="44" t="s">
        <v>3813</v>
      </c>
      <c r="G3378" s="93" t="s">
        <v>12</v>
      </c>
      <c r="H3378" s="92" t="s">
        <v>73</v>
      </c>
      <c r="I3378" s="81">
        <v>44958</v>
      </c>
      <c r="J3378" s="44">
        <v>52</v>
      </c>
      <c r="K3378" s="2" t="s">
        <v>4064</v>
      </c>
      <c r="L3378" s="94">
        <v>72</v>
      </c>
      <c r="M3378" t="s">
        <v>3869</v>
      </c>
      <c r="N3378" s="44" t="s">
        <v>85</v>
      </c>
      <c r="O3378" s="2" t="s">
        <v>3868</v>
      </c>
      <c r="P3378" s="44" t="str">
        <f>VLOOKUP(I3378,Period!A:B,2,FALSE)</f>
        <v>2023H1</v>
      </c>
      <c r="Q3378" s="94">
        <f t="shared" si="627"/>
        <v>77.8</v>
      </c>
      <c r="R3378" s="44">
        <f t="shared" si="625"/>
        <v>80</v>
      </c>
      <c r="S3378" t="str">
        <f t="shared" si="634"/>
        <v>03 Cloudy (40%-90%)</v>
      </c>
      <c r="T3378" s="92" t="str">
        <f t="shared" si="626"/>
        <v>44958L8-9_L1CDM-MLB-CLSHG4495803 Cloudy (40%-90%)</v>
      </c>
      <c r="U3378" s="92">
        <f>IF(COUNTIF(T$2:T3377,T3378)&gt;=1,0,1)</f>
        <v>1</v>
      </c>
      <c r="V3378" s="95" t="s">
        <v>1182</v>
      </c>
      <c r="W3378" s="86">
        <f t="shared" si="628"/>
        <v>2023</v>
      </c>
      <c r="X3378" s="86" t="str">
        <f t="shared" si="629"/>
        <v>02</v>
      </c>
      <c r="Y3378" s="86" t="str">
        <f t="shared" si="630"/>
        <v>01</v>
      </c>
      <c r="Z3378" s="86" t="str">
        <f t="shared" si="631"/>
        <v>22</v>
      </c>
      <c r="AA3378" s="86" t="str">
        <f t="shared" si="632"/>
        <v>12</v>
      </c>
      <c r="AB3378" s="86" t="str">
        <f t="shared" si="633"/>
        <v>41</v>
      </c>
      <c r="AC3378" s="86" t="str">
        <f t="shared" si="635"/>
        <v>CLS_HG_2500X1254px_16m_L8-9_L1_20230201_80CC</v>
      </c>
      <c r="AD3378" s="41" t="s">
        <v>1183</v>
      </c>
    </row>
    <row r="3379" spans="2:30" x14ac:dyDescent="0.25">
      <c r="B3379" s="92" t="s">
        <v>3876</v>
      </c>
      <c r="C3379" s="92" t="s">
        <v>3817</v>
      </c>
      <c r="D3379" s="93" t="s">
        <v>3999</v>
      </c>
      <c r="E3379" s="44" t="b">
        <v>1</v>
      </c>
      <c r="F3379" s="44" t="s">
        <v>3813</v>
      </c>
      <c r="G3379" s="93" t="s">
        <v>12</v>
      </c>
      <c r="H3379" s="92" t="s">
        <v>73</v>
      </c>
      <c r="I3379" s="81">
        <v>44958</v>
      </c>
      <c r="J3379" s="44">
        <v>52.7</v>
      </c>
      <c r="K3379" s="2" t="s">
        <v>4065</v>
      </c>
      <c r="L3379" s="94">
        <v>83.6</v>
      </c>
      <c r="M3379" t="s">
        <v>3869</v>
      </c>
      <c r="N3379" s="44" t="s">
        <v>85</v>
      </c>
      <c r="O3379" s="2" t="s">
        <v>3868</v>
      </c>
      <c r="P3379" s="44" t="str">
        <f>VLOOKUP(I3379,Period!A:B,2,FALSE)</f>
        <v>2023H1</v>
      </c>
      <c r="Q3379" s="94">
        <f t="shared" si="627"/>
        <v>77.8</v>
      </c>
      <c r="R3379" s="44">
        <f t="shared" si="625"/>
        <v>80</v>
      </c>
      <c r="S3379" t="str">
        <f t="shared" si="634"/>
        <v>03 Cloudy (40%-90%)</v>
      </c>
      <c r="T3379" s="92" t="str">
        <f t="shared" si="626"/>
        <v>44958L8-9_L1CDM-MLB-CLSHG4495803 Cloudy (40%-90%)</v>
      </c>
      <c r="U3379" s="92">
        <f>IF(COUNTIF(T$2:T3378,T3379)&gt;=1,0,1)</f>
        <v>0</v>
      </c>
      <c r="V3379" s="95" t="s">
        <v>1182</v>
      </c>
      <c r="W3379" s="86">
        <f t="shared" si="628"/>
        <v>2023</v>
      </c>
      <c r="X3379" s="86" t="str">
        <f t="shared" si="629"/>
        <v>02</v>
      </c>
      <c r="Y3379" s="86" t="str">
        <f t="shared" si="630"/>
        <v>01</v>
      </c>
      <c r="Z3379" s="86" t="str">
        <f t="shared" si="631"/>
        <v>22</v>
      </c>
      <c r="AA3379" s="86" t="str">
        <f t="shared" si="632"/>
        <v>12</v>
      </c>
      <c r="AB3379" s="86" t="str">
        <f t="shared" si="633"/>
        <v>17</v>
      </c>
      <c r="AC3379" s="86" t="str">
        <f t="shared" si="635"/>
        <v>CLS_HG_2500X1254px_16m_L8-9_L1_20230201_80CC</v>
      </c>
      <c r="AD3379" s="41" t="s">
        <v>1183</v>
      </c>
    </row>
    <row r="3380" spans="2:30" x14ac:dyDescent="0.25">
      <c r="B3380" s="92" t="s">
        <v>3876</v>
      </c>
      <c r="C3380" s="92" t="s">
        <v>3817</v>
      </c>
      <c r="D3380" s="93" t="s">
        <v>3999</v>
      </c>
      <c r="E3380" s="44" t="b">
        <v>1</v>
      </c>
      <c r="F3380" s="44" t="s">
        <v>3813</v>
      </c>
      <c r="G3380" s="93" t="s">
        <v>12</v>
      </c>
      <c r="H3380" s="92" t="s">
        <v>73</v>
      </c>
      <c r="I3380" s="81">
        <v>44951</v>
      </c>
      <c r="J3380" s="44">
        <v>53.4</v>
      </c>
      <c r="K3380" s="2" t="s">
        <v>4066</v>
      </c>
      <c r="L3380" s="94">
        <v>64.400000000000006</v>
      </c>
      <c r="M3380" t="s">
        <v>3869</v>
      </c>
      <c r="N3380" s="44" t="s">
        <v>85</v>
      </c>
      <c r="O3380" s="2" t="s">
        <v>3868</v>
      </c>
      <c r="P3380" s="44" t="str">
        <f>VLOOKUP(I3380,Period!A:B,2,FALSE)</f>
        <v>2023H1</v>
      </c>
      <c r="Q3380" s="94">
        <f t="shared" si="627"/>
        <v>45.25</v>
      </c>
      <c r="R3380" s="44">
        <f t="shared" si="625"/>
        <v>50</v>
      </c>
      <c r="S3380" t="str">
        <f t="shared" si="634"/>
        <v>03 Cloudy (40%-90%)</v>
      </c>
      <c r="T3380" s="92" t="str">
        <f t="shared" si="626"/>
        <v>44951L8-9_L1CDM-MLB-CLSHG4495103 Cloudy (40%-90%)</v>
      </c>
      <c r="U3380" s="92">
        <f>IF(COUNTIF(T$2:T3379,T3380)&gt;=1,0,1)</f>
        <v>1</v>
      </c>
      <c r="V3380" s="95" t="s">
        <v>1182</v>
      </c>
      <c r="W3380" s="86">
        <f t="shared" si="628"/>
        <v>2023</v>
      </c>
      <c r="X3380" s="86" t="str">
        <f t="shared" si="629"/>
        <v>01</v>
      </c>
      <c r="Y3380" s="86">
        <f t="shared" si="630"/>
        <v>25</v>
      </c>
      <c r="Z3380" s="86" t="str">
        <f t="shared" si="631"/>
        <v>22</v>
      </c>
      <c r="AA3380" s="86" t="str">
        <f t="shared" si="632"/>
        <v>06</v>
      </c>
      <c r="AB3380" s="86" t="str">
        <f t="shared" si="633"/>
        <v>25</v>
      </c>
      <c r="AC3380" s="86" t="str">
        <f t="shared" si="635"/>
        <v>CLS_HG_2500X1254px_16m_L8-9_L1_20230125_50CC</v>
      </c>
      <c r="AD3380" s="41" t="s">
        <v>1183</v>
      </c>
    </row>
    <row r="3381" spans="2:30" x14ac:dyDescent="0.25">
      <c r="B3381" s="92" t="s">
        <v>3876</v>
      </c>
      <c r="C3381" s="92" t="s">
        <v>3817</v>
      </c>
      <c r="D3381" s="93" t="s">
        <v>3999</v>
      </c>
      <c r="E3381" s="44" t="b">
        <v>1</v>
      </c>
      <c r="F3381" s="44" t="s">
        <v>3813</v>
      </c>
      <c r="G3381" s="93" t="s">
        <v>12</v>
      </c>
      <c r="H3381" s="92" t="s">
        <v>73</v>
      </c>
      <c r="I3381" s="81">
        <v>44951</v>
      </c>
      <c r="J3381" s="44">
        <v>54.1</v>
      </c>
      <c r="K3381" s="2" t="s">
        <v>4063</v>
      </c>
      <c r="L3381" s="94">
        <v>26.1</v>
      </c>
      <c r="M3381" t="s">
        <v>3869</v>
      </c>
      <c r="N3381" s="44" t="s">
        <v>85</v>
      </c>
      <c r="O3381" s="2" t="s">
        <v>3868</v>
      </c>
      <c r="P3381" s="44" t="str">
        <f>VLOOKUP(I3381,Period!A:B,2,FALSE)</f>
        <v>2023H1</v>
      </c>
      <c r="Q3381" s="94">
        <f t="shared" si="627"/>
        <v>45.25</v>
      </c>
      <c r="R3381" s="44">
        <f t="shared" si="625"/>
        <v>50</v>
      </c>
      <c r="S3381" t="str">
        <f t="shared" si="634"/>
        <v>03 Cloudy (40%-90%)</v>
      </c>
      <c r="T3381" s="92" t="str">
        <f t="shared" si="626"/>
        <v>44951L8-9_L1CDM-MLB-CLSHG4495103 Cloudy (40%-90%)</v>
      </c>
      <c r="U3381" s="92">
        <f>IF(COUNTIF(T$2:T3380,T3381)&gt;=1,0,1)</f>
        <v>0</v>
      </c>
      <c r="V3381" s="95" t="s">
        <v>1182</v>
      </c>
      <c r="W3381" s="86">
        <f t="shared" si="628"/>
        <v>2023</v>
      </c>
      <c r="X3381" s="86" t="str">
        <f t="shared" si="629"/>
        <v>01</v>
      </c>
      <c r="Y3381" s="86">
        <f t="shared" si="630"/>
        <v>25</v>
      </c>
      <c r="Z3381" s="86" t="str">
        <f t="shared" si="631"/>
        <v>22</v>
      </c>
      <c r="AA3381" s="86" t="str">
        <f t="shared" si="632"/>
        <v>06</v>
      </c>
      <c r="AB3381" s="86" t="str">
        <f t="shared" si="633"/>
        <v>01</v>
      </c>
      <c r="AC3381" s="86" t="str">
        <f t="shared" si="635"/>
        <v>CLS_HG_2500X1254px_16m_L8-9_L1_20230125_50CC</v>
      </c>
      <c r="AD3381" s="41" t="s">
        <v>1183</v>
      </c>
    </row>
    <row r="3382" spans="2:30" x14ac:dyDescent="0.25">
      <c r="B3382" s="92" t="s">
        <v>3876</v>
      </c>
      <c r="C3382" s="92" t="s">
        <v>3817</v>
      </c>
      <c r="D3382" s="93" t="s">
        <v>3999</v>
      </c>
      <c r="E3382" s="44" t="b">
        <v>1</v>
      </c>
      <c r="F3382" s="44" t="s">
        <v>3813</v>
      </c>
      <c r="G3382" s="93" t="s">
        <v>12</v>
      </c>
      <c r="H3382" s="92" t="s">
        <v>73</v>
      </c>
      <c r="I3382" s="96">
        <v>44950</v>
      </c>
      <c r="J3382" s="44">
        <v>53.6</v>
      </c>
      <c r="K3382" s="2" t="s">
        <v>4067</v>
      </c>
      <c r="L3382" s="94">
        <v>19</v>
      </c>
      <c r="M3382" t="s">
        <v>3869</v>
      </c>
      <c r="N3382" s="44" t="s">
        <v>85</v>
      </c>
      <c r="O3382" s="2" t="s">
        <v>3868</v>
      </c>
      <c r="P3382" s="44" t="str">
        <f>VLOOKUP(I3382,Period!A:B,2,FALSE)</f>
        <v>2023H1</v>
      </c>
      <c r="Q3382" s="94">
        <f t="shared" si="627"/>
        <v>31</v>
      </c>
      <c r="R3382" s="44">
        <f t="shared" si="625"/>
        <v>40</v>
      </c>
      <c r="S3382" t="str">
        <f t="shared" si="634"/>
        <v>03 Cloudy (40%-90%)</v>
      </c>
      <c r="T3382" s="92" t="str">
        <f t="shared" si="626"/>
        <v>44950L8-9_L1CDM-MLB-CLSHG4495003 Cloudy (40%-90%)</v>
      </c>
      <c r="U3382" s="92">
        <f>IF(COUNTIF(T$2:T3381,T3382)&gt;=1,0,1)</f>
        <v>1</v>
      </c>
      <c r="V3382" s="95" t="s">
        <v>1182</v>
      </c>
      <c r="W3382" s="86">
        <f t="shared" si="628"/>
        <v>2023</v>
      </c>
      <c r="X3382" s="86" t="str">
        <f t="shared" si="629"/>
        <v>01</v>
      </c>
      <c r="Y3382" s="86">
        <f t="shared" si="630"/>
        <v>24</v>
      </c>
      <c r="Z3382" s="86" t="str">
        <f t="shared" si="631"/>
        <v>22</v>
      </c>
      <c r="AA3382" s="86" t="str">
        <f t="shared" si="632"/>
        <v>12</v>
      </c>
      <c r="AB3382" s="86" t="str">
        <f t="shared" si="633"/>
        <v>34</v>
      </c>
      <c r="AC3382" s="86" t="str">
        <f t="shared" si="635"/>
        <v>CLS_HG_2500X1254px_16m_L8-9_L1_20230124_40CC</v>
      </c>
      <c r="AD3382" s="41" t="s">
        <v>1183</v>
      </c>
    </row>
    <row r="3383" spans="2:30" x14ac:dyDescent="0.25">
      <c r="B3383" s="92" t="s">
        <v>3876</v>
      </c>
      <c r="C3383" s="92" t="s">
        <v>3817</v>
      </c>
      <c r="D3383" s="93" t="s">
        <v>3999</v>
      </c>
      <c r="E3383" s="44" t="b">
        <v>1</v>
      </c>
      <c r="F3383" s="44" t="s">
        <v>3813</v>
      </c>
      <c r="G3383" s="93" t="s">
        <v>12</v>
      </c>
      <c r="H3383" s="92" t="s">
        <v>73</v>
      </c>
      <c r="I3383" s="96">
        <v>44950</v>
      </c>
      <c r="J3383" s="44">
        <v>54.3</v>
      </c>
      <c r="K3383" s="2" t="s">
        <v>4068</v>
      </c>
      <c r="L3383" s="94">
        <v>43</v>
      </c>
      <c r="M3383" t="s">
        <v>3869</v>
      </c>
      <c r="N3383" s="44" t="s">
        <v>85</v>
      </c>
      <c r="O3383" s="2" t="s">
        <v>3868</v>
      </c>
      <c r="P3383" s="44" t="str">
        <f>VLOOKUP(I3383,Period!A:B,2,FALSE)</f>
        <v>2023H1</v>
      </c>
      <c r="Q3383" s="94">
        <f t="shared" si="627"/>
        <v>31</v>
      </c>
      <c r="R3383" s="44">
        <f t="shared" si="625"/>
        <v>40</v>
      </c>
      <c r="S3383" t="str">
        <f t="shared" si="634"/>
        <v>03 Cloudy (40%-90%)</v>
      </c>
      <c r="T3383" s="92" t="str">
        <f t="shared" si="626"/>
        <v>44950L8-9_L1CDM-MLB-CLSHG4495003 Cloudy (40%-90%)</v>
      </c>
      <c r="U3383" s="92">
        <f>IF(COUNTIF(T$2:T3382,T3383)&gt;=1,0,1)</f>
        <v>0</v>
      </c>
      <c r="V3383" s="95" t="s">
        <v>1182</v>
      </c>
      <c r="W3383" s="86">
        <f t="shared" si="628"/>
        <v>2023</v>
      </c>
      <c r="X3383" s="86" t="str">
        <f t="shared" si="629"/>
        <v>01</v>
      </c>
      <c r="Y3383" s="86">
        <f t="shared" si="630"/>
        <v>24</v>
      </c>
      <c r="Z3383" s="86" t="str">
        <f t="shared" si="631"/>
        <v>22</v>
      </c>
      <c r="AA3383" s="86" t="str">
        <f t="shared" si="632"/>
        <v>12</v>
      </c>
      <c r="AB3383" s="86" t="str">
        <f t="shared" si="633"/>
        <v>10</v>
      </c>
      <c r="AC3383" s="86" t="str">
        <f t="shared" si="635"/>
        <v>CLS_HG_2500X1254px_16m_L8-9_L1_20230124_40CC</v>
      </c>
      <c r="AD3383" s="41" t="s">
        <v>1183</v>
      </c>
    </row>
    <row r="3384" spans="2:30" x14ac:dyDescent="0.25">
      <c r="B3384" s="92" t="s">
        <v>3876</v>
      </c>
      <c r="C3384" s="92" t="s">
        <v>3817</v>
      </c>
      <c r="D3384" s="93" t="s">
        <v>3999</v>
      </c>
      <c r="E3384" s="44" t="b">
        <v>1</v>
      </c>
      <c r="F3384" s="44" t="s">
        <v>3813</v>
      </c>
      <c r="G3384" s="93" t="s">
        <v>12</v>
      </c>
      <c r="H3384" s="92" t="s">
        <v>73</v>
      </c>
      <c r="I3384" s="96">
        <v>44943</v>
      </c>
      <c r="J3384" s="44">
        <v>54.9</v>
      </c>
      <c r="K3384" s="2" t="s">
        <v>4051</v>
      </c>
      <c r="L3384" s="94">
        <v>18.2</v>
      </c>
      <c r="M3384" t="s">
        <v>3869</v>
      </c>
      <c r="N3384" s="44" t="s">
        <v>85</v>
      </c>
      <c r="O3384" s="2" t="s">
        <v>3868</v>
      </c>
      <c r="P3384" s="44" t="str">
        <f>VLOOKUP(I3384,Period!A:B,2,FALSE)</f>
        <v>2023H1</v>
      </c>
      <c r="Q3384" s="94">
        <f t="shared" si="627"/>
        <v>35</v>
      </c>
      <c r="R3384" s="44">
        <f t="shared" si="625"/>
        <v>40</v>
      </c>
      <c r="S3384" t="str">
        <f t="shared" si="634"/>
        <v>03 Cloudy (40%-90%)</v>
      </c>
      <c r="T3384" s="92" t="str">
        <f t="shared" si="626"/>
        <v>44943L8-9_L1CDM-MLB-CLSHG4494303 Cloudy (40%-90%)</v>
      </c>
      <c r="U3384" s="92">
        <f>IF(COUNTIF(T$2:T3383,T3384)&gt;=1,0,1)</f>
        <v>1</v>
      </c>
      <c r="V3384" s="95" t="s">
        <v>1182</v>
      </c>
      <c r="W3384" s="86">
        <f t="shared" si="628"/>
        <v>2023</v>
      </c>
      <c r="X3384" s="86" t="str">
        <f t="shared" si="629"/>
        <v>01</v>
      </c>
      <c r="Y3384" s="86">
        <f t="shared" si="630"/>
        <v>17</v>
      </c>
      <c r="Z3384" s="86" t="str">
        <f t="shared" si="631"/>
        <v>22</v>
      </c>
      <c r="AA3384" s="86" t="str">
        <f t="shared" si="632"/>
        <v>06</v>
      </c>
      <c r="AB3384" s="86" t="str">
        <f t="shared" si="633"/>
        <v>18</v>
      </c>
      <c r="AC3384" s="86" t="str">
        <f t="shared" si="635"/>
        <v>CLS_HG_2500X1254px_16m_L8-9_L1_20230117_40CC</v>
      </c>
      <c r="AD3384" s="41" t="s">
        <v>1183</v>
      </c>
    </row>
    <row r="3385" spans="2:30" x14ac:dyDescent="0.25">
      <c r="B3385" s="92" t="s">
        <v>3876</v>
      </c>
      <c r="C3385" s="92" t="s">
        <v>3817</v>
      </c>
      <c r="D3385" s="93" t="s">
        <v>3999</v>
      </c>
      <c r="E3385" s="44" t="b">
        <v>1</v>
      </c>
      <c r="F3385" s="44" t="s">
        <v>3813</v>
      </c>
      <c r="G3385" s="93" t="s">
        <v>12</v>
      </c>
      <c r="H3385" s="92" t="s">
        <v>73</v>
      </c>
      <c r="I3385" s="96">
        <v>44943</v>
      </c>
      <c r="J3385" s="44">
        <v>55.6</v>
      </c>
      <c r="K3385" s="2" t="s">
        <v>4052</v>
      </c>
      <c r="L3385" s="94">
        <v>51.8</v>
      </c>
      <c r="M3385" t="s">
        <v>3869</v>
      </c>
      <c r="N3385" s="44" t="s">
        <v>85</v>
      </c>
      <c r="O3385" s="2" t="s">
        <v>3868</v>
      </c>
      <c r="P3385" s="44" t="str">
        <f>VLOOKUP(I3385,Period!A:B,2,FALSE)</f>
        <v>2023H1</v>
      </c>
      <c r="Q3385" s="94">
        <f t="shared" si="627"/>
        <v>35</v>
      </c>
      <c r="R3385" s="44">
        <f t="shared" si="625"/>
        <v>40</v>
      </c>
      <c r="S3385" t="str">
        <f t="shared" si="634"/>
        <v>03 Cloudy (40%-90%)</v>
      </c>
      <c r="T3385" s="92" t="str">
        <f t="shared" si="626"/>
        <v>44943L8-9_L1CDM-MLB-CLSHG4494303 Cloudy (40%-90%)</v>
      </c>
      <c r="U3385" s="92">
        <f>IF(COUNTIF(T$2:T3384,T3385)&gt;=1,0,1)</f>
        <v>0</v>
      </c>
      <c r="V3385" s="95" t="s">
        <v>1182</v>
      </c>
      <c r="W3385" s="86">
        <f t="shared" si="628"/>
        <v>2023</v>
      </c>
      <c r="X3385" s="86" t="str">
        <f t="shared" si="629"/>
        <v>01</v>
      </c>
      <c r="Y3385" s="86">
        <f t="shared" si="630"/>
        <v>17</v>
      </c>
      <c r="Z3385" s="86" t="str">
        <f t="shared" si="631"/>
        <v>22</v>
      </c>
      <c r="AA3385" s="86" t="str">
        <f t="shared" si="632"/>
        <v>05</v>
      </c>
      <c r="AB3385" s="86" t="str">
        <f t="shared" si="633"/>
        <v>54</v>
      </c>
      <c r="AC3385" s="86" t="str">
        <f t="shared" si="635"/>
        <v>CLS_HG_2500X1254px_16m_L8-9_L1_20230117_40CC</v>
      </c>
      <c r="AD3385" s="41" t="s">
        <v>1183</v>
      </c>
    </row>
    <row r="3386" spans="2:30" x14ac:dyDescent="0.25">
      <c r="B3386" s="92" t="s">
        <v>3876</v>
      </c>
      <c r="C3386" s="92" t="s">
        <v>3817</v>
      </c>
      <c r="D3386" s="93" t="s">
        <v>3999</v>
      </c>
      <c r="E3386" s="44" t="b">
        <v>1</v>
      </c>
      <c r="F3386" s="44" t="s">
        <v>3813</v>
      </c>
      <c r="G3386" s="93" t="s">
        <v>12</v>
      </c>
      <c r="H3386" s="92" t="s">
        <v>73</v>
      </c>
      <c r="I3386" s="81">
        <v>44942</v>
      </c>
      <c r="J3386" s="44">
        <v>55.1</v>
      </c>
      <c r="K3386" s="2" t="s">
        <v>4067</v>
      </c>
      <c r="L3386" s="94">
        <v>18.7</v>
      </c>
      <c r="M3386" t="s">
        <v>3869</v>
      </c>
      <c r="N3386" s="44" t="s">
        <v>85</v>
      </c>
      <c r="O3386" s="2" t="s">
        <v>3868</v>
      </c>
      <c r="P3386" s="44" t="str">
        <f>VLOOKUP(I3386,Period!A:B,2,FALSE)</f>
        <v>2023H1</v>
      </c>
      <c r="Q3386" s="94">
        <f t="shared" si="627"/>
        <v>33.85</v>
      </c>
      <c r="R3386" s="44">
        <f t="shared" si="625"/>
        <v>40</v>
      </c>
      <c r="S3386" t="str">
        <f t="shared" si="634"/>
        <v>03 Cloudy (40%-90%)</v>
      </c>
      <c r="T3386" s="92" t="str">
        <f t="shared" si="626"/>
        <v>44942L8-9_L1CDM-MLB-CLSHG4494203 Cloudy (40%-90%)</v>
      </c>
      <c r="U3386" s="92">
        <f>IF(COUNTIF(T$2:T3385,T3386)&gt;=1,0,1)</f>
        <v>1</v>
      </c>
      <c r="V3386" s="95" t="s">
        <v>1182</v>
      </c>
      <c r="W3386" s="86">
        <f t="shared" si="628"/>
        <v>2023</v>
      </c>
      <c r="X3386" s="86" t="str">
        <f t="shared" si="629"/>
        <v>01</v>
      </c>
      <c r="Y3386" s="86">
        <f t="shared" si="630"/>
        <v>16</v>
      </c>
      <c r="Z3386" s="86" t="str">
        <f t="shared" si="631"/>
        <v>22</v>
      </c>
      <c r="AA3386" s="86" t="str">
        <f t="shared" si="632"/>
        <v>12</v>
      </c>
      <c r="AB3386" s="86" t="str">
        <f t="shared" si="633"/>
        <v>34</v>
      </c>
      <c r="AC3386" s="86" t="str">
        <f t="shared" si="635"/>
        <v>CLS_HG_2500X1254px_16m_L8-9_L1_20230116_40CC</v>
      </c>
      <c r="AD3386" s="41" t="s">
        <v>1183</v>
      </c>
    </row>
    <row r="3387" spans="2:30" x14ac:dyDescent="0.25">
      <c r="B3387" s="92" t="s">
        <v>3876</v>
      </c>
      <c r="C3387" s="92" t="s">
        <v>3817</v>
      </c>
      <c r="D3387" s="93" t="s">
        <v>3999</v>
      </c>
      <c r="E3387" s="44" t="b">
        <v>1</v>
      </c>
      <c r="F3387" s="44" t="s">
        <v>3813</v>
      </c>
      <c r="G3387" s="93" t="s">
        <v>12</v>
      </c>
      <c r="H3387" s="92" t="s">
        <v>73</v>
      </c>
      <c r="I3387" s="81">
        <v>44942</v>
      </c>
      <c r="J3387" s="44">
        <v>55.7</v>
      </c>
      <c r="K3387" s="2" t="s">
        <v>4068</v>
      </c>
      <c r="L3387" s="94">
        <v>49</v>
      </c>
      <c r="M3387" t="s">
        <v>3869</v>
      </c>
      <c r="N3387" s="44" t="s">
        <v>85</v>
      </c>
      <c r="O3387" s="2" t="s">
        <v>3868</v>
      </c>
      <c r="P3387" s="44" t="str">
        <f>VLOOKUP(I3387,Period!A:B,2,FALSE)</f>
        <v>2023H1</v>
      </c>
      <c r="Q3387" s="94">
        <f t="shared" si="627"/>
        <v>33.85</v>
      </c>
      <c r="R3387" s="44">
        <f t="shared" si="625"/>
        <v>40</v>
      </c>
      <c r="S3387" t="str">
        <f t="shared" si="634"/>
        <v>03 Cloudy (40%-90%)</v>
      </c>
      <c r="T3387" s="92" t="str">
        <f t="shared" si="626"/>
        <v>44942L8-9_L1CDM-MLB-CLSHG4494203 Cloudy (40%-90%)</v>
      </c>
      <c r="U3387" s="92">
        <f>IF(COUNTIF(T$2:T3386,T3387)&gt;=1,0,1)</f>
        <v>0</v>
      </c>
      <c r="V3387" s="95" t="s">
        <v>1182</v>
      </c>
      <c r="W3387" s="86">
        <f t="shared" si="628"/>
        <v>2023</v>
      </c>
      <c r="X3387" s="86" t="str">
        <f t="shared" si="629"/>
        <v>01</v>
      </c>
      <c r="Y3387" s="86">
        <f t="shared" si="630"/>
        <v>16</v>
      </c>
      <c r="Z3387" s="86" t="str">
        <f t="shared" si="631"/>
        <v>22</v>
      </c>
      <c r="AA3387" s="86" t="str">
        <f t="shared" si="632"/>
        <v>12</v>
      </c>
      <c r="AB3387" s="86" t="str">
        <f t="shared" si="633"/>
        <v>10</v>
      </c>
      <c r="AC3387" s="86" t="str">
        <f t="shared" si="635"/>
        <v>CLS_HG_2500X1254px_16m_L8-9_L1_20230116_40CC</v>
      </c>
      <c r="AD3387" s="41" t="s">
        <v>1183</v>
      </c>
    </row>
    <row r="3388" spans="2:30" x14ac:dyDescent="0.25">
      <c r="B3388" s="92" t="s">
        <v>3876</v>
      </c>
      <c r="C3388" s="92" t="s">
        <v>3817</v>
      </c>
      <c r="D3388" s="93" t="s">
        <v>3999</v>
      </c>
      <c r="E3388" s="44" t="b">
        <v>1</v>
      </c>
      <c r="F3388" s="44" t="s">
        <v>3813</v>
      </c>
      <c r="G3388" s="93" t="s">
        <v>12</v>
      </c>
      <c r="H3388" s="92" t="s">
        <v>73</v>
      </c>
      <c r="I3388" s="81">
        <v>44935</v>
      </c>
      <c r="J3388" s="44">
        <v>56.3</v>
      </c>
      <c r="K3388" s="2" t="s">
        <v>4069</v>
      </c>
      <c r="L3388" s="94">
        <v>100</v>
      </c>
      <c r="M3388" t="s">
        <v>3869</v>
      </c>
      <c r="N3388" s="44" t="s">
        <v>85</v>
      </c>
      <c r="O3388" s="2" t="s">
        <v>3868</v>
      </c>
      <c r="P3388" s="44" t="str">
        <f>VLOOKUP(I3388,Period!A:B,2,FALSE)</f>
        <v>2023H1</v>
      </c>
      <c r="Q3388" s="94">
        <f t="shared" si="627"/>
        <v>100</v>
      </c>
      <c r="R3388" s="44">
        <f t="shared" si="625"/>
        <v>100</v>
      </c>
      <c r="S3388" t="str">
        <f t="shared" si="634"/>
        <v>04 Overcast (100%)</v>
      </c>
      <c r="T3388" s="92" t="str">
        <f t="shared" si="626"/>
        <v>44935L8-9_L1CDM-MLB-CLSHG4493504 Overcast (100%)</v>
      </c>
      <c r="U3388" s="92">
        <f>IF(COUNTIF(T$2:T3387,T3388)&gt;=1,0,1)</f>
        <v>1</v>
      </c>
      <c r="V3388" s="95" t="s">
        <v>1182</v>
      </c>
      <c r="W3388" s="86">
        <f t="shared" si="628"/>
        <v>2023</v>
      </c>
      <c r="X3388" s="86" t="str">
        <f t="shared" si="629"/>
        <v>01</v>
      </c>
      <c r="Y3388" s="86" t="str">
        <f t="shared" si="630"/>
        <v>09</v>
      </c>
      <c r="Z3388" s="86" t="str">
        <f t="shared" si="631"/>
        <v>22</v>
      </c>
      <c r="AA3388" s="86" t="str">
        <f t="shared" si="632"/>
        <v>06</v>
      </c>
      <c r="AB3388" s="86" t="str">
        <f t="shared" si="633"/>
        <v>28</v>
      </c>
      <c r="AC3388" s="86" t="str">
        <f t="shared" si="635"/>
        <v>CLS_HG_2500X1254px_16m_L8-9_L1_20230109_100CC</v>
      </c>
      <c r="AD3388" s="41" t="s">
        <v>1183</v>
      </c>
    </row>
    <row r="3389" spans="2:30" x14ac:dyDescent="0.25">
      <c r="B3389" s="92" t="s">
        <v>3876</v>
      </c>
      <c r="C3389" s="92" t="s">
        <v>3817</v>
      </c>
      <c r="D3389" s="93" t="s">
        <v>3999</v>
      </c>
      <c r="E3389" s="44" t="b">
        <v>1</v>
      </c>
      <c r="F3389" s="44" t="s">
        <v>3813</v>
      </c>
      <c r="G3389" s="93" t="s">
        <v>12</v>
      </c>
      <c r="H3389" s="92" t="s">
        <v>73</v>
      </c>
      <c r="I3389" s="81">
        <v>44935</v>
      </c>
      <c r="J3389" s="44">
        <v>56.9</v>
      </c>
      <c r="K3389" s="2" t="s">
        <v>4070</v>
      </c>
      <c r="L3389" s="94">
        <v>100</v>
      </c>
      <c r="M3389" t="s">
        <v>3869</v>
      </c>
      <c r="N3389" s="44" t="s">
        <v>85</v>
      </c>
      <c r="O3389" s="2" t="s">
        <v>3868</v>
      </c>
      <c r="P3389" s="44" t="str">
        <f>VLOOKUP(I3389,Period!A:B,2,FALSE)</f>
        <v>2023H1</v>
      </c>
      <c r="Q3389" s="94">
        <f t="shared" si="627"/>
        <v>100</v>
      </c>
      <c r="R3389" s="44">
        <f t="shared" si="625"/>
        <v>100</v>
      </c>
      <c r="S3389" t="str">
        <f t="shared" si="634"/>
        <v>04 Overcast (100%)</v>
      </c>
      <c r="T3389" s="92" t="str">
        <f t="shared" si="626"/>
        <v>44935L8-9_L1CDM-MLB-CLSHG4493504 Overcast (100%)</v>
      </c>
      <c r="U3389" s="92">
        <f>IF(COUNTIF(T$2:T3388,T3389)&gt;=1,0,1)</f>
        <v>0</v>
      </c>
      <c r="V3389" s="95" t="s">
        <v>1182</v>
      </c>
      <c r="W3389" s="86">
        <f t="shared" si="628"/>
        <v>2023</v>
      </c>
      <c r="X3389" s="86" t="str">
        <f t="shared" si="629"/>
        <v>01</v>
      </c>
      <c r="Y3389" s="86" t="str">
        <f t="shared" si="630"/>
        <v>09</v>
      </c>
      <c r="Z3389" s="86" t="str">
        <f t="shared" si="631"/>
        <v>22</v>
      </c>
      <c r="AA3389" s="86" t="str">
        <f t="shared" si="632"/>
        <v>06</v>
      </c>
      <c r="AB3389" s="86" t="str">
        <f t="shared" si="633"/>
        <v>04</v>
      </c>
      <c r="AC3389" s="86" t="str">
        <f t="shared" si="635"/>
        <v>CLS_HG_2500X1254px_16m_L8-9_L1_20230109_100CC</v>
      </c>
      <c r="AD3389" s="41" t="s">
        <v>1183</v>
      </c>
    </row>
    <row r="3390" spans="2:30" x14ac:dyDescent="0.25">
      <c r="B3390" s="92" t="s">
        <v>3876</v>
      </c>
      <c r="C3390" s="92" t="s">
        <v>3817</v>
      </c>
      <c r="D3390" s="93" t="s">
        <v>3999</v>
      </c>
      <c r="E3390" s="44" t="b">
        <v>1</v>
      </c>
      <c r="F3390" s="44" t="s">
        <v>3813</v>
      </c>
      <c r="G3390" s="93" t="s">
        <v>12</v>
      </c>
      <c r="H3390" s="92" t="s">
        <v>73</v>
      </c>
      <c r="I3390" s="96">
        <v>44934</v>
      </c>
      <c r="J3390" s="44">
        <v>56.4</v>
      </c>
      <c r="K3390" s="2" t="s">
        <v>4071</v>
      </c>
      <c r="L3390" s="94">
        <v>67</v>
      </c>
      <c r="M3390" t="s">
        <v>3869</v>
      </c>
      <c r="N3390" s="44" t="s">
        <v>85</v>
      </c>
      <c r="O3390" s="2" t="s">
        <v>3868</v>
      </c>
      <c r="P3390" s="44" t="str">
        <f>VLOOKUP(I3390,Period!A:B,2,FALSE)</f>
        <v>2023H1</v>
      </c>
      <c r="Q3390" s="94">
        <f t="shared" si="627"/>
        <v>78.150000000000006</v>
      </c>
      <c r="R3390" s="44">
        <f t="shared" si="625"/>
        <v>80</v>
      </c>
      <c r="S3390" t="str">
        <f t="shared" si="634"/>
        <v>03 Cloudy (40%-90%)</v>
      </c>
      <c r="T3390" s="92" t="str">
        <f t="shared" si="626"/>
        <v>44934L8-9_L1CDM-MLB-CLSHG4493403 Cloudy (40%-90%)</v>
      </c>
      <c r="U3390" s="92">
        <f>IF(COUNTIF(T$2:T3389,T3390)&gt;=1,0,1)</f>
        <v>1</v>
      </c>
      <c r="V3390" s="95" t="s">
        <v>1182</v>
      </c>
      <c r="W3390" s="86">
        <f t="shared" si="628"/>
        <v>2023</v>
      </c>
      <c r="X3390" s="86" t="str">
        <f t="shared" si="629"/>
        <v>01</v>
      </c>
      <c r="Y3390" s="86" t="str">
        <f t="shared" si="630"/>
        <v>08</v>
      </c>
      <c r="Z3390" s="86" t="str">
        <f t="shared" si="631"/>
        <v>22</v>
      </c>
      <c r="AA3390" s="86" t="str">
        <f t="shared" si="632"/>
        <v>12</v>
      </c>
      <c r="AB3390" s="86" t="str">
        <f t="shared" si="633"/>
        <v>36</v>
      </c>
      <c r="AC3390" s="86" t="str">
        <f t="shared" si="635"/>
        <v>CLS_HG_2500X1254px_16m_L8-9_L1_20230108_80CC</v>
      </c>
      <c r="AD3390" s="41" t="s">
        <v>1183</v>
      </c>
    </row>
    <row r="3391" spans="2:30" x14ac:dyDescent="0.25">
      <c r="B3391" s="92" t="s">
        <v>3876</v>
      </c>
      <c r="C3391" s="92" t="s">
        <v>3817</v>
      </c>
      <c r="D3391" s="93" t="s">
        <v>3999</v>
      </c>
      <c r="E3391" s="44" t="b">
        <v>1</v>
      </c>
      <c r="F3391" s="44" t="s">
        <v>3813</v>
      </c>
      <c r="G3391" s="93" t="s">
        <v>12</v>
      </c>
      <c r="H3391" s="92" t="s">
        <v>73</v>
      </c>
      <c r="I3391" s="96">
        <v>44934</v>
      </c>
      <c r="J3391" s="44">
        <v>57.1</v>
      </c>
      <c r="K3391" s="2" t="s">
        <v>4072</v>
      </c>
      <c r="L3391" s="94">
        <v>89.3</v>
      </c>
      <c r="M3391" t="s">
        <v>3869</v>
      </c>
      <c r="N3391" s="44" t="s">
        <v>85</v>
      </c>
      <c r="O3391" s="2" t="s">
        <v>3868</v>
      </c>
      <c r="P3391" s="44" t="str">
        <f>VLOOKUP(I3391,Period!A:B,2,FALSE)</f>
        <v>2023H1</v>
      </c>
      <c r="Q3391" s="94">
        <f t="shared" si="627"/>
        <v>78.150000000000006</v>
      </c>
      <c r="R3391" s="44">
        <f t="shared" si="625"/>
        <v>80</v>
      </c>
      <c r="S3391" t="str">
        <f t="shared" si="634"/>
        <v>03 Cloudy (40%-90%)</v>
      </c>
      <c r="T3391" s="92" t="str">
        <f t="shared" si="626"/>
        <v>44934L8-9_L1CDM-MLB-CLSHG4493403 Cloudy (40%-90%)</v>
      </c>
      <c r="U3391" s="92">
        <f>IF(COUNTIF(T$2:T3390,T3391)&gt;=1,0,1)</f>
        <v>0</v>
      </c>
      <c r="V3391" s="95" t="s">
        <v>1182</v>
      </c>
      <c r="W3391" s="86">
        <f t="shared" si="628"/>
        <v>2023</v>
      </c>
      <c r="X3391" s="86" t="str">
        <f t="shared" si="629"/>
        <v>01</v>
      </c>
      <c r="Y3391" s="86" t="str">
        <f t="shared" si="630"/>
        <v>08</v>
      </c>
      <c r="Z3391" s="86" t="str">
        <f t="shared" si="631"/>
        <v>22</v>
      </c>
      <c r="AA3391" s="86" t="str">
        <f t="shared" si="632"/>
        <v>12</v>
      </c>
      <c r="AB3391" s="86" t="str">
        <f t="shared" si="633"/>
        <v>12</v>
      </c>
      <c r="AC3391" s="86" t="str">
        <f t="shared" si="635"/>
        <v>CLS_HG_2500X1254px_16m_L8-9_L1_20230108_80CC</v>
      </c>
      <c r="AD3391" s="41" t="s">
        <v>1183</v>
      </c>
    </row>
    <row r="3392" spans="2:30" x14ac:dyDescent="0.25">
      <c r="B3392" s="92" t="s">
        <v>3876</v>
      </c>
      <c r="C3392" s="92" t="s">
        <v>3817</v>
      </c>
      <c r="D3392" s="93" t="s">
        <v>3999</v>
      </c>
      <c r="E3392" s="44" t="b">
        <v>1</v>
      </c>
      <c r="F3392" s="44" t="s">
        <v>3813</v>
      </c>
      <c r="G3392" s="93" t="s">
        <v>12</v>
      </c>
      <c r="H3392" s="92" t="s">
        <v>73</v>
      </c>
      <c r="I3392" s="96">
        <v>44927</v>
      </c>
      <c r="J3392" s="44">
        <v>57.5</v>
      </c>
      <c r="K3392" s="2" t="s">
        <v>4073</v>
      </c>
      <c r="L3392" s="94">
        <v>94.7</v>
      </c>
      <c r="M3392" t="s">
        <v>3869</v>
      </c>
      <c r="N3392" s="44" t="s">
        <v>85</v>
      </c>
      <c r="O3392" s="2" t="s">
        <v>3868</v>
      </c>
      <c r="P3392" s="44" t="str">
        <f>VLOOKUP(I3392,Period!A:B,2,FALSE)</f>
        <v>2023H1</v>
      </c>
      <c r="Q3392" s="94">
        <f t="shared" si="627"/>
        <v>96.300000000000011</v>
      </c>
      <c r="R3392" s="44">
        <f t="shared" ref="R3392:R3455" si="636">ROUNDUP(Q3392/10,0)*10</f>
        <v>100</v>
      </c>
      <c r="S3392" t="str">
        <f t="shared" si="634"/>
        <v>04 Overcast (100%)</v>
      </c>
      <c r="T3392" s="92" t="str">
        <f t="shared" ref="T3392:T3455" si="637">CONCATENATE(I3392,B3392,C3392,H3392,I3392,S3392)</f>
        <v>44927L8-9_L1CDM-MLB-CLSHG4492704 Overcast (100%)</v>
      </c>
      <c r="U3392" s="92">
        <f>IF(COUNTIF(T$2:T3391,T3392)&gt;=1,0,1)</f>
        <v>1</v>
      </c>
      <c r="V3392" s="95" t="s">
        <v>1182</v>
      </c>
      <c r="W3392" s="86">
        <f t="shared" si="628"/>
        <v>2023</v>
      </c>
      <c r="X3392" s="86" t="str">
        <f t="shared" si="629"/>
        <v>01</v>
      </c>
      <c r="Y3392" s="86" t="str">
        <f t="shared" si="630"/>
        <v>01</v>
      </c>
      <c r="Z3392" s="86" t="str">
        <f t="shared" si="631"/>
        <v>22</v>
      </c>
      <c r="AA3392" s="86" t="str">
        <f t="shared" si="632"/>
        <v>06</v>
      </c>
      <c r="AB3392" s="86" t="str">
        <f t="shared" si="633"/>
        <v>27</v>
      </c>
      <c r="AC3392" s="86" t="str">
        <f t="shared" si="635"/>
        <v>CLS_HG_2500X1254px_16m_L8-9_L1_20230101_100CC</v>
      </c>
      <c r="AD3392" s="41" t="s">
        <v>1183</v>
      </c>
    </row>
    <row r="3393" spans="2:30" x14ac:dyDescent="0.25">
      <c r="B3393" s="92" t="s">
        <v>3876</v>
      </c>
      <c r="C3393" s="92" t="s">
        <v>3817</v>
      </c>
      <c r="D3393" s="93" t="s">
        <v>3999</v>
      </c>
      <c r="E3393" s="44" t="b">
        <v>1</v>
      </c>
      <c r="F3393" s="44" t="s">
        <v>3813</v>
      </c>
      <c r="G3393" s="93" t="s">
        <v>12</v>
      </c>
      <c r="H3393" s="92" t="s">
        <v>73</v>
      </c>
      <c r="I3393" s="96">
        <v>44927</v>
      </c>
      <c r="J3393" s="44">
        <v>58.1</v>
      </c>
      <c r="K3393" s="2" t="s">
        <v>4074</v>
      </c>
      <c r="L3393" s="94">
        <v>97.9</v>
      </c>
      <c r="M3393" t="s">
        <v>3869</v>
      </c>
      <c r="N3393" s="44" t="s">
        <v>85</v>
      </c>
      <c r="O3393" s="2" t="s">
        <v>3868</v>
      </c>
      <c r="P3393" s="44" t="str">
        <f>VLOOKUP(I3393,Period!A:B,2,FALSE)</f>
        <v>2023H1</v>
      </c>
      <c r="Q3393" s="94">
        <f t="shared" si="627"/>
        <v>96.300000000000011</v>
      </c>
      <c r="R3393" s="44">
        <f t="shared" si="636"/>
        <v>100</v>
      </c>
      <c r="S3393" t="str">
        <f t="shared" si="634"/>
        <v>04 Overcast (100%)</v>
      </c>
      <c r="T3393" s="92" t="str">
        <f t="shared" si="637"/>
        <v>44927L8-9_L1CDM-MLB-CLSHG4492704 Overcast (100%)</v>
      </c>
      <c r="U3393" s="92">
        <f>IF(COUNTIF(T$2:T3392,T3393)&gt;=1,0,1)</f>
        <v>0</v>
      </c>
      <c r="V3393" s="95" t="s">
        <v>1182</v>
      </c>
      <c r="W3393" s="86">
        <f t="shared" si="628"/>
        <v>2023</v>
      </c>
      <c r="X3393" s="86" t="str">
        <f t="shared" si="629"/>
        <v>01</v>
      </c>
      <c r="Y3393" s="86" t="str">
        <f t="shared" si="630"/>
        <v>01</v>
      </c>
      <c r="Z3393" s="86" t="str">
        <f t="shared" si="631"/>
        <v>22</v>
      </c>
      <c r="AA3393" s="86" t="str">
        <f t="shared" si="632"/>
        <v>06</v>
      </c>
      <c r="AB3393" s="86" t="str">
        <f t="shared" si="633"/>
        <v>03</v>
      </c>
      <c r="AC3393" s="86" t="str">
        <f t="shared" si="635"/>
        <v>CLS_HG_2500X1254px_16m_L8-9_L1_20230101_100CC</v>
      </c>
      <c r="AD3393" s="41" t="s">
        <v>1183</v>
      </c>
    </row>
    <row r="3394" spans="2:30" x14ac:dyDescent="0.25">
      <c r="B3394" s="92" t="s">
        <v>3876</v>
      </c>
      <c r="C3394" s="92" t="s">
        <v>3817</v>
      </c>
      <c r="D3394" s="93" t="s">
        <v>3999</v>
      </c>
      <c r="E3394" s="44" t="b">
        <v>1</v>
      </c>
      <c r="F3394" s="44" t="s">
        <v>3813</v>
      </c>
      <c r="G3394" s="93" t="s">
        <v>12</v>
      </c>
      <c r="H3394" s="92" t="s">
        <v>73</v>
      </c>
      <c r="I3394" s="81">
        <v>44926</v>
      </c>
      <c r="J3394" s="44">
        <v>57.6</v>
      </c>
      <c r="K3394" s="2" t="s">
        <v>4075</v>
      </c>
      <c r="L3394" s="94">
        <v>62.1</v>
      </c>
      <c r="M3394" t="s">
        <v>3869</v>
      </c>
      <c r="N3394" s="44" t="s">
        <v>85</v>
      </c>
      <c r="O3394" s="2" t="s">
        <v>3868</v>
      </c>
      <c r="P3394" s="44" t="str">
        <f>VLOOKUP(I3394,Period!A:B,2,FALSE)</f>
        <v>2022H2</v>
      </c>
      <c r="Q3394" s="94">
        <f t="shared" ref="Q3394:Q3457" si="638">AVERAGEIFS(L:L,I:I,I3394,H:H,H3394,C:C,C3394,B:B,B3394)</f>
        <v>60.150000000000006</v>
      </c>
      <c r="R3394" s="44">
        <f t="shared" si="636"/>
        <v>70</v>
      </c>
      <c r="S3394" t="str">
        <f t="shared" si="634"/>
        <v>03 Cloudy (40%-90%)</v>
      </c>
      <c r="T3394" s="92" t="str">
        <f t="shared" si="637"/>
        <v>44926L8-9_L1CDM-MLB-CLSHG4492603 Cloudy (40%-90%)</v>
      </c>
      <c r="U3394" s="92">
        <f>IF(COUNTIF(T$2:T3393,T3394)&gt;=1,0,1)</f>
        <v>1</v>
      </c>
      <c r="V3394" s="95" t="s">
        <v>1182</v>
      </c>
      <c r="W3394" s="86">
        <f t="shared" ref="W3394:W3457" si="639">YEAR(I3394)</f>
        <v>2022</v>
      </c>
      <c r="X3394" s="86">
        <f t="shared" ref="X3394:X3457" si="640">IF(LEN(MONTH(I3394))=1,CONCATENATE("0",MONTH(I3394)),MONTH(I3394))</f>
        <v>12</v>
      </c>
      <c r="Y3394" s="86">
        <f t="shared" ref="Y3394:Y3457" si="641">IF(LEN(DAY(I3394))=1,CONCATENATE("0",DAY(I3394)),DAY(I3394))</f>
        <v>31</v>
      </c>
      <c r="Z3394" s="86" t="str">
        <f t="shared" ref="Z3394:Z3457" si="642">LEFT(K3394,2)</f>
        <v>22</v>
      </c>
      <c r="AA3394" s="86" t="str">
        <f t="shared" ref="AA3394:AA3457" si="643">MID(K3394,4,2)</f>
        <v>12</v>
      </c>
      <c r="AB3394" s="86" t="str">
        <f t="shared" ref="AB3394:AB3457" si="644">MID(K3394,7,2)</f>
        <v>39</v>
      </c>
      <c r="AC3394" s="86" t="str">
        <f t="shared" si="635"/>
        <v>CLS_HG_2500X1254px_16m_L8-9_L1_20221231_70CC</v>
      </c>
      <c r="AD3394" s="41" t="s">
        <v>1183</v>
      </c>
    </row>
    <row r="3395" spans="2:30" x14ac:dyDescent="0.25">
      <c r="B3395" s="92" t="s">
        <v>3876</v>
      </c>
      <c r="C3395" s="92" t="s">
        <v>3817</v>
      </c>
      <c r="D3395" s="93" t="s">
        <v>3999</v>
      </c>
      <c r="E3395" s="44" t="b">
        <v>1</v>
      </c>
      <c r="F3395" s="44" t="s">
        <v>3813</v>
      </c>
      <c r="G3395" s="93" t="s">
        <v>12</v>
      </c>
      <c r="H3395" s="92" t="s">
        <v>73</v>
      </c>
      <c r="I3395" s="81">
        <v>44926</v>
      </c>
      <c r="J3395" s="44">
        <v>58.2</v>
      </c>
      <c r="K3395" s="2" t="s">
        <v>4076</v>
      </c>
      <c r="L3395" s="94">
        <v>58.2</v>
      </c>
      <c r="M3395" t="s">
        <v>3869</v>
      </c>
      <c r="N3395" s="44" t="s">
        <v>85</v>
      </c>
      <c r="O3395" s="2" t="s">
        <v>3868</v>
      </c>
      <c r="P3395" s="44" t="str">
        <f>VLOOKUP(I3395,Period!A:B,2,FALSE)</f>
        <v>2022H2</v>
      </c>
      <c r="Q3395" s="94">
        <f t="shared" si="638"/>
        <v>60.150000000000006</v>
      </c>
      <c r="R3395" s="44">
        <f t="shared" si="636"/>
        <v>70</v>
      </c>
      <c r="S3395" t="str">
        <f t="shared" ref="S3395:S3458" si="645">IF(R3395=0,"01 Clear (0%)",IF(R3395&lt;=30,"02 Sunny (10%-30%)",IF(R3395&lt;=90,"03 Cloudy (40%-90%)","04 Overcast (100%)")))</f>
        <v>03 Cloudy (40%-90%)</v>
      </c>
      <c r="T3395" s="92" t="str">
        <f t="shared" si="637"/>
        <v>44926L8-9_L1CDM-MLB-CLSHG4492603 Cloudy (40%-90%)</v>
      </c>
      <c r="U3395" s="92">
        <f>IF(COUNTIF(T$2:T3394,T3395)&gt;=1,0,1)</f>
        <v>0</v>
      </c>
      <c r="V3395" s="95" t="s">
        <v>1182</v>
      </c>
      <c r="W3395" s="86">
        <f t="shared" si="639"/>
        <v>2022</v>
      </c>
      <c r="X3395" s="86">
        <f t="shared" si="640"/>
        <v>12</v>
      </c>
      <c r="Y3395" s="86">
        <f t="shared" si="641"/>
        <v>31</v>
      </c>
      <c r="Z3395" s="86" t="str">
        <f t="shared" si="642"/>
        <v>22</v>
      </c>
      <c r="AA3395" s="86" t="str">
        <f t="shared" si="643"/>
        <v>12</v>
      </c>
      <c r="AB3395" s="86" t="str">
        <f t="shared" si="644"/>
        <v>15</v>
      </c>
      <c r="AC3395" s="86" t="str">
        <f t="shared" ref="AC3395:AC3458" si="646">CONCATENATE(RIGHT(C3395,3),"_",H3395,"_",M3395,"_",O3395,"_",B3395,"_",W3395,X3395,Y3395,"_",R3395,"CC")</f>
        <v>CLS_HG_2500X1254px_16m_L8-9_L1_20221231_70CC</v>
      </c>
      <c r="AD3395" s="41" t="s">
        <v>1183</v>
      </c>
    </row>
    <row r="3396" spans="2:30" x14ac:dyDescent="0.25">
      <c r="B3396" s="92" t="s">
        <v>3876</v>
      </c>
      <c r="C3396" s="92" t="s">
        <v>3817</v>
      </c>
      <c r="D3396" s="93" t="s">
        <v>3999</v>
      </c>
      <c r="E3396" s="44" t="b">
        <v>1</v>
      </c>
      <c r="F3396" s="44" t="s">
        <v>3813</v>
      </c>
      <c r="G3396" s="93" t="s">
        <v>12</v>
      </c>
      <c r="H3396" s="92" t="s">
        <v>73</v>
      </c>
      <c r="I3396" s="81">
        <v>44919</v>
      </c>
      <c r="J3396" s="44">
        <v>58.4</v>
      </c>
      <c r="K3396" s="2" t="s">
        <v>4077</v>
      </c>
      <c r="L3396" s="94">
        <v>58.4</v>
      </c>
      <c r="M3396" t="s">
        <v>3869</v>
      </c>
      <c r="N3396" s="44" t="s">
        <v>85</v>
      </c>
      <c r="O3396" s="2" t="s">
        <v>3868</v>
      </c>
      <c r="P3396" s="44" t="str">
        <f>VLOOKUP(I3396,Period!A:B,2,FALSE)</f>
        <v>2022H2</v>
      </c>
      <c r="Q3396" s="94">
        <f t="shared" si="638"/>
        <v>68.7</v>
      </c>
      <c r="R3396" s="44">
        <f t="shared" si="636"/>
        <v>70</v>
      </c>
      <c r="S3396" t="str">
        <f t="shared" si="645"/>
        <v>03 Cloudy (40%-90%)</v>
      </c>
      <c r="T3396" s="92" t="str">
        <f t="shared" si="637"/>
        <v>44919L8-9_L1CDM-MLB-CLSHG4491903 Cloudy (40%-90%)</v>
      </c>
      <c r="U3396" s="92">
        <f>IF(COUNTIF(T$2:T3395,T3396)&gt;=1,0,1)</f>
        <v>1</v>
      </c>
      <c r="V3396" s="95" t="s">
        <v>1182</v>
      </c>
      <c r="W3396" s="86">
        <f t="shared" si="639"/>
        <v>2022</v>
      </c>
      <c r="X3396" s="86">
        <f t="shared" si="640"/>
        <v>12</v>
      </c>
      <c r="Y3396" s="86">
        <f t="shared" si="641"/>
        <v>24</v>
      </c>
      <c r="Z3396" s="86" t="str">
        <f t="shared" si="642"/>
        <v>22</v>
      </c>
      <c r="AA3396" s="86" t="str">
        <f t="shared" si="643"/>
        <v>06</v>
      </c>
      <c r="AB3396" s="86" t="str">
        <f t="shared" si="644"/>
        <v>26</v>
      </c>
      <c r="AC3396" s="86" t="str">
        <f t="shared" si="646"/>
        <v>CLS_HG_2500X1254px_16m_L8-9_L1_20221224_70CC</v>
      </c>
      <c r="AD3396" s="41" t="s">
        <v>1183</v>
      </c>
    </row>
    <row r="3397" spans="2:30" x14ac:dyDescent="0.25">
      <c r="B3397" s="92" t="s">
        <v>3876</v>
      </c>
      <c r="C3397" s="92" t="s">
        <v>3817</v>
      </c>
      <c r="D3397" s="93" t="s">
        <v>3999</v>
      </c>
      <c r="E3397" s="44" t="b">
        <v>1</v>
      </c>
      <c r="F3397" s="44" t="s">
        <v>3813</v>
      </c>
      <c r="G3397" s="93" t="s">
        <v>12</v>
      </c>
      <c r="H3397" s="92" t="s">
        <v>73</v>
      </c>
      <c r="I3397" s="81">
        <v>44919</v>
      </c>
      <c r="J3397" s="44">
        <v>59.1</v>
      </c>
      <c r="K3397" s="2" t="s">
        <v>4048</v>
      </c>
      <c r="L3397" s="94">
        <v>79</v>
      </c>
      <c r="M3397" t="s">
        <v>3869</v>
      </c>
      <c r="N3397" s="44" t="s">
        <v>85</v>
      </c>
      <c r="O3397" s="2" t="s">
        <v>3868</v>
      </c>
      <c r="P3397" s="44" t="str">
        <f>VLOOKUP(I3397,Period!A:B,2,FALSE)</f>
        <v>2022H2</v>
      </c>
      <c r="Q3397" s="94">
        <f t="shared" si="638"/>
        <v>68.7</v>
      </c>
      <c r="R3397" s="44">
        <f t="shared" si="636"/>
        <v>70</v>
      </c>
      <c r="S3397" t="str">
        <f t="shared" si="645"/>
        <v>03 Cloudy (40%-90%)</v>
      </c>
      <c r="T3397" s="92" t="str">
        <f t="shared" si="637"/>
        <v>44919L8-9_L1CDM-MLB-CLSHG4491903 Cloudy (40%-90%)</v>
      </c>
      <c r="U3397" s="92">
        <f>IF(COUNTIF(T$2:T3396,T3397)&gt;=1,0,1)</f>
        <v>0</v>
      </c>
      <c r="V3397" s="95" t="s">
        <v>1182</v>
      </c>
      <c r="W3397" s="86">
        <f t="shared" si="639"/>
        <v>2022</v>
      </c>
      <c r="X3397" s="86">
        <f t="shared" si="640"/>
        <v>12</v>
      </c>
      <c r="Y3397" s="86">
        <f t="shared" si="641"/>
        <v>24</v>
      </c>
      <c r="Z3397" s="86" t="str">
        <f t="shared" si="642"/>
        <v>22</v>
      </c>
      <c r="AA3397" s="86" t="str">
        <f t="shared" si="643"/>
        <v>06</v>
      </c>
      <c r="AB3397" s="86" t="str">
        <f t="shared" si="644"/>
        <v>02</v>
      </c>
      <c r="AC3397" s="86" t="str">
        <f t="shared" si="646"/>
        <v>CLS_HG_2500X1254px_16m_L8-9_L1_20221224_70CC</v>
      </c>
      <c r="AD3397" s="41" t="s">
        <v>1183</v>
      </c>
    </row>
    <row r="3398" spans="2:30" x14ac:dyDescent="0.25">
      <c r="B3398" s="92" t="s">
        <v>3876</v>
      </c>
      <c r="C3398" s="92" t="s">
        <v>3817</v>
      </c>
      <c r="D3398" s="93" t="s">
        <v>3999</v>
      </c>
      <c r="E3398" s="44" t="b">
        <v>1</v>
      </c>
      <c r="F3398" s="44" t="s">
        <v>3813</v>
      </c>
      <c r="G3398" s="93" t="s">
        <v>12</v>
      </c>
      <c r="H3398" s="92" t="s">
        <v>73</v>
      </c>
      <c r="I3398" s="96">
        <v>44918</v>
      </c>
      <c r="J3398" s="44">
        <v>58.6</v>
      </c>
      <c r="K3398" s="2" t="s">
        <v>4078</v>
      </c>
      <c r="L3398" s="94">
        <v>66.5</v>
      </c>
      <c r="M3398" t="s">
        <v>3869</v>
      </c>
      <c r="N3398" s="44" t="s">
        <v>85</v>
      </c>
      <c r="O3398" s="2" t="s">
        <v>3868</v>
      </c>
      <c r="P3398" s="44" t="str">
        <f>VLOOKUP(I3398,Period!A:B,2,FALSE)</f>
        <v>2022H2</v>
      </c>
      <c r="Q3398" s="94">
        <f t="shared" si="638"/>
        <v>82.1</v>
      </c>
      <c r="R3398" s="44">
        <f t="shared" si="636"/>
        <v>90</v>
      </c>
      <c r="S3398" t="str">
        <f t="shared" si="645"/>
        <v>03 Cloudy (40%-90%)</v>
      </c>
      <c r="T3398" s="92" t="str">
        <f t="shared" si="637"/>
        <v>44918L8-9_L1CDM-MLB-CLSHG4491803 Cloudy (40%-90%)</v>
      </c>
      <c r="U3398" s="92">
        <f>IF(COUNTIF(T$2:T3397,T3398)&gt;=1,0,1)</f>
        <v>1</v>
      </c>
      <c r="V3398" s="95" t="s">
        <v>1182</v>
      </c>
      <c r="W3398" s="86">
        <f t="shared" si="639"/>
        <v>2022</v>
      </c>
      <c r="X3398" s="86">
        <f t="shared" si="640"/>
        <v>12</v>
      </c>
      <c r="Y3398" s="86">
        <f t="shared" si="641"/>
        <v>23</v>
      </c>
      <c r="Z3398" s="86" t="str">
        <f t="shared" si="642"/>
        <v>22</v>
      </c>
      <c r="AA3398" s="86" t="str">
        <f t="shared" si="643"/>
        <v>12</v>
      </c>
      <c r="AB3398" s="86" t="str">
        <f t="shared" si="644"/>
        <v>35</v>
      </c>
      <c r="AC3398" s="86" t="str">
        <f t="shared" si="646"/>
        <v>CLS_HG_2500X1254px_16m_L8-9_L1_20221223_90CC</v>
      </c>
      <c r="AD3398" s="41" t="s">
        <v>1183</v>
      </c>
    </row>
    <row r="3399" spans="2:30" x14ac:dyDescent="0.25">
      <c r="B3399" s="92" t="s">
        <v>3876</v>
      </c>
      <c r="C3399" s="92" t="s">
        <v>3817</v>
      </c>
      <c r="D3399" s="93" t="s">
        <v>3999</v>
      </c>
      <c r="E3399" s="44" t="b">
        <v>1</v>
      </c>
      <c r="F3399" s="44" t="s">
        <v>3813</v>
      </c>
      <c r="G3399" s="93" t="s">
        <v>12</v>
      </c>
      <c r="H3399" s="92" t="s">
        <v>73</v>
      </c>
      <c r="I3399" s="96">
        <v>44918</v>
      </c>
      <c r="J3399" s="44">
        <v>59.2</v>
      </c>
      <c r="K3399" s="2" t="s">
        <v>4046</v>
      </c>
      <c r="L3399" s="94">
        <v>97.7</v>
      </c>
      <c r="M3399" t="s">
        <v>3869</v>
      </c>
      <c r="N3399" s="44" t="s">
        <v>85</v>
      </c>
      <c r="O3399" s="2" t="s">
        <v>3868</v>
      </c>
      <c r="P3399" s="44" t="str">
        <f>VLOOKUP(I3399,Period!A:B,2,FALSE)</f>
        <v>2022H2</v>
      </c>
      <c r="Q3399" s="94">
        <f t="shared" si="638"/>
        <v>82.1</v>
      </c>
      <c r="R3399" s="44">
        <f t="shared" si="636"/>
        <v>90</v>
      </c>
      <c r="S3399" t="str">
        <f t="shared" si="645"/>
        <v>03 Cloudy (40%-90%)</v>
      </c>
      <c r="T3399" s="92" t="str">
        <f t="shared" si="637"/>
        <v>44918L8-9_L1CDM-MLB-CLSHG4491803 Cloudy (40%-90%)</v>
      </c>
      <c r="U3399" s="92">
        <f>IF(COUNTIF(T$2:T3398,T3399)&gt;=1,0,1)</f>
        <v>0</v>
      </c>
      <c r="V3399" s="95" t="s">
        <v>1182</v>
      </c>
      <c r="W3399" s="86">
        <f t="shared" si="639"/>
        <v>2022</v>
      </c>
      <c r="X3399" s="86">
        <f t="shared" si="640"/>
        <v>12</v>
      </c>
      <c r="Y3399" s="86">
        <f t="shared" si="641"/>
        <v>23</v>
      </c>
      <c r="Z3399" s="86" t="str">
        <f t="shared" si="642"/>
        <v>22</v>
      </c>
      <c r="AA3399" s="86" t="str">
        <f t="shared" si="643"/>
        <v>12</v>
      </c>
      <c r="AB3399" s="86" t="str">
        <f t="shared" si="644"/>
        <v>11</v>
      </c>
      <c r="AC3399" s="86" t="str">
        <f t="shared" si="646"/>
        <v>CLS_HG_2500X1254px_16m_L8-9_L1_20221223_90CC</v>
      </c>
      <c r="AD3399" s="41" t="s">
        <v>1183</v>
      </c>
    </row>
    <row r="3400" spans="2:30" x14ac:dyDescent="0.25">
      <c r="B3400" s="92" t="s">
        <v>3876</v>
      </c>
      <c r="C3400" s="92" t="s">
        <v>3817</v>
      </c>
      <c r="D3400" s="93" t="s">
        <v>3999</v>
      </c>
      <c r="E3400" s="44" t="b">
        <v>1</v>
      </c>
      <c r="F3400" s="44" t="s">
        <v>3813</v>
      </c>
      <c r="G3400" s="93" t="s">
        <v>12</v>
      </c>
      <c r="H3400" s="92" t="s">
        <v>73</v>
      </c>
      <c r="I3400" s="96">
        <v>44911</v>
      </c>
      <c r="J3400" s="44">
        <v>59.2</v>
      </c>
      <c r="K3400" s="2" t="s">
        <v>4080</v>
      </c>
      <c r="L3400" s="94">
        <v>97.6</v>
      </c>
      <c r="M3400" t="s">
        <v>3869</v>
      </c>
      <c r="N3400" s="44" t="s">
        <v>85</v>
      </c>
      <c r="O3400" s="2" t="s">
        <v>3868</v>
      </c>
      <c r="P3400" s="44" t="str">
        <f>VLOOKUP(I3400,Period!A:B,2,FALSE)</f>
        <v>2022H2</v>
      </c>
      <c r="Q3400" s="94">
        <f t="shared" si="638"/>
        <v>94.8</v>
      </c>
      <c r="R3400" s="44">
        <f t="shared" si="636"/>
        <v>100</v>
      </c>
      <c r="S3400" t="str">
        <f t="shared" si="645"/>
        <v>04 Overcast (100%)</v>
      </c>
      <c r="T3400" s="92" t="str">
        <f t="shared" si="637"/>
        <v>44911L8-9_L1CDM-MLB-CLSHG4491104 Overcast (100%)</v>
      </c>
      <c r="U3400" s="92">
        <f>IF(COUNTIF(T$2:T3399,T3400)&gt;=1,0,1)</f>
        <v>1</v>
      </c>
      <c r="V3400" s="95" t="s">
        <v>1182</v>
      </c>
      <c r="W3400" s="86">
        <f t="shared" si="639"/>
        <v>2022</v>
      </c>
      <c r="X3400" s="86">
        <f t="shared" si="640"/>
        <v>12</v>
      </c>
      <c r="Y3400" s="86">
        <f t="shared" si="641"/>
        <v>16</v>
      </c>
      <c r="Z3400" s="86" t="str">
        <f t="shared" si="642"/>
        <v>22</v>
      </c>
      <c r="AA3400" s="86" t="str">
        <f t="shared" si="643"/>
        <v>06</v>
      </c>
      <c r="AB3400" s="86" t="str">
        <f t="shared" si="644"/>
        <v>29</v>
      </c>
      <c r="AC3400" s="86" t="str">
        <f t="shared" si="646"/>
        <v>CLS_HG_2500X1254px_16m_L8-9_L1_20221216_100CC</v>
      </c>
      <c r="AD3400" s="41" t="s">
        <v>1183</v>
      </c>
    </row>
    <row r="3401" spans="2:30" x14ac:dyDescent="0.25">
      <c r="B3401" s="92" t="s">
        <v>3876</v>
      </c>
      <c r="C3401" s="92" t="s">
        <v>3817</v>
      </c>
      <c r="D3401" s="93" t="s">
        <v>3999</v>
      </c>
      <c r="E3401" s="44" t="b">
        <v>1</v>
      </c>
      <c r="F3401" s="44" t="s">
        <v>3813</v>
      </c>
      <c r="G3401" s="93" t="s">
        <v>12</v>
      </c>
      <c r="H3401" s="92" t="s">
        <v>73</v>
      </c>
      <c r="I3401" s="96">
        <v>44911</v>
      </c>
      <c r="J3401" s="44">
        <v>59.8</v>
      </c>
      <c r="K3401" s="2" t="s">
        <v>4079</v>
      </c>
      <c r="L3401" s="94">
        <v>92</v>
      </c>
      <c r="M3401" t="s">
        <v>3869</v>
      </c>
      <c r="N3401" s="44" t="s">
        <v>85</v>
      </c>
      <c r="O3401" s="2" t="s">
        <v>3868</v>
      </c>
      <c r="P3401" s="44" t="str">
        <f>VLOOKUP(I3401,Period!A:B,2,FALSE)</f>
        <v>2022H2</v>
      </c>
      <c r="Q3401" s="94">
        <f t="shared" si="638"/>
        <v>94.8</v>
      </c>
      <c r="R3401" s="44">
        <f t="shared" si="636"/>
        <v>100</v>
      </c>
      <c r="S3401" t="str">
        <f t="shared" si="645"/>
        <v>04 Overcast (100%)</v>
      </c>
      <c r="T3401" s="92" t="str">
        <f t="shared" si="637"/>
        <v>44911L8-9_L1CDM-MLB-CLSHG4491104 Overcast (100%)</v>
      </c>
      <c r="U3401" s="92">
        <f>IF(COUNTIF(T$2:T3400,T3401)&gt;=1,0,1)</f>
        <v>0</v>
      </c>
      <c r="V3401" s="95" t="s">
        <v>1182</v>
      </c>
      <c r="W3401" s="86">
        <f t="shared" si="639"/>
        <v>2022</v>
      </c>
      <c r="X3401" s="86">
        <f t="shared" si="640"/>
        <v>12</v>
      </c>
      <c r="Y3401" s="86">
        <f t="shared" si="641"/>
        <v>16</v>
      </c>
      <c r="Z3401" s="86" t="str">
        <f t="shared" si="642"/>
        <v>22</v>
      </c>
      <c r="AA3401" s="86" t="str">
        <f t="shared" si="643"/>
        <v>06</v>
      </c>
      <c r="AB3401" s="86" t="str">
        <f t="shared" si="644"/>
        <v>05</v>
      </c>
      <c r="AC3401" s="86" t="str">
        <f t="shared" si="646"/>
        <v>CLS_HG_2500X1254px_16m_L8-9_L1_20221216_100CC</v>
      </c>
      <c r="AD3401" s="41" t="s">
        <v>1183</v>
      </c>
    </row>
    <row r="3402" spans="2:30" x14ac:dyDescent="0.25">
      <c r="B3402" s="92" t="s">
        <v>3876</v>
      </c>
      <c r="C3402" s="92" t="s">
        <v>3817</v>
      </c>
      <c r="D3402" s="93" t="s">
        <v>3999</v>
      </c>
      <c r="E3402" s="44" t="b">
        <v>1</v>
      </c>
      <c r="F3402" s="44" t="s">
        <v>3813</v>
      </c>
      <c r="G3402" s="93" t="s">
        <v>12</v>
      </c>
      <c r="H3402" s="92" t="s">
        <v>73</v>
      </c>
      <c r="I3402" s="81">
        <v>44910</v>
      </c>
      <c r="J3402" s="44">
        <v>59.2</v>
      </c>
      <c r="K3402" s="2" t="s">
        <v>4075</v>
      </c>
      <c r="L3402" s="94">
        <v>80.599999999999994</v>
      </c>
      <c r="M3402" t="s">
        <v>3869</v>
      </c>
      <c r="N3402" s="44" t="s">
        <v>85</v>
      </c>
      <c r="O3402" s="2" t="s">
        <v>3868</v>
      </c>
      <c r="P3402" s="44" t="str">
        <f>VLOOKUP(I3402,Period!A:B,2,FALSE)</f>
        <v>2022H2</v>
      </c>
      <c r="Q3402" s="94">
        <f t="shared" si="638"/>
        <v>87.9</v>
      </c>
      <c r="R3402" s="44">
        <f t="shared" si="636"/>
        <v>90</v>
      </c>
      <c r="S3402" t="str">
        <f t="shared" si="645"/>
        <v>03 Cloudy (40%-90%)</v>
      </c>
      <c r="T3402" s="92" t="str">
        <f t="shared" si="637"/>
        <v>44910L8-9_L1CDM-MLB-CLSHG4491003 Cloudy (40%-90%)</v>
      </c>
      <c r="U3402" s="92">
        <f>IF(COUNTIF(T$2:T3401,T3402)&gt;=1,0,1)</f>
        <v>1</v>
      </c>
      <c r="V3402" s="95" t="s">
        <v>1182</v>
      </c>
      <c r="W3402" s="86">
        <f t="shared" si="639"/>
        <v>2022</v>
      </c>
      <c r="X3402" s="86">
        <f t="shared" si="640"/>
        <v>12</v>
      </c>
      <c r="Y3402" s="86">
        <f t="shared" si="641"/>
        <v>15</v>
      </c>
      <c r="Z3402" s="86" t="str">
        <f t="shared" si="642"/>
        <v>22</v>
      </c>
      <c r="AA3402" s="86" t="str">
        <f t="shared" si="643"/>
        <v>12</v>
      </c>
      <c r="AB3402" s="86" t="str">
        <f t="shared" si="644"/>
        <v>39</v>
      </c>
      <c r="AC3402" s="86" t="str">
        <f t="shared" si="646"/>
        <v>CLS_HG_2500X1254px_16m_L8-9_L1_20221215_90CC</v>
      </c>
      <c r="AD3402" s="41" t="s">
        <v>1183</v>
      </c>
    </row>
    <row r="3403" spans="2:30" x14ac:dyDescent="0.25">
      <c r="B3403" s="92" t="s">
        <v>3876</v>
      </c>
      <c r="C3403" s="92" t="s">
        <v>3817</v>
      </c>
      <c r="D3403" s="93" t="s">
        <v>3999</v>
      </c>
      <c r="E3403" s="44" t="b">
        <v>1</v>
      </c>
      <c r="F3403" s="44" t="s">
        <v>3813</v>
      </c>
      <c r="G3403" s="93" t="s">
        <v>12</v>
      </c>
      <c r="H3403" s="92" t="s">
        <v>73</v>
      </c>
      <c r="I3403" s="81">
        <v>44910</v>
      </c>
      <c r="J3403" s="44">
        <v>59.9</v>
      </c>
      <c r="K3403" s="2" t="s">
        <v>4076</v>
      </c>
      <c r="L3403" s="94">
        <v>95.2</v>
      </c>
      <c r="M3403" t="s">
        <v>3869</v>
      </c>
      <c r="N3403" s="44" t="s">
        <v>85</v>
      </c>
      <c r="O3403" s="2" t="s">
        <v>3868</v>
      </c>
      <c r="P3403" s="44" t="str">
        <f>VLOOKUP(I3403,Period!A:B,2,FALSE)</f>
        <v>2022H2</v>
      </c>
      <c r="Q3403" s="94">
        <f t="shared" si="638"/>
        <v>87.9</v>
      </c>
      <c r="R3403" s="44">
        <f t="shared" si="636"/>
        <v>90</v>
      </c>
      <c r="S3403" t="str">
        <f t="shared" si="645"/>
        <v>03 Cloudy (40%-90%)</v>
      </c>
      <c r="T3403" s="92" t="str">
        <f t="shared" si="637"/>
        <v>44910L8-9_L1CDM-MLB-CLSHG4491003 Cloudy (40%-90%)</v>
      </c>
      <c r="U3403" s="92">
        <f>IF(COUNTIF(T$2:T3402,T3403)&gt;=1,0,1)</f>
        <v>0</v>
      </c>
      <c r="V3403" s="95" t="s">
        <v>1182</v>
      </c>
      <c r="W3403" s="86">
        <f t="shared" si="639"/>
        <v>2022</v>
      </c>
      <c r="X3403" s="86">
        <f t="shared" si="640"/>
        <v>12</v>
      </c>
      <c r="Y3403" s="86">
        <f t="shared" si="641"/>
        <v>15</v>
      </c>
      <c r="Z3403" s="86" t="str">
        <f t="shared" si="642"/>
        <v>22</v>
      </c>
      <c r="AA3403" s="86" t="str">
        <f t="shared" si="643"/>
        <v>12</v>
      </c>
      <c r="AB3403" s="86" t="str">
        <f t="shared" si="644"/>
        <v>15</v>
      </c>
      <c r="AC3403" s="86" t="str">
        <f t="shared" si="646"/>
        <v>CLS_HG_2500X1254px_16m_L8-9_L1_20221215_90CC</v>
      </c>
      <c r="AD3403" s="41" t="s">
        <v>1183</v>
      </c>
    </row>
    <row r="3404" spans="2:30" x14ac:dyDescent="0.25">
      <c r="B3404" s="92" t="s">
        <v>3876</v>
      </c>
      <c r="C3404" s="92" t="s">
        <v>3817</v>
      </c>
      <c r="D3404" s="93" t="s">
        <v>3999</v>
      </c>
      <c r="E3404" s="44" t="b">
        <v>1</v>
      </c>
      <c r="F3404" s="44" t="s">
        <v>3813</v>
      </c>
      <c r="G3404" s="93" t="s">
        <v>12</v>
      </c>
      <c r="H3404" s="92" t="s">
        <v>73</v>
      </c>
      <c r="I3404" s="81">
        <v>44903</v>
      </c>
      <c r="J3404" s="44">
        <v>59.5</v>
      </c>
      <c r="K3404" s="2" t="s">
        <v>4069</v>
      </c>
      <c r="L3404" s="94">
        <v>100</v>
      </c>
      <c r="M3404" t="s">
        <v>3869</v>
      </c>
      <c r="N3404" s="44" t="s">
        <v>85</v>
      </c>
      <c r="O3404" s="2" t="s">
        <v>3868</v>
      </c>
      <c r="P3404" s="44" t="str">
        <f>VLOOKUP(I3404,Period!A:B,2,FALSE)</f>
        <v>2022H2</v>
      </c>
      <c r="Q3404" s="94">
        <f t="shared" si="638"/>
        <v>99.95</v>
      </c>
      <c r="R3404" s="44">
        <f t="shared" si="636"/>
        <v>100</v>
      </c>
      <c r="S3404" t="str">
        <f t="shared" si="645"/>
        <v>04 Overcast (100%)</v>
      </c>
      <c r="T3404" s="92" t="str">
        <f t="shared" si="637"/>
        <v>44903L8-9_L1CDM-MLB-CLSHG4490304 Overcast (100%)</v>
      </c>
      <c r="U3404" s="92">
        <f>IF(COUNTIF(T$2:T3403,T3404)&gt;=1,0,1)</f>
        <v>1</v>
      </c>
      <c r="V3404" s="95" t="s">
        <v>1182</v>
      </c>
      <c r="W3404" s="86">
        <f t="shared" si="639"/>
        <v>2022</v>
      </c>
      <c r="X3404" s="86">
        <f t="shared" si="640"/>
        <v>12</v>
      </c>
      <c r="Y3404" s="86" t="str">
        <f t="shared" si="641"/>
        <v>08</v>
      </c>
      <c r="Z3404" s="86" t="str">
        <f t="shared" si="642"/>
        <v>22</v>
      </c>
      <c r="AA3404" s="86" t="str">
        <f t="shared" si="643"/>
        <v>06</v>
      </c>
      <c r="AB3404" s="86" t="str">
        <f t="shared" si="644"/>
        <v>28</v>
      </c>
      <c r="AC3404" s="86" t="str">
        <f t="shared" si="646"/>
        <v>CLS_HG_2500X1254px_16m_L8-9_L1_20221208_100CC</v>
      </c>
      <c r="AD3404" s="41" t="s">
        <v>1183</v>
      </c>
    </row>
    <row r="3405" spans="2:30" x14ac:dyDescent="0.25">
      <c r="B3405" s="92" t="s">
        <v>3876</v>
      </c>
      <c r="C3405" s="92" t="s">
        <v>3817</v>
      </c>
      <c r="D3405" s="93" t="s">
        <v>3999</v>
      </c>
      <c r="E3405" s="44" t="b">
        <v>1</v>
      </c>
      <c r="F3405" s="44" t="s">
        <v>3813</v>
      </c>
      <c r="G3405" s="93" t="s">
        <v>12</v>
      </c>
      <c r="H3405" s="92" t="s">
        <v>73</v>
      </c>
      <c r="I3405" s="81">
        <v>44903</v>
      </c>
      <c r="J3405" s="44">
        <v>60.2</v>
      </c>
      <c r="K3405" s="2" t="s">
        <v>4079</v>
      </c>
      <c r="L3405" s="94">
        <v>99.9</v>
      </c>
      <c r="M3405" t="s">
        <v>3869</v>
      </c>
      <c r="N3405" s="44" t="s">
        <v>85</v>
      </c>
      <c r="O3405" s="2" t="s">
        <v>3868</v>
      </c>
      <c r="P3405" s="44" t="str">
        <f>VLOOKUP(I3405,Period!A:B,2,FALSE)</f>
        <v>2022H2</v>
      </c>
      <c r="Q3405" s="94">
        <f t="shared" si="638"/>
        <v>99.95</v>
      </c>
      <c r="R3405" s="44">
        <f t="shared" si="636"/>
        <v>100</v>
      </c>
      <c r="S3405" t="str">
        <f t="shared" si="645"/>
        <v>04 Overcast (100%)</v>
      </c>
      <c r="T3405" s="92" t="str">
        <f t="shared" si="637"/>
        <v>44903L8-9_L1CDM-MLB-CLSHG4490304 Overcast (100%)</v>
      </c>
      <c r="U3405" s="92">
        <f>IF(COUNTIF(T$2:T3404,T3405)&gt;=1,0,1)</f>
        <v>0</v>
      </c>
      <c r="V3405" s="95" t="s">
        <v>1182</v>
      </c>
      <c r="W3405" s="86">
        <f t="shared" si="639"/>
        <v>2022</v>
      </c>
      <c r="X3405" s="86">
        <f t="shared" si="640"/>
        <v>12</v>
      </c>
      <c r="Y3405" s="86" t="str">
        <f t="shared" si="641"/>
        <v>08</v>
      </c>
      <c r="Z3405" s="86" t="str">
        <f t="shared" si="642"/>
        <v>22</v>
      </c>
      <c r="AA3405" s="86" t="str">
        <f t="shared" si="643"/>
        <v>06</v>
      </c>
      <c r="AB3405" s="86" t="str">
        <f t="shared" si="644"/>
        <v>05</v>
      </c>
      <c r="AC3405" s="86" t="str">
        <f t="shared" si="646"/>
        <v>CLS_HG_2500X1254px_16m_L8-9_L1_20221208_100CC</v>
      </c>
      <c r="AD3405" s="41" t="s">
        <v>1183</v>
      </c>
    </row>
    <row r="3406" spans="2:30" x14ac:dyDescent="0.25">
      <c r="B3406" s="92" t="s">
        <v>3876</v>
      </c>
      <c r="C3406" s="92" t="s">
        <v>3817</v>
      </c>
      <c r="D3406" s="93" t="s">
        <v>3999</v>
      </c>
      <c r="E3406" s="44" t="b">
        <v>1</v>
      </c>
      <c r="F3406" s="44" t="s">
        <v>3813</v>
      </c>
      <c r="G3406" s="93" t="s">
        <v>12</v>
      </c>
      <c r="H3406" s="92" t="s">
        <v>73</v>
      </c>
      <c r="I3406" s="96">
        <v>44902</v>
      </c>
      <c r="J3406" s="44">
        <v>59.6</v>
      </c>
      <c r="K3406" s="2" t="s">
        <v>4081</v>
      </c>
      <c r="L3406" s="94">
        <v>88.1</v>
      </c>
      <c r="M3406" t="s">
        <v>3869</v>
      </c>
      <c r="N3406" s="44" t="s">
        <v>85</v>
      </c>
      <c r="O3406" s="2" t="s">
        <v>3868</v>
      </c>
      <c r="P3406" s="44" t="str">
        <f>VLOOKUP(I3406,Period!A:B,2,FALSE)</f>
        <v>2022H2</v>
      </c>
      <c r="Q3406" s="94">
        <f t="shared" si="638"/>
        <v>93.5</v>
      </c>
      <c r="R3406" s="44">
        <f t="shared" si="636"/>
        <v>100</v>
      </c>
      <c r="S3406" t="str">
        <f t="shared" si="645"/>
        <v>04 Overcast (100%)</v>
      </c>
      <c r="T3406" s="92" t="str">
        <f t="shared" si="637"/>
        <v>44902L8-9_L1CDM-MLB-CLSHG4490204 Overcast (100%)</v>
      </c>
      <c r="U3406" s="92">
        <f>IF(COUNTIF(T$2:T3405,T3406)&gt;=1,0,1)</f>
        <v>1</v>
      </c>
      <c r="V3406" s="95" t="s">
        <v>1182</v>
      </c>
      <c r="W3406" s="86">
        <f t="shared" si="639"/>
        <v>2022</v>
      </c>
      <c r="X3406" s="86">
        <f t="shared" si="640"/>
        <v>12</v>
      </c>
      <c r="Y3406" s="86" t="str">
        <f t="shared" si="641"/>
        <v>07</v>
      </c>
      <c r="Z3406" s="86" t="str">
        <f t="shared" si="642"/>
        <v>22</v>
      </c>
      <c r="AA3406" s="86" t="str">
        <f t="shared" si="643"/>
        <v>12</v>
      </c>
      <c r="AB3406" s="86" t="str">
        <f t="shared" si="644"/>
        <v>45</v>
      </c>
      <c r="AC3406" s="86" t="str">
        <f t="shared" si="646"/>
        <v>CLS_HG_2500X1254px_16m_L8-9_L1_20221207_100CC</v>
      </c>
      <c r="AD3406" s="41" t="s">
        <v>1183</v>
      </c>
    </row>
    <row r="3407" spans="2:30" x14ac:dyDescent="0.25">
      <c r="B3407" s="92" t="s">
        <v>3876</v>
      </c>
      <c r="C3407" s="92" t="s">
        <v>3817</v>
      </c>
      <c r="D3407" s="93" t="s">
        <v>3999</v>
      </c>
      <c r="E3407" s="44" t="b">
        <v>1</v>
      </c>
      <c r="F3407" s="44" t="s">
        <v>3813</v>
      </c>
      <c r="G3407" s="93" t="s">
        <v>12</v>
      </c>
      <c r="H3407" s="92" t="s">
        <v>73</v>
      </c>
      <c r="I3407" s="96">
        <v>44902</v>
      </c>
      <c r="J3407" s="44">
        <v>60.3</v>
      </c>
      <c r="K3407" s="2" t="s">
        <v>4082</v>
      </c>
      <c r="L3407" s="94">
        <v>98.9</v>
      </c>
      <c r="M3407" t="s">
        <v>3869</v>
      </c>
      <c r="N3407" s="44" t="s">
        <v>85</v>
      </c>
      <c r="O3407" s="2" t="s">
        <v>3868</v>
      </c>
      <c r="P3407" s="44" t="str">
        <f>VLOOKUP(I3407,Period!A:B,2,FALSE)</f>
        <v>2022H2</v>
      </c>
      <c r="Q3407" s="94">
        <f t="shared" si="638"/>
        <v>93.5</v>
      </c>
      <c r="R3407" s="44">
        <f t="shared" si="636"/>
        <v>100</v>
      </c>
      <c r="S3407" t="str">
        <f t="shared" si="645"/>
        <v>04 Overcast (100%)</v>
      </c>
      <c r="T3407" s="92" t="str">
        <f t="shared" si="637"/>
        <v>44902L8-9_L1CDM-MLB-CLSHG4490204 Overcast (100%)</v>
      </c>
      <c r="U3407" s="92">
        <f>IF(COUNTIF(T$2:T3406,T3407)&gt;=1,0,1)</f>
        <v>0</v>
      </c>
      <c r="V3407" s="95" t="s">
        <v>1182</v>
      </c>
      <c r="W3407" s="86">
        <f t="shared" si="639"/>
        <v>2022</v>
      </c>
      <c r="X3407" s="86">
        <f t="shared" si="640"/>
        <v>12</v>
      </c>
      <c r="Y3407" s="86" t="str">
        <f t="shared" si="641"/>
        <v>07</v>
      </c>
      <c r="Z3407" s="86" t="str">
        <f t="shared" si="642"/>
        <v>22</v>
      </c>
      <c r="AA3407" s="86" t="str">
        <f t="shared" si="643"/>
        <v>12</v>
      </c>
      <c r="AB3407" s="86" t="str">
        <f t="shared" si="644"/>
        <v>21</v>
      </c>
      <c r="AC3407" s="86" t="str">
        <f t="shared" si="646"/>
        <v>CLS_HG_2500X1254px_16m_L8-9_L1_20221207_100CC</v>
      </c>
      <c r="AD3407" s="41" t="s">
        <v>1183</v>
      </c>
    </row>
    <row r="3408" spans="2:30" x14ac:dyDescent="0.25">
      <c r="B3408" s="92" t="s">
        <v>3876</v>
      </c>
      <c r="C3408" s="92" t="s">
        <v>3817</v>
      </c>
      <c r="D3408" s="93" t="s">
        <v>3999</v>
      </c>
      <c r="E3408" s="44" t="b">
        <v>1</v>
      </c>
      <c r="F3408" s="44" t="s">
        <v>3813</v>
      </c>
      <c r="G3408" s="93" t="s">
        <v>12</v>
      </c>
      <c r="H3408" s="92" t="s">
        <v>73</v>
      </c>
      <c r="I3408" s="96">
        <v>44895</v>
      </c>
      <c r="J3408" s="44">
        <v>59.5</v>
      </c>
      <c r="K3408" s="2" t="s">
        <v>4083</v>
      </c>
      <c r="L3408" s="94">
        <v>43.1</v>
      </c>
      <c r="M3408" t="s">
        <v>3869</v>
      </c>
      <c r="N3408" s="44" t="s">
        <v>85</v>
      </c>
      <c r="O3408" s="2" t="s">
        <v>3868</v>
      </c>
      <c r="P3408" s="44" t="str">
        <f>VLOOKUP(I3408,Period!A:B,2,FALSE)</f>
        <v>2022H2</v>
      </c>
      <c r="Q3408" s="94">
        <f t="shared" si="638"/>
        <v>43.35</v>
      </c>
      <c r="R3408" s="44">
        <f t="shared" si="636"/>
        <v>50</v>
      </c>
      <c r="S3408" t="str">
        <f t="shared" si="645"/>
        <v>03 Cloudy (40%-90%)</v>
      </c>
      <c r="T3408" s="92" t="str">
        <f t="shared" si="637"/>
        <v>44895L8-9_L1CDM-MLB-CLSHG4489503 Cloudy (40%-90%)</v>
      </c>
      <c r="U3408" s="92">
        <f>IF(COUNTIF(T$2:T3407,T3408)&gt;=1,0,1)</f>
        <v>1</v>
      </c>
      <c r="V3408" s="95" t="s">
        <v>1182</v>
      </c>
      <c r="W3408" s="86">
        <f t="shared" si="639"/>
        <v>2022</v>
      </c>
      <c r="X3408" s="86">
        <f t="shared" si="640"/>
        <v>11</v>
      </c>
      <c r="Y3408" s="86">
        <f t="shared" si="641"/>
        <v>30</v>
      </c>
      <c r="Z3408" s="86" t="str">
        <f t="shared" si="642"/>
        <v>22</v>
      </c>
      <c r="AA3408" s="86" t="str">
        <f t="shared" si="643"/>
        <v>06</v>
      </c>
      <c r="AB3408" s="86" t="str">
        <f t="shared" si="644"/>
        <v>35</v>
      </c>
      <c r="AC3408" s="86" t="str">
        <f t="shared" si="646"/>
        <v>CLS_HG_2500X1254px_16m_L8-9_L1_20221130_50CC</v>
      </c>
      <c r="AD3408" s="41" t="s">
        <v>1183</v>
      </c>
    </row>
    <row r="3409" spans="2:30" x14ac:dyDescent="0.25">
      <c r="B3409" s="92" t="s">
        <v>3876</v>
      </c>
      <c r="C3409" s="92" t="s">
        <v>3817</v>
      </c>
      <c r="D3409" s="93" t="s">
        <v>3999</v>
      </c>
      <c r="E3409" s="44" t="b">
        <v>1</v>
      </c>
      <c r="F3409" s="44" t="s">
        <v>3813</v>
      </c>
      <c r="G3409" s="93" t="s">
        <v>12</v>
      </c>
      <c r="H3409" s="92" t="s">
        <v>73</v>
      </c>
      <c r="I3409" s="96">
        <v>44895</v>
      </c>
      <c r="J3409" s="44">
        <v>60.3</v>
      </c>
      <c r="K3409" s="2" t="s">
        <v>4044</v>
      </c>
      <c r="L3409" s="94">
        <v>43.6</v>
      </c>
      <c r="M3409" t="s">
        <v>3869</v>
      </c>
      <c r="N3409" s="44" t="s">
        <v>85</v>
      </c>
      <c r="O3409" s="2" t="s">
        <v>3868</v>
      </c>
      <c r="P3409" s="44" t="str">
        <f>VLOOKUP(I3409,Period!A:B,2,FALSE)</f>
        <v>2022H2</v>
      </c>
      <c r="Q3409" s="94">
        <f t="shared" si="638"/>
        <v>43.35</v>
      </c>
      <c r="R3409" s="44">
        <f t="shared" si="636"/>
        <v>50</v>
      </c>
      <c r="S3409" t="str">
        <f t="shared" si="645"/>
        <v>03 Cloudy (40%-90%)</v>
      </c>
      <c r="T3409" s="92" t="str">
        <f t="shared" si="637"/>
        <v>44895L8-9_L1CDM-MLB-CLSHG4489503 Cloudy (40%-90%)</v>
      </c>
      <c r="U3409" s="92">
        <f>IF(COUNTIF(T$2:T3408,T3409)&gt;=1,0,1)</f>
        <v>0</v>
      </c>
      <c r="V3409" s="95" t="s">
        <v>1182</v>
      </c>
      <c r="W3409" s="86">
        <f t="shared" si="639"/>
        <v>2022</v>
      </c>
      <c r="X3409" s="86">
        <f t="shared" si="640"/>
        <v>11</v>
      </c>
      <c r="Y3409" s="86">
        <f t="shared" si="641"/>
        <v>30</v>
      </c>
      <c r="Z3409" s="86" t="str">
        <f t="shared" si="642"/>
        <v>22</v>
      </c>
      <c r="AA3409" s="86" t="str">
        <f t="shared" si="643"/>
        <v>06</v>
      </c>
      <c r="AB3409" s="86" t="str">
        <f t="shared" si="644"/>
        <v>11</v>
      </c>
      <c r="AC3409" s="86" t="str">
        <f t="shared" si="646"/>
        <v>CLS_HG_2500X1254px_16m_L8-9_L1_20221130_50CC</v>
      </c>
      <c r="AD3409" s="41" t="s">
        <v>1183</v>
      </c>
    </row>
    <row r="3410" spans="2:30" x14ac:dyDescent="0.25">
      <c r="B3410" s="92" t="s">
        <v>3876</v>
      </c>
      <c r="C3410" s="92" t="s">
        <v>3817</v>
      </c>
      <c r="D3410" s="93" t="s">
        <v>3999</v>
      </c>
      <c r="E3410" s="44" t="b">
        <v>1</v>
      </c>
      <c r="F3410" s="44" t="s">
        <v>3813</v>
      </c>
      <c r="G3410" s="93" t="s">
        <v>12</v>
      </c>
      <c r="H3410" s="92" t="s">
        <v>73</v>
      </c>
      <c r="I3410" s="81">
        <v>44894</v>
      </c>
      <c r="J3410" s="44">
        <v>59.5</v>
      </c>
      <c r="K3410" s="2" t="s">
        <v>4057</v>
      </c>
      <c r="L3410" s="94">
        <v>67.3</v>
      </c>
      <c r="M3410" t="s">
        <v>3869</v>
      </c>
      <c r="N3410" s="44" t="s">
        <v>85</v>
      </c>
      <c r="O3410" s="2" t="s">
        <v>3868</v>
      </c>
      <c r="P3410" s="44" t="str">
        <f>VLOOKUP(I3410,Period!A:B,2,FALSE)</f>
        <v>2022H2</v>
      </c>
      <c r="Q3410" s="94">
        <f t="shared" si="638"/>
        <v>62.849999999999994</v>
      </c>
      <c r="R3410" s="44">
        <f t="shared" si="636"/>
        <v>70</v>
      </c>
      <c r="S3410" t="str">
        <f t="shared" si="645"/>
        <v>03 Cloudy (40%-90%)</v>
      </c>
      <c r="T3410" s="92" t="str">
        <f t="shared" si="637"/>
        <v>44894L8-9_L1CDM-MLB-CLSHG4489403 Cloudy (40%-90%)</v>
      </c>
      <c r="U3410" s="92">
        <f>IF(COUNTIF(T$2:T3409,T3410)&gt;=1,0,1)</f>
        <v>1</v>
      </c>
      <c r="V3410" s="95" t="s">
        <v>1182</v>
      </c>
      <c r="W3410" s="86">
        <f t="shared" si="639"/>
        <v>2022</v>
      </c>
      <c r="X3410" s="86">
        <f t="shared" si="640"/>
        <v>11</v>
      </c>
      <c r="Y3410" s="86">
        <f t="shared" si="641"/>
        <v>29</v>
      </c>
      <c r="Z3410" s="86" t="str">
        <f t="shared" si="642"/>
        <v>22</v>
      </c>
      <c r="AA3410" s="86" t="str">
        <f t="shared" si="643"/>
        <v>12</v>
      </c>
      <c r="AB3410" s="86" t="str">
        <f t="shared" si="644"/>
        <v>37</v>
      </c>
      <c r="AC3410" s="86" t="str">
        <f t="shared" si="646"/>
        <v>CLS_HG_2500X1254px_16m_L8-9_L1_20221129_70CC</v>
      </c>
      <c r="AD3410" s="41" t="s">
        <v>1183</v>
      </c>
    </row>
    <row r="3411" spans="2:30" x14ac:dyDescent="0.25">
      <c r="B3411" s="92" t="s">
        <v>3876</v>
      </c>
      <c r="C3411" s="92" t="s">
        <v>3817</v>
      </c>
      <c r="D3411" s="93" t="s">
        <v>3999</v>
      </c>
      <c r="E3411" s="44" t="b">
        <v>1</v>
      </c>
      <c r="F3411" s="44" t="s">
        <v>3813</v>
      </c>
      <c r="G3411" s="93" t="s">
        <v>12</v>
      </c>
      <c r="H3411" s="92" t="s">
        <v>73</v>
      </c>
      <c r="I3411" s="81">
        <v>44894</v>
      </c>
      <c r="J3411" s="44">
        <v>60.3</v>
      </c>
      <c r="K3411" s="2" t="s">
        <v>4058</v>
      </c>
      <c r="L3411" s="94">
        <v>58.4</v>
      </c>
      <c r="M3411" t="s">
        <v>3869</v>
      </c>
      <c r="N3411" s="44" t="s">
        <v>85</v>
      </c>
      <c r="O3411" s="2" t="s">
        <v>3868</v>
      </c>
      <c r="P3411" s="44" t="str">
        <f>VLOOKUP(I3411,Period!A:B,2,FALSE)</f>
        <v>2022H2</v>
      </c>
      <c r="Q3411" s="94">
        <f t="shared" si="638"/>
        <v>62.849999999999994</v>
      </c>
      <c r="R3411" s="44">
        <f t="shared" si="636"/>
        <v>70</v>
      </c>
      <c r="S3411" t="str">
        <f t="shared" si="645"/>
        <v>03 Cloudy (40%-90%)</v>
      </c>
      <c r="T3411" s="92" t="str">
        <f t="shared" si="637"/>
        <v>44894L8-9_L1CDM-MLB-CLSHG4489403 Cloudy (40%-90%)</v>
      </c>
      <c r="U3411" s="92">
        <f>IF(COUNTIF(T$2:T3410,T3411)&gt;=1,0,1)</f>
        <v>0</v>
      </c>
      <c r="V3411" s="95" t="s">
        <v>1182</v>
      </c>
      <c r="W3411" s="86">
        <f t="shared" si="639"/>
        <v>2022</v>
      </c>
      <c r="X3411" s="86">
        <f t="shared" si="640"/>
        <v>11</v>
      </c>
      <c r="Y3411" s="86">
        <f t="shared" si="641"/>
        <v>29</v>
      </c>
      <c r="Z3411" s="86" t="str">
        <f t="shared" si="642"/>
        <v>22</v>
      </c>
      <c r="AA3411" s="86" t="str">
        <f t="shared" si="643"/>
        <v>12</v>
      </c>
      <c r="AB3411" s="86" t="str">
        <f t="shared" si="644"/>
        <v>13</v>
      </c>
      <c r="AC3411" s="86" t="str">
        <f t="shared" si="646"/>
        <v>CLS_HG_2500X1254px_16m_L8-9_L1_20221129_70CC</v>
      </c>
      <c r="AD3411" s="41" t="s">
        <v>1183</v>
      </c>
    </row>
    <row r="3412" spans="2:30" x14ac:dyDescent="0.25">
      <c r="B3412" s="92" t="s">
        <v>3876</v>
      </c>
      <c r="C3412" s="92" t="s">
        <v>3817</v>
      </c>
      <c r="D3412" s="93" t="s">
        <v>3999</v>
      </c>
      <c r="E3412" s="44" t="b">
        <v>1</v>
      </c>
      <c r="F3412" s="44" t="s">
        <v>3813</v>
      </c>
      <c r="G3412" s="93" t="s">
        <v>12</v>
      </c>
      <c r="H3412" s="92" t="s">
        <v>73</v>
      </c>
      <c r="I3412" s="81">
        <v>44887</v>
      </c>
      <c r="J3412" s="44">
        <v>59.1</v>
      </c>
      <c r="K3412" s="2" t="s">
        <v>4080</v>
      </c>
      <c r="L3412" s="94">
        <v>43.5</v>
      </c>
      <c r="M3412" t="s">
        <v>3869</v>
      </c>
      <c r="N3412" s="44" t="s">
        <v>85</v>
      </c>
      <c r="O3412" s="2" t="s">
        <v>3868</v>
      </c>
      <c r="P3412" s="44" t="str">
        <f>VLOOKUP(I3412,Period!A:B,2,FALSE)</f>
        <v>2022H2</v>
      </c>
      <c r="Q3412" s="94">
        <f t="shared" si="638"/>
        <v>31.4</v>
      </c>
      <c r="R3412" s="44">
        <f t="shared" si="636"/>
        <v>40</v>
      </c>
      <c r="S3412" t="str">
        <f t="shared" si="645"/>
        <v>03 Cloudy (40%-90%)</v>
      </c>
      <c r="T3412" s="92" t="str">
        <f t="shared" si="637"/>
        <v>44887L8-9_L1CDM-MLB-CLSHG4488703 Cloudy (40%-90%)</v>
      </c>
      <c r="U3412" s="92">
        <f>IF(COUNTIF(T$2:T3411,T3412)&gt;=1,0,1)</f>
        <v>1</v>
      </c>
      <c r="V3412" s="95" t="s">
        <v>1182</v>
      </c>
      <c r="W3412" s="86">
        <f t="shared" si="639"/>
        <v>2022</v>
      </c>
      <c r="X3412" s="86">
        <f t="shared" si="640"/>
        <v>11</v>
      </c>
      <c r="Y3412" s="86">
        <f t="shared" si="641"/>
        <v>22</v>
      </c>
      <c r="Z3412" s="86" t="str">
        <f t="shared" si="642"/>
        <v>22</v>
      </c>
      <c r="AA3412" s="86" t="str">
        <f t="shared" si="643"/>
        <v>06</v>
      </c>
      <c r="AB3412" s="86" t="str">
        <f t="shared" si="644"/>
        <v>29</v>
      </c>
      <c r="AC3412" s="86" t="str">
        <f t="shared" si="646"/>
        <v>CLS_HG_2500X1254px_16m_L8-9_L1_20221122_40CC</v>
      </c>
      <c r="AD3412" s="41" t="s">
        <v>1183</v>
      </c>
    </row>
    <row r="3413" spans="2:30" x14ac:dyDescent="0.25">
      <c r="B3413" s="92" t="s">
        <v>3876</v>
      </c>
      <c r="C3413" s="92" t="s">
        <v>3817</v>
      </c>
      <c r="D3413" s="93" t="s">
        <v>3999</v>
      </c>
      <c r="E3413" s="44" t="b">
        <v>1</v>
      </c>
      <c r="F3413" s="44" t="s">
        <v>3813</v>
      </c>
      <c r="G3413" s="93" t="s">
        <v>12</v>
      </c>
      <c r="H3413" s="92" t="s">
        <v>73</v>
      </c>
      <c r="I3413" s="81">
        <v>44887</v>
      </c>
      <c r="J3413" s="44">
        <v>59.9</v>
      </c>
      <c r="K3413" s="2" t="s">
        <v>4079</v>
      </c>
      <c r="L3413" s="94">
        <v>19.3</v>
      </c>
      <c r="M3413" t="s">
        <v>3869</v>
      </c>
      <c r="N3413" s="44" t="s">
        <v>85</v>
      </c>
      <c r="O3413" s="2" t="s">
        <v>3868</v>
      </c>
      <c r="P3413" s="44" t="str">
        <f>VLOOKUP(I3413,Period!A:B,2,FALSE)</f>
        <v>2022H2</v>
      </c>
      <c r="Q3413" s="94">
        <f t="shared" si="638"/>
        <v>31.4</v>
      </c>
      <c r="R3413" s="44">
        <f t="shared" si="636"/>
        <v>40</v>
      </c>
      <c r="S3413" t="str">
        <f t="shared" si="645"/>
        <v>03 Cloudy (40%-90%)</v>
      </c>
      <c r="T3413" s="92" t="str">
        <f t="shared" si="637"/>
        <v>44887L8-9_L1CDM-MLB-CLSHG4488703 Cloudy (40%-90%)</v>
      </c>
      <c r="U3413" s="92">
        <f>IF(COUNTIF(T$2:T3412,T3413)&gt;=1,0,1)</f>
        <v>0</v>
      </c>
      <c r="V3413" s="95" t="s">
        <v>1182</v>
      </c>
      <c r="W3413" s="86">
        <f t="shared" si="639"/>
        <v>2022</v>
      </c>
      <c r="X3413" s="86">
        <f t="shared" si="640"/>
        <v>11</v>
      </c>
      <c r="Y3413" s="86">
        <f t="shared" si="641"/>
        <v>22</v>
      </c>
      <c r="Z3413" s="86" t="str">
        <f t="shared" si="642"/>
        <v>22</v>
      </c>
      <c r="AA3413" s="86" t="str">
        <f t="shared" si="643"/>
        <v>06</v>
      </c>
      <c r="AB3413" s="86" t="str">
        <f t="shared" si="644"/>
        <v>05</v>
      </c>
      <c r="AC3413" s="86" t="str">
        <f t="shared" si="646"/>
        <v>CLS_HG_2500X1254px_16m_L8-9_L1_20221122_40CC</v>
      </c>
      <c r="AD3413" s="41" t="s">
        <v>1183</v>
      </c>
    </row>
    <row r="3414" spans="2:30" x14ac:dyDescent="0.25">
      <c r="B3414" s="92" t="s">
        <v>3876</v>
      </c>
      <c r="C3414" s="92" t="s">
        <v>3817</v>
      </c>
      <c r="D3414" s="93" t="s">
        <v>3999</v>
      </c>
      <c r="E3414" s="44" t="b">
        <v>1</v>
      </c>
      <c r="F3414" s="44" t="s">
        <v>3813</v>
      </c>
      <c r="G3414" s="93" t="s">
        <v>12</v>
      </c>
      <c r="H3414" s="92" t="s">
        <v>73</v>
      </c>
      <c r="I3414" s="96">
        <v>44886</v>
      </c>
      <c r="J3414" s="44">
        <v>59</v>
      </c>
      <c r="K3414" s="2" t="s">
        <v>4081</v>
      </c>
      <c r="L3414" s="94">
        <v>46</v>
      </c>
      <c r="M3414" t="s">
        <v>3869</v>
      </c>
      <c r="N3414" s="44" t="s">
        <v>85</v>
      </c>
      <c r="O3414" s="2" t="s">
        <v>3868</v>
      </c>
      <c r="P3414" s="44" t="str">
        <f>VLOOKUP(I3414,Period!A:B,2,FALSE)</f>
        <v>2022H2</v>
      </c>
      <c r="Q3414" s="94">
        <f t="shared" si="638"/>
        <v>73</v>
      </c>
      <c r="R3414" s="44">
        <f t="shared" si="636"/>
        <v>80</v>
      </c>
      <c r="S3414" t="str">
        <f t="shared" si="645"/>
        <v>03 Cloudy (40%-90%)</v>
      </c>
      <c r="T3414" s="92" t="str">
        <f t="shared" si="637"/>
        <v>44886L8-9_L1CDM-MLB-CLSHG4488603 Cloudy (40%-90%)</v>
      </c>
      <c r="U3414" s="92">
        <f>IF(COUNTIF(T$2:T3413,T3414)&gt;=1,0,1)</f>
        <v>1</v>
      </c>
      <c r="V3414" s="95" t="s">
        <v>1182</v>
      </c>
      <c r="W3414" s="86">
        <f t="shared" si="639"/>
        <v>2022</v>
      </c>
      <c r="X3414" s="86">
        <f t="shared" si="640"/>
        <v>11</v>
      </c>
      <c r="Y3414" s="86">
        <f t="shared" si="641"/>
        <v>21</v>
      </c>
      <c r="Z3414" s="86" t="str">
        <f t="shared" si="642"/>
        <v>22</v>
      </c>
      <c r="AA3414" s="86" t="str">
        <f t="shared" si="643"/>
        <v>12</v>
      </c>
      <c r="AB3414" s="86" t="str">
        <f t="shared" si="644"/>
        <v>45</v>
      </c>
      <c r="AC3414" s="86" t="str">
        <f t="shared" si="646"/>
        <v>CLS_HG_2500X1254px_16m_L8-9_L1_20221121_80CC</v>
      </c>
      <c r="AD3414" s="41" t="s">
        <v>1183</v>
      </c>
    </row>
    <row r="3415" spans="2:30" x14ac:dyDescent="0.25">
      <c r="B3415" s="92" t="s">
        <v>3876</v>
      </c>
      <c r="C3415" s="92" t="s">
        <v>3817</v>
      </c>
      <c r="D3415" s="93" t="s">
        <v>3999</v>
      </c>
      <c r="E3415" s="44" t="b">
        <v>1</v>
      </c>
      <c r="F3415" s="44" t="s">
        <v>3813</v>
      </c>
      <c r="G3415" s="93" t="s">
        <v>12</v>
      </c>
      <c r="H3415" s="92" t="s">
        <v>73</v>
      </c>
      <c r="I3415" s="96">
        <v>44886</v>
      </c>
      <c r="J3415" s="44">
        <v>59.8</v>
      </c>
      <c r="K3415" s="2" t="s">
        <v>4082</v>
      </c>
      <c r="L3415" s="94">
        <v>100</v>
      </c>
      <c r="M3415" t="s">
        <v>3869</v>
      </c>
      <c r="N3415" s="44" t="s">
        <v>85</v>
      </c>
      <c r="O3415" s="2" t="s">
        <v>3868</v>
      </c>
      <c r="P3415" s="44" t="str">
        <f>VLOOKUP(I3415,Period!A:B,2,FALSE)</f>
        <v>2022H2</v>
      </c>
      <c r="Q3415" s="94">
        <f t="shared" si="638"/>
        <v>73</v>
      </c>
      <c r="R3415" s="44">
        <f t="shared" si="636"/>
        <v>80</v>
      </c>
      <c r="S3415" t="str">
        <f t="shared" si="645"/>
        <v>03 Cloudy (40%-90%)</v>
      </c>
      <c r="T3415" s="92" t="str">
        <f t="shared" si="637"/>
        <v>44886L8-9_L1CDM-MLB-CLSHG4488603 Cloudy (40%-90%)</v>
      </c>
      <c r="U3415" s="92">
        <f>IF(COUNTIF(T$2:T3414,T3415)&gt;=1,0,1)</f>
        <v>0</v>
      </c>
      <c r="V3415" s="95" t="s">
        <v>1182</v>
      </c>
      <c r="W3415" s="86">
        <f t="shared" si="639"/>
        <v>2022</v>
      </c>
      <c r="X3415" s="86">
        <f t="shared" si="640"/>
        <v>11</v>
      </c>
      <c r="Y3415" s="86">
        <f t="shared" si="641"/>
        <v>21</v>
      </c>
      <c r="Z3415" s="86" t="str">
        <f t="shared" si="642"/>
        <v>22</v>
      </c>
      <c r="AA3415" s="86" t="str">
        <f t="shared" si="643"/>
        <v>12</v>
      </c>
      <c r="AB3415" s="86" t="str">
        <f t="shared" si="644"/>
        <v>21</v>
      </c>
      <c r="AC3415" s="86" t="str">
        <f t="shared" si="646"/>
        <v>CLS_HG_2500X1254px_16m_L8-9_L1_20221121_80CC</v>
      </c>
      <c r="AD3415" s="41" t="s">
        <v>1183</v>
      </c>
    </row>
    <row r="3416" spans="2:30" x14ac:dyDescent="0.25">
      <c r="B3416" s="92" t="s">
        <v>3876</v>
      </c>
      <c r="C3416" s="92" t="s">
        <v>3817</v>
      </c>
      <c r="D3416" s="93" t="s">
        <v>3999</v>
      </c>
      <c r="E3416" s="44" t="b">
        <v>1</v>
      </c>
      <c r="F3416" s="44" t="s">
        <v>3813</v>
      </c>
      <c r="G3416" s="93" t="s">
        <v>12</v>
      </c>
      <c r="H3416" s="92" t="s">
        <v>73</v>
      </c>
      <c r="I3416" s="96">
        <v>44879</v>
      </c>
      <c r="J3416" s="44">
        <v>58.1</v>
      </c>
      <c r="K3416" s="2" t="s">
        <v>4083</v>
      </c>
      <c r="L3416" s="94">
        <v>64.400000000000006</v>
      </c>
      <c r="M3416" t="s">
        <v>3869</v>
      </c>
      <c r="N3416" s="44" t="s">
        <v>85</v>
      </c>
      <c r="O3416" s="2" t="s">
        <v>3868</v>
      </c>
      <c r="P3416" s="44" t="str">
        <f>VLOOKUP(I3416,Period!A:B,2,FALSE)</f>
        <v>2022H2</v>
      </c>
      <c r="Q3416" s="94">
        <f t="shared" si="638"/>
        <v>69.95</v>
      </c>
      <c r="R3416" s="44">
        <f t="shared" si="636"/>
        <v>70</v>
      </c>
      <c r="S3416" t="str">
        <f t="shared" si="645"/>
        <v>03 Cloudy (40%-90%)</v>
      </c>
      <c r="T3416" s="92" t="str">
        <f t="shared" si="637"/>
        <v>44879L8-9_L1CDM-MLB-CLSHG4487903 Cloudy (40%-90%)</v>
      </c>
      <c r="U3416" s="92">
        <f>IF(COUNTIF(T$2:T3415,T3416)&gt;=1,0,1)</f>
        <v>1</v>
      </c>
      <c r="V3416" s="95" t="s">
        <v>1182</v>
      </c>
      <c r="W3416" s="86">
        <f t="shared" si="639"/>
        <v>2022</v>
      </c>
      <c r="X3416" s="86">
        <f t="shared" si="640"/>
        <v>11</v>
      </c>
      <c r="Y3416" s="86">
        <f t="shared" si="641"/>
        <v>14</v>
      </c>
      <c r="Z3416" s="86" t="str">
        <f t="shared" si="642"/>
        <v>22</v>
      </c>
      <c r="AA3416" s="86" t="str">
        <f t="shared" si="643"/>
        <v>06</v>
      </c>
      <c r="AB3416" s="86" t="str">
        <f t="shared" si="644"/>
        <v>35</v>
      </c>
      <c r="AC3416" s="86" t="str">
        <f t="shared" si="646"/>
        <v>CLS_HG_2500X1254px_16m_L8-9_L1_20221114_70CC</v>
      </c>
      <c r="AD3416" s="41" t="s">
        <v>1183</v>
      </c>
    </row>
    <row r="3417" spans="2:30" x14ac:dyDescent="0.25">
      <c r="B3417" s="92" t="s">
        <v>3876</v>
      </c>
      <c r="C3417" s="92" t="s">
        <v>3817</v>
      </c>
      <c r="D3417" s="93" t="s">
        <v>3999</v>
      </c>
      <c r="E3417" s="44" t="b">
        <v>1</v>
      </c>
      <c r="F3417" s="44" t="s">
        <v>3813</v>
      </c>
      <c r="G3417" s="93" t="s">
        <v>12</v>
      </c>
      <c r="H3417" s="92" t="s">
        <v>73</v>
      </c>
      <c r="I3417" s="96">
        <v>44879</v>
      </c>
      <c r="J3417" s="44">
        <v>59</v>
      </c>
      <c r="K3417" s="2" t="s">
        <v>4044</v>
      </c>
      <c r="L3417" s="94">
        <v>75.5</v>
      </c>
      <c r="M3417" t="s">
        <v>3869</v>
      </c>
      <c r="N3417" s="44" t="s">
        <v>85</v>
      </c>
      <c r="O3417" s="2" t="s">
        <v>3868</v>
      </c>
      <c r="P3417" s="44" t="str">
        <f>VLOOKUP(I3417,Period!A:B,2,FALSE)</f>
        <v>2022H2</v>
      </c>
      <c r="Q3417" s="94">
        <f t="shared" si="638"/>
        <v>69.95</v>
      </c>
      <c r="R3417" s="44">
        <f t="shared" si="636"/>
        <v>70</v>
      </c>
      <c r="S3417" t="str">
        <f t="shared" si="645"/>
        <v>03 Cloudy (40%-90%)</v>
      </c>
      <c r="T3417" s="92" t="str">
        <f t="shared" si="637"/>
        <v>44879L8-9_L1CDM-MLB-CLSHG4487903 Cloudy (40%-90%)</v>
      </c>
      <c r="U3417" s="92">
        <f>IF(COUNTIF(T$2:T3416,T3417)&gt;=1,0,1)</f>
        <v>0</v>
      </c>
      <c r="V3417" s="95" t="s">
        <v>1182</v>
      </c>
      <c r="W3417" s="86">
        <f t="shared" si="639"/>
        <v>2022</v>
      </c>
      <c r="X3417" s="86">
        <f t="shared" si="640"/>
        <v>11</v>
      </c>
      <c r="Y3417" s="86">
        <f t="shared" si="641"/>
        <v>14</v>
      </c>
      <c r="Z3417" s="86" t="str">
        <f t="shared" si="642"/>
        <v>22</v>
      </c>
      <c r="AA3417" s="86" t="str">
        <f t="shared" si="643"/>
        <v>06</v>
      </c>
      <c r="AB3417" s="86" t="str">
        <f t="shared" si="644"/>
        <v>11</v>
      </c>
      <c r="AC3417" s="86" t="str">
        <f t="shared" si="646"/>
        <v>CLS_HG_2500X1254px_16m_L8-9_L1_20221114_70CC</v>
      </c>
      <c r="AD3417" s="41" t="s">
        <v>1183</v>
      </c>
    </row>
    <row r="3418" spans="2:30" x14ac:dyDescent="0.25">
      <c r="B3418" s="92" t="s">
        <v>3876</v>
      </c>
      <c r="C3418" s="92" t="s">
        <v>3817</v>
      </c>
      <c r="D3418" s="93" t="s">
        <v>3999</v>
      </c>
      <c r="E3418" s="44" t="b">
        <v>1</v>
      </c>
      <c r="F3418" s="44" t="s">
        <v>3813</v>
      </c>
      <c r="G3418" s="93" t="s">
        <v>12</v>
      </c>
      <c r="H3418" s="92" t="s">
        <v>73</v>
      </c>
      <c r="I3418" s="81">
        <v>44878</v>
      </c>
      <c r="J3418" s="44">
        <v>58</v>
      </c>
      <c r="K3418" s="2" t="s">
        <v>4064</v>
      </c>
      <c r="L3418" s="94">
        <v>14.2</v>
      </c>
      <c r="M3418" t="s">
        <v>3869</v>
      </c>
      <c r="N3418" s="44" t="s">
        <v>85</v>
      </c>
      <c r="O3418" s="2" t="s">
        <v>3868</v>
      </c>
      <c r="P3418" s="44" t="str">
        <f>VLOOKUP(I3418,Period!A:B,2,FALSE)</f>
        <v>2022H2</v>
      </c>
      <c r="Q3418" s="94">
        <f t="shared" si="638"/>
        <v>22.25</v>
      </c>
      <c r="R3418" s="44">
        <f t="shared" si="636"/>
        <v>30</v>
      </c>
      <c r="S3418" t="str">
        <f t="shared" si="645"/>
        <v>02 Sunny (10%-30%)</v>
      </c>
      <c r="T3418" s="92" t="str">
        <f t="shared" si="637"/>
        <v>44878L8-9_L1CDM-MLB-CLSHG4487802 Sunny (10%-30%)</v>
      </c>
      <c r="U3418" s="92">
        <f>IF(COUNTIF(T$2:T3417,T3418)&gt;=1,0,1)</f>
        <v>1</v>
      </c>
      <c r="V3418" s="95" t="s">
        <v>1182</v>
      </c>
      <c r="W3418" s="86">
        <f t="shared" si="639"/>
        <v>2022</v>
      </c>
      <c r="X3418" s="86">
        <f t="shared" si="640"/>
        <v>11</v>
      </c>
      <c r="Y3418" s="86">
        <f t="shared" si="641"/>
        <v>13</v>
      </c>
      <c r="Z3418" s="86" t="str">
        <f t="shared" si="642"/>
        <v>22</v>
      </c>
      <c r="AA3418" s="86" t="str">
        <f t="shared" si="643"/>
        <v>12</v>
      </c>
      <c r="AB3418" s="86" t="str">
        <f t="shared" si="644"/>
        <v>41</v>
      </c>
      <c r="AC3418" s="86" t="str">
        <f t="shared" si="646"/>
        <v>CLS_HG_2500X1254px_16m_L8-9_L1_20221113_30CC</v>
      </c>
      <c r="AD3418" s="41" t="s">
        <v>1183</v>
      </c>
    </row>
    <row r="3419" spans="2:30" x14ac:dyDescent="0.25">
      <c r="B3419" s="92" t="s">
        <v>3876</v>
      </c>
      <c r="C3419" s="92" t="s">
        <v>3817</v>
      </c>
      <c r="D3419" s="93" t="s">
        <v>3999</v>
      </c>
      <c r="E3419" s="44" t="b">
        <v>1</v>
      </c>
      <c r="F3419" s="44" t="s">
        <v>3813</v>
      </c>
      <c r="G3419" s="93" t="s">
        <v>12</v>
      </c>
      <c r="H3419" s="92" t="s">
        <v>73</v>
      </c>
      <c r="I3419" s="81">
        <v>44878</v>
      </c>
      <c r="J3419" s="44">
        <v>58.9</v>
      </c>
      <c r="K3419" s="2" t="s">
        <v>4065</v>
      </c>
      <c r="L3419" s="94">
        <v>30.3</v>
      </c>
      <c r="M3419" t="s">
        <v>3869</v>
      </c>
      <c r="N3419" s="44" t="s">
        <v>85</v>
      </c>
      <c r="O3419" s="2" t="s">
        <v>3868</v>
      </c>
      <c r="P3419" s="44" t="str">
        <f>VLOOKUP(I3419,Period!A:B,2,FALSE)</f>
        <v>2022H2</v>
      </c>
      <c r="Q3419" s="94">
        <f t="shared" si="638"/>
        <v>22.25</v>
      </c>
      <c r="R3419" s="44">
        <f t="shared" si="636"/>
        <v>30</v>
      </c>
      <c r="S3419" t="str">
        <f t="shared" si="645"/>
        <v>02 Sunny (10%-30%)</v>
      </c>
      <c r="T3419" s="92" t="str">
        <f t="shared" si="637"/>
        <v>44878L8-9_L1CDM-MLB-CLSHG4487802 Sunny (10%-30%)</v>
      </c>
      <c r="U3419" s="92">
        <f>IF(COUNTIF(T$2:T3418,T3419)&gt;=1,0,1)</f>
        <v>0</v>
      </c>
      <c r="V3419" s="95" t="s">
        <v>1182</v>
      </c>
      <c r="W3419" s="86">
        <f t="shared" si="639"/>
        <v>2022</v>
      </c>
      <c r="X3419" s="86">
        <f t="shared" si="640"/>
        <v>11</v>
      </c>
      <c r="Y3419" s="86">
        <f t="shared" si="641"/>
        <v>13</v>
      </c>
      <c r="Z3419" s="86" t="str">
        <f t="shared" si="642"/>
        <v>22</v>
      </c>
      <c r="AA3419" s="86" t="str">
        <f t="shared" si="643"/>
        <v>12</v>
      </c>
      <c r="AB3419" s="86" t="str">
        <f t="shared" si="644"/>
        <v>17</v>
      </c>
      <c r="AC3419" s="86" t="str">
        <f t="shared" si="646"/>
        <v>CLS_HG_2500X1254px_16m_L8-9_L1_20221113_30CC</v>
      </c>
      <c r="AD3419" s="41" t="s">
        <v>1183</v>
      </c>
    </row>
    <row r="3420" spans="2:30" x14ac:dyDescent="0.25">
      <c r="B3420" s="92" t="s">
        <v>3876</v>
      </c>
      <c r="C3420" s="92" t="s">
        <v>3817</v>
      </c>
      <c r="D3420" s="93" t="s">
        <v>3999</v>
      </c>
      <c r="E3420" s="44" t="b">
        <v>1</v>
      </c>
      <c r="F3420" s="44" t="s">
        <v>3813</v>
      </c>
      <c r="G3420" s="93" t="s">
        <v>12</v>
      </c>
      <c r="H3420" s="92" t="s">
        <v>73</v>
      </c>
      <c r="I3420" s="81">
        <v>44871</v>
      </c>
      <c r="J3420" s="44">
        <v>56.7</v>
      </c>
      <c r="K3420" s="2" t="s">
        <v>4069</v>
      </c>
      <c r="L3420" s="94">
        <v>82</v>
      </c>
      <c r="M3420" t="s">
        <v>3869</v>
      </c>
      <c r="N3420" s="44" t="s">
        <v>85</v>
      </c>
      <c r="O3420" s="2" t="s">
        <v>3868</v>
      </c>
      <c r="P3420" s="44" t="str">
        <f>VLOOKUP(I3420,Period!A:B,2,FALSE)</f>
        <v>2022H2</v>
      </c>
      <c r="Q3420" s="94">
        <f t="shared" si="638"/>
        <v>78</v>
      </c>
      <c r="R3420" s="44">
        <f t="shared" si="636"/>
        <v>80</v>
      </c>
      <c r="S3420" t="str">
        <f t="shared" si="645"/>
        <v>03 Cloudy (40%-90%)</v>
      </c>
      <c r="T3420" s="92" t="str">
        <f t="shared" si="637"/>
        <v>44871L8-9_L1CDM-MLB-CLSHG4487103 Cloudy (40%-90%)</v>
      </c>
      <c r="U3420" s="92">
        <f>IF(COUNTIF(T$2:T3419,T3420)&gt;=1,0,1)</f>
        <v>1</v>
      </c>
      <c r="V3420" s="95" t="s">
        <v>1182</v>
      </c>
      <c r="W3420" s="86">
        <f t="shared" si="639"/>
        <v>2022</v>
      </c>
      <c r="X3420" s="86">
        <f t="shared" si="640"/>
        <v>11</v>
      </c>
      <c r="Y3420" s="86" t="str">
        <f t="shared" si="641"/>
        <v>06</v>
      </c>
      <c r="Z3420" s="86" t="str">
        <f t="shared" si="642"/>
        <v>22</v>
      </c>
      <c r="AA3420" s="86" t="str">
        <f t="shared" si="643"/>
        <v>06</v>
      </c>
      <c r="AB3420" s="86" t="str">
        <f t="shared" si="644"/>
        <v>28</v>
      </c>
      <c r="AC3420" s="86" t="str">
        <f t="shared" si="646"/>
        <v>CLS_HG_2500X1254px_16m_L8-9_L1_20221106_80CC</v>
      </c>
      <c r="AD3420" s="41" t="s">
        <v>1183</v>
      </c>
    </row>
    <row r="3421" spans="2:30" x14ac:dyDescent="0.25">
      <c r="B3421" s="92" t="s">
        <v>3876</v>
      </c>
      <c r="C3421" s="92" t="s">
        <v>3817</v>
      </c>
      <c r="D3421" s="93" t="s">
        <v>3999</v>
      </c>
      <c r="E3421" s="44" t="b">
        <v>1</v>
      </c>
      <c r="F3421" s="44" t="s">
        <v>3813</v>
      </c>
      <c r="G3421" s="93" t="s">
        <v>12</v>
      </c>
      <c r="H3421" s="92" t="s">
        <v>73</v>
      </c>
      <c r="I3421" s="81">
        <v>44871</v>
      </c>
      <c r="J3421" s="44">
        <v>57.7</v>
      </c>
      <c r="K3421" s="2" t="s">
        <v>4070</v>
      </c>
      <c r="L3421" s="94">
        <v>74</v>
      </c>
      <c r="M3421" t="s">
        <v>3869</v>
      </c>
      <c r="N3421" s="44" t="s">
        <v>85</v>
      </c>
      <c r="O3421" s="2" t="s">
        <v>3868</v>
      </c>
      <c r="P3421" s="44" t="str">
        <f>VLOOKUP(I3421,Period!A:B,2,FALSE)</f>
        <v>2022H2</v>
      </c>
      <c r="Q3421" s="94">
        <f t="shared" si="638"/>
        <v>78</v>
      </c>
      <c r="R3421" s="44">
        <f t="shared" si="636"/>
        <v>80</v>
      </c>
      <c r="S3421" t="str">
        <f t="shared" si="645"/>
        <v>03 Cloudy (40%-90%)</v>
      </c>
      <c r="T3421" s="92" t="str">
        <f t="shared" si="637"/>
        <v>44871L8-9_L1CDM-MLB-CLSHG4487103 Cloudy (40%-90%)</v>
      </c>
      <c r="U3421" s="92">
        <f>IF(COUNTIF(T$2:T3420,T3421)&gt;=1,0,1)</f>
        <v>0</v>
      </c>
      <c r="V3421" s="95" t="s">
        <v>1182</v>
      </c>
      <c r="W3421" s="86">
        <f t="shared" si="639"/>
        <v>2022</v>
      </c>
      <c r="X3421" s="86">
        <f t="shared" si="640"/>
        <v>11</v>
      </c>
      <c r="Y3421" s="86" t="str">
        <f t="shared" si="641"/>
        <v>06</v>
      </c>
      <c r="Z3421" s="86" t="str">
        <f t="shared" si="642"/>
        <v>22</v>
      </c>
      <c r="AA3421" s="86" t="str">
        <f t="shared" si="643"/>
        <v>06</v>
      </c>
      <c r="AB3421" s="86" t="str">
        <f t="shared" si="644"/>
        <v>04</v>
      </c>
      <c r="AC3421" s="86" t="str">
        <f t="shared" si="646"/>
        <v>CLS_HG_2500X1254px_16m_L8-9_L1_20221106_80CC</v>
      </c>
      <c r="AD3421" s="41" t="s">
        <v>1183</v>
      </c>
    </row>
    <row r="3422" spans="2:30" x14ac:dyDescent="0.25">
      <c r="B3422" s="92" t="s">
        <v>3876</v>
      </c>
      <c r="C3422" s="92" t="s">
        <v>3817</v>
      </c>
      <c r="D3422" s="93" t="s">
        <v>3999</v>
      </c>
      <c r="E3422" s="44" t="b">
        <v>1</v>
      </c>
      <c r="F3422" s="44" t="s">
        <v>3813</v>
      </c>
      <c r="G3422" s="93" t="s">
        <v>12</v>
      </c>
      <c r="H3422" s="92" t="s">
        <v>73</v>
      </c>
      <c r="I3422" s="96">
        <v>44870</v>
      </c>
      <c r="J3422" s="44">
        <v>56.5</v>
      </c>
      <c r="K3422" s="2" t="s">
        <v>4084</v>
      </c>
      <c r="L3422" s="94">
        <v>41.4</v>
      </c>
      <c r="M3422" t="s">
        <v>3869</v>
      </c>
      <c r="N3422" s="44" t="s">
        <v>85</v>
      </c>
      <c r="O3422" s="2" t="s">
        <v>3868</v>
      </c>
      <c r="P3422" s="44" t="str">
        <f>VLOOKUP(I3422,Period!A:B,2,FALSE)</f>
        <v>2022H2</v>
      </c>
      <c r="Q3422" s="94">
        <f t="shared" si="638"/>
        <v>56.45</v>
      </c>
      <c r="R3422" s="44">
        <f t="shared" si="636"/>
        <v>60</v>
      </c>
      <c r="S3422" t="str">
        <f t="shared" si="645"/>
        <v>03 Cloudy (40%-90%)</v>
      </c>
      <c r="T3422" s="92" t="str">
        <f t="shared" si="637"/>
        <v>44870L8-9_L1CDM-MLB-CLSHG4487003 Cloudy (40%-90%)</v>
      </c>
      <c r="U3422" s="92">
        <f>IF(COUNTIF(T$2:T3421,T3422)&gt;=1,0,1)</f>
        <v>1</v>
      </c>
      <c r="V3422" s="95" t="s">
        <v>1182</v>
      </c>
      <c r="W3422" s="86">
        <f t="shared" si="639"/>
        <v>2022</v>
      </c>
      <c r="X3422" s="86">
        <f t="shared" si="640"/>
        <v>11</v>
      </c>
      <c r="Y3422" s="86" t="str">
        <f t="shared" si="641"/>
        <v>05</v>
      </c>
      <c r="Z3422" s="86" t="str">
        <f t="shared" si="642"/>
        <v>22</v>
      </c>
      <c r="AA3422" s="86" t="str">
        <f t="shared" si="643"/>
        <v>12</v>
      </c>
      <c r="AB3422" s="86" t="str">
        <f t="shared" si="644"/>
        <v>51</v>
      </c>
      <c r="AC3422" s="86" t="str">
        <f t="shared" si="646"/>
        <v>CLS_HG_2500X1254px_16m_L8-9_L1_20221105_60CC</v>
      </c>
      <c r="AD3422" s="41" t="s">
        <v>1183</v>
      </c>
    </row>
    <row r="3423" spans="2:30" x14ac:dyDescent="0.25">
      <c r="B3423" s="92" t="s">
        <v>3876</v>
      </c>
      <c r="C3423" s="92" t="s">
        <v>3817</v>
      </c>
      <c r="D3423" s="93" t="s">
        <v>3999</v>
      </c>
      <c r="E3423" s="44" t="b">
        <v>1</v>
      </c>
      <c r="F3423" s="44" t="s">
        <v>3813</v>
      </c>
      <c r="G3423" s="93" t="s">
        <v>12</v>
      </c>
      <c r="H3423" s="92" t="s">
        <v>73</v>
      </c>
      <c r="I3423" s="96">
        <v>44870</v>
      </c>
      <c r="J3423" s="44">
        <v>57.5</v>
      </c>
      <c r="K3423" s="2" t="s">
        <v>4085</v>
      </c>
      <c r="L3423" s="94">
        <v>71.5</v>
      </c>
      <c r="M3423" t="s">
        <v>3869</v>
      </c>
      <c r="N3423" s="44" t="s">
        <v>85</v>
      </c>
      <c r="O3423" s="2" t="s">
        <v>3868</v>
      </c>
      <c r="P3423" s="44" t="str">
        <f>VLOOKUP(I3423,Period!A:B,2,FALSE)</f>
        <v>2022H2</v>
      </c>
      <c r="Q3423" s="94">
        <f t="shared" si="638"/>
        <v>56.45</v>
      </c>
      <c r="R3423" s="44">
        <f t="shared" si="636"/>
        <v>60</v>
      </c>
      <c r="S3423" t="str">
        <f t="shared" si="645"/>
        <v>03 Cloudy (40%-90%)</v>
      </c>
      <c r="T3423" s="92" t="str">
        <f t="shared" si="637"/>
        <v>44870L8-9_L1CDM-MLB-CLSHG4487003 Cloudy (40%-90%)</v>
      </c>
      <c r="U3423" s="92">
        <f>IF(COUNTIF(T$2:T3422,T3423)&gt;=1,0,1)</f>
        <v>0</v>
      </c>
      <c r="V3423" s="95" t="s">
        <v>1182</v>
      </c>
      <c r="W3423" s="86">
        <f t="shared" si="639"/>
        <v>2022</v>
      </c>
      <c r="X3423" s="86">
        <f t="shared" si="640"/>
        <v>11</v>
      </c>
      <c r="Y3423" s="86" t="str">
        <f t="shared" si="641"/>
        <v>05</v>
      </c>
      <c r="Z3423" s="86" t="str">
        <f t="shared" si="642"/>
        <v>22</v>
      </c>
      <c r="AA3423" s="86" t="str">
        <f t="shared" si="643"/>
        <v>12</v>
      </c>
      <c r="AB3423" s="86" t="str">
        <f t="shared" si="644"/>
        <v>27</v>
      </c>
      <c r="AC3423" s="86" t="str">
        <f t="shared" si="646"/>
        <v>CLS_HG_2500X1254px_16m_L8-9_L1_20221105_60CC</v>
      </c>
      <c r="AD3423" s="41" t="s">
        <v>1183</v>
      </c>
    </row>
    <row r="3424" spans="2:30" x14ac:dyDescent="0.25">
      <c r="B3424" s="92" t="s">
        <v>3876</v>
      </c>
      <c r="C3424" s="92" t="s">
        <v>3817</v>
      </c>
      <c r="D3424" s="93" t="s">
        <v>3999</v>
      </c>
      <c r="E3424" s="44" t="b">
        <v>1</v>
      </c>
      <c r="F3424" s="44" t="s">
        <v>3813</v>
      </c>
      <c r="G3424" s="93" t="s">
        <v>12</v>
      </c>
      <c r="H3424" s="92" t="s">
        <v>73</v>
      </c>
      <c r="I3424" s="96">
        <v>44863</v>
      </c>
      <c r="J3424" s="44">
        <v>54.9</v>
      </c>
      <c r="K3424" s="2" t="s">
        <v>4086</v>
      </c>
      <c r="L3424" s="94">
        <v>100</v>
      </c>
      <c r="M3424" t="s">
        <v>3869</v>
      </c>
      <c r="N3424" s="44" t="s">
        <v>85</v>
      </c>
      <c r="O3424" s="2" t="s">
        <v>3868</v>
      </c>
      <c r="P3424" s="44" t="str">
        <f>VLOOKUP(I3424,Period!A:B,2,FALSE)</f>
        <v>2022H2</v>
      </c>
      <c r="Q3424" s="94">
        <f t="shared" si="638"/>
        <v>100</v>
      </c>
      <c r="R3424" s="44">
        <f t="shared" si="636"/>
        <v>100</v>
      </c>
      <c r="S3424" t="str">
        <f t="shared" si="645"/>
        <v>04 Overcast (100%)</v>
      </c>
      <c r="T3424" s="92" t="str">
        <f t="shared" si="637"/>
        <v>44863L8-9_L1CDM-MLB-CLSHG4486304 Overcast (100%)</v>
      </c>
      <c r="U3424" s="92">
        <f>IF(COUNTIF(T$2:T3423,T3424)&gt;=1,0,1)</f>
        <v>1</v>
      </c>
      <c r="V3424" s="95" t="s">
        <v>1182</v>
      </c>
      <c r="W3424" s="86">
        <f t="shared" si="639"/>
        <v>2022</v>
      </c>
      <c r="X3424" s="86">
        <f t="shared" si="640"/>
        <v>10</v>
      </c>
      <c r="Y3424" s="86">
        <f t="shared" si="641"/>
        <v>29</v>
      </c>
      <c r="Z3424" s="86" t="str">
        <f t="shared" si="642"/>
        <v>22</v>
      </c>
      <c r="AA3424" s="86" t="str">
        <f t="shared" si="643"/>
        <v>06</v>
      </c>
      <c r="AB3424" s="86" t="str">
        <f t="shared" si="644"/>
        <v>40</v>
      </c>
      <c r="AC3424" s="86" t="str">
        <f t="shared" si="646"/>
        <v>CLS_HG_2500X1254px_16m_L8-9_L1_20221029_100CC</v>
      </c>
      <c r="AD3424" s="41" t="s">
        <v>1183</v>
      </c>
    </row>
    <row r="3425" spans="2:30" x14ac:dyDescent="0.25">
      <c r="B3425" s="92" t="s">
        <v>3876</v>
      </c>
      <c r="C3425" s="92" t="s">
        <v>3817</v>
      </c>
      <c r="D3425" s="93" t="s">
        <v>3999</v>
      </c>
      <c r="E3425" s="44" t="b">
        <v>1</v>
      </c>
      <c r="F3425" s="44" t="s">
        <v>3813</v>
      </c>
      <c r="G3425" s="93" t="s">
        <v>12</v>
      </c>
      <c r="H3425" s="92" t="s">
        <v>73</v>
      </c>
      <c r="I3425" s="96">
        <v>44863</v>
      </c>
      <c r="J3425" s="44">
        <v>55.9</v>
      </c>
      <c r="K3425" s="2" t="s">
        <v>4087</v>
      </c>
      <c r="L3425" s="94">
        <v>100</v>
      </c>
      <c r="M3425" t="s">
        <v>3869</v>
      </c>
      <c r="N3425" s="44" t="s">
        <v>85</v>
      </c>
      <c r="O3425" s="2" t="s">
        <v>3868</v>
      </c>
      <c r="P3425" s="44" t="str">
        <f>VLOOKUP(I3425,Period!A:B,2,FALSE)</f>
        <v>2022H2</v>
      </c>
      <c r="Q3425" s="94">
        <f t="shared" si="638"/>
        <v>100</v>
      </c>
      <c r="R3425" s="44">
        <f t="shared" si="636"/>
        <v>100</v>
      </c>
      <c r="S3425" t="str">
        <f t="shared" si="645"/>
        <v>04 Overcast (100%)</v>
      </c>
      <c r="T3425" s="92" t="str">
        <f t="shared" si="637"/>
        <v>44863L8-9_L1CDM-MLB-CLSHG4486304 Overcast (100%)</v>
      </c>
      <c r="U3425" s="92">
        <f>IF(COUNTIF(T$2:T3424,T3425)&gt;=1,0,1)</f>
        <v>0</v>
      </c>
      <c r="V3425" s="95" t="s">
        <v>1182</v>
      </c>
      <c r="W3425" s="86">
        <f t="shared" si="639"/>
        <v>2022</v>
      </c>
      <c r="X3425" s="86">
        <f t="shared" si="640"/>
        <v>10</v>
      </c>
      <c r="Y3425" s="86">
        <f t="shared" si="641"/>
        <v>29</v>
      </c>
      <c r="Z3425" s="86" t="str">
        <f t="shared" si="642"/>
        <v>22</v>
      </c>
      <c r="AA3425" s="86" t="str">
        <f t="shared" si="643"/>
        <v>06</v>
      </c>
      <c r="AB3425" s="86" t="str">
        <f t="shared" si="644"/>
        <v>16</v>
      </c>
      <c r="AC3425" s="86" t="str">
        <f t="shared" si="646"/>
        <v>CLS_HG_2500X1254px_16m_L8-9_L1_20221029_100CC</v>
      </c>
      <c r="AD3425" s="41" t="s">
        <v>1183</v>
      </c>
    </row>
    <row r="3426" spans="2:30" x14ac:dyDescent="0.25">
      <c r="B3426" s="92" t="s">
        <v>3876</v>
      </c>
      <c r="C3426" s="92" t="s">
        <v>3817</v>
      </c>
      <c r="D3426" s="93" t="s">
        <v>3999</v>
      </c>
      <c r="E3426" s="44" t="b">
        <v>1</v>
      </c>
      <c r="F3426" s="44" t="s">
        <v>3813</v>
      </c>
      <c r="G3426" s="93" t="s">
        <v>12</v>
      </c>
      <c r="H3426" s="92" t="s">
        <v>73</v>
      </c>
      <c r="I3426" s="81">
        <v>44862</v>
      </c>
      <c r="J3426" s="44">
        <v>54.6</v>
      </c>
      <c r="K3426" s="2" t="s">
        <v>4075</v>
      </c>
      <c r="L3426" s="94">
        <v>86.8</v>
      </c>
      <c r="M3426" t="s">
        <v>3869</v>
      </c>
      <c r="N3426" s="44" t="s">
        <v>85</v>
      </c>
      <c r="O3426" s="2" t="s">
        <v>3868</v>
      </c>
      <c r="P3426" s="44" t="str">
        <f>VLOOKUP(I3426,Period!A:B,2,FALSE)</f>
        <v>2022H2</v>
      </c>
      <c r="Q3426" s="94">
        <f t="shared" si="638"/>
        <v>86.4</v>
      </c>
      <c r="R3426" s="44">
        <f t="shared" si="636"/>
        <v>90</v>
      </c>
      <c r="S3426" t="str">
        <f t="shared" si="645"/>
        <v>03 Cloudy (40%-90%)</v>
      </c>
      <c r="T3426" s="92" t="str">
        <f t="shared" si="637"/>
        <v>44862L8-9_L1CDM-MLB-CLSHG4486203 Cloudy (40%-90%)</v>
      </c>
      <c r="U3426" s="92">
        <f>IF(COUNTIF(T$2:T3425,T3426)&gt;=1,0,1)</f>
        <v>1</v>
      </c>
      <c r="V3426" s="95" t="s">
        <v>1182</v>
      </c>
      <c r="W3426" s="86">
        <f t="shared" si="639"/>
        <v>2022</v>
      </c>
      <c r="X3426" s="86">
        <f t="shared" si="640"/>
        <v>10</v>
      </c>
      <c r="Y3426" s="86">
        <f t="shared" si="641"/>
        <v>28</v>
      </c>
      <c r="Z3426" s="86" t="str">
        <f t="shared" si="642"/>
        <v>22</v>
      </c>
      <c r="AA3426" s="86" t="str">
        <f t="shared" si="643"/>
        <v>12</v>
      </c>
      <c r="AB3426" s="86" t="str">
        <f t="shared" si="644"/>
        <v>39</v>
      </c>
      <c r="AC3426" s="86" t="str">
        <f t="shared" si="646"/>
        <v>CLS_HG_2500X1254px_16m_L8-9_L1_20221028_90CC</v>
      </c>
      <c r="AD3426" s="41" t="s">
        <v>1183</v>
      </c>
    </row>
    <row r="3427" spans="2:30" x14ac:dyDescent="0.25">
      <c r="B3427" s="92" t="s">
        <v>3876</v>
      </c>
      <c r="C3427" s="92" t="s">
        <v>3817</v>
      </c>
      <c r="D3427" s="93" t="s">
        <v>3999</v>
      </c>
      <c r="E3427" s="44" t="b">
        <v>1</v>
      </c>
      <c r="F3427" s="44" t="s">
        <v>3813</v>
      </c>
      <c r="G3427" s="93" t="s">
        <v>12</v>
      </c>
      <c r="H3427" s="92" t="s">
        <v>73</v>
      </c>
      <c r="I3427" s="81">
        <v>44862</v>
      </c>
      <c r="J3427" s="44">
        <v>55.6</v>
      </c>
      <c r="K3427" s="2" t="s">
        <v>4076</v>
      </c>
      <c r="L3427" s="94">
        <v>86</v>
      </c>
      <c r="M3427" t="s">
        <v>3869</v>
      </c>
      <c r="N3427" s="44" t="s">
        <v>85</v>
      </c>
      <c r="O3427" s="2" t="s">
        <v>3868</v>
      </c>
      <c r="P3427" s="44" t="str">
        <f>VLOOKUP(I3427,Period!A:B,2,FALSE)</f>
        <v>2022H2</v>
      </c>
      <c r="Q3427" s="94">
        <f t="shared" si="638"/>
        <v>86.4</v>
      </c>
      <c r="R3427" s="44">
        <f t="shared" si="636"/>
        <v>90</v>
      </c>
      <c r="S3427" t="str">
        <f t="shared" si="645"/>
        <v>03 Cloudy (40%-90%)</v>
      </c>
      <c r="T3427" s="92" t="str">
        <f t="shared" si="637"/>
        <v>44862L8-9_L1CDM-MLB-CLSHG4486203 Cloudy (40%-90%)</v>
      </c>
      <c r="U3427" s="92">
        <f>IF(COUNTIF(T$2:T3426,T3427)&gt;=1,0,1)</f>
        <v>0</v>
      </c>
      <c r="V3427" s="95" t="s">
        <v>1182</v>
      </c>
      <c r="W3427" s="86">
        <f t="shared" si="639"/>
        <v>2022</v>
      </c>
      <c r="X3427" s="86">
        <f t="shared" si="640"/>
        <v>10</v>
      </c>
      <c r="Y3427" s="86">
        <f t="shared" si="641"/>
        <v>28</v>
      </c>
      <c r="Z3427" s="86" t="str">
        <f t="shared" si="642"/>
        <v>22</v>
      </c>
      <c r="AA3427" s="86" t="str">
        <f t="shared" si="643"/>
        <v>12</v>
      </c>
      <c r="AB3427" s="86" t="str">
        <f t="shared" si="644"/>
        <v>15</v>
      </c>
      <c r="AC3427" s="86" t="str">
        <f t="shared" si="646"/>
        <v>CLS_HG_2500X1254px_16m_L8-9_L1_20221028_90CC</v>
      </c>
      <c r="AD3427" s="41" t="s">
        <v>1183</v>
      </c>
    </row>
    <row r="3428" spans="2:30" x14ac:dyDescent="0.25">
      <c r="B3428" s="92" t="s">
        <v>3876</v>
      </c>
      <c r="C3428" s="92" t="s">
        <v>3817</v>
      </c>
      <c r="D3428" s="93" t="s">
        <v>3999</v>
      </c>
      <c r="E3428" s="44" t="b">
        <v>1</v>
      </c>
      <c r="F3428" s="44" t="s">
        <v>3813</v>
      </c>
      <c r="G3428" s="93" t="s">
        <v>12</v>
      </c>
      <c r="H3428" s="92" t="s">
        <v>73</v>
      </c>
      <c r="I3428" s="81">
        <v>44855</v>
      </c>
      <c r="J3428" s="44">
        <v>52.7</v>
      </c>
      <c r="K3428" s="2" t="s">
        <v>4080</v>
      </c>
      <c r="L3428" s="94">
        <v>11</v>
      </c>
      <c r="M3428" t="s">
        <v>3869</v>
      </c>
      <c r="N3428" s="44" t="s">
        <v>85</v>
      </c>
      <c r="O3428" s="2" t="s">
        <v>3868</v>
      </c>
      <c r="P3428" s="44" t="str">
        <f>VLOOKUP(I3428,Period!A:B,2,FALSE)</f>
        <v>2022H2</v>
      </c>
      <c r="Q3428" s="94">
        <f t="shared" si="638"/>
        <v>17.899999999999999</v>
      </c>
      <c r="R3428" s="44">
        <f t="shared" si="636"/>
        <v>20</v>
      </c>
      <c r="S3428" t="str">
        <f t="shared" si="645"/>
        <v>02 Sunny (10%-30%)</v>
      </c>
      <c r="T3428" s="92" t="str">
        <f t="shared" si="637"/>
        <v>44855L8-9_L1CDM-MLB-CLSHG4485502 Sunny (10%-30%)</v>
      </c>
      <c r="U3428" s="92">
        <f>IF(COUNTIF(T$2:T3427,T3428)&gt;=1,0,1)</f>
        <v>1</v>
      </c>
      <c r="V3428" s="95" t="s">
        <v>1182</v>
      </c>
      <c r="W3428" s="86">
        <f t="shared" si="639"/>
        <v>2022</v>
      </c>
      <c r="X3428" s="86">
        <f t="shared" si="640"/>
        <v>10</v>
      </c>
      <c r="Y3428" s="86">
        <f t="shared" si="641"/>
        <v>21</v>
      </c>
      <c r="Z3428" s="86" t="str">
        <f t="shared" si="642"/>
        <v>22</v>
      </c>
      <c r="AA3428" s="86" t="str">
        <f t="shared" si="643"/>
        <v>06</v>
      </c>
      <c r="AB3428" s="86" t="str">
        <f t="shared" si="644"/>
        <v>29</v>
      </c>
      <c r="AC3428" s="86" t="str">
        <f t="shared" si="646"/>
        <v>CLS_HG_2500X1254px_16m_L8-9_L1_20221021_20CC</v>
      </c>
      <c r="AD3428" s="41" t="s">
        <v>1183</v>
      </c>
    </row>
    <row r="3429" spans="2:30" x14ac:dyDescent="0.25">
      <c r="B3429" s="92" t="s">
        <v>3876</v>
      </c>
      <c r="C3429" s="92" t="s">
        <v>3817</v>
      </c>
      <c r="D3429" s="93" t="s">
        <v>3999</v>
      </c>
      <c r="E3429" s="44" t="b">
        <v>1</v>
      </c>
      <c r="F3429" s="44" t="s">
        <v>3813</v>
      </c>
      <c r="G3429" s="93" t="s">
        <v>12</v>
      </c>
      <c r="H3429" s="92" t="s">
        <v>73</v>
      </c>
      <c r="I3429" s="81">
        <v>44855</v>
      </c>
      <c r="J3429" s="44">
        <v>53.7</v>
      </c>
      <c r="K3429" s="2" t="s">
        <v>4079</v>
      </c>
      <c r="L3429" s="94">
        <v>24.8</v>
      </c>
      <c r="M3429" t="s">
        <v>3869</v>
      </c>
      <c r="N3429" s="44" t="s">
        <v>85</v>
      </c>
      <c r="O3429" s="2" t="s">
        <v>3868</v>
      </c>
      <c r="P3429" s="44" t="str">
        <f>VLOOKUP(I3429,Period!A:B,2,FALSE)</f>
        <v>2022H2</v>
      </c>
      <c r="Q3429" s="94">
        <f t="shared" si="638"/>
        <v>17.899999999999999</v>
      </c>
      <c r="R3429" s="44">
        <f t="shared" si="636"/>
        <v>20</v>
      </c>
      <c r="S3429" t="str">
        <f t="shared" si="645"/>
        <v>02 Sunny (10%-30%)</v>
      </c>
      <c r="T3429" s="92" t="str">
        <f t="shared" si="637"/>
        <v>44855L8-9_L1CDM-MLB-CLSHG4485502 Sunny (10%-30%)</v>
      </c>
      <c r="U3429" s="92">
        <f>IF(COUNTIF(T$2:T3428,T3429)&gt;=1,0,1)</f>
        <v>0</v>
      </c>
      <c r="V3429" s="95" t="s">
        <v>1182</v>
      </c>
      <c r="W3429" s="86">
        <f t="shared" si="639"/>
        <v>2022</v>
      </c>
      <c r="X3429" s="86">
        <f t="shared" si="640"/>
        <v>10</v>
      </c>
      <c r="Y3429" s="86">
        <f t="shared" si="641"/>
        <v>21</v>
      </c>
      <c r="Z3429" s="86" t="str">
        <f t="shared" si="642"/>
        <v>22</v>
      </c>
      <c r="AA3429" s="86" t="str">
        <f t="shared" si="643"/>
        <v>06</v>
      </c>
      <c r="AB3429" s="86" t="str">
        <f t="shared" si="644"/>
        <v>05</v>
      </c>
      <c r="AC3429" s="86" t="str">
        <f t="shared" si="646"/>
        <v>CLS_HG_2500X1254px_16m_L8-9_L1_20221021_20CC</v>
      </c>
      <c r="AD3429" s="41" t="s">
        <v>1183</v>
      </c>
    </row>
    <row r="3430" spans="2:30" x14ac:dyDescent="0.25">
      <c r="B3430" s="92" t="s">
        <v>3876</v>
      </c>
      <c r="C3430" s="92" t="s">
        <v>3817</v>
      </c>
      <c r="D3430" s="93" t="s">
        <v>3999</v>
      </c>
      <c r="E3430" s="44" t="b">
        <v>1</v>
      </c>
      <c r="F3430" s="44" t="s">
        <v>3813</v>
      </c>
      <c r="G3430" s="93" t="s">
        <v>12</v>
      </c>
      <c r="H3430" s="92" t="s">
        <v>73</v>
      </c>
      <c r="I3430" s="96">
        <v>44854</v>
      </c>
      <c r="J3430" s="44">
        <v>52.4</v>
      </c>
      <c r="K3430" s="2" t="s">
        <v>4088</v>
      </c>
      <c r="L3430" s="94">
        <v>53.4</v>
      </c>
      <c r="M3430" t="s">
        <v>3869</v>
      </c>
      <c r="N3430" s="44" t="s">
        <v>85</v>
      </c>
      <c r="O3430" s="2" t="s">
        <v>3868</v>
      </c>
      <c r="P3430" s="44" t="str">
        <f>VLOOKUP(I3430,Period!A:B,2,FALSE)</f>
        <v>2022H2</v>
      </c>
      <c r="Q3430" s="94">
        <f t="shared" si="638"/>
        <v>54</v>
      </c>
      <c r="R3430" s="44">
        <f t="shared" si="636"/>
        <v>60</v>
      </c>
      <c r="S3430" t="str">
        <f t="shared" si="645"/>
        <v>03 Cloudy (40%-90%)</v>
      </c>
      <c r="T3430" s="92" t="str">
        <f t="shared" si="637"/>
        <v>44854L8-9_L1CDM-MLB-CLSHG4485403 Cloudy (40%-90%)</v>
      </c>
      <c r="U3430" s="92">
        <f>IF(COUNTIF(T$2:T3429,T3430)&gt;=1,0,1)</f>
        <v>1</v>
      </c>
      <c r="V3430" s="95" t="s">
        <v>1182</v>
      </c>
      <c r="W3430" s="86">
        <f t="shared" si="639"/>
        <v>2022</v>
      </c>
      <c r="X3430" s="86">
        <f t="shared" si="640"/>
        <v>10</v>
      </c>
      <c r="Y3430" s="86">
        <f t="shared" si="641"/>
        <v>20</v>
      </c>
      <c r="Z3430" s="86" t="str">
        <f t="shared" si="642"/>
        <v>22</v>
      </c>
      <c r="AA3430" s="86" t="str">
        <f t="shared" si="643"/>
        <v>12</v>
      </c>
      <c r="AB3430" s="86" t="str">
        <f t="shared" si="644"/>
        <v>47</v>
      </c>
      <c r="AC3430" s="86" t="str">
        <f t="shared" si="646"/>
        <v>CLS_HG_2500X1254px_16m_L8-9_L1_20221020_60CC</v>
      </c>
      <c r="AD3430" s="41" t="s">
        <v>1183</v>
      </c>
    </row>
    <row r="3431" spans="2:30" x14ac:dyDescent="0.25">
      <c r="B3431" s="92" t="s">
        <v>3876</v>
      </c>
      <c r="C3431" s="92" t="s">
        <v>3817</v>
      </c>
      <c r="D3431" s="93" t="s">
        <v>3999</v>
      </c>
      <c r="E3431" s="44" t="b">
        <v>1</v>
      </c>
      <c r="F3431" s="44" t="s">
        <v>3813</v>
      </c>
      <c r="G3431" s="93" t="s">
        <v>12</v>
      </c>
      <c r="H3431" s="92" t="s">
        <v>73</v>
      </c>
      <c r="I3431" s="96">
        <v>44854</v>
      </c>
      <c r="J3431" s="44">
        <v>53.5</v>
      </c>
      <c r="K3431" s="2" t="s">
        <v>4089</v>
      </c>
      <c r="L3431" s="94">
        <v>54.6</v>
      </c>
      <c r="M3431" t="s">
        <v>3869</v>
      </c>
      <c r="N3431" s="44" t="s">
        <v>85</v>
      </c>
      <c r="O3431" s="2" t="s">
        <v>3868</v>
      </c>
      <c r="P3431" s="44" t="str">
        <f>VLOOKUP(I3431,Period!A:B,2,FALSE)</f>
        <v>2022H2</v>
      </c>
      <c r="Q3431" s="94">
        <f t="shared" si="638"/>
        <v>54</v>
      </c>
      <c r="R3431" s="44">
        <f t="shared" si="636"/>
        <v>60</v>
      </c>
      <c r="S3431" t="str">
        <f t="shared" si="645"/>
        <v>03 Cloudy (40%-90%)</v>
      </c>
      <c r="T3431" s="92" t="str">
        <f t="shared" si="637"/>
        <v>44854L8-9_L1CDM-MLB-CLSHG4485403 Cloudy (40%-90%)</v>
      </c>
      <c r="U3431" s="92">
        <f>IF(COUNTIF(T$2:T3430,T3431)&gt;=1,0,1)</f>
        <v>0</v>
      </c>
      <c r="V3431" s="95" t="s">
        <v>1182</v>
      </c>
      <c r="W3431" s="86">
        <f t="shared" si="639"/>
        <v>2022</v>
      </c>
      <c r="X3431" s="86">
        <f t="shared" si="640"/>
        <v>10</v>
      </c>
      <c r="Y3431" s="86">
        <f t="shared" si="641"/>
        <v>20</v>
      </c>
      <c r="Z3431" s="86" t="str">
        <f t="shared" si="642"/>
        <v>22</v>
      </c>
      <c r="AA3431" s="86" t="str">
        <f t="shared" si="643"/>
        <v>12</v>
      </c>
      <c r="AB3431" s="86" t="str">
        <f t="shared" si="644"/>
        <v>23</v>
      </c>
      <c r="AC3431" s="86" t="str">
        <f t="shared" si="646"/>
        <v>CLS_HG_2500X1254px_16m_L8-9_L1_20221020_60CC</v>
      </c>
      <c r="AD3431" s="41" t="s">
        <v>1183</v>
      </c>
    </row>
    <row r="3432" spans="2:30" x14ac:dyDescent="0.25">
      <c r="B3432" s="92" t="s">
        <v>3876</v>
      </c>
      <c r="C3432" s="92" t="s">
        <v>3817</v>
      </c>
      <c r="D3432" s="93" t="s">
        <v>3999</v>
      </c>
      <c r="E3432" s="44" t="b">
        <v>1</v>
      </c>
      <c r="F3432" s="44" t="s">
        <v>3813</v>
      </c>
      <c r="G3432" s="93" t="s">
        <v>12</v>
      </c>
      <c r="H3432" s="92" t="s">
        <v>73</v>
      </c>
      <c r="I3432" s="96">
        <v>44847</v>
      </c>
      <c r="J3432" s="44">
        <v>50.2</v>
      </c>
      <c r="K3432" s="2" t="s">
        <v>4090</v>
      </c>
      <c r="L3432" s="94">
        <v>98.2</v>
      </c>
      <c r="M3432" t="s">
        <v>3869</v>
      </c>
      <c r="N3432" s="44" t="s">
        <v>85</v>
      </c>
      <c r="O3432" s="2" t="s">
        <v>3868</v>
      </c>
      <c r="P3432" s="44" t="str">
        <f>VLOOKUP(I3432,Period!A:B,2,FALSE)</f>
        <v>2022H2</v>
      </c>
      <c r="Q3432" s="94">
        <f t="shared" si="638"/>
        <v>96.1</v>
      </c>
      <c r="R3432" s="44">
        <f t="shared" si="636"/>
        <v>100</v>
      </c>
      <c r="S3432" t="str">
        <f t="shared" si="645"/>
        <v>04 Overcast (100%)</v>
      </c>
      <c r="T3432" s="92" t="str">
        <f t="shared" si="637"/>
        <v>44847L8-9_L1CDM-MLB-CLSHG4484704 Overcast (100%)</v>
      </c>
      <c r="U3432" s="92">
        <f>IF(COUNTIF(T$2:T3431,T3432)&gt;=1,0,1)</f>
        <v>1</v>
      </c>
      <c r="V3432" s="95" t="s">
        <v>1182</v>
      </c>
      <c r="W3432" s="86">
        <f t="shared" si="639"/>
        <v>2022</v>
      </c>
      <c r="X3432" s="86">
        <f t="shared" si="640"/>
        <v>10</v>
      </c>
      <c r="Y3432" s="86">
        <f t="shared" si="641"/>
        <v>13</v>
      </c>
      <c r="Z3432" s="86" t="str">
        <f t="shared" si="642"/>
        <v>22</v>
      </c>
      <c r="AA3432" s="86" t="str">
        <f t="shared" si="643"/>
        <v>06</v>
      </c>
      <c r="AB3432" s="86" t="str">
        <f t="shared" si="644"/>
        <v>31</v>
      </c>
      <c r="AC3432" s="86" t="str">
        <f t="shared" si="646"/>
        <v>CLS_HG_2500X1254px_16m_L8-9_L1_20221013_100CC</v>
      </c>
      <c r="AD3432" s="41" t="s">
        <v>1183</v>
      </c>
    </row>
    <row r="3433" spans="2:30" x14ac:dyDescent="0.25">
      <c r="B3433" s="92" t="s">
        <v>3876</v>
      </c>
      <c r="C3433" s="92" t="s">
        <v>3817</v>
      </c>
      <c r="D3433" s="93" t="s">
        <v>3999</v>
      </c>
      <c r="E3433" s="44" t="b">
        <v>1</v>
      </c>
      <c r="F3433" s="44" t="s">
        <v>3813</v>
      </c>
      <c r="G3433" s="93" t="s">
        <v>12</v>
      </c>
      <c r="H3433" s="92" t="s">
        <v>73</v>
      </c>
      <c r="I3433" s="96">
        <v>44847</v>
      </c>
      <c r="J3433" s="44">
        <v>51.3</v>
      </c>
      <c r="K3433" s="2" t="s">
        <v>4091</v>
      </c>
      <c r="L3433" s="94">
        <v>94</v>
      </c>
      <c r="M3433" t="s">
        <v>3869</v>
      </c>
      <c r="N3433" s="44" t="s">
        <v>85</v>
      </c>
      <c r="O3433" s="2" t="s">
        <v>3868</v>
      </c>
      <c r="P3433" s="44" t="str">
        <f>VLOOKUP(I3433,Period!A:B,2,FALSE)</f>
        <v>2022H2</v>
      </c>
      <c r="Q3433" s="94">
        <f t="shared" si="638"/>
        <v>96.1</v>
      </c>
      <c r="R3433" s="44">
        <f t="shared" si="636"/>
        <v>100</v>
      </c>
      <c r="S3433" t="str">
        <f t="shared" si="645"/>
        <v>04 Overcast (100%)</v>
      </c>
      <c r="T3433" s="92" t="str">
        <f t="shared" si="637"/>
        <v>44847L8-9_L1CDM-MLB-CLSHG4484704 Overcast (100%)</v>
      </c>
      <c r="U3433" s="92">
        <f>IF(COUNTIF(T$2:T3432,T3433)&gt;=1,0,1)</f>
        <v>0</v>
      </c>
      <c r="V3433" s="95" t="s">
        <v>1182</v>
      </c>
      <c r="W3433" s="86">
        <f t="shared" si="639"/>
        <v>2022</v>
      </c>
      <c r="X3433" s="86">
        <f t="shared" si="640"/>
        <v>10</v>
      </c>
      <c r="Y3433" s="86">
        <f t="shared" si="641"/>
        <v>13</v>
      </c>
      <c r="Z3433" s="86" t="str">
        <f t="shared" si="642"/>
        <v>22</v>
      </c>
      <c r="AA3433" s="86" t="str">
        <f t="shared" si="643"/>
        <v>06</v>
      </c>
      <c r="AB3433" s="86" t="str">
        <f t="shared" si="644"/>
        <v>07</v>
      </c>
      <c r="AC3433" s="86" t="str">
        <f t="shared" si="646"/>
        <v>CLS_HG_2500X1254px_16m_L8-9_L1_20221013_100CC</v>
      </c>
      <c r="AD3433" s="41" t="s">
        <v>1183</v>
      </c>
    </row>
    <row r="3434" spans="2:30" x14ac:dyDescent="0.25">
      <c r="B3434" s="92" t="s">
        <v>3876</v>
      </c>
      <c r="C3434" s="92" t="s">
        <v>3817</v>
      </c>
      <c r="D3434" s="93" t="s">
        <v>3999</v>
      </c>
      <c r="E3434" s="44" t="b">
        <v>1</v>
      </c>
      <c r="F3434" s="44" t="s">
        <v>3813</v>
      </c>
      <c r="G3434" s="93" t="s">
        <v>12</v>
      </c>
      <c r="H3434" s="92" t="s">
        <v>73</v>
      </c>
      <c r="I3434" s="81">
        <v>44846</v>
      </c>
      <c r="J3434" s="44">
        <v>49.8</v>
      </c>
      <c r="K3434" s="2" t="s">
        <v>4092</v>
      </c>
      <c r="L3434" s="94">
        <v>77.400000000000006</v>
      </c>
      <c r="M3434" t="s">
        <v>3869</v>
      </c>
      <c r="N3434" s="44" t="s">
        <v>85</v>
      </c>
      <c r="O3434" s="2" t="s">
        <v>3868</v>
      </c>
      <c r="P3434" s="44" t="str">
        <f>VLOOKUP(I3434,Period!A:B,2,FALSE)</f>
        <v>2022H2</v>
      </c>
      <c r="Q3434" s="94">
        <f t="shared" si="638"/>
        <v>83.95</v>
      </c>
      <c r="R3434" s="44">
        <f t="shared" si="636"/>
        <v>90</v>
      </c>
      <c r="S3434" t="str">
        <f t="shared" si="645"/>
        <v>03 Cloudy (40%-90%)</v>
      </c>
      <c r="T3434" s="92" t="str">
        <f t="shared" si="637"/>
        <v>44846L8-9_L1CDM-MLB-CLSHG4484603 Cloudy (40%-90%)</v>
      </c>
      <c r="U3434" s="92">
        <f>IF(COUNTIF(T$2:T3433,T3434)&gt;=1,0,1)</f>
        <v>1</v>
      </c>
      <c r="V3434" s="95" t="s">
        <v>1182</v>
      </c>
      <c r="W3434" s="86">
        <f t="shared" si="639"/>
        <v>2022</v>
      </c>
      <c r="X3434" s="86">
        <f t="shared" si="640"/>
        <v>10</v>
      </c>
      <c r="Y3434" s="86">
        <f t="shared" si="641"/>
        <v>12</v>
      </c>
      <c r="Z3434" s="86" t="str">
        <f t="shared" si="642"/>
        <v>22</v>
      </c>
      <c r="AA3434" s="86" t="str">
        <f t="shared" si="643"/>
        <v>12</v>
      </c>
      <c r="AB3434" s="86" t="str">
        <f t="shared" si="644"/>
        <v>38</v>
      </c>
      <c r="AC3434" s="86" t="str">
        <f t="shared" si="646"/>
        <v>CLS_HG_2500X1254px_16m_L8-9_L1_20221012_90CC</v>
      </c>
      <c r="AD3434" s="41" t="s">
        <v>1183</v>
      </c>
    </row>
    <row r="3435" spans="2:30" x14ac:dyDescent="0.25">
      <c r="B3435" s="92" t="s">
        <v>3876</v>
      </c>
      <c r="C3435" s="92" t="s">
        <v>3817</v>
      </c>
      <c r="D3435" s="93" t="s">
        <v>3999</v>
      </c>
      <c r="E3435" s="44" t="b">
        <v>1</v>
      </c>
      <c r="F3435" s="44" t="s">
        <v>3813</v>
      </c>
      <c r="G3435" s="93" t="s">
        <v>12</v>
      </c>
      <c r="H3435" s="92" t="s">
        <v>73</v>
      </c>
      <c r="I3435" s="81">
        <v>44846</v>
      </c>
      <c r="J3435" s="44">
        <v>50.9</v>
      </c>
      <c r="K3435" s="2" t="s">
        <v>4093</v>
      </c>
      <c r="L3435" s="94">
        <v>90.5</v>
      </c>
      <c r="M3435" t="s">
        <v>3869</v>
      </c>
      <c r="N3435" s="44" t="s">
        <v>85</v>
      </c>
      <c r="O3435" s="2" t="s">
        <v>3868</v>
      </c>
      <c r="P3435" s="44" t="str">
        <f>VLOOKUP(I3435,Period!A:B,2,FALSE)</f>
        <v>2022H2</v>
      </c>
      <c r="Q3435" s="94">
        <f t="shared" si="638"/>
        <v>83.95</v>
      </c>
      <c r="R3435" s="44">
        <f t="shared" si="636"/>
        <v>90</v>
      </c>
      <c r="S3435" t="str">
        <f t="shared" si="645"/>
        <v>03 Cloudy (40%-90%)</v>
      </c>
      <c r="T3435" s="92" t="str">
        <f t="shared" si="637"/>
        <v>44846L8-9_L1CDM-MLB-CLSHG4484603 Cloudy (40%-90%)</v>
      </c>
      <c r="U3435" s="92">
        <f>IF(COUNTIF(T$2:T3434,T3435)&gt;=1,0,1)</f>
        <v>0</v>
      </c>
      <c r="V3435" s="95" t="s">
        <v>1182</v>
      </c>
      <c r="W3435" s="86">
        <f t="shared" si="639"/>
        <v>2022</v>
      </c>
      <c r="X3435" s="86">
        <f t="shared" si="640"/>
        <v>10</v>
      </c>
      <c r="Y3435" s="86">
        <f t="shared" si="641"/>
        <v>12</v>
      </c>
      <c r="Z3435" s="86" t="str">
        <f t="shared" si="642"/>
        <v>22</v>
      </c>
      <c r="AA3435" s="86" t="str">
        <f t="shared" si="643"/>
        <v>12</v>
      </c>
      <c r="AB3435" s="86" t="str">
        <f t="shared" si="644"/>
        <v>14</v>
      </c>
      <c r="AC3435" s="86" t="str">
        <f t="shared" si="646"/>
        <v>CLS_HG_2500X1254px_16m_L8-9_L1_20221012_90CC</v>
      </c>
      <c r="AD3435" s="41" t="s">
        <v>1183</v>
      </c>
    </row>
    <row r="3436" spans="2:30" x14ac:dyDescent="0.25">
      <c r="B3436" s="92" t="s">
        <v>3876</v>
      </c>
      <c r="C3436" s="92" t="s">
        <v>3817</v>
      </c>
      <c r="D3436" s="93" t="s">
        <v>3999</v>
      </c>
      <c r="E3436" s="44" t="b">
        <v>1</v>
      </c>
      <c r="F3436" s="44" t="s">
        <v>3813</v>
      </c>
      <c r="G3436" s="93" t="s">
        <v>12</v>
      </c>
      <c r="H3436" s="92" t="s">
        <v>73</v>
      </c>
      <c r="I3436" s="81">
        <v>44839</v>
      </c>
      <c r="J3436" s="44">
        <v>47.4</v>
      </c>
      <c r="K3436" s="2" t="s">
        <v>4094</v>
      </c>
      <c r="L3436" s="94">
        <v>61.7</v>
      </c>
      <c r="M3436" t="s">
        <v>3869</v>
      </c>
      <c r="N3436" s="44" t="s">
        <v>85</v>
      </c>
      <c r="O3436" s="2" t="s">
        <v>3868</v>
      </c>
      <c r="P3436" s="44" t="str">
        <f>VLOOKUP(I3436,Period!A:B,2,FALSE)</f>
        <v>2022H2</v>
      </c>
      <c r="Q3436" s="94">
        <f t="shared" si="638"/>
        <v>54.5</v>
      </c>
      <c r="R3436" s="44">
        <f t="shared" si="636"/>
        <v>60</v>
      </c>
      <c r="S3436" t="str">
        <f t="shared" si="645"/>
        <v>03 Cloudy (40%-90%)</v>
      </c>
      <c r="T3436" s="92" t="str">
        <f t="shared" si="637"/>
        <v>44839L8-9_L1CDM-MLB-CLSHG4483903 Cloudy (40%-90%)</v>
      </c>
      <c r="U3436" s="92">
        <f>IF(COUNTIF(T$2:T3435,T3436)&gt;=1,0,1)</f>
        <v>1</v>
      </c>
      <c r="V3436" s="95" t="s">
        <v>1182</v>
      </c>
      <c r="W3436" s="86">
        <f t="shared" si="639"/>
        <v>2022</v>
      </c>
      <c r="X3436" s="86">
        <f t="shared" si="640"/>
        <v>10</v>
      </c>
      <c r="Y3436" s="86" t="str">
        <f t="shared" si="641"/>
        <v>05</v>
      </c>
      <c r="Z3436" s="86" t="str">
        <f t="shared" si="642"/>
        <v>22</v>
      </c>
      <c r="AA3436" s="86" t="str">
        <f t="shared" si="643"/>
        <v>06</v>
      </c>
      <c r="AB3436" s="86" t="str">
        <f t="shared" si="644"/>
        <v>22</v>
      </c>
      <c r="AC3436" s="86" t="str">
        <f t="shared" si="646"/>
        <v>CLS_HG_2500X1254px_16m_L8-9_L1_20221005_60CC</v>
      </c>
      <c r="AD3436" s="41" t="s">
        <v>1183</v>
      </c>
    </row>
    <row r="3437" spans="2:30" x14ac:dyDescent="0.25">
      <c r="B3437" s="92" t="s">
        <v>3876</v>
      </c>
      <c r="C3437" s="92" t="s">
        <v>3817</v>
      </c>
      <c r="D3437" s="93" t="s">
        <v>3999</v>
      </c>
      <c r="E3437" s="44" t="b">
        <v>1</v>
      </c>
      <c r="F3437" s="44" t="s">
        <v>3813</v>
      </c>
      <c r="G3437" s="93" t="s">
        <v>12</v>
      </c>
      <c r="H3437" s="92" t="s">
        <v>73</v>
      </c>
      <c r="I3437" s="81">
        <v>44839</v>
      </c>
      <c r="J3437" s="44">
        <v>47.3</v>
      </c>
      <c r="K3437" s="2" t="s">
        <v>4095</v>
      </c>
      <c r="L3437" s="94">
        <v>47.3</v>
      </c>
      <c r="M3437" t="s">
        <v>3869</v>
      </c>
      <c r="N3437" s="44" t="s">
        <v>85</v>
      </c>
      <c r="O3437" s="2" t="s">
        <v>3868</v>
      </c>
      <c r="P3437" s="44" t="str">
        <f>VLOOKUP(I3437,Period!A:B,2,FALSE)</f>
        <v>2022H2</v>
      </c>
      <c r="Q3437" s="94">
        <f t="shared" si="638"/>
        <v>54.5</v>
      </c>
      <c r="R3437" s="44">
        <f t="shared" si="636"/>
        <v>60</v>
      </c>
      <c r="S3437" t="str">
        <f t="shared" si="645"/>
        <v>03 Cloudy (40%-90%)</v>
      </c>
      <c r="T3437" s="92" t="str">
        <f t="shared" si="637"/>
        <v>44839L8-9_L1CDM-MLB-CLSHG4483903 Cloudy (40%-90%)</v>
      </c>
      <c r="U3437" s="92">
        <f>IF(COUNTIF(T$2:T3436,T3437)&gt;=1,0,1)</f>
        <v>0</v>
      </c>
      <c r="V3437" s="95" t="s">
        <v>1182</v>
      </c>
      <c r="W3437" s="86">
        <f t="shared" si="639"/>
        <v>2022</v>
      </c>
      <c r="X3437" s="86">
        <f t="shared" si="640"/>
        <v>10</v>
      </c>
      <c r="Y3437" s="86" t="str">
        <f t="shared" si="641"/>
        <v>05</v>
      </c>
      <c r="Z3437" s="86" t="str">
        <f t="shared" si="642"/>
        <v>22</v>
      </c>
      <c r="AA3437" s="86" t="str">
        <f t="shared" si="643"/>
        <v>05</v>
      </c>
      <c r="AB3437" s="86" t="str">
        <f t="shared" si="644"/>
        <v>58</v>
      </c>
      <c r="AC3437" s="86" t="str">
        <f t="shared" si="646"/>
        <v>CLS_HG_2500X1254px_16m_L8-9_L1_20221005_60CC</v>
      </c>
      <c r="AD3437" s="41" t="s">
        <v>1183</v>
      </c>
    </row>
    <row r="3438" spans="2:30" x14ac:dyDescent="0.25">
      <c r="B3438" s="92" t="s">
        <v>3876</v>
      </c>
      <c r="C3438" s="92" t="s">
        <v>3817</v>
      </c>
      <c r="D3438" s="93" t="s">
        <v>3999</v>
      </c>
      <c r="E3438" s="44" t="b">
        <v>1</v>
      </c>
      <c r="F3438" s="44" t="s">
        <v>3813</v>
      </c>
      <c r="G3438" s="93" t="s">
        <v>12</v>
      </c>
      <c r="H3438" s="92" t="s">
        <v>73</v>
      </c>
      <c r="I3438" s="96">
        <v>44838</v>
      </c>
      <c r="J3438" s="44">
        <v>47.1</v>
      </c>
      <c r="K3438" s="2" t="s">
        <v>4096</v>
      </c>
      <c r="L3438" s="94">
        <v>69.900000000000006</v>
      </c>
      <c r="M3438" t="s">
        <v>3869</v>
      </c>
      <c r="N3438" s="44" t="s">
        <v>85</v>
      </c>
      <c r="O3438" s="2" t="s">
        <v>3868</v>
      </c>
      <c r="P3438" s="44" t="str">
        <f>VLOOKUP(I3438,Period!A:B,2,FALSE)</f>
        <v>2022H2</v>
      </c>
      <c r="Q3438" s="94">
        <f t="shared" si="638"/>
        <v>73.45</v>
      </c>
      <c r="R3438" s="44">
        <f t="shared" si="636"/>
        <v>80</v>
      </c>
      <c r="S3438" t="str">
        <f t="shared" si="645"/>
        <v>03 Cloudy (40%-90%)</v>
      </c>
      <c r="T3438" s="92" t="str">
        <f t="shared" si="637"/>
        <v>44838L8-9_L1CDM-MLB-CLSHG4483803 Cloudy (40%-90%)</v>
      </c>
      <c r="U3438" s="92">
        <f>IF(COUNTIF(T$2:T3437,T3438)&gt;=1,0,1)</f>
        <v>1</v>
      </c>
      <c r="V3438" s="95" t="s">
        <v>1182</v>
      </c>
      <c r="W3438" s="86">
        <f t="shared" si="639"/>
        <v>2022</v>
      </c>
      <c r="X3438" s="86">
        <f t="shared" si="640"/>
        <v>10</v>
      </c>
      <c r="Y3438" s="86" t="str">
        <f t="shared" si="641"/>
        <v>04</v>
      </c>
      <c r="Z3438" s="86" t="str">
        <f t="shared" si="642"/>
        <v>22</v>
      </c>
      <c r="AA3438" s="86" t="str">
        <f t="shared" si="643"/>
        <v>12</v>
      </c>
      <c r="AB3438" s="86" t="str">
        <f t="shared" si="644"/>
        <v>49</v>
      </c>
      <c r="AC3438" s="86" t="str">
        <f t="shared" si="646"/>
        <v>CLS_HG_2500X1254px_16m_L8-9_L1_20221004_80CC</v>
      </c>
      <c r="AD3438" s="41" t="s">
        <v>1183</v>
      </c>
    </row>
    <row r="3439" spans="2:30" x14ac:dyDescent="0.25">
      <c r="B3439" s="92" t="s">
        <v>3876</v>
      </c>
      <c r="C3439" s="92" t="s">
        <v>3817</v>
      </c>
      <c r="D3439" s="93" t="s">
        <v>3999</v>
      </c>
      <c r="E3439" s="44" t="b">
        <v>1</v>
      </c>
      <c r="F3439" s="44" t="s">
        <v>3813</v>
      </c>
      <c r="G3439" s="93" t="s">
        <v>12</v>
      </c>
      <c r="H3439" s="92" t="s">
        <v>73</v>
      </c>
      <c r="I3439" s="96">
        <v>44838</v>
      </c>
      <c r="J3439" s="44">
        <v>48.2</v>
      </c>
      <c r="K3439" s="2" t="s">
        <v>4050</v>
      </c>
      <c r="L3439" s="94">
        <v>77</v>
      </c>
      <c r="M3439" t="s">
        <v>3869</v>
      </c>
      <c r="N3439" s="44" t="s">
        <v>85</v>
      </c>
      <c r="O3439" s="2" t="s">
        <v>3868</v>
      </c>
      <c r="P3439" s="44" t="str">
        <f>VLOOKUP(I3439,Period!A:B,2,FALSE)</f>
        <v>2022H2</v>
      </c>
      <c r="Q3439" s="94">
        <f t="shared" si="638"/>
        <v>73.45</v>
      </c>
      <c r="R3439" s="44">
        <f t="shared" si="636"/>
        <v>80</v>
      </c>
      <c r="S3439" t="str">
        <f t="shared" si="645"/>
        <v>03 Cloudy (40%-90%)</v>
      </c>
      <c r="T3439" s="92" t="str">
        <f t="shared" si="637"/>
        <v>44838L8-9_L1CDM-MLB-CLSHG4483803 Cloudy (40%-90%)</v>
      </c>
      <c r="U3439" s="92">
        <f>IF(COUNTIF(T$2:T3438,T3439)&gt;=1,0,1)</f>
        <v>0</v>
      </c>
      <c r="V3439" s="95" t="s">
        <v>1182</v>
      </c>
      <c r="W3439" s="86">
        <f t="shared" si="639"/>
        <v>2022</v>
      </c>
      <c r="X3439" s="86">
        <f t="shared" si="640"/>
        <v>10</v>
      </c>
      <c r="Y3439" s="86" t="str">
        <f t="shared" si="641"/>
        <v>04</v>
      </c>
      <c r="Z3439" s="86" t="str">
        <f t="shared" si="642"/>
        <v>22</v>
      </c>
      <c r="AA3439" s="86" t="str">
        <f t="shared" si="643"/>
        <v>12</v>
      </c>
      <c r="AB3439" s="86" t="str">
        <f t="shared" si="644"/>
        <v>25</v>
      </c>
      <c r="AC3439" s="86" t="str">
        <f t="shared" si="646"/>
        <v>CLS_HG_2500X1254px_16m_L8-9_L1_20221004_80CC</v>
      </c>
      <c r="AD3439" s="41" t="s">
        <v>1183</v>
      </c>
    </row>
    <row r="3440" spans="2:30" x14ac:dyDescent="0.25">
      <c r="B3440" s="92" t="s">
        <v>3876</v>
      </c>
      <c r="C3440" s="92" t="s">
        <v>3817</v>
      </c>
      <c r="D3440" s="93" t="s">
        <v>3999</v>
      </c>
      <c r="E3440" s="44" t="b">
        <v>1</v>
      </c>
      <c r="F3440" s="44" t="s">
        <v>3813</v>
      </c>
      <c r="G3440" s="93" t="s">
        <v>12</v>
      </c>
      <c r="H3440" s="92" t="s">
        <v>73</v>
      </c>
      <c r="I3440" s="96">
        <v>44831</v>
      </c>
      <c r="J3440" s="44">
        <v>44.5</v>
      </c>
      <c r="K3440" s="2" t="s">
        <v>4086</v>
      </c>
      <c r="L3440" s="94">
        <v>65.599999999999994</v>
      </c>
      <c r="M3440" t="s">
        <v>3869</v>
      </c>
      <c r="N3440" s="44" t="s">
        <v>85</v>
      </c>
      <c r="O3440" s="2" t="s">
        <v>3868</v>
      </c>
      <c r="P3440" s="44" t="str">
        <f>VLOOKUP(I3440,Period!A:B,2,FALSE)</f>
        <v>2022H2</v>
      </c>
      <c r="Q3440" s="94">
        <f t="shared" si="638"/>
        <v>70.449999999999989</v>
      </c>
      <c r="R3440" s="44">
        <f t="shared" si="636"/>
        <v>80</v>
      </c>
      <c r="S3440" t="str">
        <f t="shared" si="645"/>
        <v>03 Cloudy (40%-90%)</v>
      </c>
      <c r="T3440" s="92" t="str">
        <f t="shared" si="637"/>
        <v>44831L8-9_L1CDM-MLB-CLSHG4483103 Cloudy (40%-90%)</v>
      </c>
      <c r="U3440" s="92">
        <f>IF(COUNTIF(T$2:T3439,T3440)&gt;=1,0,1)</f>
        <v>1</v>
      </c>
      <c r="V3440" s="95" t="s">
        <v>1182</v>
      </c>
      <c r="W3440" s="86">
        <f t="shared" si="639"/>
        <v>2022</v>
      </c>
      <c r="X3440" s="86" t="str">
        <f t="shared" si="640"/>
        <v>09</v>
      </c>
      <c r="Y3440" s="86">
        <f t="shared" si="641"/>
        <v>27</v>
      </c>
      <c r="Z3440" s="86" t="str">
        <f t="shared" si="642"/>
        <v>22</v>
      </c>
      <c r="AA3440" s="86" t="str">
        <f t="shared" si="643"/>
        <v>06</v>
      </c>
      <c r="AB3440" s="86" t="str">
        <f t="shared" si="644"/>
        <v>40</v>
      </c>
      <c r="AC3440" s="86" t="str">
        <f t="shared" si="646"/>
        <v>CLS_HG_2500X1254px_16m_L8-9_L1_20220927_80CC</v>
      </c>
      <c r="AD3440" s="41" t="s">
        <v>1183</v>
      </c>
    </row>
    <row r="3441" spans="2:30" x14ac:dyDescent="0.25">
      <c r="B3441" s="92" t="s">
        <v>3876</v>
      </c>
      <c r="C3441" s="92" t="s">
        <v>3817</v>
      </c>
      <c r="D3441" s="93" t="s">
        <v>3999</v>
      </c>
      <c r="E3441" s="44" t="b">
        <v>1</v>
      </c>
      <c r="F3441" s="44" t="s">
        <v>3813</v>
      </c>
      <c r="G3441" s="93" t="s">
        <v>12</v>
      </c>
      <c r="H3441" s="92" t="s">
        <v>73</v>
      </c>
      <c r="I3441" s="96">
        <v>44831</v>
      </c>
      <c r="J3441" s="44">
        <v>45.7</v>
      </c>
      <c r="K3441" s="2" t="s">
        <v>4087</v>
      </c>
      <c r="L3441" s="94">
        <v>75.3</v>
      </c>
      <c r="M3441" t="s">
        <v>3869</v>
      </c>
      <c r="N3441" s="44" t="s">
        <v>85</v>
      </c>
      <c r="O3441" s="2" t="s">
        <v>3868</v>
      </c>
      <c r="P3441" s="44" t="str">
        <f>VLOOKUP(I3441,Period!A:B,2,FALSE)</f>
        <v>2022H2</v>
      </c>
      <c r="Q3441" s="94">
        <f t="shared" si="638"/>
        <v>70.449999999999989</v>
      </c>
      <c r="R3441" s="44">
        <f t="shared" si="636"/>
        <v>80</v>
      </c>
      <c r="S3441" t="str">
        <f t="shared" si="645"/>
        <v>03 Cloudy (40%-90%)</v>
      </c>
      <c r="T3441" s="92" t="str">
        <f t="shared" si="637"/>
        <v>44831L8-9_L1CDM-MLB-CLSHG4483103 Cloudy (40%-90%)</v>
      </c>
      <c r="U3441" s="92">
        <f>IF(COUNTIF(T$2:T3440,T3441)&gt;=1,0,1)</f>
        <v>0</v>
      </c>
      <c r="V3441" s="95" t="s">
        <v>1182</v>
      </c>
      <c r="W3441" s="86">
        <f t="shared" si="639"/>
        <v>2022</v>
      </c>
      <c r="X3441" s="86" t="str">
        <f t="shared" si="640"/>
        <v>09</v>
      </c>
      <c r="Y3441" s="86">
        <f t="shared" si="641"/>
        <v>27</v>
      </c>
      <c r="Z3441" s="86" t="str">
        <f t="shared" si="642"/>
        <v>22</v>
      </c>
      <c r="AA3441" s="86" t="str">
        <f t="shared" si="643"/>
        <v>06</v>
      </c>
      <c r="AB3441" s="86" t="str">
        <f t="shared" si="644"/>
        <v>16</v>
      </c>
      <c r="AC3441" s="86" t="str">
        <f t="shared" si="646"/>
        <v>CLS_HG_2500X1254px_16m_L8-9_L1_20220927_80CC</v>
      </c>
      <c r="AD3441" s="41" t="s">
        <v>1183</v>
      </c>
    </row>
    <row r="3442" spans="2:30" x14ac:dyDescent="0.25">
      <c r="B3442" s="92" t="s">
        <v>3876</v>
      </c>
      <c r="C3442" s="92" t="s">
        <v>3817</v>
      </c>
      <c r="D3442" s="93" t="s">
        <v>3999</v>
      </c>
      <c r="E3442" s="44" t="b">
        <v>1</v>
      </c>
      <c r="F3442" s="44" t="s">
        <v>3813</v>
      </c>
      <c r="G3442" s="93" t="s">
        <v>12</v>
      </c>
      <c r="H3442" s="92" t="s">
        <v>73</v>
      </c>
      <c r="I3442" s="81">
        <v>44830</v>
      </c>
      <c r="J3442" s="44">
        <v>44.1</v>
      </c>
      <c r="K3442" s="2" t="s">
        <v>4067</v>
      </c>
      <c r="L3442" s="94">
        <v>51.4</v>
      </c>
      <c r="M3442" t="s">
        <v>3869</v>
      </c>
      <c r="N3442" s="44" t="s">
        <v>85</v>
      </c>
      <c r="O3442" s="2" t="s">
        <v>3868</v>
      </c>
      <c r="P3442" s="44" t="str">
        <f>VLOOKUP(I3442,Period!A:B,2,FALSE)</f>
        <v>2022H2</v>
      </c>
      <c r="Q3442" s="94">
        <f t="shared" si="638"/>
        <v>54.45</v>
      </c>
      <c r="R3442" s="44">
        <f t="shared" si="636"/>
        <v>60</v>
      </c>
      <c r="S3442" t="str">
        <f t="shared" si="645"/>
        <v>03 Cloudy (40%-90%)</v>
      </c>
      <c r="T3442" s="92" t="str">
        <f t="shared" si="637"/>
        <v>44830L8-9_L1CDM-MLB-CLSHG4483003 Cloudy (40%-90%)</v>
      </c>
      <c r="U3442" s="92">
        <f>IF(COUNTIF(T$2:T3441,T3442)&gt;=1,0,1)</f>
        <v>1</v>
      </c>
      <c r="V3442" s="95" t="s">
        <v>1182</v>
      </c>
      <c r="W3442" s="86">
        <f t="shared" si="639"/>
        <v>2022</v>
      </c>
      <c r="X3442" s="86" t="str">
        <f t="shared" si="640"/>
        <v>09</v>
      </c>
      <c r="Y3442" s="86">
        <f t="shared" si="641"/>
        <v>26</v>
      </c>
      <c r="Z3442" s="86" t="str">
        <f t="shared" si="642"/>
        <v>22</v>
      </c>
      <c r="AA3442" s="86" t="str">
        <f t="shared" si="643"/>
        <v>12</v>
      </c>
      <c r="AB3442" s="86" t="str">
        <f t="shared" si="644"/>
        <v>34</v>
      </c>
      <c r="AC3442" s="86" t="str">
        <f t="shared" si="646"/>
        <v>CLS_HG_2500X1254px_16m_L8-9_L1_20220926_60CC</v>
      </c>
      <c r="AD3442" s="41" t="s">
        <v>1183</v>
      </c>
    </row>
    <row r="3443" spans="2:30" x14ac:dyDescent="0.25">
      <c r="B3443" s="92" t="s">
        <v>3876</v>
      </c>
      <c r="C3443" s="92" t="s">
        <v>3817</v>
      </c>
      <c r="D3443" s="93" t="s">
        <v>3999</v>
      </c>
      <c r="E3443" s="44" t="b">
        <v>1</v>
      </c>
      <c r="F3443" s="44" t="s">
        <v>3813</v>
      </c>
      <c r="G3443" s="93" t="s">
        <v>12</v>
      </c>
      <c r="H3443" s="92" t="s">
        <v>73</v>
      </c>
      <c r="I3443" s="81">
        <v>44830</v>
      </c>
      <c r="J3443" s="44">
        <v>45.3</v>
      </c>
      <c r="K3443" s="2" t="s">
        <v>4068</v>
      </c>
      <c r="L3443" s="94">
        <v>57.5</v>
      </c>
      <c r="M3443" t="s">
        <v>3869</v>
      </c>
      <c r="N3443" s="44" t="s">
        <v>85</v>
      </c>
      <c r="O3443" s="2" t="s">
        <v>3868</v>
      </c>
      <c r="P3443" s="44" t="str">
        <f>VLOOKUP(I3443,Period!A:B,2,FALSE)</f>
        <v>2022H2</v>
      </c>
      <c r="Q3443" s="94">
        <f t="shared" si="638"/>
        <v>54.45</v>
      </c>
      <c r="R3443" s="44">
        <f t="shared" si="636"/>
        <v>60</v>
      </c>
      <c r="S3443" t="str">
        <f t="shared" si="645"/>
        <v>03 Cloudy (40%-90%)</v>
      </c>
      <c r="T3443" s="92" t="str">
        <f t="shared" si="637"/>
        <v>44830L8-9_L1CDM-MLB-CLSHG4483003 Cloudy (40%-90%)</v>
      </c>
      <c r="U3443" s="92">
        <f>IF(COUNTIF(T$2:T3442,T3443)&gt;=1,0,1)</f>
        <v>0</v>
      </c>
      <c r="V3443" s="95" t="s">
        <v>1182</v>
      </c>
      <c r="W3443" s="86">
        <f t="shared" si="639"/>
        <v>2022</v>
      </c>
      <c r="X3443" s="86" t="str">
        <f t="shared" si="640"/>
        <v>09</v>
      </c>
      <c r="Y3443" s="86">
        <f t="shared" si="641"/>
        <v>26</v>
      </c>
      <c r="Z3443" s="86" t="str">
        <f t="shared" si="642"/>
        <v>22</v>
      </c>
      <c r="AA3443" s="86" t="str">
        <f t="shared" si="643"/>
        <v>12</v>
      </c>
      <c r="AB3443" s="86" t="str">
        <f t="shared" si="644"/>
        <v>10</v>
      </c>
      <c r="AC3443" s="86" t="str">
        <f t="shared" si="646"/>
        <v>CLS_HG_2500X1254px_16m_L8-9_L1_20220926_60CC</v>
      </c>
      <c r="AD3443" s="41" t="s">
        <v>1183</v>
      </c>
    </row>
    <row r="3444" spans="2:30" x14ac:dyDescent="0.25">
      <c r="B3444" s="92" t="s">
        <v>3876</v>
      </c>
      <c r="C3444" s="92" t="s">
        <v>3817</v>
      </c>
      <c r="D3444" s="93" t="s">
        <v>3999</v>
      </c>
      <c r="E3444" s="44" t="b">
        <v>1</v>
      </c>
      <c r="F3444" s="44" t="s">
        <v>3813</v>
      </c>
      <c r="G3444" s="93" t="s">
        <v>12</v>
      </c>
      <c r="H3444" s="92" t="s">
        <v>73</v>
      </c>
      <c r="I3444" s="81">
        <v>44823</v>
      </c>
      <c r="J3444" s="44">
        <v>41.5</v>
      </c>
      <c r="K3444" s="2" t="s">
        <v>4097</v>
      </c>
      <c r="L3444" s="94">
        <v>72.400000000000006</v>
      </c>
      <c r="M3444" t="s">
        <v>3869</v>
      </c>
      <c r="N3444" s="44" t="s">
        <v>85</v>
      </c>
      <c r="O3444" s="2" t="s">
        <v>3868</v>
      </c>
      <c r="P3444" s="44" t="str">
        <f>VLOOKUP(I3444,Period!A:B,2,FALSE)</f>
        <v>2022H2</v>
      </c>
      <c r="Q3444" s="94">
        <f t="shared" si="638"/>
        <v>83.550000000000011</v>
      </c>
      <c r="R3444" s="44">
        <f t="shared" si="636"/>
        <v>90</v>
      </c>
      <c r="S3444" t="str">
        <f t="shared" si="645"/>
        <v>03 Cloudy (40%-90%)</v>
      </c>
      <c r="T3444" s="92" t="str">
        <f t="shared" si="637"/>
        <v>44823L8-9_L1CDM-MLB-CLSHG4482303 Cloudy (40%-90%)</v>
      </c>
      <c r="U3444" s="92">
        <f>IF(COUNTIF(T$2:T3443,T3444)&gt;=1,0,1)</f>
        <v>1</v>
      </c>
      <c r="V3444" s="95" t="s">
        <v>1182</v>
      </c>
      <c r="W3444" s="86">
        <f t="shared" si="639"/>
        <v>2022</v>
      </c>
      <c r="X3444" s="86" t="str">
        <f t="shared" si="640"/>
        <v>09</v>
      </c>
      <c r="Y3444" s="86">
        <f t="shared" si="641"/>
        <v>19</v>
      </c>
      <c r="Z3444" s="86" t="str">
        <f t="shared" si="642"/>
        <v>22</v>
      </c>
      <c r="AA3444" s="86" t="str">
        <f t="shared" si="643"/>
        <v>06</v>
      </c>
      <c r="AB3444" s="86" t="str">
        <f t="shared" si="644"/>
        <v>21</v>
      </c>
      <c r="AC3444" s="86" t="str">
        <f t="shared" si="646"/>
        <v>CLS_HG_2500X1254px_16m_L8-9_L1_20220919_90CC</v>
      </c>
      <c r="AD3444" s="41" t="s">
        <v>1183</v>
      </c>
    </row>
    <row r="3445" spans="2:30" x14ac:dyDescent="0.25">
      <c r="B3445" s="92" t="s">
        <v>3876</v>
      </c>
      <c r="C3445" s="92" t="s">
        <v>3817</v>
      </c>
      <c r="D3445" s="93" t="s">
        <v>3999</v>
      </c>
      <c r="E3445" s="44" t="b">
        <v>1</v>
      </c>
      <c r="F3445" s="44" t="s">
        <v>3813</v>
      </c>
      <c r="G3445" s="93" t="s">
        <v>12</v>
      </c>
      <c r="H3445" s="92" t="s">
        <v>73</v>
      </c>
      <c r="I3445" s="81">
        <v>44823</v>
      </c>
      <c r="J3445" s="44">
        <v>42.7</v>
      </c>
      <c r="K3445" s="2" t="s">
        <v>4098</v>
      </c>
      <c r="L3445" s="94">
        <v>94.7</v>
      </c>
      <c r="M3445" t="s">
        <v>3869</v>
      </c>
      <c r="N3445" s="44" t="s">
        <v>85</v>
      </c>
      <c r="O3445" s="2" t="s">
        <v>3868</v>
      </c>
      <c r="P3445" s="44" t="str">
        <f>VLOOKUP(I3445,Period!A:B,2,FALSE)</f>
        <v>2022H2</v>
      </c>
      <c r="Q3445" s="94">
        <f t="shared" si="638"/>
        <v>83.550000000000011</v>
      </c>
      <c r="R3445" s="44">
        <f t="shared" si="636"/>
        <v>90</v>
      </c>
      <c r="S3445" t="str">
        <f t="shared" si="645"/>
        <v>03 Cloudy (40%-90%)</v>
      </c>
      <c r="T3445" s="92" t="str">
        <f t="shared" si="637"/>
        <v>44823L8-9_L1CDM-MLB-CLSHG4482303 Cloudy (40%-90%)</v>
      </c>
      <c r="U3445" s="92">
        <f>IF(COUNTIF(T$2:T3444,T3445)&gt;=1,0,1)</f>
        <v>0</v>
      </c>
      <c r="V3445" s="95" t="s">
        <v>1182</v>
      </c>
      <c r="W3445" s="86">
        <f t="shared" si="639"/>
        <v>2022</v>
      </c>
      <c r="X3445" s="86" t="str">
        <f t="shared" si="640"/>
        <v>09</v>
      </c>
      <c r="Y3445" s="86">
        <f t="shared" si="641"/>
        <v>19</v>
      </c>
      <c r="Z3445" s="86" t="str">
        <f t="shared" si="642"/>
        <v>22</v>
      </c>
      <c r="AA3445" s="86" t="str">
        <f t="shared" si="643"/>
        <v>05</v>
      </c>
      <c r="AB3445" s="86" t="str">
        <f t="shared" si="644"/>
        <v>57</v>
      </c>
      <c r="AC3445" s="86" t="str">
        <f t="shared" si="646"/>
        <v>CLS_HG_2500X1254px_16m_L8-9_L1_20220919_90CC</v>
      </c>
      <c r="AD3445" s="41" t="s">
        <v>1183</v>
      </c>
    </row>
    <row r="3446" spans="2:30" x14ac:dyDescent="0.25">
      <c r="B3446" s="92" t="s">
        <v>3876</v>
      </c>
      <c r="C3446" s="92" t="s">
        <v>3817</v>
      </c>
      <c r="D3446" s="93" t="s">
        <v>3999</v>
      </c>
      <c r="E3446" s="44" t="b">
        <v>1</v>
      </c>
      <c r="F3446" s="44" t="s">
        <v>3813</v>
      </c>
      <c r="G3446" s="93" t="s">
        <v>12</v>
      </c>
      <c r="H3446" s="92" t="s">
        <v>73</v>
      </c>
      <c r="I3446" s="96">
        <v>44822</v>
      </c>
      <c r="J3446" s="44">
        <v>41.2</v>
      </c>
      <c r="K3446" s="2" t="s">
        <v>4084</v>
      </c>
      <c r="L3446" s="94">
        <v>10.3</v>
      </c>
      <c r="M3446" t="s">
        <v>3869</v>
      </c>
      <c r="N3446" s="44" t="s">
        <v>85</v>
      </c>
      <c r="O3446" s="2" t="s">
        <v>3868</v>
      </c>
      <c r="P3446" s="44" t="str">
        <f>VLOOKUP(I3446,Period!A:B,2,FALSE)</f>
        <v>2022H2</v>
      </c>
      <c r="Q3446" s="94">
        <f t="shared" si="638"/>
        <v>54.75</v>
      </c>
      <c r="R3446" s="44">
        <f t="shared" si="636"/>
        <v>60</v>
      </c>
      <c r="S3446" t="str">
        <f t="shared" si="645"/>
        <v>03 Cloudy (40%-90%)</v>
      </c>
      <c r="T3446" s="92" t="str">
        <f t="shared" si="637"/>
        <v>44822L8-9_L1CDM-MLB-CLSHG4482203 Cloudy (40%-90%)</v>
      </c>
      <c r="U3446" s="92">
        <f>IF(COUNTIF(T$2:T3445,T3446)&gt;=1,0,1)</f>
        <v>1</v>
      </c>
      <c r="V3446" s="95" t="s">
        <v>1182</v>
      </c>
      <c r="W3446" s="86">
        <f t="shared" si="639"/>
        <v>2022</v>
      </c>
      <c r="X3446" s="86" t="str">
        <f t="shared" si="640"/>
        <v>09</v>
      </c>
      <c r="Y3446" s="86">
        <f t="shared" si="641"/>
        <v>18</v>
      </c>
      <c r="Z3446" s="86" t="str">
        <f t="shared" si="642"/>
        <v>22</v>
      </c>
      <c r="AA3446" s="86" t="str">
        <f t="shared" si="643"/>
        <v>12</v>
      </c>
      <c r="AB3446" s="86" t="str">
        <f t="shared" si="644"/>
        <v>51</v>
      </c>
      <c r="AC3446" s="86" t="str">
        <f t="shared" si="646"/>
        <v>CLS_HG_2500X1254px_16m_L8-9_L1_20220918_60CC</v>
      </c>
      <c r="AD3446" s="41" t="s">
        <v>1183</v>
      </c>
    </row>
    <row r="3447" spans="2:30" x14ac:dyDescent="0.25">
      <c r="B3447" s="92" t="s">
        <v>3876</v>
      </c>
      <c r="C3447" s="92" t="s">
        <v>3817</v>
      </c>
      <c r="D3447" s="93" t="s">
        <v>3999</v>
      </c>
      <c r="E3447" s="44" t="b">
        <v>1</v>
      </c>
      <c r="F3447" s="44" t="s">
        <v>3813</v>
      </c>
      <c r="G3447" s="93" t="s">
        <v>12</v>
      </c>
      <c r="H3447" s="92" t="s">
        <v>73</v>
      </c>
      <c r="I3447" s="96">
        <v>44822</v>
      </c>
      <c r="J3447" s="44">
        <v>42.4</v>
      </c>
      <c r="K3447" s="2" t="s">
        <v>4085</v>
      </c>
      <c r="L3447" s="94">
        <v>99.2</v>
      </c>
      <c r="M3447" t="s">
        <v>3869</v>
      </c>
      <c r="N3447" s="44" t="s">
        <v>85</v>
      </c>
      <c r="O3447" s="2" t="s">
        <v>3868</v>
      </c>
      <c r="P3447" s="44" t="str">
        <f>VLOOKUP(I3447,Period!A:B,2,FALSE)</f>
        <v>2022H2</v>
      </c>
      <c r="Q3447" s="94">
        <f t="shared" si="638"/>
        <v>54.75</v>
      </c>
      <c r="R3447" s="44">
        <f t="shared" si="636"/>
        <v>60</v>
      </c>
      <c r="S3447" t="str">
        <f t="shared" si="645"/>
        <v>03 Cloudy (40%-90%)</v>
      </c>
      <c r="T3447" s="92" t="str">
        <f t="shared" si="637"/>
        <v>44822L8-9_L1CDM-MLB-CLSHG4482203 Cloudy (40%-90%)</v>
      </c>
      <c r="U3447" s="92">
        <f>IF(COUNTIF(T$2:T3446,T3447)&gt;=1,0,1)</f>
        <v>0</v>
      </c>
      <c r="V3447" s="95" t="s">
        <v>1182</v>
      </c>
      <c r="W3447" s="86">
        <f t="shared" si="639"/>
        <v>2022</v>
      </c>
      <c r="X3447" s="86" t="str">
        <f t="shared" si="640"/>
        <v>09</v>
      </c>
      <c r="Y3447" s="86">
        <f t="shared" si="641"/>
        <v>18</v>
      </c>
      <c r="Z3447" s="86" t="str">
        <f t="shared" si="642"/>
        <v>22</v>
      </c>
      <c r="AA3447" s="86" t="str">
        <f t="shared" si="643"/>
        <v>12</v>
      </c>
      <c r="AB3447" s="86" t="str">
        <f t="shared" si="644"/>
        <v>27</v>
      </c>
      <c r="AC3447" s="86" t="str">
        <f t="shared" si="646"/>
        <v>CLS_HG_2500X1254px_16m_L8-9_L1_20220918_60CC</v>
      </c>
      <c r="AD3447" s="41" t="s">
        <v>1183</v>
      </c>
    </row>
    <row r="3448" spans="2:30" x14ac:dyDescent="0.25">
      <c r="B3448" s="92" t="s">
        <v>3876</v>
      </c>
      <c r="C3448" s="92" t="s">
        <v>3817</v>
      </c>
      <c r="D3448" s="93" t="s">
        <v>3999</v>
      </c>
      <c r="E3448" s="44" t="b">
        <v>1</v>
      </c>
      <c r="F3448" s="44" t="s">
        <v>3813</v>
      </c>
      <c r="G3448" s="93" t="s">
        <v>12</v>
      </c>
      <c r="H3448" s="92" t="s">
        <v>73</v>
      </c>
      <c r="I3448" s="96">
        <v>44815</v>
      </c>
      <c r="J3448" s="44">
        <v>38.6</v>
      </c>
      <c r="K3448" s="2" t="s">
        <v>4099</v>
      </c>
      <c r="L3448" s="94">
        <v>62.9</v>
      </c>
      <c r="M3448" t="s">
        <v>3869</v>
      </c>
      <c r="N3448" s="44" t="s">
        <v>85</v>
      </c>
      <c r="O3448" s="2" t="s">
        <v>3868</v>
      </c>
      <c r="P3448" s="44" t="str">
        <f>VLOOKUP(I3448,Period!A:B,2,FALSE)</f>
        <v>2022H2</v>
      </c>
      <c r="Q3448" s="94">
        <f t="shared" si="638"/>
        <v>40.299999999999997</v>
      </c>
      <c r="R3448" s="44">
        <f t="shared" si="636"/>
        <v>50</v>
      </c>
      <c r="S3448" t="str">
        <f t="shared" si="645"/>
        <v>03 Cloudy (40%-90%)</v>
      </c>
      <c r="T3448" s="92" t="str">
        <f t="shared" si="637"/>
        <v>44815L8-9_L1CDM-MLB-CLSHG4481503 Cloudy (40%-90%)</v>
      </c>
      <c r="U3448" s="92">
        <f>IF(COUNTIF(T$2:T3447,T3448)&gt;=1,0,1)</f>
        <v>1</v>
      </c>
      <c r="V3448" s="95" t="s">
        <v>1182</v>
      </c>
      <c r="W3448" s="86">
        <f t="shared" si="639"/>
        <v>2022</v>
      </c>
      <c r="X3448" s="86" t="str">
        <f t="shared" si="640"/>
        <v>09</v>
      </c>
      <c r="Y3448" s="86">
        <f t="shared" si="641"/>
        <v>11</v>
      </c>
      <c r="Z3448" s="86" t="str">
        <f t="shared" si="642"/>
        <v>22</v>
      </c>
      <c r="AA3448" s="86" t="str">
        <f t="shared" si="643"/>
        <v>06</v>
      </c>
      <c r="AB3448" s="86" t="str">
        <f t="shared" si="644"/>
        <v>38</v>
      </c>
      <c r="AC3448" s="86" t="str">
        <f t="shared" si="646"/>
        <v>CLS_HG_2500X1254px_16m_L8-9_L1_20220911_50CC</v>
      </c>
      <c r="AD3448" s="41" t="s">
        <v>1183</v>
      </c>
    </row>
    <row r="3449" spans="2:30" x14ac:dyDescent="0.25">
      <c r="B3449" s="92" t="s">
        <v>3876</v>
      </c>
      <c r="C3449" s="92" t="s">
        <v>3817</v>
      </c>
      <c r="D3449" s="93" t="s">
        <v>3999</v>
      </c>
      <c r="E3449" s="44" t="b">
        <v>1</v>
      </c>
      <c r="F3449" s="44" t="s">
        <v>3813</v>
      </c>
      <c r="G3449" s="93" t="s">
        <v>12</v>
      </c>
      <c r="H3449" s="92" t="s">
        <v>73</v>
      </c>
      <c r="I3449" s="96">
        <v>44815</v>
      </c>
      <c r="J3449" s="44">
        <v>39.799999999999997</v>
      </c>
      <c r="K3449" s="2" t="s">
        <v>4100</v>
      </c>
      <c r="L3449" s="94">
        <v>17.7</v>
      </c>
      <c r="M3449" t="s">
        <v>3869</v>
      </c>
      <c r="N3449" s="44" t="s">
        <v>85</v>
      </c>
      <c r="O3449" s="2" t="s">
        <v>3868</v>
      </c>
      <c r="P3449" s="44" t="str">
        <f>VLOOKUP(I3449,Period!A:B,2,FALSE)</f>
        <v>2022H2</v>
      </c>
      <c r="Q3449" s="94">
        <f t="shared" si="638"/>
        <v>40.299999999999997</v>
      </c>
      <c r="R3449" s="44">
        <f t="shared" si="636"/>
        <v>50</v>
      </c>
      <c r="S3449" t="str">
        <f t="shared" si="645"/>
        <v>03 Cloudy (40%-90%)</v>
      </c>
      <c r="T3449" s="92" t="str">
        <f t="shared" si="637"/>
        <v>44815L8-9_L1CDM-MLB-CLSHG4481503 Cloudy (40%-90%)</v>
      </c>
      <c r="U3449" s="92">
        <f>IF(COUNTIF(T$2:T3448,T3449)&gt;=1,0,1)</f>
        <v>0</v>
      </c>
      <c r="V3449" s="95" t="s">
        <v>1182</v>
      </c>
      <c r="W3449" s="86">
        <f t="shared" si="639"/>
        <v>2022</v>
      </c>
      <c r="X3449" s="86" t="str">
        <f t="shared" si="640"/>
        <v>09</v>
      </c>
      <c r="Y3449" s="86">
        <f t="shared" si="641"/>
        <v>11</v>
      </c>
      <c r="Z3449" s="86" t="str">
        <f t="shared" si="642"/>
        <v>22</v>
      </c>
      <c r="AA3449" s="86" t="str">
        <f t="shared" si="643"/>
        <v>06</v>
      </c>
      <c r="AB3449" s="86" t="str">
        <f t="shared" si="644"/>
        <v>14</v>
      </c>
      <c r="AC3449" s="86" t="str">
        <f t="shared" si="646"/>
        <v>CLS_HG_2500X1254px_16m_L8-9_L1_20220911_50CC</v>
      </c>
      <c r="AD3449" s="41" t="s">
        <v>1183</v>
      </c>
    </row>
    <row r="3450" spans="2:30" x14ac:dyDescent="0.25">
      <c r="B3450" s="92" t="s">
        <v>3876</v>
      </c>
      <c r="C3450" s="92" t="s">
        <v>3817</v>
      </c>
      <c r="D3450" s="93" t="s">
        <v>3999</v>
      </c>
      <c r="E3450" s="44" t="b">
        <v>1</v>
      </c>
      <c r="F3450" s="44" t="s">
        <v>3813</v>
      </c>
      <c r="G3450" s="93" t="s">
        <v>12</v>
      </c>
      <c r="H3450" s="92" t="s">
        <v>73</v>
      </c>
      <c r="I3450" s="81">
        <v>44814</v>
      </c>
      <c r="J3450" s="44">
        <v>38.200000000000003</v>
      </c>
      <c r="K3450" s="2" t="s">
        <v>4085</v>
      </c>
      <c r="L3450" s="94">
        <v>21.1</v>
      </c>
      <c r="M3450" t="s">
        <v>3869</v>
      </c>
      <c r="N3450" s="44" t="s">
        <v>85</v>
      </c>
      <c r="O3450" s="2" t="s">
        <v>3868</v>
      </c>
      <c r="P3450" s="44" t="str">
        <f>VLOOKUP(I3450,Period!A:B,2,FALSE)</f>
        <v>2022H2</v>
      </c>
      <c r="Q3450" s="94">
        <f t="shared" si="638"/>
        <v>31.05</v>
      </c>
      <c r="R3450" s="44">
        <f t="shared" si="636"/>
        <v>40</v>
      </c>
      <c r="S3450" t="str">
        <f t="shared" si="645"/>
        <v>03 Cloudy (40%-90%)</v>
      </c>
      <c r="T3450" s="92" t="str">
        <f t="shared" si="637"/>
        <v>44814L8-9_L1CDM-MLB-CLSHG4481403 Cloudy (40%-90%)</v>
      </c>
      <c r="U3450" s="92">
        <f>IF(COUNTIF(T$2:T3449,T3450)&gt;=1,0,1)</f>
        <v>1</v>
      </c>
      <c r="V3450" s="95" t="s">
        <v>1182</v>
      </c>
      <c r="W3450" s="86">
        <f t="shared" si="639"/>
        <v>2022</v>
      </c>
      <c r="X3450" s="86" t="str">
        <f t="shared" si="640"/>
        <v>09</v>
      </c>
      <c r="Y3450" s="86">
        <f t="shared" si="641"/>
        <v>10</v>
      </c>
      <c r="Z3450" s="86" t="str">
        <f t="shared" si="642"/>
        <v>22</v>
      </c>
      <c r="AA3450" s="86" t="str">
        <f t="shared" si="643"/>
        <v>12</v>
      </c>
      <c r="AB3450" s="86" t="str">
        <f t="shared" si="644"/>
        <v>27</v>
      </c>
      <c r="AC3450" s="86" t="str">
        <f t="shared" si="646"/>
        <v>CLS_HG_2500X1254px_16m_L8-9_L1_20220910_40CC</v>
      </c>
      <c r="AD3450" s="41" t="s">
        <v>1183</v>
      </c>
    </row>
    <row r="3451" spans="2:30" x14ac:dyDescent="0.25">
      <c r="B3451" s="92" t="s">
        <v>3876</v>
      </c>
      <c r="C3451" s="92" t="s">
        <v>3817</v>
      </c>
      <c r="D3451" s="93" t="s">
        <v>3999</v>
      </c>
      <c r="E3451" s="44" t="b">
        <v>1</v>
      </c>
      <c r="F3451" s="44" t="s">
        <v>3813</v>
      </c>
      <c r="G3451" s="93" t="s">
        <v>12</v>
      </c>
      <c r="H3451" s="92" t="s">
        <v>73</v>
      </c>
      <c r="I3451" s="81">
        <v>44814</v>
      </c>
      <c r="J3451" s="44">
        <v>39.4</v>
      </c>
      <c r="K3451" s="2" t="s">
        <v>4029</v>
      </c>
      <c r="L3451" s="94">
        <v>41</v>
      </c>
      <c r="M3451" t="s">
        <v>3869</v>
      </c>
      <c r="N3451" s="44" t="s">
        <v>85</v>
      </c>
      <c r="O3451" s="2" t="s">
        <v>3868</v>
      </c>
      <c r="P3451" s="44" t="str">
        <f>VLOOKUP(I3451,Period!A:B,2,FALSE)</f>
        <v>2022H2</v>
      </c>
      <c r="Q3451" s="94">
        <f t="shared" si="638"/>
        <v>31.05</v>
      </c>
      <c r="R3451" s="44">
        <f t="shared" si="636"/>
        <v>40</v>
      </c>
      <c r="S3451" t="str">
        <f t="shared" si="645"/>
        <v>03 Cloudy (40%-90%)</v>
      </c>
      <c r="T3451" s="92" t="str">
        <f t="shared" si="637"/>
        <v>44814L8-9_L1CDM-MLB-CLSHG4481403 Cloudy (40%-90%)</v>
      </c>
      <c r="U3451" s="92">
        <f>IF(COUNTIF(T$2:T3450,T3451)&gt;=1,0,1)</f>
        <v>0</v>
      </c>
      <c r="V3451" s="95" t="s">
        <v>1182</v>
      </c>
      <c r="W3451" s="86">
        <f t="shared" si="639"/>
        <v>2022</v>
      </c>
      <c r="X3451" s="86" t="str">
        <f t="shared" si="640"/>
        <v>09</v>
      </c>
      <c r="Y3451" s="86">
        <f t="shared" si="641"/>
        <v>10</v>
      </c>
      <c r="Z3451" s="86" t="str">
        <f t="shared" si="642"/>
        <v>22</v>
      </c>
      <c r="AA3451" s="86" t="str">
        <f t="shared" si="643"/>
        <v>12</v>
      </c>
      <c r="AB3451" s="86" t="str">
        <f t="shared" si="644"/>
        <v>03</v>
      </c>
      <c r="AC3451" s="86" t="str">
        <f t="shared" si="646"/>
        <v>CLS_HG_2500X1254px_16m_L8-9_L1_20220910_40CC</v>
      </c>
      <c r="AD3451" s="41" t="s">
        <v>1183</v>
      </c>
    </row>
    <row r="3452" spans="2:30" x14ac:dyDescent="0.25">
      <c r="B3452" s="92" t="s">
        <v>3876</v>
      </c>
      <c r="C3452" s="92" t="s">
        <v>3817</v>
      </c>
      <c r="D3452" s="93" t="s">
        <v>3999</v>
      </c>
      <c r="E3452" s="44" t="b">
        <v>1</v>
      </c>
      <c r="F3452" s="44" t="s">
        <v>3813</v>
      </c>
      <c r="G3452" s="93" t="s">
        <v>12</v>
      </c>
      <c r="H3452" s="92" t="s">
        <v>73</v>
      </c>
      <c r="I3452" s="81">
        <v>44807</v>
      </c>
      <c r="J3452" s="44">
        <v>35.700000000000003</v>
      </c>
      <c r="K3452" s="2" t="s">
        <v>4087</v>
      </c>
      <c r="L3452" s="94">
        <v>48.4</v>
      </c>
      <c r="M3452" t="s">
        <v>3869</v>
      </c>
      <c r="N3452" s="44" t="s">
        <v>85</v>
      </c>
      <c r="O3452" s="2" t="s">
        <v>3868</v>
      </c>
      <c r="P3452" s="44" t="str">
        <f>VLOOKUP(I3452,Period!A:B,2,FALSE)</f>
        <v>2022H2</v>
      </c>
      <c r="Q3452" s="94">
        <f t="shared" si="638"/>
        <v>58.5</v>
      </c>
      <c r="R3452" s="44">
        <f t="shared" si="636"/>
        <v>60</v>
      </c>
      <c r="S3452" t="str">
        <f t="shared" si="645"/>
        <v>03 Cloudy (40%-90%)</v>
      </c>
      <c r="T3452" s="92" t="str">
        <f t="shared" si="637"/>
        <v>44807L8-9_L1CDM-MLB-CLSHG4480703 Cloudy (40%-90%)</v>
      </c>
      <c r="U3452" s="92">
        <f>IF(COUNTIF(T$2:T3451,T3452)&gt;=1,0,1)</f>
        <v>1</v>
      </c>
      <c r="V3452" s="95" t="s">
        <v>1182</v>
      </c>
      <c r="W3452" s="86">
        <f t="shared" si="639"/>
        <v>2022</v>
      </c>
      <c r="X3452" s="86" t="str">
        <f t="shared" si="640"/>
        <v>09</v>
      </c>
      <c r="Y3452" s="86" t="str">
        <f t="shared" si="641"/>
        <v>03</v>
      </c>
      <c r="Z3452" s="86" t="str">
        <f t="shared" si="642"/>
        <v>22</v>
      </c>
      <c r="AA3452" s="86" t="str">
        <f t="shared" si="643"/>
        <v>06</v>
      </c>
      <c r="AB3452" s="86" t="str">
        <f t="shared" si="644"/>
        <v>16</v>
      </c>
      <c r="AC3452" s="86" t="str">
        <f t="shared" si="646"/>
        <v>CLS_HG_2500X1254px_16m_L8-9_L1_20220903_60CC</v>
      </c>
      <c r="AD3452" s="41" t="s">
        <v>1183</v>
      </c>
    </row>
    <row r="3453" spans="2:30" x14ac:dyDescent="0.25">
      <c r="B3453" s="92" t="s">
        <v>3876</v>
      </c>
      <c r="C3453" s="92" t="s">
        <v>3817</v>
      </c>
      <c r="D3453" s="93" t="s">
        <v>3999</v>
      </c>
      <c r="E3453" s="44" t="b">
        <v>1</v>
      </c>
      <c r="F3453" s="44" t="s">
        <v>3813</v>
      </c>
      <c r="G3453" s="93" t="s">
        <v>12</v>
      </c>
      <c r="H3453" s="92" t="s">
        <v>73</v>
      </c>
      <c r="I3453" s="81">
        <v>44807</v>
      </c>
      <c r="J3453" s="44">
        <v>36.9</v>
      </c>
      <c r="K3453" s="2" t="s">
        <v>4031</v>
      </c>
      <c r="L3453" s="94">
        <v>68.599999999999994</v>
      </c>
      <c r="M3453" t="s">
        <v>3869</v>
      </c>
      <c r="N3453" s="44" t="s">
        <v>85</v>
      </c>
      <c r="O3453" s="2" t="s">
        <v>3868</v>
      </c>
      <c r="P3453" s="44" t="str">
        <f>VLOOKUP(I3453,Period!A:B,2,FALSE)</f>
        <v>2022H2</v>
      </c>
      <c r="Q3453" s="94">
        <f t="shared" si="638"/>
        <v>58.5</v>
      </c>
      <c r="R3453" s="44">
        <f t="shared" si="636"/>
        <v>60</v>
      </c>
      <c r="S3453" t="str">
        <f t="shared" si="645"/>
        <v>03 Cloudy (40%-90%)</v>
      </c>
      <c r="T3453" s="92" t="str">
        <f t="shared" si="637"/>
        <v>44807L8-9_L1CDM-MLB-CLSHG4480703 Cloudy (40%-90%)</v>
      </c>
      <c r="U3453" s="92">
        <f>IF(COUNTIF(T$2:T3452,T3453)&gt;=1,0,1)</f>
        <v>0</v>
      </c>
      <c r="V3453" s="95" t="s">
        <v>1182</v>
      </c>
      <c r="W3453" s="86">
        <f t="shared" si="639"/>
        <v>2022</v>
      </c>
      <c r="X3453" s="86" t="str">
        <f t="shared" si="640"/>
        <v>09</v>
      </c>
      <c r="Y3453" s="86" t="str">
        <f t="shared" si="641"/>
        <v>03</v>
      </c>
      <c r="Z3453" s="86" t="str">
        <f t="shared" si="642"/>
        <v>22</v>
      </c>
      <c r="AA3453" s="86" t="str">
        <f t="shared" si="643"/>
        <v>05</v>
      </c>
      <c r="AB3453" s="86" t="str">
        <f t="shared" si="644"/>
        <v>52</v>
      </c>
      <c r="AC3453" s="86" t="str">
        <f t="shared" si="646"/>
        <v>CLS_HG_2500X1254px_16m_L8-9_L1_20220903_60CC</v>
      </c>
      <c r="AD3453" s="41" t="s">
        <v>1183</v>
      </c>
    </row>
    <row r="3454" spans="2:30" x14ac:dyDescent="0.25">
      <c r="B3454" s="92" t="s">
        <v>3876</v>
      </c>
      <c r="C3454" s="92" t="s">
        <v>3817</v>
      </c>
      <c r="D3454" s="93" t="s">
        <v>3999</v>
      </c>
      <c r="E3454" s="44" t="b">
        <v>1</v>
      </c>
      <c r="F3454" s="44" t="s">
        <v>3813</v>
      </c>
      <c r="G3454" s="93" t="s">
        <v>12</v>
      </c>
      <c r="H3454" s="92" t="s">
        <v>73</v>
      </c>
      <c r="I3454" s="96">
        <v>44806</v>
      </c>
      <c r="J3454" s="44">
        <v>35.4</v>
      </c>
      <c r="K3454" s="2" t="s">
        <v>4101</v>
      </c>
      <c r="L3454" s="94">
        <v>96</v>
      </c>
      <c r="M3454" t="s">
        <v>3869</v>
      </c>
      <c r="N3454" s="44" t="s">
        <v>85</v>
      </c>
      <c r="O3454" s="2" t="s">
        <v>3868</v>
      </c>
      <c r="P3454" s="44" t="str">
        <f>VLOOKUP(I3454,Period!A:B,2,FALSE)</f>
        <v>2022H2</v>
      </c>
      <c r="Q3454" s="94">
        <f t="shared" si="638"/>
        <v>84.75</v>
      </c>
      <c r="R3454" s="44">
        <f t="shared" si="636"/>
        <v>90</v>
      </c>
      <c r="S3454" t="str">
        <f t="shared" si="645"/>
        <v>03 Cloudy (40%-90%)</v>
      </c>
      <c r="T3454" s="92" t="str">
        <f t="shared" si="637"/>
        <v>44806L8-9_L1CDM-MLB-CLSHG4480603 Cloudy (40%-90%)</v>
      </c>
      <c r="U3454" s="92">
        <f>IF(COUNTIF(T$2:T3453,T3454)&gt;=1,0,1)</f>
        <v>1</v>
      </c>
      <c r="V3454" s="95" t="s">
        <v>1182</v>
      </c>
      <c r="W3454" s="86">
        <f t="shared" si="639"/>
        <v>2022</v>
      </c>
      <c r="X3454" s="86" t="str">
        <f t="shared" si="640"/>
        <v>09</v>
      </c>
      <c r="Y3454" s="86" t="str">
        <f t="shared" si="641"/>
        <v>02</v>
      </c>
      <c r="Z3454" s="86" t="str">
        <f t="shared" si="642"/>
        <v>22</v>
      </c>
      <c r="AA3454" s="86" t="str">
        <f t="shared" si="643"/>
        <v>12</v>
      </c>
      <c r="AB3454" s="86" t="str">
        <f t="shared" si="644"/>
        <v>44</v>
      </c>
      <c r="AC3454" s="86" t="str">
        <f t="shared" si="646"/>
        <v>CLS_HG_2500X1254px_16m_L8-9_L1_20220902_90CC</v>
      </c>
      <c r="AD3454" s="41" t="s">
        <v>1183</v>
      </c>
    </row>
    <row r="3455" spans="2:30" x14ac:dyDescent="0.25">
      <c r="B3455" s="92" t="s">
        <v>3876</v>
      </c>
      <c r="C3455" s="92" t="s">
        <v>3817</v>
      </c>
      <c r="D3455" s="93" t="s">
        <v>3999</v>
      </c>
      <c r="E3455" s="44" t="b">
        <v>1</v>
      </c>
      <c r="F3455" s="44" t="s">
        <v>3813</v>
      </c>
      <c r="G3455" s="93" t="s">
        <v>12</v>
      </c>
      <c r="H3455" s="92" t="s">
        <v>73</v>
      </c>
      <c r="I3455" s="96">
        <v>44806</v>
      </c>
      <c r="J3455" s="44">
        <v>36.6</v>
      </c>
      <c r="K3455" s="2" t="s">
        <v>4102</v>
      </c>
      <c r="L3455" s="94">
        <v>73.5</v>
      </c>
      <c r="M3455" t="s">
        <v>3869</v>
      </c>
      <c r="N3455" s="44" t="s">
        <v>85</v>
      </c>
      <c r="O3455" s="2" t="s">
        <v>3868</v>
      </c>
      <c r="P3455" s="44" t="str">
        <f>VLOOKUP(I3455,Period!A:B,2,FALSE)</f>
        <v>2022H2</v>
      </c>
      <c r="Q3455" s="94">
        <f t="shared" si="638"/>
        <v>84.75</v>
      </c>
      <c r="R3455" s="44">
        <f t="shared" si="636"/>
        <v>90</v>
      </c>
      <c r="S3455" t="str">
        <f t="shared" si="645"/>
        <v>03 Cloudy (40%-90%)</v>
      </c>
      <c r="T3455" s="92" t="str">
        <f t="shared" si="637"/>
        <v>44806L8-9_L1CDM-MLB-CLSHG4480603 Cloudy (40%-90%)</v>
      </c>
      <c r="U3455" s="92">
        <f>IF(COUNTIF(T$2:T3454,T3455)&gt;=1,0,1)</f>
        <v>0</v>
      </c>
      <c r="V3455" s="95" t="s">
        <v>1182</v>
      </c>
      <c r="W3455" s="86">
        <f t="shared" si="639"/>
        <v>2022</v>
      </c>
      <c r="X3455" s="86" t="str">
        <f t="shared" si="640"/>
        <v>09</v>
      </c>
      <c r="Y3455" s="86" t="str">
        <f t="shared" si="641"/>
        <v>02</v>
      </c>
      <c r="Z3455" s="86" t="str">
        <f t="shared" si="642"/>
        <v>22</v>
      </c>
      <c r="AA3455" s="86" t="str">
        <f t="shared" si="643"/>
        <v>12</v>
      </c>
      <c r="AB3455" s="86" t="str">
        <f t="shared" si="644"/>
        <v>20</v>
      </c>
      <c r="AC3455" s="86" t="str">
        <f t="shared" si="646"/>
        <v>CLS_HG_2500X1254px_16m_L8-9_L1_20220902_90CC</v>
      </c>
      <c r="AD3455" s="41" t="s">
        <v>1183</v>
      </c>
    </row>
    <row r="3456" spans="2:30" x14ac:dyDescent="0.25">
      <c r="B3456" s="92" t="s">
        <v>3876</v>
      </c>
      <c r="C3456" s="92" t="s">
        <v>3817</v>
      </c>
      <c r="D3456" s="93" t="s">
        <v>3999</v>
      </c>
      <c r="E3456" s="44" t="b">
        <v>1</v>
      </c>
      <c r="F3456" s="44" t="s">
        <v>3813</v>
      </c>
      <c r="G3456" s="93" t="s">
        <v>12</v>
      </c>
      <c r="H3456" s="92" t="s">
        <v>73</v>
      </c>
      <c r="I3456" s="96">
        <v>44799</v>
      </c>
      <c r="J3456" s="44">
        <v>32.9</v>
      </c>
      <c r="K3456" s="2" t="s">
        <v>4103</v>
      </c>
      <c r="L3456" s="94">
        <v>44.3</v>
      </c>
      <c r="M3456" t="s">
        <v>3869</v>
      </c>
      <c r="N3456" s="44" t="s">
        <v>85</v>
      </c>
      <c r="O3456" s="2" t="s">
        <v>3868</v>
      </c>
      <c r="P3456" s="44" t="str">
        <f>VLOOKUP(I3456,Period!A:B,2,FALSE)</f>
        <v>2022H2</v>
      </c>
      <c r="Q3456" s="94">
        <f t="shared" si="638"/>
        <v>44.3</v>
      </c>
      <c r="R3456" s="44">
        <f t="shared" ref="R3456:R3519" si="647">ROUNDUP(Q3456/10,0)*10</f>
        <v>50</v>
      </c>
      <c r="S3456" t="str">
        <f t="shared" si="645"/>
        <v>03 Cloudy (40%-90%)</v>
      </c>
      <c r="T3456" s="92" t="str">
        <f t="shared" ref="T3456:T3519" si="648">CONCATENATE(I3456,B3456,C3456,H3456,I3456,S3456)</f>
        <v>44799L8-9_L1CDM-MLB-CLSHG4479903 Cloudy (40%-90%)</v>
      </c>
      <c r="U3456" s="92">
        <f>IF(COUNTIF(T$2:T3455,T3456)&gt;=1,0,1)</f>
        <v>1</v>
      </c>
      <c r="V3456" s="95" t="s">
        <v>1182</v>
      </c>
      <c r="W3456" s="86">
        <f t="shared" si="639"/>
        <v>2022</v>
      </c>
      <c r="X3456" s="86" t="str">
        <f t="shared" si="640"/>
        <v>08</v>
      </c>
      <c r="Y3456" s="86">
        <f t="shared" si="641"/>
        <v>26</v>
      </c>
      <c r="Z3456" s="86" t="str">
        <f t="shared" si="642"/>
        <v>22</v>
      </c>
      <c r="AA3456" s="86" t="str">
        <f t="shared" si="643"/>
        <v>06</v>
      </c>
      <c r="AB3456" s="86" t="str">
        <f t="shared" si="644"/>
        <v>34</v>
      </c>
      <c r="AC3456" s="86" t="str">
        <f t="shared" si="646"/>
        <v>CLS_HG_2500X1254px_16m_L8-9_L1_20220826_50CC</v>
      </c>
      <c r="AD3456" s="41" t="s">
        <v>1183</v>
      </c>
    </row>
    <row r="3457" spans="2:30" x14ac:dyDescent="0.25">
      <c r="B3457" s="92" t="s">
        <v>3876</v>
      </c>
      <c r="C3457" s="92" t="s">
        <v>3817</v>
      </c>
      <c r="D3457" s="93" t="s">
        <v>3999</v>
      </c>
      <c r="E3457" s="44" t="b">
        <v>1</v>
      </c>
      <c r="F3457" s="44" t="s">
        <v>3813</v>
      </c>
      <c r="G3457" s="93" t="s">
        <v>12</v>
      </c>
      <c r="H3457" s="92" t="s">
        <v>73</v>
      </c>
      <c r="I3457" s="96">
        <v>44799</v>
      </c>
      <c r="J3457" s="44">
        <v>34.200000000000003</v>
      </c>
      <c r="K3457" s="2" t="s">
        <v>4104</v>
      </c>
      <c r="L3457" s="94">
        <v>44.3</v>
      </c>
      <c r="M3457" t="s">
        <v>3869</v>
      </c>
      <c r="N3457" s="44" t="s">
        <v>85</v>
      </c>
      <c r="O3457" s="2" t="s">
        <v>3868</v>
      </c>
      <c r="P3457" s="44" t="str">
        <f>VLOOKUP(I3457,Period!A:B,2,FALSE)</f>
        <v>2022H2</v>
      </c>
      <c r="Q3457" s="94">
        <f t="shared" si="638"/>
        <v>44.3</v>
      </c>
      <c r="R3457" s="44">
        <f t="shared" si="647"/>
        <v>50</v>
      </c>
      <c r="S3457" t="str">
        <f t="shared" si="645"/>
        <v>03 Cloudy (40%-90%)</v>
      </c>
      <c r="T3457" s="92" t="str">
        <f t="shared" si="648"/>
        <v>44799L8-9_L1CDM-MLB-CLSHG4479903 Cloudy (40%-90%)</v>
      </c>
      <c r="U3457" s="92">
        <f>IF(COUNTIF(T$2:T3456,T3457)&gt;=1,0,1)</f>
        <v>0</v>
      </c>
      <c r="V3457" s="95" t="s">
        <v>1182</v>
      </c>
      <c r="W3457" s="86">
        <f t="shared" si="639"/>
        <v>2022</v>
      </c>
      <c r="X3457" s="86" t="str">
        <f t="shared" si="640"/>
        <v>08</v>
      </c>
      <c r="Y3457" s="86">
        <f t="shared" si="641"/>
        <v>26</v>
      </c>
      <c r="Z3457" s="86" t="str">
        <f t="shared" si="642"/>
        <v>22</v>
      </c>
      <c r="AA3457" s="86" t="str">
        <f t="shared" si="643"/>
        <v>06</v>
      </c>
      <c r="AB3457" s="86" t="str">
        <f t="shared" si="644"/>
        <v>10</v>
      </c>
      <c r="AC3457" s="86" t="str">
        <f t="shared" si="646"/>
        <v>CLS_HG_2500X1254px_16m_L8-9_L1_20220826_50CC</v>
      </c>
      <c r="AD3457" s="41" t="s">
        <v>1183</v>
      </c>
    </row>
    <row r="3458" spans="2:30" x14ac:dyDescent="0.25">
      <c r="B3458" s="92" t="s">
        <v>3876</v>
      </c>
      <c r="C3458" s="92" t="s">
        <v>3817</v>
      </c>
      <c r="D3458" s="93" t="s">
        <v>3999</v>
      </c>
      <c r="E3458" s="44" t="b">
        <v>1</v>
      </c>
      <c r="F3458" s="44" t="s">
        <v>3813</v>
      </c>
      <c r="G3458" s="93" t="s">
        <v>12</v>
      </c>
      <c r="H3458" s="92" t="s">
        <v>73</v>
      </c>
      <c r="I3458" s="81">
        <v>44798</v>
      </c>
      <c r="J3458" s="44">
        <v>32.6</v>
      </c>
      <c r="K3458" s="2" t="s">
        <v>4105</v>
      </c>
      <c r="L3458" s="94">
        <v>17</v>
      </c>
      <c r="M3458" t="s">
        <v>3869</v>
      </c>
      <c r="N3458" s="44" t="s">
        <v>85</v>
      </c>
      <c r="O3458" s="2" t="s">
        <v>3868</v>
      </c>
      <c r="P3458" s="44" t="str">
        <f>VLOOKUP(I3458,Period!A:B,2,FALSE)</f>
        <v>2022H2</v>
      </c>
      <c r="Q3458" s="94">
        <f t="shared" ref="Q3458:Q3521" si="649">AVERAGEIFS(L:L,I:I,I3458,H:H,H3458,C:C,C3458,B:B,B3458)</f>
        <v>36.299999999999997</v>
      </c>
      <c r="R3458" s="44">
        <f t="shared" si="647"/>
        <v>40</v>
      </c>
      <c r="S3458" t="str">
        <f t="shared" si="645"/>
        <v>03 Cloudy (40%-90%)</v>
      </c>
      <c r="T3458" s="92" t="str">
        <f t="shared" si="648"/>
        <v>44798L8-9_L1CDM-MLB-CLSHG4479803 Cloudy (40%-90%)</v>
      </c>
      <c r="U3458" s="92">
        <f>IF(COUNTIF(T$2:T3457,T3458)&gt;=1,0,1)</f>
        <v>1</v>
      </c>
      <c r="V3458" s="95" t="s">
        <v>1182</v>
      </c>
      <c r="W3458" s="86">
        <f t="shared" ref="W3458:W3521" si="650">YEAR(I3458)</f>
        <v>2022</v>
      </c>
      <c r="X3458" s="86" t="str">
        <f t="shared" ref="X3458:X3521" si="651">IF(LEN(MONTH(I3458))=1,CONCATENATE("0",MONTH(I3458)),MONTH(I3458))</f>
        <v>08</v>
      </c>
      <c r="Y3458" s="86">
        <f t="shared" ref="Y3458:Y3521" si="652">IF(LEN(DAY(I3458))=1,CONCATENATE("0",DAY(I3458)),DAY(I3458))</f>
        <v>25</v>
      </c>
      <c r="Z3458" s="86" t="str">
        <f t="shared" ref="Z3458:Z3521" si="653">LEFT(K3458,2)</f>
        <v>22</v>
      </c>
      <c r="AA3458" s="86" t="str">
        <f t="shared" ref="AA3458:AA3521" si="654">MID(K3458,4,2)</f>
        <v>12</v>
      </c>
      <c r="AB3458" s="86" t="str">
        <f t="shared" ref="AB3458:AB3521" si="655">MID(K3458,7,2)</f>
        <v>26</v>
      </c>
      <c r="AC3458" s="86" t="str">
        <f t="shared" si="646"/>
        <v>CLS_HG_2500X1254px_16m_L8-9_L1_20220825_40CC</v>
      </c>
      <c r="AD3458" s="41" t="s">
        <v>1183</v>
      </c>
    </row>
    <row r="3459" spans="2:30" x14ac:dyDescent="0.25">
      <c r="B3459" s="92" t="s">
        <v>3876</v>
      </c>
      <c r="C3459" s="92" t="s">
        <v>3817</v>
      </c>
      <c r="D3459" s="93" t="s">
        <v>3999</v>
      </c>
      <c r="E3459" s="44" t="b">
        <v>1</v>
      </c>
      <c r="F3459" s="44" t="s">
        <v>3813</v>
      </c>
      <c r="G3459" s="93" t="s">
        <v>12</v>
      </c>
      <c r="H3459" s="92" t="s">
        <v>73</v>
      </c>
      <c r="I3459" s="81">
        <v>44798</v>
      </c>
      <c r="J3459" s="44">
        <v>33.799999999999997</v>
      </c>
      <c r="K3459" s="2" t="s">
        <v>4106</v>
      </c>
      <c r="L3459" s="94">
        <v>55.6</v>
      </c>
      <c r="M3459" t="s">
        <v>3869</v>
      </c>
      <c r="N3459" s="44" t="s">
        <v>85</v>
      </c>
      <c r="O3459" s="2" t="s">
        <v>3868</v>
      </c>
      <c r="P3459" s="44" t="str">
        <f>VLOOKUP(I3459,Period!A:B,2,FALSE)</f>
        <v>2022H2</v>
      </c>
      <c r="Q3459" s="94">
        <f t="shared" si="649"/>
        <v>36.299999999999997</v>
      </c>
      <c r="R3459" s="44">
        <f t="shared" si="647"/>
        <v>40</v>
      </c>
      <c r="S3459" t="str">
        <f t="shared" ref="S3459:S3522" si="656">IF(R3459=0,"01 Clear (0%)",IF(R3459&lt;=30,"02 Sunny (10%-30%)",IF(R3459&lt;=90,"03 Cloudy (40%-90%)","04 Overcast (100%)")))</f>
        <v>03 Cloudy (40%-90%)</v>
      </c>
      <c r="T3459" s="92" t="str">
        <f t="shared" si="648"/>
        <v>44798L8-9_L1CDM-MLB-CLSHG4479803 Cloudy (40%-90%)</v>
      </c>
      <c r="U3459" s="92">
        <f>IF(COUNTIF(T$2:T3458,T3459)&gt;=1,0,1)</f>
        <v>0</v>
      </c>
      <c r="V3459" s="95" t="s">
        <v>1182</v>
      </c>
      <c r="W3459" s="86">
        <f t="shared" si="650"/>
        <v>2022</v>
      </c>
      <c r="X3459" s="86" t="str">
        <f t="shared" si="651"/>
        <v>08</v>
      </c>
      <c r="Y3459" s="86">
        <f t="shared" si="652"/>
        <v>25</v>
      </c>
      <c r="Z3459" s="86" t="str">
        <f t="shared" si="653"/>
        <v>22</v>
      </c>
      <c r="AA3459" s="86" t="str">
        <f t="shared" si="654"/>
        <v>12</v>
      </c>
      <c r="AB3459" s="86" t="str">
        <f t="shared" si="655"/>
        <v>02</v>
      </c>
      <c r="AC3459" s="86" t="str">
        <f t="shared" ref="AC3459:AC3522" si="657">CONCATENATE(RIGHT(C3459,3),"_",H3459,"_",M3459,"_",O3459,"_",B3459,"_",W3459,X3459,Y3459,"_",R3459,"CC")</f>
        <v>CLS_HG_2500X1254px_16m_L8-9_L1_20220825_40CC</v>
      </c>
      <c r="AD3459" s="41" t="s">
        <v>1183</v>
      </c>
    </row>
    <row r="3460" spans="2:30" x14ac:dyDescent="0.25">
      <c r="B3460" s="92" t="s">
        <v>3876</v>
      </c>
      <c r="C3460" s="92" t="s">
        <v>3817</v>
      </c>
      <c r="D3460" s="93" t="s">
        <v>3999</v>
      </c>
      <c r="E3460" s="44" t="b">
        <v>1</v>
      </c>
      <c r="F3460" s="44" t="s">
        <v>3813</v>
      </c>
      <c r="G3460" s="93" t="s">
        <v>12</v>
      </c>
      <c r="H3460" s="92" t="s">
        <v>73</v>
      </c>
      <c r="I3460" s="81">
        <v>44791</v>
      </c>
      <c r="J3460" s="44">
        <v>30.3</v>
      </c>
      <c r="K3460" s="2" t="s">
        <v>4107</v>
      </c>
      <c r="L3460" s="94">
        <v>100</v>
      </c>
      <c r="M3460" t="s">
        <v>3869</v>
      </c>
      <c r="N3460" s="44" t="s">
        <v>85</v>
      </c>
      <c r="O3460" s="2" t="s">
        <v>3868</v>
      </c>
      <c r="P3460" s="44" t="str">
        <f>VLOOKUP(I3460,Period!A:B,2,FALSE)</f>
        <v>2022H2</v>
      </c>
      <c r="Q3460" s="94">
        <f t="shared" si="649"/>
        <v>84.7</v>
      </c>
      <c r="R3460" s="44">
        <f t="shared" si="647"/>
        <v>90</v>
      </c>
      <c r="S3460" t="str">
        <f t="shared" si="656"/>
        <v>03 Cloudy (40%-90%)</v>
      </c>
      <c r="T3460" s="92" t="str">
        <f t="shared" si="648"/>
        <v>44791L8-9_L1CDM-MLB-CLSHG4479103 Cloudy (40%-90%)</v>
      </c>
      <c r="U3460" s="92">
        <f>IF(COUNTIF(T$2:T3459,T3460)&gt;=1,0,1)</f>
        <v>1</v>
      </c>
      <c r="V3460" s="95" t="s">
        <v>1182</v>
      </c>
      <c r="W3460" s="86">
        <f t="shared" si="650"/>
        <v>2022</v>
      </c>
      <c r="X3460" s="86" t="str">
        <f t="shared" si="651"/>
        <v>08</v>
      </c>
      <c r="Y3460" s="86">
        <f t="shared" si="652"/>
        <v>18</v>
      </c>
      <c r="Z3460" s="86" t="str">
        <f t="shared" si="653"/>
        <v>22</v>
      </c>
      <c r="AA3460" s="86" t="str">
        <f t="shared" si="654"/>
        <v>06</v>
      </c>
      <c r="AB3460" s="86" t="str">
        <f t="shared" si="655"/>
        <v>15</v>
      </c>
      <c r="AC3460" s="86" t="str">
        <f t="shared" si="657"/>
        <v>CLS_HG_2500X1254px_16m_L8-9_L1_20220818_90CC</v>
      </c>
      <c r="AD3460" s="41" t="s">
        <v>1183</v>
      </c>
    </row>
    <row r="3461" spans="2:30" x14ac:dyDescent="0.25">
      <c r="B3461" s="92" t="s">
        <v>3876</v>
      </c>
      <c r="C3461" s="92" t="s">
        <v>3817</v>
      </c>
      <c r="D3461" s="93" t="s">
        <v>3999</v>
      </c>
      <c r="E3461" s="44" t="b">
        <v>1</v>
      </c>
      <c r="F3461" s="44" t="s">
        <v>3813</v>
      </c>
      <c r="G3461" s="93" t="s">
        <v>12</v>
      </c>
      <c r="H3461" s="92" t="s">
        <v>73</v>
      </c>
      <c r="I3461" s="81">
        <v>44791</v>
      </c>
      <c r="J3461" s="44">
        <v>31.6</v>
      </c>
      <c r="K3461" s="2" t="s">
        <v>4108</v>
      </c>
      <c r="L3461" s="94">
        <v>69.400000000000006</v>
      </c>
      <c r="M3461" t="s">
        <v>3869</v>
      </c>
      <c r="N3461" s="44" t="s">
        <v>85</v>
      </c>
      <c r="O3461" s="2" t="s">
        <v>3868</v>
      </c>
      <c r="P3461" s="44" t="str">
        <f>VLOOKUP(I3461,Period!A:B,2,FALSE)</f>
        <v>2022H2</v>
      </c>
      <c r="Q3461" s="94">
        <f t="shared" si="649"/>
        <v>84.7</v>
      </c>
      <c r="R3461" s="44">
        <f t="shared" si="647"/>
        <v>90</v>
      </c>
      <c r="S3461" t="str">
        <f t="shared" si="656"/>
        <v>03 Cloudy (40%-90%)</v>
      </c>
      <c r="T3461" s="92" t="str">
        <f t="shared" si="648"/>
        <v>44791L8-9_L1CDM-MLB-CLSHG4479103 Cloudy (40%-90%)</v>
      </c>
      <c r="U3461" s="92">
        <f>IF(COUNTIF(T$2:T3460,T3461)&gt;=1,0,1)</f>
        <v>0</v>
      </c>
      <c r="V3461" s="95" t="s">
        <v>1182</v>
      </c>
      <c r="W3461" s="86">
        <f t="shared" si="650"/>
        <v>2022</v>
      </c>
      <c r="X3461" s="86" t="str">
        <f t="shared" si="651"/>
        <v>08</v>
      </c>
      <c r="Y3461" s="86">
        <f t="shared" si="652"/>
        <v>18</v>
      </c>
      <c r="Z3461" s="86" t="str">
        <f t="shared" si="653"/>
        <v>22</v>
      </c>
      <c r="AA3461" s="86" t="str">
        <f t="shared" si="654"/>
        <v>05</v>
      </c>
      <c r="AB3461" s="86" t="str">
        <f t="shared" si="655"/>
        <v>51</v>
      </c>
      <c r="AC3461" s="86" t="str">
        <f t="shared" si="657"/>
        <v>CLS_HG_2500X1254px_16m_L8-9_L1_20220818_90CC</v>
      </c>
      <c r="AD3461" s="41" t="s">
        <v>1183</v>
      </c>
    </row>
    <row r="3462" spans="2:30" x14ac:dyDescent="0.25">
      <c r="B3462" s="92" t="s">
        <v>3876</v>
      </c>
      <c r="C3462" s="92" t="s">
        <v>3817</v>
      </c>
      <c r="D3462" s="93" t="s">
        <v>3999</v>
      </c>
      <c r="E3462" s="44" t="b">
        <v>1</v>
      </c>
      <c r="F3462" s="44" t="s">
        <v>3813</v>
      </c>
      <c r="G3462" s="93" t="s">
        <v>12</v>
      </c>
      <c r="H3462" s="92" t="s">
        <v>73</v>
      </c>
      <c r="I3462" s="96">
        <v>44790</v>
      </c>
      <c r="J3462" s="44">
        <v>30.1</v>
      </c>
      <c r="K3462" s="2" t="s">
        <v>4101</v>
      </c>
      <c r="L3462" s="94">
        <v>92</v>
      </c>
      <c r="M3462" t="s">
        <v>3869</v>
      </c>
      <c r="N3462" s="44" t="s">
        <v>85</v>
      </c>
      <c r="O3462" s="2" t="s">
        <v>3868</v>
      </c>
      <c r="P3462" s="44" t="str">
        <f>VLOOKUP(I3462,Period!A:B,2,FALSE)</f>
        <v>2022H2</v>
      </c>
      <c r="Q3462" s="94">
        <f t="shared" si="649"/>
        <v>96</v>
      </c>
      <c r="R3462" s="44">
        <f t="shared" si="647"/>
        <v>100</v>
      </c>
      <c r="S3462" t="str">
        <f t="shared" si="656"/>
        <v>04 Overcast (100%)</v>
      </c>
      <c r="T3462" s="92" t="str">
        <f t="shared" si="648"/>
        <v>44790L8-9_L1CDM-MLB-CLSHG4479004 Overcast (100%)</v>
      </c>
      <c r="U3462" s="92">
        <f>IF(COUNTIF(T$2:T3461,T3462)&gt;=1,0,1)</f>
        <v>1</v>
      </c>
      <c r="V3462" s="95" t="s">
        <v>1182</v>
      </c>
      <c r="W3462" s="86">
        <f t="shared" si="650"/>
        <v>2022</v>
      </c>
      <c r="X3462" s="86" t="str">
        <f t="shared" si="651"/>
        <v>08</v>
      </c>
      <c r="Y3462" s="86">
        <f t="shared" si="652"/>
        <v>17</v>
      </c>
      <c r="Z3462" s="86" t="str">
        <f t="shared" si="653"/>
        <v>22</v>
      </c>
      <c r="AA3462" s="86" t="str">
        <f t="shared" si="654"/>
        <v>12</v>
      </c>
      <c r="AB3462" s="86" t="str">
        <f t="shared" si="655"/>
        <v>44</v>
      </c>
      <c r="AC3462" s="86" t="str">
        <f t="shared" si="657"/>
        <v>CLS_HG_2500X1254px_16m_L8-9_L1_20220817_100CC</v>
      </c>
      <c r="AD3462" s="41" t="s">
        <v>1183</v>
      </c>
    </row>
    <row r="3463" spans="2:30" x14ac:dyDescent="0.25">
      <c r="B3463" s="92" t="s">
        <v>3876</v>
      </c>
      <c r="C3463" s="92" t="s">
        <v>3817</v>
      </c>
      <c r="D3463" s="93" t="s">
        <v>3999</v>
      </c>
      <c r="E3463" s="44" t="b">
        <v>1</v>
      </c>
      <c r="F3463" s="44" t="s">
        <v>3813</v>
      </c>
      <c r="G3463" s="93" t="s">
        <v>12</v>
      </c>
      <c r="H3463" s="92" t="s">
        <v>73</v>
      </c>
      <c r="I3463" s="96">
        <v>44790</v>
      </c>
      <c r="J3463" s="44">
        <v>31.3</v>
      </c>
      <c r="K3463" s="2" t="s">
        <v>4102</v>
      </c>
      <c r="L3463" s="94">
        <v>100</v>
      </c>
      <c r="M3463" t="s">
        <v>3869</v>
      </c>
      <c r="N3463" s="44" t="s">
        <v>85</v>
      </c>
      <c r="O3463" s="2" t="s">
        <v>3868</v>
      </c>
      <c r="P3463" s="44" t="str">
        <f>VLOOKUP(I3463,Period!A:B,2,FALSE)</f>
        <v>2022H2</v>
      </c>
      <c r="Q3463" s="94">
        <f t="shared" si="649"/>
        <v>96</v>
      </c>
      <c r="R3463" s="44">
        <f t="shared" si="647"/>
        <v>100</v>
      </c>
      <c r="S3463" t="str">
        <f t="shared" si="656"/>
        <v>04 Overcast (100%)</v>
      </c>
      <c r="T3463" s="92" t="str">
        <f t="shared" si="648"/>
        <v>44790L8-9_L1CDM-MLB-CLSHG4479004 Overcast (100%)</v>
      </c>
      <c r="U3463" s="92">
        <f>IF(COUNTIF(T$2:T3462,T3463)&gt;=1,0,1)</f>
        <v>0</v>
      </c>
      <c r="V3463" s="95" t="s">
        <v>1182</v>
      </c>
      <c r="W3463" s="86">
        <f t="shared" si="650"/>
        <v>2022</v>
      </c>
      <c r="X3463" s="86" t="str">
        <f t="shared" si="651"/>
        <v>08</v>
      </c>
      <c r="Y3463" s="86">
        <f t="shared" si="652"/>
        <v>17</v>
      </c>
      <c r="Z3463" s="86" t="str">
        <f t="shared" si="653"/>
        <v>22</v>
      </c>
      <c r="AA3463" s="86" t="str">
        <f t="shared" si="654"/>
        <v>12</v>
      </c>
      <c r="AB3463" s="86" t="str">
        <f t="shared" si="655"/>
        <v>20</v>
      </c>
      <c r="AC3463" s="86" t="str">
        <f t="shared" si="657"/>
        <v>CLS_HG_2500X1254px_16m_L8-9_L1_20220817_100CC</v>
      </c>
      <c r="AD3463" s="41" t="s">
        <v>1183</v>
      </c>
    </row>
    <row r="3464" spans="2:30" x14ac:dyDescent="0.25">
      <c r="B3464" s="92" t="s">
        <v>3876</v>
      </c>
      <c r="C3464" s="92" t="s">
        <v>3817</v>
      </c>
      <c r="D3464" s="93" t="s">
        <v>3999</v>
      </c>
      <c r="E3464" s="44" t="b">
        <v>1</v>
      </c>
      <c r="F3464" s="44" t="s">
        <v>3813</v>
      </c>
      <c r="G3464" s="93" t="s">
        <v>12</v>
      </c>
      <c r="H3464" s="92" t="s">
        <v>73</v>
      </c>
      <c r="I3464" s="96">
        <v>44783</v>
      </c>
      <c r="J3464" s="44">
        <v>28</v>
      </c>
      <c r="K3464" s="2" t="s">
        <v>4059</v>
      </c>
      <c r="L3464" s="94">
        <v>2.7</v>
      </c>
      <c r="M3464" t="s">
        <v>3869</v>
      </c>
      <c r="N3464" s="44" t="s">
        <v>85</v>
      </c>
      <c r="O3464" s="2" t="s">
        <v>3868</v>
      </c>
      <c r="P3464" s="44" t="str">
        <f>VLOOKUP(I3464,Period!A:B,2,FALSE)</f>
        <v>2022H2</v>
      </c>
      <c r="Q3464" s="94">
        <f t="shared" si="649"/>
        <v>24.55</v>
      </c>
      <c r="R3464" s="44">
        <f t="shared" si="647"/>
        <v>30</v>
      </c>
      <c r="S3464" t="str">
        <f t="shared" si="656"/>
        <v>02 Sunny (10%-30%)</v>
      </c>
      <c r="T3464" s="92" t="str">
        <f t="shared" si="648"/>
        <v>44783L8-9_L1CDM-MLB-CLSHG4478302 Sunny (10%-30%)</v>
      </c>
      <c r="U3464" s="92">
        <f>IF(COUNTIF(T$2:T3463,T3464)&gt;=1,0,1)</f>
        <v>1</v>
      </c>
      <c r="V3464" s="95" t="s">
        <v>1182</v>
      </c>
      <c r="W3464" s="86">
        <f t="shared" si="650"/>
        <v>2022</v>
      </c>
      <c r="X3464" s="86" t="str">
        <f t="shared" si="651"/>
        <v>08</v>
      </c>
      <c r="Y3464" s="86">
        <f t="shared" si="652"/>
        <v>10</v>
      </c>
      <c r="Z3464" s="86" t="str">
        <f t="shared" si="653"/>
        <v>22</v>
      </c>
      <c r="AA3464" s="86" t="str">
        <f t="shared" si="654"/>
        <v>06</v>
      </c>
      <c r="AB3464" s="86" t="str">
        <f t="shared" si="655"/>
        <v>32</v>
      </c>
      <c r="AC3464" s="86" t="str">
        <f t="shared" si="657"/>
        <v>CLS_HG_2500X1254px_16m_L8-9_L1_20220810_30CC</v>
      </c>
      <c r="AD3464" s="41" t="s">
        <v>1183</v>
      </c>
    </row>
    <row r="3465" spans="2:30" x14ac:dyDescent="0.25">
      <c r="B3465" s="92" t="s">
        <v>3876</v>
      </c>
      <c r="C3465" s="92" t="s">
        <v>3817</v>
      </c>
      <c r="D3465" s="93" t="s">
        <v>3999</v>
      </c>
      <c r="E3465" s="44" t="b">
        <v>1</v>
      </c>
      <c r="F3465" s="44" t="s">
        <v>3813</v>
      </c>
      <c r="G3465" s="93" t="s">
        <v>12</v>
      </c>
      <c r="H3465" s="92" t="s">
        <v>73</v>
      </c>
      <c r="I3465" s="96">
        <v>44783</v>
      </c>
      <c r="J3465" s="44">
        <v>29.3</v>
      </c>
      <c r="K3465" s="2" t="s">
        <v>4060</v>
      </c>
      <c r="L3465" s="94">
        <v>46.4</v>
      </c>
      <c r="M3465" t="s">
        <v>3869</v>
      </c>
      <c r="N3465" s="44" t="s">
        <v>85</v>
      </c>
      <c r="O3465" s="2" t="s">
        <v>3868</v>
      </c>
      <c r="P3465" s="44" t="str">
        <f>VLOOKUP(I3465,Period!A:B,2,FALSE)</f>
        <v>2022H2</v>
      </c>
      <c r="Q3465" s="94">
        <f t="shared" si="649"/>
        <v>24.55</v>
      </c>
      <c r="R3465" s="44">
        <f t="shared" si="647"/>
        <v>30</v>
      </c>
      <c r="S3465" t="str">
        <f t="shared" si="656"/>
        <v>02 Sunny (10%-30%)</v>
      </c>
      <c r="T3465" s="92" t="str">
        <f t="shared" si="648"/>
        <v>44783L8-9_L1CDM-MLB-CLSHG4478302 Sunny (10%-30%)</v>
      </c>
      <c r="U3465" s="92">
        <f>IF(COUNTIF(T$2:T3464,T3465)&gt;=1,0,1)</f>
        <v>0</v>
      </c>
      <c r="V3465" s="95" t="s">
        <v>1182</v>
      </c>
      <c r="W3465" s="86">
        <f t="shared" si="650"/>
        <v>2022</v>
      </c>
      <c r="X3465" s="86" t="str">
        <f t="shared" si="651"/>
        <v>08</v>
      </c>
      <c r="Y3465" s="86">
        <f t="shared" si="652"/>
        <v>10</v>
      </c>
      <c r="Z3465" s="86" t="str">
        <f t="shared" si="653"/>
        <v>22</v>
      </c>
      <c r="AA3465" s="86" t="str">
        <f t="shared" si="654"/>
        <v>06</v>
      </c>
      <c r="AB3465" s="86" t="str">
        <f t="shared" si="655"/>
        <v>08</v>
      </c>
      <c r="AC3465" s="86" t="str">
        <f t="shared" si="657"/>
        <v>CLS_HG_2500X1254px_16m_L8-9_L1_20220810_30CC</v>
      </c>
      <c r="AD3465" s="41" t="s">
        <v>1183</v>
      </c>
    </row>
    <row r="3466" spans="2:30" x14ac:dyDescent="0.25">
      <c r="B3466" s="92" t="s">
        <v>3876</v>
      </c>
      <c r="C3466" s="92" t="s">
        <v>3817</v>
      </c>
      <c r="D3466" s="93" t="s">
        <v>3999</v>
      </c>
      <c r="E3466" s="44" t="b">
        <v>1</v>
      </c>
      <c r="F3466" s="44" t="s">
        <v>3813</v>
      </c>
      <c r="G3466" s="93" t="s">
        <v>12</v>
      </c>
      <c r="H3466" s="92" t="s">
        <v>73</v>
      </c>
      <c r="I3466" s="81">
        <v>44782</v>
      </c>
      <c r="J3466" s="44">
        <v>27.7</v>
      </c>
      <c r="K3466" s="2" t="s">
        <v>4109</v>
      </c>
      <c r="L3466" s="94">
        <v>58.9</v>
      </c>
      <c r="M3466" t="s">
        <v>3869</v>
      </c>
      <c r="N3466" s="44" t="s">
        <v>85</v>
      </c>
      <c r="O3466" s="2" t="s">
        <v>3868</v>
      </c>
      <c r="P3466" s="44" t="str">
        <f>VLOOKUP(I3466,Period!A:B,2,FALSE)</f>
        <v>2022H2</v>
      </c>
      <c r="Q3466" s="94">
        <f t="shared" si="649"/>
        <v>51.2</v>
      </c>
      <c r="R3466" s="44">
        <f t="shared" si="647"/>
        <v>60</v>
      </c>
      <c r="S3466" t="str">
        <f t="shared" si="656"/>
        <v>03 Cloudy (40%-90%)</v>
      </c>
      <c r="T3466" s="92" t="str">
        <f t="shared" si="648"/>
        <v>44782L8-9_L1CDM-MLB-CLSHG4478203 Cloudy (40%-90%)</v>
      </c>
      <c r="U3466" s="92">
        <f>IF(COUNTIF(T$2:T3465,T3466)&gt;=1,0,1)</f>
        <v>1</v>
      </c>
      <c r="V3466" s="95" t="s">
        <v>1182</v>
      </c>
      <c r="W3466" s="86">
        <f t="shared" si="650"/>
        <v>2022</v>
      </c>
      <c r="X3466" s="86" t="str">
        <f t="shared" si="651"/>
        <v>08</v>
      </c>
      <c r="Y3466" s="86" t="str">
        <f t="shared" si="652"/>
        <v>09</v>
      </c>
      <c r="Z3466" s="86" t="str">
        <f t="shared" si="653"/>
        <v>22</v>
      </c>
      <c r="AA3466" s="86" t="str">
        <f t="shared" si="654"/>
        <v>12</v>
      </c>
      <c r="AB3466" s="86" t="str">
        <f t="shared" si="655"/>
        <v>22</v>
      </c>
      <c r="AC3466" s="86" t="str">
        <f t="shared" si="657"/>
        <v>CLS_HG_2500X1254px_16m_L8-9_L1_20220809_60CC</v>
      </c>
      <c r="AD3466" s="41" t="s">
        <v>1183</v>
      </c>
    </row>
    <row r="3467" spans="2:30" x14ac:dyDescent="0.25">
      <c r="B3467" s="92" t="s">
        <v>3876</v>
      </c>
      <c r="C3467" s="92" t="s">
        <v>3817</v>
      </c>
      <c r="D3467" s="93" t="s">
        <v>3999</v>
      </c>
      <c r="E3467" s="44" t="b">
        <v>1</v>
      </c>
      <c r="F3467" s="44" t="s">
        <v>3813</v>
      </c>
      <c r="G3467" s="93" t="s">
        <v>12</v>
      </c>
      <c r="H3467" s="92" t="s">
        <v>73</v>
      </c>
      <c r="I3467" s="81">
        <v>44782</v>
      </c>
      <c r="J3467" s="44">
        <v>29</v>
      </c>
      <c r="K3467" s="2" t="s">
        <v>4110</v>
      </c>
      <c r="L3467" s="94">
        <v>43.5</v>
      </c>
      <c r="M3467" t="s">
        <v>3869</v>
      </c>
      <c r="N3467" s="44" t="s">
        <v>85</v>
      </c>
      <c r="O3467" s="2" t="s">
        <v>3868</v>
      </c>
      <c r="P3467" s="44" t="str">
        <f>VLOOKUP(I3467,Period!A:B,2,FALSE)</f>
        <v>2022H2</v>
      </c>
      <c r="Q3467" s="94">
        <f t="shared" si="649"/>
        <v>51.2</v>
      </c>
      <c r="R3467" s="44">
        <f t="shared" si="647"/>
        <v>60</v>
      </c>
      <c r="S3467" t="str">
        <f t="shared" si="656"/>
        <v>03 Cloudy (40%-90%)</v>
      </c>
      <c r="T3467" s="92" t="str">
        <f t="shared" si="648"/>
        <v>44782L8-9_L1CDM-MLB-CLSHG4478203 Cloudy (40%-90%)</v>
      </c>
      <c r="U3467" s="92">
        <f>IF(COUNTIF(T$2:T3466,T3467)&gt;=1,0,1)</f>
        <v>0</v>
      </c>
      <c r="V3467" s="95" t="s">
        <v>1182</v>
      </c>
      <c r="W3467" s="86">
        <f t="shared" si="650"/>
        <v>2022</v>
      </c>
      <c r="X3467" s="86" t="str">
        <f t="shared" si="651"/>
        <v>08</v>
      </c>
      <c r="Y3467" s="86" t="str">
        <f t="shared" si="652"/>
        <v>09</v>
      </c>
      <c r="Z3467" s="86" t="str">
        <f t="shared" si="653"/>
        <v>22</v>
      </c>
      <c r="AA3467" s="86" t="str">
        <f t="shared" si="654"/>
        <v>11</v>
      </c>
      <c r="AB3467" s="86" t="str">
        <f t="shared" si="655"/>
        <v>58</v>
      </c>
      <c r="AC3467" s="86" t="str">
        <f t="shared" si="657"/>
        <v>CLS_HG_2500X1254px_16m_L8-9_L1_20220809_60CC</v>
      </c>
      <c r="AD3467" s="41" t="s">
        <v>1183</v>
      </c>
    </row>
    <row r="3468" spans="2:30" x14ac:dyDescent="0.25">
      <c r="B3468" s="92" t="s">
        <v>3876</v>
      </c>
      <c r="C3468" s="92" t="s">
        <v>3817</v>
      </c>
      <c r="D3468" s="93" t="s">
        <v>3999</v>
      </c>
      <c r="E3468" s="44" t="b">
        <v>1</v>
      </c>
      <c r="F3468" s="44" t="s">
        <v>3813</v>
      </c>
      <c r="G3468" s="93" t="s">
        <v>12</v>
      </c>
      <c r="H3468" s="92" t="s">
        <v>73</v>
      </c>
      <c r="I3468" s="81">
        <v>44775</v>
      </c>
      <c r="J3468" s="44">
        <v>25.9</v>
      </c>
      <c r="K3468" s="2" t="s">
        <v>4091</v>
      </c>
      <c r="L3468" s="94">
        <v>29.9</v>
      </c>
      <c r="M3468" t="s">
        <v>3869</v>
      </c>
      <c r="N3468" s="44" t="s">
        <v>85</v>
      </c>
      <c r="O3468" s="2" t="s">
        <v>3868</v>
      </c>
      <c r="P3468" s="44" t="str">
        <f>VLOOKUP(I3468,Period!A:B,2,FALSE)</f>
        <v>2022H2</v>
      </c>
      <c r="Q3468" s="94">
        <f t="shared" si="649"/>
        <v>51</v>
      </c>
      <c r="R3468" s="44">
        <f t="shared" si="647"/>
        <v>60</v>
      </c>
      <c r="S3468" t="str">
        <f t="shared" si="656"/>
        <v>03 Cloudy (40%-90%)</v>
      </c>
      <c r="T3468" s="92" t="str">
        <f t="shared" si="648"/>
        <v>44775L8-9_L1CDM-MLB-CLSHG4477503 Cloudy (40%-90%)</v>
      </c>
      <c r="U3468" s="92">
        <f>IF(COUNTIF(T$2:T3467,T3468)&gt;=1,0,1)</f>
        <v>1</v>
      </c>
      <c r="V3468" s="95" t="s">
        <v>1182</v>
      </c>
      <c r="W3468" s="86">
        <f t="shared" si="650"/>
        <v>2022</v>
      </c>
      <c r="X3468" s="86" t="str">
        <f t="shared" si="651"/>
        <v>08</v>
      </c>
      <c r="Y3468" s="86" t="str">
        <f t="shared" si="652"/>
        <v>02</v>
      </c>
      <c r="Z3468" s="86" t="str">
        <f t="shared" si="653"/>
        <v>22</v>
      </c>
      <c r="AA3468" s="86" t="str">
        <f t="shared" si="654"/>
        <v>06</v>
      </c>
      <c r="AB3468" s="86" t="str">
        <f t="shared" si="655"/>
        <v>07</v>
      </c>
      <c r="AC3468" s="86" t="str">
        <f t="shared" si="657"/>
        <v>CLS_HG_2500X1254px_16m_L8-9_L1_20220802_60CC</v>
      </c>
      <c r="AD3468" s="41" t="s">
        <v>1183</v>
      </c>
    </row>
    <row r="3469" spans="2:30" x14ac:dyDescent="0.25">
      <c r="B3469" s="92" t="s">
        <v>3876</v>
      </c>
      <c r="C3469" s="92" t="s">
        <v>3817</v>
      </c>
      <c r="D3469" s="93" t="s">
        <v>3999</v>
      </c>
      <c r="E3469" s="44" t="b">
        <v>1</v>
      </c>
      <c r="F3469" s="44" t="s">
        <v>3813</v>
      </c>
      <c r="G3469" s="93" t="s">
        <v>12</v>
      </c>
      <c r="H3469" s="92" t="s">
        <v>73</v>
      </c>
      <c r="I3469" s="81">
        <v>44775</v>
      </c>
      <c r="J3469" s="44">
        <v>27.2</v>
      </c>
      <c r="K3469" s="2" t="s">
        <v>4111</v>
      </c>
      <c r="L3469" s="94">
        <v>72.099999999999994</v>
      </c>
      <c r="M3469" t="s">
        <v>3869</v>
      </c>
      <c r="N3469" s="44" t="s">
        <v>85</v>
      </c>
      <c r="O3469" s="2" t="s">
        <v>3868</v>
      </c>
      <c r="P3469" s="44" t="str">
        <f>VLOOKUP(I3469,Period!A:B,2,FALSE)</f>
        <v>2022H2</v>
      </c>
      <c r="Q3469" s="94">
        <f t="shared" si="649"/>
        <v>51</v>
      </c>
      <c r="R3469" s="44">
        <f t="shared" si="647"/>
        <v>60</v>
      </c>
      <c r="S3469" t="str">
        <f t="shared" si="656"/>
        <v>03 Cloudy (40%-90%)</v>
      </c>
      <c r="T3469" s="92" t="str">
        <f t="shared" si="648"/>
        <v>44775L8-9_L1CDM-MLB-CLSHG4477503 Cloudy (40%-90%)</v>
      </c>
      <c r="U3469" s="92">
        <f>IF(COUNTIF(T$2:T3468,T3469)&gt;=1,0,1)</f>
        <v>0</v>
      </c>
      <c r="V3469" s="95" t="s">
        <v>1182</v>
      </c>
      <c r="W3469" s="86">
        <f t="shared" si="650"/>
        <v>2022</v>
      </c>
      <c r="X3469" s="86" t="str">
        <f t="shared" si="651"/>
        <v>08</v>
      </c>
      <c r="Y3469" s="86" t="str">
        <f t="shared" si="652"/>
        <v>02</v>
      </c>
      <c r="Z3469" s="86" t="str">
        <f t="shared" si="653"/>
        <v>22</v>
      </c>
      <c r="AA3469" s="86" t="str">
        <f t="shared" si="654"/>
        <v>05</v>
      </c>
      <c r="AB3469" s="86" t="str">
        <f t="shared" si="655"/>
        <v>43</v>
      </c>
      <c r="AC3469" s="86" t="str">
        <f t="shared" si="657"/>
        <v>CLS_HG_2500X1254px_16m_L8-9_L1_20220802_60CC</v>
      </c>
      <c r="AD3469" s="41" t="s">
        <v>1183</v>
      </c>
    </row>
    <row r="3470" spans="2:30" x14ac:dyDescent="0.25">
      <c r="B3470" s="92" t="s">
        <v>3876</v>
      </c>
      <c r="C3470" s="92" t="s">
        <v>3817</v>
      </c>
      <c r="D3470" s="93" t="s">
        <v>3999</v>
      </c>
      <c r="E3470" s="44" t="b">
        <v>1</v>
      </c>
      <c r="F3470" s="44" t="s">
        <v>3813</v>
      </c>
      <c r="G3470" s="93" t="s">
        <v>12</v>
      </c>
      <c r="H3470" s="92" t="s">
        <v>73</v>
      </c>
      <c r="I3470" s="96">
        <v>44774</v>
      </c>
      <c r="J3470" s="44">
        <v>25.8</v>
      </c>
      <c r="K3470" s="2" t="s">
        <v>4092</v>
      </c>
      <c r="L3470" s="94">
        <v>92</v>
      </c>
      <c r="M3470" t="s">
        <v>3869</v>
      </c>
      <c r="N3470" s="44" t="s">
        <v>85</v>
      </c>
      <c r="O3470" s="2" t="s">
        <v>3868</v>
      </c>
      <c r="P3470" s="44" t="str">
        <f>VLOOKUP(I3470,Period!A:B,2,FALSE)</f>
        <v>2022H2</v>
      </c>
      <c r="Q3470" s="94">
        <f t="shared" si="649"/>
        <v>94.95</v>
      </c>
      <c r="R3470" s="44">
        <f t="shared" si="647"/>
        <v>100</v>
      </c>
      <c r="S3470" t="str">
        <f t="shared" si="656"/>
        <v>04 Overcast (100%)</v>
      </c>
      <c r="T3470" s="92" t="str">
        <f t="shared" si="648"/>
        <v>44774L8-9_L1CDM-MLB-CLSHG4477404 Overcast (100%)</v>
      </c>
      <c r="U3470" s="92">
        <f>IF(COUNTIF(T$2:T3469,T3470)&gt;=1,0,1)</f>
        <v>1</v>
      </c>
      <c r="V3470" s="95" t="s">
        <v>1182</v>
      </c>
      <c r="W3470" s="86">
        <f t="shared" si="650"/>
        <v>2022</v>
      </c>
      <c r="X3470" s="86" t="str">
        <f t="shared" si="651"/>
        <v>08</v>
      </c>
      <c r="Y3470" s="86" t="str">
        <f t="shared" si="652"/>
        <v>01</v>
      </c>
      <c r="Z3470" s="86" t="str">
        <f t="shared" si="653"/>
        <v>22</v>
      </c>
      <c r="AA3470" s="86" t="str">
        <f t="shared" si="654"/>
        <v>12</v>
      </c>
      <c r="AB3470" s="86" t="str">
        <f t="shared" si="655"/>
        <v>38</v>
      </c>
      <c r="AC3470" s="86" t="str">
        <f t="shared" si="657"/>
        <v>CLS_HG_2500X1254px_16m_L8-9_L1_20220801_100CC</v>
      </c>
      <c r="AD3470" s="41" t="s">
        <v>1183</v>
      </c>
    </row>
    <row r="3471" spans="2:30" x14ac:dyDescent="0.25">
      <c r="B3471" s="92" t="s">
        <v>3876</v>
      </c>
      <c r="C3471" s="92" t="s">
        <v>3817</v>
      </c>
      <c r="D3471" s="93" t="s">
        <v>3999</v>
      </c>
      <c r="E3471" s="44" t="b">
        <v>1</v>
      </c>
      <c r="F3471" s="44" t="s">
        <v>3813</v>
      </c>
      <c r="G3471" s="93" t="s">
        <v>12</v>
      </c>
      <c r="H3471" s="92" t="s">
        <v>73</v>
      </c>
      <c r="I3471" s="96">
        <v>44774</v>
      </c>
      <c r="J3471" s="44">
        <v>27.1</v>
      </c>
      <c r="K3471" s="2" t="s">
        <v>4093</v>
      </c>
      <c r="L3471" s="94">
        <v>97.9</v>
      </c>
      <c r="M3471" t="s">
        <v>3869</v>
      </c>
      <c r="N3471" s="44" t="s">
        <v>85</v>
      </c>
      <c r="O3471" s="2" t="s">
        <v>3868</v>
      </c>
      <c r="P3471" s="44" t="str">
        <f>VLOOKUP(I3471,Period!A:B,2,FALSE)</f>
        <v>2022H2</v>
      </c>
      <c r="Q3471" s="94">
        <f t="shared" si="649"/>
        <v>94.95</v>
      </c>
      <c r="R3471" s="44">
        <f t="shared" si="647"/>
        <v>100</v>
      </c>
      <c r="S3471" t="str">
        <f t="shared" si="656"/>
        <v>04 Overcast (100%)</v>
      </c>
      <c r="T3471" s="92" t="str">
        <f t="shared" si="648"/>
        <v>44774L8-9_L1CDM-MLB-CLSHG4477404 Overcast (100%)</v>
      </c>
      <c r="U3471" s="92">
        <f>IF(COUNTIF(T$2:T3470,T3471)&gt;=1,0,1)</f>
        <v>0</v>
      </c>
      <c r="V3471" s="95" t="s">
        <v>1182</v>
      </c>
      <c r="W3471" s="86">
        <f t="shared" si="650"/>
        <v>2022</v>
      </c>
      <c r="X3471" s="86" t="str">
        <f t="shared" si="651"/>
        <v>08</v>
      </c>
      <c r="Y3471" s="86" t="str">
        <f t="shared" si="652"/>
        <v>01</v>
      </c>
      <c r="Z3471" s="86" t="str">
        <f t="shared" si="653"/>
        <v>22</v>
      </c>
      <c r="AA3471" s="86" t="str">
        <f t="shared" si="654"/>
        <v>12</v>
      </c>
      <c r="AB3471" s="86" t="str">
        <f t="shared" si="655"/>
        <v>14</v>
      </c>
      <c r="AC3471" s="86" t="str">
        <f t="shared" si="657"/>
        <v>CLS_HG_2500X1254px_16m_L8-9_L1_20220801_100CC</v>
      </c>
      <c r="AD3471" s="41" t="s">
        <v>1183</v>
      </c>
    </row>
    <row r="3472" spans="2:30" x14ac:dyDescent="0.25">
      <c r="B3472" s="92" t="s">
        <v>3876</v>
      </c>
      <c r="C3472" s="92" t="s">
        <v>3817</v>
      </c>
      <c r="D3472" s="93" t="s">
        <v>3999</v>
      </c>
      <c r="E3472" s="44" t="b">
        <v>1</v>
      </c>
      <c r="F3472" s="44" t="s">
        <v>3813</v>
      </c>
      <c r="G3472" s="93" t="s">
        <v>12</v>
      </c>
      <c r="H3472" s="92" t="s">
        <v>73</v>
      </c>
      <c r="I3472" s="96">
        <v>44767</v>
      </c>
      <c r="J3472" s="44">
        <v>24.3</v>
      </c>
      <c r="K3472" s="2" t="s">
        <v>4112</v>
      </c>
      <c r="L3472" s="94">
        <v>28.4</v>
      </c>
      <c r="M3472" t="s">
        <v>3869</v>
      </c>
      <c r="N3472" s="44" t="s">
        <v>85</v>
      </c>
      <c r="O3472" s="2" t="s">
        <v>3868</v>
      </c>
      <c r="P3472" s="44" t="str">
        <f>VLOOKUP(I3472,Period!A:B,2,FALSE)</f>
        <v>2022H2</v>
      </c>
      <c r="Q3472" s="94">
        <f t="shared" si="649"/>
        <v>20.65</v>
      </c>
      <c r="R3472" s="44">
        <f t="shared" si="647"/>
        <v>30</v>
      </c>
      <c r="S3472" t="str">
        <f t="shared" si="656"/>
        <v>02 Sunny (10%-30%)</v>
      </c>
      <c r="T3472" s="92" t="str">
        <f t="shared" si="648"/>
        <v>44767L8-9_L1CDM-MLB-CLSHG4476702 Sunny (10%-30%)</v>
      </c>
      <c r="U3472" s="92">
        <f>IF(COUNTIF(T$2:T3471,T3472)&gt;=1,0,1)</f>
        <v>1</v>
      </c>
      <c r="V3472" s="95" t="s">
        <v>1182</v>
      </c>
      <c r="W3472" s="86">
        <f t="shared" si="650"/>
        <v>2022</v>
      </c>
      <c r="X3472" s="86" t="str">
        <f t="shared" si="651"/>
        <v>07</v>
      </c>
      <c r="Y3472" s="86">
        <f t="shared" si="652"/>
        <v>25</v>
      </c>
      <c r="Z3472" s="86" t="str">
        <f t="shared" si="653"/>
        <v>22</v>
      </c>
      <c r="AA3472" s="86" t="str">
        <f t="shared" si="654"/>
        <v>06</v>
      </c>
      <c r="AB3472" s="86" t="str">
        <f t="shared" si="655"/>
        <v>23</v>
      </c>
      <c r="AC3472" s="86" t="str">
        <f t="shared" si="657"/>
        <v>CLS_HG_2500X1254px_16m_L8-9_L1_20220725_30CC</v>
      </c>
      <c r="AD3472" s="41" t="s">
        <v>1183</v>
      </c>
    </row>
    <row r="3473" spans="2:30" x14ac:dyDescent="0.25">
      <c r="B3473" s="92" t="s">
        <v>3876</v>
      </c>
      <c r="C3473" s="92" t="s">
        <v>3817</v>
      </c>
      <c r="D3473" s="93" t="s">
        <v>3999</v>
      </c>
      <c r="E3473" s="44" t="b">
        <v>1</v>
      </c>
      <c r="F3473" s="44" t="s">
        <v>3813</v>
      </c>
      <c r="G3473" s="93" t="s">
        <v>12</v>
      </c>
      <c r="H3473" s="92" t="s">
        <v>73</v>
      </c>
      <c r="I3473" s="96">
        <v>44767</v>
      </c>
      <c r="J3473" s="44">
        <v>25.6</v>
      </c>
      <c r="K3473" s="2" t="s">
        <v>4038</v>
      </c>
      <c r="L3473" s="94">
        <v>12.9</v>
      </c>
      <c r="M3473" t="s">
        <v>3869</v>
      </c>
      <c r="N3473" s="44" t="s">
        <v>85</v>
      </c>
      <c r="O3473" s="2" t="s">
        <v>3868</v>
      </c>
      <c r="P3473" s="44" t="str">
        <f>VLOOKUP(I3473,Period!A:B,2,FALSE)</f>
        <v>2022H2</v>
      </c>
      <c r="Q3473" s="94">
        <f t="shared" si="649"/>
        <v>20.65</v>
      </c>
      <c r="R3473" s="44">
        <f t="shared" si="647"/>
        <v>30</v>
      </c>
      <c r="S3473" t="str">
        <f t="shared" si="656"/>
        <v>02 Sunny (10%-30%)</v>
      </c>
      <c r="T3473" s="92" t="str">
        <f t="shared" si="648"/>
        <v>44767L8-9_L1CDM-MLB-CLSHG4476702 Sunny (10%-30%)</v>
      </c>
      <c r="U3473" s="92">
        <f>IF(COUNTIF(T$2:T3472,T3473)&gt;=1,0,1)</f>
        <v>0</v>
      </c>
      <c r="V3473" s="95" t="s">
        <v>1182</v>
      </c>
      <c r="W3473" s="86">
        <f t="shared" si="650"/>
        <v>2022</v>
      </c>
      <c r="X3473" s="86" t="str">
        <f t="shared" si="651"/>
        <v>07</v>
      </c>
      <c r="Y3473" s="86">
        <f t="shared" si="652"/>
        <v>25</v>
      </c>
      <c r="Z3473" s="86" t="str">
        <f t="shared" si="653"/>
        <v>22</v>
      </c>
      <c r="AA3473" s="86" t="str">
        <f t="shared" si="654"/>
        <v>05</v>
      </c>
      <c r="AB3473" s="86" t="str">
        <f t="shared" si="655"/>
        <v>59</v>
      </c>
      <c r="AC3473" s="86" t="str">
        <f t="shared" si="657"/>
        <v>CLS_HG_2500X1254px_16m_L8-9_L1_20220725_30CC</v>
      </c>
      <c r="AD3473" s="41" t="s">
        <v>1183</v>
      </c>
    </row>
    <row r="3474" spans="2:30" x14ac:dyDescent="0.25">
      <c r="B3474" s="92" t="s">
        <v>3876</v>
      </c>
      <c r="C3474" s="92" t="s">
        <v>3817</v>
      </c>
      <c r="D3474" s="93" t="s">
        <v>3999</v>
      </c>
      <c r="E3474" s="44" t="b">
        <v>1</v>
      </c>
      <c r="F3474" s="44" t="s">
        <v>3813</v>
      </c>
      <c r="G3474" s="93" t="s">
        <v>12</v>
      </c>
      <c r="H3474" s="92" t="s">
        <v>73</v>
      </c>
      <c r="I3474" s="81">
        <v>44766</v>
      </c>
      <c r="J3474" s="44">
        <v>24</v>
      </c>
      <c r="K3474" s="2" t="s">
        <v>4046</v>
      </c>
      <c r="L3474" s="94">
        <v>92.6</v>
      </c>
      <c r="M3474" t="s">
        <v>3869</v>
      </c>
      <c r="N3474" s="44" t="s">
        <v>85</v>
      </c>
      <c r="O3474" s="2" t="s">
        <v>3868</v>
      </c>
      <c r="P3474" s="44" t="str">
        <f>VLOOKUP(I3474,Period!A:B,2,FALSE)</f>
        <v>2022H2</v>
      </c>
      <c r="Q3474" s="94">
        <f t="shared" si="649"/>
        <v>86.15</v>
      </c>
      <c r="R3474" s="44">
        <f t="shared" si="647"/>
        <v>90</v>
      </c>
      <c r="S3474" t="str">
        <f t="shared" si="656"/>
        <v>03 Cloudy (40%-90%)</v>
      </c>
      <c r="T3474" s="92" t="str">
        <f t="shared" si="648"/>
        <v>44766L8-9_L1CDM-MLB-CLSHG4476603 Cloudy (40%-90%)</v>
      </c>
      <c r="U3474" s="92">
        <f>IF(COUNTIF(T$2:T3473,T3474)&gt;=1,0,1)</f>
        <v>1</v>
      </c>
      <c r="V3474" s="95" t="s">
        <v>1182</v>
      </c>
      <c r="W3474" s="86">
        <f t="shared" si="650"/>
        <v>2022</v>
      </c>
      <c r="X3474" s="86" t="str">
        <f t="shared" si="651"/>
        <v>07</v>
      </c>
      <c r="Y3474" s="86">
        <f t="shared" si="652"/>
        <v>24</v>
      </c>
      <c r="Z3474" s="86" t="str">
        <f t="shared" si="653"/>
        <v>22</v>
      </c>
      <c r="AA3474" s="86" t="str">
        <f t="shared" si="654"/>
        <v>12</v>
      </c>
      <c r="AB3474" s="86" t="str">
        <f t="shared" si="655"/>
        <v>11</v>
      </c>
      <c r="AC3474" s="86" t="str">
        <f t="shared" si="657"/>
        <v>CLS_HG_2500X1254px_16m_L8-9_L1_20220724_90CC</v>
      </c>
      <c r="AD3474" s="41" t="s">
        <v>1183</v>
      </c>
    </row>
    <row r="3475" spans="2:30" x14ac:dyDescent="0.25">
      <c r="B3475" s="92" t="s">
        <v>3876</v>
      </c>
      <c r="C3475" s="92" t="s">
        <v>3817</v>
      </c>
      <c r="D3475" s="93" t="s">
        <v>3999</v>
      </c>
      <c r="E3475" s="44" t="b">
        <v>1</v>
      </c>
      <c r="F3475" s="44" t="s">
        <v>3813</v>
      </c>
      <c r="G3475" s="93" t="s">
        <v>12</v>
      </c>
      <c r="H3475" s="92" t="s">
        <v>73</v>
      </c>
      <c r="I3475" s="81">
        <v>44766</v>
      </c>
      <c r="J3475" s="44">
        <v>25.4</v>
      </c>
      <c r="K3475" s="2" t="s">
        <v>4047</v>
      </c>
      <c r="L3475" s="94">
        <v>79.7</v>
      </c>
      <c r="M3475" t="s">
        <v>3869</v>
      </c>
      <c r="N3475" s="44" t="s">
        <v>85</v>
      </c>
      <c r="O3475" s="2" t="s">
        <v>3868</v>
      </c>
      <c r="P3475" s="44" t="str">
        <f>VLOOKUP(I3475,Period!A:B,2,FALSE)</f>
        <v>2022H2</v>
      </c>
      <c r="Q3475" s="94">
        <f t="shared" si="649"/>
        <v>86.15</v>
      </c>
      <c r="R3475" s="44">
        <f t="shared" si="647"/>
        <v>90</v>
      </c>
      <c r="S3475" t="str">
        <f t="shared" si="656"/>
        <v>03 Cloudy (40%-90%)</v>
      </c>
      <c r="T3475" s="92" t="str">
        <f t="shared" si="648"/>
        <v>44766L8-9_L1CDM-MLB-CLSHG4476603 Cloudy (40%-90%)</v>
      </c>
      <c r="U3475" s="92">
        <f>IF(COUNTIF(T$2:T3474,T3475)&gt;=1,0,1)</f>
        <v>0</v>
      </c>
      <c r="V3475" s="95" t="s">
        <v>1182</v>
      </c>
      <c r="W3475" s="86">
        <f t="shared" si="650"/>
        <v>2022</v>
      </c>
      <c r="X3475" s="86" t="str">
        <f t="shared" si="651"/>
        <v>07</v>
      </c>
      <c r="Y3475" s="86">
        <f t="shared" si="652"/>
        <v>24</v>
      </c>
      <c r="Z3475" s="86" t="str">
        <f t="shared" si="653"/>
        <v>22</v>
      </c>
      <c r="AA3475" s="86" t="str">
        <f t="shared" si="654"/>
        <v>11</v>
      </c>
      <c r="AB3475" s="86" t="str">
        <f t="shared" si="655"/>
        <v>47</v>
      </c>
      <c r="AC3475" s="86" t="str">
        <f t="shared" si="657"/>
        <v>CLS_HG_2500X1254px_16m_L8-9_L1_20220724_90CC</v>
      </c>
      <c r="AD3475" s="41" t="s">
        <v>1183</v>
      </c>
    </row>
    <row r="3476" spans="2:30" x14ac:dyDescent="0.25">
      <c r="B3476" s="92" t="s">
        <v>3876</v>
      </c>
      <c r="C3476" s="92" t="s">
        <v>3817</v>
      </c>
      <c r="D3476" s="93" t="s">
        <v>3999</v>
      </c>
      <c r="E3476" s="44" t="b">
        <v>1</v>
      </c>
      <c r="F3476" s="44" t="s">
        <v>3813</v>
      </c>
      <c r="G3476" s="93" t="s">
        <v>12</v>
      </c>
      <c r="H3476" s="92" t="s">
        <v>73</v>
      </c>
      <c r="I3476" s="81">
        <v>44759</v>
      </c>
      <c r="J3476" s="44">
        <v>22.9</v>
      </c>
      <c r="K3476" s="2" t="s">
        <v>4113</v>
      </c>
      <c r="L3476" s="94">
        <v>99.1</v>
      </c>
      <c r="M3476" t="s">
        <v>3869</v>
      </c>
      <c r="N3476" s="44" t="s">
        <v>85</v>
      </c>
      <c r="O3476" s="2" t="s">
        <v>3868</v>
      </c>
      <c r="P3476" s="44" t="str">
        <f>VLOOKUP(I3476,Period!A:B,2,FALSE)</f>
        <v>2022H2</v>
      </c>
      <c r="Q3476" s="94">
        <f t="shared" si="649"/>
        <v>91.8</v>
      </c>
      <c r="R3476" s="44">
        <f t="shared" si="647"/>
        <v>100</v>
      </c>
      <c r="S3476" t="str">
        <f t="shared" si="656"/>
        <v>04 Overcast (100%)</v>
      </c>
      <c r="T3476" s="92" t="str">
        <f t="shared" si="648"/>
        <v>44759L8-9_L1CDM-MLB-CLSHG4475904 Overcast (100%)</v>
      </c>
      <c r="U3476" s="92">
        <f>IF(COUNTIF(T$2:T3475,T3476)&gt;=1,0,1)</f>
        <v>1</v>
      </c>
      <c r="V3476" s="95" t="s">
        <v>1182</v>
      </c>
      <c r="W3476" s="86">
        <f t="shared" si="650"/>
        <v>2022</v>
      </c>
      <c r="X3476" s="86" t="str">
        <f t="shared" si="651"/>
        <v>07</v>
      </c>
      <c r="Y3476" s="86">
        <f t="shared" si="652"/>
        <v>17</v>
      </c>
      <c r="Z3476" s="86" t="str">
        <f t="shared" si="653"/>
        <v>22</v>
      </c>
      <c r="AA3476" s="86" t="str">
        <f t="shared" si="654"/>
        <v>05</v>
      </c>
      <c r="AB3476" s="86" t="str">
        <f t="shared" si="655"/>
        <v>53</v>
      </c>
      <c r="AC3476" s="86" t="str">
        <f t="shared" si="657"/>
        <v>CLS_HG_2500X1254px_16m_L8-9_L1_20220717_100CC</v>
      </c>
      <c r="AD3476" s="41" t="s">
        <v>1183</v>
      </c>
    </row>
    <row r="3477" spans="2:30" x14ac:dyDescent="0.25">
      <c r="B3477" s="92" t="s">
        <v>3876</v>
      </c>
      <c r="C3477" s="92" t="s">
        <v>3817</v>
      </c>
      <c r="D3477" s="93" t="s">
        <v>3999</v>
      </c>
      <c r="E3477" s="44" t="b">
        <v>1</v>
      </c>
      <c r="F3477" s="44" t="s">
        <v>3813</v>
      </c>
      <c r="G3477" s="93" t="s">
        <v>12</v>
      </c>
      <c r="H3477" s="92" t="s">
        <v>73</v>
      </c>
      <c r="I3477" s="81">
        <v>44759</v>
      </c>
      <c r="J3477" s="44">
        <v>24.2</v>
      </c>
      <c r="K3477" s="2" t="s">
        <v>4012</v>
      </c>
      <c r="L3477" s="94">
        <v>84.5</v>
      </c>
      <c r="M3477" t="s">
        <v>3869</v>
      </c>
      <c r="N3477" s="44" t="s">
        <v>85</v>
      </c>
      <c r="O3477" s="2" t="s">
        <v>3868</v>
      </c>
      <c r="P3477" s="44" t="str">
        <f>VLOOKUP(I3477,Period!A:B,2,FALSE)</f>
        <v>2022H2</v>
      </c>
      <c r="Q3477" s="94">
        <f t="shared" si="649"/>
        <v>91.8</v>
      </c>
      <c r="R3477" s="44">
        <f t="shared" si="647"/>
        <v>100</v>
      </c>
      <c r="S3477" t="str">
        <f t="shared" si="656"/>
        <v>04 Overcast (100%)</v>
      </c>
      <c r="T3477" s="92" t="str">
        <f t="shared" si="648"/>
        <v>44759L8-9_L1CDM-MLB-CLSHG4475904 Overcast (100%)</v>
      </c>
      <c r="U3477" s="92">
        <f>IF(COUNTIF(T$2:T3476,T3477)&gt;=1,0,1)</f>
        <v>0</v>
      </c>
      <c r="V3477" s="95" t="s">
        <v>1182</v>
      </c>
      <c r="W3477" s="86">
        <f t="shared" si="650"/>
        <v>2022</v>
      </c>
      <c r="X3477" s="86" t="str">
        <f t="shared" si="651"/>
        <v>07</v>
      </c>
      <c r="Y3477" s="86">
        <f t="shared" si="652"/>
        <v>17</v>
      </c>
      <c r="Z3477" s="86" t="str">
        <f t="shared" si="653"/>
        <v>22</v>
      </c>
      <c r="AA3477" s="86" t="str">
        <f t="shared" si="654"/>
        <v>05</v>
      </c>
      <c r="AB3477" s="86" t="str">
        <f t="shared" si="655"/>
        <v>29</v>
      </c>
      <c r="AC3477" s="86" t="str">
        <f t="shared" si="657"/>
        <v>CLS_HG_2500X1254px_16m_L8-9_L1_20220717_100CC</v>
      </c>
      <c r="AD3477" s="41" t="s">
        <v>1183</v>
      </c>
    </row>
    <row r="3478" spans="2:30" x14ac:dyDescent="0.25">
      <c r="B3478" s="92" t="s">
        <v>3876</v>
      </c>
      <c r="C3478" s="92" t="s">
        <v>3817</v>
      </c>
      <c r="D3478" s="93" t="s">
        <v>3999</v>
      </c>
      <c r="E3478" s="44" t="b">
        <v>1</v>
      </c>
      <c r="F3478" s="44" t="s">
        <v>3813</v>
      </c>
      <c r="G3478" s="93" t="s">
        <v>12</v>
      </c>
      <c r="H3478" s="92" t="s">
        <v>73</v>
      </c>
      <c r="I3478" s="96">
        <v>44758</v>
      </c>
      <c r="J3478" s="44">
        <v>22.8</v>
      </c>
      <c r="K3478" s="2" t="s">
        <v>4105</v>
      </c>
      <c r="L3478" s="94">
        <v>30.7</v>
      </c>
      <c r="M3478" t="s">
        <v>3869</v>
      </c>
      <c r="N3478" s="44" t="s">
        <v>85</v>
      </c>
      <c r="O3478" s="2" t="s">
        <v>3868</v>
      </c>
      <c r="P3478" s="44" t="str">
        <f>VLOOKUP(I3478,Period!A:B,2,FALSE)</f>
        <v>2022H2</v>
      </c>
      <c r="Q3478" s="94">
        <f t="shared" si="649"/>
        <v>24.049999999999997</v>
      </c>
      <c r="R3478" s="44">
        <f t="shared" si="647"/>
        <v>30</v>
      </c>
      <c r="S3478" t="str">
        <f t="shared" si="656"/>
        <v>02 Sunny (10%-30%)</v>
      </c>
      <c r="T3478" s="92" t="str">
        <f t="shared" si="648"/>
        <v>44758L8-9_L1CDM-MLB-CLSHG4475802 Sunny (10%-30%)</v>
      </c>
      <c r="U3478" s="92">
        <f>IF(COUNTIF(T$2:T3477,T3478)&gt;=1,0,1)</f>
        <v>1</v>
      </c>
      <c r="V3478" s="95" t="s">
        <v>1182</v>
      </c>
      <c r="W3478" s="86">
        <f t="shared" si="650"/>
        <v>2022</v>
      </c>
      <c r="X3478" s="86" t="str">
        <f t="shared" si="651"/>
        <v>07</v>
      </c>
      <c r="Y3478" s="86">
        <f t="shared" si="652"/>
        <v>16</v>
      </c>
      <c r="Z3478" s="86" t="str">
        <f t="shared" si="653"/>
        <v>22</v>
      </c>
      <c r="AA3478" s="86" t="str">
        <f t="shared" si="654"/>
        <v>12</v>
      </c>
      <c r="AB3478" s="86" t="str">
        <f t="shared" si="655"/>
        <v>26</v>
      </c>
      <c r="AC3478" s="86" t="str">
        <f t="shared" si="657"/>
        <v>CLS_HG_2500X1254px_16m_L8-9_L1_20220716_30CC</v>
      </c>
      <c r="AD3478" s="41" t="s">
        <v>1183</v>
      </c>
    </row>
    <row r="3479" spans="2:30" x14ac:dyDescent="0.25">
      <c r="B3479" s="92" t="s">
        <v>3876</v>
      </c>
      <c r="C3479" s="92" t="s">
        <v>3817</v>
      </c>
      <c r="D3479" s="93" t="s">
        <v>3999</v>
      </c>
      <c r="E3479" s="44" t="b">
        <v>1</v>
      </c>
      <c r="F3479" s="44" t="s">
        <v>3813</v>
      </c>
      <c r="G3479" s="93" t="s">
        <v>12</v>
      </c>
      <c r="H3479" s="92" t="s">
        <v>73</v>
      </c>
      <c r="I3479" s="96">
        <v>44758</v>
      </c>
      <c r="J3479" s="44">
        <v>24.1</v>
      </c>
      <c r="K3479" s="2" t="s">
        <v>4029</v>
      </c>
      <c r="L3479" s="94">
        <v>17.399999999999999</v>
      </c>
      <c r="M3479" t="s">
        <v>3869</v>
      </c>
      <c r="N3479" s="44" t="s">
        <v>85</v>
      </c>
      <c r="O3479" s="2" t="s">
        <v>3868</v>
      </c>
      <c r="P3479" s="44" t="str">
        <f>VLOOKUP(I3479,Period!A:B,2,FALSE)</f>
        <v>2022H2</v>
      </c>
      <c r="Q3479" s="94">
        <f t="shared" si="649"/>
        <v>24.049999999999997</v>
      </c>
      <c r="R3479" s="44">
        <f t="shared" si="647"/>
        <v>30</v>
      </c>
      <c r="S3479" t="str">
        <f t="shared" si="656"/>
        <v>02 Sunny (10%-30%)</v>
      </c>
      <c r="T3479" s="92" t="str">
        <f t="shared" si="648"/>
        <v>44758L8-9_L1CDM-MLB-CLSHG4475802 Sunny (10%-30%)</v>
      </c>
      <c r="U3479" s="92">
        <f>IF(COUNTIF(T$2:T3478,T3479)&gt;=1,0,1)</f>
        <v>0</v>
      </c>
      <c r="V3479" s="95" t="s">
        <v>1182</v>
      </c>
      <c r="W3479" s="86">
        <f t="shared" si="650"/>
        <v>2022</v>
      </c>
      <c r="X3479" s="86" t="str">
        <f t="shared" si="651"/>
        <v>07</v>
      </c>
      <c r="Y3479" s="86">
        <f t="shared" si="652"/>
        <v>16</v>
      </c>
      <c r="Z3479" s="86" t="str">
        <f t="shared" si="653"/>
        <v>22</v>
      </c>
      <c r="AA3479" s="86" t="str">
        <f t="shared" si="654"/>
        <v>12</v>
      </c>
      <c r="AB3479" s="86" t="str">
        <f t="shared" si="655"/>
        <v>03</v>
      </c>
      <c r="AC3479" s="86" t="str">
        <f t="shared" si="657"/>
        <v>CLS_HG_2500X1254px_16m_L8-9_L1_20220716_30CC</v>
      </c>
      <c r="AD3479" s="41" t="s">
        <v>1183</v>
      </c>
    </row>
    <row r="3480" spans="2:30" x14ac:dyDescent="0.25">
      <c r="B3480" s="92" t="s">
        <v>3876</v>
      </c>
      <c r="C3480" s="92" t="s">
        <v>3817</v>
      </c>
      <c r="D3480" s="93" t="s">
        <v>3999</v>
      </c>
      <c r="E3480" s="44" t="b">
        <v>1</v>
      </c>
      <c r="F3480" s="44" t="s">
        <v>3813</v>
      </c>
      <c r="G3480" s="93" t="s">
        <v>12</v>
      </c>
      <c r="H3480" s="92" t="s">
        <v>73</v>
      </c>
      <c r="I3480" s="96">
        <v>44751</v>
      </c>
      <c r="J3480" s="44">
        <v>22</v>
      </c>
      <c r="K3480" s="2" t="s">
        <v>4087</v>
      </c>
      <c r="L3480" s="94">
        <v>47.5</v>
      </c>
      <c r="M3480" t="s">
        <v>3869</v>
      </c>
      <c r="N3480" s="44" t="s">
        <v>85</v>
      </c>
      <c r="O3480" s="2" t="s">
        <v>3868</v>
      </c>
      <c r="P3480" s="44" t="str">
        <f>VLOOKUP(I3480,Period!A:B,2,FALSE)</f>
        <v>2022H2</v>
      </c>
      <c r="Q3480" s="94">
        <f t="shared" si="649"/>
        <v>69.650000000000006</v>
      </c>
      <c r="R3480" s="44">
        <f t="shared" si="647"/>
        <v>70</v>
      </c>
      <c r="S3480" t="str">
        <f t="shared" si="656"/>
        <v>03 Cloudy (40%-90%)</v>
      </c>
      <c r="T3480" s="92" t="str">
        <f t="shared" si="648"/>
        <v>44751L8-9_L1CDM-MLB-CLSHG4475103 Cloudy (40%-90%)</v>
      </c>
      <c r="U3480" s="92">
        <f>IF(COUNTIF(T$2:T3479,T3480)&gt;=1,0,1)</f>
        <v>1</v>
      </c>
      <c r="V3480" s="95" t="s">
        <v>1182</v>
      </c>
      <c r="W3480" s="86">
        <f t="shared" si="650"/>
        <v>2022</v>
      </c>
      <c r="X3480" s="86" t="str">
        <f t="shared" si="651"/>
        <v>07</v>
      </c>
      <c r="Y3480" s="86" t="str">
        <f t="shared" si="652"/>
        <v>09</v>
      </c>
      <c r="Z3480" s="86" t="str">
        <f t="shared" si="653"/>
        <v>22</v>
      </c>
      <c r="AA3480" s="86" t="str">
        <f t="shared" si="654"/>
        <v>06</v>
      </c>
      <c r="AB3480" s="86" t="str">
        <f t="shared" si="655"/>
        <v>16</v>
      </c>
      <c r="AC3480" s="86" t="str">
        <f t="shared" si="657"/>
        <v>CLS_HG_2500X1254px_16m_L8-9_L1_20220709_70CC</v>
      </c>
      <c r="AD3480" s="41" t="s">
        <v>1183</v>
      </c>
    </row>
    <row r="3481" spans="2:30" x14ac:dyDescent="0.25">
      <c r="B3481" s="92" t="s">
        <v>3876</v>
      </c>
      <c r="C3481" s="92" t="s">
        <v>3817</v>
      </c>
      <c r="D3481" s="93" t="s">
        <v>3999</v>
      </c>
      <c r="E3481" s="44" t="b">
        <v>1</v>
      </c>
      <c r="F3481" s="44" t="s">
        <v>3813</v>
      </c>
      <c r="G3481" s="93" t="s">
        <v>12</v>
      </c>
      <c r="H3481" s="92" t="s">
        <v>73</v>
      </c>
      <c r="I3481" s="96">
        <v>44751</v>
      </c>
      <c r="J3481" s="44">
        <v>23.3</v>
      </c>
      <c r="K3481" s="2" t="s">
        <v>4031</v>
      </c>
      <c r="L3481" s="94">
        <v>91.8</v>
      </c>
      <c r="M3481" t="s">
        <v>3869</v>
      </c>
      <c r="N3481" s="44" t="s">
        <v>85</v>
      </c>
      <c r="O3481" s="2" t="s">
        <v>3868</v>
      </c>
      <c r="P3481" s="44" t="str">
        <f>VLOOKUP(I3481,Period!A:B,2,FALSE)</f>
        <v>2022H2</v>
      </c>
      <c r="Q3481" s="94">
        <f t="shared" si="649"/>
        <v>69.650000000000006</v>
      </c>
      <c r="R3481" s="44">
        <f t="shared" si="647"/>
        <v>70</v>
      </c>
      <c r="S3481" t="str">
        <f t="shared" si="656"/>
        <v>03 Cloudy (40%-90%)</v>
      </c>
      <c r="T3481" s="92" t="str">
        <f t="shared" si="648"/>
        <v>44751L8-9_L1CDM-MLB-CLSHG4475103 Cloudy (40%-90%)</v>
      </c>
      <c r="U3481" s="92">
        <f>IF(COUNTIF(T$2:T3480,T3481)&gt;=1,0,1)</f>
        <v>0</v>
      </c>
      <c r="V3481" s="95" t="s">
        <v>1182</v>
      </c>
      <c r="W3481" s="86">
        <f t="shared" si="650"/>
        <v>2022</v>
      </c>
      <c r="X3481" s="86" t="str">
        <f t="shared" si="651"/>
        <v>07</v>
      </c>
      <c r="Y3481" s="86" t="str">
        <f t="shared" si="652"/>
        <v>09</v>
      </c>
      <c r="Z3481" s="86" t="str">
        <f t="shared" si="653"/>
        <v>22</v>
      </c>
      <c r="AA3481" s="86" t="str">
        <f t="shared" si="654"/>
        <v>05</v>
      </c>
      <c r="AB3481" s="86" t="str">
        <f t="shared" si="655"/>
        <v>52</v>
      </c>
      <c r="AC3481" s="86" t="str">
        <f t="shared" si="657"/>
        <v>CLS_HG_2500X1254px_16m_L8-9_L1_20220709_70CC</v>
      </c>
      <c r="AD3481" s="41" t="s">
        <v>1183</v>
      </c>
    </row>
    <row r="3482" spans="2:30" x14ac:dyDescent="0.25">
      <c r="B3482" s="92" t="s">
        <v>3876</v>
      </c>
      <c r="C3482" s="92" t="s">
        <v>3817</v>
      </c>
      <c r="D3482" s="93" t="s">
        <v>3999</v>
      </c>
      <c r="E3482" s="44" t="b">
        <v>1</v>
      </c>
      <c r="F3482" s="44" t="s">
        <v>3813</v>
      </c>
      <c r="G3482" s="93" t="s">
        <v>12</v>
      </c>
      <c r="H3482" s="92" t="s">
        <v>73</v>
      </c>
      <c r="I3482" s="81">
        <v>44750</v>
      </c>
      <c r="J3482" s="44">
        <v>21.9</v>
      </c>
      <c r="K3482" s="2" t="s">
        <v>4029</v>
      </c>
      <c r="L3482" s="94">
        <v>7.3</v>
      </c>
      <c r="M3482" t="s">
        <v>3869</v>
      </c>
      <c r="N3482" s="44" t="s">
        <v>85</v>
      </c>
      <c r="O3482" s="2" t="s">
        <v>3868</v>
      </c>
      <c r="P3482" s="44" t="str">
        <f>VLOOKUP(I3482,Period!A:B,2,FALSE)</f>
        <v>2022H2</v>
      </c>
      <c r="Q3482" s="94">
        <f t="shared" si="649"/>
        <v>9.4</v>
      </c>
      <c r="R3482" s="44">
        <f t="shared" si="647"/>
        <v>10</v>
      </c>
      <c r="S3482" t="str">
        <f t="shared" si="656"/>
        <v>02 Sunny (10%-30%)</v>
      </c>
      <c r="T3482" s="92" t="str">
        <f t="shared" si="648"/>
        <v>44750L8-9_L1CDM-MLB-CLSHG4475002 Sunny (10%-30%)</v>
      </c>
      <c r="U3482" s="92">
        <f>IF(COUNTIF(T$2:T3481,T3482)&gt;=1,0,1)</f>
        <v>1</v>
      </c>
      <c r="V3482" s="95" t="s">
        <v>1182</v>
      </c>
      <c r="W3482" s="86">
        <f t="shared" si="650"/>
        <v>2022</v>
      </c>
      <c r="X3482" s="86" t="str">
        <f t="shared" si="651"/>
        <v>07</v>
      </c>
      <c r="Y3482" s="86" t="str">
        <f t="shared" si="652"/>
        <v>08</v>
      </c>
      <c r="Z3482" s="86" t="str">
        <f t="shared" si="653"/>
        <v>22</v>
      </c>
      <c r="AA3482" s="86" t="str">
        <f t="shared" si="654"/>
        <v>12</v>
      </c>
      <c r="AB3482" s="86" t="str">
        <f t="shared" si="655"/>
        <v>03</v>
      </c>
      <c r="AC3482" s="86" t="str">
        <f t="shared" si="657"/>
        <v>CLS_HG_2500X1254px_16m_L8-9_L1_20220708_10CC</v>
      </c>
      <c r="AD3482" s="41" t="s">
        <v>1183</v>
      </c>
    </row>
    <row r="3483" spans="2:30" x14ac:dyDescent="0.25">
      <c r="B3483" s="92" t="s">
        <v>3876</v>
      </c>
      <c r="C3483" s="92" t="s">
        <v>3817</v>
      </c>
      <c r="D3483" s="93" t="s">
        <v>3999</v>
      </c>
      <c r="E3483" s="44" t="b">
        <v>1</v>
      </c>
      <c r="F3483" s="44" t="s">
        <v>3813</v>
      </c>
      <c r="G3483" s="93" t="s">
        <v>12</v>
      </c>
      <c r="H3483" s="92" t="s">
        <v>73</v>
      </c>
      <c r="I3483" s="81">
        <v>44750</v>
      </c>
      <c r="J3483" s="44">
        <v>23.2</v>
      </c>
      <c r="K3483" s="2" t="s">
        <v>4030</v>
      </c>
      <c r="L3483" s="94">
        <v>11.5</v>
      </c>
      <c r="M3483" t="s">
        <v>3869</v>
      </c>
      <c r="N3483" s="44" t="s">
        <v>85</v>
      </c>
      <c r="O3483" s="2" t="s">
        <v>3868</v>
      </c>
      <c r="P3483" s="44" t="str">
        <f>VLOOKUP(I3483,Period!A:B,2,FALSE)</f>
        <v>2022H2</v>
      </c>
      <c r="Q3483" s="94">
        <f t="shared" si="649"/>
        <v>9.4</v>
      </c>
      <c r="R3483" s="44">
        <f t="shared" si="647"/>
        <v>10</v>
      </c>
      <c r="S3483" t="str">
        <f t="shared" si="656"/>
        <v>02 Sunny (10%-30%)</v>
      </c>
      <c r="T3483" s="92" t="str">
        <f t="shared" si="648"/>
        <v>44750L8-9_L1CDM-MLB-CLSHG4475002 Sunny (10%-30%)</v>
      </c>
      <c r="U3483" s="92">
        <f>IF(COUNTIF(T$2:T3482,T3483)&gt;=1,0,1)</f>
        <v>0</v>
      </c>
      <c r="V3483" s="95" t="s">
        <v>1182</v>
      </c>
      <c r="W3483" s="86">
        <f t="shared" si="650"/>
        <v>2022</v>
      </c>
      <c r="X3483" s="86" t="str">
        <f t="shared" si="651"/>
        <v>07</v>
      </c>
      <c r="Y3483" s="86" t="str">
        <f t="shared" si="652"/>
        <v>08</v>
      </c>
      <c r="Z3483" s="86" t="str">
        <f t="shared" si="653"/>
        <v>22</v>
      </c>
      <c r="AA3483" s="86" t="str">
        <f t="shared" si="654"/>
        <v>11</v>
      </c>
      <c r="AB3483" s="86" t="str">
        <f t="shared" si="655"/>
        <v>39</v>
      </c>
      <c r="AC3483" s="86" t="str">
        <f t="shared" si="657"/>
        <v>CLS_HG_2500X1254px_16m_L8-9_L1_20220708_10CC</v>
      </c>
      <c r="AD3483" s="41" t="s">
        <v>1183</v>
      </c>
    </row>
    <row r="3484" spans="2:30" x14ac:dyDescent="0.25">
      <c r="B3484" s="92" t="s">
        <v>3876</v>
      </c>
      <c r="C3484" s="92" t="s">
        <v>3817</v>
      </c>
      <c r="D3484" s="93" t="s">
        <v>3999</v>
      </c>
      <c r="E3484" s="44" t="b">
        <v>1</v>
      </c>
      <c r="F3484" s="44" t="s">
        <v>3813</v>
      </c>
      <c r="G3484" s="93" t="s">
        <v>12</v>
      </c>
      <c r="H3484" s="92" t="s">
        <v>73</v>
      </c>
      <c r="I3484" s="81">
        <v>44743</v>
      </c>
      <c r="J3484" s="44">
        <v>21.4</v>
      </c>
      <c r="K3484" s="2" t="s">
        <v>4052</v>
      </c>
      <c r="L3484" s="94">
        <v>15.1</v>
      </c>
      <c r="M3484" t="s">
        <v>3869</v>
      </c>
      <c r="N3484" s="44" t="s">
        <v>85</v>
      </c>
      <c r="O3484" s="2" t="s">
        <v>3868</v>
      </c>
      <c r="P3484" s="44" t="str">
        <f>VLOOKUP(I3484,Period!A:B,2,FALSE)</f>
        <v>2022H2</v>
      </c>
      <c r="Q3484" s="94">
        <f t="shared" si="649"/>
        <v>33.75</v>
      </c>
      <c r="R3484" s="44">
        <f t="shared" si="647"/>
        <v>40</v>
      </c>
      <c r="S3484" t="str">
        <f t="shared" si="656"/>
        <v>03 Cloudy (40%-90%)</v>
      </c>
      <c r="T3484" s="92" t="str">
        <f t="shared" si="648"/>
        <v>44743L8-9_L1CDM-MLB-CLSHG4474303 Cloudy (40%-90%)</v>
      </c>
      <c r="U3484" s="92">
        <f>IF(COUNTIF(T$2:T3483,T3484)&gt;=1,0,1)</f>
        <v>1</v>
      </c>
      <c r="V3484" s="95" t="s">
        <v>1182</v>
      </c>
      <c r="W3484" s="86">
        <f t="shared" si="650"/>
        <v>2022</v>
      </c>
      <c r="X3484" s="86" t="str">
        <f t="shared" si="651"/>
        <v>07</v>
      </c>
      <c r="Y3484" s="86" t="str">
        <f t="shared" si="652"/>
        <v>01</v>
      </c>
      <c r="Z3484" s="86" t="str">
        <f t="shared" si="653"/>
        <v>22</v>
      </c>
      <c r="AA3484" s="86" t="str">
        <f t="shared" si="654"/>
        <v>05</v>
      </c>
      <c r="AB3484" s="86" t="str">
        <f t="shared" si="655"/>
        <v>54</v>
      </c>
      <c r="AC3484" s="86" t="str">
        <f t="shared" si="657"/>
        <v>CLS_HG_2500X1254px_16m_L8-9_L1_20220701_40CC</v>
      </c>
      <c r="AD3484" s="41" t="s">
        <v>1183</v>
      </c>
    </row>
    <row r="3485" spans="2:30" x14ac:dyDescent="0.25">
      <c r="B3485" s="92" t="s">
        <v>3876</v>
      </c>
      <c r="C3485" s="92" t="s">
        <v>3817</v>
      </c>
      <c r="D3485" s="93" t="s">
        <v>3999</v>
      </c>
      <c r="E3485" s="44" t="b">
        <v>1</v>
      </c>
      <c r="F3485" s="44" t="s">
        <v>3813</v>
      </c>
      <c r="G3485" s="93" t="s">
        <v>12</v>
      </c>
      <c r="H3485" s="92" t="s">
        <v>73</v>
      </c>
      <c r="I3485" s="81">
        <v>44743</v>
      </c>
      <c r="J3485" s="44">
        <v>22.7</v>
      </c>
      <c r="K3485" s="2" t="s">
        <v>4114</v>
      </c>
      <c r="L3485" s="94">
        <v>52.4</v>
      </c>
      <c r="M3485" t="s">
        <v>3869</v>
      </c>
      <c r="N3485" s="44" t="s">
        <v>85</v>
      </c>
      <c r="O3485" s="2" t="s">
        <v>3868</v>
      </c>
      <c r="P3485" s="44" t="str">
        <f>VLOOKUP(I3485,Period!A:B,2,FALSE)</f>
        <v>2022H2</v>
      </c>
      <c r="Q3485" s="94">
        <f t="shared" si="649"/>
        <v>33.75</v>
      </c>
      <c r="R3485" s="44">
        <f t="shared" si="647"/>
        <v>40</v>
      </c>
      <c r="S3485" t="str">
        <f t="shared" si="656"/>
        <v>03 Cloudy (40%-90%)</v>
      </c>
      <c r="T3485" s="92" t="str">
        <f t="shared" si="648"/>
        <v>44743L8-9_L1CDM-MLB-CLSHG4474303 Cloudy (40%-90%)</v>
      </c>
      <c r="U3485" s="92">
        <f>IF(COUNTIF(T$2:T3484,T3485)&gt;=1,0,1)</f>
        <v>0</v>
      </c>
      <c r="V3485" s="95" t="s">
        <v>1182</v>
      </c>
      <c r="W3485" s="86">
        <f t="shared" si="650"/>
        <v>2022</v>
      </c>
      <c r="X3485" s="86" t="str">
        <f t="shared" si="651"/>
        <v>07</v>
      </c>
      <c r="Y3485" s="86" t="str">
        <f t="shared" si="652"/>
        <v>01</v>
      </c>
      <c r="Z3485" s="86" t="str">
        <f t="shared" si="653"/>
        <v>22</v>
      </c>
      <c r="AA3485" s="86" t="str">
        <f t="shared" si="654"/>
        <v>05</v>
      </c>
      <c r="AB3485" s="86" t="str">
        <f t="shared" si="655"/>
        <v>30</v>
      </c>
      <c r="AC3485" s="86" t="str">
        <f t="shared" si="657"/>
        <v>CLS_HG_2500X1254px_16m_L8-9_L1_20220701_40CC</v>
      </c>
      <c r="AD3485" s="41" t="s">
        <v>1183</v>
      </c>
    </row>
    <row r="3486" spans="2:30" x14ac:dyDescent="0.25">
      <c r="B3486" s="92" t="s">
        <v>3876</v>
      </c>
      <c r="C3486" s="92" t="s">
        <v>3817</v>
      </c>
      <c r="D3486" s="93" t="s">
        <v>3999</v>
      </c>
      <c r="E3486" s="44" t="b">
        <v>1</v>
      </c>
      <c r="F3486" s="44" t="s">
        <v>3813</v>
      </c>
      <c r="G3486" s="93" t="s">
        <v>12</v>
      </c>
      <c r="H3486" s="92" t="s">
        <v>73</v>
      </c>
      <c r="I3486" s="96">
        <v>44742</v>
      </c>
      <c r="J3486" s="44">
        <v>21.4</v>
      </c>
      <c r="K3486" s="2" t="s">
        <v>4085</v>
      </c>
      <c r="L3486" s="94">
        <v>48.6</v>
      </c>
      <c r="M3486" t="s">
        <v>3869</v>
      </c>
      <c r="N3486" s="44" t="s">
        <v>85</v>
      </c>
      <c r="O3486" s="2" t="s">
        <v>3868</v>
      </c>
      <c r="P3486" s="44" t="str">
        <f>VLOOKUP(I3486,Period!A:B,2,FALSE)</f>
        <v>2022H1</v>
      </c>
      <c r="Q3486" s="94">
        <f t="shared" si="649"/>
        <v>48.35</v>
      </c>
      <c r="R3486" s="44">
        <f t="shared" si="647"/>
        <v>50</v>
      </c>
      <c r="S3486" t="str">
        <f t="shared" si="656"/>
        <v>03 Cloudy (40%-90%)</v>
      </c>
      <c r="T3486" s="92" t="str">
        <f t="shared" si="648"/>
        <v>44742L8-9_L1CDM-MLB-CLSHG4474203 Cloudy (40%-90%)</v>
      </c>
      <c r="U3486" s="92">
        <f>IF(COUNTIF(T$2:T3485,T3486)&gt;=1,0,1)</f>
        <v>1</v>
      </c>
      <c r="V3486" s="95" t="s">
        <v>1182</v>
      </c>
      <c r="W3486" s="86">
        <f t="shared" si="650"/>
        <v>2022</v>
      </c>
      <c r="X3486" s="86" t="str">
        <f t="shared" si="651"/>
        <v>06</v>
      </c>
      <c r="Y3486" s="86">
        <f t="shared" si="652"/>
        <v>30</v>
      </c>
      <c r="Z3486" s="86" t="str">
        <f t="shared" si="653"/>
        <v>22</v>
      </c>
      <c r="AA3486" s="86" t="str">
        <f t="shared" si="654"/>
        <v>12</v>
      </c>
      <c r="AB3486" s="86" t="str">
        <f t="shared" si="655"/>
        <v>27</v>
      </c>
      <c r="AC3486" s="86" t="str">
        <f t="shared" si="657"/>
        <v>CLS_HG_2500X1254px_16m_L8-9_L1_20220630_50CC</v>
      </c>
      <c r="AD3486" s="41" t="s">
        <v>1183</v>
      </c>
    </row>
    <row r="3487" spans="2:30" x14ac:dyDescent="0.25">
      <c r="B3487" s="92" t="s">
        <v>3876</v>
      </c>
      <c r="C3487" s="92" t="s">
        <v>3817</v>
      </c>
      <c r="D3487" s="93" t="s">
        <v>3999</v>
      </c>
      <c r="E3487" s="44" t="b">
        <v>1</v>
      </c>
      <c r="F3487" s="44" t="s">
        <v>3813</v>
      </c>
      <c r="G3487" s="93" t="s">
        <v>12</v>
      </c>
      <c r="H3487" s="92" t="s">
        <v>73</v>
      </c>
      <c r="I3487" s="96">
        <v>44742</v>
      </c>
      <c r="J3487" s="44">
        <v>22.7</v>
      </c>
      <c r="K3487" s="2" t="s">
        <v>4029</v>
      </c>
      <c r="L3487" s="94">
        <v>48.1</v>
      </c>
      <c r="M3487" t="s">
        <v>3869</v>
      </c>
      <c r="N3487" s="44" t="s">
        <v>85</v>
      </c>
      <c r="O3487" s="2" t="s">
        <v>3868</v>
      </c>
      <c r="P3487" s="44" t="str">
        <f>VLOOKUP(I3487,Period!A:B,2,FALSE)</f>
        <v>2022H1</v>
      </c>
      <c r="Q3487" s="94">
        <f t="shared" si="649"/>
        <v>48.35</v>
      </c>
      <c r="R3487" s="44">
        <f t="shared" si="647"/>
        <v>50</v>
      </c>
      <c r="S3487" t="str">
        <f t="shared" si="656"/>
        <v>03 Cloudy (40%-90%)</v>
      </c>
      <c r="T3487" s="92" t="str">
        <f t="shared" si="648"/>
        <v>44742L8-9_L1CDM-MLB-CLSHG4474203 Cloudy (40%-90%)</v>
      </c>
      <c r="U3487" s="92">
        <f>IF(COUNTIF(T$2:T3486,T3487)&gt;=1,0,1)</f>
        <v>0</v>
      </c>
      <c r="V3487" s="95" t="s">
        <v>1182</v>
      </c>
      <c r="W3487" s="86">
        <f t="shared" si="650"/>
        <v>2022</v>
      </c>
      <c r="X3487" s="86" t="str">
        <f t="shared" si="651"/>
        <v>06</v>
      </c>
      <c r="Y3487" s="86">
        <f t="shared" si="652"/>
        <v>30</v>
      </c>
      <c r="Z3487" s="86" t="str">
        <f t="shared" si="653"/>
        <v>22</v>
      </c>
      <c r="AA3487" s="86" t="str">
        <f t="shared" si="654"/>
        <v>12</v>
      </c>
      <c r="AB3487" s="86" t="str">
        <f t="shared" si="655"/>
        <v>03</v>
      </c>
      <c r="AC3487" s="86" t="str">
        <f t="shared" si="657"/>
        <v>CLS_HG_2500X1254px_16m_L8-9_L1_20220630_50CC</v>
      </c>
      <c r="AD3487" s="41" t="s">
        <v>1183</v>
      </c>
    </row>
    <row r="3488" spans="2:30" x14ac:dyDescent="0.25">
      <c r="B3488" s="92" t="s">
        <v>3876</v>
      </c>
      <c r="C3488" s="92" t="s">
        <v>3817</v>
      </c>
      <c r="D3488" s="93" t="s">
        <v>3999</v>
      </c>
      <c r="E3488" s="44" t="b">
        <v>1</v>
      </c>
      <c r="F3488" s="44" t="s">
        <v>3813</v>
      </c>
      <c r="G3488" s="93" t="s">
        <v>12</v>
      </c>
      <c r="H3488" s="92" t="s">
        <v>73</v>
      </c>
      <c r="I3488" s="96">
        <v>44735</v>
      </c>
      <c r="J3488" s="44">
        <v>21.3</v>
      </c>
      <c r="K3488" s="2" t="s">
        <v>4107</v>
      </c>
      <c r="L3488" s="94">
        <v>75.5</v>
      </c>
      <c r="M3488" t="s">
        <v>3869</v>
      </c>
      <c r="N3488" s="44" t="s">
        <v>85</v>
      </c>
      <c r="O3488" s="2" t="s">
        <v>3868</v>
      </c>
      <c r="P3488" s="44" t="str">
        <f>VLOOKUP(I3488,Period!A:B,2,FALSE)</f>
        <v>2022H1</v>
      </c>
      <c r="Q3488" s="94">
        <f t="shared" si="649"/>
        <v>54.8</v>
      </c>
      <c r="R3488" s="44">
        <f t="shared" si="647"/>
        <v>60</v>
      </c>
      <c r="S3488" t="str">
        <f t="shared" si="656"/>
        <v>03 Cloudy (40%-90%)</v>
      </c>
      <c r="T3488" s="92" t="str">
        <f t="shared" si="648"/>
        <v>44735L8-9_L1CDM-MLB-CLSHG4473503 Cloudy (40%-90%)</v>
      </c>
      <c r="U3488" s="92">
        <f>IF(COUNTIF(T$2:T3487,T3488)&gt;=1,0,1)</f>
        <v>1</v>
      </c>
      <c r="V3488" s="95" t="s">
        <v>1182</v>
      </c>
      <c r="W3488" s="86">
        <f t="shared" si="650"/>
        <v>2022</v>
      </c>
      <c r="X3488" s="86" t="str">
        <f t="shared" si="651"/>
        <v>06</v>
      </c>
      <c r="Y3488" s="86">
        <f t="shared" si="652"/>
        <v>23</v>
      </c>
      <c r="Z3488" s="86" t="str">
        <f t="shared" si="653"/>
        <v>22</v>
      </c>
      <c r="AA3488" s="86" t="str">
        <f t="shared" si="654"/>
        <v>06</v>
      </c>
      <c r="AB3488" s="86" t="str">
        <f t="shared" si="655"/>
        <v>15</v>
      </c>
      <c r="AC3488" s="86" t="str">
        <f t="shared" si="657"/>
        <v>CLS_HG_2500X1254px_16m_L8-9_L1_20220623_60CC</v>
      </c>
      <c r="AD3488" s="41" t="s">
        <v>1183</v>
      </c>
    </row>
    <row r="3489" spans="2:30" x14ac:dyDescent="0.25">
      <c r="B3489" s="92" t="s">
        <v>3876</v>
      </c>
      <c r="C3489" s="92" t="s">
        <v>3817</v>
      </c>
      <c r="D3489" s="93" t="s">
        <v>3999</v>
      </c>
      <c r="E3489" s="44" t="b">
        <v>1</v>
      </c>
      <c r="F3489" s="44" t="s">
        <v>3813</v>
      </c>
      <c r="G3489" s="93" t="s">
        <v>12</v>
      </c>
      <c r="H3489" s="92" t="s">
        <v>73</v>
      </c>
      <c r="I3489" s="96">
        <v>44735</v>
      </c>
      <c r="J3489" s="44">
        <v>22.7</v>
      </c>
      <c r="K3489" s="2" t="s">
        <v>4108</v>
      </c>
      <c r="L3489" s="94">
        <v>34.1</v>
      </c>
      <c r="M3489" t="s">
        <v>3869</v>
      </c>
      <c r="N3489" s="44" t="s">
        <v>85</v>
      </c>
      <c r="O3489" s="2" t="s">
        <v>3868</v>
      </c>
      <c r="P3489" s="44" t="str">
        <f>VLOOKUP(I3489,Period!A:B,2,FALSE)</f>
        <v>2022H1</v>
      </c>
      <c r="Q3489" s="94">
        <f t="shared" si="649"/>
        <v>54.8</v>
      </c>
      <c r="R3489" s="44">
        <f t="shared" si="647"/>
        <v>60</v>
      </c>
      <c r="S3489" t="str">
        <f t="shared" si="656"/>
        <v>03 Cloudy (40%-90%)</v>
      </c>
      <c r="T3489" s="92" t="str">
        <f t="shared" si="648"/>
        <v>44735L8-9_L1CDM-MLB-CLSHG4473503 Cloudy (40%-90%)</v>
      </c>
      <c r="U3489" s="92">
        <f>IF(COUNTIF(T$2:T3488,T3489)&gt;=1,0,1)</f>
        <v>0</v>
      </c>
      <c r="V3489" s="95" t="s">
        <v>1182</v>
      </c>
      <c r="W3489" s="86">
        <f t="shared" si="650"/>
        <v>2022</v>
      </c>
      <c r="X3489" s="86" t="str">
        <f t="shared" si="651"/>
        <v>06</v>
      </c>
      <c r="Y3489" s="86">
        <f t="shared" si="652"/>
        <v>23</v>
      </c>
      <c r="Z3489" s="86" t="str">
        <f t="shared" si="653"/>
        <v>22</v>
      </c>
      <c r="AA3489" s="86" t="str">
        <f t="shared" si="654"/>
        <v>05</v>
      </c>
      <c r="AB3489" s="86" t="str">
        <f t="shared" si="655"/>
        <v>51</v>
      </c>
      <c r="AC3489" s="86" t="str">
        <f t="shared" si="657"/>
        <v>CLS_HG_2500X1254px_16m_L8-9_L1_20220623_60CC</v>
      </c>
      <c r="AD3489" s="41" t="s">
        <v>1183</v>
      </c>
    </row>
    <row r="3490" spans="2:30" x14ac:dyDescent="0.25">
      <c r="B3490" s="92" t="s">
        <v>3876</v>
      </c>
      <c r="C3490" s="92" t="s">
        <v>3817</v>
      </c>
      <c r="D3490" s="93" t="s">
        <v>3999</v>
      </c>
      <c r="E3490" s="44" t="b">
        <v>1</v>
      </c>
      <c r="F3490" s="44" t="s">
        <v>3813</v>
      </c>
      <c r="G3490" s="93" t="s">
        <v>12</v>
      </c>
      <c r="H3490" s="92" t="s">
        <v>73</v>
      </c>
      <c r="I3490" s="81">
        <v>44734</v>
      </c>
      <c r="J3490" s="44">
        <v>21.3</v>
      </c>
      <c r="K3490" s="2" t="s">
        <v>4106</v>
      </c>
      <c r="L3490" s="94">
        <v>9.6</v>
      </c>
      <c r="M3490" t="s">
        <v>3869</v>
      </c>
      <c r="N3490" s="44" t="s">
        <v>85</v>
      </c>
      <c r="O3490" s="2" t="s">
        <v>3868</v>
      </c>
      <c r="P3490" s="44" t="str">
        <f>VLOOKUP(I3490,Period!A:B,2,FALSE)</f>
        <v>2022H1</v>
      </c>
      <c r="Q3490" s="94">
        <f t="shared" si="649"/>
        <v>15.95</v>
      </c>
      <c r="R3490" s="44">
        <f t="shared" si="647"/>
        <v>20</v>
      </c>
      <c r="S3490" t="str">
        <f t="shared" si="656"/>
        <v>02 Sunny (10%-30%)</v>
      </c>
      <c r="T3490" s="92" t="str">
        <f t="shared" si="648"/>
        <v>44734L8-9_L1CDM-MLB-CLSHG4473402 Sunny (10%-30%)</v>
      </c>
      <c r="U3490" s="92">
        <f>IF(COUNTIF(T$2:T3489,T3490)&gt;=1,0,1)</f>
        <v>1</v>
      </c>
      <c r="V3490" s="95" t="s">
        <v>1182</v>
      </c>
      <c r="W3490" s="86">
        <f t="shared" si="650"/>
        <v>2022</v>
      </c>
      <c r="X3490" s="86" t="str">
        <f t="shared" si="651"/>
        <v>06</v>
      </c>
      <c r="Y3490" s="86">
        <f t="shared" si="652"/>
        <v>22</v>
      </c>
      <c r="Z3490" s="86" t="str">
        <f t="shared" si="653"/>
        <v>22</v>
      </c>
      <c r="AA3490" s="86" t="str">
        <f t="shared" si="654"/>
        <v>12</v>
      </c>
      <c r="AB3490" s="86" t="str">
        <f t="shared" si="655"/>
        <v>02</v>
      </c>
      <c r="AC3490" s="86" t="str">
        <f t="shared" si="657"/>
        <v>CLS_HG_2500X1254px_16m_L8-9_L1_20220622_20CC</v>
      </c>
      <c r="AD3490" s="41" t="s">
        <v>1183</v>
      </c>
    </row>
    <row r="3491" spans="2:30" x14ac:dyDescent="0.25">
      <c r="B3491" s="92" t="s">
        <v>3876</v>
      </c>
      <c r="C3491" s="92" t="s">
        <v>3817</v>
      </c>
      <c r="D3491" s="93" t="s">
        <v>3999</v>
      </c>
      <c r="E3491" s="44" t="b">
        <v>1</v>
      </c>
      <c r="F3491" s="44" t="s">
        <v>3813</v>
      </c>
      <c r="G3491" s="93" t="s">
        <v>12</v>
      </c>
      <c r="H3491" s="92" t="s">
        <v>73</v>
      </c>
      <c r="I3491" s="81">
        <v>44734</v>
      </c>
      <c r="J3491" s="44">
        <v>22.6</v>
      </c>
      <c r="K3491" s="2" t="s">
        <v>4115</v>
      </c>
      <c r="L3491" s="94">
        <v>22.3</v>
      </c>
      <c r="M3491" t="s">
        <v>3869</v>
      </c>
      <c r="N3491" s="44" t="s">
        <v>85</v>
      </c>
      <c r="O3491" s="2" t="s">
        <v>3868</v>
      </c>
      <c r="P3491" s="44" t="str">
        <f>VLOOKUP(I3491,Period!A:B,2,FALSE)</f>
        <v>2022H1</v>
      </c>
      <c r="Q3491" s="94">
        <f t="shared" si="649"/>
        <v>15.95</v>
      </c>
      <c r="R3491" s="44">
        <f t="shared" si="647"/>
        <v>20</v>
      </c>
      <c r="S3491" t="str">
        <f t="shared" si="656"/>
        <v>02 Sunny (10%-30%)</v>
      </c>
      <c r="T3491" s="92" t="str">
        <f t="shared" si="648"/>
        <v>44734L8-9_L1CDM-MLB-CLSHG4473402 Sunny (10%-30%)</v>
      </c>
      <c r="U3491" s="92">
        <f>IF(COUNTIF(T$2:T3490,T3491)&gt;=1,0,1)</f>
        <v>0</v>
      </c>
      <c r="V3491" s="95" t="s">
        <v>1182</v>
      </c>
      <c r="W3491" s="86">
        <f t="shared" si="650"/>
        <v>2022</v>
      </c>
      <c r="X3491" s="86" t="str">
        <f t="shared" si="651"/>
        <v>06</v>
      </c>
      <c r="Y3491" s="86">
        <f t="shared" si="652"/>
        <v>22</v>
      </c>
      <c r="Z3491" s="86" t="str">
        <f t="shared" si="653"/>
        <v>22</v>
      </c>
      <c r="AA3491" s="86" t="str">
        <f t="shared" si="654"/>
        <v>11</v>
      </c>
      <c r="AB3491" s="86" t="str">
        <f t="shared" si="655"/>
        <v>38</v>
      </c>
      <c r="AC3491" s="86" t="str">
        <f t="shared" si="657"/>
        <v>CLS_HG_2500X1254px_16m_L8-9_L1_20220622_20CC</v>
      </c>
      <c r="AD3491" s="41" t="s">
        <v>1183</v>
      </c>
    </row>
    <row r="3492" spans="2:30" x14ac:dyDescent="0.25">
      <c r="B3492" s="92" t="s">
        <v>3876</v>
      </c>
      <c r="C3492" s="92" t="s">
        <v>3817</v>
      </c>
      <c r="D3492" s="93" t="s">
        <v>3999</v>
      </c>
      <c r="E3492" s="44" t="b">
        <v>1</v>
      </c>
      <c r="F3492" s="44" t="s">
        <v>3813</v>
      </c>
      <c r="G3492" s="93" t="s">
        <v>12</v>
      </c>
      <c r="H3492" s="92" t="s">
        <v>73</v>
      </c>
      <c r="I3492" s="81">
        <v>44727</v>
      </c>
      <c r="J3492" s="44">
        <v>21.5</v>
      </c>
      <c r="K3492" s="2" t="s">
        <v>4116</v>
      </c>
      <c r="L3492" s="94">
        <v>27.8</v>
      </c>
      <c r="M3492" t="s">
        <v>3869</v>
      </c>
      <c r="N3492" s="44" t="s">
        <v>85</v>
      </c>
      <c r="O3492" s="2" t="s">
        <v>3868</v>
      </c>
      <c r="P3492" s="44" t="str">
        <f>VLOOKUP(I3492,Period!A:B,2,FALSE)</f>
        <v>2022H1</v>
      </c>
      <c r="Q3492" s="94">
        <f t="shared" si="649"/>
        <v>21.85</v>
      </c>
      <c r="R3492" s="44">
        <f t="shared" si="647"/>
        <v>30</v>
      </c>
      <c r="S3492" t="str">
        <f t="shared" si="656"/>
        <v>02 Sunny (10%-30%)</v>
      </c>
      <c r="T3492" s="92" t="str">
        <f t="shared" si="648"/>
        <v>44727L8-9_L1CDM-MLB-CLSHG4472702 Sunny (10%-30%)</v>
      </c>
      <c r="U3492" s="92">
        <f>IF(COUNTIF(T$2:T3491,T3492)&gt;=1,0,1)</f>
        <v>1</v>
      </c>
      <c r="V3492" s="95" t="s">
        <v>1182</v>
      </c>
      <c r="W3492" s="86">
        <f t="shared" si="650"/>
        <v>2022</v>
      </c>
      <c r="X3492" s="86" t="str">
        <f t="shared" si="651"/>
        <v>06</v>
      </c>
      <c r="Y3492" s="86">
        <f t="shared" si="652"/>
        <v>15</v>
      </c>
      <c r="Z3492" s="86" t="str">
        <f t="shared" si="653"/>
        <v>22</v>
      </c>
      <c r="AA3492" s="86" t="str">
        <f t="shared" si="654"/>
        <v>05</v>
      </c>
      <c r="AB3492" s="86" t="str">
        <f t="shared" si="655"/>
        <v>39</v>
      </c>
      <c r="AC3492" s="86" t="str">
        <f t="shared" si="657"/>
        <v>CLS_HG_2500X1254px_16m_L8-9_L1_20220615_30CC</v>
      </c>
      <c r="AD3492" s="41" t="s">
        <v>1183</v>
      </c>
    </row>
    <row r="3493" spans="2:30" x14ac:dyDescent="0.25">
      <c r="B3493" s="92" t="s">
        <v>3876</v>
      </c>
      <c r="C3493" s="92" t="s">
        <v>3817</v>
      </c>
      <c r="D3493" s="93" t="s">
        <v>3999</v>
      </c>
      <c r="E3493" s="44" t="b">
        <v>1</v>
      </c>
      <c r="F3493" s="44" t="s">
        <v>3813</v>
      </c>
      <c r="G3493" s="93" t="s">
        <v>12</v>
      </c>
      <c r="H3493" s="92" t="s">
        <v>73</v>
      </c>
      <c r="I3493" s="81">
        <v>44727</v>
      </c>
      <c r="J3493" s="44">
        <v>22.9</v>
      </c>
      <c r="K3493" s="2" t="s">
        <v>4117</v>
      </c>
      <c r="L3493" s="94">
        <v>15.9</v>
      </c>
      <c r="M3493" t="s">
        <v>3869</v>
      </c>
      <c r="N3493" s="44" t="s">
        <v>85</v>
      </c>
      <c r="O3493" s="2" t="s">
        <v>3868</v>
      </c>
      <c r="P3493" s="44" t="str">
        <f>VLOOKUP(I3493,Period!A:B,2,FALSE)</f>
        <v>2022H1</v>
      </c>
      <c r="Q3493" s="94">
        <f t="shared" si="649"/>
        <v>21.85</v>
      </c>
      <c r="R3493" s="44">
        <f t="shared" si="647"/>
        <v>30</v>
      </c>
      <c r="S3493" t="str">
        <f t="shared" si="656"/>
        <v>02 Sunny (10%-30%)</v>
      </c>
      <c r="T3493" s="92" t="str">
        <f t="shared" si="648"/>
        <v>44727L8-9_L1CDM-MLB-CLSHG4472702 Sunny (10%-30%)</v>
      </c>
      <c r="U3493" s="92">
        <f>IF(COUNTIF(T$2:T3492,T3493)&gt;=1,0,1)</f>
        <v>0</v>
      </c>
      <c r="V3493" s="95" t="s">
        <v>1182</v>
      </c>
      <c r="W3493" s="86">
        <f t="shared" si="650"/>
        <v>2022</v>
      </c>
      <c r="X3493" s="86" t="str">
        <f t="shared" si="651"/>
        <v>06</v>
      </c>
      <c r="Y3493" s="86">
        <f t="shared" si="652"/>
        <v>15</v>
      </c>
      <c r="Z3493" s="86" t="str">
        <f t="shared" si="653"/>
        <v>22</v>
      </c>
      <c r="AA3493" s="86" t="str">
        <f t="shared" si="654"/>
        <v>05</v>
      </c>
      <c r="AB3493" s="86" t="str">
        <f t="shared" si="655"/>
        <v>16</v>
      </c>
      <c r="AC3493" s="86" t="str">
        <f t="shared" si="657"/>
        <v>CLS_HG_2500X1254px_16m_L8-9_L1_20220615_30CC</v>
      </c>
      <c r="AD3493" s="41" t="s">
        <v>1183</v>
      </c>
    </row>
    <row r="3494" spans="2:30" x14ac:dyDescent="0.25">
      <c r="B3494" s="92" t="s">
        <v>3876</v>
      </c>
      <c r="C3494" s="92" t="s">
        <v>3817</v>
      </c>
      <c r="D3494" s="93" t="s">
        <v>3999</v>
      </c>
      <c r="E3494" s="44" t="b">
        <v>1</v>
      </c>
      <c r="F3494" s="44" t="s">
        <v>3813</v>
      </c>
      <c r="G3494" s="93" t="s">
        <v>12</v>
      </c>
      <c r="H3494" s="92" t="s">
        <v>73</v>
      </c>
      <c r="I3494" s="96">
        <v>44726</v>
      </c>
      <c r="J3494" s="44">
        <v>21.6</v>
      </c>
      <c r="K3494" s="2" t="s">
        <v>4118</v>
      </c>
      <c r="L3494" s="94">
        <v>13</v>
      </c>
      <c r="M3494" t="s">
        <v>3869</v>
      </c>
      <c r="N3494" s="44" t="s">
        <v>85</v>
      </c>
      <c r="O3494" s="2" t="s">
        <v>3868</v>
      </c>
      <c r="P3494" s="44" t="str">
        <f>VLOOKUP(I3494,Period!A:B,2,FALSE)</f>
        <v>2022H1</v>
      </c>
      <c r="Q3494" s="94">
        <f t="shared" si="649"/>
        <v>16</v>
      </c>
      <c r="R3494" s="44">
        <f t="shared" si="647"/>
        <v>20</v>
      </c>
      <c r="S3494" t="str">
        <f t="shared" si="656"/>
        <v>02 Sunny (10%-30%)</v>
      </c>
      <c r="T3494" s="92" t="str">
        <f t="shared" si="648"/>
        <v>44726L8-9_L1CDM-MLB-CLSHG4472602 Sunny (10%-30%)</v>
      </c>
      <c r="U3494" s="92">
        <f>IF(COUNTIF(T$2:T3493,T3494)&gt;=1,0,1)</f>
        <v>1</v>
      </c>
      <c r="V3494" s="95" t="s">
        <v>1182</v>
      </c>
      <c r="W3494" s="86">
        <f t="shared" si="650"/>
        <v>2022</v>
      </c>
      <c r="X3494" s="86" t="str">
        <f t="shared" si="651"/>
        <v>06</v>
      </c>
      <c r="Y3494" s="86">
        <f t="shared" si="652"/>
        <v>14</v>
      </c>
      <c r="Z3494" s="86" t="str">
        <f t="shared" si="653"/>
        <v>22</v>
      </c>
      <c r="AA3494" s="86" t="str">
        <f t="shared" si="654"/>
        <v>12</v>
      </c>
      <c r="AB3494" s="86" t="str">
        <f t="shared" si="655"/>
        <v>23</v>
      </c>
      <c r="AC3494" s="86" t="str">
        <f t="shared" si="657"/>
        <v>CLS_HG_2500X1254px_16m_L8-9_L1_20220614_20CC</v>
      </c>
      <c r="AD3494" s="41" t="s">
        <v>1183</v>
      </c>
    </row>
    <row r="3495" spans="2:30" x14ac:dyDescent="0.25">
      <c r="B3495" s="92" t="s">
        <v>3876</v>
      </c>
      <c r="C3495" s="92" t="s">
        <v>3817</v>
      </c>
      <c r="D3495" s="93" t="s">
        <v>3999</v>
      </c>
      <c r="E3495" s="44" t="b">
        <v>1</v>
      </c>
      <c r="F3495" s="44" t="s">
        <v>3813</v>
      </c>
      <c r="G3495" s="93" t="s">
        <v>12</v>
      </c>
      <c r="H3495" s="92" t="s">
        <v>73</v>
      </c>
      <c r="I3495" s="96">
        <v>44726</v>
      </c>
      <c r="J3495" s="44">
        <v>23</v>
      </c>
      <c r="K3495" s="2" t="s">
        <v>4119</v>
      </c>
      <c r="L3495" s="94">
        <v>19</v>
      </c>
      <c r="M3495" t="s">
        <v>3869</v>
      </c>
      <c r="N3495" s="44" t="s">
        <v>85</v>
      </c>
      <c r="O3495" s="2" t="s">
        <v>3868</v>
      </c>
      <c r="P3495" s="44" t="str">
        <f>VLOOKUP(I3495,Period!A:B,2,FALSE)</f>
        <v>2022H1</v>
      </c>
      <c r="Q3495" s="94">
        <f t="shared" si="649"/>
        <v>16</v>
      </c>
      <c r="R3495" s="44">
        <f t="shared" si="647"/>
        <v>20</v>
      </c>
      <c r="S3495" t="str">
        <f t="shared" si="656"/>
        <v>02 Sunny (10%-30%)</v>
      </c>
      <c r="T3495" s="92" t="str">
        <f t="shared" si="648"/>
        <v>44726L8-9_L1CDM-MLB-CLSHG4472602 Sunny (10%-30%)</v>
      </c>
      <c r="U3495" s="92">
        <f>IF(COUNTIF(T$2:T3494,T3495)&gt;=1,0,1)</f>
        <v>0</v>
      </c>
      <c r="V3495" s="95" t="s">
        <v>1182</v>
      </c>
      <c r="W3495" s="86">
        <f t="shared" si="650"/>
        <v>2022</v>
      </c>
      <c r="X3495" s="86" t="str">
        <f t="shared" si="651"/>
        <v>06</v>
      </c>
      <c r="Y3495" s="86">
        <f t="shared" si="652"/>
        <v>14</v>
      </c>
      <c r="Z3495" s="86" t="str">
        <f t="shared" si="653"/>
        <v>22</v>
      </c>
      <c r="AA3495" s="86" t="str">
        <f t="shared" si="654"/>
        <v>11</v>
      </c>
      <c r="AB3495" s="86" t="str">
        <f t="shared" si="655"/>
        <v>59</v>
      </c>
      <c r="AC3495" s="86" t="str">
        <f t="shared" si="657"/>
        <v>CLS_HG_2500X1254px_16m_L8-9_L1_20220614_20CC</v>
      </c>
      <c r="AD3495" s="41" t="s">
        <v>1183</v>
      </c>
    </row>
    <row r="3496" spans="2:30" x14ac:dyDescent="0.25">
      <c r="B3496" s="92" t="s">
        <v>3876</v>
      </c>
      <c r="C3496" s="92" t="s">
        <v>3817</v>
      </c>
      <c r="D3496" s="93" t="s">
        <v>3999</v>
      </c>
      <c r="E3496" s="44" t="b">
        <v>1</v>
      </c>
      <c r="F3496" s="44" t="s">
        <v>3813</v>
      </c>
      <c r="G3496" s="93" t="s">
        <v>12</v>
      </c>
      <c r="H3496" s="92" t="s">
        <v>73</v>
      </c>
      <c r="I3496" s="96">
        <v>44719</v>
      </c>
      <c r="J3496" s="44">
        <v>22.2</v>
      </c>
      <c r="K3496" s="2" t="s">
        <v>4091</v>
      </c>
      <c r="L3496" s="94">
        <v>6.5</v>
      </c>
      <c r="M3496" t="s">
        <v>3869</v>
      </c>
      <c r="N3496" s="44" t="s">
        <v>85</v>
      </c>
      <c r="O3496" s="2" t="s">
        <v>3868</v>
      </c>
      <c r="P3496" s="44" t="str">
        <f>VLOOKUP(I3496,Period!A:B,2,FALSE)</f>
        <v>2022H1</v>
      </c>
      <c r="Q3496" s="94">
        <f t="shared" si="649"/>
        <v>16.7</v>
      </c>
      <c r="R3496" s="44">
        <f t="shared" si="647"/>
        <v>20</v>
      </c>
      <c r="S3496" t="str">
        <f t="shared" si="656"/>
        <v>02 Sunny (10%-30%)</v>
      </c>
      <c r="T3496" s="92" t="str">
        <f t="shared" si="648"/>
        <v>44719L8-9_L1CDM-MLB-CLSHG4471902 Sunny (10%-30%)</v>
      </c>
      <c r="U3496" s="92">
        <f>IF(COUNTIF(T$2:T3495,T3496)&gt;=1,0,1)</f>
        <v>1</v>
      </c>
      <c r="V3496" s="95" t="s">
        <v>1182</v>
      </c>
      <c r="W3496" s="86">
        <f t="shared" si="650"/>
        <v>2022</v>
      </c>
      <c r="X3496" s="86" t="str">
        <f t="shared" si="651"/>
        <v>06</v>
      </c>
      <c r="Y3496" s="86" t="str">
        <f t="shared" si="652"/>
        <v>07</v>
      </c>
      <c r="Z3496" s="86" t="str">
        <f t="shared" si="653"/>
        <v>22</v>
      </c>
      <c r="AA3496" s="86" t="str">
        <f t="shared" si="654"/>
        <v>06</v>
      </c>
      <c r="AB3496" s="86" t="str">
        <f t="shared" si="655"/>
        <v>07</v>
      </c>
      <c r="AC3496" s="86" t="str">
        <f t="shared" si="657"/>
        <v>CLS_HG_2500X1254px_16m_L8-9_L1_20220607_20CC</v>
      </c>
      <c r="AD3496" s="41" t="s">
        <v>1183</v>
      </c>
    </row>
    <row r="3497" spans="2:30" x14ac:dyDescent="0.25">
      <c r="B3497" s="92" t="s">
        <v>3876</v>
      </c>
      <c r="C3497" s="92" t="s">
        <v>3817</v>
      </c>
      <c r="D3497" s="93" t="s">
        <v>3999</v>
      </c>
      <c r="E3497" s="44" t="b">
        <v>1</v>
      </c>
      <c r="F3497" s="44" t="s">
        <v>3813</v>
      </c>
      <c r="G3497" s="93" t="s">
        <v>12</v>
      </c>
      <c r="H3497" s="92" t="s">
        <v>73</v>
      </c>
      <c r="I3497" s="96">
        <v>44719</v>
      </c>
      <c r="J3497" s="44">
        <v>23.5</v>
      </c>
      <c r="K3497" s="2" t="s">
        <v>4111</v>
      </c>
      <c r="L3497" s="94">
        <v>26.9</v>
      </c>
      <c r="M3497" t="s">
        <v>3869</v>
      </c>
      <c r="N3497" s="44" t="s">
        <v>85</v>
      </c>
      <c r="O3497" s="2" t="s">
        <v>3868</v>
      </c>
      <c r="P3497" s="44" t="str">
        <f>VLOOKUP(I3497,Period!A:B,2,FALSE)</f>
        <v>2022H1</v>
      </c>
      <c r="Q3497" s="94">
        <f t="shared" si="649"/>
        <v>16.7</v>
      </c>
      <c r="R3497" s="44">
        <f t="shared" si="647"/>
        <v>20</v>
      </c>
      <c r="S3497" t="str">
        <f t="shared" si="656"/>
        <v>02 Sunny (10%-30%)</v>
      </c>
      <c r="T3497" s="92" t="str">
        <f t="shared" si="648"/>
        <v>44719L8-9_L1CDM-MLB-CLSHG4471902 Sunny (10%-30%)</v>
      </c>
      <c r="U3497" s="92">
        <f>IF(COUNTIF(T$2:T3496,T3497)&gt;=1,0,1)</f>
        <v>0</v>
      </c>
      <c r="V3497" s="95" t="s">
        <v>1182</v>
      </c>
      <c r="W3497" s="86">
        <f t="shared" si="650"/>
        <v>2022</v>
      </c>
      <c r="X3497" s="86" t="str">
        <f t="shared" si="651"/>
        <v>06</v>
      </c>
      <c r="Y3497" s="86" t="str">
        <f t="shared" si="652"/>
        <v>07</v>
      </c>
      <c r="Z3497" s="86" t="str">
        <f t="shared" si="653"/>
        <v>22</v>
      </c>
      <c r="AA3497" s="86" t="str">
        <f t="shared" si="654"/>
        <v>05</v>
      </c>
      <c r="AB3497" s="86" t="str">
        <f t="shared" si="655"/>
        <v>43</v>
      </c>
      <c r="AC3497" s="86" t="str">
        <f t="shared" si="657"/>
        <v>CLS_HG_2500X1254px_16m_L8-9_L1_20220607_20CC</v>
      </c>
      <c r="AD3497" s="41" t="s">
        <v>1183</v>
      </c>
    </row>
    <row r="3498" spans="2:30" x14ac:dyDescent="0.25">
      <c r="B3498" s="92" t="s">
        <v>3876</v>
      </c>
      <c r="C3498" s="92" t="s">
        <v>3817</v>
      </c>
      <c r="D3498" s="93" t="s">
        <v>3999</v>
      </c>
      <c r="E3498" s="44" t="b">
        <v>1</v>
      </c>
      <c r="F3498" s="44" t="s">
        <v>3813</v>
      </c>
      <c r="G3498" s="93" t="s">
        <v>12</v>
      </c>
      <c r="H3498" s="92" t="s">
        <v>73</v>
      </c>
      <c r="I3498" s="81">
        <v>44718</v>
      </c>
      <c r="J3498" s="44">
        <v>22.2</v>
      </c>
      <c r="K3498" s="2" t="s">
        <v>4037</v>
      </c>
      <c r="L3498" s="94">
        <v>55.6</v>
      </c>
      <c r="M3498" t="s">
        <v>3869</v>
      </c>
      <c r="N3498" s="44" t="s">
        <v>85</v>
      </c>
      <c r="O3498" s="2" t="s">
        <v>3868</v>
      </c>
      <c r="P3498" s="44" t="str">
        <f>VLOOKUP(I3498,Period!A:B,2,FALSE)</f>
        <v>2022H1</v>
      </c>
      <c r="Q3498" s="94">
        <f t="shared" si="649"/>
        <v>67.25</v>
      </c>
      <c r="R3498" s="44">
        <f t="shared" si="647"/>
        <v>70</v>
      </c>
      <c r="S3498" t="str">
        <f t="shared" si="656"/>
        <v>03 Cloudy (40%-90%)</v>
      </c>
      <c r="T3498" s="92" t="str">
        <f t="shared" si="648"/>
        <v>44718L8-9_L1CDM-MLB-CLSHG4471803 Cloudy (40%-90%)</v>
      </c>
      <c r="U3498" s="92">
        <f>IF(COUNTIF(T$2:T3497,T3498)&gt;=1,0,1)</f>
        <v>1</v>
      </c>
      <c r="V3498" s="95" t="s">
        <v>1182</v>
      </c>
      <c r="W3498" s="86">
        <f t="shared" si="650"/>
        <v>2022</v>
      </c>
      <c r="X3498" s="86" t="str">
        <f t="shared" si="651"/>
        <v>06</v>
      </c>
      <c r="Y3498" s="86" t="str">
        <f t="shared" si="652"/>
        <v>06</v>
      </c>
      <c r="Z3498" s="86" t="str">
        <f t="shared" si="653"/>
        <v>22</v>
      </c>
      <c r="AA3498" s="86" t="str">
        <f t="shared" si="654"/>
        <v>11</v>
      </c>
      <c r="AB3498" s="86" t="str">
        <f t="shared" si="655"/>
        <v>45</v>
      </c>
      <c r="AC3498" s="86" t="str">
        <f t="shared" si="657"/>
        <v>CLS_HG_2500X1254px_16m_L8-9_L1_20220606_70CC</v>
      </c>
      <c r="AD3498" s="41" t="s">
        <v>1183</v>
      </c>
    </row>
    <row r="3499" spans="2:30" x14ac:dyDescent="0.25">
      <c r="B3499" s="92" t="s">
        <v>3876</v>
      </c>
      <c r="C3499" s="92" t="s">
        <v>3817</v>
      </c>
      <c r="D3499" s="93" t="s">
        <v>3999</v>
      </c>
      <c r="E3499" s="44" t="b">
        <v>1</v>
      </c>
      <c r="F3499" s="44" t="s">
        <v>3813</v>
      </c>
      <c r="G3499" s="93" t="s">
        <v>12</v>
      </c>
      <c r="H3499" s="92" t="s">
        <v>73</v>
      </c>
      <c r="I3499" s="81">
        <v>44718</v>
      </c>
      <c r="J3499" s="44">
        <v>23.6</v>
      </c>
      <c r="K3499" s="2" t="s">
        <v>4120</v>
      </c>
      <c r="L3499" s="94">
        <v>78.900000000000006</v>
      </c>
      <c r="M3499" t="s">
        <v>3869</v>
      </c>
      <c r="N3499" s="44" t="s">
        <v>85</v>
      </c>
      <c r="O3499" s="2" t="s">
        <v>3868</v>
      </c>
      <c r="P3499" s="44" t="str">
        <f>VLOOKUP(I3499,Period!A:B,2,FALSE)</f>
        <v>2022H1</v>
      </c>
      <c r="Q3499" s="94">
        <f t="shared" si="649"/>
        <v>67.25</v>
      </c>
      <c r="R3499" s="44">
        <f t="shared" si="647"/>
        <v>70</v>
      </c>
      <c r="S3499" t="str">
        <f t="shared" si="656"/>
        <v>03 Cloudy (40%-90%)</v>
      </c>
      <c r="T3499" s="92" t="str">
        <f t="shared" si="648"/>
        <v>44718L8-9_L1CDM-MLB-CLSHG4471803 Cloudy (40%-90%)</v>
      </c>
      <c r="U3499" s="92">
        <f>IF(COUNTIF(T$2:T3498,T3499)&gt;=1,0,1)</f>
        <v>0</v>
      </c>
      <c r="V3499" s="95" t="s">
        <v>1182</v>
      </c>
      <c r="W3499" s="86">
        <f t="shared" si="650"/>
        <v>2022</v>
      </c>
      <c r="X3499" s="86" t="str">
        <f t="shared" si="651"/>
        <v>06</v>
      </c>
      <c r="Y3499" s="86" t="str">
        <f t="shared" si="652"/>
        <v>06</v>
      </c>
      <c r="Z3499" s="86" t="str">
        <f t="shared" si="653"/>
        <v>22</v>
      </c>
      <c r="AA3499" s="86" t="str">
        <f t="shared" si="654"/>
        <v>11</v>
      </c>
      <c r="AB3499" s="86" t="str">
        <f t="shared" si="655"/>
        <v>21</v>
      </c>
      <c r="AC3499" s="86" t="str">
        <f t="shared" si="657"/>
        <v>CLS_HG_2500X1254px_16m_L8-9_L1_20220606_70CC</v>
      </c>
      <c r="AD3499" s="41" t="s">
        <v>1183</v>
      </c>
    </row>
    <row r="3500" spans="2:30" x14ac:dyDescent="0.25">
      <c r="B3500" s="92" t="s">
        <v>3876</v>
      </c>
      <c r="C3500" s="92" t="s">
        <v>3817</v>
      </c>
      <c r="D3500" s="93" t="s">
        <v>3999</v>
      </c>
      <c r="E3500" s="44" t="b">
        <v>1</v>
      </c>
      <c r="F3500" s="44" t="s">
        <v>3813</v>
      </c>
      <c r="G3500" s="93" t="s">
        <v>12</v>
      </c>
      <c r="H3500" s="92" t="s">
        <v>73</v>
      </c>
      <c r="I3500" s="81">
        <v>44711</v>
      </c>
      <c r="J3500" s="44">
        <v>23.1</v>
      </c>
      <c r="K3500" s="2" t="s">
        <v>4027</v>
      </c>
      <c r="L3500" s="94">
        <v>73.900000000000006</v>
      </c>
      <c r="M3500" t="s">
        <v>3869</v>
      </c>
      <c r="N3500" s="44" t="s">
        <v>85</v>
      </c>
      <c r="O3500" s="2" t="s">
        <v>3868</v>
      </c>
      <c r="P3500" s="44" t="str">
        <f>VLOOKUP(I3500,Period!A:B,2,FALSE)</f>
        <v>2022H1</v>
      </c>
      <c r="Q3500" s="94">
        <f t="shared" si="649"/>
        <v>64.599999999999994</v>
      </c>
      <c r="R3500" s="44">
        <f t="shared" si="647"/>
        <v>70</v>
      </c>
      <c r="S3500" t="str">
        <f t="shared" si="656"/>
        <v>03 Cloudy (40%-90%)</v>
      </c>
      <c r="T3500" s="92" t="str">
        <f t="shared" si="648"/>
        <v>44711L8-9_L1CDM-MLB-CLSHG4471103 Cloudy (40%-90%)</v>
      </c>
      <c r="U3500" s="92">
        <f>IF(COUNTIF(T$2:T3499,T3500)&gt;=1,0,1)</f>
        <v>1</v>
      </c>
      <c r="V3500" s="95" t="s">
        <v>1182</v>
      </c>
      <c r="W3500" s="86">
        <f t="shared" si="650"/>
        <v>2022</v>
      </c>
      <c r="X3500" s="86" t="str">
        <f t="shared" si="651"/>
        <v>05</v>
      </c>
      <c r="Y3500" s="86">
        <f t="shared" si="652"/>
        <v>30</v>
      </c>
      <c r="Z3500" s="86" t="str">
        <f t="shared" si="653"/>
        <v>22</v>
      </c>
      <c r="AA3500" s="86" t="str">
        <f t="shared" si="654"/>
        <v>05</v>
      </c>
      <c r="AB3500" s="86" t="str">
        <f t="shared" si="655"/>
        <v>33</v>
      </c>
      <c r="AC3500" s="86" t="str">
        <f t="shared" si="657"/>
        <v>CLS_HG_2500X1254px_16m_L8-9_L1_20220530_70CC</v>
      </c>
      <c r="AD3500" s="41" t="s">
        <v>1183</v>
      </c>
    </row>
    <row r="3501" spans="2:30" x14ac:dyDescent="0.25">
      <c r="B3501" s="92" t="s">
        <v>3876</v>
      </c>
      <c r="C3501" s="92" t="s">
        <v>3817</v>
      </c>
      <c r="D3501" s="93" t="s">
        <v>3999</v>
      </c>
      <c r="E3501" s="44" t="b">
        <v>1</v>
      </c>
      <c r="F3501" s="44" t="s">
        <v>3813</v>
      </c>
      <c r="G3501" s="93" t="s">
        <v>12</v>
      </c>
      <c r="H3501" s="92" t="s">
        <v>73</v>
      </c>
      <c r="I3501" s="81">
        <v>44711</v>
      </c>
      <c r="J3501" s="44">
        <v>24.5</v>
      </c>
      <c r="K3501" s="2" t="s">
        <v>4028</v>
      </c>
      <c r="L3501" s="94">
        <v>55.3</v>
      </c>
      <c r="M3501" t="s">
        <v>3869</v>
      </c>
      <c r="N3501" s="44" t="s">
        <v>85</v>
      </c>
      <c r="O3501" s="2" t="s">
        <v>3868</v>
      </c>
      <c r="P3501" s="44" t="str">
        <f>VLOOKUP(I3501,Period!A:B,2,FALSE)</f>
        <v>2022H1</v>
      </c>
      <c r="Q3501" s="94">
        <f t="shared" si="649"/>
        <v>64.599999999999994</v>
      </c>
      <c r="R3501" s="44">
        <f t="shared" si="647"/>
        <v>70</v>
      </c>
      <c r="S3501" t="str">
        <f t="shared" si="656"/>
        <v>03 Cloudy (40%-90%)</v>
      </c>
      <c r="T3501" s="92" t="str">
        <f t="shared" si="648"/>
        <v>44711L8-9_L1CDM-MLB-CLSHG4471103 Cloudy (40%-90%)</v>
      </c>
      <c r="U3501" s="92">
        <f>IF(COUNTIF(T$2:T3500,T3501)&gt;=1,0,1)</f>
        <v>0</v>
      </c>
      <c r="V3501" s="95" t="s">
        <v>1182</v>
      </c>
      <c r="W3501" s="86">
        <f t="shared" si="650"/>
        <v>2022</v>
      </c>
      <c r="X3501" s="86" t="str">
        <f t="shared" si="651"/>
        <v>05</v>
      </c>
      <c r="Y3501" s="86">
        <f t="shared" si="652"/>
        <v>30</v>
      </c>
      <c r="Z3501" s="86" t="str">
        <f t="shared" si="653"/>
        <v>22</v>
      </c>
      <c r="AA3501" s="86" t="str">
        <f t="shared" si="654"/>
        <v>05</v>
      </c>
      <c r="AB3501" s="86" t="str">
        <f t="shared" si="655"/>
        <v>09</v>
      </c>
      <c r="AC3501" s="86" t="str">
        <f t="shared" si="657"/>
        <v>CLS_HG_2500X1254px_16m_L8-9_L1_20220530_70CC</v>
      </c>
      <c r="AD3501" s="41" t="s">
        <v>1183</v>
      </c>
    </row>
    <row r="3502" spans="2:30" x14ac:dyDescent="0.25">
      <c r="B3502" s="92" t="s">
        <v>3876</v>
      </c>
      <c r="C3502" s="92" t="s">
        <v>3817</v>
      </c>
      <c r="D3502" s="93" t="s">
        <v>3999</v>
      </c>
      <c r="E3502" s="44" t="b">
        <v>1</v>
      </c>
      <c r="F3502" s="44" t="s">
        <v>3813</v>
      </c>
      <c r="G3502" s="93" t="s">
        <v>12</v>
      </c>
      <c r="H3502" s="92" t="s">
        <v>73</v>
      </c>
      <c r="I3502" s="96">
        <v>44710</v>
      </c>
      <c r="J3502" s="44">
        <v>23.3</v>
      </c>
      <c r="K3502" s="2" t="s">
        <v>4068</v>
      </c>
      <c r="L3502" s="94">
        <v>79.8</v>
      </c>
      <c r="M3502" t="s">
        <v>3869</v>
      </c>
      <c r="N3502" s="44" t="s">
        <v>85</v>
      </c>
      <c r="O3502" s="2" t="s">
        <v>3868</v>
      </c>
      <c r="P3502" s="44" t="str">
        <f>VLOOKUP(I3502,Period!A:B,2,FALSE)</f>
        <v>2022H1</v>
      </c>
      <c r="Q3502" s="94">
        <f t="shared" si="649"/>
        <v>78.699999999999989</v>
      </c>
      <c r="R3502" s="44">
        <f t="shared" si="647"/>
        <v>80</v>
      </c>
      <c r="S3502" t="str">
        <f t="shared" si="656"/>
        <v>03 Cloudy (40%-90%)</v>
      </c>
      <c r="T3502" s="92" t="str">
        <f t="shared" si="648"/>
        <v>44710L8-9_L1CDM-MLB-CLSHG4471003 Cloudy (40%-90%)</v>
      </c>
      <c r="U3502" s="92">
        <f>IF(COUNTIF(T$2:T3501,T3502)&gt;=1,0,1)</f>
        <v>1</v>
      </c>
      <c r="V3502" s="95" t="s">
        <v>1182</v>
      </c>
      <c r="W3502" s="86">
        <f t="shared" si="650"/>
        <v>2022</v>
      </c>
      <c r="X3502" s="86" t="str">
        <f t="shared" si="651"/>
        <v>05</v>
      </c>
      <c r="Y3502" s="86">
        <f t="shared" si="652"/>
        <v>29</v>
      </c>
      <c r="Z3502" s="86" t="str">
        <f t="shared" si="653"/>
        <v>22</v>
      </c>
      <c r="AA3502" s="86" t="str">
        <f t="shared" si="654"/>
        <v>12</v>
      </c>
      <c r="AB3502" s="86" t="str">
        <f t="shared" si="655"/>
        <v>10</v>
      </c>
      <c r="AC3502" s="86" t="str">
        <f t="shared" si="657"/>
        <v>CLS_HG_2500X1254px_16m_L8-9_L1_20220529_80CC</v>
      </c>
      <c r="AD3502" s="41" t="s">
        <v>1183</v>
      </c>
    </row>
    <row r="3503" spans="2:30" x14ac:dyDescent="0.25">
      <c r="B3503" s="92" t="s">
        <v>3876</v>
      </c>
      <c r="C3503" s="92" t="s">
        <v>3817</v>
      </c>
      <c r="D3503" s="93" t="s">
        <v>3999</v>
      </c>
      <c r="E3503" s="44" t="b">
        <v>1</v>
      </c>
      <c r="F3503" s="44" t="s">
        <v>3813</v>
      </c>
      <c r="G3503" s="93" t="s">
        <v>12</v>
      </c>
      <c r="H3503" s="92" t="s">
        <v>73</v>
      </c>
      <c r="I3503" s="96">
        <v>44710</v>
      </c>
      <c r="J3503" s="44">
        <v>24.7</v>
      </c>
      <c r="K3503" s="2" t="s">
        <v>4033</v>
      </c>
      <c r="L3503" s="94">
        <v>77.599999999999994</v>
      </c>
      <c r="M3503" t="s">
        <v>3869</v>
      </c>
      <c r="N3503" s="44" t="s">
        <v>85</v>
      </c>
      <c r="O3503" s="2" t="s">
        <v>3868</v>
      </c>
      <c r="P3503" s="44" t="str">
        <f>VLOOKUP(I3503,Period!A:B,2,FALSE)</f>
        <v>2022H1</v>
      </c>
      <c r="Q3503" s="94">
        <f t="shared" si="649"/>
        <v>78.699999999999989</v>
      </c>
      <c r="R3503" s="44">
        <f t="shared" si="647"/>
        <v>80</v>
      </c>
      <c r="S3503" t="str">
        <f t="shared" si="656"/>
        <v>03 Cloudy (40%-90%)</v>
      </c>
      <c r="T3503" s="92" t="str">
        <f t="shared" si="648"/>
        <v>44710L8-9_L1CDM-MLB-CLSHG4471003 Cloudy (40%-90%)</v>
      </c>
      <c r="U3503" s="92">
        <f>IF(COUNTIF(T$2:T3502,T3503)&gt;=1,0,1)</f>
        <v>0</v>
      </c>
      <c r="V3503" s="95" t="s">
        <v>1182</v>
      </c>
      <c r="W3503" s="86">
        <f t="shared" si="650"/>
        <v>2022</v>
      </c>
      <c r="X3503" s="86" t="str">
        <f t="shared" si="651"/>
        <v>05</v>
      </c>
      <c r="Y3503" s="86">
        <f t="shared" si="652"/>
        <v>29</v>
      </c>
      <c r="Z3503" s="86" t="str">
        <f t="shared" si="653"/>
        <v>22</v>
      </c>
      <c r="AA3503" s="86" t="str">
        <f t="shared" si="654"/>
        <v>11</v>
      </c>
      <c r="AB3503" s="86" t="str">
        <f t="shared" si="655"/>
        <v>46</v>
      </c>
      <c r="AC3503" s="86" t="str">
        <f t="shared" si="657"/>
        <v>CLS_HG_2500X1254px_16m_L8-9_L1_20220529_80CC</v>
      </c>
      <c r="AD3503" s="41" t="s">
        <v>1183</v>
      </c>
    </row>
    <row r="3504" spans="2:30" x14ac:dyDescent="0.25">
      <c r="B3504" s="92" t="s">
        <v>3876</v>
      </c>
      <c r="C3504" s="92" t="s">
        <v>3817</v>
      </c>
      <c r="D3504" s="93" t="s">
        <v>3999</v>
      </c>
      <c r="E3504" s="44" t="b">
        <v>1</v>
      </c>
      <c r="F3504" s="44" t="s">
        <v>3813</v>
      </c>
      <c r="G3504" s="93" t="s">
        <v>12</v>
      </c>
      <c r="H3504" s="92" t="s">
        <v>73</v>
      </c>
      <c r="I3504" s="96">
        <v>44703</v>
      </c>
      <c r="J3504" s="44">
        <v>24.5</v>
      </c>
      <c r="K3504" s="2" t="s">
        <v>4095</v>
      </c>
      <c r="L3504" s="94">
        <v>24.8</v>
      </c>
      <c r="M3504" t="s">
        <v>3869</v>
      </c>
      <c r="N3504" s="44" t="s">
        <v>85</v>
      </c>
      <c r="O3504" s="2" t="s">
        <v>3868</v>
      </c>
      <c r="P3504" s="44" t="str">
        <f>VLOOKUP(I3504,Period!A:B,2,FALSE)</f>
        <v>2022H1</v>
      </c>
      <c r="Q3504" s="94">
        <f t="shared" si="649"/>
        <v>30.35</v>
      </c>
      <c r="R3504" s="44">
        <f t="shared" si="647"/>
        <v>40</v>
      </c>
      <c r="S3504" t="str">
        <f t="shared" si="656"/>
        <v>03 Cloudy (40%-90%)</v>
      </c>
      <c r="T3504" s="92" t="str">
        <f t="shared" si="648"/>
        <v>44703L8-9_L1CDM-MLB-CLSHG4470303 Cloudy (40%-90%)</v>
      </c>
      <c r="U3504" s="92">
        <f>IF(COUNTIF(T$2:T3503,T3504)&gt;=1,0,1)</f>
        <v>1</v>
      </c>
      <c r="V3504" s="95" t="s">
        <v>1182</v>
      </c>
      <c r="W3504" s="86">
        <f t="shared" si="650"/>
        <v>2022</v>
      </c>
      <c r="X3504" s="86" t="str">
        <f t="shared" si="651"/>
        <v>05</v>
      </c>
      <c r="Y3504" s="86">
        <f t="shared" si="652"/>
        <v>22</v>
      </c>
      <c r="Z3504" s="86" t="str">
        <f t="shared" si="653"/>
        <v>22</v>
      </c>
      <c r="AA3504" s="86" t="str">
        <f t="shared" si="654"/>
        <v>05</v>
      </c>
      <c r="AB3504" s="86" t="str">
        <f t="shared" si="655"/>
        <v>58</v>
      </c>
      <c r="AC3504" s="86" t="str">
        <f t="shared" si="657"/>
        <v>CLS_HG_2500X1254px_16m_L8-9_L1_20220522_40CC</v>
      </c>
      <c r="AD3504" s="41" t="s">
        <v>1183</v>
      </c>
    </row>
    <row r="3505" spans="2:30" x14ac:dyDescent="0.25">
      <c r="B3505" s="92" t="s">
        <v>3876</v>
      </c>
      <c r="C3505" s="92" t="s">
        <v>3817</v>
      </c>
      <c r="D3505" s="93" t="s">
        <v>3999</v>
      </c>
      <c r="E3505" s="44" t="b">
        <v>1</v>
      </c>
      <c r="F3505" s="44" t="s">
        <v>3813</v>
      </c>
      <c r="G3505" s="93" t="s">
        <v>12</v>
      </c>
      <c r="H3505" s="92" t="s">
        <v>73</v>
      </c>
      <c r="I3505" s="96">
        <v>44703</v>
      </c>
      <c r="J3505" s="44">
        <v>25.8</v>
      </c>
      <c r="K3505" s="2" t="s">
        <v>4000</v>
      </c>
      <c r="L3505" s="94">
        <v>35.9</v>
      </c>
      <c r="M3505" t="s">
        <v>3869</v>
      </c>
      <c r="N3505" s="44" t="s">
        <v>85</v>
      </c>
      <c r="O3505" s="2" t="s">
        <v>3868</v>
      </c>
      <c r="P3505" s="44" t="str">
        <f>VLOOKUP(I3505,Period!A:B,2,FALSE)</f>
        <v>2022H1</v>
      </c>
      <c r="Q3505" s="94">
        <f t="shared" si="649"/>
        <v>30.35</v>
      </c>
      <c r="R3505" s="44">
        <f t="shared" si="647"/>
        <v>40</v>
      </c>
      <c r="S3505" t="str">
        <f t="shared" si="656"/>
        <v>03 Cloudy (40%-90%)</v>
      </c>
      <c r="T3505" s="92" t="str">
        <f t="shared" si="648"/>
        <v>44703L8-9_L1CDM-MLB-CLSHG4470303 Cloudy (40%-90%)</v>
      </c>
      <c r="U3505" s="92">
        <f>IF(COUNTIF(T$2:T3504,T3505)&gt;=1,0,1)</f>
        <v>0</v>
      </c>
      <c r="V3505" s="95" t="s">
        <v>1182</v>
      </c>
      <c r="W3505" s="86">
        <f t="shared" si="650"/>
        <v>2022</v>
      </c>
      <c r="X3505" s="86" t="str">
        <f t="shared" si="651"/>
        <v>05</v>
      </c>
      <c r="Y3505" s="86">
        <f t="shared" si="652"/>
        <v>22</v>
      </c>
      <c r="Z3505" s="86" t="str">
        <f t="shared" si="653"/>
        <v>22</v>
      </c>
      <c r="AA3505" s="86" t="str">
        <f t="shared" si="654"/>
        <v>05</v>
      </c>
      <c r="AB3505" s="86" t="str">
        <f t="shared" si="655"/>
        <v>34</v>
      </c>
      <c r="AC3505" s="86" t="str">
        <f t="shared" si="657"/>
        <v>CLS_HG_2500X1254px_16m_L8-9_L1_20220522_40CC</v>
      </c>
      <c r="AD3505" s="41" t="s">
        <v>1183</v>
      </c>
    </row>
    <row r="3506" spans="2:30" x14ac:dyDescent="0.25">
      <c r="B3506" s="92" t="s">
        <v>3876</v>
      </c>
      <c r="C3506" s="92" t="s">
        <v>3817</v>
      </c>
      <c r="D3506" s="93" t="s">
        <v>3999</v>
      </c>
      <c r="E3506" s="44" t="b">
        <v>1</v>
      </c>
      <c r="F3506" s="44" t="s">
        <v>3813</v>
      </c>
      <c r="G3506" s="93" t="s">
        <v>12</v>
      </c>
      <c r="H3506" s="92" t="s">
        <v>73</v>
      </c>
      <c r="I3506" s="81">
        <v>44702</v>
      </c>
      <c r="J3506" s="44">
        <v>24.6</v>
      </c>
      <c r="K3506" s="2" t="s">
        <v>4121</v>
      </c>
      <c r="L3506" s="94">
        <v>23.6</v>
      </c>
      <c r="M3506" t="s">
        <v>3869</v>
      </c>
      <c r="N3506" s="44" t="s">
        <v>85</v>
      </c>
      <c r="O3506" s="2" t="s">
        <v>3868</v>
      </c>
      <c r="P3506" s="44" t="str">
        <f>VLOOKUP(I3506,Period!A:B,2,FALSE)</f>
        <v>2022H1</v>
      </c>
      <c r="Q3506" s="94">
        <f t="shared" si="649"/>
        <v>24.05</v>
      </c>
      <c r="R3506" s="44">
        <f t="shared" si="647"/>
        <v>30</v>
      </c>
      <c r="S3506" t="str">
        <f t="shared" si="656"/>
        <v>02 Sunny (10%-30%)</v>
      </c>
      <c r="T3506" s="92" t="str">
        <f t="shared" si="648"/>
        <v>44702L8-9_L1CDM-MLB-CLSHG4470202 Sunny (10%-30%)</v>
      </c>
      <c r="U3506" s="92">
        <f>IF(COUNTIF(T$2:T3505,T3506)&gt;=1,0,1)</f>
        <v>1</v>
      </c>
      <c r="V3506" s="95" t="s">
        <v>1182</v>
      </c>
      <c r="W3506" s="86">
        <f t="shared" si="650"/>
        <v>2022</v>
      </c>
      <c r="X3506" s="86" t="str">
        <f t="shared" si="651"/>
        <v>05</v>
      </c>
      <c r="Y3506" s="86">
        <f t="shared" si="652"/>
        <v>21</v>
      </c>
      <c r="Z3506" s="86" t="str">
        <f t="shared" si="653"/>
        <v>22</v>
      </c>
      <c r="AA3506" s="86" t="str">
        <f t="shared" si="654"/>
        <v>11</v>
      </c>
      <c r="AB3506" s="86" t="str">
        <f t="shared" si="655"/>
        <v>43</v>
      </c>
      <c r="AC3506" s="86" t="str">
        <f t="shared" si="657"/>
        <v>CLS_HG_2500X1254px_16m_L8-9_L1_20220521_30CC</v>
      </c>
      <c r="AD3506" s="41" t="s">
        <v>1183</v>
      </c>
    </row>
    <row r="3507" spans="2:30" x14ac:dyDescent="0.25">
      <c r="B3507" s="92" t="s">
        <v>3876</v>
      </c>
      <c r="C3507" s="92" t="s">
        <v>3817</v>
      </c>
      <c r="D3507" s="93" t="s">
        <v>3999</v>
      </c>
      <c r="E3507" s="44" t="b">
        <v>1</v>
      </c>
      <c r="F3507" s="44" t="s">
        <v>3813</v>
      </c>
      <c r="G3507" s="93" t="s">
        <v>12</v>
      </c>
      <c r="H3507" s="92" t="s">
        <v>73</v>
      </c>
      <c r="I3507" s="81">
        <v>44702</v>
      </c>
      <c r="J3507" s="44">
        <v>25.9</v>
      </c>
      <c r="K3507" s="2" t="s">
        <v>4122</v>
      </c>
      <c r="L3507" s="94">
        <v>24.5</v>
      </c>
      <c r="M3507" t="s">
        <v>3869</v>
      </c>
      <c r="N3507" s="44" t="s">
        <v>85</v>
      </c>
      <c r="O3507" s="2" t="s">
        <v>3868</v>
      </c>
      <c r="P3507" s="44" t="str">
        <f>VLOOKUP(I3507,Period!A:B,2,FALSE)</f>
        <v>2022H1</v>
      </c>
      <c r="Q3507" s="94">
        <f t="shared" si="649"/>
        <v>24.05</v>
      </c>
      <c r="R3507" s="44">
        <f t="shared" si="647"/>
        <v>30</v>
      </c>
      <c r="S3507" t="str">
        <f t="shared" si="656"/>
        <v>02 Sunny (10%-30%)</v>
      </c>
      <c r="T3507" s="92" t="str">
        <f t="shared" si="648"/>
        <v>44702L8-9_L1CDM-MLB-CLSHG4470202 Sunny (10%-30%)</v>
      </c>
      <c r="U3507" s="92">
        <f>IF(COUNTIF(T$2:T3506,T3507)&gt;=1,0,1)</f>
        <v>0</v>
      </c>
      <c r="V3507" s="95" t="s">
        <v>1182</v>
      </c>
      <c r="W3507" s="86">
        <f t="shared" si="650"/>
        <v>2022</v>
      </c>
      <c r="X3507" s="86" t="str">
        <f t="shared" si="651"/>
        <v>05</v>
      </c>
      <c r="Y3507" s="86">
        <f t="shared" si="652"/>
        <v>21</v>
      </c>
      <c r="Z3507" s="86" t="str">
        <f t="shared" si="653"/>
        <v>22</v>
      </c>
      <c r="AA3507" s="86" t="str">
        <f t="shared" si="654"/>
        <v>11</v>
      </c>
      <c r="AB3507" s="86" t="str">
        <f t="shared" si="655"/>
        <v>19</v>
      </c>
      <c r="AC3507" s="86" t="str">
        <f t="shared" si="657"/>
        <v>CLS_HG_2500X1254px_16m_L8-9_L1_20220521_30CC</v>
      </c>
      <c r="AD3507" s="41" t="s">
        <v>1183</v>
      </c>
    </row>
    <row r="3508" spans="2:30" x14ac:dyDescent="0.25">
      <c r="B3508" s="92" t="s">
        <v>3876</v>
      </c>
      <c r="C3508" s="92" t="s">
        <v>3817</v>
      </c>
      <c r="D3508" s="93" t="s">
        <v>3999</v>
      </c>
      <c r="E3508" s="44" t="b">
        <v>1</v>
      </c>
      <c r="F3508" s="44" t="s">
        <v>3813</v>
      </c>
      <c r="G3508" s="93" t="s">
        <v>12</v>
      </c>
      <c r="H3508" s="92" t="s">
        <v>73</v>
      </c>
      <c r="I3508" s="81">
        <v>44695</v>
      </c>
      <c r="J3508" s="44">
        <v>26</v>
      </c>
      <c r="K3508" s="2" t="s">
        <v>4123</v>
      </c>
      <c r="L3508" s="94">
        <v>77.8</v>
      </c>
      <c r="M3508" t="s">
        <v>3869</v>
      </c>
      <c r="N3508" s="44" t="s">
        <v>85</v>
      </c>
      <c r="O3508" s="2" t="s">
        <v>3868</v>
      </c>
      <c r="P3508" s="44" t="str">
        <f>VLOOKUP(I3508,Period!A:B,2,FALSE)</f>
        <v>2022H1</v>
      </c>
      <c r="Q3508" s="94">
        <f t="shared" si="649"/>
        <v>75.699999999999989</v>
      </c>
      <c r="R3508" s="44">
        <f t="shared" si="647"/>
        <v>80</v>
      </c>
      <c r="S3508" t="str">
        <f t="shared" si="656"/>
        <v>03 Cloudy (40%-90%)</v>
      </c>
      <c r="T3508" s="92" t="str">
        <f t="shared" si="648"/>
        <v>44695L8-9_L1CDM-MLB-CLSHG4469503 Cloudy (40%-90%)</v>
      </c>
      <c r="U3508" s="92">
        <f>IF(COUNTIF(T$2:T3507,T3508)&gt;=1,0,1)</f>
        <v>1</v>
      </c>
      <c r="V3508" s="95" t="s">
        <v>1182</v>
      </c>
      <c r="W3508" s="86">
        <f t="shared" si="650"/>
        <v>2022</v>
      </c>
      <c r="X3508" s="86" t="str">
        <f t="shared" si="651"/>
        <v>05</v>
      </c>
      <c r="Y3508" s="86">
        <f t="shared" si="652"/>
        <v>14</v>
      </c>
      <c r="Z3508" s="86" t="str">
        <f t="shared" si="653"/>
        <v>22</v>
      </c>
      <c r="AA3508" s="86" t="str">
        <f t="shared" si="654"/>
        <v>05</v>
      </c>
      <c r="AB3508" s="86" t="str">
        <f t="shared" si="655"/>
        <v>37</v>
      </c>
      <c r="AC3508" s="86" t="str">
        <f t="shared" si="657"/>
        <v>CLS_HG_2500X1254px_16m_L8-9_L1_20220514_80CC</v>
      </c>
      <c r="AD3508" s="41" t="s">
        <v>1183</v>
      </c>
    </row>
    <row r="3509" spans="2:30" x14ac:dyDescent="0.25">
      <c r="B3509" s="92" t="s">
        <v>3876</v>
      </c>
      <c r="C3509" s="92" t="s">
        <v>3817</v>
      </c>
      <c r="D3509" s="93" t="s">
        <v>3999</v>
      </c>
      <c r="E3509" s="44" t="b">
        <v>1</v>
      </c>
      <c r="F3509" s="44" t="s">
        <v>3813</v>
      </c>
      <c r="G3509" s="93" t="s">
        <v>12</v>
      </c>
      <c r="H3509" s="92" t="s">
        <v>73</v>
      </c>
      <c r="I3509" s="81">
        <v>44695</v>
      </c>
      <c r="J3509" s="44">
        <v>27.3</v>
      </c>
      <c r="K3509" s="2" t="s">
        <v>4020</v>
      </c>
      <c r="L3509" s="94">
        <v>73.599999999999994</v>
      </c>
      <c r="M3509" t="s">
        <v>3869</v>
      </c>
      <c r="N3509" s="44" t="s">
        <v>85</v>
      </c>
      <c r="O3509" s="2" t="s">
        <v>3868</v>
      </c>
      <c r="P3509" s="44" t="str">
        <f>VLOOKUP(I3509,Period!A:B,2,FALSE)</f>
        <v>2022H1</v>
      </c>
      <c r="Q3509" s="94">
        <f t="shared" si="649"/>
        <v>75.699999999999989</v>
      </c>
      <c r="R3509" s="44">
        <f t="shared" si="647"/>
        <v>80</v>
      </c>
      <c r="S3509" t="str">
        <f t="shared" si="656"/>
        <v>03 Cloudy (40%-90%)</v>
      </c>
      <c r="T3509" s="92" t="str">
        <f t="shared" si="648"/>
        <v>44695L8-9_L1CDM-MLB-CLSHG4469503 Cloudy (40%-90%)</v>
      </c>
      <c r="U3509" s="92">
        <f>IF(COUNTIF(T$2:T3508,T3509)&gt;=1,0,1)</f>
        <v>0</v>
      </c>
      <c r="V3509" s="95" t="s">
        <v>1182</v>
      </c>
      <c r="W3509" s="86">
        <f t="shared" si="650"/>
        <v>2022</v>
      </c>
      <c r="X3509" s="86" t="str">
        <f t="shared" si="651"/>
        <v>05</v>
      </c>
      <c r="Y3509" s="86">
        <f t="shared" si="652"/>
        <v>14</v>
      </c>
      <c r="Z3509" s="86" t="str">
        <f t="shared" si="653"/>
        <v>22</v>
      </c>
      <c r="AA3509" s="86" t="str">
        <f t="shared" si="654"/>
        <v>05</v>
      </c>
      <c r="AB3509" s="86" t="str">
        <f t="shared" si="655"/>
        <v>13</v>
      </c>
      <c r="AC3509" s="86" t="str">
        <f t="shared" si="657"/>
        <v>CLS_HG_2500X1254px_16m_L8-9_L1_20220514_80CC</v>
      </c>
      <c r="AD3509" s="41" t="s">
        <v>1183</v>
      </c>
    </row>
    <row r="3510" spans="2:30" x14ac:dyDescent="0.25">
      <c r="B3510" s="92" t="s">
        <v>3876</v>
      </c>
      <c r="C3510" s="92" t="s">
        <v>3817</v>
      </c>
      <c r="D3510" s="93" t="s">
        <v>3999</v>
      </c>
      <c r="E3510" s="44" t="b">
        <v>1</v>
      </c>
      <c r="F3510" s="44" t="s">
        <v>3813</v>
      </c>
      <c r="G3510" s="93" t="s">
        <v>12</v>
      </c>
      <c r="H3510" s="92" t="s">
        <v>73</v>
      </c>
      <c r="I3510" s="96">
        <v>44694</v>
      </c>
      <c r="J3510" s="44">
        <v>26.2</v>
      </c>
      <c r="K3510" s="2" t="s">
        <v>4124</v>
      </c>
      <c r="L3510" s="94">
        <v>97.2</v>
      </c>
      <c r="M3510" t="s">
        <v>3869</v>
      </c>
      <c r="N3510" s="44" t="s">
        <v>85</v>
      </c>
      <c r="O3510" s="2" t="s">
        <v>3868</v>
      </c>
      <c r="P3510" s="44" t="str">
        <f>VLOOKUP(I3510,Period!A:B,2,FALSE)</f>
        <v>2022H1</v>
      </c>
      <c r="Q3510" s="94">
        <f t="shared" si="649"/>
        <v>98.6</v>
      </c>
      <c r="R3510" s="44">
        <f t="shared" si="647"/>
        <v>100</v>
      </c>
      <c r="S3510" t="str">
        <f t="shared" si="656"/>
        <v>04 Overcast (100%)</v>
      </c>
      <c r="T3510" s="92" t="str">
        <f t="shared" si="648"/>
        <v>44694L8-9_L1CDM-MLB-CLSHG4469404 Overcast (100%)</v>
      </c>
      <c r="U3510" s="92">
        <f>IF(COUNTIF(T$2:T3509,T3510)&gt;=1,0,1)</f>
        <v>1</v>
      </c>
      <c r="V3510" s="95" t="s">
        <v>1182</v>
      </c>
      <c r="W3510" s="86">
        <f t="shared" si="650"/>
        <v>2022</v>
      </c>
      <c r="X3510" s="86" t="str">
        <f t="shared" si="651"/>
        <v>05</v>
      </c>
      <c r="Y3510" s="86">
        <f t="shared" si="652"/>
        <v>13</v>
      </c>
      <c r="Z3510" s="86" t="str">
        <f t="shared" si="653"/>
        <v>22</v>
      </c>
      <c r="AA3510" s="86" t="str">
        <f t="shared" si="654"/>
        <v>12</v>
      </c>
      <c r="AB3510" s="86" t="str">
        <f t="shared" si="655"/>
        <v>08</v>
      </c>
      <c r="AC3510" s="86" t="str">
        <f t="shared" si="657"/>
        <v>CLS_HG_2500X1254px_16m_L8-9_L1_20220513_100CC</v>
      </c>
      <c r="AD3510" s="41" t="s">
        <v>1183</v>
      </c>
    </row>
    <row r="3511" spans="2:30" x14ac:dyDescent="0.25">
      <c r="B3511" s="92" t="s">
        <v>3876</v>
      </c>
      <c r="C3511" s="92" t="s">
        <v>3817</v>
      </c>
      <c r="D3511" s="93" t="s">
        <v>3999</v>
      </c>
      <c r="E3511" s="44" t="b">
        <v>1</v>
      </c>
      <c r="F3511" s="44" t="s">
        <v>3813</v>
      </c>
      <c r="G3511" s="93" t="s">
        <v>12</v>
      </c>
      <c r="H3511" s="92" t="s">
        <v>73</v>
      </c>
      <c r="I3511" s="96">
        <v>44694</v>
      </c>
      <c r="J3511" s="44">
        <v>27.6</v>
      </c>
      <c r="K3511" s="2" t="s">
        <v>4125</v>
      </c>
      <c r="L3511" s="94">
        <v>100</v>
      </c>
      <c r="M3511" t="s">
        <v>3869</v>
      </c>
      <c r="N3511" s="44" t="s">
        <v>85</v>
      </c>
      <c r="O3511" s="2" t="s">
        <v>3868</v>
      </c>
      <c r="P3511" s="44" t="str">
        <f>VLOOKUP(I3511,Period!A:B,2,FALSE)</f>
        <v>2022H1</v>
      </c>
      <c r="Q3511" s="94">
        <f t="shared" si="649"/>
        <v>98.6</v>
      </c>
      <c r="R3511" s="44">
        <f t="shared" si="647"/>
        <v>100</v>
      </c>
      <c r="S3511" t="str">
        <f t="shared" si="656"/>
        <v>04 Overcast (100%)</v>
      </c>
      <c r="T3511" s="92" t="str">
        <f t="shared" si="648"/>
        <v>44694L8-9_L1CDM-MLB-CLSHG4469404 Overcast (100%)</v>
      </c>
      <c r="U3511" s="92">
        <f>IF(COUNTIF(T$2:T3510,T3511)&gt;=1,0,1)</f>
        <v>0</v>
      </c>
      <c r="V3511" s="95" t="s">
        <v>1182</v>
      </c>
      <c r="W3511" s="86">
        <f t="shared" si="650"/>
        <v>2022</v>
      </c>
      <c r="X3511" s="86" t="str">
        <f t="shared" si="651"/>
        <v>05</v>
      </c>
      <c r="Y3511" s="86">
        <f t="shared" si="652"/>
        <v>13</v>
      </c>
      <c r="Z3511" s="86" t="str">
        <f t="shared" si="653"/>
        <v>22</v>
      </c>
      <c r="AA3511" s="86" t="str">
        <f t="shared" si="654"/>
        <v>11</v>
      </c>
      <c r="AB3511" s="86" t="str">
        <f t="shared" si="655"/>
        <v>44</v>
      </c>
      <c r="AC3511" s="86" t="str">
        <f t="shared" si="657"/>
        <v>CLS_HG_2500X1254px_16m_L8-9_L1_20220513_100CC</v>
      </c>
      <c r="AD3511" s="41" t="s">
        <v>1183</v>
      </c>
    </row>
    <row r="3512" spans="2:30" x14ac:dyDescent="0.25">
      <c r="B3512" s="92" t="s">
        <v>3876</v>
      </c>
      <c r="C3512" s="92" t="s">
        <v>3817</v>
      </c>
      <c r="D3512" s="93" t="s">
        <v>3999</v>
      </c>
      <c r="E3512" s="44" t="b">
        <v>1</v>
      </c>
      <c r="F3512" s="44" t="s">
        <v>3813</v>
      </c>
      <c r="G3512" s="93" t="s">
        <v>12</v>
      </c>
      <c r="H3512" s="92" t="s">
        <v>73</v>
      </c>
      <c r="I3512" s="96">
        <v>44687</v>
      </c>
      <c r="J3512" s="44">
        <v>27.8</v>
      </c>
      <c r="K3512" s="2" t="s">
        <v>4113</v>
      </c>
      <c r="L3512" s="94">
        <v>15.3</v>
      </c>
      <c r="M3512" t="s">
        <v>3869</v>
      </c>
      <c r="N3512" s="44" t="s">
        <v>85</v>
      </c>
      <c r="O3512" s="2" t="s">
        <v>3868</v>
      </c>
      <c r="P3512" s="44" t="str">
        <f>VLOOKUP(I3512,Period!A:B,2,FALSE)</f>
        <v>2022H1</v>
      </c>
      <c r="Q3512" s="94">
        <f t="shared" si="649"/>
        <v>19.149999999999999</v>
      </c>
      <c r="R3512" s="44">
        <f t="shared" si="647"/>
        <v>20</v>
      </c>
      <c r="S3512" t="str">
        <f t="shared" si="656"/>
        <v>02 Sunny (10%-30%)</v>
      </c>
      <c r="T3512" s="92" t="str">
        <f t="shared" si="648"/>
        <v>44687L8-9_L1CDM-MLB-CLSHG4468702 Sunny (10%-30%)</v>
      </c>
      <c r="U3512" s="92">
        <f>IF(COUNTIF(T$2:T3511,T3512)&gt;=1,0,1)</f>
        <v>1</v>
      </c>
      <c r="V3512" s="95" t="s">
        <v>1182</v>
      </c>
      <c r="W3512" s="86">
        <f t="shared" si="650"/>
        <v>2022</v>
      </c>
      <c r="X3512" s="86" t="str">
        <f t="shared" si="651"/>
        <v>05</v>
      </c>
      <c r="Y3512" s="86" t="str">
        <f t="shared" si="652"/>
        <v>06</v>
      </c>
      <c r="Z3512" s="86" t="str">
        <f t="shared" si="653"/>
        <v>22</v>
      </c>
      <c r="AA3512" s="86" t="str">
        <f t="shared" si="654"/>
        <v>05</v>
      </c>
      <c r="AB3512" s="86" t="str">
        <f t="shared" si="655"/>
        <v>53</v>
      </c>
      <c r="AC3512" s="86" t="str">
        <f t="shared" si="657"/>
        <v>CLS_HG_2500X1254px_16m_L8-9_L1_20220506_20CC</v>
      </c>
      <c r="AD3512" s="41" t="s">
        <v>1183</v>
      </c>
    </row>
    <row r="3513" spans="2:30" x14ac:dyDescent="0.25">
      <c r="B3513" s="92" t="s">
        <v>3876</v>
      </c>
      <c r="C3513" s="92" t="s">
        <v>3817</v>
      </c>
      <c r="D3513" s="93" t="s">
        <v>3999</v>
      </c>
      <c r="E3513" s="44" t="b">
        <v>1</v>
      </c>
      <c r="F3513" s="44" t="s">
        <v>3813</v>
      </c>
      <c r="G3513" s="93" t="s">
        <v>12</v>
      </c>
      <c r="H3513" s="92" t="s">
        <v>73</v>
      </c>
      <c r="I3513" s="96">
        <v>44687</v>
      </c>
      <c r="J3513" s="44">
        <v>29.1</v>
      </c>
      <c r="K3513" s="2" t="s">
        <v>4012</v>
      </c>
      <c r="L3513" s="94">
        <v>23</v>
      </c>
      <c r="M3513" t="s">
        <v>3869</v>
      </c>
      <c r="N3513" s="44" t="s">
        <v>85</v>
      </c>
      <c r="O3513" s="2" t="s">
        <v>3868</v>
      </c>
      <c r="P3513" s="44" t="str">
        <f>VLOOKUP(I3513,Period!A:B,2,FALSE)</f>
        <v>2022H1</v>
      </c>
      <c r="Q3513" s="94">
        <f t="shared" si="649"/>
        <v>19.149999999999999</v>
      </c>
      <c r="R3513" s="44">
        <f t="shared" si="647"/>
        <v>20</v>
      </c>
      <c r="S3513" t="str">
        <f t="shared" si="656"/>
        <v>02 Sunny (10%-30%)</v>
      </c>
      <c r="T3513" s="92" t="str">
        <f t="shared" si="648"/>
        <v>44687L8-9_L1CDM-MLB-CLSHG4468702 Sunny (10%-30%)</v>
      </c>
      <c r="U3513" s="92">
        <f>IF(COUNTIF(T$2:T3512,T3513)&gt;=1,0,1)</f>
        <v>0</v>
      </c>
      <c r="V3513" s="95" t="s">
        <v>1182</v>
      </c>
      <c r="W3513" s="86">
        <f t="shared" si="650"/>
        <v>2022</v>
      </c>
      <c r="X3513" s="86" t="str">
        <f t="shared" si="651"/>
        <v>05</v>
      </c>
      <c r="Y3513" s="86" t="str">
        <f t="shared" si="652"/>
        <v>06</v>
      </c>
      <c r="Z3513" s="86" t="str">
        <f t="shared" si="653"/>
        <v>22</v>
      </c>
      <c r="AA3513" s="86" t="str">
        <f t="shared" si="654"/>
        <v>05</v>
      </c>
      <c r="AB3513" s="86" t="str">
        <f t="shared" si="655"/>
        <v>29</v>
      </c>
      <c r="AC3513" s="86" t="str">
        <f t="shared" si="657"/>
        <v>CLS_HG_2500X1254px_16m_L8-9_L1_20220506_20CC</v>
      </c>
      <c r="AD3513" s="41" t="s">
        <v>1183</v>
      </c>
    </row>
    <row r="3514" spans="2:30" x14ac:dyDescent="0.25">
      <c r="B3514" s="92" t="s">
        <v>3876</v>
      </c>
      <c r="C3514" s="92" t="s">
        <v>3817</v>
      </c>
      <c r="D3514" s="93" t="s">
        <v>3999</v>
      </c>
      <c r="E3514" s="44" t="b">
        <v>1</v>
      </c>
      <c r="F3514" s="44" t="s">
        <v>3813</v>
      </c>
      <c r="G3514" s="93" t="s">
        <v>12</v>
      </c>
      <c r="H3514" s="92" t="s">
        <v>73</v>
      </c>
      <c r="I3514" s="81">
        <v>44686</v>
      </c>
      <c r="J3514" s="44">
        <v>28</v>
      </c>
      <c r="K3514" s="2" t="s">
        <v>4043</v>
      </c>
      <c r="L3514" s="94">
        <v>1.6</v>
      </c>
      <c r="M3514" t="s">
        <v>3869</v>
      </c>
      <c r="N3514" s="44" t="s">
        <v>85</v>
      </c>
      <c r="O3514" s="2" t="s">
        <v>3868</v>
      </c>
      <c r="P3514" s="44" t="str">
        <f>VLOOKUP(I3514,Period!A:B,2,FALSE)</f>
        <v>2022H1</v>
      </c>
      <c r="Q3514" s="94">
        <f t="shared" si="649"/>
        <v>2.7</v>
      </c>
      <c r="R3514" s="44">
        <f t="shared" si="647"/>
        <v>10</v>
      </c>
      <c r="S3514" t="str">
        <f t="shared" si="656"/>
        <v>02 Sunny (10%-30%)</v>
      </c>
      <c r="T3514" s="92" t="str">
        <f t="shared" si="648"/>
        <v>44686L8-9_L1CDM-MLB-CLSHG4468602 Sunny (10%-30%)</v>
      </c>
      <c r="U3514" s="92">
        <f>IF(COUNTIF(T$2:T3513,T3514)&gt;=1,0,1)</f>
        <v>1</v>
      </c>
      <c r="V3514" s="95" t="s">
        <v>1182</v>
      </c>
      <c r="W3514" s="86">
        <f t="shared" si="650"/>
        <v>2022</v>
      </c>
      <c r="X3514" s="86" t="str">
        <f t="shared" si="651"/>
        <v>05</v>
      </c>
      <c r="Y3514" s="86" t="str">
        <f t="shared" si="652"/>
        <v>05</v>
      </c>
      <c r="Z3514" s="86" t="str">
        <f t="shared" si="653"/>
        <v>22</v>
      </c>
      <c r="AA3514" s="86" t="str">
        <f t="shared" si="654"/>
        <v>11</v>
      </c>
      <c r="AB3514" s="86" t="str">
        <f t="shared" si="655"/>
        <v>55</v>
      </c>
      <c r="AC3514" s="86" t="str">
        <f t="shared" si="657"/>
        <v>CLS_HG_2500X1254px_16m_L8-9_L1_20220505_10CC</v>
      </c>
      <c r="AD3514" s="41" t="s">
        <v>1183</v>
      </c>
    </row>
    <row r="3515" spans="2:30" x14ac:dyDescent="0.25">
      <c r="B3515" s="92" t="s">
        <v>3876</v>
      </c>
      <c r="C3515" s="92" t="s">
        <v>3817</v>
      </c>
      <c r="D3515" s="93" t="s">
        <v>3999</v>
      </c>
      <c r="E3515" s="44" t="b">
        <v>1</v>
      </c>
      <c r="F3515" s="44" t="s">
        <v>3813</v>
      </c>
      <c r="G3515" s="93" t="s">
        <v>12</v>
      </c>
      <c r="H3515" s="92" t="s">
        <v>73</v>
      </c>
      <c r="I3515" s="81">
        <v>44686</v>
      </c>
      <c r="J3515" s="44">
        <v>29.3</v>
      </c>
      <c r="K3515" s="2" t="s">
        <v>4014</v>
      </c>
      <c r="L3515" s="94">
        <v>3.8</v>
      </c>
      <c r="M3515" t="s">
        <v>3869</v>
      </c>
      <c r="N3515" s="44" t="s">
        <v>85</v>
      </c>
      <c r="O3515" s="2" t="s">
        <v>3868</v>
      </c>
      <c r="P3515" s="44" t="str">
        <f>VLOOKUP(I3515,Period!A:B,2,FALSE)</f>
        <v>2022H1</v>
      </c>
      <c r="Q3515" s="94">
        <f t="shared" si="649"/>
        <v>2.7</v>
      </c>
      <c r="R3515" s="44">
        <f t="shared" si="647"/>
        <v>10</v>
      </c>
      <c r="S3515" t="str">
        <f t="shared" si="656"/>
        <v>02 Sunny (10%-30%)</v>
      </c>
      <c r="T3515" s="92" t="str">
        <f t="shared" si="648"/>
        <v>44686L8-9_L1CDM-MLB-CLSHG4468602 Sunny (10%-30%)</v>
      </c>
      <c r="U3515" s="92">
        <f>IF(COUNTIF(T$2:T3514,T3515)&gt;=1,0,1)</f>
        <v>0</v>
      </c>
      <c r="V3515" s="95" t="s">
        <v>1182</v>
      </c>
      <c r="W3515" s="86">
        <f t="shared" si="650"/>
        <v>2022</v>
      </c>
      <c r="X3515" s="86" t="str">
        <f t="shared" si="651"/>
        <v>05</v>
      </c>
      <c r="Y3515" s="86" t="str">
        <f t="shared" si="652"/>
        <v>05</v>
      </c>
      <c r="Z3515" s="86" t="str">
        <f t="shared" si="653"/>
        <v>22</v>
      </c>
      <c r="AA3515" s="86" t="str">
        <f t="shared" si="654"/>
        <v>11</v>
      </c>
      <c r="AB3515" s="86" t="str">
        <f t="shared" si="655"/>
        <v>31</v>
      </c>
      <c r="AC3515" s="86" t="str">
        <f t="shared" si="657"/>
        <v>CLS_HG_2500X1254px_16m_L8-9_L1_20220505_10CC</v>
      </c>
      <c r="AD3515" s="41" t="s">
        <v>1183</v>
      </c>
    </row>
    <row r="3516" spans="2:30" x14ac:dyDescent="0.25">
      <c r="B3516" s="92" t="s">
        <v>3876</v>
      </c>
      <c r="C3516" s="92" t="s">
        <v>3817</v>
      </c>
      <c r="D3516" s="93" t="s">
        <v>3999</v>
      </c>
      <c r="E3516" s="44" t="b">
        <v>1</v>
      </c>
      <c r="F3516" s="44" t="s">
        <v>3813</v>
      </c>
      <c r="G3516" s="93" t="s">
        <v>12</v>
      </c>
      <c r="H3516" s="92" t="s">
        <v>73</v>
      </c>
      <c r="I3516" s="81">
        <v>44679</v>
      </c>
      <c r="J3516" s="44">
        <v>29.8</v>
      </c>
      <c r="K3516" s="2" t="s">
        <v>4045</v>
      </c>
      <c r="L3516" s="94">
        <v>38.1</v>
      </c>
      <c r="M3516" t="s">
        <v>3869</v>
      </c>
      <c r="N3516" s="44" t="s">
        <v>85</v>
      </c>
      <c r="O3516" s="2" t="s">
        <v>3868</v>
      </c>
      <c r="P3516" s="44" t="str">
        <f>VLOOKUP(I3516,Period!A:B,2,FALSE)</f>
        <v>2022H1</v>
      </c>
      <c r="Q3516" s="94">
        <f t="shared" si="649"/>
        <v>38.450000000000003</v>
      </c>
      <c r="R3516" s="44">
        <f t="shared" si="647"/>
        <v>40</v>
      </c>
      <c r="S3516" t="str">
        <f t="shared" si="656"/>
        <v>03 Cloudy (40%-90%)</v>
      </c>
      <c r="T3516" s="92" t="str">
        <f t="shared" si="648"/>
        <v>44679L8-9_L1CDM-MLB-CLSHG4467903 Cloudy (40%-90%)</v>
      </c>
      <c r="U3516" s="92">
        <f>IF(COUNTIF(T$2:T3515,T3516)&gt;=1,0,1)</f>
        <v>1</v>
      </c>
      <c r="V3516" s="95" t="s">
        <v>1182</v>
      </c>
      <c r="W3516" s="86">
        <f t="shared" si="650"/>
        <v>2022</v>
      </c>
      <c r="X3516" s="86" t="str">
        <f t="shared" si="651"/>
        <v>04</v>
      </c>
      <c r="Y3516" s="86">
        <f t="shared" si="652"/>
        <v>28</v>
      </c>
      <c r="Z3516" s="86" t="str">
        <f t="shared" si="653"/>
        <v>22</v>
      </c>
      <c r="AA3516" s="86" t="str">
        <f t="shared" si="654"/>
        <v>05</v>
      </c>
      <c r="AB3516" s="86" t="str">
        <f t="shared" si="655"/>
        <v>47</v>
      </c>
      <c r="AC3516" s="86" t="str">
        <f t="shared" si="657"/>
        <v>CLS_HG_2500X1254px_16m_L8-9_L1_20220428_40CC</v>
      </c>
      <c r="AD3516" s="41" t="s">
        <v>1183</v>
      </c>
    </row>
    <row r="3517" spans="2:30" x14ac:dyDescent="0.25">
      <c r="B3517" s="92" t="s">
        <v>3876</v>
      </c>
      <c r="C3517" s="92" t="s">
        <v>3817</v>
      </c>
      <c r="D3517" s="93" t="s">
        <v>3999</v>
      </c>
      <c r="E3517" s="44" t="b">
        <v>1</v>
      </c>
      <c r="F3517" s="44" t="s">
        <v>3813</v>
      </c>
      <c r="G3517" s="93" t="s">
        <v>12</v>
      </c>
      <c r="H3517" s="92" t="s">
        <v>73</v>
      </c>
      <c r="I3517" s="81">
        <v>44679</v>
      </c>
      <c r="J3517" s="44">
        <v>31.1</v>
      </c>
      <c r="K3517" s="2" t="s">
        <v>4126</v>
      </c>
      <c r="L3517" s="94">
        <v>38.799999999999997</v>
      </c>
      <c r="M3517" t="s">
        <v>3869</v>
      </c>
      <c r="N3517" s="44" t="s">
        <v>85</v>
      </c>
      <c r="O3517" s="2" t="s">
        <v>3868</v>
      </c>
      <c r="P3517" s="44" t="str">
        <f>VLOOKUP(I3517,Period!A:B,2,FALSE)</f>
        <v>2022H1</v>
      </c>
      <c r="Q3517" s="94">
        <f t="shared" si="649"/>
        <v>38.450000000000003</v>
      </c>
      <c r="R3517" s="44">
        <f t="shared" si="647"/>
        <v>40</v>
      </c>
      <c r="S3517" t="str">
        <f t="shared" si="656"/>
        <v>03 Cloudy (40%-90%)</v>
      </c>
      <c r="T3517" s="92" t="str">
        <f t="shared" si="648"/>
        <v>44679L8-9_L1CDM-MLB-CLSHG4467903 Cloudy (40%-90%)</v>
      </c>
      <c r="U3517" s="92">
        <f>IF(COUNTIF(T$2:T3516,T3517)&gt;=1,0,1)</f>
        <v>0</v>
      </c>
      <c r="V3517" s="95" t="s">
        <v>1182</v>
      </c>
      <c r="W3517" s="86">
        <f t="shared" si="650"/>
        <v>2022</v>
      </c>
      <c r="X3517" s="86" t="str">
        <f t="shared" si="651"/>
        <v>04</v>
      </c>
      <c r="Y3517" s="86">
        <f t="shared" si="652"/>
        <v>28</v>
      </c>
      <c r="Z3517" s="86" t="str">
        <f t="shared" si="653"/>
        <v>22</v>
      </c>
      <c r="AA3517" s="86" t="str">
        <f t="shared" si="654"/>
        <v>05</v>
      </c>
      <c r="AB3517" s="86" t="str">
        <f t="shared" si="655"/>
        <v>23</v>
      </c>
      <c r="AC3517" s="86" t="str">
        <f t="shared" si="657"/>
        <v>CLS_HG_2500X1254px_16m_L8-9_L1_20220428_40CC</v>
      </c>
      <c r="AD3517" s="41" t="s">
        <v>1183</v>
      </c>
    </row>
    <row r="3518" spans="2:30" x14ac:dyDescent="0.25">
      <c r="B3518" s="92" t="s">
        <v>3876</v>
      </c>
      <c r="C3518" s="92" t="s">
        <v>3817</v>
      </c>
      <c r="D3518" s="93" t="s">
        <v>3999</v>
      </c>
      <c r="E3518" s="44" t="b">
        <v>1</v>
      </c>
      <c r="F3518" s="44" t="s">
        <v>3813</v>
      </c>
      <c r="G3518" s="93" t="s">
        <v>12</v>
      </c>
      <c r="H3518" s="92" t="s">
        <v>73</v>
      </c>
      <c r="I3518" s="96">
        <v>44678</v>
      </c>
      <c r="J3518" s="44">
        <v>30</v>
      </c>
      <c r="K3518" s="2" t="s">
        <v>4110</v>
      </c>
      <c r="L3518" s="94">
        <v>45.2</v>
      </c>
      <c r="M3518" t="s">
        <v>3869</v>
      </c>
      <c r="N3518" s="44" t="s">
        <v>85</v>
      </c>
      <c r="O3518" s="2" t="s">
        <v>3868</v>
      </c>
      <c r="P3518" s="44" t="str">
        <f>VLOOKUP(I3518,Period!A:B,2,FALSE)</f>
        <v>2022H1</v>
      </c>
      <c r="Q3518" s="94">
        <f t="shared" si="649"/>
        <v>61.75</v>
      </c>
      <c r="R3518" s="44">
        <f t="shared" si="647"/>
        <v>70</v>
      </c>
      <c r="S3518" t="str">
        <f t="shared" si="656"/>
        <v>03 Cloudy (40%-90%)</v>
      </c>
      <c r="T3518" s="92" t="str">
        <f t="shared" si="648"/>
        <v>44678L8-9_L1CDM-MLB-CLSHG4467803 Cloudy (40%-90%)</v>
      </c>
      <c r="U3518" s="92">
        <f>IF(COUNTIF(T$2:T3517,T3518)&gt;=1,0,1)</f>
        <v>1</v>
      </c>
      <c r="V3518" s="95" t="s">
        <v>1182</v>
      </c>
      <c r="W3518" s="86">
        <f t="shared" si="650"/>
        <v>2022</v>
      </c>
      <c r="X3518" s="86" t="str">
        <f t="shared" si="651"/>
        <v>04</v>
      </c>
      <c r="Y3518" s="86">
        <f t="shared" si="652"/>
        <v>27</v>
      </c>
      <c r="Z3518" s="86" t="str">
        <f t="shared" si="653"/>
        <v>22</v>
      </c>
      <c r="AA3518" s="86" t="str">
        <f t="shared" si="654"/>
        <v>11</v>
      </c>
      <c r="AB3518" s="86" t="str">
        <f t="shared" si="655"/>
        <v>58</v>
      </c>
      <c r="AC3518" s="86" t="str">
        <f t="shared" si="657"/>
        <v>CLS_HG_2500X1254px_16m_L8-9_L1_20220427_70CC</v>
      </c>
      <c r="AD3518" s="41" t="s">
        <v>1183</v>
      </c>
    </row>
    <row r="3519" spans="2:30" x14ac:dyDescent="0.25">
      <c r="B3519" s="92" t="s">
        <v>3876</v>
      </c>
      <c r="C3519" s="92" t="s">
        <v>3817</v>
      </c>
      <c r="D3519" s="93" t="s">
        <v>3999</v>
      </c>
      <c r="E3519" s="44" t="b">
        <v>1</v>
      </c>
      <c r="F3519" s="44" t="s">
        <v>3813</v>
      </c>
      <c r="G3519" s="93" t="s">
        <v>12</v>
      </c>
      <c r="H3519" s="92" t="s">
        <v>73</v>
      </c>
      <c r="I3519" s="96">
        <v>44678</v>
      </c>
      <c r="J3519" s="44">
        <v>31.3</v>
      </c>
      <c r="K3519" s="2" t="s">
        <v>4127</v>
      </c>
      <c r="L3519" s="94">
        <v>78.3</v>
      </c>
      <c r="M3519" t="s">
        <v>3869</v>
      </c>
      <c r="N3519" s="44" t="s">
        <v>85</v>
      </c>
      <c r="O3519" s="2" t="s">
        <v>3868</v>
      </c>
      <c r="P3519" s="44" t="str">
        <f>VLOOKUP(I3519,Period!A:B,2,FALSE)</f>
        <v>2022H1</v>
      </c>
      <c r="Q3519" s="94">
        <f t="shared" si="649"/>
        <v>61.75</v>
      </c>
      <c r="R3519" s="44">
        <f t="shared" si="647"/>
        <v>70</v>
      </c>
      <c r="S3519" t="str">
        <f t="shared" si="656"/>
        <v>03 Cloudy (40%-90%)</v>
      </c>
      <c r="T3519" s="92" t="str">
        <f t="shared" si="648"/>
        <v>44678L8-9_L1CDM-MLB-CLSHG4467803 Cloudy (40%-90%)</v>
      </c>
      <c r="U3519" s="92">
        <f>IF(COUNTIF(T$2:T3518,T3519)&gt;=1,0,1)</f>
        <v>0</v>
      </c>
      <c r="V3519" s="95" t="s">
        <v>1182</v>
      </c>
      <c r="W3519" s="86">
        <f t="shared" si="650"/>
        <v>2022</v>
      </c>
      <c r="X3519" s="86" t="str">
        <f t="shared" si="651"/>
        <v>04</v>
      </c>
      <c r="Y3519" s="86">
        <f t="shared" si="652"/>
        <v>27</v>
      </c>
      <c r="Z3519" s="86" t="str">
        <f t="shared" si="653"/>
        <v>22</v>
      </c>
      <c r="AA3519" s="86" t="str">
        <f t="shared" si="654"/>
        <v>11</v>
      </c>
      <c r="AB3519" s="86" t="str">
        <f t="shared" si="655"/>
        <v>34</v>
      </c>
      <c r="AC3519" s="86" t="str">
        <f t="shared" si="657"/>
        <v>CLS_HG_2500X1254px_16m_L8-9_L1_20220427_70CC</v>
      </c>
      <c r="AD3519" s="41" t="s">
        <v>1183</v>
      </c>
    </row>
    <row r="3520" spans="2:30" x14ac:dyDescent="0.25">
      <c r="B3520" s="92" t="s">
        <v>3876</v>
      </c>
      <c r="C3520" s="92" t="s">
        <v>3817</v>
      </c>
      <c r="D3520" s="93" t="s">
        <v>3999</v>
      </c>
      <c r="E3520" s="44" t="b">
        <v>1</v>
      </c>
      <c r="F3520" s="44" t="s">
        <v>3813</v>
      </c>
      <c r="G3520" s="93" t="s">
        <v>12</v>
      </c>
      <c r="H3520" s="92" t="s">
        <v>73</v>
      </c>
      <c r="I3520" s="96">
        <v>44671</v>
      </c>
      <c r="J3520" s="44">
        <v>31.8</v>
      </c>
      <c r="K3520" s="2" t="s">
        <v>4128</v>
      </c>
      <c r="L3520" s="94">
        <v>73.7</v>
      </c>
      <c r="M3520" t="s">
        <v>3869</v>
      </c>
      <c r="N3520" s="44" t="s">
        <v>85</v>
      </c>
      <c r="O3520" s="2" t="s">
        <v>3868</v>
      </c>
      <c r="P3520" s="44" t="str">
        <f>VLOOKUP(I3520,Period!A:B,2,FALSE)</f>
        <v>2022H1</v>
      </c>
      <c r="Q3520" s="94">
        <f t="shared" si="649"/>
        <v>58.5</v>
      </c>
      <c r="R3520" s="44">
        <f t="shared" ref="R3520:R3571" si="658">ROUNDUP(Q3520/10,0)*10</f>
        <v>60</v>
      </c>
      <c r="S3520" t="str">
        <f t="shared" si="656"/>
        <v>03 Cloudy (40%-90%)</v>
      </c>
      <c r="T3520" s="92" t="str">
        <f t="shared" ref="T3520:T3571" si="659">CONCATENATE(I3520,B3520,C3520,H3520,I3520,S3520)</f>
        <v>44671L8-9_L1CDM-MLB-CLSHG4467103 Cloudy (40%-90%)</v>
      </c>
      <c r="U3520" s="92">
        <f>IF(COUNTIF(T$2:T3519,T3520)&gt;=1,0,1)</f>
        <v>1</v>
      </c>
      <c r="V3520" s="95" t="s">
        <v>1182</v>
      </c>
      <c r="W3520" s="86">
        <f t="shared" si="650"/>
        <v>2022</v>
      </c>
      <c r="X3520" s="86" t="str">
        <f t="shared" si="651"/>
        <v>04</v>
      </c>
      <c r="Y3520" s="86">
        <f t="shared" si="652"/>
        <v>20</v>
      </c>
      <c r="Z3520" s="86" t="str">
        <f t="shared" si="653"/>
        <v>22</v>
      </c>
      <c r="AA3520" s="86" t="str">
        <f t="shared" si="654"/>
        <v>05</v>
      </c>
      <c r="AB3520" s="86" t="str">
        <f t="shared" si="655"/>
        <v>51</v>
      </c>
      <c r="AC3520" s="86" t="str">
        <f t="shared" si="657"/>
        <v>CLS_HG_2500X1254px_16m_L8-9_L1_20220420_60CC</v>
      </c>
      <c r="AD3520" s="41" t="s">
        <v>1183</v>
      </c>
    </row>
    <row r="3521" spans="2:30" x14ac:dyDescent="0.25">
      <c r="B3521" s="92" t="s">
        <v>3876</v>
      </c>
      <c r="C3521" s="92" t="s">
        <v>3817</v>
      </c>
      <c r="D3521" s="93" t="s">
        <v>3999</v>
      </c>
      <c r="E3521" s="44" t="b">
        <v>1</v>
      </c>
      <c r="F3521" s="44" t="s">
        <v>3813</v>
      </c>
      <c r="G3521" s="93" t="s">
        <v>12</v>
      </c>
      <c r="H3521" s="92" t="s">
        <v>73</v>
      </c>
      <c r="I3521" s="96">
        <v>44671</v>
      </c>
      <c r="J3521" s="44">
        <v>33.1</v>
      </c>
      <c r="K3521" s="2" t="s">
        <v>4008</v>
      </c>
      <c r="L3521" s="94">
        <v>43.3</v>
      </c>
      <c r="M3521" t="s">
        <v>3869</v>
      </c>
      <c r="N3521" s="44" t="s">
        <v>85</v>
      </c>
      <c r="O3521" s="2" t="s">
        <v>3868</v>
      </c>
      <c r="P3521" s="44" t="str">
        <f>VLOOKUP(I3521,Period!A:B,2,FALSE)</f>
        <v>2022H1</v>
      </c>
      <c r="Q3521" s="94">
        <f t="shared" si="649"/>
        <v>58.5</v>
      </c>
      <c r="R3521" s="44">
        <f t="shared" si="658"/>
        <v>60</v>
      </c>
      <c r="S3521" t="str">
        <f t="shared" si="656"/>
        <v>03 Cloudy (40%-90%)</v>
      </c>
      <c r="T3521" s="92" t="str">
        <f t="shared" si="659"/>
        <v>44671L8-9_L1CDM-MLB-CLSHG4467103 Cloudy (40%-90%)</v>
      </c>
      <c r="U3521" s="92">
        <f>IF(COUNTIF(T$2:T3520,T3521)&gt;=1,0,1)</f>
        <v>0</v>
      </c>
      <c r="V3521" s="95" t="s">
        <v>1182</v>
      </c>
      <c r="W3521" s="86">
        <f t="shared" si="650"/>
        <v>2022</v>
      </c>
      <c r="X3521" s="86" t="str">
        <f t="shared" si="651"/>
        <v>04</v>
      </c>
      <c r="Y3521" s="86">
        <f t="shared" si="652"/>
        <v>20</v>
      </c>
      <c r="Z3521" s="86" t="str">
        <f t="shared" si="653"/>
        <v>22</v>
      </c>
      <c r="AA3521" s="86" t="str">
        <f t="shared" si="654"/>
        <v>05</v>
      </c>
      <c r="AB3521" s="86" t="str">
        <f t="shared" si="655"/>
        <v>27</v>
      </c>
      <c r="AC3521" s="86" t="str">
        <f t="shared" si="657"/>
        <v>CLS_HG_2500X1254px_16m_L8-9_L1_20220420_60CC</v>
      </c>
      <c r="AD3521" s="41" t="s">
        <v>1183</v>
      </c>
    </row>
    <row r="3522" spans="2:30" x14ac:dyDescent="0.25">
      <c r="B3522" s="92" t="s">
        <v>3876</v>
      </c>
      <c r="C3522" s="92" t="s">
        <v>3817</v>
      </c>
      <c r="D3522" s="93" t="s">
        <v>3999</v>
      </c>
      <c r="E3522" s="44" t="b">
        <v>1</v>
      </c>
      <c r="F3522" s="44" t="s">
        <v>3813</v>
      </c>
      <c r="G3522" s="93" t="s">
        <v>12</v>
      </c>
      <c r="H3522" s="92" t="s">
        <v>73</v>
      </c>
      <c r="I3522" s="81">
        <v>44670</v>
      </c>
      <c r="J3522" s="44">
        <v>32.1</v>
      </c>
      <c r="K3522" s="2" t="s">
        <v>4119</v>
      </c>
      <c r="L3522" s="94">
        <v>41.7</v>
      </c>
      <c r="M3522" t="s">
        <v>3869</v>
      </c>
      <c r="N3522" s="44" t="s">
        <v>85</v>
      </c>
      <c r="O3522" s="2" t="s">
        <v>3868</v>
      </c>
      <c r="P3522" s="44" t="str">
        <f>VLOOKUP(I3522,Period!A:B,2,FALSE)</f>
        <v>2022H1</v>
      </c>
      <c r="Q3522" s="94">
        <f t="shared" ref="Q3522:Q3585" si="660">AVERAGEIFS(L:L,I:I,I3522,H:H,H3522,C:C,C3522,B:B,B3522)</f>
        <v>49.75</v>
      </c>
      <c r="R3522" s="44">
        <f t="shared" si="658"/>
        <v>50</v>
      </c>
      <c r="S3522" t="str">
        <f t="shared" si="656"/>
        <v>03 Cloudy (40%-90%)</v>
      </c>
      <c r="T3522" s="92" t="str">
        <f t="shared" si="659"/>
        <v>44670L8-9_L1CDM-MLB-CLSHG4467003 Cloudy (40%-90%)</v>
      </c>
      <c r="U3522" s="92">
        <f>IF(COUNTIF(T$2:T3521,T3522)&gt;=1,0,1)</f>
        <v>1</v>
      </c>
      <c r="V3522" s="95" t="s">
        <v>1182</v>
      </c>
      <c r="W3522" s="86">
        <f t="shared" ref="W3522:W3585" si="661">YEAR(I3522)</f>
        <v>2022</v>
      </c>
      <c r="X3522" s="86" t="str">
        <f t="shared" ref="X3522:X3585" si="662">IF(LEN(MONTH(I3522))=1,CONCATENATE("0",MONTH(I3522)),MONTH(I3522))</f>
        <v>04</v>
      </c>
      <c r="Y3522" s="86">
        <f t="shared" ref="Y3522:Y3585" si="663">IF(LEN(DAY(I3522))=1,CONCATENATE("0",DAY(I3522)),DAY(I3522))</f>
        <v>19</v>
      </c>
      <c r="Z3522" s="86" t="str">
        <f t="shared" ref="Z3522:Z3585" si="664">LEFT(K3522,2)</f>
        <v>22</v>
      </c>
      <c r="AA3522" s="86" t="str">
        <f t="shared" ref="AA3522:AA3585" si="665">MID(K3522,4,2)</f>
        <v>11</v>
      </c>
      <c r="AB3522" s="86" t="str">
        <f t="shared" ref="AB3522:AB3585" si="666">MID(K3522,7,2)</f>
        <v>59</v>
      </c>
      <c r="AC3522" s="86" t="str">
        <f t="shared" si="657"/>
        <v>CLS_HG_2500X1254px_16m_L8-9_L1_20220419_50CC</v>
      </c>
      <c r="AD3522" s="41" t="s">
        <v>1183</v>
      </c>
    </row>
    <row r="3523" spans="2:30" x14ac:dyDescent="0.25">
      <c r="B3523" s="92" t="s">
        <v>3876</v>
      </c>
      <c r="C3523" s="92" t="s">
        <v>3817</v>
      </c>
      <c r="D3523" s="93" t="s">
        <v>3999</v>
      </c>
      <c r="E3523" s="44" t="b">
        <v>1</v>
      </c>
      <c r="F3523" s="44" t="s">
        <v>3813</v>
      </c>
      <c r="G3523" s="93" t="s">
        <v>12</v>
      </c>
      <c r="H3523" s="92" t="s">
        <v>73</v>
      </c>
      <c r="I3523" s="81">
        <v>44670</v>
      </c>
      <c r="J3523" s="44">
        <v>33.4</v>
      </c>
      <c r="K3523" s="2" t="s">
        <v>4129</v>
      </c>
      <c r="L3523" s="94">
        <v>57.8</v>
      </c>
      <c r="M3523" t="s">
        <v>3869</v>
      </c>
      <c r="N3523" s="44" t="s">
        <v>85</v>
      </c>
      <c r="O3523" s="2" t="s">
        <v>3868</v>
      </c>
      <c r="P3523" s="44" t="str">
        <f>VLOOKUP(I3523,Period!A:B,2,FALSE)</f>
        <v>2022H1</v>
      </c>
      <c r="Q3523" s="94">
        <f t="shared" si="660"/>
        <v>49.75</v>
      </c>
      <c r="R3523" s="44">
        <f t="shared" si="658"/>
        <v>50</v>
      </c>
      <c r="S3523" t="str">
        <f t="shared" ref="S3523:S3586" si="667">IF(R3523=0,"01 Clear (0%)",IF(R3523&lt;=30,"02 Sunny (10%-30%)",IF(R3523&lt;=90,"03 Cloudy (40%-90%)","04 Overcast (100%)")))</f>
        <v>03 Cloudy (40%-90%)</v>
      </c>
      <c r="T3523" s="92" t="str">
        <f t="shared" si="659"/>
        <v>44670L8-9_L1CDM-MLB-CLSHG4467003 Cloudy (40%-90%)</v>
      </c>
      <c r="U3523" s="92">
        <f>IF(COUNTIF(T$2:T3522,T3523)&gt;=1,0,1)</f>
        <v>0</v>
      </c>
      <c r="V3523" s="95" t="s">
        <v>1182</v>
      </c>
      <c r="W3523" s="86">
        <f t="shared" si="661"/>
        <v>2022</v>
      </c>
      <c r="X3523" s="86" t="str">
        <f t="shared" si="662"/>
        <v>04</v>
      </c>
      <c r="Y3523" s="86">
        <f t="shared" si="663"/>
        <v>19</v>
      </c>
      <c r="Z3523" s="86" t="str">
        <f t="shared" si="664"/>
        <v>22</v>
      </c>
      <c r="AA3523" s="86" t="str">
        <f t="shared" si="665"/>
        <v>11</v>
      </c>
      <c r="AB3523" s="86" t="str">
        <f t="shared" si="666"/>
        <v>35</v>
      </c>
      <c r="AC3523" s="86" t="str">
        <f t="shared" ref="AC3523:AC3586" si="668">CONCATENATE(RIGHT(C3523,3),"_",H3523,"_",M3523,"_",O3523,"_",B3523,"_",W3523,X3523,Y3523,"_",R3523,"CC")</f>
        <v>CLS_HG_2500X1254px_16m_L8-9_L1_20220419_50CC</v>
      </c>
      <c r="AD3523" s="41" t="s">
        <v>1183</v>
      </c>
    </row>
    <row r="3524" spans="2:30" x14ac:dyDescent="0.25">
      <c r="B3524" s="92" t="s">
        <v>3876</v>
      </c>
      <c r="C3524" s="92" t="s">
        <v>3817</v>
      </c>
      <c r="D3524" s="93" t="s">
        <v>3999</v>
      </c>
      <c r="E3524" s="44" t="b">
        <v>1</v>
      </c>
      <c r="F3524" s="44" t="s">
        <v>3813</v>
      </c>
      <c r="G3524" s="93" t="s">
        <v>12</v>
      </c>
      <c r="H3524" s="92" t="s">
        <v>73</v>
      </c>
      <c r="I3524" s="81">
        <v>44663</v>
      </c>
      <c r="J3524" s="44">
        <v>34</v>
      </c>
      <c r="K3524" s="2" t="s">
        <v>4052</v>
      </c>
      <c r="L3524" s="94">
        <v>95.4</v>
      </c>
      <c r="M3524" t="s">
        <v>3869</v>
      </c>
      <c r="N3524" s="44" t="s">
        <v>85</v>
      </c>
      <c r="O3524" s="2" t="s">
        <v>3868</v>
      </c>
      <c r="P3524" s="44" t="str">
        <f>VLOOKUP(I3524,Period!A:B,2,FALSE)</f>
        <v>2022H1</v>
      </c>
      <c r="Q3524" s="94">
        <f t="shared" si="660"/>
        <v>97.7</v>
      </c>
      <c r="R3524" s="44">
        <f t="shared" si="658"/>
        <v>100</v>
      </c>
      <c r="S3524" t="str">
        <f t="shared" si="667"/>
        <v>04 Overcast (100%)</v>
      </c>
      <c r="T3524" s="92" t="str">
        <f t="shared" si="659"/>
        <v>44663L8-9_L1CDM-MLB-CLSHG4466304 Overcast (100%)</v>
      </c>
      <c r="U3524" s="92">
        <f>IF(COUNTIF(T$2:T3523,T3524)&gt;=1,0,1)</f>
        <v>1</v>
      </c>
      <c r="V3524" s="95" t="s">
        <v>1182</v>
      </c>
      <c r="W3524" s="86">
        <f t="shared" si="661"/>
        <v>2022</v>
      </c>
      <c r="X3524" s="86" t="str">
        <f t="shared" si="662"/>
        <v>04</v>
      </c>
      <c r="Y3524" s="86">
        <f t="shared" si="663"/>
        <v>12</v>
      </c>
      <c r="Z3524" s="86" t="str">
        <f t="shared" si="664"/>
        <v>22</v>
      </c>
      <c r="AA3524" s="86" t="str">
        <f t="shared" si="665"/>
        <v>05</v>
      </c>
      <c r="AB3524" s="86" t="str">
        <f t="shared" si="666"/>
        <v>54</v>
      </c>
      <c r="AC3524" s="86" t="str">
        <f t="shared" si="668"/>
        <v>CLS_HG_2500X1254px_16m_L8-9_L1_20220412_100CC</v>
      </c>
      <c r="AD3524" s="41" t="s">
        <v>1183</v>
      </c>
    </row>
    <row r="3525" spans="2:30" x14ac:dyDescent="0.25">
      <c r="B3525" s="92" t="s">
        <v>3876</v>
      </c>
      <c r="C3525" s="92" t="s">
        <v>3817</v>
      </c>
      <c r="D3525" s="93" t="s">
        <v>3999</v>
      </c>
      <c r="E3525" s="44" t="b">
        <v>1</v>
      </c>
      <c r="F3525" s="44" t="s">
        <v>3813</v>
      </c>
      <c r="G3525" s="93" t="s">
        <v>12</v>
      </c>
      <c r="H3525" s="92" t="s">
        <v>73</v>
      </c>
      <c r="I3525" s="81">
        <v>44663</v>
      </c>
      <c r="J3525" s="44">
        <v>35.299999999999997</v>
      </c>
      <c r="K3525" s="2" t="s">
        <v>4114</v>
      </c>
      <c r="L3525" s="94">
        <v>100</v>
      </c>
      <c r="M3525" t="s">
        <v>3869</v>
      </c>
      <c r="N3525" s="44" t="s">
        <v>85</v>
      </c>
      <c r="O3525" s="2" t="s">
        <v>3868</v>
      </c>
      <c r="P3525" s="44" t="str">
        <f>VLOOKUP(I3525,Period!A:B,2,FALSE)</f>
        <v>2022H1</v>
      </c>
      <c r="Q3525" s="94">
        <f t="shared" si="660"/>
        <v>97.7</v>
      </c>
      <c r="R3525" s="44">
        <f t="shared" si="658"/>
        <v>100</v>
      </c>
      <c r="S3525" t="str">
        <f t="shared" si="667"/>
        <v>04 Overcast (100%)</v>
      </c>
      <c r="T3525" s="92" t="str">
        <f t="shared" si="659"/>
        <v>44663L8-9_L1CDM-MLB-CLSHG4466304 Overcast (100%)</v>
      </c>
      <c r="U3525" s="92">
        <f>IF(COUNTIF(T$2:T3524,T3525)&gt;=1,0,1)</f>
        <v>0</v>
      </c>
      <c r="V3525" s="95" t="s">
        <v>1182</v>
      </c>
      <c r="W3525" s="86">
        <f t="shared" si="661"/>
        <v>2022</v>
      </c>
      <c r="X3525" s="86" t="str">
        <f t="shared" si="662"/>
        <v>04</v>
      </c>
      <c r="Y3525" s="86">
        <f t="shared" si="663"/>
        <v>12</v>
      </c>
      <c r="Z3525" s="86" t="str">
        <f t="shared" si="664"/>
        <v>22</v>
      </c>
      <c r="AA3525" s="86" t="str">
        <f t="shared" si="665"/>
        <v>05</v>
      </c>
      <c r="AB3525" s="86" t="str">
        <f t="shared" si="666"/>
        <v>30</v>
      </c>
      <c r="AC3525" s="86" t="str">
        <f t="shared" si="668"/>
        <v>CLS_HG_2500X1254px_16m_L8-9_L1_20220412_100CC</v>
      </c>
      <c r="AD3525" s="41" t="s">
        <v>1183</v>
      </c>
    </row>
    <row r="3526" spans="2:30" x14ac:dyDescent="0.25">
      <c r="B3526" s="92" t="s">
        <v>3876</v>
      </c>
      <c r="C3526" s="92" t="s">
        <v>3817</v>
      </c>
      <c r="D3526" s="93" t="s">
        <v>3999</v>
      </c>
      <c r="E3526" s="44" t="b">
        <v>1</v>
      </c>
      <c r="F3526" s="44" t="s">
        <v>3813</v>
      </c>
      <c r="G3526" s="93" t="s">
        <v>12</v>
      </c>
      <c r="H3526" s="92" t="s">
        <v>73</v>
      </c>
      <c r="I3526" s="96">
        <v>44662</v>
      </c>
      <c r="J3526" s="44">
        <v>34.299999999999997</v>
      </c>
      <c r="K3526" s="2" t="s">
        <v>4106</v>
      </c>
      <c r="L3526" s="94">
        <v>80</v>
      </c>
      <c r="M3526" t="s">
        <v>3869</v>
      </c>
      <c r="N3526" s="44" t="s">
        <v>85</v>
      </c>
      <c r="O3526" s="2" t="s">
        <v>3868</v>
      </c>
      <c r="P3526" s="44" t="str">
        <f>VLOOKUP(I3526,Period!A:B,2,FALSE)</f>
        <v>2022H1</v>
      </c>
      <c r="Q3526" s="94">
        <f t="shared" si="660"/>
        <v>90</v>
      </c>
      <c r="R3526" s="44">
        <f t="shared" si="658"/>
        <v>90</v>
      </c>
      <c r="S3526" t="str">
        <f t="shared" si="667"/>
        <v>03 Cloudy (40%-90%)</v>
      </c>
      <c r="T3526" s="92" t="str">
        <f t="shared" si="659"/>
        <v>44662L8-9_L1CDM-MLB-CLSHG4466203 Cloudy (40%-90%)</v>
      </c>
      <c r="U3526" s="92">
        <f>IF(COUNTIF(T$2:T3525,T3526)&gt;=1,0,1)</f>
        <v>1</v>
      </c>
      <c r="V3526" s="95" t="s">
        <v>1182</v>
      </c>
      <c r="W3526" s="86">
        <f t="shared" si="661"/>
        <v>2022</v>
      </c>
      <c r="X3526" s="86" t="str">
        <f t="shared" si="662"/>
        <v>04</v>
      </c>
      <c r="Y3526" s="86">
        <f t="shared" si="663"/>
        <v>11</v>
      </c>
      <c r="Z3526" s="86" t="str">
        <f t="shared" si="664"/>
        <v>22</v>
      </c>
      <c r="AA3526" s="86" t="str">
        <f t="shared" si="665"/>
        <v>12</v>
      </c>
      <c r="AB3526" s="86" t="str">
        <f t="shared" si="666"/>
        <v>02</v>
      </c>
      <c r="AC3526" s="86" t="str">
        <f t="shared" si="668"/>
        <v>CLS_HG_2500X1254px_16m_L8-9_L1_20220411_90CC</v>
      </c>
      <c r="AD3526" s="41" t="s">
        <v>1183</v>
      </c>
    </row>
    <row r="3527" spans="2:30" x14ac:dyDescent="0.25">
      <c r="B3527" s="92" t="s">
        <v>3876</v>
      </c>
      <c r="C3527" s="92" t="s">
        <v>3817</v>
      </c>
      <c r="D3527" s="93" t="s">
        <v>3999</v>
      </c>
      <c r="E3527" s="44" t="b">
        <v>1</v>
      </c>
      <c r="F3527" s="44" t="s">
        <v>3813</v>
      </c>
      <c r="G3527" s="93" t="s">
        <v>12</v>
      </c>
      <c r="H3527" s="92" t="s">
        <v>73</v>
      </c>
      <c r="I3527" s="96">
        <v>44662</v>
      </c>
      <c r="J3527" s="44">
        <v>35.5</v>
      </c>
      <c r="K3527" s="2" t="s">
        <v>4115</v>
      </c>
      <c r="L3527" s="94">
        <v>100</v>
      </c>
      <c r="M3527" t="s">
        <v>3869</v>
      </c>
      <c r="N3527" s="44" t="s">
        <v>85</v>
      </c>
      <c r="O3527" s="2" t="s">
        <v>3868</v>
      </c>
      <c r="P3527" s="44" t="str">
        <f>VLOOKUP(I3527,Period!A:B,2,FALSE)</f>
        <v>2022H1</v>
      </c>
      <c r="Q3527" s="94">
        <f t="shared" si="660"/>
        <v>90</v>
      </c>
      <c r="R3527" s="44">
        <f t="shared" si="658"/>
        <v>90</v>
      </c>
      <c r="S3527" t="str">
        <f t="shared" si="667"/>
        <v>03 Cloudy (40%-90%)</v>
      </c>
      <c r="T3527" s="92" t="str">
        <f t="shared" si="659"/>
        <v>44662L8-9_L1CDM-MLB-CLSHG4466203 Cloudy (40%-90%)</v>
      </c>
      <c r="U3527" s="92">
        <f>IF(COUNTIF(T$2:T3526,T3527)&gt;=1,0,1)</f>
        <v>0</v>
      </c>
      <c r="V3527" s="95" t="s">
        <v>1182</v>
      </c>
      <c r="W3527" s="86">
        <f t="shared" si="661"/>
        <v>2022</v>
      </c>
      <c r="X3527" s="86" t="str">
        <f t="shared" si="662"/>
        <v>04</v>
      </c>
      <c r="Y3527" s="86">
        <f t="shared" si="663"/>
        <v>11</v>
      </c>
      <c r="Z3527" s="86" t="str">
        <f t="shared" si="664"/>
        <v>22</v>
      </c>
      <c r="AA3527" s="86" t="str">
        <f t="shared" si="665"/>
        <v>11</v>
      </c>
      <c r="AB3527" s="86" t="str">
        <f t="shared" si="666"/>
        <v>38</v>
      </c>
      <c r="AC3527" s="86" t="str">
        <f t="shared" si="668"/>
        <v>CLS_HG_2500X1254px_16m_L8-9_L1_20220411_90CC</v>
      </c>
      <c r="AD3527" s="41" t="s">
        <v>1183</v>
      </c>
    </row>
    <row r="3528" spans="2:30" x14ac:dyDescent="0.25">
      <c r="B3528" s="92" t="s">
        <v>3876</v>
      </c>
      <c r="C3528" s="92" t="s">
        <v>3817</v>
      </c>
      <c r="D3528" s="93" t="s">
        <v>3999</v>
      </c>
      <c r="E3528" s="44" t="b">
        <v>1</v>
      </c>
      <c r="F3528" s="44" t="s">
        <v>3813</v>
      </c>
      <c r="G3528" s="93" t="s">
        <v>12</v>
      </c>
      <c r="H3528" s="92" t="s">
        <v>73</v>
      </c>
      <c r="I3528" s="96">
        <v>44655</v>
      </c>
      <c r="J3528" s="44">
        <v>36.299999999999997</v>
      </c>
      <c r="K3528" s="2" t="s">
        <v>4045</v>
      </c>
      <c r="L3528" s="94">
        <v>75.8</v>
      </c>
      <c r="M3528" t="s">
        <v>3869</v>
      </c>
      <c r="N3528" s="44" t="s">
        <v>85</v>
      </c>
      <c r="O3528" s="2" t="s">
        <v>3868</v>
      </c>
      <c r="P3528" s="44" t="str">
        <f>VLOOKUP(I3528,Period!A:B,2,FALSE)</f>
        <v>2022H1</v>
      </c>
      <c r="Q3528" s="94">
        <f t="shared" si="660"/>
        <v>68.05</v>
      </c>
      <c r="R3528" s="44">
        <f t="shared" si="658"/>
        <v>70</v>
      </c>
      <c r="S3528" t="str">
        <f t="shared" si="667"/>
        <v>03 Cloudy (40%-90%)</v>
      </c>
      <c r="T3528" s="92" t="str">
        <f t="shared" si="659"/>
        <v>44655L8-9_L1CDM-MLB-CLSHG4465503 Cloudy (40%-90%)</v>
      </c>
      <c r="U3528" s="92">
        <f>IF(COUNTIF(T$2:T3527,T3528)&gt;=1,0,1)</f>
        <v>1</v>
      </c>
      <c r="V3528" s="95" t="s">
        <v>1182</v>
      </c>
      <c r="W3528" s="86">
        <f t="shared" si="661"/>
        <v>2022</v>
      </c>
      <c r="X3528" s="86" t="str">
        <f t="shared" si="662"/>
        <v>04</v>
      </c>
      <c r="Y3528" s="86" t="str">
        <f t="shared" si="663"/>
        <v>04</v>
      </c>
      <c r="Z3528" s="86" t="str">
        <f t="shared" si="664"/>
        <v>22</v>
      </c>
      <c r="AA3528" s="86" t="str">
        <f t="shared" si="665"/>
        <v>05</v>
      </c>
      <c r="AB3528" s="86" t="str">
        <f t="shared" si="666"/>
        <v>47</v>
      </c>
      <c r="AC3528" s="86" t="str">
        <f t="shared" si="668"/>
        <v>CLS_HG_2500X1254px_16m_L8-9_L1_20220404_70CC</v>
      </c>
      <c r="AD3528" s="41" t="s">
        <v>1183</v>
      </c>
    </row>
    <row r="3529" spans="2:30" x14ac:dyDescent="0.25">
      <c r="B3529" s="92" t="s">
        <v>3876</v>
      </c>
      <c r="C3529" s="92" t="s">
        <v>3817</v>
      </c>
      <c r="D3529" s="93" t="s">
        <v>3999</v>
      </c>
      <c r="E3529" s="44" t="b">
        <v>1</v>
      </c>
      <c r="F3529" s="44" t="s">
        <v>3813</v>
      </c>
      <c r="G3529" s="93" t="s">
        <v>12</v>
      </c>
      <c r="H3529" s="92" t="s">
        <v>73</v>
      </c>
      <c r="I3529" s="96">
        <v>44655</v>
      </c>
      <c r="J3529" s="44">
        <v>37.5</v>
      </c>
      <c r="K3529" s="2" t="s">
        <v>4126</v>
      </c>
      <c r="L3529" s="94">
        <v>60.3</v>
      </c>
      <c r="M3529" t="s">
        <v>3869</v>
      </c>
      <c r="N3529" s="44" t="s">
        <v>85</v>
      </c>
      <c r="O3529" s="2" t="s">
        <v>3868</v>
      </c>
      <c r="P3529" s="44" t="str">
        <f>VLOOKUP(I3529,Period!A:B,2,FALSE)</f>
        <v>2022H1</v>
      </c>
      <c r="Q3529" s="94">
        <f t="shared" si="660"/>
        <v>68.05</v>
      </c>
      <c r="R3529" s="44">
        <f t="shared" si="658"/>
        <v>70</v>
      </c>
      <c r="S3529" t="str">
        <f t="shared" si="667"/>
        <v>03 Cloudy (40%-90%)</v>
      </c>
      <c r="T3529" s="92" t="str">
        <f t="shared" si="659"/>
        <v>44655L8-9_L1CDM-MLB-CLSHG4465503 Cloudy (40%-90%)</v>
      </c>
      <c r="U3529" s="92">
        <f>IF(COUNTIF(T$2:T3528,T3529)&gt;=1,0,1)</f>
        <v>0</v>
      </c>
      <c r="V3529" s="95" t="s">
        <v>1182</v>
      </c>
      <c r="W3529" s="86">
        <f t="shared" si="661"/>
        <v>2022</v>
      </c>
      <c r="X3529" s="86" t="str">
        <f t="shared" si="662"/>
        <v>04</v>
      </c>
      <c r="Y3529" s="86" t="str">
        <f t="shared" si="663"/>
        <v>04</v>
      </c>
      <c r="Z3529" s="86" t="str">
        <f t="shared" si="664"/>
        <v>22</v>
      </c>
      <c r="AA3529" s="86" t="str">
        <f t="shared" si="665"/>
        <v>05</v>
      </c>
      <c r="AB3529" s="86" t="str">
        <f t="shared" si="666"/>
        <v>23</v>
      </c>
      <c r="AC3529" s="86" t="str">
        <f t="shared" si="668"/>
        <v>CLS_HG_2500X1254px_16m_L8-9_L1_20220404_70CC</v>
      </c>
      <c r="AD3529" s="41" t="s">
        <v>1183</v>
      </c>
    </row>
    <row r="3530" spans="2:30" x14ac:dyDescent="0.25">
      <c r="B3530" s="92" t="s">
        <v>3876</v>
      </c>
      <c r="C3530" s="92" t="s">
        <v>3817</v>
      </c>
      <c r="D3530" s="93" t="s">
        <v>3999</v>
      </c>
      <c r="E3530" s="44" t="b">
        <v>1</v>
      </c>
      <c r="F3530" s="44" t="s">
        <v>3813</v>
      </c>
      <c r="G3530" s="93" t="s">
        <v>12</v>
      </c>
      <c r="H3530" s="92" t="s">
        <v>73</v>
      </c>
      <c r="I3530" s="81">
        <v>44654</v>
      </c>
      <c r="J3530" s="44">
        <v>36.5</v>
      </c>
      <c r="K3530" s="2" t="s">
        <v>4036</v>
      </c>
      <c r="L3530" s="94">
        <v>19.100000000000001</v>
      </c>
      <c r="M3530" t="s">
        <v>3869</v>
      </c>
      <c r="N3530" s="44" t="s">
        <v>85</v>
      </c>
      <c r="O3530" s="2" t="s">
        <v>3868</v>
      </c>
      <c r="P3530" s="44" t="str">
        <f>VLOOKUP(I3530,Period!A:B,2,FALSE)</f>
        <v>2022H1</v>
      </c>
      <c r="Q3530" s="94">
        <f t="shared" si="660"/>
        <v>22.9</v>
      </c>
      <c r="R3530" s="44">
        <f t="shared" si="658"/>
        <v>30</v>
      </c>
      <c r="S3530" t="str">
        <f t="shared" si="667"/>
        <v>02 Sunny (10%-30%)</v>
      </c>
      <c r="T3530" s="92" t="str">
        <f t="shared" si="659"/>
        <v>44654L8-9_L1CDM-MLB-CLSHG4465402 Sunny (10%-30%)</v>
      </c>
      <c r="U3530" s="92">
        <f>IF(COUNTIF(T$2:T3529,T3530)&gt;=1,0,1)</f>
        <v>1</v>
      </c>
      <c r="V3530" s="95" t="s">
        <v>1182</v>
      </c>
      <c r="W3530" s="86">
        <f t="shared" si="661"/>
        <v>2022</v>
      </c>
      <c r="X3530" s="86" t="str">
        <f t="shared" si="662"/>
        <v>04</v>
      </c>
      <c r="Y3530" s="86" t="str">
        <f t="shared" si="663"/>
        <v>03</v>
      </c>
      <c r="Z3530" s="86" t="str">
        <f t="shared" si="664"/>
        <v>22</v>
      </c>
      <c r="AA3530" s="86" t="str">
        <f t="shared" si="665"/>
        <v>12</v>
      </c>
      <c r="AB3530" s="86" t="str">
        <f t="shared" si="666"/>
        <v>09</v>
      </c>
      <c r="AC3530" s="86" t="str">
        <f t="shared" si="668"/>
        <v>CLS_HG_2500X1254px_16m_L8-9_L1_20220403_30CC</v>
      </c>
      <c r="AD3530" s="41" t="s">
        <v>1183</v>
      </c>
    </row>
    <row r="3531" spans="2:30" x14ac:dyDescent="0.25">
      <c r="B3531" s="92" t="s">
        <v>3876</v>
      </c>
      <c r="C3531" s="92" t="s">
        <v>3817</v>
      </c>
      <c r="D3531" s="93" t="s">
        <v>3999</v>
      </c>
      <c r="E3531" s="44" t="b">
        <v>1</v>
      </c>
      <c r="F3531" s="44" t="s">
        <v>3813</v>
      </c>
      <c r="G3531" s="93" t="s">
        <v>12</v>
      </c>
      <c r="H3531" s="92" t="s">
        <v>73</v>
      </c>
      <c r="I3531" s="81">
        <v>44654</v>
      </c>
      <c r="J3531" s="44">
        <v>37.799999999999997</v>
      </c>
      <c r="K3531" s="2" t="s">
        <v>4037</v>
      </c>
      <c r="L3531" s="94">
        <v>26.7</v>
      </c>
      <c r="M3531" t="s">
        <v>3869</v>
      </c>
      <c r="N3531" s="44" t="s">
        <v>85</v>
      </c>
      <c r="O3531" s="2" t="s">
        <v>3868</v>
      </c>
      <c r="P3531" s="44" t="str">
        <f>VLOOKUP(I3531,Period!A:B,2,FALSE)</f>
        <v>2022H1</v>
      </c>
      <c r="Q3531" s="94">
        <f t="shared" si="660"/>
        <v>22.9</v>
      </c>
      <c r="R3531" s="44">
        <f t="shared" si="658"/>
        <v>30</v>
      </c>
      <c r="S3531" t="str">
        <f t="shared" si="667"/>
        <v>02 Sunny (10%-30%)</v>
      </c>
      <c r="T3531" s="92" t="str">
        <f t="shared" si="659"/>
        <v>44654L8-9_L1CDM-MLB-CLSHG4465402 Sunny (10%-30%)</v>
      </c>
      <c r="U3531" s="92">
        <f>IF(COUNTIF(T$2:T3530,T3531)&gt;=1,0,1)</f>
        <v>0</v>
      </c>
      <c r="V3531" s="95" t="s">
        <v>1182</v>
      </c>
      <c r="W3531" s="86">
        <f t="shared" si="661"/>
        <v>2022</v>
      </c>
      <c r="X3531" s="86" t="str">
        <f t="shared" si="662"/>
        <v>04</v>
      </c>
      <c r="Y3531" s="86" t="str">
        <f t="shared" si="663"/>
        <v>03</v>
      </c>
      <c r="Z3531" s="86" t="str">
        <f t="shared" si="664"/>
        <v>22</v>
      </c>
      <c r="AA3531" s="86" t="str">
        <f t="shared" si="665"/>
        <v>11</v>
      </c>
      <c r="AB3531" s="86" t="str">
        <f t="shared" si="666"/>
        <v>45</v>
      </c>
      <c r="AC3531" s="86" t="str">
        <f t="shared" si="668"/>
        <v>CLS_HG_2500X1254px_16m_L8-9_L1_20220403_30CC</v>
      </c>
      <c r="AD3531" s="41" t="s">
        <v>1183</v>
      </c>
    </row>
    <row r="3532" spans="2:30" x14ac:dyDescent="0.25">
      <c r="B3532" s="92" t="s">
        <v>3876</v>
      </c>
      <c r="C3532" s="92" t="s">
        <v>3817</v>
      </c>
      <c r="D3532" s="93" t="s">
        <v>3999</v>
      </c>
      <c r="E3532" s="44" t="b">
        <v>1</v>
      </c>
      <c r="F3532" s="44" t="s">
        <v>3813</v>
      </c>
      <c r="G3532" s="93" t="s">
        <v>12</v>
      </c>
      <c r="H3532" s="92" t="s">
        <v>73</v>
      </c>
      <c r="I3532" s="81">
        <v>44647</v>
      </c>
      <c r="J3532" s="44">
        <v>38.5</v>
      </c>
      <c r="K3532" s="2" t="s">
        <v>4095</v>
      </c>
      <c r="L3532" s="94">
        <v>44.6</v>
      </c>
      <c r="M3532" t="s">
        <v>3869</v>
      </c>
      <c r="N3532" s="44" t="s">
        <v>85</v>
      </c>
      <c r="O3532" s="2" t="s">
        <v>3868</v>
      </c>
      <c r="P3532" s="44" t="str">
        <f>VLOOKUP(I3532,Period!A:B,2,FALSE)</f>
        <v>2022H1</v>
      </c>
      <c r="Q3532" s="94">
        <f t="shared" si="660"/>
        <v>47.5</v>
      </c>
      <c r="R3532" s="44">
        <f t="shared" si="658"/>
        <v>50</v>
      </c>
      <c r="S3532" t="str">
        <f t="shared" si="667"/>
        <v>03 Cloudy (40%-90%)</v>
      </c>
      <c r="T3532" s="92" t="str">
        <f t="shared" si="659"/>
        <v>44647L8-9_L1CDM-MLB-CLSHG4464703 Cloudy (40%-90%)</v>
      </c>
      <c r="U3532" s="92">
        <f>IF(COUNTIF(T$2:T3531,T3532)&gt;=1,0,1)</f>
        <v>1</v>
      </c>
      <c r="V3532" s="95" t="s">
        <v>1182</v>
      </c>
      <c r="W3532" s="86">
        <f t="shared" si="661"/>
        <v>2022</v>
      </c>
      <c r="X3532" s="86" t="str">
        <f t="shared" si="662"/>
        <v>03</v>
      </c>
      <c r="Y3532" s="86">
        <f t="shared" si="663"/>
        <v>27</v>
      </c>
      <c r="Z3532" s="86" t="str">
        <f t="shared" si="664"/>
        <v>22</v>
      </c>
      <c r="AA3532" s="86" t="str">
        <f t="shared" si="665"/>
        <v>05</v>
      </c>
      <c r="AB3532" s="86" t="str">
        <f t="shared" si="666"/>
        <v>58</v>
      </c>
      <c r="AC3532" s="86" t="str">
        <f t="shared" si="668"/>
        <v>CLS_HG_2500X1254px_16m_L8-9_L1_20220327_50CC</v>
      </c>
      <c r="AD3532" s="41" t="s">
        <v>1183</v>
      </c>
    </row>
    <row r="3533" spans="2:30" x14ac:dyDescent="0.25">
      <c r="B3533" s="92" t="s">
        <v>3876</v>
      </c>
      <c r="C3533" s="92" t="s">
        <v>3817</v>
      </c>
      <c r="D3533" s="93" t="s">
        <v>3999</v>
      </c>
      <c r="E3533" s="44" t="b">
        <v>1</v>
      </c>
      <c r="F3533" s="44" t="s">
        <v>3813</v>
      </c>
      <c r="G3533" s="93" t="s">
        <v>12</v>
      </c>
      <c r="H3533" s="92" t="s">
        <v>73</v>
      </c>
      <c r="I3533" s="81">
        <v>44647</v>
      </c>
      <c r="J3533" s="44">
        <v>39.700000000000003</v>
      </c>
      <c r="K3533" s="2" t="s">
        <v>4000</v>
      </c>
      <c r="L3533" s="94">
        <v>50.4</v>
      </c>
      <c r="M3533" t="s">
        <v>3869</v>
      </c>
      <c r="N3533" s="44" t="s">
        <v>85</v>
      </c>
      <c r="O3533" s="2" t="s">
        <v>3868</v>
      </c>
      <c r="P3533" s="44" t="str">
        <f>VLOOKUP(I3533,Period!A:B,2,FALSE)</f>
        <v>2022H1</v>
      </c>
      <c r="Q3533" s="94">
        <f t="shared" si="660"/>
        <v>47.5</v>
      </c>
      <c r="R3533" s="44">
        <f t="shared" si="658"/>
        <v>50</v>
      </c>
      <c r="S3533" t="str">
        <f t="shared" si="667"/>
        <v>03 Cloudy (40%-90%)</v>
      </c>
      <c r="T3533" s="92" t="str">
        <f t="shared" si="659"/>
        <v>44647L8-9_L1CDM-MLB-CLSHG4464703 Cloudy (40%-90%)</v>
      </c>
      <c r="U3533" s="92">
        <f>IF(COUNTIF(T$2:T3532,T3533)&gt;=1,0,1)</f>
        <v>0</v>
      </c>
      <c r="V3533" s="95" t="s">
        <v>1182</v>
      </c>
      <c r="W3533" s="86">
        <f t="shared" si="661"/>
        <v>2022</v>
      </c>
      <c r="X3533" s="86" t="str">
        <f t="shared" si="662"/>
        <v>03</v>
      </c>
      <c r="Y3533" s="86">
        <f t="shared" si="663"/>
        <v>27</v>
      </c>
      <c r="Z3533" s="86" t="str">
        <f t="shared" si="664"/>
        <v>22</v>
      </c>
      <c r="AA3533" s="86" t="str">
        <f t="shared" si="665"/>
        <v>05</v>
      </c>
      <c r="AB3533" s="86" t="str">
        <f t="shared" si="666"/>
        <v>34</v>
      </c>
      <c r="AC3533" s="86" t="str">
        <f t="shared" si="668"/>
        <v>CLS_HG_2500X1254px_16m_L8-9_L1_20220327_50CC</v>
      </c>
      <c r="AD3533" s="41" t="s">
        <v>1183</v>
      </c>
    </row>
    <row r="3534" spans="2:30" x14ac:dyDescent="0.25">
      <c r="B3534" s="92" t="s">
        <v>3876</v>
      </c>
      <c r="C3534" s="92" t="s">
        <v>3817</v>
      </c>
      <c r="D3534" s="93" t="s">
        <v>3999</v>
      </c>
      <c r="E3534" s="44" t="b">
        <v>1</v>
      </c>
      <c r="F3534" s="44" t="s">
        <v>3813</v>
      </c>
      <c r="G3534" s="93" t="s">
        <v>12</v>
      </c>
      <c r="H3534" s="92" t="s">
        <v>73</v>
      </c>
      <c r="I3534" s="96">
        <v>44646</v>
      </c>
      <c r="J3534" s="44">
        <v>38.799999999999997</v>
      </c>
      <c r="K3534" s="2" t="s">
        <v>4119</v>
      </c>
      <c r="L3534" s="94">
        <v>66</v>
      </c>
      <c r="M3534" t="s">
        <v>3869</v>
      </c>
      <c r="N3534" s="44" t="s">
        <v>85</v>
      </c>
      <c r="O3534" s="2" t="s">
        <v>3868</v>
      </c>
      <c r="P3534" s="44" t="str">
        <f>VLOOKUP(I3534,Period!A:B,2,FALSE)</f>
        <v>2022H1</v>
      </c>
      <c r="Q3534" s="94">
        <f t="shared" si="660"/>
        <v>59.25</v>
      </c>
      <c r="R3534" s="44">
        <f t="shared" si="658"/>
        <v>60</v>
      </c>
      <c r="S3534" t="str">
        <f t="shared" si="667"/>
        <v>03 Cloudy (40%-90%)</v>
      </c>
      <c r="T3534" s="92" t="str">
        <f t="shared" si="659"/>
        <v>44646L8-9_L1CDM-MLB-CLSHG4464603 Cloudy (40%-90%)</v>
      </c>
      <c r="U3534" s="92">
        <f>IF(COUNTIF(T$2:T3533,T3534)&gt;=1,0,1)</f>
        <v>1</v>
      </c>
      <c r="V3534" s="95" t="s">
        <v>1182</v>
      </c>
      <c r="W3534" s="86">
        <f t="shared" si="661"/>
        <v>2022</v>
      </c>
      <c r="X3534" s="86" t="str">
        <f t="shared" si="662"/>
        <v>03</v>
      </c>
      <c r="Y3534" s="86">
        <f t="shared" si="663"/>
        <v>26</v>
      </c>
      <c r="Z3534" s="86" t="str">
        <f t="shared" si="664"/>
        <v>22</v>
      </c>
      <c r="AA3534" s="86" t="str">
        <f t="shared" si="665"/>
        <v>11</v>
      </c>
      <c r="AB3534" s="86" t="str">
        <f t="shared" si="666"/>
        <v>59</v>
      </c>
      <c r="AC3534" s="86" t="str">
        <f t="shared" si="668"/>
        <v>CLS_HG_2500X1254px_16m_L8-9_L1_20220326_60CC</v>
      </c>
      <c r="AD3534" s="41" t="s">
        <v>1183</v>
      </c>
    </row>
    <row r="3535" spans="2:30" x14ac:dyDescent="0.25">
      <c r="B3535" s="92" t="s">
        <v>3876</v>
      </c>
      <c r="C3535" s="92" t="s">
        <v>3817</v>
      </c>
      <c r="D3535" s="93" t="s">
        <v>3999</v>
      </c>
      <c r="E3535" s="44" t="b">
        <v>1</v>
      </c>
      <c r="F3535" s="44" t="s">
        <v>3813</v>
      </c>
      <c r="G3535" s="93" t="s">
        <v>12</v>
      </c>
      <c r="H3535" s="92" t="s">
        <v>73</v>
      </c>
      <c r="I3535" s="96">
        <v>44646</v>
      </c>
      <c r="J3535" s="44">
        <v>39.9</v>
      </c>
      <c r="K3535" s="2" t="s">
        <v>4129</v>
      </c>
      <c r="L3535" s="94">
        <v>52.5</v>
      </c>
      <c r="M3535" t="s">
        <v>3869</v>
      </c>
      <c r="N3535" s="44" t="s">
        <v>85</v>
      </c>
      <c r="O3535" s="2" t="s">
        <v>3868</v>
      </c>
      <c r="P3535" s="44" t="str">
        <f>VLOOKUP(I3535,Period!A:B,2,FALSE)</f>
        <v>2022H1</v>
      </c>
      <c r="Q3535" s="94">
        <f t="shared" si="660"/>
        <v>59.25</v>
      </c>
      <c r="R3535" s="44">
        <f t="shared" si="658"/>
        <v>60</v>
      </c>
      <c r="S3535" t="str">
        <f t="shared" si="667"/>
        <v>03 Cloudy (40%-90%)</v>
      </c>
      <c r="T3535" s="92" t="str">
        <f t="shared" si="659"/>
        <v>44646L8-9_L1CDM-MLB-CLSHG4464603 Cloudy (40%-90%)</v>
      </c>
      <c r="U3535" s="92">
        <f>IF(COUNTIF(T$2:T3534,T3535)&gt;=1,0,1)</f>
        <v>0</v>
      </c>
      <c r="V3535" s="95" t="s">
        <v>1182</v>
      </c>
      <c r="W3535" s="86">
        <f t="shared" si="661"/>
        <v>2022</v>
      </c>
      <c r="X3535" s="86" t="str">
        <f t="shared" si="662"/>
        <v>03</v>
      </c>
      <c r="Y3535" s="86">
        <f t="shared" si="663"/>
        <v>26</v>
      </c>
      <c r="Z3535" s="86" t="str">
        <f t="shared" si="664"/>
        <v>22</v>
      </c>
      <c r="AA3535" s="86" t="str">
        <f t="shared" si="665"/>
        <v>11</v>
      </c>
      <c r="AB3535" s="86" t="str">
        <f t="shared" si="666"/>
        <v>35</v>
      </c>
      <c r="AC3535" s="86" t="str">
        <f t="shared" si="668"/>
        <v>CLS_HG_2500X1254px_16m_L8-9_L1_20220326_60CC</v>
      </c>
      <c r="AD3535" s="41" t="s">
        <v>1183</v>
      </c>
    </row>
    <row r="3536" spans="2:30" x14ac:dyDescent="0.25">
      <c r="B3536" s="92" t="s">
        <v>3876</v>
      </c>
      <c r="C3536" s="92" t="s">
        <v>3817</v>
      </c>
      <c r="D3536" s="93" t="s">
        <v>3999</v>
      </c>
      <c r="E3536" s="44" t="b">
        <v>1</v>
      </c>
      <c r="F3536" s="44" t="s">
        <v>3813</v>
      </c>
      <c r="G3536" s="93" t="s">
        <v>12</v>
      </c>
      <c r="H3536" s="92" t="s">
        <v>73</v>
      </c>
      <c r="I3536" s="96">
        <v>44639</v>
      </c>
      <c r="J3536" s="44">
        <v>40.700000000000003</v>
      </c>
      <c r="K3536" s="2" t="s">
        <v>4052</v>
      </c>
      <c r="L3536" s="94">
        <v>97.9</v>
      </c>
      <c r="M3536" t="s">
        <v>3869</v>
      </c>
      <c r="N3536" s="44" t="s">
        <v>85</v>
      </c>
      <c r="O3536" s="2" t="s">
        <v>3868</v>
      </c>
      <c r="P3536" s="44" t="str">
        <f>VLOOKUP(I3536,Period!A:B,2,FALSE)</f>
        <v>2022H1</v>
      </c>
      <c r="Q3536" s="94">
        <f t="shared" si="660"/>
        <v>90.800000000000011</v>
      </c>
      <c r="R3536" s="44">
        <f t="shared" si="658"/>
        <v>100</v>
      </c>
      <c r="S3536" t="str">
        <f t="shared" si="667"/>
        <v>04 Overcast (100%)</v>
      </c>
      <c r="T3536" s="92" t="str">
        <f t="shared" si="659"/>
        <v>44639L8-9_L1CDM-MLB-CLSHG4463904 Overcast (100%)</v>
      </c>
      <c r="U3536" s="92">
        <f>IF(COUNTIF(T$2:T3535,T3536)&gt;=1,0,1)</f>
        <v>1</v>
      </c>
      <c r="V3536" s="95" t="s">
        <v>1182</v>
      </c>
      <c r="W3536" s="86">
        <f t="shared" si="661"/>
        <v>2022</v>
      </c>
      <c r="X3536" s="86" t="str">
        <f t="shared" si="662"/>
        <v>03</v>
      </c>
      <c r="Y3536" s="86">
        <f t="shared" si="663"/>
        <v>19</v>
      </c>
      <c r="Z3536" s="86" t="str">
        <f t="shared" si="664"/>
        <v>22</v>
      </c>
      <c r="AA3536" s="86" t="str">
        <f t="shared" si="665"/>
        <v>05</v>
      </c>
      <c r="AB3536" s="86" t="str">
        <f t="shared" si="666"/>
        <v>54</v>
      </c>
      <c r="AC3536" s="86" t="str">
        <f t="shared" si="668"/>
        <v>CLS_HG_2500X1254px_16m_L8-9_L1_20220319_100CC</v>
      </c>
      <c r="AD3536" s="41" t="s">
        <v>1183</v>
      </c>
    </row>
    <row r="3537" spans="2:30" x14ac:dyDescent="0.25">
      <c r="B3537" s="92" t="s">
        <v>3876</v>
      </c>
      <c r="C3537" s="92" t="s">
        <v>3817</v>
      </c>
      <c r="D3537" s="93" t="s">
        <v>3999</v>
      </c>
      <c r="E3537" s="44" t="b">
        <v>1</v>
      </c>
      <c r="F3537" s="44" t="s">
        <v>3813</v>
      </c>
      <c r="G3537" s="93" t="s">
        <v>12</v>
      </c>
      <c r="H3537" s="92" t="s">
        <v>73</v>
      </c>
      <c r="I3537" s="96">
        <v>44639</v>
      </c>
      <c r="J3537" s="44">
        <v>41.8</v>
      </c>
      <c r="K3537" s="2" t="s">
        <v>4114</v>
      </c>
      <c r="L3537" s="94">
        <v>83.7</v>
      </c>
      <c r="M3537" t="s">
        <v>3869</v>
      </c>
      <c r="N3537" s="44" t="s">
        <v>85</v>
      </c>
      <c r="O3537" s="2" t="s">
        <v>3868</v>
      </c>
      <c r="P3537" s="44" t="str">
        <f>VLOOKUP(I3537,Period!A:B,2,FALSE)</f>
        <v>2022H1</v>
      </c>
      <c r="Q3537" s="94">
        <f t="shared" si="660"/>
        <v>90.800000000000011</v>
      </c>
      <c r="R3537" s="44">
        <f t="shared" si="658"/>
        <v>100</v>
      </c>
      <c r="S3537" t="str">
        <f t="shared" si="667"/>
        <v>04 Overcast (100%)</v>
      </c>
      <c r="T3537" s="92" t="str">
        <f t="shared" si="659"/>
        <v>44639L8-9_L1CDM-MLB-CLSHG4463904 Overcast (100%)</v>
      </c>
      <c r="U3537" s="92">
        <f>IF(COUNTIF(T$2:T3536,T3537)&gt;=1,0,1)</f>
        <v>0</v>
      </c>
      <c r="V3537" s="95" t="s">
        <v>1182</v>
      </c>
      <c r="W3537" s="86">
        <f t="shared" si="661"/>
        <v>2022</v>
      </c>
      <c r="X3537" s="86" t="str">
        <f t="shared" si="662"/>
        <v>03</v>
      </c>
      <c r="Y3537" s="86">
        <f t="shared" si="663"/>
        <v>19</v>
      </c>
      <c r="Z3537" s="86" t="str">
        <f t="shared" si="664"/>
        <v>22</v>
      </c>
      <c r="AA3537" s="86" t="str">
        <f t="shared" si="665"/>
        <v>05</v>
      </c>
      <c r="AB3537" s="86" t="str">
        <f t="shared" si="666"/>
        <v>30</v>
      </c>
      <c r="AC3537" s="86" t="str">
        <f t="shared" si="668"/>
        <v>CLS_HG_2500X1254px_16m_L8-9_L1_20220319_100CC</v>
      </c>
      <c r="AD3537" s="41" t="s">
        <v>1183</v>
      </c>
    </row>
    <row r="3538" spans="2:30" x14ac:dyDescent="0.25">
      <c r="B3538" s="92" t="s">
        <v>3876</v>
      </c>
      <c r="C3538" s="92" t="s">
        <v>3817</v>
      </c>
      <c r="D3538" s="93" t="s">
        <v>3999</v>
      </c>
      <c r="E3538" s="44" t="b">
        <v>1</v>
      </c>
      <c r="F3538" s="44" t="s">
        <v>3813</v>
      </c>
      <c r="G3538" s="93" t="s">
        <v>12</v>
      </c>
      <c r="H3538" s="92" t="s">
        <v>73</v>
      </c>
      <c r="I3538" s="81">
        <v>44631</v>
      </c>
      <c r="J3538" s="44">
        <v>42.8</v>
      </c>
      <c r="K3538" s="2" t="s">
        <v>4074</v>
      </c>
      <c r="L3538" s="94">
        <v>54.7</v>
      </c>
      <c r="M3538" t="s">
        <v>3869</v>
      </c>
      <c r="N3538" s="44" t="s">
        <v>85</v>
      </c>
      <c r="O3538" s="2" t="s">
        <v>3868</v>
      </c>
      <c r="P3538" s="44" t="str">
        <f>VLOOKUP(I3538,Period!A:B,2,FALSE)</f>
        <v>2022H1</v>
      </c>
      <c r="Q3538" s="94">
        <f t="shared" si="660"/>
        <v>49.3</v>
      </c>
      <c r="R3538" s="44">
        <f t="shared" si="658"/>
        <v>50</v>
      </c>
      <c r="S3538" t="str">
        <f t="shared" si="667"/>
        <v>03 Cloudy (40%-90%)</v>
      </c>
      <c r="T3538" s="92" t="str">
        <f t="shared" si="659"/>
        <v>44631L8-9_L1CDM-MLB-CLSHG4463103 Cloudy (40%-90%)</v>
      </c>
      <c r="U3538" s="92">
        <f>IF(COUNTIF(T$2:T3537,T3538)&gt;=1,0,1)</f>
        <v>1</v>
      </c>
      <c r="V3538" s="95" t="s">
        <v>1182</v>
      </c>
      <c r="W3538" s="86">
        <f t="shared" si="661"/>
        <v>2022</v>
      </c>
      <c r="X3538" s="86" t="str">
        <f t="shared" si="662"/>
        <v>03</v>
      </c>
      <c r="Y3538" s="86">
        <f t="shared" si="663"/>
        <v>11</v>
      </c>
      <c r="Z3538" s="86" t="str">
        <f t="shared" si="664"/>
        <v>22</v>
      </c>
      <c r="AA3538" s="86" t="str">
        <f t="shared" si="665"/>
        <v>06</v>
      </c>
      <c r="AB3538" s="86" t="str">
        <f t="shared" si="666"/>
        <v>03</v>
      </c>
      <c r="AC3538" s="86" t="str">
        <f t="shared" si="668"/>
        <v>CLS_HG_2500X1254px_16m_L8-9_L1_20220311_50CC</v>
      </c>
      <c r="AD3538" s="41" t="s">
        <v>1183</v>
      </c>
    </row>
    <row r="3539" spans="2:30" x14ac:dyDescent="0.25">
      <c r="B3539" s="92" t="s">
        <v>3876</v>
      </c>
      <c r="C3539" s="92" t="s">
        <v>3817</v>
      </c>
      <c r="D3539" s="93" t="s">
        <v>3999</v>
      </c>
      <c r="E3539" s="44" t="b">
        <v>1</v>
      </c>
      <c r="F3539" s="44" t="s">
        <v>3813</v>
      </c>
      <c r="G3539" s="93" t="s">
        <v>12</v>
      </c>
      <c r="H3539" s="92" t="s">
        <v>73</v>
      </c>
      <c r="I3539" s="81">
        <v>44631</v>
      </c>
      <c r="J3539" s="44">
        <v>43.9</v>
      </c>
      <c r="K3539" s="2" t="s">
        <v>4116</v>
      </c>
      <c r="L3539" s="94">
        <v>43.9</v>
      </c>
      <c r="M3539" t="s">
        <v>3869</v>
      </c>
      <c r="N3539" s="44" t="s">
        <v>85</v>
      </c>
      <c r="O3539" s="2" t="s">
        <v>3868</v>
      </c>
      <c r="P3539" s="44" t="str">
        <f>VLOOKUP(I3539,Period!A:B,2,FALSE)</f>
        <v>2022H1</v>
      </c>
      <c r="Q3539" s="94">
        <f t="shared" si="660"/>
        <v>49.3</v>
      </c>
      <c r="R3539" s="44">
        <f t="shared" si="658"/>
        <v>50</v>
      </c>
      <c r="S3539" t="str">
        <f t="shared" si="667"/>
        <v>03 Cloudy (40%-90%)</v>
      </c>
      <c r="T3539" s="92" t="str">
        <f t="shared" si="659"/>
        <v>44631L8-9_L1CDM-MLB-CLSHG4463103 Cloudy (40%-90%)</v>
      </c>
      <c r="U3539" s="92">
        <f>IF(COUNTIF(T$2:T3538,T3539)&gt;=1,0,1)</f>
        <v>0</v>
      </c>
      <c r="V3539" s="95" t="s">
        <v>1182</v>
      </c>
      <c r="W3539" s="86">
        <f t="shared" si="661"/>
        <v>2022</v>
      </c>
      <c r="X3539" s="86" t="str">
        <f t="shared" si="662"/>
        <v>03</v>
      </c>
      <c r="Y3539" s="86">
        <f t="shared" si="663"/>
        <v>11</v>
      </c>
      <c r="Z3539" s="86" t="str">
        <f t="shared" si="664"/>
        <v>22</v>
      </c>
      <c r="AA3539" s="86" t="str">
        <f t="shared" si="665"/>
        <v>05</v>
      </c>
      <c r="AB3539" s="86" t="str">
        <f t="shared" si="666"/>
        <v>39</v>
      </c>
      <c r="AC3539" s="86" t="str">
        <f t="shared" si="668"/>
        <v>CLS_HG_2500X1254px_16m_L8-9_L1_20220311_50CC</v>
      </c>
      <c r="AD3539" s="41" t="s">
        <v>1183</v>
      </c>
    </row>
    <row r="3540" spans="2:30" x14ac:dyDescent="0.25">
      <c r="B3540" s="92" t="s">
        <v>3876</v>
      </c>
      <c r="C3540" s="92" t="s">
        <v>3817</v>
      </c>
      <c r="D3540" s="93" t="s">
        <v>3999</v>
      </c>
      <c r="E3540" s="44" t="b">
        <v>1</v>
      </c>
      <c r="F3540" s="44" t="s">
        <v>3813</v>
      </c>
      <c r="G3540" s="93" t="s">
        <v>12</v>
      </c>
      <c r="H3540" s="92" t="s">
        <v>73</v>
      </c>
      <c r="I3540" s="96">
        <v>44630</v>
      </c>
      <c r="J3540" s="44">
        <v>43.1</v>
      </c>
      <c r="K3540" s="2" t="s">
        <v>4046</v>
      </c>
      <c r="L3540" s="94">
        <v>73.8</v>
      </c>
      <c r="M3540" t="s">
        <v>3869</v>
      </c>
      <c r="N3540" s="44" t="s">
        <v>85</v>
      </c>
      <c r="O3540" s="2" t="s">
        <v>3868</v>
      </c>
      <c r="P3540" s="44" t="str">
        <f>VLOOKUP(I3540,Period!A:B,2,FALSE)</f>
        <v>2022H1</v>
      </c>
      <c r="Q3540" s="94">
        <f t="shared" si="660"/>
        <v>71.150000000000006</v>
      </c>
      <c r="R3540" s="44">
        <f t="shared" si="658"/>
        <v>80</v>
      </c>
      <c r="S3540" t="str">
        <f t="shared" si="667"/>
        <v>03 Cloudy (40%-90%)</v>
      </c>
      <c r="T3540" s="92" t="str">
        <f t="shared" si="659"/>
        <v>44630L8-9_L1CDM-MLB-CLSHG4463003 Cloudy (40%-90%)</v>
      </c>
      <c r="U3540" s="92">
        <f>IF(COUNTIF(T$2:T3539,T3540)&gt;=1,0,1)</f>
        <v>1</v>
      </c>
      <c r="V3540" s="95" t="s">
        <v>1182</v>
      </c>
      <c r="W3540" s="86">
        <f t="shared" si="661"/>
        <v>2022</v>
      </c>
      <c r="X3540" s="86" t="str">
        <f t="shared" si="662"/>
        <v>03</v>
      </c>
      <c r="Y3540" s="86">
        <f t="shared" si="663"/>
        <v>10</v>
      </c>
      <c r="Z3540" s="86" t="str">
        <f t="shared" si="664"/>
        <v>22</v>
      </c>
      <c r="AA3540" s="86" t="str">
        <f t="shared" si="665"/>
        <v>12</v>
      </c>
      <c r="AB3540" s="86" t="str">
        <f t="shared" si="666"/>
        <v>11</v>
      </c>
      <c r="AC3540" s="86" t="str">
        <f t="shared" si="668"/>
        <v>CLS_HG_2500X1254px_16m_L8-9_L1_20220310_80CC</v>
      </c>
      <c r="AD3540" s="41" t="s">
        <v>1183</v>
      </c>
    </row>
    <row r="3541" spans="2:30" x14ac:dyDescent="0.25">
      <c r="B3541" s="92" t="s">
        <v>3876</v>
      </c>
      <c r="C3541" s="92" t="s">
        <v>3817</v>
      </c>
      <c r="D3541" s="93" t="s">
        <v>3999</v>
      </c>
      <c r="E3541" s="44" t="b">
        <v>1</v>
      </c>
      <c r="F3541" s="44" t="s">
        <v>3813</v>
      </c>
      <c r="G3541" s="93" t="s">
        <v>12</v>
      </c>
      <c r="H3541" s="92" t="s">
        <v>73</v>
      </c>
      <c r="I3541" s="96">
        <v>44630</v>
      </c>
      <c r="J3541" s="44">
        <v>44.2</v>
      </c>
      <c r="K3541" s="2" t="s">
        <v>4047</v>
      </c>
      <c r="L3541" s="94">
        <v>68.5</v>
      </c>
      <c r="M3541" t="s">
        <v>3869</v>
      </c>
      <c r="N3541" s="44" t="s">
        <v>85</v>
      </c>
      <c r="O3541" s="2" t="s">
        <v>3868</v>
      </c>
      <c r="P3541" s="44" t="str">
        <f>VLOOKUP(I3541,Period!A:B,2,FALSE)</f>
        <v>2022H1</v>
      </c>
      <c r="Q3541" s="94">
        <f t="shared" si="660"/>
        <v>71.150000000000006</v>
      </c>
      <c r="R3541" s="44">
        <f t="shared" si="658"/>
        <v>80</v>
      </c>
      <c r="S3541" t="str">
        <f t="shared" si="667"/>
        <v>03 Cloudy (40%-90%)</v>
      </c>
      <c r="T3541" s="92" t="str">
        <f t="shared" si="659"/>
        <v>44630L8-9_L1CDM-MLB-CLSHG4463003 Cloudy (40%-90%)</v>
      </c>
      <c r="U3541" s="92">
        <f>IF(COUNTIF(T$2:T3540,T3541)&gt;=1,0,1)</f>
        <v>0</v>
      </c>
      <c r="V3541" s="95" t="s">
        <v>1182</v>
      </c>
      <c r="W3541" s="86">
        <f t="shared" si="661"/>
        <v>2022</v>
      </c>
      <c r="X3541" s="86" t="str">
        <f t="shared" si="662"/>
        <v>03</v>
      </c>
      <c r="Y3541" s="86">
        <f t="shared" si="663"/>
        <v>10</v>
      </c>
      <c r="Z3541" s="86" t="str">
        <f t="shared" si="664"/>
        <v>22</v>
      </c>
      <c r="AA3541" s="86" t="str">
        <f t="shared" si="665"/>
        <v>11</v>
      </c>
      <c r="AB3541" s="86" t="str">
        <f t="shared" si="666"/>
        <v>47</v>
      </c>
      <c r="AC3541" s="86" t="str">
        <f t="shared" si="668"/>
        <v>CLS_HG_2500X1254px_16m_L8-9_L1_20220310_80CC</v>
      </c>
      <c r="AD3541" s="41" t="s">
        <v>1183</v>
      </c>
    </row>
    <row r="3542" spans="2:30" x14ac:dyDescent="0.25">
      <c r="B3542" s="92" t="s">
        <v>3876</v>
      </c>
      <c r="C3542" s="92" t="s">
        <v>3817</v>
      </c>
      <c r="D3542" s="93" t="s">
        <v>3999</v>
      </c>
      <c r="E3542" s="44" t="b">
        <v>1</v>
      </c>
      <c r="F3542" s="44" t="s">
        <v>3813</v>
      </c>
      <c r="G3542" s="93" t="s">
        <v>12</v>
      </c>
      <c r="H3542" s="92" t="s">
        <v>73</v>
      </c>
      <c r="I3542" s="96">
        <v>44623</v>
      </c>
      <c r="J3542" s="44">
        <v>44.9</v>
      </c>
      <c r="K3542" s="2" t="s">
        <v>4048</v>
      </c>
      <c r="L3542" s="94">
        <v>77.400000000000006</v>
      </c>
      <c r="M3542" t="s">
        <v>3869</v>
      </c>
      <c r="N3542" s="44" t="s">
        <v>85</v>
      </c>
      <c r="O3542" s="2" t="s">
        <v>3868</v>
      </c>
      <c r="P3542" s="44" t="str">
        <f>VLOOKUP(I3542,Period!A:B,2,FALSE)</f>
        <v>2022H1</v>
      </c>
      <c r="Q3542" s="94">
        <f t="shared" si="660"/>
        <v>78.349999999999994</v>
      </c>
      <c r="R3542" s="44">
        <f t="shared" si="658"/>
        <v>80</v>
      </c>
      <c r="S3542" t="str">
        <f t="shared" si="667"/>
        <v>03 Cloudy (40%-90%)</v>
      </c>
      <c r="T3542" s="92" t="str">
        <f t="shared" si="659"/>
        <v>44623L8-9_L1CDM-MLB-CLSHG4462303 Cloudy (40%-90%)</v>
      </c>
      <c r="U3542" s="92">
        <f>IF(COUNTIF(T$2:T3541,T3542)&gt;=1,0,1)</f>
        <v>1</v>
      </c>
      <c r="V3542" s="95" t="s">
        <v>1182</v>
      </c>
      <c r="W3542" s="86">
        <f t="shared" si="661"/>
        <v>2022</v>
      </c>
      <c r="X3542" s="86" t="str">
        <f t="shared" si="662"/>
        <v>03</v>
      </c>
      <c r="Y3542" s="86" t="str">
        <f t="shared" si="663"/>
        <v>03</v>
      </c>
      <c r="Z3542" s="86" t="str">
        <f t="shared" si="664"/>
        <v>22</v>
      </c>
      <c r="AA3542" s="86" t="str">
        <f t="shared" si="665"/>
        <v>06</v>
      </c>
      <c r="AB3542" s="86" t="str">
        <f t="shared" si="666"/>
        <v>02</v>
      </c>
      <c r="AC3542" s="86" t="str">
        <f t="shared" si="668"/>
        <v>CLS_HG_2500X1254px_16m_L8-9_L1_20220303_80CC</v>
      </c>
      <c r="AD3542" s="41" t="s">
        <v>1183</v>
      </c>
    </row>
    <row r="3543" spans="2:30" x14ac:dyDescent="0.25">
      <c r="B3543" s="92" t="s">
        <v>3876</v>
      </c>
      <c r="C3543" s="92" t="s">
        <v>3817</v>
      </c>
      <c r="D3543" s="93" t="s">
        <v>3999</v>
      </c>
      <c r="E3543" s="44" t="b">
        <v>1</v>
      </c>
      <c r="F3543" s="44" t="s">
        <v>3813</v>
      </c>
      <c r="G3543" s="93" t="s">
        <v>12</v>
      </c>
      <c r="H3543" s="92" t="s">
        <v>73</v>
      </c>
      <c r="I3543" s="96">
        <v>44623</v>
      </c>
      <c r="J3543" s="44">
        <v>45.9</v>
      </c>
      <c r="K3543" s="2" t="s">
        <v>4049</v>
      </c>
      <c r="L3543" s="94">
        <v>79.3</v>
      </c>
      <c r="M3543" t="s">
        <v>3869</v>
      </c>
      <c r="N3543" s="44" t="s">
        <v>85</v>
      </c>
      <c r="O3543" s="2" t="s">
        <v>3868</v>
      </c>
      <c r="P3543" s="44" t="str">
        <f>VLOOKUP(I3543,Period!A:B,2,FALSE)</f>
        <v>2022H1</v>
      </c>
      <c r="Q3543" s="94">
        <f t="shared" si="660"/>
        <v>78.349999999999994</v>
      </c>
      <c r="R3543" s="44">
        <f t="shared" si="658"/>
        <v>80</v>
      </c>
      <c r="S3543" t="str">
        <f t="shared" si="667"/>
        <v>03 Cloudy (40%-90%)</v>
      </c>
      <c r="T3543" s="92" t="str">
        <f t="shared" si="659"/>
        <v>44623L8-9_L1CDM-MLB-CLSHG4462303 Cloudy (40%-90%)</v>
      </c>
      <c r="U3543" s="92">
        <f>IF(COUNTIF(T$2:T3542,T3543)&gt;=1,0,1)</f>
        <v>0</v>
      </c>
      <c r="V3543" s="95" t="s">
        <v>1182</v>
      </c>
      <c r="W3543" s="86">
        <f t="shared" si="661"/>
        <v>2022</v>
      </c>
      <c r="X3543" s="86" t="str">
        <f t="shared" si="662"/>
        <v>03</v>
      </c>
      <c r="Y3543" s="86" t="str">
        <f t="shared" si="663"/>
        <v>03</v>
      </c>
      <c r="Z3543" s="86" t="str">
        <f t="shared" si="664"/>
        <v>22</v>
      </c>
      <c r="AA3543" s="86" t="str">
        <f t="shared" si="665"/>
        <v>05</v>
      </c>
      <c r="AB3543" s="86" t="str">
        <f t="shared" si="666"/>
        <v>38</v>
      </c>
      <c r="AC3543" s="86" t="str">
        <f t="shared" si="668"/>
        <v>CLS_HG_2500X1254px_16m_L8-9_L1_20220303_80CC</v>
      </c>
      <c r="AD3543" s="41" t="s">
        <v>1183</v>
      </c>
    </row>
    <row r="3544" spans="2:30" x14ac:dyDescent="0.25">
      <c r="B3544" s="92" t="s">
        <v>3876</v>
      </c>
      <c r="C3544" s="92" t="s">
        <v>3817</v>
      </c>
      <c r="D3544" s="93" t="s">
        <v>3999</v>
      </c>
      <c r="E3544" s="44" t="b">
        <v>1</v>
      </c>
      <c r="F3544" s="44" t="s">
        <v>3813</v>
      </c>
      <c r="G3544" s="93" t="s">
        <v>12</v>
      </c>
      <c r="H3544" s="92" t="s">
        <v>73</v>
      </c>
      <c r="I3544" s="81">
        <v>44622</v>
      </c>
      <c r="J3544" s="44">
        <v>45.2</v>
      </c>
      <c r="K3544" s="2" t="s">
        <v>4058</v>
      </c>
      <c r="L3544" s="94">
        <v>10.5</v>
      </c>
      <c r="M3544" t="s">
        <v>3869</v>
      </c>
      <c r="N3544" s="44" t="s">
        <v>85</v>
      </c>
      <c r="O3544" s="2" t="s">
        <v>3868</v>
      </c>
      <c r="P3544" s="44" t="str">
        <f>VLOOKUP(I3544,Period!A:B,2,FALSE)</f>
        <v>2022H1</v>
      </c>
      <c r="Q3544" s="94">
        <f t="shared" si="660"/>
        <v>25.4</v>
      </c>
      <c r="R3544" s="44">
        <f t="shared" si="658"/>
        <v>30</v>
      </c>
      <c r="S3544" t="str">
        <f t="shared" si="667"/>
        <v>02 Sunny (10%-30%)</v>
      </c>
      <c r="T3544" s="92" t="str">
        <f t="shared" si="659"/>
        <v>44622L8-9_L1CDM-MLB-CLSHG4462202 Sunny (10%-30%)</v>
      </c>
      <c r="U3544" s="92">
        <f>IF(COUNTIF(T$2:T3543,T3544)&gt;=1,0,1)</f>
        <v>1</v>
      </c>
      <c r="V3544" s="95" t="s">
        <v>1182</v>
      </c>
      <c r="W3544" s="86">
        <f t="shared" si="661"/>
        <v>2022</v>
      </c>
      <c r="X3544" s="86" t="str">
        <f t="shared" si="662"/>
        <v>03</v>
      </c>
      <c r="Y3544" s="86" t="str">
        <f t="shared" si="663"/>
        <v>02</v>
      </c>
      <c r="Z3544" s="86" t="str">
        <f t="shared" si="664"/>
        <v>22</v>
      </c>
      <c r="AA3544" s="86" t="str">
        <f t="shared" si="665"/>
        <v>12</v>
      </c>
      <c r="AB3544" s="86" t="str">
        <f t="shared" si="666"/>
        <v>13</v>
      </c>
      <c r="AC3544" s="86" t="str">
        <f t="shared" si="668"/>
        <v>CLS_HG_2500X1254px_16m_L8-9_L1_20220302_30CC</v>
      </c>
      <c r="AD3544" s="41" t="s">
        <v>1183</v>
      </c>
    </row>
    <row r="3545" spans="2:30" x14ac:dyDescent="0.25">
      <c r="B3545" s="92" t="s">
        <v>3876</v>
      </c>
      <c r="C3545" s="92" t="s">
        <v>3817</v>
      </c>
      <c r="D3545" s="93" t="s">
        <v>3999</v>
      </c>
      <c r="E3545" s="44" t="b">
        <v>1</v>
      </c>
      <c r="F3545" s="44" t="s">
        <v>3813</v>
      </c>
      <c r="G3545" s="93" t="s">
        <v>12</v>
      </c>
      <c r="H3545" s="92" t="s">
        <v>73</v>
      </c>
      <c r="I3545" s="81">
        <v>44622</v>
      </c>
      <c r="J3545" s="44">
        <v>46.2</v>
      </c>
      <c r="K3545" s="2" t="s">
        <v>4130</v>
      </c>
      <c r="L3545" s="94">
        <v>40.299999999999997</v>
      </c>
      <c r="M3545" t="s">
        <v>3869</v>
      </c>
      <c r="N3545" s="44" t="s">
        <v>85</v>
      </c>
      <c r="O3545" s="2" t="s">
        <v>3868</v>
      </c>
      <c r="P3545" s="44" t="str">
        <f>VLOOKUP(I3545,Period!A:B,2,FALSE)</f>
        <v>2022H1</v>
      </c>
      <c r="Q3545" s="94">
        <f t="shared" si="660"/>
        <v>25.4</v>
      </c>
      <c r="R3545" s="44">
        <f t="shared" si="658"/>
        <v>30</v>
      </c>
      <c r="S3545" t="str">
        <f t="shared" si="667"/>
        <v>02 Sunny (10%-30%)</v>
      </c>
      <c r="T3545" s="92" t="str">
        <f t="shared" si="659"/>
        <v>44622L8-9_L1CDM-MLB-CLSHG4462202 Sunny (10%-30%)</v>
      </c>
      <c r="U3545" s="92">
        <f>IF(COUNTIF(T$2:T3544,T3545)&gt;=1,0,1)</f>
        <v>0</v>
      </c>
      <c r="V3545" s="95" t="s">
        <v>1182</v>
      </c>
      <c r="W3545" s="86">
        <f t="shared" si="661"/>
        <v>2022</v>
      </c>
      <c r="X3545" s="86" t="str">
        <f t="shared" si="662"/>
        <v>03</v>
      </c>
      <c r="Y3545" s="86" t="str">
        <f t="shared" si="663"/>
        <v>02</v>
      </c>
      <c r="Z3545" s="86" t="str">
        <f t="shared" si="664"/>
        <v>22</v>
      </c>
      <c r="AA3545" s="86" t="str">
        <f t="shared" si="665"/>
        <v>11</v>
      </c>
      <c r="AB3545" s="86" t="str">
        <f t="shared" si="666"/>
        <v>50</v>
      </c>
      <c r="AC3545" s="86" t="str">
        <f t="shared" si="668"/>
        <v>CLS_HG_2500X1254px_16m_L8-9_L1_20220302_30CC</v>
      </c>
      <c r="AD3545" s="41" t="s">
        <v>1183</v>
      </c>
    </row>
    <row r="3546" spans="2:30" x14ac:dyDescent="0.25">
      <c r="B3546" s="92" t="s">
        <v>3876</v>
      </c>
      <c r="C3546" s="92" t="s">
        <v>3817</v>
      </c>
      <c r="D3546" s="93" t="s">
        <v>3999</v>
      </c>
      <c r="E3546" s="44" t="b">
        <v>1</v>
      </c>
      <c r="F3546" s="44" t="s">
        <v>3813</v>
      </c>
      <c r="G3546" s="93" t="s">
        <v>12</v>
      </c>
      <c r="H3546" s="92" t="s">
        <v>73</v>
      </c>
      <c r="I3546" s="81">
        <v>44615</v>
      </c>
      <c r="J3546" s="44">
        <v>46.9</v>
      </c>
      <c r="K3546" s="2" t="s">
        <v>4060</v>
      </c>
      <c r="L3546" s="94">
        <v>4.3</v>
      </c>
      <c r="M3546" t="s">
        <v>3869</v>
      </c>
      <c r="N3546" s="44" t="s">
        <v>85</v>
      </c>
      <c r="O3546" s="2" t="s">
        <v>3868</v>
      </c>
      <c r="P3546" s="44" t="str">
        <f>VLOOKUP(I3546,Period!A:B,2,FALSE)</f>
        <v>2022H1</v>
      </c>
      <c r="Q3546" s="94">
        <f t="shared" si="660"/>
        <v>13.05</v>
      </c>
      <c r="R3546" s="44">
        <f t="shared" si="658"/>
        <v>20</v>
      </c>
      <c r="S3546" t="str">
        <f t="shared" si="667"/>
        <v>02 Sunny (10%-30%)</v>
      </c>
      <c r="T3546" s="92" t="str">
        <f t="shared" si="659"/>
        <v>44615L8-9_L1CDM-MLB-CLSHG4461502 Sunny (10%-30%)</v>
      </c>
      <c r="U3546" s="92">
        <f>IF(COUNTIF(T$2:T3545,T3546)&gt;=1,0,1)</f>
        <v>1</v>
      </c>
      <c r="V3546" s="95" t="s">
        <v>1182</v>
      </c>
      <c r="W3546" s="86">
        <f t="shared" si="661"/>
        <v>2022</v>
      </c>
      <c r="X3546" s="86" t="str">
        <f t="shared" si="662"/>
        <v>02</v>
      </c>
      <c r="Y3546" s="86">
        <f t="shared" si="663"/>
        <v>23</v>
      </c>
      <c r="Z3546" s="86" t="str">
        <f t="shared" si="664"/>
        <v>22</v>
      </c>
      <c r="AA3546" s="86" t="str">
        <f t="shared" si="665"/>
        <v>06</v>
      </c>
      <c r="AB3546" s="86" t="str">
        <f t="shared" si="666"/>
        <v>08</v>
      </c>
      <c r="AC3546" s="86" t="str">
        <f t="shared" si="668"/>
        <v>CLS_HG_2500X1254px_16m_L8-9_L1_20220223_20CC</v>
      </c>
      <c r="AD3546" s="41" t="s">
        <v>1183</v>
      </c>
    </row>
    <row r="3547" spans="2:30" x14ac:dyDescent="0.25">
      <c r="B3547" s="92" t="s">
        <v>3876</v>
      </c>
      <c r="C3547" s="92" t="s">
        <v>3817</v>
      </c>
      <c r="D3547" s="93" t="s">
        <v>3999</v>
      </c>
      <c r="E3547" s="44" t="b">
        <v>1</v>
      </c>
      <c r="F3547" s="44" t="s">
        <v>3813</v>
      </c>
      <c r="G3547" s="93" t="s">
        <v>12</v>
      </c>
      <c r="H3547" s="92" t="s">
        <v>73</v>
      </c>
      <c r="I3547" s="81">
        <v>44615</v>
      </c>
      <c r="J3547" s="44">
        <v>47.9</v>
      </c>
      <c r="K3547" s="2" t="s">
        <v>4026</v>
      </c>
      <c r="L3547" s="94">
        <v>21.8</v>
      </c>
      <c r="M3547" t="s">
        <v>3869</v>
      </c>
      <c r="N3547" s="44" t="s">
        <v>85</v>
      </c>
      <c r="O3547" s="2" t="s">
        <v>3868</v>
      </c>
      <c r="P3547" s="44" t="str">
        <f>VLOOKUP(I3547,Period!A:B,2,FALSE)</f>
        <v>2022H1</v>
      </c>
      <c r="Q3547" s="94">
        <f t="shared" si="660"/>
        <v>13.05</v>
      </c>
      <c r="R3547" s="44">
        <f t="shared" si="658"/>
        <v>20</v>
      </c>
      <c r="S3547" t="str">
        <f t="shared" si="667"/>
        <v>02 Sunny (10%-30%)</v>
      </c>
      <c r="T3547" s="92" t="str">
        <f t="shared" si="659"/>
        <v>44615L8-9_L1CDM-MLB-CLSHG4461502 Sunny (10%-30%)</v>
      </c>
      <c r="U3547" s="92">
        <f>IF(COUNTIF(T$2:T3546,T3547)&gt;=1,0,1)</f>
        <v>0</v>
      </c>
      <c r="V3547" s="95" t="s">
        <v>1182</v>
      </c>
      <c r="W3547" s="86">
        <f t="shared" si="661"/>
        <v>2022</v>
      </c>
      <c r="X3547" s="86" t="str">
        <f t="shared" si="662"/>
        <v>02</v>
      </c>
      <c r="Y3547" s="86">
        <f t="shared" si="663"/>
        <v>23</v>
      </c>
      <c r="Z3547" s="86" t="str">
        <f t="shared" si="664"/>
        <v>22</v>
      </c>
      <c r="AA3547" s="86" t="str">
        <f t="shared" si="665"/>
        <v>05</v>
      </c>
      <c r="AB3547" s="86" t="str">
        <f t="shared" si="666"/>
        <v>44</v>
      </c>
      <c r="AC3547" s="86" t="str">
        <f t="shared" si="668"/>
        <v>CLS_HG_2500X1254px_16m_L8-9_L1_20220223_20CC</v>
      </c>
      <c r="AD3547" s="41" t="s">
        <v>1183</v>
      </c>
    </row>
    <row r="3548" spans="2:30" x14ac:dyDescent="0.25">
      <c r="B3548" s="92" t="s">
        <v>3876</v>
      </c>
      <c r="C3548" s="92" t="s">
        <v>3817</v>
      </c>
      <c r="D3548" s="93" t="s">
        <v>3999</v>
      </c>
      <c r="E3548" s="44" t="b">
        <v>1</v>
      </c>
      <c r="F3548" s="44" t="s">
        <v>3813</v>
      </c>
      <c r="G3548" s="93" t="s">
        <v>12</v>
      </c>
      <c r="H3548" s="92" t="s">
        <v>73</v>
      </c>
      <c r="I3548" s="96">
        <v>44614</v>
      </c>
      <c r="J3548" s="44">
        <v>47.2</v>
      </c>
      <c r="K3548" s="2" t="s">
        <v>4093</v>
      </c>
      <c r="L3548" s="94">
        <v>22</v>
      </c>
      <c r="M3548" t="s">
        <v>3869</v>
      </c>
      <c r="N3548" s="44" t="s">
        <v>85</v>
      </c>
      <c r="O3548" s="2" t="s">
        <v>3868</v>
      </c>
      <c r="P3548" s="44" t="str">
        <f>VLOOKUP(I3548,Period!A:B,2,FALSE)</f>
        <v>2022H1</v>
      </c>
      <c r="Q3548" s="94">
        <f t="shared" si="660"/>
        <v>14.25</v>
      </c>
      <c r="R3548" s="44">
        <f t="shared" si="658"/>
        <v>20</v>
      </c>
      <c r="S3548" t="str">
        <f t="shared" si="667"/>
        <v>02 Sunny (10%-30%)</v>
      </c>
      <c r="T3548" s="92" t="str">
        <f t="shared" si="659"/>
        <v>44614L8-9_L1CDM-MLB-CLSHG4461402 Sunny (10%-30%)</v>
      </c>
      <c r="U3548" s="92">
        <f>IF(COUNTIF(T$2:T3547,T3548)&gt;=1,0,1)</f>
        <v>1</v>
      </c>
      <c r="V3548" s="95" t="s">
        <v>1182</v>
      </c>
      <c r="W3548" s="86">
        <f t="shared" si="661"/>
        <v>2022</v>
      </c>
      <c r="X3548" s="86" t="str">
        <f t="shared" si="662"/>
        <v>02</v>
      </c>
      <c r="Y3548" s="86">
        <f t="shared" si="663"/>
        <v>22</v>
      </c>
      <c r="Z3548" s="86" t="str">
        <f t="shared" si="664"/>
        <v>22</v>
      </c>
      <c r="AA3548" s="86" t="str">
        <f t="shared" si="665"/>
        <v>12</v>
      </c>
      <c r="AB3548" s="86" t="str">
        <f t="shared" si="666"/>
        <v>14</v>
      </c>
      <c r="AC3548" s="86" t="str">
        <f t="shared" si="668"/>
        <v>CLS_HG_2500X1254px_16m_L8-9_L1_20220222_20CC</v>
      </c>
      <c r="AD3548" s="41" t="s">
        <v>1183</v>
      </c>
    </row>
    <row r="3549" spans="2:30" x14ac:dyDescent="0.25">
      <c r="B3549" s="92" t="s">
        <v>3876</v>
      </c>
      <c r="C3549" s="92" t="s">
        <v>3817</v>
      </c>
      <c r="D3549" s="93" t="s">
        <v>3999</v>
      </c>
      <c r="E3549" s="44" t="b">
        <v>1</v>
      </c>
      <c r="F3549" s="44" t="s">
        <v>3813</v>
      </c>
      <c r="G3549" s="93" t="s">
        <v>12</v>
      </c>
      <c r="H3549" s="92" t="s">
        <v>73</v>
      </c>
      <c r="I3549" s="96">
        <v>44614</v>
      </c>
      <c r="J3549" s="44">
        <v>48.1</v>
      </c>
      <c r="K3549" s="2" t="s">
        <v>4130</v>
      </c>
      <c r="L3549" s="94">
        <v>6.5</v>
      </c>
      <c r="M3549" t="s">
        <v>3869</v>
      </c>
      <c r="N3549" s="44" t="s">
        <v>85</v>
      </c>
      <c r="O3549" s="2" t="s">
        <v>3868</v>
      </c>
      <c r="P3549" s="44" t="str">
        <f>VLOOKUP(I3549,Period!A:B,2,FALSE)</f>
        <v>2022H1</v>
      </c>
      <c r="Q3549" s="94">
        <f t="shared" si="660"/>
        <v>14.25</v>
      </c>
      <c r="R3549" s="44">
        <f t="shared" si="658"/>
        <v>20</v>
      </c>
      <c r="S3549" t="str">
        <f t="shared" si="667"/>
        <v>02 Sunny (10%-30%)</v>
      </c>
      <c r="T3549" s="92" t="str">
        <f t="shared" si="659"/>
        <v>44614L8-9_L1CDM-MLB-CLSHG4461402 Sunny (10%-30%)</v>
      </c>
      <c r="U3549" s="92">
        <f>IF(COUNTIF(T$2:T3548,T3549)&gt;=1,0,1)</f>
        <v>0</v>
      </c>
      <c r="V3549" s="95" t="s">
        <v>1182</v>
      </c>
      <c r="W3549" s="86">
        <f t="shared" si="661"/>
        <v>2022</v>
      </c>
      <c r="X3549" s="86" t="str">
        <f t="shared" si="662"/>
        <v>02</v>
      </c>
      <c r="Y3549" s="86">
        <f t="shared" si="663"/>
        <v>22</v>
      </c>
      <c r="Z3549" s="86" t="str">
        <f t="shared" si="664"/>
        <v>22</v>
      </c>
      <c r="AA3549" s="86" t="str">
        <f t="shared" si="665"/>
        <v>11</v>
      </c>
      <c r="AB3549" s="86" t="str">
        <f t="shared" si="666"/>
        <v>50</v>
      </c>
      <c r="AC3549" s="86" t="str">
        <f t="shared" si="668"/>
        <v>CLS_HG_2500X1254px_16m_L8-9_L1_20220222_20CC</v>
      </c>
      <c r="AD3549" s="41" t="s">
        <v>1183</v>
      </c>
    </row>
    <row r="3550" spans="2:30" x14ac:dyDescent="0.25">
      <c r="B3550" s="92" t="s">
        <v>3876</v>
      </c>
      <c r="C3550" s="92" t="s">
        <v>3817</v>
      </c>
      <c r="D3550" s="93" t="s">
        <v>3999</v>
      </c>
      <c r="E3550" s="44" t="b">
        <v>1</v>
      </c>
      <c r="F3550" s="44" t="s">
        <v>3813</v>
      </c>
      <c r="G3550" s="93" t="s">
        <v>12</v>
      </c>
      <c r="H3550" s="92" t="s">
        <v>73</v>
      </c>
      <c r="I3550" s="96">
        <v>44607</v>
      </c>
      <c r="J3550" s="44">
        <v>48.8</v>
      </c>
      <c r="K3550" s="2" t="s">
        <v>4131</v>
      </c>
      <c r="L3550" s="94">
        <v>38.299999999999997</v>
      </c>
      <c r="M3550" t="s">
        <v>3869</v>
      </c>
      <c r="N3550" s="44" t="s">
        <v>85</v>
      </c>
      <c r="O3550" s="2" t="s">
        <v>3868</v>
      </c>
      <c r="P3550" s="44" t="str">
        <f>VLOOKUP(I3550,Period!A:B,2,FALSE)</f>
        <v>2022H1</v>
      </c>
      <c r="Q3550" s="94">
        <f t="shared" si="660"/>
        <v>24.9</v>
      </c>
      <c r="R3550" s="44">
        <f t="shared" si="658"/>
        <v>30</v>
      </c>
      <c r="S3550" t="str">
        <f t="shared" si="667"/>
        <v>02 Sunny (10%-30%)</v>
      </c>
      <c r="T3550" s="92" t="str">
        <f t="shared" si="659"/>
        <v>44607L8-9_L1CDM-MLB-CLSHG4460702 Sunny (10%-30%)</v>
      </c>
      <c r="U3550" s="92">
        <f>IF(COUNTIF(T$2:T3549,T3550)&gt;=1,0,1)</f>
        <v>1</v>
      </c>
      <c r="V3550" s="95" t="s">
        <v>1182</v>
      </c>
      <c r="W3550" s="86">
        <f t="shared" si="661"/>
        <v>2022</v>
      </c>
      <c r="X3550" s="86" t="str">
        <f t="shared" si="662"/>
        <v>02</v>
      </c>
      <c r="Y3550" s="86">
        <f t="shared" si="663"/>
        <v>15</v>
      </c>
      <c r="Z3550" s="86" t="str">
        <f t="shared" si="664"/>
        <v>22</v>
      </c>
      <c r="AA3550" s="86" t="str">
        <f t="shared" si="665"/>
        <v>06</v>
      </c>
      <c r="AB3550" s="86" t="str">
        <f t="shared" si="666"/>
        <v>06</v>
      </c>
      <c r="AC3550" s="86" t="str">
        <f t="shared" si="668"/>
        <v>CLS_HG_2500X1254px_16m_L8-9_L1_20220215_30CC</v>
      </c>
      <c r="AD3550" s="41" t="s">
        <v>1183</v>
      </c>
    </row>
    <row r="3551" spans="2:30" x14ac:dyDescent="0.25">
      <c r="B3551" s="92" t="s">
        <v>3876</v>
      </c>
      <c r="C3551" s="92" t="s">
        <v>3817</v>
      </c>
      <c r="D3551" s="93" t="s">
        <v>3999</v>
      </c>
      <c r="E3551" s="44" t="b">
        <v>1</v>
      </c>
      <c r="F3551" s="44" t="s">
        <v>3813</v>
      </c>
      <c r="G3551" s="93" t="s">
        <v>12</v>
      </c>
      <c r="H3551" s="92" t="s">
        <v>73</v>
      </c>
      <c r="I3551" s="96">
        <v>44607</v>
      </c>
      <c r="J3551" s="44">
        <v>49.7</v>
      </c>
      <c r="K3551" s="2" t="s">
        <v>4132</v>
      </c>
      <c r="L3551" s="94">
        <v>11.5</v>
      </c>
      <c r="M3551" t="s">
        <v>3869</v>
      </c>
      <c r="N3551" s="44" t="s">
        <v>85</v>
      </c>
      <c r="O3551" s="2" t="s">
        <v>3868</v>
      </c>
      <c r="P3551" s="44" t="str">
        <f>VLOOKUP(I3551,Period!A:B,2,FALSE)</f>
        <v>2022H1</v>
      </c>
      <c r="Q3551" s="94">
        <f t="shared" si="660"/>
        <v>24.9</v>
      </c>
      <c r="R3551" s="44">
        <f t="shared" si="658"/>
        <v>30</v>
      </c>
      <c r="S3551" t="str">
        <f t="shared" si="667"/>
        <v>02 Sunny (10%-30%)</v>
      </c>
      <c r="T3551" s="92" t="str">
        <f t="shared" si="659"/>
        <v>44607L8-9_L1CDM-MLB-CLSHG4460702 Sunny (10%-30%)</v>
      </c>
      <c r="U3551" s="92">
        <f>IF(COUNTIF(T$2:T3550,T3551)&gt;=1,0,1)</f>
        <v>0</v>
      </c>
      <c r="V3551" s="95" t="s">
        <v>1182</v>
      </c>
      <c r="W3551" s="86">
        <f t="shared" si="661"/>
        <v>2022</v>
      </c>
      <c r="X3551" s="86" t="str">
        <f t="shared" si="662"/>
        <v>02</v>
      </c>
      <c r="Y3551" s="86">
        <f t="shared" si="663"/>
        <v>15</v>
      </c>
      <c r="Z3551" s="86" t="str">
        <f t="shared" si="664"/>
        <v>22</v>
      </c>
      <c r="AA3551" s="86" t="str">
        <f t="shared" si="665"/>
        <v>05</v>
      </c>
      <c r="AB3551" s="86" t="str">
        <f t="shared" si="666"/>
        <v>42</v>
      </c>
      <c r="AC3551" s="86" t="str">
        <f t="shared" si="668"/>
        <v>CLS_HG_2500X1254px_16m_L8-9_L1_20220215_30CC</v>
      </c>
      <c r="AD3551" s="41" t="s">
        <v>1183</v>
      </c>
    </row>
    <row r="3552" spans="2:30" x14ac:dyDescent="0.25">
      <c r="B3552" s="92" t="s">
        <v>3876</v>
      </c>
      <c r="C3552" s="92" t="s">
        <v>3817</v>
      </c>
      <c r="D3552" s="93" t="s">
        <v>3999</v>
      </c>
      <c r="E3552" s="44" t="b">
        <v>1</v>
      </c>
      <c r="F3552" s="44" t="s">
        <v>3813</v>
      </c>
      <c r="G3552" s="93" t="s">
        <v>12</v>
      </c>
      <c r="H3552" s="92" t="s">
        <v>73</v>
      </c>
      <c r="I3552" s="81">
        <v>44606</v>
      </c>
      <c r="J3552" s="44">
        <v>49</v>
      </c>
      <c r="K3552" s="2" t="s">
        <v>4050</v>
      </c>
      <c r="L3552" s="94">
        <v>21.2</v>
      </c>
      <c r="M3552" t="s">
        <v>3869</v>
      </c>
      <c r="N3552" s="44" t="s">
        <v>85</v>
      </c>
      <c r="O3552" s="2" t="s">
        <v>3868</v>
      </c>
      <c r="P3552" s="44" t="str">
        <f>VLOOKUP(I3552,Period!A:B,2,FALSE)</f>
        <v>2022H1</v>
      </c>
      <c r="Q3552" s="94">
        <f t="shared" si="660"/>
        <v>13.5</v>
      </c>
      <c r="R3552" s="44">
        <f t="shared" si="658"/>
        <v>20</v>
      </c>
      <c r="S3552" t="str">
        <f t="shared" si="667"/>
        <v>02 Sunny (10%-30%)</v>
      </c>
      <c r="T3552" s="92" t="str">
        <f t="shared" si="659"/>
        <v>44606L8-9_L1CDM-MLB-CLSHG4460602 Sunny (10%-30%)</v>
      </c>
      <c r="U3552" s="92">
        <f>IF(COUNTIF(T$2:T3551,T3552)&gt;=1,0,1)</f>
        <v>1</v>
      </c>
      <c r="V3552" s="95" t="s">
        <v>1182</v>
      </c>
      <c r="W3552" s="86">
        <f t="shared" si="661"/>
        <v>2022</v>
      </c>
      <c r="X3552" s="86" t="str">
        <f t="shared" si="662"/>
        <v>02</v>
      </c>
      <c r="Y3552" s="86">
        <f t="shared" si="663"/>
        <v>14</v>
      </c>
      <c r="Z3552" s="86" t="str">
        <f t="shared" si="664"/>
        <v>22</v>
      </c>
      <c r="AA3552" s="86" t="str">
        <f t="shared" si="665"/>
        <v>12</v>
      </c>
      <c r="AB3552" s="86" t="str">
        <f t="shared" si="666"/>
        <v>25</v>
      </c>
      <c r="AC3552" s="86" t="str">
        <f t="shared" si="668"/>
        <v>CLS_HG_2500X1254px_16m_L8-9_L1_20220214_20CC</v>
      </c>
      <c r="AD3552" s="41" t="s">
        <v>1183</v>
      </c>
    </row>
    <row r="3553" spans="2:30" x14ac:dyDescent="0.25">
      <c r="B3553" s="92" t="s">
        <v>3876</v>
      </c>
      <c r="C3553" s="92" t="s">
        <v>3817</v>
      </c>
      <c r="D3553" s="93" t="s">
        <v>3999</v>
      </c>
      <c r="E3553" s="44" t="b">
        <v>1</v>
      </c>
      <c r="F3553" s="44" t="s">
        <v>3813</v>
      </c>
      <c r="G3553" s="93" t="s">
        <v>12</v>
      </c>
      <c r="H3553" s="92" t="s">
        <v>73</v>
      </c>
      <c r="I3553" s="81">
        <v>44606</v>
      </c>
      <c r="J3553" s="44">
        <v>49.9</v>
      </c>
      <c r="K3553" s="2" t="s">
        <v>4040</v>
      </c>
      <c r="L3553" s="94">
        <v>5.8</v>
      </c>
      <c r="M3553" t="s">
        <v>3869</v>
      </c>
      <c r="N3553" s="44" t="s">
        <v>85</v>
      </c>
      <c r="O3553" s="2" t="s">
        <v>3868</v>
      </c>
      <c r="P3553" s="44" t="str">
        <f>VLOOKUP(I3553,Period!A:B,2,FALSE)</f>
        <v>2022H1</v>
      </c>
      <c r="Q3553" s="94">
        <f t="shared" si="660"/>
        <v>13.5</v>
      </c>
      <c r="R3553" s="44">
        <f t="shared" si="658"/>
        <v>20</v>
      </c>
      <c r="S3553" t="str">
        <f t="shared" si="667"/>
        <v>02 Sunny (10%-30%)</v>
      </c>
      <c r="T3553" s="92" t="str">
        <f t="shared" si="659"/>
        <v>44606L8-9_L1CDM-MLB-CLSHG4460602 Sunny (10%-30%)</v>
      </c>
      <c r="U3553" s="92">
        <f>IF(COUNTIF(T$2:T3552,T3553)&gt;=1,0,1)</f>
        <v>0</v>
      </c>
      <c r="V3553" s="95" t="s">
        <v>1182</v>
      </c>
      <c r="W3553" s="86">
        <f t="shared" si="661"/>
        <v>2022</v>
      </c>
      <c r="X3553" s="86" t="str">
        <f t="shared" si="662"/>
        <v>02</v>
      </c>
      <c r="Y3553" s="86">
        <f t="shared" si="663"/>
        <v>14</v>
      </c>
      <c r="Z3553" s="86" t="str">
        <f t="shared" si="664"/>
        <v>22</v>
      </c>
      <c r="AA3553" s="86" t="str">
        <f t="shared" si="665"/>
        <v>12</v>
      </c>
      <c r="AB3553" s="86" t="str">
        <f t="shared" si="666"/>
        <v>01</v>
      </c>
      <c r="AC3553" s="86" t="str">
        <f t="shared" si="668"/>
        <v>CLS_HG_2500X1254px_16m_L8-9_L1_20220214_20CC</v>
      </c>
      <c r="AD3553" s="41" t="s">
        <v>1183</v>
      </c>
    </row>
    <row r="3554" spans="2:30" x14ac:dyDescent="0.25">
      <c r="B3554" s="92" t="s">
        <v>3876</v>
      </c>
      <c r="C3554" s="92" t="s">
        <v>3817</v>
      </c>
      <c r="D3554" s="93" t="s">
        <v>3999</v>
      </c>
      <c r="E3554" s="44" t="b">
        <v>1</v>
      </c>
      <c r="F3554" s="44" t="s">
        <v>3813</v>
      </c>
      <c r="G3554" s="93" t="s">
        <v>12</v>
      </c>
      <c r="H3554" s="92" t="s">
        <v>73</v>
      </c>
      <c r="I3554" s="81">
        <v>44599</v>
      </c>
      <c r="J3554" s="44">
        <v>50.6</v>
      </c>
      <c r="K3554" s="2" t="s">
        <v>4133</v>
      </c>
      <c r="L3554" s="94">
        <v>80.099999999999994</v>
      </c>
      <c r="M3554" t="s">
        <v>3869</v>
      </c>
      <c r="N3554" s="44" t="s">
        <v>85</v>
      </c>
      <c r="O3554" s="2" t="s">
        <v>3868</v>
      </c>
      <c r="P3554" s="44" t="str">
        <f>VLOOKUP(I3554,Period!A:B,2,FALSE)</f>
        <v>2022H1</v>
      </c>
      <c r="Q3554" s="94">
        <f t="shared" si="660"/>
        <v>69</v>
      </c>
      <c r="R3554" s="44">
        <f t="shared" si="658"/>
        <v>70</v>
      </c>
      <c r="S3554" t="str">
        <f t="shared" si="667"/>
        <v>03 Cloudy (40%-90%)</v>
      </c>
      <c r="T3554" s="92" t="str">
        <f t="shared" si="659"/>
        <v>44599L8-9_L1CDM-MLB-CLSHG4459903 Cloudy (40%-90%)</v>
      </c>
      <c r="U3554" s="92">
        <f>IF(COUNTIF(T$2:T3553,T3554)&gt;=1,0,1)</f>
        <v>1</v>
      </c>
      <c r="V3554" s="95" t="s">
        <v>1182</v>
      </c>
      <c r="W3554" s="86">
        <f t="shared" si="661"/>
        <v>2022</v>
      </c>
      <c r="X3554" s="86" t="str">
        <f t="shared" si="662"/>
        <v>02</v>
      </c>
      <c r="Y3554" s="86" t="str">
        <f t="shared" si="663"/>
        <v>07</v>
      </c>
      <c r="Z3554" s="86" t="str">
        <f t="shared" si="664"/>
        <v>22</v>
      </c>
      <c r="AA3554" s="86" t="str">
        <f t="shared" si="665"/>
        <v>06</v>
      </c>
      <c r="AB3554" s="86" t="str">
        <f t="shared" si="666"/>
        <v>17</v>
      </c>
      <c r="AC3554" s="86" t="str">
        <f t="shared" si="668"/>
        <v>CLS_HG_2500X1254px_16m_L8-9_L1_20220207_70CC</v>
      </c>
      <c r="AD3554" s="41" t="s">
        <v>1183</v>
      </c>
    </row>
    <row r="3555" spans="2:30" x14ac:dyDescent="0.25">
      <c r="B3555" s="92" t="s">
        <v>3876</v>
      </c>
      <c r="C3555" s="92" t="s">
        <v>3817</v>
      </c>
      <c r="D3555" s="93" t="s">
        <v>3999</v>
      </c>
      <c r="E3555" s="44" t="b">
        <v>1</v>
      </c>
      <c r="F3555" s="44" t="s">
        <v>3813</v>
      </c>
      <c r="G3555" s="93" t="s">
        <v>12</v>
      </c>
      <c r="H3555" s="92" t="s">
        <v>73</v>
      </c>
      <c r="I3555" s="81">
        <v>44599</v>
      </c>
      <c r="J3555" s="44">
        <v>51.4</v>
      </c>
      <c r="K3555" s="2" t="s">
        <v>4113</v>
      </c>
      <c r="L3555" s="94">
        <v>57.9</v>
      </c>
      <c r="M3555" t="s">
        <v>3869</v>
      </c>
      <c r="N3555" s="44" t="s">
        <v>85</v>
      </c>
      <c r="O3555" s="2" t="s">
        <v>3868</v>
      </c>
      <c r="P3555" s="44" t="str">
        <f>VLOOKUP(I3555,Period!A:B,2,FALSE)</f>
        <v>2022H1</v>
      </c>
      <c r="Q3555" s="94">
        <f t="shared" si="660"/>
        <v>69</v>
      </c>
      <c r="R3555" s="44">
        <f t="shared" si="658"/>
        <v>70</v>
      </c>
      <c r="S3555" t="str">
        <f t="shared" si="667"/>
        <v>03 Cloudy (40%-90%)</v>
      </c>
      <c r="T3555" s="92" t="str">
        <f t="shared" si="659"/>
        <v>44599L8-9_L1CDM-MLB-CLSHG4459903 Cloudy (40%-90%)</v>
      </c>
      <c r="U3555" s="92">
        <f>IF(COUNTIF(T$2:T3554,T3555)&gt;=1,0,1)</f>
        <v>0</v>
      </c>
      <c r="V3555" s="95" t="s">
        <v>1182</v>
      </c>
      <c r="W3555" s="86">
        <f t="shared" si="661"/>
        <v>2022</v>
      </c>
      <c r="X3555" s="86" t="str">
        <f t="shared" si="662"/>
        <v>02</v>
      </c>
      <c r="Y3555" s="86" t="str">
        <f t="shared" si="663"/>
        <v>07</v>
      </c>
      <c r="Z3555" s="86" t="str">
        <f t="shared" si="664"/>
        <v>22</v>
      </c>
      <c r="AA3555" s="86" t="str">
        <f t="shared" si="665"/>
        <v>05</v>
      </c>
      <c r="AB3555" s="86" t="str">
        <f t="shared" si="666"/>
        <v>53</v>
      </c>
      <c r="AC3555" s="86" t="str">
        <f t="shared" si="668"/>
        <v>CLS_HG_2500X1254px_16m_L8-9_L1_20220207_70CC</v>
      </c>
      <c r="AD3555" s="41" t="s">
        <v>1183</v>
      </c>
    </row>
    <row r="3556" spans="2:30" x14ac:dyDescent="0.25">
      <c r="B3556" s="92" t="s">
        <v>3876</v>
      </c>
      <c r="C3556" s="92" t="s">
        <v>3817</v>
      </c>
      <c r="D3556" s="93" t="s">
        <v>3999</v>
      </c>
      <c r="E3556" s="44" t="b">
        <v>1</v>
      </c>
      <c r="F3556" s="44" t="s">
        <v>3813</v>
      </c>
      <c r="G3556" s="93" t="s">
        <v>12</v>
      </c>
      <c r="H3556" s="92" t="s">
        <v>73</v>
      </c>
      <c r="I3556" s="96">
        <v>44598</v>
      </c>
      <c r="J3556" s="44">
        <v>50.8</v>
      </c>
      <c r="K3556" s="2" t="s">
        <v>4102</v>
      </c>
      <c r="L3556" s="94">
        <v>0.6</v>
      </c>
      <c r="M3556" t="s">
        <v>3869</v>
      </c>
      <c r="N3556" s="44" t="s">
        <v>85</v>
      </c>
      <c r="O3556" s="2" t="s">
        <v>3868</v>
      </c>
      <c r="P3556" s="44" t="str">
        <f>VLOOKUP(I3556,Period!A:B,2,FALSE)</f>
        <v>2022H1</v>
      </c>
      <c r="Q3556" s="94">
        <f t="shared" si="660"/>
        <v>49.8</v>
      </c>
      <c r="R3556" s="44">
        <f t="shared" si="658"/>
        <v>50</v>
      </c>
      <c r="S3556" t="str">
        <f t="shared" si="667"/>
        <v>03 Cloudy (40%-90%)</v>
      </c>
      <c r="T3556" s="92" t="str">
        <f t="shared" si="659"/>
        <v>44598L8-9_L1CDM-MLB-CLSHG4459803 Cloudy (40%-90%)</v>
      </c>
      <c r="U3556" s="92">
        <f>IF(COUNTIF(T$2:T3555,T3556)&gt;=1,0,1)</f>
        <v>1</v>
      </c>
      <c r="V3556" s="95" t="s">
        <v>1182</v>
      </c>
      <c r="W3556" s="86">
        <f t="shared" si="661"/>
        <v>2022</v>
      </c>
      <c r="X3556" s="86" t="str">
        <f t="shared" si="662"/>
        <v>02</v>
      </c>
      <c r="Y3556" s="86" t="str">
        <f t="shared" si="663"/>
        <v>06</v>
      </c>
      <c r="Z3556" s="86" t="str">
        <f t="shared" si="664"/>
        <v>22</v>
      </c>
      <c r="AA3556" s="86" t="str">
        <f t="shared" si="665"/>
        <v>12</v>
      </c>
      <c r="AB3556" s="86" t="str">
        <f t="shared" si="666"/>
        <v>20</v>
      </c>
      <c r="AC3556" s="86" t="str">
        <f t="shared" si="668"/>
        <v>CLS_HG_2500X1254px_16m_L8-9_L1_20220206_50CC</v>
      </c>
      <c r="AD3556" s="41" t="s">
        <v>1183</v>
      </c>
    </row>
    <row r="3557" spans="2:30" x14ac:dyDescent="0.25">
      <c r="B3557" s="92" t="s">
        <v>3876</v>
      </c>
      <c r="C3557" s="92" t="s">
        <v>3817</v>
      </c>
      <c r="D3557" s="93" t="s">
        <v>3999</v>
      </c>
      <c r="E3557" s="44" t="b">
        <v>1</v>
      </c>
      <c r="F3557" s="44" t="s">
        <v>3813</v>
      </c>
      <c r="G3557" s="93" t="s">
        <v>12</v>
      </c>
      <c r="H3557" s="92" t="s">
        <v>73</v>
      </c>
      <c r="I3557" s="96">
        <v>44598</v>
      </c>
      <c r="J3557" s="44">
        <v>51.6</v>
      </c>
      <c r="K3557" s="2" t="s">
        <v>4134</v>
      </c>
      <c r="L3557" s="94">
        <v>99</v>
      </c>
      <c r="M3557" t="s">
        <v>3869</v>
      </c>
      <c r="N3557" s="44" t="s">
        <v>85</v>
      </c>
      <c r="O3557" s="2" t="s">
        <v>3868</v>
      </c>
      <c r="P3557" s="44" t="str">
        <f>VLOOKUP(I3557,Period!A:B,2,FALSE)</f>
        <v>2022H1</v>
      </c>
      <c r="Q3557" s="94">
        <f t="shared" si="660"/>
        <v>49.8</v>
      </c>
      <c r="R3557" s="44">
        <f t="shared" si="658"/>
        <v>50</v>
      </c>
      <c r="S3557" t="str">
        <f t="shared" si="667"/>
        <v>03 Cloudy (40%-90%)</v>
      </c>
      <c r="T3557" s="92" t="str">
        <f t="shared" si="659"/>
        <v>44598L8-9_L1CDM-MLB-CLSHG4459803 Cloudy (40%-90%)</v>
      </c>
      <c r="U3557" s="92">
        <f>IF(COUNTIF(T$2:T3556,T3557)&gt;=1,0,1)</f>
        <v>0</v>
      </c>
      <c r="V3557" s="95" t="s">
        <v>1182</v>
      </c>
      <c r="W3557" s="86">
        <f t="shared" si="661"/>
        <v>2022</v>
      </c>
      <c r="X3557" s="86" t="str">
        <f t="shared" si="662"/>
        <v>02</v>
      </c>
      <c r="Y3557" s="86" t="str">
        <f t="shared" si="663"/>
        <v>06</v>
      </c>
      <c r="Z3557" s="86" t="str">
        <f t="shared" si="664"/>
        <v>22</v>
      </c>
      <c r="AA3557" s="86" t="str">
        <f t="shared" si="665"/>
        <v>11</v>
      </c>
      <c r="AB3557" s="86" t="str">
        <f t="shared" si="666"/>
        <v>56</v>
      </c>
      <c r="AC3557" s="86" t="str">
        <f t="shared" si="668"/>
        <v>CLS_HG_2500X1254px_16m_L8-9_L1_20220206_50CC</v>
      </c>
      <c r="AD3557" s="41" t="s">
        <v>1183</v>
      </c>
    </row>
    <row r="3558" spans="2:30" x14ac:dyDescent="0.25">
      <c r="B3558" s="92" t="s">
        <v>3876</v>
      </c>
      <c r="C3558" s="92" t="s">
        <v>3817</v>
      </c>
      <c r="D3558" s="93" t="s">
        <v>3999</v>
      </c>
      <c r="E3558" s="44" t="b">
        <v>1</v>
      </c>
      <c r="F3558" s="44" t="s">
        <v>3813</v>
      </c>
      <c r="G3558" s="93" t="s">
        <v>12</v>
      </c>
      <c r="H3558" s="92" t="s">
        <v>73</v>
      </c>
      <c r="I3558" s="96">
        <v>44591</v>
      </c>
      <c r="J3558" s="44">
        <v>52.3</v>
      </c>
      <c r="K3558" s="2" t="s">
        <v>4104</v>
      </c>
      <c r="L3558" s="94">
        <v>27.4</v>
      </c>
      <c r="M3558" t="s">
        <v>3869</v>
      </c>
      <c r="N3558" s="44" t="s">
        <v>85</v>
      </c>
      <c r="O3558" s="2" t="s">
        <v>3868</v>
      </c>
      <c r="P3558" s="44" t="str">
        <f>VLOOKUP(I3558,Period!A:B,2,FALSE)</f>
        <v>2022H1</v>
      </c>
      <c r="Q3558" s="94">
        <f t="shared" si="660"/>
        <v>39.299999999999997</v>
      </c>
      <c r="R3558" s="44">
        <f t="shared" si="658"/>
        <v>40</v>
      </c>
      <c r="S3558" t="str">
        <f t="shared" si="667"/>
        <v>03 Cloudy (40%-90%)</v>
      </c>
      <c r="T3558" s="92" t="str">
        <f t="shared" si="659"/>
        <v>44591L8-9_L1CDM-MLB-CLSHG4459103 Cloudy (40%-90%)</v>
      </c>
      <c r="U3558" s="92">
        <f>IF(COUNTIF(T$2:T3557,T3558)&gt;=1,0,1)</f>
        <v>1</v>
      </c>
      <c r="V3558" s="95" t="s">
        <v>1182</v>
      </c>
      <c r="W3558" s="86">
        <f t="shared" si="661"/>
        <v>2022</v>
      </c>
      <c r="X3558" s="86" t="str">
        <f t="shared" si="662"/>
        <v>01</v>
      </c>
      <c r="Y3558" s="86">
        <f t="shared" si="663"/>
        <v>30</v>
      </c>
      <c r="Z3558" s="86" t="str">
        <f t="shared" si="664"/>
        <v>22</v>
      </c>
      <c r="AA3558" s="86" t="str">
        <f t="shared" si="665"/>
        <v>06</v>
      </c>
      <c r="AB3558" s="86" t="str">
        <f t="shared" si="666"/>
        <v>10</v>
      </c>
      <c r="AC3558" s="86" t="str">
        <f t="shared" si="668"/>
        <v>CLS_HG_2500X1254px_16m_L8-9_L1_20220130_40CC</v>
      </c>
      <c r="AD3558" s="41" t="s">
        <v>1183</v>
      </c>
    </row>
    <row r="3559" spans="2:30" x14ac:dyDescent="0.25">
      <c r="B3559" s="92" t="s">
        <v>3876</v>
      </c>
      <c r="C3559" s="92" t="s">
        <v>3817</v>
      </c>
      <c r="D3559" s="93" t="s">
        <v>3999</v>
      </c>
      <c r="E3559" s="44" t="b">
        <v>1</v>
      </c>
      <c r="F3559" s="44" t="s">
        <v>3813</v>
      </c>
      <c r="G3559" s="93" t="s">
        <v>12</v>
      </c>
      <c r="H3559" s="92" t="s">
        <v>73</v>
      </c>
      <c r="I3559" s="96">
        <v>44591</v>
      </c>
      <c r="J3559" s="44">
        <v>53.1</v>
      </c>
      <c r="K3559" s="2" t="s">
        <v>4135</v>
      </c>
      <c r="L3559" s="94">
        <v>51.2</v>
      </c>
      <c r="M3559" t="s">
        <v>3869</v>
      </c>
      <c r="N3559" s="44" t="s">
        <v>85</v>
      </c>
      <c r="O3559" s="2" t="s">
        <v>3868</v>
      </c>
      <c r="P3559" s="44" t="str">
        <f>VLOOKUP(I3559,Period!A:B,2,FALSE)</f>
        <v>2022H1</v>
      </c>
      <c r="Q3559" s="94">
        <f t="shared" si="660"/>
        <v>39.299999999999997</v>
      </c>
      <c r="R3559" s="44">
        <f t="shared" si="658"/>
        <v>40</v>
      </c>
      <c r="S3559" t="str">
        <f t="shared" si="667"/>
        <v>03 Cloudy (40%-90%)</v>
      </c>
      <c r="T3559" s="92" t="str">
        <f t="shared" si="659"/>
        <v>44591L8-9_L1CDM-MLB-CLSHG4459103 Cloudy (40%-90%)</v>
      </c>
      <c r="U3559" s="92">
        <f>IF(COUNTIF(T$2:T3558,T3559)&gt;=1,0,1)</f>
        <v>0</v>
      </c>
      <c r="V3559" s="95" t="s">
        <v>1182</v>
      </c>
      <c r="W3559" s="86">
        <f t="shared" si="661"/>
        <v>2022</v>
      </c>
      <c r="X3559" s="86" t="str">
        <f t="shared" si="662"/>
        <v>01</v>
      </c>
      <c r="Y3559" s="86">
        <f t="shared" si="663"/>
        <v>30</v>
      </c>
      <c r="Z3559" s="86" t="str">
        <f t="shared" si="664"/>
        <v>22</v>
      </c>
      <c r="AA3559" s="86" t="str">
        <f t="shared" si="665"/>
        <v>05</v>
      </c>
      <c r="AB3559" s="86" t="str">
        <f t="shared" si="666"/>
        <v>46</v>
      </c>
      <c r="AC3559" s="86" t="str">
        <f t="shared" si="668"/>
        <v>CLS_HG_2500X1254px_16m_L8-9_L1_20220130_40CC</v>
      </c>
      <c r="AD3559" s="41" t="s">
        <v>1183</v>
      </c>
    </row>
    <row r="3560" spans="2:30" x14ac:dyDescent="0.25">
      <c r="B3560" s="92" t="s">
        <v>3876</v>
      </c>
      <c r="C3560" s="92" t="s">
        <v>3817</v>
      </c>
      <c r="D3560" s="93" t="s">
        <v>3999</v>
      </c>
      <c r="E3560" s="44" t="b">
        <v>1</v>
      </c>
      <c r="F3560" s="44" t="s">
        <v>3813</v>
      </c>
      <c r="G3560" s="93" t="s">
        <v>12</v>
      </c>
      <c r="H3560" s="92" t="s">
        <v>73</v>
      </c>
      <c r="I3560" s="81">
        <v>44590</v>
      </c>
      <c r="J3560" s="44">
        <v>52.5</v>
      </c>
      <c r="K3560" s="2" t="s">
        <v>4136</v>
      </c>
      <c r="L3560" s="94">
        <v>5.5</v>
      </c>
      <c r="M3560" t="s">
        <v>3869</v>
      </c>
      <c r="N3560" s="44" t="s">
        <v>85</v>
      </c>
      <c r="O3560" s="2" t="s">
        <v>3868</v>
      </c>
      <c r="P3560" s="44" t="str">
        <f>VLOOKUP(I3560,Period!A:B,2,FALSE)</f>
        <v>2022H1</v>
      </c>
      <c r="Q3560" s="94">
        <f t="shared" si="660"/>
        <v>15.6</v>
      </c>
      <c r="R3560" s="44">
        <f t="shared" si="658"/>
        <v>20</v>
      </c>
      <c r="S3560" t="str">
        <f t="shared" si="667"/>
        <v>02 Sunny (10%-30%)</v>
      </c>
      <c r="T3560" s="92" t="str">
        <f t="shared" si="659"/>
        <v>44590L8-9_L1CDM-MLB-CLSHG4459002 Sunny (10%-30%)</v>
      </c>
      <c r="U3560" s="92">
        <f>IF(COUNTIF(T$2:T3559,T3560)&gt;=1,0,1)</f>
        <v>1</v>
      </c>
      <c r="V3560" s="95" t="s">
        <v>1182</v>
      </c>
      <c r="W3560" s="86">
        <f t="shared" si="661"/>
        <v>2022</v>
      </c>
      <c r="X3560" s="86" t="str">
        <f t="shared" si="662"/>
        <v>01</v>
      </c>
      <c r="Y3560" s="86">
        <f t="shared" si="663"/>
        <v>29</v>
      </c>
      <c r="Z3560" s="86" t="str">
        <f t="shared" si="664"/>
        <v>22</v>
      </c>
      <c r="AA3560" s="86" t="str">
        <f t="shared" si="665"/>
        <v>12</v>
      </c>
      <c r="AB3560" s="86" t="str">
        <f t="shared" si="666"/>
        <v>29</v>
      </c>
      <c r="AC3560" s="86" t="str">
        <f t="shared" si="668"/>
        <v>CLS_HG_2500X1254px_16m_L8-9_L1_20220129_20CC</v>
      </c>
      <c r="AD3560" s="41" t="s">
        <v>1183</v>
      </c>
    </row>
    <row r="3561" spans="2:30" x14ac:dyDescent="0.25">
      <c r="B3561" s="92" t="s">
        <v>3876</v>
      </c>
      <c r="C3561" s="92" t="s">
        <v>3817</v>
      </c>
      <c r="D3561" s="93" t="s">
        <v>3999</v>
      </c>
      <c r="E3561" s="44" t="b">
        <v>1</v>
      </c>
      <c r="F3561" s="44" t="s">
        <v>3813</v>
      </c>
      <c r="G3561" s="93" t="s">
        <v>12</v>
      </c>
      <c r="H3561" s="92" t="s">
        <v>73</v>
      </c>
      <c r="I3561" s="81">
        <v>44590</v>
      </c>
      <c r="J3561" s="44">
        <v>53.3</v>
      </c>
      <c r="K3561" s="2" t="s">
        <v>4137</v>
      </c>
      <c r="L3561" s="94">
        <v>25.7</v>
      </c>
      <c r="M3561" t="s">
        <v>3869</v>
      </c>
      <c r="N3561" s="44" t="s">
        <v>85</v>
      </c>
      <c r="O3561" s="2" t="s">
        <v>3868</v>
      </c>
      <c r="P3561" s="44" t="str">
        <f>VLOOKUP(I3561,Period!A:B,2,FALSE)</f>
        <v>2022H1</v>
      </c>
      <c r="Q3561" s="94">
        <f t="shared" si="660"/>
        <v>15.6</v>
      </c>
      <c r="R3561" s="44">
        <f t="shared" si="658"/>
        <v>20</v>
      </c>
      <c r="S3561" t="str">
        <f t="shared" si="667"/>
        <v>02 Sunny (10%-30%)</v>
      </c>
      <c r="T3561" s="92" t="str">
        <f t="shared" si="659"/>
        <v>44590L8-9_L1CDM-MLB-CLSHG4459002 Sunny (10%-30%)</v>
      </c>
      <c r="U3561" s="92">
        <f>IF(COUNTIF(T$2:T3560,T3561)&gt;=1,0,1)</f>
        <v>0</v>
      </c>
      <c r="V3561" s="95" t="s">
        <v>1182</v>
      </c>
      <c r="W3561" s="86">
        <f t="shared" si="661"/>
        <v>2022</v>
      </c>
      <c r="X3561" s="86" t="str">
        <f t="shared" si="662"/>
        <v>01</v>
      </c>
      <c r="Y3561" s="86">
        <f t="shared" si="663"/>
        <v>29</v>
      </c>
      <c r="Z3561" s="86" t="str">
        <f t="shared" si="664"/>
        <v>22</v>
      </c>
      <c r="AA3561" s="86" t="str">
        <f t="shared" si="665"/>
        <v>12</v>
      </c>
      <c r="AB3561" s="86" t="str">
        <f t="shared" si="666"/>
        <v>05</v>
      </c>
      <c r="AC3561" s="86" t="str">
        <f t="shared" si="668"/>
        <v>CLS_HG_2500X1254px_16m_L8-9_L1_20220129_20CC</v>
      </c>
      <c r="AD3561" s="41" t="s">
        <v>1183</v>
      </c>
    </row>
    <row r="3562" spans="2:30" x14ac:dyDescent="0.25">
      <c r="B3562" s="92" t="s">
        <v>3876</v>
      </c>
      <c r="C3562" s="92" t="s">
        <v>3817</v>
      </c>
      <c r="D3562" s="93" t="s">
        <v>3999</v>
      </c>
      <c r="E3562" s="44" t="b">
        <v>1</v>
      </c>
      <c r="F3562" s="44" t="s">
        <v>3813</v>
      </c>
      <c r="G3562" s="93" t="s">
        <v>12</v>
      </c>
      <c r="H3562" s="92" t="s">
        <v>73</v>
      </c>
      <c r="I3562" s="81">
        <v>44583</v>
      </c>
      <c r="J3562" s="44">
        <v>53.9</v>
      </c>
      <c r="K3562" s="2" t="s">
        <v>4051</v>
      </c>
      <c r="L3562" s="94">
        <v>41.4</v>
      </c>
      <c r="M3562" t="s">
        <v>3869</v>
      </c>
      <c r="N3562" s="44" t="s">
        <v>85</v>
      </c>
      <c r="O3562" s="2" t="s">
        <v>3868</v>
      </c>
      <c r="P3562" s="44" t="str">
        <f>VLOOKUP(I3562,Period!A:B,2,FALSE)</f>
        <v>2022H1</v>
      </c>
      <c r="Q3562" s="94">
        <f t="shared" si="660"/>
        <v>29.25</v>
      </c>
      <c r="R3562" s="44">
        <f t="shared" si="658"/>
        <v>30</v>
      </c>
      <c r="S3562" t="str">
        <f t="shared" si="667"/>
        <v>02 Sunny (10%-30%)</v>
      </c>
      <c r="T3562" s="92" t="str">
        <f t="shared" si="659"/>
        <v>44583L8-9_L1CDM-MLB-CLSHG4458302 Sunny (10%-30%)</v>
      </c>
      <c r="U3562" s="92">
        <f>IF(COUNTIF(T$2:T3561,T3562)&gt;=1,0,1)</f>
        <v>1</v>
      </c>
      <c r="V3562" s="95" t="s">
        <v>1182</v>
      </c>
      <c r="W3562" s="86">
        <f t="shared" si="661"/>
        <v>2022</v>
      </c>
      <c r="X3562" s="86" t="str">
        <f t="shared" si="662"/>
        <v>01</v>
      </c>
      <c r="Y3562" s="86">
        <f t="shared" si="663"/>
        <v>22</v>
      </c>
      <c r="Z3562" s="86" t="str">
        <f t="shared" si="664"/>
        <v>22</v>
      </c>
      <c r="AA3562" s="86" t="str">
        <f t="shared" si="665"/>
        <v>06</v>
      </c>
      <c r="AB3562" s="86" t="str">
        <f t="shared" si="666"/>
        <v>18</v>
      </c>
      <c r="AC3562" s="86" t="str">
        <f t="shared" si="668"/>
        <v>CLS_HG_2500X1254px_16m_L8-9_L1_20220122_30CC</v>
      </c>
      <c r="AD3562" s="41" t="s">
        <v>1183</v>
      </c>
    </row>
    <row r="3563" spans="2:30" x14ac:dyDescent="0.25">
      <c r="B3563" s="92" t="s">
        <v>3876</v>
      </c>
      <c r="C3563" s="92" t="s">
        <v>3817</v>
      </c>
      <c r="D3563" s="93" t="s">
        <v>3999</v>
      </c>
      <c r="E3563" s="44" t="b">
        <v>1</v>
      </c>
      <c r="F3563" s="44" t="s">
        <v>3813</v>
      </c>
      <c r="G3563" s="93" t="s">
        <v>12</v>
      </c>
      <c r="H3563" s="92" t="s">
        <v>73</v>
      </c>
      <c r="I3563" s="81">
        <v>44583</v>
      </c>
      <c r="J3563" s="44">
        <v>54.6</v>
      </c>
      <c r="K3563" s="2" t="s">
        <v>4052</v>
      </c>
      <c r="L3563" s="94">
        <v>17.100000000000001</v>
      </c>
      <c r="M3563" t="s">
        <v>3869</v>
      </c>
      <c r="N3563" s="44" t="s">
        <v>85</v>
      </c>
      <c r="O3563" s="2" t="s">
        <v>3868</v>
      </c>
      <c r="P3563" s="44" t="str">
        <f>VLOOKUP(I3563,Period!A:B,2,FALSE)</f>
        <v>2022H1</v>
      </c>
      <c r="Q3563" s="94">
        <f t="shared" si="660"/>
        <v>29.25</v>
      </c>
      <c r="R3563" s="44">
        <f t="shared" si="658"/>
        <v>30</v>
      </c>
      <c r="S3563" t="str">
        <f t="shared" si="667"/>
        <v>02 Sunny (10%-30%)</v>
      </c>
      <c r="T3563" s="92" t="str">
        <f t="shared" si="659"/>
        <v>44583L8-9_L1CDM-MLB-CLSHG4458302 Sunny (10%-30%)</v>
      </c>
      <c r="U3563" s="92">
        <f>IF(COUNTIF(T$2:T3562,T3563)&gt;=1,0,1)</f>
        <v>0</v>
      </c>
      <c r="V3563" s="95" t="s">
        <v>1182</v>
      </c>
      <c r="W3563" s="86">
        <f t="shared" si="661"/>
        <v>2022</v>
      </c>
      <c r="X3563" s="86" t="str">
        <f t="shared" si="662"/>
        <v>01</v>
      </c>
      <c r="Y3563" s="86">
        <f t="shared" si="663"/>
        <v>22</v>
      </c>
      <c r="Z3563" s="86" t="str">
        <f t="shared" si="664"/>
        <v>22</v>
      </c>
      <c r="AA3563" s="86" t="str">
        <f t="shared" si="665"/>
        <v>05</v>
      </c>
      <c r="AB3563" s="86" t="str">
        <f t="shared" si="666"/>
        <v>54</v>
      </c>
      <c r="AC3563" s="86" t="str">
        <f t="shared" si="668"/>
        <v>CLS_HG_2500X1254px_16m_L8-9_L1_20220122_30CC</v>
      </c>
      <c r="AD3563" s="41" t="s">
        <v>1183</v>
      </c>
    </row>
    <row r="3564" spans="2:30" x14ac:dyDescent="0.25">
      <c r="B3564" s="92" t="s">
        <v>3876</v>
      </c>
      <c r="C3564" s="92" t="s">
        <v>3817</v>
      </c>
      <c r="D3564" s="93" t="s">
        <v>3999</v>
      </c>
      <c r="E3564" s="44" t="b">
        <v>1</v>
      </c>
      <c r="F3564" s="44" t="s">
        <v>3813</v>
      </c>
      <c r="G3564" s="93" t="s">
        <v>12</v>
      </c>
      <c r="H3564" s="92" t="s">
        <v>73</v>
      </c>
      <c r="I3564" s="96">
        <v>44582</v>
      </c>
      <c r="J3564" s="44">
        <v>54.1</v>
      </c>
      <c r="K3564" s="2" t="s">
        <v>4118</v>
      </c>
      <c r="L3564" s="94">
        <v>5.9</v>
      </c>
      <c r="M3564" t="s">
        <v>3869</v>
      </c>
      <c r="N3564" s="44" t="s">
        <v>85</v>
      </c>
      <c r="O3564" s="2" t="s">
        <v>3868</v>
      </c>
      <c r="P3564" s="44" t="str">
        <f>VLOOKUP(I3564,Period!A:B,2,FALSE)</f>
        <v>2022H1</v>
      </c>
      <c r="Q3564" s="94">
        <f t="shared" si="660"/>
        <v>11.649999999999999</v>
      </c>
      <c r="R3564" s="44">
        <f t="shared" si="658"/>
        <v>20</v>
      </c>
      <c r="S3564" t="str">
        <f t="shared" si="667"/>
        <v>02 Sunny (10%-30%)</v>
      </c>
      <c r="T3564" s="92" t="str">
        <f t="shared" si="659"/>
        <v>44582L8-9_L1CDM-MLB-CLSHG4458202 Sunny (10%-30%)</v>
      </c>
      <c r="U3564" s="92">
        <f>IF(COUNTIF(T$2:T3563,T3564)&gt;=1,0,1)</f>
        <v>1</v>
      </c>
      <c r="V3564" s="95" t="s">
        <v>1182</v>
      </c>
      <c r="W3564" s="86">
        <f t="shared" si="661"/>
        <v>2022</v>
      </c>
      <c r="X3564" s="86" t="str">
        <f t="shared" si="662"/>
        <v>01</v>
      </c>
      <c r="Y3564" s="86">
        <f t="shared" si="663"/>
        <v>21</v>
      </c>
      <c r="Z3564" s="86" t="str">
        <f t="shared" si="664"/>
        <v>22</v>
      </c>
      <c r="AA3564" s="86" t="str">
        <f t="shared" si="665"/>
        <v>12</v>
      </c>
      <c r="AB3564" s="86" t="str">
        <f t="shared" si="666"/>
        <v>23</v>
      </c>
      <c r="AC3564" s="86" t="str">
        <f t="shared" si="668"/>
        <v>CLS_HG_2500X1254px_16m_L8-9_L1_20220121_20CC</v>
      </c>
      <c r="AD3564" s="41" t="s">
        <v>1183</v>
      </c>
    </row>
    <row r="3565" spans="2:30" x14ac:dyDescent="0.25">
      <c r="B3565" s="92" t="s">
        <v>3876</v>
      </c>
      <c r="C3565" s="92" t="s">
        <v>3817</v>
      </c>
      <c r="D3565" s="93" t="s">
        <v>3999</v>
      </c>
      <c r="E3565" s="44" t="b">
        <v>1</v>
      </c>
      <c r="F3565" s="44" t="s">
        <v>3813</v>
      </c>
      <c r="G3565" s="93" t="s">
        <v>12</v>
      </c>
      <c r="H3565" s="92" t="s">
        <v>73</v>
      </c>
      <c r="I3565" s="96">
        <v>44582</v>
      </c>
      <c r="J3565" s="44">
        <v>54.8</v>
      </c>
      <c r="K3565" s="2" t="s">
        <v>4119</v>
      </c>
      <c r="L3565" s="94">
        <v>17.399999999999999</v>
      </c>
      <c r="M3565" t="s">
        <v>3869</v>
      </c>
      <c r="N3565" s="44" t="s">
        <v>85</v>
      </c>
      <c r="O3565" s="2" t="s">
        <v>3868</v>
      </c>
      <c r="P3565" s="44" t="str">
        <f>VLOOKUP(I3565,Period!A:B,2,FALSE)</f>
        <v>2022H1</v>
      </c>
      <c r="Q3565" s="94">
        <f t="shared" si="660"/>
        <v>11.649999999999999</v>
      </c>
      <c r="R3565" s="44">
        <f t="shared" si="658"/>
        <v>20</v>
      </c>
      <c r="S3565" t="str">
        <f t="shared" si="667"/>
        <v>02 Sunny (10%-30%)</v>
      </c>
      <c r="T3565" s="92" t="str">
        <f t="shared" si="659"/>
        <v>44582L8-9_L1CDM-MLB-CLSHG4458202 Sunny (10%-30%)</v>
      </c>
      <c r="U3565" s="92">
        <f>IF(COUNTIF(T$2:T3564,T3565)&gt;=1,0,1)</f>
        <v>0</v>
      </c>
      <c r="V3565" s="95" t="s">
        <v>1182</v>
      </c>
      <c r="W3565" s="86">
        <f t="shared" si="661"/>
        <v>2022</v>
      </c>
      <c r="X3565" s="86" t="str">
        <f t="shared" si="662"/>
        <v>01</v>
      </c>
      <c r="Y3565" s="86">
        <f t="shared" si="663"/>
        <v>21</v>
      </c>
      <c r="Z3565" s="86" t="str">
        <f t="shared" si="664"/>
        <v>22</v>
      </c>
      <c r="AA3565" s="86" t="str">
        <f t="shared" si="665"/>
        <v>11</v>
      </c>
      <c r="AB3565" s="86" t="str">
        <f t="shared" si="666"/>
        <v>59</v>
      </c>
      <c r="AC3565" s="86" t="str">
        <f t="shared" si="668"/>
        <v>CLS_HG_2500X1254px_16m_L8-9_L1_20220121_20CC</v>
      </c>
      <c r="AD3565" s="41" t="s">
        <v>1183</v>
      </c>
    </row>
    <row r="3566" spans="2:30" x14ac:dyDescent="0.25">
      <c r="B3566" s="92" t="s">
        <v>3876</v>
      </c>
      <c r="C3566" s="92" t="s">
        <v>3817</v>
      </c>
      <c r="D3566" s="93" t="s">
        <v>3999</v>
      </c>
      <c r="E3566" s="44" t="b">
        <v>1</v>
      </c>
      <c r="F3566" s="44" t="s">
        <v>3813</v>
      </c>
      <c r="G3566" s="93" t="s">
        <v>12</v>
      </c>
      <c r="H3566" s="92" t="s">
        <v>73</v>
      </c>
      <c r="I3566" s="96">
        <v>44575</v>
      </c>
      <c r="J3566" s="44">
        <v>55.4</v>
      </c>
      <c r="K3566" s="2" t="s">
        <v>4107</v>
      </c>
      <c r="L3566" s="94">
        <v>54.2</v>
      </c>
      <c r="M3566" t="s">
        <v>3869</v>
      </c>
      <c r="N3566" s="44" t="s">
        <v>85</v>
      </c>
      <c r="O3566" s="2" t="s">
        <v>3868</v>
      </c>
      <c r="P3566" s="44" t="str">
        <f>VLOOKUP(I3566,Period!A:B,2,FALSE)</f>
        <v>2022H1</v>
      </c>
      <c r="Q3566" s="94">
        <f t="shared" si="660"/>
        <v>65.150000000000006</v>
      </c>
      <c r="R3566" s="44">
        <f t="shared" si="658"/>
        <v>70</v>
      </c>
      <c r="S3566" t="str">
        <f t="shared" si="667"/>
        <v>03 Cloudy (40%-90%)</v>
      </c>
      <c r="T3566" s="92" t="str">
        <f t="shared" si="659"/>
        <v>44575L8-9_L1CDM-MLB-CLSHG4457503 Cloudy (40%-90%)</v>
      </c>
      <c r="U3566" s="92">
        <f>IF(COUNTIF(T$2:T3565,T3566)&gt;=1,0,1)</f>
        <v>1</v>
      </c>
      <c r="V3566" s="95" t="s">
        <v>1182</v>
      </c>
      <c r="W3566" s="86">
        <f t="shared" si="661"/>
        <v>2022</v>
      </c>
      <c r="X3566" s="86" t="str">
        <f t="shared" si="662"/>
        <v>01</v>
      </c>
      <c r="Y3566" s="86">
        <f t="shared" si="663"/>
        <v>14</v>
      </c>
      <c r="Z3566" s="86" t="str">
        <f t="shared" si="664"/>
        <v>22</v>
      </c>
      <c r="AA3566" s="86" t="str">
        <f t="shared" si="665"/>
        <v>06</v>
      </c>
      <c r="AB3566" s="86" t="str">
        <f t="shared" si="666"/>
        <v>15</v>
      </c>
      <c r="AC3566" s="86" t="str">
        <f t="shared" si="668"/>
        <v>CLS_HG_2500X1254px_16m_L8-9_L1_20220114_70CC</v>
      </c>
      <c r="AD3566" s="41" t="s">
        <v>1183</v>
      </c>
    </row>
    <row r="3567" spans="2:30" x14ac:dyDescent="0.25">
      <c r="B3567" s="92" t="s">
        <v>3876</v>
      </c>
      <c r="C3567" s="92" t="s">
        <v>3817</v>
      </c>
      <c r="D3567" s="93" t="s">
        <v>3999</v>
      </c>
      <c r="E3567" s="44" t="b">
        <v>1</v>
      </c>
      <c r="F3567" s="44" t="s">
        <v>3813</v>
      </c>
      <c r="G3567" s="93" t="s">
        <v>12</v>
      </c>
      <c r="H3567" s="92" t="s">
        <v>73</v>
      </c>
      <c r="I3567" s="96">
        <v>44575</v>
      </c>
      <c r="J3567" s="44">
        <v>56</v>
      </c>
      <c r="K3567" s="2" t="s">
        <v>4108</v>
      </c>
      <c r="L3567" s="94">
        <v>76.099999999999994</v>
      </c>
      <c r="M3567" t="s">
        <v>3869</v>
      </c>
      <c r="N3567" s="44" t="s">
        <v>85</v>
      </c>
      <c r="O3567" s="2" t="s">
        <v>3868</v>
      </c>
      <c r="P3567" s="44" t="str">
        <f>VLOOKUP(I3567,Period!A:B,2,FALSE)</f>
        <v>2022H1</v>
      </c>
      <c r="Q3567" s="94">
        <f t="shared" si="660"/>
        <v>65.150000000000006</v>
      </c>
      <c r="R3567" s="44">
        <f t="shared" si="658"/>
        <v>70</v>
      </c>
      <c r="S3567" t="str">
        <f t="shared" si="667"/>
        <v>03 Cloudy (40%-90%)</v>
      </c>
      <c r="T3567" s="92" t="str">
        <f t="shared" si="659"/>
        <v>44575L8-9_L1CDM-MLB-CLSHG4457503 Cloudy (40%-90%)</v>
      </c>
      <c r="U3567" s="92">
        <f>IF(COUNTIF(T$2:T3566,T3567)&gt;=1,0,1)</f>
        <v>0</v>
      </c>
      <c r="V3567" s="95" t="s">
        <v>1182</v>
      </c>
      <c r="W3567" s="86">
        <f t="shared" si="661"/>
        <v>2022</v>
      </c>
      <c r="X3567" s="86" t="str">
        <f t="shared" si="662"/>
        <v>01</v>
      </c>
      <c r="Y3567" s="86">
        <f t="shared" si="663"/>
        <v>14</v>
      </c>
      <c r="Z3567" s="86" t="str">
        <f t="shared" si="664"/>
        <v>22</v>
      </c>
      <c r="AA3567" s="86" t="str">
        <f t="shared" si="665"/>
        <v>05</v>
      </c>
      <c r="AB3567" s="86" t="str">
        <f t="shared" si="666"/>
        <v>51</v>
      </c>
      <c r="AC3567" s="86" t="str">
        <f t="shared" si="668"/>
        <v>CLS_HG_2500X1254px_16m_L8-9_L1_20220114_70CC</v>
      </c>
      <c r="AD3567" s="41" t="s">
        <v>1183</v>
      </c>
    </row>
    <row r="3568" spans="2:30" x14ac:dyDescent="0.25">
      <c r="B3568" s="92" t="s">
        <v>3876</v>
      </c>
      <c r="C3568" s="92" t="s">
        <v>3817</v>
      </c>
      <c r="D3568" s="93" t="s">
        <v>3999</v>
      </c>
      <c r="E3568" s="44" t="b">
        <v>1</v>
      </c>
      <c r="F3568" s="44" t="s">
        <v>3813</v>
      </c>
      <c r="G3568" s="93" t="s">
        <v>12</v>
      </c>
      <c r="H3568" s="92" t="s">
        <v>73</v>
      </c>
      <c r="I3568" s="81">
        <v>44574</v>
      </c>
      <c r="J3568" s="44">
        <v>55.5</v>
      </c>
      <c r="K3568" s="2" t="s">
        <v>4105</v>
      </c>
      <c r="L3568" s="94">
        <v>22.1</v>
      </c>
      <c r="M3568" t="s">
        <v>3869</v>
      </c>
      <c r="N3568" s="44" t="s">
        <v>85</v>
      </c>
      <c r="O3568" s="2" t="s">
        <v>3868</v>
      </c>
      <c r="P3568" s="44" t="str">
        <f>VLOOKUP(I3568,Period!A:B,2,FALSE)</f>
        <v>2022H1</v>
      </c>
      <c r="Q3568" s="94">
        <f t="shared" si="660"/>
        <v>29.900000000000002</v>
      </c>
      <c r="R3568" s="44">
        <f t="shared" si="658"/>
        <v>30</v>
      </c>
      <c r="S3568" t="str">
        <f t="shared" si="667"/>
        <v>02 Sunny (10%-30%)</v>
      </c>
      <c r="T3568" s="92" t="str">
        <f t="shared" si="659"/>
        <v>44574L8-9_L1CDM-MLB-CLSHG4457402 Sunny (10%-30%)</v>
      </c>
      <c r="U3568" s="92">
        <f>IF(COUNTIF(T$2:T3567,T3568)&gt;=1,0,1)</f>
        <v>1</v>
      </c>
      <c r="V3568" s="95" t="s">
        <v>1182</v>
      </c>
      <c r="W3568" s="86">
        <f t="shared" si="661"/>
        <v>2022</v>
      </c>
      <c r="X3568" s="86" t="str">
        <f t="shared" si="662"/>
        <v>01</v>
      </c>
      <c r="Y3568" s="86">
        <f t="shared" si="663"/>
        <v>13</v>
      </c>
      <c r="Z3568" s="86" t="str">
        <f t="shared" si="664"/>
        <v>22</v>
      </c>
      <c r="AA3568" s="86" t="str">
        <f t="shared" si="665"/>
        <v>12</v>
      </c>
      <c r="AB3568" s="86" t="str">
        <f t="shared" si="666"/>
        <v>26</v>
      </c>
      <c r="AC3568" s="86" t="str">
        <f t="shared" si="668"/>
        <v>CLS_HG_2500X1254px_16m_L8-9_L1_20220113_30CC</v>
      </c>
      <c r="AD3568" s="41" t="s">
        <v>1183</v>
      </c>
    </row>
    <row r="3569" spans="2:30" x14ac:dyDescent="0.25">
      <c r="B3569" s="92" t="s">
        <v>3876</v>
      </c>
      <c r="C3569" s="92" t="s">
        <v>3817</v>
      </c>
      <c r="D3569" s="93" t="s">
        <v>3999</v>
      </c>
      <c r="E3569" s="44" t="b">
        <v>1</v>
      </c>
      <c r="F3569" s="44" t="s">
        <v>3813</v>
      </c>
      <c r="G3569" s="93" t="s">
        <v>12</v>
      </c>
      <c r="H3569" s="92" t="s">
        <v>73</v>
      </c>
      <c r="I3569" s="81">
        <v>44574</v>
      </c>
      <c r="J3569" s="44">
        <v>56.2</v>
      </c>
      <c r="K3569" s="2" t="s">
        <v>4106</v>
      </c>
      <c r="L3569" s="94">
        <v>37.700000000000003</v>
      </c>
      <c r="M3569" t="s">
        <v>3869</v>
      </c>
      <c r="N3569" s="44" t="s">
        <v>85</v>
      </c>
      <c r="O3569" s="2" t="s">
        <v>3868</v>
      </c>
      <c r="P3569" s="44" t="str">
        <f>VLOOKUP(I3569,Period!A:B,2,FALSE)</f>
        <v>2022H1</v>
      </c>
      <c r="Q3569" s="94">
        <f t="shared" si="660"/>
        <v>29.900000000000002</v>
      </c>
      <c r="R3569" s="44">
        <f t="shared" si="658"/>
        <v>30</v>
      </c>
      <c r="S3569" t="str">
        <f t="shared" si="667"/>
        <v>02 Sunny (10%-30%)</v>
      </c>
      <c r="T3569" s="92" t="str">
        <f t="shared" si="659"/>
        <v>44574L8-9_L1CDM-MLB-CLSHG4457402 Sunny (10%-30%)</v>
      </c>
      <c r="U3569" s="92">
        <f>IF(COUNTIF(T$2:T3568,T3569)&gt;=1,0,1)</f>
        <v>0</v>
      </c>
      <c r="V3569" s="95" t="s">
        <v>1182</v>
      </c>
      <c r="W3569" s="86">
        <f t="shared" si="661"/>
        <v>2022</v>
      </c>
      <c r="X3569" s="86" t="str">
        <f t="shared" si="662"/>
        <v>01</v>
      </c>
      <c r="Y3569" s="86">
        <f t="shared" si="663"/>
        <v>13</v>
      </c>
      <c r="Z3569" s="86" t="str">
        <f t="shared" si="664"/>
        <v>22</v>
      </c>
      <c r="AA3569" s="86" t="str">
        <f t="shared" si="665"/>
        <v>12</v>
      </c>
      <c r="AB3569" s="86" t="str">
        <f t="shared" si="666"/>
        <v>02</v>
      </c>
      <c r="AC3569" s="86" t="str">
        <f t="shared" si="668"/>
        <v>CLS_HG_2500X1254px_16m_L8-9_L1_20220113_30CC</v>
      </c>
      <c r="AD3569" s="41" t="s">
        <v>1183</v>
      </c>
    </row>
    <row r="3570" spans="2:30" x14ac:dyDescent="0.25">
      <c r="B3570" s="92" t="s">
        <v>3876</v>
      </c>
      <c r="C3570" s="92" t="s">
        <v>3817</v>
      </c>
      <c r="D3570" s="93" t="s">
        <v>3999</v>
      </c>
      <c r="E3570" s="44" t="b">
        <v>1</v>
      </c>
      <c r="F3570" s="44" t="s">
        <v>3813</v>
      </c>
      <c r="G3570" s="93" t="s">
        <v>12</v>
      </c>
      <c r="H3570" s="92" t="s">
        <v>73</v>
      </c>
      <c r="I3570" s="81">
        <v>44567</v>
      </c>
      <c r="J3570" s="44">
        <v>56.7</v>
      </c>
      <c r="K3570" s="2" t="s">
        <v>4133</v>
      </c>
      <c r="L3570" s="94">
        <v>81.8</v>
      </c>
      <c r="M3570" t="s">
        <v>3869</v>
      </c>
      <c r="N3570" s="44" t="s">
        <v>85</v>
      </c>
      <c r="O3570" s="2" t="s">
        <v>3868</v>
      </c>
      <c r="P3570" s="44" t="str">
        <f>VLOOKUP(I3570,Period!A:B,2,FALSE)</f>
        <v>2022H1</v>
      </c>
      <c r="Q3570" s="94">
        <f t="shared" si="660"/>
        <v>84.4</v>
      </c>
      <c r="R3570" s="44">
        <f t="shared" si="658"/>
        <v>90</v>
      </c>
      <c r="S3570" t="str">
        <f t="shared" si="667"/>
        <v>03 Cloudy (40%-90%)</v>
      </c>
      <c r="T3570" s="92" t="str">
        <f t="shared" si="659"/>
        <v>44567L8-9_L1CDM-MLB-CLSHG4456703 Cloudy (40%-90%)</v>
      </c>
      <c r="U3570" s="92">
        <f>IF(COUNTIF(T$2:T3569,T3570)&gt;=1,0,1)</f>
        <v>1</v>
      </c>
      <c r="V3570" s="95" t="s">
        <v>1182</v>
      </c>
      <c r="W3570" s="86">
        <f t="shared" si="661"/>
        <v>2022</v>
      </c>
      <c r="X3570" s="86" t="str">
        <f t="shared" si="662"/>
        <v>01</v>
      </c>
      <c r="Y3570" s="86" t="str">
        <f t="shared" si="663"/>
        <v>06</v>
      </c>
      <c r="Z3570" s="86" t="str">
        <f t="shared" si="664"/>
        <v>22</v>
      </c>
      <c r="AA3570" s="86" t="str">
        <f t="shared" si="665"/>
        <v>06</v>
      </c>
      <c r="AB3570" s="86" t="str">
        <f t="shared" si="666"/>
        <v>17</v>
      </c>
      <c r="AC3570" s="86" t="str">
        <f t="shared" si="668"/>
        <v>CLS_HG_2500X1254px_16m_L8-9_L1_20220106_90CC</v>
      </c>
      <c r="AD3570" s="41" t="s">
        <v>1183</v>
      </c>
    </row>
    <row r="3571" spans="2:30" x14ac:dyDescent="0.25">
      <c r="B3571" s="92" t="s">
        <v>3876</v>
      </c>
      <c r="C3571" s="92" t="s">
        <v>3817</v>
      </c>
      <c r="D3571" s="93" t="s">
        <v>3999</v>
      </c>
      <c r="E3571" s="44" t="b">
        <v>1</v>
      </c>
      <c r="F3571" s="44" t="s">
        <v>3813</v>
      </c>
      <c r="G3571" s="93" t="s">
        <v>12</v>
      </c>
      <c r="H3571" s="92" t="s">
        <v>73</v>
      </c>
      <c r="I3571" s="81">
        <v>44567</v>
      </c>
      <c r="J3571" s="44">
        <v>57.3</v>
      </c>
      <c r="K3571" s="2" t="s">
        <v>4113</v>
      </c>
      <c r="L3571" s="94">
        <v>87</v>
      </c>
      <c r="M3571" t="s">
        <v>3869</v>
      </c>
      <c r="N3571" s="44" t="s">
        <v>85</v>
      </c>
      <c r="O3571" s="2" t="s">
        <v>3868</v>
      </c>
      <c r="P3571" s="44" t="str">
        <f>VLOOKUP(I3571,Period!A:B,2,FALSE)</f>
        <v>2022H1</v>
      </c>
      <c r="Q3571" s="94">
        <f t="shared" si="660"/>
        <v>84.4</v>
      </c>
      <c r="R3571" s="44">
        <f t="shared" si="658"/>
        <v>90</v>
      </c>
      <c r="S3571" t="str">
        <f t="shared" si="667"/>
        <v>03 Cloudy (40%-90%)</v>
      </c>
      <c r="T3571" s="92" t="str">
        <f t="shared" si="659"/>
        <v>44567L8-9_L1CDM-MLB-CLSHG4456703 Cloudy (40%-90%)</v>
      </c>
      <c r="U3571" s="92">
        <f>IF(COUNTIF(T$2:T3570,T3571)&gt;=1,0,1)</f>
        <v>0</v>
      </c>
      <c r="V3571" s="95" t="s">
        <v>1182</v>
      </c>
      <c r="W3571" s="86">
        <f t="shared" si="661"/>
        <v>2022</v>
      </c>
      <c r="X3571" s="86" t="str">
        <f t="shared" si="662"/>
        <v>01</v>
      </c>
      <c r="Y3571" s="86" t="str">
        <f t="shared" si="663"/>
        <v>06</v>
      </c>
      <c r="Z3571" s="86" t="str">
        <f t="shared" si="664"/>
        <v>22</v>
      </c>
      <c r="AA3571" s="86" t="str">
        <f t="shared" si="665"/>
        <v>05</v>
      </c>
      <c r="AB3571" s="86" t="str">
        <f t="shared" si="666"/>
        <v>53</v>
      </c>
      <c r="AC3571" s="86" t="str">
        <f t="shared" si="668"/>
        <v>CLS_HG_2500X1254px_16m_L8-9_L1_20220106_90CC</v>
      </c>
      <c r="AD3571" s="41" t="s">
        <v>1183</v>
      </c>
    </row>
    <row r="3572" spans="2:30" x14ac:dyDescent="0.25">
      <c r="B3572" s="92" t="s">
        <v>3876</v>
      </c>
      <c r="C3572" s="92" t="s">
        <v>3817</v>
      </c>
      <c r="D3572" s="93" t="s">
        <v>3999</v>
      </c>
      <c r="E3572" s="44" t="b">
        <v>1</v>
      </c>
      <c r="F3572" s="44" t="s">
        <v>3813</v>
      </c>
      <c r="G3572" s="93" t="s">
        <v>12</v>
      </c>
      <c r="H3572" s="92" t="s">
        <v>73</v>
      </c>
      <c r="I3572" s="96">
        <v>44566</v>
      </c>
      <c r="J3572" s="44">
        <v>56.8</v>
      </c>
      <c r="K3572" s="2" t="s">
        <v>4085</v>
      </c>
      <c r="L3572" s="94">
        <v>48.9</v>
      </c>
      <c r="M3572" t="s">
        <v>3869</v>
      </c>
      <c r="N3572" s="44" t="s">
        <v>85</v>
      </c>
      <c r="O3572" s="2" t="s">
        <v>3868</v>
      </c>
      <c r="P3572" s="44" t="str">
        <f>VLOOKUP(I3572,Period!A:B,2,FALSE)</f>
        <v>2022H1</v>
      </c>
      <c r="Q3572" s="94">
        <f t="shared" si="660"/>
        <v>65.7</v>
      </c>
      <c r="R3572" s="44">
        <f t="shared" ref="R3572:R3574" si="669">ROUNDUP(Q3572/10,0)*10</f>
        <v>70</v>
      </c>
      <c r="S3572" t="str">
        <f t="shared" si="667"/>
        <v>03 Cloudy (40%-90%)</v>
      </c>
      <c r="T3572" s="92" t="str">
        <f t="shared" ref="T3572:T3574" si="670">CONCATENATE(I3572,B3572,C3572,H3572,I3572,S3572)</f>
        <v>44566L8-9_L1CDM-MLB-CLSHG4456603 Cloudy (40%-90%)</v>
      </c>
      <c r="U3572" s="92">
        <f>IF(COUNTIF(T$2:T3571,T3572)&gt;=1,0,1)</f>
        <v>1</v>
      </c>
      <c r="V3572" s="95" t="s">
        <v>1182</v>
      </c>
      <c r="W3572" s="86">
        <f t="shared" si="661"/>
        <v>2022</v>
      </c>
      <c r="X3572" s="86" t="str">
        <f t="shared" si="662"/>
        <v>01</v>
      </c>
      <c r="Y3572" s="86" t="str">
        <f t="shared" si="663"/>
        <v>05</v>
      </c>
      <c r="Z3572" s="86" t="str">
        <f t="shared" si="664"/>
        <v>22</v>
      </c>
      <c r="AA3572" s="86" t="str">
        <f t="shared" si="665"/>
        <v>12</v>
      </c>
      <c r="AB3572" s="86" t="str">
        <f t="shared" si="666"/>
        <v>27</v>
      </c>
      <c r="AC3572" s="86" t="str">
        <f t="shared" si="668"/>
        <v>CLS_HG_2500X1254px_16m_L8-9_L1_20220105_70CC</v>
      </c>
      <c r="AD3572" s="41" t="s">
        <v>1183</v>
      </c>
    </row>
    <row r="3573" spans="2:30" x14ac:dyDescent="0.25">
      <c r="B3573" s="92" t="s">
        <v>3876</v>
      </c>
      <c r="C3573" s="92" t="s">
        <v>3817</v>
      </c>
      <c r="D3573" s="93" t="s">
        <v>3999</v>
      </c>
      <c r="E3573" s="44" t="b">
        <v>1</v>
      </c>
      <c r="F3573" s="44" t="s">
        <v>3813</v>
      </c>
      <c r="G3573" s="93" t="s">
        <v>12</v>
      </c>
      <c r="H3573" s="92" t="s">
        <v>73</v>
      </c>
      <c r="I3573" s="96">
        <v>44566</v>
      </c>
      <c r="J3573" s="44">
        <v>57.5</v>
      </c>
      <c r="K3573" s="2" t="s">
        <v>4029</v>
      </c>
      <c r="L3573" s="94">
        <v>82.5</v>
      </c>
      <c r="M3573" t="s">
        <v>3869</v>
      </c>
      <c r="N3573" s="44" t="s">
        <v>85</v>
      </c>
      <c r="O3573" s="2" t="s">
        <v>3868</v>
      </c>
      <c r="P3573" s="44" t="str">
        <f>VLOOKUP(I3573,Period!A:B,2,FALSE)</f>
        <v>2022H1</v>
      </c>
      <c r="Q3573" s="94">
        <f t="shared" si="660"/>
        <v>65.7</v>
      </c>
      <c r="R3573" s="44">
        <f t="shared" si="669"/>
        <v>70</v>
      </c>
      <c r="S3573" t="str">
        <f t="shared" si="667"/>
        <v>03 Cloudy (40%-90%)</v>
      </c>
      <c r="T3573" s="92" t="str">
        <f t="shared" si="670"/>
        <v>44566L8-9_L1CDM-MLB-CLSHG4456603 Cloudy (40%-90%)</v>
      </c>
      <c r="U3573" s="92">
        <f>IF(COUNTIF(T$2:T3572,T3573)&gt;=1,0,1)</f>
        <v>0</v>
      </c>
      <c r="V3573" s="95" t="s">
        <v>1182</v>
      </c>
      <c r="W3573" s="86">
        <f t="shared" si="661"/>
        <v>2022</v>
      </c>
      <c r="X3573" s="86" t="str">
        <f t="shared" si="662"/>
        <v>01</v>
      </c>
      <c r="Y3573" s="86" t="str">
        <f t="shared" si="663"/>
        <v>05</v>
      </c>
      <c r="Z3573" s="86" t="str">
        <f t="shared" si="664"/>
        <v>22</v>
      </c>
      <c r="AA3573" s="86" t="str">
        <f t="shared" si="665"/>
        <v>12</v>
      </c>
      <c r="AB3573" s="86" t="str">
        <f t="shared" si="666"/>
        <v>03</v>
      </c>
      <c r="AC3573" s="86" t="str">
        <f t="shared" si="668"/>
        <v>CLS_HG_2500X1254px_16m_L8-9_L1_20220105_70CC</v>
      </c>
      <c r="AD3573" s="41" t="s">
        <v>1183</v>
      </c>
    </row>
    <row r="3574" spans="2:30" x14ac:dyDescent="0.25">
      <c r="B3574" t="s">
        <v>3876</v>
      </c>
      <c r="C3574" t="s">
        <v>3817</v>
      </c>
      <c r="D3574" s="7" t="s">
        <v>4143</v>
      </c>
      <c r="E3574" s="2" t="b">
        <v>1</v>
      </c>
      <c r="F3574" s="2" t="s">
        <v>3814</v>
      </c>
      <c r="G3574" s="7" t="s">
        <v>370</v>
      </c>
      <c r="H3574" t="s">
        <v>88</v>
      </c>
      <c r="I3574" s="50">
        <v>45102</v>
      </c>
      <c r="J3574" s="2">
        <v>22.6</v>
      </c>
      <c r="K3574" s="2" t="s">
        <v>4146</v>
      </c>
      <c r="L3574" s="9">
        <v>22.5</v>
      </c>
      <c r="M3574" s="2" t="s">
        <v>4144</v>
      </c>
      <c r="N3574" s="2" t="s">
        <v>85</v>
      </c>
      <c r="O3574" s="2" t="s">
        <v>4145</v>
      </c>
      <c r="P3574" s="2" t="str">
        <f>VLOOKUP(I3574,Period!A:B,2,FALSE)</f>
        <v>2023H1</v>
      </c>
      <c r="Q3574" s="9">
        <f t="shared" si="660"/>
        <v>22.5</v>
      </c>
      <c r="R3574" s="2">
        <f t="shared" si="669"/>
        <v>30</v>
      </c>
      <c r="S3574" t="str">
        <f t="shared" si="667"/>
        <v>02 Sunny (10%-30%)</v>
      </c>
      <c r="T3574" t="str">
        <f t="shared" si="670"/>
        <v>45102L8-9_L1CDM-MLB-CLSTU4510202 Sunny (10%-30%)</v>
      </c>
      <c r="U3574">
        <f>IF(COUNTIF(T$2:T3573,T3574)&gt;=1,0,1)</f>
        <v>1</v>
      </c>
      <c r="V3574" s="26" t="s">
        <v>3809</v>
      </c>
      <c r="W3574" s="86">
        <f t="shared" si="661"/>
        <v>2023</v>
      </c>
      <c r="X3574" s="86" t="str">
        <f t="shared" si="662"/>
        <v>06</v>
      </c>
      <c r="Y3574" s="86">
        <f t="shared" si="663"/>
        <v>25</v>
      </c>
      <c r="Z3574" s="86" t="str">
        <f t="shared" si="664"/>
        <v>23</v>
      </c>
      <c r="AA3574" s="86" t="str">
        <f t="shared" si="665"/>
        <v>50</v>
      </c>
      <c r="AB3574" s="86" t="str">
        <f t="shared" si="666"/>
        <v>01</v>
      </c>
      <c r="AC3574" s="86" t="str">
        <f t="shared" si="668"/>
        <v>CLS_TU_679x341px_15m_L8-9_L1_20230625_30CC</v>
      </c>
      <c r="AD3574" s="41" t="s">
        <v>3810</v>
      </c>
    </row>
    <row r="3575" spans="2:30" x14ac:dyDescent="0.25">
      <c r="B3575" t="s">
        <v>3876</v>
      </c>
      <c r="C3575" t="s">
        <v>3817</v>
      </c>
      <c r="D3575" s="7" t="s">
        <v>4143</v>
      </c>
      <c r="E3575" s="2" t="b">
        <v>1</v>
      </c>
      <c r="F3575" s="2" t="s">
        <v>3814</v>
      </c>
      <c r="G3575" s="7" t="s">
        <v>370</v>
      </c>
      <c r="H3575" t="s">
        <v>88</v>
      </c>
      <c r="I3575" s="53">
        <v>45101</v>
      </c>
      <c r="J3575" s="42">
        <v>22.6</v>
      </c>
      <c r="K3575" s="2" t="s">
        <v>4147</v>
      </c>
      <c r="L3575" s="79">
        <v>10.199999999999999</v>
      </c>
      <c r="M3575" s="2" t="s">
        <v>4144</v>
      </c>
      <c r="N3575" s="2" t="s">
        <v>85</v>
      </c>
      <c r="O3575" s="2" t="s">
        <v>4145</v>
      </c>
      <c r="P3575" s="2" t="str">
        <f>VLOOKUP(I3575,Period!A:B,2,FALSE)</f>
        <v>2023H1</v>
      </c>
      <c r="Q3575" s="9">
        <f t="shared" si="660"/>
        <v>7</v>
      </c>
      <c r="R3575" s="2">
        <f t="shared" ref="R3575:R3580" si="671">ROUNDUP(Q3575/10,0)*10</f>
        <v>10</v>
      </c>
      <c r="S3575" t="str">
        <f t="shared" si="667"/>
        <v>02 Sunny (10%-30%)</v>
      </c>
      <c r="T3575" t="str">
        <f t="shared" ref="T3575:T3580" si="672">CONCATENATE(I3575,B3575,C3575,H3575,I3575,S3575)</f>
        <v>45101L8-9_L1CDM-MLB-CLSTU4510102 Sunny (10%-30%)</v>
      </c>
      <c r="U3575">
        <f>IF(COUNTIF(T$2:T3574,T3575)&gt;=1,0,1)</f>
        <v>1</v>
      </c>
      <c r="V3575" s="26" t="s">
        <v>3809</v>
      </c>
      <c r="W3575" s="86">
        <f t="shared" si="661"/>
        <v>2023</v>
      </c>
      <c r="X3575" s="86" t="str">
        <f t="shared" si="662"/>
        <v>06</v>
      </c>
      <c r="Y3575" s="86">
        <f t="shared" si="663"/>
        <v>24</v>
      </c>
      <c r="Z3575" s="86" t="str">
        <f t="shared" si="664"/>
        <v>23</v>
      </c>
      <c r="AA3575" s="86" t="str">
        <f t="shared" si="665"/>
        <v>56</v>
      </c>
      <c r="AB3575" s="86" t="str">
        <f t="shared" si="666"/>
        <v>23</v>
      </c>
      <c r="AC3575" s="86" t="str">
        <f t="shared" si="668"/>
        <v>CLS_TU_679x341px_15m_L8-9_L1_20230624_10CC</v>
      </c>
      <c r="AD3575" s="41" t="s">
        <v>3810</v>
      </c>
    </row>
    <row r="3576" spans="2:30" x14ac:dyDescent="0.25">
      <c r="B3576" t="s">
        <v>3876</v>
      </c>
      <c r="C3576" t="s">
        <v>3817</v>
      </c>
      <c r="D3576" s="7" t="s">
        <v>4143</v>
      </c>
      <c r="E3576" s="2" t="b">
        <v>1</v>
      </c>
      <c r="F3576" s="2" t="s">
        <v>3814</v>
      </c>
      <c r="G3576" s="7" t="s">
        <v>370</v>
      </c>
      <c r="H3576" t="s">
        <v>88</v>
      </c>
      <c r="I3576" s="53">
        <v>45101</v>
      </c>
      <c r="J3576" s="42">
        <v>23.9</v>
      </c>
      <c r="K3576" s="2" t="s">
        <v>4148</v>
      </c>
      <c r="L3576" s="79">
        <v>3.8</v>
      </c>
      <c r="M3576" s="2" t="s">
        <v>4144</v>
      </c>
      <c r="N3576" s="2" t="s">
        <v>85</v>
      </c>
      <c r="O3576" s="2" t="s">
        <v>4145</v>
      </c>
      <c r="P3576" s="2" t="str">
        <f>VLOOKUP(I3576,Period!A:B,2,FALSE)</f>
        <v>2023H1</v>
      </c>
      <c r="Q3576" s="9">
        <f t="shared" si="660"/>
        <v>7</v>
      </c>
      <c r="R3576" s="2">
        <f t="shared" si="671"/>
        <v>10</v>
      </c>
      <c r="S3576" t="str">
        <f t="shared" si="667"/>
        <v>02 Sunny (10%-30%)</v>
      </c>
      <c r="T3576" t="str">
        <f t="shared" si="672"/>
        <v>45101L8-9_L1CDM-MLB-CLSTU4510102 Sunny (10%-30%)</v>
      </c>
      <c r="U3576">
        <f>IF(COUNTIF(T$2:T3575,T3576)&gt;=1,0,1)</f>
        <v>0</v>
      </c>
      <c r="V3576" s="26" t="s">
        <v>3809</v>
      </c>
      <c r="W3576" s="86">
        <f t="shared" si="661"/>
        <v>2023</v>
      </c>
      <c r="X3576" s="86" t="str">
        <f t="shared" si="662"/>
        <v>06</v>
      </c>
      <c r="Y3576" s="86">
        <f t="shared" si="663"/>
        <v>24</v>
      </c>
      <c r="Z3576" s="86" t="str">
        <f t="shared" si="664"/>
        <v>23</v>
      </c>
      <c r="AA3576" s="86" t="str">
        <f t="shared" si="665"/>
        <v>55</v>
      </c>
      <c r="AB3576" s="86" t="str">
        <f t="shared" si="666"/>
        <v>59</v>
      </c>
      <c r="AC3576" s="86" t="str">
        <f t="shared" si="668"/>
        <v>CLS_TU_679x341px_15m_L8-9_L1_20230624_10CC</v>
      </c>
      <c r="AD3576" s="41" t="s">
        <v>3810</v>
      </c>
    </row>
    <row r="3577" spans="2:30" x14ac:dyDescent="0.25">
      <c r="B3577" t="s">
        <v>3876</v>
      </c>
      <c r="C3577" t="s">
        <v>3817</v>
      </c>
      <c r="D3577" s="7" t="s">
        <v>4143</v>
      </c>
      <c r="E3577" s="2" t="b">
        <v>1</v>
      </c>
      <c r="F3577" s="2" t="s">
        <v>3814</v>
      </c>
      <c r="G3577" s="7" t="s">
        <v>370</v>
      </c>
      <c r="H3577" t="s">
        <v>88</v>
      </c>
      <c r="I3577" s="53">
        <v>45094</v>
      </c>
      <c r="J3577" s="42">
        <v>22.7</v>
      </c>
      <c r="K3577" s="2" t="s">
        <v>4149</v>
      </c>
      <c r="L3577" s="79">
        <v>79</v>
      </c>
      <c r="M3577" s="2" t="s">
        <v>4144</v>
      </c>
      <c r="N3577" s="2" t="s">
        <v>85</v>
      </c>
      <c r="O3577" s="2" t="s">
        <v>4145</v>
      </c>
      <c r="P3577" s="2" t="str">
        <f>VLOOKUP(I3577,Period!A:B,2,FALSE)</f>
        <v>2023H1</v>
      </c>
      <c r="Q3577" s="9">
        <f t="shared" si="660"/>
        <v>79</v>
      </c>
      <c r="R3577" s="2">
        <f t="shared" si="671"/>
        <v>80</v>
      </c>
      <c r="S3577" t="str">
        <f t="shared" si="667"/>
        <v>03 Cloudy (40%-90%)</v>
      </c>
      <c r="T3577" t="str">
        <f t="shared" si="672"/>
        <v>45094L8-9_L1CDM-MLB-CLSTU4509403 Cloudy (40%-90%)</v>
      </c>
      <c r="U3577">
        <f>IF(COUNTIF(T$2:T3576,T3577)&gt;=1,0,1)</f>
        <v>1</v>
      </c>
      <c r="V3577" s="26" t="s">
        <v>3809</v>
      </c>
      <c r="W3577" s="86">
        <f t="shared" si="661"/>
        <v>2023</v>
      </c>
      <c r="X3577" s="86" t="str">
        <f t="shared" si="662"/>
        <v>06</v>
      </c>
      <c r="Y3577" s="86">
        <f t="shared" si="663"/>
        <v>17</v>
      </c>
      <c r="Z3577" s="86" t="str">
        <f t="shared" si="664"/>
        <v>23</v>
      </c>
      <c r="AA3577" s="86" t="str">
        <f t="shared" si="665"/>
        <v>50</v>
      </c>
      <c r="AB3577" s="86" t="str">
        <f t="shared" si="666"/>
        <v>10</v>
      </c>
      <c r="AC3577" s="86" t="str">
        <f t="shared" si="668"/>
        <v>CLS_TU_679x341px_15m_L8-9_L1_20230617_80CC</v>
      </c>
      <c r="AD3577" s="41" t="s">
        <v>3810</v>
      </c>
    </row>
    <row r="3578" spans="2:30" x14ac:dyDescent="0.25">
      <c r="B3578" t="s">
        <v>3876</v>
      </c>
      <c r="C3578" t="s">
        <v>3817</v>
      </c>
      <c r="D3578" s="7" t="s">
        <v>4143</v>
      </c>
      <c r="E3578" s="2" t="b">
        <v>1</v>
      </c>
      <c r="F3578" s="2" t="s">
        <v>3814</v>
      </c>
      <c r="G3578" s="7" t="s">
        <v>370</v>
      </c>
      <c r="H3578" t="s">
        <v>88</v>
      </c>
      <c r="I3578" s="57">
        <v>45093</v>
      </c>
      <c r="J3578" s="56">
        <v>22.8</v>
      </c>
      <c r="K3578" s="2" t="s">
        <v>4150</v>
      </c>
      <c r="L3578" s="80">
        <v>27.8</v>
      </c>
      <c r="M3578" s="2" t="s">
        <v>4144</v>
      </c>
      <c r="N3578" s="2" t="s">
        <v>85</v>
      </c>
      <c r="O3578" s="2" t="s">
        <v>4145</v>
      </c>
      <c r="P3578" s="2" t="str">
        <f>VLOOKUP(I3578,Period!A:B,2,FALSE)</f>
        <v>2023H1</v>
      </c>
      <c r="Q3578" s="9">
        <f t="shared" si="660"/>
        <v>18.399999999999999</v>
      </c>
      <c r="R3578" s="2">
        <f t="shared" si="671"/>
        <v>20</v>
      </c>
      <c r="S3578" t="str">
        <f t="shared" si="667"/>
        <v>02 Sunny (10%-30%)</v>
      </c>
      <c r="T3578" t="str">
        <f t="shared" si="672"/>
        <v>45093L8-9_L1CDM-MLB-CLSTU4509302 Sunny (10%-30%)</v>
      </c>
      <c r="U3578">
        <f>IF(COUNTIF(T$2:T3577,T3578)&gt;=1,0,1)</f>
        <v>1</v>
      </c>
      <c r="V3578" s="26" t="s">
        <v>3809</v>
      </c>
      <c r="W3578" s="86">
        <f t="shared" si="661"/>
        <v>2023</v>
      </c>
      <c r="X3578" s="86" t="str">
        <f t="shared" si="662"/>
        <v>06</v>
      </c>
      <c r="Y3578" s="86">
        <f t="shared" si="663"/>
        <v>16</v>
      </c>
      <c r="Z3578" s="86" t="str">
        <f t="shared" si="664"/>
        <v>23</v>
      </c>
      <c r="AA3578" s="86" t="str">
        <f t="shared" si="665"/>
        <v>56</v>
      </c>
      <c r="AB3578" s="86" t="str">
        <f t="shared" si="666"/>
        <v>11</v>
      </c>
      <c r="AC3578" s="86" t="str">
        <f t="shared" si="668"/>
        <v>CLS_TU_679x341px_15m_L8-9_L1_20230616_20CC</v>
      </c>
      <c r="AD3578" s="41" t="s">
        <v>3810</v>
      </c>
    </row>
    <row r="3579" spans="2:30" x14ac:dyDescent="0.25">
      <c r="B3579" t="s">
        <v>3876</v>
      </c>
      <c r="C3579" t="s">
        <v>3817</v>
      </c>
      <c r="D3579" s="7" t="s">
        <v>4143</v>
      </c>
      <c r="E3579" s="2" t="b">
        <v>1</v>
      </c>
      <c r="F3579" s="2" t="s">
        <v>3814</v>
      </c>
      <c r="G3579" s="7" t="s">
        <v>370</v>
      </c>
      <c r="H3579" t="s">
        <v>88</v>
      </c>
      <c r="I3579" s="57">
        <v>45093</v>
      </c>
      <c r="J3579" s="56">
        <v>24.1</v>
      </c>
      <c r="K3579" s="2" t="s">
        <v>4151</v>
      </c>
      <c r="L3579" s="80">
        <v>9</v>
      </c>
      <c r="M3579" s="2" t="s">
        <v>4144</v>
      </c>
      <c r="N3579" s="2" t="s">
        <v>85</v>
      </c>
      <c r="O3579" s="2" t="s">
        <v>4145</v>
      </c>
      <c r="P3579" s="2" t="str">
        <f>VLOOKUP(I3579,Period!A:B,2,FALSE)</f>
        <v>2023H1</v>
      </c>
      <c r="Q3579" s="9">
        <f t="shared" si="660"/>
        <v>18.399999999999999</v>
      </c>
      <c r="R3579" s="2">
        <f t="shared" si="671"/>
        <v>20</v>
      </c>
      <c r="S3579" t="str">
        <f t="shared" si="667"/>
        <v>02 Sunny (10%-30%)</v>
      </c>
      <c r="T3579" t="str">
        <f t="shared" si="672"/>
        <v>45093L8-9_L1CDM-MLB-CLSTU4509302 Sunny (10%-30%)</v>
      </c>
      <c r="U3579">
        <f>IF(COUNTIF(T$2:T3578,T3579)&gt;=1,0,1)</f>
        <v>0</v>
      </c>
      <c r="V3579" s="26" t="s">
        <v>3809</v>
      </c>
      <c r="W3579" s="86">
        <f t="shared" si="661"/>
        <v>2023</v>
      </c>
      <c r="X3579" s="86" t="str">
        <f t="shared" si="662"/>
        <v>06</v>
      </c>
      <c r="Y3579" s="86">
        <f t="shared" si="663"/>
        <v>16</v>
      </c>
      <c r="Z3579" s="86" t="str">
        <f t="shared" si="664"/>
        <v>23</v>
      </c>
      <c r="AA3579" s="86" t="str">
        <f t="shared" si="665"/>
        <v>55</v>
      </c>
      <c r="AB3579" s="86" t="str">
        <f t="shared" si="666"/>
        <v>47</v>
      </c>
      <c r="AC3579" s="86" t="str">
        <f t="shared" si="668"/>
        <v>CLS_TU_679x341px_15m_L8-9_L1_20230616_20CC</v>
      </c>
      <c r="AD3579" s="41" t="s">
        <v>3810</v>
      </c>
    </row>
    <row r="3580" spans="2:30" x14ac:dyDescent="0.25">
      <c r="B3580" t="s">
        <v>3876</v>
      </c>
      <c r="C3580" t="s">
        <v>3817</v>
      </c>
      <c r="D3580" s="7" t="s">
        <v>4143</v>
      </c>
      <c r="E3580" s="2" t="b">
        <v>1</v>
      </c>
      <c r="F3580" s="2" t="s">
        <v>3814</v>
      </c>
      <c r="G3580" s="7" t="s">
        <v>370</v>
      </c>
      <c r="H3580" t="s">
        <v>88</v>
      </c>
      <c r="I3580" s="57">
        <v>45086</v>
      </c>
      <c r="J3580" s="56">
        <v>23.3</v>
      </c>
      <c r="K3580" s="2" t="s">
        <v>4152</v>
      </c>
      <c r="L3580" s="80">
        <v>5.8</v>
      </c>
      <c r="M3580" s="2" t="s">
        <v>4144</v>
      </c>
      <c r="N3580" s="2" t="s">
        <v>85</v>
      </c>
      <c r="O3580" s="2" t="s">
        <v>4145</v>
      </c>
      <c r="P3580" s="2" t="str">
        <f>VLOOKUP(I3580,Period!A:B,2,FALSE)</f>
        <v>2023H1</v>
      </c>
      <c r="Q3580" s="9">
        <f t="shared" si="660"/>
        <v>5.8</v>
      </c>
      <c r="R3580" s="2">
        <f t="shared" si="671"/>
        <v>10</v>
      </c>
      <c r="S3580" t="str">
        <f t="shared" si="667"/>
        <v>02 Sunny (10%-30%)</v>
      </c>
      <c r="T3580" t="str">
        <f t="shared" si="672"/>
        <v>45086L8-9_L1CDM-MLB-CLSTU4508602 Sunny (10%-30%)</v>
      </c>
      <c r="U3580">
        <f>IF(COUNTIF(T$2:T3579,T3580)&gt;=1,0,1)</f>
        <v>1</v>
      </c>
      <c r="V3580" s="26" t="s">
        <v>3809</v>
      </c>
      <c r="W3580" s="86">
        <f t="shared" si="661"/>
        <v>2023</v>
      </c>
      <c r="X3580" s="86" t="str">
        <f t="shared" si="662"/>
        <v>06</v>
      </c>
      <c r="Y3580" s="86" t="str">
        <f t="shared" si="663"/>
        <v>09</v>
      </c>
      <c r="Z3580" s="86" t="str">
        <f t="shared" si="664"/>
        <v>23</v>
      </c>
      <c r="AA3580" s="86" t="str">
        <f t="shared" si="665"/>
        <v>50</v>
      </c>
      <c r="AB3580" s="86" t="str">
        <f t="shared" si="666"/>
        <v>05</v>
      </c>
      <c r="AC3580" s="86" t="str">
        <f t="shared" si="668"/>
        <v>CLS_TU_679x341px_15m_L8-9_L1_20230609_10CC</v>
      </c>
      <c r="AD3580" s="41" t="s">
        <v>3810</v>
      </c>
    </row>
    <row r="3581" spans="2:30" x14ac:dyDescent="0.25">
      <c r="B3581" t="s">
        <v>3876</v>
      </c>
      <c r="C3581" t="s">
        <v>3817</v>
      </c>
      <c r="D3581" s="7" t="s">
        <v>4143</v>
      </c>
      <c r="E3581" s="2" t="b">
        <v>1</v>
      </c>
      <c r="F3581" s="2" t="s">
        <v>3814</v>
      </c>
      <c r="G3581" s="7" t="s">
        <v>370</v>
      </c>
      <c r="H3581" t="s">
        <v>88</v>
      </c>
      <c r="I3581" s="53">
        <v>45085</v>
      </c>
      <c r="J3581" s="42">
        <v>23.4</v>
      </c>
      <c r="K3581" s="2" t="s">
        <v>4153</v>
      </c>
      <c r="L3581" s="79">
        <v>66.099999999999994</v>
      </c>
      <c r="M3581" s="2" t="s">
        <v>4144</v>
      </c>
      <c r="N3581" s="2" t="s">
        <v>85</v>
      </c>
      <c r="O3581" s="2" t="s">
        <v>4145</v>
      </c>
      <c r="P3581" s="2" t="str">
        <f>VLOOKUP(I3581,Period!A:B,2,FALSE)</f>
        <v>2023H1</v>
      </c>
      <c r="Q3581" s="9">
        <f t="shared" si="660"/>
        <v>73.949999999999989</v>
      </c>
      <c r="R3581" s="2">
        <f t="shared" ref="R3581:R3586" si="673">ROUNDUP(Q3581/10,0)*10</f>
        <v>80</v>
      </c>
      <c r="S3581" t="str">
        <f t="shared" si="667"/>
        <v>03 Cloudy (40%-90%)</v>
      </c>
      <c r="T3581" t="str">
        <f t="shared" ref="T3581:T3586" si="674">CONCATENATE(I3581,B3581,C3581,H3581,I3581,S3581)</f>
        <v>45085L8-9_L1CDM-MLB-CLSTU4508503 Cloudy (40%-90%)</v>
      </c>
      <c r="U3581">
        <f>IF(COUNTIF(T$2:T3580,T3581)&gt;=1,0,1)</f>
        <v>1</v>
      </c>
      <c r="V3581" s="26" t="s">
        <v>3809</v>
      </c>
      <c r="W3581" s="86">
        <f t="shared" si="661"/>
        <v>2023</v>
      </c>
      <c r="X3581" s="86" t="str">
        <f t="shared" si="662"/>
        <v>06</v>
      </c>
      <c r="Y3581" s="86" t="str">
        <f t="shared" si="663"/>
        <v>08</v>
      </c>
      <c r="Z3581" s="86" t="str">
        <f t="shared" si="664"/>
        <v>23</v>
      </c>
      <c r="AA3581" s="86" t="str">
        <f t="shared" si="665"/>
        <v>56</v>
      </c>
      <c r="AB3581" s="86" t="str">
        <f t="shared" si="666"/>
        <v>17</v>
      </c>
      <c r="AC3581" s="86" t="str">
        <f t="shared" si="668"/>
        <v>CLS_TU_679x341px_15m_L8-9_L1_20230608_80CC</v>
      </c>
      <c r="AD3581" s="41" t="s">
        <v>3810</v>
      </c>
    </row>
    <row r="3582" spans="2:30" x14ac:dyDescent="0.25">
      <c r="B3582" t="s">
        <v>3876</v>
      </c>
      <c r="C3582" t="s">
        <v>3817</v>
      </c>
      <c r="D3582" s="7" t="s">
        <v>4143</v>
      </c>
      <c r="E3582" s="2" t="b">
        <v>1</v>
      </c>
      <c r="F3582" s="2" t="s">
        <v>3814</v>
      </c>
      <c r="G3582" s="7" t="s">
        <v>370</v>
      </c>
      <c r="H3582" t="s">
        <v>88</v>
      </c>
      <c r="I3582" s="53">
        <v>45085</v>
      </c>
      <c r="J3582" s="42">
        <v>24.7</v>
      </c>
      <c r="K3582" s="2" t="s">
        <v>4154</v>
      </c>
      <c r="L3582" s="79">
        <v>81.8</v>
      </c>
      <c r="M3582" s="2" t="s">
        <v>4144</v>
      </c>
      <c r="N3582" s="2" t="s">
        <v>85</v>
      </c>
      <c r="O3582" s="2" t="s">
        <v>4145</v>
      </c>
      <c r="P3582" s="2" t="str">
        <f>VLOOKUP(I3582,Period!A:B,2,FALSE)</f>
        <v>2023H1</v>
      </c>
      <c r="Q3582" s="9">
        <f t="shared" si="660"/>
        <v>73.949999999999989</v>
      </c>
      <c r="R3582" s="2">
        <f t="shared" si="673"/>
        <v>80</v>
      </c>
      <c r="S3582" t="str">
        <f t="shared" si="667"/>
        <v>03 Cloudy (40%-90%)</v>
      </c>
      <c r="T3582" t="str">
        <f t="shared" si="674"/>
        <v>45085L8-9_L1CDM-MLB-CLSTU4508503 Cloudy (40%-90%)</v>
      </c>
      <c r="U3582">
        <f>IF(COUNTIF(T$2:T3581,T3582)&gt;=1,0,1)</f>
        <v>0</v>
      </c>
      <c r="V3582" s="26" t="s">
        <v>3809</v>
      </c>
      <c r="W3582" s="86">
        <f t="shared" si="661"/>
        <v>2023</v>
      </c>
      <c r="X3582" s="86" t="str">
        <f t="shared" si="662"/>
        <v>06</v>
      </c>
      <c r="Y3582" s="86" t="str">
        <f t="shared" si="663"/>
        <v>08</v>
      </c>
      <c r="Z3582" s="86" t="str">
        <f t="shared" si="664"/>
        <v>23</v>
      </c>
      <c r="AA3582" s="86" t="str">
        <f t="shared" si="665"/>
        <v>55</v>
      </c>
      <c r="AB3582" s="86" t="str">
        <f t="shared" si="666"/>
        <v>53</v>
      </c>
      <c r="AC3582" s="86" t="str">
        <f t="shared" si="668"/>
        <v>CLS_TU_679x341px_15m_L8-9_L1_20230608_80CC</v>
      </c>
      <c r="AD3582" s="41" t="s">
        <v>3810</v>
      </c>
    </row>
    <row r="3583" spans="2:30" x14ac:dyDescent="0.25">
      <c r="B3583" t="s">
        <v>3876</v>
      </c>
      <c r="C3583" t="s">
        <v>3817</v>
      </c>
      <c r="D3583" s="7" t="s">
        <v>4143</v>
      </c>
      <c r="E3583" s="2" t="b">
        <v>1</v>
      </c>
      <c r="F3583" s="2" t="s">
        <v>3814</v>
      </c>
      <c r="G3583" s="7" t="s">
        <v>370</v>
      </c>
      <c r="H3583" t="s">
        <v>88</v>
      </c>
      <c r="I3583" s="53">
        <v>45078</v>
      </c>
      <c r="J3583" s="42">
        <v>24.2</v>
      </c>
      <c r="K3583" s="2" t="s">
        <v>4155</v>
      </c>
      <c r="L3583" s="79">
        <v>63</v>
      </c>
      <c r="M3583" s="2" t="s">
        <v>4144</v>
      </c>
      <c r="N3583" s="2" t="s">
        <v>85</v>
      </c>
      <c r="O3583" s="2" t="s">
        <v>4145</v>
      </c>
      <c r="P3583" s="2" t="str">
        <f>VLOOKUP(I3583,Period!A:B,2,FALSE)</f>
        <v>2023H1</v>
      </c>
      <c r="Q3583" s="9">
        <f t="shared" si="660"/>
        <v>63</v>
      </c>
      <c r="R3583" s="2">
        <f t="shared" si="673"/>
        <v>70</v>
      </c>
      <c r="S3583" t="str">
        <f t="shared" si="667"/>
        <v>03 Cloudy (40%-90%)</v>
      </c>
      <c r="T3583" t="str">
        <f t="shared" si="674"/>
        <v>45078L8-9_L1CDM-MLB-CLSTU4507803 Cloudy (40%-90%)</v>
      </c>
      <c r="U3583">
        <f>IF(COUNTIF(T$2:T3582,T3583)&gt;=1,0,1)</f>
        <v>1</v>
      </c>
      <c r="V3583" s="26" t="s">
        <v>3809</v>
      </c>
      <c r="W3583" s="86">
        <f t="shared" si="661"/>
        <v>2023</v>
      </c>
      <c r="X3583" s="86" t="str">
        <f t="shared" si="662"/>
        <v>06</v>
      </c>
      <c r="Y3583" s="86" t="str">
        <f t="shared" si="663"/>
        <v>01</v>
      </c>
      <c r="Z3583" s="86" t="str">
        <f t="shared" si="664"/>
        <v>23</v>
      </c>
      <c r="AA3583" s="86" t="str">
        <f t="shared" si="665"/>
        <v>50</v>
      </c>
      <c r="AB3583" s="86" t="str">
        <f t="shared" si="666"/>
        <v>00</v>
      </c>
      <c r="AC3583" s="86" t="str">
        <f t="shared" si="668"/>
        <v>CLS_TU_679x341px_15m_L8-9_L1_20230601_70CC</v>
      </c>
      <c r="AD3583" s="41" t="s">
        <v>3810</v>
      </c>
    </row>
    <row r="3584" spans="2:30" x14ac:dyDescent="0.25">
      <c r="B3584" t="s">
        <v>3876</v>
      </c>
      <c r="C3584" t="s">
        <v>3817</v>
      </c>
      <c r="D3584" s="7" t="s">
        <v>4143</v>
      </c>
      <c r="E3584" s="2" t="b">
        <v>1</v>
      </c>
      <c r="F3584" s="2" t="s">
        <v>3814</v>
      </c>
      <c r="G3584" s="7" t="s">
        <v>370</v>
      </c>
      <c r="H3584" t="s">
        <v>88</v>
      </c>
      <c r="I3584" s="57">
        <v>45077</v>
      </c>
      <c r="J3584" s="56">
        <v>24.3</v>
      </c>
      <c r="K3584" s="2" t="s">
        <v>4156</v>
      </c>
      <c r="L3584" s="80">
        <v>68.900000000000006</v>
      </c>
      <c r="M3584" s="2" t="s">
        <v>4144</v>
      </c>
      <c r="N3584" s="2" t="s">
        <v>85</v>
      </c>
      <c r="O3584" s="2" t="s">
        <v>4145</v>
      </c>
      <c r="P3584" s="2" t="str">
        <f>VLOOKUP(I3584,Period!A:B,2,FALSE)</f>
        <v>2023H1</v>
      </c>
      <c r="Q3584" s="9">
        <f t="shared" si="660"/>
        <v>43.150000000000006</v>
      </c>
      <c r="R3584" s="2">
        <f t="shared" si="673"/>
        <v>50</v>
      </c>
      <c r="S3584" t="str">
        <f t="shared" si="667"/>
        <v>03 Cloudy (40%-90%)</v>
      </c>
      <c r="T3584" t="str">
        <f t="shared" si="674"/>
        <v>45077L8-9_L1CDM-MLB-CLSTU4507703 Cloudy (40%-90%)</v>
      </c>
      <c r="U3584">
        <f>IF(COUNTIF(T$2:T3583,T3584)&gt;=1,0,1)</f>
        <v>1</v>
      </c>
      <c r="V3584" s="26" t="s">
        <v>3809</v>
      </c>
      <c r="W3584" s="86">
        <f t="shared" si="661"/>
        <v>2023</v>
      </c>
      <c r="X3584" s="86" t="str">
        <f t="shared" si="662"/>
        <v>05</v>
      </c>
      <c r="Y3584" s="86">
        <f t="shared" si="663"/>
        <v>31</v>
      </c>
      <c r="Z3584" s="86" t="str">
        <f t="shared" si="664"/>
        <v>23</v>
      </c>
      <c r="AA3584" s="86" t="str">
        <f t="shared" si="665"/>
        <v>56</v>
      </c>
      <c r="AB3584" s="86" t="str">
        <f t="shared" si="666"/>
        <v>20</v>
      </c>
      <c r="AC3584" s="86" t="str">
        <f t="shared" si="668"/>
        <v>CLS_TU_679x341px_15m_L8-9_L1_20230531_50CC</v>
      </c>
      <c r="AD3584" s="41" t="s">
        <v>3810</v>
      </c>
    </row>
    <row r="3585" spans="2:30" x14ac:dyDescent="0.25">
      <c r="B3585" t="s">
        <v>3876</v>
      </c>
      <c r="C3585" t="s">
        <v>3817</v>
      </c>
      <c r="D3585" s="7" t="s">
        <v>4143</v>
      </c>
      <c r="E3585" s="2" t="b">
        <v>1</v>
      </c>
      <c r="F3585" s="2" t="s">
        <v>3814</v>
      </c>
      <c r="G3585" s="7" t="s">
        <v>370</v>
      </c>
      <c r="H3585" t="s">
        <v>88</v>
      </c>
      <c r="I3585" s="57">
        <v>45077</v>
      </c>
      <c r="J3585" s="56">
        <v>25.7</v>
      </c>
      <c r="K3585" s="2" t="s">
        <v>4157</v>
      </c>
      <c r="L3585" s="80">
        <v>17.399999999999999</v>
      </c>
      <c r="M3585" s="2" t="s">
        <v>4144</v>
      </c>
      <c r="N3585" s="2" t="s">
        <v>85</v>
      </c>
      <c r="O3585" s="2" t="s">
        <v>4145</v>
      </c>
      <c r="P3585" s="2" t="str">
        <f>VLOOKUP(I3585,Period!A:B,2,FALSE)</f>
        <v>2023H1</v>
      </c>
      <c r="Q3585" s="9">
        <f t="shared" si="660"/>
        <v>43.150000000000006</v>
      </c>
      <c r="R3585" s="2">
        <f t="shared" si="673"/>
        <v>50</v>
      </c>
      <c r="S3585" t="str">
        <f t="shared" si="667"/>
        <v>03 Cloudy (40%-90%)</v>
      </c>
      <c r="T3585" t="str">
        <f t="shared" si="674"/>
        <v>45077L8-9_L1CDM-MLB-CLSTU4507703 Cloudy (40%-90%)</v>
      </c>
      <c r="U3585">
        <f>IF(COUNTIF(T$2:T3584,T3585)&gt;=1,0,1)</f>
        <v>0</v>
      </c>
      <c r="V3585" s="26" t="s">
        <v>3809</v>
      </c>
      <c r="W3585" s="86">
        <f t="shared" si="661"/>
        <v>2023</v>
      </c>
      <c r="X3585" s="86" t="str">
        <f t="shared" si="662"/>
        <v>05</v>
      </c>
      <c r="Y3585" s="86">
        <f t="shared" si="663"/>
        <v>31</v>
      </c>
      <c r="Z3585" s="86" t="str">
        <f t="shared" si="664"/>
        <v>23</v>
      </c>
      <c r="AA3585" s="86" t="str">
        <f t="shared" si="665"/>
        <v>55</v>
      </c>
      <c r="AB3585" s="86" t="str">
        <f t="shared" si="666"/>
        <v>57</v>
      </c>
      <c r="AC3585" s="86" t="str">
        <f t="shared" si="668"/>
        <v>CLS_TU_679x341px_15m_L8-9_L1_20230531_50CC</v>
      </c>
      <c r="AD3585" s="41" t="s">
        <v>3810</v>
      </c>
    </row>
    <row r="3586" spans="2:30" x14ac:dyDescent="0.25">
      <c r="B3586" t="s">
        <v>3876</v>
      </c>
      <c r="C3586" t="s">
        <v>3817</v>
      </c>
      <c r="D3586" s="7" t="s">
        <v>4143</v>
      </c>
      <c r="E3586" s="2" t="b">
        <v>1</v>
      </c>
      <c r="F3586" s="2" t="s">
        <v>3814</v>
      </c>
      <c r="G3586" s="7" t="s">
        <v>370</v>
      </c>
      <c r="H3586" t="s">
        <v>88</v>
      </c>
      <c r="I3586" s="57">
        <v>45070</v>
      </c>
      <c r="J3586" s="56">
        <v>25.4</v>
      </c>
      <c r="K3586" s="2" t="s">
        <v>4149</v>
      </c>
      <c r="L3586" s="80">
        <v>64.099999999999994</v>
      </c>
      <c r="M3586" s="2" t="s">
        <v>4144</v>
      </c>
      <c r="N3586" s="2" t="s">
        <v>85</v>
      </c>
      <c r="O3586" s="2" t="s">
        <v>4145</v>
      </c>
      <c r="P3586" s="2" t="str">
        <f>VLOOKUP(I3586,Period!A:B,2,FALSE)</f>
        <v>2023H1</v>
      </c>
      <c r="Q3586" s="9">
        <f t="shared" ref="Q3586:Q3649" si="675">AVERAGEIFS(L:L,I:I,I3586,H:H,H3586,C:C,C3586,B:B,B3586)</f>
        <v>64.099999999999994</v>
      </c>
      <c r="R3586" s="2">
        <f t="shared" si="673"/>
        <v>70</v>
      </c>
      <c r="S3586" t="str">
        <f t="shared" si="667"/>
        <v>03 Cloudy (40%-90%)</v>
      </c>
      <c r="T3586" t="str">
        <f t="shared" si="674"/>
        <v>45070L8-9_L1CDM-MLB-CLSTU4507003 Cloudy (40%-90%)</v>
      </c>
      <c r="U3586">
        <f>IF(COUNTIF(T$2:T3585,T3586)&gt;=1,0,1)</f>
        <v>1</v>
      </c>
      <c r="V3586" s="26" t="s">
        <v>3809</v>
      </c>
      <c r="W3586" s="86">
        <f t="shared" ref="W3586:W3649" si="676">YEAR(I3586)</f>
        <v>2023</v>
      </c>
      <c r="X3586" s="86" t="str">
        <f t="shared" ref="X3586:X3649" si="677">IF(LEN(MONTH(I3586))=1,CONCATENATE("0",MONTH(I3586)),MONTH(I3586))</f>
        <v>05</v>
      </c>
      <c r="Y3586" s="86">
        <f t="shared" ref="Y3586:Y3649" si="678">IF(LEN(DAY(I3586))=1,CONCATENATE("0",DAY(I3586)),DAY(I3586))</f>
        <v>24</v>
      </c>
      <c r="Z3586" s="86" t="str">
        <f t="shared" ref="Z3586:Z3649" si="679">LEFT(K3586,2)</f>
        <v>23</v>
      </c>
      <c r="AA3586" s="86" t="str">
        <f t="shared" ref="AA3586:AA3649" si="680">MID(K3586,4,2)</f>
        <v>50</v>
      </c>
      <c r="AB3586" s="86" t="str">
        <f t="shared" ref="AB3586:AB3649" si="681">MID(K3586,7,2)</f>
        <v>10</v>
      </c>
      <c r="AC3586" s="86" t="str">
        <f t="shared" si="668"/>
        <v>CLS_TU_679x341px_15m_L8-9_L1_20230524_70CC</v>
      </c>
      <c r="AD3586" s="41" t="s">
        <v>3810</v>
      </c>
    </row>
    <row r="3587" spans="2:30" x14ac:dyDescent="0.25">
      <c r="B3587" t="s">
        <v>3876</v>
      </c>
      <c r="C3587" t="s">
        <v>3817</v>
      </c>
      <c r="D3587" s="7" t="s">
        <v>4143</v>
      </c>
      <c r="E3587" s="2" t="b">
        <v>1</v>
      </c>
      <c r="F3587" s="2" t="s">
        <v>3814</v>
      </c>
      <c r="G3587" s="7" t="s">
        <v>370</v>
      </c>
      <c r="H3587" t="s">
        <v>88</v>
      </c>
      <c r="I3587" s="53">
        <v>45069</v>
      </c>
      <c r="J3587" s="42">
        <v>25.6</v>
      </c>
      <c r="K3587" s="2" t="s">
        <v>4158</v>
      </c>
      <c r="L3587" s="79">
        <v>16.100000000000001</v>
      </c>
      <c r="M3587" s="2" t="s">
        <v>4144</v>
      </c>
      <c r="N3587" s="2" t="s">
        <v>85</v>
      </c>
      <c r="O3587" s="2" t="s">
        <v>4145</v>
      </c>
      <c r="P3587" s="2" t="str">
        <f>VLOOKUP(I3587,Period!A:B,2,FALSE)</f>
        <v>2023H1</v>
      </c>
      <c r="Q3587" s="9">
        <f t="shared" si="675"/>
        <v>15.850000000000001</v>
      </c>
      <c r="R3587" s="2">
        <f t="shared" ref="R3587:R3598" si="682">ROUNDUP(Q3587/10,0)*10</f>
        <v>20</v>
      </c>
      <c r="S3587" t="str">
        <f t="shared" ref="S3587:S3650" si="683">IF(R3587=0,"01 Clear (0%)",IF(R3587&lt;=30,"02 Sunny (10%-30%)",IF(R3587&lt;=90,"03 Cloudy (40%-90%)","04 Overcast (100%)")))</f>
        <v>02 Sunny (10%-30%)</v>
      </c>
      <c r="T3587" t="str">
        <f t="shared" ref="T3587:T3598" si="684">CONCATENATE(I3587,B3587,C3587,H3587,I3587,S3587)</f>
        <v>45069L8-9_L1CDM-MLB-CLSTU4506902 Sunny (10%-30%)</v>
      </c>
      <c r="U3587">
        <f>IF(COUNTIF(T$2:T3586,T3587)&gt;=1,0,1)</f>
        <v>1</v>
      </c>
      <c r="V3587" s="26" t="s">
        <v>3809</v>
      </c>
      <c r="W3587" s="86">
        <f t="shared" si="676"/>
        <v>2023</v>
      </c>
      <c r="X3587" s="86" t="str">
        <f t="shared" si="677"/>
        <v>05</v>
      </c>
      <c r="Y3587" s="86">
        <f t="shared" si="678"/>
        <v>23</v>
      </c>
      <c r="Z3587" s="86" t="str">
        <f t="shared" si="679"/>
        <v>23</v>
      </c>
      <c r="AA3587" s="86" t="str">
        <f t="shared" si="680"/>
        <v>56</v>
      </c>
      <c r="AB3587" s="86" t="str">
        <f t="shared" si="681"/>
        <v>10</v>
      </c>
      <c r="AC3587" s="86" t="str">
        <f t="shared" ref="AC3587:AC3650" si="685">CONCATENATE(RIGHT(C3587,3),"_",H3587,"_",M3587,"_",O3587,"_",B3587,"_",W3587,X3587,Y3587,"_",R3587,"CC")</f>
        <v>CLS_TU_679x341px_15m_L8-9_L1_20230523_20CC</v>
      </c>
      <c r="AD3587" s="41" t="s">
        <v>3810</v>
      </c>
    </row>
    <row r="3588" spans="2:30" x14ac:dyDescent="0.25">
      <c r="B3588" t="s">
        <v>3876</v>
      </c>
      <c r="C3588" t="s">
        <v>3817</v>
      </c>
      <c r="D3588" s="7" t="s">
        <v>4143</v>
      </c>
      <c r="E3588" s="2" t="b">
        <v>1</v>
      </c>
      <c r="F3588" s="2" t="s">
        <v>3814</v>
      </c>
      <c r="G3588" s="7" t="s">
        <v>370</v>
      </c>
      <c r="H3588" t="s">
        <v>88</v>
      </c>
      <c r="I3588" s="53">
        <v>45069</v>
      </c>
      <c r="J3588" s="42">
        <v>26.9</v>
      </c>
      <c r="K3588" s="2" t="s">
        <v>4159</v>
      </c>
      <c r="L3588" s="79">
        <v>15.6</v>
      </c>
      <c r="M3588" s="2" t="s">
        <v>4144</v>
      </c>
      <c r="N3588" s="2" t="s">
        <v>85</v>
      </c>
      <c r="O3588" s="2" t="s">
        <v>4145</v>
      </c>
      <c r="P3588" s="2" t="str">
        <f>VLOOKUP(I3588,Period!A:B,2,FALSE)</f>
        <v>2023H1</v>
      </c>
      <c r="Q3588" s="9">
        <f t="shared" si="675"/>
        <v>15.850000000000001</v>
      </c>
      <c r="R3588" s="2">
        <f t="shared" si="682"/>
        <v>20</v>
      </c>
      <c r="S3588" t="str">
        <f t="shared" si="683"/>
        <v>02 Sunny (10%-30%)</v>
      </c>
      <c r="T3588" t="str">
        <f t="shared" si="684"/>
        <v>45069L8-9_L1CDM-MLB-CLSTU4506902 Sunny (10%-30%)</v>
      </c>
      <c r="U3588">
        <f>IF(COUNTIF(T$2:T3587,T3588)&gt;=1,0,1)</f>
        <v>0</v>
      </c>
      <c r="V3588" s="26" t="s">
        <v>3809</v>
      </c>
      <c r="W3588" s="86">
        <f t="shared" si="676"/>
        <v>2023</v>
      </c>
      <c r="X3588" s="86" t="str">
        <f t="shared" si="677"/>
        <v>05</v>
      </c>
      <c r="Y3588" s="86">
        <f t="shared" si="678"/>
        <v>23</v>
      </c>
      <c r="Z3588" s="86" t="str">
        <f t="shared" si="679"/>
        <v>23</v>
      </c>
      <c r="AA3588" s="86" t="str">
        <f t="shared" si="680"/>
        <v>55</v>
      </c>
      <c r="AB3588" s="86" t="str">
        <f t="shared" si="681"/>
        <v>46</v>
      </c>
      <c r="AC3588" s="86" t="str">
        <f t="shared" si="685"/>
        <v>CLS_TU_679x341px_15m_L8-9_L1_20230523_20CC</v>
      </c>
      <c r="AD3588" s="41" t="s">
        <v>3810</v>
      </c>
    </row>
    <row r="3589" spans="2:30" x14ac:dyDescent="0.25">
      <c r="B3589" t="s">
        <v>3876</v>
      </c>
      <c r="C3589" t="s">
        <v>3817</v>
      </c>
      <c r="D3589" s="7" t="s">
        <v>4143</v>
      </c>
      <c r="E3589" s="2" t="b">
        <v>1</v>
      </c>
      <c r="F3589" s="2" t="s">
        <v>3814</v>
      </c>
      <c r="G3589" s="7" t="s">
        <v>370</v>
      </c>
      <c r="H3589" t="s">
        <v>88</v>
      </c>
      <c r="I3589" s="53">
        <v>45062</v>
      </c>
      <c r="J3589" s="42">
        <v>26.9</v>
      </c>
      <c r="K3589" s="2" t="s">
        <v>4160</v>
      </c>
      <c r="L3589" s="79">
        <v>33.700000000000003</v>
      </c>
      <c r="M3589" s="2" t="s">
        <v>4144</v>
      </c>
      <c r="N3589" s="2" t="s">
        <v>85</v>
      </c>
      <c r="O3589" s="2" t="s">
        <v>4145</v>
      </c>
      <c r="P3589" s="2" t="str">
        <f>VLOOKUP(I3589,Period!A:B,2,FALSE)</f>
        <v>2023H1</v>
      </c>
      <c r="Q3589" s="9">
        <f t="shared" si="675"/>
        <v>33.700000000000003</v>
      </c>
      <c r="R3589" s="2">
        <f t="shared" si="682"/>
        <v>40</v>
      </c>
      <c r="S3589" t="str">
        <f t="shared" si="683"/>
        <v>03 Cloudy (40%-90%)</v>
      </c>
      <c r="T3589" t="str">
        <f t="shared" si="684"/>
        <v>45062L8-9_L1CDM-MLB-CLSTU4506203 Cloudy (40%-90%)</v>
      </c>
      <c r="U3589">
        <f>IF(COUNTIF(T$2:T3588,T3589)&gt;=1,0,1)</f>
        <v>1</v>
      </c>
      <c r="V3589" s="26" t="s">
        <v>3809</v>
      </c>
      <c r="W3589" s="86">
        <f t="shared" si="676"/>
        <v>2023</v>
      </c>
      <c r="X3589" s="86" t="str">
        <f t="shared" si="677"/>
        <v>05</v>
      </c>
      <c r="Y3589" s="86">
        <f t="shared" si="678"/>
        <v>16</v>
      </c>
      <c r="Z3589" s="86" t="str">
        <f t="shared" si="679"/>
        <v>23</v>
      </c>
      <c r="AA3589" s="86" t="str">
        <f t="shared" si="680"/>
        <v>49</v>
      </c>
      <c r="AB3589" s="86" t="str">
        <f t="shared" si="681"/>
        <v>57</v>
      </c>
      <c r="AC3589" s="86" t="str">
        <f t="shared" si="685"/>
        <v>CLS_TU_679x341px_15m_L8-9_L1_20230516_40CC</v>
      </c>
      <c r="AD3589" s="41" t="s">
        <v>3810</v>
      </c>
    </row>
    <row r="3590" spans="2:30" x14ac:dyDescent="0.25">
      <c r="B3590" t="s">
        <v>3876</v>
      </c>
      <c r="C3590" t="s">
        <v>3817</v>
      </c>
      <c r="D3590" s="7" t="s">
        <v>4143</v>
      </c>
      <c r="E3590" s="2" t="b">
        <v>1</v>
      </c>
      <c r="F3590" s="2" t="s">
        <v>3814</v>
      </c>
      <c r="G3590" s="7" t="s">
        <v>370</v>
      </c>
      <c r="H3590" t="s">
        <v>88</v>
      </c>
      <c r="I3590" s="57">
        <v>45061</v>
      </c>
      <c r="J3590" s="56">
        <v>27.1</v>
      </c>
      <c r="K3590" s="2" t="s">
        <v>4161</v>
      </c>
      <c r="L3590" s="80">
        <v>13</v>
      </c>
      <c r="M3590" s="2" t="s">
        <v>4144</v>
      </c>
      <c r="N3590" s="2" t="s">
        <v>85</v>
      </c>
      <c r="O3590" s="2" t="s">
        <v>4145</v>
      </c>
      <c r="P3590" s="2" t="str">
        <f>VLOOKUP(I3590,Period!A:B,2,FALSE)</f>
        <v>2023H1</v>
      </c>
      <c r="Q3590" s="9">
        <f t="shared" si="675"/>
        <v>14.55</v>
      </c>
      <c r="R3590" s="2">
        <f t="shared" si="682"/>
        <v>20</v>
      </c>
      <c r="S3590" t="str">
        <f t="shared" si="683"/>
        <v>02 Sunny (10%-30%)</v>
      </c>
      <c r="T3590" t="str">
        <f t="shared" si="684"/>
        <v>45061L8-9_L1CDM-MLB-CLSTU4506102 Sunny (10%-30%)</v>
      </c>
      <c r="U3590">
        <f>IF(COUNTIF(T$2:T3589,T3590)&gt;=1,0,1)</f>
        <v>1</v>
      </c>
      <c r="V3590" s="26" t="s">
        <v>3809</v>
      </c>
      <c r="W3590" s="86">
        <f t="shared" si="676"/>
        <v>2023</v>
      </c>
      <c r="X3590" s="86" t="str">
        <f t="shared" si="677"/>
        <v>05</v>
      </c>
      <c r="Y3590" s="86">
        <f t="shared" si="678"/>
        <v>15</v>
      </c>
      <c r="Z3590" s="86" t="str">
        <f t="shared" si="679"/>
        <v>23</v>
      </c>
      <c r="AA3590" s="86" t="str">
        <f t="shared" si="680"/>
        <v>56</v>
      </c>
      <c r="AB3590" s="86" t="str">
        <f t="shared" si="681"/>
        <v>28</v>
      </c>
      <c r="AC3590" s="86" t="str">
        <f t="shared" si="685"/>
        <v>CLS_TU_679x341px_15m_L8-9_L1_20230515_20CC</v>
      </c>
      <c r="AD3590" s="41" t="s">
        <v>3810</v>
      </c>
    </row>
    <row r="3591" spans="2:30" x14ac:dyDescent="0.25">
      <c r="B3591" t="s">
        <v>3876</v>
      </c>
      <c r="C3591" t="s">
        <v>3817</v>
      </c>
      <c r="D3591" s="7" t="s">
        <v>4143</v>
      </c>
      <c r="E3591" s="2" t="b">
        <v>1</v>
      </c>
      <c r="F3591" s="2" t="s">
        <v>3814</v>
      </c>
      <c r="G3591" s="7" t="s">
        <v>370</v>
      </c>
      <c r="H3591" t="s">
        <v>88</v>
      </c>
      <c r="I3591" s="57">
        <v>45061</v>
      </c>
      <c r="J3591" s="56">
        <v>28.5</v>
      </c>
      <c r="K3591" s="2" t="s">
        <v>4162</v>
      </c>
      <c r="L3591" s="80">
        <v>16.100000000000001</v>
      </c>
      <c r="M3591" s="2" t="s">
        <v>4144</v>
      </c>
      <c r="N3591" s="2" t="s">
        <v>85</v>
      </c>
      <c r="O3591" s="2" t="s">
        <v>4145</v>
      </c>
      <c r="P3591" s="2" t="str">
        <f>VLOOKUP(I3591,Period!A:B,2,FALSE)</f>
        <v>2023H1</v>
      </c>
      <c r="Q3591" s="9">
        <f t="shared" si="675"/>
        <v>14.55</v>
      </c>
      <c r="R3591" s="2">
        <f t="shared" si="682"/>
        <v>20</v>
      </c>
      <c r="S3591" t="str">
        <f t="shared" si="683"/>
        <v>02 Sunny (10%-30%)</v>
      </c>
      <c r="T3591" t="str">
        <f t="shared" si="684"/>
        <v>45061L8-9_L1CDM-MLB-CLSTU4506102 Sunny (10%-30%)</v>
      </c>
      <c r="U3591">
        <f>IF(COUNTIF(T$2:T3590,T3591)&gt;=1,0,1)</f>
        <v>0</v>
      </c>
      <c r="V3591" s="26" t="s">
        <v>3809</v>
      </c>
      <c r="W3591" s="86">
        <f t="shared" si="676"/>
        <v>2023</v>
      </c>
      <c r="X3591" s="86" t="str">
        <f t="shared" si="677"/>
        <v>05</v>
      </c>
      <c r="Y3591" s="86">
        <f t="shared" si="678"/>
        <v>15</v>
      </c>
      <c r="Z3591" s="86" t="str">
        <f t="shared" si="679"/>
        <v>23</v>
      </c>
      <c r="AA3591" s="86" t="str">
        <f t="shared" si="680"/>
        <v>56</v>
      </c>
      <c r="AB3591" s="86" t="str">
        <f t="shared" si="681"/>
        <v>05</v>
      </c>
      <c r="AC3591" s="86" t="str">
        <f t="shared" si="685"/>
        <v>CLS_TU_679x341px_15m_L8-9_L1_20230515_20CC</v>
      </c>
      <c r="AD3591" s="41" t="s">
        <v>3810</v>
      </c>
    </row>
    <row r="3592" spans="2:30" x14ac:dyDescent="0.25">
      <c r="B3592" t="s">
        <v>3876</v>
      </c>
      <c r="C3592" t="s">
        <v>3817</v>
      </c>
      <c r="D3592" s="7" t="s">
        <v>4143</v>
      </c>
      <c r="E3592" s="2" t="b">
        <v>1</v>
      </c>
      <c r="F3592" s="2" t="s">
        <v>3814</v>
      </c>
      <c r="G3592" s="7" t="s">
        <v>370</v>
      </c>
      <c r="H3592" t="s">
        <v>88</v>
      </c>
      <c r="I3592" s="57">
        <v>45054</v>
      </c>
      <c r="J3592" s="56">
        <v>28.7</v>
      </c>
      <c r="K3592" s="2" t="s">
        <v>4163</v>
      </c>
      <c r="L3592" s="80">
        <v>24.1</v>
      </c>
      <c r="M3592" s="2" t="s">
        <v>4144</v>
      </c>
      <c r="N3592" s="2" t="s">
        <v>85</v>
      </c>
      <c r="O3592" s="2" t="s">
        <v>4145</v>
      </c>
      <c r="P3592" s="2" t="str">
        <f>VLOOKUP(I3592,Period!A:B,2,FALSE)</f>
        <v>2023H1</v>
      </c>
      <c r="Q3592" s="9">
        <f t="shared" si="675"/>
        <v>24.1</v>
      </c>
      <c r="R3592" s="2">
        <f t="shared" si="682"/>
        <v>30</v>
      </c>
      <c r="S3592" t="str">
        <f t="shared" si="683"/>
        <v>02 Sunny (10%-30%)</v>
      </c>
      <c r="T3592" t="str">
        <f t="shared" si="684"/>
        <v>45054L8-9_L1CDM-MLB-CLSTU4505402 Sunny (10%-30%)</v>
      </c>
      <c r="U3592">
        <f>IF(COUNTIF(T$2:T3591,T3592)&gt;=1,0,1)</f>
        <v>1</v>
      </c>
      <c r="V3592" s="26" t="s">
        <v>3809</v>
      </c>
      <c r="W3592" s="86">
        <f t="shared" si="676"/>
        <v>2023</v>
      </c>
      <c r="X3592" s="86" t="str">
        <f t="shared" si="677"/>
        <v>05</v>
      </c>
      <c r="Y3592" s="86" t="str">
        <f t="shared" si="678"/>
        <v>08</v>
      </c>
      <c r="Z3592" s="86" t="str">
        <f t="shared" si="679"/>
        <v>23</v>
      </c>
      <c r="AA3592" s="86" t="str">
        <f t="shared" si="680"/>
        <v>50</v>
      </c>
      <c r="AB3592" s="86" t="str">
        <f t="shared" si="681"/>
        <v>20</v>
      </c>
      <c r="AC3592" s="86" t="str">
        <f t="shared" si="685"/>
        <v>CLS_TU_679x341px_15m_L8-9_L1_20230508_30CC</v>
      </c>
      <c r="AD3592" s="41" t="s">
        <v>3810</v>
      </c>
    </row>
    <row r="3593" spans="2:30" x14ac:dyDescent="0.25">
      <c r="B3593" t="s">
        <v>3876</v>
      </c>
      <c r="C3593" t="s">
        <v>3817</v>
      </c>
      <c r="D3593" s="7" t="s">
        <v>4143</v>
      </c>
      <c r="E3593" s="2" t="b">
        <v>1</v>
      </c>
      <c r="F3593" s="2" t="s">
        <v>3814</v>
      </c>
      <c r="G3593" s="7" t="s">
        <v>370</v>
      </c>
      <c r="H3593" t="s">
        <v>88</v>
      </c>
      <c r="I3593" s="53">
        <v>45053</v>
      </c>
      <c r="J3593" s="42">
        <v>28.9</v>
      </c>
      <c r="K3593" s="2" t="s">
        <v>4164</v>
      </c>
      <c r="L3593" s="79">
        <v>30.2</v>
      </c>
      <c r="M3593" s="2" t="s">
        <v>4144</v>
      </c>
      <c r="N3593" s="2" t="s">
        <v>85</v>
      </c>
      <c r="O3593" s="2" t="s">
        <v>4145</v>
      </c>
      <c r="P3593" s="2" t="str">
        <f>VLOOKUP(I3593,Period!A:B,2,FALSE)</f>
        <v>2023H1</v>
      </c>
      <c r="Q3593" s="9">
        <f t="shared" si="675"/>
        <v>16.149999999999999</v>
      </c>
      <c r="R3593" s="2">
        <f t="shared" si="682"/>
        <v>20</v>
      </c>
      <c r="S3593" t="str">
        <f t="shared" si="683"/>
        <v>02 Sunny (10%-30%)</v>
      </c>
      <c r="T3593" t="str">
        <f t="shared" si="684"/>
        <v>45053L8-9_L1CDM-MLB-CLSTU4505302 Sunny (10%-30%)</v>
      </c>
      <c r="U3593">
        <f>IF(COUNTIF(T$2:T3592,T3593)&gt;=1,0,1)</f>
        <v>1</v>
      </c>
      <c r="V3593" s="26" t="s">
        <v>3809</v>
      </c>
      <c r="W3593" s="86">
        <f t="shared" si="676"/>
        <v>2023</v>
      </c>
      <c r="X3593" s="86" t="str">
        <f t="shared" si="677"/>
        <v>05</v>
      </c>
      <c r="Y3593" s="86" t="str">
        <f t="shared" si="678"/>
        <v>07</v>
      </c>
      <c r="Z3593" s="86" t="str">
        <f t="shared" si="679"/>
        <v>23</v>
      </c>
      <c r="AA3593" s="86" t="str">
        <f t="shared" si="680"/>
        <v>56</v>
      </c>
      <c r="AB3593" s="86" t="str">
        <f t="shared" si="681"/>
        <v>15</v>
      </c>
      <c r="AC3593" s="86" t="str">
        <f t="shared" si="685"/>
        <v>CLS_TU_679x341px_15m_L8-9_L1_20230507_20CC</v>
      </c>
      <c r="AD3593" s="41" t="s">
        <v>3810</v>
      </c>
    </row>
    <row r="3594" spans="2:30" x14ac:dyDescent="0.25">
      <c r="B3594" t="s">
        <v>3876</v>
      </c>
      <c r="C3594" t="s">
        <v>3817</v>
      </c>
      <c r="D3594" s="7" t="s">
        <v>4143</v>
      </c>
      <c r="E3594" s="2" t="b">
        <v>1</v>
      </c>
      <c r="F3594" s="2" t="s">
        <v>3814</v>
      </c>
      <c r="G3594" s="7" t="s">
        <v>370</v>
      </c>
      <c r="H3594" t="s">
        <v>88</v>
      </c>
      <c r="I3594" s="53">
        <v>45053</v>
      </c>
      <c r="J3594" s="42">
        <v>30.2</v>
      </c>
      <c r="K3594" s="2" t="s">
        <v>4165</v>
      </c>
      <c r="L3594" s="79">
        <v>2.1</v>
      </c>
      <c r="M3594" s="2" t="s">
        <v>4144</v>
      </c>
      <c r="N3594" s="2" t="s">
        <v>85</v>
      </c>
      <c r="O3594" s="2" t="s">
        <v>4145</v>
      </c>
      <c r="P3594" s="2" t="str">
        <f>VLOOKUP(I3594,Period!A:B,2,FALSE)</f>
        <v>2023H1</v>
      </c>
      <c r="Q3594" s="9">
        <f t="shared" si="675"/>
        <v>16.149999999999999</v>
      </c>
      <c r="R3594" s="2">
        <f t="shared" si="682"/>
        <v>20</v>
      </c>
      <c r="S3594" t="str">
        <f t="shared" si="683"/>
        <v>02 Sunny (10%-30%)</v>
      </c>
      <c r="T3594" t="str">
        <f t="shared" si="684"/>
        <v>45053L8-9_L1CDM-MLB-CLSTU4505302 Sunny (10%-30%)</v>
      </c>
      <c r="U3594">
        <f>IF(COUNTIF(T$2:T3593,T3594)&gt;=1,0,1)</f>
        <v>0</v>
      </c>
      <c r="V3594" s="26" t="s">
        <v>3809</v>
      </c>
      <c r="W3594" s="86">
        <f t="shared" si="676"/>
        <v>2023</v>
      </c>
      <c r="X3594" s="86" t="str">
        <f t="shared" si="677"/>
        <v>05</v>
      </c>
      <c r="Y3594" s="86" t="str">
        <f t="shared" si="678"/>
        <v>07</v>
      </c>
      <c r="Z3594" s="86" t="str">
        <f t="shared" si="679"/>
        <v>23</v>
      </c>
      <c r="AA3594" s="86" t="str">
        <f t="shared" si="680"/>
        <v>55</v>
      </c>
      <c r="AB3594" s="86" t="str">
        <f t="shared" si="681"/>
        <v>51</v>
      </c>
      <c r="AC3594" s="86" t="str">
        <f t="shared" si="685"/>
        <v>CLS_TU_679x341px_15m_L8-9_L1_20230507_20CC</v>
      </c>
      <c r="AD3594" s="41" t="s">
        <v>3810</v>
      </c>
    </row>
    <row r="3595" spans="2:30" x14ac:dyDescent="0.25">
      <c r="B3595" t="s">
        <v>3876</v>
      </c>
      <c r="C3595" t="s">
        <v>3817</v>
      </c>
      <c r="D3595" s="7" t="s">
        <v>4143</v>
      </c>
      <c r="E3595" s="2" t="b">
        <v>1</v>
      </c>
      <c r="F3595" s="2" t="s">
        <v>3814</v>
      </c>
      <c r="G3595" s="7" t="s">
        <v>370</v>
      </c>
      <c r="H3595" t="s">
        <v>88</v>
      </c>
      <c r="I3595" s="53">
        <v>45046</v>
      </c>
      <c r="J3595" s="42">
        <v>30.6</v>
      </c>
      <c r="K3595" s="2" t="s">
        <v>4149</v>
      </c>
      <c r="L3595" s="79">
        <v>73.599999999999994</v>
      </c>
      <c r="M3595" s="2" t="s">
        <v>4144</v>
      </c>
      <c r="N3595" s="2" t="s">
        <v>85</v>
      </c>
      <c r="O3595" s="2" t="s">
        <v>4145</v>
      </c>
      <c r="P3595" s="2" t="str">
        <f>VLOOKUP(I3595,Period!A:B,2,FALSE)</f>
        <v>2023H1</v>
      </c>
      <c r="Q3595" s="9">
        <f t="shared" si="675"/>
        <v>73.599999999999994</v>
      </c>
      <c r="R3595" s="2">
        <f t="shared" si="682"/>
        <v>80</v>
      </c>
      <c r="S3595" t="str">
        <f t="shared" si="683"/>
        <v>03 Cloudy (40%-90%)</v>
      </c>
      <c r="T3595" t="str">
        <f t="shared" si="684"/>
        <v>45046L8-9_L1CDM-MLB-CLSTU4504603 Cloudy (40%-90%)</v>
      </c>
      <c r="U3595">
        <f>IF(COUNTIF(T$2:T3594,T3595)&gt;=1,0,1)</f>
        <v>1</v>
      </c>
      <c r="V3595" s="26" t="s">
        <v>3809</v>
      </c>
      <c r="W3595" s="86">
        <f t="shared" si="676"/>
        <v>2023</v>
      </c>
      <c r="X3595" s="86" t="str">
        <f t="shared" si="677"/>
        <v>04</v>
      </c>
      <c r="Y3595" s="86">
        <f t="shared" si="678"/>
        <v>30</v>
      </c>
      <c r="Z3595" s="86" t="str">
        <f t="shared" si="679"/>
        <v>23</v>
      </c>
      <c r="AA3595" s="86" t="str">
        <f t="shared" si="680"/>
        <v>50</v>
      </c>
      <c r="AB3595" s="86" t="str">
        <f t="shared" si="681"/>
        <v>10</v>
      </c>
      <c r="AC3595" s="86" t="str">
        <f t="shared" si="685"/>
        <v>CLS_TU_679x341px_15m_L8-9_L1_20230430_80CC</v>
      </c>
      <c r="AD3595" s="41" t="s">
        <v>3810</v>
      </c>
    </row>
    <row r="3596" spans="2:30" x14ac:dyDescent="0.25">
      <c r="B3596" t="s">
        <v>3876</v>
      </c>
      <c r="C3596" t="s">
        <v>3817</v>
      </c>
      <c r="D3596" s="7" t="s">
        <v>4143</v>
      </c>
      <c r="E3596" s="2" t="b">
        <v>1</v>
      </c>
      <c r="F3596" s="2" t="s">
        <v>3814</v>
      </c>
      <c r="G3596" s="7" t="s">
        <v>370</v>
      </c>
      <c r="H3596" t="s">
        <v>88</v>
      </c>
      <c r="I3596" s="57">
        <v>45045</v>
      </c>
      <c r="J3596" s="56">
        <v>30.8</v>
      </c>
      <c r="K3596" s="2" t="s">
        <v>4166</v>
      </c>
      <c r="L3596" s="80">
        <v>85.1</v>
      </c>
      <c r="M3596" s="2" t="s">
        <v>4144</v>
      </c>
      <c r="N3596" s="2" t="s">
        <v>85</v>
      </c>
      <c r="O3596" s="2" t="s">
        <v>4145</v>
      </c>
      <c r="P3596" s="2" t="str">
        <f>VLOOKUP(I3596,Period!A:B,2,FALSE)</f>
        <v>2023H1</v>
      </c>
      <c r="Q3596" s="9">
        <f t="shared" si="675"/>
        <v>58.349999999999994</v>
      </c>
      <c r="R3596" s="2">
        <f t="shared" si="682"/>
        <v>60</v>
      </c>
      <c r="S3596" t="str">
        <f t="shared" si="683"/>
        <v>03 Cloudy (40%-90%)</v>
      </c>
      <c r="T3596" t="str">
        <f t="shared" si="684"/>
        <v>45045L8-9_L1CDM-MLB-CLSTU4504503 Cloudy (40%-90%)</v>
      </c>
      <c r="U3596">
        <f>IF(COUNTIF(T$2:T3595,T3596)&gt;=1,0,1)</f>
        <v>1</v>
      </c>
      <c r="V3596" s="26" t="s">
        <v>3809</v>
      </c>
      <c r="W3596" s="86">
        <f t="shared" si="676"/>
        <v>2023</v>
      </c>
      <c r="X3596" s="86" t="str">
        <f t="shared" si="677"/>
        <v>04</v>
      </c>
      <c r="Y3596" s="86">
        <f t="shared" si="678"/>
        <v>29</v>
      </c>
      <c r="Z3596" s="86" t="str">
        <f t="shared" si="679"/>
        <v>23</v>
      </c>
      <c r="AA3596" s="86" t="str">
        <f t="shared" si="680"/>
        <v>56</v>
      </c>
      <c r="AB3596" s="86" t="str">
        <f t="shared" si="681"/>
        <v>37</v>
      </c>
      <c r="AC3596" s="86" t="str">
        <f t="shared" si="685"/>
        <v>CLS_TU_679x341px_15m_L8-9_L1_20230429_60CC</v>
      </c>
      <c r="AD3596" s="41" t="s">
        <v>3810</v>
      </c>
    </row>
    <row r="3597" spans="2:30" x14ac:dyDescent="0.25">
      <c r="B3597" t="s">
        <v>3876</v>
      </c>
      <c r="C3597" t="s">
        <v>3817</v>
      </c>
      <c r="D3597" s="7" t="s">
        <v>4143</v>
      </c>
      <c r="E3597" s="2" t="b">
        <v>1</v>
      </c>
      <c r="F3597" s="2" t="s">
        <v>3814</v>
      </c>
      <c r="G3597" s="7" t="s">
        <v>370</v>
      </c>
      <c r="H3597" t="s">
        <v>88</v>
      </c>
      <c r="I3597" s="57">
        <v>45045</v>
      </c>
      <c r="J3597" s="56">
        <v>32.1</v>
      </c>
      <c r="K3597" s="2" t="s">
        <v>4167</v>
      </c>
      <c r="L3597" s="80">
        <v>31.6</v>
      </c>
      <c r="M3597" s="2" t="s">
        <v>4144</v>
      </c>
      <c r="N3597" s="2" t="s">
        <v>85</v>
      </c>
      <c r="O3597" s="2" t="s">
        <v>4145</v>
      </c>
      <c r="P3597" s="2" t="str">
        <f>VLOOKUP(I3597,Period!A:B,2,FALSE)</f>
        <v>2023H1</v>
      </c>
      <c r="Q3597" s="9">
        <f t="shared" si="675"/>
        <v>58.349999999999994</v>
      </c>
      <c r="R3597" s="2">
        <f t="shared" si="682"/>
        <v>60</v>
      </c>
      <c r="S3597" t="str">
        <f t="shared" si="683"/>
        <v>03 Cloudy (40%-90%)</v>
      </c>
      <c r="T3597" t="str">
        <f t="shared" si="684"/>
        <v>45045L8-9_L1CDM-MLB-CLSTU4504503 Cloudy (40%-90%)</v>
      </c>
      <c r="U3597">
        <f>IF(COUNTIF(T$2:T3596,T3597)&gt;=1,0,1)</f>
        <v>0</v>
      </c>
      <c r="V3597" s="26" t="s">
        <v>3809</v>
      </c>
      <c r="W3597" s="86">
        <f t="shared" si="676"/>
        <v>2023</v>
      </c>
      <c r="X3597" s="86" t="str">
        <f t="shared" si="677"/>
        <v>04</v>
      </c>
      <c r="Y3597" s="86">
        <f t="shared" si="678"/>
        <v>29</v>
      </c>
      <c r="Z3597" s="86" t="str">
        <f t="shared" si="679"/>
        <v>23</v>
      </c>
      <c r="AA3597" s="86" t="str">
        <f t="shared" si="680"/>
        <v>56</v>
      </c>
      <c r="AB3597" s="86" t="str">
        <f t="shared" si="681"/>
        <v>13</v>
      </c>
      <c r="AC3597" s="86" t="str">
        <f t="shared" si="685"/>
        <v>CLS_TU_679x341px_15m_L8-9_L1_20230429_60CC</v>
      </c>
      <c r="AD3597" s="41" t="s">
        <v>3810</v>
      </c>
    </row>
    <row r="3598" spans="2:30" x14ac:dyDescent="0.25">
      <c r="B3598" t="s">
        <v>3876</v>
      </c>
      <c r="C3598" t="s">
        <v>3817</v>
      </c>
      <c r="D3598" s="7" t="s">
        <v>4143</v>
      </c>
      <c r="E3598" s="2" t="b">
        <v>1</v>
      </c>
      <c r="F3598" s="2" t="s">
        <v>3814</v>
      </c>
      <c r="G3598" s="7" t="s">
        <v>370</v>
      </c>
      <c r="H3598" t="s">
        <v>88</v>
      </c>
      <c r="I3598" s="57">
        <v>45038</v>
      </c>
      <c r="J3598" s="56">
        <v>32.700000000000003</v>
      </c>
      <c r="K3598" s="2" t="s">
        <v>4168</v>
      </c>
      <c r="L3598" s="80">
        <v>79.599999999999994</v>
      </c>
      <c r="M3598" s="2" t="s">
        <v>4144</v>
      </c>
      <c r="N3598" s="2" t="s">
        <v>85</v>
      </c>
      <c r="O3598" s="2" t="s">
        <v>4145</v>
      </c>
      <c r="P3598" s="2" t="str">
        <f>VLOOKUP(I3598,Period!A:B,2,FALSE)</f>
        <v>2023H1</v>
      </c>
      <c r="Q3598" s="9">
        <f t="shared" si="675"/>
        <v>79.599999999999994</v>
      </c>
      <c r="R3598" s="2">
        <f t="shared" si="682"/>
        <v>80</v>
      </c>
      <c r="S3598" t="str">
        <f t="shared" si="683"/>
        <v>03 Cloudy (40%-90%)</v>
      </c>
      <c r="T3598" t="str">
        <f t="shared" si="684"/>
        <v>45038L8-9_L1CDM-MLB-CLSTU4503803 Cloudy (40%-90%)</v>
      </c>
      <c r="U3598">
        <f>IF(COUNTIF(T$2:T3597,T3598)&gt;=1,0,1)</f>
        <v>1</v>
      </c>
      <c r="V3598" s="26" t="s">
        <v>3809</v>
      </c>
      <c r="W3598" s="86">
        <f t="shared" si="676"/>
        <v>2023</v>
      </c>
      <c r="X3598" s="86" t="str">
        <f t="shared" si="677"/>
        <v>04</v>
      </c>
      <c r="Y3598" s="86">
        <f t="shared" si="678"/>
        <v>22</v>
      </c>
      <c r="Z3598" s="86" t="str">
        <f t="shared" si="679"/>
        <v>23</v>
      </c>
      <c r="AA3598" s="86" t="str">
        <f t="shared" si="680"/>
        <v>50</v>
      </c>
      <c r="AB3598" s="86" t="str">
        <f t="shared" si="681"/>
        <v>32</v>
      </c>
      <c r="AC3598" s="86" t="str">
        <f t="shared" si="685"/>
        <v>CLS_TU_679x341px_15m_L8-9_L1_20230422_80CC</v>
      </c>
      <c r="AD3598" s="41" t="s">
        <v>3810</v>
      </c>
    </row>
    <row r="3599" spans="2:30" x14ac:dyDescent="0.25">
      <c r="B3599" t="s">
        <v>3876</v>
      </c>
      <c r="C3599" t="s">
        <v>3817</v>
      </c>
      <c r="D3599" s="7" t="s">
        <v>4143</v>
      </c>
      <c r="E3599" s="2" t="b">
        <v>1</v>
      </c>
      <c r="F3599" s="2" t="s">
        <v>3814</v>
      </c>
      <c r="G3599" s="7" t="s">
        <v>370</v>
      </c>
      <c r="H3599" t="s">
        <v>88</v>
      </c>
      <c r="I3599" s="53">
        <v>45030</v>
      </c>
      <c r="J3599" s="42">
        <v>34.799999999999997</v>
      </c>
      <c r="K3599" s="2" t="s">
        <v>4169</v>
      </c>
      <c r="L3599" s="79">
        <v>29.4</v>
      </c>
      <c r="M3599" s="2" t="s">
        <v>4144</v>
      </c>
      <c r="N3599" s="2" t="s">
        <v>85</v>
      </c>
      <c r="O3599" s="2" t="s">
        <v>4145</v>
      </c>
      <c r="P3599" s="2" t="str">
        <f>VLOOKUP(I3599,Period!A:B,2,FALSE)</f>
        <v>2023H1</v>
      </c>
      <c r="Q3599" s="9">
        <f t="shared" si="675"/>
        <v>29.4</v>
      </c>
      <c r="R3599" s="2">
        <f t="shared" ref="R3599:R3620" si="686">ROUNDUP(Q3599/10,0)*10</f>
        <v>30</v>
      </c>
      <c r="S3599" t="str">
        <f t="shared" si="683"/>
        <v>02 Sunny (10%-30%)</v>
      </c>
      <c r="T3599" t="str">
        <f t="shared" ref="T3599:T3620" si="687">CONCATENATE(I3599,B3599,C3599,H3599,I3599,S3599)</f>
        <v>45030L8-9_L1CDM-MLB-CLSTU4503002 Sunny (10%-30%)</v>
      </c>
      <c r="U3599">
        <f>IF(COUNTIF(T$2:T3598,T3599)&gt;=1,0,1)</f>
        <v>1</v>
      </c>
      <c r="V3599" s="26" t="s">
        <v>3809</v>
      </c>
      <c r="W3599" s="86">
        <f t="shared" si="676"/>
        <v>2023</v>
      </c>
      <c r="X3599" s="86" t="str">
        <f t="shared" si="677"/>
        <v>04</v>
      </c>
      <c r="Y3599" s="86">
        <f t="shared" si="678"/>
        <v>14</v>
      </c>
      <c r="Z3599" s="86" t="str">
        <f t="shared" si="679"/>
        <v>23</v>
      </c>
      <c r="AA3599" s="86" t="str">
        <f t="shared" si="680"/>
        <v>50</v>
      </c>
      <c r="AB3599" s="86" t="str">
        <f t="shared" si="681"/>
        <v>14</v>
      </c>
      <c r="AC3599" s="86" t="str">
        <f t="shared" si="685"/>
        <v>CLS_TU_679x341px_15m_L8-9_L1_20230414_30CC</v>
      </c>
      <c r="AD3599" s="41" t="s">
        <v>3810</v>
      </c>
    </row>
    <row r="3600" spans="2:30" x14ac:dyDescent="0.25">
      <c r="B3600" t="s">
        <v>3876</v>
      </c>
      <c r="C3600" t="s">
        <v>3817</v>
      </c>
      <c r="D3600" s="7" t="s">
        <v>4143</v>
      </c>
      <c r="E3600" s="2" t="b">
        <v>1</v>
      </c>
      <c r="F3600" s="2" t="s">
        <v>3814</v>
      </c>
      <c r="G3600" s="7" t="s">
        <v>370</v>
      </c>
      <c r="H3600" t="s">
        <v>88</v>
      </c>
      <c r="I3600" s="57">
        <v>45029</v>
      </c>
      <c r="J3600" s="56">
        <v>35.1</v>
      </c>
      <c r="K3600" s="2" t="s">
        <v>4170</v>
      </c>
      <c r="L3600" s="80">
        <v>18.100000000000001</v>
      </c>
      <c r="M3600" s="2" t="s">
        <v>4144</v>
      </c>
      <c r="N3600" s="2" t="s">
        <v>85</v>
      </c>
      <c r="O3600" s="2" t="s">
        <v>4145</v>
      </c>
      <c r="P3600" s="2" t="str">
        <f>VLOOKUP(I3600,Period!A:B,2,FALSE)</f>
        <v>2023H1</v>
      </c>
      <c r="Q3600" s="9">
        <f t="shared" si="675"/>
        <v>14.350000000000001</v>
      </c>
      <c r="R3600" s="2">
        <f t="shared" si="686"/>
        <v>20</v>
      </c>
      <c r="S3600" t="str">
        <f t="shared" si="683"/>
        <v>02 Sunny (10%-30%)</v>
      </c>
      <c r="T3600" t="str">
        <f t="shared" si="687"/>
        <v>45029L8-9_L1CDM-MLB-CLSTU4502902 Sunny (10%-30%)</v>
      </c>
      <c r="U3600">
        <f>IF(COUNTIF(T$2:T3599,T3600)&gt;=1,0,1)</f>
        <v>1</v>
      </c>
      <c r="V3600" s="26" t="s">
        <v>3809</v>
      </c>
      <c r="W3600" s="86">
        <f t="shared" si="676"/>
        <v>2023</v>
      </c>
      <c r="X3600" s="86" t="str">
        <f t="shared" si="677"/>
        <v>04</v>
      </c>
      <c r="Y3600" s="86">
        <f t="shared" si="678"/>
        <v>13</v>
      </c>
      <c r="Z3600" s="86" t="str">
        <f t="shared" si="679"/>
        <v>23</v>
      </c>
      <c r="AA3600" s="86" t="str">
        <f t="shared" si="680"/>
        <v>56</v>
      </c>
      <c r="AB3600" s="86" t="str">
        <f t="shared" si="681"/>
        <v>43</v>
      </c>
      <c r="AC3600" s="86" t="str">
        <f t="shared" si="685"/>
        <v>CLS_TU_679x341px_15m_L8-9_L1_20230413_20CC</v>
      </c>
      <c r="AD3600" s="41" t="s">
        <v>3810</v>
      </c>
    </row>
    <row r="3601" spans="2:30" x14ac:dyDescent="0.25">
      <c r="B3601" t="s">
        <v>3876</v>
      </c>
      <c r="C3601" t="s">
        <v>3817</v>
      </c>
      <c r="D3601" s="7" t="s">
        <v>4143</v>
      </c>
      <c r="E3601" s="2" t="b">
        <v>1</v>
      </c>
      <c r="F3601" s="2" t="s">
        <v>3814</v>
      </c>
      <c r="G3601" s="7" t="s">
        <v>370</v>
      </c>
      <c r="H3601" t="s">
        <v>88</v>
      </c>
      <c r="I3601" s="57">
        <v>45029</v>
      </c>
      <c r="J3601" s="56">
        <v>36.299999999999997</v>
      </c>
      <c r="K3601" s="2" t="s">
        <v>4171</v>
      </c>
      <c r="L3601" s="80">
        <v>10.6</v>
      </c>
      <c r="M3601" s="2" t="s">
        <v>4144</v>
      </c>
      <c r="N3601" s="2" t="s">
        <v>85</v>
      </c>
      <c r="O3601" s="2" t="s">
        <v>4145</v>
      </c>
      <c r="P3601" s="2" t="str">
        <f>VLOOKUP(I3601,Period!A:B,2,FALSE)</f>
        <v>2023H1</v>
      </c>
      <c r="Q3601" s="9">
        <f t="shared" si="675"/>
        <v>14.350000000000001</v>
      </c>
      <c r="R3601" s="2">
        <f t="shared" si="686"/>
        <v>20</v>
      </c>
      <c r="S3601" t="str">
        <f t="shared" si="683"/>
        <v>02 Sunny (10%-30%)</v>
      </c>
      <c r="T3601" t="str">
        <f t="shared" si="687"/>
        <v>45029L8-9_L1CDM-MLB-CLSTU4502902 Sunny (10%-30%)</v>
      </c>
      <c r="U3601">
        <f>IF(COUNTIF(T$2:T3600,T3601)&gt;=1,0,1)</f>
        <v>0</v>
      </c>
      <c r="V3601" s="26" t="s">
        <v>3809</v>
      </c>
      <c r="W3601" s="86">
        <f t="shared" si="676"/>
        <v>2023</v>
      </c>
      <c r="X3601" s="86" t="str">
        <f t="shared" si="677"/>
        <v>04</v>
      </c>
      <c r="Y3601" s="86">
        <f t="shared" si="678"/>
        <v>13</v>
      </c>
      <c r="Z3601" s="86" t="str">
        <f t="shared" si="679"/>
        <v>23</v>
      </c>
      <c r="AA3601" s="86" t="str">
        <f t="shared" si="680"/>
        <v>56</v>
      </c>
      <c r="AB3601" s="86" t="str">
        <f t="shared" si="681"/>
        <v>19</v>
      </c>
      <c r="AC3601" s="86" t="str">
        <f t="shared" si="685"/>
        <v>CLS_TU_679x341px_15m_L8-9_L1_20230413_20CC</v>
      </c>
      <c r="AD3601" s="41" t="s">
        <v>3810</v>
      </c>
    </row>
    <row r="3602" spans="2:30" x14ac:dyDescent="0.25">
      <c r="B3602" t="s">
        <v>3876</v>
      </c>
      <c r="C3602" t="s">
        <v>3817</v>
      </c>
      <c r="D3602" s="7" t="s">
        <v>4143</v>
      </c>
      <c r="E3602" s="2" t="b">
        <v>1</v>
      </c>
      <c r="F3602" s="2" t="s">
        <v>3814</v>
      </c>
      <c r="G3602" s="7" t="s">
        <v>370</v>
      </c>
      <c r="H3602" t="s">
        <v>88</v>
      </c>
      <c r="I3602" s="57">
        <v>45022</v>
      </c>
      <c r="J3602" s="56">
        <v>37</v>
      </c>
      <c r="K3602" s="2" t="s">
        <v>4172</v>
      </c>
      <c r="L3602" s="80">
        <v>60</v>
      </c>
      <c r="M3602" s="2" t="s">
        <v>4144</v>
      </c>
      <c r="N3602" s="2" t="s">
        <v>85</v>
      </c>
      <c r="O3602" s="2" t="s">
        <v>4145</v>
      </c>
      <c r="P3602" s="2" t="str">
        <f>VLOOKUP(I3602,Period!A:B,2,FALSE)</f>
        <v>2023H1</v>
      </c>
      <c r="Q3602" s="9">
        <f t="shared" si="675"/>
        <v>60</v>
      </c>
      <c r="R3602" s="2">
        <f t="shared" si="686"/>
        <v>60</v>
      </c>
      <c r="S3602" t="str">
        <f t="shared" si="683"/>
        <v>03 Cloudy (40%-90%)</v>
      </c>
      <c r="T3602" t="str">
        <f t="shared" si="687"/>
        <v>45022L8-9_L1CDM-MLB-CLSTU4502203 Cloudy (40%-90%)</v>
      </c>
      <c r="U3602">
        <f>IF(COUNTIF(T$2:T3601,T3602)&gt;=1,0,1)</f>
        <v>1</v>
      </c>
      <c r="V3602" s="26" t="s">
        <v>3809</v>
      </c>
      <c r="W3602" s="86">
        <f t="shared" si="676"/>
        <v>2023</v>
      </c>
      <c r="X3602" s="86" t="str">
        <f t="shared" si="677"/>
        <v>04</v>
      </c>
      <c r="Y3602" s="86" t="str">
        <f t="shared" si="678"/>
        <v>06</v>
      </c>
      <c r="Z3602" s="86" t="str">
        <f t="shared" si="679"/>
        <v>23</v>
      </c>
      <c r="AA3602" s="86" t="str">
        <f t="shared" si="680"/>
        <v>50</v>
      </c>
      <c r="AB3602" s="86" t="str">
        <f t="shared" si="681"/>
        <v>38</v>
      </c>
      <c r="AC3602" s="86" t="str">
        <f t="shared" si="685"/>
        <v>CLS_TU_679x341px_15m_L8-9_L1_20230406_60CC</v>
      </c>
      <c r="AD3602" s="41" t="s">
        <v>3810</v>
      </c>
    </row>
    <row r="3603" spans="2:30" x14ac:dyDescent="0.25">
      <c r="B3603" t="s">
        <v>3876</v>
      </c>
      <c r="C3603" t="s">
        <v>3817</v>
      </c>
      <c r="D3603" s="7" t="s">
        <v>4143</v>
      </c>
      <c r="E3603" s="2" t="b">
        <v>1</v>
      </c>
      <c r="F3603" s="2" t="s">
        <v>3814</v>
      </c>
      <c r="G3603" s="7" t="s">
        <v>370</v>
      </c>
      <c r="H3603" t="s">
        <v>88</v>
      </c>
      <c r="I3603" s="53">
        <v>45021</v>
      </c>
      <c r="J3603" s="42">
        <v>37.200000000000003</v>
      </c>
      <c r="K3603" s="2" t="s">
        <v>4173</v>
      </c>
      <c r="L3603" s="79">
        <v>81.5</v>
      </c>
      <c r="M3603" s="2" t="s">
        <v>4144</v>
      </c>
      <c r="N3603" s="2" t="s">
        <v>85</v>
      </c>
      <c r="O3603" s="2" t="s">
        <v>4145</v>
      </c>
      <c r="P3603" s="2" t="str">
        <f>VLOOKUP(I3603,Period!A:B,2,FALSE)</f>
        <v>2023H1</v>
      </c>
      <c r="Q3603" s="9">
        <f t="shared" si="675"/>
        <v>87.75</v>
      </c>
      <c r="R3603" s="2">
        <f t="shared" si="686"/>
        <v>90</v>
      </c>
      <c r="S3603" t="str">
        <f t="shared" si="683"/>
        <v>03 Cloudy (40%-90%)</v>
      </c>
      <c r="T3603" t="str">
        <f t="shared" si="687"/>
        <v>45021L8-9_L1CDM-MLB-CLSTU4502103 Cloudy (40%-90%)</v>
      </c>
      <c r="U3603">
        <f>IF(COUNTIF(T$2:T3602,T3603)&gt;=1,0,1)</f>
        <v>1</v>
      </c>
      <c r="V3603" s="26" t="s">
        <v>3809</v>
      </c>
      <c r="W3603" s="86">
        <f t="shared" si="676"/>
        <v>2023</v>
      </c>
      <c r="X3603" s="86" t="str">
        <f t="shared" si="677"/>
        <v>04</v>
      </c>
      <c r="Y3603" s="86" t="str">
        <f t="shared" si="678"/>
        <v>05</v>
      </c>
      <c r="Z3603" s="86" t="str">
        <f t="shared" si="679"/>
        <v>23</v>
      </c>
      <c r="AA3603" s="86" t="str">
        <f t="shared" si="680"/>
        <v>56</v>
      </c>
      <c r="AB3603" s="86" t="str">
        <f t="shared" si="681"/>
        <v>33</v>
      </c>
      <c r="AC3603" s="86" t="str">
        <f t="shared" si="685"/>
        <v>CLS_TU_679x341px_15m_L8-9_L1_20230405_90CC</v>
      </c>
      <c r="AD3603" s="41" t="s">
        <v>3810</v>
      </c>
    </row>
    <row r="3604" spans="2:30" x14ac:dyDescent="0.25">
      <c r="B3604" t="s">
        <v>3876</v>
      </c>
      <c r="C3604" t="s">
        <v>3817</v>
      </c>
      <c r="D3604" s="7" t="s">
        <v>4143</v>
      </c>
      <c r="E3604" s="2" t="b">
        <v>1</v>
      </c>
      <c r="F3604" s="2" t="s">
        <v>3814</v>
      </c>
      <c r="G3604" s="7" t="s">
        <v>370</v>
      </c>
      <c r="H3604" t="s">
        <v>88</v>
      </c>
      <c r="I3604" s="53">
        <v>45021</v>
      </c>
      <c r="J3604" s="42">
        <v>38.4</v>
      </c>
      <c r="K3604" s="2" t="s">
        <v>4174</v>
      </c>
      <c r="L3604" s="79">
        <v>94</v>
      </c>
      <c r="M3604" s="2" t="s">
        <v>4144</v>
      </c>
      <c r="N3604" s="2" t="s">
        <v>85</v>
      </c>
      <c r="O3604" s="2" t="s">
        <v>4145</v>
      </c>
      <c r="P3604" s="2" t="str">
        <f>VLOOKUP(I3604,Period!A:B,2,FALSE)</f>
        <v>2023H1</v>
      </c>
      <c r="Q3604" s="9">
        <f t="shared" si="675"/>
        <v>87.75</v>
      </c>
      <c r="R3604" s="2">
        <f t="shared" si="686"/>
        <v>90</v>
      </c>
      <c r="S3604" t="str">
        <f t="shared" si="683"/>
        <v>03 Cloudy (40%-90%)</v>
      </c>
      <c r="T3604" t="str">
        <f t="shared" si="687"/>
        <v>45021L8-9_L1CDM-MLB-CLSTU4502103 Cloudy (40%-90%)</v>
      </c>
      <c r="U3604">
        <f>IF(COUNTIF(T$2:T3603,T3604)&gt;=1,0,1)</f>
        <v>0</v>
      </c>
      <c r="V3604" s="26" t="s">
        <v>3809</v>
      </c>
      <c r="W3604" s="86">
        <f t="shared" si="676"/>
        <v>2023</v>
      </c>
      <c r="X3604" s="86" t="str">
        <f t="shared" si="677"/>
        <v>04</v>
      </c>
      <c r="Y3604" s="86" t="str">
        <f t="shared" si="678"/>
        <v>05</v>
      </c>
      <c r="Z3604" s="86" t="str">
        <f t="shared" si="679"/>
        <v>23</v>
      </c>
      <c r="AA3604" s="86" t="str">
        <f t="shared" si="680"/>
        <v>56</v>
      </c>
      <c r="AB3604" s="86" t="str">
        <f t="shared" si="681"/>
        <v>09</v>
      </c>
      <c r="AC3604" s="86" t="str">
        <f t="shared" si="685"/>
        <v>CLS_TU_679x341px_15m_L8-9_L1_20230405_90CC</v>
      </c>
      <c r="AD3604" s="41" t="s">
        <v>3810</v>
      </c>
    </row>
    <row r="3605" spans="2:30" x14ac:dyDescent="0.25">
      <c r="B3605" t="s">
        <v>3876</v>
      </c>
      <c r="C3605" t="s">
        <v>3817</v>
      </c>
      <c r="D3605" s="7" t="s">
        <v>4143</v>
      </c>
      <c r="E3605" s="2" t="b">
        <v>1</v>
      </c>
      <c r="F3605" s="2" t="s">
        <v>3814</v>
      </c>
      <c r="G3605" s="7" t="s">
        <v>370</v>
      </c>
      <c r="H3605" t="s">
        <v>88</v>
      </c>
      <c r="I3605" s="53">
        <v>45014</v>
      </c>
      <c r="J3605" s="42">
        <v>39.200000000000003</v>
      </c>
      <c r="K3605" s="2" t="s">
        <v>4175</v>
      </c>
      <c r="L3605" s="79">
        <v>52.3</v>
      </c>
      <c r="M3605" s="2" t="s">
        <v>4144</v>
      </c>
      <c r="N3605" s="2" t="s">
        <v>85</v>
      </c>
      <c r="O3605" s="2" t="s">
        <v>4145</v>
      </c>
      <c r="P3605" s="2" t="str">
        <f>VLOOKUP(I3605,Period!A:B,2,FALSE)</f>
        <v>2023H1</v>
      </c>
      <c r="Q3605" s="9">
        <f t="shared" si="675"/>
        <v>52.3</v>
      </c>
      <c r="R3605" s="2">
        <f t="shared" si="686"/>
        <v>60</v>
      </c>
      <c r="S3605" t="str">
        <f t="shared" si="683"/>
        <v>03 Cloudy (40%-90%)</v>
      </c>
      <c r="T3605" t="str">
        <f t="shared" si="687"/>
        <v>45014L8-9_L1CDM-MLB-CLSTU4501403 Cloudy (40%-90%)</v>
      </c>
      <c r="U3605">
        <f>IF(COUNTIF(T$2:T3604,T3605)&gt;=1,0,1)</f>
        <v>1</v>
      </c>
      <c r="V3605" s="26" t="s">
        <v>3809</v>
      </c>
      <c r="W3605" s="86">
        <f t="shared" si="676"/>
        <v>2023</v>
      </c>
      <c r="X3605" s="86" t="str">
        <f t="shared" si="677"/>
        <v>03</v>
      </c>
      <c r="Y3605" s="86">
        <f t="shared" si="678"/>
        <v>29</v>
      </c>
      <c r="Z3605" s="86" t="str">
        <f t="shared" si="679"/>
        <v>23</v>
      </c>
      <c r="AA3605" s="86" t="str">
        <f t="shared" si="680"/>
        <v>50</v>
      </c>
      <c r="AB3605" s="86" t="str">
        <f t="shared" si="681"/>
        <v>29</v>
      </c>
      <c r="AC3605" s="86" t="str">
        <f t="shared" si="685"/>
        <v>CLS_TU_679x341px_15m_L8-9_L1_20230329_60CC</v>
      </c>
      <c r="AD3605" s="41" t="s">
        <v>3810</v>
      </c>
    </row>
    <row r="3606" spans="2:30" x14ac:dyDescent="0.25">
      <c r="B3606" t="s">
        <v>3876</v>
      </c>
      <c r="C3606" t="s">
        <v>3817</v>
      </c>
      <c r="D3606" s="7" t="s">
        <v>4143</v>
      </c>
      <c r="E3606" s="2" t="b">
        <v>1</v>
      </c>
      <c r="F3606" s="2" t="s">
        <v>3814</v>
      </c>
      <c r="G3606" s="7" t="s">
        <v>370</v>
      </c>
      <c r="H3606" t="s">
        <v>88</v>
      </c>
      <c r="I3606" s="57">
        <v>45013</v>
      </c>
      <c r="J3606" s="56">
        <v>39.5</v>
      </c>
      <c r="K3606" s="2" t="s">
        <v>4176</v>
      </c>
      <c r="L3606" s="80">
        <v>97.6</v>
      </c>
      <c r="M3606" s="2" t="s">
        <v>4144</v>
      </c>
      <c r="N3606" s="2" t="s">
        <v>85</v>
      </c>
      <c r="O3606" s="2" t="s">
        <v>4145</v>
      </c>
      <c r="P3606" s="2" t="str">
        <f>VLOOKUP(I3606,Period!A:B,2,FALSE)</f>
        <v>2023H1</v>
      </c>
      <c r="Q3606" s="9">
        <f t="shared" si="675"/>
        <v>89.949999999999989</v>
      </c>
      <c r="R3606" s="2">
        <f t="shared" si="686"/>
        <v>90</v>
      </c>
      <c r="S3606" t="str">
        <f t="shared" si="683"/>
        <v>03 Cloudy (40%-90%)</v>
      </c>
      <c r="T3606" t="str">
        <f t="shared" si="687"/>
        <v>45013L8-9_L1CDM-MLB-CLSTU4501303 Cloudy (40%-90%)</v>
      </c>
      <c r="U3606">
        <f>IF(COUNTIF(T$2:T3605,T3606)&gt;=1,0,1)</f>
        <v>1</v>
      </c>
      <c r="V3606" s="26" t="s">
        <v>3809</v>
      </c>
      <c r="W3606" s="86">
        <f t="shared" si="676"/>
        <v>2023</v>
      </c>
      <c r="X3606" s="86" t="str">
        <f t="shared" si="677"/>
        <v>03</v>
      </c>
      <c r="Y3606" s="86">
        <f t="shared" si="678"/>
        <v>28</v>
      </c>
      <c r="Z3606" s="86" t="str">
        <f t="shared" si="679"/>
        <v>23</v>
      </c>
      <c r="AA3606" s="86" t="str">
        <f t="shared" si="680"/>
        <v>56</v>
      </c>
      <c r="AB3606" s="86" t="str">
        <f t="shared" si="681"/>
        <v>50</v>
      </c>
      <c r="AC3606" s="86" t="str">
        <f t="shared" si="685"/>
        <v>CLS_TU_679x341px_15m_L8-9_L1_20230328_90CC</v>
      </c>
      <c r="AD3606" s="41" t="s">
        <v>3810</v>
      </c>
    </row>
    <row r="3607" spans="2:30" x14ac:dyDescent="0.25">
      <c r="B3607" t="s">
        <v>3876</v>
      </c>
      <c r="C3607" t="s">
        <v>3817</v>
      </c>
      <c r="D3607" s="7" t="s">
        <v>4143</v>
      </c>
      <c r="E3607" s="2" t="b">
        <v>1</v>
      </c>
      <c r="F3607" s="2" t="s">
        <v>3814</v>
      </c>
      <c r="G3607" s="7" t="s">
        <v>370</v>
      </c>
      <c r="H3607" t="s">
        <v>88</v>
      </c>
      <c r="I3607" s="57">
        <v>45013</v>
      </c>
      <c r="J3607" s="56">
        <v>40.6</v>
      </c>
      <c r="K3607" s="2" t="s">
        <v>4177</v>
      </c>
      <c r="L3607" s="80">
        <v>82.3</v>
      </c>
      <c r="M3607" s="2" t="s">
        <v>4144</v>
      </c>
      <c r="N3607" s="2" t="s">
        <v>85</v>
      </c>
      <c r="O3607" s="2" t="s">
        <v>4145</v>
      </c>
      <c r="P3607" s="2" t="str">
        <f>VLOOKUP(I3607,Period!A:B,2,FALSE)</f>
        <v>2023H1</v>
      </c>
      <c r="Q3607" s="9">
        <f t="shared" si="675"/>
        <v>89.949999999999989</v>
      </c>
      <c r="R3607" s="2">
        <f t="shared" si="686"/>
        <v>90</v>
      </c>
      <c r="S3607" t="str">
        <f t="shared" si="683"/>
        <v>03 Cloudy (40%-90%)</v>
      </c>
      <c r="T3607" t="str">
        <f t="shared" si="687"/>
        <v>45013L8-9_L1CDM-MLB-CLSTU4501303 Cloudy (40%-90%)</v>
      </c>
      <c r="U3607">
        <f>IF(COUNTIF(T$2:T3606,T3607)&gt;=1,0,1)</f>
        <v>0</v>
      </c>
      <c r="V3607" s="26" t="s">
        <v>3809</v>
      </c>
      <c r="W3607" s="86">
        <f t="shared" si="676"/>
        <v>2023</v>
      </c>
      <c r="X3607" s="86" t="str">
        <f t="shared" si="677"/>
        <v>03</v>
      </c>
      <c r="Y3607" s="86">
        <f t="shared" si="678"/>
        <v>28</v>
      </c>
      <c r="Z3607" s="86" t="str">
        <f t="shared" si="679"/>
        <v>23</v>
      </c>
      <c r="AA3607" s="86" t="str">
        <f t="shared" si="680"/>
        <v>56</v>
      </c>
      <c r="AB3607" s="86" t="str">
        <f t="shared" si="681"/>
        <v>26</v>
      </c>
      <c r="AC3607" s="86" t="str">
        <f t="shared" si="685"/>
        <v>CLS_TU_679x341px_15m_L8-9_L1_20230328_90CC</v>
      </c>
      <c r="AD3607" s="41" t="s">
        <v>3810</v>
      </c>
    </row>
    <row r="3608" spans="2:30" x14ac:dyDescent="0.25">
      <c r="B3608" t="s">
        <v>3876</v>
      </c>
      <c r="C3608" t="s">
        <v>3817</v>
      </c>
      <c r="D3608" s="7" t="s">
        <v>4143</v>
      </c>
      <c r="E3608" s="2" t="b">
        <v>1</v>
      </c>
      <c r="F3608" s="2" t="s">
        <v>3814</v>
      </c>
      <c r="G3608" s="7" t="s">
        <v>370</v>
      </c>
      <c r="H3608" t="s">
        <v>88</v>
      </c>
      <c r="I3608" s="57">
        <v>45006</v>
      </c>
      <c r="J3608" s="56">
        <v>41.4</v>
      </c>
      <c r="K3608" s="2" t="s">
        <v>4178</v>
      </c>
      <c r="L3608" s="80">
        <v>60.3</v>
      </c>
      <c r="M3608" s="2" t="s">
        <v>4144</v>
      </c>
      <c r="N3608" s="2" t="s">
        <v>85</v>
      </c>
      <c r="O3608" s="2" t="s">
        <v>4145</v>
      </c>
      <c r="P3608" s="2" t="str">
        <f>VLOOKUP(I3608,Period!A:B,2,FALSE)</f>
        <v>2023H1</v>
      </c>
      <c r="Q3608" s="9">
        <f t="shared" si="675"/>
        <v>60.3</v>
      </c>
      <c r="R3608" s="2">
        <f t="shared" si="686"/>
        <v>70</v>
      </c>
      <c r="S3608" t="str">
        <f t="shared" si="683"/>
        <v>03 Cloudy (40%-90%)</v>
      </c>
      <c r="T3608" t="str">
        <f t="shared" si="687"/>
        <v>45006L8-9_L1CDM-MLB-CLSTU4500603 Cloudy (40%-90%)</v>
      </c>
      <c r="U3608">
        <f>IF(COUNTIF(T$2:T3607,T3608)&gt;=1,0,1)</f>
        <v>1</v>
      </c>
      <c r="V3608" s="26" t="s">
        <v>3809</v>
      </c>
      <c r="W3608" s="86">
        <f t="shared" si="676"/>
        <v>2023</v>
      </c>
      <c r="X3608" s="86" t="str">
        <f t="shared" si="677"/>
        <v>03</v>
      </c>
      <c r="Y3608" s="86">
        <f t="shared" si="678"/>
        <v>21</v>
      </c>
      <c r="Z3608" s="86" t="str">
        <f t="shared" si="679"/>
        <v>23</v>
      </c>
      <c r="AA3608" s="86" t="str">
        <f t="shared" si="680"/>
        <v>50</v>
      </c>
      <c r="AB3608" s="86" t="str">
        <f t="shared" si="681"/>
        <v>48</v>
      </c>
      <c r="AC3608" s="86" t="str">
        <f t="shared" si="685"/>
        <v>CLS_TU_679x341px_15m_L8-9_L1_20230321_70CC</v>
      </c>
      <c r="AD3608" s="41" t="s">
        <v>3810</v>
      </c>
    </row>
    <row r="3609" spans="2:30" x14ac:dyDescent="0.25">
      <c r="B3609" t="s">
        <v>3876</v>
      </c>
      <c r="C3609" t="s">
        <v>3817</v>
      </c>
      <c r="D3609" s="7" t="s">
        <v>4143</v>
      </c>
      <c r="E3609" s="2" t="b">
        <v>1</v>
      </c>
      <c r="F3609" s="2" t="s">
        <v>3814</v>
      </c>
      <c r="G3609" s="7" t="s">
        <v>370</v>
      </c>
      <c r="H3609" t="s">
        <v>88</v>
      </c>
      <c r="I3609" s="53">
        <v>45005</v>
      </c>
      <c r="J3609" s="42">
        <v>41.6</v>
      </c>
      <c r="K3609" s="2" t="s">
        <v>4179</v>
      </c>
      <c r="L3609" s="79">
        <v>68</v>
      </c>
      <c r="M3609" s="2" t="s">
        <v>4144</v>
      </c>
      <c r="N3609" s="2" t="s">
        <v>85</v>
      </c>
      <c r="O3609" s="2" t="s">
        <v>4145</v>
      </c>
      <c r="P3609" s="2" t="str">
        <f>VLOOKUP(I3609,Period!A:B,2,FALSE)</f>
        <v>2023H1</v>
      </c>
      <c r="Q3609" s="9">
        <f t="shared" si="675"/>
        <v>74.650000000000006</v>
      </c>
      <c r="R3609" s="2">
        <f t="shared" si="686"/>
        <v>80</v>
      </c>
      <c r="S3609" t="str">
        <f t="shared" si="683"/>
        <v>03 Cloudy (40%-90%)</v>
      </c>
      <c r="T3609" t="str">
        <f t="shared" si="687"/>
        <v>45005L8-9_L1CDM-MLB-CLSTU4500503 Cloudy (40%-90%)</v>
      </c>
      <c r="U3609">
        <f>IF(COUNTIF(T$2:T3608,T3609)&gt;=1,0,1)</f>
        <v>1</v>
      </c>
      <c r="V3609" s="26" t="s">
        <v>3809</v>
      </c>
      <c r="W3609" s="86">
        <f t="shared" si="676"/>
        <v>2023</v>
      </c>
      <c r="X3609" s="86" t="str">
        <f t="shared" si="677"/>
        <v>03</v>
      </c>
      <c r="Y3609" s="86">
        <f t="shared" si="678"/>
        <v>20</v>
      </c>
      <c r="Z3609" s="86" t="str">
        <f t="shared" si="679"/>
        <v>23</v>
      </c>
      <c r="AA3609" s="86" t="str">
        <f t="shared" si="680"/>
        <v>56</v>
      </c>
      <c r="AB3609" s="86" t="str">
        <f t="shared" si="681"/>
        <v>45</v>
      </c>
      <c r="AC3609" s="86" t="str">
        <f t="shared" si="685"/>
        <v>CLS_TU_679x341px_15m_L8-9_L1_20230320_80CC</v>
      </c>
      <c r="AD3609" s="41" t="s">
        <v>3810</v>
      </c>
    </row>
    <row r="3610" spans="2:30" x14ac:dyDescent="0.25">
      <c r="B3610" t="s">
        <v>3876</v>
      </c>
      <c r="C3610" t="s">
        <v>3817</v>
      </c>
      <c r="D3610" s="7" t="s">
        <v>4143</v>
      </c>
      <c r="E3610" s="2" t="b">
        <v>1</v>
      </c>
      <c r="F3610" s="2" t="s">
        <v>3814</v>
      </c>
      <c r="G3610" s="7" t="s">
        <v>370</v>
      </c>
      <c r="H3610" t="s">
        <v>88</v>
      </c>
      <c r="I3610" s="53">
        <v>45005</v>
      </c>
      <c r="J3610" s="42">
        <v>42.7</v>
      </c>
      <c r="K3610" s="2" t="s">
        <v>4180</v>
      </c>
      <c r="L3610" s="79">
        <v>81.3</v>
      </c>
      <c r="M3610" s="2" t="s">
        <v>4144</v>
      </c>
      <c r="N3610" s="2" t="s">
        <v>85</v>
      </c>
      <c r="O3610" s="2" t="s">
        <v>4145</v>
      </c>
      <c r="P3610" s="2" t="str">
        <f>VLOOKUP(I3610,Period!A:B,2,FALSE)</f>
        <v>2023H1</v>
      </c>
      <c r="Q3610" s="9">
        <f t="shared" si="675"/>
        <v>74.650000000000006</v>
      </c>
      <c r="R3610" s="2">
        <f t="shared" si="686"/>
        <v>80</v>
      </c>
      <c r="S3610" t="str">
        <f t="shared" si="683"/>
        <v>03 Cloudy (40%-90%)</v>
      </c>
      <c r="T3610" t="str">
        <f t="shared" si="687"/>
        <v>45005L8-9_L1CDM-MLB-CLSTU4500503 Cloudy (40%-90%)</v>
      </c>
      <c r="U3610">
        <f>IF(COUNTIF(T$2:T3609,T3610)&gt;=1,0,1)</f>
        <v>0</v>
      </c>
      <c r="V3610" s="26" t="s">
        <v>3809</v>
      </c>
      <c r="W3610" s="86">
        <f t="shared" si="676"/>
        <v>2023</v>
      </c>
      <c r="X3610" s="86" t="str">
        <f t="shared" si="677"/>
        <v>03</v>
      </c>
      <c r="Y3610" s="86">
        <f t="shared" si="678"/>
        <v>20</v>
      </c>
      <c r="Z3610" s="86" t="str">
        <f t="shared" si="679"/>
        <v>23</v>
      </c>
      <c r="AA3610" s="86" t="str">
        <f t="shared" si="680"/>
        <v>56</v>
      </c>
      <c r="AB3610" s="86" t="str">
        <f t="shared" si="681"/>
        <v>21</v>
      </c>
      <c r="AC3610" s="86" t="str">
        <f t="shared" si="685"/>
        <v>CLS_TU_679x341px_15m_L8-9_L1_20230320_80CC</v>
      </c>
      <c r="AD3610" s="41" t="s">
        <v>3810</v>
      </c>
    </row>
    <row r="3611" spans="2:30" x14ac:dyDescent="0.25">
      <c r="B3611" t="s">
        <v>3876</v>
      </c>
      <c r="C3611" t="s">
        <v>3817</v>
      </c>
      <c r="D3611" s="7" t="s">
        <v>4143</v>
      </c>
      <c r="E3611" s="2" t="b">
        <v>1</v>
      </c>
      <c r="F3611" s="2" t="s">
        <v>3814</v>
      </c>
      <c r="G3611" s="7" t="s">
        <v>370</v>
      </c>
      <c r="H3611" t="s">
        <v>88</v>
      </c>
      <c r="I3611" s="53">
        <v>44998</v>
      </c>
      <c r="J3611" s="42">
        <v>43.4</v>
      </c>
      <c r="K3611" s="2" t="s">
        <v>4181</v>
      </c>
      <c r="L3611" s="79">
        <v>39.4</v>
      </c>
      <c r="M3611" s="2" t="s">
        <v>4144</v>
      </c>
      <c r="N3611" s="2" t="s">
        <v>85</v>
      </c>
      <c r="O3611" s="2" t="s">
        <v>4145</v>
      </c>
      <c r="P3611" s="2" t="str">
        <f>VLOOKUP(I3611,Period!A:B,2,FALSE)</f>
        <v>2023H1</v>
      </c>
      <c r="Q3611" s="9">
        <f t="shared" si="675"/>
        <v>39.4</v>
      </c>
      <c r="R3611" s="2">
        <f t="shared" si="686"/>
        <v>40</v>
      </c>
      <c r="S3611" t="str">
        <f t="shared" si="683"/>
        <v>03 Cloudy (40%-90%)</v>
      </c>
      <c r="T3611" t="str">
        <f t="shared" si="687"/>
        <v>44998L8-9_L1CDM-MLB-CLSTU4499803 Cloudy (40%-90%)</v>
      </c>
      <c r="U3611">
        <f>IF(COUNTIF(T$2:T3610,T3611)&gt;=1,0,1)</f>
        <v>1</v>
      </c>
      <c r="V3611" s="26" t="s">
        <v>3809</v>
      </c>
      <c r="W3611" s="86">
        <f t="shared" si="676"/>
        <v>2023</v>
      </c>
      <c r="X3611" s="86" t="str">
        <f t="shared" si="677"/>
        <v>03</v>
      </c>
      <c r="Y3611" s="86">
        <f t="shared" si="678"/>
        <v>13</v>
      </c>
      <c r="Z3611" s="86" t="str">
        <f t="shared" si="679"/>
        <v>23</v>
      </c>
      <c r="AA3611" s="86" t="str">
        <f t="shared" si="680"/>
        <v>50</v>
      </c>
      <c r="AB3611" s="86" t="str">
        <f t="shared" si="681"/>
        <v>40</v>
      </c>
      <c r="AC3611" s="86" t="str">
        <f t="shared" si="685"/>
        <v>CLS_TU_679x341px_15m_L8-9_L1_20230313_40CC</v>
      </c>
      <c r="AD3611" s="41" t="s">
        <v>3810</v>
      </c>
    </row>
    <row r="3612" spans="2:30" x14ac:dyDescent="0.25">
      <c r="B3612" t="s">
        <v>3876</v>
      </c>
      <c r="C3612" t="s">
        <v>3817</v>
      </c>
      <c r="D3612" s="7" t="s">
        <v>4143</v>
      </c>
      <c r="E3612" s="2" t="b">
        <v>1</v>
      </c>
      <c r="F3612" s="2" t="s">
        <v>3814</v>
      </c>
      <c r="G3612" s="7" t="s">
        <v>370</v>
      </c>
      <c r="H3612" t="s">
        <v>88</v>
      </c>
      <c r="I3612" s="57">
        <v>44997</v>
      </c>
      <c r="J3612" s="56">
        <v>43.7</v>
      </c>
      <c r="K3612" s="2" t="s">
        <v>4182</v>
      </c>
      <c r="L3612" s="80">
        <v>25.1</v>
      </c>
      <c r="M3612" s="2" t="s">
        <v>4144</v>
      </c>
      <c r="N3612" s="2" t="s">
        <v>85</v>
      </c>
      <c r="O3612" s="2" t="s">
        <v>4145</v>
      </c>
      <c r="P3612" s="2" t="str">
        <f>VLOOKUP(I3612,Period!A:B,2,FALSE)</f>
        <v>2023H1</v>
      </c>
      <c r="Q3612" s="9">
        <f t="shared" si="675"/>
        <v>58.900000000000006</v>
      </c>
      <c r="R3612" s="2">
        <f t="shared" si="686"/>
        <v>60</v>
      </c>
      <c r="S3612" t="str">
        <f t="shared" si="683"/>
        <v>03 Cloudy (40%-90%)</v>
      </c>
      <c r="T3612" t="str">
        <f t="shared" si="687"/>
        <v>44997L8-9_L1CDM-MLB-CLSTU4499703 Cloudy (40%-90%)</v>
      </c>
      <c r="U3612">
        <f>IF(COUNTIF(T$2:T3611,T3612)&gt;=1,0,1)</f>
        <v>1</v>
      </c>
      <c r="V3612" s="26" t="s">
        <v>3809</v>
      </c>
      <c r="W3612" s="86">
        <f t="shared" si="676"/>
        <v>2023</v>
      </c>
      <c r="X3612" s="86" t="str">
        <f t="shared" si="677"/>
        <v>03</v>
      </c>
      <c r="Y3612" s="86">
        <f t="shared" si="678"/>
        <v>12</v>
      </c>
      <c r="Z3612" s="86" t="str">
        <f t="shared" si="679"/>
        <v>23</v>
      </c>
      <c r="AA3612" s="86" t="str">
        <f t="shared" si="680"/>
        <v>57</v>
      </c>
      <c r="AB3612" s="86" t="str">
        <f t="shared" si="681"/>
        <v>01</v>
      </c>
      <c r="AC3612" s="86" t="str">
        <f t="shared" si="685"/>
        <v>CLS_TU_679x341px_15m_L8-9_L1_20230312_60CC</v>
      </c>
      <c r="AD3612" s="41" t="s">
        <v>3810</v>
      </c>
    </row>
    <row r="3613" spans="2:30" x14ac:dyDescent="0.25">
      <c r="B3613" t="s">
        <v>3876</v>
      </c>
      <c r="C3613" t="s">
        <v>3817</v>
      </c>
      <c r="D3613" s="7" t="s">
        <v>4143</v>
      </c>
      <c r="E3613" s="2" t="b">
        <v>1</v>
      </c>
      <c r="F3613" s="2" t="s">
        <v>3814</v>
      </c>
      <c r="G3613" s="7" t="s">
        <v>370</v>
      </c>
      <c r="H3613" t="s">
        <v>88</v>
      </c>
      <c r="I3613" s="57">
        <v>44997</v>
      </c>
      <c r="J3613" s="56">
        <v>44.8</v>
      </c>
      <c r="K3613" s="2" t="s">
        <v>4166</v>
      </c>
      <c r="L3613" s="80">
        <v>92.7</v>
      </c>
      <c r="M3613" s="2" t="s">
        <v>4144</v>
      </c>
      <c r="N3613" s="2" t="s">
        <v>85</v>
      </c>
      <c r="O3613" s="2" t="s">
        <v>4145</v>
      </c>
      <c r="P3613" s="2" t="str">
        <f>VLOOKUP(I3613,Period!A:B,2,FALSE)</f>
        <v>2023H1</v>
      </c>
      <c r="Q3613" s="9">
        <f t="shared" si="675"/>
        <v>58.900000000000006</v>
      </c>
      <c r="R3613" s="2">
        <f t="shared" si="686"/>
        <v>60</v>
      </c>
      <c r="S3613" t="str">
        <f t="shared" si="683"/>
        <v>03 Cloudy (40%-90%)</v>
      </c>
      <c r="T3613" t="str">
        <f t="shared" si="687"/>
        <v>44997L8-9_L1CDM-MLB-CLSTU4499703 Cloudy (40%-90%)</v>
      </c>
      <c r="U3613">
        <f>IF(COUNTIF(T$2:T3612,T3613)&gt;=1,0,1)</f>
        <v>0</v>
      </c>
      <c r="V3613" s="26" t="s">
        <v>3809</v>
      </c>
      <c r="W3613" s="86">
        <f t="shared" si="676"/>
        <v>2023</v>
      </c>
      <c r="X3613" s="86" t="str">
        <f t="shared" si="677"/>
        <v>03</v>
      </c>
      <c r="Y3613" s="86">
        <f t="shared" si="678"/>
        <v>12</v>
      </c>
      <c r="Z3613" s="86" t="str">
        <f t="shared" si="679"/>
        <v>23</v>
      </c>
      <c r="AA3613" s="86" t="str">
        <f t="shared" si="680"/>
        <v>56</v>
      </c>
      <c r="AB3613" s="86" t="str">
        <f t="shared" si="681"/>
        <v>37</v>
      </c>
      <c r="AC3613" s="86" t="str">
        <f t="shared" si="685"/>
        <v>CLS_TU_679x341px_15m_L8-9_L1_20230312_60CC</v>
      </c>
      <c r="AD3613" s="41" t="s">
        <v>3810</v>
      </c>
    </row>
    <row r="3614" spans="2:30" x14ac:dyDescent="0.25">
      <c r="B3614" t="s">
        <v>3876</v>
      </c>
      <c r="C3614" t="s">
        <v>3817</v>
      </c>
      <c r="D3614" s="7" t="s">
        <v>4143</v>
      </c>
      <c r="E3614" s="2" t="b">
        <v>1</v>
      </c>
      <c r="F3614" s="2" t="s">
        <v>3814</v>
      </c>
      <c r="G3614" s="7" t="s">
        <v>370</v>
      </c>
      <c r="H3614" t="s">
        <v>88</v>
      </c>
      <c r="I3614" s="57">
        <v>44990</v>
      </c>
      <c r="J3614" s="56">
        <v>45.5</v>
      </c>
      <c r="K3614" s="2" t="s">
        <v>4183</v>
      </c>
      <c r="L3614" s="80">
        <v>0.8</v>
      </c>
      <c r="M3614" s="2" t="s">
        <v>4144</v>
      </c>
      <c r="N3614" s="2" t="s">
        <v>85</v>
      </c>
      <c r="O3614" s="2" t="s">
        <v>4145</v>
      </c>
      <c r="P3614" s="2" t="str">
        <f>VLOOKUP(I3614,Period!A:B,2,FALSE)</f>
        <v>2023H1</v>
      </c>
      <c r="Q3614" s="9">
        <f t="shared" si="675"/>
        <v>0.8</v>
      </c>
      <c r="R3614" s="2">
        <f t="shared" si="686"/>
        <v>10</v>
      </c>
      <c r="S3614" t="str">
        <f t="shared" si="683"/>
        <v>02 Sunny (10%-30%)</v>
      </c>
      <c r="T3614" t="str">
        <f t="shared" si="687"/>
        <v>44990L8-9_L1CDM-MLB-CLSTU4499002 Sunny (10%-30%)</v>
      </c>
      <c r="U3614">
        <f>IF(COUNTIF(T$2:T3613,T3614)&gt;=1,0,1)</f>
        <v>1</v>
      </c>
      <c r="V3614" s="26" t="s">
        <v>3809</v>
      </c>
      <c r="W3614" s="86">
        <f t="shared" si="676"/>
        <v>2023</v>
      </c>
      <c r="X3614" s="86" t="str">
        <f t="shared" si="677"/>
        <v>03</v>
      </c>
      <c r="Y3614" s="86" t="str">
        <f t="shared" si="678"/>
        <v>05</v>
      </c>
      <c r="Z3614" s="86" t="str">
        <f t="shared" si="679"/>
        <v>23</v>
      </c>
      <c r="AA3614" s="86" t="str">
        <f t="shared" si="680"/>
        <v>50</v>
      </c>
      <c r="AB3614" s="86" t="str">
        <f t="shared" si="681"/>
        <v>54</v>
      </c>
      <c r="AC3614" s="86" t="str">
        <f t="shared" si="685"/>
        <v>CLS_TU_679x341px_15m_L8-9_L1_20230305_10CC</v>
      </c>
      <c r="AD3614" s="41" t="s">
        <v>3810</v>
      </c>
    </row>
    <row r="3615" spans="2:30" x14ac:dyDescent="0.25">
      <c r="B3615" t="s">
        <v>3876</v>
      </c>
      <c r="C3615" t="s">
        <v>3817</v>
      </c>
      <c r="D3615" s="7" t="s">
        <v>4143</v>
      </c>
      <c r="E3615" s="2" t="b">
        <v>1</v>
      </c>
      <c r="F3615" s="2" t="s">
        <v>3814</v>
      </c>
      <c r="G3615" s="7" t="s">
        <v>370</v>
      </c>
      <c r="H3615" t="s">
        <v>88</v>
      </c>
      <c r="I3615" s="53">
        <v>44989</v>
      </c>
      <c r="J3615" s="42">
        <v>45.7</v>
      </c>
      <c r="K3615" s="2" t="s">
        <v>4184</v>
      </c>
      <c r="L3615" s="79">
        <v>32.299999999999997</v>
      </c>
      <c r="M3615" s="2" t="s">
        <v>4144</v>
      </c>
      <c r="N3615" s="2" t="s">
        <v>85</v>
      </c>
      <c r="O3615" s="2" t="s">
        <v>4145</v>
      </c>
      <c r="P3615" s="2" t="str">
        <f>VLOOKUP(I3615,Period!A:B,2,FALSE)</f>
        <v>2023H1</v>
      </c>
      <c r="Q3615" s="9">
        <f t="shared" si="675"/>
        <v>31.25</v>
      </c>
      <c r="R3615" s="2">
        <f t="shared" si="686"/>
        <v>40</v>
      </c>
      <c r="S3615" t="str">
        <f t="shared" si="683"/>
        <v>03 Cloudy (40%-90%)</v>
      </c>
      <c r="T3615" t="str">
        <f t="shared" si="687"/>
        <v>44989L8-9_L1CDM-MLB-CLSTU4498903 Cloudy (40%-90%)</v>
      </c>
      <c r="U3615">
        <f>IF(COUNTIF(T$2:T3614,T3615)&gt;=1,0,1)</f>
        <v>1</v>
      </c>
      <c r="V3615" s="26" t="s">
        <v>3809</v>
      </c>
      <c r="W3615" s="86">
        <f t="shared" si="676"/>
        <v>2023</v>
      </c>
      <c r="X3615" s="86" t="str">
        <f t="shared" si="677"/>
        <v>03</v>
      </c>
      <c r="Y3615" s="86" t="str">
        <f t="shared" si="678"/>
        <v>04</v>
      </c>
      <c r="Z3615" s="86" t="str">
        <f t="shared" si="679"/>
        <v>23</v>
      </c>
      <c r="AA3615" s="86" t="str">
        <f t="shared" si="680"/>
        <v>56</v>
      </c>
      <c r="AB3615" s="86" t="str">
        <f t="shared" si="681"/>
        <v>54</v>
      </c>
      <c r="AC3615" s="86" t="str">
        <f t="shared" si="685"/>
        <v>CLS_TU_679x341px_15m_L8-9_L1_20230304_40CC</v>
      </c>
      <c r="AD3615" s="41" t="s">
        <v>3810</v>
      </c>
    </row>
    <row r="3616" spans="2:30" x14ac:dyDescent="0.25">
      <c r="B3616" t="s">
        <v>3876</v>
      </c>
      <c r="C3616" t="s">
        <v>3817</v>
      </c>
      <c r="D3616" s="7" t="s">
        <v>4143</v>
      </c>
      <c r="E3616" s="2" t="b">
        <v>1</v>
      </c>
      <c r="F3616" s="2" t="s">
        <v>3814</v>
      </c>
      <c r="G3616" s="7" t="s">
        <v>370</v>
      </c>
      <c r="H3616" t="s">
        <v>88</v>
      </c>
      <c r="I3616" s="53">
        <v>44989</v>
      </c>
      <c r="J3616" s="42">
        <v>46.7</v>
      </c>
      <c r="K3616" s="2" t="s">
        <v>4185</v>
      </c>
      <c r="L3616" s="79">
        <v>30.2</v>
      </c>
      <c r="M3616" s="2" t="s">
        <v>4144</v>
      </c>
      <c r="N3616" s="2" t="s">
        <v>85</v>
      </c>
      <c r="O3616" s="2" t="s">
        <v>4145</v>
      </c>
      <c r="P3616" s="2" t="str">
        <f>VLOOKUP(I3616,Period!A:B,2,FALSE)</f>
        <v>2023H1</v>
      </c>
      <c r="Q3616" s="9">
        <f t="shared" si="675"/>
        <v>31.25</v>
      </c>
      <c r="R3616" s="2">
        <f t="shared" si="686"/>
        <v>40</v>
      </c>
      <c r="S3616" t="str">
        <f t="shared" si="683"/>
        <v>03 Cloudy (40%-90%)</v>
      </c>
      <c r="T3616" t="str">
        <f t="shared" si="687"/>
        <v>44989L8-9_L1CDM-MLB-CLSTU4498903 Cloudy (40%-90%)</v>
      </c>
      <c r="U3616">
        <f>IF(COUNTIF(T$2:T3615,T3616)&gt;=1,0,1)</f>
        <v>0</v>
      </c>
      <c r="V3616" s="26" t="s">
        <v>3809</v>
      </c>
      <c r="W3616" s="86">
        <f t="shared" si="676"/>
        <v>2023</v>
      </c>
      <c r="X3616" s="86" t="str">
        <f t="shared" si="677"/>
        <v>03</v>
      </c>
      <c r="Y3616" s="86" t="str">
        <f t="shared" si="678"/>
        <v>04</v>
      </c>
      <c r="Z3616" s="86" t="str">
        <f t="shared" si="679"/>
        <v>23</v>
      </c>
      <c r="AA3616" s="86" t="str">
        <f t="shared" si="680"/>
        <v>56</v>
      </c>
      <c r="AB3616" s="86" t="str">
        <f t="shared" si="681"/>
        <v>30</v>
      </c>
      <c r="AC3616" s="86" t="str">
        <f t="shared" si="685"/>
        <v>CLS_TU_679x341px_15m_L8-9_L1_20230304_40CC</v>
      </c>
      <c r="AD3616" s="41" t="s">
        <v>3810</v>
      </c>
    </row>
    <row r="3617" spans="2:30" x14ac:dyDescent="0.25">
      <c r="B3617" t="s">
        <v>3876</v>
      </c>
      <c r="C3617" t="s">
        <v>3817</v>
      </c>
      <c r="D3617" s="7" t="s">
        <v>4143</v>
      </c>
      <c r="E3617" s="2" t="b">
        <v>1</v>
      </c>
      <c r="F3617" s="2" t="s">
        <v>3814</v>
      </c>
      <c r="G3617" s="7" t="s">
        <v>370</v>
      </c>
      <c r="H3617" t="s">
        <v>88</v>
      </c>
      <c r="I3617" s="53">
        <v>44982</v>
      </c>
      <c r="J3617" s="42">
        <v>47.4</v>
      </c>
      <c r="K3617" s="2" t="s">
        <v>4186</v>
      </c>
      <c r="L3617" s="79">
        <v>35.4</v>
      </c>
      <c r="M3617" s="2" t="s">
        <v>4144</v>
      </c>
      <c r="N3617" s="2" t="s">
        <v>85</v>
      </c>
      <c r="O3617" s="2" t="s">
        <v>4145</v>
      </c>
      <c r="P3617" s="2" t="str">
        <f>VLOOKUP(I3617,Period!A:B,2,FALSE)</f>
        <v>2023H1</v>
      </c>
      <c r="Q3617" s="9">
        <f t="shared" si="675"/>
        <v>35.4</v>
      </c>
      <c r="R3617" s="2">
        <f t="shared" si="686"/>
        <v>40</v>
      </c>
      <c r="S3617" t="str">
        <f t="shared" si="683"/>
        <v>03 Cloudy (40%-90%)</v>
      </c>
      <c r="T3617" t="str">
        <f t="shared" si="687"/>
        <v>44982L8-9_L1CDM-MLB-CLSTU4498203 Cloudy (40%-90%)</v>
      </c>
      <c r="U3617">
        <f>IF(COUNTIF(T$2:T3616,T3617)&gt;=1,0,1)</f>
        <v>1</v>
      </c>
      <c r="V3617" s="26" t="s">
        <v>3809</v>
      </c>
      <c r="W3617" s="86">
        <f t="shared" si="676"/>
        <v>2023</v>
      </c>
      <c r="X3617" s="86" t="str">
        <f t="shared" si="677"/>
        <v>02</v>
      </c>
      <c r="Y3617" s="86">
        <f t="shared" si="678"/>
        <v>25</v>
      </c>
      <c r="Z3617" s="86" t="str">
        <f t="shared" si="679"/>
        <v>23</v>
      </c>
      <c r="AA3617" s="86" t="str">
        <f t="shared" si="680"/>
        <v>50</v>
      </c>
      <c r="AB3617" s="86" t="str">
        <f t="shared" si="681"/>
        <v>45</v>
      </c>
      <c r="AC3617" s="86" t="str">
        <f t="shared" si="685"/>
        <v>CLS_TU_679x341px_15m_L8-9_L1_20230225_40CC</v>
      </c>
      <c r="AD3617" s="41" t="s">
        <v>3810</v>
      </c>
    </row>
    <row r="3618" spans="2:30" x14ac:dyDescent="0.25">
      <c r="B3618" t="s">
        <v>3876</v>
      </c>
      <c r="C3618" t="s">
        <v>3817</v>
      </c>
      <c r="D3618" s="7" t="s">
        <v>4143</v>
      </c>
      <c r="E3618" s="2" t="b">
        <v>1</v>
      </c>
      <c r="F3618" s="2" t="s">
        <v>3814</v>
      </c>
      <c r="G3618" s="7" t="s">
        <v>370</v>
      </c>
      <c r="H3618" t="s">
        <v>88</v>
      </c>
      <c r="I3618" s="57">
        <v>44981</v>
      </c>
      <c r="J3618" s="56">
        <v>47.7</v>
      </c>
      <c r="K3618" s="2" t="s">
        <v>4187</v>
      </c>
      <c r="L3618" s="80">
        <v>0.2</v>
      </c>
      <c r="M3618" s="2" t="s">
        <v>4144</v>
      </c>
      <c r="N3618" s="2" t="s">
        <v>85</v>
      </c>
      <c r="O3618" s="2" t="s">
        <v>4145</v>
      </c>
      <c r="P3618" s="2" t="str">
        <f>VLOOKUP(I3618,Period!A:B,2,FALSE)</f>
        <v>2023H1</v>
      </c>
      <c r="Q3618" s="9">
        <f t="shared" si="675"/>
        <v>0.1</v>
      </c>
      <c r="R3618" s="2">
        <f t="shared" si="686"/>
        <v>10</v>
      </c>
      <c r="S3618" t="str">
        <f t="shared" si="683"/>
        <v>02 Sunny (10%-30%)</v>
      </c>
      <c r="T3618" t="str">
        <f t="shared" si="687"/>
        <v>44981L8-9_L1CDM-MLB-CLSTU4498102 Sunny (10%-30%)</v>
      </c>
      <c r="U3618">
        <f>IF(COUNTIF(T$2:T3617,T3618)&gt;=1,0,1)</f>
        <v>1</v>
      </c>
      <c r="V3618" s="26" t="s">
        <v>3809</v>
      </c>
      <c r="W3618" s="86">
        <f t="shared" si="676"/>
        <v>2023</v>
      </c>
      <c r="X3618" s="86" t="str">
        <f t="shared" si="677"/>
        <v>02</v>
      </c>
      <c r="Y3618" s="86">
        <f t="shared" si="678"/>
        <v>24</v>
      </c>
      <c r="Z3618" s="86" t="str">
        <f t="shared" si="679"/>
        <v>23</v>
      </c>
      <c r="AA3618" s="86" t="str">
        <f t="shared" si="680"/>
        <v>57</v>
      </c>
      <c r="AB3618" s="86" t="str">
        <f t="shared" si="681"/>
        <v>08</v>
      </c>
      <c r="AC3618" s="86" t="str">
        <f t="shared" si="685"/>
        <v>CLS_TU_679x341px_15m_L8-9_L1_20230224_10CC</v>
      </c>
      <c r="AD3618" s="41" t="s">
        <v>3810</v>
      </c>
    </row>
    <row r="3619" spans="2:30" x14ac:dyDescent="0.25">
      <c r="B3619" t="s">
        <v>3876</v>
      </c>
      <c r="C3619" t="s">
        <v>3817</v>
      </c>
      <c r="D3619" s="7" t="s">
        <v>4143</v>
      </c>
      <c r="E3619" s="2" t="b">
        <v>1</v>
      </c>
      <c r="F3619" s="2" t="s">
        <v>3814</v>
      </c>
      <c r="G3619" s="7" t="s">
        <v>370</v>
      </c>
      <c r="H3619" t="s">
        <v>88</v>
      </c>
      <c r="I3619" s="57">
        <v>44981</v>
      </c>
      <c r="J3619" s="56">
        <v>48.6</v>
      </c>
      <c r="K3619" s="2" t="s">
        <v>4188</v>
      </c>
      <c r="L3619" s="80">
        <v>0</v>
      </c>
      <c r="M3619" s="2" t="s">
        <v>4144</v>
      </c>
      <c r="N3619" s="2" t="s">
        <v>85</v>
      </c>
      <c r="O3619" s="2" t="s">
        <v>4145</v>
      </c>
      <c r="P3619" s="2" t="str">
        <f>VLOOKUP(I3619,Period!A:B,2,FALSE)</f>
        <v>2023H1</v>
      </c>
      <c r="Q3619" s="9">
        <f t="shared" si="675"/>
        <v>0.1</v>
      </c>
      <c r="R3619" s="2">
        <f t="shared" si="686"/>
        <v>10</v>
      </c>
      <c r="S3619" t="str">
        <f t="shared" si="683"/>
        <v>02 Sunny (10%-30%)</v>
      </c>
      <c r="T3619" t="str">
        <f t="shared" si="687"/>
        <v>44981L8-9_L1CDM-MLB-CLSTU4498102 Sunny (10%-30%)</v>
      </c>
      <c r="U3619">
        <f>IF(COUNTIF(T$2:T3618,T3619)&gt;=1,0,1)</f>
        <v>0</v>
      </c>
      <c r="V3619" s="26" t="s">
        <v>3809</v>
      </c>
      <c r="W3619" s="86">
        <f t="shared" si="676"/>
        <v>2023</v>
      </c>
      <c r="X3619" s="86" t="str">
        <f t="shared" si="677"/>
        <v>02</v>
      </c>
      <c r="Y3619" s="86">
        <f t="shared" si="678"/>
        <v>24</v>
      </c>
      <c r="Z3619" s="86" t="str">
        <f t="shared" si="679"/>
        <v>23</v>
      </c>
      <c r="AA3619" s="86" t="str">
        <f t="shared" si="680"/>
        <v>56</v>
      </c>
      <c r="AB3619" s="86" t="str">
        <f t="shared" si="681"/>
        <v>44</v>
      </c>
      <c r="AC3619" s="86" t="str">
        <f t="shared" si="685"/>
        <v>CLS_TU_679x341px_15m_L8-9_L1_20230224_10CC</v>
      </c>
      <c r="AD3619" s="41" t="s">
        <v>3810</v>
      </c>
    </row>
    <row r="3620" spans="2:30" x14ac:dyDescent="0.25">
      <c r="B3620" t="s">
        <v>3876</v>
      </c>
      <c r="C3620" t="s">
        <v>3817</v>
      </c>
      <c r="D3620" s="7" t="s">
        <v>4143</v>
      </c>
      <c r="E3620" s="2" t="b">
        <v>1</v>
      </c>
      <c r="F3620" s="2" t="s">
        <v>3814</v>
      </c>
      <c r="G3620" s="7" t="s">
        <v>370</v>
      </c>
      <c r="H3620" t="s">
        <v>88</v>
      </c>
      <c r="I3620" s="57">
        <v>44974</v>
      </c>
      <c r="J3620" s="56">
        <v>49.3</v>
      </c>
      <c r="K3620" s="2" t="s">
        <v>4189</v>
      </c>
      <c r="L3620" s="80">
        <v>4.5999999999999996</v>
      </c>
      <c r="M3620" s="2" t="s">
        <v>4144</v>
      </c>
      <c r="N3620" s="2" t="s">
        <v>85</v>
      </c>
      <c r="O3620" s="2" t="s">
        <v>4145</v>
      </c>
      <c r="P3620" s="2" t="str">
        <f>VLOOKUP(I3620,Period!A:B,2,FALSE)</f>
        <v>2023H1</v>
      </c>
      <c r="Q3620" s="9">
        <f t="shared" si="675"/>
        <v>4.5999999999999996</v>
      </c>
      <c r="R3620" s="2">
        <f t="shared" si="686"/>
        <v>10</v>
      </c>
      <c r="S3620" t="str">
        <f t="shared" si="683"/>
        <v>02 Sunny (10%-30%)</v>
      </c>
      <c r="T3620" t="str">
        <f t="shared" si="687"/>
        <v>44974L8-9_L1CDM-MLB-CLSTU4497402 Sunny (10%-30%)</v>
      </c>
      <c r="U3620">
        <f>IF(COUNTIF(T$2:T3619,T3620)&gt;=1,0,1)</f>
        <v>1</v>
      </c>
      <c r="V3620" s="26" t="s">
        <v>3809</v>
      </c>
      <c r="W3620" s="86">
        <f t="shared" si="676"/>
        <v>2023</v>
      </c>
      <c r="X3620" s="86" t="str">
        <f t="shared" si="677"/>
        <v>02</v>
      </c>
      <c r="Y3620" s="86">
        <f t="shared" si="678"/>
        <v>17</v>
      </c>
      <c r="Z3620" s="86" t="str">
        <f t="shared" si="679"/>
        <v>23</v>
      </c>
      <c r="AA3620" s="86" t="str">
        <f t="shared" si="680"/>
        <v>51</v>
      </c>
      <c r="AB3620" s="86" t="str">
        <f t="shared" si="681"/>
        <v>06</v>
      </c>
      <c r="AC3620" s="86" t="str">
        <f t="shared" si="685"/>
        <v>CLS_TU_679x341px_15m_L8-9_L1_20230217_10CC</v>
      </c>
      <c r="AD3620" s="41" t="s">
        <v>3810</v>
      </c>
    </row>
    <row r="3621" spans="2:30" x14ac:dyDescent="0.25">
      <c r="B3621" t="s">
        <v>3876</v>
      </c>
      <c r="C3621" t="s">
        <v>3817</v>
      </c>
      <c r="D3621" s="7" t="s">
        <v>4143</v>
      </c>
      <c r="E3621" s="2" t="b">
        <v>1</v>
      </c>
      <c r="F3621" s="2" t="s">
        <v>3814</v>
      </c>
      <c r="G3621" s="7" t="s">
        <v>370</v>
      </c>
      <c r="H3621" t="s">
        <v>88</v>
      </c>
      <c r="I3621" s="53">
        <v>44973</v>
      </c>
      <c r="J3621" s="42">
        <v>49.5</v>
      </c>
      <c r="K3621" s="2" t="s">
        <v>4190</v>
      </c>
      <c r="L3621" s="79">
        <v>69.900000000000006</v>
      </c>
      <c r="M3621" s="2" t="s">
        <v>4144</v>
      </c>
      <c r="N3621" s="2" t="s">
        <v>85</v>
      </c>
      <c r="O3621" s="2" t="s">
        <v>4145</v>
      </c>
      <c r="P3621" s="2" t="str">
        <f>VLOOKUP(I3621,Period!A:B,2,FALSE)</f>
        <v>2023H1</v>
      </c>
      <c r="Q3621" s="9">
        <f t="shared" si="675"/>
        <v>45.150000000000006</v>
      </c>
      <c r="R3621" s="2">
        <f t="shared" ref="R3621:R3668" si="688">ROUNDUP(Q3621/10,0)*10</f>
        <v>50</v>
      </c>
      <c r="S3621" t="str">
        <f t="shared" si="683"/>
        <v>03 Cloudy (40%-90%)</v>
      </c>
      <c r="T3621" t="str">
        <f t="shared" ref="T3621:T3668" si="689">CONCATENATE(I3621,B3621,C3621,H3621,I3621,S3621)</f>
        <v>44973L8-9_L1CDM-MLB-CLSTU4497303 Cloudy (40%-90%)</v>
      </c>
      <c r="U3621">
        <f>IF(COUNTIF(T$2:T3620,T3621)&gt;=1,0,1)</f>
        <v>1</v>
      </c>
      <c r="V3621" s="26" t="s">
        <v>3809</v>
      </c>
      <c r="W3621" s="86">
        <f t="shared" si="676"/>
        <v>2023</v>
      </c>
      <c r="X3621" s="86" t="str">
        <f t="shared" si="677"/>
        <v>02</v>
      </c>
      <c r="Y3621" s="86">
        <f t="shared" si="678"/>
        <v>16</v>
      </c>
      <c r="Z3621" s="86" t="str">
        <f t="shared" si="679"/>
        <v>23</v>
      </c>
      <c r="AA3621" s="86" t="str">
        <f t="shared" si="680"/>
        <v>57</v>
      </c>
      <c r="AB3621" s="86" t="str">
        <f t="shared" si="681"/>
        <v>06</v>
      </c>
      <c r="AC3621" s="86" t="str">
        <f t="shared" si="685"/>
        <v>CLS_TU_679x341px_15m_L8-9_L1_20230216_50CC</v>
      </c>
      <c r="AD3621" s="41" t="s">
        <v>3810</v>
      </c>
    </row>
    <row r="3622" spans="2:30" x14ac:dyDescent="0.25">
      <c r="B3622" t="s">
        <v>3876</v>
      </c>
      <c r="C3622" t="s">
        <v>3817</v>
      </c>
      <c r="D3622" s="7" t="s">
        <v>4143</v>
      </c>
      <c r="E3622" s="2" t="b">
        <v>1</v>
      </c>
      <c r="F3622" s="2" t="s">
        <v>3814</v>
      </c>
      <c r="G3622" s="7" t="s">
        <v>370</v>
      </c>
      <c r="H3622" t="s">
        <v>88</v>
      </c>
      <c r="I3622" s="53">
        <v>44973</v>
      </c>
      <c r="J3622" s="42">
        <v>50.4</v>
      </c>
      <c r="K3622" s="2" t="s">
        <v>4191</v>
      </c>
      <c r="L3622" s="79">
        <v>20.399999999999999</v>
      </c>
      <c r="M3622" s="2" t="s">
        <v>4144</v>
      </c>
      <c r="N3622" s="2" t="s">
        <v>85</v>
      </c>
      <c r="O3622" s="2" t="s">
        <v>4145</v>
      </c>
      <c r="P3622" s="2" t="str">
        <f>VLOOKUP(I3622,Period!A:B,2,FALSE)</f>
        <v>2023H1</v>
      </c>
      <c r="Q3622" s="9">
        <f t="shared" si="675"/>
        <v>45.150000000000006</v>
      </c>
      <c r="R3622" s="2">
        <f t="shared" si="688"/>
        <v>50</v>
      </c>
      <c r="S3622" t="str">
        <f t="shared" si="683"/>
        <v>03 Cloudy (40%-90%)</v>
      </c>
      <c r="T3622" t="str">
        <f t="shared" si="689"/>
        <v>44973L8-9_L1CDM-MLB-CLSTU4497303 Cloudy (40%-90%)</v>
      </c>
      <c r="U3622">
        <f>IF(COUNTIF(T$2:T3621,T3622)&gt;=1,0,1)</f>
        <v>0</v>
      </c>
      <c r="V3622" s="26" t="s">
        <v>3809</v>
      </c>
      <c r="W3622" s="86">
        <f t="shared" si="676"/>
        <v>2023</v>
      </c>
      <c r="X3622" s="86" t="str">
        <f t="shared" si="677"/>
        <v>02</v>
      </c>
      <c r="Y3622" s="86">
        <f t="shared" si="678"/>
        <v>16</v>
      </c>
      <c r="Z3622" s="86" t="str">
        <f t="shared" si="679"/>
        <v>23</v>
      </c>
      <c r="AA3622" s="86" t="str">
        <f t="shared" si="680"/>
        <v>56</v>
      </c>
      <c r="AB3622" s="86" t="str">
        <f t="shared" si="681"/>
        <v>42</v>
      </c>
      <c r="AC3622" s="86" t="str">
        <f t="shared" si="685"/>
        <v>CLS_TU_679x341px_15m_L8-9_L1_20230216_50CC</v>
      </c>
      <c r="AD3622" s="41" t="s">
        <v>3810</v>
      </c>
    </row>
    <row r="3623" spans="2:30" x14ac:dyDescent="0.25">
      <c r="B3623" t="s">
        <v>3876</v>
      </c>
      <c r="C3623" t="s">
        <v>3817</v>
      </c>
      <c r="D3623" s="7" t="s">
        <v>4143</v>
      </c>
      <c r="E3623" s="2" t="b">
        <v>1</v>
      </c>
      <c r="F3623" s="2" t="s">
        <v>3814</v>
      </c>
      <c r="G3623" s="7" t="s">
        <v>370</v>
      </c>
      <c r="H3623" t="s">
        <v>88</v>
      </c>
      <c r="I3623" s="53">
        <v>44966</v>
      </c>
      <c r="J3623" s="42">
        <v>21</v>
      </c>
      <c r="K3623" s="2" t="s">
        <v>4192</v>
      </c>
      <c r="L3623" s="79">
        <v>2.1</v>
      </c>
      <c r="M3623" s="2" t="s">
        <v>4144</v>
      </c>
      <c r="N3623" s="2" t="s">
        <v>85</v>
      </c>
      <c r="O3623" s="2" t="s">
        <v>4145</v>
      </c>
      <c r="P3623" s="2" t="str">
        <f>VLOOKUP(I3623,Period!A:B,2,FALSE)</f>
        <v>2023H1</v>
      </c>
      <c r="Q3623" s="9">
        <f t="shared" si="675"/>
        <v>2.1</v>
      </c>
      <c r="R3623" s="2">
        <f t="shared" si="688"/>
        <v>10</v>
      </c>
      <c r="S3623" t="str">
        <f t="shared" si="683"/>
        <v>02 Sunny (10%-30%)</v>
      </c>
      <c r="T3623" t="str">
        <f t="shared" si="689"/>
        <v>44966L8-9_L1CDM-MLB-CLSTU4496602 Sunny (10%-30%)</v>
      </c>
      <c r="U3623">
        <f>IF(COUNTIF(T$2:T3622,T3623)&gt;=1,0,1)</f>
        <v>1</v>
      </c>
      <c r="V3623" s="26" t="s">
        <v>3809</v>
      </c>
      <c r="W3623" s="86">
        <f t="shared" si="676"/>
        <v>2023</v>
      </c>
      <c r="X3623" s="86" t="str">
        <f t="shared" si="677"/>
        <v>02</v>
      </c>
      <c r="Y3623" s="86" t="str">
        <f t="shared" si="678"/>
        <v>09</v>
      </c>
      <c r="Z3623" s="86" t="str">
        <f t="shared" si="679"/>
        <v>23</v>
      </c>
      <c r="AA3623" s="86" t="str">
        <f t="shared" si="680"/>
        <v>51</v>
      </c>
      <c r="AB3623" s="86" t="str">
        <f t="shared" si="681"/>
        <v>01</v>
      </c>
      <c r="AC3623" s="86" t="str">
        <f t="shared" si="685"/>
        <v>CLS_TU_679x341px_15m_L8-9_L1_20230209_10CC</v>
      </c>
      <c r="AD3623" s="41" t="s">
        <v>3810</v>
      </c>
    </row>
    <row r="3624" spans="2:30" x14ac:dyDescent="0.25">
      <c r="B3624" t="s">
        <v>3876</v>
      </c>
      <c r="C3624" t="s">
        <v>3817</v>
      </c>
      <c r="D3624" s="7" t="s">
        <v>4143</v>
      </c>
      <c r="E3624" s="2" t="b">
        <v>1</v>
      </c>
      <c r="F3624" s="2" t="s">
        <v>3814</v>
      </c>
      <c r="G3624" s="7" t="s">
        <v>370</v>
      </c>
      <c r="H3624" t="s">
        <v>88</v>
      </c>
      <c r="I3624" s="57">
        <v>44965</v>
      </c>
      <c r="J3624" s="56">
        <v>51.3</v>
      </c>
      <c r="K3624" s="2" t="s">
        <v>4193</v>
      </c>
      <c r="L3624" s="80">
        <v>61.9</v>
      </c>
      <c r="M3624" s="2" t="s">
        <v>4144</v>
      </c>
      <c r="N3624" s="2" t="s">
        <v>85</v>
      </c>
      <c r="O3624" s="2" t="s">
        <v>4145</v>
      </c>
      <c r="P3624" s="2" t="str">
        <f>VLOOKUP(I3624,Period!A:B,2,FALSE)</f>
        <v>2023H1</v>
      </c>
      <c r="Q3624" s="9">
        <f t="shared" si="675"/>
        <v>74.599999999999994</v>
      </c>
      <c r="R3624" s="2">
        <f t="shared" si="688"/>
        <v>80</v>
      </c>
      <c r="S3624" t="str">
        <f t="shared" si="683"/>
        <v>03 Cloudy (40%-90%)</v>
      </c>
      <c r="T3624" t="str">
        <f t="shared" si="689"/>
        <v>44965L8-9_L1CDM-MLB-CLSTU4496503 Cloudy (40%-90%)</v>
      </c>
      <c r="U3624">
        <f>IF(COUNTIF(T$2:T3623,T3624)&gt;=1,0,1)</f>
        <v>1</v>
      </c>
      <c r="V3624" s="26" t="s">
        <v>3809</v>
      </c>
      <c r="W3624" s="86">
        <f t="shared" si="676"/>
        <v>2023</v>
      </c>
      <c r="X3624" s="86" t="str">
        <f t="shared" si="677"/>
        <v>02</v>
      </c>
      <c r="Y3624" s="86" t="str">
        <f t="shared" si="678"/>
        <v>08</v>
      </c>
      <c r="Z3624" s="86" t="str">
        <f t="shared" si="679"/>
        <v>23</v>
      </c>
      <c r="AA3624" s="86" t="str">
        <f t="shared" si="680"/>
        <v>57</v>
      </c>
      <c r="AB3624" s="86" t="str">
        <f t="shared" si="681"/>
        <v>23</v>
      </c>
      <c r="AC3624" s="86" t="str">
        <f t="shared" si="685"/>
        <v>CLS_TU_679x341px_15m_L8-9_L1_20230208_80CC</v>
      </c>
      <c r="AD3624" s="41" t="s">
        <v>3810</v>
      </c>
    </row>
    <row r="3625" spans="2:30" x14ac:dyDescent="0.25">
      <c r="B3625" t="s">
        <v>3876</v>
      </c>
      <c r="C3625" t="s">
        <v>3817</v>
      </c>
      <c r="D3625" s="7" t="s">
        <v>4143</v>
      </c>
      <c r="E3625" s="2" t="b">
        <v>1</v>
      </c>
      <c r="F3625" s="2" t="s">
        <v>3814</v>
      </c>
      <c r="G3625" s="7" t="s">
        <v>370</v>
      </c>
      <c r="H3625" t="s">
        <v>88</v>
      </c>
      <c r="I3625" s="57">
        <v>44965</v>
      </c>
      <c r="J3625" s="56">
        <v>52.1</v>
      </c>
      <c r="K3625" s="2" t="s">
        <v>4194</v>
      </c>
      <c r="L3625" s="80">
        <v>87.3</v>
      </c>
      <c r="M3625" s="2" t="s">
        <v>4144</v>
      </c>
      <c r="N3625" s="2" t="s">
        <v>85</v>
      </c>
      <c r="O3625" s="2" t="s">
        <v>4145</v>
      </c>
      <c r="P3625" s="2" t="str">
        <f>VLOOKUP(I3625,Period!A:B,2,FALSE)</f>
        <v>2023H1</v>
      </c>
      <c r="Q3625" s="9">
        <f t="shared" si="675"/>
        <v>74.599999999999994</v>
      </c>
      <c r="R3625" s="2">
        <f t="shared" si="688"/>
        <v>80</v>
      </c>
      <c r="S3625" t="str">
        <f t="shared" si="683"/>
        <v>03 Cloudy (40%-90%)</v>
      </c>
      <c r="T3625" t="str">
        <f t="shared" si="689"/>
        <v>44965L8-9_L1CDM-MLB-CLSTU4496503 Cloudy (40%-90%)</v>
      </c>
      <c r="U3625">
        <f>IF(COUNTIF(T$2:T3624,T3625)&gt;=1,0,1)</f>
        <v>0</v>
      </c>
      <c r="V3625" s="26" t="s">
        <v>3809</v>
      </c>
      <c r="W3625" s="86">
        <f t="shared" si="676"/>
        <v>2023</v>
      </c>
      <c r="X3625" s="86" t="str">
        <f t="shared" si="677"/>
        <v>02</v>
      </c>
      <c r="Y3625" s="86" t="str">
        <f t="shared" si="678"/>
        <v>08</v>
      </c>
      <c r="Z3625" s="86" t="str">
        <f t="shared" si="679"/>
        <v>23</v>
      </c>
      <c r="AA3625" s="86" t="str">
        <f t="shared" si="680"/>
        <v>56</v>
      </c>
      <c r="AB3625" s="86" t="str">
        <f t="shared" si="681"/>
        <v>59</v>
      </c>
      <c r="AC3625" s="86" t="str">
        <f t="shared" si="685"/>
        <v>CLS_TU_679x341px_15m_L8-9_L1_20230208_80CC</v>
      </c>
      <c r="AD3625" s="41" t="s">
        <v>3810</v>
      </c>
    </row>
    <row r="3626" spans="2:30" x14ac:dyDescent="0.25">
      <c r="B3626" t="s">
        <v>3876</v>
      </c>
      <c r="C3626" t="s">
        <v>3817</v>
      </c>
      <c r="D3626" s="7" t="s">
        <v>4143</v>
      </c>
      <c r="E3626" s="2" t="b">
        <v>1</v>
      </c>
      <c r="F3626" s="2" t="s">
        <v>3814</v>
      </c>
      <c r="G3626" s="7" t="s">
        <v>370</v>
      </c>
      <c r="H3626" t="s">
        <v>88</v>
      </c>
      <c r="I3626" s="57">
        <v>44958</v>
      </c>
      <c r="J3626" s="56">
        <v>52.7</v>
      </c>
      <c r="K3626" s="2" t="s">
        <v>4195</v>
      </c>
      <c r="L3626" s="80">
        <v>66.599999999999994</v>
      </c>
      <c r="M3626" s="2" t="s">
        <v>4144</v>
      </c>
      <c r="N3626" s="2" t="s">
        <v>85</v>
      </c>
      <c r="O3626" s="2" t="s">
        <v>4145</v>
      </c>
      <c r="P3626" s="2" t="str">
        <f>VLOOKUP(I3626,Period!A:B,2,FALSE)</f>
        <v>2023H1</v>
      </c>
      <c r="Q3626" s="9">
        <f t="shared" si="675"/>
        <v>66.599999999999994</v>
      </c>
      <c r="R3626" s="2">
        <f t="shared" si="688"/>
        <v>70</v>
      </c>
      <c r="S3626" t="str">
        <f t="shared" si="683"/>
        <v>03 Cloudy (40%-90%)</v>
      </c>
      <c r="T3626" t="str">
        <f t="shared" si="689"/>
        <v>44958L8-9_L1CDM-MLB-CLSTU4495803 Cloudy (40%-90%)</v>
      </c>
      <c r="U3626">
        <f>IF(COUNTIF(T$2:T3625,T3626)&gt;=1,0,1)</f>
        <v>1</v>
      </c>
      <c r="V3626" s="26" t="s">
        <v>3809</v>
      </c>
      <c r="W3626" s="86">
        <f t="shared" si="676"/>
        <v>2023</v>
      </c>
      <c r="X3626" s="86" t="str">
        <f t="shared" si="677"/>
        <v>02</v>
      </c>
      <c r="Y3626" s="86" t="str">
        <f t="shared" si="678"/>
        <v>01</v>
      </c>
      <c r="Z3626" s="86" t="str">
        <f t="shared" si="679"/>
        <v>23</v>
      </c>
      <c r="AA3626" s="86" t="str">
        <f t="shared" si="680"/>
        <v>51</v>
      </c>
      <c r="AB3626" s="86" t="str">
        <f t="shared" si="681"/>
        <v>10</v>
      </c>
      <c r="AC3626" s="86" t="str">
        <f t="shared" si="685"/>
        <v>CLS_TU_679x341px_15m_L8-9_L1_20230201_70CC</v>
      </c>
      <c r="AD3626" s="41" t="s">
        <v>3810</v>
      </c>
    </row>
    <row r="3627" spans="2:30" x14ac:dyDescent="0.25">
      <c r="B3627" t="s">
        <v>3876</v>
      </c>
      <c r="C3627" t="s">
        <v>3817</v>
      </c>
      <c r="D3627" s="7" t="s">
        <v>4143</v>
      </c>
      <c r="E3627" s="2" t="b">
        <v>1</v>
      </c>
      <c r="F3627" s="2" t="s">
        <v>3814</v>
      </c>
      <c r="G3627" s="7" t="s">
        <v>370</v>
      </c>
      <c r="H3627" t="s">
        <v>88</v>
      </c>
      <c r="I3627" s="53">
        <v>44957</v>
      </c>
      <c r="J3627" s="42">
        <v>52.9</v>
      </c>
      <c r="K3627" s="2" t="s">
        <v>4196</v>
      </c>
      <c r="L3627" s="79">
        <v>3.1</v>
      </c>
      <c r="M3627" s="2" t="s">
        <v>4144</v>
      </c>
      <c r="N3627" s="2" t="s">
        <v>85</v>
      </c>
      <c r="O3627" s="2" t="s">
        <v>4145</v>
      </c>
      <c r="P3627" s="2" t="str">
        <f>VLOOKUP(I3627,Period!A:B,2,FALSE)</f>
        <v>2023H1</v>
      </c>
      <c r="Q3627" s="9">
        <f t="shared" si="675"/>
        <v>2.1</v>
      </c>
      <c r="R3627" s="2">
        <f t="shared" si="688"/>
        <v>10</v>
      </c>
      <c r="S3627" t="str">
        <f t="shared" si="683"/>
        <v>02 Sunny (10%-30%)</v>
      </c>
      <c r="T3627" t="str">
        <f t="shared" si="689"/>
        <v>44957L8-9_L1CDM-MLB-CLSTU4495702 Sunny (10%-30%)</v>
      </c>
      <c r="U3627">
        <f>IF(COUNTIF(T$2:T3626,T3627)&gt;=1,0,1)</f>
        <v>1</v>
      </c>
      <c r="V3627" s="26" t="s">
        <v>3809</v>
      </c>
      <c r="W3627" s="86">
        <f t="shared" si="676"/>
        <v>2023</v>
      </c>
      <c r="X3627" s="86" t="str">
        <f t="shared" si="677"/>
        <v>01</v>
      </c>
      <c r="Y3627" s="86">
        <f t="shared" si="678"/>
        <v>31</v>
      </c>
      <c r="Z3627" s="86" t="str">
        <f t="shared" si="679"/>
        <v>23</v>
      </c>
      <c r="AA3627" s="86" t="str">
        <f t="shared" si="680"/>
        <v>57</v>
      </c>
      <c r="AB3627" s="86" t="str">
        <f t="shared" si="681"/>
        <v>15</v>
      </c>
      <c r="AC3627" s="86" t="str">
        <f t="shared" si="685"/>
        <v>CLS_TU_679x341px_15m_L8-9_L1_20230131_10CC</v>
      </c>
      <c r="AD3627" s="41" t="s">
        <v>3810</v>
      </c>
    </row>
    <row r="3628" spans="2:30" x14ac:dyDescent="0.25">
      <c r="B3628" t="s">
        <v>3876</v>
      </c>
      <c r="C3628" t="s">
        <v>3817</v>
      </c>
      <c r="D3628" s="7" t="s">
        <v>4143</v>
      </c>
      <c r="E3628" s="2" t="b">
        <v>1</v>
      </c>
      <c r="F3628" s="2" t="s">
        <v>3814</v>
      </c>
      <c r="G3628" s="7" t="s">
        <v>370</v>
      </c>
      <c r="H3628" t="s">
        <v>88</v>
      </c>
      <c r="I3628" s="53">
        <v>44957</v>
      </c>
      <c r="J3628" s="42">
        <v>53.6</v>
      </c>
      <c r="K3628" s="2" t="s">
        <v>4197</v>
      </c>
      <c r="L3628" s="79">
        <v>1.1000000000000001</v>
      </c>
      <c r="M3628" s="2" t="s">
        <v>4144</v>
      </c>
      <c r="N3628" s="2" t="s">
        <v>85</v>
      </c>
      <c r="O3628" s="2" t="s">
        <v>4145</v>
      </c>
      <c r="P3628" s="2" t="str">
        <f>VLOOKUP(I3628,Period!A:B,2,FALSE)</f>
        <v>2023H1</v>
      </c>
      <c r="Q3628" s="9">
        <f t="shared" si="675"/>
        <v>2.1</v>
      </c>
      <c r="R3628" s="2">
        <f t="shared" si="688"/>
        <v>10</v>
      </c>
      <c r="S3628" t="str">
        <f t="shared" si="683"/>
        <v>02 Sunny (10%-30%)</v>
      </c>
      <c r="T3628" t="str">
        <f t="shared" si="689"/>
        <v>44957L8-9_L1CDM-MLB-CLSTU4495702 Sunny (10%-30%)</v>
      </c>
      <c r="U3628">
        <f>IF(COUNTIF(T$2:T3627,T3628)&gt;=1,0,1)</f>
        <v>0</v>
      </c>
      <c r="V3628" s="26" t="s">
        <v>3809</v>
      </c>
      <c r="W3628" s="86">
        <f t="shared" si="676"/>
        <v>2023</v>
      </c>
      <c r="X3628" s="86" t="str">
        <f t="shared" si="677"/>
        <v>01</v>
      </c>
      <c r="Y3628" s="86">
        <f t="shared" si="678"/>
        <v>31</v>
      </c>
      <c r="Z3628" s="86" t="str">
        <f t="shared" si="679"/>
        <v>23</v>
      </c>
      <c r="AA3628" s="86" t="str">
        <f t="shared" si="680"/>
        <v>56</v>
      </c>
      <c r="AB3628" s="86" t="str">
        <f t="shared" si="681"/>
        <v>51</v>
      </c>
      <c r="AC3628" s="86" t="str">
        <f t="shared" si="685"/>
        <v>CLS_TU_679x341px_15m_L8-9_L1_20230131_10CC</v>
      </c>
      <c r="AD3628" s="41" t="s">
        <v>3810</v>
      </c>
    </row>
    <row r="3629" spans="2:30" x14ac:dyDescent="0.25">
      <c r="B3629" t="s">
        <v>3876</v>
      </c>
      <c r="C3629" t="s">
        <v>3817</v>
      </c>
      <c r="D3629" s="7" t="s">
        <v>4143</v>
      </c>
      <c r="E3629" s="2" t="b">
        <v>1</v>
      </c>
      <c r="F3629" s="2" t="s">
        <v>3814</v>
      </c>
      <c r="G3629" s="7" t="s">
        <v>370</v>
      </c>
      <c r="H3629" t="s">
        <v>88</v>
      </c>
      <c r="I3629" s="53">
        <v>44950</v>
      </c>
      <c r="J3629" s="42">
        <v>54.3</v>
      </c>
      <c r="K3629" s="2" t="s">
        <v>4198</v>
      </c>
      <c r="L3629" s="79">
        <v>7.4</v>
      </c>
      <c r="M3629" s="2" t="s">
        <v>4144</v>
      </c>
      <c r="N3629" s="2" t="s">
        <v>85</v>
      </c>
      <c r="O3629" s="2" t="s">
        <v>4145</v>
      </c>
      <c r="P3629" s="2" t="str">
        <f>VLOOKUP(I3629,Period!A:B,2,FALSE)</f>
        <v>2023H1</v>
      </c>
      <c r="Q3629" s="9">
        <f t="shared" si="675"/>
        <v>7.4</v>
      </c>
      <c r="R3629" s="2">
        <f t="shared" si="688"/>
        <v>10</v>
      </c>
      <c r="S3629" t="str">
        <f t="shared" si="683"/>
        <v>02 Sunny (10%-30%)</v>
      </c>
      <c r="T3629" t="str">
        <f t="shared" si="689"/>
        <v>44950L8-9_L1CDM-MLB-CLSTU4495002 Sunny (10%-30%)</v>
      </c>
      <c r="U3629">
        <f>IF(COUNTIF(T$2:T3628,T3629)&gt;=1,0,1)</f>
        <v>1</v>
      </c>
      <c r="V3629" s="26" t="s">
        <v>3809</v>
      </c>
      <c r="W3629" s="86">
        <f t="shared" si="676"/>
        <v>2023</v>
      </c>
      <c r="X3629" s="86" t="str">
        <f t="shared" si="677"/>
        <v>01</v>
      </c>
      <c r="Y3629" s="86">
        <f t="shared" si="678"/>
        <v>24</v>
      </c>
      <c r="Z3629" s="86" t="str">
        <f t="shared" si="679"/>
        <v>23</v>
      </c>
      <c r="AA3629" s="86" t="str">
        <f t="shared" si="680"/>
        <v>51</v>
      </c>
      <c r="AB3629" s="86" t="str">
        <f t="shared" si="681"/>
        <v>03</v>
      </c>
      <c r="AC3629" s="86" t="str">
        <f t="shared" si="685"/>
        <v>CLS_TU_679x341px_15m_L8-9_L1_20230124_10CC</v>
      </c>
      <c r="AD3629" s="41" t="s">
        <v>3810</v>
      </c>
    </row>
    <row r="3630" spans="2:30" x14ac:dyDescent="0.25">
      <c r="B3630" t="s">
        <v>3876</v>
      </c>
      <c r="C3630" t="s">
        <v>3817</v>
      </c>
      <c r="D3630" s="7" t="s">
        <v>4143</v>
      </c>
      <c r="E3630" s="2" t="b">
        <v>1</v>
      </c>
      <c r="F3630" s="2" t="s">
        <v>3814</v>
      </c>
      <c r="G3630" s="7" t="s">
        <v>370</v>
      </c>
      <c r="H3630" t="s">
        <v>88</v>
      </c>
      <c r="I3630" s="57">
        <v>44949</v>
      </c>
      <c r="J3630" s="56">
        <v>54.5</v>
      </c>
      <c r="K3630" s="2" t="s">
        <v>4199</v>
      </c>
      <c r="L3630" s="80">
        <v>12.6</v>
      </c>
      <c r="M3630" s="2" t="s">
        <v>4144</v>
      </c>
      <c r="N3630" s="2" t="s">
        <v>85</v>
      </c>
      <c r="O3630" s="2" t="s">
        <v>4145</v>
      </c>
      <c r="P3630" s="2" t="str">
        <f>VLOOKUP(I3630,Period!A:B,2,FALSE)</f>
        <v>2023H1</v>
      </c>
      <c r="Q3630" s="9">
        <f t="shared" si="675"/>
        <v>11.25</v>
      </c>
      <c r="R3630" s="2">
        <f t="shared" si="688"/>
        <v>20</v>
      </c>
      <c r="S3630" t="str">
        <f t="shared" si="683"/>
        <v>02 Sunny (10%-30%)</v>
      </c>
      <c r="T3630" t="str">
        <f t="shared" si="689"/>
        <v>44949L8-9_L1CDM-MLB-CLSTU4494902 Sunny (10%-30%)</v>
      </c>
      <c r="U3630">
        <f>IF(COUNTIF(T$2:T3629,T3630)&gt;=1,0,1)</f>
        <v>1</v>
      </c>
      <c r="V3630" s="26" t="s">
        <v>3809</v>
      </c>
      <c r="W3630" s="86">
        <f t="shared" si="676"/>
        <v>2023</v>
      </c>
      <c r="X3630" s="86" t="str">
        <f t="shared" si="677"/>
        <v>01</v>
      </c>
      <c r="Y3630" s="86">
        <f t="shared" si="678"/>
        <v>23</v>
      </c>
      <c r="Z3630" s="86" t="str">
        <f t="shared" si="679"/>
        <v>23</v>
      </c>
      <c r="AA3630" s="86" t="str">
        <f t="shared" si="680"/>
        <v>57</v>
      </c>
      <c r="AB3630" s="86" t="str">
        <f t="shared" si="681"/>
        <v>13</v>
      </c>
      <c r="AC3630" s="86" t="str">
        <f t="shared" si="685"/>
        <v>CLS_TU_679x341px_15m_L8-9_L1_20230123_20CC</v>
      </c>
      <c r="AD3630" s="41" t="s">
        <v>3810</v>
      </c>
    </row>
    <row r="3631" spans="2:30" x14ac:dyDescent="0.25">
      <c r="B3631" t="s">
        <v>3876</v>
      </c>
      <c r="C3631" t="s">
        <v>3817</v>
      </c>
      <c r="D3631" s="7" t="s">
        <v>4143</v>
      </c>
      <c r="E3631" s="2" t="b">
        <v>1</v>
      </c>
      <c r="F3631" s="2" t="s">
        <v>3814</v>
      </c>
      <c r="G3631" s="7" t="s">
        <v>370</v>
      </c>
      <c r="H3631" t="s">
        <v>88</v>
      </c>
      <c r="I3631" s="57">
        <v>44949</v>
      </c>
      <c r="J3631" s="56">
        <v>55.1</v>
      </c>
      <c r="K3631" s="2" t="s">
        <v>4200</v>
      </c>
      <c r="L3631" s="80">
        <v>9.9</v>
      </c>
      <c r="M3631" s="2" t="s">
        <v>4144</v>
      </c>
      <c r="N3631" s="2" t="s">
        <v>85</v>
      </c>
      <c r="O3631" s="2" t="s">
        <v>4145</v>
      </c>
      <c r="P3631" s="2" t="str">
        <f>VLOOKUP(I3631,Period!A:B,2,FALSE)</f>
        <v>2023H1</v>
      </c>
      <c r="Q3631" s="9">
        <f t="shared" si="675"/>
        <v>11.25</v>
      </c>
      <c r="R3631" s="2">
        <f t="shared" si="688"/>
        <v>20</v>
      </c>
      <c r="S3631" t="str">
        <f t="shared" si="683"/>
        <v>02 Sunny (10%-30%)</v>
      </c>
      <c r="T3631" t="str">
        <f t="shared" si="689"/>
        <v>44949L8-9_L1CDM-MLB-CLSTU4494902 Sunny (10%-30%)</v>
      </c>
      <c r="U3631">
        <f>IF(COUNTIF(T$2:T3630,T3631)&gt;=1,0,1)</f>
        <v>0</v>
      </c>
      <c r="V3631" s="26" t="s">
        <v>3809</v>
      </c>
      <c r="W3631" s="86">
        <f t="shared" si="676"/>
        <v>2023</v>
      </c>
      <c r="X3631" s="86" t="str">
        <f t="shared" si="677"/>
        <v>01</v>
      </c>
      <c r="Y3631" s="86">
        <f t="shared" si="678"/>
        <v>23</v>
      </c>
      <c r="Z3631" s="86" t="str">
        <f t="shared" si="679"/>
        <v>23</v>
      </c>
      <c r="AA3631" s="86" t="str">
        <f t="shared" si="680"/>
        <v>56</v>
      </c>
      <c r="AB3631" s="86" t="str">
        <f t="shared" si="681"/>
        <v>49</v>
      </c>
      <c r="AC3631" s="86" t="str">
        <f t="shared" si="685"/>
        <v>CLS_TU_679x341px_15m_L8-9_L1_20230123_20CC</v>
      </c>
      <c r="AD3631" s="41" t="s">
        <v>3810</v>
      </c>
    </row>
    <row r="3632" spans="2:30" x14ac:dyDescent="0.25">
      <c r="B3632" t="s">
        <v>3876</v>
      </c>
      <c r="C3632" t="s">
        <v>3817</v>
      </c>
      <c r="D3632" s="7" t="s">
        <v>4143</v>
      </c>
      <c r="E3632" s="2" t="b">
        <v>1</v>
      </c>
      <c r="F3632" s="2" t="s">
        <v>3814</v>
      </c>
      <c r="G3632" s="7" t="s">
        <v>370</v>
      </c>
      <c r="H3632" t="s">
        <v>88</v>
      </c>
      <c r="I3632" s="57">
        <v>44942</v>
      </c>
      <c r="J3632" s="56">
        <v>55.7</v>
      </c>
      <c r="K3632" s="2" t="s">
        <v>4198</v>
      </c>
      <c r="L3632" s="80">
        <v>4.0999999999999996</v>
      </c>
      <c r="M3632" s="2" t="s">
        <v>4144</v>
      </c>
      <c r="N3632" s="2" t="s">
        <v>85</v>
      </c>
      <c r="O3632" s="2" t="s">
        <v>4145</v>
      </c>
      <c r="P3632" s="2" t="str">
        <f>VLOOKUP(I3632,Period!A:B,2,FALSE)</f>
        <v>2023H1</v>
      </c>
      <c r="Q3632" s="9">
        <f t="shared" si="675"/>
        <v>4.0999999999999996</v>
      </c>
      <c r="R3632" s="2">
        <f t="shared" si="688"/>
        <v>10</v>
      </c>
      <c r="S3632" t="str">
        <f t="shared" si="683"/>
        <v>02 Sunny (10%-30%)</v>
      </c>
      <c r="T3632" t="str">
        <f t="shared" si="689"/>
        <v>44942L8-9_L1CDM-MLB-CLSTU4494202 Sunny (10%-30%)</v>
      </c>
      <c r="U3632">
        <f>IF(COUNTIF(T$2:T3631,T3632)&gt;=1,0,1)</f>
        <v>1</v>
      </c>
      <c r="V3632" s="26" t="s">
        <v>3809</v>
      </c>
      <c r="W3632" s="86">
        <f t="shared" si="676"/>
        <v>2023</v>
      </c>
      <c r="X3632" s="86" t="str">
        <f t="shared" si="677"/>
        <v>01</v>
      </c>
      <c r="Y3632" s="86">
        <f t="shared" si="678"/>
        <v>16</v>
      </c>
      <c r="Z3632" s="86" t="str">
        <f t="shared" si="679"/>
        <v>23</v>
      </c>
      <c r="AA3632" s="86" t="str">
        <f t="shared" si="680"/>
        <v>51</v>
      </c>
      <c r="AB3632" s="86" t="str">
        <f t="shared" si="681"/>
        <v>03</v>
      </c>
      <c r="AC3632" s="86" t="str">
        <f t="shared" si="685"/>
        <v>CLS_TU_679x341px_15m_L8-9_L1_20230116_10CC</v>
      </c>
      <c r="AD3632" s="41" t="s">
        <v>3810</v>
      </c>
    </row>
    <row r="3633" spans="2:30" x14ac:dyDescent="0.25">
      <c r="B3633" t="s">
        <v>3876</v>
      </c>
      <c r="C3633" t="s">
        <v>3817</v>
      </c>
      <c r="D3633" s="7" t="s">
        <v>4143</v>
      </c>
      <c r="E3633" s="2" t="b">
        <v>1</v>
      </c>
      <c r="F3633" s="2" t="s">
        <v>3814</v>
      </c>
      <c r="G3633" s="7" t="s">
        <v>370</v>
      </c>
      <c r="H3633" t="s">
        <v>88</v>
      </c>
      <c r="I3633" s="53">
        <v>44941</v>
      </c>
      <c r="J3633" s="42">
        <v>55.9</v>
      </c>
      <c r="K3633" s="2" t="s">
        <v>4201</v>
      </c>
      <c r="L3633" s="79">
        <v>19.8</v>
      </c>
      <c r="M3633" s="2" t="s">
        <v>4144</v>
      </c>
      <c r="N3633" s="2" t="s">
        <v>85</v>
      </c>
      <c r="O3633" s="2" t="s">
        <v>4145</v>
      </c>
      <c r="P3633" s="2" t="str">
        <f>VLOOKUP(I3633,Period!A:B,2,FALSE)</f>
        <v>2023H1</v>
      </c>
      <c r="Q3633" s="9">
        <f t="shared" si="675"/>
        <v>22</v>
      </c>
      <c r="R3633" s="2">
        <f t="shared" si="688"/>
        <v>30</v>
      </c>
      <c r="S3633" t="str">
        <f t="shared" si="683"/>
        <v>02 Sunny (10%-30%)</v>
      </c>
      <c r="T3633" t="str">
        <f t="shared" si="689"/>
        <v>44941L8-9_L1CDM-MLB-CLSTU4494102 Sunny (10%-30%)</v>
      </c>
      <c r="U3633">
        <f>IF(COUNTIF(T$2:T3632,T3633)&gt;=1,0,1)</f>
        <v>1</v>
      </c>
      <c r="V3633" s="26" t="s">
        <v>3809</v>
      </c>
      <c r="W3633" s="86">
        <f t="shared" si="676"/>
        <v>2023</v>
      </c>
      <c r="X3633" s="86" t="str">
        <f t="shared" si="677"/>
        <v>01</v>
      </c>
      <c r="Y3633" s="86">
        <f t="shared" si="678"/>
        <v>15</v>
      </c>
      <c r="Z3633" s="86" t="str">
        <f t="shared" si="679"/>
        <v>23</v>
      </c>
      <c r="AA3633" s="86" t="str">
        <f t="shared" si="680"/>
        <v>57</v>
      </c>
      <c r="AB3633" s="86" t="str">
        <f t="shared" si="681"/>
        <v>10</v>
      </c>
      <c r="AC3633" s="86" t="str">
        <f t="shared" si="685"/>
        <v>CLS_TU_679x341px_15m_L8-9_L1_20230115_30CC</v>
      </c>
      <c r="AD3633" s="41" t="s">
        <v>3810</v>
      </c>
    </row>
    <row r="3634" spans="2:30" x14ac:dyDescent="0.25">
      <c r="B3634" t="s">
        <v>3876</v>
      </c>
      <c r="C3634" t="s">
        <v>3817</v>
      </c>
      <c r="D3634" s="7" t="s">
        <v>4143</v>
      </c>
      <c r="E3634" s="2" t="b">
        <v>1</v>
      </c>
      <c r="F3634" s="2" t="s">
        <v>3814</v>
      </c>
      <c r="G3634" s="7" t="s">
        <v>370</v>
      </c>
      <c r="H3634" t="s">
        <v>88</v>
      </c>
      <c r="I3634" s="53">
        <v>44941</v>
      </c>
      <c r="J3634" s="42">
        <v>56.5</v>
      </c>
      <c r="K3634" s="2" t="s">
        <v>4202</v>
      </c>
      <c r="L3634" s="79">
        <v>24.2</v>
      </c>
      <c r="M3634" s="2" t="s">
        <v>4144</v>
      </c>
      <c r="N3634" s="2" t="s">
        <v>85</v>
      </c>
      <c r="O3634" s="2" t="s">
        <v>4145</v>
      </c>
      <c r="P3634" s="2" t="str">
        <f>VLOOKUP(I3634,Period!A:B,2,FALSE)</f>
        <v>2023H1</v>
      </c>
      <c r="Q3634" s="9">
        <f t="shared" si="675"/>
        <v>22</v>
      </c>
      <c r="R3634" s="2">
        <f t="shared" si="688"/>
        <v>30</v>
      </c>
      <c r="S3634" t="str">
        <f t="shared" si="683"/>
        <v>02 Sunny (10%-30%)</v>
      </c>
      <c r="T3634" t="str">
        <f t="shared" si="689"/>
        <v>44941L8-9_L1CDM-MLB-CLSTU4494102 Sunny (10%-30%)</v>
      </c>
      <c r="U3634">
        <f>IF(COUNTIF(T$2:T3633,T3634)&gt;=1,0,1)</f>
        <v>0</v>
      </c>
      <c r="V3634" s="26" t="s">
        <v>3809</v>
      </c>
      <c r="W3634" s="86">
        <f t="shared" si="676"/>
        <v>2023</v>
      </c>
      <c r="X3634" s="86" t="str">
        <f t="shared" si="677"/>
        <v>01</v>
      </c>
      <c r="Y3634" s="86">
        <f t="shared" si="678"/>
        <v>15</v>
      </c>
      <c r="Z3634" s="86" t="str">
        <f t="shared" si="679"/>
        <v>23</v>
      </c>
      <c r="AA3634" s="86" t="str">
        <f t="shared" si="680"/>
        <v>56</v>
      </c>
      <c r="AB3634" s="86" t="str">
        <f t="shared" si="681"/>
        <v>46</v>
      </c>
      <c r="AC3634" s="86" t="str">
        <f t="shared" si="685"/>
        <v>CLS_TU_679x341px_15m_L8-9_L1_20230115_30CC</v>
      </c>
      <c r="AD3634" s="41" t="s">
        <v>3810</v>
      </c>
    </row>
    <row r="3635" spans="2:30" x14ac:dyDescent="0.25">
      <c r="B3635" t="s">
        <v>3876</v>
      </c>
      <c r="C3635" t="s">
        <v>3817</v>
      </c>
      <c r="D3635" s="7" t="s">
        <v>4143</v>
      </c>
      <c r="E3635" s="2" t="b">
        <v>1</v>
      </c>
      <c r="F3635" s="2" t="s">
        <v>3814</v>
      </c>
      <c r="G3635" s="7" t="s">
        <v>370</v>
      </c>
      <c r="H3635" t="s">
        <v>88</v>
      </c>
      <c r="I3635" s="53">
        <v>44934</v>
      </c>
      <c r="J3635" s="42">
        <v>57.1</v>
      </c>
      <c r="K3635" s="2" t="s">
        <v>4203</v>
      </c>
      <c r="L3635" s="79">
        <v>0</v>
      </c>
      <c r="M3635" s="2" t="s">
        <v>4144</v>
      </c>
      <c r="N3635" s="2" t="s">
        <v>85</v>
      </c>
      <c r="O3635" s="2" t="s">
        <v>4145</v>
      </c>
      <c r="P3635" s="2" t="str">
        <f>VLOOKUP(I3635,Period!A:B,2,FALSE)</f>
        <v>2023H1</v>
      </c>
      <c r="Q3635" s="9">
        <f t="shared" si="675"/>
        <v>0</v>
      </c>
      <c r="R3635" s="2">
        <f t="shared" si="688"/>
        <v>0</v>
      </c>
      <c r="S3635" t="str">
        <f t="shared" si="683"/>
        <v>01 Clear (0%)</v>
      </c>
      <c r="T3635" t="str">
        <f t="shared" si="689"/>
        <v>44934L8-9_L1CDM-MLB-CLSTU4493401 Clear (0%)</v>
      </c>
      <c r="U3635">
        <f>IF(COUNTIF(T$2:T3634,T3635)&gt;=1,0,1)</f>
        <v>1</v>
      </c>
      <c r="V3635" s="26" t="s">
        <v>3809</v>
      </c>
      <c r="W3635" s="86">
        <f t="shared" si="676"/>
        <v>2023</v>
      </c>
      <c r="X3635" s="86" t="str">
        <f t="shared" si="677"/>
        <v>01</v>
      </c>
      <c r="Y3635" s="86" t="str">
        <f t="shared" si="678"/>
        <v>08</v>
      </c>
      <c r="Z3635" s="86" t="str">
        <f t="shared" si="679"/>
        <v>23</v>
      </c>
      <c r="AA3635" s="86" t="str">
        <f t="shared" si="680"/>
        <v>51</v>
      </c>
      <c r="AB3635" s="86" t="str">
        <f t="shared" si="681"/>
        <v>05</v>
      </c>
      <c r="AC3635" s="86" t="str">
        <f t="shared" si="685"/>
        <v>CLS_TU_679x341px_15m_L8-9_L1_20230108_0CC</v>
      </c>
      <c r="AD3635" s="41" t="s">
        <v>3810</v>
      </c>
    </row>
    <row r="3636" spans="2:30" x14ac:dyDescent="0.25">
      <c r="B3636" t="s">
        <v>3876</v>
      </c>
      <c r="C3636" t="s">
        <v>3817</v>
      </c>
      <c r="D3636" s="7" t="s">
        <v>4143</v>
      </c>
      <c r="E3636" s="2" t="b">
        <v>1</v>
      </c>
      <c r="F3636" s="2" t="s">
        <v>3814</v>
      </c>
      <c r="G3636" s="7" t="s">
        <v>370</v>
      </c>
      <c r="H3636" t="s">
        <v>88</v>
      </c>
      <c r="I3636" s="57">
        <v>44933</v>
      </c>
      <c r="J3636" s="56">
        <v>57.2</v>
      </c>
      <c r="K3636" s="2" t="s">
        <v>4204</v>
      </c>
      <c r="L3636" s="80">
        <v>1</v>
      </c>
      <c r="M3636" s="2" t="s">
        <v>4144</v>
      </c>
      <c r="N3636" s="2" t="s">
        <v>85</v>
      </c>
      <c r="O3636" s="2" t="s">
        <v>4145</v>
      </c>
      <c r="P3636" s="2" t="str">
        <f>VLOOKUP(I3636,Period!A:B,2,FALSE)</f>
        <v>2023H1</v>
      </c>
      <c r="Q3636" s="9">
        <f t="shared" si="675"/>
        <v>0.6</v>
      </c>
      <c r="R3636" s="2">
        <f t="shared" si="688"/>
        <v>10</v>
      </c>
      <c r="S3636" t="str">
        <f t="shared" si="683"/>
        <v>02 Sunny (10%-30%)</v>
      </c>
      <c r="T3636" t="str">
        <f t="shared" si="689"/>
        <v>44933L8-9_L1CDM-MLB-CLSTU4493302 Sunny (10%-30%)</v>
      </c>
      <c r="U3636">
        <f>IF(COUNTIF(T$2:T3635,T3636)&gt;=1,0,1)</f>
        <v>1</v>
      </c>
      <c r="V3636" s="26" t="s">
        <v>3809</v>
      </c>
      <c r="W3636" s="86">
        <f t="shared" si="676"/>
        <v>2023</v>
      </c>
      <c r="X3636" s="86" t="str">
        <f t="shared" si="677"/>
        <v>01</v>
      </c>
      <c r="Y3636" s="86" t="str">
        <f t="shared" si="678"/>
        <v>07</v>
      </c>
      <c r="Z3636" s="86" t="str">
        <f t="shared" si="679"/>
        <v>23</v>
      </c>
      <c r="AA3636" s="86" t="str">
        <f t="shared" si="680"/>
        <v>57</v>
      </c>
      <c r="AB3636" s="86" t="str">
        <f t="shared" si="681"/>
        <v>19</v>
      </c>
      <c r="AC3636" s="86" t="str">
        <f t="shared" si="685"/>
        <v>CLS_TU_679x341px_15m_L8-9_L1_20230107_10CC</v>
      </c>
      <c r="AD3636" s="41" t="s">
        <v>3810</v>
      </c>
    </row>
    <row r="3637" spans="2:30" x14ac:dyDescent="0.25">
      <c r="B3637" t="s">
        <v>3876</v>
      </c>
      <c r="C3637" t="s">
        <v>3817</v>
      </c>
      <c r="D3637" s="7" t="s">
        <v>4143</v>
      </c>
      <c r="E3637" s="2" t="b">
        <v>1</v>
      </c>
      <c r="F3637" s="2" t="s">
        <v>3814</v>
      </c>
      <c r="G3637" s="7" t="s">
        <v>370</v>
      </c>
      <c r="H3637" t="s">
        <v>88</v>
      </c>
      <c r="I3637" s="57">
        <v>44933</v>
      </c>
      <c r="J3637" s="56">
        <v>57.8</v>
      </c>
      <c r="K3637" s="2" t="s">
        <v>4205</v>
      </c>
      <c r="L3637" s="80">
        <v>0.2</v>
      </c>
      <c r="M3637" s="2" t="s">
        <v>4144</v>
      </c>
      <c r="N3637" s="2" t="s">
        <v>85</v>
      </c>
      <c r="O3637" s="2" t="s">
        <v>4145</v>
      </c>
      <c r="P3637" s="2" t="str">
        <f>VLOOKUP(I3637,Period!A:B,2,FALSE)</f>
        <v>2023H1</v>
      </c>
      <c r="Q3637" s="9">
        <f t="shared" si="675"/>
        <v>0.6</v>
      </c>
      <c r="R3637" s="2">
        <f t="shared" si="688"/>
        <v>10</v>
      </c>
      <c r="S3637" t="str">
        <f t="shared" si="683"/>
        <v>02 Sunny (10%-30%)</v>
      </c>
      <c r="T3637" t="str">
        <f t="shared" si="689"/>
        <v>44933L8-9_L1CDM-MLB-CLSTU4493302 Sunny (10%-30%)</v>
      </c>
      <c r="U3637">
        <f>IF(COUNTIF(T$2:T3636,T3637)&gt;=1,0,1)</f>
        <v>0</v>
      </c>
      <c r="V3637" s="26" t="s">
        <v>3809</v>
      </c>
      <c r="W3637" s="86">
        <f t="shared" si="676"/>
        <v>2023</v>
      </c>
      <c r="X3637" s="86" t="str">
        <f t="shared" si="677"/>
        <v>01</v>
      </c>
      <c r="Y3637" s="86" t="str">
        <f t="shared" si="678"/>
        <v>07</v>
      </c>
      <c r="Z3637" s="86" t="str">
        <f t="shared" si="679"/>
        <v>23</v>
      </c>
      <c r="AA3637" s="86" t="str">
        <f t="shared" si="680"/>
        <v>56</v>
      </c>
      <c r="AB3637" s="86" t="str">
        <f t="shared" si="681"/>
        <v>55</v>
      </c>
      <c r="AC3637" s="86" t="str">
        <f t="shared" si="685"/>
        <v>CLS_TU_679x341px_15m_L8-9_L1_20230107_10CC</v>
      </c>
      <c r="AD3637" s="41" t="s">
        <v>3810</v>
      </c>
    </row>
    <row r="3638" spans="2:30" x14ac:dyDescent="0.25">
      <c r="B3638" t="s">
        <v>3876</v>
      </c>
      <c r="C3638" t="s">
        <v>3817</v>
      </c>
      <c r="D3638" s="7" t="s">
        <v>4143</v>
      </c>
      <c r="E3638" s="2" t="b">
        <v>1</v>
      </c>
      <c r="F3638" s="2" t="s">
        <v>3814</v>
      </c>
      <c r="G3638" s="7" t="s">
        <v>370</v>
      </c>
      <c r="H3638" t="s">
        <v>88</v>
      </c>
      <c r="I3638" s="57">
        <v>44926</v>
      </c>
      <c r="J3638" s="56">
        <v>58.2</v>
      </c>
      <c r="K3638" s="2" t="s">
        <v>4206</v>
      </c>
      <c r="L3638" s="80">
        <v>54.5</v>
      </c>
      <c r="M3638" s="2" t="s">
        <v>4144</v>
      </c>
      <c r="N3638" s="2" t="s">
        <v>85</v>
      </c>
      <c r="O3638" s="2" t="s">
        <v>4145</v>
      </c>
      <c r="P3638" s="2" t="str">
        <f>VLOOKUP(I3638,Period!A:B,2,FALSE)</f>
        <v>2022H2</v>
      </c>
      <c r="Q3638" s="9">
        <f t="shared" si="675"/>
        <v>54.5</v>
      </c>
      <c r="R3638" s="2">
        <f t="shared" si="688"/>
        <v>60</v>
      </c>
      <c r="S3638" t="str">
        <f t="shared" si="683"/>
        <v>03 Cloudy (40%-90%)</v>
      </c>
      <c r="T3638" t="str">
        <f t="shared" si="689"/>
        <v>44926L8-9_L1CDM-MLB-CLSTU4492603 Cloudy (40%-90%)</v>
      </c>
      <c r="U3638">
        <f>IF(COUNTIF(T$2:T3637,T3638)&gt;=1,0,1)</f>
        <v>1</v>
      </c>
      <c r="V3638" s="26" t="s">
        <v>3809</v>
      </c>
      <c r="W3638" s="86">
        <f t="shared" si="676"/>
        <v>2022</v>
      </c>
      <c r="X3638" s="86">
        <f t="shared" si="677"/>
        <v>12</v>
      </c>
      <c r="Y3638" s="86">
        <f t="shared" si="678"/>
        <v>31</v>
      </c>
      <c r="Z3638" s="86" t="str">
        <f t="shared" si="679"/>
        <v>23</v>
      </c>
      <c r="AA3638" s="86" t="str">
        <f t="shared" si="680"/>
        <v>51</v>
      </c>
      <c r="AB3638" s="86" t="str">
        <f t="shared" si="681"/>
        <v>08</v>
      </c>
      <c r="AC3638" s="86" t="str">
        <f t="shared" si="685"/>
        <v>CLS_TU_679x341px_15m_L8-9_L1_20221231_60CC</v>
      </c>
      <c r="AD3638" s="41" t="s">
        <v>3810</v>
      </c>
    </row>
    <row r="3639" spans="2:30" x14ac:dyDescent="0.25">
      <c r="B3639" t="s">
        <v>3876</v>
      </c>
      <c r="C3639" t="s">
        <v>3817</v>
      </c>
      <c r="D3639" s="7" t="s">
        <v>4143</v>
      </c>
      <c r="E3639" s="2" t="b">
        <v>1</v>
      </c>
      <c r="F3639" s="2" t="s">
        <v>3814</v>
      </c>
      <c r="G3639" s="7" t="s">
        <v>370</v>
      </c>
      <c r="H3639" t="s">
        <v>88</v>
      </c>
      <c r="I3639" s="53">
        <v>44925</v>
      </c>
      <c r="J3639" s="42">
        <v>58.4</v>
      </c>
      <c r="K3639" s="2" t="s">
        <v>4207</v>
      </c>
      <c r="L3639" s="79">
        <v>44.7</v>
      </c>
      <c r="M3639" s="2" t="s">
        <v>4144</v>
      </c>
      <c r="N3639" s="2" t="s">
        <v>85</v>
      </c>
      <c r="O3639" s="2" t="s">
        <v>4145</v>
      </c>
      <c r="P3639" s="2" t="str">
        <f>VLOOKUP(I3639,Period!A:B,2,FALSE)</f>
        <v>2022H2</v>
      </c>
      <c r="Q3639" s="9">
        <f t="shared" si="675"/>
        <v>38.549999999999997</v>
      </c>
      <c r="R3639" s="2">
        <f t="shared" si="688"/>
        <v>40</v>
      </c>
      <c r="S3639" t="str">
        <f t="shared" si="683"/>
        <v>03 Cloudy (40%-90%)</v>
      </c>
      <c r="T3639" t="str">
        <f t="shared" si="689"/>
        <v>44925L8-9_L1CDM-MLB-CLSTU4492503 Cloudy (40%-90%)</v>
      </c>
      <c r="U3639">
        <f>IF(COUNTIF(T$2:T3638,T3639)&gt;=1,0,1)</f>
        <v>1</v>
      </c>
      <c r="V3639" s="26" t="s">
        <v>3809</v>
      </c>
      <c r="W3639" s="86">
        <f t="shared" si="676"/>
        <v>2022</v>
      </c>
      <c r="X3639" s="86">
        <f t="shared" si="677"/>
        <v>12</v>
      </c>
      <c r="Y3639" s="86">
        <f t="shared" si="678"/>
        <v>30</v>
      </c>
      <c r="Z3639" s="86" t="str">
        <f t="shared" si="679"/>
        <v>23</v>
      </c>
      <c r="AA3639" s="86" t="str">
        <f t="shared" si="680"/>
        <v>57</v>
      </c>
      <c r="AB3639" s="86" t="str">
        <f t="shared" si="681"/>
        <v>17</v>
      </c>
      <c r="AC3639" s="86" t="str">
        <f t="shared" si="685"/>
        <v>CLS_TU_679x341px_15m_L8-9_L1_20221230_40CC</v>
      </c>
      <c r="AD3639" s="41" t="s">
        <v>3810</v>
      </c>
    </row>
    <row r="3640" spans="2:30" x14ac:dyDescent="0.25">
      <c r="B3640" t="s">
        <v>3876</v>
      </c>
      <c r="C3640" t="s">
        <v>3817</v>
      </c>
      <c r="D3640" s="7" t="s">
        <v>4143</v>
      </c>
      <c r="E3640" s="2" t="b">
        <v>1</v>
      </c>
      <c r="F3640" s="2" t="s">
        <v>3814</v>
      </c>
      <c r="G3640" s="7" t="s">
        <v>370</v>
      </c>
      <c r="H3640" t="s">
        <v>88</v>
      </c>
      <c r="I3640" s="53">
        <v>44925</v>
      </c>
      <c r="J3640" s="42">
        <v>58.9</v>
      </c>
      <c r="K3640" s="2" t="s">
        <v>4208</v>
      </c>
      <c r="L3640" s="79">
        <v>32.4</v>
      </c>
      <c r="M3640" s="2" t="s">
        <v>4144</v>
      </c>
      <c r="N3640" s="2" t="s">
        <v>85</v>
      </c>
      <c r="O3640" s="2" t="s">
        <v>4145</v>
      </c>
      <c r="P3640" s="2" t="str">
        <f>VLOOKUP(I3640,Period!A:B,2,FALSE)</f>
        <v>2022H2</v>
      </c>
      <c r="Q3640" s="9">
        <f t="shared" si="675"/>
        <v>38.549999999999997</v>
      </c>
      <c r="R3640" s="2">
        <f t="shared" si="688"/>
        <v>40</v>
      </c>
      <c r="S3640" t="str">
        <f t="shared" si="683"/>
        <v>03 Cloudy (40%-90%)</v>
      </c>
      <c r="T3640" t="str">
        <f t="shared" si="689"/>
        <v>44925L8-9_L1CDM-MLB-CLSTU4492503 Cloudy (40%-90%)</v>
      </c>
      <c r="U3640">
        <f>IF(COUNTIF(T$2:T3639,T3640)&gt;=1,0,1)</f>
        <v>0</v>
      </c>
      <c r="V3640" s="26" t="s">
        <v>3809</v>
      </c>
      <c r="W3640" s="86">
        <f t="shared" si="676"/>
        <v>2022</v>
      </c>
      <c r="X3640" s="86">
        <f t="shared" si="677"/>
        <v>12</v>
      </c>
      <c r="Y3640" s="86">
        <f t="shared" si="678"/>
        <v>30</v>
      </c>
      <c r="Z3640" s="86" t="str">
        <f t="shared" si="679"/>
        <v>23</v>
      </c>
      <c r="AA3640" s="86" t="str">
        <f t="shared" si="680"/>
        <v>56</v>
      </c>
      <c r="AB3640" s="86" t="str">
        <f t="shared" si="681"/>
        <v>53</v>
      </c>
      <c r="AC3640" s="86" t="str">
        <f t="shared" si="685"/>
        <v>CLS_TU_679x341px_15m_L8-9_L1_20221230_40CC</v>
      </c>
      <c r="AD3640" s="41" t="s">
        <v>3810</v>
      </c>
    </row>
    <row r="3641" spans="2:30" x14ac:dyDescent="0.25">
      <c r="B3641" t="s">
        <v>3876</v>
      </c>
      <c r="C3641" t="s">
        <v>3817</v>
      </c>
      <c r="D3641" s="7" t="s">
        <v>4143</v>
      </c>
      <c r="E3641" s="2" t="b">
        <v>1</v>
      </c>
      <c r="F3641" s="2" t="s">
        <v>3814</v>
      </c>
      <c r="G3641" s="7" t="s">
        <v>370</v>
      </c>
      <c r="H3641" t="s">
        <v>88</v>
      </c>
      <c r="I3641" s="53">
        <v>44918</v>
      </c>
      <c r="J3641" s="42">
        <v>59.2</v>
      </c>
      <c r="K3641" s="2" t="s">
        <v>4209</v>
      </c>
      <c r="L3641" s="79">
        <v>41.5</v>
      </c>
      <c r="M3641" s="2" t="s">
        <v>4144</v>
      </c>
      <c r="N3641" s="2" t="s">
        <v>85</v>
      </c>
      <c r="O3641" s="2" t="s">
        <v>4145</v>
      </c>
      <c r="P3641" s="2" t="str">
        <f>VLOOKUP(I3641,Period!A:B,2,FALSE)</f>
        <v>2022H2</v>
      </c>
      <c r="Q3641" s="9">
        <f t="shared" si="675"/>
        <v>41.5</v>
      </c>
      <c r="R3641" s="2">
        <f t="shared" si="688"/>
        <v>50</v>
      </c>
      <c r="S3641" t="str">
        <f t="shared" si="683"/>
        <v>03 Cloudy (40%-90%)</v>
      </c>
      <c r="T3641" t="str">
        <f t="shared" si="689"/>
        <v>44918L8-9_L1CDM-MLB-CLSTU4491803 Cloudy (40%-90%)</v>
      </c>
      <c r="U3641">
        <f>IF(COUNTIF(T$2:T3640,T3641)&gt;=1,0,1)</f>
        <v>1</v>
      </c>
      <c r="V3641" s="26" t="s">
        <v>3809</v>
      </c>
      <c r="W3641" s="86">
        <f t="shared" si="676"/>
        <v>2022</v>
      </c>
      <c r="X3641" s="86">
        <f t="shared" si="677"/>
        <v>12</v>
      </c>
      <c r="Y3641" s="86">
        <f t="shared" si="678"/>
        <v>23</v>
      </c>
      <c r="Z3641" s="86" t="str">
        <f t="shared" si="679"/>
        <v>23</v>
      </c>
      <c r="AA3641" s="86" t="str">
        <f t="shared" si="680"/>
        <v>51</v>
      </c>
      <c r="AB3641" s="86" t="str">
        <f t="shared" si="681"/>
        <v>04</v>
      </c>
      <c r="AC3641" s="86" t="str">
        <f t="shared" si="685"/>
        <v>CLS_TU_679x341px_15m_L8-9_L1_20221223_50CC</v>
      </c>
      <c r="AD3641" s="41" t="s">
        <v>3810</v>
      </c>
    </row>
    <row r="3642" spans="2:30" x14ac:dyDescent="0.25">
      <c r="B3642" t="s">
        <v>3876</v>
      </c>
      <c r="C3642" t="s">
        <v>3817</v>
      </c>
      <c r="D3642" s="7" t="s">
        <v>4143</v>
      </c>
      <c r="E3642" s="2" t="b">
        <v>1</v>
      </c>
      <c r="F3642" s="2" t="s">
        <v>3814</v>
      </c>
      <c r="G3642" s="7" t="s">
        <v>370</v>
      </c>
      <c r="H3642" t="s">
        <v>88</v>
      </c>
      <c r="I3642" s="57">
        <v>44917</v>
      </c>
      <c r="J3642" s="56">
        <v>59.3</v>
      </c>
      <c r="K3642" s="2" t="s">
        <v>4210</v>
      </c>
      <c r="L3642" s="80">
        <v>12.3</v>
      </c>
      <c r="M3642" s="2" t="s">
        <v>4144</v>
      </c>
      <c r="N3642" s="2" t="s">
        <v>85</v>
      </c>
      <c r="O3642" s="2" t="s">
        <v>4145</v>
      </c>
      <c r="P3642" s="2" t="str">
        <f>VLOOKUP(I3642,Period!A:B,2,FALSE)</f>
        <v>2022H2</v>
      </c>
      <c r="Q3642" s="9">
        <f t="shared" si="675"/>
        <v>15.65</v>
      </c>
      <c r="R3642" s="2">
        <f t="shared" si="688"/>
        <v>20</v>
      </c>
      <c r="S3642" t="str">
        <f t="shared" si="683"/>
        <v>02 Sunny (10%-30%)</v>
      </c>
      <c r="T3642" t="str">
        <f t="shared" si="689"/>
        <v>44917L8-9_L1CDM-MLB-CLSTU4491702 Sunny (10%-30%)</v>
      </c>
      <c r="U3642">
        <f>IF(COUNTIF(T$2:T3641,T3642)&gt;=1,0,1)</f>
        <v>1</v>
      </c>
      <c r="V3642" s="26" t="s">
        <v>3809</v>
      </c>
      <c r="W3642" s="86">
        <f t="shared" si="676"/>
        <v>2022</v>
      </c>
      <c r="X3642" s="86">
        <f t="shared" si="677"/>
        <v>12</v>
      </c>
      <c r="Y3642" s="86">
        <f t="shared" si="678"/>
        <v>22</v>
      </c>
      <c r="Z3642" s="86" t="str">
        <f t="shared" si="679"/>
        <v>23</v>
      </c>
      <c r="AA3642" s="86" t="str">
        <f t="shared" si="680"/>
        <v>57</v>
      </c>
      <c r="AB3642" s="86" t="str">
        <f t="shared" si="681"/>
        <v>16</v>
      </c>
      <c r="AC3642" s="86" t="str">
        <f t="shared" si="685"/>
        <v>CLS_TU_679x341px_15m_L8-9_L1_20221222_20CC</v>
      </c>
      <c r="AD3642" s="41" t="s">
        <v>3810</v>
      </c>
    </row>
    <row r="3643" spans="2:30" x14ac:dyDescent="0.25">
      <c r="B3643" t="s">
        <v>3876</v>
      </c>
      <c r="C3643" t="s">
        <v>3817</v>
      </c>
      <c r="D3643" s="7" t="s">
        <v>4143</v>
      </c>
      <c r="E3643" s="2" t="b">
        <v>1</v>
      </c>
      <c r="F3643" s="2" t="s">
        <v>3814</v>
      </c>
      <c r="G3643" s="7" t="s">
        <v>370</v>
      </c>
      <c r="H3643" t="s">
        <v>88</v>
      </c>
      <c r="I3643" s="57">
        <v>44917</v>
      </c>
      <c r="J3643" s="56">
        <v>59.9</v>
      </c>
      <c r="K3643" s="2" t="s">
        <v>4211</v>
      </c>
      <c r="L3643" s="80">
        <v>19</v>
      </c>
      <c r="M3643" s="2" t="s">
        <v>4144</v>
      </c>
      <c r="N3643" s="2" t="s">
        <v>85</v>
      </c>
      <c r="O3643" s="2" t="s">
        <v>4145</v>
      </c>
      <c r="P3643" s="2" t="str">
        <f>VLOOKUP(I3643,Period!A:B,2,FALSE)</f>
        <v>2022H2</v>
      </c>
      <c r="Q3643" s="9">
        <f t="shared" si="675"/>
        <v>15.65</v>
      </c>
      <c r="R3643" s="2">
        <f t="shared" si="688"/>
        <v>20</v>
      </c>
      <c r="S3643" t="str">
        <f t="shared" si="683"/>
        <v>02 Sunny (10%-30%)</v>
      </c>
      <c r="T3643" t="str">
        <f t="shared" si="689"/>
        <v>44917L8-9_L1CDM-MLB-CLSTU4491702 Sunny (10%-30%)</v>
      </c>
      <c r="U3643">
        <f>IF(COUNTIF(T$2:T3642,T3643)&gt;=1,0,1)</f>
        <v>0</v>
      </c>
      <c r="V3643" s="26" t="s">
        <v>3809</v>
      </c>
      <c r="W3643" s="86">
        <f t="shared" si="676"/>
        <v>2022</v>
      </c>
      <c r="X3643" s="86">
        <f t="shared" si="677"/>
        <v>12</v>
      </c>
      <c r="Y3643" s="86">
        <f t="shared" si="678"/>
        <v>22</v>
      </c>
      <c r="Z3643" s="86" t="str">
        <f t="shared" si="679"/>
        <v>23</v>
      </c>
      <c r="AA3643" s="86" t="str">
        <f t="shared" si="680"/>
        <v>56</v>
      </c>
      <c r="AB3643" s="86" t="str">
        <f t="shared" si="681"/>
        <v>52</v>
      </c>
      <c r="AC3643" s="86" t="str">
        <f t="shared" si="685"/>
        <v>CLS_TU_679x341px_15m_L8-9_L1_20221222_20CC</v>
      </c>
      <c r="AD3643" s="41" t="s">
        <v>3810</v>
      </c>
    </row>
    <row r="3644" spans="2:30" x14ac:dyDescent="0.25">
      <c r="B3644" t="s">
        <v>3876</v>
      </c>
      <c r="C3644" t="s">
        <v>3817</v>
      </c>
      <c r="D3644" s="7" t="s">
        <v>4143</v>
      </c>
      <c r="E3644" s="2" t="b">
        <v>1</v>
      </c>
      <c r="F3644" s="2" t="s">
        <v>3814</v>
      </c>
      <c r="G3644" s="7" t="s">
        <v>370</v>
      </c>
      <c r="H3644" t="s">
        <v>88</v>
      </c>
      <c r="I3644" s="57">
        <v>44910</v>
      </c>
      <c r="J3644" s="56">
        <v>59.9</v>
      </c>
      <c r="K3644" s="2" t="s">
        <v>4206</v>
      </c>
      <c r="L3644" s="80">
        <v>74.400000000000006</v>
      </c>
      <c r="M3644" s="2" t="s">
        <v>4144</v>
      </c>
      <c r="N3644" s="2" t="s">
        <v>85</v>
      </c>
      <c r="O3644" s="2" t="s">
        <v>4145</v>
      </c>
      <c r="P3644" s="2" t="str">
        <f>VLOOKUP(I3644,Period!A:B,2,FALSE)</f>
        <v>2022H2</v>
      </c>
      <c r="Q3644" s="9">
        <f t="shared" si="675"/>
        <v>74.400000000000006</v>
      </c>
      <c r="R3644" s="2">
        <f t="shared" si="688"/>
        <v>80</v>
      </c>
      <c r="S3644" t="str">
        <f t="shared" si="683"/>
        <v>03 Cloudy (40%-90%)</v>
      </c>
      <c r="T3644" t="str">
        <f t="shared" si="689"/>
        <v>44910L8-9_L1CDM-MLB-CLSTU4491003 Cloudy (40%-90%)</v>
      </c>
      <c r="U3644">
        <f>IF(COUNTIF(T$2:T3643,T3644)&gt;=1,0,1)</f>
        <v>1</v>
      </c>
      <c r="V3644" s="26" t="s">
        <v>3809</v>
      </c>
      <c r="W3644" s="86">
        <f t="shared" si="676"/>
        <v>2022</v>
      </c>
      <c r="X3644" s="86">
        <f t="shared" si="677"/>
        <v>12</v>
      </c>
      <c r="Y3644" s="86">
        <f t="shared" si="678"/>
        <v>15</v>
      </c>
      <c r="Z3644" s="86" t="str">
        <f t="shared" si="679"/>
        <v>23</v>
      </c>
      <c r="AA3644" s="86" t="str">
        <f t="shared" si="680"/>
        <v>51</v>
      </c>
      <c r="AB3644" s="86" t="str">
        <f t="shared" si="681"/>
        <v>08</v>
      </c>
      <c r="AC3644" s="86" t="str">
        <f t="shared" si="685"/>
        <v>CLS_TU_679x341px_15m_L8-9_L1_20221215_80CC</v>
      </c>
      <c r="AD3644" s="41" t="s">
        <v>3810</v>
      </c>
    </row>
    <row r="3645" spans="2:30" x14ac:dyDescent="0.25">
      <c r="B3645" t="s">
        <v>3876</v>
      </c>
      <c r="C3645" t="s">
        <v>3817</v>
      </c>
      <c r="D3645" s="7" t="s">
        <v>4143</v>
      </c>
      <c r="E3645" s="2" t="b">
        <v>1</v>
      </c>
      <c r="F3645" s="2" t="s">
        <v>3814</v>
      </c>
      <c r="G3645" s="7" t="s">
        <v>370</v>
      </c>
      <c r="H3645" t="s">
        <v>88</v>
      </c>
      <c r="I3645" s="53">
        <v>44909</v>
      </c>
      <c r="J3645" s="42">
        <v>60</v>
      </c>
      <c r="K3645" s="2" t="s">
        <v>4212</v>
      </c>
      <c r="L3645" s="79">
        <v>41.5</v>
      </c>
      <c r="M3645" s="2" t="s">
        <v>4144</v>
      </c>
      <c r="N3645" s="2" t="s">
        <v>85</v>
      </c>
      <c r="O3645" s="2" t="s">
        <v>4145</v>
      </c>
      <c r="P3645" s="2" t="str">
        <f>VLOOKUP(I3645,Period!A:B,2,FALSE)</f>
        <v>2022H2</v>
      </c>
      <c r="Q3645" s="9">
        <f t="shared" si="675"/>
        <v>22.65</v>
      </c>
      <c r="R3645" s="2">
        <f t="shared" si="688"/>
        <v>30</v>
      </c>
      <c r="S3645" t="str">
        <f t="shared" si="683"/>
        <v>02 Sunny (10%-30%)</v>
      </c>
      <c r="T3645" t="str">
        <f t="shared" si="689"/>
        <v>44909L8-9_L1CDM-MLB-CLSTU4490902 Sunny (10%-30%)</v>
      </c>
      <c r="U3645">
        <f>IF(COUNTIF(T$2:T3644,T3645)&gt;=1,0,1)</f>
        <v>1</v>
      </c>
      <c r="V3645" s="26" t="s">
        <v>3809</v>
      </c>
      <c r="W3645" s="86">
        <f t="shared" si="676"/>
        <v>2022</v>
      </c>
      <c r="X3645" s="86">
        <f t="shared" si="677"/>
        <v>12</v>
      </c>
      <c r="Y3645" s="86">
        <f t="shared" si="678"/>
        <v>14</v>
      </c>
      <c r="Z3645" s="86" t="str">
        <f t="shared" si="679"/>
        <v>23</v>
      </c>
      <c r="AA3645" s="86" t="str">
        <f t="shared" si="680"/>
        <v>57</v>
      </c>
      <c r="AB3645" s="86" t="str">
        <f t="shared" si="681"/>
        <v>21</v>
      </c>
      <c r="AC3645" s="86" t="str">
        <f t="shared" si="685"/>
        <v>CLS_TU_679x341px_15m_L8-9_L1_20221214_30CC</v>
      </c>
      <c r="AD3645" s="41" t="s">
        <v>3810</v>
      </c>
    </row>
    <row r="3646" spans="2:30" x14ac:dyDescent="0.25">
      <c r="B3646" t="s">
        <v>3876</v>
      </c>
      <c r="C3646" t="s">
        <v>3817</v>
      </c>
      <c r="D3646" s="7" t="s">
        <v>4143</v>
      </c>
      <c r="E3646" s="2" t="b">
        <v>1</v>
      </c>
      <c r="F3646" s="2" t="s">
        <v>3814</v>
      </c>
      <c r="G3646" s="7" t="s">
        <v>370</v>
      </c>
      <c r="H3646" t="s">
        <v>88</v>
      </c>
      <c r="I3646" s="53">
        <v>44909</v>
      </c>
      <c r="J3646" s="42">
        <v>60.6</v>
      </c>
      <c r="K3646" s="2" t="s">
        <v>4213</v>
      </c>
      <c r="L3646" s="79">
        <v>3.8</v>
      </c>
      <c r="M3646" s="2" t="s">
        <v>4144</v>
      </c>
      <c r="N3646" s="2" t="s">
        <v>85</v>
      </c>
      <c r="O3646" s="2" t="s">
        <v>4145</v>
      </c>
      <c r="P3646" s="2" t="str">
        <f>VLOOKUP(I3646,Period!A:B,2,FALSE)</f>
        <v>2022H2</v>
      </c>
      <c r="Q3646" s="9">
        <f t="shared" si="675"/>
        <v>22.65</v>
      </c>
      <c r="R3646" s="2">
        <f t="shared" si="688"/>
        <v>30</v>
      </c>
      <c r="S3646" t="str">
        <f t="shared" si="683"/>
        <v>02 Sunny (10%-30%)</v>
      </c>
      <c r="T3646" t="str">
        <f t="shared" si="689"/>
        <v>44909L8-9_L1CDM-MLB-CLSTU4490902 Sunny (10%-30%)</v>
      </c>
      <c r="U3646">
        <f>IF(COUNTIF(T$2:T3645,T3646)&gt;=1,0,1)</f>
        <v>0</v>
      </c>
      <c r="V3646" s="26" t="s">
        <v>3809</v>
      </c>
      <c r="W3646" s="86">
        <f t="shared" si="676"/>
        <v>2022</v>
      </c>
      <c r="X3646" s="86">
        <f t="shared" si="677"/>
        <v>12</v>
      </c>
      <c r="Y3646" s="86">
        <f t="shared" si="678"/>
        <v>14</v>
      </c>
      <c r="Z3646" s="86" t="str">
        <f t="shared" si="679"/>
        <v>23</v>
      </c>
      <c r="AA3646" s="86" t="str">
        <f t="shared" si="680"/>
        <v>56</v>
      </c>
      <c r="AB3646" s="86" t="str">
        <f t="shared" si="681"/>
        <v>57</v>
      </c>
      <c r="AC3646" s="86" t="str">
        <f t="shared" si="685"/>
        <v>CLS_TU_679x341px_15m_L8-9_L1_20221214_30CC</v>
      </c>
      <c r="AD3646" s="41" t="s">
        <v>3810</v>
      </c>
    </row>
    <row r="3647" spans="2:30" x14ac:dyDescent="0.25">
      <c r="B3647" t="s">
        <v>3876</v>
      </c>
      <c r="C3647" t="s">
        <v>3817</v>
      </c>
      <c r="D3647" s="7" t="s">
        <v>4143</v>
      </c>
      <c r="E3647" s="2" t="b">
        <v>1</v>
      </c>
      <c r="F3647" s="2" t="s">
        <v>3814</v>
      </c>
      <c r="G3647" s="7" t="s">
        <v>370</v>
      </c>
      <c r="H3647" t="s">
        <v>88</v>
      </c>
      <c r="I3647" s="53">
        <v>44902</v>
      </c>
      <c r="J3647" s="42">
        <v>60.3</v>
      </c>
      <c r="K3647" s="2" t="s">
        <v>4214</v>
      </c>
      <c r="L3647" s="79">
        <v>23.4</v>
      </c>
      <c r="M3647" s="2" t="s">
        <v>4144</v>
      </c>
      <c r="N3647" s="2" t="s">
        <v>85</v>
      </c>
      <c r="O3647" s="2" t="s">
        <v>4145</v>
      </c>
      <c r="P3647" s="2" t="str">
        <f>VLOOKUP(I3647,Period!A:B,2,FALSE)</f>
        <v>2022H2</v>
      </c>
      <c r="Q3647" s="9">
        <f t="shared" si="675"/>
        <v>23.4</v>
      </c>
      <c r="R3647" s="2">
        <f t="shared" si="688"/>
        <v>30</v>
      </c>
      <c r="S3647" t="str">
        <f t="shared" si="683"/>
        <v>02 Sunny (10%-30%)</v>
      </c>
      <c r="T3647" t="str">
        <f t="shared" si="689"/>
        <v>44902L8-9_L1CDM-MLB-CLSTU4490202 Sunny (10%-30%)</v>
      </c>
      <c r="U3647">
        <f>IF(COUNTIF(T$2:T3646,T3647)&gt;=1,0,1)</f>
        <v>1</v>
      </c>
      <c r="V3647" s="26" t="s">
        <v>3809</v>
      </c>
      <c r="W3647" s="86">
        <f t="shared" si="676"/>
        <v>2022</v>
      </c>
      <c r="X3647" s="86">
        <f t="shared" si="677"/>
        <v>12</v>
      </c>
      <c r="Y3647" s="86" t="str">
        <f t="shared" si="678"/>
        <v>07</v>
      </c>
      <c r="Z3647" s="86" t="str">
        <f t="shared" si="679"/>
        <v>23</v>
      </c>
      <c r="AA3647" s="86" t="str">
        <f t="shared" si="680"/>
        <v>51</v>
      </c>
      <c r="AB3647" s="86" t="str">
        <f t="shared" si="681"/>
        <v>14</v>
      </c>
      <c r="AC3647" s="86" t="str">
        <f t="shared" si="685"/>
        <v>CLS_TU_679x341px_15m_L8-9_L1_20221207_30CC</v>
      </c>
      <c r="AD3647" s="41" t="s">
        <v>3810</v>
      </c>
    </row>
    <row r="3648" spans="2:30" x14ac:dyDescent="0.25">
      <c r="B3648" t="s">
        <v>3876</v>
      </c>
      <c r="C3648" t="s">
        <v>3817</v>
      </c>
      <c r="D3648" s="7" t="s">
        <v>4143</v>
      </c>
      <c r="E3648" s="2" t="b">
        <v>1</v>
      </c>
      <c r="F3648" s="2" t="s">
        <v>3814</v>
      </c>
      <c r="G3648" s="7" t="s">
        <v>370</v>
      </c>
      <c r="H3648" t="s">
        <v>88</v>
      </c>
      <c r="I3648" s="57">
        <v>44901</v>
      </c>
      <c r="J3648" s="56">
        <v>60.3</v>
      </c>
      <c r="K3648" s="2" t="s">
        <v>4204</v>
      </c>
      <c r="L3648" s="80">
        <v>46.6</v>
      </c>
      <c r="M3648" s="2" t="s">
        <v>4144</v>
      </c>
      <c r="N3648" s="2" t="s">
        <v>85</v>
      </c>
      <c r="O3648" s="2" t="s">
        <v>4145</v>
      </c>
      <c r="P3648" s="2" t="str">
        <f>VLOOKUP(I3648,Period!A:B,2,FALSE)</f>
        <v>2022H2</v>
      </c>
      <c r="Q3648" s="9">
        <f t="shared" si="675"/>
        <v>61.5</v>
      </c>
      <c r="R3648" s="2">
        <f t="shared" si="688"/>
        <v>70</v>
      </c>
      <c r="S3648" t="str">
        <f t="shared" si="683"/>
        <v>03 Cloudy (40%-90%)</v>
      </c>
      <c r="T3648" t="str">
        <f t="shared" si="689"/>
        <v>44901L8-9_L1CDM-MLB-CLSTU4490103 Cloudy (40%-90%)</v>
      </c>
      <c r="U3648">
        <f>IF(COUNTIF(T$2:T3647,T3648)&gt;=1,0,1)</f>
        <v>1</v>
      </c>
      <c r="V3648" s="26" t="s">
        <v>3809</v>
      </c>
      <c r="W3648" s="86">
        <f t="shared" si="676"/>
        <v>2022</v>
      </c>
      <c r="X3648" s="86">
        <f t="shared" si="677"/>
        <v>12</v>
      </c>
      <c r="Y3648" s="86" t="str">
        <f t="shared" si="678"/>
        <v>06</v>
      </c>
      <c r="Z3648" s="86" t="str">
        <f t="shared" si="679"/>
        <v>23</v>
      </c>
      <c r="AA3648" s="86" t="str">
        <f t="shared" si="680"/>
        <v>57</v>
      </c>
      <c r="AB3648" s="86" t="str">
        <f t="shared" si="681"/>
        <v>19</v>
      </c>
      <c r="AC3648" s="86" t="str">
        <f t="shared" si="685"/>
        <v>CLS_TU_679x341px_15m_L8-9_L1_20221206_70CC</v>
      </c>
      <c r="AD3648" s="41" t="s">
        <v>3810</v>
      </c>
    </row>
    <row r="3649" spans="2:30" x14ac:dyDescent="0.25">
      <c r="B3649" t="s">
        <v>3876</v>
      </c>
      <c r="C3649" t="s">
        <v>3817</v>
      </c>
      <c r="D3649" s="7" t="s">
        <v>4143</v>
      </c>
      <c r="E3649" s="2" t="b">
        <v>1</v>
      </c>
      <c r="F3649" s="2" t="s">
        <v>3814</v>
      </c>
      <c r="G3649" s="7" t="s">
        <v>370</v>
      </c>
      <c r="H3649" t="s">
        <v>88</v>
      </c>
      <c r="I3649" s="57">
        <v>44901</v>
      </c>
      <c r="J3649" s="56">
        <v>61</v>
      </c>
      <c r="K3649" s="2" t="s">
        <v>4205</v>
      </c>
      <c r="L3649" s="80">
        <v>76.400000000000006</v>
      </c>
      <c r="M3649" s="2" t="s">
        <v>4144</v>
      </c>
      <c r="N3649" s="2" t="s">
        <v>85</v>
      </c>
      <c r="O3649" s="2" t="s">
        <v>4145</v>
      </c>
      <c r="P3649" s="2" t="str">
        <f>VLOOKUP(I3649,Period!A:B,2,FALSE)</f>
        <v>2022H2</v>
      </c>
      <c r="Q3649" s="9">
        <f t="shared" si="675"/>
        <v>61.5</v>
      </c>
      <c r="R3649" s="2">
        <f t="shared" si="688"/>
        <v>70</v>
      </c>
      <c r="S3649" t="str">
        <f t="shared" si="683"/>
        <v>03 Cloudy (40%-90%)</v>
      </c>
      <c r="T3649" t="str">
        <f t="shared" si="689"/>
        <v>44901L8-9_L1CDM-MLB-CLSTU4490103 Cloudy (40%-90%)</v>
      </c>
      <c r="U3649">
        <f>IF(COUNTIF(T$2:T3648,T3649)&gt;=1,0,1)</f>
        <v>0</v>
      </c>
      <c r="V3649" s="26" t="s">
        <v>3809</v>
      </c>
      <c r="W3649" s="86">
        <f t="shared" si="676"/>
        <v>2022</v>
      </c>
      <c r="X3649" s="86">
        <f t="shared" si="677"/>
        <v>12</v>
      </c>
      <c r="Y3649" s="86" t="str">
        <f t="shared" si="678"/>
        <v>06</v>
      </c>
      <c r="Z3649" s="86" t="str">
        <f t="shared" si="679"/>
        <v>23</v>
      </c>
      <c r="AA3649" s="86" t="str">
        <f t="shared" si="680"/>
        <v>56</v>
      </c>
      <c r="AB3649" s="86" t="str">
        <f t="shared" si="681"/>
        <v>55</v>
      </c>
      <c r="AC3649" s="86" t="str">
        <f t="shared" si="685"/>
        <v>CLS_TU_679x341px_15m_L8-9_L1_20221206_70CC</v>
      </c>
      <c r="AD3649" s="41" t="s">
        <v>3810</v>
      </c>
    </row>
    <row r="3650" spans="2:30" x14ac:dyDescent="0.25">
      <c r="B3650" t="s">
        <v>3876</v>
      </c>
      <c r="C3650" t="s">
        <v>3817</v>
      </c>
      <c r="D3650" s="7" t="s">
        <v>4143</v>
      </c>
      <c r="E3650" s="2" t="b">
        <v>1</v>
      </c>
      <c r="F3650" s="2" t="s">
        <v>3814</v>
      </c>
      <c r="G3650" s="7" t="s">
        <v>370</v>
      </c>
      <c r="H3650" t="s">
        <v>88</v>
      </c>
      <c r="I3650" s="57">
        <v>44894</v>
      </c>
      <c r="J3650" s="56">
        <v>60.3</v>
      </c>
      <c r="K3650" s="2" t="s">
        <v>4189</v>
      </c>
      <c r="L3650" s="80">
        <v>55.3</v>
      </c>
      <c r="M3650" s="2" t="s">
        <v>4144</v>
      </c>
      <c r="N3650" s="2" t="s">
        <v>85</v>
      </c>
      <c r="O3650" s="2" t="s">
        <v>4145</v>
      </c>
      <c r="P3650" s="2" t="str">
        <f>VLOOKUP(I3650,Period!A:B,2,FALSE)</f>
        <v>2022H2</v>
      </c>
      <c r="Q3650" s="9">
        <f t="shared" ref="Q3650:Q3713" si="690">AVERAGEIFS(L:L,I:I,I3650,H:H,H3650,C:C,C3650,B:B,B3650)</f>
        <v>55.3</v>
      </c>
      <c r="R3650" s="2">
        <f t="shared" si="688"/>
        <v>60</v>
      </c>
      <c r="S3650" t="str">
        <f t="shared" si="683"/>
        <v>03 Cloudy (40%-90%)</v>
      </c>
      <c r="T3650" t="str">
        <f t="shared" si="689"/>
        <v>44894L8-9_L1CDM-MLB-CLSTU4489403 Cloudy (40%-90%)</v>
      </c>
      <c r="U3650">
        <f>IF(COUNTIF(T$2:T3649,T3650)&gt;=1,0,1)</f>
        <v>1</v>
      </c>
      <c r="V3650" s="26" t="s">
        <v>3809</v>
      </c>
      <c r="W3650" s="86">
        <f t="shared" ref="W3650:W3713" si="691">YEAR(I3650)</f>
        <v>2022</v>
      </c>
      <c r="X3650" s="86">
        <f t="shared" ref="X3650:X3713" si="692">IF(LEN(MONTH(I3650))=1,CONCATENATE("0",MONTH(I3650)),MONTH(I3650))</f>
        <v>11</v>
      </c>
      <c r="Y3650" s="86">
        <f t="shared" ref="Y3650:Y3713" si="693">IF(LEN(DAY(I3650))=1,CONCATENATE("0",DAY(I3650)),DAY(I3650))</f>
        <v>29</v>
      </c>
      <c r="Z3650" s="86" t="str">
        <f t="shared" ref="Z3650:Z3713" si="694">LEFT(K3650,2)</f>
        <v>23</v>
      </c>
      <c r="AA3650" s="86" t="str">
        <f t="shared" ref="AA3650:AA3713" si="695">MID(K3650,4,2)</f>
        <v>51</v>
      </c>
      <c r="AB3650" s="86" t="str">
        <f t="shared" ref="AB3650:AB3713" si="696">MID(K3650,7,2)</f>
        <v>06</v>
      </c>
      <c r="AC3650" s="86" t="str">
        <f t="shared" si="685"/>
        <v>CLS_TU_679x341px_15m_L8-9_L1_20221129_60CC</v>
      </c>
      <c r="AD3650" s="41" t="s">
        <v>3810</v>
      </c>
    </row>
    <row r="3651" spans="2:30" x14ac:dyDescent="0.25">
      <c r="B3651" t="s">
        <v>3876</v>
      </c>
      <c r="C3651" t="s">
        <v>3817</v>
      </c>
      <c r="D3651" s="7" t="s">
        <v>4143</v>
      </c>
      <c r="E3651" s="2" t="b">
        <v>1</v>
      </c>
      <c r="F3651" s="2" t="s">
        <v>3814</v>
      </c>
      <c r="G3651" s="7" t="s">
        <v>370</v>
      </c>
      <c r="H3651" t="s">
        <v>88</v>
      </c>
      <c r="I3651" s="53">
        <v>44893</v>
      </c>
      <c r="J3651" s="42">
        <v>60.2</v>
      </c>
      <c r="K3651" s="2" t="s">
        <v>4215</v>
      </c>
      <c r="L3651" s="79">
        <v>28</v>
      </c>
      <c r="M3651" s="2" t="s">
        <v>4144</v>
      </c>
      <c r="N3651" s="2" t="s">
        <v>85</v>
      </c>
      <c r="O3651" s="2" t="s">
        <v>4145</v>
      </c>
      <c r="P3651" s="2" t="str">
        <f>VLOOKUP(I3651,Period!A:B,2,FALSE)</f>
        <v>2022H2</v>
      </c>
      <c r="Q3651" s="9">
        <f t="shared" si="690"/>
        <v>22.1</v>
      </c>
      <c r="R3651" s="2">
        <f t="shared" si="688"/>
        <v>30</v>
      </c>
      <c r="S3651" t="str">
        <f t="shared" ref="S3651:S3714" si="697">IF(R3651=0,"01 Clear (0%)",IF(R3651&lt;=30,"02 Sunny (10%-30%)",IF(R3651&lt;=90,"03 Cloudy (40%-90%)","04 Overcast (100%)")))</f>
        <v>02 Sunny (10%-30%)</v>
      </c>
      <c r="T3651" t="str">
        <f t="shared" si="689"/>
        <v>44893L8-9_L1CDM-MLB-CLSTU4489302 Sunny (10%-30%)</v>
      </c>
      <c r="U3651">
        <f>IF(COUNTIF(T$2:T3650,T3651)&gt;=1,0,1)</f>
        <v>1</v>
      </c>
      <c r="V3651" s="26" t="s">
        <v>3809</v>
      </c>
      <c r="W3651" s="86">
        <f t="shared" si="691"/>
        <v>2022</v>
      </c>
      <c r="X3651" s="86">
        <f t="shared" si="692"/>
        <v>11</v>
      </c>
      <c r="Y3651" s="86">
        <f t="shared" si="693"/>
        <v>28</v>
      </c>
      <c r="Z3651" s="86" t="str">
        <f t="shared" si="694"/>
        <v>23</v>
      </c>
      <c r="AA3651" s="86" t="str">
        <f t="shared" si="695"/>
        <v>57</v>
      </c>
      <c r="AB3651" s="86" t="str">
        <f t="shared" si="696"/>
        <v>26</v>
      </c>
      <c r="AC3651" s="86" t="str">
        <f t="shared" ref="AC3651:AC3714" si="698">CONCATENATE(RIGHT(C3651,3),"_",H3651,"_",M3651,"_",O3651,"_",B3651,"_",W3651,X3651,Y3651,"_",R3651,"CC")</f>
        <v>CLS_TU_679x341px_15m_L8-9_L1_20221128_30CC</v>
      </c>
      <c r="AD3651" s="41" t="s">
        <v>3810</v>
      </c>
    </row>
    <row r="3652" spans="2:30" x14ac:dyDescent="0.25">
      <c r="B3652" t="s">
        <v>3876</v>
      </c>
      <c r="C3652" t="s">
        <v>3817</v>
      </c>
      <c r="D3652" s="7" t="s">
        <v>4143</v>
      </c>
      <c r="E3652" s="2" t="b">
        <v>1</v>
      </c>
      <c r="F3652" s="2" t="s">
        <v>3814</v>
      </c>
      <c r="G3652" s="7" t="s">
        <v>370</v>
      </c>
      <c r="H3652" t="s">
        <v>88</v>
      </c>
      <c r="I3652" s="53">
        <v>44893</v>
      </c>
      <c r="J3652" s="42">
        <v>61</v>
      </c>
      <c r="K3652" s="2" t="s">
        <v>4216</v>
      </c>
      <c r="L3652" s="79">
        <v>16.2</v>
      </c>
      <c r="M3652" s="2" t="s">
        <v>4144</v>
      </c>
      <c r="N3652" s="2" t="s">
        <v>85</v>
      </c>
      <c r="O3652" s="2" t="s">
        <v>4145</v>
      </c>
      <c r="P3652" s="2" t="str">
        <f>VLOOKUP(I3652,Period!A:B,2,FALSE)</f>
        <v>2022H2</v>
      </c>
      <c r="Q3652" s="9">
        <f t="shared" si="690"/>
        <v>22.1</v>
      </c>
      <c r="R3652" s="2">
        <f t="shared" si="688"/>
        <v>30</v>
      </c>
      <c r="S3652" t="str">
        <f t="shared" si="697"/>
        <v>02 Sunny (10%-30%)</v>
      </c>
      <c r="T3652" t="str">
        <f t="shared" si="689"/>
        <v>44893L8-9_L1CDM-MLB-CLSTU4489302 Sunny (10%-30%)</v>
      </c>
      <c r="U3652">
        <f>IF(COUNTIF(T$2:T3651,T3652)&gt;=1,0,1)</f>
        <v>0</v>
      </c>
      <c r="V3652" s="26" t="s">
        <v>3809</v>
      </c>
      <c r="W3652" s="86">
        <f t="shared" si="691"/>
        <v>2022</v>
      </c>
      <c r="X3652" s="86">
        <f t="shared" si="692"/>
        <v>11</v>
      </c>
      <c r="Y3652" s="86">
        <f t="shared" si="693"/>
        <v>28</v>
      </c>
      <c r="Z3652" s="86" t="str">
        <f t="shared" si="694"/>
        <v>23</v>
      </c>
      <c r="AA3652" s="86" t="str">
        <f t="shared" si="695"/>
        <v>57</v>
      </c>
      <c r="AB3652" s="86" t="str">
        <f t="shared" si="696"/>
        <v>02</v>
      </c>
      <c r="AC3652" s="86" t="str">
        <f t="shared" si="698"/>
        <v>CLS_TU_679x341px_15m_L8-9_L1_20221128_30CC</v>
      </c>
      <c r="AD3652" s="41" t="s">
        <v>3810</v>
      </c>
    </row>
    <row r="3653" spans="2:30" x14ac:dyDescent="0.25">
      <c r="B3653" t="s">
        <v>3876</v>
      </c>
      <c r="C3653" t="s">
        <v>3817</v>
      </c>
      <c r="D3653" s="7" t="s">
        <v>4143</v>
      </c>
      <c r="E3653" s="2" t="b">
        <v>1</v>
      </c>
      <c r="F3653" s="2" t="s">
        <v>3814</v>
      </c>
      <c r="G3653" s="7" t="s">
        <v>370</v>
      </c>
      <c r="H3653" t="s">
        <v>88</v>
      </c>
      <c r="I3653" s="53">
        <v>44886</v>
      </c>
      <c r="J3653" s="42">
        <v>59.8</v>
      </c>
      <c r="K3653" s="2" t="s">
        <v>4214</v>
      </c>
      <c r="L3653" s="79">
        <v>30.8</v>
      </c>
      <c r="M3653" s="2" t="s">
        <v>4144</v>
      </c>
      <c r="N3653" s="2" t="s">
        <v>85</v>
      </c>
      <c r="O3653" s="2" t="s">
        <v>4145</v>
      </c>
      <c r="P3653" s="2" t="str">
        <f>VLOOKUP(I3653,Period!A:B,2,FALSE)</f>
        <v>2022H2</v>
      </c>
      <c r="Q3653" s="9">
        <f t="shared" si="690"/>
        <v>30.8</v>
      </c>
      <c r="R3653" s="2">
        <f t="shared" si="688"/>
        <v>40</v>
      </c>
      <c r="S3653" t="str">
        <f t="shared" si="697"/>
        <v>03 Cloudy (40%-90%)</v>
      </c>
      <c r="T3653" t="str">
        <f t="shared" si="689"/>
        <v>44886L8-9_L1CDM-MLB-CLSTU4488603 Cloudy (40%-90%)</v>
      </c>
      <c r="U3653">
        <f>IF(COUNTIF(T$2:T3652,T3653)&gt;=1,0,1)</f>
        <v>1</v>
      </c>
      <c r="V3653" s="26" t="s">
        <v>3809</v>
      </c>
      <c r="W3653" s="86">
        <f t="shared" si="691"/>
        <v>2022</v>
      </c>
      <c r="X3653" s="86">
        <f t="shared" si="692"/>
        <v>11</v>
      </c>
      <c r="Y3653" s="86">
        <f t="shared" si="693"/>
        <v>21</v>
      </c>
      <c r="Z3653" s="86" t="str">
        <f t="shared" si="694"/>
        <v>23</v>
      </c>
      <c r="AA3653" s="86" t="str">
        <f t="shared" si="695"/>
        <v>51</v>
      </c>
      <c r="AB3653" s="86" t="str">
        <f t="shared" si="696"/>
        <v>14</v>
      </c>
      <c r="AC3653" s="86" t="str">
        <f t="shared" si="698"/>
        <v>CLS_TU_679x341px_15m_L8-9_L1_20221121_40CC</v>
      </c>
      <c r="AD3653" s="41" t="s">
        <v>3810</v>
      </c>
    </row>
    <row r="3654" spans="2:30" x14ac:dyDescent="0.25">
      <c r="B3654" t="s">
        <v>3876</v>
      </c>
      <c r="C3654" t="s">
        <v>3817</v>
      </c>
      <c r="D3654" s="7" t="s">
        <v>4143</v>
      </c>
      <c r="E3654" s="2" t="b">
        <v>1</v>
      </c>
      <c r="F3654" s="2" t="s">
        <v>3814</v>
      </c>
      <c r="G3654" s="7" t="s">
        <v>370</v>
      </c>
      <c r="H3654" t="s">
        <v>88</v>
      </c>
      <c r="I3654" s="57">
        <v>44885</v>
      </c>
      <c r="J3654" s="56">
        <v>59.7</v>
      </c>
      <c r="K3654" s="2" t="s">
        <v>4217</v>
      </c>
      <c r="L3654" s="80">
        <v>74.8</v>
      </c>
      <c r="M3654" s="2" t="s">
        <v>4144</v>
      </c>
      <c r="N3654" s="2" t="s">
        <v>85</v>
      </c>
      <c r="O3654" s="2" t="s">
        <v>4145</v>
      </c>
      <c r="P3654" s="2" t="str">
        <f>VLOOKUP(I3654,Period!A:B,2,FALSE)</f>
        <v>2022H2</v>
      </c>
      <c r="Q3654" s="9">
        <f t="shared" si="690"/>
        <v>74.3</v>
      </c>
      <c r="R3654" s="2">
        <f t="shared" si="688"/>
        <v>80</v>
      </c>
      <c r="S3654" t="str">
        <f t="shared" si="697"/>
        <v>03 Cloudy (40%-90%)</v>
      </c>
      <c r="T3654" t="str">
        <f t="shared" si="689"/>
        <v>44885L8-9_L1CDM-MLB-CLSTU4488503 Cloudy (40%-90%)</v>
      </c>
      <c r="U3654">
        <f>IF(COUNTIF(T$2:T3653,T3654)&gt;=1,0,1)</f>
        <v>1</v>
      </c>
      <c r="V3654" s="26" t="s">
        <v>3809</v>
      </c>
      <c r="W3654" s="86">
        <f t="shared" si="691"/>
        <v>2022</v>
      </c>
      <c r="X3654" s="86">
        <f t="shared" si="692"/>
        <v>11</v>
      </c>
      <c r="Y3654" s="86">
        <f t="shared" si="693"/>
        <v>20</v>
      </c>
      <c r="Z3654" s="86" t="str">
        <f t="shared" si="694"/>
        <v>23</v>
      </c>
      <c r="AA3654" s="86" t="str">
        <f t="shared" si="695"/>
        <v>57</v>
      </c>
      <c r="AB3654" s="86" t="str">
        <f t="shared" si="696"/>
        <v>20</v>
      </c>
      <c r="AC3654" s="86" t="str">
        <f t="shared" si="698"/>
        <v>CLS_TU_679x341px_15m_L8-9_L1_20221120_80CC</v>
      </c>
      <c r="AD3654" s="41" t="s">
        <v>3810</v>
      </c>
    </row>
    <row r="3655" spans="2:30" x14ac:dyDescent="0.25">
      <c r="B3655" t="s">
        <v>3876</v>
      </c>
      <c r="C3655" t="s">
        <v>3817</v>
      </c>
      <c r="D3655" s="7" t="s">
        <v>4143</v>
      </c>
      <c r="E3655" s="2" t="b">
        <v>1</v>
      </c>
      <c r="F3655" s="2" t="s">
        <v>3814</v>
      </c>
      <c r="G3655" s="7" t="s">
        <v>370</v>
      </c>
      <c r="H3655" t="s">
        <v>88</v>
      </c>
      <c r="I3655" s="57">
        <v>44885</v>
      </c>
      <c r="J3655" s="56">
        <v>60.5</v>
      </c>
      <c r="K3655" s="2" t="s">
        <v>4218</v>
      </c>
      <c r="L3655" s="80">
        <v>73.8</v>
      </c>
      <c r="M3655" s="2" t="s">
        <v>4144</v>
      </c>
      <c r="N3655" s="2" t="s">
        <v>85</v>
      </c>
      <c r="O3655" s="2" t="s">
        <v>4145</v>
      </c>
      <c r="P3655" s="2" t="str">
        <f>VLOOKUP(I3655,Period!A:B,2,FALSE)</f>
        <v>2022H2</v>
      </c>
      <c r="Q3655" s="9">
        <f t="shared" si="690"/>
        <v>74.3</v>
      </c>
      <c r="R3655" s="2">
        <f t="shared" si="688"/>
        <v>80</v>
      </c>
      <c r="S3655" t="str">
        <f t="shared" si="697"/>
        <v>03 Cloudy (40%-90%)</v>
      </c>
      <c r="T3655" t="str">
        <f t="shared" si="689"/>
        <v>44885L8-9_L1CDM-MLB-CLSTU4488503 Cloudy (40%-90%)</v>
      </c>
      <c r="U3655">
        <f>IF(COUNTIF(T$2:T3654,T3655)&gt;=1,0,1)</f>
        <v>0</v>
      </c>
      <c r="V3655" s="26" t="s">
        <v>3809</v>
      </c>
      <c r="W3655" s="86">
        <f t="shared" si="691"/>
        <v>2022</v>
      </c>
      <c r="X3655" s="86">
        <f t="shared" si="692"/>
        <v>11</v>
      </c>
      <c r="Y3655" s="86">
        <f t="shared" si="693"/>
        <v>20</v>
      </c>
      <c r="Z3655" s="86" t="str">
        <f t="shared" si="694"/>
        <v>23</v>
      </c>
      <c r="AA3655" s="86" t="str">
        <f t="shared" si="695"/>
        <v>56</v>
      </c>
      <c r="AB3655" s="86" t="str">
        <f t="shared" si="696"/>
        <v>56</v>
      </c>
      <c r="AC3655" s="86" t="str">
        <f t="shared" si="698"/>
        <v>CLS_TU_679x341px_15m_L8-9_L1_20221120_80CC</v>
      </c>
      <c r="AD3655" s="41" t="s">
        <v>3810</v>
      </c>
    </row>
    <row r="3656" spans="2:30" x14ac:dyDescent="0.25">
      <c r="B3656" t="s">
        <v>3876</v>
      </c>
      <c r="C3656" t="s">
        <v>3817</v>
      </c>
      <c r="D3656" s="7" t="s">
        <v>4143</v>
      </c>
      <c r="E3656" s="2" t="b">
        <v>1</v>
      </c>
      <c r="F3656" s="2" t="s">
        <v>3814</v>
      </c>
      <c r="G3656" s="7" t="s">
        <v>370</v>
      </c>
      <c r="H3656" t="s">
        <v>88</v>
      </c>
      <c r="I3656" s="57">
        <v>44878</v>
      </c>
      <c r="J3656" s="56">
        <v>58.9</v>
      </c>
      <c r="K3656" s="2" t="s">
        <v>4195</v>
      </c>
      <c r="L3656" s="80">
        <v>35.799999999999997</v>
      </c>
      <c r="M3656" s="2" t="s">
        <v>4144</v>
      </c>
      <c r="N3656" s="2" t="s">
        <v>85</v>
      </c>
      <c r="O3656" s="2" t="s">
        <v>4145</v>
      </c>
      <c r="P3656" s="2" t="str">
        <f>VLOOKUP(I3656,Period!A:B,2,FALSE)</f>
        <v>2022H2</v>
      </c>
      <c r="Q3656" s="9">
        <f t="shared" si="690"/>
        <v>35.799999999999997</v>
      </c>
      <c r="R3656" s="2">
        <f t="shared" si="688"/>
        <v>40</v>
      </c>
      <c r="S3656" t="str">
        <f t="shared" si="697"/>
        <v>03 Cloudy (40%-90%)</v>
      </c>
      <c r="T3656" t="str">
        <f t="shared" si="689"/>
        <v>44878L8-9_L1CDM-MLB-CLSTU4487803 Cloudy (40%-90%)</v>
      </c>
      <c r="U3656">
        <f>IF(COUNTIF(T$2:T3655,T3656)&gt;=1,0,1)</f>
        <v>1</v>
      </c>
      <c r="V3656" s="26" t="s">
        <v>3809</v>
      </c>
      <c r="W3656" s="86">
        <f t="shared" si="691"/>
        <v>2022</v>
      </c>
      <c r="X3656" s="86">
        <f t="shared" si="692"/>
        <v>11</v>
      </c>
      <c r="Y3656" s="86">
        <f t="shared" si="693"/>
        <v>13</v>
      </c>
      <c r="Z3656" s="86" t="str">
        <f t="shared" si="694"/>
        <v>23</v>
      </c>
      <c r="AA3656" s="86" t="str">
        <f t="shared" si="695"/>
        <v>51</v>
      </c>
      <c r="AB3656" s="86" t="str">
        <f t="shared" si="696"/>
        <v>10</v>
      </c>
      <c r="AC3656" s="86" t="str">
        <f t="shared" si="698"/>
        <v>CLS_TU_679x341px_15m_L8-9_L1_20221113_40CC</v>
      </c>
      <c r="AD3656" s="41" t="s">
        <v>3810</v>
      </c>
    </row>
    <row r="3657" spans="2:30" x14ac:dyDescent="0.25">
      <c r="B3657" t="s">
        <v>3876</v>
      </c>
      <c r="C3657" t="s">
        <v>3817</v>
      </c>
      <c r="D3657" s="7" t="s">
        <v>4143</v>
      </c>
      <c r="E3657" s="2" t="b">
        <v>1</v>
      </c>
      <c r="F3657" s="2" t="s">
        <v>3814</v>
      </c>
      <c r="G3657" s="7" t="s">
        <v>370</v>
      </c>
      <c r="H3657" t="s">
        <v>88</v>
      </c>
      <c r="I3657" s="53">
        <v>44877</v>
      </c>
      <c r="J3657" s="42">
        <v>58.8</v>
      </c>
      <c r="K3657" s="2" t="s">
        <v>4219</v>
      </c>
      <c r="L3657" s="79">
        <v>94.5</v>
      </c>
      <c r="M3657" s="2" t="s">
        <v>4144</v>
      </c>
      <c r="N3657" s="2" t="s">
        <v>85</v>
      </c>
      <c r="O3657" s="2" t="s">
        <v>4145</v>
      </c>
      <c r="P3657" s="2" t="str">
        <f>VLOOKUP(I3657,Period!A:B,2,FALSE)</f>
        <v>2022H2</v>
      </c>
      <c r="Q3657" s="9">
        <f t="shared" si="690"/>
        <v>93.45</v>
      </c>
      <c r="R3657" s="2">
        <f t="shared" si="688"/>
        <v>100</v>
      </c>
      <c r="S3657" t="str">
        <f t="shared" si="697"/>
        <v>04 Overcast (100%)</v>
      </c>
      <c r="T3657" t="str">
        <f t="shared" si="689"/>
        <v>44877L8-9_L1CDM-MLB-CLSTU4487704 Overcast (100%)</v>
      </c>
      <c r="U3657">
        <f>IF(COUNTIF(T$2:T3656,T3657)&gt;=1,0,1)</f>
        <v>1</v>
      </c>
      <c r="V3657" s="26" t="s">
        <v>3809</v>
      </c>
      <c r="W3657" s="86">
        <f t="shared" si="691"/>
        <v>2022</v>
      </c>
      <c r="X3657" s="86">
        <f t="shared" si="692"/>
        <v>11</v>
      </c>
      <c r="Y3657" s="86">
        <f t="shared" si="693"/>
        <v>12</v>
      </c>
      <c r="Z3657" s="86" t="str">
        <f t="shared" si="694"/>
        <v>23</v>
      </c>
      <c r="AA3657" s="86" t="str">
        <f t="shared" si="695"/>
        <v>57</v>
      </c>
      <c r="AB3657" s="86" t="str">
        <f t="shared" si="696"/>
        <v>27</v>
      </c>
      <c r="AC3657" s="86" t="str">
        <f t="shared" si="698"/>
        <v>CLS_TU_679x341px_15m_L8-9_L1_20221112_100CC</v>
      </c>
      <c r="AD3657" s="41" t="s">
        <v>3810</v>
      </c>
    </row>
    <row r="3658" spans="2:30" x14ac:dyDescent="0.25">
      <c r="B3658" t="s">
        <v>3876</v>
      </c>
      <c r="C3658" t="s">
        <v>3817</v>
      </c>
      <c r="D3658" s="7" t="s">
        <v>4143</v>
      </c>
      <c r="E3658" s="2" t="b">
        <v>1</v>
      </c>
      <c r="F3658" s="2" t="s">
        <v>3814</v>
      </c>
      <c r="G3658" s="7" t="s">
        <v>370</v>
      </c>
      <c r="H3658" t="s">
        <v>88</v>
      </c>
      <c r="I3658" s="53">
        <v>44877</v>
      </c>
      <c r="J3658" s="42">
        <v>59.6</v>
      </c>
      <c r="K3658" s="2" t="s">
        <v>4220</v>
      </c>
      <c r="L3658" s="79">
        <v>92.4</v>
      </c>
      <c r="M3658" s="2" t="s">
        <v>4144</v>
      </c>
      <c r="N3658" s="2" t="s">
        <v>85</v>
      </c>
      <c r="O3658" s="2" t="s">
        <v>4145</v>
      </c>
      <c r="P3658" s="2" t="str">
        <f>VLOOKUP(I3658,Period!A:B,2,FALSE)</f>
        <v>2022H2</v>
      </c>
      <c r="Q3658" s="9">
        <f t="shared" si="690"/>
        <v>93.45</v>
      </c>
      <c r="R3658" s="2">
        <f t="shared" si="688"/>
        <v>100</v>
      </c>
      <c r="S3658" t="str">
        <f t="shared" si="697"/>
        <v>04 Overcast (100%)</v>
      </c>
      <c r="T3658" t="str">
        <f t="shared" si="689"/>
        <v>44877L8-9_L1CDM-MLB-CLSTU4487704 Overcast (100%)</v>
      </c>
      <c r="U3658">
        <f>IF(COUNTIF(T$2:T3657,T3658)&gt;=1,0,1)</f>
        <v>0</v>
      </c>
      <c r="V3658" s="26" t="s">
        <v>3809</v>
      </c>
      <c r="W3658" s="86">
        <f t="shared" si="691"/>
        <v>2022</v>
      </c>
      <c r="X3658" s="86">
        <f t="shared" si="692"/>
        <v>11</v>
      </c>
      <c r="Y3658" s="86">
        <f t="shared" si="693"/>
        <v>12</v>
      </c>
      <c r="Z3658" s="86" t="str">
        <f t="shared" si="694"/>
        <v>23</v>
      </c>
      <c r="AA3658" s="86" t="str">
        <f t="shared" si="695"/>
        <v>57</v>
      </c>
      <c r="AB3658" s="86" t="str">
        <f t="shared" si="696"/>
        <v>03</v>
      </c>
      <c r="AC3658" s="86" t="str">
        <f t="shared" si="698"/>
        <v>CLS_TU_679x341px_15m_L8-9_L1_20221112_100CC</v>
      </c>
      <c r="AD3658" s="41" t="s">
        <v>3810</v>
      </c>
    </row>
    <row r="3659" spans="2:30" x14ac:dyDescent="0.25">
      <c r="B3659" t="s">
        <v>3876</v>
      </c>
      <c r="C3659" t="s">
        <v>3817</v>
      </c>
      <c r="D3659" s="7" t="s">
        <v>4143</v>
      </c>
      <c r="E3659" s="2" t="b">
        <v>1</v>
      </c>
      <c r="F3659" s="2" t="s">
        <v>3814</v>
      </c>
      <c r="G3659" s="7" t="s">
        <v>370</v>
      </c>
      <c r="H3659" t="s">
        <v>88</v>
      </c>
      <c r="I3659" s="53">
        <v>44870</v>
      </c>
      <c r="J3659" s="42">
        <v>57.5</v>
      </c>
      <c r="K3659" s="2" t="s">
        <v>4221</v>
      </c>
      <c r="L3659" s="79">
        <v>42.3</v>
      </c>
      <c r="M3659" s="2" t="s">
        <v>4144</v>
      </c>
      <c r="N3659" s="2" t="s">
        <v>85</v>
      </c>
      <c r="O3659" s="2" t="s">
        <v>4145</v>
      </c>
      <c r="P3659" s="2" t="str">
        <f>VLOOKUP(I3659,Period!A:B,2,FALSE)</f>
        <v>2022H2</v>
      </c>
      <c r="Q3659" s="9">
        <f t="shared" si="690"/>
        <v>42.3</v>
      </c>
      <c r="R3659" s="2">
        <f t="shared" si="688"/>
        <v>50</v>
      </c>
      <c r="S3659" t="str">
        <f t="shared" si="697"/>
        <v>03 Cloudy (40%-90%)</v>
      </c>
      <c r="T3659" t="str">
        <f t="shared" si="689"/>
        <v>44870L8-9_L1CDM-MLB-CLSTU4487003 Cloudy (40%-90%)</v>
      </c>
      <c r="U3659">
        <f>IF(COUNTIF(T$2:T3658,T3659)&gt;=1,0,1)</f>
        <v>1</v>
      </c>
      <c r="V3659" s="26" t="s">
        <v>3809</v>
      </c>
      <c r="W3659" s="86">
        <f t="shared" si="691"/>
        <v>2022</v>
      </c>
      <c r="X3659" s="86">
        <f t="shared" si="692"/>
        <v>11</v>
      </c>
      <c r="Y3659" s="86" t="str">
        <f t="shared" si="693"/>
        <v>05</v>
      </c>
      <c r="Z3659" s="86" t="str">
        <f t="shared" si="694"/>
        <v>23</v>
      </c>
      <c r="AA3659" s="86" t="str">
        <f t="shared" si="695"/>
        <v>51</v>
      </c>
      <c r="AB3659" s="86" t="str">
        <f t="shared" si="696"/>
        <v>20</v>
      </c>
      <c r="AC3659" s="86" t="str">
        <f t="shared" si="698"/>
        <v>CLS_TU_679x341px_15m_L8-9_L1_20221105_50CC</v>
      </c>
      <c r="AD3659" s="41" t="s">
        <v>3810</v>
      </c>
    </row>
    <row r="3660" spans="2:30" x14ac:dyDescent="0.25">
      <c r="B3660" t="s">
        <v>3876</v>
      </c>
      <c r="C3660" t="s">
        <v>3817</v>
      </c>
      <c r="D3660" s="7" t="s">
        <v>4143</v>
      </c>
      <c r="E3660" s="2" t="b">
        <v>1</v>
      </c>
      <c r="F3660" s="2" t="s">
        <v>3814</v>
      </c>
      <c r="G3660" s="7" t="s">
        <v>370</v>
      </c>
      <c r="H3660" t="s">
        <v>88</v>
      </c>
      <c r="I3660" s="57">
        <v>44869</v>
      </c>
      <c r="J3660" s="56">
        <v>57.3</v>
      </c>
      <c r="K3660" s="2" t="s">
        <v>4207</v>
      </c>
      <c r="L3660" s="80">
        <v>75.5</v>
      </c>
      <c r="M3660" s="2" t="s">
        <v>4144</v>
      </c>
      <c r="N3660" s="2" t="s">
        <v>85</v>
      </c>
      <c r="O3660" s="2" t="s">
        <v>4145</v>
      </c>
      <c r="P3660" s="2" t="str">
        <f>VLOOKUP(I3660,Period!A:B,2,FALSE)</f>
        <v>2022H2</v>
      </c>
      <c r="Q3660" s="9">
        <f t="shared" si="690"/>
        <v>67.55</v>
      </c>
      <c r="R3660" s="2">
        <f t="shared" si="688"/>
        <v>70</v>
      </c>
      <c r="S3660" t="str">
        <f t="shared" si="697"/>
        <v>03 Cloudy (40%-90%)</v>
      </c>
      <c r="T3660" t="str">
        <f t="shared" si="689"/>
        <v>44869L8-9_L1CDM-MLB-CLSTU4486903 Cloudy (40%-90%)</v>
      </c>
      <c r="U3660">
        <f>IF(COUNTIF(T$2:T3659,T3660)&gt;=1,0,1)</f>
        <v>1</v>
      </c>
      <c r="V3660" s="26" t="s">
        <v>3809</v>
      </c>
      <c r="W3660" s="86">
        <f t="shared" si="691"/>
        <v>2022</v>
      </c>
      <c r="X3660" s="86">
        <f t="shared" si="692"/>
        <v>11</v>
      </c>
      <c r="Y3660" s="86" t="str">
        <f t="shared" si="693"/>
        <v>04</v>
      </c>
      <c r="Z3660" s="86" t="str">
        <f t="shared" si="694"/>
        <v>23</v>
      </c>
      <c r="AA3660" s="86" t="str">
        <f t="shared" si="695"/>
        <v>57</v>
      </c>
      <c r="AB3660" s="86" t="str">
        <f t="shared" si="696"/>
        <v>17</v>
      </c>
      <c r="AC3660" s="86" t="str">
        <f t="shared" si="698"/>
        <v>CLS_TU_679x341px_15m_L8-9_L1_20221104_70CC</v>
      </c>
      <c r="AD3660" s="41" t="s">
        <v>3810</v>
      </c>
    </row>
    <row r="3661" spans="2:30" x14ac:dyDescent="0.25">
      <c r="B3661" t="s">
        <v>3876</v>
      </c>
      <c r="C3661" t="s">
        <v>3817</v>
      </c>
      <c r="D3661" s="7" t="s">
        <v>4143</v>
      </c>
      <c r="E3661" s="2" t="b">
        <v>1</v>
      </c>
      <c r="F3661" s="2" t="s">
        <v>3814</v>
      </c>
      <c r="G3661" s="7" t="s">
        <v>370</v>
      </c>
      <c r="H3661" t="s">
        <v>88</v>
      </c>
      <c r="I3661" s="57">
        <v>44869</v>
      </c>
      <c r="J3661" s="56">
        <v>58.2</v>
      </c>
      <c r="K3661" s="2" t="s">
        <v>4208</v>
      </c>
      <c r="L3661" s="80">
        <v>59.6</v>
      </c>
      <c r="M3661" s="2" t="s">
        <v>4144</v>
      </c>
      <c r="N3661" s="2" t="s">
        <v>85</v>
      </c>
      <c r="O3661" s="2" t="s">
        <v>4145</v>
      </c>
      <c r="P3661" s="2" t="str">
        <f>VLOOKUP(I3661,Period!A:B,2,FALSE)</f>
        <v>2022H2</v>
      </c>
      <c r="Q3661" s="9">
        <f t="shared" si="690"/>
        <v>67.55</v>
      </c>
      <c r="R3661" s="2">
        <f t="shared" si="688"/>
        <v>70</v>
      </c>
      <c r="S3661" t="str">
        <f t="shared" si="697"/>
        <v>03 Cloudy (40%-90%)</v>
      </c>
      <c r="T3661" t="str">
        <f t="shared" si="689"/>
        <v>44869L8-9_L1CDM-MLB-CLSTU4486903 Cloudy (40%-90%)</v>
      </c>
      <c r="U3661">
        <f>IF(COUNTIF(T$2:T3660,T3661)&gt;=1,0,1)</f>
        <v>0</v>
      </c>
      <c r="V3661" s="26" t="s">
        <v>3809</v>
      </c>
      <c r="W3661" s="86">
        <f t="shared" si="691"/>
        <v>2022</v>
      </c>
      <c r="X3661" s="86">
        <f t="shared" si="692"/>
        <v>11</v>
      </c>
      <c r="Y3661" s="86" t="str">
        <f t="shared" si="693"/>
        <v>04</v>
      </c>
      <c r="Z3661" s="86" t="str">
        <f t="shared" si="694"/>
        <v>23</v>
      </c>
      <c r="AA3661" s="86" t="str">
        <f t="shared" si="695"/>
        <v>56</v>
      </c>
      <c r="AB3661" s="86" t="str">
        <f t="shared" si="696"/>
        <v>53</v>
      </c>
      <c r="AC3661" s="86" t="str">
        <f t="shared" si="698"/>
        <v>CLS_TU_679x341px_15m_L8-9_L1_20221104_70CC</v>
      </c>
      <c r="AD3661" s="41" t="s">
        <v>3810</v>
      </c>
    </row>
    <row r="3662" spans="2:30" x14ac:dyDescent="0.25">
      <c r="B3662" t="s">
        <v>3876</v>
      </c>
      <c r="C3662" t="s">
        <v>3817</v>
      </c>
      <c r="D3662" s="7" t="s">
        <v>4143</v>
      </c>
      <c r="E3662" s="2" t="b">
        <v>1</v>
      </c>
      <c r="F3662" s="2" t="s">
        <v>3814</v>
      </c>
      <c r="G3662" s="7" t="s">
        <v>370</v>
      </c>
      <c r="H3662" t="s">
        <v>88</v>
      </c>
      <c r="I3662" s="57">
        <v>44862</v>
      </c>
      <c r="J3662" s="56">
        <v>55.7</v>
      </c>
      <c r="K3662" s="2" t="s">
        <v>4206</v>
      </c>
      <c r="L3662" s="80">
        <v>9.5</v>
      </c>
      <c r="M3662" s="2" t="s">
        <v>4144</v>
      </c>
      <c r="N3662" s="2" t="s">
        <v>85</v>
      </c>
      <c r="O3662" s="2" t="s">
        <v>4145</v>
      </c>
      <c r="P3662" s="2" t="str">
        <f>VLOOKUP(I3662,Period!A:B,2,FALSE)</f>
        <v>2022H2</v>
      </c>
      <c r="Q3662" s="9">
        <f t="shared" si="690"/>
        <v>9.5</v>
      </c>
      <c r="R3662" s="2">
        <f t="shared" si="688"/>
        <v>10</v>
      </c>
      <c r="S3662" t="str">
        <f t="shared" si="697"/>
        <v>02 Sunny (10%-30%)</v>
      </c>
      <c r="T3662" t="str">
        <f t="shared" si="689"/>
        <v>44862L8-9_L1CDM-MLB-CLSTU4486202 Sunny (10%-30%)</v>
      </c>
      <c r="U3662">
        <f>IF(COUNTIF(T$2:T3661,T3662)&gt;=1,0,1)</f>
        <v>1</v>
      </c>
      <c r="V3662" s="26" t="s">
        <v>3809</v>
      </c>
      <c r="W3662" s="86">
        <f t="shared" si="691"/>
        <v>2022</v>
      </c>
      <c r="X3662" s="86">
        <f t="shared" si="692"/>
        <v>10</v>
      </c>
      <c r="Y3662" s="86">
        <f t="shared" si="693"/>
        <v>28</v>
      </c>
      <c r="Z3662" s="86" t="str">
        <f t="shared" si="694"/>
        <v>23</v>
      </c>
      <c r="AA3662" s="86" t="str">
        <f t="shared" si="695"/>
        <v>51</v>
      </c>
      <c r="AB3662" s="86" t="str">
        <f t="shared" si="696"/>
        <v>08</v>
      </c>
      <c r="AC3662" s="86" t="str">
        <f t="shared" si="698"/>
        <v>CLS_TU_679x341px_15m_L8-9_L1_20221028_10CC</v>
      </c>
      <c r="AD3662" s="41" t="s">
        <v>3810</v>
      </c>
    </row>
    <row r="3663" spans="2:30" x14ac:dyDescent="0.25">
      <c r="B3663" t="s">
        <v>3876</v>
      </c>
      <c r="C3663" t="s">
        <v>3817</v>
      </c>
      <c r="D3663" s="7" t="s">
        <v>4143</v>
      </c>
      <c r="E3663" s="2" t="b">
        <v>1</v>
      </c>
      <c r="F3663" s="2" t="s">
        <v>3814</v>
      </c>
      <c r="G3663" s="7" t="s">
        <v>370</v>
      </c>
      <c r="H3663" t="s">
        <v>88</v>
      </c>
      <c r="I3663" s="53">
        <v>44861</v>
      </c>
      <c r="J3663" s="42">
        <v>55.4</v>
      </c>
      <c r="K3663" s="2" t="s">
        <v>4222</v>
      </c>
      <c r="L3663" s="79">
        <v>73.099999999999994</v>
      </c>
      <c r="M3663" s="2" t="s">
        <v>4144</v>
      </c>
      <c r="N3663" s="2" t="s">
        <v>85</v>
      </c>
      <c r="O3663" s="2" t="s">
        <v>4145</v>
      </c>
      <c r="P3663" s="2" t="str">
        <f>VLOOKUP(I3663,Period!A:B,2,FALSE)</f>
        <v>2022H2</v>
      </c>
      <c r="Q3663" s="9">
        <f t="shared" si="690"/>
        <v>68.150000000000006</v>
      </c>
      <c r="R3663" s="2">
        <f t="shared" si="688"/>
        <v>70</v>
      </c>
      <c r="S3663" t="str">
        <f t="shared" si="697"/>
        <v>03 Cloudy (40%-90%)</v>
      </c>
      <c r="T3663" t="str">
        <f t="shared" si="689"/>
        <v>44861L8-9_L1CDM-MLB-CLSTU4486103 Cloudy (40%-90%)</v>
      </c>
      <c r="U3663">
        <f>IF(COUNTIF(T$2:T3662,T3663)&gt;=1,0,1)</f>
        <v>1</v>
      </c>
      <c r="V3663" s="26" t="s">
        <v>3809</v>
      </c>
      <c r="W3663" s="86">
        <f t="shared" si="691"/>
        <v>2022</v>
      </c>
      <c r="X3663" s="86">
        <f t="shared" si="692"/>
        <v>10</v>
      </c>
      <c r="Y3663" s="86">
        <f t="shared" si="693"/>
        <v>27</v>
      </c>
      <c r="Z3663" s="86" t="str">
        <f t="shared" si="694"/>
        <v>23</v>
      </c>
      <c r="AA3663" s="86" t="str">
        <f t="shared" si="695"/>
        <v>57</v>
      </c>
      <c r="AB3663" s="86" t="str">
        <f t="shared" si="696"/>
        <v>30</v>
      </c>
      <c r="AC3663" s="86" t="str">
        <f t="shared" si="698"/>
        <v>CLS_TU_679x341px_15m_L8-9_L1_20221027_70CC</v>
      </c>
      <c r="AD3663" s="41" t="s">
        <v>3810</v>
      </c>
    </row>
    <row r="3664" spans="2:30" x14ac:dyDescent="0.25">
      <c r="B3664" t="s">
        <v>3876</v>
      </c>
      <c r="C3664" t="s">
        <v>3817</v>
      </c>
      <c r="D3664" s="7" t="s">
        <v>4143</v>
      </c>
      <c r="E3664" s="2" t="b">
        <v>1</v>
      </c>
      <c r="F3664" s="2" t="s">
        <v>3814</v>
      </c>
      <c r="G3664" s="7" t="s">
        <v>370</v>
      </c>
      <c r="H3664" t="s">
        <v>88</v>
      </c>
      <c r="I3664" s="53">
        <v>44861</v>
      </c>
      <c r="J3664" s="42">
        <v>56.4</v>
      </c>
      <c r="K3664" s="2" t="s">
        <v>4190</v>
      </c>
      <c r="L3664" s="79">
        <v>63.2</v>
      </c>
      <c r="M3664" s="2" t="s">
        <v>4144</v>
      </c>
      <c r="N3664" s="2" t="s">
        <v>85</v>
      </c>
      <c r="O3664" s="2" t="s">
        <v>4145</v>
      </c>
      <c r="P3664" s="2" t="str">
        <f>VLOOKUP(I3664,Period!A:B,2,FALSE)</f>
        <v>2022H2</v>
      </c>
      <c r="Q3664" s="9">
        <f t="shared" si="690"/>
        <v>68.150000000000006</v>
      </c>
      <c r="R3664" s="2">
        <f t="shared" si="688"/>
        <v>70</v>
      </c>
      <c r="S3664" t="str">
        <f t="shared" si="697"/>
        <v>03 Cloudy (40%-90%)</v>
      </c>
      <c r="T3664" t="str">
        <f t="shared" si="689"/>
        <v>44861L8-9_L1CDM-MLB-CLSTU4486103 Cloudy (40%-90%)</v>
      </c>
      <c r="U3664">
        <f>IF(COUNTIF(T$2:T3663,T3664)&gt;=1,0,1)</f>
        <v>0</v>
      </c>
      <c r="V3664" s="26" t="s">
        <v>3809</v>
      </c>
      <c r="W3664" s="86">
        <f t="shared" si="691"/>
        <v>2022</v>
      </c>
      <c r="X3664" s="86">
        <f t="shared" si="692"/>
        <v>10</v>
      </c>
      <c r="Y3664" s="86">
        <f t="shared" si="693"/>
        <v>27</v>
      </c>
      <c r="Z3664" s="86" t="str">
        <f t="shared" si="694"/>
        <v>23</v>
      </c>
      <c r="AA3664" s="86" t="str">
        <f t="shared" si="695"/>
        <v>57</v>
      </c>
      <c r="AB3664" s="86" t="str">
        <f t="shared" si="696"/>
        <v>06</v>
      </c>
      <c r="AC3664" s="86" t="str">
        <f t="shared" si="698"/>
        <v>CLS_TU_679x341px_15m_L8-9_L1_20221027_70CC</v>
      </c>
      <c r="AD3664" s="41" t="s">
        <v>3810</v>
      </c>
    </row>
    <row r="3665" spans="2:30" x14ac:dyDescent="0.25">
      <c r="B3665" t="s">
        <v>3876</v>
      </c>
      <c r="C3665" t="s">
        <v>3817</v>
      </c>
      <c r="D3665" s="7" t="s">
        <v>4143</v>
      </c>
      <c r="E3665" s="2" t="b">
        <v>1</v>
      </c>
      <c r="F3665" s="2" t="s">
        <v>3814</v>
      </c>
      <c r="G3665" s="7" t="s">
        <v>370</v>
      </c>
      <c r="H3665" t="s">
        <v>88</v>
      </c>
      <c r="I3665" s="53">
        <v>44854</v>
      </c>
      <c r="J3665" s="42">
        <v>53.5</v>
      </c>
      <c r="K3665" s="2" t="s">
        <v>4223</v>
      </c>
      <c r="L3665" s="79">
        <v>100</v>
      </c>
      <c r="M3665" s="2" t="s">
        <v>4144</v>
      </c>
      <c r="N3665" s="2" t="s">
        <v>85</v>
      </c>
      <c r="O3665" s="2" t="s">
        <v>4145</v>
      </c>
      <c r="P3665" s="2" t="str">
        <f>VLOOKUP(I3665,Period!A:B,2,FALSE)</f>
        <v>2022H2</v>
      </c>
      <c r="Q3665" s="9">
        <f t="shared" si="690"/>
        <v>100</v>
      </c>
      <c r="R3665" s="2">
        <f t="shared" si="688"/>
        <v>100</v>
      </c>
      <c r="S3665" t="str">
        <f t="shared" si="697"/>
        <v>04 Overcast (100%)</v>
      </c>
      <c r="T3665" t="str">
        <f t="shared" si="689"/>
        <v>44854L8-9_L1CDM-MLB-CLSTU4485404 Overcast (100%)</v>
      </c>
      <c r="U3665">
        <f>IF(COUNTIF(T$2:T3664,T3665)&gt;=1,0,1)</f>
        <v>1</v>
      </c>
      <c r="V3665" s="26" t="s">
        <v>3809</v>
      </c>
      <c r="W3665" s="86">
        <f t="shared" si="691"/>
        <v>2022</v>
      </c>
      <c r="X3665" s="86">
        <f t="shared" si="692"/>
        <v>10</v>
      </c>
      <c r="Y3665" s="86">
        <f t="shared" si="693"/>
        <v>20</v>
      </c>
      <c r="Z3665" s="86" t="str">
        <f t="shared" si="694"/>
        <v>23</v>
      </c>
      <c r="AA3665" s="86" t="str">
        <f t="shared" si="695"/>
        <v>51</v>
      </c>
      <c r="AB3665" s="86" t="str">
        <f t="shared" si="696"/>
        <v>16</v>
      </c>
      <c r="AC3665" s="86" t="str">
        <f t="shared" si="698"/>
        <v>CLS_TU_679x341px_15m_L8-9_L1_20221020_100CC</v>
      </c>
      <c r="AD3665" s="41" t="s">
        <v>3810</v>
      </c>
    </row>
    <row r="3666" spans="2:30" x14ac:dyDescent="0.25">
      <c r="B3666" t="s">
        <v>3876</v>
      </c>
      <c r="C3666" t="s">
        <v>3817</v>
      </c>
      <c r="D3666" s="7" t="s">
        <v>4143</v>
      </c>
      <c r="E3666" s="2" t="b">
        <v>1</v>
      </c>
      <c r="F3666" s="2" t="s">
        <v>3814</v>
      </c>
      <c r="G3666" s="7" t="s">
        <v>370</v>
      </c>
      <c r="H3666" t="s">
        <v>88</v>
      </c>
      <c r="I3666" s="57">
        <v>44853</v>
      </c>
      <c r="J3666" s="56">
        <v>53.2</v>
      </c>
      <c r="K3666" s="2" t="s">
        <v>4204</v>
      </c>
      <c r="L3666" s="80">
        <v>35</v>
      </c>
      <c r="M3666" s="2" t="s">
        <v>4144</v>
      </c>
      <c r="N3666" s="2" t="s">
        <v>85</v>
      </c>
      <c r="O3666" s="2" t="s">
        <v>4145</v>
      </c>
      <c r="P3666" s="2" t="str">
        <f>VLOOKUP(I3666,Period!A:B,2,FALSE)</f>
        <v>2022H2</v>
      </c>
      <c r="Q3666" s="9">
        <f t="shared" si="690"/>
        <v>64.400000000000006</v>
      </c>
      <c r="R3666" s="2">
        <f t="shared" si="688"/>
        <v>70</v>
      </c>
      <c r="S3666" t="str">
        <f t="shared" si="697"/>
        <v>03 Cloudy (40%-90%)</v>
      </c>
      <c r="T3666" t="str">
        <f t="shared" si="689"/>
        <v>44853L8-9_L1CDM-MLB-CLSTU4485303 Cloudy (40%-90%)</v>
      </c>
      <c r="U3666">
        <f>IF(COUNTIF(T$2:T3665,T3666)&gt;=1,0,1)</f>
        <v>1</v>
      </c>
      <c r="V3666" s="26" t="s">
        <v>3809</v>
      </c>
      <c r="W3666" s="86">
        <f t="shared" si="691"/>
        <v>2022</v>
      </c>
      <c r="X3666" s="86">
        <f t="shared" si="692"/>
        <v>10</v>
      </c>
      <c r="Y3666" s="86">
        <f t="shared" si="693"/>
        <v>19</v>
      </c>
      <c r="Z3666" s="86" t="str">
        <f t="shared" si="694"/>
        <v>23</v>
      </c>
      <c r="AA3666" s="86" t="str">
        <f t="shared" si="695"/>
        <v>57</v>
      </c>
      <c r="AB3666" s="86" t="str">
        <f t="shared" si="696"/>
        <v>19</v>
      </c>
      <c r="AC3666" s="86" t="str">
        <f t="shared" si="698"/>
        <v>CLS_TU_679x341px_15m_L8-9_L1_20221019_70CC</v>
      </c>
      <c r="AD3666" s="41" t="s">
        <v>3810</v>
      </c>
    </row>
    <row r="3667" spans="2:30" x14ac:dyDescent="0.25">
      <c r="B3667" t="s">
        <v>3876</v>
      </c>
      <c r="C3667" t="s">
        <v>3817</v>
      </c>
      <c r="D3667" s="7" t="s">
        <v>4143</v>
      </c>
      <c r="E3667" s="2" t="b">
        <v>1</v>
      </c>
      <c r="F3667" s="2" t="s">
        <v>3814</v>
      </c>
      <c r="G3667" s="7" t="s">
        <v>370</v>
      </c>
      <c r="H3667" t="s">
        <v>88</v>
      </c>
      <c r="I3667" s="57">
        <v>44853</v>
      </c>
      <c r="J3667" s="56">
        <v>54.2</v>
      </c>
      <c r="K3667" s="2" t="s">
        <v>4218</v>
      </c>
      <c r="L3667" s="80">
        <v>93.8</v>
      </c>
      <c r="M3667" s="2" t="s">
        <v>4144</v>
      </c>
      <c r="N3667" s="2" t="s">
        <v>85</v>
      </c>
      <c r="O3667" s="2" t="s">
        <v>4145</v>
      </c>
      <c r="P3667" s="2" t="str">
        <f>VLOOKUP(I3667,Period!A:B,2,FALSE)</f>
        <v>2022H2</v>
      </c>
      <c r="Q3667" s="9">
        <f t="shared" si="690"/>
        <v>64.400000000000006</v>
      </c>
      <c r="R3667" s="2">
        <f t="shared" si="688"/>
        <v>70</v>
      </c>
      <c r="S3667" t="str">
        <f t="shared" si="697"/>
        <v>03 Cloudy (40%-90%)</v>
      </c>
      <c r="T3667" t="str">
        <f t="shared" si="689"/>
        <v>44853L8-9_L1CDM-MLB-CLSTU4485303 Cloudy (40%-90%)</v>
      </c>
      <c r="U3667">
        <f>IF(COUNTIF(T$2:T3666,T3667)&gt;=1,0,1)</f>
        <v>0</v>
      </c>
      <c r="V3667" s="26" t="s">
        <v>3809</v>
      </c>
      <c r="W3667" s="86">
        <f t="shared" si="691"/>
        <v>2022</v>
      </c>
      <c r="X3667" s="86">
        <f t="shared" si="692"/>
        <v>10</v>
      </c>
      <c r="Y3667" s="86">
        <f t="shared" si="693"/>
        <v>19</v>
      </c>
      <c r="Z3667" s="86" t="str">
        <f t="shared" si="694"/>
        <v>23</v>
      </c>
      <c r="AA3667" s="86" t="str">
        <f t="shared" si="695"/>
        <v>56</v>
      </c>
      <c r="AB3667" s="86" t="str">
        <f t="shared" si="696"/>
        <v>56</v>
      </c>
      <c r="AC3667" s="86" t="str">
        <f t="shared" si="698"/>
        <v>CLS_TU_679x341px_15m_L8-9_L1_20221019_70CC</v>
      </c>
      <c r="AD3667" s="41" t="s">
        <v>3810</v>
      </c>
    </row>
    <row r="3668" spans="2:30" x14ac:dyDescent="0.25">
      <c r="B3668" t="s">
        <v>3876</v>
      </c>
      <c r="C3668" t="s">
        <v>3817</v>
      </c>
      <c r="D3668" s="7" t="s">
        <v>4143</v>
      </c>
      <c r="E3668" s="2" t="b">
        <v>1</v>
      </c>
      <c r="F3668" s="2" t="s">
        <v>3814</v>
      </c>
      <c r="G3668" s="7" t="s">
        <v>370</v>
      </c>
      <c r="H3668" t="s">
        <v>88</v>
      </c>
      <c r="I3668" s="57">
        <v>44846</v>
      </c>
      <c r="J3668" s="56">
        <v>51</v>
      </c>
      <c r="K3668" s="2" t="s">
        <v>4224</v>
      </c>
      <c r="L3668" s="80">
        <v>100</v>
      </c>
      <c r="M3668" s="2" t="s">
        <v>4144</v>
      </c>
      <c r="N3668" s="2" t="s">
        <v>85</v>
      </c>
      <c r="O3668" s="2" t="s">
        <v>4145</v>
      </c>
      <c r="P3668" s="2" t="str">
        <f>VLOOKUP(I3668,Period!A:B,2,FALSE)</f>
        <v>2022H2</v>
      </c>
      <c r="Q3668" s="9">
        <f t="shared" si="690"/>
        <v>100</v>
      </c>
      <c r="R3668" s="2">
        <f t="shared" si="688"/>
        <v>100</v>
      </c>
      <c r="S3668" t="str">
        <f t="shared" si="697"/>
        <v>04 Overcast (100%)</v>
      </c>
      <c r="T3668" t="str">
        <f t="shared" si="689"/>
        <v>44846L8-9_L1CDM-MLB-CLSTU4484604 Overcast (100%)</v>
      </c>
      <c r="U3668">
        <f>IF(COUNTIF(T$2:T3667,T3668)&gt;=1,0,1)</f>
        <v>1</v>
      </c>
      <c r="V3668" s="26" t="s">
        <v>3809</v>
      </c>
      <c r="W3668" s="86">
        <f t="shared" si="691"/>
        <v>2022</v>
      </c>
      <c r="X3668" s="86">
        <f t="shared" si="692"/>
        <v>10</v>
      </c>
      <c r="Y3668" s="86">
        <f t="shared" si="693"/>
        <v>12</v>
      </c>
      <c r="Z3668" s="86" t="str">
        <f t="shared" si="694"/>
        <v>23</v>
      </c>
      <c r="AA3668" s="86" t="str">
        <f t="shared" si="695"/>
        <v>51</v>
      </c>
      <c r="AB3668" s="86" t="str">
        <f t="shared" si="696"/>
        <v>07</v>
      </c>
      <c r="AC3668" s="86" t="str">
        <f t="shared" si="698"/>
        <v>CLS_TU_679x341px_15m_L8-9_L1_20221012_100CC</v>
      </c>
      <c r="AD3668" s="41" t="s">
        <v>3810</v>
      </c>
    </row>
    <row r="3669" spans="2:30" x14ac:dyDescent="0.25">
      <c r="B3669" t="s">
        <v>3876</v>
      </c>
      <c r="C3669" t="s">
        <v>3817</v>
      </c>
      <c r="D3669" s="7" t="s">
        <v>4143</v>
      </c>
      <c r="E3669" s="2" t="b">
        <v>1</v>
      </c>
      <c r="F3669" s="2" t="s">
        <v>3814</v>
      </c>
      <c r="G3669" s="7" t="s">
        <v>370</v>
      </c>
      <c r="H3669" t="s">
        <v>88</v>
      </c>
      <c r="I3669" s="53">
        <v>44845</v>
      </c>
      <c r="J3669" s="42">
        <v>50.7</v>
      </c>
      <c r="K3669" s="2" t="s">
        <v>4193</v>
      </c>
      <c r="L3669" s="79">
        <v>91.1</v>
      </c>
      <c r="M3669" s="2" t="s">
        <v>4144</v>
      </c>
      <c r="N3669" s="2" t="s">
        <v>85</v>
      </c>
      <c r="O3669" s="2" t="s">
        <v>4145</v>
      </c>
      <c r="P3669" s="2" t="str">
        <f>VLOOKUP(I3669,Period!A:B,2,FALSE)</f>
        <v>2022H2</v>
      </c>
      <c r="Q3669" s="9">
        <f t="shared" si="690"/>
        <v>87.4</v>
      </c>
      <c r="R3669" s="2">
        <f t="shared" ref="R3669:R3732" si="699">ROUNDUP(Q3669/10,0)*10</f>
        <v>90</v>
      </c>
      <c r="S3669" t="str">
        <f t="shared" si="697"/>
        <v>03 Cloudy (40%-90%)</v>
      </c>
      <c r="T3669" t="str">
        <f t="shared" ref="T3669:T3732" si="700">CONCATENATE(I3669,B3669,C3669,H3669,I3669,S3669)</f>
        <v>44845L8-9_L1CDM-MLB-CLSTU4484503 Cloudy (40%-90%)</v>
      </c>
      <c r="U3669">
        <f>IF(COUNTIF(T$2:T3668,T3669)&gt;=1,0,1)</f>
        <v>1</v>
      </c>
      <c r="V3669" s="26" t="s">
        <v>3809</v>
      </c>
      <c r="W3669" s="86">
        <f t="shared" si="691"/>
        <v>2022</v>
      </c>
      <c r="X3669" s="86">
        <f t="shared" si="692"/>
        <v>10</v>
      </c>
      <c r="Y3669" s="86">
        <f t="shared" si="693"/>
        <v>11</v>
      </c>
      <c r="Z3669" s="86" t="str">
        <f t="shared" si="694"/>
        <v>23</v>
      </c>
      <c r="AA3669" s="86" t="str">
        <f t="shared" si="695"/>
        <v>57</v>
      </c>
      <c r="AB3669" s="86" t="str">
        <f t="shared" si="696"/>
        <v>23</v>
      </c>
      <c r="AC3669" s="86" t="str">
        <f t="shared" si="698"/>
        <v>CLS_TU_679x341px_15m_L8-9_L1_20221011_90CC</v>
      </c>
      <c r="AD3669" s="41" t="s">
        <v>3810</v>
      </c>
    </row>
    <row r="3670" spans="2:30" x14ac:dyDescent="0.25">
      <c r="B3670" t="s">
        <v>3876</v>
      </c>
      <c r="C3670" t="s">
        <v>3817</v>
      </c>
      <c r="D3670" s="7" t="s">
        <v>4143</v>
      </c>
      <c r="E3670" s="2" t="b">
        <v>1</v>
      </c>
      <c r="F3670" s="2" t="s">
        <v>3814</v>
      </c>
      <c r="G3670" s="7" t="s">
        <v>370</v>
      </c>
      <c r="H3670" t="s">
        <v>88</v>
      </c>
      <c r="I3670" s="53">
        <v>44845</v>
      </c>
      <c r="J3670" s="42">
        <v>51.8</v>
      </c>
      <c r="K3670" s="2" t="s">
        <v>4194</v>
      </c>
      <c r="L3670" s="79">
        <v>83.7</v>
      </c>
      <c r="M3670" s="2" t="s">
        <v>4144</v>
      </c>
      <c r="N3670" s="2" t="s">
        <v>85</v>
      </c>
      <c r="O3670" s="2" t="s">
        <v>4145</v>
      </c>
      <c r="P3670" s="2" t="str">
        <f>VLOOKUP(I3670,Period!A:B,2,FALSE)</f>
        <v>2022H2</v>
      </c>
      <c r="Q3670" s="9">
        <f t="shared" si="690"/>
        <v>87.4</v>
      </c>
      <c r="R3670" s="2">
        <f t="shared" si="699"/>
        <v>90</v>
      </c>
      <c r="S3670" t="str">
        <f t="shared" si="697"/>
        <v>03 Cloudy (40%-90%)</v>
      </c>
      <c r="T3670" t="str">
        <f t="shared" si="700"/>
        <v>44845L8-9_L1CDM-MLB-CLSTU4484503 Cloudy (40%-90%)</v>
      </c>
      <c r="U3670">
        <f>IF(COUNTIF(T$2:T3669,T3670)&gt;=1,0,1)</f>
        <v>0</v>
      </c>
      <c r="V3670" s="26" t="s">
        <v>3809</v>
      </c>
      <c r="W3670" s="86">
        <f t="shared" si="691"/>
        <v>2022</v>
      </c>
      <c r="X3670" s="86">
        <f t="shared" si="692"/>
        <v>10</v>
      </c>
      <c r="Y3670" s="86">
        <f t="shared" si="693"/>
        <v>11</v>
      </c>
      <c r="Z3670" s="86" t="str">
        <f t="shared" si="694"/>
        <v>23</v>
      </c>
      <c r="AA3670" s="86" t="str">
        <f t="shared" si="695"/>
        <v>56</v>
      </c>
      <c r="AB3670" s="86" t="str">
        <f t="shared" si="696"/>
        <v>59</v>
      </c>
      <c r="AC3670" s="86" t="str">
        <f t="shared" si="698"/>
        <v>CLS_TU_679x341px_15m_L8-9_L1_20221011_90CC</v>
      </c>
      <c r="AD3670" s="41" t="s">
        <v>3810</v>
      </c>
    </row>
    <row r="3671" spans="2:30" x14ac:dyDescent="0.25">
      <c r="B3671" t="s">
        <v>3876</v>
      </c>
      <c r="C3671" t="s">
        <v>3817</v>
      </c>
      <c r="D3671" s="7" t="s">
        <v>4143</v>
      </c>
      <c r="E3671" s="2" t="b">
        <v>1</v>
      </c>
      <c r="F3671" s="2" t="s">
        <v>3814</v>
      </c>
      <c r="G3671" s="7" t="s">
        <v>370</v>
      </c>
      <c r="H3671" t="s">
        <v>88</v>
      </c>
      <c r="I3671" s="53">
        <v>44838</v>
      </c>
      <c r="J3671" s="42">
        <v>48.3</v>
      </c>
      <c r="K3671" s="2" t="s">
        <v>4225</v>
      </c>
      <c r="L3671" s="79">
        <v>100</v>
      </c>
      <c r="M3671" s="2" t="s">
        <v>4144</v>
      </c>
      <c r="N3671" s="2" t="s">
        <v>85</v>
      </c>
      <c r="O3671" s="2" t="s">
        <v>4145</v>
      </c>
      <c r="P3671" s="2" t="str">
        <f>VLOOKUP(I3671,Period!A:B,2,FALSE)</f>
        <v>2022H2</v>
      </c>
      <c r="Q3671" s="9">
        <f t="shared" si="690"/>
        <v>100</v>
      </c>
      <c r="R3671" s="2">
        <f t="shared" si="699"/>
        <v>100</v>
      </c>
      <c r="S3671" t="str">
        <f t="shared" si="697"/>
        <v>04 Overcast (100%)</v>
      </c>
      <c r="T3671" t="str">
        <f t="shared" si="700"/>
        <v>44838L8-9_L1CDM-MLB-CLSTU4483804 Overcast (100%)</v>
      </c>
      <c r="U3671">
        <f>IF(COUNTIF(T$2:T3670,T3671)&gt;=1,0,1)</f>
        <v>1</v>
      </c>
      <c r="V3671" s="26" t="s">
        <v>3809</v>
      </c>
      <c r="W3671" s="86">
        <f t="shared" si="691"/>
        <v>2022</v>
      </c>
      <c r="X3671" s="86">
        <f t="shared" si="692"/>
        <v>10</v>
      </c>
      <c r="Y3671" s="86" t="str">
        <f t="shared" si="693"/>
        <v>04</v>
      </c>
      <c r="Z3671" s="86" t="str">
        <f t="shared" si="694"/>
        <v>23</v>
      </c>
      <c r="AA3671" s="86" t="str">
        <f t="shared" si="695"/>
        <v>51</v>
      </c>
      <c r="AB3671" s="86" t="str">
        <f t="shared" si="696"/>
        <v>18</v>
      </c>
      <c r="AC3671" s="86" t="str">
        <f t="shared" si="698"/>
        <v>CLS_TU_679x341px_15m_L8-9_L1_20221004_100CC</v>
      </c>
      <c r="AD3671" s="41" t="s">
        <v>3810</v>
      </c>
    </row>
    <row r="3672" spans="2:30" x14ac:dyDescent="0.25">
      <c r="B3672" t="s">
        <v>3876</v>
      </c>
      <c r="C3672" t="s">
        <v>3817</v>
      </c>
      <c r="D3672" s="7" t="s">
        <v>4143</v>
      </c>
      <c r="E3672" s="2" t="b">
        <v>1</v>
      </c>
      <c r="F3672" s="2" t="s">
        <v>3814</v>
      </c>
      <c r="G3672" s="7" t="s">
        <v>370</v>
      </c>
      <c r="H3672" t="s">
        <v>88</v>
      </c>
      <c r="I3672" s="57">
        <v>44837</v>
      </c>
      <c r="J3672" s="56">
        <v>47.9</v>
      </c>
      <c r="K3672" s="2" t="s">
        <v>4199</v>
      </c>
      <c r="L3672" s="80">
        <v>60.2</v>
      </c>
      <c r="M3672" s="2" t="s">
        <v>4144</v>
      </c>
      <c r="N3672" s="2" t="s">
        <v>85</v>
      </c>
      <c r="O3672" s="2" t="s">
        <v>4145</v>
      </c>
      <c r="P3672" s="2" t="str">
        <f>VLOOKUP(I3672,Period!A:B,2,FALSE)</f>
        <v>2022H2</v>
      </c>
      <c r="Q3672" s="9">
        <f t="shared" si="690"/>
        <v>67.400000000000006</v>
      </c>
      <c r="R3672" s="2">
        <f t="shared" si="699"/>
        <v>70</v>
      </c>
      <c r="S3672" t="str">
        <f t="shared" si="697"/>
        <v>03 Cloudy (40%-90%)</v>
      </c>
      <c r="T3672" t="str">
        <f t="shared" si="700"/>
        <v>44837L8-9_L1CDM-MLB-CLSTU4483703 Cloudy (40%-90%)</v>
      </c>
      <c r="U3672">
        <f>IF(COUNTIF(T$2:T3671,T3672)&gt;=1,0,1)</f>
        <v>1</v>
      </c>
      <c r="V3672" s="26" t="s">
        <v>3809</v>
      </c>
      <c r="W3672" s="86">
        <f t="shared" si="691"/>
        <v>2022</v>
      </c>
      <c r="X3672" s="86">
        <f t="shared" si="692"/>
        <v>10</v>
      </c>
      <c r="Y3672" s="86" t="str">
        <f t="shared" si="693"/>
        <v>03</v>
      </c>
      <c r="Z3672" s="86" t="str">
        <f t="shared" si="694"/>
        <v>23</v>
      </c>
      <c r="AA3672" s="86" t="str">
        <f t="shared" si="695"/>
        <v>57</v>
      </c>
      <c r="AB3672" s="86" t="str">
        <f t="shared" si="696"/>
        <v>13</v>
      </c>
      <c r="AC3672" s="86" t="str">
        <f t="shared" si="698"/>
        <v>CLS_TU_679x341px_15m_L8-9_L1_20221003_70CC</v>
      </c>
      <c r="AD3672" s="41" t="s">
        <v>3810</v>
      </c>
    </row>
    <row r="3673" spans="2:30" x14ac:dyDescent="0.25">
      <c r="B3673" t="s">
        <v>3876</v>
      </c>
      <c r="C3673" t="s">
        <v>3817</v>
      </c>
      <c r="D3673" s="7" t="s">
        <v>4143</v>
      </c>
      <c r="E3673" s="2" t="b">
        <v>1</v>
      </c>
      <c r="F3673" s="2" t="s">
        <v>3814</v>
      </c>
      <c r="G3673" s="7" t="s">
        <v>370</v>
      </c>
      <c r="H3673" t="s">
        <v>88</v>
      </c>
      <c r="I3673" s="57">
        <v>44837</v>
      </c>
      <c r="J3673" s="56">
        <v>49</v>
      </c>
      <c r="K3673" s="2" t="s">
        <v>4176</v>
      </c>
      <c r="L3673" s="80">
        <v>74.599999999999994</v>
      </c>
      <c r="M3673" s="2" t="s">
        <v>4144</v>
      </c>
      <c r="N3673" s="2" t="s">
        <v>85</v>
      </c>
      <c r="O3673" s="2" t="s">
        <v>4145</v>
      </c>
      <c r="P3673" s="2" t="str">
        <f>VLOOKUP(I3673,Period!A:B,2,FALSE)</f>
        <v>2022H2</v>
      </c>
      <c r="Q3673" s="9">
        <f t="shared" si="690"/>
        <v>67.400000000000006</v>
      </c>
      <c r="R3673" s="2">
        <f t="shared" si="699"/>
        <v>70</v>
      </c>
      <c r="S3673" t="str">
        <f t="shared" si="697"/>
        <v>03 Cloudy (40%-90%)</v>
      </c>
      <c r="T3673" t="str">
        <f t="shared" si="700"/>
        <v>44837L8-9_L1CDM-MLB-CLSTU4483703 Cloudy (40%-90%)</v>
      </c>
      <c r="U3673">
        <f>IF(COUNTIF(T$2:T3672,T3673)&gt;=1,0,1)</f>
        <v>0</v>
      </c>
      <c r="V3673" s="26" t="s">
        <v>3809</v>
      </c>
      <c r="W3673" s="86">
        <f t="shared" si="691"/>
        <v>2022</v>
      </c>
      <c r="X3673" s="86">
        <f t="shared" si="692"/>
        <v>10</v>
      </c>
      <c r="Y3673" s="86" t="str">
        <f t="shared" si="693"/>
        <v>03</v>
      </c>
      <c r="Z3673" s="86" t="str">
        <f t="shared" si="694"/>
        <v>23</v>
      </c>
      <c r="AA3673" s="86" t="str">
        <f t="shared" si="695"/>
        <v>56</v>
      </c>
      <c r="AB3673" s="86" t="str">
        <f t="shared" si="696"/>
        <v>50</v>
      </c>
      <c r="AC3673" s="86" t="str">
        <f t="shared" si="698"/>
        <v>CLS_TU_679x341px_15m_L8-9_L1_20221003_70CC</v>
      </c>
      <c r="AD3673" s="41" t="s">
        <v>3810</v>
      </c>
    </row>
    <row r="3674" spans="2:30" x14ac:dyDescent="0.25">
      <c r="B3674" t="s">
        <v>3876</v>
      </c>
      <c r="C3674" t="s">
        <v>3817</v>
      </c>
      <c r="D3674" s="7" t="s">
        <v>4143</v>
      </c>
      <c r="E3674" s="2" t="b">
        <v>1</v>
      </c>
      <c r="F3674" s="2" t="s">
        <v>3814</v>
      </c>
      <c r="G3674" s="7" t="s">
        <v>370</v>
      </c>
      <c r="H3674" t="s">
        <v>88</v>
      </c>
      <c r="I3674" s="57">
        <v>44830</v>
      </c>
      <c r="J3674" s="56">
        <v>45.3</v>
      </c>
      <c r="K3674" s="2" t="s">
        <v>4198</v>
      </c>
      <c r="L3674" s="80">
        <v>96.6</v>
      </c>
      <c r="M3674" s="2" t="s">
        <v>4144</v>
      </c>
      <c r="N3674" s="2" t="s">
        <v>85</v>
      </c>
      <c r="O3674" s="2" t="s">
        <v>4145</v>
      </c>
      <c r="P3674" s="2" t="str">
        <f>VLOOKUP(I3674,Period!A:B,2,FALSE)</f>
        <v>2022H2</v>
      </c>
      <c r="Q3674" s="9">
        <f t="shared" si="690"/>
        <v>96.6</v>
      </c>
      <c r="R3674" s="2">
        <f t="shared" si="699"/>
        <v>100</v>
      </c>
      <c r="S3674" t="str">
        <f t="shared" si="697"/>
        <v>04 Overcast (100%)</v>
      </c>
      <c r="T3674" t="str">
        <f t="shared" si="700"/>
        <v>44830L8-9_L1CDM-MLB-CLSTU4483004 Overcast (100%)</v>
      </c>
      <c r="U3674">
        <f>IF(COUNTIF(T$2:T3673,T3674)&gt;=1,0,1)</f>
        <v>1</v>
      </c>
      <c r="V3674" s="26" t="s">
        <v>3809</v>
      </c>
      <c r="W3674" s="86">
        <f t="shared" si="691"/>
        <v>2022</v>
      </c>
      <c r="X3674" s="86" t="str">
        <f t="shared" si="692"/>
        <v>09</v>
      </c>
      <c r="Y3674" s="86">
        <f t="shared" si="693"/>
        <v>26</v>
      </c>
      <c r="Z3674" s="86" t="str">
        <f t="shared" si="694"/>
        <v>23</v>
      </c>
      <c r="AA3674" s="86" t="str">
        <f t="shared" si="695"/>
        <v>51</v>
      </c>
      <c r="AB3674" s="86" t="str">
        <f t="shared" si="696"/>
        <v>03</v>
      </c>
      <c r="AC3674" s="86" t="str">
        <f t="shared" si="698"/>
        <v>CLS_TU_679x341px_15m_L8-9_L1_20220926_100CC</v>
      </c>
      <c r="AD3674" s="41" t="s">
        <v>3810</v>
      </c>
    </row>
    <row r="3675" spans="2:30" x14ac:dyDescent="0.25">
      <c r="B3675" t="s">
        <v>3876</v>
      </c>
      <c r="C3675" t="s">
        <v>3817</v>
      </c>
      <c r="D3675" s="7" t="s">
        <v>4143</v>
      </c>
      <c r="E3675" s="2" t="b">
        <v>1</v>
      </c>
      <c r="F3675" s="2" t="s">
        <v>3814</v>
      </c>
      <c r="G3675" s="7" t="s">
        <v>370</v>
      </c>
      <c r="H3675" t="s">
        <v>88</v>
      </c>
      <c r="I3675" s="53">
        <v>44829</v>
      </c>
      <c r="J3675" s="42">
        <v>45</v>
      </c>
      <c r="K3675" s="2" t="s">
        <v>4226</v>
      </c>
      <c r="L3675" s="79">
        <v>70.8</v>
      </c>
      <c r="M3675" s="2" t="s">
        <v>4144</v>
      </c>
      <c r="N3675" s="2" t="s">
        <v>85</v>
      </c>
      <c r="O3675" s="2" t="s">
        <v>4145</v>
      </c>
      <c r="P3675" s="2" t="str">
        <f>VLOOKUP(I3675,Period!A:B,2,FALSE)</f>
        <v>2022H2</v>
      </c>
      <c r="Q3675" s="9">
        <f t="shared" si="690"/>
        <v>77.05</v>
      </c>
      <c r="R3675" s="2">
        <f t="shared" si="699"/>
        <v>80</v>
      </c>
      <c r="S3675" t="str">
        <f t="shared" si="697"/>
        <v>03 Cloudy (40%-90%)</v>
      </c>
      <c r="T3675" t="str">
        <f t="shared" si="700"/>
        <v>44829L8-9_L1CDM-MLB-CLSTU4482903 Cloudy (40%-90%)</v>
      </c>
      <c r="U3675">
        <f>IF(COUNTIF(T$2:T3674,T3675)&gt;=1,0,1)</f>
        <v>1</v>
      </c>
      <c r="V3675" s="26" t="s">
        <v>3809</v>
      </c>
      <c r="W3675" s="86">
        <f t="shared" si="691"/>
        <v>2022</v>
      </c>
      <c r="X3675" s="86" t="str">
        <f t="shared" si="692"/>
        <v>09</v>
      </c>
      <c r="Y3675" s="86">
        <f t="shared" si="693"/>
        <v>25</v>
      </c>
      <c r="Z3675" s="86" t="str">
        <f t="shared" si="694"/>
        <v>23</v>
      </c>
      <c r="AA3675" s="86" t="str">
        <f t="shared" si="695"/>
        <v>57</v>
      </c>
      <c r="AB3675" s="86" t="str">
        <f t="shared" si="696"/>
        <v>31</v>
      </c>
      <c r="AC3675" s="86" t="str">
        <f t="shared" si="698"/>
        <v>CLS_TU_679x341px_15m_L8-9_L1_20220925_80CC</v>
      </c>
      <c r="AD3675" s="41" t="s">
        <v>3810</v>
      </c>
    </row>
    <row r="3676" spans="2:30" x14ac:dyDescent="0.25">
      <c r="B3676" t="s">
        <v>3876</v>
      </c>
      <c r="C3676" t="s">
        <v>3817</v>
      </c>
      <c r="D3676" s="7" t="s">
        <v>4143</v>
      </c>
      <c r="E3676" s="2" t="b">
        <v>1</v>
      </c>
      <c r="F3676" s="2" t="s">
        <v>3814</v>
      </c>
      <c r="G3676" s="7" t="s">
        <v>370</v>
      </c>
      <c r="H3676" t="s">
        <v>88</v>
      </c>
      <c r="I3676" s="53">
        <v>44829</v>
      </c>
      <c r="J3676" s="42">
        <v>46.2</v>
      </c>
      <c r="K3676" s="2" t="s">
        <v>4227</v>
      </c>
      <c r="L3676" s="79">
        <v>83.3</v>
      </c>
      <c r="M3676" s="2" t="s">
        <v>4144</v>
      </c>
      <c r="N3676" s="2" t="s">
        <v>85</v>
      </c>
      <c r="O3676" s="2" t="s">
        <v>4145</v>
      </c>
      <c r="P3676" s="2" t="str">
        <f>VLOOKUP(I3676,Period!A:B,2,FALSE)</f>
        <v>2022H2</v>
      </c>
      <c r="Q3676" s="9">
        <f t="shared" si="690"/>
        <v>77.05</v>
      </c>
      <c r="R3676" s="2">
        <f t="shared" si="699"/>
        <v>80</v>
      </c>
      <c r="S3676" t="str">
        <f t="shared" si="697"/>
        <v>03 Cloudy (40%-90%)</v>
      </c>
      <c r="T3676" t="str">
        <f t="shared" si="700"/>
        <v>44829L8-9_L1CDM-MLB-CLSTU4482903 Cloudy (40%-90%)</v>
      </c>
      <c r="U3676">
        <f>IF(COUNTIF(T$2:T3675,T3676)&gt;=1,0,1)</f>
        <v>0</v>
      </c>
      <c r="V3676" s="26" t="s">
        <v>3809</v>
      </c>
      <c r="W3676" s="86">
        <f t="shared" si="691"/>
        <v>2022</v>
      </c>
      <c r="X3676" s="86" t="str">
        <f t="shared" si="692"/>
        <v>09</v>
      </c>
      <c r="Y3676" s="86">
        <f t="shared" si="693"/>
        <v>25</v>
      </c>
      <c r="Z3676" s="86" t="str">
        <f t="shared" si="694"/>
        <v>23</v>
      </c>
      <c r="AA3676" s="86" t="str">
        <f t="shared" si="695"/>
        <v>57</v>
      </c>
      <c r="AB3676" s="86" t="str">
        <f t="shared" si="696"/>
        <v>07</v>
      </c>
      <c r="AC3676" s="86" t="str">
        <f t="shared" si="698"/>
        <v>CLS_TU_679x341px_15m_L8-9_L1_20220925_80CC</v>
      </c>
      <c r="AD3676" s="41" t="s">
        <v>3810</v>
      </c>
    </row>
    <row r="3677" spans="2:30" x14ac:dyDescent="0.25">
      <c r="B3677" t="s">
        <v>3876</v>
      </c>
      <c r="C3677" t="s">
        <v>3817</v>
      </c>
      <c r="D3677" s="7" t="s">
        <v>4143</v>
      </c>
      <c r="E3677" s="2" t="b">
        <v>1</v>
      </c>
      <c r="F3677" s="2" t="s">
        <v>3814</v>
      </c>
      <c r="G3677" s="7" t="s">
        <v>370</v>
      </c>
      <c r="H3677" t="s">
        <v>88</v>
      </c>
      <c r="I3677" s="53">
        <v>44822</v>
      </c>
      <c r="J3677" s="42">
        <v>42.4</v>
      </c>
      <c r="K3677" s="2" t="s">
        <v>4221</v>
      </c>
      <c r="L3677" s="79">
        <v>23.9</v>
      </c>
      <c r="M3677" s="2" t="s">
        <v>4144</v>
      </c>
      <c r="N3677" s="2" t="s">
        <v>85</v>
      </c>
      <c r="O3677" s="2" t="s">
        <v>4145</v>
      </c>
      <c r="P3677" s="2" t="str">
        <f>VLOOKUP(I3677,Period!A:B,2,FALSE)</f>
        <v>2022H2</v>
      </c>
      <c r="Q3677" s="9">
        <f t="shared" si="690"/>
        <v>23.9</v>
      </c>
      <c r="R3677" s="2">
        <f t="shared" si="699"/>
        <v>30</v>
      </c>
      <c r="S3677" t="str">
        <f t="shared" si="697"/>
        <v>02 Sunny (10%-30%)</v>
      </c>
      <c r="T3677" t="str">
        <f t="shared" si="700"/>
        <v>44822L8-9_L1CDM-MLB-CLSTU4482202 Sunny (10%-30%)</v>
      </c>
      <c r="U3677">
        <f>IF(COUNTIF(T$2:T3676,T3677)&gt;=1,0,1)</f>
        <v>1</v>
      </c>
      <c r="V3677" s="26" t="s">
        <v>3809</v>
      </c>
      <c r="W3677" s="86">
        <f t="shared" si="691"/>
        <v>2022</v>
      </c>
      <c r="X3677" s="86" t="str">
        <f t="shared" si="692"/>
        <v>09</v>
      </c>
      <c r="Y3677" s="86">
        <f t="shared" si="693"/>
        <v>18</v>
      </c>
      <c r="Z3677" s="86" t="str">
        <f t="shared" si="694"/>
        <v>23</v>
      </c>
      <c r="AA3677" s="86" t="str">
        <f t="shared" si="695"/>
        <v>51</v>
      </c>
      <c r="AB3677" s="86" t="str">
        <f t="shared" si="696"/>
        <v>20</v>
      </c>
      <c r="AC3677" s="86" t="str">
        <f t="shared" si="698"/>
        <v>CLS_TU_679x341px_15m_L8-9_L1_20220918_30CC</v>
      </c>
      <c r="AD3677" s="41" t="s">
        <v>3810</v>
      </c>
    </row>
    <row r="3678" spans="2:30" x14ac:dyDescent="0.25">
      <c r="B3678" t="s">
        <v>3876</v>
      </c>
      <c r="C3678" t="s">
        <v>3817</v>
      </c>
      <c r="D3678" s="7" t="s">
        <v>4143</v>
      </c>
      <c r="E3678" s="2" t="b">
        <v>1</v>
      </c>
      <c r="F3678" s="2" t="s">
        <v>3814</v>
      </c>
      <c r="G3678" s="7" t="s">
        <v>370</v>
      </c>
      <c r="H3678" t="s">
        <v>88</v>
      </c>
      <c r="I3678" s="57">
        <v>44821</v>
      </c>
      <c r="J3678" s="56">
        <v>42</v>
      </c>
      <c r="K3678" s="2" t="s">
        <v>4228</v>
      </c>
      <c r="L3678" s="80">
        <v>76.7</v>
      </c>
      <c r="M3678" s="2" t="s">
        <v>4144</v>
      </c>
      <c r="N3678" s="2" t="s">
        <v>85</v>
      </c>
      <c r="O3678" s="2" t="s">
        <v>4145</v>
      </c>
      <c r="P3678" s="2" t="str">
        <f>VLOOKUP(I3678,Period!A:B,2,FALSE)</f>
        <v>2022H2</v>
      </c>
      <c r="Q3678" s="9">
        <f t="shared" si="690"/>
        <v>75.300000000000011</v>
      </c>
      <c r="R3678" s="2">
        <f t="shared" si="699"/>
        <v>80</v>
      </c>
      <c r="S3678" t="str">
        <f t="shared" si="697"/>
        <v>03 Cloudy (40%-90%)</v>
      </c>
      <c r="T3678" t="str">
        <f t="shared" si="700"/>
        <v>44821L8-9_L1CDM-MLB-CLSTU4482103 Cloudy (40%-90%)</v>
      </c>
      <c r="U3678">
        <f>IF(COUNTIF(T$2:T3677,T3678)&gt;=1,0,1)</f>
        <v>1</v>
      </c>
      <c r="V3678" s="26" t="s">
        <v>3809</v>
      </c>
      <c r="W3678" s="86">
        <f t="shared" si="691"/>
        <v>2022</v>
      </c>
      <c r="X3678" s="86" t="str">
        <f t="shared" si="692"/>
        <v>09</v>
      </c>
      <c r="Y3678" s="86">
        <f t="shared" si="693"/>
        <v>17</v>
      </c>
      <c r="Z3678" s="86" t="str">
        <f t="shared" si="694"/>
        <v>23</v>
      </c>
      <c r="AA3678" s="86" t="str">
        <f t="shared" si="695"/>
        <v>57</v>
      </c>
      <c r="AB3678" s="86" t="str">
        <f t="shared" si="696"/>
        <v>11</v>
      </c>
      <c r="AC3678" s="86" t="str">
        <f t="shared" si="698"/>
        <v>CLS_TU_679x341px_15m_L8-9_L1_20220917_80CC</v>
      </c>
      <c r="AD3678" s="41" t="s">
        <v>3810</v>
      </c>
    </row>
    <row r="3679" spans="2:30" x14ac:dyDescent="0.25">
      <c r="B3679" t="s">
        <v>3876</v>
      </c>
      <c r="C3679" t="s">
        <v>3817</v>
      </c>
      <c r="D3679" s="7" t="s">
        <v>4143</v>
      </c>
      <c r="E3679" s="2" t="b">
        <v>1</v>
      </c>
      <c r="F3679" s="2" t="s">
        <v>3814</v>
      </c>
      <c r="G3679" s="7" t="s">
        <v>370</v>
      </c>
      <c r="H3679" t="s">
        <v>88</v>
      </c>
      <c r="I3679" s="57">
        <v>44821</v>
      </c>
      <c r="J3679" s="56">
        <v>43.2</v>
      </c>
      <c r="K3679" s="2" t="s">
        <v>4229</v>
      </c>
      <c r="L3679" s="80">
        <v>73.900000000000006</v>
      </c>
      <c r="M3679" s="2" t="s">
        <v>4144</v>
      </c>
      <c r="N3679" s="2" t="s">
        <v>85</v>
      </c>
      <c r="O3679" s="2" t="s">
        <v>4145</v>
      </c>
      <c r="P3679" s="2" t="str">
        <f>VLOOKUP(I3679,Period!A:B,2,FALSE)</f>
        <v>2022H2</v>
      </c>
      <c r="Q3679" s="9">
        <f t="shared" si="690"/>
        <v>75.300000000000011</v>
      </c>
      <c r="R3679" s="2">
        <f t="shared" si="699"/>
        <v>80</v>
      </c>
      <c r="S3679" t="str">
        <f t="shared" si="697"/>
        <v>03 Cloudy (40%-90%)</v>
      </c>
      <c r="T3679" t="str">
        <f t="shared" si="700"/>
        <v>44821L8-9_L1CDM-MLB-CLSTU4482103 Cloudy (40%-90%)</v>
      </c>
      <c r="U3679">
        <f>IF(COUNTIF(T$2:T3678,T3679)&gt;=1,0,1)</f>
        <v>0</v>
      </c>
      <c r="V3679" s="26" t="s">
        <v>3809</v>
      </c>
      <c r="W3679" s="86">
        <f t="shared" si="691"/>
        <v>2022</v>
      </c>
      <c r="X3679" s="86" t="str">
        <f t="shared" si="692"/>
        <v>09</v>
      </c>
      <c r="Y3679" s="86">
        <f t="shared" si="693"/>
        <v>17</v>
      </c>
      <c r="Z3679" s="86" t="str">
        <f t="shared" si="694"/>
        <v>23</v>
      </c>
      <c r="AA3679" s="86" t="str">
        <f t="shared" si="695"/>
        <v>56</v>
      </c>
      <c r="AB3679" s="86" t="str">
        <f t="shared" si="696"/>
        <v>47</v>
      </c>
      <c r="AC3679" s="86" t="str">
        <f t="shared" si="698"/>
        <v>CLS_TU_679x341px_15m_L8-9_L1_20220917_80CC</v>
      </c>
      <c r="AD3679" s="41" t="s">
        <v>3810</v>
      </c>
    </row>
    <row r="3680" spans="2:30" x14ac:dyDescent="0.25">
      <c r="B3680" t="s">
        <v>3876</v>
      </c>
      <c r="C3680" t="s">
        <v>3817</v>
      </c>
      <c r="D3680" s="7" t="s">
        <v>4143</v>
      </c>
      <c r="E3680" s="2" t="b">
        <v>1</v>
      </c>
      <c r="F3680" s="2" t="s">
        <v>3814</v>
      </c>
      <c r="G3680" s="7" t="s">
        <v>370</v>
      </c>
      <c r="H3680" t="s">
        <v>88</v>
      </c>
      <c r="I3680" s="57">
        <v>44814</v>
      </c>
      <c r="J3680" s="56">
        <v>39.4</v>
      </c>
      <c r="K3680" s="2" t="s">
        <v>4230</v>
      </c>
      <c r="L3680" s="80">
        <v>1.7</v>
      </c>
      <c r="M3680" s="2" t="s">
        <v>4144</v>
      </c>
      <c r="N3680" s="2" t="s">
        <v>85</v>
      </c>
      <c r="O3680" s="2" t="s">
        <v>4145</v>
      </c>
      <c r="P3680" s="2" t="str">
        <f>VLOOKUP(I3680,Period!A:B,2,FALSE)</f>
        <v>2022H2</v>
      </c>
      <c r="Q3680" s="9">
        <f t="shared" si="690"/>
        <v>1.7</v>
      </c>
      <c r="R3680" s="2">
        <f t="shared" si="699"/>
        <v>10</v>
      </c>
      <c r="S3680" t="str">
        <f t="shared" si="697"/>
        <v>02 Sunny (10%-30%)</v>
      </c>
      <c r="T3680" t="str">
        <f t="shared" si="700"/>
        <v>44814L8-9_L1CDM-MLB-CLSTU4481402 Sunny (10%-30%)</v>
      </c>
      <c r="U3680">
        <f>IF(COUNTIF(T$2:T3679,T3680)&gt;=1,0,1)</f>
        <v>1</v>
      </c>
      <c r="V3680" s="26" t="s">
        <v>3809</v>
      </c>
      <c r="W3680" s="86">
        <f t="shared" si="691"/>
        <v>2022</v>
      </c>
      <c r="X3680" s="86" t="str">
        <f t="shared" si="692"/>
        <v>09</v>
      </c>
      <c r="Y3680" s="86">
        <f t="shared" si="693"/>
        <v>10</v>
      </c>
      <c r="Z3680" s="86" t="str">
        <f t="shared" si="694"/>
        <v>23</v>
      </c>
      <c r="AA3680" s="86" t="str">
        <f t="shared" si="695"/>
        <v>50</v>
      </c>
      <c r="AB3680" s="86" t="str">
        <f t="shared" si="696"/>
        <v>56</v>
      </c>
      <c r="AC3680" s="86" t="str">
        <f t="shared" si="698"/>
        <v>CLS_TU_679x341px_15m_L8-9_L1_20220910_10CC</v>
      </c>
      <c r="AD3680" s="41" t="s">
        <v>3810</v>
      </c>
    </row>
    <row r="3681" spans="2:30" x14ac:dyDescent="0.25">
      <c r="B3681" t="s">
        <v>3876</v>
      </c>
      <c r="C3681" t="s">
        <v>3817</v>
      </c>
      <c r="D3681" s="7" t="s">
        <v>4143</v>
      </c>
      <c r="E3681" s="2" t="b">
        <v>1</v>
      </c>
      <c r="F3681" s="2" t="s">
        <v>3814</v>
      </c>
      <c r="G3681" s="7" t="s">
        <v>370</v>
      </c>
      <c r="H3681" t="s">
        <v>88</v>
      </c>
      <c r="I3681" s="53">
        <v>44813</v>
      </c>
      <c r="J3681" s="42">
        <v>39.1</v>
      </c>
      <c r="K3681" s="2" t="s">
        <v>4231</v>
      </c>
      <c r="L3681" s="79">
        <v>86.3</v>
      </c>
      <c r="M3681" s="2" t="s">
        <v>4144</v>
      </c>
      <c r="N3681" s="2" t="s">
        <v>85</v>
      </c>
      <c r="O3681" s="2" t="s">
        <v>4145</v>
      </c>
      <c r="P3681" s="2" t="str">
        <f>VLOOKUP(I3681,Period!A:B,2,FALSE)</f>
        <v>2022H2</v>
      </c>
      <c r="Q3681" s="9">
        <f t="shared" si="690"/>
        <v>88.5</v>
      </c>
      <c r="R3681" s="2">
        <f t="shared" si="699"/>
        <v>90</v>
      </c>
      <c r="S3681" t="str">
        <f t="shared" si="697"/>
        <v>03 Cloudy (40%-90%)</v>
      </c>
      <c r="T3681" t="str">
        <f t="shared" si="700"/>
        <v>44813L8-9_L1CDM-MLB-CLSTU4481303 Cloudy (40%-90%)</v>
      </c>
      <c r="U3681">
        <f>IF(COUNTIF(T$2:T3680,T3681)&gt;=1,0,1)</f>
        <v>1</v>
      </c>
      <c r="V3681" s="26" t="s">
        <v>3809</v>
      </c>
      <c r="W3681" s="86">
        <f t="shared" si="691"/>
        <v>2022</v>
      </c>
      <c r="X3681" s="86" t="str">
        <f t="shared" si="692"/>
        <v>09</v>
      </c>
      <c r="Y3681" s="86" t="str">
        <f t="shared" si="693"/>
        <v>09</v>
      </c>
      <c r="Z3681" s="86" t="str">
        <f t="shared" si="694"/>
        <v>23</v>
      </c>
      <c r="AA3681" s="86" t="str">
        <f t="shared" si="695"/>
        <v>57</v>
      </c>
      <c r="AB3681" s="86" t="str">
        <f t="shared" si="696"/>
        <v>28</v>
      </c>
      <c r="AC3681" s="86" t="str">
        <f t="shared" si="698"/>
        <v>CLS_TU_679x341px_15m_L8-9_L1_20220909_90CC</v>
      </c>
      <c r="AD3681" s="41" t="s">
        <v>3810</v>
      </c>
    </row>
    <row r="3682" spans="2:30" x14ac:dyDescent="0.25">
      <c r="B3682" t="s">
        <v>3876</v>
      </c>
      <c r="C3682" t="s">
        <v>3817</v>
      </c>
      <c r="D3682" s="7" t="s">
        <v>4143</v>
      </c>
      <c r="E3682" s="2" t="b">
        <v>1</v>
      </c>
      <c r="F3682" s="2" t="s">
        <v>3814</v>
      </c>
      <c r="G3682" s="7" t="s">
        <v>370</v>
      </c>
      <c r="H3682" t="s">
        <v>88</v>
      </c>
      <c r="I3682" s="53">
        <v>44813</v>
      </c>
      <c r="J3682" s="42">
        <v>40.299999999999997</v>
      </c>
      <c r="K3682" s="2" t="s">
        <v>4232</v>
      </c>
      <c r="L3682" s="79">
        <v>90.7</v>
      </c>
      <c r="M3682" s="2" t="s">
        <v>4144</v>
      </c>
      <c r="N3682" s="2" t="s">
        <v>85</v>
      </c>
      <c r="O3682" s="2" t="s">
        <v>4145</v>
      </c>
      <c r="P3682" s="2" t="str">
        <f>VLOOKUP(I3682,Period!A:B,2,FALSE)</f>
        <v>2022H2</v>
      </c>
      <c r="Q3682" s="9">
        <f t="shared" si="690"/>
        <v>88.5</v>
      </c>
      <c r="R3682" s="2">
        <f t="shared" si="699"/>
        <v>90</v>
      </c>
      <c r="S3682" t="str">
        <f t="shared" si="697"/>
        <v>03 Cloudy (40%-90%)</v>
      </c>
      <c r="T3682" t="str">
        <f t="shared" si="700"/>
        <v>44813L8-9_L1CDM-MLB-CLSTU4481303 Cloudy (40%-90%)</v>
      </c>
      <c r="U3682">
        <f>IF(COUNTIF(T$2:T3681,T3682)&gt;=1,0,1)</f>
        <v>0</v>
      </c>
      <c r="V3682" s="26" t="s">
        <v>3809</v>
      </c>
      <c r="W3682" s="86">
        <f t="shared" si="691"/>
        <v>2022</v>
      </c>
      <c r="X3682" s="86" t="str">
        <f t="shared" si="692"/>
        <v>09</v>
      </c>
      <c r="Y3682" s="86" t="str">
        <f t="shared" si="693"/>
        <v>09</v>
      </c>
      <c r="Z3682" s="86" t="str">
        <f t="shared" si="694"/>
        <v>23</v>
      </c>
      <c r="AA3682" s="86" t="str">
        <f t="shared" si="695"/>
        <v>57</v>
      </c>
      <c r="AB3682" s="86" t="str">
        <f t="shared" si="696"/>
        <v>04</v>
      </c>
      <c r="AC3682" s="86" t="str">
        <f t="shared" si="698"/>
        <v>CLS_TU_679x341px_15m_L8-9_L1_20220909_90CC</v>
      </c>
      <c r="AD3682" s="41" t="s">
        <v>3810</v>
      </c>
    </row>
    <row r="3683" spans="2:30" x14ac:dyDescent="0.25">
      <c r="B3683" t="s">
        <v>3876</v>
      </c>
      <c r="C3683" t="s">
        <v>3817</v>
      </c>
      <c r="D3683" s="7" t="s">
        <v>4143</v>
      </c>
      <c r="E3683" s="2" t="b">
        <v>1</v>
      </c>
      <c r="F3683" s="2" t="s">
        <v>3814</v>
      </c>
      <c r="G3683" s="7" t="s">
        <v>370</v>
      </c>
      <c r="H3683" t="s">
        <v>88</v>
      </c>
      <c r="I3683" s="53">
        <v>44806</v>
      </c>
      <c r="J3683" s="42">
        <v>36.6</v>
      </c>
      <c r="K3683" s="2" t="s">
        <v>4233</v>
      </c>
      <c r="L3683" s="79">
        <v>13.6</v>
      </c>
      <c r="M3683" s="2" t="s">
        <v>4144</v>
      </c>
      <c r="N3683" s="2" t="s">
        <v>85</v>
      </c>
      <c r="O3683" s="2" t="s">
        <v>4145</v>
      </c>
      <c r="P3683" s="2" t="str">
        <f>VLOOKUP(I3683,Period!A:B,2,FALSE)</f>
        <v>2022H2</v>
      </c>
      <c r="Q3683" s="9">
        <f t="shared" si="690"/>
        <v>13.6</v>
      </c>
      <c r="R3683" s="2">
        <f t="shared" si="699"/>
        <v>20</v>
      </c>
      <c r="S3683" t="str">
        <f t="shared" si="697"/>
        <v>02 Sunny (10%-30%)</v>
      </c>
      <c r="T3683" t="str">
        <f t="shared" si="700"/>
        <v>44806L8-9_L1CDM-MLB-CLSTU4480602 Sunny (10%-30%)</v>
      </c>
      <c r="U3683">
        <f>IF(COUNTIF(T$2:T3682,T3683)&gt;=1,0,1)</f>
        <v>1</v>
      </c>
      <c r="V3683" s="26" t="s">
        <v>3809</v>
      </c>
      <c r="W3683" s="86">
        <f t="shared" si="691"/>
        <v>2022</v>
      </c>
      <c r="X3683" s="86" t="str">
        <f t="shared" si="692"/>
        <v>09</v>
      </c>
      <c r="Y3683" s="86" t="str">
        <f t="shared" si="693"/>
        <v>02</v>
      </c>
      <c r="Z3683" s="86" t="str">
        <f t="shared" si="694"/>
        <v>23</v>
      </c>
      <c r="AA3683" s="86" t="str">
        <f t="shared" si="695"/>
        <v>51</v>
      </c>
      <c r="AB3683" s="86" t="str">
        <f t="shared" si="696"/>
        <v>13</v>
      </c>
      <c r="AC3683" s="86" t="str">
        <f t="shared" si="698"/>
        <v>CLS_TU_679x341px_15m_L8-9_L1_20220902_20CC</v>
      </c>
      <c r="AD3683" s="41" t="s">
        <v>3810</v>
      </c>
    </row>
    <row r="3684" spans="2:30" x14ac:dyDescent="0.25">
      <c r="B3684" t="s">
        <v>3876</v>
      </c>
      <c r="C3684" t="s">
        <v>3817</v>
      </c>
      <c r="D3684" s="7" t="s">
        <v>4143</v>
      </c>
      <c r="E3684" s="2" t="b">
        <v>1</v>
      </c>
      <c r="F3684" s="2" t="s">
        <v>3814</v>
      </c>
      <c r="G3684" s="7" t="s">
        <v>370</v>
      </c>
      <c r="H3684" t="s">
        <v>88</v>
      </c>
      <c r="I3684" s="57">
        <v>44805</v>
      </c>
      <c r="J3684" s="56">
        <v>36.200000000000003</v>
      </c>
      <c r="K3684" s="2" t="s">
        <v>4190</v>
      </c>
      <c r="L3684" s="80">
        <v>36.700000000000003</v>
      </c>
      <c r="M3684" s="2" t="s">
        <v>4144</v>
      </c>
      <c r="N3684" s="2" t="s">
        <v>85</v>
      </c>
      <c r="O3684" s="2" t="s">
        <v>4145</v>
      </c>
      <c r="P3684" s="2" t="str">
        <f>VLOOKUP(I3684,Period!A:B,2,FALSE)</f>
        <v>2022H2</v>
      </c>
      <c r="Q3684" s="9">
        <f t="shared" si="690"/>
        <v>41.400000000000006</v>
      </c>
      <c r="R3684" s="2">
        <f t="shared" si="699"/>
        <v>50</v>
      </c>
      <c r="S3684" t="str">
        <f t="shared" si="697"/>
        <v>03 Cloudy (40%-90%)</v>
      </c>
      <c r="T3684" t="str">
        <f t="shared" si="700"/>
        <v>44805L8-9_L1CDM-MLB-CLSTU4480503 Cloudy (40%-90%)</v>
      </c>
      <c r="U3684">
        <f>IF(COUNTIF(T$2:T3683,T3684)&gt;=1,0,1)</f>
        <v>1</v>
      </c>
      <c r="V3684" s="26" t="s">
        <v>3809</v>
      </c>
      <c r="W3684" s="86">
        <f t="shared" si="691"/>
        <v>2022</v>
      </c>
      <c r="X3684" s="86" t="str">
        <f t="shared" si="692"/>
        <v>09</v>
      </c>
      <c r="Y3684" s="86" t="str">
        <f t="shared" si="693"/>
        <v>01</v>
      </c>
      <c r="Z3684" s="86" t="str">
        <f t="shared" si="694"/>
        <v>23</v>
      </c>
      <c r="AA3684" s="86" t="str">
        <f t="shared" si="695"/>
        <v>57</v>
      </c>
      <c r="AB3684" s="86" t="str">
        <f t="shared" si="696"/>
        <v>06</v>
      </c>
      <c r="AC3684" s="86" t="str">
        <f t="shared" si="698"/>
        <v>CLS_TU_679x341px_15m_L8-9_L1_20220901_50CC</v>
      </c>
      <c r="AD3684" s="41" t="s">
        <v>3810</v>
      </c>
    </row>
    <row r="3685" spans="2:30" x14ac:dyDescent="0.25">
      <c r="B3685" t="s">
        <v>3876</v>
      </c>
      <c r="C3685" t="s">
        <v>3817</v>
      </c>
      <c r="D3685" s="7" t="s">
        <v>4143</v>
      </c>
      <c r="E3685" s="2" t="b">
        <v>1</v>
      </c>
      <c r="F3685" s="2" t="s">
        <v>3814</v>
      </c>
      <c r="G3685" s="7" t="s">
        <v>370</v>
      </c>
      <c r="H3685" t="s">
        <v>88</v>
      </c>
      <c r="I3685" s="57">
        <v>44805</v>
      </c>
      <c r="J3685" s="56">
        <v>37.5</v>
      </c>
      <c r="K3685" s="2" t="s">
        <v>4191</v>
      </c>
      <c r="L3685" s="80">
        <v>46.1</v>
      </c>
      <c r="M3685" s="2" t="s">
        <v>4144</v>
      </c>
      <c r="N3685" s="2" t="s">
        <v>85</v>
      </c>
      <c r="O3685" s="2" t="s">
        <v>4145</v>
      </c>
      <c r="P3685" s="2" t="str">
        <f>VLOOKUP(I3685,Period!A:B,2,FALSE)</f>
        <v>2022H2</v>
      </c>
      <c r="Q3685" s="9">
        <f t="shared" si="690"/>
        <v>41.400000000000006</v>
      </c>
      <c r="R3685" s="2">
        <f t="shared" si="699"/>
        <v>50</v>
      </c>
      <c r="S3685" t="str">
        <f t="shared" si="697"/>
        <v>03 Cloudy (40%-90%)</v>
      </c>
      <c r="T3685" t="str">
        <f t="shared" si="700"/>
        <v>44805L8-9_L1CDM-MLB-CLSTU4480503 Cloudy (40%-90%)</v>
      </c>
      <c r="U3685">
        <f>IF(COUNTIF(T$2:T3684,T3685)&gt;=1,0,1)</f>
        <v>0</v>
      </c>
      <c r="V3685" s="26" t="s">
        <v>3809</v>
      </c>
      <c r="W3685" s="86">
        <f t="shared" si="691"/>
        <v>2022</v>
      </c>
      <c r="X3685" s="86" t="str">
        <f t="shared" si="692"/>
        <v>09</v>
      </c>
      <c r="Y3685" s="86" t="str">
        <f t="shared" si="693"/>
        <v>01</v>
      </c>
      <c r="Z3685" s="86" t="str">
        <f t="shared" si="694"/>
        <v>23</v>
      </c>
      <c r="AA3685" s="86" t="str">
        <f t="shared" si="695"/>
        <v>56</v>
      </c>
      <c r="AB3685" s="86" t="str">
        <f t="shared" si="696"/>
        <v>42</v>
      </c>
      <c r="AC3685" s="86" t="str">
        <f t="shared" si="698"/>
        <v>CLS_TU_679x341px_15m_L8-9_L1_20220901_50CC</v>
      </c>
      <c r="AD3685" s="41" t="s">
        <v>3810</v>
      </c>
    </row>
    <row r="3686" spans="2:30" x14ac:dyDescent="0.25">
      <c r="B3686" t="s">
        <v>3876</v>
      </c>
      <c r="C3686" t="s">
        <v>3817</v>
      </c>
      <c r="D3686" s="7" t="s">
        <v>4143</v>
      </c>
      <c r="E3686" s="2" t="b">
        <v>1</v>
      </c>
      <c r="F3686" s="2" t="s">
        <v>3814</v>
      </c>
      <c r="G3686" s="7" t="s">
        <v>370</v>
      </c>
      <c r="H3686" t="s">
        <v>88</v>
      </c>
      <c r="I3686" s="57">
        <v>44798</v>
      </c>
      <c r="J3686" s="56">
        <v>33.799999999999997</v>
      </c>
      <c r="K3686" s="2" t="s">
        <v>4234</v>
      </c>
      <c r="L3686" s="80">
        <v>5.8</v>
      </c>
      <c r="M3686" s="2" t="s">
        <v>4144</v>
      </c>
      <c r="N3686" s="2" t="s">
        <v>85</v>
      </c>
      <c r="O3686" s="2" t="s">
        <v>4145</v>
      </c>
      <c r="P3686" s="2" t="str">
        <f>VLOOKUP(I3686,Period!A:B,2,FALSE)</f>
        <v>2022H2</v>
      </c>
      <c r="Q3686" s="9">
        <f t="shared" si="690"/>
        <v>5.8</v>
      </c>
      <c r="R3686" s="2">
        <f t="shared" si="699"/>
        <v>10</v>
      </c>
      <c r="S3686" t="str">
        <f t="shared" si="697"/>
        <v>02 Sunny (10%-30%)</v>
      </c>
      <c r="T3686" t="str">
        <f t="shared" si="700"/>
        <v>44798L8-9_L1CDM-MLB-CLSTU4479802 Sunny (10%-30%)</v>
      </c>
      <c r="U3686">
        <f>IF(COUNTIF(T$2:T3685,T3686)&gt;=1,0,1)</f>
        <v>1</v>
      </c>
      <c r="V3686" s="26" t="s">
        <v>3809</v>
      </c>
      <c r="W3686" s="86">
        <f t="shared" si="691"/>
        <v>2022</v>
      </c>
      <c r="X3686" s="86" t="str">
        <f t="shared" si="692"/>
        <v>08</v>
      </c>
      <c r="Y3686" s="86">
        <f t="shared" si="693"/>
        <v>25</v>
      </c>
      <c r="Z3686" s="86" t="str">
        <f t="shared" si="694"/>
        <v>23</v>
      </c>
      <c r="AA3686" s="86" t="str">
        <f t="shared" si="695"/>
        <v>50</v>
      </c>
      <c r="AB3686" s="86" t="str">
        <f t="shared" si="696"/>
        <v>55</v>
      </c>
      <c r="AC3686" s="86" t="str">
        <f t="shared" si="698"/>
        <v>CLS_TU_679x341px_15m_L8-9_L1_20220825_10CC</v>
      </c>
      <c r="AD3686" s="41" t="s">
        <v>3810</v>
      </c>
    </row>
    <row r="3687" spans="2:30" x14ac:dyDescent="0.25">
      <c r="B3687" t="s">
        <v>3876</v>
      </c>
      <c r="C3687" t="s">
        <v>3817</v>
      </c>
      <c r="D3687" s="7" t="s">
        <v>4143</v>
      </c>
      <c r="E3687" s="2" t="b">
        <v>1</v>
      </c>
      <c r="F3687" s="2" t="s">
        <v>3814</v>
      </c>
      <c r="G3687" s="7" t="s">
        <v>370</v>
      </c>
      <c r="H3687" t="s">
        <v>88</v>
      </c>
      <c r="I3687" s="53">
        <v>44797</v>
      </c>
      <c r="J3687" s="42">
        <v>33.6</v>
      </c>
      <c r="K3687" s="2" t="s">
        <v>4235</v>
      </c>
      <c r="L3687" s="79">
        <v>73</v>
      </c>
      <c r="M3687" s="2" t="s">
        <v>4144</v>
      </c>
      <c r="N3687" s="2" t="s">
        <v>85</v>
      </c>
      <c r="O3687" s="2" t="s">
        <v>4145</v>
      </c>
      <c r="P3687" s="2" t="str">
        <f>VLOOKUP(I3687,Period!A:B,2,FALSE)</f>
        <v>2022H2</v>
      </c>
      <c r="Q3687" s="9">
        <f t="shared" si="690"/>
        <v>79.2</v>
      </c>
      <c r="R3687" s="2">
        <f t="shared" si="699"/>
        <v>80</v>
      </c>
      <c r="S3687" t="str">
        <f t="shared" si="697"/>
        <v>03 Cloudy (40%-90%)</v>
      </c>
      <c r="T3687" t="str">
        <f t="shared" si="700"/>
        <v>44797L8-9_L1CDM-MLB-CLSTU4479703 Cloudy (40%-90%)</v>
      </c>
      <c r="U3687">
        <f>IF(COUNTIF(T$2:T3686,T3687)&gt;=1,0,1)</f>
        <v>1</v>
      </c>
      <c r="V3687" s="26" t="s">
        <v>3809</v>
      </c>
      <c r="W3687" s="86">
        <f t="shared" si="691"/>
        <v>2022</v>
      </c>
      <c r="X3687" s="86" t="str">
        <f t="shared" si="692"/>
        <v>08</v>
      </c>
      <c r="Y3687" s="86">
        <f t="shared" si="693"/>
        <v>24</v>
      </c>
      <c r="Z3687" s="86" t="str">
        <f t="shared" si="694"/>
        <v>23</v>
      </c>
      <c r="AA3687" s="86" t="str">
        <f t="shared" si="695"/>
        <v>57</v>
      </c>
      <c r="AB3687" s="86" t="str">
        <f t="shared" si="696"/>
        <v>24</v>
      </c>
      <c r="AC3687" s="86" t="str">
        <f t="shared" si="698"/>
        <v>CLS_TU_679x341px_15m_L8-9_L1_20220824_80CC</v>
      </c>
      <c r="AD3687" s="41" t="s">
        <v>3810</v>
      </c>
    </row>
    <row r="3688" spans="2:30" x14ac:dyDescent="0.25">
      <c r="B3688" t="s">
        <v>3876</v>
      </c>
      <c r="C3688" t="s">
        <v>3817</v>
      </c>
      <c r="D3688" s="7" t="s">
        <v>4143</v>
      </c>
      <c r="E3688" s="2" t="b">
        <v>1</v>
      </c>
      <c r="F3688" s="2" t="s">
        <v>3814</v>
      </c>
      <c r="G3688" s="7" t="s">
        <v>370</v>
      </c>
      <c r="H3688" t="s">
        <v>88</v>
      </c>
      <c r="I3688" s="53">
        <v>44797</v>
      </c>
      <c r="J3688" s="42">
        <v>34.799999999999997</v>
      </c>
      <c r="K3688" s="2" t="s">
        <v>4182</v>
      </c>
      <c r="L3688" s="79">
        <v>85.4</v>
      </c>
      <c r="M3688" s="2" t="s">
        <v>4144</v>
      </c>
      <c r="N3688" s="2" t="s">
        <v>85</v>
      </c>
      <c r="O3688" s="2" t="s">
        <v>4145</v>
      </c>
      <c r="P3688" s="2" t="str">
        <f>VLOOKUP(I3688,Period!A:B,2,FALSE)</f>
        <v>2022H2</v>
      </c>
      <c r="Q3688" s="9">
        <f t="shared" si="690"/>
        <v>79.2</v>
      </c>
      <c r="R3688" s="2">
        <f t="shared" si="699"/>
        <v>80</v>
      </c>
      <c r="S3688" t="str">
        <f t="shared" si="697"/>
        <v>03 Cloudy (40%-90%)</v>
      </c>
      <c r="T3688" t="str">
        <f t="shared" si="700"/>
        <v>44797L8-9_L1CDM-MLB-CLSTU4479703 Cloudy (40%-90%)</v>
      </c>
      <c r="U3688">
        <f>IF(COUNTIF(T$2:T3687,T3688)&gt;=1,0,1)</f>
        <v>0</v>
      </c>
      <c r="V3688" s="26" t="s">
        <v>3809</v>
      </c>
      <c r="W3688" s="86">
        <f t="shared" si="691"/>
        <v>2022</v>
      </c>
      <c r="X3688" s="86" t="str">
        <f t="shared" si="692"/>
        <v>08</v>
      </c>
      <c r="Y3688" s="86">
        <f t="shared" si="693"/>
        <v>24</v>
      </c>
      <c r="Z3688" s="86" t="str">
        <f t="shared" si="694"/>
        <v>23</v>
      </c>
      <c r="AA3688" s="86" t="str">
        <f t="shared" si="695"/>
        <v>57</v>
      </c>
      <c r="AB3688" s="86" t="str">
        <f t="shared" si="696"/>
        <v>01</v>
      </c>
      <c r="AC3688" s="86" t="str">
        <f t="shared" si="698"/>
        <v>CLS_TU_679x341px_15m_L8-9_L1_20220824_80CC</v>
      </c>
      <c r="AD3688" s="41" t="s">
        <v>3810</v>
      </c>
    </row>
    <row r="3689" spans="2:30" x14ac:dyDescent="0.25">
      <c r="B3689" t="s">
        <v>3876</v>
      </c>
      <c r="C3689" t="s">
        <v>3817</v>
      </c>
      <c r="D3689" s="7" t="s">
        <v>4143</v>
      </c>
      <c r="E3689" s="2" t="b">
        <v>1</v>
      </c>
      <c r="F3689" s="2" t="s">
        <v>3814</v>
      </c>
      <c r="G3689" s="7" t="s">
        <v>370</v>
      </c>
      <c r="H3689" t="s">
        <v>88</v>
      </c>
      <c r="I3689" s="53">
        <v>44790</v>
      </c>
      <c r="J3689" s="42">
        <v>31.3</v>
      </c>
      <c r="K3689" s="2" t="s">
        <v>4233</v>
      </c>
      <c r="L3689" s="79">
        <v>100</v>
      </c>
      <c r="M3689" s="2" t="s">
        <v>4144</v>
      </c>
      <c r="N3689" s="2" t="s">
        <v>85</v>
      </c>
      <c r="O3689" s="2" t="s">
        <v>4145</v>
      </c>
      <c r="P3689" s="2" t="str">
        <f>VLOOKUP(I3689,Period!A:B,2,FALSE)</f>
        <v>2022H2</v>
      </c>
      <c r="Q3689" s="9">
        <f t="shared" si="690"/>
        <v>100</v>
      </c>
      <c r="R3689" s="2">
        <f t="shared" si="699"/>
        <v>100</v>
      </c>
      <c r="S3689" t="str">
        <f t="shared" si="697"/>
        <v>04 Overcast (100%)</v>
      </c>
      <c r="T3689" t="str">
        <f t="shared" si="700"/>
        <v>44790L8-9_L1CDM-MLB-CLSTU4479004 Overcast (100%)</v>
      </c>
      <c r="U3689">
        <f>IF(COUNTIF(T$2:T3688,T3689)&gt;=1,0,1)</f>
        <v>1</v>
      </c>
      <c r="V3689" s="26" t="s">
        <v>3809</v>
      </c>
      <c r="W3689" s="86">
        <f t="shared" si="691"/>
        <v>2022</v>
      </c>
      <c r="X3689" s="86" t="str">
        <f t="shared" si="692"/>
        <v>08</v>
      </c>
      <c r="Y3689" s="86">
        <f t="shared" si="693"/>
        <v>17</v>
      </c>
      <c r="Z3689" s="86" t="str">
        <f t="shared" si="694"/>
        <v>23</v>
      </c>
      <c r="AA3689" s="86" t="str">
        <f t="shared" si="695"/>
        <v>51</v>
      </c>
      <c r="AB3689" s="86" t="str">
        <f t="shared" si="696"/>
        <v>13</v>
      </c>
      <c r="AC3689" s="86" t="str">
        <f t="shared" si="698"/>
        <v>CLS_TU_679x341px_15m_L8-9_L1_20220817_100CC</v>
      </c>
      <c r="AD3689" s="41" t="s">
        <v>3810</v>
      </c>
    </row>
    <row r="3690" spans="2:30" x14ac:dyDescent="0.25">
      <c r="B3690" t="s">
        <v>3876</v>
      </c>
      <c r="C3690" t="s">
        <v>3817</v>
      </c>
      <c r="D3690" s="7" t="s">
        <v>4143</v>
      </c>
      <c r="E3690" s="2" t="b">
        <v>1</v>
      </c>
      <c r="F3690" s="2" t="s">
        <v>3814</v>
      </c>
      <c r="G3690" s="7" t="s">
        <v>370</v>
      </c>
      <c r="H3690" t="s">
        <v>88</v>
      </c>
      <c r="I3690" s="57">
        <v>44789</v>
      </c>
      <c r="J3690" s="56">
        <v>31</v>
      </c>
      <c r="K3690" s="2" t="s">
        <v>4236</v>
      </c>
      <c r="L3690" s="80">
        <v>64.3</v>
      </c>
      <c r="M3690" s="2" t="s">
        <v>4144</v>
      </c>
      <c r="N3690" s="2" t="s">
        <v>85</v>
      </c>
      <c r="O3690" s="2" t="s">
        <v>4145</v>
      </c>
      <c r="P3690" s="2" t="str">
        <f>VLOOKUP(I3690,Period!A:B,2,FALSE)</f>
        <v>2022H2</v>
      </c>
      <c r="Q3690" s="9">
        <f t="shared" si="690"/>
        <v>64.150000000000006</v>
      </c>
      <c r="R3690" s="2">
        <f t="shared" si="699"/>
        <v>70</v>
      </c>
      <c r="S3690" t="str">
        <f t="shared" si="697"/>
        <v>03 Cloudy (40%-90%)</v>
      </c>
      <c r="T3690" t="str">
        <f t="shared" si="700"/>
        <v>44789L8-9_L1CDM-MLB-CLSTU4478903 Cloudy (40%-90%)</v>
      </c>
      <c r="U3690">
        <f>IF(COUNTIF(T$2:T3689,T3690)&gt;=1,0,1)</f>
        <v>1</v>
      </c>
      <c r="V3690" s="26" t="s">
        <v>3809</v>
      </c>
      <c r="W3690" s="86">
        <f t="shared" si="691"/>
        <v>2022</v>
      </c>
      <c r="X3690" s="86" t="str">
        <f t="shared" si="692"/>
        <v>08</v>
      </c>
      <c r="Y3690" s="86">
        <f t="shared" si="693"/>
        <v>16</v>
      </c>
      <c r="Z3690" s="86" t="str">
        <f t="shared" si="694"/>
        <v>23</v>
      </c>
      <c r="AA3690" s="86" t="str">
        <f t="shared" si="695"/>
        <v>57</v>
      </c>
      <c r="AB3690" s="86" t="str">
        <f t="shared" si="696"/>
        <v>05</v>
      </c>
      <c r="AC3690" s="86" t="str">
        <f t="shared" si="698"/>
        <v>CLS_TU_679x341px_15m_L8-9_L1_20220816_70CC</v>
      </c>
      <c r="AD3690" s="41" t="s">
        <v>3810</v>
      </c>
    </row>
    <row r="3691" spans="2:30" x14ac:dyDescent="0.25">
      <c r="B3691" t="s">
        <v>3876</v>
      </c>
      <c r="C3691" t="s">
        <v>3817</v>
      </c>
      <c r="D3691" s="7" t="s">
        <v>4143</v>
      </c>
      <c r="E3691" s="2" t="b">
        <v>1</v>
      </c>
      <c r="F3691" s="2" t="s">
        <v>3814</v>
      </c>
      <c r="G3691" s="7" t="s">
        <v>370</v>
      </c>
      <c r="H3691" t="s">
        <v>88</v>
      </c>
      <c r="I3691" s="57">
        <v>44789</v>
      </c>
      <c r="J3691" s="56">
        <v>32.299999999999997</v>
      </c>
      <c r="K3691" s="2" t="s">
        <v>4237</v>
      </c>
      <c r="L3691" s="80">
        <v>64</v>
      </c>
      <c r="M3691" s="2" t="s">
        <v>4144</v>
      </c>
      <c r="N3691" s="2" t="s">
        <v>85</v>
      </c>
      <c r="O3691" s="2" t="s">
        <v>4145</v>
      </c>
      <c r="P3691" s="2" t="str">
        <f>VLOOKUP(I3691,Period!A:B,2,FALSE)</f>
        <v>2022H2</v>
      </c>
      <c r="Q3691" s="9">
        <f t="shared" si="690"/>
        <v>64.150000000000006</v>
      </c>
      <c r="R3691" s="2">
        <f t="shared" si="699"/>
        <v>70</v>
      </c>
      <c r="S3691" t="str">
        <f t="shared" si="697"/>
        <v>03 Cloudy (40%-90%)</v>
      </c>
      <c r="T3691" t="str">
        <f t="shared" si="700"/>
        <v>44789L8-9_L1CDM-MLB-CLSTU4478903 Cloudy (40%-90%)</v>
      </c>
      <c r="U3691">
        <f>IF(COUNTIF(T$2:T3690,T3691)&gt;=1,0,1)</f>
        <v>0</v>
      </c>
      <c r="V3691" s="26" t="s">
        <v>3809</v>
      </c>
      <c r="W3691" s="86">
        <f t="shared" si="691"/>
        <v>2022</v>
      </c>
      <c r="X3691" s="86" t="str">
        <f t="shared" si="692"/>
        <v>08</v>
      </c>
      <c r="Y3691" s="86">
        <f t="shared" si="693"/>
        <v>16</v>
      </c>
      <c r="Z3691" s="86" t="str">
        <f t="shared" si="694"/>
        <v>23</v>
      </c>
      <c r="AA3691" s="86" t="str">
        <f t="shared" si="695"/>
        <v>56</v>
      </c>
      <c r="AB3691" s="86" t="str">
        <f t="shared" si="696"/>
        <v>41</v>
      </c>
      <c r="AC3691" s="86" t="str">
        <f t="shared" si="698"/>
        <v>CLS_TU_679x341px_15m_L8-9_L1_20220816_70CC</v>
      </c>
      <c r="AD3691" s="41" t="s">
        <v>3810</v>
      </c>
    </row>
    <row r="3692" spans="2:30" x14ac:dyDescent="0.25">
      <c r="B3692" t="s">
        <v>3876</v>
      </c>
      <c r="C3692" t="s">
        <v>3817</v>
      </c>
      <c r="D3692" s="7" t="s">
        <v>4143</v>
      </c>
      <c r="E3692" s="2" t="b">
        <v>1</v>
      </c>
      <c r="F3692" s="2" t="s">
        <v>3814</v>
      </c>
      <c r="G3692" s="7" t="s">
        <v>370</v>
      </c>
      <c r="H3692" t="s">
        <v>88</v>
      </c>
      <c r="I3692" s="57">
        <v>44782</v>
      </c>
      <c r="J3692" s="56">
        <v>29</v>
      </c>
      <c r="K3692" s="2" t="s">
        <v>4238</v>
      </c>
      <c r="L3692" s="80">
        <v>22.8</v>
      </c>
      <c r="M3692" s="2" t="s">
        <v>4144</v>
      </c>
      <c r="N3692" s="2" t="s">
        <v>85</v>
      </c>
      <c r="O3692" s="2" t="s">
        <v>4145</v>
      </c>
      <c r="P3692" s="2" t="str">
        <f>VLOOKUP(I3692,Period!A:B,2,FALSE)</f>
        <v>2022H2</v>
      </c>
      <c r="Q3692" s="9">
        <f t="shared" si="690"/>
        <v>22.8</v>
      </c>
      <c r="R3692" s="2">
        <f t="shared" si="699"/>
        <v>30</v>
      </c>
      <c r="S3692" t="str">
        <f t="shared" si="697"/>
        <v>02 Sunny (10%-30%)</v>
      </c>
      <c r="T3692" t="str">
        <f t="shared" si="700"/>
        <v>44782L8-9_L1CDM-MLB-CLSTU4478202 Sunny (10%-30%)</v>
      </c>
      <c r="U3692">
        <f>IF(COUNTIF(T$2:T3691,T3692)&gt;=1,0,1)</f>
        <v>1</v>
      </c>
      <c r="V3692" s="26" t="s">
        <v>3809</v>
      </c>
      <c r="W3692" s="86">
        <f t="shared" si="691"/>
        <v>2022</v>
      </c>
      <c r="X3692" s="86" t="str">
        <f t="shared" si="692"/>
        <v>08</v>
      </c>
      <c r="Y3692" s="86" t="str">
        <f t="shared" si="693"/>
        <v>09</v>
      </c>
      <c r="Z3692" s="86" t="str">
        <f t="shared" si="694"/>
        <v>23</v>
      </c>
      <c r="AA3692" s="86" t="str">
        <f t="shared" si="695"/>
        <v>50</v>
      </c>
      <c r="AB3692" s="86" t="str">
        <f t="shared" si="696"/>
        <v>51</v>
      </c>
      <c r="AC3692" s="86" t="str">
        <f t="shared" si="698"/>
        <v>CLS_TU_679x341px_15m_L8-9_L1_20220809_30CC</v>
      </c>
      <c r="AD3692" s="41" t="s">
        <v>3810</v>
      </c>
    </row>
    <row r="3693" spans="2:30" x14ac:dyDescent="0.25">
      <c r="B3693" t="s">
        <v>3876</v>
      </c>
      <c r="C3693" t="s">
        <v>3817</v>
      </c>
      <c r="D3693" s="7" t="s">
        <v>4143</v>
      </c>
      <c r="E3693" s="2" t="b">
        <v>1</v>
      </c>
      <c r="F3693" s="2" t="s">
        <v>3814</v>
      </c>
      <c r="G3693" s="7" t="s">
        <v>370</v>
      </c>
      <c r="H3693" t="s">
        <v>88</v>
      </c>
      <c r="I3693" s="53">
        <v>44781</v>
      </c>
      <c r="J3693" s="42">
        <v>28.8</v>
      </c>
      <c r="K3693" s="2" t="s">
        <v>4239</v>
      </c>
      <c r="L3693" s="79">
        <v>16</v>
      </c>
      <c r="M3693" s="2" t="s">
        <v>4144</v>
      </c>
      <c r="N3693" s="2" t="s">
        <v>85</v>
      </c>
      <c r="O3693" s="2" t="s">
        <v>4145</v>
      </c>
      <c r="P3693" s="2" t="str">
        <f>VLOOKUP(I3693,Period!A:B,2,FALSE)</f>
        <v>2022H2</v>
      </c>
      <c r="Q3693" s="9">
        <f t="shared" si="690"/>
        <v>11.65</v>
      </c>
      <c r="R3693" s="2">
        <f t="shared" si="699"/>
        <v>20</v>
      </c>
      <c r="S3693" t="str">
        <f t="shared" si="697"/>
        <v>02 Sunny (10%-30%)</v>
      </c>
      <c r="T3693" t="str">
        <f t="shared" si="700"/>
        <v>44781L8-9_L1CDM-MLB-CLSTU4478102 Sunny (10%-30%)</v>
      </c>
      <c r="U3693">
        <f>IF(COUNTIF(T$2:T3692,T3693)&gt;=1,0,1)</f>
        <v>1</v>
      </c>
      <c r="V3693" s="26" t="s">
        <v>3809</v>
      </c>
      <c r="W3693" s="86">
        <f t="shared" si="691"/>
        <v>2022</v>
      </c>
      <c r="X3693" s="86" t="str">
        <f t="shared" si="692"/>
        <v>08</v>
      </c>
      <c r="Y3693" s="86" t="str">
        <f t="shared" si="693"/>
        <v>08</v>
      </c>
      <c r="Z3693" s="86" t="str">
        <f t="shared" si="694"/>
        <v>23</v>
      </c>
      <c r="AA3693" s="86" t="str">
        <f t="shared" si="695"/>
        <v>57</v>
      </c>
      <c r="AB3693" s="86" t="str">
        <f t="shared" si="696"/>
        <v>22</v>
      </c>
      <c r="AC3693" s="86" t="str">
        <f t="shared" si="698"/>
        <v>CLS_TU_679x341px_15m_L8-9_L1_20220808_20CC</v>
      </c>
      <c r="AD3693" s="41" t="s">
        <v>3810</v>
      </c>
    </row>
    <row r="3694" spans="2:30" x14ac:dyDescent="0.25">
      <c r="B3694" t="s">
        <v>3876</v>
      </c>
      <c r="C3694" t="s">
        <v>3817</v>
      </c>
      <c r="D3694" s="7" t="s">
        <v>4143</v>
      </c>
      <c r="E3694" s="2" t="b">
        <v>1</v>
      </c>
      <c r="F3694" s="2" t="s">
        <v>3814</v>
      </c>
      <c r="G3694" s="7" t="s">
        <v>370</v>
      </c>
      <c r="H3694" t="s">
        <v>88</v>
      </c>
      <c r="I3694" s="53">
        <v>44781</v>
      </c>
      <c r="J3694" s="42">
        <v>30.1</v>
      </c>
      <c r="K3694" s="2" t="s">
        <v>4240</v>
      </c>
      <c r="L3694" s="79">
        <v>7.3</v>
      </c>
      <c r="M3694" s="2" t="s">
        <v>4144</v>
      </c>
      <c r="N3694" s="2" t="s">
        <v>85</v>
      </c>
      <c r="O3694" s="2" t="s">
        <v>4145</v>
      </c>
      <c r="P3694" s="2" t="str">
        <f>VLOOKUP(I3694,Period!A:B,2,FALSE)</f>
        <v>2022H2</v>
      </c>
      <c r="Q3694" s="9">
        <f t="shared" si="690"/>
        <v>11.65</v>
      </c>
      <c r="R3694" s="2">
        <f t="shared" si="699"/>
        <v>20</v>
      </c>
      <c r="S3694" t="str">
        <f t="shared" si="697"/>
        <v>02 Sunny (10%-30%)</v>
      </c>
      <c r="T3694" t="str">
        <f t="shared" si="700"/>
        <v>44781L8-9_L1CDM-MLB-CLSTU4478102 Sunny (10%-30%)</v>
      </c>
      <c r="U3694">
        <f>IF(COUNTIF(T$2:T3693,T3694)&gt;=1,0,1)</f>
        <v>0</v>
      </c>
      <c r="V3694" s="26" t="s">
        <v>3809</v>
      </c>
      <c r="W3694" s="86">
        <f t="shared" si="691"/>
        <v>2022</v>
      </c>
      <c r="X3694" s="86" t="str">
        <f t="shared" si="692"/>
        <v>08</v>
      </c>
      <c r="Y3694" s="86" t="str">
        <f t="shared" si="693"/>
        <v>08</v>
      </c>
      <c r="Z3694" s="86" t="str">
        <f t="shared" si="694"/>
        <v>23</v>
      </c>
      <c r="AA3694" s="86" t="str">
        <f t="shared" si="695"/>
        <v>56</v>
      </c>
      <c r="AB3694" s="86" t="str">
        <f t="shared" si="696"/>
        <v>58</v>
      </c>
      <c r="AC3694" s="86" t="str">
        <f t="shared" si="698"/>
        <v>CLS_TU_679x341px_15m_L8-9_L1_20220808_20CC</v>
      </c>
      <c r="AD3694" s="41" t="s">
        <v>3810</v>
      </c>
    </row>
    <row r="3695" spans="2:30" x14ac:dyDescent="0.25">
      <c r="B3695" t="s">
        <v>3876</v>
      </c>
      <c r="C3695" t="s">
        <v>3817</v>
      </c>
      <c r="D3695" s="7" t="s">
        <v>4143</v>
      </c>
      <c r="E3695" s="2" t="b">
        <v>1</v>
      </c>
      <c r="F3695" s="2" t="s">
        <v>3814</v>
      </c>
      <c r="G3695" s="7" t="s">
        <v>370</v>
      </c>
      <c r="H3695" t="s">
        <v>88</v>
      </c>
      <c r="I3695" s="53">
        <v>44774</v>
      </c>
      <c r="J3695" s="42">
        <v>27.1</v>
      </c>
      <c r="K3695" s="2" t="s">
        <v>4224</v>
      </c>
      <c r="L3695" s="79">
        <v>2.7</v>
      </c>
      <c r="M3695" s="2" t="s">
        <v>4144</v>
      </c>
      <c r="N3695" s="2" t="s">
        <v>85</v>
      </c>
      <c r="O3695" s="2" t="s">
        <v>4145</v>
      </c>
      <c r="P3695" s="2" t="str">
        <f>VLOOKUP(I3695,Period!A:B,2,FALSE)</f>
        <v>2022H2</v>
      </c>
      <c r="Q3695" s="9">
        <f t="shared" si="690"/>
        <v>2.7</v>
      </c>
      <c r="R3695" s="2">
        <f t="shared" si="699"/>
        <v>10</v>
      </c>
      <c r="S3695" t="str">
        <f t="shared" si="697"/>
        <v>02 Sunny (10%-30%)</v>
      </c>
      <c r="T3695" t="str">
        <f t="shared" si="700"/>
        <v>44774L8-9_L1CDM-MLB-CLSTU4477402 Sunny (10%-30%)</v>
      </c>
      <c r="U3695">
        <f>IF(COUNTIF(T$2:T3694,T3695)&gt;=1,0,1)</f>
        <v>1</v>
      </c>
      <c r="V3695" s="26" t="s">
        <v>3809</v>
      </c>
      <c r="W3695" s="86">
        <f t="shared" si="691"/>
        <v>2022</v>
      </c>
      <c r="X3695" s="86" t="str">
        <f t="shared" si="692"/>
        <v>08</v>
      </c>
      <c r="Y3695" s="86" t="str">
        <f t="shared" si="693"/>
        <v>01</v>
      </c>
      <c r="Z3695" s="86" t="str">
        <f t="shared" si="694"/>
        <v>23</v>
      </c>
      <c r="AA3695" s="86" t="str">
        <f t="shared" si="695"/>
        <v>51</v>
      </c>
      <c r="AB3695" s="86" t="str">
        <f t="shared" si="696"/>
        <v>07</v>
      </c>
      <c r="AC3695" s="86" t="str">
        <f t="shared" si="698"/>
        <v>CLS_TU_679x341px_15m_L8-9_L1_20220801_10CC</v>
      </c>
      <c r="AD3695" s="41" t="s">
        <v>3810</v>
      </c>
    </row>
    <row r="3696" spans="2:30" x14ac:dyDescent="0.25">
      <c r="B3696" t="s">
        <v>3876</v>
      </c>
      <c r="C3696" t="s">
        <v>3817</v>
      </c>
      <c r="D3696" s="7" t="s">
        <v>4143</v>
      </c>
      <c r="E3696" s="2" t="b">
        <v>1</v>
      </c>
      <c r="F3696" s="2" t="s">
        <v>3814</v>
      </c>
      <c r="G3696" s="7" t="s">
        <v>370</v>
      </c>
      <c r="H3696" t="s">
        <v>88</v>
      </c>
      <c r="I3696" s="57">
        <v>44773</v>
      </c>
      <c r="J3696" s="56">
        <v>26.8</v>
      </c>
      <c r="K3696" s="2" t="s">
        <v>4218</v>
      </c>
      <c r="L3696" s="80">
        <v>70.2</v>
      </c>
      <c r="M3696" s="2" t="s">
        <v>4144</v>
      </c>
      <c r="N3696" s="2" t="s">
        <v>85</v>
      </c>
      <c r="O3696" s="2" t="s">
        <v>4145</v>
      </c>
      <c r="P3696" s="2" t="str">
        <f>VLOOKUP(I3696,Period!A:B,2,FALSE)</f>
        <v>2022H2</v>
      </c>
      <c r="Q3696" s="9">
        <f t="shared" si="690"/>
        <v>68.2</v>
      </c>
      <c r="R3696" s="2">
        <f t="shared" si="699"/>
        <v>70</v>
      </c>
      <c r="S3696" t="str">
        <f t="shared" si="697"/>
        <v>03 Cloudy (40%-90%)</v>
      </c>
      <c r="T3696" t="str">
        <f t="shared" si="700"/>
        <v>44773L8-9_L1CDM-MLB-CLSTU4477303 Cloudy (40%-90%)</v>
      </c>
      <c r="U3696">
        <f>IF(COUNTIF(T$2:T3695,T3696)&gt;=1,0,1)</f>
        <v>1</v>
      </c>
      <c r="V3696" s="26" t="s">
        <v>3809</v>
      </c>
      <c r="W3696" s="86">
        <f t="shared" si="691"/>
        <v>2022</v>
      </c>
      <c r="X3696" s="86" t="str">
        <f t="shared" si="692"/>
        <v>07</v>
      </c>
      <c r="Y3696" s="86">
        <f t="shared" si="693"/>
        <v>31</v>
      </c>
      <c r="Z3696" s="86" t="str">
        <f t="shared" si="694"/>
        <v>23</v>
      </c>
      <c r="AA3696" s="86" t="str">
        <f t="shared" si="695"/>
        <v>56</v>
      </c>
      <c r="AB3696" s="86" t="str">
        <f t="shared" si="696"/>
        <v>56</v>
      </c>
      <c r="AC3696" s="86" t="str">
        <f t="shared" si="698"/>
        <v>CLS_TU_679x341px_15m_L8-9_L1_20220731_70CC</v>
      </c>
      <c r="AD3696" s="41" t="s">
        <v>3810</v>
      </c>
    </row>
    <row r="3697" spans="2:30" x14ac:dyDescent="0.25">
      <c r="B3697" t="s">
        <v>3876</v>
      </c>
      <c r="C3697" t="s">
        <v>3817</v>
      </c>
      <c r="D3697" s="7" t="s">
        <v>4143</v>
      </c>
      <c r="E3697" s="2" t="b">
        <v>1</v>
      </c>
      <c r="F3697" s="2" t="s">
        <v>3814</v>
      </c>
      <c r="G3697" s="7" t="s">
        <v>370</v>
      </c>
      <c r="H3697" t="s">
        <v>88</v>
      </c>
      <c r="I3697" s="57">
        <v>44773</v>
      </c>
      <c r="J3697" s="56">
        <v>28.1</v>
      </c>
      <c r="K3697" s="2" t="s">
        <v>4241</v>
      </c>
      <c r="L3697" s="80">
        <v>66.2</v>
      </c>
      <c r="M3697" s="2" t="s">
        <v>4144</v>
      </c>
      <c r="N3697" s="2" t="s">
        <v>85</v>
      </c>
      <c r="O3697" s="2" t="s">
        <v>4145</v>
      </c>
      <c r="P3697" s="2" t="str">
        <f>VLOOKUP(I3697,Period!A:B,2,FALSE)</f>
        <v>2022H2</v>
      </c>
      <c r="Q3697" s="9">
        <f t="shared" si="690"/>
        <v>68.2</v>
      </c>
      <c r="R3697" s="2">
        <f t="shared" si="699"/>
        <v>70</v>
      </c>
      <c r="S3697" t="str">
        <f t="shared" si="697"/>
        <v>03 Cloudy (40%-90%)</v>
      </c>
      <c r="T3697" t="str">
        <f t="shared" si="700"/>
        <v>44773L8-9_L1CDM-MLB-CLSTU4477303 Cloudy (40%-90%)</v>
      </c>
      <c r="U3697">
        <f>IF(COUNTIF(T$2:T3696,T3697)&gt;=1,0,1)</f>
        <v>0</v>
      </c>
      <c r="V3697" s="26" t="s">
        <v>3809</v>
      </c>
      <c r="W3697" s="86">
        <f t="shared" si="691"/>
        <v>2022</v>
      </c>
      <c r="X3697" s="86" t="str">
        <f t="shared" si="692"/>
        <v>07</v>
      </c>
      <c r="Y3697" s="86">
        <f t="shared" si="693"/>
        <v>31</v>
      </c>
      <c r="Z3697" s="86" t="str">
        <f t="shared" si="694"/>
        <v>23</v>
      </c>
      <c r="AA3697" s="86" t="str">
        <f t="shared" si="695"/>
        <v>56</v>
      </c>
      <c r="AB3697" s="86" t="str">
        <f t="shared" si="696"/>
        <v>32</v>
      </c>
      <c r="AC3697" s="86" t="str">
        <f t="shared" si="698"/>
        <v>CLS_TU_679x341px_15m_L8-9_L1_20220731_70CC</v>
      </c>
      <c r="AD3697" s="41" t="s">
        <v>3810</v>
      </c>
    </row>
    <row r="3698" spans="2:30" x14ac:dyDescent="0.25">
      <c r="B3698" t="s">
        <v>3876</v>
      </c>
      <c r="C3698" t="s">
        <v>3817</v>
      </c>
      <c r="D3698" s="7" t="s">
        <v>4143</v>
      </c>
      <c r="E3698" s="2" t="b">
        <v>1</v>
      </c>
      <c r="F3698" s="2" t="s">
        <v>3814</v>
      </c>
      <c r="G3698" s="7" t="s">
        <v>370</v>
      </c>
      <c r="H3698" t="s">
        <v>88</v>
      </c>
      <c r="I3698" s="57">
        <v>44766</v>
      </c>
      <c r="J3698" s="56">
        <v>25.4</v>
      </c>
      <c r="K3698" s="2" t="s">
        <v>4181</v>
      </c>
      <c r="L3698" s="80">
        <v>26.7</v>
      </c>
      <c r="M3698" s="2" t="s">
        <v>4144</v>
      </c>
      <c r="N3698" s="2" t="s">
        <v>85</v>
      </c>
      <c r="O3698" s="2" t="s">
        <v>4145</v>
      </c>
      <c r="P3698" s="2" t="str">
        <f>VLOOKUP(I3698,Period!A:B,2,FALSE)</f>
        <v>2022H2</v>
      </c>
      <c r="Q3698" s="9">
        <f t="shared" si="690"/>
        <v>26.7</v>
      </c>
      <c r="R3698" s="2">
        <f t="shared" si="699"/>
        <v>30</v>
      </c>
      <c r="S3698" t="str">
        <f t="shared" si="697"/>
        <v>02 Sunny (10%-30%)</v>
      </c>
      <c r="T3698" t="str">
        <f t="shared" si="700"/>
        <v>44766L8-9_L1CDM-MLB-CLSTU4476602 Sunny (10%-30%)</v>
      </c>
      <c r="U3698">
        <f>IF(COUNTIF(T$2:T3697,T3698)&gt;=1,0,1)</f>
        <v>1</v>
      </c>
      <c r="V3698" s="26" t="s">
        <v>3809</v>
      </c>
      <c r="W3698" s="86">
        <f t="shared" si="691"/>
        <v>2022</v>
      </c>
      <c r="X3698" s="86" t="str">
        <f t="shared" si="692"/>
        <v>07</v>
      </c>
      <c r="Y3698" s="86">
        <f t="shared" si="693"/>
        <v>24</v>
      </c>
      <c r="Z3698" s="86" t="str">
        <f t="shared" si="694"/>
        <v>23</v>
      </c>
      <c r="AA3698" s="86" t="str">
        <f t="shared" si="695"/>
        <v>50</v>
      </c>
      <c r="AB3698" s="86" t="str">
        <f t="shared" si="696"/>
        <v>40</v>
      </c>
      <c r="AC3698" s="86" t="str">
        <f t="shared" si="698"/>
        <v>CLS_TU_679x341px_15m_L8-9_L1_20220724_30CC</v>
      </c>
      <c r="AD3698" s="41" t="s">
        <v>3810</v>
      </c>
    </row>
    <row r="3699" spans="2:30" x14ac:dyDescent="0.25">
      <c r="B3699" t="s">
        <v>3876</v>
      </c>
      <c r="C3699" t="s">
        <v>3817</v>
      </c>
      <c r="D3699" s="7" t="s">
        <v>4143</v>
      </c>
      <c r="E3699" s="2" t="b">
        <v>1</v>
      </c>
      <c r="F3699" s="2" t="s">
        <v>3814</v>
      </c>
      <c r="G3699" s="7" t="s">
        <v>370</v>
      </c>
      <c r="H3699" t="s">
        <v>88</v>
      </c>
      <c r="I3699" s="53">
        <v>44765</v>
      </c>
      <c r="J3699" s="42">
        <v>25.2</v>
      </c>
      <c r="K3699" s="2" t="s">
        <v>4242</v>
      </c>
      <c r="L3699" s="79">
        <v>40</v>
      </c>
      <c r="M3699" s="2" t="s">
        <v>4144</v>
      </c>
      <c r="N3699" s="2" t="s">
        <v>85</v>
      </c>
      <c r="O3699" s="2" t="s">
        <v>4145</v>
      </c>
      <c r="P3699" s="2" t="str">
        <f>VLOOKUP(I3699,Period!A:B,2,FALSE)</f>
        <v>2022H2</v>
      </c>
      <c r="Q3699" s="9">
        <f t="shared" si="690"/>
        <v>34.200000000000003</v>
      </c>
      <c r="R3699" s="2">
        <f t="shared" si="699"/>
        <v>40</v>
      </c>
      <c r="S3699" t="str">
        <f t="shared" si="697"/>
        <v>03 Cloudy (40%-90%)</v>
      </c>
      <c r="T3699" t="str">
        <f t="shared" si="700"/>
        <v>44765L8-9_L1CDM-MLB-CLSTU4476503 Cloudy (40%-90%)</v>
      </c>
      <c r="U3699">
        <f>IF(COUNTIF(T$2:T3698,T3699)&gt;=1,0,1)</f>
        <v>1</v>
      </c>
      <c r="V3699" s="26" t="s">
        <v>3809</v>
      </c>
      <c r="W3699" s="86">
        <f t="shared" si="691"/>
        <v>2022</v>
      </c>
      <c r="X3699" s="86" t="str">
        <f t="shared" si="692"/>
        <v>07</v>
      </c>
      <c r="Y3699" s="86">
        <f t="shared" si="693"/>
        <v>23</v>
      </c>
      <c r="Z3699" s="86" t="str">
        <f t="shared" si="694"/>
        <v>23</v>
      </c>
      <c r="AA3699" s="86" t="str">
        <f t="shared" si="695"/>
        <v>57</v>
      </c>
      <c r="AB3699" s="86" t="str">
        <f t="shared" si="696"/>
        <v>12</v>
      </c>
      <c r="AC3699" s="86" t="str">
        <f t="shared" si="698"/>
        <v>CLS_TU_679x341px_15m_L8-9_L1_20220723_40CC</v>
      </c>
      <c r="AD3699" s="41" t="s">
        <v>3810</v>
      </c>
    </row>
    <row r="3700" spans="2:30" x14ac:dyDescent="0.25">
      <c r="B3700" t="s">
        <v>3876</v>
      </c>
      <c r="C3700" t="s">
        <v>3817</v>
      </c>
      <c r="D3700" s="7" t="s">
        <v>4143</v>
      </c>
      <c r="E3700" s="2" t="b">
        <v>1</v>
      </c>
      <c r="F3700" s="2" t="s">
        <v>3814</v>
      </c>
      <c r="G3700" s="7" t="s">
        <v>370</v>
      </c>
      <c r="H3700" t="s">
        <v>88</v>
      </c>
      <c r="I3700" s="53">
        <v>44765</v>
      </c>
      <c r="J3700" s="42">
        <v>26.5</v>
      </c>
      <c r="K3700" s="2" t="s">
        <v>4243</v>
      </c>
      <c r="L3700" s="79">
        <v>28.4</v>
      </c>
      <c r="M3700" s="2" t="s">
        <v>4144</v>
      </c>
      <c r="N3700" s="2" t="s">
        <v>85</v>
      </c>
      <c r="O3700" s="2" t="s">
        <v>4145</v>
      </c>
      <c r="P3700" s="2" t="str">
        <f>VLOOKUP(I3700,Period!A:B,2,FALSE)</f>
        <v>2022H2</v>
      </c>
      <c r="Q3700" s="9">
        <f t="shared" si="690"/>
        <v>34.200000000000003</v>
      </c>
      <c r="R3700" s="2">
        <f t="shared" si="699"/>
        <v>40</v>
      </c>
      <c r="S3700" t="str">
        <f t="shared" si="697"/>
        <v>03 Cloudy (40%-90%)</v>
      </c>
      <c r="T3700" t="str">
        <f t="shared" si="700"/>
        <v>44765L8-9_L1CDM-MLB-CLSTU4476503 Cloudy (40%-90%)</v>
      </c>
      <c r="U3700">
        <f>IF(COUNTIF(T$2:T3699,T3700)&gt;=1,0,1)</f>
        <v>0</v>
      </c>
      <c r="V3700" s="26" t="s">
        <v>3809</v>
      </c>
      <c r="W3700" s="86">
        <f t="shared" si="691"/>
        <v>2022</v>
      </c>
      <c r="X3700" s="86" t="str">
        <f t="shared" si="692"/>
        <v>07</v>
      </c>
      <c r="Y3700" s="86">
        <f t="shared" si="693"/>
        <v>23</v>
      </c>
      <c r="Z3700" s="86" t="str">
        <f t="shared" si="694"/>
        <v>23</v>
      </c>
      <c r="AA3700" s="86" t="str">
        <f t="shared" si="695"/>
        <v>56</v>
      </c>
      <c r="AB3700" s="86" t="str">
        <f t="shared" si="696"/>
        <v>48</v>
      </c>
      <c r="AC3700" s="86" t="str">
        <f t="shared" si="698"/>
        <v>CLS_TU_679x341px_15m_L8-9_L1_20220723_40CC</v>
      </c>
      <c r="AD3700" s="41" t="s">
        <v>3810</v>
      </c>
    </row>
    <row r="3701" spans="2:30" x14ac:dyDescent="0.25">
      <c r="B3701" t="s">
        <v>3876</v>
      </c>
      <c r="C3701" t="s">
        <v>3817</v>
      </c>
      <c r="D3701" s="7" t="s">
        <v>4143</v>
      </c>
      <c r="E3701" s="2" t="b">
        <v>1</v>
      </c>
      <c r="F3701" s="2" t="s">
        <v>3814</v>
      </c>
      <c r="G3701" s="7" t="s">
        <v>370</v>
      </c>
      <c r="H3701" t="s">
        <v>88</v>
      </c>
      <c r="I3701" s="53">
        <v>44758</v>
      </c>
      <c r="J3701" s="42">
        <v>24.1</v>
      </c>
      <c r="K3701" s="2" t="s">
        <v>4230</v>
      </c>
      <c r="L3701" s="79">
        <v>13.7</v>
      </c>
      <c r="M3701" s="2" t="s">
        <v>4144</v>
      </c>
      <c r="N3701" s="2" t="s">
        <v>85</v>
      </c>
      <c r="O3701" s="2" t="s">
        <v>4145</v>
      </c>
      <c r="P3701" s="2" t="str">
        <f>VLOOKUP(I3701,Period!A:B,2,FALSE)</f>
        <v>2022H2</v>
      </c>
      <c r="Q3701" s="9">
        <f t="shared" si="690"/>
        <v>13.7</v>
      </c>
      <c r="R3701" s="2">
        <f t="shared" si="699"/>
        <v>20</v>
      </c>
      <c r="S3701" t="str">
        <f t="shared" si="697"/>
        <v>02 Sunny (10%-30%)</v>
      </c>
      <c r="T3701" t="str">
        <f t="shared" si="700"/>
        <v>44758L8-9_L1CDM-MLB-CLSTU4475802 Sunny (10%-30%)</v>
      </c>
      <c r="U3701">
        <f>IF(COUNTIF(T$2:T3700,T3701)&gt;=1,0,1)</f>
        <v>1</v>
      </c>
      <c r="V3701" s="26" t="s">
        <v>3809</v>
      </c>
      <c r="W3701" s="86">
        <f t="shared" si="691"/>
        <v>2022</v>
      </c>
      <c r="X3701" s="86" t="str">
        <f t="shared" si="692"/>
        <v>07</v>
      </c>
      <c r="Y3701" s="86">
        <f t="shared" si="693"/>
        <v>16</v>
      </c>
      <c r="Z3701" s="86" t="str">
        <f t="shared" si="694"/>
        <v>23</v>
      </c>
      <c r="AA3701" s="86" t="str">
        <f t="shared" si="695"/>
        <v>50</v>
      </c>
      <c r="AB3701" s="86" t="str">
        <f t="shared" si="696"/>
        <v>56</v>
      </c>
      <c r="AC3701" s="86" t="str">
        <f t="shared" si="698"/>
        <v>CLS_TU_679x341px_15m_L8-9_L1_20220716_20CC</v>
      </c>
      <c r="AD3701" s="41" t="s">
        <v>3810</v>
      </c>
    </row>
    <row r="3702" spans="2:30" x14ac:dyDescent="0.25">
      <c r="B3702" t="s">
        <v>3876</v>
      </c>
      <c r="C3702" t="s">
        <v>3817</v>
      </c>
      <c r="D3702" s="7" t="s">
        <v>4143</v>
      </c>
      <c r="E3702" s="2" t="b">
        <v>1</v>
      </c>
      <c r="F3702" s="2" t="s">
        <v>3814</v>
      </c>
      <c r="G3702" s="7" t="s">
        <v>370</v>
      </c>
      <c r="H3702" t="s">
        <v>88</v>
      </c>
      <c r="I3702" s="57">
        <v>44757</v>
      </c>
      <c r="J3702" s="56">
        <v>24</v>
      </c>
      <c r="K3702" s="2" t="s">
        <v>4237</v>
      </c>
      <c r="L3702" s="80">
        <v>93.5</v>
      </c>
      <c r="M3702" s="2" t="s">
        <v>4144</v>
      </c>
      <c r="N3702" s="2" t="s">
        <v>85</v>
      </c>
      <c r="O3702" s="2" t="s">
        <v>4145</v>
      </c>
      <c r="P3702" s="2" t="str">
        <f>VLOOKUP(I3702,Period!A:B,2,FALSE)</f>
        <v>2022H2</v>
      </c>
      <c r="Q3702" s="9">
        <f t="shared" si="690"/>
        <v>94.4</v>
      </c>
      <c r="R3702" s="2">
        <f t="shared" si="699"/>
        <v>100</v>
      </c>
      <c r="S3702" t="str">
        <f t="shared" si="697"/>
        <v>04 Overcast (100%)</v>
      </c>
      <c r="T3702" t="str">
        <f t="shared" si="700"/>
        <v>44757L8-9_L1CDM-MLB-CLSTU4475704 Overcast (100%)</v>
      </c>
      <c r="U3702">
        <f>IF(COUNTIF(T$2:T3701,T3702)&gt;=1,0,1)</f>
        <v>1</v>
      </c>
      <c r="V3702" s="26" t="s">
        <v>3809</v>
      </c>
      <c r="W3702" s="86">
        <f t="shared" si="691"/>
        <v>2022</v>
      </c>
      <c r="X3702" s="86" t="str">
        <f t="shared" si="692"/>
        <v>07</v>
      </c>
      <c r="Y3702" s="86">
        <f t="shared" si="693"/>
        <v>15</v>
      </c>
      <c r="Z3702" s="86" t="str">
        <f t="shared" si="694"/>
        <v>23</v>
      </c>
      <c r="AA3702" s="86" t="str">
        <f t="shared" si="695"/>
        <v>56</v>
      </c>
      <c r="AB3702" s="86" t="str">
        <f t="shared" si="696"/>
        <v>41</v>
      </c>
      <c r="AC3702" s="86" t="str">
        <f t="shared" si="698"/>
        <v>CLS_TU_679x341px_15m_L8-9_L1_20220715_100CC</v>
      </c>
      <c r="AD3702" s="41" t="s">
        <v>3810</v>
      </c>
    </row>
    <row r="3703" spans="2:30" x14ac:dyDescent="0.25">
      <c r="B3703" t="s">
        <v>3876</v>
      </c>
      <c r="C3703" t="s">
        <v>3817</v>
      </c>
      <c r="D3703" s="7" t="s">
        <v>4143</v>
      </c>
      <c r="E3703" s="2" t="b">
        <v>1</v>
      </c>
      <c r="F3703" s="2" t="s">
        <v>3814</v>
      </c>
      <c r="G3703" s="7" t="s">
        <v>370</v>
      </c>
      <c r="H3703" t="s">
        <v>88</v>
      </c>
      <c r="I3703" s="57">
        <v>44757</v>
      </c>
      <c r="J3703" s="56">
        <v>25.3</v>
      </c>
      <c r="K3703" s="2" t="s">
        <v>4153</v>
      </c>
      <c r="L3703" s="80">
        <v>95.3</v>
      </c>
      <c r="M3703" s="2" t="s">
        <v>4144</v>
      </c>
      <c r="N3703" s="2" t="s">
        <v>85</v>
      </c>
      <c r="O3703" s="2" t="s">
        <v>4145</v>
      </c>
      <c r="P3703" s="2" t="str">
        <f>VLOOKUP(I3703,Period!A:B,2,FALSE)</f>
        <v>2022H2</v>
      </c>
      <c r="Q3703" s="9">
        <f t="shared" si="690"/>
        <v>94.4</v>
      </c>
      <c r="R3703" s="2">
        <f t="shared" si="699"/>
        <v>100</v>
      </c>
      <c r="S3703" t="str">
        <f t="shared" si="697"/>
        <v>04 Overcast (100%)</v>
      </c>
      <c r="T3703" t="str">
        <f t="shared" si="700"/>
        <v>44757L8-9_L1CDM-MLB-CLSTU4475704 Overcast (100%)</v>
      </c>
      <c r="U3703">
        <f>IF(COUNTIF(T$2:T3702,T3703)&gt;=1,0,1)</f>
        <v>0</v>
      </c>
      <c r="V3703" s="26" t="s">
        <v>3809</v>
      </c>
      <c r="W3703" s="86">
        <f t="shared" si="691"/>
        <v>2022</v>
      </c>
      <c r="X3703" s="86" t="str">
        <f t="shared" si="692"/>
        <v>07</v>
      </c>
      <c r="Y3703" s="86">
        <f t="shared" si="693"/>
        <v>15</v>
      </c>
      <c r="Z3703" s="86" t="str">
        <f t="shared" si="694"/>
        <v>23</v>
      </c>
      <c r="AA3703" s="86" t="str">
        <f t="shared" si="695"/>
        <v>56</v>
      </c>
      <c r="AB3703" s="86" t="str">
        <f t="shared" si="696"/>
        <v>17</v>
      </c>
      <c r="AC3703" s="86" t="str">
        <f t="shared" si="698"/>
        <v>CLS_TU_679x341px_15m_L8-9_L1_20220715_100CC</v>
      </c>
      <c r="AD3703" s="41" t="s">
        <v>3810</v>
      </c>
    </row>
    <row r="3704" spans="2:30" x14ac:dyDescent="0.25">
      <c r="B3704" t="s">
        <v>3876</v>
      </c>
      <c r="C3704" t="s">
        <v>3817</v>
      </c>
      <c r="D3704" s="7" t="s">
        <v>4143</v>
      </c>
      <c r="E3704" s="2" t="b">
        <v>1</v>
      </c>
      <c r="F3704" s="2" t="s">
        <v>3814</v>
      </c>
      <c r="G3704" s="7" t="s">
        <v>370</v>
      </c>
      <c r="H3704" t="s">
        <v>88</v>
      </c>
      <c r="I3704" s="57">
        <v>44750</v>
      </c>
      <c r="J3704" s="56">
        <v>23.2</v>
      </c>
      <c r="K3704" s="2" t="s">
        <v>4168</v>
      </c>
      <c r="L3704" s="80">
        <v>27.1</v>
      </c>
      <c r="M3704" s="2" t="s">
        <v>4144</v>
      </c>
      <c r="N3704" s="2" t="s">
        <v>85</v>
      </c>
      <c r="O3704" s="2" t="s">
        <v>4145</v>
      </c>
      <c r="P3704" s="2" t="str">
        <f>VLOOKUP(I3704,Period!A:B,2,FALSE)</f>
        <v>2022H2</v>
      </c>
      <c r="Q3704" s="9">
        <f t="shared" si="690"/>
        <v>27.1</v>
      </c>
      <c r="R3704" s="2">
        <f t="shared" si="699"/>
        <v>30</v>
      </c>
      <c r="S3704" t="str">
        <f t="shared" si="697"/>
        <v>02 Sunny (10%-30%)</v>
      </c>
      <c r="T3704" t="str">
        <f t="shared" si="700"/>
        <v>44750L8-9_L1CDM-MLB-CLSTU4475002 Sunny (10%-30%)</v>
      </c>
      <c r="U3704">
        <f>IF(COUNTIF(T$2:T3703,T3704)&gt;=1,0,1)</f>
        <v>1</v>
      </c>
      <c r="V3704" s="26" t="s">
        <v>3809</v>
      </c>
      <c r="W3704" s="86">
        <f t="shared" si="691"/>
        <v>2022</v>
      </c>
      <c r="X3704" s="86" t="str">
        <f t="shared" si="692"/>
        <v>07</v>
      </c>
      <c r="Y3704" s="86" t="str">
        <f t="shared" si="693"/>
        <v>08</v>
      </c>
      <c r="Z3704" s="86" t="str">
        <f t="shared" si="694"/>
        <v>23</v>
      </c>
      <c r="AA3704" s="86" t="str">
        <f t="shared" si="695"/>
        <v>50</v>
      </c>
      <c r="AB3704" s="86" t="str">
        <f t="shared" si="696"/>
        <v>32</v>
      </c>
      <c r="AC3704" s="86" t="str">
        <f t="shared" si="698"/>
        <v>CLS_TU_679x341px_15m_L8-9_L1_20220708_30CC</v>
      </c>
      <c r="AD3704" s="41" t="s">
        <v>3810</v>
      </c>
    </row>
    <row r="3705" spans="2:30" x14ac:dyDescent="0.25">
      <c r="B3705" t="s">
        <v>3876</v>
      </c>
      <c r="C3705" t="s">
        <v>3817</v>
      </c>
      <c r="D3705" s="7" t="s">
        <v>4143</v>
      </c>
      <c r="E3705" s="2" t="b">
        <v>1</v>
      </c>
      <c r="F3705" s="2" t="s">
        <v>3814</v>
      </c>
      <c r="G3705" s="7" t="s">
        <v>370</v>
      </c>
      <c r="H3705" t="s">
        <v>88</v>
      </c>
      <c r="I3705" s="53">
        <v>44749</v>
      </c>
      <c r="J3705" s="42">
        <v>23.2</v>
      </c>
      <c r="K3705" s="2" t="s">
        <v>4227</v>
      </c>
      <c r="L3705" s="79">
        <v>80.7</v>
      </c>
      <c r="M3705" s="2" t="s">
        <v>4144</v>
      </c>
      <c r="N3705" s="2" t="s">
        <v>85</v>
      </c>
      <c r="O3705" s="2" t="s">
        <v>4145</v>
      </c>
      <c r="P3705" s="2" t="str">
        <f>VLOOKUP(I3705,Period!A:B,2,FALSE)</f>
        <v>2022H2</v>
      </c>
      <c r="Q3705" s="9">
        <f t="shared" si="690"/>
        <v>87.050000000000011</v>
      </c>
      <c r="R3705" s="2">
        <f t="shared" si="699"/>
        <v>90</v>
      </c>
      <c r="S3705" t="str">
        <f t="shared" si="697"/>
        <v>03 Cloudy (40%-90%)</v>
      </c>
      <c r="T3705" t="str">
        <f t="shared" si="700"/>
        <v>44749L8-9_L1CDM-MLB-CLSTU4474903 Cloudy (40%-90%)</v>
      </c>
      <c r="U3705">
        <f>IF(COUNTIF(T$2:T3704,T3705)&gt;=1,0,1)</f>
        <v>1</v>
      </c>
      <c r="V3705" s="26" t="s">
        <v>3809</v>
      </c>
      <c r="W3705" s="86">
        <f t="shared" si="691"/>
        <v>2022</v>
      </c>
      <c r="X3705" s="86" t="str">
        <f t="shared" si="692"/>
        <v>07</v>
      </c>
      <c r="Y3705" s="86" t="str">
        <f t="shared" si="693"/>
        <v>07</v>
      </c>
      <c r="Z3705" s="86" t="str">
        <f t="shared" si="694"/>
        <v>23</v>
      </c>
      <c r="AA3705" s="86" t="str">
        <f t="shared" si="695"/>
        <v>57</v>
      </c>
      <c r="AB3705" s="86" t="str">
        <f t="shared" si="696"/>
        <v>07</v>
      </c>
      <c r="AC3705" s="86" t="str">
        <f t="shared" si="698"/>
        <v>CLS_TU_679x341px_15m_L8-9_L1_20220707_90CC</v>
      </c>
      <c r="AD3705" s="41" t="s">
        <v>3810</v>
      </c>
    </row>
    <row r="3706" spans="2:30" x14ac:dyDescent="0.25">
      <c r="B3706" t="s">
        <v>3876</v>
      </c>
      <c r="C3706" t="s">
        <v>3817</v>
      </c>
      <c r="D3706" s="7" t="s">
        <v>4143</v>
      </c>
      <c r="E3706" s="2" t="b">
        <v>1</v>
      </c>
      <c r="F3706" s="2" t="s">
        <v>3814</v>
      </c>
      <c r="G3706" s="7" t="s">
        <v>370</v>
      </c>
      <c r="H3706" t="s">
        <v>88</v>
      </c>
      <c r="I3706" s="53">
        <v>44749</v>
      </c>
      <c r="J3706" s="42">
        <v>24.5</v>
      </c>
      <c r="K3706" s="2" t="s">
        <v>4170</v>
      </c>
      <c r="L3706" s="79">
        <v>93.4</v>
      </c>
      <c r="M3706" s="2" t="s">
        <v>4144</v>
      </c>
      <c r="N3706" s="2" t="s">
        <v>85</v>
      </c>
      <c r="O3706" s="2" t="s">
        <v>4145</v>
      </c>
      <c r="P3706" s="2" t="str">
        <f>VLOOKUP(I3706,Period!A:B,2,FALSE)</f>
        <v>2022H2</v>
      </c>
      <c r="Q3706" s="9">
        <f t="shared" si="690"/>
        <v>87.050000000000011</v>
      </c>
      <c r="R3706" s="2">
        <f t="shared" si="699"/>
        <v>90</v>
      </c>
      <c r="S3706" t="str">
        <f t="shared" si="697"/>
        <v>03 Cloudy (40%-90%)</v>
      </c>
      <c r="T3706" t="str">
        <f t="shared" si="700"/>
        <v>44749L8-9_L1CDM-MLB-CLSTU4474903 Cloudy (40%-90%)</v>
      </c>
      <c r="U3706">
        <f>IF(COUNTIF(T$2:T3705,T3706)&gt;=1,0,1)</f>
        <v>0</v>
      </c>
      <c r="V3706" s="26" t="s">
        <v>3809</v>
      </c>
      <c r="W3706" s="86">
        <f t="shared" si="691"/>
        <v>2022</v>
      </c>
      <c r="X3706" s="86" t="str">
        <f t="shared" si="692"/>
        <v>07</v>
      </c>
      <c r="Y3706" s="86" t="str">
        <f t="shared" si="693"/>
        <v>07</v>
      </c>
      <c r="Z3706" s="86" t="str">
        <f t="shared" si="694"/>
        <v>23</v>
      </c>
      <c r="AA3706" s="86" t="str">
        <f t="shared" si="695"/>
        <v>56</v>
      </c>
      <c r="AB3706" s="86" t="str">
        <f t="shared" si="696"/>
        <v>43</v>
      </c>
      <c r="AC3706" s="86" t="str">
        <f t="shared" si="698"/>
        <v>CLS_TU_679x341px_15m_L8-9_L1_20220707_90CC</v>
      </c>
      <c r="AD3706" s="41" t="s">
        <v>3810</v>
      </c>
    </row>
    <row r="3707" spans="2:30" x14ac:dyDescent="0.25">
      <c r="B3707" t="s">
        <v>3876</v>
      </c>
      <c r="C3707" t="s">
        <v>3817</v>
      </c>
      <c r="D3707" s="7" t="s">
        <v>4143</v>
      </c>
      <c r="E3707" s="2" t="b">
        <v>1</v>
      </c>
      <c r="F3707" s="2" t="s">
        <v>3814</v>
      </c>
      <c r="G3707" s="7" t="s">
        <v>370</v>
      </c>
      <c r="H3707" t="s">
        <v>88</v>
      </c>
      <c r="I3707" s="53">
        <v>44742</v>
      </c>
      <c r="J3707" s="42">
        <v>22.8</v>
      </c>
      <c r="K3707" s="2" t="s">
        <v>4230</v>
      </c>
      <c r="L3707" s="79">
        <v>98</v>
      </c>
      <c r="M3707" s="2" t="s">
        <v>4144</v>
      </c>
      <c r="N3707" s="2" t="s">
        <v>85</v>
      </c>
      <c r="O3707" s="2" t="s">
        <v>4145</v>
      </c>
      <c r="P3707" s="2" t="str">
        <f>VLOOKUP(I3707,Period!A:B,2,FALSE)</f>
        <v>2022H1</v>
      </c>
      <c r="Q3707" s="9">
        <f t="shared" si="690"/>
        <v>98</v>
      </c>
      <c r="R3707" s="2">
        <f t="shared" si="699"/>
        <v>100</v>
      </c>
      <c r="S3707" t="str">
        <f t="shared" si="697"/>
        <v>04 Overcast (100%)</v>
      </c>
      <c r="T3707" t="str">
        <f t="shared" si="700"/>
        <v>44742L8-9_L1CDM-MLB-CLSTU4474204 Overcast (100%)</v>
      </c>
      <c r="U3707">
        <f>IF(COUNTIF(T$2:T3706,T3707)&gt;=1,0,1)</f>
        <v>1</v>
      </c>
      <c r="V3707" s="26" t="s">
        <v>3809</v>
      </c>
      <c r="W3707" s="86">
        <f t="shared" si="691"/>
        <v>2022</v>
      </c>
      <c r="X3707" s="86" t="str">
        <f t="shared" si="692"/>
        <v>06</v>
      </c>
      <c r="Y3707" s="86">
        <f t="shared" si="693"/>
        <v>30</v>
      </c>
      <c r="Z3707" s="86" t="str">
        <f t="shared" si="694"/>
        <v>23</v>
      </c>
      <c r="AA3707" s="86" t="str">
        <f t="shared" si="695"/>
        <v>50</v>
      </c>
      <c r="AB3707" s="86" t="str">
        <f t="shared" si="696"/>
        <v>56</v>
      </c>
      <c r="AC3707" s="86" t="str">
        <f t="shared" si="698"/>
        <v>CLS_TU_679x341px_15m_L8-9_L1_20220630_100CC</v>
      </c>
      <c r="AD3707" s="41" t="s">
        <v>3810</v>
      </c>
    </row>
    <row r="3708" spans="2:30" x14ac:dyDescent="0.25">
      <c r="B3708" t="s">
        <v>3876</v>
      </c>
      <c r="C3708" t="s">
        <v>3817</v>
      </c>
      <c r="D3708" s="7" t="s">
        <v>4143</v>
      </c>
      <c r="E3708" s="2" t="b">
        <v>1</v>
      </c>
      <c r="F3708" s="2" t="s">
        <v>3814</v>
      </c>
      <c r="G3708" s="7" t="s">
        <v>370</v>
      </c>
      <c r="H3708" t="s">
        <v>88</v>
      </c>
      <c r="I3708" s="57">
        <v>44741</v>
      </c>
      <c r="J3708" s="56">
        <v>22.7</v>
      </c>
      <c r="K3708" s="2" t="s">
        <v>4179</v>
      </c>
      <c r="L3708" s="80">
        <v>83.8</v>
      </c>
      <c r="M3708" s="2" t="s">
        <v>4144</v>
      </c>
      <c r="N3708" s="2" t="s">
        <v>85</v>
      </c>
      <c r="O3708" s="2" t="s">
        <v>4145</v>
      </c>
      <c r="P3708" s="2" t="str">
        <f>VLOOKUP(I3708,Period!A:B,2,FALSE)</f>
        <v>2022H1</v>
      </c>
      <c r="Q3708" s="9">
        <f t="shared" si="690"/>
        <v>87.199999999999989</v>
      </c>
      <c r="R3708" s="2">
        <f t="shared" si="699"/>
        <v>90</v>
      </c>
      <c r="S3708" t="str">
        <f t="shared" si="697"/>
        <v>03 Cloudy (40%-90%)</v>
      </c>
      <c r="T3708" t="str">
        <f t="shared" si="700"/>
        <v>44741L8-9_L1CDM-MLB-CLSTU4474103 Cloudy (40%-90%)</v>
      </c>
      <c r="U3708">
        <f>IF(COUNTIF(T$2:T3707,T3708)&gt;=1,0,1)</f>
        <v>1</v>
      </c>
      <c r="V3708" s="26" t="s">
        <v>3809</v>
      </c>
      <c r="W3708" s="86">
        <f t="shared" si="691"/>
        <v>2022</v>
      </c>
      <c r="X3708" s="86" t="str">
        <f t="shared" si="692"/>
        <v>06</v>
      </c>
      <c r="Y3708" s="86">
        <f t="shared" si="693"/>
        <v>29</v>
      </c>
      <c r="Z3708" s="86" t="str">
        <f t="shared" si="694"/>
        <v>23</v>
      </c>
      <c r="AA3708" s="86" t="str">
        <f t="shared" si="695"/>
        <v>56</v>
      </c>
      <c r="AB3708" s="86" t="str">
        <f t="shared" si="696"/>
        <v>45</v>
      </c>
      <c r="AC3708" s="86" t="str">
        <f t="shared" si="698"/>
        <v>CLS_TU_679x341px_15m_L8-9_L1_20220629_90CC</v>
      </c>
      <c r="AD3708" s="41" t="s">
        <v>3810</v>
      </c>
    </row>
    <row r="3709" spans="2:30" x14ac:dyDescent="0.25">
      <c r="B3709" t="s">
        <v>3876</v>
      </c>
      <c r="C3709" t="s">
        <v>3817</v>
      </c>
      <c r="D3709" s="7" t="s">
        <v>4143</v>
      </c>
      <c r="E3709" s="2" t="b">
        <v>1</v>
      </c>
      <c r="F3709" s="2" t="s">
        <v>3814</v>
      </c>
      <c r="G3709" s="7" t="s">
        <v>370</v>
      </c>
      <c r="H3709" t="s">
        <v>88</v>
      </c>
      <c r="I3709" s="57">
        <v>44741</v>
      </c>
      <c r="J3709" s="56">
        <v>24</v>
      </c>
      <c r="K3709" s="2" t="s">
        <v>4180</v>
      </c>
      <c r="L3709" s="80">
        <v>90.6</v>
      </c>
      <c r="M3709" s="2" t="s">
        <v>4144</v>
      </c>
      <c r="N3709" s="2" t="s">
        <v>85</v>
      </c>
      <c r="O3709" s="2" t="s">
        <v>4145</v>
      </c>
      <c r="P3709" s="2" t="str">
        <f>VLOOKUP(I3709,Period!A:B,2,FALSE)</f>
        <v>2022H1</v>
      </c>
      <c r="Q3709" s="9">
        <f t="shared" si="690"/>
        <v>87.199999999999989</v>
      </c>
      <c r="R3709" s="2">
        <f t="shared" si="699"/>
        <v>90</v>
      </c>
      <c r="S3709" t="str">
        <f t="shared" si="697"/>
        <v>03 Cloudy (40%-90%)</v>
      </c>
      <c r="T3709" t="str">
        <f t="shared" si="700"/>
        <v>44741L8-9_L1CDM-MLB-CLSTU4474103 Cloudy (40%-90%)</v>
      </c>
      <c r="U3709">
        <f>IF(COUNTIF(T$2:T3708,T3709)&gt;=1,0,1)</f>
        <v>0</v>
      </c>
      <c r="V3709" s="26" t="s">
        <v>3809</v>
      </c>
      <c r="W3709" s="86">
        <f t="shared" si="691"/>
        <v>2022</v>
      </c>
      <c r="X3709" s="86" t="str">
        <f t="shared" si="692"/>
        <v>06</v>
      </c>
      <c r="Y3709" s="86">
        <f t="shared" si="693"/>
        <v>29</v>
      </c>
      <c r="Z3709" s="86" t="str">
        <f t="shared" si="694"/>
        <v>23</v>
      </c>
      <c r="AA3709" s="86" t="str">
        <f t="shared" si="695"/>
        <v>56</v>
      </c>
      <c r="AB3709" s="86" t="str">
        <f t="shared" si="696"/>
        <v>21</v>
      </c>
      <c r="AC3709" s="86" t="str">
        <f t="shared" si="698"/>
        <v>CLS_TU_679x341px_15m_L8-9_L1_20220629_90CC</v>
      </c>
      <c r="AD3709" s="41" t="s">
        <v>3810</v>
      </c>
    </row>
    <row r="3710" spans="2:30" x14ac:dyDescent="0.25">
      <c r="B3710" t="s">
        <v>3876</v>
      </c>
      <c r="C3710" t="s">
        <v>3817</v>
      </c>
      <c r="D3710" s="7" t="s">
        <v>4143</v>
      </c>
      <c r="E3710" s="2" t="b">
        <v>1</v>
      </c>
      <c r="F3710" s="2" t="s">
        <v>3814</v>
      </c>
      <c r="G3710" s="7" t="s">
        <v>370</v>
      </c>
      <c r="H3710" t="s">
        <v>88</v>
      </c>
      <c r="I3710" s="57">
        <v>44734</v>
      </c>
      <c r="J3710" s="56">
        <v>22.6</v>
      </c>
      <c r="K3710" s="2" t="s">
        <v>4244</v>
      </c>
      <c r="L3710" s="80">
        <v>38.700000000000003</v>
      </c>
      <c r="M3710" s="2" t="s">
        <v>4144</v>
      </c>
      <c r="N3710" s="2" t="s">
        <v>85</v>
      </c>
      <c r="O3710" s="2" t="s">
        <v>4145</v>
      </c>
      <c r="P3710" s="2" t="str">
        <f>VLOOKUP(I3710,Period!A:B,2,FALSE)</f>
        <v>2022H1</v>
      </c>
      <c r="Q3710" s="9">
        <f t="shared" si="690"/>
        <v>38.700000000000003</v>
      </c>
      <c r="R3710" s="2">
        <f t="shared" si="699"/>
        <v>40</v>
      </c>
      <c r="S3710" t="str">
        <f t="shared" si="697"/>
        <v>03 Cloudy (40%-90%)</v>
      </c>
      <c r="T3710" t="str">
        <f t="shared" si="700"/>
        <v>44734L8-9_L1CDM-MLB-CLSTU4473403 Cloudy (40%-90%)</v>
      </c>
      <c r="U3710">
        <f>IF(COUNTIF(T$2:T3709,T3710)&gt;=1,0,1)</f>
        <v>1</v>
      </c>
      <c r="V3710" s="26" t="s">
        <v>3809</v>
      </c>
      <c r="W3710" s="86">
        <f t="shared" si="691"/>
        <v>2022</v>
      </c>
      <c r="X3710" s="86" t="str">
        <f t="shared" si="692"/>
        <v>06</v>
      </c>
      <c r="Y3710" s="86">
        <f t="shared" si="693"/>
        <v>22</v>
      </c>
      <c r="Z3710" s="86" t="str">
        <f t="shared" si="694"/>
        <v>23</v>
      </c>
      <c r="AA3710" s="86" t="str">
        <f t="shared" si="695"/>
        <v>50</v>
      </c>
      <c r="AB3710" s="86" t="str">
        <f t="shared" si="696"/>
        <v>31</v>
      </c>
      <c r="AC3710" s="86" t="str">
        <f t="shared" si="698"/>
        <v>CLS_TU_679x341px_15m_L8-9_L1_20220622_40CC</v>
      </c>
      <c r="AD3710" s="41" t="s">
        <v>3810</v>
      </c>
    </row>
    <row r="3711" spans="2:30" x14ac:dyDescent="0.25">
      <c r="B3711" t="s">
        <v>3876</v>
      </c>
      <c r="C3711" t="s">
        <v>3817</v>
      </c>
      <c r="D3711" s="7" t="s">
        <v>4143</v>
      </c>
      <c r="E3711" s="2" t="b">
        <v>1</v>
      </c>
      <c r="F3711" s="2" t="s">
        <v>3814</v>
      </c>
      <c r="G3711" s="7" t="s">
        <v>370</v>
      </c>
      <c r="H3711" t="s">
        <v>88</v>
      </c>
      <c r="I3711" s="53">
        <v>44733</v>
      </c>
      <c r="J3711" s="42">
        <v>22.7</v>
      </c>
      <c r="K3711" s="2" t="s">
        <v>4236</v>
      </c>
      <c r="L3711" s="79">
        <v>65.099999999999994</v>
      </c>
      <c r="M3711" s="2" t="s">
        <v>4144</v>
      </c>
      <c r="N3711" s="2" t="s">
        <v>85</v>
      </c>
      <c r="O3711" s="2" t="s">
        <v>4145</v>
      </c>
      <c r="P3711" s="2" t="str">
        <f>VLOOKUP(I3711,Period!A:B,2,FALSE)</f>
        <v>2022H1</v>
      </c>
      <c r="Q3711" s="9">
        <f t="shared" si="690"/>
        <v>51.449999999999996</v>
      </c>
      <c r="R3711" s="2">
        <f t="shared" si="699"/>
        <v>60</v>
      </c>
      <c r="S3711" t="str">
        <f t="shared" si="697"/>
        <v>03 Cloudy (40%-90%)</v>
      </c>
      <c r="T3711" t="str">
        <f t="shared" si="700"/>
        <v>44733L8-9_L1CDM-MLB-CLSTU4473303 Cloudy (40%-90%)</v>
      </c>
      <c r="U3711">
        <f>IF(COUNTIF(T$2:T3710,T3711)&gt;=1,0,1)</f>
        <v>1</v>
      </c>
      <c r="V3711" s="26" t="s">
        <v>3809</v>
      </c>
      <c r="W3711" s="86">
        <f t="shared" si="691"/>
        <v>2022</v>
      </c>
      <c r="X3711" s="86" t="str">
        <f t="shared" si="692"/>
        <v>06</v>
      </c>
      <c r="Y3711" s="86">
        <f t="shared" si="693"/>
        <v>21</v>
      </c>
      <c r="Z3711" s="86" t="str">
        <f t="shared" si="694"/>
        <v>23</v>
      </c>
      <c r="AA3711" s="86" t="str">
        <f t="shared" si="695"/>
        <v>57</v>
      </c>
      <c r="AB3711" s="86" t="str">
        <f t="shared" si="696"/>
        <v>05</v>
      </c>
      <c r="AC3711" s="86" t="str">
        <f t="shared" si="698"/>
        <v>CLS_TU_679x341px_15m_L8-9_L1_20220621_60CC</v>
      </c>
      <c r="AD3711" s="41" t="s">
        <v>3810</v>
      </c>
    </row>
    <row r="3712" spans="2:30" x14ac:dyDescent="0.25">
      <c r="B3712" t="s">
        <v>3876</v>
      </c>
      <c r="C3712" t="s">
        <v>3817</v>
      </c>
      <c r="D3712" s="7" t="s">
        <v>4143</v>
      </c>
      <c r="E3712" s="2" t="b">
        <v>1</v>
      </c>
      <c r="F3712" s="2" t="s">
        <v>3814</v>
      </c>
      <c r="G3712" s="7" t="s">
        <v>370</v>
      </c>
      <c r="H3712" t="s">
        <v>88</v>
      </c>
      <c r="I3712" s="53">
        <v>44733</v>
      </c>
      <c r="J3712" s="42">
        <v>24</v>
      </c>
      <c r="K3712" s="2" t="s">
        <v>4237</v>
      </c>
      <c r="L3712" s="79">
        <v>37.799999999999997</v>
      </c>
      <c r="M3712" s="2" t="s">
        <v>4144</v>
      </c>
      <c r="N3712" s="2" t="s">
        <v>85</v>
      </c>
      <c r="O3712" s="2" t="s">
        <v>4145</v>
      </c>
      <c r="P3712" s="2" t="str">
        <f>VLOOKUP(I3712,Period!A:B,2,FALSE)</f>
        <v>2022H1</v>
      </c>
      <c r="Q3712" s="9">
        <f t="shared" si="690"/>
        <v>51.449999999999996</v>
      </c>
      <c r="R3712" s="2">
        <f t="shared" si="699"/>
        <v>60</v>
      </c>
      <c r="S3712" t="str">
        <f t="shared" si="697"/>
        <v>03 Cloudy (40%-90%)</v>
      </c>
      <c r="T3712" t="str">
        <f t="shared" si="700"/>
        <v>44733L8-9_L1CDM-MLB-CLSTU4473303 Cloudy (40%-90%)</v>
      </c>
      <c r="U3712">
        <f>IF(COUNTIF(T$2:T3711,T3712)&gt;=1,0,1)</f>
        <v>0</v>
      </c>
      <c r="V3712" s="26" t="s">
        <v>3809</v>
      </c>
      <c r="W3712" s="86">
        <f t="shared" si="691"/>
        <v>2022</v>
      </c>
      <c r="X3712" s="86" t="str">
        <f t="shared" si="692"/>
        <v>06</v>
      </c>
      <c r="Y3712" s="86">
        <f t="shared" si="693"/>
        <v>21</v>
      </c>
      <c r="Z3712" s="86" t="str">
        <f t="shared" si="694"/>
        <v>23</v>
      </c>
      <c r="AA3712" s="86" t="str">
        <f t="shared" si="695"/>
        <v>56</v>
      </c>
      <c r="AB3712" s="86" t="str">
        <f t="shared" si="696"/>
        <v>41</v>
      </c>
      <c r="AC3712" s="86" t="str">
        <f t="shared" si="698"/>
        <v>CLS_TU_679x341px_15m_L8-9_L1_20220621_60CC</v>
      </c>
      <c r="AD3712" s="41" t="s">
        <v>3810</v>
      </c>
    </row>
    <row r="3713" spans="2:30" x14ac:dyDescent="0.25">
      <c r="B3713" t="s">
        <v>3876</v>
      </c>
      <c r="C3713" t="s">
        <v>3817</v>
      </c>
      <c r="D3713" s="7" t="s">
        <v>4143</v>
      </c>
      <c r="E3713" s="2" t="b">
        <v>1</v>
      </c>
      <c r="F3713" s="2" t="s">
        <v>3814</v>
      </c>
      <c r="G3713" s="7" t="s">
        <v>370</v>
      </c>
      <c r="H3713" t="s">
        <v>88</v>
      </c>
      <c r="I3713" s="53">
        <v>44726</v>
      </c>
      <c r="J3713" s="42">
        <v>23</v>
      </c>
      <c r="K3713" s="2" t="s">
        <v>4245</v>
      </c>
      <c r="L3713" s="79">
        <v>31.8</v>
      </c>
      <c r="M3713" s="2" t="s">
        <v>4144</v>
      </c>
      <c r="N3713" s="2" t="s">
        <v>85</v>
      </c>
      <c r="O3713" s="2" t="s">
        <v>4145</v>
      </c>
      <c r="P3713" s="2" t="str">
        <f>VLOOKUP(I3713,Period!A:B,2,FALSE)</f>
        <v>2022H1</v>
      </c>
      <c r="Q3713" s="9">
        <f t="shared" si="690"/>
        <v>31.8</v>
      </c>
      <c r="R3713" s="2">
        <f t="shared" si="699"/>
        <v>40</v>
      </c>
      <c r="S3713" t="str">
        <f t="shared" si="697"/>
        <v>03 Cloudy (40%-90%)</v>
      </c>
      <c r="T3713" t="str">
        <f t="shared" si="700"/>
        <v>44726L8-9_L1CDM-MLB-CLSTU4472603 Cloudy (40%-90%)</v>
      </c>
      <c r="U3713">
        <f>IF(COUNTIF(T$2:T3712,T3713)&gt;=1,0,1)</f>
        <v>1</v>
      </c>
      <c r="V3713" s="26" t="s">
        <v>3809</v>
      </c>
      <c r="W3713" s="86">
        <f t="shared" si="691"/>
        <v>2022</v>
      </c>
      <c r="X3713" s="86" t="str">
        <f t="shared" si="692"/>
        <v>06</v>
      </c>
      <c r="Y3713" s="86">
        <f t="shared" si="693"/>
        <v>14</v>
      </c>
      <c r="Z3713" s="86" t="str">
        <f t="shared" si="694"/>
        <v>23</v>
      </c>
      <c r="AA3713" s="86" t="str">
        <f t="shared" si="695"/>
        <v>50</v>
      </c>
      <c r="AB3713" s="86" t="str">
        <f t="shared" si="696"/>
        <v>52</v>
      </c>
      <c r="AC3713" s="86" t="str">
        <f t="shared" si="698"/>
        <v>CLS_TU_679x341px_15m_L8-9_L1_20220614_40CC</v>
      </c>
      <c r="AD3713" s="41" t="s">
        <v>3810</v>
      </c>
    </row>
    <row r="3714" spans="2:30" x14ac:dyDescent="0.25">
      <c r="B3714" t="s">
        <v>3876</v>
      </c>
      <c r="C3714" t="s">
        <v>3817</v>
      </c>
      <c r="D3714" s="7" t="s">
        <v>4143</v>
      </c>
      <c r="E3714" s="2" t="b">
        <v>1</v>
      </c>
      <c r="F3714" s="2" t="s">
        <v>3814</v>
      </c>
      <c r="G3714" s="7" t="s">
        <v>370</v>
      </c>
      <c r="H3714" t="s">
        <v>88</v>
      </c>
      <c r="I3714" s="57">
        <v>44725</v>
      </c>
      <c r="J3714" s="56">
        <v>23</v>
      </c>
      <c r="K3714" s="2" t="s">
        <v>4246</v>
      </c>
      <c r="L3714" s="80">
        <v>74.3</v>
      </c>
      <c r="M3714" s="2" t="s">
        <v>4144</v>
      </c>
      <c r="N3714" s="2" t="s">
        <v>85</v>
      </c>
      <c r="O3714" s="2" t="s">
        <v>4145</v>
      </c>
      <c r="P3714" s="2" t="str">
        <f>VLOOKUP(I3714,Period!A:B,2,FALSE)</f>
        <v>2022H1</v>
      </c>
      <c r="Q3714" s="9">
        <f t="shared" ref="Q3714:Q3777" si="701">AVERAGEIFS(L:L,I:I,I3714,H:H,H3714,C:C,C3714,B:B,B3714)</f>
        <v>78.650000000000006</v>
      </c>
      <c r="R3714" s="2">
        <f t="shared" si="699"/>
        <v>80</v>
      </c>
      <c r="S3714" t="str">
        <f t="shared" si="697"/>
        <v>03 Cloudy (40%-90%)</v>
      </c>
      <c r="T3714" t="str">
        <f t="shared" si="700"/>
        <v>44725L8-9_L1CDM-MLB-CLSTU4472503 Cloudy (40%-90%)</v>
      </c>
      <c r="U3714">
        <f>IF(COUNTIF(T$2:T3713,T3714)&gt;=1,0,1)</f>
        <v>1</v>
      </c>
      <c r="V3714" s="26" t="s">
        <v>3809</v>
      </c>
      <c r="W3714" s="86">
        <f t="shared" ref="W3714:W3774" si="702">YEAR(I3714)</f>
        <v>2022</v>
      </c>
      <c r="X3714" s="86" t="str">
        <f t="shared" ref="X3714:X3774" si="703">IF(LEN(MONTH(I3714))=1,CONCATENATE("0",MONTH(I3714)),MONTH(I3714))</f>
        <v>06</v>
      </c>
      <c r="Y3714" s="86">
        <f t="shared" ref="Y3714:Y3774" si="704">IF(LEN(DAY(I3714))=1,CONCATENATE("0",DAY(I3714)),DAY(I3714))</f>
        <v>13</v>
      </c>
      <c r="Z3714" s="86" t="str">
        <f t="shared" ref="Z3714:Z3774" si="705">LEFT(K3714,2)</f>
        <v>23</v>
      </c>
      <c r="AA3714" s="86" t="str">
        <f t="shared" ref="AA3714:AA3774" si="706">MID(K3714,4,2)</f>
        <v>56</v>
      </c>
      <c r="AB3714" s="86" t="str">
        <f t="shared" ref="AB3714:AB3774" si="707">MID(K3714,7,2)</f>
        <v>29</v>
      </c>
      <c r="AC3714" s="86" t="str">
        <f t="shared" si="698"/>
        <v>CLS_TU_679x341px_15m_L8-9_L1_20220613_80CC</v>
      </c>
      <c r="AD3714" s="41" t="s">
        <v>3810</v>
      </c>
    </row>
    <row r="3715" spans="2:30" x14ac:dyDescent="0.25">
      <c r="B3715" t="s">
        <v>3876</v>
      </c>
      <c r="C3715" t="s">
        <v>3817</v>
      </c>
      <c r="D3715" s="7" t="s">
        <v>4143</v>
      </c>
      <c r="E3715" s="2" t="b">
        <v>1</v>
      </c>
      <c r="F3715" s="2" t="s">
        <v>3814</v>
      </c>
      <c r="G3715" s="7" t="s">
        <v>370</v>
      </c>
      <c r="H3715" t="s">
        <v>88</v>
      </c>
      <c r="I3715" s="57">
        <v>44725</v>
      </c>
      <c r="J3715" s="56">
        <v>24.3</v>
      </c>
      <c r="K3715" s="2" t="s">
        <v>4162</v>
      </c>
      <c r="L3715" s="80">
        <v>83</v>
      </c>
      <c r="M3715" s="2" t="s">
        <v>4144</v>
      </c>
      <c r="N3715" s="2" t="s">
        <v>85</v>
      </c>
      <c r="O3715" s="2" t="s">
        <v>4145</v>
      </c>
      <c r="P3715" s="2" t="str">
        <f>VLOOKUP(I3715,Period!A:B,2,FALSE)</f>
        <v>2022H1</v>
      </c>
      <c r="Q3715" s="9">
        <f t="shared" si="701"/>
        <v>78.650000000000006</v>
      </c>
      <c r="R3715" s="2">
        <f t="shared" si="699"/>
        <v>80</v>
      </c>
      <c r="S3715" t="str">
        <f t="shared" ref="S3715:S3778" si="708">IF(R3715=0,"01 Clear (0%)",IF(R3715&lt;=30,"02 Sunny (10%-30%)",IF(R3715&lt;=90,"03 Cloudy (40%-90%)","04 Overcast (100%)")))</f>
        <v>03 Cloudy (40%-90%)</v>
      </c>
      <c r="T3715" t="str">
        <f t="shared" si="700"/>
        <v>44725L8-9_L1CDM-MLB-CLSTU4472503 Cloudy (40%-90%)</v>
      </c>
      <c r="U3715">
        <f>IF(COUNTIF(T$2:T3714,T3715)&gt;=1,0,1)</f>
        <v>0</v>
      </c>
      <c r="V3715" s="26" t="s">
        <v>3809</v>
      </c>
      <c r="W3715" s="86">
        <f t="shared" si="702"/>
        <v>2022</v>
      </c>
      <c r="X3715" s="86" t="str">
        <f t="shared" si="703"/>
        <v>06</v>
      </c>
      <c r="Y3715" s="86">
        <f t="shared" si="704"/>
        <v>13</v>
      </c>
      <c r="Z3715" s="86" t="str">
        <f t="shared" si="705"/>
        <v>23</v>
      </c>
      <c r="AA3715" s="86" t="str">
        <f t="shared" si="706"/>
        <v>56</v>
      </c>
      <c r="AB3715" s="86" t="str">
        <f t="shared" si="707"/>
        <v>05</v>
      </c>
      <c r="AC3715" s="86" t="str">
        <f t="shared" ref="AC3715:AC3778" si="709">CONCATENATE(RIGHT(C3715,3),"_",H3715,"_",M3715,"_",O3715,"_",B3715,"_",W3715,X3715,Y3715,"_",R3715,"CC")</f>
        <v>CLS_TU_679x341px_15m_L8-9_L1_20220613_80CC</v>
      </c>
      <c r="AD3715" s="41" t="s">
        <v>3810</v>
      </c>
    </row>
    <row r="3716" spans="2:30" x14ac:dyDescent="0.25">
      <c r="B3716" t="s">
        <v>3876</v>
      </c>
      <c r="C3716" t="s">
        <v>3817</v>
      </c>
      <c r="D3716" s="7" t="s">
        <v>4143</v>
      </c>
      <c r="E3716" s="2" t="b">
        <v>1</v>
      </c>
      <c r="F3716" s="2" t="s">
        <v>3814</v>
      </c>
      <c r="G3716" s="7" t="s">
        <v>370</v>
      </c>
      <c r="H3716" t="s">
        <v>88</v>
      </c>
      <c r="I3716" s="57">
        <v>44718</v>
      </c>
      <c r="J3716" s="56">
        <v>23.6</v>
      </c>
      <c r="K3716" s="2" t="s">
        <v>4169</v>
      </c>
      <c r="L3716" s="80">
        <v>32.700000000000003</v>
      </c>
      <c r="M3716" s="2" t="s">
        <v>4144</v>
      </c>
      <c r="N3716" s="2" t="s">
        <v>85</v>
      </c>
      <c r="O3716" s="2" t="s">
        <v>4145</v>
      </c>
      <c r="P3716" s="2" t="str">
        <f>VLOOKUP(I3716,Period!A:B,2,FALSE)</f>
        <v>2022H1</v>
      </c>
      <c r="Q3716" s="9">
        <f t="shared" si="701"/>
        <v>32.700000000000003</v>
      </c>
      <c r="R3716" s="2">
        <f t="shared" si="699"/>
        <v>40</v>
      </c>
      <c r="S3716" t="str">
        <f t="shared" si="708"/>
        <v>03 Cloudy (40%-90%)</v>
      </c>
      <c r="T3716" t="str">
        <f t="shared" si="700"/>
        <v>44718L8-9_L1CDM-MLB-CLSTU4471803 Cloudy (40%-90%)</v>
      </c>
      <c r="U3716">
        <f>IF(COUNTIF(T$2:T3715,T3716)&gt;=1,0,1)</f>
        <v>1</v>
      </c>
      <c r="V3716" s="26" t="s">
        <v>3809</v>
      </c>
      <c r="W3716" s="86">
        <f t="shared" si="702"/>
        <v>2022</v>
      </c>
      <c r="X3716" s="86" t="str">
        <f t="shared" si="703"/>
        <v>06</v>
      </c>
      <c r="Y3716" s="86" t="str">
        <f t="shared" si="704"/>
        <v>06</v>
      </c>
      <c r="Z3716" s="86" t="str">
        <f t="shared" si="705"/>
        <v>23</v>
      </c>
      <c r="AA3716" s="86" t="str">
        <f t="shared" si="706"/>
        <v>50</v>
      </c>
      <c r="AB3716" s="86" t="str">
        <f t="shared" si="707"/>
        <v>14</v>
      </c>
      <c r="AC3716" s="86" t="str">
        <f t="shared" si="709"/>
        <v>CLS_TU_679x341px_15m_L8-9_L1_20220606_40CC</v>
      </c>
      <c r="AD3716" s="41" t="s">
        <v>3810</v>
      </c>
    </row>
    <row r="3717" spans="2:30" x14ac:dyDescent="0.25">
      <c r="B3717" t="s">
        <v>3876</v>
      </c>
      <c r="C3717" t="s">
        <v>3817</v>
      </c>
      <c r="D3717" s="7" t="s">
        <v>4143</v>
      </c>
      <c r="E3717" s="2" t="b">
        <v>1</v>
      </c>
      <c r="F3717" s="2" t="s">
        <v>3814</v>
      </c>
      <c r="G3717" s="7" t="s">
        <v>370</v>
      </c>
      <c r="H3717" t="s">
        <v>88</v>
      </c>
      <c r="I3717" s="53">
        <v>44717</v>
      </c>
      <c r="J3717" s="42">
        <v>23.7</v>
      </c>
      <c r="K3717" s="2" t="s">
        <v>4218</v>
      </c>
      <c r="L3717" s="79">
        <v>77.8</v>
      </c>
      <c r="M3717" s="2" t="s">
        <v>4144</v>
      </c>
      <c r="N3717" s="2" t="s">
        <v>85</v>
      </c>
      <c r="O3717" s="2" t="s">
        <v>4145</v>
      </c>
      <c r="P3717" s="2" t="str">
        <f>VLOOKUP(I3717,Period!A:B,2,FALSE)</f>
        <v>2022H1</v>
      </c>
      <c r="Q3717" s="9">
        <f t="shared" si="701"/>
        <v>84.5</v>
      </c>
      <c r="R3717" s="2">
        <f t="shared" si="699"/>
        <v>90</v>
      </c>
      <c r="S3717" t="str">
        <f t="shared" si="708"/>
        <v>03 Cloudy (40%-90%)</v>
      </c>
      <c r="T3717" t="str">
        <f t="shared" si="700"/>
        <v>44717L8-9_L1CDM-MLB-CLSTU4471703 Cloudy (40%-90%)</v>
      </c>
      <c r="U3717">
        <f>IF(COUNTIF(T$2:T3716,T3717)&gt;=1,0,1)</f>
        <v>1</v>
      </c>
      <c r="V3717" s="26" t="s">
        <v>3809</v>
      </c>
      <c r="W3717" s="86">
        <f t="shared" si="702"/>
        <v>2022</v>
      </c>
      <c r="X3717" s="86" t="str">
        <f t="shared" si="703"/>
        <v>06</v>
      </c>
      <c r="Y3717" s="86" t="str">
        <f t="shared" si="704"/>
        <v>05</v>
      </c>
      <c r="Z3717" s="86" t="str">
        <f t="shared" si="705"/>
        <v>23</v>
      </c>
      <c r="AA3717" s="86" t="str">
        <f t="shared" si="706"/>
        <v>56</v>
      </c>
      <c r="AB3717" s="86" t="str">
        <f t="shared" si="707"/>
        <v>56</v>
      </c>
      <c r="AC3717" s="86" t="str">
        <f t="shared" si="709"/>
        <v>CLS_TU_679x341px_15m_L8-9_L1_20220605_90CC</v>
      </c>
      <c r="AD3717" s="41" t="s">
        <v>3810</v>
      </c>
    </row>
    <row r="3718" spans="2:30" x14ac:dyDescent="0.25">
      <c r="B3718" t="s">
        <v>3876</v>
      </c>
      <c r="C3718" t="s">
        <v>3817</v>
      </c>
      <c r="D3718" s="7" t="s">
        <v>4143</v>
      </c>
      <c r="E3718" s="2" t="b">
        <v>1</v>
      </c>
      <c r="F3718" s="2" t="s">
        <v>3814</v>
      </c>
      <c r="G3718" s="7" t="s">
        <v>370</v>
      </c>
      <c r="H3718" t="s">
        <v>88</v>
      </c>
      <c r="I3718" s="53">
        <v>44717</v>
      </c>
      <c r="J3718" s="42">
        <v>25.1</v>
      </c>
      <c r="K3718" s="2" t="s">
        <v>4241</v>
      </c>
      <c r="L3718" s="79">
        <v>91.2</v>
      </c>
      <c r="M3718" s="2" t="s">
        <v>4144</v>
      </c>
      <c r="N3718" s="2" t="s">
        <v>85</v>
      </c>
      <c r="O3718" s="2" t="s">
        <v>4145</v>
      </c>
      <c r="P3718" s="2" t="str">
        <f>VLOOKUP(I3718,Period!A:B,2,FALSE)</f>
        <v>2022H1</v>
      </c>
      <c r="Q3718" s="9">
        <f t="shared" si="701"/>
        <v>84.5</v>
      </c>
      <c r="R3718" s="2">
        <f t="shared" si="699"/>
        <v>90</v>
      </c>
      <c r="S3718" t="str">
        <f t="shared" si="708"/>
        <v>03 Cloudy (40%-90%)</v>
      </c>
      <c r="T3718" t="str">
        <f t="shared" si="700"/>
        <v>44717L8-9_L1CDM-MLB-CLSTU4471703 Cloudy (40%-90%)</v>
      </c>
      <c r="U3718">
        <f>IF(COUNTIF(T$2:T3717,T3718)&gt;=1,0,1)</f>
        <v>0</v>
      </c>
      <c r="V3718" s="26" t="s">
        <v>3809</v>
      </c>
      <c r="W3718" s="86">
        <f t="shared" si="702"/>
        <v>2022</v>
      </c>
      <c r="X3718" s="86" t="str">
        <f t="shared" si="703"/>
        <v>06</v>
      </c>
      <c r="Y3718" s="86" t="str">
        <f t="shared" si="704"/>
        <v>05</v>
      </c>
      <c r="Z3718" s="86" t="str">
        <f t="shared" si="705"/>
        <v>23</v>
      </c>
      <c r="AA3718" s="86" t="str">
        <f t="shared" si="706"/>
        <v>56</v>
      </c>
      <c r="AB3718" s="86" t="str">
        <f t="shared" si="707"/>
        <v>32</v>
      </c>
      <c r="AC3718" s="86" t="str">
        <f t="shared" si="709"/>
        <v>CLS_TU_679x341px_15m_L8-9_L1_20220605_90CC</v>
      </c>
      <c r="AD3718" s="41" t="s">
        <v>3810</v>
      </c>
    </row>
    <row r="3719" spans="2:30" x14ac:dyDescent="0.25">
      <c r="B3719" t="s">
        <v>3876</v>
      </c>
      <c r="C3719" t="s">
        <v>3817</v>
      </c>
      <c r="D3719" s="7" t="s">
        <v>4143</v>
      </c>
      <c r="E3719" s="2" t="b">
        <v>1</v>
      </c>
      <c r="F3719" s="2" t="s">
        <v>3814</v>
      </c>
      <c r="G3719" s="7" t="s">
        <v>370</v>
      </c>
      <c r="H3719" t="s">
        <v>88</v>
      </c>
      <c r="I3719" s="53">
        <v>44710</v>
      </c>
      <c r="J3719" s="42">
        <v>24.6</v>
      </c>
      <c r="K3719" s="2" t="s">
        <v>4247</v>
      </c>
      <c r="L3719" s="79">
        <v>96.6</v>
      </c>
      <c r="M3719" s="2" t="s">
        <v>4144</v>
      </c>
      <c r="N3719" s="2" t="s">
        <v>85</v>
      </c>
      <c r="O3719" s="2" t="s">
        <v>4145</v>
      </c>
      <c r="P3719" s="2" t="str">
        <f>VLOOKUP(I3719,Period!A:B,2,FALSE)</f>
        <v>2022H1</v>
      </c>
      <c r="Q3719" s="9">
        <f t="shared" si="701"/>
        <v>96.6</v>
      </c>
      <c r="R3719" s="2">
        <f t="shared" si="699"/>
        <v>100</v>
      </c>
      <c r="S3719" t="str">
        <f t="shared" si="708"/>
        <v>04 Overcast (100%)</v>
      </c>
      <c r="T3719" t="str">
        <f t="shared" si="700"/>
        <v>44710L8-9_L1CDM-MLB-CLSTU4471004 Overcast (100%)</v>
      </c>
      <c r="U3719">
        <f>IF(COUNTIF(T$2:T3718,T3719)&gt;=1,0,1)</f>
        <v>1</v>
      </c>
      <c r="V3719" s="26" t="s">
        <v>3809</v>
      </c>
      <c r="W3719" s="86">
        <f t="shared" si="702"/>
        <v>2022</v>
      </c>
      <c r="X3719" s="86" t="str">
        <f t="shared" si="703"/>
        <v>05</v>
      </c>
      <c r="Y3719" s="86">
        <f t="shared" si="704"/>
        <v>29</v>
      </c>
      <c r="Z3719" s="86" t="str">
        <f t="shared" si="705"/>
        <v>23</v>
      </c>
      <c r="AA3719" s="86" t="str">
        <f t="shared" si="706"/>
        <v>50</v>
      </c>
      <c r="AB3719" s="86" t="str">
        <f t="shared" si="707"/>
        <v>39</v>
      </c>
      <c r="AC3719" s="86" t="str">
        <f t="shared" si="709"/>
        <v>CLS_TU_679x341px_15m_L8-9_L1_20220529_100CC</v>
      </c>
      <c r="AD3719" s="41" t="s">
        <v>3810</v>
      </c>
    </row>
    <row r="3720" spans="2:30" x14ac:dyDescent="0.25">
      <c r="B3720" t="s">
        <v>3876</v>
      </c>
      <c r="C3720" t="s">
        <v>3817</v>
      </c>
      <c r="D3720" s="7" t="s">
        <v>4143</v>
      </c>
      <c r="E3720" s="2" t="b">
        <v>1</v>
      </c>
      <c r="F3720" s="2" t="s">
        <v>3814</v>
      </c>
      <c r="G3720" s="7" t="s">
        <v>370</v>
      </c>
      <c r="H3720" t="s">
        <v>88</v>
      </c>
      <c r="I3720" s="57">
        <v>44709</v>
      </c>
      <c r="J3720" s="56">
        <v>24.7</v>
      </c>
      <c r="K3720" s="2" t="s">
        <v>4147</v>
      </c>
      <c r="L3720" s="80">
        <v>24.7</v>
      </c>
      <c r="M3720" s="2" t="s">
        <v>4144</v>
      </c>
      <c r="N3720" s="2" t="s">
        <v>85</v>
      </c>
      <c r="O3720" s="2" t="s">
        <v>4145</v>
      </c>
      <c r="P3720" s="2" t="str">
        <f>VLOOKUP(I3720,Period!A:B,2,FALSE)</f>
        <v>2022H1</v>
      </c>
      <c r="Q3720" s="9">
        <f t="shared" si="701"/>
        <v>25.4</v>
      </c>
      <c r="R3720" s="2">
        <f t="shared" si="699"/>
        <v>30</v>
      </c>
      <c r="S3720" t="str">
        <f t="shared" si="708"/>
        <v>02 Sunny (10%-30%)</v>
      </c>
      <c r="T3720" t="str">
        <f t="shared" si="700"/>
        <v>44709L8-9_L1CDM-MLB-CLSTU4470902 Sunny (10%-30%)</v>
      </c>
      <c r="U3720">
        <f>IF(COUNTIF(T$2:T3719,T3720)&gt;=1,0,1)</f>
        <v>1</v>
      </c>
      <c r="V3720" s="26" t="s">
        <v>3809</v>
      </c>
      <c r="W3720" s="86">
        <f t="shared" si="702"/>
        <v>2022</v>
      </c>
      <c r="X3720" s="86" t="str">
        <f t="shared" si="703"/>
        <v>05</v>
      </c>
      <c r="Y3720" s="86">
        <f t="shared" si="704"/>
        <v>28</v>
      </c>
      <c r="Z3720" s="86" t="str">
        <f t="shared" si="705"/>
        <v>23</v>
      </c>
      <c r="AA3720" s="86" t="str">
        <f t="shared" si="706"/>
        <v>56</v>
      </c>
      <c r="AB3720" s="86" t="str">
        <f t="shared" si="707"/>
        <v>23</v>
      </c>
      <c r="AC3720" s="86" t="str">
        <f t="shared" si="709"/>
        <v>CLS_TU_679x341px_15m_L8-9_L1_20220528_30CC</v>
      </c>
      <c r="AD3720" s="41" t="s">
        <v>3810</v>
      </c>
    </row>
    <row r="3721" spans="2:30" x14ac:dyDescent="0.25">
      <c r="B3721" t="s">
        <v>3876</v>
      </c>
      <c r="C3721" t="s">
        <v>3817</v>
      </c>
      <c r="D3721" s="7" t="s">
        <v>4143</v>
      </c>
      <c r="E3721" s="2" t="b">
        <v>1</v>
      </c>
      <c r="F3721" s="2" t="s">
        <v>3814</v>
      </c>
      <c r="G3721" s="7" t="s">
        <v>370</v>
      </c>
      <c r="H3721" t="s">
        <v>88</v>
      </c>
      <c r="I3721" s="57">
        <v>44709</v>
      </c>
      <c r="J3721" s="56">
        <v>26.1</v>
      </c>
      <c r="K3721" s="2" t="s">
        <v>4148</v>
      </c>
      <c r="L3721" s="80">
        <v>26.1</v>
      </c>
      <c r="M3721" s="2" t="s">
        <v>4144</v>
      </c>
      <c r="N3721" s="2" t="s">
        <v>85</v>
      </c>
      <c r="O3721" s="2" t="s">
        <v>4145</v>
      </c>
      <c r="P3721" s="2" t="str">
        <f>VLOOKUP(I3721,Period!A:B,2,FALSE)</f>
        <v>2022H1</v>
      </c>
      <c r="Q3721" s="9">
        <f t="shared" si="701"/>
        <v>25.4</v>
      </c>
      <c r="R3721" s="2">
        <f t="shared" si="699"/>
        <v>30</v>
      </c>
      <c r="S3721" t="str">
        <f t="shared" si="708"/>
        <v>02 Sunny (10%-30%)</v>
      </c>
      <c r="T3721" t="str">
        <f t="shared" si="700"/>
        <v>44709L8-9_L1CDM-MLB-CLSTU4470902 Sunny (10%-30%)</v>
      </c>
      <c r="U3721">
        <f>IF(COUNTIF(T$2:T3720,T3721)&gt;=1,0,1)</f>
        <v>0</v>
      </c>
      <c r="V3721" s="26" t="s">
        <v>3809</v>
      </c>
      <c r="W3721" s="86">
        <f t="shared" si="702"/>
        <v>2022</v>
      </c>
      <c r="X3721" s="86" t="str">
        <f t="shared" si="703"/>
        <v>05</v>
      </c>
      <c r="Y3721" s="86">
        <f t="shared" si="704"/>
        <v>28</v>
      </c>
      <c r="Z3721" s="86" t="str">
        <f t="shared" si="705"/>
        <v>23</v>
      </c>
      <c r="AA3721" s="86" t="str">
        <f t="shared" si="706"/>
        <v>55</v>
      </c>
      <c r="AB3721" s="86" t="str">
        <f t="shared" si="707"/>
        <v>59</v>
      </c>
      <c r="AC3721" s="86" t="str">
        <f t="shared" si="709"/>
        <v>CLS_TU_679x341px_15m_L8-9_L1_20220528_30CC</v>
      </c>
      <c r="AD3721" s="41" t="s">
        <v>3810</v>
      </c>
    </row>
    <row r="3722" spans="2:30" x14ac:dyDescent="0.25">
      <c r="B3722" t="s">
        <v>3876</v>
      </c>
      <c r="C3722" t="s">
        <v>3817</v>
      </c>
      <c r="D3722" s="7" t="s">
        <v>4143</v>
      </c>
      <c r="E3722" s="2" t="b">
        <v>1</v>
      </c>
      <c r="F3722" s="2" t="s">
        <v>3814</v>
      </c>
      <c r="G3722" s="7" t="s">
        <v>370</v>
      </c>
      <c r="H3722" t="s">
        <v>88</v>
      </c>
      <c r="I3722" s="57">
        <v>44702</v>
      </c>
      <c r="J3722" s="56">
        <v>25.9</v>
      </c>
      <c r="K3722" s="2" t="s">
        <v>4248</v>
      </c>
      <c r="L3722" s="80">
        <v>25.9</v>
      </c>
      <c r="M3722" s="2" t="s">
        <v>4144</v>
      </c>
      <c r="N3722" s="2" t="s">
        <v>85</v>
      </c>
      <c r="O3722" s="2" t="s">
        <v>4145</v>
      </c>
      <c r="P3722" s="2" t="str">
        <f>VLOOKUP(I3722,Period!A:B,2,FALSE)</f>
        <v>2022H1</v>
      </c>
      <c r="Q3722" s="9">
        <f t="shared" si="701"/>
        <v>25.9</v>
      </c>
      <c r="R3722" s="2">
        <f t="shared" si="699"/>
        <v>30</v>
      </c>
      <c r="S3722" t="str">
        <f t="shared" si="708"/>
        <v>02 Sunny (10%-30%)</v>
      </c>
      <c r="T3722" t="str">
        <f t="shared" si="700"/>
        <v>44702L8-9_L1CDM-MLB-CLSTU4470202 Sunny (10%-30%)</v>
      </c>
      <c r="U3722">
        <f>IF(COUNTIF(T$2:T3721,T3722)&gt;=1,0,1)</f>
        <v>1</v>
      </c>
      <c r="V3722" s="26" t="s">
        <v>3809</v>
      </c>
      <c r="W3722" s="86">
        <f t="shared" si="702"/>
        <v>2022</v>
      </c>
      <c r="X3722" s="86" t="str">
        <f t="shared" si="703"/>
        <v>05</v>
      </c>
      <c r="Y3722" s="86">
        <f t="shared" si="704"/>
        <v>21</v>
      </c>
      <c r="Z3722" s="86" t="str">
        <f t="shared" si="705"/>
        <v>23</v>
      </c>
      <c r="AA3722" s="86" t="str">
        <f t="shared" si="706"/>
        <v>50</v>
      </c>
      <c r="AB3722" s="86" t="str">
        <f t="shared" si="707"/>
        <v>12</v>
      </c>
      <c r="AC3722" s="86" t="str">
        <f t="shared" si="709"/>
        <v>CLS_TU_679x341px_15m_L8-9_L1_20220521_30CC</v>
      </c>
      <c r="AD3722" s="41" t="s">
        <v>3810</v>
      </c>
    </row>
    <row r="3723" spans="2:30" x14ac:dyDescent="0.25">
      <c r="B3723" t="s">
        <v>3876</v>
      </c>
      <c r="C3723" t="s">
        <v>3817</v>
      </c>
      <c r="D3723" s="7" t="s">
        <v>4143</v>
      </c>
      <c r="E3723" s="2" t="b">
        <v>1</v>
      </c>
      <c r="F3723" s="2" t="s">
        <v>3814</v>
      </c>
      <c r="G3723" s="7" t="s">
        <v>370</v>
      </c>
      <c r="H3723" t="s">
        <v>88</v>
      </c>
      <c r="I3723" s="53">
        <v>44701</v>
      </c>
      <c r="J3723" s="42">
        <v>26.1</v>
      </c>
      <c r="K3723" s="2" t="s">
        <v>4200</v>
      </c>
      <c r="L3723" s="79">
        <v>26.1</v>
      </c>
      <c r="M3723" s="2" t="s">
        <v>4144</v>
      </c>
      <c r="N3723" s="2" t="s">
        <v>85</v>
      </c>
      <c r="O3723" s="2" t="s">
        <v>4145</v>
      </c>
      <c r="P3723" s="2" t="str">
        <f>VLOOKUP(I3723,Period!A:B,2,FALSE)</f>
        <v>2022H1</v>
      </c>
      <c r="Q3723" s="9">
        <f t="shared" si="701"/>
        <v>26.8</v>
      </c>
      <c r="R3723" s="2">
        <f t="shared" si="699"/>
        <v>30</v>
      </c>
      <c r="S3723" t="str">
        <f t="shared" si="708"/>
        <v>02 Sunny (10%-30%)</v>
      </c>
      <c r="T3723" t="str">
        <f t="shared" si="700"/>
        <v>44701L8-9_L1CDM-MLB-CLSTU4470102 Sunny (10%-30%)</v>
      </c>
      <c r="U3723">
        <f>IF(COUNTIF(T$2:T3722,T3723)&gt;=1,0,1)</f>
        <v>1</v>
      </c>
      <c r="V3723" s="26" t="s">
        <v>3809</v>
      </c>
      <c r="W3723" s="86">
        <f t="shared" si="702"/>
        <v>2022</v>
      </c>
      <c r="X3723" s="86" t="str">
        <f t="shared" si="703"/>
        <v>05</v>
      </c>
      <c r="Y3723" s="86">
        <f t="shared" si="704"/>
        <v>20</v>
      </c>
      <c r="Z3723" s="86" t="str">
        <f t="shared" si="705"/>
        <v>23</v>
      </c>
      <c r="AA3723" s="86" t="str">
        <f t="shared" si="706"/>
        <v>56</v>
      </c>
      <c r="AB3723" s="86" t="str">
        <f t="shared" si="707"/>
        <v>49</v>
      </c>
      <c r="AC3723" s="86" t="str">
        <f t="shared" si="709"/>
        <v>CLS_TU_679x341px_15m_L8-9_L1_20220520_30CC</v>
      </c>
      <c r="AD3723" s="41" t="s">
        <v>3810</v>
      </c>
    </row>
    <row r="3724" spans="2:30" x14ac:dyDescent="0.25">
      <c r="B3724" t="s">
        <v>3876</v>
      </c>
      <c r="C3724" t="s">
        <v>3817</v>
      </c>
      <c r="D3724" s="7" t="s">
        <v>4143</v>
      </c>
      <c r="E3724" s="2" t="b">
        <v>1</v>
      </c>
      <c r="F3724" s="2" t="s">
        <v>3814</v>
      </c>
      <c r="G3724" s="7" t="s">
        <v>370</v>
      </c>
      <c r="H3724" t="s">
        <v>88</v>
      </c>
      <c r="I3724" s="53">
        <v>44701</v>
      </c>
      <c r="J3724" s="42">
        <v>27.5</v>
      </c>
      <c r="K3724" s="2" t="s">
        <v>4249</v>
      </c>
      <c r="L3724" s="79">
        <v>27.5</v>
      </c>
      <c r="M3724" s="2" t="s">
        <v>4144</v>
      </c>
      <c r="N3724" s="2" t="s">
        <v>85</v>
      </c>
      <c r="O3724" s="2" t="s">
        <v>4145</v>
      </c>
      <c r="P3724" s="2" t="str">
        <f>VLOOKUP(I3724,Period!A:B,2,FALSE)</f>
        <v>2022H1</v>
      </c>
      <c r="Q3724" s="9">
        <f t="shared" si="701"/>
        <v>26.8</v>
      </c>
      <c r="R3724" s="2">
        <f t="shared" si="699"/>
        <v>30</v>
      </c>
      <c r="S3724" t="str">
        <f t="shared" si="708"/>
        <v>02 Sunny (10%-30%)</v>
      </c>
      <c r="T3724" t="str">
        <f t="shared" si="700"/>
        <v>44701L8-9_L1CDM-MLB-CLSTU4470102 Sunny (10%-30%)</v>
      </c>
      <c r="U3724">
        <f>IF(COUNTIF(T$2:T3723,T3724)&gt;=1,0,1)</f>
        <v>0</v>
      </c>
      <c r="V3724" s="26" t="s">
        <v>3809</v>
      </c>
      <c r="W3724" s="86">
        <f t="shared" si="702"/>
        <v>2022</v>
      </c>
      <c r="X3724" s="86" t="str">
        <f t="shared" si="703"/>
        <v>05</v>
      </c>
      <c r="Y3724" s="86">
        <f t="shared" si="704"/>
        <v>20</v>
      </c>
      <c r="Z3724" s="86" t="str">
        <f t="shared" si="705"/>
        <v>23</v>
      </c>
      <c r="AA3724" s="86" t="str">
        <f t="shared" si="706"/>
        <v>56</v>
      </c>
      <c r="AB3724" s="86" t="str">
        <f t="shared" si="707"/>
        <v>25</v>
      </c>
      <c r="AC3724" s="86" t="str">
        <f t="shared" si="709"/>
        <v>CLS_TU_679x341px_15m_L8-9_L1_20220520_30CC</v>
      </c>
      <c r="AD3724" s="41" t="s">
        <v>3810</v>
      </c>
    </row>
    <row r="3725" spans="2:30" x14ac:dyDescent="0.25">
      <c r="B3725" t="s">
        <v>3876</v>
      </c>
      <c r="C3725" t="s">
        <v>3817</v>
      </c>
      <c r="D3725" s="7" t="s">
        <v>4143</v>
      </c>
      <c r="E3725" s="2" t="b">
        <v>1</v>
      </c>
      <c r="F3725" s="2" t="s">
        <v>3814</v>
      </c>
      <c r="G3725" s="7" t="s">
        <v>370</v>
      </c>
      <c r="H3725" t="s">
        <v>88</v>
      </c>
      <c r="I3725" s="53">
        <v>44694</v>
      </c>
      <c r="J3725" s="42">
        <v>27.5</v>
      </c>
      <c r="K3725" s="2" t="s">
        <v>4250</v>
      </c>
      <c r="L3725" s="79">
        <v>27.5</v>
      </c>
      <c r="M3725" s="2" t="s">
        <v>4144</v>
      </c>
      <c r="N3725" s="2" t="s">
        <v>85</v>
      </c>
      <c r="O3725" s="2" t="s">
        <v>4145</v>
      </c>
      <c r="P3725" s="2" t="str">
        <f>VLOOKUP(I3725,Period!A:B,2,FALSE)</f>
        <v>2022H1</v>
      </c>
      <c r="Q3725" s="9">
        <f t="shared" si="701"/>
        <v>27.5</v>
      </c>
      <c r="R3725" s="2">
        <f t="shared" si="699"/>
        <v>30</v>
      </c>
      <c r="S3725" t="str">
        <f t="shared" si="708"/>
        <v>02 Sunny (10%-30%)</v>
      </c>
      <c r="T3725" t="str">
        <f t="shared" si="700"/>
        <v>44694L8-9_L1CDM-MLB-CLSTU4469402 Sunny (10%-30%)</v>
      </c>
      <c r="U3725">
        <f>IF(COUNTIF(T$2:T3724,T3725)&gt;=1,0,1)</f>
        <v>1</v>
      </c>
      <c r="V3725" s="26" t="s">
        <v>3809</v>
      </c>
      <c r="W3725" s="86">
        <f t="shared" si="702"/>
        <v>2022</v>
      </c>
      <c r="X3725" s="86" t="str">
        <f t="shared" si="703"/>
        <v>05</v>
      </c>
      <c r="Y3725" s="86">
        <f t="shared" si="704"/>
        <v>13</v>
      </c>
      <c r="Z3725" s="86" t="str">
        <f t="shared" si="705"/>
        <v>23</v>
      </c>
      <c r="AA3725" s="86" t="str">
        <f t="shared" si="706"/>
        <v>50</v>
      </c>
      <c r="AB3725" s="86" t="str">
        <f t="shared" si="707"/>
        <v>37</v>
      </c>
      <c r="AC3725" s="86" t="str">
        <f t="shared" si="709"/>
        <v>CLS_TU_679x341px_15m_L8-9_L1_20220513_30CC</v>
      </c>
      <c r="AD3725" s="41" t="s">
        <v>3810</v>
      </c>
    </row>
    <row r="3726" spans="2:30" x14ac:dyDescent="0.25">
      <c r="B3726" t="s">
        <v>3876</v>
      </c>
      <c r="C3726" t="s">
        <v>3817</v>
      </c>
      <c r="D3726" s="7" t="s">
        <v>4143</v>
      </c>
      <c r="E3726" s="2" t="b">
        <v>1</v>
      </c>
      <c r="F3726" s="2" t="s">
        <v>3814</v>
      </c>
      <c r="G3726" s="7" t="s">
        <v>370</v>
      </c>
      <c r="H3726" t="s">
        <v>88</v>
      </c>
      <c r="I3726" s="57">
        <v>44693</v>
      </c>
      <c r="J3726" s="56">
        <v>27.7</v>
      </c>
      <c r="K3726" s="2" t="s">
        <v>4185</v>
      </c>
      <c r="L3726" s="80">
        <v>86.5</v>
      </c>
      <c r="M3726" s="2" t="s">
        <v>4144</v>
      </c>
      <c r="N3726" s="2" t="s">
        <v>85</v>
      </c>
      <c r="O3726" s="2" t="s">
        <v>4145</v>
      </c>
      <c r="P3726" s="2" t="str">
        <f>VLOOKUP(I3726,Period!A:B,2,FALSE)</f>
        <v>2022H1</v>
      </c>
      <c r="Q3726" s="9">
        <f t="shared" si="701"/>
        <v>81.900000000000006</v>
      </c>
      <c r="R3726" s="2">
        <f t="shared" si="699"/>
        <v>90</v>
      </c>
      <c r="S3726" t="str">
        <f t="shared" si="708"/>
        <v>03 Cloudy (40%-90%)</v>
      </c>
      <c r="T3726" t="str">
        <f t="shared" si="700"/>
        <v>44693L8-9_L1CDM-MLB-CLSTU4469303 Cloudy (40%-90%)</v>
      </c>
      <c r="U3726">
        <f>IF(COUNTIF(T$2:T3725,T3726)&gt;=1,0,1)</f>
        <v>1</v>
      </c>
      <c r="V3726" s="26" t="s">
        <v>3809</v>
      </c>
      <c r="W3726" s="86">
        <f t="shared" si="702"/>
        <v>2022</v>
      </c>
      <c r="X3726" s="86" t="str">
        <f t="shared" si="703"/>
        <v>05</v>
      </c>
      <c r="Y3726" s="86">
        <f t="shared" si="704"/>
        <v>12</v>
      </c>
      <c r="Z3726" s="86" t="str">
        <f t="shared" si="705"/>
        <v>23</v>
      </c>
      <c r="AA3726" s="86" t="str">
        <f t="shared" si="706"/>
        <v>56</v>
      </c>
      <c r="AB3726" s="86" t="str">
        <f t="shared" si="707"/>
        <v>30</v>
      </c>
      <c r="AC3726" s="86" t="str">
        <f t="shared" si="709"/>
        <v>CLS_TU_679x341px_15m_L8-9_L1_20220512_90CC</v>
      </c>
      <c r="AD3726" s="41" t="s">
        <v>3810</v>
      </c>
    </row>
    <row r="3727" spans="2:30" x14ac:dyDescent="0.25">
      <c r="B3727" t="s">
        <v>3876</v>
      </c>
      <c r="C3727" t="s">
        <v>3817</v>
      </c>
      <c r="D3727" s="7" t="s">
        <v>4143</v>
      </c>
      <c r="E3727" s="2" t="b">
        <v>1</v>
      </c>
      <c r="F3727" s="2" t="s">
        <v>3814</v>
      </c>
      <c r="G3727" s="7" t="s">
        <v>370</v>
      </c>
      <c r="H3727" t="s">
        <v>88</v>
      </c>
      <c r="I3727" s="57">
        <v>44693</v>
      </c>
      <c r="J3727" s="56">
        <v>29</v>
      </c>
      <c r="K3727" s="2" t="s">
        <v>4251</v>
      </c>
      <c r="L3727" s="80">
        <v>77.3</v>
      </c>
      <c r="M3727" s="2" t="s">
        <v>4144</v>
      </c>
      <c r="N3727" s="2" t="s">
        <v>85</v>
      </c>
      <c r="O3727" s="2" t="s">
        <v>4145</v>
      </c>
      <c r="P3727" s="2" t="str">
        <f>VLOOKUP(I3727,Period!A:B,2,FALSE)</f>
        <v>2022H1</v>
      </c>
      <c r="Q3727" s="9">
        <f t="shared" si="701"/>
        <v>81.900000000000006</v>
      </c>
      <c r="R3727" s="2">
        <f t="shared" si="699"/>
        <v>90</v>
      </c>
      <c r="S3727" t="str">
        <f t="shared" si="708"/>
        <v>03 Cloudy (40%-90%)</v>
      </c>
      <c r="T3727" t="str">
        <f t="shared" si="700"/>
        <v>44693L8-9_L1CDM-MLB-CLSTU4469303 Cloudy (40%-90%)</v>
      </c>
      <c r="U3727">
        <f>IF(COUNTIF(T$2:T3726,T3727)&gt;=1,0,1)</f>
        <v>0</v>
      </c>
      <c r="V3727" s="26" t="s">
        <v>3809</v>
      </c>
      <c r="W3727" s="86">
        <f t="shared" si="702"/>
        <v>2022</v>
      </c>
      <c r="X3727" s="86" t="str">
        <f t="shared" si="703"/>
        <v>05</v>
      </c>
      <c r="Y3727" s="86">
        <f t="shared" si="704"/>
        <v>12</v>
      </c>
      <c r="Z3727" s="86" t="str">
        <f t="shared" si="705"/>
        <v>23</v>
      </c>
      <c r="AA3727" s="86" t="str">
        <f t="shared" si="706"/>
        <v>56</v>
      </c>
      <c r="AB3727" s="86" t="str">
        <f t="shared" si="707"/>
        <v>06</v>
      </c>
      <c r="AC3727" s="86" t="str">
        <f t="shared" si="709"/>
        <v>CLS_TU_679x341px_15m_L8-9_L1_20220512_90CC</v>
      </c>
      <c r="AD3727" s="41" t="s">
        <v>3810</v>
      </c>
    </row>
    <row r="3728" spans="2:30" x14ac:dyDescent="0.25">
      <c r="B3728" t="s">
        <v>3876</v>
      </c>
      <c r="C3728" t="s">
        <v>3817</v>
      </c>
      <c r="D3728" s="7" t="s">
        <v>4143</v>
      </c>
      <c r="E3728" s="2" t="b">
        <v>1</v>
      </c>
      <c r="F3728" s="2" t="s">
        <v>3814</v>
      </c>
      <c r="G3728" s="7" t="s">
        <v>370</v>
      </c>
      <c r="H3728" t="s">
        <v>88</v>
      </c>
      <c r="I3728" s="57">
        <v>44686</v>
      </c>
      <c r="J3728" s="56">
        <v>29.3</v>
      </c>
      <c r="K3728" s="2" t="s">
        <v>4252</v>
      </c>
      <c r="L3728" s="80">
        <v>10.4</v>
      </c>
      <c r="M3728" s="2" t="s">
        <v>4144</v>
      </c>
      <c r="N3728" s="2" t="s">
        <v>85</v>
      </c>
      <c r="O3728" s="2" t="s">
        <v>4145</v>
      </c>
      <c r="P3728" s="2" t="str">
        <f>VLOOKUP(I3728,Period!A:B,2,FALSE)</f>
        <v>2022H1</v>
      </c>
      <c r="Q3728" s="9">
        <f t="shared" si="701"/>
        <v>10.4</v>
      </c>
      <c r="R3728" s="2">
        <f t="shared" si="699"/>
        <v>20</v>
      </c>
      <c r="S3728" t="str">
        <f t="shared" si="708"/>
        <v>02 Sunny (10%-30%)</v>
      </c>
      <c r="T3728" t="str">
        <f t="shared" si="700"/>
        <v>44686L8-9_L1CDM-MLB-CLSTU4468602 Sunny (10%-30%)</v>
      </c>
      <c r="U3728">
        <f>IF(COUNTIF(T$2:T3727,T3728)&gt;=1,0,1)</f>
        <v>1</v>
      </c>
      <c r="V3728" s="26" t="s">
        <v>3809</v>
      </c>
      <c r="W3728" s="86">
        <f t="shared" si="702"/>
        <v>2022</v>
      </c>
      <c r="X3728" s="86" t="str">
        <f t="shared" si="703"/>
        <v>05</v>
      </c>
      <c r="Y3728" s="86" t="str">
        <f t="shared" si="704"/>
        <v>05</v>
      </c>
      <c r="Z3728" s="86" t="str">
        <f t="shared" si="705"/>
        <v>23</v>
      </c>
      <c r="AA3728" s="86" t="str">
        <f t="shared" si="706"/>
        <v>50</v>
      </c>
      <c r="AB3728" s="86" t="str">
        <f t="shared" si="707"/>
        <v>24</v>
      </c>
      <c r="AC3728" s="86" t="str">
        <f t="shared" si="709"/>
        <v>CLS_TU_679x341px_15m_L8-9_L1_20220505_20CC</v>
      </c>
      <c r="AD3728" s="41" t="s">
        <v>3810</v>
      </c>
    </row>
    <row r="3729" spans="2:30" x14ac:dyDescent="0.25">
      <c r="B3729" t="s">
        <v>3876</v>
      </c>
      <c r="C3729" t="s">
        <v>3817</v>
      </c>
      <c r="D3729" s="7" t="s">
        <v>4143</v>
      </c>
      <c r="E3729" s="2" t="b">
        <v>1</v>
      </c>
      <c r="F3729" s="2" t="s">
        <v>3814</v>
      </c>
      <c r="G3729" s="7" t="s">
        <v>370</v>
      </c>
      <c r="H3729" t="s">
        <v>88</v>
      </c>
      <c r="I3729" s="53">
        <v>44685</v>
      </c>
      <c r="J3729" s="42">
        <v>29.6</v>
      </c>
      <c r="K3729" s="2" t="s">
        <v>4191</v>
      </c>
      <c r="L3729" s="79">
        <v>28.4</v>
      </c>
      <c r="M3729" s="2" t="s">
        <v>4144</v>
      </c>
      <c r="N3729" s="2" t="s">
        <v>85</v>
      </c>
      <c r="O3729" s="2" t="s">
        <v>4145</v>
      </c>
      <c r="P3729" s="2" t="str">
        <f>VLOOKUP(I3729,Period!A:B,2,FALSE)</f>
        <v>2022H1</v>
      </c>
      <c r="Q3729" s="9">
        <f t="shared" si="701"/>
        <v>35.450000000000003</v>
      </c>
      <c r="R3729" s="2">
        <f t="shared" si="699"/>
        <v>40</v>
      </c>
      <c r="S3729" t="str">
        <f t="shared" si="708"/>
        <v>03 Cloudy (40%-90%)</v>
      </c>
      <c r="T3729" t="str">
        <f t="shared" si="700"/>
        <v>44685L8-9_L1CDM-MLB-CLSTU4468503 Cloudy (40%-90%)</v>
      </c>
      <c r="U3729">
        <f>IF(COUNTIF(T$2:T3728,T3729)&gt;=1,0,1)</f>
        <v>1</v>
      </c>
      <c r="V3729" s="26" t="s">
        <v>3809</v>
      </c>
      <c r="W3729" s="86">
        <f t="shared" si="702"/>
        <v>2022</v>
      </c>
      <c r="X3729" s="86" t="str">
        <f t="shared" si="703"/>
        <v>05</v>
      </c>
      <c r="Y3729" s="86" t="str">
        <f t="shared" si="704"/>
        <v>04</v>
      </c>
      <c r="Z3729" s="86" t="str">
        <f t="shared" si="705"/>
        <v>23</v>
      </c>
      <c r="AA3729" s="86" t="str">
        <f t="shared" si="706"/>
        <v>56</v>
      </c>
      <c r="AB3729" s="86" t="str">
        <f t="shared" si="707"/>
        <v>42</v>
      </c>
      <c r="AC3729" s="86" t="str">
        <f t="shared" si="709"/>
        <v>CLS_TU_679x341px_15m_L8-9_L1_20220504_40CC</v>
      </c>
      <c r="AD3729" s="41" t="s">
        <v>3810</v>
      </c>
    </row>
    <row r="3730" spans="2:30" x14ac:dyDescent="0.25">
      <c r="B3730" t="s">
        <v>3876</v>
      </c>
      <c r="C3730" t="s">
        <v>3817</v>
      </c>
      <c r="D3730" s="7" t="s">
        <v>4143</v>
      </c>
      <c r="E3730" s="2" t="b">
        <v>1</v>
      </c>
      <c r="F3730" s="2" t="s">
        <v>3814</v>
      </c>
      <c r="G3730" s="7" t="s">
        <v>370</v>
      </c>
      <c r="H3730" t="s">
        <v>88</v>
      </c>
      <c r="I3730" s="53">
        <v>44685</v>
      </c>
      <c r="J3730" s="42">
        <v>30.9</v>
      </c>
      <c r="K3730" s="2" t="s">
        <v>4171</v>
      </c>
      <c r="L3730" s="79">
        <v>42.5</v>
      </c>
      <c r="M3730" s="2" t="s">
        <v>4144</v>
      </c>
      <c r="N3730" s="2" t="s">
        <v>85</v>
      </c>
      <c r="O3730" s="2" t="s">
        <v>4145</v>
      </c>
      <c r="P3730" s="2" t="str">
        <f>VLOOKUP(I3730,Period!A:B,2,FALSE)</f>
        <v>2022H1</v>
      </c>
      <c r="Q3730" s="9">
        <f t="shared" si="701"/>
        <v>35.450000000000003</v>
      </c>
      <c r="R3730" s="2">
        <f t="shared" si="699"/>
        <v>40</v>
      </c>
      <c r="S3730" t="str">
        <f t="shared" si="708"/>
        <v>03 Cloudy (40%-90%)</v>
      </c>
      <c r="T3730" t="str">
        <f t="shared" si="700"/>
        <v>44685L8-9_L1CDM-MLB-CLSTU4468503 Cloudy (40%-90%)</v>
      </c>
      <c r="U3730">
        <f>IF(COUNTIF(T$2:T3729,T3730)&gt;=1,0,1)</f>
        <v>0</v>
      </c>
      <c r="V3730" s="26" t="s">
        <v>3809</v>
      </c>
      <c r="W3730" s="86">
        <f t="shared" si="702"/>
        <v>2022</v>
      </c>
      <c r="X3730" s="86" t="str">
        <f t="shared" si="703"/>
        <v>05</v>
      </c>
      <c r="Y3730" s="86" t="str">
        <f t="shared" si="704"/>
        <v>04</v>
      </c>
      <c r="Z3730" s="86" t="str">
        <f t="shared" si="705"/>
        <v>23</v>
      </c>
      <c r="AA3730" s="86" t="str">
        <f t="shared" si="706"/>
        <v>56</v>
      </c>
      <c r="AB3730" s="86" t="str">
        <f t="shared" si="707"/>
        <v>19</v>
      </c>
      <c r="AC3730" s="86" t="str">
        <f t="shared" si="709"/>
        <v>CLS_TU_679x341px_15m_L8-9_L1_20220504_40CC</v>
      </c>
      <c r="AD3730" s="41" t="s">
        <v>3810</v>
      </c>
    </row>
    <row r="3731" spans="2:30" x14ac:dyDescent="0.25">
      <c r="B3731" t="s">
        <v>3876</v>
      </c>
      <c r="C3731" t="s">
        <v>3817</v>
      </c>
      <c r="D3731" s="7" t="s">
        <v>4143</v>
      </c>
      <c r="E3731" s="2" t="b">
        <v>1</v>
      </c>
      <c r="F3731" s="2" t="s">
        <v>3814</v>
      </c>
      <c r="G3731" s="7" t="s">
        <v>370</v>
      </c>
      <c r="H3731" t="s">
        <v>88</v>
      </c>
      <c r="I3731" s="53">
        <v>44678</v>
      </c>
      <c r="J3731" s="42">
        <v>31.3</v>
      </c>
      <c r="K3731" s="2" t="s">
        <v>4253</v>
      </c>
      <c r="L3731" s="79">
        <v>57</v>
      </c>
      <c r="M3731" s="2" t="s">
        <v>4144</v>
      </c>
      <c r="N3731" s="2" t="s">
        <v>85</v>
      </c>
      <c r="O3731" s="2" t="s">
        <v>4145</v>
      </c>
      <c r="P3731" s="2" t="str">
        <f>VLOOKUP(I3731,Period!A:B,2,FALSE)</f>
        <v>2022H1</v>
      </c>
      <c r="Q3731" s="9">
        <f t="shared" si="701"/>
        <v>57</v>
      </c>
      <c r="R3731" s="2">
        <f t="shared" si="699"/>
        <v>60</v>
      </c>
      <c r="S3731" t="str">
        <f t="shared" si="708"/>
        <v>03 Cloudy (40%-90%)</v>
      </c>
      <c r="T3731" t="str">
        <f t="shared" si="700"/>
        <v>44678L8-9_L1CDM-MLB-CLSTU4467803 Cloudy (40%-90%)</v>
      </c>
      <c r="U3731">
        <f>IF(COUNTIF(T$2:T3730,T3731)&gt;=1,0,1)</f>
        <v>1</v>
      </c>
      <c r="V3731" s="26" t="s">
        <v>3809</v>
      </c>
      <c r="W3731" s="86">
        <f t="shared" si="702"/>
        <v>2022</v>
      </c>
      <c r="X3731" s="86" t="str">
        <f t="shared" si="703"/>
        <v>04</v>
      </c>
      <c r="Y3731" s="86">
        <f t="shared" si="704"/>
        <v>27</v>
      </c>
      <c r="Z3731" s="86" t="str">
        <f t="shared" si="705"/>
        <v>23</v>
      </c>
      <c r="AA3731" s="86" t="str">
        <f t="shared" si="706"/>
        <v>50</v>
      </c>
      <c r="AB3731" s="86" t="str">
        <f t="shared" si="707"/>
        <v>27</v>
      </c>
      <c r="AC3731" s="86" t="str">
        <f t="shared" si="709"/>
        <v>CLS_TU_679x341px_15m_L8-9_L1_20220427_60CC</v>
      </c>
      <c r="AD3731" s="41" t="s">
        <v>3810</v>
      </c>
    </row>
    <row r="3732" spans="2:30" x14ac:dyDescent="0.25">
      <c r="B3732" t="s">
        <v>3876</v>
      </c>
      <c r="C3732" t="s">
        <v>3817</v>
      </c>
      <c r="D3732" s="7" t="s">
        <v>4143</v>
      </c>
      <c r="E3732" s="2" t="b">
        <v>1</v>
      </c>
      <c r="F3732" s="2" t="s">
        <v>3814</v>
      </c>
      <c r="G3732" s="7" t="s">
        <v>370</v>
      </c>
      <c r="H3732" t="s">
        <v>88</v>
      </c>
      <c r="I3732" s="57">
        <v>44677</v>
      </c>
      <c r="J3732" s="56">
        <v>31.5</v>
      </c>
      <c r="K3732" s="2" t="s">
        <v>4166</v>
      </c>
      <c r="L3732" s="80">
        <v>72.8</v>
      </c>
      <c r="M3732" s="2" t="s">
        <v>4144</v>
      </c>
      <c r="N3732" s="2" t="s">
        <v>85</v>
      </c>
      <c r="O3732" s="2" t="s">
        <v>4145</v>
      </c>
      <c r="P3732" s="2" t="str">
        <f>VLOOKUP(I3732,Period!A:B,2,FALSE)</f>
        <v>2022H1</v>
      </c>
      <c r="Q3732" s="9">
        <f t="shared" si="701"/>
        <v>86.35</v>
      </c>
      <c r="R3732" s="2">
        <f t="shared" si="699"/>
        <v>90</v>
      </c>
      <c r="S3732" t="str">
        <f t="shared" si="708"/>
        <v>03 Cloudy (40%-90%)</v>
      </c>
      <c r="T3732" t="str">
        <f t="shared" si="700"/>
        <v>44677L8-9_L1CDM-MLB-CLSTU4467703 Cloudy (40%-90%)</v>
      </c>
      <c r="U3732">
        <f>IF(COUNTIF(T$2:T3731,T3732)&gt;=1,0,1)</f>
        <v>1</v>
      </c>
      <c r="V3732" s="26" t="s">
        <v>3809</v>
      </c>
      <c r="W3732" s="86">
        <f t="shared" si="702"/>
        <v>2022</v>
      </c>
      <c r="X3732" s="86" t="str">
        <f t="shared" si="703"/>
        <v>04</v>
      </c>
      <c r="Y3732" s="86">
        <f t="shared" si="704"/>
        <v>26</v>
      </c>
      <c r="Z3732" s="86" t="str">
        <f t="shared" si="705"/>
        <v>23</v>
      </c>
      <c r="AA3732" s="86" t="str">
        <f t="shared" si="706"/>
        <v>56</v>
      </c>
      <c r="AB3732" s="86" t="str">
        <f t="shared" si="707"/>
        <v>37</v>
      </c>
      <c r="AC3732" s="86" t="str">
        <f t="shared" si="709"/>
        <v>CLS_TU_679x341px_15m_L8-9_L1_20220426_90CC</v>
      </c>
      <c r="AD3732" s="41" t="s">
        <v>3810</v>
      </c>
    </row>
    <row r="3733" spans="2:30" x14ac:dyDescent="0.25">
      <c r="B3733" t="s">
        <v>3876</v>
      </c>
      <c r="C3733" t="s">
        <v>3817</v>
      </c>
      <c r="D3733" s="7" t="s">
        <v>4143</v>
      </c>
      <c r="E3733" s="2" t="b">
        <v>1</v>
      </c>
      <c r="F3733" s="2" t="s">
        <v>3814</v>
      </c>
      <c r="G3733" s="7" t="s">
        <v>370</v>
      </c>
      <c r="H3733" t="s">
        <v>88</v>
      </c>
      <c r="I3733" s="57">
        <v>44677</v>
      </c>
      <c r="J3733" s="56">
        <v>32.799999999999997</v>
      </c>
      <c r="K3733" s="2" t="s">
        <v>4167</v>
      </c>
      <c r="L3733" s="80">
        <v>99.9</v>
      </c>
      <c r="M3733" s="2" t="s">
        <v>4144</v>
      </c>
      <c r="N3733" s="2" t="s">
        <v>85</v>
      </c>
      <c r="O3733" s="2" t="s">
        <v>4145</v>
      </c>
      <c r="P3733" s="2" t="str">
        <f>VLOOKUP(I3733,Period!A:B,2,FALSE)</f>
        <v>2022H1</v>
      </c>
      <c r="Q3733" s="9">
        <f t="shared" si="701"/>
        <v>86.35</v>
      </c>
      <c r="R3733" s="2">
        <f t="shared" ref="R3733:R3769" si="710">ROUNDUP(Q3733/10,0)*10</f>
        <v>90</v>
      </c>
      <c r="S3733" t="str">
        <f t="shared" si="708"/>
        <v>03 Cloudy (40%-90%)</v>
      </c>
      <c r="T3733" t="str">
        <f t="shared" ref="T3733:T3769" si="711">CONCATENATE(I3733,B3733,C3733,H3733,I3733,S3733)</f>
        <v>44677L8-9_L1CDM-MLB-CLSTU4467703 Cloudy (40%-90%)</v>
      </c>
      <c r="U3733">
        <f>IF(COUNTIF(T$2:T3732,T3733)&gt;=1,0,1)</f>
        <v>0</v>
      </c>
      <c r="V3733" s="26" t="s">
        <v>3809</v>
      </c>
      <c r="W3733" s="86">
        <f t="shared" si="702"/>
        <v>2022</v>
      </c>
      <c r="X3733" s="86" t="str">
        <f t="shared" si="703"/>
        <v>04</v>
      </c>
      <c r="Y3733" s="86">
        <f t="shared" si="704"/>
        <v>26</v>
      </c>
      <c r="Z3733" s="86" t="str">
        <f t="shared" si="705"/>
        <v>23</v>
      </c>
      <c r="AA3733" s="86" t="str">
        <f t="shared" si="706"/>
        <v>56</v>
      </c>
      <c r="AB3733" s="86" t="str">
        <f t="shared" si="707"/>
        <v>13</v>
      </c>
      <c r="AC3733" s="86" t="str">
        <f t="shared" si="709"/>
        <v>CLS_TU_679x341px_15m_L8-9_L1_20220426_90CC</v>
      </c>
      <c r="AD3733" s="41" t="s">
        <v>3810</v>
      </c>
    </row>
    <row r="3734" spans="2:30" x14ac:dyDescent="0.25">
      <c r="B3734" t="s">
        <v>3876</v>
      </c>
      <c r="C3734" t="s">
        <v>3817</v>
      </c>
      <c r="D3734" s="7" t="s">
        <v>4143</v>
      </c>
      <c r="E3734" s="2" t="b">
        <v>1</v>
      </c>
      <c r="F3734" s="2" t="s">
        <v>3814</v>
      </c>
      <c r="G3734" s="7" t="s">
        <v>370</v>
      </c>
      <c r="H3734" t="s">
        <v>88</v>
      </c>
      <c r="I3734" s="57">
        <v>44670</v>
      </c>
      <c r="J3734" s="56">
        <v>33.4</v>
      </c>
      <c r="K3734" s="2" t="s">
        <v>4254</v>
      </c>
      <c r="L3734" s="80">
        <v>15.7</v>
      </c>
      <c r="M3734" s="2" t="s">
        <v>4144</v>
      </c>
      <c r="N3734" s="2" t="s">
        <v>85</v>
      </c>
      <c r="O3734" s="2" t="s">
        <v>4145</v>
      </c>
      <c r="P3734" s="2" t="str">
        <f>VLOOKUP(I3734,Period!A:B,2,FALSE)</f>
        <v>2022H1</v>
      </c>
      <c r="Q3734" s="9">
        <f t="shared" si="701"/>
        <v>15.7</v>
      </c>
      <c r="R3734" s="2">
        <f t="shared" si="710"/>
        <v>20</v>
      </c>
      <c r="S3734" t="str">
        <f t="shared" si="708"/>
        <v>02 Sunny (10%-30%)</v>
      </c>
      <c r="T3734" t="str">
        <f t="shared" si="711"/>
        <v>44670L8-9_L1CDM-MLB-CLSTU4467002 Sunny (10%-30%)</v>
      </c>
      <c r="U3734">
        <f>IF(COUNTIF(T$2:T3733,T3734)&gt;=1,0,1)</f>
        <v>1</v>
      </c>
      <c r="V3734" s="26" t="s">
        <v>3809</v>
      </c>
      <c r="W3734" s="86">
        <f t="shared" si="702"/>
        <v>2022</v>
      </c>
      <c r="X3734" s="86" t="str">
        <f t="shared" si="703"/>
        <v>04</v>
      </c>
      <c r="Y3734" s="86">
        <f t="shared" si="704"/>
        <v>19</v>
      </c>
      <c r="Z3734" s="86" t="str">
        <f t="shared" si="705"/>
        <v>23</v>
      </c>
      <c r="AA3734" s="86" t="str">
        <f t="shared" si="706"/>
        <v>50</v>
      </c>
      <c r="AB3734" s="86" t="str">
        <f t="shared" si="707"/>
        <v>28</v>
      </c>
      <c r="AC3734" s="86" t="str">
        <f t="shared" si="709"/>
        <v>CLS_TU_679x341px_15m_L8-9_L1_20220419_20CC</v>
      </c>
      <c r="AD3734" s="41" t="s">
        <v>3810</v>
      </c>
    </row>
    <row r="3735" spans="2:30" x14ac:dyDescent="0.25">
      <c r="B3735" t="s">
        <v>3876</v>
      </c>
      <c r="C3735" t="s">
        <v>3817</v>
      </c>
      <c r="D3735" s="7" t="s">
        <v>4143</v>
      </c>
      <c r="E3735" s="2" t="b">
        <v>1</v>
      </c>
      <c r="F3735" s="2" t="s">
        <v>3814</v>
      </c>
      <c r="G3735" s="7" t="s">
        <v>370</v>
      </c>
      <c r="H3735" t="s">
        <v>88</v>
      </c>
      <c r="I3735" s="53">
        <v>44669</v>
      </c>
      <c r="J3735" s="42">
        <v>33.6</v>
      </c>
      <c r="K3735" s="2" t="s">
        <v>4191</v>
      </c>
      <c r="L3735" s="79">
        <v>100</v>
      </c>
      <c r="M3735" s="2" t="s">
        <v>4144</v>
      </c>
      <c r="N3735" s="2" t="s">
        <v>85</v>
      </c>
      <c r="O3735" s="2" t="s">
        <v>4145</v>
      </c>
      <c r="P3735" s="2" t="str">
        <f>VLOOKUP(I3735,Period!A:B,2,FALSE)</f>
        <v>2022H1</v>
      </c>
      <c r="Q3735" s="9">
        <f t="shared" si="701"/>
        <v>100</v>
      </c>
      <c r="R3735" s="2">
        <f t="shared" si="710"/>
        <v>100</v>
      </c>
      <c r="S3735" t="str">
        <f t="shared" si="708"/>
        <v>04 Overcast (100%)</v>
      </c>
      <c r="T3735" t="str">
        <f t="shared" si="711"/>
        <v>44669L8-9_L1CDM-MLB-CLSTU4466904 Overcast (100%)</v>
      </c>
      <c r="U3735">
        <f>IF(COUNTIF(T$2:T3734,T3735)&gt;=1,0,1)</f>
        <v>1</v>
      </c>
      <c r="V3735" s="26" t="s">
        <v>3809</v>
      </c>
      <c r="W3735" s="86">
        <f t="shared" si="702"/>
        <v>2022</v>
      </c>
      <c r="X3735" s="86" t="str">
        <f t="shared" si="703"/>
        <v>04</v>
      </c>
      <c r="Y3735" s="86">
        <f t="shared" si="704"/>
        <v>18</v>
      </c>
      <c r="Z3735" s="86" t="str">
        <f t="shared" si="705"/>
        <v>23</v>
      </c>
      <c r="AA3735" s="86" t="str">
        <f t="shared" si="706"/>
        <v>56</v>
      </c>
      <c r="AB3735" s="86" t="str">
        <f t="shared" si="707"/>
        <v>42</v>
      </c>
      <c r="AC3735" s="86" t="str">
        <f t="shared" si="709"/>
        <v>CLS_TU_679x341px_15m_L8-9_L1_20220418_100CC</v>
      </c>
      <c r="AD3735" s="41" t="s">
        <v>3810</v>
      </c>
    </row>
    <row r="3736" spans="2:30" x14ac:dyDescent="0.25">
      <c r="B3736" t="s">
        <v>3876</v>
      </c>
      <c r="C3736" t="s">
        <v>3817</v>
      </c>
      <c r="D3736" s="7" t="s">
        <v>4143</v>
      </c>
      <c r="E3736" s="2" t="b">
        <v>1</v>
      </c>
      <c r="F3736" s="2" t="s">
        <v>3814</v>
      </c>
      <c r="G3736" s="7" t="s">
        <v>370</v>
      </c>
      <c r="H3736" t="s">
        <v>88</v>
      </c>
      <c r="I3736" s="53">
        <v>44669</v>
      </c>
      <c r="J3736" s="42">
        <v>34.9</v>
      </c>
      <c r="K3736" s="2" t="s">
        <v>4255</v>
      </c>
      <c r="L3736" s="79">
        <v>100</v>
      </c>
      <c r="M3736" s="2" t="s">
        <v>4144</v>
      </c>
      <c r="N3736" s="2" t="s">
        <v>85</v>
      </c>
      <c r="O3736" s="2" t="s">
        <v>4145</v>
      </c>
      <c r="P3736" s="2" t="str">
        <f>VLOOKUP(I3736,Period!A:B,2,FALSE)</f>
        <v>2022H1</v>
      </c>
      <c r="Q3736" s="9">
        <f t="shared" si="701"/>
        <v>100</v>
      </c>
      <c r="R3736" s="2">
        <f t="shared" si="710"/>
        <v>100</v>
      </c>
      <c r="S3736" t="str">
        <f t="shared" si="708"/>
        <v>04 Overcast (100%)</v>
      </c>
      <c r="T3736" t="str">
        <f t="shared" si="711"/>
        <v>44669L8-9_L1CDM-MLB-CLSTU4466904 Overcast (100%)</v>
      </c>
      <c r="U3736">
        <f>IF(COUNTIF(T$2:T3735,T3736)&gt;=1,0,1)</f>
        <v>0</v>
      </c>
      <c r="V3736" s="26" t="s">
        <v>3809</v>
      </c>
      <c r="W3736" s="86">
        <f t="shared" si="702"/>
        <v>2022</v>
      </c>
      <c r="X3736" s="86" t="str">
        <f t="shared" si="703"/>
        <v>04</v>
      </c>
      <c r="Y3736" s="86">
        <f t="shared" si="704"/>
        <v>18</v>
      </c>
      <c r="Z3736" s="86" t="str">
        <f t="shared" si="705"/>
        <v>23</v>
      </c>
      <c r="AA3736" s="86" t="str">
        <f t="shared" si="706"/>
        <v>56</v>
      </c>
      <c r="AB3736" s="86" t="str">
        <f t="shared" si="707"/>
        <v>18</v>
      </c>
      <c r="AC3736" s="86" t="str">
        <f t="shared" si="709"/>
        <v>CLS_TU_679x341px_15m_L8-9_L1_20220418_100CC</v>
      </c>
      <c r="AD3736" s="41" t="s">
        <v>3810</v>
      </c>
    </row>
    <row r="3737" spans="2:30" x14ac:dyDescent="0.25">
      <c r="B3737" t="s">
        <v>3876</v>
      </c>
      <c r="C3737" t="s">
        <v>3817</v>
      </c>
      <c r="D3737" s="7" t="s">
        <v>4143</v>
      </c>
      <c r="E3737" s="2" t="b">
        <v>1</v>
      </c>
      <c r="F3737" s="2" t="s">
        <v>3814</v>
      </c>
      <c r="G3737" s="7" t="s">
        <v>370</v>
      </c>
      <c r="H3737" t="s">
        <v>88</v>
      </c>
      <c r="I3737" s="53">
        <v>44662</v>
      </c>
      <c r="J3737" s="42">
        <v>35.5</v>
      </c>
      <c r="K3737" s="2" t="s">
        <v>4244</v>
      </c>
      <c r="L3737" s="79">
        <v>73</v>
      </c>
      <c r="M3737" s="2" t="s">
        <v>4144</v>
      </c>
      <c r="N3737" s="2" t="s">
        <v>85</v>
      </c>
      <c r="O3737" s="2" t="s">
        <v>4145</v>
      </c>
      <c r="P3737" s="2" t="str">
        <f>VLOOKUP(I3737,Period!A:B,2,FALSE)</f>
        <v>2022H1</v>
      </c>
      <c r="Q3737" s="9">
        <f t="shared" si="701"/>
        <v>73</v>
      </c>
      <c r="R3737" s="2">
        <f t="shared" si="710"/>
        <v>80</v>
      </c>
      <c r="S3737" t="str">
        <f t="shared" si="708"/>
        <v>03 Cloudy (40%-90%)</v>
      </c>
      <c r="T3737" t="str">
        <f t="shared" si="711"/>
        <v>44662L8-9_L1CDM-MLB-CLSTU4466203 Cloudy (40%-90%)</v>
      </c>
      <c r="U3737">
        <f>IF(COUNTIF(T$2:T3736,T3737)&gt;=1,0,1)</f>
        <v>1</v>
      </c>
      <c r="V3737" s="26" t="s">
        <v>3809</v>
      </c>
      <c r="W3737" s="86">
        <f t="shared" si="702"/>
        <v>2022</v>
      </c>
      <c r="X3737" s="86" t="str">
        <f t="shared" si="703"/>
        <v>04</v>
      </c>
      <c r="Y3737" s="86">
        <f t="shared" si="704"/>
        <v>11</v>
      </c>
      <c r="Z3737" s="86" t="str">
        <f t="shared" si="705"/>
        <v>23</v>
      </c>
      <c r="AA3737" s="86" t="str">
        <f t="shared" si="706"/>
        <v>50</v>
      </c>
      <c r="AB3737" s="86" t="str">
        <f t="shared" si="707"/>
        <v>31</v>
      </c>
      <c r="AC3737" s="86" t="str">
        <f t="shared" si="709"/>
        <v>CLS_TU_679x341px_15m_L8-9_L1_20220411_80CC</v>
      </c>
      <c r="AD3737" s="41" t="s">
        <v>3810</v>
      </c>
    </row>
    <row r="3738" spans="2:30" x14ac:dyDescent="0.25">
      <c r="B3738" t="s">
        <v>3876</v>
      </c>
      <c r="C3738" t="s">
        <v>3817</v>
      </c>
      <c r="D3738" s="7" t="s">
        <v>4143</v>
      </c>
      <c r="E3738" s="2" t="b">
        <v>1</v>
      </c>
      <c r="F3738" s="2" t="s">
        <v>3814</v>
      </c>
      <c r="G3738" s="7" t="s">
        <v>370</v>
      </c>
      <c r="H3738" t="s">
        <v>88</v>
      </c>
      <c r="I3738" s="57">
        <v>44661</v>
      </c>
      <c r="J3738" s="56">
        <v>35.799999999999997</v>
      </c>
      <c r="K3738" s="2" t="s">
        <v>4202</v>
      </c>
      <c r="L3738" s="80">
        <v>62</v>
      </c>
      <c r="M3738" s="2" t="s">
        <v>4144</v>
      </c>
      <c r="N3738" s="2" t="s">
        <v>85</v>
      </c>
      <c r="O3738" s="2" t="s">
        <v>4145</v>
      </c>
      <c r="P3738" s="2" t="str">
        <f>VLOOKUP(I3738,Period!A:B,2,FALSE)</f>
        <v>2022H1</v>
      </c>
      <c r="Q3738" s="9">
        <f t="shared" si="701"/>
        <v>33.85</v>
      </c>
      <c r="R3738" s="2">
        <f t="shared" si="710"/>
        <v>40</v>
      </c>
      <c r="S3738" t="str">
        <f t="shared" si="708"/>
        <v>03 Cloudy (40%-90%)</v>
      </c>
      <c r="T3738" t="str">
        <f t="shared" si="711"/>
        <v>44661L8-9_L1CDM-MLB-CLSTU4466103 Cloudy (40%-90%)</v>
      </c>
      <c r="U3738">
        <f>IF(COUNTIF(T$2:T3737,T3738)&gt;=1,0,1)</f>
        <v>1</v>
      </c>
      <c r="V3738" s="26" t="s">
        <v>3809</v>
      </c>
      <c r="W3738" s="86">
        <f t="shared" si="702"/>
        <v>2022</v>
      </c>
      <c r="X3738" s="86" t="str">
        <f t="shared" si="703"/>
        <v>04</v>
      </c>
      <c r="Y3738" s="86">
        <f t="shared" si="704"/>
        <v>10</v>
      </c>
      <c r="Z3738" s="86" t="str">
        <f t="shared" si="705"/>
        <v>23</v>
      </c>
      <c r="AA3738" s="86" t="str">
        <f t="shared" si="706"/>
        <v>56</v>
      </c>
      <c r="AB3738" s="86" t="str">
        <f t="shared" si="707"/>
        <v>46</v>
      </c>
      <c r="AC3738" s="86" t="str">
        <f t="shared" si="709"/>
        <v>CLS_TU_679x341px_15m_L8-9_L1_20220410_40CC</v>
      </c>
      <c r="AD3738" s="41" t="s">
        <v>3810</v>
      </c>
    </row>
    <row r="3739" spans="2:30" x14ac:dyDescent="0.25">
      <c r="B3739" t="s">
        <v>3876</v>
      </c>
      <c r="C3739" t="s">
        <v>3817</v>
      </c>
      <c r="D3739" s="7" t="s">
        <v>4143</v>
      </c>
      <c r="E3739" s="2" t="b">
        <v>1</v>
      </c>
      <c r="F3739" s="2" t="s">
        <v>3814</v>
      </c>
      <c r="G3739" s="7" t="s">
        <v>370</v>
      </c>
      <c r="H3739" t="s">
        <v>88</v>
      </c>
      <c r="I3739" s="57">
        <v>44661</v>
      </c>
      <c r="J3739" s="56">
        <v>37</v>
      </c>
      <c r="K3739" s="2" t="s">
        <v>4256</v>
      </c>
      <c r="L3739" s="80">
        <v>5.7</v>
      </c>
      <c r="M3739" s="2" t="s">
        <v>4144</v>
      </c>
      <c r="N3739" s="2" t="s">
        <v>85</v>
      </c>
      <c r="O3739" s="2" t="s">
        <v>4145</v>
      </c>
      <c r="P3739" s="2" t="str">
        <f>VLOOKUP(I3739,Period!A:B,2,FALSE)</f>
        <v>2022H1</v>
      </c>
      <c r="Q3739" s="9">
        <f t="shared" si="701"/>
        <v>33.85</v>
      </c>
      <c r="R3739" s="2">
        <f t="shared" si="710"/>
        <v>40</v>
      </c>
      <c r="S3739" t="str">
        <f t="shared" si="708"/>
        <v>03 Cloudy (40%-90%)</v>
      </c>
      <c r="T3739" t="str">
        <f t="shared" si="711"/>
        <v>44661L8-9_L1CDM-MLB-CLSTU4466103 Cloudy (40%-90%)</v>
      </c>
      <c r="U3739">
        <f>IF(COUNTIF(T$2:T3738,T3739)&gt;=1,0,1)</f>
        <v>0</v>
      </c>
      <c r="V3739" s="26" t="s">
        <v>3809</v>
      </c>
      <c r="W3739" s="86">
        <f t="shared" si="702"/>
        <v>2022</v>
      </c>
      <c r="X3739" s="86" t="str">
        <f t="shared" si="703"/>
        <v>04</v>
      </c>
      <c r="Y3739" s="86">
        <f t="shared" si="704"/>
        <v>10</v>
      </c>
      <c r="Z3739" s="86" t="str">
        <f t="shared" si="705"/>
        <v>23</v>
      </c>
      <c r="AA3739" s="86" t="str">
        <f t="shared" si="706"/>
        <v>56</v>
      </c>
      <c r="AB3739" s="86" t="str">
        <f t="shared" si="707"/>
        <v>22</v>
      </c>
      <c r="AC3739" s="86" t="str">
        <f t="shared" si="709"/>
        <v>CLS_TU_679x341px_15m_L8-9_L1_20220410_40CC</v>
      </c>
      <c r="AD3739" s="41" t="s">
        <v>3810</v>
      </c>
    </row>
    <row r="3740" spans="2:30" x14ac:dyDescent="0.25">
      <c r="B3740" t="s">
        <v>3876</v>
      </c>
      <c r="C3740" t="s">
        <v>3817</v>
      </c>
      <c r="D3740" s="7" t="s">
        <v>4143</v>
      </c>
      <c r="E3740" s="2" t="b">
        <v>1</v>
      </c>
      <c r="F3740" s="2" t="s">
        <v>3814</v>
      </c>
      <c r="G3740" s="7" t="s">
        <v>370</v>
      </c>
      <c r="H3740" t="s">
        <v>88</v>
      </c>
      <c r="I3740" s="57">
        <v>44654</v>
      </c>
      <c r="J3740" s="56">
        <v>37.700000000000003</v>
      </c>
      <c r="K3740" s="2" t="s">
        <v>4172</v>
      </c>
      <c r="L3740" s="80">
        <v>81.099999999999994</v>
      </c>
      <c r="M3740" s="2" t="s">
        <v>4144</v>
      </c>
      <c r="N3740" s="2" t="s">
        <v>85</v>
      </c>
      <c r="O3740" s="2" t="s">
        <v>4145</v>
      </c>
      <c r="P3740" s="2" t="str">
        <f>VLOOKUP(I3740,Period!A:B,2,FALSE)</f>
        <v>2022H1</v>
      </c>
      <c r="Q3740" s="9">
        <f t="shared" si="701"/>
        <v>81.099999999999994</v>
      </c>
      <c r="R3740" s="2">
        <f t="shared" si="710"/>
        <v>90</v>
      </c>
      <c r="S3740" t="str">
        <f t="shared" si="708"/>
        <v>03 Cloudy (40%-90%)</v>
      </c>
      <c r="T3740" t="str">
        <f t="shared" si="711"/>
        <v>44654L8-9_L1CDM-MLB-CLSTU4465403 Cloudy (40%-90%)</v>
      </c>
      <c r="U3740">
        <f>IF(COUNTIF(T$2:T3739,T3740)&gt;=1,0,1)</f>
        <v>1</v>
      </c>
      <c r="V3740" s="26" t="s">
        <v>3809</v>
      </c>
      <c r="W3740" s="86">
        <f t="shared" si="702"/>
        <v>2022</v>
      </c>
      <c r="X3740" s="86" t="str">
        <f t="shared" si="703"/>
        <v>04</v>
      </c>
      <c r="Y3740" s="86" t="str">
        <f t="shared" si="704"/>
        <v>03</v>
      </c>
      <c r="Z3740" s="86" t="str">
        <f t="shared" si="705"/>
        <v>23</v>
      </c>
      <c r="AA3740" s="86" t="str">
        <f t="shared" si="706"/>
        <v>50</v>
      </c>
      <c r="AB3740" s="86" t="str">
        <f t="shared" si="707"/>
        <v>38</v>
      </c>
      <c r="AC3740" s="86" t="str">
        <f t="shared" si="709"/>
        <v>CLS_TU_679x341px_15m_L8-9_L1_20220403_90CC</v>
      </c>
      <c r="AD3740" s="41" t="s">
        <v>3810</v>
      </c>
    </row>
    <row r="3741" spans="2:30" x14ac:dyDescent="0.25">
      <c r="B3741" t="s">
        <v>3876</v>
      </c>
      <c r="C3741" t="s">
        <v>3817</v>
      </c>
      <c r="D3741" s="7" t="s">
        <v>4143</v>
      </c>
      <c r="E3741" s="2" t="b">
        <v>1</v>
      </c>
      <c r="F3741" s="2" t="s">
        <v>3814</v>
      </c>
      <c r="G3741" s="7" t="s">
        <v>370</v>
      </c>
      <c r="H3741" t="s">
        <v>88</v>
      </c>
      <c r="I3741" s="53">
        <v>44653</v>
      </c>
      <c r="J3741" s="42">
        <v>38</v>
      </c>
      <c r="K3741" s="2" t="s">
        <v>4257</v>
      </c>
      <c r="L3741" s="79">
        <v>98.8</v>
      </c>
      <c r="M3741" s="2" t="s">
        <v>4144</v>
      </c>
      <c r="N3741" s="2" t="s">
        <v>85</v>
      </c>
      <c r="O3741" s="2" t="s">
        <v>4145</v>
      </c>
      <c r="P3741" s="2" t="str">
        <f>VLOOKUP(I3741,Period!A:B,2,FALSE)</f>
        <v>2022H1</v>
      </c>
      <c r="Q3741" s="9">
        <f t="shared" si="701"/>
        <v>72.55</v>
      </c>
      <c r="R3741" s="2">
        <f t="shared" si="710"/>
        <v>80</v>
      </c>
      <c r="S3741" t="str">
        <f t="shared" si="708"/>
        <v>03 Cloudy (40%-90%)</v>
      </c>
      <c r="T3741" t="str">
        <f t="shared" si="711"/>
        <v>44653L8-9_L1CDM-MLB-CLSTU4465303 Cloudy (40%-90%)</v>
      </c>
      <c r="U3741">
        <f>IF(COUNTIF(T$2:T3740,T3741)&gt;=1,0,1)</f>
        <v>1</v>
      </c>
      <c r="V3741" s="26" t="s">
        <v>3809</v>
      </c>
      <c r="W3741" s="86">
        <f t="shared" si="702"/>
        <v>2022</v>
      </c>
      <c r="X3741" s="86" t="str">
        <f t="shared" si="703"/>
        <v>04</v>
      </c>
      <c r="Y3741" s="86" t="str">
        <f t="shared" si="704"/>
        <v>02</v>
      </c>
      <c r="Z3741" s="86" t="str">
        <f t="shared" si="705"/>
        <v>23</v>
      </c>
      <c r="AA3741" s="86" t="str">
        <f t="shared" si="706"/>
        <v>56</v>
      </c>
      <c r="AB3741" s="86" t="str">
        <f t="shared" si="707"/>
        <v>36</v>
      </c>
      <c r="AC3741" s="86" t="str">
        <f t="shared" si="709"/>
        <v>CLS_TU_679x341px_15m_L8-9_L1_20220402_80CC</v>
      </c>
      <c r="AD3741" s="41" t="s">
        <v>3810</v>
      </c>
    </row>
    <row r="3742" spans="2:30" x14ac:dyDescent="0.25">
      <c r="B3742" t="s">
        <v>3876</v>
      </c>
      <c r="C3742" t="s">
        <v>3817</v>
      </c>
      <c r="D3742" s="7" t="s">
        <v>4143</v>
      </c>
      <c r="E3742" s="2" t="b">
        <v>1</v>
      </c>
      <c r="F3742" s="2" t="s">
        <v>3814</v>
      </c>
      <c r="G3742" s="7" t="s">
        <v>370</v>
      </c>
      <c r="H3742" t="s">
        <v>88</v>
      </c>
      <c r="I3742" s="53">
        <v>44653</v>
      </c>
      <c r="J3742" s="42">
        <v>39.200000000000003</v>
      </c>
      <c r="K3742" s="2" t="s">
        <v>4258</v>
      </c>
      <c r="L3742" s="79">
        <v>46.3</v>
      </c>
      <c r="M3742" s="2" t="s">
        <v>4144</v>
      </c>
      <c r="N3742" s="2" t="s">
        <v>85</v>
      </c>
      <c r="O3742" s="2" t="s">
        <v>4145</v>
      </c>
      <c r="P3742" s="2" t="str">
        <f>VLOOKUP(I3742,Period!A:B,2,FALSE)</f>
        <v>2022H1</v>
      </c>
      <c r="Q3742" s="9">
        <f t="shared" si="701"/>
        <v>72.55</v>
      </c>
      <c r="R3742" s="2">
        <f t="shared" si="710"/>
        <v>80</v>
      </c>
      <c r="S3742" t="str">
        <f t="shared" si="708"/>
        <v>03 Cloudy (40%-90%)</v>
      </c>
      <c r="T3742" t="str">
        <f t="shared" si="711"/>
        <v>44653L8-9_L1CDM-MLB-CLSTU4465303 Cloudy (40%-90%)</v>
      </c>
      <c r="U3742">
        <f>IF(COUNTIF(T$2:T3741,T3742)&gt;=1,0,1)</f>
        <v>0</v>
      </c>
      <c r="V3742" s="26" t="s">
        <v>3809</v>
      </c>
      <c r="W3742" s="86">
        <f t="shared" si="702"/>
        <v>2022</v>
      </c>
      <c r="X3742" s="86" t="str">
        <f t="shared" si="703"/>
        <v>04</v>
      </c>
      <c r="Y3742" s="86" t="str">
        <f t="shared" si="704"/>
        <v>02</v>
      </c>
      <c r="Z3742" s="86" t="str">
        <f t="shared" si="705"/>
        <v>23</v>
      </c>
      <c r="AA3742" s="86" t="str">
        <f t="shared" si="706"/>
        <v>56</v>
      </c>
      <c r="AB3742" s="86" t="str">
        <f t="shared" si="707"/>
        <v>12</v>
      </c>
      <c r="AC3742" s="86" t="str">
        <f t="shared" si="709"/>
        <v>CLS_TU_679x341px_15m_L8-9_L1_20220402_80CC</v>
      </c>
      <c r="AD3742" s="41" t="s">
        <v>3810</v>
      </c>
    </row>
    <row r="3743" spans="2:30" x14ac:dyDescent="0.25">
      <c r="B3743" t="s">
        <v>3876</v>
      </c>
      <c r="C3743" t="s">
        <v>3817</v>
      </c>
      <c r="D3743" s="7" t="s">
        <v>4143</v>
      </c>
      <c r="E3743" s="2" t="b">
        <v>1</v>
      </c>
      <c r="F3743" s="2" t="s">
        <v>3814</v>
      </c>
      <c r="G3743" s="7" t="s">
        <v>370</v>
      </c>
      <c r="H3743" t="s">
        <v>88</v>
      </c>
      <c r="I3743" s="53">
        <v>44646</v>
      </c>
      <c r="J3743" s="42">
        <v>39.9</v>
      </c>
      <c r="K3743" s="2" t="s">
        <v>4254</v>
      </c>
      <c r="L3743" s="79">
        <v>67.599999999999994</v>
      </c>
      <c r="M3743" s="2" t="s">
        <v>4144</v>
      </c>
      <c r="N3743" s="2" t="s">
        <v>85</v>
      </c>
      <c r="O3743" s="2" t="s">
        <v>4145</v>
      </c>
      <c r="P3743" s="2" t="str">
        <f>VLOOKUP(I3743,Period!A:B,2,FALSE)</f>
        <v>2022H1</v>
      </c>
      <c r="Q3743" s="9">
        <f t="shared" si="701"/>
        <v>67.599999999999994</v>
      </c>
      <c r="R3743" s="2">
        <f t="shared" si="710"/>
        <v>70</v>
      </c>
      <c r="S3743" t="str">
        <f t="shared" si="708"/>
        <v>03 Cloudy (40%-90%)</v>
      </c>
      <c r="T3743" t="str">
        <f t="shared" si="711"/>
        <v>44646L8-9_L1CDM-MLB-CLSTU4464603 Cloudy (40%-90%)</v>
      </c>
      <c r="U3743">
        <f>IF(COUNTIF(T$2:T3742,T3743)&gt;=1,0,1)</f>
        <v>1</v>
      </c>
      <c r="V3743" s="26" t="s">
        <v>3809</v>
      </c>
      <c r="W3743" s="86">
        <f t="shared" si="702"/>
        <v>2022</v>
      </c>
      <c r="X3743" s="86" t="str">
        <f t="shared" si="703"/>
        <v>03</v>
      </c>
      <c r="Y3743" s="86">
        <f t="shared" si="704"/>
        <v>26</v>
      </c>
      <c r="Z3743" s="86" t="str">
        <f t="shared" si="705"/>
        <v>23</v>
      </c>
      <c r="AA3743" s="86" t="str">
        <f t="shared" si="706"/>
        <v>50</v>
      </c>
      <c r="AB3743" s="86" t="str">
        <f t="shared" si="707"/>
        <v>28</v>
      </c>
      <c r="AC3743" s="86" t="str">
        <f t="shared" si="709"/>
        <v>CLS_TU_679x341px_15m_L8-9_L1_20220326_70CC</v>
      </c>
      <c r="AD3743" s="41" t="s">
        <v>3810</v>
      </c>
    </row>
    <row r="3744" spans="2:30" x14ac:dyDescent="0.25">
      <c r="B3744" t="s">
        <v>3876</v>
      </c>
      <c r="C3744" t="s">
        <v>3817</v>
      </c>
      <c r="D3744" s="7" t="s">
        <v>4143</v>
      </c>
      <c r="E3744" s="2" t="b">
        <v>1</v>
      </c>
      <c r="F3744" s="2" t="s">
        <v>3814</v>
      </c>
      <c r="G3744" s="7" t="s">
        <v>370</v>
      </c>
      <c r="H3744" t="s">
        <v>88</v>
      </c>
      <c r="I3744" s="57">
        <v>44645</v>
      </c>
      <c r="J3744" s="56">
        <v>40.200000000000003</v>
      </c>
      <c r="K3744" s="2" t="s">
        <v>4200</v>
      </c>
      <c r="L3744" s="80">
        <v>13.5</v>
      </c>
      <c r="M3744" s="2" t="s">
        <v>4144</v>
      </c>
      <c r="N3744" s="2" t="s">
        <v>85</v>
      </c>
      <c r="O3744" s="2" t="s">
        <v>4145</v>
      </c>
      <c r="P3744" s="2" t="str">
        <f>VLOOKUP(I3744,Period!A:B,2,FALSE)</f>
        <v>2022H1</v>
      </c>
      <c r="Q3744" s="9">
        <f t="shared" si="701"/>
        <v>17.649999999999999</v>
      </c>
      <c r="R3744" s="2">
        <f t="shared" si="710"/>
        <v>20</v>
      </c>
      <c r="S3744" t="str">
        <f t="shared" si="708"/>
        <v>02 Sunny (10%-30%)</v>
      </c>
      <c r="T3744" t="str">
        <f t="shared" si="711"/>
        <v>44645L8-9_L1CDM-MLB-CLSTU4464502 Sunny (10%-30%)</v>
      </c>
      <c r="U3744">
        <f>IF(COUNTIF(T$2:T3743,T3744)&gt;=1,0,1)</f>
        <v>1</v>
      </c>
      <c r="V3744" s="26" t="s">
        <v>3809</v>
      </c>
      <c r="W3744" s="86">
        <f t="shared" si="702"/>
        <v>2022</v>
      </c>
      <c r="X3744" s="86" t="str">
        <f t="shared" si="703"/>
        <v>03</v>
      </c>
      <c r="Y3744" s="86">
        <f t="shared" si="704"/>
        <v>25</v>
      </c>
      <c r="Z3744" s="86" t="str">
        <f t="shared" si="705"/>
        <v>23</v>
      </c>
      <c r="AA3744" s="86" t="str">
        <f t="shared" si="706"/>
        <v>56</v>
      </c>
      <c r="AB3744" s="86" t="str">
        <f t="shared" si="707"/>
        <v>49</v>
      </c>
      <c r="AC3744" s="86" t="str">
        <f t="shared" si="709"/>
        <v>CLS_TU_679x341px_15m_L8-9_L1_20220325_20CC</v>
      </c>
      <c r="AD3744" s="41" t="s">
        <v>3810</v>
      </c>
    </row>
    <row r="3745" spans="2:30" x14ac:dyDescent="0.25">
      <c r="B3745" t="s">
        <v>3876</v>
      </c>
      <c r="C3745" t="s">
        <v>3817</v>
      </c>
      <c r="D3745" s="7" t="s">
        <v>4143</v>
      </c>
      <c r="E3745" s="2" t="b">
        <v>1</v>
      </c>
      <c r="F3745" s="2" t="s">
        <v>3814</v>
      </c>
      <c r="G3745" s="7" t="s">
        <v>370</v>
      </c>
      <c r="H3745" t="s">
        <v>88</v>
      </c>
      <c r="I3745" s="57">
        <v>44645</v>
      </c>
      <c r="J3745" s="56">
        <v>41.3</v>
      </c>
      <c r="K3745" s="2" t="s">
        <v>4249</v>
      </c>
      <c r="L3745" s="80">
        <v>21.8</v>
      </c>
      <c r="M3745" s="2" t="s">
        <v>4144</v>
      </c>
      <c r="N3745" s="2" t="s">
        <v>85</v>
      </c>
      <c r="O3745" s="2" t="s">
        <v>4145</v>
      </c>
      <c r="P3745" s="2" t="str">
        <f>VLOOKUP(I3745,Period!A:B,2,FALSE)</f>
        <v>2022H1</v>
      </c>
      <c r="Q3745" s="9">
        <f t="shared" si="701"/>
        <v>17.649999999999999</v>
      </c>
      <c r="R3745" s="2">
        <f t="shared" si="710"/>
        <v>20</v>
      </c>
      <c r="S3745" t="str">
        <f t="shared" si="708"/>
        <v>02 Sunny (10%-30%)</v>
      </c>
      <c r="T3745" t="str">
        <f t="shared" si="711"/>
        <v>44645L8-9_L1CDM-MLB-CLSTU4464502 Sunny (10%-30%)</v>
      </c>
      <c r="U3745">
        <f>IF(COUNTIF(T$2:T3744,T3745)&gt;=1,0,1)</f>
        <v>0</v>
      </c>
      <c r="V3745" s="26" t="s">
        <v>3809</v>
      </c>
      <c r="W3745" s="86">
        <f t="shared" si="702"/>
        <v>2022</v>
      </c>
      <c r="X3745" s="86" t="str">
        <f t="shared" si="703"/>
        <v>03</v>
      </c>
      <c r="Y3745" s="86">
        <f t="shared" si="704"/>
        <v>25</v>
      </c>
      <c r="Z3745" s="86" t="str">
        <f t="shared" si="705"/>
        <v>23</v>
      </c>
      <c r="AA3745" s="86" t="str">
        <f t="shared" si="706"/>
        <v>56</v>
      </c>
      <c r="AB3745" s="86" t="str">
        <f t="shared" si="707"/>
        <v>25</v>
      </c>
      <c r="AC3745" s="86" t="str">
        <f t="shared" si="709"/>
        <v>CLS_TU_679x341px_15m_L8-9_L1_20220325_20CC</v>
      </c>
      <c r="AD3745" s="41" t="s">
        <v>3810</v>
      </c>
    </row>
    <row r="3746" spans="2:30" x14ac:dyDescent="0.25">
      <c r="B3746" t="s">
        <v>3876</v>
      </c>
      <c r="C3746" t="s">
        <v>3817</v>
      </c>
      <c r="D3746" s="7" t="s">
        <v>4143</v>
      </c>
      <c r="E3746" s="2" t="b">
        <v>1</v>
      </c>
      <c r="F3746" s="2" t="s">
        <v>3814</v>
      </c>
      <c r="G3746" s="7" t="s">
        <v>370</v>
      </c>
      <c r="H3746" t="s">
        <v>88</v>
      </c>
      <c r="I3746" s="53">
        <v>44637</v>
      </c>
      <c r="J3746" s="42">
        <v>42.3</v>
      </c>
      <c r="K3746" s="2" t="s">
        <v>4202</v>
      </c>
      <c r="L3746" s="79">
        <v>14.6</v>
      </c>
      <c r="M3746" s="2" t="s">
        <v>4144</v>
      </c>
      <c r="N3746" s="2" t="s">
        <v>85</v>
      </c>
      <c r="O3746" s="2" t="s">
        <v>4145</v>
      </c>
      <c r="P3746" s="2" t="str">
        <f>VLOOKUP(I3746,Period!A:B,2,FALSE)</f>
        <v>2022H1</v>
      </c>
      <c r="Q3746" s="9">
        <f t="shared" si="701"/>
        <v>7.7</v>
      </c>
      <c r="R3746" s="2">
        <f t="shared" si="710"/>
        <v>10</v>
      </c>
      <c r="S3746" t="str">
        <f t="shared" si="708"/>
        <v>02 Sunny (10%-30%)</v>
      </c>
      <c r="T3746" t="str">
        <f t="shared" si="711"/>
        <v>44637L8-9_L1CDM-MLB-CLSTU4463702 Sunny (10%-30%)</v>
      </c>
      <c r="U3746">
        <f>IF(COUNTIF(T$2:T3745,T3746)&gt;=1,0,1)</f>
        <v>1</v>
      </c>
      <c r="V3746" s="26" t="s">
        <v>3809</v>
      </c>
      <c r="W3746" s="86">
        <f t="shared" si="702"/>
        <v>2022</v>
      </c>
      <c r="X3746" s="86" t="str">
        <f t="shared" si="703"/>
        <v>03</v>
      </c>
      <c r="Y3746" s="86">
        <f t="shared" si="704"/>
        <v>17</v>
      </c>
      <c r="Z3746" s="86" t="str">
        <f t="shared" si="705"/>
        <v>23</v>
      </c>
      <c r="AA3746" s="86" t="str">
        <f t="shared" si="706"/>
        <v>56</v>
      </c>
      <c r="AB3746" s="86" t="str">
        <f t="shared" si="707"/>
        <v>46</v>
      </c>
      <c r="AC3746" s="86" t="str">
        <f t="shared" si="709"/>
        <v>CLS_TU_679x341px_15m_L8-9_L1_20220317_10CC</v>
      </c>
      <c r="AD3746" s="41" t="s">
        <v>3810</v>
      </c>
    </row>
    <row r="3747" spans="2:30" x14ac:dyDescent="0.25">
      <c r="B3747" t="s">
        <v>3876</v>
      </c>
      <c r="C3747" t="s">
        <v>3817</v>
      </c>
      <c r="D3747" s="7" t="s">
        <v>4143</v>
      </c>
      <c r="E3747" s="2" t="b">
        <v>1</v>
      </c>
      <c r="F3747" s="2" t="s">
        <v>3814</v>
      </c>
      <c r="G3747" s="7" t="s">
        <v>370</v>
      </c>
      <c r="H3747" t="s">
        <v>88</v>
      </c>
      <c r="I3747" s="53">
        <v>44637</v>
      </c>
      <c r="J3747" s="42">
        <v>43.4</v>
      </c>
      <c r="K3747" s="2" t="s">
        <v>4256</v>
      </c>
      <c r="L3747" s="79">
        <v>0.8</v>
      </c>
      <c r="M3747" s="2" t="s">
        <v>4144</v>
      </c>
      <c r="N3747" s="2" t="s">
        <v>85</v>
      </c>
      <c r="O3747" s="2" t="s">
        <v>4145</v>
      </c>
      <c r="P3747" s="2" t="str">
        <f>VLOOKUP(I3747,Period!A:B,2,FALSE)</f>
        <v>2022H1</v>
      </c>
      <c r="Q3747" s="9">
        <f t="shared" si="701"/>
        <v>7.7</v>
      </c>
      <c r="R3747" s="2">
        <f t="shared" si="710"/>
        <v>10</v>
      </c>
      <c r="S3747" t="str">
        <f t="shared" si="708"/>
        <v>02 Sunny (10%-30%)</v>
      </c>
      <c r="T3747" t="str">
        <f t="shared" si="711"/>
        <v>44637L8-9_L1CDM-MLB-CLSTU4463702 Sunny (10%-30%)</v>
      </c>
      <c r="U3747">
        <f>IF(COUNTIF(T$2:T3746,T3747)&gt;=1,0,1)</f>
        <v>0</v>
      </c>
      <c r="V3747" s="26" t="s">
        <v>3809</v>
      </c>
      <c r="W3747" s="86">
        <f t="shared" si="702"/>
        <v>2022</v>
      </c>
      <c r="X3747" s="86" t="str">
        <f t="shared" si="703"/>
        <v>03</v>
      </c>
      <c r="Y3747" s="86">
        <f t="shared" si="704"/>
        <v>17</v>
      </c>
      <c r="Z3747" s="86" t="str">
        <f t="shared" si="705"/>
        <v>23</v>
      </c>
      <c r="AA3747" s="86" t="str">
        <f t="shared" si="706"/>
        <v>56</v>
      </c>
      <c r="AB3747" s="86" t="str">
        <f t="shared" si="707"/>
        <v>22</v>
      </c>
      <c r="AC3747" s="86" t="str">
        <f t="shared" si="709"/>
        <v>CLS_TU_679x341px_15m_L8-9_L1_20220317_10CC</v>
      </c>
      <c r="AD3747" s="41" t="s">
        <v>3810</v>
      </c>
    </row>
    <row r="3748" spans="2:30" x14ac:dyDescent="0.25">
      <c r="B3748" t="s">
        <v>3876</v>
      </c>
      <c r="C3748" t="s">
        <v>3817</v>
      </c>
      <c r="D3748" s="7" t="s">
        <v>4143</v>
      </c>
      <c r="E3748" s="2" t="b">
        <v>1</v>
      </c>
      <c r="F3748" s="2" t="s">
        <v>3814</v>
      </c>
      <c r="G3748" s="7" t="s">
        <v>370</v>
      </c>
      <c r="H3748" t="s">
        <v>88</v>
      </c>
      <c r="I3748" s="53">
        <v>44630</v>
      </c>
      <c r="J3748" s="42">
        <v>44.1</v>
      </c>
      <c r="K3748" s="2" t="s">
        <v>4181</v>
      </c>
      <c r="L3748" s="79">
        <v>2.2000000000000002</v>
      </c>
      <c r="M3748" s="2" t="s">
        <v>4144</v>
      </c>
      <c r="N3748" s="2" t="s">
        <v>85</v>
      </c>
      <c r="O3748" s="2" t="s">
        <v>4145</v>
      </c>
      <c r="P3748" s="2" t="str">
        <f>VLOOKUP(I3748,Period!A:B,2,FALSE)</f>
        <v>2022H1</v>
      </c>
      <c r="Q3748" s="9">
        <f t="shared" si="701"/>
        <v>2.2000000000000002</v>
      </c>
      <c r="R3748" s="2">
        <f t="shared" si="710"/>
        <v>10</v>
      </c>
      <c r="S3748" t="str">
        <f t="shared" si="708"/>
        <v>02 Sunny (10%-30%)</v>
      </c>
      <c r="T3748" t="str">
        <f t="shared" si="711"/>
        <v>44630L8-9_L1CDM-MLB-CLSTU4463002 Sunny (10%-30%)</v>
      </c>
      <c r="U3748">
        <f>IF(COUNTIF(T$2:T3747,T3748)&gt;=1,0,1)</f>
        <v>1</v>
      </c>
      <c r="V3748" s="26" t="s">
        <v>3809</v>
      </c>
      <c r="W3748" s="86">
        <f t="shared" si="702"/>
        <v>2022</v>
      </c>
      <c r="X3748" s="86" t="str">
        <f t="shared" si="703"/>
        <v>03</v>
      </c>
      <c r="Y3748" s="86">
        <f t="shared" si="704"/>
        <v>10</v>
      </c>
      <c r="Z3748" s="86" t="str">
        <f t="shared" si="705"/>
        <v>23</v>
      </c>
      <c r="AA3748" s="86" t="str">
        <f t="shared" si="706"/>
        <v>50</v>
      </c>
      <c r="AB3748" s="86" t="str">
        <f t="shared" si="707"/>
        <v>40</v>
      </c>
      <c r="AC3748" s="86" t="str">
        <f t="shared" si="709"/>
        <v>CLS_TU_679x341px_15m_L8-9_L1_20220310_10CC</v>
      </c>
      <c r="AD3748" s="41" t="s">
        <v>3810</v>
      </c>
    </row>
    <row r="3749" spans="2:30" x14ac:dyDescent="0.25">
      <c r="B3749" t="s">
        <v>3876</v>
      </c>
      <c r="C3749" t="s">
        <v>3817</v>
      </c>
      <c r="D3749" s="7" t="s">
        <v>4143</v>
      </c>
      <c r="E3749" s="2" t="b">
        <v>1</v>
      </c>
      <c r="F3749" s="2" t="s">
        <v>3814</v>
      </c>
      <c r="G3749" s="7" t="s">
        <v>370</v>
      </c>
      <c r="H3749" t="s">
        <v>88</v>
      </c>
      <c r="I3749" s="57">
        <v>44629</v>
      </c>
      <c r="J3749" s="56">
        <v>44.4</v>
      </c>
      <c r="K3749" s="2" t="s">
        <v>4184</v>
      </c>
      <c r="L3749" s="80">
        <v>34.799999999999997</v>
      </c>
      <c r="M3749" s="2" t="s">
        <v>4144</v>
      </c>
      <c r="N3749" s="2" t="s">
        <v>85</v>
      </c>
      <c r="O3749" s="2" t="s">
        <v>4145</v>
      </c>
      <c r="P3749" s="2" t="str">
        <f>VLOOKUP(I3749,Period!A:B,2,FALSE)</f>
        <v>2022H1</v>
      </c>
      <c r="Q3749" s="9">
        <f t="shared" si="701"/>
        <v>30</v>
      </c>
      <c r="R3749" s="2">
        <f t="shared" si="710"/>
        <v>30</v>
      </c>
      <c r="S3749" t="str">
        <f t="shared" si="708"/>
        <v>02 Sunny (10%-30%)</v>
      </c>
      <c r="T3749" t="str">
        <f t="shared" si="711"/>
        <v>44629L8-9_L1CDM-MLB-CLSTU4462902 Sunny (10%-30%)</v>
      </c>
      <c r="U3749">
        <f>IF(COUNTIF(T$2:T3748,T3749)&gt;=1,0,1)</f>
        <v>1</v>
      </c>
      <c r="V3749" s="26" t="s">
        <v>3809</v>
      </c>
      <c r="W3749" s="86">
        <f t="shared" si="702"/>
        <v>2022</v>
      </c>
      <c r="X3749" s="86" t="str">
        <f t="shared" si="703"/>
        <v>03</v>
      </c>
      <c r="Y3749" s="86" t="str">
        <f t="shared" si="704"/>
        <v>09</v>
      </c>
      <c r="Z3749" s="86" t="str">
        <f t="shared" si="705"/>
        <v>23</v>
      </c>
      <c r="AA3749" s="86" t="str">
        <f t="shared" si="706"/>
        <v>56</v>
      </c>
      <c r="AB3749" s="86" t="str">
        <f t="shared" si="707"/>
        <v>54</v>
      </c>
      <c r="AC3749" s="86" t="str">
        <f t="shared" si="709"/>
        <v>CLS_TU_679x341px_15m_L8-9_L1_20220309_30CC</v>
      </c>
      <c r="AD3749" s="41" t="s">
        <v>3810</v>
      </c>
    </row>
    <row r="3750" spans="2:30" x14ac:dyDescent="0.25">
      <c r="B3750" t="s">
        <v>3876</v>
      </c>
      <c r="C3750" t="s">
        <v>3817</v>
      </c>
      <c r="D3750" s="7" t="s">
        <v>4143</v>
      </c>
      <c r="E3750" s="2" t="b">
        <v>1</v>
      </c>
      <c r="F3750" s="2" t="s">
        <v>3814</v>
      </c>
      <c r="G3750" s="7" t="s">
        <v>370</v>
      </c>
      <c r="H3750" t="s">
        <v>88</v>
      </c>
      <c r="I3750" s="57">
        <v>44629</v>
      </c>
      <c r="J3750" s="56">
        <v>45.4</v>
      </c>
      <c r="K3750" s="2" t="s">
        <v>4185</v>
      </c>
      <c r="L3750" s="80">
        <v>25.2</v>
      </c>
      <c r="M3750" s="2" t="s">
        <v>4144</v>
      </c>
      <c r="N3750" s="2" t="s">
        <v>85</v>
      </c>
      <c r="O3750" s="2" t="s">
        <v>4145</v>
      </c>
      <c r="P3750" s="2" t="str">
        <f>VLOOKUP(I3750,Period!A:B,2,FALSE)</f>
        <v>2022H1</v>
      </c>
      <c r="Q3750" s="9">
        <f t="shared" si="701"/>
        <v>30</v>
      </c>
      <c r="R3750" s="2">
        <f t="shared" si="710"/>
        <v>30</v>
      </c>
      <c r="S3750" t="str">
        <f t="shared" si="708"/>
        <v>02 Sunny (10%-30%)</v>
      </c>
      <c r="T3750" t="str">
        <f t="shared" si="711"/>
        <v>44629L8-9_L1CDM-MLB-CLSTU4462902 Sunny (10%-30%)</v>
      </c>
      <c r="U3750">
        <f>IF(COUNTIF(T$2:T3749,T3750)&gt;=1,0,1)</f>
        <v>0</v>
      </c>
      <c r="V3750" s="26" t="s">
        <v>3809</v>
      </c>
      <c r="W3750" s="86">
        <f t="shared" si="702"/>
        <v>2022</v>
      </c>
      <c r="X3750" s="86" t="str">
        <f t="shared" si="703"/>
        <v>03</v>
      </c>
      <c r="Y3750" s="86" t="str">
        <f t="shared" si="704"/>
        <v>09</v>
      </c>
      <c r="Z3750" s="86" t="str">
        <f t="shared" si="705"/>
        <v>23</v>
      </c>
      <c r="AA3750" s="86" t="str">
        <f t="shared" si="706"/>
        <v>56</v>
      </c>
      <c r="AB3750" s="86" t="str">
        <f t="shared" si="707"/>
        <v>30</v>
      </c>
      <c r="AC3750" s="86" t="str">
        <f t="shared" si="709"/>
        <v>CLS_TU_679x341px_15m_L8-9_L1_20220309_30CC</v>
      </c>
      <c r="AD3750" s="41" t="s">
        <v>3810</v>
      </c>
    </row>
    <row r="3751" spans="2:30" x14ac:dyDescent="0.25">
      <c r="B3751" t="s">
        <v>3876</v>
      </c>
      <c r="C3751" t="s">
        <v>3817</v>
      </c>
      <c r="D3751" s="7" t="s">
        <v>4143</v>
      </c>
      <c r="E3751" s="2" t="b">
        <v>1</v>
      </c>
      <c r="F3751" s="2" t="s">
        <v>3814</v>
      </c>
      <c r="G3751" s="7" t="s">
        <v>370</v>
      </c>
      <c r="H3751" t="s">
        <v>88</v>
      </c>
      <c r="I3751" s="57">
        <v>44622</v>
      </c>
      <c r="J3751" s="56">
        <v>46.2</v>
      </c>
      <c r="K3751" s="2" t="s">
        <v>4259</v>
      </c>
      <c r="L3751" s="80">
        <v>90.5</v>
      </c>
      <c r="M3751" s="2" t="s">
        <v>4144</v>
      </c>
      <c r="N3751" s="2" t="s">
        <v>85</v>
      </c>
      <c r="O3751" s="2" t="s">
        <v>4145</v>
      </c>
      <c r="P3751" s="2" t="str">
        <f>VLOOKUP(I3751,Period!A:B,2,FALSE)</f>
        <v>2022H1</v>
      </c>
      <c r="Q3751" s="9">
        <f t="shared" si="701"/>
        <v>90.5</v>
      </c>
      <c r="R3751" s="2">
        <f t="shared" si="710"/>
        <v>100</v>
      </c>
      <c r="S3751" t="str">
        <f t="shared" si="708"/>
        <v>04 Overcast (100%)</v>
      </c>
      <c r="T3751" t="str">
        <f t="shared" si="711"/>
        <v>44622L8-9_L1CDM-MLB-CLSTU4462204 Overcast (100%)</v>
      </c>
      <c r="U3751">
        <f>IF(COUNTIF(T$2:T3750,T3751)&gt;=1,0,1)</f>
        <v>1</v>
      </c>
      <c r="V3751" s="26" t="s">
        <v>3809</v>
      </c>
      <c r="W3751" s="86">
        <f t="shared" si="702"/>
        <v>2022</v>
      </c>
      <c r="X3751" s="86" t="str">
        <f t="shared" si="703"/>
        <v>03</v>
      </c>
      <c r="Y3751" s="86" t="str">
        <f t="shared" si="704"/>
        <v>02</v>
      </c>
      <c r="Z3751" s="86" t="str">
        <f t="shared" si="705"/>
        <v>23</v>
      </c>
      <c r="AA3751" s="86" t="str">
        <f t="shared" si="706"/>
        <v>50</v>
      </c>
      <c r="AB3751" s="86" t="str">
        <f t="shared" si="707"/>
        <v>42</v>
      </c>
      <c r="AC3751" s="86" t="str">
        <f t="shared" si="709"/>
        <v>CLS_TU_679x341px_15m_L8-9_L1_20220302_100CC</v>
      </c>
      <c r="AD3751" s="41" t="s">
        <v>3810</v>
      </c>
    </row>
    <row r="3752" spans="2:30" x14ac:dyDescent="0.25">
      <c r="B3752" t="s">
        <v>3876</v>
      </c>
      <c r="C3752" t="s">
        <v>3817</v>
      </c>
      <c r="D3752" s="7" t="s">
        <v>4143</v>
      </c>
      <c r="E3752" s="2" t="b">
        <v>1</v>
      </c>
      <c r="F3752" s="2" t="s">
        <v>3814</v>
      </c>
      <c r="G3752" s="7" t="s">
        <v>370</v>
      </c>
      <c r="H3752" t="s">
        <v>88</v>
      </c>
      <c r="I3752" s="53">
        <v>44621</v>
      </c>
      <c r="J3752" s="42">
        <v>46.4</v>
      </c>
      <c r="K3752" s="2" t="s">
        <v>4208</v>
      </c>
      <c r="L3752" s="79">
        <v>98.5</v>
      </c>
      <c r="M3752" s="2" t="s">
        <v>4144</v>
      </c>
      <c r="N3752" s="2" t="s">
        <v>85</v>
      </c>
      <c r="O3752" s="2" t="s">
        <v>4145</v>
      </c>
      <c r="P3752" s="2" t="str">
        <f>VLOOKUP(I3752,Period!A:B,2,FALSE)</f>
        <v>2022H1</v>
      </c>
      <c r="Q3752" s="9">
        <f t="shared" si="701"/>
        <v>97.25</v>
      </c>
      <c r="R3752" s="2">
        <f t="shared" si="710"/>
        <v>100</v>
      </c>
      <c r="S3752" t="str">
        <f t="shared" si="708"/>
        <v>04 Overcast (100%)</v>
      </c>
      <c r="T3752" t="str">
        <f t="shared" si="711"/>
        <v>44621L8-9_L1CDM-MLB-CLSTU4462104 Overcast (100%)</v>
      </c>
      <c r="U3752">
        <f>IF(COUNTIF(T$2:T3751,T3752)&gt;=1,0,1)</f>
        <v>1</v>
      </c>
      <c r="V3752" s="26" t="s">
        <v>3809</v>
      </c>
      <c r="W3752" s="86">
        <f t="shared" si="702"/>
        <v>2022</v>
      </c>
      <c r="X3752" s="86" t="str">
        <f t="shared" si="703"/>
        <v>03</v>
      </c>
      <c r="Y3752" s="86" t="str">
        <f t="shared" si="704"/>
        <v>01</v>
      </c>
      <c r="Z3752" s="86" t="str">
        <f t="shared" si="705"/>
        <v>23</v>
      </c>
      <c r="AA3752" s="86" t="str">
        <f t="shared" si="706"/>
        <v>56</v>
      </c>
      <c r="AB3752" s="86" t="str">
        <f t="shared" si="707"/>
        <v>53</v>
      </c>
      <c r="AC3752" s="86" t="str">
        <f t="shared" si="709"/>
        <v>CLS_TU_679x341px_15m_L8-9_L1_20220301_100CC</v>
      </c>
      <c r="AD3752" s="41" t="s">
        <v>3810</v>
      </c>
    </row>
    <row r="3753" spans="2:30" x14ac:dyDescent="0.25">
      <c r="B3753" t="s">
        <v>3876</v>
      </c>
      <c r="C3753" t="s">
        <v>3817</v>
      </c>
      <c r="D3753" s="7" t="s">
        <v>4143</v>
      </c>
      <c r="E3753" s="2" t="b">
        <v>1</v>
      </c>
      <c r="F3753" s="2" t="s">
        <v>3814</v>
      </c>
      <c r="G3753" s="7" t="s">
        <v>370</v>
      </c>
      <c r="H3753" t="s">
        <v>88</v>
      </c>
      <c r="I3753" s="53">
        <v>44621</v>
      </c>
      <c r="J3753" s="42">
        <v>47.4</v>
      </c>
      <c r="K3753" s="2" t="s">
        <v>4246</v>
      </c>
      <c r="L3753" s="79">
        <v>96</v>
      </c>
      <c r="M3753" s="2" t="s">
        <v>4144</v>
      </c>
      <c r="N3753" s="2" t="s">
        <v>85</v>
      </c>
      <c r="O3753" s="2" t="s">
        <v>4145</v>
      </c>
      <c r="P3753" s="2" t="str">
        <f>VLOOKUP(I3753,Period!A:B,2,FALSE)</f>
        <v>2022H1</v>
      </c>
      <c r="Q3753" s="9">
        <f t="shared" si="701"/>
        <v>97.25</v>
      </c>
      <c r="R3753" s="2">
        <f t="shared" si="710"/>
        <v>100</v>
      </c>
      <c r="S3753" t="str">
        <f t="shared" si="708"/>
        <v>04 Overcast (100%)</v>
      </c>
      <c r="T3753" t="str">
        <f t="shared" si="711"/>
        <v>44621L8-9_L1CDM-MLB-CLSTU4462104 Overcast (100%)</v>
      </c>
      <c r="U3753">
        <f>IF(COUNTIF(T$2:T3752,T3753)&gt;=1,0,1)</f>
        <v>0</v>
      </c>
      <c r="V3753" s="26" t="s">
        <v>3809</v>
      </c>
      <c r="W3753" s="86">
        <f t="shared" si="702"/>
        <v>2022</v>
      </c>
      <c r="X3753" s="86" t="str">
        <f t="shared" si="703"/>
        <v>03</v>
      </c>
      <c r="Y3753" s="86" t="str">
        <f t="shared" si="704"/>
        <v>01</v>
      </c>
      <c r="Z3753" s="86" t="str">
        <f t="shared" si="705"/>
        <v>23</v>
      </c>
      <c r="AA3753" s="86" t="str">
        <f t="shared" si="706"/>
        <v>56</v>
      </c>
      <c r="AB3753" s="86" t="str">
        <f t="shared" si="707"/>
        <v>29</v>
      </c>
      <c r="AC3753" s="86" t="str">
        <f t="shared" si="709"/>
        <v>CLS_TU_679x341px_15m_L8-9_L1_20220301_100CC</v>
      </c>
      <c r="AD3753" s="41" t="s">
        <v>3810</v>
      </c>
    </row>
    <row r="3754" spans="2:30" x14ac:dyDescent="0.25">
      <c r="B3754" t="s">
        <v>3876</v>
      </c>
      <c r="C3754" t="s">
        <v>3817</v>
      </c>
      <c r="D3754" s="7" t="s">
        <v>4143</v>
      </c>
      <c r="E3754" s="2" t="b">
        <v>1</v>
      </c>
      <c r="F3754" s="2" t="s">
        <v>3814</v>
      </c>
      <c r="G3754" s="7" t="s">
        <v>370</v>
      </c>
      <c r="H3754" t="s">
        <v>88</v>
      </c>
      <c r="I3754" s="53">
        <v>44614</v>
      </c>
      <c r="J3754" s="42">
        <v>48.1</v>
      </c>
      <c r="K3754" s="2" t="s">
        <v>4260</v>
      </c>
      <c r="L3754" s="79">
        <v>61.4</v>
      </c>
      <c r="M3754" s="2" t="s">
        <v>4144</v>
      </c>
      <c r="N3754" s="2" t="s">
        <v>85</v>
      </c>
      <c r="O3754" s="2" t="s">
        <v>4145</v>
      </c>
      <c r="P3754" s="2" t="str">
        <f>VLOOKUP(I3754,Period!A:B,2,FALSE)</f>
        <v>2022H1</v>
      </c>
      <c r="Q3754" s="9">
        <f t="shared" si="701"/>
        <v>61.4</v>
      </c>
      <c r="R3754" s="2">
        <f t="shared" si="710"/>
        <v>70</v>
      </c>
      <c r="S3754" t="str">
        <f t="shared" si="708"/>
        <v>03 Cloudy (40%-90%)</v>
      </c>
      <c r="T3754" t="str">
        <f t="shared" si="711"/>
        <v>44614L8-9_L1CDM-MLB-CLSTU4461403 Cloudy (40%-90%)</v>
      </c>
      <c r="U3754">
        <f>IF(COUNTIF(T$2:T3753,T3754)&gt;=1,0,1)</f>
        <v>1</v>
      </c>
      <c r="V3754" s="26" t="s">
        <v>3809</v>
      </c>
      <c r="W3754" s="86">
        <f t="shared" si="702"/>
        <v>2022</v>
      </c>
      <c r="X3754" s="86" t="str">
        <f t="shared" si="703"/>
        <v>02</v>
      </c>
      <c r="Y3754" s="86">
        <f t="shared" si="704"/>
        <v>22</v>
      </c>
      <c r="Z3754" s="86" t="str">
        <f t="shared" si="705"/>
        <v>23</v>
      </c>
      <c r="AA3754" s="86" t="str">
        <f t="shared" si="706"/>
        <v>50</v>
      </c>
      <c r="AB3754" s="86" t="str">
        <f t="shared" si="707"/>
        <v>43</v>
      </c>
      <c r="AC3754" s="86" t="str">
        <f t="shared" si="709"/>
        <v>CLS_TU_679x341px_15m_L8-9_L1_20220222_70CC</v>
      </c>
      <c r="AD3754" s="41" t="s">
        <v>3810</v>
      </c>
    </row>
    <row r="3755" spans="2:30" x14ac:dyDescent="0.25">
      <c r="B3755" t="s">
        <v>3876</v>
      </c>
      <c r="C3755" t="s">
        <v>3817</v>
      </c>
      <c r="D3755" s="7" t="s">
        <v>4143</v>
      </c>
      <c r="E3755" s="2" t="b">
        <v>1</v>
      </c>
      <c r="F3755" s="2" t="s">
        <v>3814</v>
      </c>
      <c r="G3755" s="7" t="s">
        <v>370</v>
      </c>
      <c r="H3755" t="s">
        <v>88</v>
      </c>
      <c r="I3755" s="57">
        <v>44613</v>
      </c>
      <c r="J3755" s="56">
        <v>48.3</v>
      </c>
      <c r="K3755" s="2" t="s">
        <v>4261</v>
      </c>
      <c r="L3755" s="80">
        <v>27</v>
      </c>
      <c r="M3755" s="2" t="s">
        <v>4144</v>
      </c>
      <c r="N3755" s="2" t="s">
        <v>85</v>
      </c>
      <c r="O3755" s="2" t="s">
        <v>4145</v>
      </c>
      <c r="P3755" s="2" t="str">
        <f>VLOOKUP(I3755,Period!A:B,2,FALSE)</f>
        <v>2022H1</v>
      </c>
      <c r="Q3755" s="9">
        <f t="shared" si="701"/>
        <v>43.9</v>
      </c>
      <c r="R3755" s="2">
        <f t="shared" si="710"/>
        <v>50</v>
      </c>
      <c r="S3755" t="str">
        <f t="shared" si="708"/>
        <v>03 Cloudy (40%-90%)</v>
      </c>
      <c r="T3755" t="str">
        <f t="shared" si="711"/>
        <v>44613L8-9_L1CDM-MLB-CLSTU4461303 Cloudy (40%-90%)</v>
      </c>
      <c r="U3755">
        <f>IF(COUNTIF(T$2:T3754,T3755)&gt;=1,0,1)</f>
        <v>1</v>
      </c>
      <c r="V3755" s="26" t="s">
        <v>3809</v>
      </c>
      <c r="W3755" s="86">
        <f t="shared" si="702"/>
        <v>2022</v>
      </c>
      <c r="X3755" s="86" t="str">
        <f t="shared" si="703"/>
        <v>02</v>
      </c>
      <c r="Y3755" s="86">
        <f t="shared" si="704"/>
        <v>21</v>
      </c>
      <c r="Z3755" s="86" t="str">
        <f t="shared" si="705"/>
        <v>23</v>
      </c>
      <c r="AA3755" s="86" t="str">
        <f t="shared" si="706"/>
        <v>57</v>
      </c>
      <c r="AB3755" s="86" t="str">
        <f t="shared" si="707"/>
        <v>00</v>
      </c>
      <c r="AC3755" s="86" t="str">
        <f t="shared" si="709"/>
        <v>CLS_TU_679x341px_15m_L8-9_L1_20220221_50CC</v>
      </c>
      <c r="AD3755" s="41" t="s">
        <v>3810</v>
      </c>
    </row>
    <row r="3756" spans="2:30" x14ac:dyDescent="0.25">
      <c r="B3756" t="s">
        <v>3876</v>
      </c>
      <c r="C3756" t="s">
        <v>3817</v>
      </c>
      <c r="D3756" s="7" t="s">
        <v>4143</v>
      </c>
      <c r="E3756" s="2" t="b">
        <v>1</v>
      </c>
      <c r="F3756" s="2" t="s">
        <v>3814</v>
      </c>
      <c r="G3756" s="7" t="s">
        <v>370</v>
      </c>
      <c r="H3756" t="s">
        <v>88</v>
      </c>
      <c r="I3756" s="57">
        <v>44613</v>
      </c>
      <c r="J3756" s="56">
        <v>49.2</v>
      </c>
      <c r="K3756" s="2" t="s">
        <v>4257</v>
      </c>
      <c r="L3756" s="80">
        <v>60.8</v>
      </c>
      <c r="M3756" s="2" t="s">
        <v>4144</v>
      </c>
      <c r="N3756" s="2" t="s">
        <v>85</v>
      </c>
      <c r="O3756" s="2" t="s">
        <v>4145</v>
      </c>
      <c r="P3756" s="2" t="str">
        <f>VLOOKUP(I3756,Period!A:B,2,FALSE)</f>
        <v>2022H1</v>
      </c>
      <c r="Q3756" s="9">
        <f t="shared" si="701"/>
        <v>43.9</v>
      </c>
      <c r="R3756" s="2">
        <f t="shared" si="710"/>
        <v>50</v>
      </c>
      <c r="S3756" t="str">
        <f t="shared" si="708"/>
        <v>03 Cloudy (40%-90%)</v>
      </c>
      <c r="T3756" t="str">
        <f t="shared" si="711"/>
        <v>44613L8-9_L1CDM-MLB-CLSTU4461303 Cloudy (40%-90%)</v>
      </c>
      <c r="U3756">
        <f>IF(COUNTIF(T$2:T3755,T3756)&gt;=1,0,1)</f>
        <v>0</v>
      </c>
      <c r="V3756" s="26" t="s">
        <v>3809</v>
      </c>
      <c r="W3756" s="86">
        <f t="shared" si="702"/>
        <v>2022</v>
      </c>
      <c r="X3756" s="86" t="str">
        <f t="shared" si="703"/>
        <v>02</v>
      </c>
      <c r="Y3756" s="86">
        <f t="shared" si="704"/>
        <v>21</v>
      </c>
      <c r="Z3756" s="86" t="str">
        <f t="shared" si="705"/>
        <v>23</v>
      </c>
      <c r="AA3756" s="86" t="str">
        <f t="shared" si="706"/>
        <v>56</v>
      </c>
      <c r="AB3756" s="86" t="str">
        <f t="shared" si="707"/>
        <v>36</v>
      </c>
      <c r="AC3756" s="86" t="str">
        <f t="shared" si="709"/>
        <v>CLS_TU_679x341px_15m_L8-9_L1_20220221_50CC</v>
      </c>
      <c r="AD3756" s="41" t="s">
        <v>3810</v>
      </c>
    </row>
    <row r="3757" spans="2:30" x14ac:dyDescent="0.25">
      <c r="B3757" t="s">
        <v>3876</v>
      </c>
      <c r="C3757" t="s">
        <v>3817</v>
      </c>
      <c r="D3757" s="7" t="s">
        <v>4143</v>
      </c>
      <c r="E3757" s="2" t="b">
        <v>1</v>
      </c>
      <c r="F3757" s="2" t="s">
        <v>3814</v>
      </c>
      <c r="G3757" s="7" t="s">
        <v>370</v>
      </c>
      <c r="H3757" t="s">
        <v>88</v>
      </c>
      <c r="I3757" s="57">
        <v>44606</v>
      </c>
      <c r="J3757" s="56">
        <v>49.9</v>
      </c>
      <c r="K3757" s="2" t="s">
        <v>4262</v>
      </c>
      <c r="L3757" s="80">
        <v>1.9</v>
      </c>
      <c r="M3757" s="2" t="s">
        <v>4144</v>
      </c>
      <c r="N3757" s="2" t="s">
        <v>85</v>
      </c>
      <c r="O3757" s="2" t="s">
        <v>4145</v>
      </c>
      <c r="P3757" s="2" t="str">
        <f>VLOOKUP(I3757,Period!A:B,2,FALSE)</f>
        <v>2022H1</v>
      </c>
      <c r="Q3757" s="9">
        <f t="shared" si="701"/>
        <v>1.9</v>
      </c>
      <c r="R3757" s="2">
        <f t="shared" si="710"/>
        <v>10</v>
      </c>
      <c r="S3757" t="str">
        <f t="shared" si="708"/>
        <v>02 Sunny (10%-30%)</v>
      </c>
      <c r="T3757" t="str">
        <f t="shared" si="711"/>
        <v>44606L8-9_L1CDM-MLB-CLSTU4460602 Sunny (10%-30%)</v>
      </c>
      <c r="U3757">
        <f>IF(COUNTIF(T$2:T3756,T3757)&gt;=1,0,1)</f>
        <v>1</v>
      </c>
      <c r="V3757" s="26" t="s">
        <v>3809</v>
      </c>
      <c r="W3757" s="86">
        <f t="shared" si="702"/>
        <v>2022</v>
      </c>
      <c r="X3757" s="86" t="str">
        <f t="shared" si="703"/>
        <v>02</v>
      </c>
      <c r="Y3757" s="86">
        <f t="shared" si="704"/>
        <v>14</v>
      </c>
      <c r="Z3757" s="86" t="str">
        <f t="shared" si="705"/>
        <v>23</v>
      </c>
      <c r="AA3757" s="86" t="str">
        <f t="shared" si="706"/>
        <v>50</v>
      </c>
      <c r="AB3757" s="86" t="str">
        <f t="shared" si="707"/>
        <v>53</v>
      </c>
      <c r="AC3757" s="86" t="str">
        <f t="shared" si="709"/>
        <v>CLS_TU_679x341px_15m_L8-9_L1_20220214_10CC</v>
      </c>
      <c r="AD3757" s="41" t="s">
        <v>3810</v>
      </c>
    </row>
    <row r="3758" spans="2:30" x14ac:dyDescent="0.25">
      <c r="B3758" t="s">
        <v>3876</v>
      </c>
      <c r="C3758" t="s">
        <v>3817</v>
      </c>
      <c r="D3758" s="7" t="s">
        <v>4143</v>
      </c>
      <c r="E3758" s="2" t="b">
        <v>1</v>
      </c>
      <c r="F3758" s="2" t="s">
        <v>3814</v>
      </c>
      <c r="G3758" s="7" t="s">
        <v>370</v>
      </c>
      <c r="H3758" t="s">
        <v>88</v>
      </c>
      <c r="I3758" s="53">
        <v>44605</v>
      </c>
      <c r="J3758" s="42">
        <v>50.1</v>
      </c>
      <c r="K3758" s="2" t="s">
        <v>4213</v>
      </c>
      <c r="L3758" s="79">
        <v>15.6</v>
      </c>
      <c r="M3758" s="2" t="s">
        <v>4144</v>
      </c>
      <c r="N3758" s="2" t="s">
        <v>85</v>
      </c>
      <c r="O3758" s="2" t="s">
        <v>4145</v>
      </c>
      <c r="P3758" s="2" t="str">
        <f>VLOOKUP(I3758,Period!A:B,2,FALSE)</f>
        <v>2022H1</v>
      </c>
      <c r="Q3758" s="9">
        <f t="shared" si="701"/>
        <v>8.75</v>
      </c>
      <c r="R3758" s="2">
        <f t="shared" si="710"/>
        <v>10</v>
      </c>
      <c r="S3758" t="str">
        <f t="shared" si="708"/>
        <v>02 Sunny (10%-30%)</v>
      </c>
      <c r="T3758" t="str">
        <f t="shared" si="711"/>
        <v>44605L8-9_L1CDM-MLB-CLSTU4460502 Sunny (10%-30%)</v>
      </c>
      <c r="U3758">
        <f>IF(COUNTIF(T$2:T3757,T3758)&gt;=1,0,1)</f>
        <v>1</v>
      </c>
      <c r="V3758" s="26" t="s">
        <v>3809</v>
      </c>
      <c r="W3758" s="86">
        <f t="shared" si="702"/>
        <v>2022</v>
      </c>
      <c r="X3758" s="86" t="str">
        <f t="shared" si="703"/>
        <v>02</v>
      </c>
      <c r="Y3758" s="86">
        <f t="shared" si="704"/>
        <v>13</v>
      </c>
      <c r="Z3758" s="86" t="str">
        <f t="shared" si="705"/>
        <v>23</v>
      </c>
      <c r="AA3758" s="86" t="str">
        <f t="shared" si="706"/>
        <v>56</v>
      </c>
      <c r="AB3758" s="86" t="str">
        <f t="shared" si="707"/>
        <v>57</v>
      </c>
      <c r="AC3758" s="86" t="str">
        <f t="shared" si="709"/>
        <v>CLS_TU_679x341px_15m_L8-9_L1_20220213_10CC</v>
      </c>
      <c r="AD3758" s="41" t="s">
        <v>3810</v>
      </c>
    </row>
    <row r="3759" spans="2:30" x14ac:dyDescent="0.25">
      <c r="B3759" t="s">
        <v>3876</v>
      </c>
      <c r="C3759" t="s">
        <v>3817</v>
      </c>
      <c r="D3759" s="7" t="s">
        <v>4143</v>
      </c>
      <c r="E3759" s="2" t="b">
        <v>1</v>
      </c>
      <c r="F3759" s="2" t="s">
        <v>3814</v>
      </c>
      <c r="G3759" s="7" t="s">
        <v>370</v>
      </c>
      <c r="H3759" t="s">
        <v>88</v>
      </c>
      <c r="I3759" s="53">
        <v>44605</v>
      </c>
      <c r="J3759" s="42">
        <v>50.9</v>
      </c>
      <c r="K3759" s="2" t="s">
        <v>4173</v>
      </c>
      <c r="L3759" s="79">
        <v>1.9</v>
      </c>
      <c r="M3759" s="2" t="s">
        <v>4144</v>
      </c>
      <c r="N3759" s="2" t="s">
        <v>85</v>
      </c>
      <c r="O3759" s="2" t="s">
        <v>4145</v>
      </c>
      <c r="P3759" s="2" t="str">
        <f>VLOOKUP(I3759,Period!A:B,2,FALSE)</f>
        <v>2022H1</v>
      </c>
      <c r="Q3759" s="9">
        <f t="shared" si="701"/>
        <v>8.75</v>
      </c>
      <c r="R3759" s="2">
        <f t="shared" si="710"/>
        <v>10</v>
      </c>
      <c r="S3759" t="str">
        <f t="shared" si="708"/>
        <v>02 Sunny (10%-30%)</v>
      </c>
      <c r="T3759" t="str">
        <f t="shared" si="711"/>
        <v>44605L8-9_L1CDM-MLB-CLSTU4460502 Sunny (10%-30%)</v>
      </c>
      <c r="U3759">
        <f>IF(COUNTIF(T$2:T3758,T3759)&gt;=1,0,1)</f>
        <v>0</v>
      </c>
      <c r="V3759" s="26" t="s">
        <v>3809</v>
      </c>
      <c r="W3759" s="86">
        <f t="shared" si="702"/>
        <v>2022</v>
      </c>
      <c r="X3759" s="86" t="str">
        <f t="shared" si="703"/>
        <v>02</v>
      </c>
      <c r="Y3759" s="86">
        <f t="shared" si="704"/>
        <v>13</v>
      </c>
      <c r="Z3759" s="86" t="str">
        <f t="shared" si="705"/>
        <v>23</v>
      </c>
      <c r="AA3759" s="86" t="str">
        <f t="shared" si="706"/>
        <v>56</v>
      </c>
      <c r="AB3759" s="86" t="str">
        <f t="shared" si="707"/>
        <v>33</v>
      </c>
      <c r="AC3759" s="86" t="str">
        <f t="shared" si="709"/>
        <v>CLS_TU_679x341px_15m_L8-9_L1_20220213_10CC</v>
      </c>
      <c r="AD3759" s="41" t="s">
        <v>3810</v>
      </c>
    </row>
    <row r="3760" spans="2:30" x14ac:dyDescent="0.25">
      <c r="B3760" t="s">
        <v>3876</v>
      </c>
      <c r="C3760" t="s">
        <v>3817</v>
      </c>
      <c r="D3760" s="7" t="s">
        <v>4143</v>
      </c>
      <c r="E3760" s="2" t="b">
        <v>1</v>
      </c>
      <c r="F3760" s="2" t="s">
        <v>3814</v>
      </c>
      <c r="G3760" s="7" t="s">
        <v>370</v>
      </c>
      <c r="H3760" t="s">
        <v>88</v>
      </c>
      <c r="I3760" s="53">
        <v>44598</v>
      </c>
      <c r="J3760" s="42">
        <v>51.6</v>
      </c>
      <c r="K3760" s="2" t="s">
        <v>4265</v>
      </c>
      <c r="L3760" s="79">
        <v>80.400000000000006</v>
      </c>
      <c r="M3760" s="2" t="s">
        <v>4144</v>
      </c>
      <c r="N3760" s="2" t="s">
        <v>85</v>
      </c>
      <c r="O3760" s="2" t="s">
        <v>4145</v>
      </c>
      <c r="P3760" s="2" t="str">
        <f>VLOOKUP(I3760,Period!A:B,2,FALSE)</f>
        <v>2022H1</v>
      </c>
      <c r="Q3760" s="9">
        <f t="shared" si="701"/>
        <v>80.400000000000006</v>
      </c>
      <c r="R3760" s="2">
        <f t="shared" si="710"/>
        <v>90</v>
      </c>
      <c r="S3760" t="str">
        <f t="shared" si="708"/>
        <v>03 Cloudy (40%-90%)</v>
      </c>
      <c r="T3760" t="str">
        <f t="shared" si="711"/>
        <v>44598L8-9_L1CDM-MLB-CLSTU4459803 Cloudy (40%-90%)</v>
      </c>
      <c r="U3760">
        <f>IF(COUNTIF(T$2:T3759,T3760)&gt;=1,0,1)</f>
        <v>1</v>
      </c>
      <c r="V3760" s="26" t="s">
        <v>3809</v>
      </c>
      <c r="W3760" s="86">
        <f t="shared" si="702"/>
        <v>2022</v>
      </c>
      <c r="X3760" s="86" t="str">
        <f t="shared" si="703"/>
        <v>02</v>
      </c>
      <c r="Y3760" s="86" t="str">
        <f t="shared" si="704"/>
        <v>06</v>
      </c>
      <c r="Z3760" s="86" t="str">
        <f t="shared" si="705"/>
        <v>23</v>
      </c>
      <c r="AA3760" s="86" t="str">
        <f t="shared" si="706"/>
        <v>50</v>
      </c>
      <c r="AB3760" s="86" t="str">
        <f t="shared" si="707"/>
        <v>49</v>
      </c>
      <c r="AC3760" s="86" t="str">
        <f t="shared" si="709"/>
        <v>CLS_TU_679x341px_15m_L8-9_L1_20220206_90CC</v>
      </c>
      <c r="AD3760" s="41" t="s">
        <v>3810</v>
      </c>
    </row>
    <row r="3761" spans="2:30" x14ac:dyDescent="0.25">
      <c r="B3761" t="s">
        <v>3876</v>
      </c>
      <c r="C3761" t="s">
        <v>3817</v>
      </c>
      <c r="D3761" s="7" t="s">
        <v>4143</v>
      </c>
      <c r="E3761" s="2" t="b">
        <v>1</v>
      </c>
      <c r="F3761" s="2" t="s">
        <v>3814</v>
      </c>
      <c r="G3761" s="7" t="s">
        <v>370</v>
      </c>
      <c r="H3761" t="s">
        <v>88</v>
      </c>
      <c r="I3761" s="57">
        <v>44597</v>
      </c>
      <c r="J3761" s="56">
        <v>51.8</v>
      </c>
      <c r="K3761" s="2" t="s">
        <v>4187</v>
      </c>
      <c r="L3761" s="80">
        <v>20.5</v>
      </c>
      <c r="M3761" s="2" t="s">
        <v>4144</v>
      </c>
      <c r="N3761" s="2" t="s">
        <v>85</v>
      </c>
      <c r="O3761" s="2" t="s">
        <v>4145</v>
      </c>
      <c r="P3761" s="2" t="str">
        <f>VLOOKUP(I3761,Period!A:B,2,FALSE)</f>
        <v>2022H1</v>
      </c>
      <c r="Q3761" s="9">
        <f t="shared" si="701"/>
        <v>28</v>
      </c>
      <c r="R3761" s="2">
        <f t="shared" si="710"/>
        <v>30</v>
      </c>
      <c r="S3761" t="str">
        <f t="shared" si="708"/>
        <v>02 Sunny (10%-30%)</v>
      </c>
      <c r="T3761" t="str">
        <f t="shared" si="711"/>
        <v>44597L8-9_L1CDM-MLB-CLSTU4459702 Sunny (10%-30%)</v>
      </c>
      <c r="U3761">
        <f>IF(COUNTIF(T$2:T3760,T3761)&gt;=1,0,1)</f>
        <v>1</v>
      </c>
      <c r="V3761" s="26" t="s">
        <v>3809</v>
      </c>
      <c r="W3761" s="86">
        <f t="shared" si="702"/>
        <v>2022</v>
      </c>
      <c r="X3761" s="86" t="str">
        <f t="shared" si="703"/>
        <v>02</v>
      </c>
      <c r="Y3761" s="86" t="str">
        <f t="shared" si="704"/>
        <v>05</v>
      </c>
      <c r="Z3761" s="86" t="str">
        <f t="shared" si="705"/>
        <v>23</v>
      </c>
      <c r="AA3761" s="86" t="str">
        <f t="shared" si="706"/>
        <v>57</v>
      </c>
      <c r="AB3761" s="86" t="str">
        <f t="shared" si="707"/>
        <v>08</v>
      </c>
      <c r="AC3761" s="86" t="str">
        <f t="shared" si="709"/>
        <v>CLS_TU_679x341px_15m_L8-9_L1_20220205_30CC</v>
      </c>
      <c r="AD3761" s="41" t="s">
        <v>3810</v>
      </c>
    </row>
    <row r="3762" spans="2:30" x14ac:dyDescent="0.25">
      <c r="B3762" t="s">
        <v>3876</v>
      </c>
      <c r="C3762" t="s">
        <v>3817</v>
      </c>
      <c r="D3762" s="7" t="s">
        <v>4143</v>
      </c>
      <c r="E3762" s="2" t="b">
        <v>1</v>
      </c>
      <c r="F3762" s="2" t="s">
        <v>3814</v>
      </c>
      <c r="G3762" s="7" t="s">
        <v>370</v>
      </c>
      <c r="H3762" t="s">
        <v>88</v>
      </c>
      <c r="I3762" s="57">
        <v>44597</v>
      </c>
      <c r="J3762" s="56">
        <v>52.6</v>
      </c>
      <c r="K3762" s="2" t="s">
        <v>4188</v>
      </c>
      <c r="L3762" s="80">
        <v>35.5</v>
      </c>
      <c r="M3762" s="2" t="s">
        <v>4144</v>
      </c>
      <c r="N3762" s="2" t="s">
        <v>85</v>
      </c>
      <c r="O3762" s="2" t="s">
        <v>4145</v>
      </c>
      <c r="P3762" s="2" t="str">
        <f>VLOOKUP(I3762,Period!A:B,2,FALSE)</f>
        <v>2022H1</v>
      </c>
      <c r="Q3762" s="9">
        <f t="shared" si="701"/>
        <v>28</v>
      </c>
      <c r="R3762" s="2">
        <f t="shared" si="710"/>
        <v>30</v>
      </c>
      <c r="S3762" t="str">
        <f t="shared" si="708"/>
        <v>02 Sunny (10%-30%)</v>
      </c>
      <c r="T3762" t="str">
        <f t="shared" si="711"/>
        <v>44597L8-9_L1CDM-MLB-CLSTU4459702 Sunny (10%-30%)</v>
      </c>
      <c r="U3762">
        <f>IF(COUNTIF(T$2:T3761,T3762)&gt;=1,0,1)</f>
        <v>0</v>
      </c>
      <c r="V3762" s="26" t="s">
        <v>3809</v>
      </c>
      <c r="W3762" s="86">
        <f t="shared" si="702"/>
        <v>2022</v>
      </c>
      <c r="X3762" s="86" t="str">
        <f t="shared" si="703"/>
        <v>02</v>
      </c>
      <c r="Y3762" s="86" t="str">
        <f t="shared" si="704"/>
        <v>05</v>
      </c>
      <c r="Z3762" s="86" t="str">
        <f t="shared" si="705"/>
        <v>23</v>
      </c>
      <c r="AA3762" s="86" t="str">
        <f t="shared" si="706"/>
        <v>56</v>
      </c>
      <c r="AB3762" s="86" t="str">
        <f t="shared" si="707"/>
        <v>44</v>
      </c>
      <c r="AC3762" s="86" t="str">
        <f t="shared" si="709"/>
        <v>CLS_TU_679x341px_15m_L8-9_L1_20220205_30CC</v>
      </c>
      <c r="AD3762" s="41" t="s">
        <v>3810</v>
      </c>
    </row>
    <row r="3763" spans="2:30" x14ac:dyDescent="0.25">
      <c r="B3763" t="s">
        <v>3876</v>
      </c>
      <c r="C3763" t="s">
        <v>3817</v>
      </c>
      <c r="D3763" s="7" t="s">
        <v>4143</v>
      </c>
      <c r="E3763" s="2" t="b">
        <v>1</v>
      </c>
      <c r="F3763" s="2" t="s">
        <v>3814</v>
      </c>
      <c r="G3763" s="7" t="s">
        <v>370</v>
      </c>
      <c r="H3763" t="s">
        <v>88</v>
      </c>
      <c r="I3763" s="57">
        <v>44590</v>
      </c>
      <c r="J3763" s="56">
        <v>53.2</v>
      </c>
      <c r="K3763" s="2" t="s">
        <v>4263</v>
      </c>
      <c r="L3763" s="80">
        <v>63.9</v>
      </c>
      <c r="M3763" s="2" t="s">
        <v>4144</v>
      </c>
      <c r="N3763" s="2" t="s">
        <v>85</v>
      </c>
      <c r="O3763" s="2" t="s">
        <v>4145</v>
      </c>
      <c r="P3763" s="2" t="str">
        <f>VLOOKUP(I3763,Period!A:B,2,FALSE)</f>
        <v>2022H1</v>
      </c>
      <c r="Q3763" s="9">
        <f t="shared" si="701"/>
        <v>63.9</v>
      </c>
      <c r="R3763" s="2">
        <f t="shared" si="710"/>
        <v>70</v>
      </c>
      <c r="S3763" t="str">
        <f t="shared" si="708"/>
        <v>03 Cloudy (40%-90%)</v>
      </c>
      <c r="T3763" t="str">
        <f t="shared" si="711"/>
        <v>44590L8-9_L1CDM-MLB-CLSTU4459003 Cloudy (40%-90%)</v>
      </c>
      <c r="U3763">
        <f>IF(COUNTIF(T$2:T3762,T3763)&gt;=1,0,1)</f>
        <v>1</v>
      </c>
      <c r="V3763" s="26" t="s">
        <v>3809</v>
      </c>
      <c r="W3763" s="86">
        <f t="shared" si="702"/>
        <v>2022</v>
      </c>
      <c r="X3763" s="86" t="str">
        <f t="shared" si="703"/>
        <v>01</v>
      </c>
      <c r="Y3763" s="86">
        <f t="shared" si="704"/>
        <v>29</v>
      </c>
      <c r="Z3763" s="86" t="str">
        <f t="shared" si="705"/>
        <v>23</v>
      </c>
      <c r="AA3763" s="86" t="str">
        <f t="shared" si="706"/>
        <v>50</v>
      </c>
      <c r="AB3763" s="86" t="str">
        <f t="shared" si="707"/>
        <v>58</v>
      </c>
      <c r="AC3763" s="86" t="str">
        <f t="shared" si="709"/>
        <v>CLS_TU_679x341px_15m_L8-9_L1_20220129_70CC</v>
      </c>
      <c r="AD3763" s="41" t="s">
        <v>3810</v>
      </c>
    </row>
    <row r="3764" spans="2:30" x14ac:dyDescent="0.25">
      <c r="B3764" t="s">
        <v>3876</v>
      </c>
      <c r="C3764" t="s">
        <v>3817</v>
      </c>
      <c r="D3764" s="7" t="s">
        <v>4143</v>
      </c>
      <c r="E3764" s="2" t="b">
        <v>1</v>
      </c>
      <c r="F3764" s="2" t="s">
        <v>3814</v>
      </c>
      <c r="G3764" s="7" t="s">
        <v>370</v>
      </c>
      <c r="H3764" t="s">
        <v>88</v>
      </c>
      <c r="I3764" s="53">
        <v>44589</v>
      </c>
      <c r="J3764" s="42">
        <v>53.4</v>
      </c>
      <c r="K3764" s="2" t="s">
        <v>4261</v>
      </c>
      <c r="L3764" s="79">
        <v>12.7</v>
      </c>
      <c r="M3764" s="2" t="s">
        <v>4144</v>
      </c>
      <c r="N3764" s="2" t="s">
        <v>85</v>
      </c>
      <c r="O3764" s="2" t="s">
        <v>4145</v>
      </c>
      <c r="P3764" s="2" t="str">
        <f>VLOOKUP(I3764,Period!A:B,2,FALSE)</f>
        <v>2022H1</v>
      </c>
      <c r="Q3764" s="9">
        <f t="shared" si="701"/>
        <v>42.45</v>
      </c>
      <c r="R3764" s="2">
        <f t="shared" si="710"/>
        <v>50</v>
      </c>
      <c r="S3764" t="str">
        <f t="shared" si="708"/>
        <v>03 Cloudy (40%-90%)</v>
      </c>
      <c r="T3764" t="str">
        <f t="shared" si="711"/>
        <v>44589L8-9_L1CDM-MLB-CLSTU4458903 Cloudy (40%-90%)</v>
      </c>
      <c r="U3764">
        <f>IF(COUNTIF(T$2:T3763,T3764)&gt;=1,0,1)</f>
        <v>1</v>
      </c>
      <c r="V3764" s="26" t="s">
        <v>3809</v>
      </c>
      <c r="W3764" s="86">
        <f t="shared" si="702"/>
        <v>2022</v>
      </c>
      <c r="X3764" s="86" t="str">
        <f t="shared" si="703"/>
        <v>01</v>
      </c>
      <c r="Y3764" s="86">
        <f t="shared" si="704"/>
        <v>28</v>
      </c>
      <c r="Z3764" s="86" t="str">
        <f t="shared" si="705"/>
        <v>23</v>
      </c>
      <c r="AA3764" s="86" t="str">
        <f t="shared" si="706"/>
        <v>57</v>
      </c>
      <c r="AB3764" s="86" t="str">
        <f t="shared" si="707"/>
        <v>00</v>
      </c>
      <c r="AC3764" s="86" t="str">
        <f t="shared" si="709"/>
        <v>CLS_TU_679x341px_15m_L8-9_L1_20220128_50CC</v>
      </c>
      <c r="AD3764" s="41" t="s">
        <v>3810</v>
      </c>
    </row>
    <row r="3765" spans="2:30" x14ac:dyDescent="0.25">
      <c r="B3765" t="s">
        <v>3876</v>
      </c>
      <c r="C3765" t="s">
        <v>3817</v>
      </c>
      <c r="D3765" s="7" t="s">
        <v>4143</v>
      </c>
      <c r="E3765" s="2" t="b">
        <v>1</v>
      </c>
      <c r="F3765" s="2" t="s">
        <v>3814</v>
      </c>
      <c r="G3765" s="7" t="s">
        <v>370</v>
      </c>
      <c r="H3765" t="s">
        <v>88</v>
      </c>
      <c r="I3765" s="53">
        <v>44589</v>
      </c>
      <c r="J3765" s="42">
        <v>54.1</v>
      </c>
      <c r="K3765" s="2" t="s">
        <v>4257</v>
      </c>
      <c r="L3765" s="79">
        <v>72.2</v>
      </c>
      <c r="M3765" s="2" t="s">
        <v>4144</v>
      </c>
      <c r="N3765" s="2" t="s">
        <v>85</v>
      </c>
      <c r="O3765" s="2" t="s">
        <v>4145</v>
      </c>
      <c r="P3765" s="2" t="str">
        <f>VLOOKUP(I3765,Period!A:B,2,FALSE)</f>
        <v>2022H1</v>
      </c>
      <c r="Q3765" s="9">
        <f t="shared" si="701"/>
        <v>42.45</v>
      </c>
      <c r="R3765" s="2">
        <f t="shared" si="710"/>
        <v>50</v>
      </c>
      <c r="S3765" t="str">
        <f t="shared" si="708"/>
        <v>03 Cloudy (40%-90%)</v>
      </c>
      <c r="T3765" t="str">
        <f t="shared" si="711"/>
        <v>44589L8-9_L1CDM-MLB-CLSTU4458903 Cloudy (40%-90%)</v>
      </c>
      <c r="U3765">
        <f>IF(COUNTIF(T$2:T3764,T3765)&gt;=1,0,1)</f>
        <v>0</v>
      </c>
      <c r="V3765" s="26" t="s">
        <v>3809</v>
      </c>
      <c r="W3765" s="86">
        <f t="shared" si="702"/>
        <v>2022</v>
      </c>
      <c r="X3765" s="86" t="str">
        <f t="shared" si="703"/>
        <v>01</v>
      </c>
      <c r="Y3765" s="86">
        <f t="shared" si="704"/>
        <v>28</v>
      </c>
      <c r="Z3765" s="86" t="str">
        <f t="shared" si="705"/>
        <v>23</v>
      </c>
      <c r="AA3765" s="86" t="str">
        <f t="shared" si="706"/>
        <v>56</v>
      </c>
      <c r="AB3765" s="86" t="str">
        <f t="shared" si="707"/>
        <v>36</v>
      </c>
      <c r="AC3765" s="86" t="str">
        <f t="shared" si="709"/>
        <v>CLS_TU_679x341px_15m_L8-9_L1_20220128_50CC</v>
      </c>
      <c r="AD3765" s="41" t="s">
        <v>3810</v>
      </c>
    </row>
    <row r="3766" spans="2:30" x14ac:dyDescent="0.25">
      <c r="B3766" t="s">
        <v>3876</v>
      </c>
      <c r="C3766" t="s">
        <v>3817</v>
      </c>
      <c r="D3766" s="7" t="s">
        <v>4143</v>
      </c>
      <c r="E3766" s="2" t="b">
        <v>1</v>
      </c>
      <c r="F3766" s="2" t="s">
        <v>3814</v>
      </c>
      <c r="G3766" s="7" t="s">
        <v>370</v>
      </c>
      <c r="H3766" t="s">
        <v>88</v>
      </c>
      <c r="I3766" s="53">
        <v>44582</v>
      </c>
      <c r="J3766" s="42">
        <v>54.8</v>
      </c>
      <c r="K3766" s="2" t="s">
        <v>4245</v>
      </c>
      <c r="L3766" s="79">
        <v>35.6</v>
      </c>
      <c r="M3766" s="2" t="s">
        <v>4144</v>
      </c>
      <c r="N3766" s="2" t="s">
        <v>85</v>
      </c>
      <c r="O3766" s="2" t="s">
        <v>4145</v>
      </c>
      <c r="P3766" s="2" t="str">
        <f>VLOOKUP(I3766,Period!A:B,2,FALSE)</f>
        <v>2022H1</v>
      </c>
      <c r="Q3766" s="9">
        <f t="shared" si="701"/>
        <v>35.6</v>
      </c>
      <c r="R3766" s="2">
        <f t="shared" si="710"/>
        <v>40</v>
      </c>
      <c r="S3766" t="str">
        <f t="shared" si="708"/>
        <v>03 Cloudy (40%-90%)</v>
      </c>
      <c r="T3766" t="str">
        <f t="shared" si="711"/>
        <v>44582L8-9_L1CDM-MLB-CLSTU4458203 Cloudy (40%-90%)</v>
      </c>
      <c r="U3766">
        <f>IF(COUNTIF(T$2:T3765,T3766)&gt;=1,0,1)</f>
        <v>1</v>
      </c>
      <c r="V3766" s="26" t="s">
        <v>3809</v>
      </c>
      <c r="W3766" s="86">
        <f t="shared" si="702"/>
        <v>2022</v>
      </c>
      <c r="X3766" s="86" t="str">
        <f t="shared" si="703"/>
        <v>01</v>
      </c>
      <c r="Y3766" s="86">
        <f t="shared" si="704"/>
        <v>21</v>
      </c>
      <c r="Z3766" s="86" t="str">
        <f t="shared" si="705"/>
        <v>23</v>
      </c>
      <c r="AA3766" s="86" t="str">
        <f t="shared" si="706"/>
        <v>50</v>
      </c>
      <c r="AB3766" s="86" t="str">
        <f t="shared" si="707"/>
        <v>52</v>
      </c>
      <c r="AC3766" s="86" t="str">
        <f t="shared" si="709"/>
        <v>CLS_TU_679x341px_15m_L8-9_L1_20220121_40CC</v>
      </c>
      <c r="AD3766" s="41" t="s">
        <v>3810</v>
      </c>
    </row>
    <row r="3767" spans="2:30" x14ac:dyDescent="0.25">
      <c r="B3767" t="s">
        <v>3876</v>
      </c>
      <c r="C3767" t="s">
        <v>3817</v>
      </c>
      <c r="D3767" s="7" t="s">
        <v>4143</v>
      </c>
      <c r="E3767" s="2" t="b">
        <v>1</v>
      </c>
      <c r="F3767" s="2" t="s">
        <v>3814</v>
      </c>
      <c r="G3767" s="7" t="s">
        <v>370</v>
      </c>
      <c r="H3767" t="s">
        <v>88</v>
      </c>
      <c r="I3767" s="57">
        <v>44581</v>
      </c>
      <c r="J3767" s="56">
        <v>54.9</v>
      </c>
      <c r="K3767" s="2" t="s">
        <v>4187</v>
      </c>
      <c r="L3767" s="80">
        <v>3.2</v>
      </c>
      <c r="M3767" s="2" t="s">
        <v>4144</v>
      </c>
      <c r="N3767" s="2" t="s">
        <v>85</v>
      </c>
      <c r="O3767" s="2" t="s">
        <v>4145</v>
      </c>
      <c r="P3767" s="2" t="str">
        <f>VLOOKUP(I3767,Period!A:B,2,FALSE)</f>
        <v>2022H1</v>
      </c>
      <c r="Q3767" s="9">
        <f t="shared" si="701"/>
        <v>12.1</v>
      </c>
      <c r="R3767" s="2">
        <f t="shared" si="710"/>
        <v>20</v>
      </c>
      <c r="S3767" t="str">
        <f t="shared" si="708"/>
        <v>02 Sunny (10%-30%)</v>
      </c>
      <c r="T3767" t="str">
        <f t="shared" si="711"/>
        <v>44581L8-9_L1CDM-MLB-CLSTU4458102 Sunny (10%-30%)</v>
      </c>
      <c r="U3767">
        <f>IF(COUNTIF(T$2:T3766,T3767)&gt;=1,0,1)</f>
        <v>1</v>
      </c>
      <c r="V3767" s="26" t="s">
        <v>3809</v>
      </c>
      <c r="W3767" s="86">
        <f t="shared" si="702"/>
        <v>2022</v>
      </c>
      <c r="X3767" s="86" t="str">
        <f t="shared" si="703"/>
        <v>01</v>
      </c>
      <c r="Y3767" s="86">
        <f t="shared" si="704"/>
        <v>20</v>
      </c>
      <c r="Z3767" s="86" t="str">
        <f t="shared" si="705"/>
        <v>23</v>
      </c>
      <c r="AA3767" s="86" t="str">
        <f t="shared" si="706"/>
        <v>57</v>
      </c>
      <c r="AB3767" s="86" t="str">
        <f t="shared" si="707"/>
        <v>08</v>
      </c>
      <c r="AC3767" s="86" t="str">
        <f t="shared" si="709"/>
        <v>CLS_TU_679x341px_15m_L8-9_L1_20220120_20CC</v>
      </c>
      <c r="AD3767" s="41" t="s">
        <v>3810</v>
      </c>
    </row>
    <row r="3768" spans="2:30" x14ac:dyDescent="0.25">
      <c r="B3768" t="s">
        <v>3876</v>
      </c>
      <c r="C3768" t="s">
        <v>3817</v>
      </c>
      <c r="D3768" s="7" t="s">
        <v>4143</v>
      </c>
      <c r="E3768" s="2" t="b">
        <v>1</v>
      </c>
      <c r="F3768" s="2" t="s">
        <v>3814</v>
      </c>
      <c r="G3768" s="7" t="s">
        <v>370</v>
      </c>
      <c r="H3768" t="s">
        <v>88</v>
      </c>
      <c r="I3768" s="57">
        <v>44581</v>
      </c>
      <c r="J3768" s="56">
        <v>55.6</v>
      </c>
      <c r="K3768" s="2" t="s">
        <v>4188</v>
      </c>
      <c r="L3768" s="80">
        <v>21</v>
      </c>
      <c r="M3768" s="2" t="s">
        <v>4144</v>
      </c>
      <c r="N3768" s="2" t="s">
        <v>85</v>
      </c>
      <c r="O3768" s="2" t="s">
        <v>4145</v>
      </c>
      <c r="P3768" s="2" t="str">
        <f>VLOOKUP(I3768,Period!A:B,2,FALSE)</f>
        <v>2022H1</v>
      </c>
      <c r="Q3768" s="9">
        <f t="shared" si="701"/>
        <v>12.1</v>
      </c>
      <c r="R3768" s="2">
        <f t="shared" si="710"/>
        <v>20</v>
      </c>
      <c r="S3768" t="str">
        <f t="shared" si="708"/>
        <v>02 Sunny (10%-30%)</v>
      </c>
      <c r="T3768" t="str">
        <f t="shared" si="711"/>
        <v>44581L8-9_L1CDM-MLB-CLSTU4458102 Sunny (10%-30%)</v>
      </c>
      <c r="U3768">
        <f>IF(COUNTIF(T$2:T3767,T3768)&gt;=1,0,1)</f>
        <v>0</v>
      </c>
      <c r="V3768" s="26" t="s">
        <v>3809</v>
      </c>
      <c r="W3768" s="86">
        <f t="shared" si="702"/>
        <v>2022</v>
      </c>
      <c r="X3768" s="86" t="str">
        <f t="shared" si="703"/>
        <v>01</v>
      </c>
      <c r="Y3768" s="86">
        <f t="shared" si="704"/>
        <v>20</v>
      </c>
      <c r="Z3768" s="86" t="str">
        <f t="shared" si="705"/>
        <v>23</v>
      </c>
      <c r="AA3768" s="86" t="str">
        <f t="shared" si="706"/>
        <v>56</v>
      </c>
      <c r="AB3768" s="86" t="str">
        <f t="shared" si="707"/>
        <v>44</v>
      </c>
      <c r="AC3768" s="86" t="str">
        <f t="shared" si="709"/>
        <v>CLS_TU_679x341px_15m_L8-9_L1_20220120_20CC</v>
      </c>
      <c r="AD3768" s="41" t="s">
        <v>3810</v>
      </c>
    </row>
    <row r="3769" spans="2:30" x14ac:dyDescent="0.25">
      <c r="B3769" t="s">
        <v>3876</v>
      </c>
      <c r="C3769" t="s">
        <v>3817</v>
      </c>
      <c r="D3769" s="7" t="s">
        <v>4143</v>
      </c>
      <c r="E3769" s="2" t="b">
        <v>1</v>
      </c>
      <c r="F3769" s="2" t="s">
        <v>3814</v>
      </c>
      <c r="G3769" s="7" t="s">
        <v>370</v>
      </c>
      <c r="H3769" t="s">
        <v>88</v>
      </c>
      <c r="I3769" s="57">
        <v>44574</v>
      </c>
      <c r="J3769" s="56">
        <v>56.2</v>
      </c>
      <c r="K3769" s="2" t="s">
        <v>4234</v>
      </c>
      <c r="L3769" s="80">
        <v>70.400000000000006</v>
      </c>
      <c r="M3769" s="2" t="s">
        <v>4144</v>
      </c>
      <c r="N3769" s="2" t="s">
        <v>85</v>
      </c>
      <c r="O3769" s="2" t="s">
        <v>4145</v>
      </c>
      <c r="P3769" s="2" t="str">
        <f>VLOOKUP(I3769,Period!A:B,2,FALSE)</f>
        <v>2022H1</v>
      </c>
      <c r="Q3769" s="9">
        <f t="shared" si="701"/>
        <v>70.400000000000006</v>
      </c>
      <c r="R3769" s="2">
        <f t="shared" si="710"/>
        <v>80</v>
      </c>
      <c r="S3769" t="str">
        <f t="shared" si="708"/>
        <v>03 Cloudy (40%-90%)</v>
      </c>
      <c r="T3769" t="str">
        <f t="shared" si="711"/>
        <v>44574L8-9_L1CDM-MLB-CLSTU4457403 Cloudy (40%-90%)</v>
      </c>
      <c r="U3769">
        <f>IF(COUNTIF(T$2:T3768,T3769)&gt;=1,0,1)</f>
        <v>1</v>
      </c>
      <c r="V3769" s="26" t="s">
        <v>3809</v>
      </c>
      <c r="W3769" s="86">
        <f t="shared" si="702"/>
        <v>2022</v>
      </c>
      <c r="X3769" s="86" t="str">
        <f t="shared" si="703"/>
        <v>01</v>
      </c>
      <c r="Y3769" s="86">
        <f t="shared" si="704"/>
        <v>13</v>
      </c>
      <c r="Z3769" s="86" t="str">
        <f t="shared" si="705"/>
        <v>23</v>
      </c>
      <c r="AA3769" s="86" t="str">
        <f t="shared" si="706"/>
        <v>50</v>
      </c>
      <c r="AB3769" s="86" t="str">
        <f t="shared" si="707"/>
        <v>55</v>
      </c>
      <c r="AC3769" s="86" t="str">
        <f t="shared" si="709"/>
        <v>CLS_TU_679x341px_15m_L8-9_L1_20220113_80CC</v>
      </c>
      <c r="AD3769" s="41" t="s">
        <v>3810</v>
      </c>
    </row>
    <row r="3770" spans="2:30" x14ac:dyDescent="0.25">
      <c r="B3770" t="s">
        <v>3876</v>
      </c>
      <c r="C3770" t="s">
        <v>3817</v>
      </c>
      <c r="D3770" s="7" t="s">
        <v>4143</v>
      </c>
      <c r="E3770" s="2" t="b">
        <v>1</v>
      </c>
      <c r="F3770" s="2" t="s">
        <v>3814</v>
      </c>
      <c r="G3770" s="7" t="s">
        <v>370</v>
      </c>
      <c r="H3770" t="s">
        <v>88</v>
      </c>
      <c r="I3770" s="53">
        <v>44573</v>
      </c>
      <c r="J3770" s="42">
        <v>56.3</v>
      </c>
      <c r="K3770" s="2" t="s">
        <v>4190</v>
      </c>
      <c r="L3770" s="79">
        <v>24.8</v>
      </c>
      <c r="M3770" s="2" t="s">
        <v>4144</v>
      </c>
      <c r="N3770" s="2" t="s">
        <v>85</v>
      </c>
      <c r="O3770" s="2" t="s">
        <v>4145</v>
      </c>
      <c r="P3770" s="2" t="str">
        <f>VLOOKUP(I3770,Period!A:B,2,FALSE)</f>
        <v>2022H1</v>
      </c>
      <c r="Q3770" s="9">
        <f t="shared" si="701"/>
        <v>26.35</v>
      </c>
      <c r="R3770" s="2">
        <f t="shared" ref="R3770:R3774" si="712">ROUNDUP(Q3770/10,0)*10</f>
        <v>30</v>
      </c>
      <c r="S3770" t="str">
        <f t="shared" si="708"/>
        <v>02 Sunny (10%-30%)</v>
      </c>
      <c r="T3770" t="str">
        <f t="shared" ref="T3770:T3774" si="713">CONCATENATE(I3770,B3770,C3770,H3770,I3770,S3770)</f>
        <v>44573L8-9_L1CDM-MLB-CLSTU4457302 Sunny (10%-30%)</v>
      </c>
      <c r="U3770">
        <f>IF(COUNTIF(T$2:T3769,T3770)&gt;=1,0,1)</f>
        <v>1</v>
      </c>
      <c r="V3770" s="26" t="s">
        <v>3809</v>
      </c>
      <c r="W3770" s="86">
        <f t="shared" si="702"/>
        <v>2022</v>
      </c>
      <c r="X3770" s="86" t="str">
        <f t="shared" si="703"/>
        <v>01</v>
      </c>
      <c r="Y3770" s="86">
        <f t="shared" si="704"/>
        <v>12</v>
      </c>
      <c r="Z3770" s="86" t="str">
        <f t="shared" si="705"/>
        <v>23</v>
      </c>
      <c r="AA3770" s="86" t="str">
        <f t="shared" si="706"/>
        <v>57</v>
      </c>
      <c r="AB3770" s="86" t="str">
        <f t="shared" si="707"/>
        <v>06</v>
      </c>
      <c r="AC3770" s="86" t="str">
        <f t="shared" si="709"/>
        <v>CLS_TU_679x341px_15m_L8-9_L1_20220112_30CC</v>
      </c>
      <c r="AD3770" s="41" t="s">
        <v>3810</v>
      </c>
    </row>
    <row r="3771" spans="2:30" x14ac:dyDescent="0.25">
      <c r="B3771" t="s">
        <v>3876</v>
      </c>
      <c r="C3771" t="s">
        <v>3817</v>
      </c>
      <c r="D3771" s="7" t="s">
        <v>4143</v>
      </c>
      <c r="E3771" s="2" t="b">
        <v>1</v>
      </c>
      <c r="F3771" s="2" t="s">
        <v>3814</v>
      </c>
      <c r="G3771" s="7" t="s">
        <v>370</v>
      </c>
      <c r="H3771" t="s">
        <v>88</v>
      </c>
      <c r="I3771" s="53">
        <v>44573</v>
      </c>
      <c r="J3771" s="42">
        <v>57</v>
      </c>
      <c r="K3771" s="2" t="s">
        <v>4191</v>
      </c>
      <c r="L3771" s="79">
        <v>27.9</v>
      </c>
      <c r="M3771" s="2" t="s">
        <v>4144</v>
      </c>
      <c r="N3771" s="2" t="s">
        <v>85</v>
      </c>
      <c r="O3771" s="2" t="s">
        <v>4145</v>
      </c>
      <c r="P3771" s="2" t="str">
        <f>VLOOKUP(I3771,Period!A:B,2,FALSE)</f>
        <v>2022H1</v>
      </c>
      <c r="Q3771" s="9">
        <f t="shared" si="701"/>
        <v>26.35</v>
      </c>
      <c r="R3771" s="2">
        <f t="shared" si="712"/>
        <v>30</v>
      </c>
      <c r="S3771" t="str">
        <f t="shared" si="708"/>
        <v>02 Sunny (10%-30%)</v>
      </c>
      <c r="T3771" t="str">
        <f t="shared" si="713"/>
        <v>44573L8-9_L1CDM-MLB-CLSTU4457302 Sunny (10%-30%)</v>
      </c>
      <c r="U3771">
        <f>IF(COUNTIF(T$2:T3770,T3771)&gt;=1,0,1)</f>
        <v>0</v>
      </c>
      <c r="V3771" s="26" t="s">
        <v>3809</v>
      </c>
      <c r="W3771" s="86">
        <f t="shared" si="702"/>
        <v>2022</v>
      </c>
      <c r="X3771" s="86" t="str">
        <f t="shared" si="703"/>
        <v>01</v>
      </c>
      <c r="Y3771" s="86">
        <f t="shared" si="704"/>
        <v>12</v>
      </c>
      <c r="Z3771" s="86" t="str">
        <f t="shared" si="705"/>
        <v>23</v>
      </c>
      <c r="AA3771" s="86" t="str">
        <f t="shared" si="706"/>
        <v>56</v>
      </c>
      <c r="AB3771" s="86" t="str">
        <f t="shared" si="707"/>
        <v>42</v>
      </c>
      <c r="AC3771" s="86" t="str">
        <f t="shared" si="709"/>
        <v>CLS_TU_679x341px_15m_L8-9_L1_20220112_30CC</v>
      </c>
      <c r="AD3771" s="41" t="s">
        <v>3810</v>
      </c>
    </row>
    <row r="3772" spans="2:30" x14ac:dyDescent="0.25">
      <c r="B3772" t="s">
        <v>3876</v>
      </c>
      <c r="C3772" t="s">
        <v>3817</v>
      </c>
      <c r="D3772" s="7" t="s">
        <v>4143</v>
      </c>
      <c r="E3772" s="2" t="b">
        <v>1</v>
      </c>
      <c r="F3772" s="2" t="s">
        <v>3814</v>
      </c>
      <c r="G3772" s="7" t="s">
        <v>370</v>
      </c>
      <c r="H3772" t="s">
        <v>88</v>
      </c>
      <c r="I3772" s="53">
        <v>44566</v>
      </c>
      <c r="J3772" s="42">
        <v>57.5</v>
      </c>
      <c r="K3772" s="2" t="s">
        <v>4230</v>
      </c>
      <c r="L3772" s="79">
        <v>93.4</v>
      </c>
      <c r="M3772" s="2" t="s">
        <v>4144</v>
      </c>
      <c r="N3772" s="2" t="s">
        <v>85</v>
      </c>
      <c r="O3772" s="2" t="s">
        <v>4145</v>
      </c>
      <c r="P3772" s="2" t="str">
        <f>VLOOKUP(I3772,Period!A:B,2,FALSE)</f>
        <v>2022H1</v>
      </c>
      <c r="Q3772" s="9">
        <f t="shared" si="701"/>
        <v>93.4</v>
      </c>
      <c r="R3772" s="2">
        <f t="shared" si="712"/>
        <v>100</v>
      </c>
      <c r="S3772" t="str">
        <f t="shared" si="708"/>
        <v>04 Overcast (100%)</v>
      </c>
      <c r="T3772" t="str">
        <f t="shared" si="713"/>
        <v>44566L8-9_L1CDM-MLB-CLSTU4456604 Overcast (100%)</v>
      </c>
      <c r="U3772">
        <f>IF(COUNTIF(T$2:T3771,T3772)&gt;=1,0,1)</f>
        <v>1</v>
      </c>
      <c r="V3772" s="26" t="s">
        <v>3809</v>
      </c>
      <c r="W3772" s="86">
        <f t="shared" si="702"/>
        <v>2022</v>
      </c>
      <c r="X3772" s="86" t="str">
        <f t="shared" si="703"/>
        <v>01</v>
      </c>
      <c r="Y3772" s="86" t="str">
        <f t="shared" si="704"/>
        <v>05</v>
      </c>
      <c r="Z3772" s="86" t="str">
        <f t="shared" si="705"/>
        <v>23</v>
      </c>
      <c r="AA3772" s="86" t="str">
        <f t="shared" si="706"/>
        <v>50</v>
      </c>
      <c r="AB3772" s="86" t="str">
        <f t="shared" si="707"/>
        <v>56</v>
      </c>
      <c r="AC3772" s="86" t="str">
        <f t="shared" si="709"/>
        <v>CLS_TU_679x341px_15m_L8-9_L1_20220105_100CC</v>
      </c>
      <c r="AD3772" s="41" t="s">
        <v>3810</v>
      </c>
    </row>
    <row r="3773" spans="2:30" x14ac:dyDescent="0.25">
      <c r="B3773" t="s">
        <v>3876</v>
      </c>
      <c r="C3773" t="s">
        <v>3817</v>
      </c>
      <c r="D3773" s="7" t="s">
        <v>4143</v>
      </c>
      <c r="E3773" s="2" t="b">
        <v>1</v>
      </c>
      <c r="F3773" s="2" t="s">
        <v>3814</v>
      </c>
      <c r="G3773" s="7" t="s">
        <v>370</v>
      </c>
      <c r="H3773" t="s">
        <v>88</v>
      </c>
      <c r="I3773" s="57">
        <v>44565</v>
      </c>
      <c r="J3773" s="56">
        <v>57.6</v>
      </c>
      <c r="K3773" s="2" t="s">
        <v>4264</v>
      </c>
      <c r="L3773" s="80">
        <v>77.3</v>
      </c>
      <c r="M3773" s="2" t="s">
        <v>4144</v>
      </c>
      <c r="N3773" s="2" t="s">
        <v>85</v>
      </c>
      <c r="O3773" s="2" t="s">
        <v>4145</v>
      </c>
      <c r="P3773" s="2" t="str">
        <f>VLOOKUP(I3773,Period!A:B,2,FALSE)</f>
        <v>2022H1</v>
      </c>
      <c r="Q3773" s="9">
        <f t="shared" si="701"/>
        <v>51.5</v>
      </c>
      <c r="R3773" s="2">
        <f t="shared" si="712"/>
        <v>60</v>
      </c>
      <c r="S3773" t="str">
        <f t="shared" si="708"/>
        <v>03 Cloudy (40%-90%)</v>
      </c>
      <c r="T3773" t="str">
        <f t="shared" si="713"/>
        <v>44565L8-9_L1CDM-MLB-CLSTU4456503 Cloudy (40%-90%)</v>
      </c>
      <c r="U3773">
        <f>IF(COUNTIF(T$2:T3772,T3773)&gt;=1,0,1)</f>
        <v>1</v>
      </c>
      <c r="V3773" s="26" t="s">
        <v>3809</v>
      </c>
      <c r="W3773" s="86">
        <f t="shared" si="702"/>
        <v>2022</v>
      </c>
      <c r="X3773" s="86" t="str">
        <f t="shared" si="703"/>
        <v>01</v>
      </c>
      <c r="Y3773" s="86" t="str">
        <f t="shared" si="704"/>
        <v>04</v>
      </c>
      <c r="Z3773" s="86" t="str">
        <f t="shared" si="705"/>
        <v>23</v>
      </c>
      <c r="AA3773" s="86" t="str">
        <f t="shared" si="706"/>
        <v>57</v>
      </c>
      <c r="AB3773" s="86" t="str">
        <f t="shared" si="707"/>
        <v>09</v>
      </c>
      <c r="AC3773" s="86" t="str">
        <f t="shared" si="709"/>
        <v>CLS_TU_679x341px_15m_L8-9_L1_20220104_60CC</v>
      </c>
      <c r="AD3773" s="41" t="s">
        <v>3810</v>
      </c>
    </row>
    <row r="3774" spans="2:30" x14ac:dyDescent="0.25">
      <c r="B3774" t="s">
        <v>3876</v>
      </c>
      <c r="C3774" t="s">
        <v>3817</v>
      </c>
      <c r="D3774" s="7" t="s">
        <v>4143</v>
      </c>
      <c r="E3774" s="2" t="b">
        <v>1</v>
      </c>
      <c r="F3774" s="2" t="s">
        <v>3814</v>
      </c>
      <c r="G3774" s="7" t="s">
        <v>370</v>
      </c>
      <c r="H3774" t="s">
        <v>88</v>
      </c>
      <c r="I3774" s="57">
        <v>44565</v>
      </c>
      <c r="J3774" s="56">
        <v>58.2</v>
      </c>
      <c r="K3774" s="2" t="s">
        <v>4179</v>
      </c>
      <c r="L3774" s="80">
        <v>25.7</v>
      </c>
      <c r="M3774" s="2" t="s">
        <v>4144</v>
      </c>
      <c r="N3774" s="2" t="s">
        <v>85</v>
      </c>
      <c r="O3774" s="2" t="s">
        <v>4145</v>
      </c>
      <c r="P3774" s="2" t="str">
        <f>VLOOKUP(I3774,Period!A:B,2,FALSE)</f>
        <v>2022H1</v>
      </c>
      <c r="Q3774" s="9">
        <f t="shared" si="701"/>
        <v>51.5</v>
      </c>
      <c r="R3774" s="2">
        <f t="shared" si="712"/>
        <v>60</v>
      </c>
      <c r="S3774" t="str">
        <f t="shared" si="708"/>
        <v>03 Cloudy (40%-90%)</v>
      </c>
      <c r="T3774" t="str">
        <f t="shared" si="713"/>
        <v>44565L8-9_L1CDM-MLB-CLSTU4456503 Cloudy (40%-90%)</v>
      </c>
      <c r="U3774">
        <f>IF(COUNTIF(T$2:T3773,T3774)&gt;=1,0,1)</f>
        <v>0</v>
      </c>
      <c r="V3774" s="26" t="s">
        <v>3809</v>
      </c>
      <c r="W3774" s="86">
        <f t="shared" si="702"/>
        <v>2022</v>
      </c>
      <c r="X3774" s="86" t="str">
        <f t="shared" si="703"/>
        <v>01</v>
      </c>
      <c r="Y3774" s="86" t="str">
        <f t="shared" si="704"/>
        <v>04</v>
      </c>
      <c r="Z3774" s="86" t="str">
        <f t="shared" si="705"/>
        <v>23</v>
      </c>
      <c r="AA3774" s="86" t="str">
        <f t="shared" si="706"/>
        <v>56</v>
      </c>
      <c r="AB3774" s="86" t="str">
        <f t="shared" si="707"/>
        <v>45</v>
      </c>
      <c r="AC3774" s="86" t="str">
        <f t="shared" si="709"/>
        <v>CLS_TU_679x341px_15m_L8-9_L1_20220104_60CC</v>
      </c>
      <c r="AD3774" s="41" t="s">
        <v>3810</v>
      </c>
    </row>
    <row r="3775" spans="2:30" x14ac:dyDescent="0.25">
      <c r="B3775" t="s">
        <v>3876</v>
      </c>
      <c r="C3775" t="s">
        <v>3817</v>
      </c>
      <c r="D3775" s="7" t="s">
        <v>4267</v>
      </c>
      <c r="E3775" s="2" t="b">
        <v>1</v>
      </c>
      <c r="F3775" s="2" t="s">
        <v>3815</v>
      </c>
      <c r="G3775" s="7" t="s">
        <v>8</v>
      </c>
      <c r="H3775" t="s">
        <v>101</v>
      </c>
      <c r="I3775" s="53">
        <v>45102</v>
      </c>
      <c r="J3775" s="42">
        <v>66.3</v>
      </c>
      <c r="K3775" s="2" t="s">
        <v>4268</v>
      </c>
      <c r="L3775" s="9">
        <v>18.399999999999999</v>
      </c>
      <c r="M3775" t="s">
        <v>3869</v>
      </c>
      <c r="N3775" s="2" t="s">
        <v>85</v>
      </c>
      <c r="O3775" s="2" t="s">
        <v>4266</v>
      </c>
      <c r="P3775" s="2" t="str">
        <f>VLOOKUP(I3775,Period!A:B,2,FALSE)</f>
        <v>2023H1</v>
      </c>
      <c r="Q3775" s="9">
        <f t="shared" si="701"/>
        <v>18.399999999999999</v>
      </c>
      <c r="R3775" s="2">
        <f t="shared" ref="R3775" si="714">ROUNDUP(Q3775/10,0)*10</f>
        <v>20</v>
      </c>
      <c r="S3775" t="str">
        <f t="shared" si="708"/>
        <v>02 Sunny (10%-30%)</v>
      </c>
      <c r="T3775" t="str">
        <f t="shared" ref="T3775" si="715">CONCATENATE(I3775,B3775,C3775,H3775,I3775,S3775)</f>
        <v>45102L8-9_L1CDM-MLB-CLSTA4510202 Sunny (10%-30%)</v>
      </c>
      <c r="U3775">
        <f>IF(COUNTIF(T$2:T3103,T3775)&gt;=1,0,1)</f>
        <v>1</v>
      </c>
      <c r="V3775" s="26" t="s">
        <v>751</v>
      </c>
      <c r="W3775" s="26">
        <f>YEAR(I3775)</f>
        <v>2023</v>
      </c>
      <c r="X3775" s="26" t="str">
        <f>IF(LEN(MONTH(I3775))=1,CONCATENATE("0",MONTH(I3775)),MONTH(I3775))</f>
        <v>06</v>
      </c>
      <c r="Y3775" s="26">
        <f>IF(LEN(DAY(I3775))=1,CONCATENATE("0",DAY(I3775)),DAY(I3775))</f>
        <v>25</v>
      </c>
      <c r="Z3775" s="26" t="str">
        <f>LEFT(K3775,2)</f>
        <v>18</v>
      </c>
      <c r="AA3775" s="26" t="str">
        <f>MID(K3775,4,2)</f>
        <v>32</v>
      </c>
      <c r="AB3775" s="26" t="str">
        <f>MID(K3775,7,2)</f>
        <v>38</v>
      </c>
      <c r="AC3775" s="86" t="str">
        <f t="shared" si="709"/>
        <v>CLS_TA_2500X1254px_44m_L8-9_L1_20230625_20CC</v>
      </c>
      <c r="AD3775" s="41" t="s">
        <v>752</v>
      </c>
    </row>
    <row r="3776" spans="2:30" x14ac:dyDescent="0.25">
      <c r="B3776" t="s">
        <v>3876</v>
      </c>
      <c r="C3776" t="s">
        <v>3817</v>
      </c>
      <c r="D3776" s="7" t="s">
        <v>4267</v>
      </c>
      <c r="E3776" s="2" t="b">
        <v>1</v>
      </c>
      <c r="F3776" s="2" t="s">
        <v>3815</v>
      </c>
      <c r="G3776" t="s">
        <v>8</v>
      </c>
      <c r="H3776" t="s">
        <v>101</v>
      </c>
      <c r="I3776" s="57">
        <v>45101</v>
      </c>
      <c r="J3776" s="2">
        <v>66.400000000000006</v>
      </c>
      <c r="K3776" s="2" t="s">
        <v>4269</v>
      </c>
      <c r="L3776" s="9">
        <v>34.9</v>
      </c>
      <c r="M3776" t="s">
        <v>3869</v>
      </c>
      <c r="N3776" s="2" t="s">
        <v>85</v>
      </c>
      <c r="O3776" s="2" t="s">
        <v>4266</v>
      </c>
      <c r="P3776" s="2" t="str">
        <f>VLOOKUP(I3776,Period!A:B,2,FALSE)</f>
        <v>2023H1</v>
      </c>
      <c r="Q3776" s="9">
        <f t="shared" si="701"/>
        <v>34.9</v>
      </c>
      <c r="R3776" s="2">
        <f t="shared" ref="R3776:R3799" si="716">ROUNDUP(Q3776/10,0)*10</f>
        <v>40</v>
      </c>
      <c r="S3776" t="str">
        <f t="shared" si="708"/>
        <v>03 Cloudy (40%-90%)</v>
      </c>
      <c r="T3776" t="str">
        <f t="shared" ref="T3776:T3799" si="717">CONCATENATE(I3776,B3776,C3776,H3776,I3776,S3776)</f>
        <v>45101L8-9_L1CDM-MLB-CLSTA4510103 Cloudy (40%-90%)</v>
      </c>
      <c r="U3776">
        <f>IF(COUNTIF(T$2:T3104,T3776)&gt;=1,0,1)</f>
        <v>1</v>
      </c>
      <c r="V3776" s="26" t="s">
        <v>751</v>
      </c>
      <c r="W3776" s="26">
        <f t="shared" ref="W3776:W3799" si="718">YEAR(I3776)</f>
        <v>2023</v>
      </c>
      <c r="X3776" s="26" t="str">
        <f t="shared" ref="X3776:X3799" si="719">IF(LEN(MONTH(I3776))=1,CONCATENATE("0",MONTH(I3776)),MONTH(I3776))</f>
        <v>06</v>
      </c>
      <c r="Y3776" s="26">
        <f t="shared" ref="Y3776:Y3799" si="720">IF(LEN(DAY(I3776))=1,CONCATENATE("0",DAY(I3776)),DAY(I3776))</f>
        <v>24</v>
      </c>
      <c r="Z3776" s="26" t="str">
        <f t="shared" ref="Z3776:Z3799" si="721">LEFT(K3776,2)</f>
        <v>18</v>
      </c>
      <c r="AA3776" s="26" t="str">
        <f t="shared" ref="AA3776:AA3799" si="722">MID(K3776,4,2)</f>
        <v>39</v>
      </c>
      <c r="AB3776" s="26" t="str">
        <f t="shared" ref="AB3776:AB3799" si="723">MID(K3776,7,2)</f>
        <v>00</v>
      </c>
      <c r="AC3776" s="86" t="str">
        <f t="shared" si="709"/>
        <v>CLS_TA_2500X1254px_44m_L8-9_L1_20230624_40CC</v>
      </c>
      <c r="AD3776" s="41" t="s">
        <v>752</v>
      </c>
    </row>
    <row r="3777" spans="2:30" x14ac:dyDescent="0.25">
      <c r="B3777" t="s">
        <v>3876</v>
      </c>
      <c r="C3777" t="s">
        <v>3817</v>
      </c>
      <c r="D3777" s="7" t="s">
        <v>4267</v>
      </c>
      <c r="E3777" s="2" t="b">
        <v>1</v>
      </c>
      <c r="F3777" s="2" t="s">
        <v>3815</v>
      </c>
      <c r="G3777" t="s">
        <v>8</v>
      </c>
      <c r="H3777" t="s">
        <v>101</v>
      </c>
      <c r="I3777" s="57">
        <v>45100</v>
      </c>
      <c r="J3777" s="2">
        <v>66.400000000000006</v>
      </c>
      <c r="K3777" s="2" t="s">
        <v>4270</v>
      </c>
      <c r="L3777" s="9">
        <v>8.9</v>
      </c>
      <c r="M3777" t="s">
        <v>3869</v>
      </c>
      <c r="N3777" s="2" t="s">
        <v>85</v>
      </c>
      <c r="O3777" s="2" t="s">
        <v>4266</v>
      </c>
      <c r="P3777" s="2" t="str">
        <f>VLOOKUP(I3777,Period!A:B,2,FALSE)</f>
        <v>2023H1</v>
      </c>
      <c r="Q3777" s="9">
        <f t="shared" si="701"/>
        <v>6.9</v>
      </c>
      <c r="R3777" s="2">
        <f t="shared" si="716"/>
        <v>10</v>
      </c>
      <c r="S3777" t="str">
        <f t="shared" si="708"/>
        <v>02 Sunny (10%-30%)</v>
      </c>
      <c r="T3777" t="str">
        <f t="shared" si="717"/>
        <v>45100L8-9_L1CDM-MLB-CLSTA4510002 Sunny (10%-30%)</v>
      </c>
      <c r="U3777">
        <f>IF(COUNTIF(T$2:T3105,T3777)&gt;=1,0,1)</f>
        <v>1</v>
      </c>
      <c r="V3777" s="26" t="s">
        <v>751</v>
      </c>
      <c r="W3777" s="26">
        <f t="shared" si="718"/>
        <v>2023</v>
      </c>
      <c r="X3777" s="26" t="str">
        <f t="shared" si="719"/>
        <v>06</v>
      </c>
      <c r="Y3777" s="26">
        <f t="shared" si="720"/>
        <v>23</v>
      </c>
      <c r="Z3777" s="26" t="str">
        <f t="shared" si="721"/>
        <v>18</v>
      </c>
      <c r="AA3777" s="26" t="str">
        <f t="shared" si="722"/>
        <v>45</v>
      </c>
      <c r="AB3777" s="26" t="str">
        <f t="shared" si="723"/>
        <v>00</v>
      </c>
      <c r="AC3777" s="86" t="str">
        <f t="shared" si="709"/>
        <v>CLS_TA_2500X1254px_44m_L8-9_L1_20230623_10CC</v>
      </c>
      <c r="AD3777" s="41" t="s">
        <v>752</v>
      </c>
    </row>
    <row r="3778" spans="2:30" x14ac:dyDescent="0.25">
      <c r="B3778" t="s">
        <v>3876</v>
      </c>
      <c r="C3778" t="s">
        <v>3817</v>
      </c>
      <c r="D3778" s="7" t="s">
        <v>4267</v>
      </c>
      <c r="E3778" s="2" t="b">
        <v>1</v>
      </c>
      <c r="F3778" s="2" t="s">
        <v>3815</v>
      </c>
      <c r="G3778" t="s">
        <v>8</v>
      </c>
      <c r="H3778" t="s">
        <v>101</v>
      </c>
      <c r="I3778" s="57">
        <v>45100</v>
      </c>
      <c r="J3778" s="2">
        <v>65.8</v>
      </c>
      <c r="K3778" s="2" t="s">
        <v>4271</v>
      </c>
      <c r="L3778" s="9">
        <v>4.9000000000000004</v>
      </c>
      <c r="M3778" t="s">
        <v>3869</v>
      </c>
      <c r="N3778" s="2" t="s">
        <v>85</v>
      </c>
      <c r="O3778" s="2" t="s">
        <v>4266</v>
      </c>
      <c r="P3778" s="2" t="str">
        <f>VLOOKUP(I3778,Period!A:B,2,FALSE)</f>
        <v>2023H1</v>
      </c>
      <c r="Q3778" s="9">
        <f t="shared" ref="Q3778:Q3841" si="724">AVERAGEIFS(L:L,I:I,I3778,H:H,H3778,C:C,C3778,B:B,B3778)</f>
        <v>6.9</v>
      </c>
      <c r="R3778" s="2">
        <f t="shared" si="716"/>
        <v>10</v>
      </c>
      <c r="S3778" t="str">
        <f t="shared" si="708"/>
        <v>02 Sunny (10%-30%)</v>
      </c>
      <c r="T3778" t="str">
        <f t="shared" si="717"/>
        <v>45100L8-9_L1CDM-MLB-CLSTA4510002 Sunny (10%-30%)</v>
      </c>
      <c r="U3778">
        <f>IF(COUNTIF(T$2:T3106,T3778)&gt;=1,0,1)</f>
        <v>1</v>
      </c>
      <c r="V3778" s="26" t="s">
        <v>751</v>
      </c>
      <c r="W3778" s="26">
        <f t="shared" si="718"/>
        <v>2023</v>
      </c>
      <c r="X3778" s="26" t="str">
        <f t="shared" si="719"/>
        <v>06</v>
      </c>
      <c r="Y3778" s="26">
        <f t="shared" si="720"/>
        <v>23</v>
      </c>
      <c r="Z3778" s="26" t="str">
        <f t="shared" si="721"/>
        <v>18</v>
      </c>
      <c r="AA3778" s="26" t="str">
        <f t="shared" si="722"/>
        <v>44</v>
      </c>
      <c r="AB3778" s="26" t="str">
        <f t="shared" si="723"/>
        <v>36</v>
      </c>
      <c r="AC3778" s="86" t="str">
        <f t="shared" si="709"/>
        <v>CLS_TA_2500X1254px_44m_L8-9_L1_20230623_10CC</v>
      </c>
      <c r="AD3778" s="41" t="s">
        <v>752</v>
      </c>
    </row>
    <row r="3779" spans="2:30" x14ac:dyDescent="0.25">
      <c r="B3779" t="s">
        <v>3876</v>
      </c>
      <c r="C3779" t="s">
        <v>3817</v>
      </c>
      <c r="D3779" s="7" t="s">
        <v>4267</v>
      </c>
      <c r="E3779" s="2" t="b">
        <v>1</v>
      </c>
      <c r="F3779" s="2" t="s">
        <v>3815</v>
      </c>
      <c r="G3779" t="s">
        <v>8</v>
      </c>
      <c r="H3779" t="s">
        <v>101</v>
      </c>
      <c r="I3779" s="57">
        <v>45094</v>
      </c>
      <c r="J3779" s="2">
        <v>66.599999999999994</v>
      </c>
      <c r="K3779" s="2" t="s">
        <v>4272</v>
      </c>
      <c r="L3779" s="9">
        <v>1.8</v>
      </c>
      <c r="M3779" t="s">
        <v>3869</v>
      </c>
      <c r="N3779" s="2" t="s">
        <v>85</v>
      </c>
      <c r="O3779" s="2" t="s">
        <v>4266</v>
      </c>
      <c r="P3779" s="2" t="str">
        <f>VLOOKUP(I3779,Period!A:B,2,FALSE)</f>
        <v>2023H1</v>
      </c>
      <c r="Q3779" s="9">
        <f t="shared" si="724"/>
        <v>1.8</v>
      </c>
      <c r="R3779" s="2">
        <f t="shared" si="716"/>
        <v>10</v>
      </c>
      <c r="S3779" t="str">
        <f t="shared" ref="S3779:S3842" si="725">IF(R3779=0,"01 Clear (0%)",IF(R3779&lt;=30,"02 Sunny (10%-30%)",IF(R3779&lt;=90,"03 Cloudy (40%-90%)","04 Overcast (100%)")))</f>
        <v>02 Sunny (10%-30%)</v>
      </c>
      <c r="T3779" t="str">
        <f t="shared" si="717"/>
        <v>45094L8-9_L1CDM-MLB-CLSTA4509402 Sunny (10%-30%)</v>
      </c>
      <c r="U3779">
        <f>IF(COUNTIF(T$2:T3107,T3779)&gt;=1,0,1)</f>
        <v>1</v>
      </c>
      <c r="V3779" s="26" t="s">
        <v>751</v>
      </c>
      <c r="W3779" s="26">
        <f t="shared" si="718"/>
        <v>2023</v>
      </c>
      <c r="X3779" s="26" t="str">
        <f t="shared" si="719"/>
        <v>06</v>
      </c>
      <c r="Y3779" s="26">
        <f t="shared" si="720"/>
        <v>17</v>
      </c>
      <c r="Z3779" s="26" t="str">
        <f t="shared" si="721"/>
        <v>18</v>
      </c>
      <c r="AA3779" s="26" t="str">
        <f t="shared" si="722"/>
        <v>32</v>
      </c>
      <c r="AB3779" s="26" t="str">
        <f t="shared" si="723"/>
        <v>47</v>
      </c>
      <c r="AC3779" s="86" t="str">
        <f t="shared" ref="AC3779:AC3842" si="726">CONCATENATE(RIGHT(C3779,3),"_",H3779,"_",M3779,"_",O3779,"_",B3779,"_",W3779,X3779,Y3779,"_",R3779,"CC")</f>
        <v>CLS_TA_2500X1254px_44m_L8-9_L1_20230617_10CC</v>
      </c>
      <c r="AD3779" s="41" t="s">
        <v>752</v>
      </c>
    </row>
    <row r="3780" spans="2:30" x14ac:dyDescent="0.25">
      <c r="B3780" t="s">
        <v>3876</v>
      </c>
      <c r="C3780" t="s">
        <v>3817</v>
      </c>
      <c r="D3780" s="7" t="s">
        <v>4267</v>
      </c>
      <c r="E3780" s="2" t="b">
        <v>1</v>
      </c>
      <c r="F3780" s="2" t="s">
        <v>3815</v>
      </c>
      <c r="G3780" t="s">
        <v>8</v>
      </c>
      <c r="H3780" t="s">
        <v>101</v>
      </c>
      <c r="I3780" s="61">
        <v>45093</v>
      </c>
      <c r="J3780" s="2">
        <v>66.599999999999994</v>
      </c>
      <c r="K3780" s="2" t="s">
        <v>4273</v>
      </c>
      <c r="L3780" s="9">
        <v>3.1</v>
      </c>
      <c r="M3780" t="s">
        <v>3869</v>
      </c>
      <c r="N3780" s="2" t="s">
        <v>85</v>
      </c>
      <c r="O3780" s="2" t="s">
        <v>4266</v>
      </c>
      <c r="P3780" s="2" t="str">
        <f>VLOOKUP(I3780,Period!A:B,2,FALSE)</f>
        <v>2023H1</v>
      </c>
      <c r="Q3780" s="9">
        <f t="shared" si="724"/>
        <v>3.1</v>
      </c>
      <c r="R3780" s="2">
        <f t="shared" si="716"/>
        <v>10</v>
      </c>
      <c r="S3780" t="str">
        <f t="shared" si="725"/>
        <v>02 Sunny (10%-30%)</v>
      </c>
      <c r="T3780" t="str">
        <f t="shared" si="717"/>
        <v>45093L8-9_L1CDM-MLB-CLSTA4509302 Sunny (10%-30%)</v>
      </c>
      <c r="U3780">
        <f>IF(COUNTIF(T$2:T3108,T3780)&gt;=1,0,1)</f>
        <v>1</v>
      </c>
      <c r="V3780" s="26" t="s">
        <v>751</v>
      </c>
      <c r="W3780" s="26">
        <f t="shared" si="718"/>
        <v>2023</v>
      </c>
      <c r="X3780" s="26" t="str">
        <f t="shared" si="719"/>
        <v>06</v>
      </c>
      <c r="Y3780" s="26">
        <f t="shared" si="720"/>
        <v>16</v>
      </c>
      <c r="Z3780" s="26" t="str">
        <f t="shared" si="721"/>
        <v>18</v>
      </c>
      <c r="AA3780" s="26" t="str">
        <f t="shared" si="722"/>
        <v>38</v>
      </c>
      <c r="AB3780" s="26" t="str">
        <f t="shared" si="723"/>
        <v>49</v>
      </c>
      <c r="AC3780" s="86" t="str">
        <f t="shared" si="726"/>
        <v>CLS_TA_2500X1254px_44m_L8-9_L1_20230616_10CC</v>
      </c>
      <c r="AD3780" s="41" t="s">
        <v>752</v>
      </c>
    </row>
    <row r="3781" spans="2:30" x14ac:dyDescent="0.25">
      <c r="B3781" t="s">
        <v>3876</v>
      </c>
      <c r="C3781" t="s">
        <v>3817</v>
      </c>
      <c r="D3781" s="7" t="s">
        <v>4267</v>
      </c>
      <c r="E3781" s="2" t="b">
        <v>1</v>
      </c>
      <c r="F3781" s="2" t="s">
        <v>3815</v>
      </c>
      <c r="G3781" t="s">
        <v>8</v>
      </c>
      <c r="H3781" t="s">
        <v>101</v>
      </c>
      <c r="I3781" s="61">
        <v>45092</v>
      </c>
      <c r="J3781" s="2">
        <v>66.599999999999994</v>
      </c>
      <c r="K3781" s="2" t="s">
        <v>4274</v>
      </c>
      <c r="L3781" s="9">
        <v>7</v>
      </c>
      <c r="M3781" t="s">
        <v>3869</v>
      </c>
      <c r="N3781" s="2" t="s">
        <v>85</v>
      </c>
      <c r="O3781" s="2" t="s">
        <v>4266</v>
      </c>
      <c r="P3781" s="2" t="str">
        <f>VLOOKUP(I3781,Period!A:B,2,FALSE)</f>
        <v>2023H1</v>
      </c>
      <c r="Q3781" s="9">
        <f t="shared" si="724"/>
        <v>5.25</v>
      </c>
      <c r="R3781" s="2">
        <f t="shared" si="716"/>
        <v>10</v>
      </c>
      <c r="S3781" t="str">
        <f t="shared" si="725"/>
        <v>02 Sunny (10%-30%)</v>
      </c>
      <c r="T3781" t="str">
        <f t="shared" si="717"/>
        <v>45092L8-9_L1CDM-MLB-CLSTA4509202 Sunny (10%-30%)</v>
      </c>
      <c r="U3781">
        <f>IF(COUNTIF(T$2:T3109,T3781)&gt;=1,0,1)</f>
        <v>1</v>
      </c>
      <c r="V3781" s="26" t="s">
        <v>751</v>
      </c>
      <c r="W3781" s="26">
        <f t="shared" si="718"/>
        <v>2023</v>
      </c>
      <c r="X3781" s="26" t="str">
        <f t="shared" si="719"/>
        <v>06</v>
      </c>
      <c r="Y3781" s="26">
        <f t="shared" si="720"/>
        <v>15</v>
      </c>
      <c r="Z3781" s="26" t="str">
        <f t="shared" si="721"/>
        <v>18</v>
      </c>
      <c r="AA3781" s="26" t="str">
        <f t="shared" si="722"/>
        <v>45</v>
      </c>
      <c r="AB3781" s="26" t="str">
        <f t="shared" si="723"/>
        <v>08</v>
      </c>
      <c r="AC3781" s="86" t="str">
        <f t="shared" si="726"/>
        <v>CLS_TA_2500X1254px_44m_L8-9_L1_20230615_10CC</v>
      </c>
      <c r="AD3781" s="41" t="s">
        <v>752</v>
      </c>
    </row>
    <row r="3782" spans="2:30" x14ac:dyDescent="0.25">
      <c r="B3782" t="s">
        <v>3876</v>
      </c>
      <c r="C3782" t="s">
        <v>3817</v>
      </c>
      <c r="D3782" s="7" t="s">
        <v>4267</v>
      </c>
      <c r="E3782" s="2" t="b">
        <v>1</v>
      </c>
      <c r="F3782" s="2" t="s">
        <v>3815</v>
      </c>
      <c r="G3782" t="s">
        <v>8</v>
      </c>
      <c r="H3782" t="s">
        <v>101</v>
      </c>
      <c r="I3782" s="61">
        <v>45092</v>
      </c>
      <c r="J3782" s="2">
        <v>66</v>
      </c>
      <c r="K3782" s="2" t="s">
        <v>4275</v>
      </c>
      <c r="L3782" s="9">
        <v>3.5</v>
      </c>
      <c r="M3782" t="s">
        <v>3869</v>
      </c>
      <c r="N3782" s="2" t="s">
        <v>85</v>
      </c>
      <c r="O3782" s="2" t="s">
        <v>4266</v>
      </c>
      <c r="P3782" s="2" t="str">
        <f>VLOOKUP(I3782,Period!A:B,2,FALSE)</f>
        <v>2023H1</v>
      </c>
      <c r="Q3782" s="9">
        <f t="shared" si="724"/>
        <v>5.25</v>
      </c>
      <c r="R3782" s="2">
        <f t="shared" si="716"/>
        <v>10</v>
      </c>
      <c r="S3782" t="str">
        <f t="shared" si="725"/>
        <v>02 Sunny (10%-30%)</v>
      </c>
      <c r="T3782" t="str">
        <f t="shared" si="717"/>
        <v>45092L8-9_L1CDM-MLB-CLSTA4509202 Sunny (10%-30%)</v>
      </c>
      <c r="U3782">
        <f>IF(COUNTIF(T$2:T3110,T3782)&gt;=1,0,1)</f>
        <v>1</v>
      </c>
      <c r="V3782" s="26" t="s">
        <v>751</v>
      </c>
      <c r="W3782" s="26">
        <f t="shared" si="718"/>
        <v>2023</v>
      </c>
      <c r="X3782" s="26" t="str">
        <f t="shared" si="719"/>
        <v>06</v>
      </c>
      <c r="Y3782" s="26">
        <f t="shared" si="720"/>
        <v>15</v>
      </c>
      <c r="Z3782" s="26" t="str">
        <f t="shared" si="721"/>
        <v>18</v>
      </c>
      <c r="AA3782" s="26" t="str">
        <f t="shared" si="722"/>
        <v>44</v>
      </c>
      <c r="AB3782" s="26" t="str">
        <f t="shared" si="723"/>
        <v>44</v>
      </c>
      <c r="AC3782" s="86" t="str">
        <f t="shared" si="726"/>
        <v>CLS_TA_2500X1254px_44m_L8-9_L1_20230615_10CC</v>
      </c>
      <c r="AD3782" s="41" t="s">
        <v>752</v>
      </c>
    </row>
    <row r="3783" spans="2:30" x14ac:dyDescent="0.25">
      <c r="B3783" t="s">
        <v>3876</v>
      </c>
      <c r="C3783" t="s">
        <v>3817</v>
      </c>
      <c r="D3783" s="7" t="s">
        <v>4267</v>
      </c>
      <c r="E3783" s="2" t="b">
        <v>1</v>
      </c>
      <c r="F3783" s="2" t="s">
        <v>3815</v>
      </c>
      <c r="G3783" t="s">
        <v>8</v>
      </c>
      <c r="H3783" t="s">
        <v>101</v>
      </c>
      <c r="I3783" s="61">
        <v>45086</v>
      </c>
      <c r="J3783" s="2">
        <v>66.5</v>
      </c>
      <c r="K3783" s="2" t="s">
        <v>4276</v>
      </c>
      <c r="L3783" s="9">
        <v>42.2</v>
      </c>
      <c r="M3783" t="s">
        <v>3869</v>
      </c>
      <c r="N3783" s="2" t="s">
        <v>85</v>
      </c>
      <c r="O3783" s="2" t="s">
        <v>4266</v>
      </c>
      <c r="P3783" s="2" t="str">
        <f>VLOOKUP(I3783,Period!A:B,2,FALSE)</f>
        <v>2023H1</v>
      </c>
      <c r="Q3783" s="9">
        <f t="shared" si="724"/>
        <v>42.2</v>
      </c>
      <c r="R3783" s="2">
        <f t="shared" si="716"/>
        <v>50</v>
      </c>
      <c r="S3783" t="str">
        <f t="shared" si="725"/>
        <v>03 Cloudy (40%-90%)</v>
      </c>
      <c r="T3783" t="str">
        <f t="shared" si="717"/>
        <v>45086L8-9_L1CDM-MLB-CLSTA4508603 Cloudy (40%-90%)</v>
      </c>
      <c r="U3783">
        <f>IF(COUNTIF(T$2:T3111,T3783)&gt;=1,0,1)</f>
        <v>1</v>
      </c>
      <c r="V3783" s="26" t="s">
        <v>751</v>
      </c>
      <c r="W3783" s="26">
        <f t="shared" si="718"/>
        <v>2023</v>
      </c>
      <c r="X3783" s="26" t="str">
        <f t="shared" si="719"/>
        <v>06</v>
      </c>
      <c r="Y3783" s="26" t="str">
        <f t="shared" si="720"/>
        <v>09</v>
      </c>
      <c r="Z3783" s="26" t="str">
        <f t="shared" si="721"/>
        <v>18</v>
      </c>
      <c r="AA3783" s="26" t="str">
        <f t="shared" si="722"/>
        <v>32</v>
      </c>
      <c r="AB3783" s="26" t="str">
        <f t="shared" si="723"/>
        <v>43</v>
      </c>
      <c r="AC3783" s="86" t="str">
        <f t="shared" si="726"/>
        <v>CLS_TA_2500X1254px_44m_L8-9_L1_20230609_50CC</v>
      </c>
      <c r="AD3783" s="41" t="s">
        <v>752</v>
      </c>
    </row>
    <row r="3784" spans="2:30" x14ac:dyDescent="0.25">
      <c r="B3784" t="s">
        <v>3876</v>
      </c>
      <c r="C3784" t="s">
        <v>3817</v>
      </c>
      <c r="D3784" s="7" t="s">
        <v>4267</v>
      </c>
      <c r="E3784" s="2" t="b">
        <v>1</v>
      </c>
      <c r="F3784" s="2" t="s">
        <v>3815</v>
      </c>
      <c r="G3784" t="s">
        <v>8</v>
      </c>
      <c r="H3784" t="s">
        <v>101</v>
      </c>
      <c r="I3784" s="53">
        <v>45085</v>
      </c>
      <c r="J3784" s="2">
        <v>66.5</v>
      </c>
      <c r="K3784" s="2" t="s">
        <v>4277</v>
      </c>
      <c r="L3784" s="9">
        <v>30.3</v>
      </c>
      <c r="M3784" t="s">
        <v>3869</v>
      </c>
      <c r="N3784" s="2" t="s">
        <v>85</v>
      </c>
      <c r="O3784" s="2" t="s">
        <v>4266</v>
      </c>
      <c r="P3784" s="2" t="str">
        <f>VLOOKUP(I3784,Period!A:B,2,FALSE)</f>
        <v>2023H1</v>
      </c>
      <c r="Q3784" s="9">
        <f t="shared" si="724"/>
        <v>30.3</v>
      </c>
      <c r="R3784" s="2">
        <f t="shared" si="716"/>
        <v>40</v>
      </c>
      <c r="S3784" t="str">
        <f t="shared" si="725"/>
        <v>03 Cloudy (40%-90%)</v>
      </c>
      <c r="T3784" t="str">
        <f t="shared" si="717"/>
        <v>45085L8-9_L1CDM-MLB-CLSTA4508503 Cloudy (40%-90%)</v>
      </c>
      <c r="U3784">
        <f>IF(COUNTIF(T$2:T3112,T3784)&gt;=1,0,1)</f>
        <v>1</v>
      </c>
      <c r="V3784" s="26" t="s">
        <v>751</v>
      </c>
      <c r="W3784" s="26">
        <f t="shared" si="718"/>
        <v>2023</v>
      </c>
      <c r="X3784" s="26" t="str">
        <f t="shared" si="719"/>
        <v>06</v>
      </c>
      <c r="Y3784" s="26" t="str">
        <f t="shared" si="720"/>
        <v>08</v>
      </c>
      <c r="Z3784" s="26" t="str">
        <f t="shared" si="721"/>
        <v>18</v>
      </c>
      <c r="AA3784" s="26" t="str">
        <f t="shared" si="722"/>
        <v>38</v>
      </c>
      <c r="AB3784" s="26" t="str">
        <f t="shared" si="723"/>
        <v>54</v>
      </c>
      <c r="AC3784" s="86" t="str">
        <f t="shared" si="726"/>
        <v>CLS_TA_2500X1254px_44m_L8-9_L1_20230608_40CC</v>
      </c>
      <c r="AD3784" s="41" t="s">
        <v>752</v>
      </c>
    </row>
    <row r="3785" spans="2:30" x14ac:dyDescent="0.25">
      <c r="B3785" t="s">
        <v>3876</v>
      </c>
      <c r="C3785" t="s">
        <v>3817</v>
      </c>
      <c r="D3785" s="7" t="s">
        <v>4267</v>
      </c>
      <c r="E3785" s="2" t="b">
        <v>1</v>
      </c>
      <c r="F3785" s="2" t="s">
        <v>3815</v>
      </c>
      <c r="G3785" t="s">
        <v>8</v>
      </c>
      <c r="H3785" t="s">
        <v>101</v>
      </c>
      <c r="I3785" s="53">
        <v>45084</v>
      </c>
      <c r="J3785" s="2">
        <v>66.400000000000006</v>
      </c>
      <c r="K3785" s="2" t="s">
        <v>4278</v>
      </c>
      <c r="L3785" s="9">
        <v>46.8</v>
      </c>
      <c r="M3785" t="s">
        <v>3869</v>
      </c>
      <c r="N3785" s="2" t="s">
        <v>85</v>
      </c>
      <c r="O3785" s="2" t="s">
        <v>4266</v>
      </c>
      <c r="P3785" s="2" t="str">
        <f>VLOOKUP(I3785,Period!A:B,2,FALSE)</f>
        <v>2023H1</v>
      </c>
      <c r="Q3785" s="9">
        <f t="shared" si="724"/>
        <v>33.9</v>
      </c>
      <c r="R3785" s="2">
        <f t="shared" si="716"/>
        <v>40</v>
      </c>
      <c r="S3785" t="str">
        <f t="shared" si="725"/>
        <v>03 Cloudy (40%-90%)</v>
      </c>
      <c r="T3785" t="str">
        <f t="shared" si="717"/>
        <v>45084L8-9_L1CDM-MLB-CLSTA4508403 Cloudy (40%-90%)</v>
      </c>
      <c r="U3785">
        <f>IF(COUNTIF(T$2:T3113,T3785)&gt;=1,0,1)</f>
        <v>1</v>
      </c>
      <c r="V3785" s="26" t="s">
        <v>751</v>
      </c>
      <c r="W3785" s="26">
        <f t="shared" si="718"/>
        <v>2023</v>
      </c>
      <c r="X3785" s="26" t="str">
        <f t="shared" si="719"/>
        <v>06</v>
      </c>
      <c r="Y3785" s="26" t="str">
        <f t="shared" si="720"/>
        <v>07</v>
      </c>
      <c r="Z3785" s="26" t="str">
        <f t="shared" si="721"/>
        <v>18</v>
      </c>
      <c r="AA3785" s="26" t="str">
        <f t="shared" si="722"/>
        <v>45</v>
      </c>
      <c r="AB3785" s="26" t="str">
        <f t="shared" si="723"/>
        <v>06</v>
      </c>
      <c r="AC3785" s="86" t="str">
        <f t="shared" si="726"/>
        <v>CLS_TA_2500X1254px_44m_L8-9_L1_20230607_40CC</v>
      </c>
      <c r="AD3785" s="41" t="s">
        <v>752</v>
      </c>
    </row>
    <row r="3786" spans="2:30" x14ac:dyDescent="0.25">
      <c r="B3786" t="s">
        <v>3876</v>
      </c>
      <c r="C3786" t="s">
        <v>3817</v>
      </c>
      <c r="D3786" s="7" t="s">
        <v>4267</v>
      </c>
      <c r="E3786" s="2" t="b">
        <v>1</v>
      </c>
      <c r="F3786" s="2" t="s">
        <v>3815</v>
      </c>
      <c r="G3786" t="s">
        <v>8</v>
      </c>
      <c r="H3786" t="s">
        <v>101</v>
      </c>
      <c r="I3786" s="53">
        <v>45084</v>
      </c>
      <c r="J3786" s="2">
        <v>65.7</v>
      </c>
      <c r="K3786" s="2" t="s">
        <v>4279</v>
      </c>
      <c r="L3786" s="9">
        <v>21</v>
      </c>
      <c r="M3786" t="s">
        <v>3869</v>
      </c>
      <c r="N3786" s="2" t="s">
        <v>85</v>
      </c>
      <c r="O3786" s="2" t="s">
        <v>4266</v>
      </c>
      <c r="P3786" s="2" t="str">
        <f>VLOOKUP(I3786,Period!A:B,2,FALSE)</f>
        <v>2023H1</v>
      </c>
      <c r="Q3786" s="9">
        <f t="shared" si="724"/>
        <v>33.9</v>
      </c>
      <c r="R3786" s="2">
        <f t="shared" si="716"/>
        <v>40</v>
      </c>
      <c r="S3786" t="str">
        <f t="shared" si="725"/>
        <v>03 Cloudy (40%-90%)</v>
      </c>
      <c r="T3786" t="str">
        <f t="shared" si="717"/>
        <v>45084L8-9_L1CDM-MLB-CLSTA4508403 Cloudy (40%-90%)</v>
      </c>
      <c r="U3786">
        <f>IF(COUNTIF(T$2:T3114,T3786)&gt;=1,0,1)</f>
        <v>1</v>
      </c>
      <c r="V3786" s="26" t="s">
        <v>751</v>
      </c>
      <c r="W3786" s="26">
        <f t="shared" si="718"/>
        <v>2023</v>
      </c>
      <c r="X3786" s="26" t="str">
        <f t="shared" si="719"/>
        <v>06</v>
      </c>
      <c r="Y3786" s="26" t="str">
        <f t="shared" si="720"/>
        <v>07</v>
      </c>
      <c r="Z3786" s="26" t="str">
        <f t="shared" si="721"/>
        <v>18</v>
      </c>
      <c r="AA3786" s="26" t="str">
        <f t="shared" si="722"/>
        <v>44</v>
      </c>
      <c r="AB3786" s="26" t="str">
        <f t="shared" si="723"/>
        <v>42</v>
      </c>
      <c r="AC3786" s="86" t="str">
        <f t="shared" si="726"/>
        <v>CLS_TA_2500X1254px_44m_L8-9_L1_20230607_40CC</v>
      </c>
      <c r="AD3786" s="41" t="s">
        <v>752</v>
      </c>
    </row>
    <row r="3787" spans="2:30" x14ac:dyDescent="0.25">
      <c r="B3787" t="s">
        <v>3876</v>
      </c>
      <c r="C3787" t="s">
        <v>3817</v>
      </c>
      <c r="D3787" s="7" t="s">
        <v>4267</v>
      </c>
      <c r="E3787" s="2" t="b">
        <v>1</v>
      </c>
      <c r="F3787" s="2" t="s">
        <v>3815</v>
      </c>
      <c r="G3787" t="s">
        <v>8</v>
      </c>
      <c r="H3787" t="s">
        <v>101</v>
      </c>
      <c r="I3787" s="53">
        <v>45078</v>
      </c>
      <c r="J3787" s="2">
        <v>66.099999999999994</v>
      </c>
      <c r="K3787" s="2" t="s">
        <v>4280</v>
      </c>
      <c r="L3787" s="9">
        <v>11.1</v>
      </c>
      <c r="M3787" t="s">
        <v>3869</v>
      </c>
      <c r="N3787" s="2" t="s">
        <v>85</v>
      </c>
      <c r="O3787" s="2" t="s">
        <v>4266</v>
      </c>
      <c r="P3787" s="2" t="str">
        <f>VLOOKUP(I3787,Period!A:B,2,FALSE)</f>
        <v>2023H1</v>
      </c>
      <c r="Q3787" s="9">
        <f t="shared" si="724"/>
        <v>11.1</v>
      </c>
      <c r="R3787" s="2">
        <f t="shared" si="716"/>
        <v>20</v>
      </c>
      <c r="S3787" t="str">
        <f t="shared" si="725"/>
        <v>02 Sunny (10%-30%)</v>
      </c>
      <c r="T3787" t="str">
        <f t="shared" si="717"/>
        <v>45078L8-9_L1CDM-MLB-CLSTA4507802 Sunny (10%-30%)</v>
      </c>
      <c r="U3787">
        <f>IF(COUNTIF(T$2:T3115,T3787)&gt;=1,0,1)</f>
        <v>1</v>
      </c>
      <c r="V3787" s="26" t="s">
        <v>751</v>
      </c>
      <c r="W3787" s="26">
        <f t="shared" si="718"/>
        <v>2023</v>
      </c>
      <c r="X3787" s="26" t="str">
        <f t="shared" si="719"/>
        <v>06</v>
      </c>
      <c r="Y3787" s="26" t="str">
        <f t="shared" si="720"/>
        <v>01</v>
      </c>
      <c r="Z3787" s="26" t="str">
        <f t="shared" si="721"/>
        <v>18</v>
      </c>
      <c r="AA3787" s="26" t="str">
        <f t="shared" si="722"/>
        <v>32</v>
      </c>
      <c r="AB3787" s="26" t="str">
        <f t="shared" si="723"/>
        <v>37</v>
      </c>
      <c r="AC3787" s="86" t="str">
        <f t="shared" si="726"/>
        <v>CLS_TA_2500X1254px_44m_L8-9_L1_20230601_20CC</v>
      </c>
      <c r="AD3787" s="41" t="s">
        <v>752</v>
      </c>
    </row>
    <row r="3788" spans="2:30" x14ac:dyDescent="0.25">
      <c r="B3788" t="s">
        <v>3876</v>
      </c>
      <c r="C3788" t="s">
        <v>3817</v>
      </c>
      <c r="D3788" s="7" t="s">
        <v>4267</v>
      </c>
      <c r="E3788" s="2" t="b">
        <v>1</v>
      </c>
      <c r="F3788" s="2" t="s">
        <v>3815</v>
      </c>
      <c r="G3788" t="s">
        <v>8</v>
      </c>
      <c r="H3788" t="s">
        <v>101</v>
      </c>
      <c r="I3788" s="57">
        <v>45077</v>
      </c>
      <c r="J3788" s="2">
        <v>66</v>
      </c>
      <c r="K3788" s="2" t="s">
        <v>4281</v>
      </c>
      <c r="L3788" s="9">
        <v>12</v>
      </c>
      <c r="M3788" t="s">
        <v>3869</v>
      </c>
      <c r="N3788" s="2" t="s">
        <v>85</v>
      </c>
      <c r="O3788" s="2" t="s">
        <v>4266</v>
      </c>
      <c r="P3788" s="2" t="str">
        <f>VLOOKUP(I3788,Period!A:B,2,FALSE)</f>
        <v>2023H1</v>
      </c>
      <c r="Q3788" s="9">
        <f t="shared" si="724"/>
        <v>12</v>
      </c>
      <c r="R3788" s="2">
        <f t="shared" si="716"/>
        <v>20</v>
      </c>
      <c r="S3788" t="str">
        <f t="shared" si="725"/>
        <v>02 Sunny (10%-30%)</v>
      </c>
      <c r="T3788" t="str">
        <f t="shared" si="717"/>
        <v>45077L8-9_L1CDM-MLB-CLSTA4507702 Sunny (10%-30%)</v>
      </c>
      <c r="U3788">
        <f>IF(COUNTIF(T$2:T3116,T3788)&gt;=1,0,1)</f>
        <v>1</v>
      </c>
      <c r="V3788" s="26" t="s">
        <v>751</v>
      </c>
      <c r="W3788" s="26">
        <f t="shared" si="718"/>
        <v>2023</v>
      </c>
      <c r="X3788" s="26" t="str">
        <f t="shared" si="719"/>
        <v>05</v>
      </c>
      <c r="Y3788" s="26">
        <f t="shared" si="720"/>
        <v>31</v>
      </c>
      <c r="Z3788" s="26" t="str">
        <f t="shared" si="721"/>
        <v>18</v>
      </c>
      <c r="AA3788" s="26" t="str">
        <f t="shared" si="722"/>
        <v>38</v>
      </c>
      <c r="AB3788" s="26" t="str">
        <f t="shared" si="723"/>
        <v>58</v>
      </c>
      <c r="AC3788" s="86" t="str">
        <f t="shared" si="726"/>
        <v>CLS_TA_2500X1254px_44m_L8-9_L1_20230531_20CC</v>
      </c>
      <c r="AD3788" s="41" t="s">
        <v>752</v>
      </c>
    </row>
    <row r="3789" spans="2:30" x14ac:dyDescent="0.25">
      <c r="B3789" t="s">
        <v>3876</v>
      </c>
      <c r="C3789" t="s">
        <v>3817</v>
      </c>
      <c r="D3789" s="7" t="s">
        <v>4267</v>
      </c>
      <c r="E3789" s="2" t="b">
        <v>1</v>
      </c>
      <c r="F3789" s="2" t="s">
        <v>3815</v>
      </c>
      <c r="G3789" t="s">
        <v>8</v>
      </c>
      <c r="H3789" t="s">
        <v>101</v>
      </c>
      <c r="I3789" s="57">
        <v>45076</v>
      </c>
      <c r="J3789" s="2">
        <v>65.900000000000006</v>
      </c>
      <c r="K3789" s="2" t="s">
        <v>4282</v>
      </c>
      <c r="L3789" s="9">
        <v>10.5</v>
      </c>
      <c r="M3789" t="s">
        <v>3869</v>
      </c>
      <c r="N3789" s="2" t="s">
        <v>85</v>
      </c>
      <c r="O3789" s="2" t="s">
        <v>4266</v>
      </c>
      <c r="P3789" s="2" t="str">
        <f>VLOOKUP(I3789,Period!A:B,2,FALSE)</f>
        <v>2023H1</v>
      </c>
      <c r="Q3789" s="9">
        <f t="shared" si="724"/>
        <v>15</v>
      </c>
      <c r="R3789" s="2">
        <f t="shared" si="716"/>
        <v>20</v>
      </c>
      <c r="S3789" t="str">
        <f t="shared" si="725"/>
        <v>02 Sunny (10%-30%)</v>
      </c>
      <c r="T3789" t="str">
        <f t="shared" si="717"/>
        <v>45076L8-9_L1CDM-MLB-CLSTA4507602 Sunny (10%-30%)</v>
      </c>
      <c r="U3789">
        <f>IF(COUNTIF(T$2:T3117,T3789)&gt;=1,0,1)</f>
        <v>1</v>
      </c>
      <c r="V3789" s="26" t="s">
        <v>751</v>
      </c>
      <c r="W3789" s="26">
        <f t="shared" si="718"/>
        <v>2023</v>
      </c>
      <c r="X3789" s="26" t="str">
        <f t="shared" si="719"/>
        <v>05</v>
      </c>
      <c r="Y3789" s="26">
        <f t="shared" si="720"/>
        <v>30</v>
      </c>
      <c r="Z3789" s="26" t="str">
        <f t="shared" si="721"/>
        <v>18</v>
      </c>
      <c r="AA3789" s="26" t="str">
        <f t="shared" si="722"/>
        <v>44</v>
      </c>
      <c r="AB3789" s="26" t="str">
        <f t="shared" si="723"/>
        <v>59</v>
      </c>
      <c r="AC3789" s="86" t="str">
        <f t="shared" si="726"/>
        <v>CLS_TA_2500X1254px_44m_L8-9_L1_20230530_20CC</v>
      </c>
      <c r="AD3789" s="41" t="s">
        <v>752</v>
      </c>
    </row>
    <row r="3790" spans="2:30" x14ac:dyDescent="0.25">
      <c r="B3790" t="s">
        <v>3876</v>
      </c>
      <c r="C3790" t="s">
        <v>3817</v>
      </c>
      <c r="D3790" s="7" t="s">
        <v>4267</v>
      </c>
      <c r="E3790" s="2" t="b">
        <v>1</v>
      </c>
      <c r="F3790" s="2" t="s">
        <v>3815</v>
      </c>
      <c r="G3790" t="s">
        <v>8</v>
      </c>
      <c r="H3790" t="s">
        <v>101</v>
      </c>
      <c r="I3790" s="57">
        <v>45076</v>
      </c>
      <c r="J3790" s="2">
        <v>65.2</v>
      </c>
      <c r="K3790" s="2" t="s">
        <v>4283</v>
      </c>
      <c r="L3790" s="9">
        <v>19.5</v>
      </c>
      <c r="M3790" t="s">
        <v>3869</v>
      </c>
      <c r="N3790" s="2" t="s">
        <v>85</v>
      </c>
      <c r="O3790" s="2" t="s">
        <v>4266</v>
      </c>
      <c r="P3790" s="2" t="str">
        <f>VLOOKUP(I3790,Period!A:B,2,FALSE)</f>
        <v>2023H1</v>
      </c>
      <c r="Q3790" s="9">
        <f t="shared" si="724"/>
        <v>15</v>
      </c>
      <c r="R3790" s="2">
        <f t="shared" si="716"/>
        <v>20</v>
      </c>
      <c r="S3790" t="str">
        <f t="shared" si="725"/>
        <v>02 Sunny (10%-30%)</v>
      </c>
      <c r="T3790" t="str">
        <f t="shared" si="717"/>
        <v>45076L8-9_L1CDM-MLB-CLSTA4507602 Sunny (10%-30%)</v>
      </c>
      <c r="U3790">
        <f>IF(COUNTIF(T$2:T3118,T3790)&gt;=1,0,1)</f>
        <v>1</v>
      </c>
      <c r="V3790" s="26" t="s">
        <v>751</v>
      </c>
      <c r="W3790" s="26">
        <f t="shared" si="718"/>
        <v>2023</v>
      </c>
      <c r="X3790" s="26" t="str">
        <f t="shared" si="719"/>
        <v>05</v>
      </c>
      <c r="Y3790" s="26">
        <f t="shared" si="720"/>
        <v>30</v>
      </c>
      <c r="Z3790" s="26" t="str">
        <f t="shared" si="721"/>
        <v>18</v>
      </c>
      <c r="AA3790" s="26" t="str">
        <f t="shared" si="722"/>
        <v>44</v>
      </c>
      <c r="AB3790" s="26" t="str">
        <f t="shared" si="723"/>
        <v>35</v>
      </c>
      <c r="AC3790" s="86" t="str">
        <f t="shared" si="726"/>
        <v>CLS_TA_2500X1254px_44m_L8-9_L1_20230530_20CC</v>
      </c>
      <c r="AD3790" s="41" t="s">
        <v>752</v>
      </c>
    </row>
    <row r="3791" spans="2:30" x14ac:dyDescent="0.25">
      <c r="B3791" t="s">
        <v>3876</v>
      </c>
      <c r="C3791" t="s">
        <v>3817</v>
      </c>
      <c r="D3791" s="7" t="s">
        <v>4267</v>
      </c>
      <c r="E3791" s="2" t="b">
        <v>1</v>
      </c>
      <c r="F3791" s="2" t="s">
        <v>3815</v>
      </c>
      <c r="G3791" t="s">
        <v>8</v>
      </c>
      <c r="H3791" t="s">
        <v>101</v>
      </c>
      <c r="I3791" s="57">
        <v>45070</v>
      </c>
      <c r="J3791" s="2">
        <v>65.3</v>
      </c>
      <c r="K3791" s="2" t="s">
        <v>4272</v>
      </c>
      <c r="L3791" s="9">
        <v>40.5</v>
      </c>
      <c r="M3791" t="s">
        <v>3869</v>
      </c>
      <c r="N3791" s="2" t="s">
        <v>85</v>
      </c>
      <c r="O3791" s="2" t="s">
        <v>4266</v>
      </c>
      <c r="P3791" s="2" t="str">
        <f>VLOOKUP(I3791,Period!A:B,2,FALSE)</f>
        <v>2023H1</v>
      </c>
      <c r="Q3791" s="9">
        <f t="shared" si="724"/>
        <v>40.5</v>
      </c>
      <c r="R3791" s="2">
        <f t="shared" si="716"/>
        <v>50</v>
      </c>
      <c r="S3791" t="str">
        <f t="shared" si="725"/>
        <v>03 Cloudy (40%-90%)</v>
      </c>
      <c r="T3791" t="str">
        <f t="shared" si="717"/>
        <v>45070L8-9_L1CDM-MLB-CLSTA4507003 Cloudy (40%-90%)</v>
      </c>
      <c r="U3791">
        <f>IF(COUNTIF(T$2:T3119,T3791)&gt;=1,0,1)</f>
        <v>1</v>
      </c>
      <c r="V3791" s="26" t="s">
        <v>751</v>
      </c>
      <c r="W3791" s="26">
        <f t="shared" si="718"/>
        <v>2023</v>
      </c>
      <c r="X3791" s="26" t="str">
        <f t="shared" si="719"/>
        <v>05</v>
      </c>
      <c r="Y3791" s="26">
        <f t="shared" si="720"/>
        <v>24</v>
      </c>
      <c r="Z3791" s="26" t="str">
        <f t="shared" si="721"/>
        <v>18</v>
      </c>
      <c r="AA3791" s="26" t="str">
        <f t="shared" si="722"/>
        <v>32</v>
      </c>
      <c r="AB3791" s="26" t="str">
        <f t="shared" si="723"/>
        <v>47</v>
      </c>
      <c r="AC3791" s="86" t="str">
        <f t="shared" si="726"/>
        <v>CLS_TA_2500X1254px_44m_L8-9_L1_20230524_50CC</v>
      </c>
      <c r="AD3791" s="41" t="s">
        <v>752</v>
      </c>
    </row>
    <row r="3792" spans="2:30" x14ac:dyDescent="0.25">
      <c r="B3792" t="s">
        <v>3876</v>
      </c>
      <c r="C3792" t="s">
        <v>3817</v>
      </c>
      <c r="D3792" s="7" t="s">
        <v>4267</v>
      </c>
      <c r="E3792" s="2" t="b">
        <v>1</v>
      </c>
      <c r="F3792" s="2" t="s">
        <v>3815</v>
      </c>
      <c r="G3792" t="s">
        <v>8</v>
      </c>
      <c r="H3792" t="s">
        <v>101</v>
      </c>
      <c r="I3792" s="61">
        <v>45069</v>
      </c>
      <c r="J3792" s="2">
        <v>65.099999999999994</v>
      </c>
      <c r="K3792" s="2" t="s">
        <v>4284</v>
      </c>
      <c r="L3792" s="9">
        <v>56.8</v>
      </c>
      <c r="M3792" t="s">
        <v>3869</v>
      </c>
      <c r="N3792" s="2" t="s">
        <v>85</v>
      </c>
      <c r="O3792" s="2" t="s">
        <v>4266</v>
      </c>
      <c r="P3792" s="2" t="str">
        <f>VLOOKUP(I3792,Period!A:B,2,FALSE)</f>
        <v>2023H1</v>
      </c>
      <c r="Q3792" s="9">
        <f t="shared" si="724"/>
        <v>56.8</v>
      </c>
      <c r="R3792" s="2">
        <f t="shared" si="716"/>
        <v>60</v>
      </c>
      <c r="S3792" t="str">
        <f t="shared" si="725"/>
        <v>03 Cloudy (40%-90%)</v>
      </c>
      <c r="T3792" t="str">
        <f t="shared" si="717"/>
        <v>45069L8-9_L1CDM-MLB-CLSTA4506903 Cloudy (40%-90%)</v>
      </c>
      <c r="U3792">
        <f>IF(COUNTIF(T$2:T3120,T3792)&gt;=1,0,1)</f>
        <v>1</v>
      </c>
      <c r="V3792" s="26" t="s">
        <v>751</v>
      </c>
      <c r="W3792" s="26">
        <f t="shared" si="718"/>
        <v>2023</v>
      </c>
      <c r="X3792" s="26" t="str">
        <f t="shared" si="719"/>
        <v>05</v>
      </c>
      <c r="Y3792" s="26">
        <f t="shared" si="720"/>
        <v>23</v>
      </c>
      <c r="Z3792" s="26" t="str">
        <f t="shared" si="721"/>
        <v>18</v>
      </c>
      <c r="AA3792" s="26" t="str">
        <f t="shared" si="722"/>
        <v>38</v>
      </c>
      <c r="AB3792" s="26" t="str">
        <f t="shared" si="723"/>
        <v>48</v>
      </c>
      <c r="AC3792" s="86" t="str">
        <f t="shared" si="726"/>
        <v>CLS_TA_2500X1254px_44m_L8-9_L1_20230523_60CC</v>
      </c>
      <c r="AD3792" s="41" t="s">
        <v>752</v>
      </c>
    </row>
    <row r="3793" spans="2:30" x14ac:dyDescent="0.25">
      <c r="B3793" t="s">
        <v>3876</v>
      </c>
      <c r="C3793" t="s">
        <v>3817</v>
      </c>
      <c r="D3793" s="7" t="s">
        <v>4267</v>
      </c>
      <c r="E3793" s="2" t="b">
        <v>1</v>
      </c>
      <c r="F3793" s="2" t="s">
        <v>3815</v>
      </c>
      <c r="G3793" t="s">
        <v>8</v>
      </c>
      <c r="H3793" t="s">
        <v>101</v>
      </c>
      <c r="I3793" s="61">
        <v>45068</v>
      </c>
      <c r="J3793" s="2">
        <v>65</v>
      </c>
      <c r="K3793" s="2" t="s">
        <v>4285</v>
      </c>
      <c r="L3793" s="9">
        <v>0.4</v>
      </c>
      <c r="M3793" t="s">
        <v>3869</v>
      </c>
      <c r="N3793" s="2" t="s">
        <v>85</v>
      </c>
      <c r="O3793" s="2" t="s">
        <v>4266</v>
      </c>
      <c r="P3793" s="2" t="str">
        <f>VLOOKUP(I3793,Period!A:B,2,FALSE)</f>
        <v>2023H1</v>
      </c>
      <c r="Q3793" s="9">
        <f t="shared" si="724"/>
        <v>1.7</v>
      </c>
      <c r="R3793" s="2">
        <f t="shared" si="716"/>
        <v>10</v>
      </c>
      <c r="S3793" t="str">
        <f t="shared" si="725"/>
        <v>02 Sunny (10%-30%)</v>
      </c>
      <c r="T3793" t="str">
        <f t="shared" si="717"/>
        <v>45068L8-9_L1CDM-MLB-CLSTA4506802 Sunny (10%-30%)</v>
      </c>
      <c r="U3793">
        <f>IF(COUNTIF(T$2:T3121,T3793)&gt;=1,0,1)</f>
        <v>1</v>
      </c>
      <c r="V3793" s="26" t="s">
        <v>751</v>
      </c>
      <c r="W3793" s="26">
        <f t="shared" si="718"/>
        <v>2023</v>
      </c>
      <c r="X3793" s="26" t="str">
        <f t="shared" si="719"/>
        <v>05</v>
      </c>
      <c r="Y3793" s="26">
        <f t="shared" si="720"/>
        <v>22</v>
      </c>
      <c r="Z3793" s="26" t="str">
        <f t="shared" si="721"/>
        <v>18</v>
      </c>
      <c r="AA3793" s="26" t="str">
        <f t="shared" si="722"/>
        <v>45</v>
      </c>
      <c r="AB3793" s="26" t="str">
        <f t="shared" si="723"/>
        <v>11</v>
      </c>
      <c r="AC3793" s="86" t="str">
        <f t="shared" si="726"/>
        <v>CLS_TA_2500X1254px_44m_L8-9_L1_20230522_10CC</v>
      </c>
      <c r="AD3793" s="41" t="s">
        <v>752</v>
      </c>
    </row>
    <row r="3794" spans="2:30" x14ac:dyDescent="0.25">
      <c r="B3794" t="s">
        <v>3876</v>
      </c>
      <c r="C3794" t="s">
        <v>3817</v>
      </c>
      <c r="D3794" s="7" t="s">
        <v>4267</v>
      </c>
      <c r="E3794" s="2" t="b">
        <v>1</v>
      </c>
      <c r="F3794" s="2" t="s">
        <v>3815</v>
      </c>
      <c r="G3794" t="s">
        <v>8</v>
      </c>
      <c r="H3794" t="s">
        <v>101</v>
      </c>
      <c r="I3794" s="61">
        <v>45068</v>
      </c>
      <c r="J3794" s="2">
        <v>64.2</v>
      </c>
      <c r="K3794" s="2" t="s">
        <v>4286</v>
      </c>
      <c r="L3794" s="9">
        <v>3</v>
      </c>
      <c r="M3794" t="s">
        <v>3869</v>
      </c>
      <c r="N3794" s="2" t="s">
        <v>85</v>
      </c>
      <c r="O3794" s="2" t="s">
        <v>4266</v>
      </c>
      <c r="P3794" s="2" t="str">
        <f>VLOOKUP(I3794,Period!A:B,2,FALSE)</f>
        <v>2023H1</v>
      </c>
      <c r="Q3794" s="9">
        <f t="shared" si="724"/>
        <v>1.7</v>
      </c>
      <c r="R3794" s="2">
        <f t="shared" si="716"/>
        <v>10</v>
      </c>
      <c r="S3794" t="str">
        <f t="shared" si="725"/>
        <v>02 Sunny (10%-30%)</v>
      </c>
      <c r="T3794" t="str">
        <f t="shared" si="717"/>
        <v>45068L8-9_L1CDM-MLB-CLSTA4506802 Sunny (10%-30%)</v>
      </c>
      <c r="U3794">
        <f>IF(COUNTIF(T$2:T3122,T3794)&gt;=1,0,1)</f>
        <v>1</v>
      </c>
      <c r="V3794" s="26" t="s">
        <v>751</v>
      </c>
      <c r="W3794" s="26">
        <f t="shared" si="718"/>
        <v>2023</v>
      </c>
      <c r="X3794" s="26" t="str">
        <f t="shared" si="719"/>
        <v>05</v>
      </c>
      <c r="Y3794" s="26">
        <f t="shared" si="720"/>
        <v>22</v>
      </c>
      <c r="Z3794" s="26" t="str">
        <f t="shared" si="721"/>
        <v>18</v>
      </c>
      <c r="AA3794" s="26" t="str">
        <f t="shared" si="722"/>
        <v>44</v>
      </c>
      <c r="AB3794" s="26" t="str">
        <f t="shared" si="723"/>
        <v>47</v>
      </c>
      <c r="AC3794" s="86" t="str">
        <f t="shared" si="726"/>
        <v>CLS_TA_2500X1254px_44m_L8-9_L1_20230522_10CC</v>
      </c>
      <c r="AD3794" s="41" t="s">
        <v>752</v>
      </c>
    </row>
    <row r="3795" spans="2:30" x14ac:dyDescent="0.25">
      <c r="B3795" t="s">
        <v>3876</v>
      </c>
      <c r="C3795" t="s">
        <v>3817</v>
      </c>
      <c r="D3795" s="7" t="s">
        <v>4267</v>
      </c>
      <c r="E3795" s="2" t="b">
        <v>1</v>
      </c>
      <c r="F3795" s="2" t="s">
        <v>3815</v>
      </c>
      <c r="G3795" t="s">
        <v>8</v>
      </c>
      <c r="H3795" t="s">
        <v>101</v>
      </c>
      <c r="I3795" s="61">
        <v>45062</v>
      </c>
      <c r="J3795" s="2">
        <v>64</v>
      </c>
      <c r="K3795" s="2" t="s">
        <v>4287</v>
      </c>
      <c r="L3795" s="9">
        <v>14.2</v>
      </c>
      <c r="M3795" t="s">
        <v>3869</v>
      </c>
      <c r="N3795" s="2" t="s">
        <v>85</v>
      </c>
      <c r="O3795" s="2" t="s">
        <v>4266</v>
      </c>
      <c r="P3795" s="2" t="str">
        <f>VLOOKUP(I3795,Period!A:B,2,FALSE)</f>
        <v>2023H1</v>
      </c>
      <c r="Q3795" s="9">
        <f t="shared" si="724"/>
        <v>14.2</v>
      </c>
      <c r="R3795" s="2">
        <f t="shared" si="716"/>
        <v>20</v>
      </c>
      <c r="S3795" t="str">
        <f t="shared" si="725"/>
        <v>02 Sunny (10%-30%)</v>
      </c>
      <c r="T3795" t="str">
        <f t="shared" si="717"/>
        <v>45062L8-9_L1CDM-MLB-CLSTA4506202 Sunny (10%-30%)</v>
      </c>
      <c r="U3795">
        <f>IF(COUNTIF(T$2:T3123,T3795)&gt;=1,0,1)</f>
        <v>1</v>
      </c>
      <c r="V3795" s="26" t="s">
        <v>751</v>
      </c>
      <c r="W3795" s="26">
        <f t="shared" si="718"/>
        <v>2023</v>
      </c>
      <c r="X3795" s="26" t="str">
        <f t="shared" si="719"/>
        <v>05</v>
      </c>
      <c r="Y3795" s="26">
        <f t="shared" si="720"/>
        <v>16</v>
      </c>
      <c r="Z3795" s="26" t="str">
        <f t="shared" si="721"/>
        <v>18</v>
      </c>
      <c r="AA3795" s="26" t="str">
        <f t="shared" si="722"/>
        <v>32</v>
      </c>
      <c r="AB3795" s="26" t="str">
        <f t="shared" si="723"/>
        <v>34</v>
      </c>
      <c r="AC3795" s="86" t="str">
        <f t="shared" si="726"/>
        <v>CLS_TA_2500X1254px_44m_L8-9_L1_20230516_20CC</v>
      </c>
      <c r="AD3795" s="41" t="s">
        <v>752</v>
      </c>
    </row>
    <row r="3796" spans="2:30" x14ac:dyDescent="0.25">
      <c r="B3796" t="s">
        <v>3876</v>
      </c>
      <c r="C3796" t="s">
        <v>3817</v>
      </c>
      <c r="D3796" s="7" t="s">
        <v>4267</v>
      </c>
      <c r="E3796" s="2" t="b">
        <v>1</v>
      </c>
      <c r="F3796" s="2" t="s">
        <v>3815</v>
      </c>
      <c r="G3796" t="s">
        <v>8</v>
      </c>
      <c r="H3796" t="s">
        <v>101</v>
      </c>
      <c r="I3796" s="53">
        <v>45061</v>
      </c>
      <c r="J3796" s="2">
        <v>63.9</v>
      </c>
      <c r="K3796" s="2" t="s">
        <v>4288</v>
      </c>
      <c r="L3796" s="9">
        <v>3.7</v>
      </c>
      <c r="M3796" t="s">
        <v>3869</v>
      </c>
      <c r="N3796" s="2" t="s">
        <v>85</v>
      </c>
      <c r="O3796" s="2" t="s">
        <v>4266</v>
      </c>
      <c r="P3796" s="2" t="str">
        <f>VLOOKUP(I3796,Period!A:B,2,FALSE)</f>
        <v>2023H1</v>
      </c>
      <c r="Q3796" s="9">
        <f t="shared" si="724"/>
        <v>3.7</v>
      </c>
      <c r="R3796" s="2">
        <f t="shared" si="716"/>
        <v>10</v>
      </c>
      <c r="S3796" t="str">
        <f t="shared" si="725"/>
        <v>02 Sunny (10%-30%)</v>
      </c>
      <c r="T3796" t="str">
        <f t="shared" si="717"/>
        <v>45061L8-9_L1CDM-MLB-CLSTA4506102 Sunny (10%-30%)</v>
      </c>
      <c r="U3796">
        <f>IF(COUNTIF(T$2:T3124,T3796)&gt;=1,0,1)</f>
        <v>1</v>
      </c>
      <c r="V3796" s="26" t="s">
        <v>751</v>
      </c>
      <c r="W3796" s="26">
        <f t="shared" si="718"/>
        <v>2023</v>
      </c>
      <c r="X3796" s="26" t="str">
        <f t="shared" si="719"/>
        <v>05</v>
      </c>
      <c r="Y3796" s="26">
        <f t="shared" si="720"/>
        <v>15</v>
      </c>
      <c r="Z3796" s="26" t="str">
        <f t="shared" si="721"/>
        <v>18</v>
      </c>
      <c r="AA3796" s="26" t="str">
        <f t="shared" si="722"/>
        <v>39</v>
      </c>
      <c r="AB3796" s="26" t="str">
        <f t="shared" si="723"/>
        <v>06</v>
      </c>
      <c r="AC3796" s="86" t="str">
        <f t="shared" si="726"/>
        <v>CLS_TA_2500X1254px_44m_L8-9_L1_20230515_10CC</v>
      </c>
      <c r="AD3796" s="41" t="s">
        <v>752</v>
      </c>
    </row>
    <row r="3797" spans="2:30" x14ac:dyDescent="0.25">
      <c r="B3797" t="s">
        <v>3876</v>
      </c>
      <c r="C3797" t="s">
        <v>3817</v>
      </c>
      <c r="D3797" s="7" t="s">
        <v>4267</v>
      </c>
      <c r="E3797" s="2" t="b">
        <v>1</v>
      </c>
      <c r="F3797" s="2" t="s">
        <v>3815</v>
      </c>
      <c r="G3797" t="s">
        <v>8</v>
      </c>
      <c r="H3797" t="s">
        <v>101</v>
      </c>
      <c r="I3797" s="53">
        <v>45060</v>
      </c>
      <c r="J3797" s="2">
        <v>63.6</v>
      </c>
      <c r="K3797" s="2" t="s">
        <v>4289</v>
      </c>
      <c r="L3797" s="9">
        <v>1.9</v>
      </c>
      <c r="M3797" t="s">
        <v>3869</v>
      </c>
      <c r="N3797" s="2" t="s">
        <v>85</v>
      </c>
      <c r="O3797" s="2" t="s">
        <v>4266</v>
      </c>
      <c r="P3797" s="2" t="str">
        <f>VLOOKUP(I3797,Period!A:B,2,FALSE)</f>
        <v>2023H1</v>
      </c>
      <c r="Q3797" s="9">
        <f t="shared" si="724"/>
        <v>5.55</v>
      </c>
      <c r="R3797" s="2">
        <f t="shared" si="716"/>
        <v>10</v>
      </c>
      <c r="S3797" t="str">
        <f t="shared" si="725"/>
        <v>02 Sunny (10%-30%)</v>
      </c>
      <c r="T3797" t="str">
        <f t="shared" si="717"/>
        <v>45060L8-9_L1CDM-MLB-CLSTA4506002 Sunny (10%-30%)</v>
      </c>
      <c r="U3797">
        <f>IF(COUNTIF(T$2:T3125,T3797)&gt;=1,0,1)</f>
        <v>1</v>
      </c>
      <c r="V3797" s="26" t="s">
        <v>751</v>
      </c>
      <c r="W3797" s="26">
        <f t="shared" si="718"/>
        <v>2023</v>
      </c>
      <c r="X3797" s="26" t="str">
        <f t="shared" si="719"/>
        <v>05</v>
      </c>
      <c r="Y3797" s="26">
        <f t="shared" si="720"/>
        <v>14</v>
      </c>
      <c r="Z3797" s="26" t="str">
        <f t="shared" si="721"/>
        <v>18</v>
      </c>
      <c r="AA3797" s="26" t="str">
        <f t="shared" si="722"/>
        <v>44</v>
      </c>
      <c r="AB3797" s="26" t="str">
        <f t="shared" si="723"/>
        <v>57</v>
      </c>
      <c r="AC3797" s="86" t="str">
        <f t="shared" si="726"/>
        <v>CLS_TA_2500X1254px_44m_L8-9_L1_20230514_10CC</v>
      </c>
      <c r="AD3797" s="41" t="s">
        <v>752</v>
      </c>
    </row>
    <row r="3798" spans="2:30" x14ac:dyDescent="0.25">
      <c r="B3798" t="s">
        <v>3876</v>
      </c>
      <c r="C3798" t="s">
        <v>3817</v>
      </c>
      <c r="D3798" s="7" t="s">
        <v>4267</v>
      </c>
      <c r="E3798" s="2" t="b">
        <v>1</v>
      </c>
      <c r="F3798" s="2" t="s">
        <v>3815</v>
      </c>
      <c r="G3798" t="s">
        <v>8</v>
      </c>
      <c r="H3798" t="s">
        <v>101</v>
      </c>
      <c r="I3798" s="53">
        <v>45060</v>
      </c>
      <c r="J3798" s="2">
        <v>62.8</v>
      </c>
      <c r="K3798" s="2" t="s">
        <v>4290</v>
      </c>
      <c r="L3798" s="9">
        <v>9.1999999999999993</v>
      </c>
      <c r="M3798" t="s">
        <v>3869</v>
      </c>
      <c r="N3798" s="2" t="s">
        <v>85</v>
      </c>
      <c r="O3798" s="2" t="s">
        <v>4266</v>
      </c>
      <c r="P3798" s="2" t="str">
        <f>VLOOKUP(I3798,Period!A:B,2,FALSE)</f>
        <v>2023H1</v>
      </c>
      <c r="Q3798" s="9">
        <f t="shared" si="724"/>
        <v>5.55</v>
      </c>
      <c r="R3798" s="2">
        <f t="shared" si="716"/>
        <v>10</v>
      </c>
      <c r="S3798" t="str">
        <f t="shared" si="725"/>
        <v>02 Sunny (10%-30%)</v>
      </c>
      <c r="T3798" t="str">
        <f t="shared" si="717"/>
        <v>45060L8-9_L1CDM-MLB-CLSTA4506002 Sunny (10%-30%)</v>
      </c>
      <c r="U3798">
        <f>IF(COUNTIF(T$2:T3126,T3798)&gt;=1,0,1)</f>
        <v>1</v>
      </c>
      <c r="V3798" s="26" t="s">
        <v>751</v>
      </c>
      <c r="W3798" s="26">
        <f t="shared" si="718"/>
        <v>2023</v>
      </c>
      <c r="X3798" s="26" t="str">
        <f t="shared" si="719"/>
        <v>05</v>
      </c>
      <c r="Y3798" s="26">
        <f t="shared" si="720"/>
        <v>14</v>
      </c>
      <c r="Z3798" s="26" t="str">
        <f t="shared" si="721"/>
        <v>18</v>
      </c>
      <c r="AA3798" s="26" t="str">
        <f t="shared" si="722"/>
        <v>44</v>
      </c>
      <c r="AB3798" s="26" t="str">
        <f t="shared" si="723"/>
        <v>33</v>
      </c>
      <c r="AC3798" s="86" t="str">
        <f t="shared" si="726"/>
        <v>CLS_TA_2500X1254px_44m_L8-9_L1_20230514_10CC</v>
      </c>
      <c r="AD3798" s="41" t="s">
        <v>752</v>
      </c>
    </row>
    <row r="3799" spans="2:30" x14ac:dyDescent="0.25">
      <c r="B3799" t="s">
        <v>3876</v>
      </c>
      <c r="C3799" t="s">
        <v>3817</v>
      </c>
      <c r="D3799" s="7" t="s">
        <v>4267</v>
      </c>
      <c r="E3799" s="2" t="b">
        <v>1</v>
      </c>
      <c r="F3799" s="2" t="s">
        <v>3815</v>
      </c>
      <c r="G3799" t="s">
        <v>8</v>
      </c>
      <c r="H3799" t="s">
        <v>101</v>
      </c>
      <c r="I3799" s="53">
        <v>45054</v>
      </c>
      <c r="J3799" s="2">
        <v>62.4</v>
      </c>
      <c r="K3799" s="2" t="s">
        <v>4291</v>
      </c>
      <c r="L3799" s="9">
        <v>8</v>
      </c>
      <c r="M3799" t="s">
        <v>3869</v>
      </c>
      <c r="N3799" s="2" t="s">
        <v>85</v>
      </c>
      <c r="O3799" s="2" t="s">
        <v>4266</v>
      </c>
      <c r="P3799" s="2" t="str">
        <f>VLOOKUP(I3799,Period!A:B,2,FALSE)</f>
        <v>2023H1</v>
      </c>
      <c r="Q3799" s="9">
        <f t="shared" si="724"/>
        <v>8</v>
      </c>
      <c r="R3799" s="2">
        <f t="shared" si="716"/>
        <v>10</v>
      </c>
      <c r="S3799" t="str">
        <f t="shared" si="725"/>
        <v>02 Sunny (10%-30%)</v>
      </c>
      <c r="T3799" t="str">
        <f t="shared" si="717"/>
        <v>45054L8-9_L1CDM-MLB-CLSTA4505402 Sunny (10%-30%)</v>
      </c>
      <c r="U3799">
        <f>IF(COUNTIF(T$2:T3127,T3799)&gt;=1,0,1)</f>
        <v>1</v>
      </c>
      <c r="V3799" s="26" t="s">
        <v>751</v>
      </c>
      <c r="W3799" s="26">
        <f t="shared" si="718"/>
        <v>2023</v>
      </c>
      <c r="X3799" s="26" t="str">
        <f t="shared" si="719"/>
        <v>05</v>
      </c>
      <c r="Y3799" s="26" t="str">
        <f t="shared" si="720"/>
        <v>08</v>
      </c>
      <c r="Z3799" s="26" t="str">
        <f t="shared" si="721"/>
        <v>18</v>
      </c>
      <c r="AA3799" s="26" t="str">
        <f t="shared" si="722"/>
        <v>32</v>
      </c>
      <c r="AB3799" s="26" t="str">
        <f t="shared" si="723"/>
        <v>58</v>
      </c>
      <c r="AC3799" s="86" t="str">
        <f t="shared" si="726"/>
        <v>CLS_TA_2500X1254px_44m_L8-9_L1_20230508_10CC</v>
      </c>
      <c r="AD3799" s="41" t="s">
        <v>752</v>
      </c>
    </row>
    <row r="3800" spans="2:30" x14ac:dyDescent="0.25">
      <c r="B3800" t="s">
        <v>3876</v>
      </c>
      <c r="C3800" t="s">
        <v>3817</v>
      </c>
      <c r="D3800" s="7" t="s">
        <v>4267</v>
      </c>
      <c r="E3800" s="2" t="b">
        <v>1</v>
      </c>
      <c r="F3800" s="2" t="s">
        <v>3815</v>
      </c>
      <c r="G3800" t="s">
        <v>8</v>
      </c>
      <c r="H3800" t="s">
        <v>101</v>
      </c>
      <c r="I3800" s="57">
        <v>45053</v>
      </c>
      <c r="J3800" s="2">
        <v>62.1</v>
      </c>
      <c r="K3800" s="2" t="s">
        <v>4292</v>
      </c>
      <c r="L3800" s="9">
        <v>33.4</v>
      </c>
      <c r="M3800" t="s">
        <v>3869</v>
      </c>
      <c r="N3800" s="2" t="s">
        <v>85</v>
      </c>
      <c r="O3800" s="2" t="s">
        <v>4266</v>
      </c>
      <c r="P3800" s="2" t="str">
        <f>VLOOKUP(I3800,Period!A:B,2,FALSE)</f>
        <v>2023H1</v>
      </c>
      <c r="Q3800" s="9">
        <f t="shared" si="724"/>
        <v>33.4</v>
      </c>
      <c r="R3800" s="2">
        <f t="shared" ref="R3800:R3862" si="727">ROUNDUP(Q3800/10,0)*10</f>
        <v>40</v>
      </c>
      <c r="S3800" t="str">
        <f t="shared" si="725"/>
        <v>03 Cloudy (40%-90%)</v>
      </c>
      <c r="T3800" t="str">
        <f t="shared" ref="T3800:T3862" si="728">CONCATENATE(I3800,B3800,C3800,H3800,I3800,S3800)</f>
        <v>45053L8-9_L1CDM-MLB-CLSTA4505303 Cloudy (40%-90%)</v>
      </c>
      <c r="U3800">
        <f>IF(COUNTIF(T$2:T3128,T3800)&gt;=1,0,1)</f>
        <v>1</v>
      </c>
      <c r="V3800" s="26" t="s">
        <v>751</v>
      </c>
      <c r="W3800" s="26">
        <f t="shared" ref="W3800:W3862" si="729">YEAR(I3800)</f>
        <v>2023</v>
      </c>
      <c r="X3800" s="26" t="str">
        <f t="shared" ref="X3800:X3862" si="730">IF(LEN(MONTH(I3800))=1,CONCATENATE("0",MONTH(I3800)),MONTH(I3800))</f>
        <v>05</v>
      </c>
      <c r="Y3800" s="26" t="str">
        <f t="shared" ref="Y3800:Y3862" si="731">IF(LEN(DAY(I3800))=1,CONCATENATE("0",DAY(I3800)),DAY(I3800))</f>
        <v>07</v>
      </c>
      <c r="Z3800" s="26" t="str">
        <f t="shared" ref="Z3800:Z3862" si="732">LEFT(K3800,2)</f>
        <v>18</v>
      </c>
      <c r="AA3800" s="26" t="str">
        <f t="shared" ref="AA3800:AA3862" si="733">MID(K3800,4,2)</f>
        <v>38</v>
      </c>
      <c r="AB3800" s="26" t="str">
        <f t="shared" ref="AB3800:AB3862" si="734">MID(K3800,7,2)</f>
        <v>53</v>
      </c>
      <c r="AC3800" s="86" t="str">
        <f t="shared" si="726"/>
        <v>CLS_TA_2500X1254px_44m_L8-9_L1_20230507_40CC</v>
      </c>
      <c r="AD3800" s="41" t="s">
        <v>752</v>
      </c>
    </row>
    <row r="3801" spans="2:30" x14ac:dyDescent="0.25">
      <c r="B3801" t="s">
        <v>3876</v>
      </c>
      <c r="C3801" t="s">
        <v>3817</v>
      </c>
      <c r="D3801" s="7" t="s">
        <v>4267</v>
      </c>
      <c r="E3801" s="2" t="b">
        <v>1</v>
      </c>
      <c r="F3801" s="2" t="s">
        <v>3815</v>
      </c>
      <c r="G3801" t="s">
        <v>8</v>
      </c>
      <c r="H3801" t="s">
        <v>101</v>
      </c>
      <c r="I3801" s="57">
        <v>45052</v>
      </c>
      <c r="J3801" s="2">
        <v>61.9</v>
      </c>
      <c r="K3801" s="2" t="s">
        <v>4293</v>
      </c>
      <c r="L3801" s="9">
        <v>80.400000000000006</v>
      </c>
      <c r="M3801" t="s">
        <v>3869</v>
      </c>
      <c r="N3801" s="2" t="s">
        <v>85</v>
      </c>
      <c r="O3801" s="2" t="s">
        <v>4266</v>
      </c>
      <c r="P3801" s="2" t="str">
        <f>VLOOKUP(I3801,Period!A:B,2,FALSE)</f>
        <v>2023H1</v>
      </c>
      <c r="Q3801" s="9">
        <f t="shared" si="724"/>
        <v>86.300000000000011</v>
      </c>
      <c r="R3801" s="2">
        <f t="shared" si="727"/>
        <v>90</v>
      </c>
      <c r="S3801" t="str">
        <f t="shared" si="725"/>
        <v>03 Cloudy (40%-90%)</v>
      </c>
      <c r="T3801" t="str">
        <f t="shared" si="728"/>
        <v>45052L8-9_L1CDM-MLB-CLSTA4505203 Cloudy (40%-90%)</v>
      </c>
      <c r="U3801">
        <f>IF(COUNTIF(T$2:T3129,T3801)&gt;=1,0,1)</f>
        <v>1</v>
      </c>
      <c r="V3801" s="26" t="s">
        <v>751</v>
      </c>
      <c r="W3801" s="26">
        <f t="shared" si="729"/>
        <v>2023</v>
      </c>
      <c r="X3801" s="26" t="str">
        <f t="shared" si="730"/>
        <v>05</v>
      </c>
      <c r="Y3801" s="26" t="str">
        <f t="shared" si="731"/>
        <v>06</v>
      </c>
      <c r="Z3801" s="26" t="str">
        <f t="shared" si="732"/>
        <v>18</v>
      </c>
      <c r="AA3801" s="26" t="str">
        <f t="shared" si="733"/>
        <v>45</v>
      </c>
      <c r="AB3801" s="26" t="str">
        <f t="shared" si="734"/>
        <v>19</v>
      </c>
      <c r="AC3801" s="86" t="str">
        <f t="shared" si="726"/>
        <v>CLS_TA_2500X1254px_44m_L8-9_L1_20230506_90CC</v>
      </c>
      <c r="AD3801" s="41" t="s">
        <v>752</v>
      </c>
    </row>
    <row r="3802" spans="2:30" x14ac:dyDescent="0.25">
      <c r="B3802" t="s">
        <v>3876</v>
      </c>
      <c r="C3802" t="s">
        <v>3817</v>
      </c>
      <c r="D3802" s="7" t="s">
        <v>4267</v>
      </c>
      <c r="E3802" s="2" t="b">
        <v>1</v>
      </c>
      <c r="F3802" s="2" t="s">
        <v>3815</v>
      </c>
      <c r="G3802" t="s">
        <v>8</v>
      </c>
      <c r="H3802" t="s">
        <v>101</v>
      </c>
      <c r="I3802" s="57">
        <v>45052</v>
      </c>
      <c r="J3802" s="2">
        <v>61</v>
      </c>
      <c r="K3802" s="2" t="s">
        <v>4294</v>
      </c>
      <c r="L3802" s="9">
        <v>92.2</v>
      </c>
      <c r="M3802" t="s">
        <v>3869</v>
      </c>
      <c r="N3802" s="2" t="s">
        <v>85</v>
      </c>
      <c r="O3802" s="2" t="s">
        <v>4266</v>
      </c>
      <c r="P3802" s="2" t="str">
        <f>VLOOKUP(I3802,Period!A:B,2,FALSE)</f>
        <v>2023H1</v>
      </c>
      <c r="Q3802" s="9">
        <f t="shared" si="724"/>
        <v>86.300000000000011</v>
      </c>
      <c r="R3802" s="2">
        <f t="shared" si="727"/>
        <v>90</v>
      </c>
      <c r="S3802" t="str">
        <f t="shared" si="725"/>
        <v>03 Cloudy (40%-90%)</v>
      </c>
      <c r="T3802" t="str">
        <f t="shared" si="728"/>
        <v>45052L8-9_L1CDM-MLB-CLSTA4505203 Cloudy (40%-90%)</v>
      </c>
      <c r="U3802">
        <f>IF(COUNTIF(T$2:T3130,T3802)&gt;=1,0,1)</f>
        <v>1</v>
      </c>
      <c r="V3802" s="26" t="s">
        <v>751</v>
      </c>
      <c r="W3802" s="26">
        <f t="shared" si="729"/>
        <v>2023</v>
      </c>
      <c r="X3802" s="26" t="str">
        <f t="shared" si="730"/>
        <v>05</v>
      </c>
      <c r="Y3802" s="26" t="str">
        <f t="shared" si="731"/>
        <v>06</v>
      </c>
      <c r="Z3802" s="26" t="str">
        <f t="shared" si="732"/>
        <v>18</v>
      </c>
      <c r="AA3802" s="26" t="str">
        <f t="shared" si="733"/>
        <v>44</v>
      </c>
      <c r="AB3802" s="26" t="str">
        <f t="shared" si="734"/>
        <v>56</v>
      </c>
      <c r="AC3802" s="86" t="str">
        <f t="shared" si="726"/>
        <v>CLS_TA_2500X1254px_44m_L8-9_L1_20230506_90CC</v>
      </c>
      <c r="AD3802" s="41" t="s">
        <v>752</v>
      </c>
    </row>
    <row r="3803" spans="2:30" x14ac:dyDescent="0.25">
      <c r="B3803" t="s">
        <v>3876</v>
      </c>
      <c r="C3803" t="s">
        <v>3817</v>
      </c>
      <c r="D3803" s="7" t="s">
        <v>4267</v>
      </c>
      <c r="E3803" s="2" t="b">
        <v>1</v>
      </c>
      <c r="F3803" s="2" t="s">
        <v>3815</v>
      </c>
      <c r="G3803" t="s">
        <v>8</v>
      </c>
      <c r="H3803" t="s">
        <v>101</v>
      </c>
      <c r="I3803" s="57">
        <v>45046</v>
      </c>
      <c r="J3803" s="2">
        <v>60.4</v>
      </c>
      <c r="K3803" s="2" t="s">
        <v>4272</v>
      </c>
      <c r="L3803" s="9">
        <v>63.1</v>
      </c>
      <c r="M3803" t="s">
        <v>3869</v>
      </c>
      <c r="N3803" s="2" t="s">
        <v>85</v>
      </c>
      <c r="O3803" s="2" t="s">
        <v>4266</v>
      </c>
      <c r="P3803" s="2" t="str">
        <f>VLOOKUP(I3803,Period!A:B,2,FALSE)</f>
        <v>2023H1</v>
      </c>
      <c r="Q3803" s="9">
        <f t="shared" si="724"/>
        <v>63.1</v>
      </c>
      <c r="R3803" s="2">
        <f t="shared" si="727"/>
        <v>70</v>
      </c>
      <c r="S3803" t="str">
        <f t="shared" si="725"/>
        <v>03 Cloudy (40%-90%)</v>
      </c>
      <c r="T3803" t="str">
        <f t="shared" si="728"/>
        <v>45046L8-9_L1CDM-MLB-CLSTA4504603 Cloudy (40%-90%)</v>
      </c>
      <c r="U3803">
        <f>IF(COUNTIF(T$2:T3131,T3803)&gt;=1,0,1)</f>
        <v>1</v>
      </c>
      <c r="V3803" s="26" t="s">
        <v>751</v>
      </c>
      <c r="W3803" s="26">
        <f t="shared" si="729"/>
        <v>2023</v>
      </c>
      <c r="X3803" s="26" t="str">
        <f t="shared" si="730"/>
        <v>04</v>
      </c>
      <c r="Y3803" s="26">
        <f t="shared" si="731"/>
        <v>30</v>
      </c>
      <c r="Z3803" s="26" t="str">
        <f t="shared" si="732"/>
        <v>18</v>
      </c>
      <c r="AA3803" s="26" t="str">
        <f t="shared" si="733"/>
        <v>32</v>
      </c>
      <c r="AB3803" s="26" t="str">
        <f t="shared" si="734"/>
        <v>47</v>
      </c>
      <c r="AC3803" s="86" t="str">
        <f t="shared" si="726"/>
        <v>CLS_TA_2500X1254px_44m_L8-9_L1_20230430_70CC</v>
      </c>
      <c r="AD3803" s="41" t="s">
        <v>752</v>
      </c>
    </row>
    <row r="3804" spans="2:30" x14ac:dyDescent="0.25">
      <c r="B3804" t="s">
        <v>3876</v>
      </c>
      <c r="C3804" t="s">
        <v>3817</v>
      </c>
      <c r="D3804" s="7" t="s">
        <v>4267</v>
      </c>
      <c r="E3804" s="2" t="b">
        <v>1</v>
      </c>
      <c r="F3804" s="2" t="s">
        <v>3815</v>
      </c>
      <c r="G3804" t="s">
        <v>8</v>
      </c>
      <c r="H3804" t="s">
        <v>101</v>
      </c>
      <c r="I3804" s="61">
        <v>45045</v>
      </c>
      <c r="J3804" s="2">
        <v>60.1</v>
      </c>
      <c r="K3804" s="2" t="s">
        <v>4295</v>
      </c>
      <c r="L3804" s="9">
        <v>10</v>
      </c>
      <c r="M3804" t="s">
        <v>3869</v>
      </c>
      <c r="N3804" s="2" t="s">
        <v>85</v>
      </c>
      <c r="O3804" s="2" t="s">
        <v>4266</v>
      </c>
      <c r="P3804" s="2" t="str">
        <f>VLOOKUP(I3804,Period!A:B,2,FALSE)</f>
        <v>2023H1</v>
      </c>
      <c r="Q3804" s="9">
        <f t="shared" si="724"/>
        <v>10</v>
      </c>
      <c r="R3804" s="2">
        <f t="shared" si="727"/>
        <v>10</v>
      </c>
      <c r="S3804" t="str">
        <f t="shared" si="725"/>
        <v>02 Sunny (10%-30%)</v>
      </c>
      <c r="T3804" t="str">
        <f t="shared" si="728"/>
        <v>45045L8-9_L1CDM-MLB-CLSTA4504502 Sunny (10%-30%)</v>
      </c>
      <c r="U3804">
        <f>IF(COUNTIF(T$2:T3132,T3804)&gt;=1,0,1)</f>
        <v>1</v>
      </c>
      <c r="V3804" s="26" t="s">
        <v>751</v>
      </c>
      <c r="W3804" s="26">
        <f t="shared" si="729"/>
        <v>2023</v>
      </c>
      <c r="X3804" s="26" t="str">
        <f t="shared" si="730"/>
        <v>04</v>
      </c>
      <c r="Y3804" s="26">
        <f t="shared" si="731"/>
        <v>29</v>
      </c>
      <c r="Z3804" s="26" t="str">
        <f t="shared" si="732"/>
        <v>18</v>
      </c>
      <c r="AA3804" s="26" t="str">
        <f t="shared" si="733"/>
        <v>39</v>
      </c>
      <c r="AB3804" s="26" t="str">
        <f t="shared" si="734"/>
        <v>14</v>
      </c>
      <c r="AC3804" s="86" t="str">
        <f t="shared" si="726"/>
        <v>CLS_TA_2500X1254px_44m_L8-9_L1_20230429_10CC</v>
      </c>
      <c r="AD3804" s="41" t="s">
        <v>752</v>
      </c>
    </row>
    <row r="3805" spans="2:30" x14ac:dyDescent="0.25">
      <c r="B3805" t="s">
        <v>3876</v>
      </c>
      <c r="C3805" t="s">
        <v>3817</v>
      </c>
      <c r="D3805" s="7" t="s">
        <v>4267</v>
      </c>
      <c r="E3805" s="2" t="b">
        <v>1</v>
      </c>
      <c r="F3805" s="2" t="s">
        <v>3815</v>
      </c>
      <c r="G3805" t="s">
        <v>8</v>
      </c>
      <c r="H3805" t="s">
        <v>101</v>
      </c>
      <c r="I3805" s="61">
        <v>45044</v>
      </c>
      <c r="J3805" s="2">
        <v>59.8</v>
      </c>
      <c r="K3805" s="2" t="s">
        <v>4296</v>
      </c>
      <c r="L3805" s="9">
        <v>0.8</v>
      </c>
      <c r="M3805" t="s">
        <v>3869</v>
      </c>
      <c r="N3805" s="2" t="s">
        <v>85</v>
      </c>
      <c r="O3805" s="2" t="s">
        <v>4266</v>
      </c>
      <c r="P3805" s="2" t="str">
        <f>VLOOKUP(I3805,Period!A:B,2,FALSE)</f>
        <v>2023H1</v>
      </c>
      <c r="Q3805" s="9">
        <f t="shared" si="724"/>
        <v>1.2000000000000002</v>
      </c>
      <c r="R3805" s="2">
        <f t="shared" si="727"/>
        <v>10</v>
      </c>
      <c r="S3805" t="str">
        <f t="shared" si="725"/>
        <v>02 Sunny (10%-30%)</v>
      </c>
      <c r="T3805" t="str">
        <f t="shared" si="728"/>
        <v>45044L8-9_L1CDM-MLB-CLSTA4504402 Sunny (10%-30%)</v>
      </c>
      <c r="U3805">
        <f>IF(COUNTIF(T$2:T3133,T3805)&gt;=1,0,1)</f>
        <v>1</v>
      </c>
      <c r="V3805" s="26" t="s">
        <v>751</v>
      </c>
      <c r="W3805" s="26">
        <f t="shared" si="729"/>
        <v>2023</v>
      </c>
      <c r="X3805" s="26" t="str">
        <f t="shared" si="730"/>
        <v>04</v>
      </c>
      <c r="Y3805" s="26">
        <f t="shared" si="731"/>
        <v>28</v>
      </c>
      <c r="Z3805" s="26" t="str">
        <f t="shared" si="732"/>
        <v>18</v>
      </c>
      <c r="AA3805" s="26" t="str">
        <f t="shared" si="733"/>
        <v>45</v>
      </c>
      <c r="AB3805" s="26" t="str">
        <f t="shared" si="734"/>
        <v>10</v>
      </c>
      <c r="AC3805" s="86" t="str">
        <f t="shared" si="726"/>
        <v>CLS_TA_2500X1254px_44m_L8-9_L1_20230428_10CC</v>
      </c>
      <c r="AD3805" s="41" t="s">
        <v>752</v>
      </c>
    </row>
    <row r="3806" spans="2:30" x14ac:dyDescent="0.25">
      <c r="B3806" t="s">
        <v>3876</v>
      </c>
      <c r="C3806" t="s">
        <v>3817</v>
      </c>
      <c r="D3806" s="7" t="s">
        <v>4267</v>
      </c>
      <c r="E3806" s="2" t="b">
        <v>1</v>
      </c>
      <c r="F3806" s="2" t="s">
        <v>3815</v>
      </c>
      <c r="G3806" t="s">
        <v>8</v>
      </c>
      <c r="H3806" t="s">
        <v>101</v>
      </c>
      <c r="I3806" s="61">
        <v>45044</v>
      </c>
      <c r="J3806" s="2">
        <v>58.9</v>
      </c>
      <c r="K3806" s="2" t="s">
        <v>4297</v>
      </c>
      <c r="L3806" s="9">
        <v>1.6</v>
      </c>
      <c r="M3806" t="s">
        <v>3869</v>
      </c>
      <c r="N3806" s="2" t="s">
        <v>85</v>
      </c>
      <c r="O3806" s="2" t="s">
        <v>4266</v>
      </c>
      <c r="P3806" s="2" t="str">
        <f>VLOOKUP(I3806,Period!A:B,2,FALSE)</f>
        <v>2023H1</v>
      </c>
      <c r="Q3806" s="9">
        <f t="shared" si="724"/>
        <v>1.2000000000000002</v>
      </c>
      <c r="R3806" s="2">
        <f t="shared" si="727"/>
        <v>10</v>
      </c>
      <c r="S3806" t="str">
        <f t="shared" si="725"/>
        <v>02 Sunny (10%-30%)</v>
      </c>
      <c r="T3806" t="str">
        <f t="shared" si="728"/>
        <v>45044L8-9_L1CDM-MLB-CLSTA4504402 Sunny (10%-30%)</v>
      </c>
      <c r="U3806">
        <f>IF(COUNTIF(T$2:T3134,T3806)&gt;=1,0,1)</f>
        <v>1</v>
      </c>
      <c r="V3806" s="26" t="s">
        <v>751</v>
      </c>
      <c r="W3806" s="26">
        <f t="shared" si="729"/>
        <v>2023</v>
      </c>
      <c r="X3806" s="26" t="str">
        <f t="shared" si="730"/>
        <v>04</v>
      </c>
      <c r="Y3806" s="26">
        <f t="shared" si="731"/>
        <v>28</v>
      </c>
      <c r="Z3806" s="26" t="str">
        <f t="shared" si="732"/>
        <v>18</v>
      </c>
      <c r="AA3806" s="26" t="str">
        <f t="shared" si="733"/>
        <v>44</v>
      </c>
      <c r="AB3806" s="26" t="str">
        <f t="shared" si="734"/>
        <v>46</v>
      </c>
      <c r="AC3806" s="86" t="str">
        <f t="shared" si="726"/>
        <v>CLS_TA_2500X1254px_44m_L8-9_L1_20230428_10CC</v>
      </c>
      <c r="AD3806" s="41" t="s">
        <v>752</v>
      </c>
    </row>
    <row r="3807" spans="2:30" x14ac:dyDescent="0.25">
      <c r="B3807" t="s">
        <v>3876</v>
      </c>
      <c r="C3807" t="s">
        <v>3817</v>
      </c>
      <c r="D3807" s="7" t="s">
        <v>4267</v>
      </c>
      <c r="E3807" s="2" t="b">
        <v>1</v>
      </c>
      <c r="F3807" s="2" t="s">
        <v>3815</v>
      </c>
      <c r="G3807" t="s">
        <v>8</v>
      </c>
      <c r="H3807" t="s">
        <v>101</v>
      </c>
      <c r="I3807" s="61">
        <v>45038</v>
      </c>
      <c r="J3807" s="2">
        <v>58</v>
      </c>
      <c r="K3807" s="2" t="s">
        <v>4298</v>
      </c>
      <c r="L3807" s="9">
        <v>15.7</v>
      </c>
      <c r="M3807" t="s">
        <v>3869</v>
      </c>
      <c r="N3807" s="2" t="s">
        <v>85</v>
      </c>
      <c r="O3807" s="2" t="s">
        <v>4266</v>
      </c>
      <c r="P3807" s="2" t="str">
        <f>VLOOKUP(I3807,Period!A:B,2,FALSE)</f>
        <v>2023H1</v>
      </c>
      <c r="Q3807" s="9">
        <f t="shared" si="724"/>
        <v>15.7</v>
      </c>
      <c r="R3807" s="2">
        <f t="shared" si="727"/>
        <v>20</v>
      </c>
      <c r="S3807" t="str">
        <f t="shared" si="725"/>
        <v>02 Sunny (10%-30%)</v>
      </c>
      <c r="T3807" t="str">
        <f t="shared" si="728"/>
        <v>45038L8-9_L1CDM-MLB-CLSTA4503802 Sunny (10%-30%)</v>
      </c>
      <c r="U3807">
        <f>IF(COUNTIF(T$2:T3135,T3807)&gt;=1,0,1)</f>
        <v>1</v>
      </c>
      <c r="V3807" s="26" t="s">
        <v>751</v>
      </c>
      <c r="W3807" s="26">
        <f t="shared" si="729"/>
        <v>2023</v>
      </c>
      <c r="X3807" s="26" t="str">
        <f t="shared" si="730"/>
        <v>04</v>
      </c>
      <c r="Y3807" s="26">
        <f t="shared" si="731"/>
        <v>22</v>
      </c>
      <c r="Z3807" s="26" t="str">
        <f t="shared" si="732"/>
        <v>18</v>
      </c>
      <c r="AA3807" s="26" t="str">
        <f t="shared" si="733"/>
        <v>33</v>
      </c>
      <c r="AB3807" s="26" t="str">
        <f t="shared" si="734"/>
        <v>09</v>
      </c>
      <c r="AC3807" s="86" t="str">
        <f t="shared" si="726"/>
        <v>CLS_TA_2500X1254px_44m_L8-9_L1_20230422_20CC</v>
      </c>
      <c r="AD3807" s="41" t="s">
        <v>752</v>
      </c>
    </row>
    <row r="3808" spans="2:30" x14ac:dyDescent="0.25">
      <c r="B3808" t="s">
        <v>3876</v>
      </c>
      <c r="C3808" t="s">
        <v>3817</v>
      </c>
      <c r="D3808" s="7" t="s">
        <v>4267</v>
      </c>
      <c r="E3808" s="2" t="b">
        <v>1</v>
      </c>
      <c r="F3808" s="2" t="s">
        <v>3815</v>
      </c>
      <c r="G3808" t="s">
        <v>8</v>
      </c>
      <c r="H3808" t="s">
        <v>101</v>
      </c>
      <c r="I3808" s="53">
        <v>45036</v>
      </c>
      <c r="J3808" s="2">
        <v>57.4</v>
      </c>
      <c r="K3808" s="2" t="s">
        <v>4299</v>
      </c>
      <c r="L3808" s="9">
        <v>0.3</v>
      </c>
      <c r="M3808" t="s">
        <v>3869</v>
      </c>
      <c r="N3808" s="2" t="s">
        <v>85</v>
      </c>
      <c r="O3808" s="2" t="s">
        <v>4266</v>
      </c>
      <c r="P3808" s="2" t="str">
        <f>VLOOKUP(I3808,Period!A:B,2,FALSE)</f>
        <v>2023H1</v>
      </c>
      <c r="Q3808" s="9">
        <f t="shared" si="724"/>
        <v>6.4</v>
      </c>
      <c r="R3808" s="2">
        <f t="shared" si="727"/>
        <v>10</v>
      </c>
      <c r="S3808" t="str">
        <f t="shared" si="725"/>
        <v>02 Sunny (10%-30%)</v>
      </c>
      <c r="T3808" t="str">
        <f t="shared" si="728"/>
        <v>45036L8-9_L1CDM-MLB-CLSTA4503602 Sunny (10%-30%)</v>
      </c>
      <c r="U3808">
        <f>IF(COUNTIF(T$2:T3137,T3808)&gt;=1,0,1)</f>
        <v>1</v>
      </c>
      <c r="V3808" s="26" t="s">
        <v>751</v>
      </c>
      <c r="W3808" s="26">
        <f t="shared" si="729"/>
        <v>2023</v>
      </c>
      <c r="X3808" s="26" t="str">
        <f t="shared" si="730"/>
        <v>04</v>
      </c>
      <c r="Y3808" s="26">
        <f t="shared" si="731"/>
        <v>20</v>
      </c>
      <c r="Z3808" s="26" t="str">
        <f t="shared" si="732"/>
        <v>18</v>
      </c>
      <c r="AA3808" s="26" t="str">
        <f t="shared" si="733"/>
        <v>45</v>
      </c>
      <c r="AB3808" s="26" t="str">
        <f t="shared" si="734"/>
        <v>31</v>
      </c>
      <c r="AC3808" s="86" t="str">
        <f t="shared" si="726"/>
        <v>CLS_TA_2500X1254px_44m_L8-9_L1_20230420_10CC</v>
      </c>
      <c r="AD3808" s="41" t="s">
        <v>752</v>
      </c>
    </row>
    <row r="3809" spans="2:30" x14ac:dyDescent="0.25">
      <c r="B3809" t="s">
        <v>3876</v>
      </c>
      <c r="C3809" t="s">
        <v>3817</v>
      </c>
      <c r="D3809" s="7" t="s">
        <v>4267</v>
      </c>
      <c r="E3809" s="2" t="b">
        <v>1</v>
      </c>
      <c r="F3809" s="2" t="s">
        <v>3815</v>
      </c>
      <c r="G3809" t="s">
        <v>8</v>
      </c>
      <c r="H3809" t="s">
        <v>101</v>
      </c>
      <c r="I3809" s="53">
        <v>45036</v>
      </c>
      <c r="J3809" s="2">
        <v>56.4</v>
      </c>
      <c r="K3809" s="2" t="s">
        <v>4300</v>
      </c>
      <c r="L3809" s="9">
        <v>12.5</v>
      </c>
      <c r="M3809" t="s">
        <v>3869</v>
      </c>
      <c r="N3809" s="2" t="s">
        <v>85</v>
      </c>
      <c r="O3809" s="2" t="s">
        <v>4266</v>
      </c>
      <c r="P3809" s="2" t="str">
        <f>VLOOKUP(I3809,Period!A:B,2,FALSE)</f>
        <v>2023H1</v>
      </c>
      <c r="Q3809" s="9">
        <f t="shared" si="724"/>
        <v>6.4</v>
      </c>
      <c r="R3809" s="2">
        <f t="shared" si="727"/>
        <v>10</v>
      </c>
      <c r="S3809" t="str">
        <f t="shared" si="725"/>
        <v>02 Sunny (10%-30%)</v>
      </c>
      <c r="T3809" t="str">
        <f t="shared" si="728"/>
        <v>45036L8-9_L1CDM-MLB-CLSTA4503602 Sunny (10%-30%)</v>
      </c>
      <c r="U3809">
        <f>IF(COUNTIF(T$2:T3138,T3809)&gt;=1,0,1)</f>
        <v>1</v>
      </c>
      <c r="V3809" s="26" t="s">
        <v>751</v>
      </c>
      <c r="W3809" s="26">
        <f t="shared" si="729"/>
        <v>2023</v>
      </c>
      <c r="X3809" s="26" t="str">
        <f t="shared" si="730"/>
        <v>04</v>
      </c>
      <c r="Y3809" s="26">
        <f t="shared" si="731"/>
        <v>20</v>
      </c>
      <c r="Z3809" s="26" t="str">
        <f t="shared" si="732"/>
        <v>18</v>
      </c>
      <c r="AA3809" s="26" t="str">
        <f t="shared" si="733"/>
        <v>45</v>
      </c>
      <c r="AB3809" s="26" t="str">
        <f t="shared" si="734"/>
        <v>07</v>
      </c>
      <c r="AC3809" s="86" t="str">
        <f t="shared" si="726"/>
        <v>CLS_TA_2500X1254px_44m_L8-9_L1_20230420_10CC</v>
      </c>
      <c r="AD3809" s="41" t="s">
        <v>752</v>
      </c>
    </row>
    <row r="3810" spans="2:30" x14ac:dyDescent="0.25">
      <c r="B3810" t="s">
        <v>3876</v>
      </c>
      <c r="C3810" t="s">
        <v>3817</v>
      </c>
      <c r="D3810" s="7" t="s">
        <v>4267</v>
      </c>
      <c r="E3810" s="2" t="b">
        <v>1</v>
      </c>
      <c r="F3810" s="2" t="s">
        <v>3815</v>
      </c>
      <c r="G3810" t="s">
        <v>8</v>
      </c>
      <c r="H3810" t="s">
        <v>101</v>
      </c>
      <c r="I3810" s="53">
        <v>45030</v>
      </c>
      <c r="J3810" s="2">
        <v>55.4</v>
      </c>
      <c r="K3810" s="2" t="s">
        <v>4301</v>
      </c>
      <c r="L3810" s="9">
        <v>3.9</v>
      </c>
      <c r="M3810" t="s">
        <v>3869</v>
      </c>
      <c r="N3810" s="2" t="s">
        <v>85</v>
      </c>
      <c r="O3810" s="2" t="s">
        <v>4266</v>
      </c>
      <c r="P3810" s="2" t="str">
        <f>VLOOKUP(I3810,Period!A:B,2,FALSE)</f>
        <v>2023H1</v>
      </c>
      <c r="Q3810" s="9">
        <f t="shared" si="724"/>
        <v>3.9</v>
      </c>
      <c r="R3810" s="2">
        <f t="shared" si="727"/>
        <v>10</v>
      </c>
      <c r="S3810" t="str">
        <f t="shared" si="725"/>
        <v>02 Sunny (10%-30%)</v>
      </c>
      <c r="T3810" t="str">
        <f t="shared" si="728"/>
        <v>45030L8-9_L1CDM-MLB-CLSTA4503002 Sunny (10%-30%)</v>
      </c>
      <c r="U3810">
        <f>IF(COUNTIF(T$2:T3139,T3810)&gt;=1,0,1)</f>
        <v>1</v>
      </c>
      <c r="V3810" s="26" t="s">
        <v>751</v>
      </c>
      <c r="W3810" s="26">
        <f t="shared" si="729"/>
        <v>2023</v>
      </c>
      <c r="X3810" s="26" t="str">
        <f t="shared" si="730"/>
        <v>04</v>
      </c>
      <c r="Y3810" s="26">
        <f t="shared" si="731"/>
        <v>14</v>
      </c>
      <c r="Z3810" s="26" t="str">
        <f t="shared" si="732"/>
        <v>18</v>
      </c>
      <c r="AA3810" s="26" t="str">
        <f t="shared" si="733"/>
        <v>32</v>
      </c>
      <c r="AB3810" s="26" t="str">
        <f t="shared" si="734"/>
        <v>52</v>
      </c>
      <c r="AC3810" s="86" t="str">
        <f t="shared" si="726"/>
        <v>CLS_TA_2500X1254px_44m_L8-9_L1_20230414_10CC</v>
      </c>
      <c r="AD3810" s="41" t="s">
        <v>752</v>
      </c>
    </row>
    <row r="3811" spans="2:30" x14ac:dyDescent="0.25">
      <c r="B3811" t="s">
        <v>3876</v>
      </c>
      <c r="C3811" t="s">
        <v>3817</v>
      </c>
      <c r="D3811" s="7" t="s">
        <v>4267</v>
      </c>
      <c r="E3811" s="2" t="b">
        <v>1</v>
      </c>
      <c r="F3811" s="2" t="s">
        <v>3815</v>
      </c>
      <c r="G3811" t="s">
        <v>8</v>
      </c>
      <c r="H3811" t="s">
        <v>101</v>
      </c>
      <c r="I3811" s="57">
        <v>45029</v>
      </c>
      <c r="J3811" s="2">
        <v>55.1</v>
      </c>
      <c r="K3811" s="2" t="s">
        <v>4302</v>
      </c>
      <c r="L3811" s="9">
        <v>1.6</v>
      </c>
      <c r="M3811" t="s">
        <v>3869</v>
      </c>
      <c r="N3811" s="2" t="s">
        <v>85</v>
      </c>
      <c r="O3811" s="2" t="s">
        <v>4266</v>
      </c>
      <c r="P3811" s="2" t="str">
        <f>VLOOKUP(I3811,Period!A:B,2,FALSE)</f>
        <v>2023H1</v>
      </c>
      <c r="Q3811" s="9">
        <f t="shared" si="724"/>
        <v>1.6</v>
      </c>
      <c r="R3811" s="2">
        <f t="shared" si="727"/>
        <v>10</v>
      </c>
      <c r="S3811" t="str">
        <f t="shared" si="725"/>
        <v>02 Sunny (10%-30%)</v>
      </c>
      <c r="T3811" t="str">
        <f t="shared" si="728"/>
        <v>45029L8-9_L1CDM-MLB-CLSTA4502902 Sunny (10%-30%)</v>
      </c>
      <c r="U3811">
        <f>IF(COUNTIF(T$2:T3140,T3811)&gt;=1,0,1)</f>
        <v>1</v>
      </c>
      <c r="V3811" s="26" t="s">
        <v>751</v>
      </c>
      <c r="W3811" s="26">
        <f t="shared" si="729"/>
        <v>2023</v>
      </c>
      <c r="X3811" s="26" t="str">
        <f t="shared" si="730"/>
        <v>04</v>
      </c>
      <c r="Y3811" s="26">
        <f t="shared" si="731"/>
        <v>13</v>
      </c>
      <c r="Z3811" s="26" t="str">
        <f t="shared" si="732"/>
        <v>18</v>
      </c>
      <c r="AA3811" s="26" t="str">
        <f t="shared" si="733"/>
        <v>39</v>
      </c>
      <c r="AB3811" s="26" t="str">
        <f t="shared" si="734"/>
        <v>21</v>
      </c>
      <c r="AC3811" s="86" t="str">
        <f t="shared" si="726"/>
        <v>CLS_TA_2500X1254px_44m_L8-9_L1_20230413_10CC</v>
      </c>
      <c r="AD3811" s="41" t="s">
        <v>752</v>
      </c>
    </row>
    <row r="3812" spans="2:30" x14ac:dyDescent="0.25">
      <c r="B3812" t="s">
        <v>3876</v>
      </c>
      <c r="C3812" t="s">
        <v>3817</v>
      </c>
      <c r="D3812" s="7" t="s">
        <v>4267</v>
      </c>
      <c r="E3812" s="2" t="b">
        <v>1</v>
      </c>
      <c r="F3812" s="2" t="s">
        <v>3815</v>
      </c>
      <c r="G3812" t="s">
        <v>8</v>
      </c>
      <c r="H3812" t="s">
        <v>101</v>
      </c>
      <c r="I3812" s="57">
        <v>45028</v>
      </c>
      <c r="J3812" s="2">
        <v>54.7</v>
      </c>
      <c r="K3812" s="2" t="s">
        <v>4303</v>
      </c>
      <c r="L3812" s="9">
        <v>6.7</v>
      </c>
      <c r="M3812" t="s">
        <v>3869</v>
      </c>
      <c r="N3812" s="2" t="s">
        <v>85</v>
      </c>
      <c r="O3812" s="2" t="s">
        <v>4266</v>
      </c>
      <c r="P3812" s="2" t="str">
        <f>VLOOKUP(I3812,Period!A:B,2,FALSE)</f>
        <v>2023H1</v>
      </c>
      <c r="Q3812" s="9">
        <f t="shared" si="724"/>
        <v>9</v>
      </c>
      <c r="R3812" s="2">
        <f t="shared" si="727"/>
        <v>10</v>
      </c>
      <c r="S3812" t="str">
        <f t="shared" si="725"/>
        <v>02 Sunny (10%-30%)</v>
      </c>
      <c r="T3812" t="str">
        <f t="shared" si="728"/>
        <v>45028L8-9_L1CDM-MLB-CLSTA4502802 Sunny (10%-30%)</v>
      </c>
      <c r="U3812">
        <f>IF(COUNTIF(T$2:T3141,T3812)&gt;=1,0,1)</f>
        <v>1</v>
      </c>
      <c r="V3812" s="26" t="s">
        <v>751</v>
      </c>
      <c r="W3812" s="26">
        <f t="shared" si="729"/>
        <v>2023</v>
      </c>
      <c r="X3812" s="26" t="str">
        <f t="shared" si="730"/>
        <v>04</v>
      </c>
      <c r="Y3812" s="26">
        <f t="shared" si="731"/>
        <v>12</v>
      </c>
      <c r="Z3812" s="26" t="str">
        <f t="shared" si="732"/>
        <v>18</v>
      </c>
      <c r="AA3812" s="26" t="str">
        <f t="shared" si="733"/>
        <v>45</v>
      </c>
      <c r="AB3812" s="26" t="str">
        <f t="shared" si="734"/>
        <v>14</v>
      </c>
      <c r="AC3812" s="86" t="str">
        <f t="shared" si="726"/>
        <v>CLS_TA_2500X1254px_44m_L8-9_L1_20230412_10CC</v>
      </c>
      <c r="AD3812" s="41" t="s">
        <v>752</v>
      </c>
    </row>
    <row r="3813" spans="2:30" x14ac:dyDescent="0.25">
      <c r="B3813" t="s">
        <v>3876</v>
      </c>
      <c r="C3813" t="s">
        <v>3817</v>
      </c>
      <c r="D3813" s="7" t="s">
        <v>4267</v>
      </c>
      <c r="E3813" s="2" t="b">
        <v>1</v>
      </c>
      <c r="F3813" s="2" t="s">
        <v>3815</v>
      </c>
      <c r="G3813" t="s">
        <v>8</v>
      </c>
      <c r="H3813" t="s">
        <v>101</v>
      </c>
      <c r="I3813" s="57">
        <v>45028</v>
      </c>
      <c r="J3813" s="2">
        <v>53.7</v>
      </c>
      <c r="K3813" s="2" t="s">
        <v>4304</v>
      </c>
      <c r="L3813" s="9">
        <v>11.3</v>
      </c>
      <c r="M3813" t="s">
        <v>3869</v>
      </c>
      <c r="N3813" s="2" t="s">
        <v>85</v>
      </c>
      <c r="O3813" s="2" t="s">
        <v>4266</v>
      </c>
      <c r="P3813" s="2" t="str">
        <f>VLOOKUP(I3813,Period!A:B,2,FALSE)</f>
        <v>2023H1</v>
      </c>
      <c r="Q3813" s="9">
        <f t="shared" si="724"/>
        <v>9</v>
      </c>
      <c r="R3813" s="2">
        <f t="shared" si="727"/>
        <v>10</v>
      </c>
      <c r="S3813" t="str">
        <f t="shared" si="725"/>
        <v>02 Sunny (10%-30%)</v>
      </c>
      <c r="T3813" t="str">
        <f t="shared" si="728"/>
        <v>45028L8-9_L1CDM-MLB-CLSTA4502802 Sunny (10%-30%)</v>
      </c>
      <c r="U3813">
        <f>IF(COUNTIF(T$2:T3142,T3813)&gt;=1,0,1)</f>
        <v>1</v>
      </c>
      <c r="V3813" s="26" t="s">
        <v>751</v>
      </c>
      <c r="W3813" s="26">
        <f t="shared" si="729"/>
        <v>2023</v>
      </c>
      <c r="X3813" s="26" t="str">
        <f t="shared" si="730"/>
        <v>04</v>
      </c>
      <c r="Y3813" s="26">
        <f t="shared" si="731"/>
        <v>12</v>
      </c>
      <c r="Z3813" s="26" t="str">
        <f t="shared" si="732"/>
        <v>18</v>
      </c>
      <c r="AA3813" s="26" t="str">
        <f t="shared" si="733"/>
        <v>44</v>
      </c>
      <c r="AB3813" s="26" t="str">
        <f t="shared" si="734"/>
        <v>50</v>
      </c>
      <c r="AC3813" s="86" t="str">
        <f t="shared" si="726"/>
        <v>CLS_TA_2500X1254px_44m_L8-9_L1_20230412_10CC</v>
      </c>
      <c r="AD3813" s="41" t="s">
        <v>752</v>
      </c>
    </row>
    <row r="3814" spans="2:30" x14ac:dyDescent="0.25">
      <c r="B3814" t="s">
        <v>3876</v>
      </c>
      <c r="C3814" t="s">
        <v>3817</v>
      </c>
      <c r="D3814" s="7" t="s">
        <v>4267</v>
      </c>
      <c r="E3814" s="2" t="b">
        <v>1</v>
      </c>
      <c r="F3814" s="2" t="s">
        <v>3815</v>
      </c>
      <c r="G3814" t="s">
        <v>8</v>
      </c>
      <c r="H3814" t="s">
        <v>101</v>
      </c>
      <c r="I3814" s="57">
        <v>45022</v>
      </c>
      <c r="J3814" s="2">
        <v>52.6</v>
      </c>
      <c r="K3814" s="2" t="s">
        <v>4305</v>
      </c>
      <c r="L3814" s="9">
        <v>2.2000000000000002</v>
      </c>
      <c r="M3814" t="s">
        <v>3869</v>
      </c>
      <c r="N3814" s="2" t="s">
        <v>85</v>
      </c>
      <c r="O3814" s="2" t="s">
        <v>4266</v>
      </c>
      <c r="P3814" s="2" t="str">
        <f>VLOOKUP(I3814,Period!A:B,2,FALSE)</f>
        <v>2023H1</v>
      </c>
      <c r="Q3814" s="9">
        <f t="shared" si="724"/>
        <v>2.2000000000000002</v>
      </c>
      <c r="R3814" s="2">
        <f t="shared" si="727"/>
        <v>10</v>
      </c>
      <c r="S3814" t="str">
        <f t="shared" si="725"/>
        <v>02 Sunny (10%-30%)</v>
      </c>
      <c r="T3814" t="str">
        <f t="shared" si="728"/>
        <v>45022L8-9_L1CDM-MLB-CLSTA4502202 Sunny (10%-30%)</v>
      </c>
      <c r="U3814">
        <f>IF(COUNTIF(T$2:T3143,T3814)&gt;=1,0,1)</f>
        <v>1</v>
      </c>
      <c r="V3814" s="26" t="s">
        <v>751</v>
      </c>
      <c r="W3814" s="26">
        <f t="shared" si="729"/>
        <v>2023</v>
      </c>
      <c r="X3814" s="26" t="str">
        <f t="shared" si="730"/>
        <v>04</v>
      </c>
      <c r="Y3814" s="26" t="str">
        <f t="shared" si="731"/>
        <v>06</v>
      </c>
      <c r="Z3814" s="26" t="str">
        <f t="shared" si="732"/>
        <v>18</v>
      </c>
      <c r="AA3814" s="26" t="str">
        <f t="shared" si="733"/>
        <v>33</v>
      </c>
      <c r="AB3814" s="26" t="str">
        <f t="shared" si="734"/>
        <v>15</v>
      </c>
      <c r="AC3814" s="86" t="str">
        <f t="shared" si="726"/>
        <v>CLS_TA_2500X1254px_44m_L8-9_L1_20230406_10CC</v>
      </c>
      <c r="AD3814" s="41" t="s">
        <v>752</v>
      </c>
    </row>
    <row r="3815" spans="2:30" x14ac:dyDescent="0.25">
      <c r="B3815" t="s">
        <v>3876</v>
      </c>
      <c r="C3815" t="s">
        <v>3817</v>
      </c>
      <c r="D3815" s="7" t="s">
        <v>4267</v>
      </c>
      <c r="E3815" s="2" t="b">
        <v>1</v>
      </c>
      <c r="F3815" s="2" t="s">
        <v>3815</v>
      </c>
      <c r="G3815" t="s">
        <v>8</v>
      </c>
      <c r="H3815" t="s">
        <v>101</v>
      </c>
      <c r="I3815" s="61">
        <v>45021</v>
      </c>
      <c r="J3815" s="2">
        <v>52.2</v>
      </c>
      <c r="K3815" s="2" t="s">
        <v>4306</v>
      </c>
      <c r="L3815" s="9">
        <v>1.5</v>
      </c>
      <c r="M3815" t="s">
        <v>3869</v>
      </c>
      <c r="N3815" s="2" t="s">
        <v>85</v>
      </c>
      <c r="O3815" s="2" t="s">
        <v>4266</v>
      </c>
      <c r="P3815" s="2" t="str">
        <f>VLOOKUP(I3815,Period!A:B,2,FALSE)</f>
        <v>2023H1</v>
      </c>
      <c r="Q3815" s="9">
        <f t="shared" si="724"/>
        <v>1.5</v>
      </c>
      <c r="R3815" s="2">
        <f t="shared" si="727"/>
        <v>10</v>
      </c>
      <c r="S3815" t="str">
        <f t="shared" si="725"/>
        <v>02 Sunny (10%-30%)</v>
      </c>
      <c r="T3815" t="str">
        <f t="shared" si="728"/>
        <v>45021L8-9_L1CDM-MLB-CLSTA4502102 Sunny (10%-30%)</v>
      </c>
      <c r="U3815">
        <f>IF(COUNTIF(T$2:T3144,T3815)&gt;=1,0,1)</f>
        <v>1</v>
      </c>
      <c r="V3815" s="26" t="s">
        <v>751</v>
      </c>
      <c r="W3815" s="26">
        <f t="shared" si="729"/>
        <v>2023</v>
      </c>
      <c r="X3815" s="26" t="str">
        <f t="shared" si="730"/>
        <v>04</v>
      </c>
      <c r="Y3815" s="26" t="str">
        <f t="shared" si="731"/>
        <v>05</v>
      </c>
      <c r="Z3815" s="26" t="str">
        <f t="shared" si="732"/>
        <v>18</v>
      </c>
      <c r="AA3815" s="26" t="str">
        <f t="shared" si="733"/>
        <v>39</v>
      </c>
      <c r="AB3815" s="26" t="str">
        <f t="shared" si="734"/>
        <v>11</v>
      </c>
      <c r="AC3815" s="86" t="str">
        <f t="shared" si="726"/>
        <v>CLS_TA_2500X1254px_44m_L8-9_L1_20230405_10CC</v>
      </c>
      <c r="AD3815" s="41" t="s">
        <v>752</v>
      </c>
    </row>
    <row r="3816" spans="2:30" x14ac:dyDescent="0.25">
      <c r="B3816" t="s">
        <v>3876</v>
      </c>
      <c r="C3816" t="s">
        <v>3817</v>
      </c>
      <c r="D3816" s="7" t="s">
        <v>4267</v>
      </c>
      <c r="E3816" s="2" t="b">
        <v>1</v>
      </c>
      <c r="F3816" s="2" t="s">
        <v>3815</v>
      </c>
      <c r="G3816" t="s">
        <v>8</v>
      </c>
      <c r="H3816" t="s">
        <v>101</v>
      </c>
      <c r="I3816" s="61">
        <v>45020</v>
      </c>
      <c r="J3816" s="2">
        <v>51.8</v>
      </c>
      <c r="K3816" s="2" t="s">
        <v>4307</v>
      </c>
      <c r="L3816" s="9">
        <v>2.7</v>
      </c>
      <c r="M3816" t="s">
        <v>3869</v>
      </c>
      <c r="N3816" s="2" t="s">
        <v>85</v>
      </c>
      <c r="O3816" s="2" t="s">
        <v>4266</v>
      </c>
      <c r="P3816" s="2" t="str">
        <f>VLOOKUP(I3816,Period!A:B,2,FALSE)</f>
        <v>2023H1</v>
      </c>
      <c r="Q3816" s="9">
        <f t="shared" si="724"/>
        <v>10.45</v>
      </c>
      <c r="R3816" s="2">
        <f t="shared" si="727"/>
        <v>20</v>
      </c>
      <c r="S3816" t="str">
        <f t="shared" si="725"/>
        <v>02 Sunny (10%-30%)</v>
      </c>
      <c r="T3816" t="str">
        <f t="shared" si="728"/>
        <v>45020L8-9_L1CDM-MLB-CLSTA4502002 Sunny (10%-30%)</v>
      </c>
      <c r="U3816">
        <f>IF(COUNTIF(T$2:T3145,T3816)&gt;=1,0,1)</f>
        <v>1</v>
      </c>
      <c r="V3816" s="26" t="s">
        <v>751</v>
      </c>
      <c r="W3816" s="26">
        <f t="shared" si="729"/>
        <v>2023</v>
      </c>
      <c r="X3816" s="26" t="str">
        <f t="shared" si="730"/>
        <v>04</v>
      </c>
      <c r="Y3816" s="26" t="str">
        <f t="shared" si="731"/>
        <v>04</v>
      </c>
      <c r="Z3816" s="26" t="str">
        <f t="shared" si="732"/>
        <v>18</v>
      </c>
      <c r="AA3816" s="26" t="str">
        <f t="shared" si="733"/>
        <v>45</v>
      </c>
      <c r="AB3816" s="26" t="str">
        <f t="shared" si="734"/>
        <v>38</v>
      </c>
      <c r="AC3816" s="86" t="str">
        <f t="shared" si="726"/>
        <v>CLS_TA_2500X1254px_44m_L8-9_L1_20230404_20CC</v>
      </c>
      <c r="AD3816" s="41" t="s">
        <v>752</v>
      </c>
    </row>
    <row r="3817" spans="2:30" x14ac:dyDescent="0.25">
      <c r="B3817" t="s">
        <v>3876</v>
      </c>
      <c r="C3817" t="s">
        <v>3817</v>
      </c>
      <c r="D3817" s="7" t="s">
        <v>4267</v>
      </c>
      <c r="E3817" s="2" t="b">
        <v>1</v>
      </c>
      <c r="F3817" s="2" t="s">
        <v>3815</v>
      </c>
      <c r="G3817" t="s">
        <v>8</v>
      </c>
      <c r="H3817" t="s">
        <v>101</v>
      </c>
      <c r="I3817" s="61">
        <v>45020</v>
      </c>
      <c r="J3817" s="2">
        <v>50.8</v>
      </c>
      <c r="K3817" s="2" t="s">
        <v>4303</v>
      </c>
      <c r="L3817" s="9">
        <v>18.2</v>
      </c>
      <c r="M3817" t="s">
        <v>3869</v>
      </c>
      <c r="N3817" s="2" t="s">
        <v>85</v>
      </c>
      <c r="O3817" s="2" t="s">
        <v>4266</v>
      </c>
      <c r="P3817" s="2" t="str">
        <f>VLOOKUP(I3817,Period!A:B,2,FALSE)</f>
        <v>2023H1</v>
      </c>
      <c r="Q3817" s="9">
        <f t="shared" si="724"/>
        <v>10.45</v>
      </c>
      <c r="R3817" s="2">
        <f t="shared" si="727"/>
        <v>20</v>
      </c>
      <c r="S3817" t="str">
        <f t="shared" si="725"/>
        <v>02 Sunny (10%-30%)</v>
      </c>
      <c r="T3817" t="str">
        <f t="shared" si="728"/>
        <v>45020L8-9_L1CDM-MLB-CLSTA4502002 Sunny (10%-30%)</v>
      </c>
      <c r="U3817">
        <f>IF(COUNTIF(T$2:T3146,T3817)&gt;=1,0,1)</f>
        <v>1</v>
      </c>
      <c r="V3817" s="26" t="s">
        <v>751</v>
      </c>
      <c r="W3817" s="26">
        <f t="shared" si="729"/>
        <v>2023</v>
      </c>
      <c r="X3817" s="26" t="str">
        <f t="shared" si="730"/>
        <v>04</v>
      </c>
      <c r="Y3817" s="26" t="str">
        <f t="shared" si="731"/>
        <v>04</v>
      </c>
      <c r="Z3817" s="26" t="str">
        <f t="shared" si="732"/>
        <v>18</v>
      </c>
      <c r="AA3817" s="26" t="str">
        <f t="shared" si="733"/>
        <v>45</v>
      </c>
      <c r="AB3817" s="26" t="str">
        <f t="shared" si="734"/>
        <v>14</v>
      </c>
      <c r="AC3817" s="86" t="str">
        <f t="shared" si="726"/>
        <v>CLS_TA_2500X1254px_44m_L8-9_L1_20230404_20CC</v>
      </c>
      <c r="AD3817" s="41" t="s">
        <v>752</v>
      </c>
    </row>
    <row r="3818" spans="2:30" x14ac:dyDescent="0.25">
      <c r="B3818" t="s">
        <v>3876</v>
      </c>
      <c r="C3818" t="s">
        <v>3817</v>
      </c>
      <c r="D3818" s="7" t="s">
        <v>4267</v>
      </c>
      <c r="E3818" s="2" t="b">
        <v>1</v>
      </c>
      <c r="F3818" s="2" t="s">
        <v>3815</v>
      </c>
      <c r="G3818" t="s">
        <v>8</v>
      </c>
      <c r="H3818" t="s">
        <v>101</v>
      </c>
      <c r="I3818" s="61">
        <v>45014</v>
      </c>
      <c r="J3818" s="2">
        <v>49.5</v>
      </c>
      <c r="K3818" s="2" t="s">
        <v>4308</v>
      </c>
      <c r="L3818" s="9">
        <v>22.2</v>
      </c>
      <c r="M3818" t="s">
        <v>3869</v>
      </c>
      <c r="N3818" s="2" t="s">
        <v>85</v>
      </c>
      <c r="O3818" s="2" t="s">
        <v>4266</v>
      </c>
      <c r="P3818" s="2" t="str">
        <f>VLOOKUP(I3818,Period!A:B,2,FALSE)</f>
        <v>2023H1</v>
      </c>
      <c r="Q3818" s="9">
        <f t="shared" si="724"/>
        <v>22.2</v>
      </c>
      <c r="R3818" s="2">
        <f t="shared" si="727"/>
        <v>30</v>
      </c>
      <c r="S3818" t="str">
        <f t="shared" si="725"/>
        <v>02 Sunny (10%-30%)</v>
      </c>
      <c r="T3818" t="str">
        <f t="shared" si="728"/>
        <v>45014L8-9_L1CDM-MLB-CLSTA4501402 Sunny (10%-30%)</v>
      </c>
      <c r="U3818">
        <f>IF(COUNTIF(T$2:T3147,T3818)&gt;=1,0,1)</f>
        <v>1</v>
      </c>
      <c r="V3818" s="26" t="s">
        <v>751</v>
      </c>
      <c r="W3818" s="26">
        <f t="shared" si="729"/>
        <v>2023</v>
      </c>
      <c r="X3818" s="26" t="str">
        <f t="shared" si="730"/>
        <v>03</v>
      </c>
      <c r="Y3818" s="26">
        <f t="shared" si="731"/>
        <v>29</v>
      </c>
      <c r="Z3818" s="26" t="str">
        <f t="shared" si="732"/>
        <v>18</v>
      </c>
      <c r="AA3818" s="26" t="str">
        <f t="shared" si="733"/>
        <v>33</v>
      </c>
      <c r="AB3818" s="26" t="str">
        <f t="shared" si="734"/>
        <v>07</v>
      </c>
      <c r="AC3818" s="86" t="str">
        <f t="shared" si="726"/>
        <v>CLS_TA_2500X1254px_44m_L8-9_L1_20230329_30CC</v>
      </c>
      <c r="AD3818" s="41" t="s">
        <v>752</v>
      </c>
    </row>
    <row r="3819" spans="2:30" x14ac:dyDescent="0.25">
      <c r="B3819" t="s">
        <v>3876</v>
      </c>
      <c r="C3819" t="s">
        <v>3817</v>
      </c>
      <c r="D3819" s="7" t="s">
        <v>4267</v>
      </c>
      <c r="E3819" s="2" t="b">
        <v>1</v>
      </c>
      <c r="F3819" s="2" t="s">
        <v>3815</v>
      </c>
      <c r="G3819" t="s">
        <v>8</v>
      </c>
      <c r="H3819" t="s">
        <v>101</v>
      </c>
      <c r="I3819" s="53">
        <v>45013</v>
      </c>
      <c r="J3819" s="2">
        <v>49.2</v>
      </c>
      <c r="K3819" s="2" t="s">
        <v>4309</v>
      </c>
      <c r="L3819" s="9">
        <v>79.5</v>
      </c>
      <c r="M3819" t="s">
        <v>3869</v>
      </c>
      <c r="N3819" s="2" t="s">
        <v>85</v>
      </c>
      <c r="O3819" s="2" t="s">
        <v>4266</v>
      </c>
      <c r="P3819" s="2" t="str">
        <f>VLOOKUP(I3819,Period!A:B,2,FALSE)</f>
        <v>2023H1</v>
      </c>
      <c r="Q3819" s="9">
        <f t="shared" si="724"/>
        <v>79.5</v>
      </c>
      <c r="R3819" s="2">
        <f t="shared" si="727"/>
        <v>80</v>
      </c>
      <c r="S3819" t="str">
        <f t="shared" si="725"/>
        <v>03 Cloudy (40%-90%)</v>
      </c>
      <c r="T3819" t="str">
        <f t="shared" si="728"/>
        <v>45013L8-9_L1CDM-MLB-CLSTA4501303 Cloudy (40%-90%)</v>
      </c>
      <c r="U3819">
        <f>IF(COUNTIF(T$2:T3148,T3819)&gt;=1,0,1)</f>
        <v>1</v>
      </c>
      <c r="V3819" s="26" t="s">
        <v>751</v>
      </c>
      <c r="W3819" s="26">
        <f t="shared" si="729"/>
        <v>2023</v>
      </c>
      <c r="X3819" s="26" t="str">
        <f t="shared" si="730"/>
        <v>03</v>
      </c>
      <c r="Y3819" s="26">
        <f t="shared" si="731"/>
        <v>28</v>
      </c>
      <c r="Z3819" s="26" t="str">
        <f t="shared" si="732"/>
        <v>18</v>
      </c>
      <c r="AA3819" s="26" t="str">
        <f t="shared" si="733"/>
        <v>39</v>
      </c>
      <c r="AB3819" s="26" t="str">
        <f t="shared" si="734"/>
        <v>28</v>
      </c>
      <c r="AC3819" s="86" t="str">
        <f t="shared" si="726"/>
        <v>CLS_TA_2500X1254px_44m_L8-9_L1_20230328_80CC</v>
      </c>
      <c r="AD3819" s="41" t="s">
        <v>752</v>
      </c>
    </row>
    <row r="3820" spans="2:30" x14ac:dyDescent="0.25">
      <c r="B3820" t="s">
        <v>3876</v>
      </c>
      <c r="C3820" t="s">
        <v>3817</v>
      </c>
      <c r="D3820" s="7" t="s">
        <v>4267</v>
      </c>
      <c r="E3820" s="2" t="b">
        <v>1</v>
      </c>
      <c r="F3820" s="2" t="s">
        <v>3815</v>
      </c>
      <c r="G3820" t="s">
        <v>8</v>
      </c>
      <c r="H3820" t="s">
        <v>101</v>
      </c>
      <c r="I3820" s="53">
        <v>45012</v>
      </c>
      <c r="J3820" s="2">
        <v>48.8</v>
      </c>
      <c r="K3820" s="2" t="s">
        <v>4310</v>
      </c>
      <c r="L3820" s="9">
        <v>4.8</v>
      </c>
      <c r="M3820" t="s">
        <v>3869</v>
      </c>
      <c r="N3820" s="2" t="s">
        <v>85</v>
      </c>
      <c r="O3820" s="2" t="s">
        <v>4266</v>
      </c>
      <c r="P3820" s="2" t="str">
        <f>VLOOKUP(I3820,Period!A:B,2,FALSE)</f>
        <v>2023H1</v>
      </c>
      <c r="Q3820" s="9">
        <f t="shared" si="724"/>
        <v>17.349999999999998</v>
      </c>
      <c r="R3820" s="2">
        <f t="shared" si="727"/>
        <v>20</v>
      </c>
      <c r="S3820" t="str">
        <f t="shared" si="725"/>
        <v>02 Sunny (10%-30%)</v>
      </c>
      <c r="T3820" t="str">
        <f t="shared" si="728"/>
        <v>45012L8-9_L1CDM-MLB-CLSTA4501202 Sunny (10%-30%)</v>
      </c>
      <c r="U3820">
        <f>IF(COUNTIF(T$2:T3149,T3820)&gt;=1,0,1)</f>
        <v>1</v>
      </c>
      <c r="V3820" s="26" t="s">
        <v>751</v>
      </c>
      <c r="W3820" s="26">
        <f t="shared" si="729"/>
        <v>2023</v>
      </c>
      <c r="X3820" s="26" t="str">
        <f t="shared" si="730"/>
        <v>03</v>
      </c>
      <c r="Y3820" s="26">
        <f t="shared" si="731"/>
        <v>27</v>
      </c>
      <c r="Z3820" s="26" t="str">
        <f t="shared" si="732"/>
        <v>18</v>
      </c>
      <c r="AA3820" s="26" t="str">
        <f t="shared" si="733"/>
        <v>45</v>
      </c>
      <c r="AB3820" s="26" t="str">
        <f t="shared" si="734"/>
        <v>30</v>
      </c>
      <c r="AC3820" s="86" t="str">
        <f t="shared" si="726"/>
        <v>CLS_TA_2500X1254px_44m_L8-9_L1_20230327_20CC</v>
      </c>
      <c r="AD3820" s="41" t="s">
        <v>752</v>
      </c>
    </row>
    <row r="3821" spans="2:30" x14ac:dyDescent="0.25">
      <c r="B3821" t="s">
        <v>3876</v>
      </c>
      <c r="C3821" t="s">
        <v>3817</v>
      </c>
      <c r="D3821" s="7" t="s">
        <v>4267</v>
      </c>
      <c r="E3821" s="2" t="b">
        <v>1</v>
      </c>
      <c r="F3821" s="2" t="s">
        <v>3815</v>
      </c>
      <c r="G3821" t="s">
        <v>8</v>
      </c>
      <c r="H3821" t="s">
        <v>101</v>
      </c>
      <c r="I3821" s="53">
        <v>45012</v>
      </c>
      <c r="J3821" s="2">
        <v>47.7</v>
      </c>
      <c r="K3821" s="2" t="s">
        <v>4278</v>
      </c>
      <c r="L3821" s="9">
        <v>29.9</v>
      </c>
      <c r="M3821" t="s">
        <v>3869</v>
      </c>
      <c r="N3821" s="2" t="s">
        <v>85</v>
      </c>
      <c r="O3821" s="2" t="s">
        <v>4266</v>
      </c>
      <c r="P3821" s="2" t="str">
        <f>VLOOKUP(I3821,Period!A:B,2,FALSE)</f>
        <v>2023H1</v>
      </c>
      <c r="Q3821" s="9">
        <f t="shared" si="724"/>
        <v>17.349999999999998</v>
      </c>
      <c r="R3821" s="2">
        <f t="shared" si="727"/>
        <v>20</v>
      </c>
      <c r="S3821" t="str">
        <f t="shared" si="725"/>
        <v>02 Sunny (10%-30%)</v>
      </c>
      <c r="T3821" t="str">
        <f t="shared" si="728"/>
        <v>45012L8-9_L1CDM-MLB-CLSTA4501202 Sunny (10%-30%)</v>
      </c>
      <c r="U3821">
        <f>IF(COUNTIF(T$2:T3150,T3821)&gt;=1,0,1)</f>
        <v>1</v>
      </c>
      <c r="V3821" s="26" t="s">
        <v>751</v>
      </c>
      <c r="W3821" s="26">
        <f t="shared" si="729"/>
        <v>2023</v>
      </c>
      <c r="X3821" s="26" t="str">
        <f t="shared" si="730"/>
        <v>03</v>
      </c>
      <c r="Y3821" s="26">
        <f t="shared" si="731"/>
        <v>27</v>
      </c>
      <c r="Z3821" s="26" t="str">
        <f t="shared" si="732"/>
        <v>18</v>
      </c>
      <c r="AA3821" s="26" t="str">
        <f t="shared" si="733"/>
        <v>45</v>
      </c>
      <c r="AB3821" s="26" t="str">
        <f t="shared" si="734"/>
        <v>06</v>
      </c>
      <c r="AC3821" s="86" t="str">
        <f t="shared" si="726"/>
        <v>CLS_TA_2500X1254px_44m_L8-9_L1_20230327_20CC</v>
      </c>
      <c r="AD3821" s="41" t="s">
        <v>752</v>
      </c>
    </row>
    <row r="3822" spans="2:30" x14ac:dyDescent="0.25">
      <c r="B3822" t="s">
        <v>3876</v>
      </c>
      <c r="C3822" t="s">
        <v>3817</v>
      </c>
      <c r="D3822" s="7" t="s">
        <v>4267</v>
      </c>
      <c r="E3822" s="2" t="b">
        <v>1</v>
      </c>
      <c r="F3822" s="2" t="s">
        <v>3815</v>
      </c>
      <c r="G3822" t="s">
        <v>8</v>
      </c>
      <c r="H3822" t="s">
        <v>101</v>
      </c>
      <c r="I3822" s="53">
        <v>45006</v>
      </c>
      <c r="J3822" s="2">
        <v>46.5</v>
      </c>
      <c r="K3822" s="2" t="s">
        <v>4311</v>
      </c>
      <c r="L3822" s="9">
        <v>100</v>
      </c>
      <c r="M3822" t="s">
        <v>3869</v>
      </c>
      <c r="N3822" s="2" t="s">
        <v>85</v>
      </c>
      <c r="O3822" s="2" t="s">
        <v>4266</v>
      </c>
      <c r="P3822" s="2" t="str">
        <f>VLOOKUP(I3822,Period!A:B,2,FALSE)</f>
        <v>2023H1</v>
      </c>
      <c r="Q3822" s="9">
        <f t="shared" si="724"/>
        <v>100</v>
      </c>
      <c r="R3822" s="2">
        <f t="shared" si="727"/>
        <v>100</v>
      </c>
      <c r="S3822" t="str">
        <f t="shared" si="725"/>
        <v>04 Overcast (100%)</v>
      </c>
      <c r="T3822" t="str">
        <f t="shared" si="728"/>
        <v>45006L8-9_L1CDM-MLB-CLSTA4500604 Overcast (100%)</v>
      </c>
      <c r="U3822">
        <f>IF(COUNTIF(T$2:T3151,T3822)&gt;=1,0,1)</f>
        <v>1</v>
      </c>
      <c r="V3822" s="26" t="s">
        <v>751</v>
      </c>
      <c r="W3822" s="26">
        <f t="shared" si="729"/>
        <v>2023</v>
      </c>
      <c r="X3822" s="26" t="str">
        <f t="shared" si="730"/>
        <v>03</v>
      </c>
      <c r="Y3822" s="26">
        <f t="shared" si="731"/>
        <v>21</v>
      </c>
      <c r="Z3822" s="26" t="str">
        <f t="shared" si="732"/>
        <v>18</v>
      </c>
      <c r="AA3822" s="26" t="str">
        <f t="shared" si="733"/>
        <v>33</v>
      </c>
      <c r="AB3822" s="26" t="str">
        <f t="shared" si="734"/>
        <v>25</v>
      </c>
      <c r="AC3822" s="86" t="str">
        <f t="shared" si="726"/>
        <v>CLS_TA_2500X1254px_44m_L8-9_L1_20230321_100CC</v>
      </c>
      <c r="AD3822" s="41" t="s">
        <v>752</v>
      </c>
    </row>
    <row r="3823" spans="2:30" x14ac:dyDescent="0.25">
      <c r="B3823" t="s">
        <v>3876</v>
      </c>
      <c r="C3823" t="s">
        <v>3817</v>
      </c>
      <c r="D3823" s="7" t="s">
        <v>4267</v>
      </c>
      <c r="E3823" s="2" t="b">
        <v>1</v>
      </c>
      <c r="F3823" s="2" t="s">
        <v>3815</v>
      </c>
      <c r="G3823" t="s">
        <v>8</v>
      </c>
      <c r="H3823" t="s">
        <v>101</v>
      </c>
      <c r="I3823" s="57">
        <v>45005</v>
      </c>
      <c r="J3823" s="2">
        <v>46.1</v>
      </c>
      <c r="K3823" s="2" t="s">
        <v>4312</v>
      </c>
      <c r="L3823" s="9">
        <v>22.5</v>
      </c>
      <c r="M3823" t="s">
        <v>3869</v>
      </c>
      <c r="N3823" s="2" t="s">
        <v>85</v>
      </c>
      <c r="O3823" s="2" t="s">
        <v>4266</v>
      </c>
      <c r="P3823" s="2" t="str">
        <f>VLOOKUP(I3823,Period!A:B,2,FALSE)</f>
        <v>2023H1</v>
      </c>
      <c r="Q3823" s="9">
        <f t="shared" si="724"/>
        <v>22.5</v>
      </c>
      <c r="R3823" s="2">
        <f t="shared" si="727"/>
        <v>30</v>
      </c>
      <c r="S3823" t="str">
        <f t="shared" si="725"/>
        <v>02 Sunny (10%-30%)</v>
      </c>
      <c r="T3823" t="str">
        <f t="shared" si="728"/>
        <v>45005L8-9_L1CDM-MLB-CLSTA4500502 Sunny (10%-30%)</v>
      </c>
      <c r="U3823">
        <f>IF(COUNTIF(T$2:T3152,T3823)&gt;=1,0,1)</f>
        <v>1</v>
      </c>
      <c r="V3823" s="26" t="s">
        <v>751</v>
      </c>
      <c r="W3823" s="26">
        <f t="shared" si="729"/>
        <v>2023</v>
      </c>
      <c r="X3823" s="26" t="str">
        <f t="shared" si="730"/>
        <v>03</v>
      </c>
      <c r="Y3823" s="26">
        <f t="shared" si="731"/>
        <v>20</v>
      </c>
      <c r="Z3823" s="26" t="str">
        <f t="shared" si="732"/>
        <v>18</v>
      </c>
      <c r="AA3823" s="26" t="str">
        <f t="shared" si="733"/>
        <v>39</v>
      </c>
      <c r="AB3823" s="26" t="str">
        <f t="shared" si="734"/>
        <v>23</v>
      </c>
      <c r="AC3823" s="86" t="str">
        <f t="shared" si="726"/>
        <v>CLS_TA_2500X1254px_44m_L8-9_L1_20230320_30CC</v>
      </c>
      <c r="AD3823" s="41" t="s">
        <v>752</v>
      </c>
    </row>
    <row r="3824" spans="2:30" x14ac:dyDescent="0.25">
      <c r="B3824" t="s">
        <v>3876</v>
      </c>
      <c r="C3824" t="s">
        <v>3817</v>
      </c>
      <c r="D3824" s="7" t="s">
        <v>4267</v>
      </c>
      <c r="E3824" s="2" t="b">
        <v>1</v>
      </c>
      <c r="F3824" s="2" t="s">
        <v>3815</v>
      </c>
      <c r="G3824" t="s">
        <v>8</v>
      </c>
      <c r="H3824" t="s">
        <v>101</v>
      </c>
      <c r="I3824" s="57">
        <v>45004</v>
      </c>
      <c r="J3824" s="2">
        <v>45.7</v>
      </c>
      <c r="K3824" s="2" t="s">
        <v>4313</v>
      </c>
      <c r="L3824" s="9">
        <v>100</v>
      </c>
      <c r="M3824" t="s">
        <v>3869</v>
      </c>
      <c r="N3824" s="2" t="s">
        <v>85</v>
      </c>
      <c r="O3824" s="2" t="s">
        <v>4266</v>
      </c>
      <c r="P3824" s="2" t="str">
        <f>VLOOKUP(I3824,Period!A:B,2,FALSE)</f>
        <v>2023H1</v>
      </c>
      <c r="Q3824" s="9">
        <f t="shared" si="724"/>
        <v>100</v>
      </c>
      <c r="R3824" s="2">
        <f t="shared" si="727"/>
        <v>100</v>
      </c>
      <c r="S3824" t="str">
        <f t="shared" si="725"/>
        <v>04 Overcast (100%)</v>
      </c>
      <c r="T3824" t="str">
        <f t="shared" si="728"/>
        <v>45004L8-9_L1CDM-MLB-CLSTA4500404 Overcast (100%)</v>
      </c>
      <c r="U3824">
        <f>IF(COUNTIF(T$2:T3153,T3824)&gt;=1,0,1)</f>
        <v>1</v>
      </c>
      <c r="V3824" s="26" t="s">
        <v>751</v>
      </c>
      <c r="W3824" s="26">
        <f t="shared" si="729"/>
        <v>2023</v>
      </c>
      <c r="X3824" s="26" t="str">
        <f t="shared" si="730"/>
        <v>03</v>
      </c>
      <c r="Y3824" s="26">
        <f t="shared" si="731"/>
        <v>19</v>
      </c>
      <c r="Z3824" s="26" t="str">
        <f t="shared" si="732"/>
        <v>18</v>
      </c>
      <c r="AA3824" s="26" t="str">
        <f t="shared" si="733"/>
        <v>45</v>
      </c>
      <c r="AB3824" s="26" t="str">
        <f t="shared" si="734"/>
        <v>48</v>
      </c>
      <c r="AC3824" s="86" t="str">
        <f t="shared" si="726"/>
        <v>CLS_TA_2500X1254px_44m_L8-9_L1_20230319_100CC</v>
      </c>
      <c r="AD3824" s="41" t="s">
        <v>752</v>
      </c>
    </row>
    <row r="3825" spans="2:30" x14ac:dyDescent="0.25">
      <c r="B3825" t="s">
        <v>3876</v>
      </c>
      <c r="C3825" t="s">
        <v>3817</v>
      </c>
      <c r="D3825" s="7" t="s">
        <v>4267</v>
      </c>
      <c r="E3825" s="2" t="b">
        <v>1</v>
      </c>
      <c r="F3825" s="2" t="s">
        <v>3815</v>
      </c>
      <c r="G3825" t="s">
        <v>8</v>
      </c>
      <c r="H3825" t="s">
        <v>101</v>
      </c>
      <c r="I3825" s="57">
        <v>45004</v>
      </c>
      <c r="J3825" s="2">
        <v>44.6</v>
      </c>
      <c r="K3825" s="2" t="s">
        <v>4314</v>
      </c>
      <c r="L3825" s="9">
        <v>100</v>
      </c>
      <c r="M3825" t="s">
        <v>3869</v>
      </c>
      <c r="N3825" s="2" t="s">
        <v>85</v>
      </c>
      <c r="O3825" s="2" t="s">
        <v>4266</v>
      </c>
      <c r="P3825" s="2" t="str">
        <f>VLOOKUP(I3825,Period!A:B,2,FALSE)</f>
        <v>2023H1</v>
      </c>
      <c r="Q3825" s="9">
        <f t="shared" si="724"/>
        <v>100</v>
      </c>
      <c r="R3825" s="2">
        <f t="shared" si="727"/>
        <v>100</v>
      </c>
      <c r="S3825" t="str">
        <f t="shared" si="725"/>
        <v>04 Overcast (100%)</v>
      </c>
      <c r="T3825" t="str">
        <f t="shared" si="728"/>
        <v>45004L8-9_L1CDM-MLB-CLSTA4500404 Overcast (100%)</v>
      </c>
      <c r="U3825">
        <f>IF(COUNTIF(T$2:T3154,T3825)&gt;=1,0,1)</f>
        <v>1</v>
      </c>
      <c r="V3825" s="26" t="s">
        <v>751</v>
      </c>
      <c r="W3825" s="26">
        <f t="shared" si="729"/>
        <v>2023</v>
      </c>
      <c r="X3825" s="26" t="str">
        <f t="shared" si="730"/>
        <v>03</v>
      </c>
      <c r="Y3825" s="26">
        <f t="shared" si="731"/>
        <v>19</v>
      </c>
      <c r="Z3825" s="26" t="str">
        <f t="shared" si="732"/>
        <v>18</v>
      </c>
      <c r="AA3825" s="26" t="str">
        <f t="shared" si="733"/>
        <v>45</v>
      </c>
      <c r="AB3825" s="26" t="str">
        <f t="shared" si="734"/>
        <v>24</v>
      </c>
      <c r="AC3825" s="86" t="str">
        <f t="shared" si="726"/>
        <v>CLS_TA_2500X1254px_44m_L8-9_L1_20230319_100CC</v>
      </c>
      <c r="AD3825" s="41" t="s">
        <v>752</v>
      </c>
    </row>
    <row r="3826" spans="2:30" x14ac:dyDescent="0.25">
      <c r="B3826" t="s">
        <v>3876</v>
      </c>
      <c r="C3826" t="s">
        <v>3817</v>
      </c>
      <c r="D3826" s="7" t="s">
        <v>4267</v>
      </c>
      <c r="E3826" s="2" t="b">
        <v>1</v>
      </c>
      <c r="F3826" s="2" t="s">
        <v>3815</v>
      </c>
      <c r="G3826" t="s">
        <v>8</v>
      </c>
      <c r="H3826" t="s">
        <v>101</v>
      </c>
      <c r="I3826" s="57">
        <v>44998</v>
      </c>
      <c r="J3826" s="2">
        <v>43.4</v>
      </c>
      <c r="K3826" s="2" t="s">
        <v>4315</v>
      </c>
      <c r="L3826" s="9">
        <v>56</v>
      </c>
      <c r="M3826" t="s">
        <v>3869</v>
      </c>
      <c r="N3826" s="2" t="s">
        <v>85</v>
      </c>
      <c r="O3826" s="2" t="s">
        <v>4266</v>
      </c>
      <c r="P3826" s="2" t="str">
        <f>VLOOKUP(I3826,Period!A:B,2,FALSE)</f>
        <v>2023H1</v>
      </c>
      <c r="Q3826" s="9">
        <f t="shared" si="724"/>
        <v>56</v>
      </c>
      <c r="R3826" s="2">
        <f t="shared" si="727"/>
        <v>60</v>
      </c>
      <c r="S3826" t="str">
        <f t="shared" si="725"/>
        <v>03 Cloudy (40%-90%)</v>
      </c>
      <c r="T3826" t="str">
        <f t="shared" si="728"/>
        <v>44998L8-9_L1CDM-MLB-CLSTA4499803 Cloudy (40%-90%)</v>
      </c>
      <c r="U3826">
        <f>IF(COUNTIF(T$2:T3155,T3826)&gt;=1,0,1)</f>
        <v>1</v>
      </c>
      <c r="V3826" s="26" t="s">
        <v>751</v>
      </c>
      <c r="W3826" s="26">
        <f t="shared" si="729"/>
        <v>2023</v>
      </c>
      <c r="X3826" s="26" t="str">
        <f t="shared" si="730"/>
        <v>03</v>
      </c>
      <c r="Y3826" s="26">
        <f t="shared" si="731"/>
        <v>13</v>
      </c>
      <c r="Z3826" s="26" t="str">
        <f t="shared" si="732"/>
        <v>18</v>
      </c>
      <c r="AA3826" s="26" t="str">
        <f t="shared" si="733"/>
        <v>33</v>
      </c>
      <c r="AB3826" s="26" t="str">
        <f t="shared" si="734"/>
        <v>17</v>
      </c>
      <c r="AC3826" s="86" t="str">
        <f t="shared" si="726"/>
        <v>CLS_TA_2500X1254px_44m_L8-9_L1_20230313_60CC</v>
      </c>
      <c r="AD3826" s="41" t="s">
        <v>752</v>
      </c>
    </row>
    <row r="3827" spans="2:30" x14ac:dyDescent="0.25">
      <c r="B3827" t="s">
        <v>3876</v>
      </c>
      <c r="C3827" t="s">
        <v>3817</v>
      </c>
      <c r="D3827" s="7" t="s">
        <v>4267</v>
      </c>
      <c r="E3827" s="2" t="b">
        <v>1</v>
      </c>
      <c r="F3827" s="2" t="s">
        <v>3815</v>
      </c>
      <c r="G3827" t="s">
        <v>8</v>
      </c>
      <c r="H3827" t="s">
        <v>101</v>
      </c>
      <c r="I3827" s="61">
        <v>44997</v>
      </c>
      <c r="J3827" s="2">
        <v>43</v>
      </c>
      <c r="K3827" s="2" t="s">
        <v>4316</v>
      </c>
      <c r="L3827" s="9">
        <v>96.6</v>
      </c>
      <c r="M3827" t="s">
        <v>3869</v>
      </c>
      <c r="N3827" s="2" t="s">
        <v>85</v>
      </c>
      <c r="O3827" s="2" t="s">
        <v>4266</v>
      </c>
      <c r="P3827" s="2" t="str">
        <f>VLOOKUP(I3827,Period!A:B,2,FALSE)</f>
        <v>2023H1</v>
      </c>
      <c r="Q3827" s="9">
        <f t="shared" si="724"/>
        <v>96.6</v>
      </c>
      <c r="R3827" s="2">
        <f t="shared" si="727"/>
        <v>100</v>
      </c>
      <c r="S3827" t="str">
        <f t="shared" si="725"/>
        <v>04 Overcast (100%)</v>
      </c>
      <c r="T3827" t="str">
        <f t="shared" si="728"/>
        <v>44997L8-9_L1CDM-MLB-CLSTA4499704 Overcast (100%)</v>
      </c>
      <c r="U3827">
        <f>IF(COUNTIF(T$2:T3156,T3827)&gt;=1,0,1)</f>
        <v>1</v>
      </c>
      <c r="V3827" s="26" t="s">
        <v>751</v>
      </c>
      <c r="W3827" s="26">
        <f t="shared" si="729"/>
        <v>2023</v>
      </c>
      <c r="X3827" s="26" t="str">
        <f t="shared" si="730"/>
        <v>03</v>
      </c>
      <c r="Y3827" s="26">
        <f t="shared" si="731"/>
        <v>12</v>
      </c>
      <c r="Z3827" s="26" t="str">
        <f t="shared" si="732"/>
        <v>18</v>
      </c>
      <c r="AA3827" s="26" t="str">
        <f t="shared" si="733"/>
        <v>39</v>
      </c>
      <c r="AB3827" s="26" t="str">
        <f t="shared" si="734"/>
        <v>38</v>
      </c>
      <c r="AC3827" s="86" t="str">
        <f t="shared" si="726"/>
        <v>CLS_TA_2500X1254px_44m_L8-9_L1_20230312_100CC</v>
      </c>
      <c r="AD3827" s="41" t="s">
        <v>752</v>
      </c>
    </row>
    <row r="3828" spans="2:30" x14ac:dyDescent="0.25">
      <c r="B3828" t="s">
        <v>3876</v>
      </c>
      <c r="C3828" t="s">
        <v>3817</v>
      </c>
      <c r="D3828" s="7" t="s">
        <v>4267</v>
      </c>
      <c r="E3828" s="2" t="b">
        <v>1</v>
      </c>
      <c r="F3828" s="2" t="s">
        <v>3815</v>
      </c>
      <c r="G3828" t="s">
        <v>8</v>
      </c>
      <c r="H3828" t="s">
        <v>101</v>
      </c>
      <c r="I3828" s="61">
        <v>44996</v>
      </c>
      <c r="J3828" s="2">
        <v>42.6</v>
      </c>
      <c r="K3828" s="2" t="s">
        <v>4317</v>
      </c>
      <c r="L3828" s="9">
        <v>100</v>
      </c>
      <c r="M3828" t="s">
        <v>3869</v>
      </c>
      <c r="N3828" s="2" t="s">
        <v>85</v>
      </c>
      <c r="O3828" s="2" t="s">
        <v>4266</v>
      </c>
      <c r="P3828" s="2" t="str">
        <f>VLOOKUP(I3828,Period!A:B,2,FALSE)</f>
        <v>2023H1</v>
      </c>
      <c r="Q3828" s="9">
        <f t="shared" si="724"/>
        <v>100</v>
      </c>
      <c r="R3828" s="2">
        <f t="shared" si="727"/>
        <v>100</v>
      </c>
      <c r="S3828" t="str">
        <f t="shared" si="725"/>
        <v>04 Overcast (100%)</v>
      </c>
      <c r="T3828" t="str">
        <f t="shared" si="728"/>
        <v>44996L8-9_L1CDM-MLB-CLSTA4499604 Overcast (100%)</v>
      </c>
      <c r="U3828">
        <f>IF(COUNTIF(T$2:T3157,T3828)&gt;=1,0,1)</f>
        <v>1</v>
      </c>
      <c r="V3828" s="26" t="s">
        <v>751</v>
      </c>
      <c r="W3828" s="26">
        <f t="shared" si="729"/>
        <v>2023</v>
      </c>
      <c r="X3828" s="26" t="str">
        <f t="shared" si="730"/>
        <v>03</v>
      </c>
      <c r="Y3828" s="26">
        <f t="shared" si="731"/>
        <v>11</v>
      </c>
      <c r="Z3828" s="26" t="str">
        <f t="shared" si="732"/>
        <v>18</v>
      </c>
      <c r="AA3828" s="26" t="str">
        <f t="shared" si="733"/>
        <v>45</v>
      </c>
      <c r="AB3828" s="26" t="str">
        <f t="shared" si="734"/>
        <v>39</v>
      </c>
      <c r="AC3828" s="86" t="str">
        <f t="shared" si="726"/>
        <v>CLS_TA_2500X1254px_44m_L8-9_L1_20230311_100CC</v>
      </c>
      <c r="AD3828" s="41" t="s">
        <v>752</v>
      </c>
    </row>
    <row r="3829" spans="2:30" x14ac:dyDescent="0.25">
      <c r="B3829" t="s">
        <v>3876</v>
      </c>
      <c r="C3829" t="s">
        <v>3817</v>
      </c>
      <c r="D3829" s="7" t="s">
        <v>4267</v>
      </c>
      <c r="E3829" s="2" t="b">
        <v>1</v>
      </c>
      <c r="F3829" s="2" t="s">
        <v>3815</v>
      </c>
      <c r="G3829" t="s">
        <v>8</v>
      </c>
      <c r="H3829" t="s">
        <v>101</v>
      </c>
      <c r="I3829" s="61">
        <v>44996</v>
      </c>
      <c r="J3829" s="2">
        <v>41.5</v>
      </c>
      <c r="K3829" s="2" t="s">
        <v>4318</v>
      </c>
      <c r="L3829" s="9">
        <v>100</v>
      </c>
      <c r="M3829" t="s">
        <v>3869</v>
      </c>
      <c r="N3829" s="2" t="s">
        <v>85</v>
      </c>
      <c r="O3829" s="2" t="s">
        <v>4266</v>
      </c>
      <c r="P3829" s="2" t="str">
        <f>VLOOKUP(I3829,Period!A:B,2,FALSE)</f>
        <v>2023H1</v>
      </c>
      <c r="Q3829" s="9">
        <f t="shared" si="724"/>
        <v>100</v>
      </c>
      <c r="R3829" s="2">
        <f t="shared" si="727"/>
        <v>100</v>
      </c>
      <c r="S3829" t="str">
        <f t="shared" si="725"/>
        <v>04 Overcast (100%)</v>
      </c>
      <c r="T3829" t="str">
        <f t="shared" si="728"/>
        <v>44996L8-9_L1CDM-MLB-CLSTA4499604 Overcast (100%)</v>
      </c>
      <c r="U3829">
        <f>IF(COUNTIF(T$2:T3158,T3829)&gt;=1,0,1)</f>
        <v>1</v>
      </c>
      <c r="V3829" s="26" t="s">
        <v>751</v>
      </c>
      <c r="W3829" s="26">
        <f t="shared" si="729"/>
        <v>2023</v>
      </c>
      <c r="X3829" s="26" t="str">
        <f t="shared" si="730"/>
        <v>03</v>
      </c>
      <c r="Y3829" s="26">
        <f t="shared" si="731"/>
        <v>11</v>
      </c>
      <c r="Z3829" s="26" t="str">
        <f t="shared" si="732"/>
        <v>18</v>
      </c>
      <c r="AA3829" s="26" t="str">
        <f t="shared" si="733"/>
        <v>45</v>
      </c>
      <c r="AB3829" s="26" t="str">
        <f t="shared" si="734"/>
        <v>15</v>
      </c>
      <c r="AC3829" s="86" t="str">
        <f t="shared" si="726"/>
        <v>CLS_TA_2500X1254px_44m_L8-9_L1_20230311_100CC</v>
      </c>
      <c r="AD3829" s="41" t="s">
        <v>752</v>
      </c>
    </row>
    <row r="3830" spans="2:30" x14ac:dyDescent="0.25">
      <c r="B3830" t="s">
        <v>3876</v>
      </c>
      <c r="C3830" t="s">
        <v>3817</v>
      </c>
      <c r="D3830" s="7" t="s">
        <v>4267</v>
      </c>
      <c r="E3830" s="2" t="b">
        <v>1</v>
      </c>
      <c r="F3830" s="2" t="s">
        <v>3815</v>
      </c>
      <c r="G3830" t="s">
        <v>8</v>
      </c>
      <c r="H3830" t="s">
        <v>101</v>
      </c>
      <c r="I3830" s="61">
        <v>44990</v>
      </c>
      <c r="J3830" s="2">
        <v>40.299999999999997</v>
      </c>
      <c r="K3830" s="2" t="s">
        <v>4319</v>
      </c>
      <c r="L3830" s="9">
        <v>80.2</v>
      </c>
      <c r="M3830" t="s">
        <v>3869</v>
      </c>
      <c r="N3830" s="2" t="s">
        <v>85</v>
      </c>
      <c r="O3830" s="2" t="s">
        <v>4266</v>
      </c>
      <c r="P3830" s="2" t="str">
        <f>VLOOKUP(I3830,Period!A:B,2,FALSE)</f>
        <v>2023H1</v>
      </c>
      <c r="Q3830" s="9">
        <f t="shared" si="724"/>
        <v>80.2</v>
      </c>
      <c r="R3830" s="2">
        <f t="shared" si="727"/>
        <v>90</v>
      </c>
      <c r="S3830" t="str">
        <f t="shared" si="725"/>
        <v>03 Cloudy (40%-90%)</v>
      </c>
      <c r="T3830" t="str">
        <f t="shared" si="728"/>
        <v>44990L8-9_L1CDM-MLB-CLSTA4499003 Cloudy (40%-90%)</v>
      </c>
      <c r="U3830">
        <f>IF(COUNTIF(T$2:T3159,T3830)&gt;=1,0,1)</f>
        <v>1</v>
      </c>
      <c r="V3830" s="26" t="s">
        <v>751</v>
      </c>
      <c r="W3830" s="26">
        <f t="shared" si="729"/>
        <v>2023</v>
      </c>
      <c r="X3830" s="26" t="str">
        <f t="shared" si="730"/>
        <v>03</v>
      </c>
      <c r="Y3830" s="26" t="str">
        <f t="shared" si="731"/>
        <v>05</v>
      </c>
      <c r="Z3830" s="26" t="str">
        <f t="shared" si="732"/>
        <v>18</v>
      </c>
      <c r="AA3830" s="26" t="str">
        <f t="shared" si="733"/>
        <v>33</v>
      </c>
      <c r="AB3830" s="26" t="str">
        <f t="shared" si="734"/>
        <v>31</v>
      </c>
      <c r="AC3830" s="86" t="str">
        <f t="shared" si="726"/>
        <v>CLS_TA_2500X1254px_44m_L8-9_L1_20230305_90CC</v>
      </c>
      <c r="AD3830" s="41" t="s">
        <v>752</v>
      </c>
    </row>
    <row r="3831" spans="2:30" x14ac:dyDescent="0.25">
      <c r="B3831" t="s">
        <v>3876</v>
      </c>
      <c r="C3831" t="s">
        <v>3817</v>
      </c>
      <c r="D3831" s="7" t="s">
        <v>4267</v>
      </c>
      <c r="E3831" s="2" t="b">
        <v>1</v>
      </c>
      <c r="F3831" s="2" t="s">
        <v>3815</v>
      </c>
      <c r="G3831" t="s">
        <v>8</v>
      </c>
      <c r="H3831" t="s">
        <v>101</v>
      </c>
      <c r="I3831" s="53">
        <v>44989</v>
      </c>
      <c r="J3831" s="2">
        <v>39.9</v>
      </c>
      <c r="K3831" s="2" t="s">
        <v>4320</v>
      </c>
      <c r="L3831" s="9">
        <v>79.2</v>
      </c>
      <c r="M3831" t="s">
        <v>3869</v>
      </c>
      <c r="N3831" s="2" t="s">
        <v>85</v>
      </c>
      <c r="O3831" s="2" t="s">
        <v>4266</v>
      </c>
      <c r="P3831" s="2" t="str">
        <f>VLOOKUP(I3831,Period!A:B,2,FALSE)</f>
        <v>2023H1</v>
      </c>
      <c r="Q3831" s="9">
        <f t="shared" si="724"/>
        <v>79.2</v>
      </c>
      <c r="R3831" s="2">
        <f t="shared" si="727"/>
        <v>80</v>
      </c>
      <c r="S3831" t="str">
        <f t="shared" si="725"/>
        <v>03 Cloudy (40%-90%)</v>
      </c>
      <c r="T3831" t="str">
        <f t="shared" si="728"/>
        <v>44989L8-9_L1CDM-MLB-CLSTA4498903 Cloudy (40%-90%)</v>
      </c>
      <c r="U3831">
        <f>IF(COUNTIF(T$2:T3160,T3831)&gt;=1,0,1)</f>
        <v>1</v>
      </c>
      <c r="V3831" s="26" t="s">
        <v>751</v>
      </c>
      <c r="W3831" s="26">
        <f t="shared" si="729"/>
        <v>2023</v>
      </c>
      <c r="X3831" s="26" t="str">
        <f t="shared" si="730"/>
        <v>03</v>
      </c>
      <c r="Y3831" s="26" t="str">
        <f t="shared" si="731"/>
        <v>04</v>
      </c>
      <c r="Z3831" s="26" t="str">
        <f t="shared" si="732"/>
        <v>18</v>
      </c>
      <c r="AA3831" s="26" t="str">
        <f t="shared" si="733"/>
        <v>39</v>
      </c>
      <c r="AB3831" s="26" t="str">
        <f t="shared" si="734"/>
        <v>32</v>
      </c>
      <c r="AC3831" s="86" t="str">
        <f t="shared" si="726"/>
        <v>CLS_TA_2500X1254px_44m_L8-9_L1_20230304_80CC</v>
      </c>
      <c r="AD3831" s="41" t="s">
        <v>752</v>
      </c>
    </row>
    <row r="3832" spans="2:30" x14ac:dyDescent="0.25">
      <c r="B3832" t="s">
        <v>3876</v>
      </c>
      <c r="C3832" t="s">
        <v>3817</v>
      </c>
      <c r="D3832" s="7" t="s">
        <v>4267</v>
      </c>
      <c r="E3832" s="2" t="b">
        <v>1</v>
      </c>
      <c r="F3832" s="2" t="s">
        <v>3815</v>
      </c>
      <c r="G3832" t="s">
        <v>8</v>
      </c>
      <c r="H3832" t="s">
        <v>101</v>
      </c>
      <c r="I3832" s="53">
        <v>44988</v>
      </c>
      <c r="J3832" s="2">
        <v>39.6</v>
      </c>
      <c r="K3832" s="2" t="s">
        <v>4321</v>
      </c>
      <c r="L3832" s="9">
        <v>3.7</v>
      </c>
      <c r="M3832" t="s">
        <v>3869</v>
      </c>
      <c r="N3832" s="2" t="s">
        <v>85</v>
      </c>
      <c r="O3832" s="2" t="s">
        <v>4266</v>
      </c>
      <c r="P3832" s="2" t="str">
        <f>VLOOKUP(I3832,Period!A:B,2,FALSE)</f>
        <v>2023H1</v>
      </c>
      <c r="Q3832" s="9">
        <f t="shared" si="724"/>
        <v>4.2</v>
      </c>
      <c r="R3832" s="2">
        <f t="shared" si="727"/>
        <v>10</v>
      </c>
      <c r="S3832" t="str">
        <f t="shared" si="725"/>
        <v>02 Sunny (10%-30%)</v>
      </c>
      <c r="T3832" t="str">
        <f t="shared" si="728"/>
        <v>44988L8-9_L1CDM-MLB-CLSTA4498802 Sunny (10%-30%)</v>
      </c>
      <c r="U3832">
        <f>IF(COUNTIF(T$2:T3161,T3832)&gt;=1,0,1)</f>
        <v>1</v>
      </c>
      <c r="V3832" s="26" t="s">
        <v>751</v>
      </c>
      <c r="W3832" s="26">
        <f t="shared" si="729"/>
        <v>2023</v>
      </c>
      <c r="X3832" s="26" t="str">
        <f t="shared" si="730"/>
        <v>03</v>
      </c>
      <c r="Y3832" s="26" t="str">
        <f t="shared" si="731"/>
        <v>03</v>
      </c>
      <c r="Z3832" s="26" t="str">
        <f t="shared" si="732"/>
        <v>18</v>
      </c>
      <c r="AA3832" s="26" t="str">
        <f t="shared" si="733"/>
        <v>45</v>
      </c>
      <c r="AB3832" s="26" t="str">
        <f t="shared" si="734"/>
        <v>55</v>
      </c>
      <c r="AC3832" s="86" t="str">
        <f t="shared" si="726"/>
        <v>CLS_TA_2500X1254px_44m_L8-9_L1_20230303_10CC</v>
      </c>
      <c r="AD3832" s="41" t="s">
        <v>752</v>
      </c>
    </row>
    <row r="3833" spans="2:30" x14ac:dyDescent="0.25">
      <c r="B3833" t="s">
        <v>3876</v>
      </c>
      <c r="C3833" t="s">
        <v>3817</v>
      </c>
      <c r="D3833" s="7" t="s">
        <v>4267</v>
      </c>
      <c r="E3833" s="2" t="b">
        <v>1</v>
      </c>
      <c r="F3833" s="2" t="s">
        <v>3815</v>
      </c>
      <c r="G3833" t="s">
        <v>8</v>
      </c>
      <c r="H3833" t="s">
        <v>101</v>
      </c>
      <c r="I3833" s="53">
        <v>44988</v>
      </c>
      <c r="J3833" s="2">
        <v>38.5</v>
      </c>
      <c r="K3833" s="2" t="s">
        <v>4299</v>
      </c>
      <c r="L3833" s="9">
        <v>4.7</v>
      </c>
      <c r="M3833" t="s">
        <v>3869</v>
      </c>
      <c r="N3833" s="2" t="s">
        <v>85</v>
      </c>
      <c r="O3833" s="2" t="s">
        <v>4266</v>
      </c>
      <c r="P3833" s="2" t="str">
        <f>VLOOKUP(I3833,Period!A:B,2,FALSE)</f>
        <v>2023H1</v>
      </c>
      <c r="Q3833" s="9">
        <f t="shared" si="724"/>
        <v>4.2</v>
      </c>
      <c r="R3833" s="2">
        <f t="shared" si="727"/>
        <v>10</v>
      </c>
      <c r="S3833" t="str">
        <f t="shared" si="725"/>
        <v>02 Sunny (10%-30%)</v>
      </c>
      <c r="T3833" t="str">
        <f t="shared" si="728"/>
        <v>44988L8-9_L1CDM-MLB-CLSTA4498802 Sunny (10%-30%)</v>
      </c>
      <c r="U3833">
        <f>IF(COUNTIF(T$2:T3162,T3833)&gt;=1,0,1)</f>
        <v>1</v>
      </c>
      <c r="V3833" s="26" t="s">
        <v>751</v>
      </c>
      <c r="W3833" s="26">
        <f t="shared" si="729"/>
        <v>2023</v>
      </c>
      <c r="X3833" s="26" t="str">
        <f t="shared" si="730"/>
        <v>03</v>
      </c>
      <c r="Y3833" s="26" t="str">
        <f t="shared" si="731"/>
        <v>03</v>
      </c>
      <c r="Z3833" s="26" t="str">
        <f t="shared" si="732"/>
        <v>18</v>
      </c>
      <c r="AA3833" s="26" t="str">
        <f t="shared" si="733"/>
        <v>45</v>
      </c>
      <c r="AB3833" s="26" t="str">
        <f t="shared" si="734"/>
        <v>31</v>
      </c>
      <c r="AC3833" s="86" t="str">
        <f t="shared" si="726"/>
        <v>CLS_TA_2500X1254px_44m_L8-9_L1_20230303_10CC</v>
      </c>
      <c r="AD3833" s="41" t="s">
        <v>752</v>
      </c>
    </row>
    <row r="3834" spans="2:30" x14ac:dyDescent="0.25">
      <c r="B3834" t="s">
        <v>3876</v>
      </c>
      <c r="C3834" t="s">
        <v>3817</v>
      </c>
      <c r="D3834" s="7" t="s">
        <v>4267</v>
      </c>
      <c r="E3834" s="2" t="b">
        <v>1</v>
      </c>
      <c r="F3834" s="2" t="s">
        <v>3815</v>
      </c>
      <c r="G3834" t="s">
        <v>8</v>
      </c>
      <c r="H3834" t="s">
        <v>101</v>
      </c>
      <c r="I3834" s="53">
        <v>44982</v>
      </c>
      <c r="J3834" s="2">
        <v>37.4</v>
      </c>
      <c r="K3834" s="2" t="s">
        <v>4322</v>
      </c>
      <c r="L3834" s="9">
        <v>100</v>
      </c>
      <c r="M3834" t="s">
        <v>3869</v>
      </c>
      <c r="N3834" s="2" t="s">
        <v>85</v>
      </c>
      <c r="O3834" s="2" t="s">
        <v>4266</v>
      </c>
      <c r="P3834" s="2" t="str">
        <f>VLOOKUP(I3834,Period!A:B,2,FALSE)</f>
        <v>2023H1</v>
      </c>
      <c r="Q3834" s="9">
        <f t="shared" si="724"/>
        <v>100</v>
      </c>
      <c r="R3834" s="2">
        <f t="shared" si="727"/>
        <v>100</v>
      </c>
      <c r="S3834" t="str">
        <f t="shared" si="725"/>
        <v>04 Overcast (100%)</v>
      </c>
      <c r="T3834" t="str">
        <f t="shared" si="728"/>
        <v>44982L8-9_L1CDM-MLB-CLSTA4498204 Overcast (100%)</v>
      </c>
      <c r="U3834">
        <f>IF(COUNTIF(T$2:T3163,T3834)&gt;=1,0,1)</f>
        <v>1</v>
      </c>
      <c r="V3834" s="26" t="s">
        <v>751</v>
      </c>
      <c r="W3834" s="26">
        <f t="shared" si="729"/>
        <v>2023</v>
      </c>
      <c r="X3834" s="26" t="str">
        <f t="shared" si="730"/>
        <v>02</v>
      </c>
      <c r="Y3834" s="26">
        <f t="shared" si="731"/>
        <v>25</v>
      </c>
      <c r="Z3834" s="26" t="str">
        <f t="shared" si="732"/>
        <v>18</v>
      </c>
      <c r="AA3834" s="26" t="str">
        <f t="shared" si="733"/>
        <v>33</v>
      </c>
      <c r="AB3834" s="26" t="str">
        <f t="shared" si="734"/>
        <v>22</v>
      </c>
      <c r="AC3834" s="86" t="str">
        <f t="shared" si="726"/>
        <v>CLS_TA_2500X1254px_44m_L8-9_L1_20230225_100CC</v>
      </c>
      <c r="AD3834" s="41" t="s">
        <v>752</v>
      </c>
    </row>
    <row r="3835" spans="2:30" x14ac:dyDescent="0.25">
      <c r="B3835" t="s">
        <v>3876</v>
      </c>
      <c r="C3835" t="s">
        <v>3817</v>
      </c>
      <c r="D3835" s="7" t="s">
        <v>4267</v>
      </c>
      <c r="E3835" s="2" t="b">
        <v>1</v>
      </c>
      <c r="F3835" s="2" t="s">
        <v>3815</v>
      </c>
      <c r="G3835" t="s">
        <v>8</v>
      </c>
      <c r="H3835" t="s">
        <v>101</v>
      </c>
      <c r="I3835" s="57">
        <v>44981</v>
      </c>
      <c r="J3835" s="2">
        <v>37</v>
      </c>
      <c r="K3835" s="2" t="s">
        <v>4323</v>
      </c>
      <c r="L3835" s="9">
        <v>100</v>
      </c>
      <c r="M3835" t="s">
        <v>3869</v>
      </c>
      <c r="N3835" s="2" t="s">
        <v>85</v>
      </c>
      <c r="O3835" s="2" t="s">
        <v>4266</v>
      </c>
      <c r="P3835" s="2" t="str">
        <f>VLOOKUP(I3835,Period!A:B,2,FALSE)</f>
        <v>2023H1</v>
      </c>
      <c r="Q3835" s="9">
        <f t="shared" si="724"/>
        <v>100</v>
      </c>
      <c r="R3835" s="2">
        <f t="shared" si="727"/>
        <v>100</v>
      </c>
      <c r="S3835" t="str">
        <f t="shared" si="725"/>
        <v>04 Overcast (100%)</v>
      </c>
      <c r="T3835" t="str">
        <f t="shared" si="728"/>
        <v>44981L8-9_L1CDM-MLB-CLSTA4498104 Overcast (100%)</v>
      </c>
      <c r="U3835">
        <f>IF(COUNTIF(T$2:T3164,T3835)&gt;=1,0,1)</f>
        <v>1</v>
      </c>
      <c r="V3835" s="26" t="s">
        <v>751</v>
      </c>
      <c r="W3835" s="26">
        <f t="shared" si="729"/>
        <v>2023</v>
      </c>
      <c r="X3835" s="26" t="str">
        <f t="shared" si="730"/>
        <v>02</v>
      </c>
      <c r="Y3835" s="26">
        <f t="shared" si="731"/>
        <v>24</v>
      </c>
      <c r="Z3835" s="26" t="str">
        <f t="shared" si="732"/>
        <v>18</v>
      </c>
      <c r="AA3835" s="26" t="str">
        <f t="shared" si="733"/>
        <v>39</v>
      </c>
      <c r="AB3835" s="26" t="str">
        <f t="shared" si="734"/>
        <v>46</v>
      </c>
      <c r="AC3835" s="86" t="str">
        <f t="shared" si="726"/>
        <v>CLS_TA_2500X1254px_44m_L8-9_L1_20230224_100CC</v>
      </c>
      <c r="AD3835" s="41" t="s">
        <v>752</v>
      </c>
    </row>
    <row r="3836" spans="2:30" x14ac:dyDescent="0.25">
      <c r="B3836" t="s">
        <v>3876</v>
      </c>
      <c r="C3836" t="s">
        <v>3817</v>
      </c>
      <c r="D3836" s="7" t="s">
        <v>4267</v>
      </c>
      <c r="E3836" s="2" t="b">
        <v>1</v>
      </c>
      <c r="F3836" s="2" t="s">
        <v>3815</v>
      </c>
      <c r="G3836" t="s">
        <v>8</v>
      </c>
      <c r="H3836" t="s">
        <v>101</v>
      </c>
      <c r="I3836" s="57">
        <v>44980</v>
      </c>
      <c r="J3836" s="2">
        <v>36.700000000000003</v>
      </c>
      <c r="K3836" s="2" t="s">
        <v>4324</v>
      </c>
      <c r="L3836" s="9">
        <v>82.5</v>
      </c>
      <c r="M3836" t="s">
        <v>3869</v>
      </c>
      <c r="N3836" s="2" t="s">
        <v>85</v>
      </c>
      <c r="O3836" s="2" t="s">
        <v>4266</v>
      </c>
      <c r="P3836" s="2" t="str">
        <f>VLOOKUP(I3836,Period!A:B,2,FALSE)</f>
        <v>2023H1</v>
      </c>
      <c r="Q3836" s="9">
        <f t="shared" si="724"/>
        <v>85.85</v>
      </c>
      <c r="R3836" s="2">
        <f t="shared" si="727"/>
        <v>90</v>
      </c>
      <c r="S3836" t="str">
        <f t="shared" si="725"/>
        <v>03 Cloudy (40%-90%)</v>
      </c>
      <c r="T3836" t="str">
        <f t="shared" si="728"/>
        <v>44980L8-9_L1CDM-MLB-CLSTA4498003 Cloudy (40%-90%)</v>
      </c>
      <c r="U3836">
        <f>IF(COUNTIF(T$2:T3165,T3836)&gt;=1,0,1)</f>
        <v>1</v>
      </c>
      <c r="V3836" s="26" t="s">
        <v>751</v>
      </c>
      <c r="W3836" s="26">
        <f t="shared" si="729"/>
        <v>2023</v>
      </c>
      <c r="X3836" s="26" t="str">
        <f t="shared" si="730"/>
        <v>02</v>
      </c>
      <c r="Y3836" s="26">
        <f t="shared" si="731"/>
        <v>23</v>
      </c>
      <c r="Z3836" s="26" t="str">
        <f t="shared" si="732"/>
        <v>18</v>
      </c>
      <c r="AA3836" s="26" t="str">
        <f t="shared" si="733"/>
        <v>45</v>
      </c>
      <c r="AB3836" s="26" t="str">
        <f t="shared" si="734"/>
        <v>45</v>
      </c>
      <c r="AC3836" s="86" t="str">
        <f t="shared" si="726"/>
        <v>CLS_TA_2500X1254px_44m_L8-9_L1_20230223_90CC</v>
      </c>
      <c r="AD3836" s="41" t="s">
        <v>752</v>
      </c>
    </row>
    <row r="3837" spans="2:30" x14ac:dyDescent="0.25">
      <c r="B3837" t="s">
        <v>3876</v>
      </c>
      <c r="C3837" t="s">
        <v>3817</v>
      </c>
      <c r="D3837" s="7" t="s">
        <v>4267</v>
      </c>
      <c r="E3837" s="2" t="b">
        <v>1</v>
      </c>
      <c r="F3837" s="2" t="s">
        <v>3815</v>
      </c>
      <c r="G3837" t="s">
        <v>8</v>
      </c>
      <c r="H3837" t="s">
        <v>101</v>
      </c>
      <c r="I3837" s="57">
        <v>44980</v>
      </c>
      <c r="J3837" s="2">
        <v>35.5</v>
      </c>
      <c r="K3837" s="2" t="s">
        <v>4325</v>
      </c>
      <c r="L3837" s="9">
        <v>89.2</v>
      </c>
      <c r="M3837" t="s">
        <v>3869</v>
      </c>
      <c r="N3837" s="2" t="s">
        <v>85</v>
      </c>
      <c r="O3837" s="2" t="s">
        <v>4266</v>
      </c>
      <c r="P3837" s="2" t="str">
        <f>VLOOKUP(I3837,Period!A:B,2,FALSE)</f>
        <v>2023H1</v>
      </c>
      <c r="Q3837" s="9">
        <f t="shared" si="724"/>
        <v>85.85</v>
      </c>
      <c r="R3837" s="2">
        <f t="shared" si="727"/>
        <v>90</v>
      </c>
      <c r="S3837" t="str">
        <f t="shared" si="725"/>
        <v>03 Cloudy (40%-90%)</v>
      </c>
      <c r="T3837" t="str">
        <f t="shared" si="728"/>
        <v>44980L8-9_L1CDM-MLB-CLSTA4498003 Cloudy (40%-90%)</v>
      </c>
      <c r="U3837">
        <f>IF(COUNTIF(T$2:T3166,T3837)&gt;=1,0,1)</f>
        <v>1</v>
      </c>
      <c r="V3837" s="26" t="s">
        <v>751</v>
      </c>
      <c r="W3837" s="26">
        <f t="shared" si="729"/>
        <v>2023</v>
      </c>
      <c r="X3837" s="26" t="str">
        <f t="shared" si="730"/>
        <v>02</v>
      </c>
      <c r="Y3837" s="26">
        <f t="shared" si="731"/>
        <v>23</v>
      </c>
      <c r="Z3837" s="26" t="str">
        <f t="shared" si="732"/>
        <v>18</v>
      </c>
      <c r="AA3837" s="26" t="str">
        <f t="shared" si="733"/>
        <v>45</v>
      </c>
      <c r="AB3837" s="26" t="str">
        <f t="shared" si="734"/>
        <v>21</v>
      </c>
      <c r="AC3837" s="86" t="str">
        <f t="shared" si="726"/>
        <v>CLS_TA_2500X1254px_44m_L8-9_L1_20230223_90CC</v>
      </c>
      <c r="AD3837" s="41" t="s">
        <v>752</v>
      </c>
    </row>
    <row r="3838" spans="2:30" x14ac:dyDescent="0.25">
      <c r="B3838" t="s">
        <v>3876</v>
      </c>
      <c r="C3838" t="s">
        <v>3817</v>
      </c>
      <c r="D3838" s="7" t="s">
        <v>4267</v>
      </c>
      <c r="E3838" s="2" t="b">
        <v>1</v>
      </c>
      <c r="F3838" s="2" t="s">
        <v>3815</v>
      </c>
      <c r="G3838" t="s">
        <v>8</v>
      </c>
      <c r="H3838" t="s">
        <v>101</v>
      </c>
      <c r="I3838" s="57">
        <v>44974</v>
      </c>
      <c r="J3838" s="2">
        <v>34.6</v>
      </c>
      <c r="K3838" s="2" t="s">
        <v>4326</v>
      </c>
      <c r="L3838" s="9">
        <v>40.6</v>
      </c>
      <c r="M3838" t="s">
        <v>3869</v>
      </c>
      <c r="N3838" s="2" t="s">
        <v>85</v>
      </c>
      <c r="O3838" s="2" t="s">
        <v>4266</v>
      </c>
      <c r="P3838" s="2" t="str">
        <f>VLOOKUP(I3838,Period!A:B,2,FALSE)</f>
        <v>2023H1</v>
      </c>
      <c r="Q3838" s="9">
        <f t="shared" si="724"/>
        <v>40.6</v>
      </c>
      <c r="R3838" s="2">
        <f t="shared" si="727"/>
        <v>50</v>
      </c>
      <c r="S3838" t="str">
        <f t="shared" si="725"/>
        <v>03 Cloudy (40%-90%)</v>
      </c>
      <c r="T3838" t="str">
        <f t="shared" si="728"/>
        <v>44974L8-9_L1CDM-MLB-CLSTA4497403 Cloudy (40%-90%)</v>
      </c>
      <c r="U3838">
        <f>IF(COUNTIF(T$2:T3167,T3838)&gt;=1,0,1)</f>
        <v>1</v>
      </c>
      <c r="V3838" s="26" t="s">
        <v>751</v>
      </c>
      <c r="W3838" s="26">
        <f t="shared" si="729"/>
        <v>2023</v>
      </c>
      <c r="X3838" s="26" t="str">
        <f t="shared" si="730"/>
        <v>02</v>
      </c>
      <c r="Y3838" s="26">
        <f t="shared" si="731"/>
        <v>17</v>
      </c>
      <c r="Z3838" s="26" t="str">
        <f t="shared" si="732"/>
        <v>18</v>
      </c>
      <c r="AA3838" s="26" t="str">
        <f t="shared" si="733"/>
        <v>33</v>
      </c>
      <c r="AB3838" s="26" t="str">
        <f t="shared" si="734"/>
        <v>44</v>
      </c>
      <c r="AC3838" s="86" t="str">
        <f t="shared" si="726"/>
        <v>CLS_TA_2500X1254px_44m_L8-9_L1_20230217_50CC</v>
      </c>
      <c r="AD3838" s="41" t="s">
        <v>752</v>
      </c>
    </row>
    <row r="3839" spans="2:30" x14ac:dyDescent="0.25">
      <c r="B3839" t="s">
        <v>3876</v>
      </c>
      <c r="C3839" t="s">
        <v>3817</v>
      </c>
      <c r="D3839" s="7" t="s">
        <v>4267</v>
      </c>
      <c r="E3839" s="2" t="b">
        <v>1</v>
      </c>
      <c r="F3839" s="2" t="s">
        <v>3815</v>
      </c>
      <c r="G3839" t="s">
        <v>8</v>
      </c>
      <c r="H3839" t="s">
        <v>101</v>
      </c>
      <c r="I3839" s="61">
        <v>44973</v>
      </c>
      <c r="J3839" s="2">
        <v>34.299999999999997</v>
      </c>
      <c r="K3839" s="2" t="s">
        <v>4327</v>
      </c>
      <c r="L3839" s="9">
        <v>56</v>
      </c>
      <c r="M3839" t="s">
        <v>3869</v>
      </c>
      <c r="N3839" s="2" t="s">
        <v>85</v>
      </c>
      <c r="O3839" s="2" t="s">
        <v>4266</v>
      </c>
      <c r="P3839" s="2" t="str">
        <f>VLOOKUP(I3839,Period!A:B,2,FALSE)</f>
        <v>2023H1</v>
      </c>
      <c r="Q3839" s="9">
        <f t="shared" si="724"/>
        <v>56</v>
      </c>
      <c r="R3839" s="2">
        <f t="shared" si="727"/>
        <v>60</v>
      </c>
      <c r="S3839" t="str">
        <f t="shared" si="725"/>
        <v>03 Cloudy (40%-90%)</v>
      </c>
      <c r="T3839" t="str">
        <f t="shared" si="728"/>
        <v>44973L8-9_L1CDM-MLB-CLSTA4497303 Cloudy (40%-90%)</v>
      </c>
      <c r="U3839">
        <f>IF(COUNTIF(T$2:T3168,T3839)&gt;=1,0,1)</f>
        <v>1</v>
      </c>
      <c r="V3839" s="26" t="s">
        <v>751</v>
      </c>
      <c r="W3839" s="26">
        <f t="shared" si="729"/>
        <v>2023</v>
      </c>
      <c r="X3839" s="26" t="str">
        <f t="shared" si="730"/>
        <v>02</v>
      </c>
      <c r="Y3839" s="26">
        <f t="shared" si="731"/>
        <v>16</v>
      </c>
      <c r="Z3839" s="26" t="str">
        <f t="shared" si="732"/>
        <v>18</v>
      </c>
      <c r="AA3839" s="26" t="str">
        <f t="shared" si="733"/>
        <v>39</v>
      </c>
      <c r="AB3839" s="26" t="str">
        <f t="shared" si="734"/>
        <v>44</v>
      </c>
      <c r="AC3839" s="86" t="str">
        <f t="shared" si="726"/>
        <v>CLS_TA_2500X1254px_44m_L8-9_L1_20230216_60CC</v>
      </c>
      <c r="AD3839" s="41" t="s">
        <v>752</v>
      </c>
    </row>
    <row r="3840" spans="2:30" x14ac:dyDescent="0.25">
      <c r="B3840" t="s">
        <v>3876</v>
      </c>
      <c r="C3840" t="s">
        <v>3817</v>
      </c>
      <c r="D3840" s="7" t="s">
        <v>4267</v>
      </c>
      <c r="E3840" s="2" t="b">
        <v>1</v>
      </c>
      <c r="F3840" s="2" t="s">
        <v>3815</v>
      </c>
      <c r="G3840" t="s">
        <v>8</v>
      </c>
      <c r="H3840" t="s">
        <v>101</v>
      </c>
      <c r="I3840" s="61">
        <v>44972</v>
      </c>
      <c r="J3840" s="2">
        <v>34</v>
      </c>
      <c r="K3840" s="2" t="s">
        <v>4328</v>
      </c>
      <c r="L3840" s="9">
        <v>1.4</v>
      </c>
      <c r="M3840" t="s">
        <v>3869</v>
      </c>
      <c r="N3840" s="2" t="s">
        <v>85</v>
      </c>
      <c r="O3840" s="2" t="s">
        <v>4266</v>
      </c>
      <c r="P3840" s="2" t="str">
        <f>VLOOKUP(I3840,Period!A:B,2,FALSE)</f>
        <v>2023H1</v>
      </c>
      <c r="Q3840" s="9">
        <f t="shared" si="724"/>
        <v>1</v>
      </c>
      <c r="R3840" s="2">
        <f t="shared" si="727"/>
        <v>10</v>
      </c>
      <c r="S3840" t="str">
        <f t="shared" si="725"/>
        <v>02 Sunny (10%-30%)</v>
      </c>
      <c r="T3840" t="str">
        <f t="shared" si="728"/>
        <v>44972L8-9_L1CDM-MLB-CLSTA4497202 Sunny (10%-30%)</v>
      </c>
      <c r="U3840">
        <f>IF(COUNTIF(T$2:T3169,T3840)&gt;=1,0,1)</f>
        <v>1</v>
      </c>
      <c r="V3840" s="26" t="s">
        <v>751</v>
      </c>
      <c r="W3840" s="26">
        <f t="shared" si="729"/>
        <v>2023</v>
      </c>
      <c r="X3840" s="26" t="str">
        <f t="shared" si="730"/>
        <v>02</v>
      </c>
      <c r="Y3840" s="26">
        <f t="shared" si="731"/>
        <v>15</v>
      </c>
      <c r="Z3840" s="26" t="str">
        <f t="shared" si="732"/>
        <v>18</v>
      </c>
      <c r="AA3840" s="26" t="str">
        <f t="shared" si="733"/>
        <v>46</v>
      </c>
      <c r="AB3840" s="26" t="str">
        <f t="shared" si="734"/>
        <v>07</v>
      </c>
      <c r="AC3840" s="86" t="str">
        <f t="shared" si="726"/>
        <v>CLS_TA_2500X1254px_44m_L8-9_L1_20230215_10CC</v>
      </c>
      <c r="AD3840" s="41" t="s">
        <v>752</v>
      </c>
    </row>
    <row r="3841" spans="2:30" x14ac:dyDescent="0.25">
      <c r="B3841" t="s">
        <v>3876</v>
      </c>
      <c r="C3841" t="s">
        <v>3817</v>
      </c>
      <c r="D3841" s="7" t="s">
        <v>4267</v>
      </c>
      <c r="E3841" s="2" t="b">
        <v>1</v>
      </c>
      <c r="F3841" s="2" t="s">
        <v>3815</v>
      </c>
      <c r="G3841" t="s">
        <v>8</v>
      </c>
      <c r="H3841" t="s">
        <v>101</v>
      </c>
      <c r="I3841" s="61">
        <v>44972</v>
      </c>
      <c r="J3841" s="2">
        <v>32.799999999999997</v>
      </c>
      <c r="K3841" s="2" t="s">
        <v>4329</v>
      </c>
      <c r="L3841" s="9">
        <v>0.6</v>
      </c>
      <c r="M3841" t="s">
        <v>3869</v>
      </c>
      <c r="N3841" s="2" t="s">
        <v>85</v>
      </c>
      <c r="O3841" s="2" t="s">
        <v>4266</v>
      </c>
      <c r="P3841" s="2" t="str">
        <f>VLOOKUP(I3841,Period!A:B,2,FALSE)</f>
        <v>2023H1</v>
      </c>
      <c r="Q3841" s="9">
        <f t="shared" si="724"/>
        <v>1</v>
      </c>
      <c r="R3841" s="2">
        <f t="shared" si="727"/>
        <v>10</v>
      </c>
      <c r="S3841" t="str">
        <f t="shared" si="725"/>
        <v>02 Sunny (10%-30%)</v>
      </c>
      <c r="T3841" t="str">
        <f t="shared" si="728"/>
        <v>44972L8-9_L1CDM-MLB-CLSTA4497202 Sunny (10%-30%)</v>
      </c>
      <c r="U3841">
        <f>IF(COUNTIF(T$2:T3170,T3841)&gt;=1,0,1)</f>
        <v>1</v>
      </c>
      <c r="V3841" s="26" t="s">
        <v>751</v>
      </c>
      <c r="W3841" s="26">
        <f t="shared" si="729"/>
        <v>2023</v>
      </c>
      <c r="X3841" s="26" t="str">
        <f t="shared" si="730"/>
        <v>02</v>
      </c>
      <c r="Y3841" s="26">
        <f t="shared" si="731"/>
        <v>15</v>
      </c>
      <c r="Z3841" s="26" t="str">
        <f t="shared" si="732"/>
        <v>18</v>
      </c>
      <c r="AA3841" s="26" t="str">
        <f t="shared" si="733"/>
        <v>45</v>
      </c>
      <c r="AB3841" s="26" t="str">
        <f t="shared" si="734"/>
        <v>44</v>
      </c>
      <c r="AC3841" s="86" t="str">
        <f t="shared" si="726"/>
        <v>CLS_TA_2500X1254px_44m_L8-9_L1_20230215_10CC</v>
      </c>
      <c r="AD3841" s="41" t="s">
        <v>752</v>
      </c>
    </row>
    <row r="3842" spans="2:30" x14ac:dyDescent="0.25">
      <c r="B3842" t="s">
        <v>3876</v>
      </c>
      <c r="C3842" t="s">
        <v>3817</v>
      </c>
      <c r="D3842" s="7" t="s">
        <v>4267</v>
      </c>
      <c r="E3842" s="2" t="b">
        <v>1</v>
      </c>
      <c r="F3842" s="2" t="s">
        <v>3815</v>
      </c>
      <c r="G3842" t="s">
        <v>8</v>
      </c>
      <c r="H3842" t="s">
        <v>101</v>
      </c>
      <c r="I3842" s="61">
        <v>44966</v>
      </c>
      <c r="J3842" s="2">
        <v>32.1</v>
      </c>
      <c r="K3842" s="2" t="s">
        <v>4330</v>
      </c>
      <c r="L3842" s="9">
        <v>0.5</v>
      </c>
      <c r="M3842" t="s">
        <v>3869</v>
      </c>
      <c r="N3842" s="2" t="s">
        <v>85</v>
      </c>
      <c r="O3842" s="2" t="s">
        <v>4266</v>
      </c>
      <c r="P3842" s="2" t="str">
        <f>VLOOKUP(I3842,Period!A:B,2,FALSE)</f>
        <v>2023H1</v>
      </c>
      <c r="Q3842" s="9">
        <f t="shared" ref="Q3842:Q3905" si="735">AVERAGEIFS(L:L,I:I,I3842,H:H,H3842,C:C,C3842,B:B,B3842)</f>
        <v>0.5</v>
      </c>
      <c r="R3842" s="2">
        <f t="shared" si="727"/>
        <v>10</v>
      </c>
      <c r="S3842" t="str">
        <f t="shared" si="725"/>
        <v>02 Sunny (10%-30%)</v>
      </c>
      <c r="T3842" t="str">
        <f t="shared" si="728"/>
        <v>44966L8-9_L1CDM-MLB-CLSTA4496602 Sunny (10%-30%)</v>
      </c>
      <c r="U3842">
        <f>IF(COUNTIF(T$2:T3171,T3842)&gt;=1,0,1)</f>
        <v>1</v>
      </c>
      <c r="V3842" s="26" t="s">
        <v>751</v>
      </c>
      <c r="W3842" s="26">
        <f t="shared" si="729"/>
        <v>2023</v>
      </c>
      <c r="X3842" s="26" t="str">
        <f t="shared" si="730"/>
        <v>02</v>
      </c>
      <c r="Y3842" s="26" t="str">
        <f t="shared" si="731"/>
        <v>09</v>
      </c>
      <c r="Z3842" s="26" t="str">
        <f t="shared" si="732"/>
        <v>18</v>
      </c>
      <c r="AA3842" s="26" t="str">
        <f t="shared" si="733"/>
        <v>33</v>
      </c>
      <c r="AB3842" s="26" t="str">
        <f t="shared" si="734"/>
        <v>39</v>
      </c>
      <c r="AC3842" s="86" t="str">
        <f t="shared" si="726"/>
        <v>CLS_TA_2500X1254px_44m_L8-9_L1_20230209_10CC</v>
      </c>
      <c r="AD3842" s="41" t="s">
        <v>752</v>
      </c>
    </row>
    <row r="3843" spans="2:30" x14ac:dyDescent="0.25">
      <c r="B3843" t="s">
        <v>3876</v>
      </c>
      <c r="C3843" t="s">
        <v>3817</v>
      </c>
      <c r="D3843" s="7" t="s">
        <v>4267</v>
      </c>
      <c r="E3843" s="2" t="b">
        <v>1</v>
      </c>
      <c r="F3843" s="2" t="s">
        <v>3815</v>
      </c>
      <c r="G3843" t="s">
        <v>8</v>
      </c>
      <c r="H3843" t="s">
        <v>101</v>
      </c>
      <c r="I3843" s="53">
        <v>44965</v>
      </c>
      <c r="J3843" s="2">
        <v>31.8</v>
      </c>
      <c r="K3843" s="2" t="s">
        <v>4331</v>
      </c>
      <c r="L3843" s="9">
        <v>1.9</v>
      </c>
      <c r="M3843" t="s">
        <v>3869</v>
      </c>
      <c r="N3843" s="2" t="s">
        <v>85</v>
      </c>
      <c r="O3843" s="2" t="s">
        <v>4266</v>
      </c>
      <c r="P3843" s="2" t="str">
        <f>VLOOKUP(I3843,Period!A:B,2,FALSE)</f>
        <v>2023H1</v>
      </c>
      <c r="Q3843" s="9">
        <f t="shared" si="735"/>
        <v>1.9</v>
      </c>
      <c r="R3843" s="2">
        <f t="shared" si="727"/>
        <v>10</v>
      </c>
      <c r="S3843" t="str">
        <f t="shared" ref="S3843:S3906" si="736">IF(R3843=0,"01 Clear (0%)",IF(R3843&lt;=30,"02 Sunny (10%-30%)",IF(R3843&lt;=90,"03 Cloudy (40%-90%)","04 Overcast (100%)")))</f>
        <v>02 Sunny (10%-30%)</v>
      </c>
      <c r="T3843" t="str">
        <f t="shared" si="728"/>
        <v>44965L8-9_L1CDM-MLB-CLSTA4496502 Sunny (10%-30%)</v>
      </c>
      <c r="U3843">
        <f>IF(COUNTIF(T$2:T3172,T3843)&gt;=1,0,1)</f>
        <v>1</v>
      </c>
      <c r="V3843" s="26" t="s">
        <v>751</v>
      </c>
      <c r="W3843" s="26">
        <f t="shared" si="729"/>
        <v>2023</v>
      </c>
      <c r="X3843" s="26" t="str">
        <f t="shared" si="730"/>
        <v>02</v>
      </c>
      <c r="Y3843" s="26" t="str">
        <f t="shared" si="731"/>
        <v>08</v>
      </c>
      <c r="Z3843" s="26" t="str">
        <f t="shared" si="732"/>
        <v>18</v>
      </c>
      <c r="AA3843" s="26" t="str">
        <f t="shared" si="733"/>
        <v>40</v>
      </c>
      <c r="AB3843" s="26" t="str">
        <f t="shared" si="734"/>
        <v>00</v>
      </c>
      <c r="AC3843" s="86" t="str">
        <f t="shared" ref="AC3843:AC3906" si="737">CONCATENATE(RIGHT(C3843,3),"_",H3843,"_",M3843,"_",O3843,"_",B3843,"_",W3843,X3843,Y3843,"_",R3843,"CC")</f>
        <v>CLS_TA_2500X1254px_44m_L8-9_L1_20230208_10CC</v>
      </c>
      <c r="AD3843" s="41" t="s">
        <v>752</v>
      </c>
    </row>
    <row r="3844" spans="2:30" x14ac:dyDescent="0.25">
      <c r="B3844" t="s">
        <v>3876</v>
      </c>
      <c r="C3844" t="s">
        <v>3817</v>
      </c>
      <c r="D3844" s="7" t="s">
        <v>4267</v>
      </c>
      <c r="E3844" s="2" t="b">
        <v>1</v>
      </c>
      <c r="F3844" s="2" t="s">
        <v>3815</v>
      </c>
      <c r="G3844" t="s">
        <v>8</v>
      </c>
      <c r="H3844" t="s">
        <v>101</v>
      </c>
      <c r="I3844" s="53">
        <v>44964</v>
      </c>
      <c r="J3844" s="2">
        <v>31.5</v>
      </c>
      <c r="K3844" s="2" t="s">
        <v>4332</v>
      </c>
      <c r="L3844" s="9">
        <v>60.4</v>
      </c>
      <c r="M3844" t="s">
        <v>3869</v>
      </c>
      <c r="N3844" s="2" t="s">
        <v>85</v>
      </c>
      <c r="O3844" s="2" t="s">
        <v>4266</v>
      </c>
      <c r="P3844" s="2" t="str">
        <f>VLOOKUP(I3844,Period!A:B,2,FALSE)</f>
        <v>2023H1</v>
      </c>
      <c r="Q3844" s="9">
        <f t="shared" si="735"/>
        <v>75.95</v>
      </c>
      <c r="R3844" s="2">
        <f t="shared" si="727"/>
        <v>80</v>
      </c>
      <c r="S3844" t="str">
        <f t="shared" si="736"/>
        <v>03 Cloudy (40%-90%)</v>
      </c>
      <c r="T3844" t="str">
        <f t="shared" si="728"/>
        <v>44964L8-9_L1CDM-MLB-CLSTA4496403 Cloudy (40%-90%)</v>
      </c>
      <c r="U3844">
        <f>IF(COUNTIF(T$2:T3173,T3844)&gt;=1,0,1)</f>
        <v>1</v>
      </c>
      <c r="V3844" s="26" t="s">
        <v>751</v>
      </c>
      <c r="W3844" s="26">
        <f t="shared" si="729"/>
        <v>2023</v>
      </c>
      <c r="X3844" s="26" t="str">
        <f t="shared" si="730"/>
        <v>02</v>
      </c>
      <c r="Y3844" s="26" t="str">
        <f t="shared" si="731"/>
        <v>07</v>
      </c>
      <c r="Z3844" s="26" t="str">
        <f t="shared" si="732"/>
        <v>18</v>
      </c>
      <c r="AA3844" s="26" t="str">
        <f t="shared" si="733"/>
        <v>46</v>
      </c>
      <c r="AB3844" s="26" t="str">
        <f t="shared" si="734"/>
        <v>02</v>
      </c>
      <c r="AC3844" s="86" t="str">
        <f t="shared" si="737"/>
        <v>CLS_TA_2500X1254px_44m_L8-9_L1_20230207_80CC</v>
      </c>
      <c r="AD3844" s="41" t="s">
        <v>752</v>
      </c>
    </row>
    <row r="3845" spans="2:30" x14ac:dyDescent="0.25">
      <c r="B3845" t="s">
        <v>3876</v>
      </c>
      <c r="C3845" t="s">
        <v>3817</v>
      </c>
      <c r="D3845" s="7" t="s">
        <v>4267</v>
      </c>
      <c r="E3845" s="2" t="b">
        <v>1</v>
      </c>
      <c r="F3845" s="2" t="s">
        <v>3815</v>
      </c>
      <c r="G3845" t="s">
        <v>8</v>
      </c>
      <c r="H3845" t="s">
        <v>101</v>
      </c>
      <c r="I3845" s="53">
        <v>44964</v>
      </c>
      <c r="J3845" s="2">
        <v>30.3</v>
      </c>
      <c r="K3845" s="2" t="s">
        <v>4307</v>
      </c>
      <c r="L3845" s="9">
        <v>91.5</v>
      </c>
      <c r="M3845" t="s">
        <v>3869</v>
      </c>
      <c r="N3845" s="2" t="s">
        <v>85</v>
      </c>
      <c r="O3845" s="2" t="s">
        <v>4266</v>
      </c>
      <c r="P3845" s="2" t="str">
        <f>VLOOKUP(I3845,Period!A:B,2,FALSE)</f>
        <v>2023H1</v>
      </c>
      <c r="Q3845" s="9">
        <f t="shared" si="735"/>
        <v>75.95</v>
      </c>
      <c r="R3845" s="2">
        <f t="shared" si="727"/>
        <v>80</v>
      </c>
      <c r="S3845" t="str">
        <f t="shared" si="736"/>
        <v>03 Cloudy (40%-90%)</v>
      </c>
      <c r="T3845" t="str">
        <f t="shared" si="728"/>
        <v>44964L8-9_L1CDM-MLB-CLSTA4496403 Cloudy (40%-90%)</v>
      </c>
      <c r="U3845">
        <f>IF(COUNTIF(T$2:T3174,T3845)&gt;=1,0,1)</f>
        <v>1</v>
      </c>
      <c r="V3845" s="26" t="s">
        <v>751</v>
      </c>
      <c r="W3845" s="26">
        <f t="shared" si="729"/>
        <v>2023</v>
      </c>
      <c r="X3845" s="26" t="str">
        <f t="shared" si="730"/>
        <v>02</v>
      </c>
      <c r="Y3845" s="26" t="str">
        <f t="shared" si="731"/>
        <v>07</v>
      </c>
      <c r="Z3845" s="26" t="str">
        <f t="shared" si="732"/>
        <v>18</v>
      </c>
      <c r="AA3845" s="26" t="str">
        <f t="shared" si="733"/>
        <v>45</v>
      </c>
      <c r="AB3845" s="26" t="str">
        <f t="shared" si="734"/>
        <v>38</v>
      </c>
      <c r="AC3845" s="86" t="str">
        <f t="shared" si="737"/>
        <v>CLS_TA_2500X1254px_44m_L8-9_L1_20230207_80CC</v>
      </c>
      <c r="AD3845" s="41" t="s">
        <v>752</v>
      </c>
    </row>
    <row r="3846" spans="2:30" x14ac:dyDescent="0.25">
      <c r="B3846" t="s">
        <v>3876</v>
      </c>
      <c r="C3846" t="s">
        <v>3817</v>
      </c>
      <c r="D3846" s="7" t="s">
        <v>4267</v>
      </c>
      <c r="E3846" s="2" t="b">
        <v>1</v>
      </c>
      <c r="F3846" s="2" t="s">
        <v>3815</v>
      </c>
      <c r="G3846" t="s">
        <v>8</v>
      </c>
      <c r="H3846" t="s">
        <v>101</v>
      </c>
      <c r="I3846" s="53">
        <v>44958</v>
      </c>
      <c r="J3846" s="2">
        <v>29.9</v>
      </c>
      <c r="K3846" s="2" t="s">
        <v>4333</v>
      </c>
      <c r="L3846" s="9">
        <v>1.9</v>
      </c>
      <c r="M3846" t="s">
        <v>3869</v>
      </c>
      <c r="N3846" s="2" t="s">
        <v>85</v>
      </c>
      <c r="O3846" s="2" t="s">
        <v>4266</v>
      </c>
      <c r="P3846" s="2" t="str">
        <f>VLOOKUP(I3846,Period!A:B,2,FALSE)</f>
        <v>2023H1</v>
      </c>
      <c r="Q3846" s="9">
        <f t="shared" si="735"/>
        <v>1.9</v>
      </c>
      <c r="R3846" s="2">
        <f t="shared" si="727"/>
        <v>10</v>
      </c>
      <c r="S3846" t="str">
        <f t="shared" si="736"/>
        <v>02 Sunny (10%-30%)</v>
      </c>
      <c r="T3846" t="str">
        <f t="shared" si="728"/>
        <v>44958L8-9_L1CDM-MLB-CLSTA4495802 Sunny (10%-30%)</v>
      </c>
      <c r="U3846">
        <f>IF(COUNTIF(T$2:T3175,T3846)&gt;=1,0,1)</f>
        <v>1</v>
      </c>
      <c r="V3846" s="26" t="s">
        <v>751</v>
      </c>
      <c r="W3846" s="26">
        <f t="shared" si="729"/>
        <v>2023</v>
      </c>
      <c r="X3846" s="26" t="str">
        <f t="shared" si="730"/>
        <v>02</v>
      </c>
      <c r="Y3846" s="26" t="str">
        <f t="shared" si="731"/>
        <v>01</v>
      </c>
      <c r="Z3846" s="26" t="str">
        <f t="shared" si="732"/>
        <v>18</v>
      </c>
      <c r="AA3846" s="26" t="str">
        <f t="shared" si="733"/>
        <v>33</v>
      </c>
      <c r="AB3846" s="26" t="str">
        <f t="shared" si="734"/>
        <v>47</v>
      </c>
      <c r="AC3846" s="86" t="str">
        <f t="shared" si="737"/>
        <v>CLS_TA_2500X1254px_44m_L8-9_L1_20230201_10CC</v>
      </c>
      <c r="AD3846" s="41" t="s">
        <v>752</v>
      </c>
    </row>
    <row r="3847" spans="2:30" x14ac:dyDescent="0.25">
      <c r="B3847" t="s">
        <v>3876</v>
      </c>
      <c r="C3847" t="s">
        <v>3817</v>
      </c>
      <c r="D3847" s="7" t="s">
        <v>4267</v>
      </c>
      <c r="E3847" s="2" t="b">
        <v>1</v>
      </c>
      <c r="F3847" s="2" t="s">
        <v>3815</v>
      </c>
      <c r="G3847" t="s">
        <v>8</v>
      </c>
      <c r="H3847" t="s">
        <v>101</v>
      </c>
      <c r="I3847" s="57">
        <v>44957</v>
      </c>
      <c r="J3847" s="2">
        <v>29.6</v>
      </c>
      <c r="K3847" s="2" t="s">
        <v>4334</v>
      </c>
      <c r="L3847" s="9">
        <v>2.5</v>
      </c>
      <c r="M3847" t="s">
        <v>3869</v>
      </c>
      <c r="N3847" s="2" t="s">
        <v>85</v>
      </c>
      <c r="O3847" s="2" t="s">
        <v>4266</v>
      </c>
      <c r="P3847" s="2" t="str">
        <f>VLOOKUP(I3847,Period!A:B,2,FALSE)</f>
        <v>2023H1</v>
      </c>
      <c r="Q3847" s="9">
        <f t="shared" si="735"/>
        <v>2.5</v>
      </c>
      <c r="R3847" s="2">
        <f t="shared" si="727"/>
        <v>10</v>
      </c>
      <c r="S3847" t="str">
        <f t="shared" si="736"/>
        <v>02 Sunny (10%-30%)</v>
      </c>
      <c r="T3847" t="str">
        <f t="shared" si="728"/>
        <v>44957L8-9_L1CDM-MLB-CLSTA4495702 Sunny (10%-30%)</v>
      </c>
      <c r="U3847">
        <f>IF(COUNTIF(T$2:T3176,T3847)&gt;=1,0,1)</f>
        <v>1</v>
      </c>
      <c r="V3847" s="26" t="s">
        <v>751</v>
      </c>
      <c r="W3847" s="26">
        <f t="shared" si="729"/>
        <v>2023</v>
      </c>
      <c r="X3847" s="26" t="str">
        <f t="shared" si="730"/>
        <v>01</v>
      </c>
      <c r="Y3847" s="26">
        <f t="shared" si="731"/>
        <v>31</v>
      </c>
      <c r="Z3847" s="26" t="str">
        <f t="shared" si="732"/>
        <v>18</v>
      </c>
      <c r="AA3847" s="26" t="str">
        <f t="shared" si="733"/>
        <v>39</v>
      </c>
      <c r="AB3847" s="26" t="str">
        <f t="shared" si="734"/>
        <v>53</v>
      </c>
      <c r="AC3847" s="86" t="str">
        <f t="shared" si="737"/>
        <v>CLS_TA_2500X1254px_44m_L8-9_L1_20230131_10CC</v>
      </c>
      <c r="AD3847" s="41" t="s">
        <v>752</v>
      </c>
    </row>
    <row r="3848" spans="2:30" x14ac:dyDescent="0.25">
      <c r="B3848" t="s">
        <v>3876</v>
      </c>
      <c r="C3848" t="s">
        <v>3817</v>
      </c>
      <c r="D3848" s="7" t="s">
        <v>4267</v>
      </c>
      <c r="E3848" s="2" t="b">
        <v>1</v>
      </c>
      <c r="F3848" s="2" t="s">
        <v>3815</v>
      </c>
      <c r="G3848" t="s">
        <v>8</v>
      </c>
      <c r="H3848" t="s">
        <v>101</v>
      </c>
      <c r="I3848" s="57">
        <v>44956</v>
      </c>
      <c r="J3848" s="2">
        <v>29.4</v>
      </c>
      <c r="K3848" s="2" t="s">
        <v>4335</v>
      </c>
      <c r="L3848" s="9">
        <v>1.8</v>
      </c>
      <c r="M3848" t="s">
        <v>3869</v>
      </c>
      <c r="N3848" s="2" t="s">
        <v>85</v>
      </c>
      <c r="O3848" s="2" t="s">
        <v>4266</v>
      </c>
      <c r="P3848" s="2" t="str">
        <f>VLOOKUP(I3848,Period!A:B,2,FALSE)</f>
        <v>2023H1</v>
      </c>
      <c r="Q3848" s="9">
        <f t="shared" si="735"/>
        <v>1.1499999999999999</v>
      </c>
      <c r="R3848" s="2">
        <f t="shared" si="727"/>
        <v>10</v>
      </c>
      <c r="S3848" t="str">
        <f t="shared" si="736"/>
        <v>02 Sunny (10%-30%)</v>
      </c>
      <c r="T3848" t="str">
        <f t="shared" si="728"/>
        <v>44956L8-9_L1CDM-MLB-CLSTA4495602 Sunny (10%-30%)</v>
      </c>
      <c r="U3848">
        <f>IF(COUNTIF(T$2:T3177,T3848)&gt;=1,0,1)</f>
        <v>1</v>
      </c>
      <c r="V3848" s="26" t="s">
        <v>751</v>
      </c>
      <c r="W3848" s="26">
        <f t="shared" si="729"/>
        <v>2023</v>
      </c>
      <c r="X3848" s="26" t="str">
        <f t="shared" si="730"/>
        <v>01</v>
      </c>
      <c r="Y3848" s="26">
        <f t="shared" si="731"/>
        <v>30</v>
      </c>
      <c r="Z3848" s="26" t="str">
        <f t="shared" si="732"/>
        <v>18</v>
      </c>
      <c r="AA3848" s="26" t="str">
        <f t="shared" si="733"/>
        <v>46</v>
      </c>
      <c r="AB3848" s="26" t="str">
        <f t="shared" si="734"/>
        <v>08</v>
      </c>
      <c r="AC3848" s="86" t="str">
        <f t="shared" si="737"/>
        <v>CLS_TA_2500X1254px_44m_L8-9_L1_20230130_10CC</v>
      </c>
      <c r="AD3848" s="41" t="s">
        <v>752</v>
      </c>
    </row>
    <row r="3849" spans="2:30" x14ac:dyDescent="0.25">
      <c r="B3849" t="s">
        <v>3876</v>
      </c>
      <c r="C3849" t="s">
        <v>3817</v>
      </c>
      <c r="D3849" s="7" t="s">
        <v>4267</v>
      </c>
      <c r="E3849" s="2" t="b">
        <v>1</v>
      </c>
      <c r="F3849" s="2" t="s">
        <v>3815</v>
      </c>
      <c r="G3849" t="s">
        <v>8</v>
      </c>
      <c r="H3849" t="s">
        <v>101</v>
      </c>
      <c r="I3849" s="57">
        <v>44956</v>
      </c>
      <c r="J3849" s="2">
        <v>28.2</v>
      </c>
      <c r="K3849" s="2" t="s">
        <v>4329</v>
      </c>
      <c r="L3849" s="9">
        <v>0.5</v>
      </c>
      <c r="M3849" t="s">
        <v>3869</v>
      </c>
      <c r="N3849" s="2" t="s">
        <v>85</v>
      </c>
      <c r="O3849" s="2" t="s">
        <v>4266</v>
      </c>
      <c r="P3849" s="2" t="str">
        <f>VLOOKUP(I3849,Period!A:B,2,FALSE)</f>
        <v>2023H1</v>
      </c>
      <c r="Q3849" s="9">
        <f t="shared" si="735"/>
        <v>1.1499999999999999</v>
      </c>
      <c r="R3849" s="2">
        <f t="shared" si="727"/>
        <v>10</v>
      </c>
      <c r="S3849" t="str">
        <f t="shared" si="736"/>
        <v>02 Sunny (10%-30%)</v>
      </c>
      <c r="T3849" t="str">
        <f t="shared" si="728"/>
        <v>44956L8-9_L1CDM-MLB-CLSTA4495602 Sunny (10%-30%)</v>
      </c>
      <c r="U3849">
        <f>IF(COUNTIF(T$2:T3178,T3849)&gt;=1,0,1)</f>
        <v>1</v>
      </c>
      <c r="V3849" s="26" t="s">
        <v>751</v>
      </c>
      <c r="W3849" s="26">
        <f t="shared" si="729"/>
        <v>2023</v>
      </c>
      <c r="X3849" s="26" t="str">
        <f t="shared" si="730"/>
        <v>01</v>
      </c>
      <c r="Y3849" s="26">
        <f t="shared" si="731"/>
        <v>30</v>
      </c>
      <c r="Z3849" s="26" t="str">
        <f t="shared" si="732"/>
        <v>18</v>
      </c>
      <c r="AA3849" s="26" t="str">
        <f t="shared" si="733"/>
        <v>45</v>
      </c>
      <c r="AB3849" s="26" t="str">
        <f t="shared" si="734"/>
        <v>44</v>
      </c>
      <c r="AC3849" s="86" t="str">
        <f t="shared" si="737"/>
        <v>CLS_TA_2500X1254px_44m_L8-9_L1_20230130_10CC</v>
      </c>
      <c r="AD3849" s="41" t="s">
        <v>752</v>
      </c>
    </row>
    <row r="3850" spans="2:30" x14ac:dyDescent="0.25">
      <c r="B3850" t="s">
        <v>3876</v>
      </c>
      <c r="C3850" t="s">
        <v>3817</v>
      </c>
      <c r="D3850" s="7" t="s">
        <v>4267</v>
      </c>
      <c r="E3850" s="2" t="b">
        <v>1</v>
      </c>
      <c r="F3850" s="2" t="s">
        <v>3815</v>
      </c>
      <c r="G3850" t="s">
        <v>8</v>
      </c>
      <c r="H3850" t="s">
        <v>101</v>
      </c>
      <c r="I3850" s="57">
        <v>44950</v>
      </c>
      <c r="J3850" s="2">
        <v>28</v>
      </c>
      <c r="K3850" s="2" t="s">
        <v>4336</v>
      </c>
      <c r="L3850" s="9">
        <v>0.4</v>
      </c>
      <c r="M3850" t="s">
        <v>3869</v>
      </c>
      <c r="N3850" s="2" t="s">
        <v>85</v>
      </c>
      <c r="O3850" s="2" t="s">
        <v>4266</v>
      </c>
      <c r="P3850" s="2" t="str">
        <f>VLOOKUP(I3850,Period!A:B,2,FALSE)</f>
        <v>2023H1</v>
      </c>
      <c r="Q3850" s="9">
        <f t="shared" si="735"/>
        <v>0.4</v>
      </c>
      <c r="R3850" s="2">
        <f t="shared" si="727"/>
        <v>10</v>
      </c>
      <c r="S3850" t="str">
        <f t="shared" si="736"/>
        <v>02 Sunny (10%-30%)</v>
      </c>
      <c r="T3850" t="str">
        <f t="shared" si="728"/>
        <v>44950L8-9_L1CDM-MLB-CLSTA4495002 Sunny (10%-30%)</v>
      </c>
      <c r="U3850">
        <f>IF(COUNTIF(T$2:T3179,T3850)&gt;=1,0,1)</f>
        <v>1</v>
      </c>
      <c r="V3850" s="26" t="s">
        <v>751</v>
      </c>
      <c r="W3850" s="26">
        <f t="shared" si="729"/>
        <v>2023</v>
      </c>
      <c r="X3850" s="26" t="str">
        <f t="shared" si="730"/>
        <v>01</v>
      </c>
      <c r="Y3850" s="26">
        <f t="shared" si="731"/>
        <v>24</v>
      </c>
      <c r="Z3850" s="26" t="str">
        <f t="shared" si="732"/>
        <v>18</v>
      </c>
      <c r="AA3850" s="26" t="str">
        <f t="shared" si="733"/>
        <v>33</v>
      </c>
      <c r="AB3850" s="26" t="str">
        <f t="shared" si="734"/>
        <v>40</v>
      </c>
      <c r="AC3850" s="86" t="str">
        <f t="shared" si="737"/>
        <v>CLS_TA_2500X1254px_44m_L8-9_L1_20230124_10CC</v>
      </c>
      <c r="AD3850" s="41" t="s">
        <v>752</v>
      </c>
    </row>
    <row r="3851" spans="2:30" x14ac:dyDescent="0.25">
      <c r="B3851" t="s">
        <v>3876</v>
      </c>
      <c r="C3851" t="s">
        <v>3817</v>
      </c>
      <c r="D3851" s="7" t="s">
        <v>4267</v>
      </c>
      <c r="E3851" s="2" t="b">
        <v>1</v>
      </c>
      <c r="F3851" s="2" t="s">
        <v>3815</v>
      </c>
      <c r="G3851" t="s">
        <v>8</v>
      </c>
      <c r="H3851" t="s">
        <v>101</v>
      </c>
      <c r="I3851" s="61">
        <v>44949</v>
      </c>
      <c r="J3851" s="2">
        <v>27.8</v>
      </c>
      <c r="K3851" s="2" t="s">
        <v>4337</v>
      </c>
      <c r="L3851" s="9">
        <v>3</v>
      </c>
      <c r="M3851" t="s">
        <v>3869</v>
      </c>
      <c r="N3851" s="2" t="s">
        <v>85</v>
      </c>
      <c r="O3851" s="2" t="s">
        <v>4266</v>
      </c>
      <c r="P3851" s="2" t="str">
        <f>VLOOKUP(I3851,Period!A:B,2,FALSE)</f>
        <v>2023H1</v>
      </c>
      <c r="Q3851" s="9">
        <f t="shared" si="735"/>
        <v>3</v>
      </c>
      <c r="R3851" s="2">
        <f t="shared" si="727"/>
        <v>10</v>
      </c>
      <c r="S3851" t="str">
        <f t="shared" si="736"/>
        <v>02 Sunny (10%-30%)</v>
      </c>
      <c r="T3851" t="str">
        <f t="shared" si="728"/>
        <v>44949L8-9_L1CDM-MLB-CLSTA4494902 Sunny (10%-30%)</v>
      </c>
      <c r="U3851">
        <f>IF(COUNTIF(T$2:T3180,T3851)&gt;=1,0,1)</f>
        <v>1</v>
      </c>
      <c r="V3851" s="26" t="s">
        <v>751</v>
      </c>
      <c r="W3851" s="26">
        <f t="shared" si="729"/>
        <v>2023</v>
      </c>
      <c r="X3851" s="26" t="str">
        <f t="shared" si="730"/>
        <v>01</v>
      </c>
      <c r="Y3851" s="26">
        <f t="shared" si="731"/>
        <v>23</v>
      </c>
      <c r="Z3851" s="26" t="str">
        <f t="shared" si="732"/>
        <v>18</v>
      </c>
      <c r="AA3851" s="26" t="str">
        <f t="shared" si="733"/>
        <v>39</v>
      </c>
      <c r="AB3851" s="26" t="str">
        <f t="shared" si="734"/>
        <v>50</v>
      </c>
      <c r="AC3851" s="86" t="str">
        <f t="shared" si="737"/>
        <v>CLS_TA_2500X1254px_44m_L8-9_L1_20230123_10CC</v>
      </c>
      <c r="AD3851" s="41" t="s">
        <v>752</v>
      </c>
    </row>
    <row r="3852" spans="2:30" x14ac:dyDescent="0.25">
      <c r="B3852" t="s">
        <v>3876</v>
      </c>
      <c r="C3852" t="s">
        <v>3817</v>
      </c>
      <c r="D3852" s="7" t="s">
        <v>4267</v>
      </c>
      <c r="E3852" s="2" t="b">
        <v>1</v>
      </c>
      <c r="F3852" s="2" t="s">
        <v>3815</v>
      </c>
      <c r="G3852" t="s">
        <v>8</v>
      </c>
      <c r="H3852" t="s">
        <v>101</v>
      </c>
      <c r="I3852" s="61">
        <v>44948</v>
      </c>
      <c r="J3852" s="2">
        <v>27.6</v>
      </c>
      <c r="K3852" s="2" t="s">
        <v>4338</v>
      </c>
      <c r="L3852" s="9">
        <v>0.6</v>
      </c>
      <c r="M3852" t="s">
        <v>3869</v>
      </c>
      <c r="N3852" s="2" t="s">
        <v>85</v>
      </c>
      <c r="O3852" s="2" t="s">
        <v>4266</v>
      </c>
      <c r="P3852" s="2" t="str">
        <f>VLOOKUP(I3852,Period!A:B,2,FALSE)</f>
        <v>2023H1</v>
      </c>
      <c r="Q3852" s="9">
        <f t="shared" si="735"/>
        <v>0.75</v>
      </c>
      <c r="R3852" s="2">
        <f t="shared" si="727"/>
        <v>10</v>
      </c>
      <c r="S3852" t="str">
        <f t="shared" si="736"/>
        <v>02 Sunny (10%-30%)</v>
      </c>
      <c r="T3852" t="str">
        <f t="shared" si="728"/>
        <v>44948L8-9_L1CDM-MLB-CLSTA4494802 Sunny (10%-30%)</v>
      </c>
      <c r="U3852">
        <f>IF(COUNTIF(T$2:T3181,T3852)&gt;=1,0,1)</f>
        <v>1</v>
      </c>
      <c r="V3852" s="26" t="s">
        <v>751</v>
      </c>
      <c r="W3852" s="26">
        <f t="shared" si="729"/>
        <v>2023</v>
      </c>
      <c r="X3852" s="26" t="str">
        <f t="shared" si="730"/>
        <v>01</v>
      </c>
      <c r="Y3852" s="26">
        <f t="shared" si="731"/>
        <v>22</v>
      </c>
      <c r="Z3852" s="26" t="str">
        <f t="shared" si="732"/>
        <v>18</v>
      </c>
      <c r="AA3852" s="26" t="str">
        <f t="shared" si="733"/>
        <v>46</v>
      </c>
      <c r="AB3852" s="26" t="str">
        <f t="shared" si="734"/>
        <v>01</v>
      </c>
      <c r="AC3852" s="86" t="str">
        <f t="shared" si="737"/>
        <v>CLS_TA_2500X1254px_44m_L8-9_L1_20230122_10CC</v>
      </c>
      <c r="AD3852" s="41" t="s">
        <v>752</v>
      </c>
    </row>
    <row r="3853" spans="2:30" x14ac:dyDescent="0.25">
      <c r="B3853" t="s">
        <v>3876</v>
      </c>
      <c r="C3853" t="s">
        <v>3817</v>
      </c>
      <c r="D3853" s="7" t="s">
        <v>4267</v>
      </c>
      <c r="E3853" s="2" t="b">
        <v>1</v>
      </c>
      <c r="F3853" s="2" t="s">
        <v>3815</v>
      </c>
      <c r="G3853" t="s">
        <v>8</v>
      </c>
      <c r="H3853" t="s">
        <v>101</v>
      </c>
      <c r="I3853" s="61">
        <v>44948</v>
      </c>
      <c r="J3853" s="2">
        <v>26.4</v>
      </c>
      <c r="K3853" s="2" t="s">
        <v>4339</v>
      </c>
      <c r="L3853" s="9">
        <v>0.9</v>
      </c>
      <c r="M3853" t="s">
        <v>3869</v>
      </c>
      <c r="N3853" s="2" t="s">
        <v>85</v>
      </c>
      <c r="O3853" s="2" t="s">
        <v>4266</v>
      </c>
      <c r="P3853" s="2" t="str">
        <f>VLOOKUP(I3853,Period!A:B,2,FALSE)</f>
        <v>2023H1</v>
      </c>
      <c r="Q3853" s="9">
        <f t="shared" si="735"/>
        <v>0.75</v>
      </c>
      <c r="R3853" s="2">
        <f t="shared" si="727"/>
        <v>10</v>
      </c>
      <c r="S3853" t="str">
        <f t="shared" si="736"/>
        <v>02 Sunny (10%-30%)</v>
      </c>
      <c r="T3853" t="str">
        <f t="shared" si="728"/>
        <v>44948L8-9_L1CDM-MLB-CLSTA4494802 Sunny (10%-30%)</v>
      </c>
      <c r="U3853">
        <f>IF(COUNTIF(T$2:T3182,T3853)&gt;=1,0,1)</f>
        <v>1</v>
      </c>
      <c r="V3853" s="26" t="s">
        <v>751</v>
      </c>
      <c r="W3853" s="26">
        <f t="shared" si="729"/>
        <v>2023</v>
      </c>
      <c r="X3853" s="26" t="str">
        <f t="shared" si="730"/>
        <v>01</v>
      </c>
      <c r="Y3853" s="26">
        <f t="shared" si="731"/>
        <v>22</v>
      </c>
      <c r="Z3853" s="26" t="str">
        <f t="shared" si="732"/>
        <v>18</v>
      </c>
      <c r="AA3853" s="26" t="str">
        <f t="shared" si="733"/>
        <v>45</v>
      </c>
      <c r="AB3853" s="26" t="str">
        <f t="shared" si="734"/>
        <v>37</v>
      </c>
      <c r="AC3853" s="86" t="str">
        <f t="shared" si="737"/>
        <v>CLS_TA_2500X1254px_44m_L8-9_L1_20230122_10CC</v>
      </c>
      <c r="AD3853" s="41" t="s">
        <v>752</v>
      </c>
    </row>
    <row r="3854" spans="2:30" x14ac:dyDescent="0.25">
      <c r="B3854" t="s">
        <v>3876</v>
      </c>
      <c r="C3854" t="s">
        <v>3817</v>
      </c>
      <c r="D3854" s="7" t="s">
        <v>4267</v>
      </c>
      <c r="E3854" s="2" t="b">
        <v>1</v>
      </c>
      <c r="F3854" s="2" t="s">
        <v>3815</v>
      </c>
      <c r="G3854" t="s">
        <v>8</v>
      </c>
      <c r="H3854" t="s">
        <v>101</v>
      </c>
      <c r="I3854" s="61">
        <v>44942</v>
      </c>
      <c r="J3854" s="2">
        <v>26.6</v>
      </c>
      <c r="K3854" s="2" t="s">
        <v>4336</v>
      </c>
      <c r="L3854" s="9">
        <v>99.9</v>
      </c>
      <c r="M3854" t="s">
        <v>3869</v>
      </c>
      <c r="N3854" s="2" t="s">
        <v>85</v>
      </c>
      <c r="O3854" s="2" t="s">
        <v>4266</v>
      </c>
      <c r="P3854" s="2" t="str">
        <f>VLOOKUP(I3854,Period!A:B,2,FALSE)</f>
        <v>2023H1</v>
      </c>
      <c r="Q3854" s="9">
        <f t="shared" si="735"/>
        <v>99.9</v>
      </c>
      <c r="R3854" s="2">
        <f t="shared" si="727"/>
        <v>100</v>
      </c>
      <c r="S3854" t="str">
        <f t="shared" si="736"/>
        <v>04 Overcast (100%)</v>
      </c>
      <c r="T3854" t="str">
        <f t="shared" si="728"/>
        <v>44942L8-9_L1CDM-MLB-CLSTA4494204 Overcast (100%)</v>
      </c>
      <c r="U3854">
        <f>IF(COUNTIF(T$2:T3183,T3854)&gt;=1,0,1)</f>
        <v>1</v>
      </c>
      <c r="V3854" s="26" t="s">
        <v>751</v>
      </c>
      <c r="W3854" s="26">
        <f t="shared" si="729"/>
        <v>2023</v>
      </c>
      <c r="X3854" s="26" t="str">
        <f t="shared" si="730"/>
        <v>01</v>
      </c>
      <c r="Y3854" s="26">
        <f t="shared" si="731"/>
        <v>16</v>
      </c>
      <c r="Z3854" s="26" t="str">
        <f t="shared" si="732"/>
        <v>18</v>
      </c>
      <c r="AA3854" s="26" t="str">
        <f t="shared" si="733"/>
        <v>33</v>
      </c>
      <c r="AB3854" s="26" t="str">
        <f t="shared" si="734"/>
        <v>40</v>
      </c>
      <c r="AC3854" s="86" t="str">
        <f t="shared" si="737"/>
        <v>CLS_TA_2500X1254px_44m_L8-9_L1_20230116_100CC</v>
      </c>
      <c r="AD3854" s="41" t="s">
        <v>752</v>
      </c>
    </row>
    <row r="3855" spans="2:30" x14ac:dyDescent="0.25">
      <c r="B3855" t="s">
        <v>3876</v>
      </c>
      <c r="C3855" t="s">
        <v>3817</v>
      </c>
      <c r="D3855" s="7" t="s">
        <v>4267</v>
      </c>
      <c r="E3855" s="2" t="b">
        <v>1</v>
      </c>
      <c r="F3855" s="2" t="s">
        <v>3815</v>
      </c>
      <c r="G3855" t="s">
        <v>8</v>
      </c>
      <c r="H3855" t="s">
        <v>101</v>
      </c>
      <c r="I3855" s="53">
        <v>44941</v>
      </c>
      <c r="J3855" s="2">
        <v>26.4</v>
      </c>
      <c r="K3855" s="2" t="s">
        <v>4340</v>
      </c>
      <c r="L3855" s="9">
        <v>93.7</v>
      </c>
      <c r="M3855" t="s">
        <v>3869</v>
      </c>
      <c r="N3855" s="2" t="s">
        <v>85</v>
      </c>
      <c r="O3855" s="2" t="s">
        <v>4266</v>
      </c>
      <c r="P3855" s="2" t="str">
        <f>VLOOKUP(I3855,Period!A:B,2,FALSE)</f>
        <v>2023H1</v>
      </c>
      <c r="Q3855" s="9">
        <f t="shared" si="735"/>
        <v>93.7</v>
      </c>
      <c r="R3855" s="2">
        <f t="shared" si="727"/>
        <v>100</v>
      </c>
      <c r="S3855" t="str">
        <f t="shared" si="736"/>
        <v>04 Overcast (100%)</v>
      </c>
      <c r="T3855" t="str">
        <f t="shared" si="728"/>
        <v>44941L8-9_L1CDM-MLB-CLSTA4494104 Overcast (100%)</v>
      </c>
      <c r="U3855">
        <f>IF(COUNTIF(T$2:T3184,T3855)&gt;=1,0,1)</f>
        <v>1</v>
      </c>
      <c r="V3855" s="26" t="s">
        <v>751</v>
      </c>
      <c r="W3855" s="26">
        <f t="shared" si="729"/>
        <v>2023</v>
      </c>
      <c r="X3855" s="26" t="str">
        <f t="shared" si="730"/>
        <v>01</v>
      </c>
      <c r="Y3855" s="26">
        <f t="shared" si="731"/>
        <v>15</v>
      </c>
      <c r="Z3855" s="26" t="str">
        <f t="shared" si="732"/>
        <v>18</v>
      </c>
      <c r="AA3855" s="26" t="str">
        <f t="shared" si="733"/>
        <v>39</v>
      </c>
      <c r="AB3855" s="26" t="str">
        <f t="shared" si="734"/>
        <v>48</v>
      </c>
      <c r="AC3855" s="86" t="str">
        <f t="shared" si="737"/>
        <v>CLS_TA_2500X1254px_44m_L8-9_L1_20230115_100CC</v>
      </c>
      <c r="AD3855" s="41" t="s">
        <v>752</v>
      </c>
    </row>
    <row r="3856" spans="2:30" x14ac:dyDescent="0.25">
      <c r="B3856" t="s">
        <v>3876</v>
      </c>
      <c r="C3856" t="s">
        <v>3817</v>
      </c>
      <c r="D3856" s="7" t="s">
        <v>4267</v>
      </c>
      <c r="E3856" s="2" t="b">
        <v>1</v>
      </c>
      <c r="F3856" s="2" t="s">
        <v>3815</v>
      </c>
      <c r="G3856" t="s">
        <v>8</v>
      </c>
      <c r="H3856" t="s">
        <v>101</v>
      </c>
      <c r="I3856" s="53">
        <v>44940</v>
      </c>
      <c r="J3856" s="2">
        <v>26.3</v>
      </c>
      <c r="K3856" s="2" t="s">
        <v>4341</v>
      </c>
      <c r="L3856" s="9">
        <v>93</v>
      </c>
      <c r="M3856" t="s">
        <v>3869</v>
      </c>
      <c r="N3856" s="2" t="s">
        <v>85</v>
      </c>
      <c r="O3856" s="2" t="s">
        <v>4266</v>
      </c>
      <c r="P3856" s="2" t="str">
        <f>VLOOKUP(I3856,Period!A:B,2,FALSE)</f>
        <v>2023H1</v>
      </c>
      <c r="Q3856" s="9">
        <f t="shared" si="735"/>
        <v>94.05</v>
      </c>
      <c r="R3856" s="2">
        <f t="shared" si="727"/>
        <v>100</v>
      </c>
      <c r="S3856" t="str">
        <f t="shared" si="736"/>
        <v>04 Overcast (100%)</v>
      </c>
      <c r="T3856" t="str">
        <f t="shared" si="728"/>
        <v>44940L8-9_L1CDM-MLB-CLSTA4494004 Overcast (100%)</v>
      </c>
      <c r="U3856">
        <f>IF(COUNTIF(T$2:T3185,T3856)&gt;=1,0,1)</f>
        <v>1</v>
      </c>
      <c r="V3856" s="26" t="s">
        <v>751</v>
      </c>
      <c r="W3856" s="26">
        <f t="shared" si="729"/>
        <v>2023</v>
      </c>
      <c r="X3856" s="26" t="str">
        <f t="shared" si="730"/>
        <v>01</v>
      </c>
      <c r="Y3856" s="26">
        <f t="shared" si="731"/>
        <v>14</v>
      </c>
      <c r="Z3856" s="26" t="str">
        <f t="shared" si="732"/>
        <v>18</v>
      </c>
      <c r="AA3856" s="26" t="str">
        <f t="shared" si="733"/>
        <v>46</v>
      </c>
      <c r="AB3856" s="26" t="str">
        <f t="shared" si="734"/>
        <v>04</v>
      </c>
      <c r="AC3856" s="86" t="str">
        <f t="shared" si="737"/>
        <v>CLS_TA_2500X1254px_44m_L8-9_L1_20230114_100CC</v>
      </c>
      <c r="AD3856" s="41" t="s">
        <v>752</v>
      </c>
    </row>
    <row r="3857" spans="2:30" x14ac:dyDescent="0.25">
      <c r="B3857" t="s">
        <v>3876</v>
      </c>
      <c r="C3857" t="s">
        <v>3817</v>
      </c>
      <c r="D3857" s="7" t="s">
        <v>4267</v>
      </c>
      <c r="E3857" s="2" t="b">
        <v>1</v>
      </c>
      <c r="F3857" s="2" t="s">
        <v>3815</v>
      </c>
      <c r="G3857" t="s">
        <v>8</v>
      </c>
      <c r="H3857" t="s">
        <v>101</v>
      </c>
      <c r="I3857" s="53">
        <v>44940</v>
      </c>
      <c r="J3857" s="2">
        <v>25.1</v>
      </c>
      <c r="K3857" s="2" t="s">
        <v>4342</v>
      </c>
      <c r="L3857" s="9">
        <v>95.1</v>
      </c>
      <c r="M3857" t="s">
        <v>3869</v>
      </c>
      <c r="N3857" s="2" t="s">
        <v>85</v>
      </c>
      <c r="O3857" s="2" t="s">
        <v>4266</v>
      </c>
      <c r="P3857" s="2" t="str">
        <f>VLOOKUP(I3857,Period!A:B,2,FALSE)</f>
        <v>2023H1</v>
      </c>
      <c r="Q3857" s="9">
        <f t="shared" si="735"/>
        <v>94.05</v>
      </c>
      <c r="R3857" s="2">
        <f t="shared" si="727"/>
        <v>100</v>
      </c>
      <c r="S3857" t="str">
        <f t="shared" si="736"/>
        <v>04 Overcast (100%)</v>
      </c>
      <c r="T3857" t="str">
        <f t="shared" si="728"/>
        <v>44940L8-9_L1CDM-MLB-CLSTA4494004 Overcast (100%)</v>
      </c>
      <c r="U3857">
        <f>IF(COUNTIF(T$2:T3186,T3857)&gt;=1,0,1)</f>
        <v>1</v>
      </c>
      <c r="V3857" s="26" t="s">
        <v>751</v>
      </c>
      <c r="W3857" s="26">
        <f t="shared" si="729"/>
        <v>2023</v>
      </c>
      <c r="X3857" s="26" t="str">
        <f t="shared" si="730"/>
        <v>01</v>
      </c>
      <c r="Y3857" s="26">
        <f t="shared" si="731"/>
        <v>14</v>
      </c>
      <c r="Z3857" s="26" t="str">
        <f t="shared" si="732"/>
        <v>18</v>
      </c>
      <c r="AA3857" s="26" t="str">
        <f t="shared" si="733"/>
        <v>45</v>
      </c>
      <c r="AB3857" s="26" t="str">
        <f t="shared" si="734"/>
        <v>40</v>
      </c>
      <c r="AC3857" s="86" t="str">
        <f t="shared" si="737"/>
        <v>CLS_TA_2500X1254px_44m_L8-9_L1_20230114_100CC</v>
      </c>
      <c r="AD3857" s="41" t="s">
        <v>752</v>
      </c>
    </row>
    <row r="3858" spans="2:30" x14ac:dyDescent="0.25">
      <c r="B3858" t="s">
        <v>3876</v>
      </c>
      <c r="C3858" t="s">
        <v>3817</v>
      </c>
      <c r="D3858" s="7" t="s">
        <v>4267</v>
      </c>
      <c r="E3858" s="2" t="b">
        <v>1</v>
      </c>
      <c r="F3858" s="2" t="s">
        <v>3815</v>
      </c>
      <c r="G3858" t="s">
        <v>8</v>
      </c>
      <c r="H3858" t="s">
        <v>101</v>
      </c>
      <c r="I3858" s="53">
        <v>44934</v>
      </c>
      <c r="J3858" s="2">
        <v>25.6</v>
      </c>
      <c r="K3858" s="2" t="s">
        <v>4343</v>
      </c>
      <c r="L3858" s="9">
        <v>8.1</v>
      </c>
      <c r="M3858" t="s">
        <v>3869</v>
      </c>
      <c r="N3858" s="2" t="s">
        <v>85</v>
      </c>
      <c r="O3858" s="2" t="s">
        <v>4266</v>
      </c>
      <c r="P3858" s="2" t="str">
        <f>VLOOKUP(I3858,Period!A:B,2,FALSE)</f>
        <v>2023H1</v>
      </c>
      <c r="Q3858" s="9">
        <f t="shared" si="735"/>
        <v>8.1</v>
      </c>
      <c r="R3858" s="2">
        <f t="shared" si="727"/>
        <v>10</v>
      </c>
      <c r="S3858" t="str">
        <f t="shared" si="736"/>
        <v>02 Sunny (10%-30%)</v>
      </c>
      <c r="T3858" t="str">
        <f t="shared" si="728"/>
        <v>44934L8-9_L1CDM-MLB-CLSTA4493402 Sunny (10%-30%)</v>
      </c>
      <c r="U3858">
        <f>IF(COUNTIF(T$2:T3187,T3858)&gt;=1,0,1)</f>
        <v>1</v>
      </c>
      <c r="V3858" s="26" t="s">
        <v>751</v>
      </c>
      <c r="W3858" s="26">
        <f t="shared" si="729"/>
        <v>2023</v>
      </c>
      <c r="X3858" s="26" t="str">
        <f t="shared" si="730"/>
        <v>01</v>
      </c>
      <c r="Y3858" s="26" t="str">
        <f t="shared" si="731"/>
        <v>08</v>
      </c>
      <c r="Z3858" s="26" t="str">
        <f t="shared" si="732"/>
        <v>18</v>
      </c>
      <c r="AA3858" s="26" t="str">
        <f t="shared" si="733"/>
        <v>33</v>
      </c>
      <c r="AB3858" s="26" t="str">
        <f t="shared" si="734"/>
        <v>42</v>
      </c>
      <c r="AC3858" s="86" t="str">
        <f t="shared" si="737"/>
        <v>CLS_TA_2500X1254px_44m_L8-9_L1_20230108_10CC</v>
      </c>
      <c r="AD3858" s="41" t="s">
        <v>752</v>
      </c>
    </row>
    <row r="3859" spans="2:30" x14ac:dyDescent="0.25">
      <c r="B3859" t="s">
        <v>3876</v>
      </c>
      <c r="C3859" t="s">
        <v>3817</v>
      </c>
      <c r="D3859" s="7" t="s">
        <v>4267</v>
      </c>
      <c r="E3859" s="2" t="b">
        <v>1</v>
      </c>
      <c r="F3859" s="2" t="s">
        <v>3815</v>
      </c>
      <c r="G3859" t="s">
        <v>8</v>
      </c>
      <c r="H3859" t="s">
        <v>101</v>
      </c>
      <c r="I3859" s="57">
        <v>44933</v>
      </c>
      <c r="J3859" s="2">
        <v>25.5</v>
      </c>
      <c r="K3859" s="2" t="s">
        <v>4344</v>
      </c>
      <c r="L3859" s="9">
        <v>92.7</v>
      </c>
      <c r="M3859" t="s">
        <v>3869</v>
      </c>
      <c r="N3859" s="2" t="s">
        <v>85</v>
      </c>
      <c r="O3859" s="2" t="s">
        <v>4266</v>
      </c>
      <c r="P3859" s="2" t="str">
        <f>VLOOKUP(I3859,Period!A:B,2,FALSE)</f>
        <v>2023H1</v>
      </c>
      <c r="Q3859" s="9">
        <f t="shared" si="735"/>
        <v>92.7</v>
      </c>
      <c r="R3859" s="2">
        <f t="shared" si="727"/>
        <v>100</v>
      </c>
      <c r="S3859" t="str">
        <f t="shared" si="736"/>
        <v>04 Overcast (100%)</v>
      </c>
      <c r="T3859" t="str">
        <f t="shared" si="728"/>
        <v>44933L8-9_L1CDM-MLB-CLSTA4493304 Overcast (100%)</v>
      </c>
      <c r="U3859">
        <f>IF(COUNTIF(T$2:T3188,T3859)&gt;=1,0,1)</f>
        <v>1</v>
      </c>
      <c r="V3859" s="26" t="s">
        <v>751</v>
      </c>
      <c r="W3859" s="26">
        <f t="shared" si="729"/>
        <v>2023</v>
      </c>
      <c r="X3859" s="26" t="str">
        <f t="shared" si="730"/>
        <v>01</v>
      </c>
      <c r="Y3859" s="26" t="str">
        <f t="shared" si="731"/>
        <v>07</v>
      </c>
      <c r="Z3859" s="26" t="str">
        <f t="shared" si="732"/>
        <v>18</v>
      </c>
      <c r="AA3859" s="26" t="str">
        <f t="shared" si="733"/>
        <v>39</v>
      </c>
      <c r="AB3859" s="26" t="str">
        <f t="shared" si="734"/>
        <v>57</v>
      </c>
      <c r="AC3859" s="86" t="str">
        <f t="shared" si="737"/>
        <v>CLS_TA_2500X1254px_44m_L8-9_L1_20230107_100CC</v>
      </c>
      <c r="AD3859" s="41" t="s">
        <v>752</v>
      </c>
    </row>
    <row r="3860" spans="2:30" x14ac:dyDescent="0.25">
      <c r="B3860" t="s">
        <v>3876</v>
      </c>
      <c r="C3860" t="s">
        <v>3817</v>
      </c>
      <c r="D3860" s="7" t="s">
        <v>4267</v>
      </c>
      <c r="E3860" s="2" t="b">
        <v>1</v>
      </c>
      <c r="F3860" s="2" t="s">
        <v>3815</v>
      </c>
      <c r="G3860" t="s">
        <v>8</v>
      </c>
      <c r="H3860" t="s">
        <v>101</v>
      </c>
      <c r="I3860" s="57">
        <v>44932</v>
      </c>
      <c r="J3860" s="2">
        <v>25.4</v>
      </c>
      <c r="K3860" s="2" t="s">
        <v>4345</v>
      </c>
      <c r="L3860" s="9">
        <v>100</v>
      </c>
      <c r="M3860" t="s">
        <v>3869</v>
      </c>
      <c r="N3860" s="2" t="s">
        <v>85</v>
      </c>
      <c r="O3860" s="2" t="s">
        <v>4266</v>
      </c>
      <c r="P3860" s="2" t="str">
        <f>VLOOKUP(I3860,Period!A:B,2,FALSE)</f>
        <v>2023H1</v>
      </c>
      <c r="Q3860" s="9">
        <f t="shared" si="735"/>
        <v>100</v>
      </c>
      <c r="R3860" s="2">
        <f t="shared" si="727"/>
        <v>100</v>
      </c>
      <c r="S3860" t="str">
        <f t="shared" si="736"/>
        <v>04 Overcast (100%)</v>
      </c>
      <c r="T3860" t="str">
        <f t="shared" si="728"/>
        <v>44932L8-9_L1CDM-MLB-CLSTA4493204 Overcast (100%)</v>
      </c>
      <c r="U3860">
        <f>IF(COUNTIF(T$2:T3189,T3860)&gt;=1,0,1)</f>
        <v>1</v>
      </c>
      <c r="V3860" s="26" t="s">
        <v>751</v>
      </c>
      <c r="W3860" s="26">
        <f t="shared" si="729"/>
        <v>2023</v>
      </c>
      <c r="X3860" s="26" t="str">
        <f t="shared" si="730"/>
        <v>01</v>
      </c>
      <c r="Y3860" s="26" t="str">
        <f t="shared" si="731"/>
        <v>06</v>
      </c>
      <c r="Z3860" s="26" t="str">
        <f t="shared" si="732"/>
        <v>18</v>
      </c>
      <c r="AA3860" s="26" t="str">
        <f t="shared" si="733"/>
        <v>46</v>
      </c>
      <c r="AB3860" s="26" t="str">
        <f t="shared" si="734"/>
        <v>05</v>
      </c>
      <c r="AC3860" s="86" t="str">
        <f t="shared" si="737"/>
        <v>CLS_TA_2500X1254px_44m_L8-9_L1_20230106_100CC</v>
      </c>
      <c r="AD3860" s="41" t="s">
        <v>752</v>
      </c>
    </row>
    <row r="3861" spans="2:30" x14ac:dyDescent="0.25">
      <c r="B3861" t="s">
        <v>3876</v>
      </c>
      <c r="C3861" t="s">
        <v>3817</v>
      </c>
      <c r="D3861" s="7" t="s">
        <v>4267</v>
      </c>
      <c r="E3861" s="2" t="b">
        <v>1</v>
      </c>
      <c r="F3861" s="2" t="s">
        <v>3815</v>
      </c>
      <c r="G3861" t="s">
        <v>8</v>
      </c>
      <c r="H3861" t="s">
        <v>101</v>
      </c>
      <c r="I3861" s="57">
        <v>44932</v>
      </c>
      <c r="J3861" s="2">
        <v>24.2</v>
      </c>
      <c r="K3861" s="2" t="s">
        <v>4346</v>
      </c>
      <c r="L3861" s="9">
        <v>100</v>
      </c>
      <c r="M3861" t="s">
        <v>3869</v>
      </c>
      <c r="N3861" s="2" t="s">
        <v>85</v>
      </c>
      <c r="O3861" s="2" t="s">
        <v>4266</v>
      </c>
      <c r="P3861" s="2" t="str">
        <f>VLOOKUP(I3861,Period!A:B,2,FALSE)</f>
        <v>2023H1</v>
      </c>
      <c r="Q3861" s="9">
        <f t="shared" si="735"/>
        <v>100</v>
      </c>
      <c r="R3861" s="2">
        <f t="shared" si="727"/>
        <v>100</v>
      </c>
      <c r="S3861" t="str">
        <f t="shared" si="736"/>
        <v>04 Overcast (100%)</v>
      </c>
      <c r="T3861" t="str">
        <f t="shared" si="728"/>
        <v>44932L8-9_L1CDM-MLB-CLSTA4493204 Overcast (100%)</v>
      </c>
      <c r="U3861">
        <f>IF(COUNTIF(T$2:T3190,T3861)&gt;=1,0,1)</f>
        <v>1</v>
      </c>
      <c r="V3861" s="26" t="s">
        <v>751</v>
      </c>
      <c r="W3861" s="26">
        <f t="shared" si="729"/>
        <v>2023</v>
      </c>
      <c r="X3861" s="26" t="str">
        <f t="shared" si="730"/>
        <v>01</v>
      </c>
      <c r="Y3861" s="26" t="str">
        <f t="shared" si="731"/>
        <v>06</v>
      </c>
      <c r="Z3861" s="26" t="str">
        <f t="shared" si="732"/>
        <v>18</v>
      </c>
      <c r="AA3861" s="26" t="str">
        <f t="shared" si="733"/>
        <v>45</v>
      </c>
      <c r="AB3861" s="26" t="str">
        <f t="shared" si="734"/>
        <v>41</v>
      </c>
      <c r="AC3861" s="86" t="str">
        <f t="shared" si="737"/>
        <v>CLS_TA_2500X1254px_44m_L8-9_L1_20230106_100CC</v>
      </c>
      <c r="AD3861" s="41" t="s">
        <v>752</v>
      </c>
    </row>
    <row r="3862" spans="2:30" x14ac:dyDescent="0.25">
      <c r="B3862" t="s">
        <v>3876</v>
      </c>
      <c r="C3862" t="s">
        <v>3817</v>
      </c>
      <c r="D3862" s="7" t="s">
        <v>4267</v>
      </c>
      <c r="E3862" s="2" t="b">
        <v>1</v>
      </c>
      <c r="F3862" s="2" t="s">
        <v>3815</v>
      </c>
      <c r="G3862" t="s">
        <v>8</v>
      </c>
      <c r="H3862" t="s">
        <v>101</v>
      </c>
      <c r="I3862" s="57">
        <v>44926</v>
      </c>
      <c r="J3862" s="2">
        <v>25</v>
      </c>
      <c r="K3862" s="2" t="s">
        <v>4347</v>
      </c>
      <c r="L3862" s="9">
        <v>100</v>
      </c>
      <c r="M3862" t="s">
        <v>3869</v>
      </c>
      <c r="N3862" s="2" t="s">
        <v>85</v>
      </c>
      <c r="O3862" s="2" t="s">
        <v>4266</v>
      </c>
      <c r="P3862" s="2" t="str">
        <f>VLOOKUP(I3862,Period!A:B,2,FALSE)</f>
        <v>2022H2</v>
      </c>
      <c r="Q3862" s="9">
        <f t="shared" si="735"/>
        <v>100</v>
      </c>
      <c r="R3862" s="2">
        <f t="shared" si="727"/>
        <v>100</v>
      </c>
      <c r="S3862" t="str">
        <f t="shared" si="736"/>
        <v>04 Overcast (100%)</v>
      </c>
      <c r="T3862" t="str">
        <f t="shared" si="728"/>
        <v>44926L8-9_L1CDM-MLB-CLSTA4492604 Overcast (100%)</v>
      </c>
      <c r="U3862">
        <f>IF(COUNTIF(T$2:T3191,T3862)&gt;=1,0,1)</f>
        <v>1</v>
      </c>
      <c r="V3862" s="26" t="s">
        <v>751</v>
      </c>
      <c r="W3862" s="26">
        <f t="shared" si="729"/>
        <v>2022</v>
      </c>
      <c r="X3862" s="26">
        <f t="shared" si="730"/>
        <v>12</v>
      </c>
      <c r="Y3862" s="26">
        <f t="shared" si="731"/>
        <v>31</v>
      </c>
      <c r="Z3862" s="26" t="str">
        <f t="shared" si="732"/>
        <v>18</v>
      </c>
      <c r="AA3862" s="26" t="str">
        <f t="shared" si="733"/>
        <v>33</v>
      </c>
      <c r="AB3862" s="26" t="str">
        <f t="shared" si="734"/>
        <v>46</v>
      </c>
      <c r="AC3862" s="86" t="str">
        <f t="shared" si="737"/>
        <v>CLS_TA_2500X1254px_44m_L8-9_L1_20221231_100CC</v>
      </c>
      <c r="AD3862" s="41" t="s">
        <v>752</v>
      </c>
    </row>
    <row r="3863" spans="2:30" x14ac:dyDescent="0.25">
      <c r="B3863" t="s">
        <v>3876</v>
      </c>
      <c r="C3863" t="s">
        <v>3817</v>
      </c>
      <c r="D3863" s="7" t="s">
        <v>4267</v>
      </c>
      <c r="E3863" s="2" t="b">
        <v>1</v>
      </c>
      <c r="F3863" s="2" t="s">
        <v>3815</v>
      </c>
      <c r="G3863" t="s">
        <v>8</v>
      </c>
      <c r="H3863" t="s">
        <v>101</v>
      </c>
      <c r="I3863" s="61">
        <v>44925</v>
      </c>
      <c r="J3863" s="2">
        <v>25</v>
      </c>
      <c r="K3863" s="2" t="s">
        <v>4348</v>
      </c>
      <c r="L3863" s="9">
        <v>80.8</v>
      </c>
      <c r="M3863" t="s">
        <v>3869</v>
      </c>
      <c r="N3863" s="2" t="s">
        <v>85</v>
      </c>
      <c r="O3863" s="2" t="s">
        <v>4266</v>
      </c>
      <c r="P3863" s="2" t="str">
        <f>VLOOKUP(I3863,Period!A:B,2,FALSE)</f>
        <v>2022H2</v>
      </c>
      <c r="Q3863" s="9">
        <f t="shared" si="735"/>
        <v>80.8</v>
      </c>
      <c r="R3863" s="2">
        <f t="shared" ref="R3863:R3926" si="738">ROUNDUP(Q3863/10,0)*10</f>
        <v>90</v>
      </c>
      <c r="S3863" t="str">
        <f t="shared" si="736"/>
        <v>03 Cloudy (40%-90%)</v>
      </c>
      <c r="T3863" t="str">
        <f t="shared" ref="T3863:T3926" si="739">CONCATENATE(I3863,B3863,C3863,H3863,I3863,S3863)</f>
        <v>44925L8-9_L1CDM-MLB-CLSTA4492503 Cloudy (40%-90%)</v>
      </c>
      <c r="U3863">
        <f>IF(COUNTIF(T$2:T3192,T3863)&gt;=1,0,1)</f>
        <v>1</v>
      </c>
      <c r="V3863" s="26" t="s">
        <v>751</v>
      </c>
      <c r="W3863" s="26">
        <f t="shared" ref="W3863:W3926" si="740">YEAR(I3863)</f>
        <v>2022</v>
      </c>
      <c r="X3863" s="26">
        <f t="shared" ref="X3863:X3926" si="741">IF(LEN(MONTH(I3863))=1,CONCATENATE("0",MONTH(I3863)),MONTH(I3863))</f>
        <v>12</v>
      </c>
      <c r="Y3863" s="26">
        <f t="shared" ref="Y3863:Y3926" si="742">IF(LEN(DAY(I3863))=1,CONCATENATE("0",DAY(I3863)),DAY(I3863))</f>
        <v>30</v>
      </c>
      <c r="Z3863" s="26" t="str">
        <f t="shared" ref="Z3863:Z3926" si="743">LEFT(K3863,2)</f>
        <v>18</v>
      </c>
      <c r="AA3863" s="26" t="str">
        <f t="shared" ref="AA3863:AA3926" si="744">MID(K3863,4,2)</f>
        <v>39</v>
      </c>
      <c r="AB3863" s="26" t="str">
        <f t="shared" ref="AB3863:AB3926" si="745">MID(K3863,7,2)</f>
        <v>55</v>
      </c>
      <c r="AC3863" s="86" t="str">
        <f t="shared" si="737"/>
        <v>CLS_TA_2500X1254px_44m_L8-9_L1_20221230_90CC</v>
      </c>
      <c r="AD3863" s="41" t="s">
        <v>752</v>
      </c>
    </row>
    <row r="3864" spans="2:30" x14ac:dyDescent="0.25">
      <c r="B3864" t="s">
        <v>3876</v>
      </c>
      <c r="C3864" t="s">
        <v>3817</v>
      </c>
      <c r="D3864" s="7" t="s">
        <v>4267</v>
      </c>
      <c r="E3864" s="2" t="b">
        <v>1</v>
      </c>
      <c r="F3864" s="2" t="s">
        <v>3815</v>
      </c>
      <c r="G3864" t="s">
        <v>8</v>
      </c>
      <c r="H3864" t="s">
        <v>101</v>
      </c>
      <c r="I3864" s="61">
        <v>44924</v>
      </c>
      <c r="J3864" s="2">
        <v>24.9</v>
      </c>
      <c r="K3864" s="2" t="s">
        <v>4328</v>
      </c>
      <c r="L3864" s="9">
        <v>100</v>
      </c>
      <c r="M3864" t="s">
        <v>3869</v>
      </c>
      <c r="N3864" s="2" t="s">
        <v>85</v>
      </c>
      <c r="O3864" s="2" t="s">
        <v>4266</v>
      </c>
      <c r="P3864" s="2" t="str">
        <f>VLOOKUP(I3864,Period!A:B,2,FALSE)</f>
        <v>2022H2</v>
      </c>
      <c r="Q3864" s="9">
        <f t="shared" si="735"/>
        <v>87.5</v>
      </c>
      <c r="R3864" s="2">
        <f t="shared" si="738"/>
        <v>90</v>
      </c>
      <c r="S3864" t="str">
        <f t="shared" si="736"/>
        <v>03 Cloudy (40%-90%)</v>
      </c>
      <c r="T3864" t="str">
        <f t="shared" si="739"/>
        <v>44924L8-9_L1CDM-MLB-CLSTA4492403 Cloudy (40%-90%)</v>
      </c>
      <c r="U3864">
        <f>IF(COUNTIF(T$2:T3193,T3864)&gt;=1,0,1)</f>
        <v>1</v>
      </c>
      <c r="V3864" s="26" t="s">
        <v>751</v>
      </c>
      <c r="W3864" s="26">
        <f t="shared" si="740"/>
        <v>2022</v>
      </c>
      <c r="X3864" s="26">
        <f t="shared" si="741"/>
        <v>12</v>
      </c>
      <c r="Y3864" s="26">
        <f t="shared" si="742"/>
        <v>29</v>
      </c>
      <c r="Z3864" s="26" t="str">
        <f t="shared" si="743"/>
        <v>18</v>
      </c>
      <c r="AA3864" s="26" t="str">
        <f t="shared" si="744"/>
        <v>46</v>
      </c>
      <c r="AB3864" s="26" t="str">
        <f t="shared" si="745"/>
        <v>07</v>
      </c>
      <c r="AC3864" s="86" t="str">
        <f t="shared" si="737"/>
        <v>CLS_TA_2500X1254px_44m_L8-9_L1_20221229_90CC</v>
      </c>
      <c r="AD3864" s="41" t="s">
        <v>752</v>
      </c>
    </row>
    <row r="3865" spans="2:30" x14ac:dyDescent="0.25">
      <c r="B3865" t="s">
        <v>3876</v>
      </c>
      <c r="C3865" t="s">
        <v>3817</v>
      </c>
      <c r="D3865" s="7" t="s">
        <v>4267</v>
      </c>
      <c r="E3865" s="2" t="b">
        <v>1</v>
      </c>
      <c r="F3865" s="2" t="s">
        <v>3815</v>
      </c>
      <c r="G3865" t="s">
        <v>8</v>
      </c>
      <c r="H3865" t="s">
        <v>101</v>
      </c>
      <c r="I3865" s="61">
        <v>44924</v>
      </c>
      <c r="J3865" s="2">
        <v>23.7</v>
      </c>
      <c r="K3865" s="2" t="s">
        <v>4349</v>
      </c>
      <c r="L3865" s="9">
        <v>75</v>
      </c>
      <c r="M3865" t="s">
        <v>3869</v>
      </c>
      <c r="N3865" s="2" t="s">
        <v>85</v>
      </c>
      <c r="O3865" s="2" t="s">
        <v>4266</v>
      </c>
      <c r="P3865" s="2" t="str">
        <f>VLOOKUP(I3865,Period!A:B,2,FALSE)</f>
        <v>2022H2</v>
      </c>
      <c r="Q3865" s="9">
        <f t="shared" si="735"/>
        <v>87.5</v>
      </c>
      <c r="R3865" s="2">
        <f t="shared" si="738"/>
        <v>90</v>
      </c>
      <c r="S3865" t="str">
        <f t="shared" si="736"/>
        <v>03 Cloudy (40%-90%)</v>
      </c>
      <c r="T3865" t="str">
        <f t="shared" si="739"/>
        <v>44924L8-9_L1CDM-MLB-CLSTA4492403 Cloudy (40%-90%)</v>
      </c>
      <c r="U3865">
        <f>IF(COUNTIF(T$2:T3194,T3865)&gt;=1,0,1)</f>
        <v>1</v>
      </c>
      <c r="V3865" s="26" t="s">
        <v>751</v>
      </c>
      <c r="W3865" s="26">
        <f t="shared" si="740"/>
        <v>2022</v>
      </c>
      <c r="X3865" s="26">
        <f t="shared" si="741"/>
        <v>12</v>
      </c>
      <c r="Y3865" s="26">
        <f t="shared" si="742"/>
        <v>29</v>
      </c>
      <c r="Z3865" s="26" t="str">
        <f t="shared" si="743"/>
        <v>18</v>
      </c>
      <c r="AA3865" s="26" t="str">
        <f t="shared" si="744"/>
        <v>45</v>
      </c>
      <c r="AB3865" s="26" t="str">
        <f t="shared" si="745"/>
        <v>43</v>
      </c>
      <c r="AC3865" s="86" t="str">
        <f t="shared" si="737"/>
        <v>CLS_TA_2500X1254px_44m_L8-9_L1_20221229_90CC</v>
      </c>
      <c r="AD3865" s="41" t="s">
        <v>752</v>
      </c>
    </row>
    <row r="3866" spans="2:30" x14ac:dyDescent="0.25">
      <c r="B3866" t="s">
        <v>3876</v>
      </c>
      <c r="C3866" t="s">
        <v>3817</v>
      </c>
      <c r="D3866" s="7" t="s">
        <v>4267</v>
      </c>
      <c r="E3866" s="2" t="b">
        <v>1</v>
      </c>
      <c r="F3866" s="2" t="s">
        <v>3815</v>
      </c>
      <c r="G3866" t="s">
        <v>8</v>
      </c>
      <c r="H3866" t="s">
        <v>101</v>
      </c>
      <c r="I3866" s="61">
        <v>44918</v>
      </c>
      <c r="J3866" s="2">
        <v>24.9</v>
      </c>
      <c r="K3866" s="2" t="s">
        <v>4343</v>
      </c>
      <c r="L3866" s="9">
        <v>12.4</v>
      </c>
      <c r="M3866" t="s">
        <v>3869</v>
      </c>
      <c r="N3866" s="2" t="s">
        <v>85</v>
      </c>
      <c r="O3866" s="2" t="s">
        <v>4266</v>
      </c>
      <c r="P3866" s="2" t="str">
        <f>VLOOKUP(I3866,Period!A:B,2,FALSE)</f>
        <v>2022H2</v>
      </c>
      <c r="Q3866" s="9">
        <f t="shared" si="735"/>
        <v>12.4</v>
      </c>
      <c r="R3866" s="2">
        <f t="shared" si="738"/>
        <v>20</v>
      </c>
      <c r="S3866" t="str">
        <f t="shared" si="736"/>
        <v>02 Sunny (10%-30%)</v>
      </c>
      <c r="T3866" t="str">
        <f t="shared" si="739"/>
        <v>44918L8-9_L1CDM-MLB-CLSTA4491802 Sunny (10%-30%)</v>
      </c>
      <c r="U3866">
        <f>IF(COUNTIF(T$2:T3195,T3866)&gt;=1,0,1)</f>
        <v>1</v>
      </c>
      <c r="V3866" s="26" t="s">
        <v>751</v>
      </c>
      <c r="W3866" s="26">
        <f t="shared" si="740"/>
        <v>2022</v>
      </c>
      <c r="X3866" s="26">
        <f t="shared" si="741"/>
        <v>12</v>
      </c>
      <c r="Y3866" s="26">
        <f t="shared" si="742"/>
        <v>23</v>
      </c>
      <c r="Z3866" s="26" t="str">
        <f t="shared" si="743"/>
        <v>18</v>
      </c>
      <c r="AA3866" s="26" t="str">
        <f t="shared" si="744"/>
        <v>33</v>
      </c>
      <c r="AB3866" s="26" t="str">
        <f t="shared" si="745"/>
        <v>42</v>
      </c>
      <c r="AC3866" s="86" t="str">
        <f t="shared" si="737"/>
        <v>CLS_TA_2500X1254px_44m_L8-9_L1_20221223_20CC</v>
      </c>
      <c r="AD3866" s="41" t="s">
        <v>752</v>
      </c>
    </row>
    <row r="3867" spans="2:30" x14ac:dyDescent="0.25">
      <c r="B3867" t="s">
        <v>3876</v>
      </c>
      <c r="C3867" t="s">
        <v>3817</v>
      </c>
      <c r="D3867" s="7" t="s">
        <v>4267</v>
      </c>
      <c r="E3867" s="2" t="b">
        <v>1</v>
      </c>
      <c r="F3867" s="2" t="s">
        <v>3815</v>
      </c>
      <c r="G3867" t="s">
        <v>8</v>
      </c>
      <c r="H3867" t="s">
        <v>101</v>
      </c>
      <c r="I3867" s="53">
        <v>44917</v>
      </c>
      <c r="J3867" s="2">
        <v>25</v>
      </c>
      <c r="K3867" s="2" t="s">
        <v>4334</v>
      </c>
      <c r="L3867" s="9">
        <v>99.9</v>
      </c>
      <c r="M3867" t="s">
        <v>3869</v>
      </c>
      <c r="N3867" s="2" t="s">
        <v>85</v>
      </c>
      <c r="O3867" s="2" t="s">
        <v>4266</v>
      </c>
      <c r="P3867" s="2" t="str">
        <f>VLOOKUP(I3867,Period!A:B,2,FALSE)</f>
        <v>2022H2</v>
      </c>
      <c r="Q3867" s="9">
        <f t="shared" si="735"/>
        <v>99.9</v>
      </c>
      <c r="R3867" s="2">
        <f t="shared" si="738"/>
        <v>100</v>
      </c>
      <c r="S3867" t="str">
        <f t="shared" si="736"/>
        <v>04 Overcast (100%)</v>
      </c>
      <c r="T3867" t="str">
        <f t="shared" si="739"/>
        <v>44917L8-9_L1CDM-MLB-CLSTA4491704 Overcast (100%)</v>
      </c>
      <c r="U3867">
        <f>IF(COUNTIF(T$2:T3196,T3867)&gt;=1,0,1)</f>
        <v>1</v>
      </c>
      <c r="V3867" s="26" t="s">
        <v>751</v>
      </c>
      <c r="W3867" s="26">
        <f t="shared" si="740"/>
        <v>2022</v>
      </c>
      <c r="X3867" s="26">
        <f t="shared" si="741"/>
        <v>12</v>
      </c>
      <c r="Y3867" s="26">
        <f t="shared" si="742"/>
        <v>22</v>
      </c>
      <c r="Z3867" s="26" t="str">
        <f t="shared" si="743"/>
        <v>18</v>
      </c>
      <c r="AA3867" s="26" t="str">
        <f t="shared" si="744"/>
        <v>39</v>
      </c>
      <c r="AB3867" s="26" t="str">
        <f t="shared" si="745"/>
        <v>53</v>
      </c>
      <c r="AC3867" s="86" t="str">
        <f t="shared" si="737"/>
        <v>CLS_TA_2500X1254px_44m_L8-9_L1_20221222_100CC</v>
      </c>
      <c r="AD3867" s="41" t="s">
        <v>752</v>
      </c>
    </row>
    <row r="3868" spans="2:30" x14ac:dyDescent="0.25">
      <c r="B3868" t="s">
        <v>3876</v>
      </c>
      <c r="C3868" t="s">
        <v>3817</v>
      </c>
      <c r="D3868" s="7" t="s">
        <v>4267</v>
      </c>
      <c r="E3868" s="2" t="b">
        <v>1</v>
      </c>
      <c r="F3868" s="2" t="s">
        <v>3815</v>
      </c>
      <c r="G3868" t="s">
        <v>8</v>
      </c>
      <c r="H3868" t="s">
        <v>101</v>
      </c>
      <c r="I3868" s="53">
        <v>44916</v>
      </c>
      <c r="J3868" s="2">
        <v>25</v>
      </c>
      <c r="K3868" s="2" t="s">
        <v>4341</v>
      </c>
      <c r="L3868" s="9">
        <v>46.1</v>
      </c>
      <c r="M3868" t="s">
        <v>3869</v>
      </c>
      <c r="N3868" s="2" t="s">
        <v>85</v>
      </c>
      <c r="O3868" s="2" t="s">
        <v>4266</v>
      </c>
      <c r="P3868" s="2" t="str">
        <f>VLOOKUP(I3868,Period!A:B,2,FALSE)</f>
        <v>2022H2</v>
      </c>
      <c r="Q3868" s="9">
        <f t="shared" si="735"/>
        <v>39.299999999999997</v>
      </c>
      <c r="R3868" s="2">
        <f t="shared" si="738"/>
        <v>40</v>
      </c>
      <c r="S3868" t="str">
        <f t="shared" si="736"/>
        <v>03 Cloudy (40%-90%)</v>
      </c>
      <c r="T3868" t="str">
        <f t="shared" si="739"/>
        <v>44916L8-9_L1CDM-MLB-CLSTA4491603 Cloudy (40%-90%)</v>
      </c>
      <c r="U3868">
        <f>IF(COUNTIF(T$2:T3197,T3868)&gt;=1,0,1)</f>
        <v>1</v>
      </c>
      <c r="V3868" s="26" t="s">
        <v>751</v>
      </c>
      <c r="W3868" s="26">
        <f t="shared" si="740"/>
        <v>2022</v>
      </c>
      <c r="X3868" s="26">
        <f t="shared" si="741"/>
        <v>12</v>
      </c>
      <c r="Y3868" s="26">
        <f t="shared" si="742"/>
        <v>21</v>
      </c>
      <c r="Z3868" s="26" t="str">
        <f t="shared" si="743"/>
        <v>18</v>
      </c>
      <c r="AA3868" s="26" t="str">
        <f t="shared" si="744"/>
        <v>46</v>
      </c>
      <c r="AB3868" s="26" t="str">
        <f t="shared" si="745"/>
        <v>04</v>
      </c>
      <c r="AC3868" s="86" t="str">
        <f t="shared" si="737"/>
        <v>CLS_TA_2500X1254px_44m_L8-9_L1_20221221_40CC</v>
      </c>
      <c r="AD3868" s="41" t="s">
        <v>752</v>
      </c>
    </row>
    <row r="3869" spans="2:30" x14ac:dyDescent="0.25">
      <c r="B3869" t="s">
        <v>3876</v>
      </c>
      <c r="C3869" t="s">
        <v>3817</v>
      </c>
      <c r="D3869" s="7" t="s">
        <v>4267</v>
      </c>
      <c r="E3869" s="2" t="b">
        <v>1</v>
      </c>
      <c r="F3869" s="2" t="s">
        <v>3815</v>
      </c>
      <c r="G3869" t="s">
        <v>8</v>
      </c>
      <c r="H3869" t="s">
        <v>101</v>
      </c>
      <c r="I3869" s="53">
        <v>44916</v>
      </c>
      <c r="J3869" s="2">
        <v>23.7</v>
      </c>
      <c r="K3869" s="2" t="s">
        <v>4342</v>
      </c>
      <c r="L3869" s="9">
        <v>32.5</v>
      </c>
      <c r="M3869" t="s">
        <v>3869</v>
      </c>
      <c r="N3869" s="2" t="s">
        <v>85</v>
      </c>
      <c r="O3869" s="2" t="s">
        <v>4266</v>
      </c>
      <c r="P3869" s="2" t="str">
        <f>VLOOKUP(I3869,Period!A:B,2,FALSE)</f>
        <v>2022H2</v>
      </c>
      <c r="Q3869" s="9">
        <f t="shared" si="735"/>
        <v>39.299999999999997</v>
      </c>
      <c r="R3869" s="2">
        <f t="shared" si="738"/>
        <v>40</v>
      </c>
      <c r="S3869" t="str">
        <f t="shared" si="736"/>
        <v>03 Cloudy (40%-90%)</v>
      </c>
      <c r="T3869" t="str">
        <f t="shared" si="739"/>
        <v>44916L8-9_L1CDM-MLB-CLSTA4491603 Cloudy (40%-90%)</v>
      </c>
      <c r="U3869">
        <f>IF(COUNTIF(T$2:T3198,T3869)&gt;=1,0,1)</f>
        <v>1</v>
      </c>
      <c r="V3869" s="26" t="s">
        <v>751</v>
      </c>
      <c r="W3869" s="26">
        <f t="shared" si="740"/>
        <v>2022</v>
      </c>
      <c r="X3869" s="26">
        <f t="shared" si="741"/>
        <v>12</v>
      </c>
      <c r="Y3869" s="26">
        <f t="shared" si="742"/>
        <v>21</v>
      </c>
      <c r="Z3869" s="26" t="str">
        <f t="shared" si="743"/>
        <v>18</v>
      </c>
      <c r="AA3869" s="26" t="str">
        <f t="shared" si="744"/>
        <v>45</v>
      </c>
      <c r="AB3869" s="26" t="str">
        <f t="shared" si="745"/>
        <v>40</v>
      </c>
      <c r="AC3869" s="86" t="str">
        <f t="shared" si="737"/>
        <v>CLS_TA_2500X1254px_44m_L8-9_L1_20221221_40CC</v>
      </c>
      <c r="AD3869" s="41" t="s">
        <v>752</v>
      </c>
    </row>
    <row r="3870" spans="2:30" x14ac:dyDescent="0.25">
      <c r="B3870" t="s">
        <v>3876</v>
      </c>
      <c r="C3870" t="s">
        <v>3817</v>
      </c>
      <c r="D3870" s="7" t="s">
        <v>4267</v>
      </c>
      <c r="E3870" s="2" t="b">
        <v>1</v>
      </c>
      <c r="F3870" s="2" t="s">
        <v>3815</v>
      </c>
      <c r="G3870" t="s">
        <v>8</v>
      </c>
      <c r="H3870" t="s">
        <v>101</v>
      </c>
      <c r="I3870" s="53">
        <v>44910</v>
      </c>
      <c r="J3870" s="2">
        <v>25.3</v>
      </c>
      <c r="K3870" s="2" t="s">
        <v>4350</v>
      </c>
      <c r="L3870" s="9">
        <v>10.3</v>
      </c>
      <c r="M3870" t="s">
        <v>3869</v>
      </c>
      <c r="N3870" s="2" t="s">
        <v>85</v>
      </c>
      <c r="O3870" s="2" t="s">
        <v>4266</v>
      </c>
      <c r="P3870" s="2" t="str">
        <f>VLOOKUP(I3870,Period!A:B,2,FALSE)</f>
        <v>2022H2</v>
      </c>
      <c r="Q3870" s="9">
        <f t="shared" si="735"/>
        <v>10.3</v>
      </c>
      <c r="R3870" s="2">
        <f t="shared" si="738"/>
        <v>20</v>
      </c>
      <c r="S3870" t="str">
        <f t="shared" si="736"/>
        <v>02 Sunny (10%-30%)</v>
      </c>
      <c r="T3870" t="str">
        <f t="shared" si="739"/>
        <v>44910L8-9_L1CDM-MLB-CLSTA4491002 Sunny (10%-30%)</v>
      </c>
      <c r="U3870">
        <f>IF(COUNTIF(T$2:T3199,T3870)&gt;=1,0,1)</f>
        <v>1</v>
      </c>
      <c r="V3870" s="26" t="s">
        <v>751</v>
      </c>
      <c r="W3870" s="26">
        <f t="shared" si="740"/>
        <v>2022</v>
      </c>
      <c r="X3870" s="26">
        <f t="shared" si="741"/>
        <v>12</v>
      </c>
      <c r="Y3870" s="26">
        <f t="shared" si="742"/>
        <v>15</v>
      </c>
      <c r="Z3870" s="26" t="str">
        <f t="shared" si="743"/>
        <v>18</v>
      </c>
      <c r="AA3870" s="26" t="str">
        <f t="shared" si="744"/>
        <v>33</v>
      </c>
      <c r="AB3870" s="26" t="str">
        <f t="shared" si="745"/>
        <v>45</v>
      </c>
      <c r="AC3870" s="86" t="str">
        <f t="shared" si="737"/>
        <v>CLS_TA_2500X1254px_44m_L8-9_L1_20221215_20CC</v>
      </c>
      <c r="AD3870" s="41" t="s">
        <v>752</v>
      </c>
    </row>
    <row r="3871" spans="2:30" x14ac:dyDescent="0.25">
      <c r="B3871" t="s">
        <v>3876</v>
      </c>
      <c r="C3871" t="s">
        <v>3817</v>
      </c>
      <c r="D3871" s="7" t="s">
        <v>4267</v>
      </c>
      <c r="E3871" s="2" t="b">
        <v>1</v>
      </c>
      <c r="F3871" s="2" t="s">
        <v>3815</v>
      </c>
      <c r="G3871" t="s">
        <v>8</v>
      </c>
      <c r="H3871" t="s">
        <v>101</v>
      </c>
      <c r="I3871" s="57">
        <v>44909</v>
      </c>
      <c r="J3871" s="2">
        <v>25.4</v>
      </c>
      <c r="K3871" s="2" t="s">
        <v>4351</v>
      </c>
      <c r="L3871" s="9">
        <v>0.5</v>
      </c>
      <c r="M3871" t="s">
        <v>3869</v>
      </c>
      <c r="N3871" s="2" t="s">
        <v>85</v>
      </c>
      <c r="O3871" s="2" t="s">
        <v>4266</v>
      </c>
      <c r="P3871" s="2" t="str">
        <f>VLOOKUP(I3871,Period!A:B,2,FALSE)</f>
        <v>2022H2</v>
      </c>
      <c r="Q3871" s="9">
        <f t="shared" si="735"/>
        <v>0.5</v>
      </c>
      <c r="R3871" s="2">
        <f t="shared" si="738"/>
        <v>10</v>
      </c>
      <c r="S3871" t="str">
        <f t="shared" si="736"/>
        <v>02 Sunny (10%-30%)</v>
      </c>
      <c r="T3871" t="str">
        <f t="shared" si="739"/>
        <v>44909L8-9_L1CDM-MLB-CLSTA4490902 Sunny (10%-30%)</v>
      </c>
      <c r="U3871">
        <f>IF(COUNTIF(T$2:T3200,T3871)&gt;=1,0,1)</f>
        <v>1</v>
      </c>
      <c r="V3871" s="26" t="s">
        <v>751</v>
      </c>
      <c r="W3871" s="26">
        <f t="shared" si="740"/>
        <v>2022</v>
      </c>
      <c r="X3871" s="26">
        <f t="shared" si="741"/>
        <v>12</v>
      </c>
      <c r="Y3871" s="26">
        <f t="shared" si="742"/>
        <v>14</v>
      </c>
      <c r="Z3871" s="26" t="str">
        <f t="shared" si="743"/>
        <v>18</v>
      </c>
      <c r="AA3871" s="26" t="str">
        <f t="shared" si="744"/>
        <v>39</v>
      </c>
      <c r="AB3871" s="26" t="str">
        <f t="shared" si="745"/>
        <v>59</v>
      </c>
      <c r="AC3871" s="86" t="str">
        <f t="shared" si="737"/>
        <v>CLS_TA_2500X1254px_44m_L8-9_L1_20221214_10CC</v>
      </c>
      <c r="AD3871" s="41" t="s">
        <v>752</v>
      </c>
    </row>
    <row r="3872" spans="2:30" x14ac:dyDescent="0.25">
      <c r="B3872" t="s">
        <v>3876</v>
      </c>
      <c r="C3872" t="s">
        <v>3817</v>
      </c>
      <c r="D3872" s="7" t="s">
        <v>4267</v>
      </c>
      <c r="E3872" s="2" t="b">
        <v>1</v>
      </c>
      <c r="F3872" s="2" t="s">
        <v>3815</v>
      </c>
      <c r="G3872" t="s">
        <v>8</v>
      </c>
      <c r="H3872" t="s">
        <v>101</v>
      </c>
      <c r="I3872" s="57">
        <v>44908</v>
      </c>
      <c r="J3872" s="2">
        <v>25.5</v>
      </c>
      <c r="K3872" s="2" t="s">
        <v>4328</v>
      </c>
      <c r="L3872" s="9">
        <v>1.1000000000000001</v>
      </c>
      <c r="M3872" t="s">
        <v>3869</v>
      </c>
      <c r="N3872" s="2" t="s">
        <v>85</v>
      </c>
      <c r="O3872" s="2" t="s">
        <v>4266</v>
      </c>
      <c r="P3872" s="2" t="str">
        <f>VLOOKUP(I3872,Period!A:B,2,FALSE)</f>
        <v>2022H2</v>
      </c>
      <c r="Q3872" s="9">
        <f t="shared" si="735"/>
        <v>2.8499999999999996</v>
      </c>
      <c r="R3872" s="2">
        <f t="shared" si="738"/>
        <v>10</v>
      </c>
      <c r="S3872" t="str">
        <f t="shared" si="736"/>
        <v>02 Sunny (10%-30%)</v>
      </c>
      <c r="T3872" t="str">
        <f t="shared" si="739"/>
        <v>44908L8-9_L1CDM-MLB-CLSTA4490802 Sunny (10%-30%)</v>
      </c>
      <c r="U3872">
        <f>IF(COUNTIF(T$2:T3201,T3872)&gt;=1,0,1)</f>
        <v>1</v>
      </c>
      <c r="V3872" s="26" t="s">
        <v>751</v>
      </c>
      <c r="W3872" s="26">
        <f t="shared" si="740"/>
        <v>2022</v>
      </c>
      <c r="X3872" s="26">
        <f t="shared" si="741"/>
        <v>12</v>
      </c>
      <c r="Y3872" s="26">
        <f t="shared" si="742"/>
        <v>13</v>
      </c>
      <c r="Z3872" s="26" t="str">
        <f t="shared" si="743"/>
        <v>18</v>
      </c>
      <c r="AA3872" s="26" t="str">
        <f t="shared" si="744"/>
        <v>46</v>
      </c>
      <c r="AB3872" s="26" t="str">
        <f t="shared" si="745"/>
        <v>07</v>
      </c>
      <c r="AC3872" s="86" t="str">
        <f t="shared" si="737"/>
        <v>CLS_TA_2500X1254px_44m_L8-9_L1_20221213_10CC</v>
      </c>
      <c r="AD3872" s="41" t="s">
        <v>752</v>
      </c>
    </row>
    <row r="3873" spans="2:30" x14ac:dyDescent="0.25">
      <c r="B3873" t="s">
        <v>3876</v>
      </c>
      <c r="C3873" t="s">
        <v>3817</v>
      </c>
      <c r="D3873" s="7" t="s">
        <v>4267</v>
      </c>
      <c r="E3873" s="2" t="b">
        <v>1</v>
      </c>
      <c r="F3873" s="2" t="s">
        <v>3815</v>
      </c>
      <c r="G3873" t="s">
        <v>8</v>
      </c>
      <c r="H3873" t="s">
        <v>101</v>
      </c>
      <c r="I3873" s="57">
        <v>44908</v>
      </c>
      <c r="J3873" s="2">
        <v>24.2</v>
      </c>
      <c r="K3873" s="2" t="s">
        <v>4329</v>
      </c>
      <c r="L3873" s="9">
        <v>4.5999999999999996</v>
      </c>
      <c r="M3873" t="s">
        <v>3869</v>
      </c>
      <c r="N3873" s="2" t="s">
        <v>85</v>
      </c>
      <c r="O3873" s="2" t="s">
        <v>4266</v>
      </c>
      <c r="P3873" s="2" t="str">
        <f>VLOOKUP(I3873,Period!A:B,2,FALSE)</f>
        <v>2022H2</v>
      </c>
      <c r="Q3873" s="9">
        <f t="shared" si="735"/>
        <v>2.8499999999999996</v>
      </c>
      <c r="R3873" s="2">
        <f t="shared" si="738"/>
        <v>10</v>
      </c>
      <c r="S3873" t="str">
        <f t="shared" si="736"/>
        <v>02 Sunny (10%-30%)</v>
      </c>
      <c r="T3873" t="str">
        <f t="shared" si="739"/>
        <v>44908L8-9_L1CDM-MLB-CLSTA4490802 Sunny (10%-30%)</v>
      </c>
      <c r="U3873">
        <f>IF(COUNTIF(T$2:T3202,T3873)&gt;=1,0,1)</f>
        <v>1</v>
      </c>
      <c r="V3873" s="26" t="s">
        <v>751</v>
      </c>
      <c r="W3873" s="26">
        <f t="shared" si="740"/>
        <v>2022</v>
      </c>
      <c r="X3873" s="26">
        <f t="shared" si="741"/>
        <v>12</v>
      </c>
      <c r="Y3873" s="26">
        <f t="shared" si="742"/>
        <v>13</v>
      </c>
      <c r="Z3873" s="26" t="str">
        <f t="shared" si="743"/>
        <v>18</v>
      </c>
      <c r="AA3873" s="26" t="str">
        <f t="shared" si="744"/>
        <v>45</v>
      </c>
      <c r="AB3873" s="26" t="str">
        <f t="shared" si="745"/>
        <v>44</v>
      </c>
      <c r="AC3873" s="86" t="str">
        <f t="shared" si="737"/>
        <v>CLS_TA_2500X1254px_44m_L8-9_L1_20221213_10CC</v>
      </c>
      <c r="AD3873" s="41" t="s">
        <v>752</v>
      </c>
    </row>
    <row r="3874" spans="2:30" x14ac:dyDescent="0.25">
      <c r="B3874" t="s">
        <v>3876</v>
      </c>
      <c r="C3874" t="s">
        <v>3817</v>
      </c>
      <c r="D3874" s="7" t="s">
        <v>4267</v>
      </c>
      <c r="E3874" s="2" t="b">
        <v>1</v>
      </c>
      <c r="F3874" s="2" t="s">
        <v>3815</v>
      </c>
      <c r="G3874" t="s">
        <v>8</v>
      </c>
      <c r="H3874" t="s">
        <v>101</v>
      </c>
      <c r="I3874" s="57">
        <v>44902</v>
      </c>
      <c r="J3874" s="2">
        <v>26.2</v>
      </c>
      <c r="K3874" s="2" t="s">
        <v>4352</v>
      </c>
      <c r="L3874" s="9">
        <v>14</v>
      </c>
      <c r="M3874" t="s">
        <v>3869</v>
      </c>
      <c r="N3874" s="2" t="s">
        <v>85</v>
      </c>
      <c r="O3874" s="2" t="s">
        <v>4266</v>
      </c>
      <c r="P3874" s="2" t="str">
        <f>VLOOKUP(I3874,Period!A:B,2,FALSE)</f>
        <v>2022H2</v>
      </c>
      <c r="Q3874" s="9">
        <f t="shared" si="735"/>
        <v>14</v>
      </c>
      <c r="R3874" s="2">
        <f t="shared" si="738"/>
        <v>20</v>
      </c>
      <c r="S3874" t="str">
        <f t="shared" si="736"/>
        <v>02 Sunny (10%-30%)</v>
      </c>
      <c r="T3874" t="str">
        <f t="shared" si="739"/>
        <v>44902L8-9_L1CDM-MLB-CLSTA4490202 Sunny (10%-30%)</v>
      </c>
      <c r="U3874">
        <f>IF(COUNTIF(T$2:T3203,T3874)&gt;=1,0,1)</f>
        <v>1</v>
      </c>
      <c r="V3874" s="26" t="s">
        <v>751</v>
      </c>
      <c r="W3874" s="26">
        <f t="shared" si="740"/>
        <v>2022</v>
      </c>
      <c r="X3874" s="26">
        <f t="shared" si="741"/>
        <v>12</v>
      </c>
      <c r="Y3874" s="26" t="str">
        <f t="shared" si="742"/>
        <v>07</v>
      </c>
      <c r="Z3874" s="26" t="str">
        <f t="shared" si="743"/>
        <v>18</v>
      </c>
      <c r="AA3874" s="26" t="str">
        <f t="shared" si="744"/>
        <v>33</v>
      </c>
      <c r="AB3874" s="26" t="str">
        <f t="shared" si="745"/>
        <v>52</v>
      </c>
      <c r="AC3874" s="86" t="str">
        <f t="shared" si="737"/>
        <v>CLS_TA_2500X1254px_44m_L8-9_L1_20221207_20CC</v>
      </c>
      <c r="AD3874" s="41" t="s">
        <v>752</v>
      </c>
    </row>
    <row r="3875" spans="2:30" x14ac:dyDescent="0.25">
      <c r="B3875" t="s">
        <v>3876</v>
      </c>
      <c r="C3875" t="s">
        <v>3817</v>
      </c>
      <c r="D3875" s="7" t="s">
        <v>4267</v>
      </c>
      <c r="E3875" s="2" t="b">
        <v>1</v>
      </c>
      <c r="F3875" s="2" t="s">
        <v>3815</v>
      </c>
      <c r="G3875" t="s">
        <v>8</v>
      </c>
      <c r="H3875" t="s">
        <v>101</v>
      </c>
      <c r="I3875" s="61">
        <v>44901</v>
      </c>
      <c r="J3875" s="2">
        <v>26.3</v>
      </c>
      <c r="K3875" s="2" t="s">
        <v>4353</v>
      </c>
      <c r="L3875" s="9">
        <v>22.9</v>
      </c>
      <c r="M3875" t="s">
        <v>3869</v>
      </c>
      <c r="N3875" s="2" t="s">
        <v>85</v>
      </c>
      <c r="O3875" s="2" t="s">
        <v>4266</v>
      </c>
      <c r="P3875" s="2" t="str">
        <f>VLOOKUP(I3875,Period!A:B,2,FALSE)</f>
        <v>2022H2</v>
      </c>
      <c r="Q3875" s="9">
        <f t="shared" si="735"/>
        <v>22.9</v>
      </c>
      <c r="R3875" s="2">
        <f t="shared" si="738"/>
        <v>30</v>
      </c>
      <c r="S3875" t="str">
        <f t="shared" si="736"/>
        <v>02 Sunny (10%-30%)</v>
      </c>
      <c r="T3875" t="str">
        <f t="shared" si="739"/>
        <v>44901L8-9_L1CDM-MLB-CLSTA4490102 Sunny (10%-30%)</v>
      </c>
      <c r="U3875">
        <f>IF(COUNTIF(T$2:T3204,T3875)&gt;=1,0,1)</f>
        <v>1</v>
      </c>
      <c r="V3875" s="26" t="s">
        <v>751</v>
      </c>
      <c r="W3875" s="26">
        <f t="shared" si="740"/>
        <v>2022</v>
      </c>
      <c r="X3875" s="26">
        <f t="shared" si="741"/>
        <v>12</v>
      </c>
      <c r="Y3875" s="26" t="str">
        <f t="shared" si="742"/>
        <v>06</v>
      </c>
      <c r="Z3875" s="26" t="str">
        <f t="shared" si="743"/>
        <v>18</v>
      </c>
      <c r="AA3875" s="26" t="str">
        <f t="shared" si="744"/>
        <v>39</v>
      </c>
      <c r="AB3875" s="26" t="str">
        <f t="shared" si="745"/>
        <v>56</v>
      </c>
      <c r="AC3875" s="86" t="str">
        <f t="shared" si="737"/>
        <v>CLS_TA_2500X1254px_44m_L8-9_L1_20221206_30CC</v>
      </c>
      <c r="AD3875" s="41" t="s">
        <v>752</v>
      </c>
    </row>
    <row r="3876" spans="2:30" x14ac:dyDescent="0.25">
      <c r="B3876" t="s">
        <v>3876</v>
      </c>
      <c r="C3876" t="s">
        <v>3817</v>
      </c>
      <c r="D3876" s="7" t="s">
        <v>4267</v>
      </c>
      <c r="E3876" s="2" t="b">
        <v>1</v>
      </c>
      <c r="F3876" s="2" t="s">
        <v>3815</v>
      </c>
      <c r="G3876" t="s">
        <v>8</v>
      </c>
      <c r="H3876" t="s">
        <v>101</v>
      </c>
      <c r="I3876" s="61">
        <v>44900</v>
      </c>
      <c r="J3876" s="2">
        <v>26.4</v>
      </c>
      <c r="K3876" s="2" t="s">
        <v>4354</v>
      </c>
      <c r="L3876" s="9">
        <v>47.8</v>
      </c>
      <c r="M3876" t="s">
        <v>3869</v>
      </c>
      <c r="N3876" s="2" t="s">
        <v>85</v>
      </c>
      <c r="O3876" s="2" t="s">
        <v>4266</v>
      </c>
      <c r="P3876" s="2" t="str">
        <f>VLOOKUP(I3876,Period!A:B,2,FALSE)</f>
        <v>2022H2</v>
      </c>
      <c r="Q3876" s="9">
        <f t="shared" si="735"/>
        <v>41.599999999999994</v>
      </c>
      <c r="R3876" s="2">
        <f t="shared" si="738"/>
        <v>50</v>
      </c>
      <c r="S3876" t="str">
        <f t="shared" si="736"/>
        <v>03 Cloudy (40%-90%)</v>
      </c>
      <c r="T3876" t="str">
        <f t="shared" si="739"/>
        <v>44900L8-9_L1CDM-MLB-CLSTA4490003 Cloudy (40%-90%)</v>
      </c>
      <c r="U3876">
        <f>IF(COUNTIF(T$2:T3205,T3876)&gt;=1,0,1)</f>
        <v>1</v>
      </c>
      <c r="V3876" s="26" t="s">
        <v>751</v>
      </c>
      <c r="W3876" s="26">
        <f t="shared" si="740"/>
        <v>2022</v>
      </c>
      <c r="X3876" s="26">
        <f t="shared" si="741"/>
        <v>12</v>
      </c>
      <c r="Y3876" s="26" t="str">
        <f t="shared" si="742"/>
        <v>05</v>
      </c>
      <c r="Z3876" s="26" t="str">
        <f t="shared" si="743"/>
        <v>18</v>
      </c>
      <c r="AA3876" s="26" t="str">
        <f t="shared" si="744"/>
        <v>46</v>
      </c>
      <c r="AB3876" s="26" t="str">
        <f t="shared" si="745"/>
        <v>14</v>
      </c>
      <c r="AC3876" s="86" t="str">
        <f t="shared" si="737"/>
        <v>CLS_TA_2500X1254px_44m_L8-9_L1_20221205_50CC</v>
      </c>
      <c r="AD3876" s="41" t="s">
        <v>752</v>
      </c>
    </row>
    <row r="3877" spans="2:30" x14ac:dyDescent="0.25">
      <c r="B3877" t="s">
        <v>3876</v>
      </c>
      <c r="C3877" t="s">
        <v>3817</v>
      </c>
      <c r="D3877" s="7" t="s">
        <v>4267</v>
      </c>
      <c r="E3877" s="2" t="b">
        <v>1</v>
      </c>
      <c r="F3877" s="2" t="s">
        <v>3815</v>
      </c>
      <c r="G3877" t="s">
        <v>8</v>
      </c>
      <c r="H3877" t="s">
        <v>101</v>
      </c>
      <c r="I3877" s="61">
        <v>44900</v>
      </c>
      <c r="J3877" s="2">
        <v>25.2</v>
      </c>
      <c r="K3877" s="2" t="s">
        <v>4355</v>
      </c>
      <c r="L3877" s="9">
        <v>35.4</v>
      </c>
      <c r="M3877" t="s">
        <v>3869</v>
      </c>
      <c r="N3877" s="2" t="s">
        <v>85</v>
      </c>
      <c r="O3877" s="2" t="s">
        <v>4266</v>
      </c>
      <c r="P3877" s="2" t="str">
        <f>VLOOKUP(I3877,Period!A:B,2,FALSE)</f>
        <v>2022H2</v>
      </c>
      <c r="Q3877" s="9">
        <f t="shared" si="735"/>
        <v>41.599999999999994</v>
      </c>
      <c r="R3877" s="2">
        <f t="shared" si="738"/>
        <v>50</v>
      </c>
      <c r="S3877" t="str">
        <f t="shared" si="736"/>
        <v>03 Cloudy (40%-90%)</v>
      </c>
      <c r="T3877" t="str">
        <f t="shared" si="739"/>
        <v>44900L8-9_L1CDM-MLB-CLSTA4490003 Cloudy (40%-90%)</v>
      </c>
      <c r="U3877">
        <f>IF(COUNTIF(T$2:T3206,T3877)&gt;=1,0,1)</f>
        <v>1</v>
      </c>
      <c r="V3877" s="26" t="s">
        <v>751</v>
      </c>
      <c r="W3877" s="26">
        <f t="shared" si="740"/>
        <v>2022</v>
      </c>
      <c r="X3877" s="26">
        <f t="shared" si="741"/>
        <v>12</v>
      </c>
      <c r="Y3877" s="26" t="str">
        <f t="shared" si="742"/>
        <v>05</v>
      </c>
      <c r="Z3877" s="26" t="str">
        <f t="shared" si="743"/>
        <v>18</v>
      </c>
      <c r="AA3877" s="26" t="str">
        <f t="shared" si="744"/>
        <v>45</v>
      </c>
      <c r="AB3877" s="26" t="str">
        <f t="shared" si="745"/>
        <v>50</v>
      </c>
      <c r="AC3877" s="86" t="str">
        <f t="shared" si="737"/>
        <v>CLS_TA_2500X1254px_44m_L8-9_L1_20221205_50CC</v>
      </c>
      <c r="AD3877" s="41" t="s">
        <v>752</v>
      </c>
    </row>
    <row r="3878" spans="2:30" x14ac:dyDescent="0.25">
      <c r="B3878" t="s">
        <v>3876</v>
      </c>
      <c r="C3878" t="s">
        <v>3817</v>
      </c>
      <c r="D3878" s="7" t="s">
        <v>4267</v>
      </c>
      <c r="E3878" s="2" t="b">
        <v>1</v>
      </c>
      <c r="F3878" s="2" t="s">
        <v>3815</v>
      </c>
      <c r="G3878" t="s">
        <v>8</v>
      </c>
      <c r="H3878" t="s">
        <v>101</v>
      </c>
      <c r="I3878" s="61">
        <v>44894</v>
      </c>
      <c r="J3878" s="2">
        <v>27.4</v>
      </c>
      <c r="K3878" s="2" t="s">
        <v>4326</v>
      </c>
      <c r="L3878" s="9">
        <v>3.7</v>
      </c>
      <c r="M3878" t="s">
        <v>3869</v>
      </c>
      <c r="N3878" s="2" t="s">
        <v>85</v>
      </c>
      <c r="O3878" s="2" t="s">
        <v>4266</v>
      </c>
      <c r="P3878" s="2" t="str">
        <f>VLOOKUP(I3878,Period!A:B,2,FALSE)</f>
        <v>2022H2</v>
      </c>
      <c r="Q3878" s="9">
        <f t="shared" si="735"/>
        <v>3.7</v>
      </c>
      <c r="R3878" s="2">
        <f t="shared" si="738"/>
        <v>10</v>
      </c>
      <c r="S3878" t="str">
        <f t="shared" si="736"/>
        <v>02 Sunny (10%-30%)</v>
      </c>
      <c r="T3878" t="str">
        <f t="shared" si="739"/>
        <v>44894L8-9_L1CDM-MLB-CLSTA4489402 Sunny (10%-30%)</v>
      </c>
      <c r="U3878">
        <f>IF(COUNTIF(T$2:T3207,T3878)&gt;=1,0,1)</f>
        <v>1</v>
      </c>
      <c r="V3878" s="26" t="s">
        <v>751</v>
      </c>
      <c r="W3878" s="26">
        <f t="shared" si="740"/>
        <v>2022</v>
      </c>
      <c r="X3878" s="26">
        <f t="shared" si="741"/>
        <v>11</v>
      </c>
      <c r="Y3878" s="26">
        <f t="shared" si="742"/>
        <v>29</v>
      </c>
      <c r="Z3878" s="26" t="str">
        <f t="shared" si="743"/>
        <v>18</v>
      </c>
      <c r="AA3878" s="26" t="str">
        <f t="shared" si="744"/>
        <v>33</v>
      </c>
      <c r="AB3878" s="26" t="str">
        <f t="shared" si="745"/>
        <v>44</v>
      </c>
      <c r="AC3878" s="86" t="str">
        <f t="shared" si="737"/>
        <v>CLS_TA_2500X1254px_44m_L8-9_L1_20221129_10CC</v>
      </c>
      <c r="AD3878" s="41" t="s">
        <v>752</v>
      </c>
    </row>
    <row r="3879" spans="2:30" x14ac:dyDescent="0.25">
      <c r="B3879" t="s">
        <v>3876</v>
      </c>
      <c r="C3879" t="s">
        <v>3817</v>
      </c>
      <c r="D3879" s="7" t="s">
        <v>4267</v>
      </c>
      <c r="E3879" s="2" t="b">
        <v>1</v>
      </c>
      <c r="F3879" s="2" t="s">
        <v>3815</v>
      </c>
      <c r="G3879" t="s">
        <v>8</v>
      </c>
      <c r="H3879" t="s">
        <v>101</v>
      </c>
      <c r="I3879" s="53">
        <v>44893</v>
      </c>
      <c r="J3879" s="2">
        <v>27.6</v>
      </c>
      <c r="K3879" s="2" t="s">
        <v>4356</v>
      </c>
      <c r="L3879" s="9">
        <v>33.6</v>
      </c>
      <c r="M3879" t="s">
        <v>3869</v>
      </c>
      <c r="N3879" s="2" t="s">
        <v>85</v>
      </c>
      <c r="O3879" s="2" t="s">
        <v>4266</v>
      </c>
      <c r="P3879" s="2" t="str">
        <f>VLOOKUP(I3879,Period!A:B,2,FALSE)</f>
        <v>2022H2</v>
      </c>
      <c r="Q3879" s="9">
        <f t="shared" si="735"/>
        <v>33.6</v>
      </c>
      <c r="R3879" s="2">
        <f t="shared" si="738"/>
        <v>40</v>
      </c>
      <c r="S3879" t="str">
        <f t="shared" si="736"/>
        <v>03 Cloudy (40%-90%)</v>
      </c>
      <c r="T3879" t="str">
        <f t="shared" si="739"/>
        <v>44893L8-9_L1CDM-MLB-CLSTA4489303 Cloudy (40%-90%)</v>
      </c>
      <c r="U3879">
        <f>IF(COUNTIF(T$2:T3208,T3879)&gt;=1,0,1)</f>
        <v>1</v>
      </c>
      <c r="V3879" s="26" t="s">
        <v>751</v>
      </c>
      <c r="W3879" s="26">
        <f t="shared" si="740"/>
        <v>2022</v>
      </c>
      <c r="X3879" s="26">
        <f t="shared" si="741"/>
        <v>11</v>
      </c>
      <c r="Y3879" s="26">
        <f t="shared" si="742"/>
        <v>28</v>
      </c>
      <c r="Z3879" s="26" t="str">
        <f t="shared" si="743"/>
        <v>18</v>
      </c>
      <c r="AA3879" s="26" t="str">
        <f t="shared" si="744"/>
        <v>40</v>
      </c>
      <c r="AB3879" s="26" t="str">
        <f t="shared" si="745"/>
        <v>03</v>
      </c>
      <c r="AC3879" s="86" t="str">
        <f t="shared" si="737"/>
        <v>CLS_TA_2500X1254px_44m_L8-9_L1_20221128_40CC</v>
      </c>
      <c r="AD3879" s="41" t="s">
        <v>752</v>
      </c>
    </row>
    <row r="3880" spans="2:30" x14ac:dyDescent="0.25">
      <c r="B3880" t="s">
        <v>3876</v>
      </c>
      <c r="C3880" t="s">
        <v>3817</v>
      </c>
      <c r="D3880" s="7" t="s">
        <v>4267</v>
      </c>
      <c r="E3880" s="2" t="b">
        <v>1</v>
      </c>
      <c r="F3880" s="2" t="s">
        <v>3815</v>
      </c>
      <c r="G3880" t="s">
        <v>8</v>
      </c>
      <c r="H3880" t="s">
        <v>101</v>
      </c>
      <c r="I3880" s="53">
        <v>44892</v>
      </c>
      <c r="J3880" s="2">
        <v>27.8</v>
      </c>
      <c r="K3880" s="2" t="s">
        <v>4357</v>
      </c>
      <c r="L3880" s="9">
        <v>5.0999999999999996</v>
      </c>
      <c r="M3880" t="s">
        <v>3869</v>
      </c>
      <c r="N3880" s="2" t="s">
        <v>85</v>
      </c>
      <c r="O3880" s="2" t="s">
        <v>4266</v>
      </c>
      <c r="P3880" s="2" t="str">
        <f>VLOOKUP(I3880,Period!A:B,2,FALSE)</f>
        <v>2022H2</v>
      </c>
      <c r="Q3880" s="9">
        <f t="shared" si="735"/>
        <v>3.3499999999999996</v>
      </c>
      <c r="R3880" s="2">
        <f t="shared" si="738"/>
        <v>10</v>
      </c>
      <c r="S3880" t="str">
        <f t="shared" si="736"/>
        <v>02 Sunny (10%-30%)</v>
      </c>
      <c r="T3880" t="str">
        <f t="shared" si="739"/>
        <v>44892L8-9_L1CDM-MLB-CLSTA4489202 Sunny (10%-30%)</v>
      </c>
      <c r="U3880">
        <f>IF(COUNTIF(T$2:T3209,T3880)&gt;=1,0,1)</f>
        <v>1</v>
      </c>
      <c r="V3880" s="26" t="s">
        <v>751</v>
      </c>
      <c r="W3880" s="26">
        <f t="shared" si="740"/>
        <v>2022</v>
      </c>
      <c r="X3880" s="26">
        <f t="shared" si="741"/>
        <v>11</v>
      </c>
      <c r="Y3880" s="26">
        <f t="shared" si="742"/>
        <v>27</v>
      </c>
      <c r="Z3880" s="26" t="str">
        <f t="shared" si="743"/>
        <v>18</v>
      </c>
      <c r="AA3880" s="26" t="str">
        <f t="shared" si="744"/>
        <v>46</v>
      </c>
      <c r="AB3880" s="26" t="str">
        <f t="shared" si="745"/>
        <v>06</v>
      </c>
      <c r="AC3880" s="86" t="str">
        <f t="shared" si="737"/>
        <v>CLS_TA_2500X1254px_44m_L8-9_L1_20221127_10CC</v>
      </c>
      <c r="AD3880" s="41" t="s">
        <v>752</v>
      </c>
    </row>
    <row r="3881" spans="2:30" x14ac:dyDescent="0.25">
      <c r="B3881" t="s">
        <v>3876</v>
      </c>
      <c r="C3881" t="s">
        <v>3817</v>
      </c>
      <c r="D3881" s="7" t="s">
        <v>4267</v>
      </c>
      <c r="E3881" s="2" t="b">
        <v>1</v>
      </c>
      <c r="F3881" s="2" t="s">
        <v>3815</v>
      </c>
      <c r="G3881" t="s">
        <v>8</v>
      </c>
      <c r="H3881" t="s">
        <v>101</v>
      </c>
      <c r="I3881" s="53">
        <v>44892</v>
      </c>
      <c r="J3881" s="2">
        <v>26.5</v>
      </c>
      <c r="K3881" s="2" t="s">
        <v>4349</v>
      </c>
      <c r="L3881" s="9">
        <v>1.6</v>
      </c>
      <c r="M3881" t="s">
        <v>3869</v>
      </c>
      <c r="N3881" s="2" t="s">
        <v>85</v>
      </c>
      <c r="O3881" s="2" t="s">
        <v>4266</v>
      </c>
      <c r="P3881" s="2" t="str">
        <f>VLOOKUP(I3881,Period!A:B,2,FALSE)</f>
        <v>2022H2</v>
      </c>
      <c r="Q3881" s="9">
        <f t="shared" si="735"/>
        <v>3.3499999999999996</v>
      </c>
      <c r="R3881" s="2">
        <f t="shared" si="738"/>
        <v>10</v>
      </c>
      <c r="S3881" t="str">
        <f t="shared" si="736"/>
        <v>02 Sunny (10%-30%)</v>
      </c>
      <c r="T3881" t="str">
        <f t="shared" si="739"/>
        <v>44892L8-9_L1CDM-MLB-CLSTA4489202 Sunny (10%-30%)</v>
      </c>
      <c r="U3881">
        <f>IF(COUNTIF(T$2:T3210,T3881)&gt;=1,0,1)</f>
        <v>1</v>
      </c>
      <c r="V3881" s="26" t="s">
        <v>751</v>
      </c>
      <c r="W3881" s="26">
        <f t="shared" si="740"/>
        <v>2022</v>
      </c>
      <c r="X3881" s="26">
        <f t="shared" si="741"/>
        <v>11</v>
      </c>
      <c r="Y3881" s="26">
        <f t="shared" si="742"/>
        <v>27</v>
      </c>
      <c r="Z3881" s="26" t="str">
        <f t="shared" si="743"/>
        <v>18</v>
      </c>
      <c r="AA3881" s="26" t="str">
        <f t="shared" si="744"/>
        <v>45</v>
      </c>
      <c r="AB3881" s="26" t="str">
        <f t="shared" si="745"/>
        <v>43</v>
      </c>
      <c r="AC3881" s="86" t="str">
        <f t="shared" si="737"/>
        <v>CLS_TA_2500X1254px_44m_L8-9_L1_20221127_10CC</v>
      </c>
      <c r="AD3881" s="41" t="s">
        <v>752</v>
      </c>
    </row>
    <row r="3882" spans="2:30" x14ac:dyDescent="0.25">
      <c r="B3882" t="s">
        <v>3876</v>
      </c>
      <c r="C3882" t="s">
        <v>3817</v>
      </c>
      <c r="D3882" s="7" t="s">
        <v>4267</v>
      </c>
      <c r="E3882" s="2" t="b">
        <v>1</v>
      </c>
      <c r="F3882" s="2" t="s">
        <v>3815</v>
      </c>
      <c r="G3882" t="s">
        <v>8</v>
      </c>
      <c r="H3882" t="s">
        <v>101</v>
      </c>
      <c r="I3882" s="53">
        <v>44886</v>
      </c>
      <c r="J3882" s="2">
        <v>29</v>
      </c>
      <c r="K3882" s="2" t="s">
        <v>4358</v>
      </c>
      <c r="L3882" s="9">
        <v>7.1</v>
      </c>
      <c r="M3882" t="s">
        <v>3869</v>
      </c>
      <c r="N3882" s="2" t="s">
        <v>85</v>
      </c>
      <c r="O3882" s="2" t="s">
        <v>4266</v>
      </c>
      <c r="P3882" s="2" t="str">
        <f>VLOOKUP(I3882,Period!A:B,2,FALSE)</f>
        <v>2022H2</v>
      </c>
      <c r="Q3882" s="9">
        <f t="shared" si="735"/>
        <v>7.1</v>
      </c>
      <c r="R3882" s="2">
        <f t="shared" si="738"/>
        <v>10</v>
      </c>
      <c r="S3882" t="str">
        <f t="shared" si="736"/>
        <v>02 Sunny (10%-30%)</v>
      </c>
      <c r="T3882" t="str">
        <f t="shared" si="739"/>
        <v>44886L8-9_L1CDM-MLB-CLSTA4488602 Sunny (10%-30%)</v>
      </c>
      <c r="U3882">
        <f>IF(COUNTIF(T$2:T3211,T3882)&gt;=1,0,1)</f>
        <v>1</v>
      </c>
      <c r="V3882" s="26" t="s">
        <v>751</v>
      </c>
      <c r="W3882" s="26">
        <f t="shared" si="740"/>
        <v>2022</v>
      </c>
      <c r="X3882" s="26">
        <f t="shared" si="741"/>
        <v>11</v>
      </c>
      <c r="Y3882" s="26">
        <f t="shared" si="742"/>
        <v>21</v>
      </c>
      <c r="Z3882" s="26" t="str">
        <f t="shared" si="743"/>
        <v>18</v>
      </c>
      <c r="AA3882" s="26" t="str">
        <f t="shared" si="744"/>
        <v>33</v>
      </c>
      <c r="AB3882" s="26" t="str">
        <f t="shared" si="745"/>
        <v>51</v>
      </c>
      <c r="AC3882" s="86" t="str">
        <f t="shared" si="737"/>
        <v>CLS_TA_2500X1254px_44m_L8-9_L1_20221121_10CC</v>
      </c>
      <c r="AD3882" s="41" t="s">
        <v>752</v>
      </c>
    </row>
    <row r="3883" spans="2:30" x14ac:dyDescent="0.25">
      <c r="B3883" t="s">
        <v>3876</v>
      </c>
      <c r="C3883" t="s">
        <v>3817</v>
      </c>
      <c r="D3883" s="7" t="s">
        <v>4267</v>
      </c>
      <c r="E3883" s="2" t="b">
        <v>1</v>
      </c>
      <c r="F3883" s="2" t="s">
        <v>3815</v>
      </c>
      <c r="G3883" t="s">
        <v>8</v>
      </c>
      <c r="H3883" t="s">
        <v>101</v>
      </c>
      <c r="I3883" s="57">
        <v>44885</v>
      </c>
      <c r="J3883" s="2">
        <v>29.3</v>
      </c>
      <c r="K3883" s="2" t="s">
        <v>4359</v>
      </c>
      <c r="L3883" s="9">
        <v>2.7</v>
      </c>
      <c r="M3883" t="s">
        <v>3869</v>
      </c>
      <c r="N3883" s="2" t="s">
        <v>85</v>
      </c>
      <c r="O3883" s="2" t="s">
        <v>4266</v>
      </c>
      <c r="P3883" s="2" t="str">
        <f>VLOOKUP(I3883,Period!A:B,2,FALSE)</f>
        <v>2022H2</v>
      </c>
      <c r="Q3883" s="9">
        <f t="shared" si="735"/>
        <v>2.7</v>
      </c>
      <c r="R3883" s="2">
        <f t="shared" si="738"/>
        <v>10</v>
      </c>
      <c r="S3883" t="str">
        <f t="shared" si="736"/>
        <v>02 Sunny (10%-30%)</v>
      </c>
      <c r="T3883" t="str">
        <f t="shared" si="739"/>
        <v>44885L8-9_L1CDM-MLB-CLSTA4488502 Sunny (10%-30%)</v>
      </c>
      <c r="U3883">
        <f>IF(COUNTIF(T$2:T3212,T3883)&gt;=1,0,1)</f>
        <v>1</v>
      </c>
      <c r="V3883" s="26" t="s">
        <v>751</v>
      </c>
      <c r="W3883" s="26">
        <f t="shared" si="740"/>
        <v>2022</v>
      </c>
      <c r="X3883" s="26">
        <f t="shared" si="741"/>
        <v>11</v>
      </c>
      <c r="Y3883" s="26">
        <f t="shared" si="742"/>
        <v>20</v>
      </c>
      <c r="Z3883" s="26" t="str">
        <f t="shared" si="743"/>
        <v>18</v>
      </c>
      <c r="AA3883" s="26" t="str">
        <f t="shared" si="744"/>
        <v>39</v>
      </c>
      <c r="AB3883" s="26" t="str">
        <f t="shared" si="745"/>
        <v>58</v>
      </c>
      <c r="AC3883" s="86" t="str">
        <f t="shared" si="737"/>
        <v>CLS_TA_2500X1254px_44m_L8-9_L1_20221120_10CC</v>
      </c>
      <c r="AD3883" s="41" t="s">
        <v>752</v>
      </c>
    </row>
    <row r="3884" spans="2:30" x14ac:dyDescent="0.25">
      <c r="B3884" t="s">
        <v>3876</v>
      </c>
      <c r="C3884" t="s">
        <v>3817</v>
      </c>
      <c r="D3884" s="7" t="s">
        <v>4267</v>
      </c>
      <c r="E3884" s="2" t="b">
        <v>1</v>
      </c>
      <c r="F3884" s="2" t="s">
        <v>3815</v>
      </c>
      <c r="G3884" t="s">
        <v>8</v>
      </c>
      <c r="H3884" t="s">
        <v>101</v>
      </c>
      <c r="I3884" s="57">
        <v>44884</v>
      </c>
      <c r="J3884" s="2">
        <v>29.5</v>
      </c>
      <c r="K3884" s="2" t="s">
        <v>4360</v>
      </c>
      <c r="L3884" s="9">
        <v>0.5</v>
      </c>
      <c r="M3884" t="s">
        <v>3869</v>
      </c>
      <c r="N3884" s="2" t="s">
        <v>85</v>
      </c>
      <c r="O3884" s="2" t="s">
        <v>4266</v>
      </c>
      <c r="P3884" s="2" t="str">
        <f>VLOOKUP(I3884,Period!A:B,2,FALSE)</f>
        <v>2022H2</v>
      </c>
      <c r="Q3884" s="9">
        <f t="shared" si="735"/>
        <v>1.1000000000000001</v>
      </c>
      <c r="R3884" s="2">
        <f t="shared" si="738"/>
        <v>10</v>
      </c>
      <c r="S3884" t="str">
        <f t="shared" si="736"/>
        <v>02 Sunny (10%-30%)</v>
      </c>
      <c r="T3884" t="str">
        <f t="shared" si="739"/>
        <v>44884L8-9_L1CDM-MLB-CLSTA4488402 Sunny (10%-30%)</v>
      </c>
      <c r="U3884">
        <f>IF(COUNTIF(T$2:T3213,T3884)&gt;=1,0,1)</f>
        <v>1</v>
      </c>
      <c r="V3884" s="26" t="s">
        <v>751</v>
      </c>
      <c r="W3884" s="26">
        <f t="shared" si="740"/>
        <v>2022</v>
      </c>
      <c r="X3884" s="26">
        <f t="shared" si="741"/>
        <v>11</v>
      </c>
      <c r="Y3884" s="26">
        <f t="shared" si="742"/>
        <v>19</v>
      </c>
      <c r="Z3884" s="26" t="str">
        <f t="shared" si="743"/>
        <v>18</v>
      </c>
      <c r="AA3884" s="26" t="str">
        <f t="shared" si="744"/>
        <v>46</v>
      </c>
      <c r="AB3884" s="26" t="str">
        <f t="shared" si="745"/>
        <v>12</v>
      </c>
      <c r="AC3884" s="86" t="str">
        <f t="shared" si="737"/>
        <v>CLS_TA_2500X1254px_44m_L8-9_L1_20221119_10CC</v>
      </c>
      <c r="AD3884" s="41" t="s">
        <v>752</v>
      </c>
    </row>
    <row r="3885" spans="2:30" x14ac:dyDescent="0.25">
      <c r="B3885" t="s">
        <v>3876</v>
      </c>
      <c r="C3885" t="s">
        <v>3817</v>
      </c>
      <c r="D3885" s="7" t="s">
        <v>4267</v>
      </c>
      <c r="E3885" s="2" t="b">
        <v>1</v>
      </c>
      <c r="F3885" s="2" t="s">
        <v>3815</v>
      </c>
      <c r="G3885" t="s">
        <v>8</v>
      </c>
      <c r="H3885" t="s">
        <v>101</v>
      </c>
      <c r="I3885" s="57">
        <v>44884</v>
      </c>
      <c r="J3885" s="2">
        <v>28.2</v>
      </c>
      <c r="K3885" s="2" t="s">
        <v>4313</v>
      </c>
      <c r="L3885" s="9">
        <v>1.7</v>
      </c>
      <c r="M3885" t="s">
        <v>3869</v>
      </c>
      <c r="N3885" s="2" t="s">
        <v>85</v>
      </c>
      <c r="O3885" s="2" t="s">
        <v>4266</v>
      </c>
      <c r="P3885" s="2" t="str">
        <f>VLOOKUP(I3885,Period!A:B,2,FALSE)</f>
        <v>2022H2</v>
      </c>
      <c r="Q3885" s="9">
        <f t="shared" si="735"/>
        <v>1.1000000000000001</v>
      </c>
      <c r="R3885" s="2">
        <f t="shared" si="738"/>
        <v>10</v>
      </c>
      <c r="S3885" t="str">
        <f t="shared" si="736"/>
        <v>02 Sunny (10%-30%)</v>
      </c>
      <c r="T3885" t="str">
        <f t="shared" si="739"/>
        <v>44884L8-9_L1CDM-MLB-CLSTA4488402 Sunny (10%-30%)</v>
      </c>
      <c r="U3885">
        <f>IF(COUNTIF(T$2:T3214,T3885)&gt;=1,0,1)</f>
        <v>1</v>
      </c>
      <c r="V3885" s="26" t="s">
        <v>751</v>
      </c>
      <c r="W3885" s="26">
        <f t="shared" si="740"/>
        <v>2022</v>
      </c>
      <c r="X3885" s="26">
        <f t="shared" si="741"/>
        <v>11</v>
      </c>
      <c r="Y3885" s="26">
        <f t="shared" si="742"/>
        <v>19</v>
      </c>
      <c r="Z3885" s="26" t="str">
        <f t="shared" si="743"/>
        <v>18</v>
      </c>
      <c r="AA3885" s="26" t="str">
        <f t="shared" si="744"/>
        <v>45</v>
      </c>
      <c r="AB3885" s="26" t="str">
        <f t="shared" si="745"/>
        <v>48</v>
      </c>
      <c r="AC3885" s="86" t="str">
        <f t="shared" si="737"/>
        <v>CLS_TA_2500X1254px_44m_L8-9_L1_20221119_10CC</v>
      </c>
      <c r="AD3885" s="41" t="s">
        <v>752</v>
      </c>
    </row>
    <row r="3886" spans="2:30" x14ac:dyDescent="0.25">
      <c r="B3886" t="s">
        <v>3876</v>
      </c>
      <c r="C3886" t="s">
        <v>3817</v>
      </c>
      <c r="D3886" s="7" t="s">
        <v>4267</v>
      </c>
      <c r="E3886" s="2" t="b">
        <v>1</v>
      </c>
      <c r="F3886" s="2" t="s">
        <v>3815</v>
      </c>
      <c r="G3886" t="s">
        <v>8</v>
      </c>
      <c r="H3886" t="s">
        <v>101</v>
      </c>
      <c r="I3886" s="57">
        <v>44878</v>
      </c>
      <c r="J3886" s="2">
        <v>31</v>
      </c>
      <c r="K3886" s="2" t="s">
        <v>4333</v>
      </c>
      <c r="L3886" s="9">
        <v>27.9</v>
      </c>
      <c r="M3886" t="s">
        <v>3869</v>
      </c>
      <c r="N3886" s="2" t="s">
        <v>85</v>
      </c>
      <c r="O3886" s="2" t="s">
        <v>4266</v>
      </c>
      <c r="P3886" s="2" t="str">
        <f>VLOOKUP(I3886,Period!A:B,2,FALSE)</f>
        <v>2022H2</v>
      </c>
      <c r="Q3886" s="9">
        <f t="shared" si="735"/>
        <v>27.9</v>
      </c>
      <c r="R3886" s="2">
        <f t="shared" si="738"/>
        <v>30</v>
      </c>
      <c r="S3886" t="str">
        <f t="shared" si="736"/>
        <v>02 Sunny (10%-30%)</v>
      </c>
      <c r="T3886" t="str">
        <f t="shared" si="739"/>
        <v>44878L8-9_L1CDM-MLB-CLSTA4487802 Sunny (10%-30%)</v>
      </c>
      <c r="U3886">
        <f>IF(COUNTIF(T$2:T3215,T3886)&gt;=1,0,1)</f>
        <v>1</v>
      </c>
      <c r="V3886" s="26" t="s">
        <v>751</v>
      </c>
      <c r="W3886" s="26">
        <f t="shared" si="740"/>
        <v>2022</v>
      </c>
      <c r="X3886" s="26">
        <f t="shared" si="741"/>
        <v>11</v>
      </c>
      <c r="Y3886" s="26">
        <f t="shared" si="742"/>
        <v>13</v>
      </c>
      <c r="Z3886" s="26" t="str">
        <f t="shared" si="743"/>
        <v>18</v>
      </c>
      <c r="AA3886" s="26" t="str">
        <f t="shared" si="744"/>
        <v>33</v>
      </c>
      <c r="AB3886" s="26" t="str">
        <f t="shared" si="745"/>
        <v>47</v>
      </c>
      <c r="AC3886" s="86" t="str">
        <f t="shared" si="737"/>
        <v>CLS_TA_2500X1254px_44m_L8-9_L1_20221113_30CC</v>
      </c>
      <c r="AD3886" s="41" t="s">
        <v>752</v>
      </c>
    </row>
    <row r="3887" spans="2:30" x14ac:dyDescent="0.25">
      <c r="B3887" t="s">
        <v>3876</v>
      </c>
      <c r="C3887" t="s">
        <v>3817</v>
      </c>
      <c r="D3887" s="7" t="s">
        <v>4267</v>
      </c>
      <c r="E3887" s="2" t="b">
        <v>1</v>
      </c>
      <c r="F3887" s="2" t="s">
        <v>3815</v>
      </c>
      <c r="G3887" t="s">
        <v>8</v>
      </c>
      <c r="H3887" t="s">
        <v>101</v>
      </c>
      <c r="I3887" s="61">
        <v>44877</v>
      </c>
      <c r="J3887" s="2">
        <v>31.3</v>
      </c>
      <c r="K3887" s="2" t="s">
        <v>4361</v>
      </c>
      <c r="L3887" s="9">
        <v>63.3</v>
      </c>
      <c r="M3887" t="s">
        <v>3869</v>
      </c>
      <c r="N3887" s="2" t="s">
        <v>85</v>
      </c>
      <c r="O3887" s="2" t="s">
        <v>4266</v>
      </c>
      <c r="P3887" s="2" t="str">
        <f>VLOOKUP(I3887,Period!A:B,2,FALSE)</f>
        <v>2022H2</v>
      </c>
      <c r="Q3887" s="9">
        <f t="shared" si="735"/>
        <v>63.3</v>
      </c>
      <c r="R3887" s="2">
        <f t="shared" si="738"/>
        <v>70</v>
      </c>
      <c r="S3887" t="str">
        <f t="shared" si="736"/>
        <v>03 Cloudy (40%-90%)</v>
      </c>
      <c r="T3887" t="str">
        <f t="shared" si="739"/>
        <v>44877L8-9_L1CDM-MLB-CLSTA4487703 Cloudy (40%-90%)</v>
      </c>
      <c r="U3887">
        <f>IF(COUNTIF(T$2:T3216,T3887)&gt;=1,0,1)</f>
        <v>1</v>
      </c>
      <c r="V3887" s="26" t="s">
        <v>751</v>
      </c>
      <c r="W3887" s="26">
        <f t="shared" si="740"/>
        <v>2022</v>
      </c>
      <c r="X3887" s="26">
        <f t="shared" si="741"/>
        <v>11</v>
      </c>
      <c r="Y3887" s="26">
        <f t="shared" si="742"/>
        <v>12</v>
      </c>
      <c r="Z3887" s="26" t="str">
        <f t="shared" si="743"/>
        <v>18</v>
      </c>
      <c r="AA3887" s="26" t="str">
        <f t="shared" si="744"/>
        <v>40</v>
      </c>
      <c r="AB3887" s="26" t="str">
        <f t="shared" si="745"/>
        <v>04</v>
      </c>
      <c r="AC3887" s="86" t="str">
        <f t="shared" si="737"/>
        <v>CLS_TA_2500X1254px_44m_L8-9_L1_20221112_70CC</v>
      </c>
      <c r="AD3887" s="41" t="s">
        <v>752</v>
      </c>
    </row>
    <row r="3888" spans="2:30" x14ac:dyDescent="0.25">
      <c r="B3888" t="s">
        <v>3876</v>
      </c>
      <c r="C3888" t="s">
        <v>3817</v>
      </c>
      <c r="D3888" s="7" t="s">
        <v>4267</v>
      </c>
      <c r="E3888" s="2" t="b">
        <v>1</v>
      </c>
      <c r="F3888" s="2" t="s">
        <v>3815</v>
      </c>
      <c r="G3888" t="s">
        <v>8</v>
      </c>
      <c r="H3888" t="s">
        <v>101</v>
      </c>
      <c r="I3888" s="61">
        <v>44876</v>
      </c>
      <c r="J3888" s="2">
        <v>31.5</v>
      </c>
      <c r="K3888" s="2" t="s">
        <v>4335</v>
      </c>
      <c r="L3888" s="9">
        <v>48.3</v>
      </c>
      <c r="M3888" t="s">
        <v>3869</v>
      </c>
      <c r="N3888" s="2" t="s">
        <v>85</v>
      </c>
      <c r="O3888" s="2" t="s">
        <v>4266</v>
      </c>
      <c r="P3888" s="2" t="str">
        <f>VLOOKUP(I3888,Period!A:B,2,FALSE)</f>
        <v>2022H2</v>
      </c>
      <c r="Q3888" s="9">
        <f t="shared" si="735"/>
        <v>51.349999999999994</v>
      </c>
      <c r="R3888" s="2">
        <f t="shared" si="738"/>
        <v>60</v>
      </c>
      <c r="S3888" t="str">
        <f t="shared" si="736"/>
        <v>03 Cloudy (40%-90%)</v>
      </c>
      <c r="T3888" t="str">
        <f t="shared" si="739"/>
        <v>44876L8-9_L1CDM-MLB-CLSTA4487603 Cloudy (40%-90%)</v>
      </c>
      <c r="U3888">
        <f>IF(COUNTIF(T$2:T3217,T3888)&gt;=1,0,1)</f>
        <v>1</v>
      </c>
      <c r="V3888" s="26" t="s">
        <v>751</v>
      </c>
      <c r="W3888" s="26">
        <f t="shared" si="740"/>
        <v>2022</v>
      </c>
      <c r="X3888" s="26">
        <f t="shared" si="741"/>
        <v>11</v>
      </c>
      <c r="Y3888" s="26">
        <f t="shared" si="742"/>
        <v>11</v>
      </c>
      <c r="Z3888" s="26" t="str">
        <f t="shared" si="743"/>
        <v>18</v>
      </c>
      <c r="AA3888" s="26" t="str">
        <f t="shared" si="744"/>
        <v>46</v>
      </c>
      <c r="AB3888" s="26" t="str">
        <f t="shared" si="745"/>
        <v>08</v>
      </c>
      <c r="AC3888" s="86" t="str">
        <f t="shared" si="737"/>
        <v>CLS_TA_2500X1254px_44m_L8-9_L1_20221111_60CC</v>
      </c>
      <c r="AD3888" s="41" t="s">
        <v>752</v>
      </c>
    </row>
    <row r="3889" spans="2:30" x14ac:dyDescent="0.25">
      <c r="B3889" t="s">
        <v>3876</v>
      </c>
      <c r="C3889" t="s">
        <v>3817</v>
      </c>
      <c r="D3889" s="7" t="s">
        <v>4267</v>
      </c>
      <c r="E3889" s="2" t="b">
        <v>1</v>
      </c>
      <c r="F3889" s="2" t="s">
        <v>3815</v>
      </c>
      <c r="G3889" t="s">
        <v>8</v>
      </c>
      <c r="H3889" t="s">
        <v>101</v>
      </c>
      <c r="I3889" s="61">
        <v>44876</v>
      </c>
      <c r="J3889" s="2">
        <v>30.3</v>
      </c>
      <c r="K3889" s="2" t="s">
        <v>4329</v>
      </c>
      <c r="L3889" s="9">
        <v>54.4</v>
      </c>
      <c r="M3889" t="s">
        <v>3869</v>
      </c>
      <c r="N3889" s="2" t="s">
        <v>85</v>
      </c>
      <c r="O3889" s="2" t="s">
        <v>4266</v>
      </c>
      <c r="P3889" s="2" t="str">
        <f>VLOOKUP(I3889,Period!A:B,2,FALSE)</f>
        <v>2022H2</v>
      </c>
      <c r="Q3889" s="9">
        <f t="shared" si="735"/>
        <v>51.349999999999994</v>
      </c>
      <c r="R3889" s="2">
        <f t="shared" si="738"/>
        <v>60</v>
      </c>
      <c r="S3889" t="str">
        <f t="shared" si="736"/>
        <v>03 Cloudy (40%-90%)</v>
      </c>
      <c r="T3889" t="str">
        <f t="shared" si="739"/>
        <v>44876L8-9_L1CDM-MLB-CLSTA4487603 Cloudy (40%-90%)</v>
      </c>
      <c r="U3889">
        <f>IF(COUNTIF(T$2:T3218,T3889)&gt;=1,0,1)</f>
        <v>1</v>
      </c>
      <c r="V3889" s="26" t="s">
        <v>751</v>
      </c>
      <c r="W3889" s="26">
        <f t="shared" si="740"/>
        <v>2022</v>
      </c>
      <c r="X3889" s="26">
        <f t="shared" si="741"/>
        <v>11</v>
      </c>
      <c r="Y3889" s="26">
        <f t="shared" si="742"/>
        <v>11</v>
      </c>
      <c r="Z3889" s="26" t="str">
        <f t="shared" si="743"/>
        <v>18</v>
      </c>
      <c r="AA3889" s="26" t="str">
        <f t="shared" si="744"/>
        <v>45</v>
      </c>
      <c r="AB3889" s="26" t="str">
        <f t="shared" si="745"/>
        <v>44</v>
      </c>
      <c r="AC3889" s="86" t="str">
        <f t="shared" si="737"/>
        <v>CLS_TA_2500X1254px_44m_L8-9_L1_20221111_60CC</v>
      </c>
      <c r="AD3889" s="41" t="s">
        <v>752</v>
      </c>
    </row>
    <row r="3890" spans="2:30" x14ac:dyDescent="0.25">
      <c r="B3890" t="s">
        <v>3876</v>
      </c>
      <c r="C3890" t="s">
        <v>3817</v>
      </c>
      <c r="D3890" s="7" t="s">
        <v>4267</v>
      </c>
      <c r="E3890" s="2" t="b">
        <v>1</v>
      </c>
      <c r="F3890" s="2" t="s">
        <v>3815</v>
      </c>
      <c r="G3890" t="s">
        <v>8</v>
      </c>
      <c r="H3890" t="s">
        <v>101</v>
      </c>
      <c r="I3890" s="61">
        <v>44870</v>
      </c>
      <c r="J3890" s="2">
        <v>33.200000000000003</v>
      </c>
      <c r="K3890" s="2" t="s">
        <v>4362</v>
      </c>
      <c r="L3890" s="9">
        <v>86.4</v>
      </c>
      <c r="M3890" t="s">
        <v>3869</v>
      </c>
      <c r="N3890" s="2" t="s">
        <v>85</v>
      </c>
      <c r="O3890" s="2" t="s">
        <v>4266</v>
      </c>
      <c r="P3890" s="2" t="str">
        <f>VLOOKUP(I3890,Period!A:B,2,FALSE)</f>
        <v>2022H2</v>
      </c>
      <c r="Q3890" s="9">
        <f t="shared" si="735"/>
        <v>86.4</v>
      </c>
      <c r="R3890" s="2">
        <f t="shared" si="738"/>
        <v>90</v>
      </c>
      <c r="S3890" t="str">
        <f t="shared" si="736"/>
        <v>03 Cloudy (40%-90%)</v>
      </c>
      <c r="T3890" t="str">
        <f t="shared" si="739"/>
        <v>44870L8-9_L1CDM-MLB-CLSTA4487003 Cloudy (40%-90%)</v>
      </c>
      <c r="U3890">
        <f>IF(COUNTIF(T$2:T3219,T3890)&gt;=1,0,1)</f>
        <v>1</v>
      </c>
      <c r="V3890" s="26" t="s">
        <v>751</v>
      </c>
      <c r="W3890" s="26">
        <f t="shared" si="740"/>
        <v>2022</v>
      </c>
      <c r="X3890" s="26">
        <f t="shared" si="741"/>
        <v>11</v>
      </c>
      <c r="Y3890" s="26" t="str">
        <f t="shared" si="742"/>
        <v>05</v>
      </c>
      <c r="Z3890" s="26" t="str">
        <f t="shared" si="743"/>
        <v>18</v>
      </c>
      <c r="AA3890" s="26" t="str">
        <f t="shared" si="744"/>
        <v>33</v>
      </c>
      <c r="AB3890" s="26" t="str">
        <f t="shared" si="745"/>
        <v>57</v>
      </c>
      <c r="AC3890" s="86" t="str">
        <f t="shared" si="737"/>
        <v>CLS_TA_2500X1254px_44m_L8-9_L1_20221105_90CC</v>
      </c>
      <c r="AD3890" s="41" t="s">
        <v>752</v>
      </c>
    </row>
    <row r="3891" spans="2:30" x14ac:dyDescent="0.25">
      <c r="B3891" t="s">
        <v>3876</v>
      </c>
      <c r="C3891" t="s">
        <v>3817</v>
      </c>
      <c r="D3891" s="7" t="s">
        <v>4267</v>
      </c>
      <c r="E3891" s="2" t="b">
        <v>1</v>
      </c>
      <c r="F3891" s="2" t="s">
        <v>3815</v>
      </c>
      <c r="G3891" t="s">
        <v>8</v>
      </c>
      <c r="H3891" t="s">
        <v>101</v>
      </c>
      <c r="I3891" s="53">
        <v>44869</v>
      </c>
      <c r="J3891" s="2">
        <v>33.5</v>
      </c>
      <c r="K3891" s="2" t="s">
        <v>4363</v>
      </c>
      <c r="L3891" s="9">
        <v>69.5</v>
      </c>
      <c r="M3891" t="s">
        <v>3869</v>
      </c>
      <c r="N3891" s="2" t="s">
        <v>85</v>
      </c>
      <c r="O3891" s="2" t="s">
        <v>4266</v>
      </c>
      <c r="P3891" s="2" t="str">
        <f>VLOOKUP(I3891,Period!A:B,2,FALSE)</f>
        <v>2022H2</v>
      </c>
      <c r="Q3891" s="9">
        <f t="shared" si="735"/>
        <v>69.5</v>
      </c>
      <c r="R3891" s="2">
        <f t="shared" si="738"/>
        <v>70</v>
      </c>
      <c r="S3891" t="str">
        <f t="shared" si="736"/>
        <v>03 Cloudy (40%-90%)</v>
      </c>
      <c r="T3891" t="str">
        <f t="shared" si="739"/>
        <v>44869L8-9_L1CDM-MLB-CLSTA4486903 Cloudy (40%-90%)</v>
      </c>
      <c r="U3891">
        <f>IF(COUNTIF(T$2:T3220,T3891)&gt;=1,0,1)</f>
        <v>1</v>
      </c>
      <c r="V3891" s="26" t="s">
        <v>751</v>
      </c>
      <c r="W3891" s="26">
        <f t="shared" si="740"/>
        <v>2022</v>
      </c>
      <c r="X3891" s="26">
        <f t="shared" si="741"/>
        <v>11</v>
      </c>
      <c r="Y3891" s="26" t="str">
        <f t="shared" si="742"/>
        <v>04</v>
      </c>
      <c r="Z3891" s="26" t="str">
        <f t="shared" si="743"/>
        <v>18</v>
      </c>
      <c r="AA3891" s="26" t="str">
        <f t="shared" si="744"/>
        <v>39</v>
      </c>
      <c r="AB3891" s="26" t="str">
        <f t="shared" si="745"/>
        <v>54</v>
      </c>
      <c r="AC3891" s="86" t="str">
        <f t="shared" si="737"/>
        <v>CLS_TA_2500X1254px_44m_L8-9_L1_20221104_70CC</v>
      </c>
      <c r="AD3891" s="41" t="s">
        <v>752</v>
      </c>
    </row>
    <row r="3892" spans="2:30" x14ac:dyDescent="0.25">
      <c r="B3892" t="s">
        <v>3876</v>
      </c>
      <c r="C3892" t="s">
        <v>3817</v>
      </c>
      <c r="D3892" s="7" t="s">
        <v>4267</v>
      </c>
      <c r="E3892" s="2" t="b">
        <v>1</v>
      </c>
      <c r="F3892" s="2" t="s">
        <v>3815</v>
      </c>
      <c r="G3892" t="s">
        <v>8</v>
      </c>
      <c r="H3892" t="s">
        <v>101</v>
      </c>
      <c r="I3892" s="53">
        <v>44868</v>
      </c>
      <c r="J3892" s="2">
        <v>33.799999999999997</v>
      </c>
      <c r="K3892" s="2" t="s">
        <v>4364</v>
      </c>
      <c r="L3892" s="9">
        <v>0.4</v>
      </c>
      <c r="M3892" t="s">
        <v>3869</v>
      </c>
      <c r="N3892" s="2" t="s">
        <v>85</v>
      </c>
      <c r="O3892" s="2" t="s">
        <v>4266</v>
      </c>
      <c r="P3892" s="2" t="str">
        <f>VLOOKUP(I3892,Period!A:B,2,FALSE)</f>
        <v>2022H2</v>
      </c>
      <c r="Q3892" s="9">
        <f t="shared" si="735"/>
        <v>3.6500000000000004</v>
      </c>
      <c r="R3892" s="2">
        <f t="shared" si="738"/>
        <v>10</v>
      </c>
      <c r="S3892" t="str">
        <f t="shared" si="736"/>
        <v>02 Sunny (10%-30%)</v>
      </c>
      <c r="T3892" t="str">
        <f t="shared" si="739"/>
        <v>44868L8-9_L1CDM-MLB-CLSTA4486802 Sunny (10%-30%)</v>
      </c>
      <c r="U3892">
        <f>IF(COUNTIF(T$2:T3221,T3892)&gt;=1,0,1)</f>
        <v>1</v>
      </c>
      <c r="V3892" s="26" t="s">
        <v>751</v>
      </c>
      <c r="W3892" s="26">
        <f t="shared" si="740"/>
        <v>2022</v>
      </c>
      <c r="X3892" s="26">
        <f t="shared" si="741"/>
        <v>11</v>
      </c>
      <c r="Y3892" s="26" t="str">
        <f t="shared" si="742"/>
        <v>03</v>
      </c>
      <c r="Z3892" s="26" t="str">
        <f t="shared" si="743"/>
        <v>18</v>
      </c>
      <c r="AA3892" s="26" t="str">
        <f t="shared" si="744"/>
        <v>46</v>
      </c>
      <c r="AB3892" s="26" t="str">
        <f t="shared" si="745"/>
        <v>19</v>
      </c>
      <c r="AC3892" s="86" t="str">
        <f t="shared" si="737"/>
        <v>CLS_TA_2500X1254px_44m_L8-9_L1_20221103_10CC</v>
      </c>
      <c r="AD3892" s="41" t="s">
        <v>752</v>
      </c>
    </row>
    <row r="3893" spans="2:30" x14ac:dyDescent="0.25">
      <c r="B3893" t="s">
        <v>3876</v>
      </c>
      <c r="C3893" t="s">
        <v>3817</v>
      </c>
      <c r="D3893" s="7" t="s">
        <v>4267</v>
      </c>
      <c r="E3893" s="2" t="b">
        <v>1</v>
      </c>
      <c r="F3893" s="2" t="s">
        <v>3815</v>
      </c>
      <c r="G3893" t="s">
        <v>8</v>
      </c>
      <c r="H3893" t="s">
        <v>101</v>
      </c>
      <c r="I3893" s="53">
        <v>44868</v>
      </c>
      <c r="J3893" s="2">
        <v>32.6</v>
      </c>
      <c r="K3893" s="2" t="s">
        <v>4365</v>
      </c>
      <c r="L3893" s="9">
        <v>6.9</v>
      </c>
      <c r="M3893" t="s">
        <v>3869</v>
      </c>
      <c r="N3893" s="2" t="s">
        <v>85</v>
      </c>
      <c r="O3893" s="2" t="s">
        <v>4266</v>
      </c>
      <c r="P3893" s="2" t="str">
        <f>VLOOKUP(I3893,Period!A:B,2,FALSE)</f>
        <v>2022H2</v>
      </c>
      <c r="Q3893" s="9">
        <f t="shared" si="735"/>
        <v>3.6500000000000004</v>
      </c>
      <c r="R3893" s="2">
        <f t="shared" si="738"/>
        <v>10</v>
      </c>
      <c r="S3893" t="str">
        <f t="shared" si="736"/>
        <v>02 Sunny (10%-30%)</v>
      </c>
      <c r="T3893" t="str">
        <f t="shared" si="739"/>
        <v>44868L8-9_L1CDM-MLB-CLSTA4486802 Sunny (10%-30%)</v>
      </c>
      <c r="U3893">
        <f>IF(COUNTIF(T$2:T3222,T3893)&gt;=1,0,1)</f>
        <v>1</v>
      </c>
      <c r="V3893" s="26" t="s">
        <v>751</v>
      </c>
      <c r="W3893" s="26">
        <f t="shared" si="740"/>
        <v>2022</v>
      </c>
      <c r="X3893" s="26">
        <f t="shared" si="741"/>
        <v>11</v>
      </c>
      <c r="Y3893" s="26" t="str">
        <f t="shared" si="742"/>
        <v>03</v>
      </c>
      <c r="Z3893" s="26" t="str">
        <f t="shared" si="743"/>
        <v>18</v>
      </c>
      <c r="AA3893" s="26" t="str">
        <f t="shared" si="744"/>
        <v>45</v>
      </c>
      <c r="AB3893" s="26" t="str">
        <f t="shared" si="745"/>
        <v>55</v>
      </c>
      <c r="AC3893" s="86" t="str">
        <f t="shared" si="737"/>
        <v>CLS_TA_2500X1254px_44m_L8-9_L1_20221103_10CC</v>
      </c>
      <c r="AD3893" s="41" t="s">
        <v>752</v>
      </c>
    </row>
    <row r="3894" spans="2:30" x14ac:dyDescent="0.25">
      <c r="B3894" t="s">
        <v>3876</v>
      </c>
      <c r="C3894" t="s">
        <v>3817</v>
      </c>
      <c r="D3894" s="7" t="s">
        <v>4267</v>
      </c>
      <c r="E3894" s="2" t="b">
        <v>1</v>
      </c>
      <c r="F3894" s="2" t="s">
        <v>3815</v>
      </c>
      <c r="G3894" t="s">
        <v>8</v>
      </c>
      <c r="H3894" t="s">
        <v>101</v>
      </c>
      <c r="I3894" s="53">
        <v>44862</v>
      </c>
      <c r="J3894" s="2">
        <v>35.700000000000003</v>
      </c>
      <c r="K3894" s="2" t="s">
        <v>4350</v>
      </c>
      <c r="L3894" s="9">
        <v>7</v>
      </c>
      <c r="M3894" t="s">
        <v>3869</v>
      </c>
      <c r="N3894" s="2" t="s">
        <v>85</v>
      </c>
      <c r="O3894" s="2" t="s">
        <v>4266</v>
      </c>
      <c r="P3894" s="2" t="str">
        <f>VLOOKUP(I3894,Period!A:B,2,FALSE)</f>
        <v>2022H2</v>
      </c>
      <c r="Q3894" s="9">
        <f t="shared" si="735"/>
        <v>7</v>
      </c>
      <c r="R3894" s="2">
        <f t="shared" si="738"/>
        <v>10</v>
      </c>
      <c r="S3894" t="str">
        <f t="shared" si="736"/>
        <v>02 Sunny (10%-30%)</v>
      </c>
      <c r="T3894" t="str">
        <f t="shared" si="739"/>
        <v>44862L8-9_L1CDM-MLB-CLSTA4486202 Sunny (10%-30%)</v>
      </c>
      <c r="U3894">
        <f>IF(COUNTIF(T$2:T3223,T3894)&gt;=1,0,1)</f>
        <v>1</v>
      </c>
      <c r="V3894" s="26" t="s">
        <v>751</v>
      </c>
      <c r="W3894" s="26">
        <f t="shared" si="740"/>
        <v>2022</v>
      </c>
      <c r="X3894" s="26">
        <f t="shared" si="741"/>
        <v>10</v>
      </c>
      <c r="Y3894" s="26">
        <f t="shared" si="742"/>
        <v>28</v>
      </c>
      <c r="Z3894" s="26" t="str">
        <f t="shared" si="743"/>
        <v>18</v>
      </c>
      <c r="AA3894" s="26" t="str">
        <f t="shared" si="744"/>
        <v>33</v>
      </c>
      <c r="AB3894" s="26" t="str">
        <f t="shared" si="745"/>
        <v>45</v>
      </c>
      <c r="AC3894" s="86" t="str">
        <f t="shared" si="737"/>
        <v>CLS_TA_2500X1254px_44m_L8-9_L1_20221028_10CC</v>
      </c>
      <c r="AD3894" s="41" t="s">
        <v>752</v>
      </c>
    </row>
    <row r="3895" spans="2:30" x14ac:dyDescent="0.25">
      <c r="B3895" t="s">
        <v>3876</v>
      </c>
      <c r="C3895" t="s">
        <v>3817</v>
      </c>
      <c r="D3895" s="7" t="s">
        <v>4267</v>
      </c>
      <c r="E3895" s="2" t="b">
        <v>1</v>
      </c>
      <c r="F3895" s="2" t="s">
        <v>3815</v>
      </c>
      <c r="G3895" t="s">
        <v>8</v>
      </c>
      <c r="H3895" t="s">
        <v>101</v>
      </c>
      <c r="I3895" s="57">
        <v>44861</v>
      </c>
      <c r="J3895" s="2">
        <v>36</v>
      </c>
      <c r="K3895" s="2" t="s">
        <v>4366</v>
      </c>
      <c r="L3895" s="9">
        <v>0.6</v>
      </c>
      <c r="M3895" t="s">
        <v>3869</v>
      </c>
      <c r="N3895" s="2" t="s">
        <v>85</v>
      </c>
      <c r="O3895" s="2" t="s">
        <v>4266</v>
      </c>
      <c r="P3895" s="2" t="str">
        <f>VLOOKUP(I3895,Period!A:B,2,FALSE)</f>
        <v>2022H2</v>
      </c>
      <c r="Q3895" s="9">
        <f t="shared" si="735"/>
        <v>0.6</v>
      </c>
      <c r="R3895" s="2">
        <f t="shared" si="738"/>
        <v>10</v>
      </c>
      <c r="S3895" t="str">
        <f t="shared" si="736"/>
        <v>02 Sunny (10%-30%)</v>
      </c>
      <c r="T3895" t="str">
        <f t="shared" si="739"/>
        <v>44861L8-9_L1CDM-MLB-CLSTA4486102 Sunny (10%-30%)</v>
      </c>
      <c r="U3895">
        <f>IF(COUNTIF(T$2:T3224,T3895)&gt;=1,0,1)</f>
        <v>1</v>
      </c>
      <c r="V3895" s="26" t="s">
        <v>751</v>
      </c>
      <c r="W3895" s="26">
        <f t="shared" si="740"/>
        <v>2022</v>
      </c>
      <c r="X3895" s="26">
        <f t="shared" si="741"/>
        <v>10</v>
      </c>
      <c r="Y3895" s="26">
        <f t="shared" si="742"/>
        <v>27</v>
      </c>
      <c r="Z3895" s="26" t="str">
        <f t="shared" si="743"/>
        <v>18</v>
      </c>
      <c r="AA3895" s="26" t="str">
        <f t="shared" si="744"/>
        <v>40</v>
      </c>
      <c r="AB3895" s="26" t="str">
        <f t="shared" si="745"/>
        <v>07</v>
      </c>
      <c r="AC3895" s="86" t="str">
        <f t="shared" si="737"/>
        <v>CLS_TA_2500X1254px_44m_L8-9_L1_20221027_10CC</v>
      </c>
      <c r="AD3895" s="41" t="s">
        <v>752</v>
      </c>
    </row>
    <row r="3896" spans="2:30" x14ac:dyDescent="0.25">
      <c r="B3896" t="s">
        <v>3876</v>
      </c>
      <c r="C3896" t="s">
        <v>3817</v>
      </c>
      <c r="D3896" s="7" t="s">
        <v>4267</v>
      </c>
      <c r="E3896" s="2" t="b">
        <v>1</v>
      </c>
      <c r="F3896" s="2" t="s">
        <v>3815</v>
      </c>
      <c r="G3896" t="s">
        <v>8</v>
      </c>
      <c r="H3896" t="s">
        <v>101</v>
      </c>
      <c r="I3896" s="57">
        <v>44860</v>
      </c>
      <c r="J3896" s="2">
        <v>36.299999999999997</v>
      </c>
      <c r="K3896" s="2" t="s">
        <v>4328</v>
      </c>
      <c r="L3896" s="9">
        <v>0.4</v>
      </c>
      <c r="M3896" t="s">
        <v>3869</v>
      </c>
      <c r="N3896" s="2" t="s">
        <v>85</v>
      </c>
      <c r="O3896" s="2" t="s">
        <v>4266</v>
      </c>
      <c r="P3896" s="2" t="str">
        <f>VLOOKUP(I3896,Period!A:B,2,FALSE)</f>
        <v>2022H2</v>
      </c>
      <c r="Q3896" s="9">
        <f t="shared" si="735"/>
        <v>1.1000000000000001</v>
      </c>
      <c r="R3896" s="2">
        <f t="shared" si="738"/>
        <v>10</v>
      </c>
      <c r="S3896" t="str">
        <f t="shared" si="736"/>
        <v>02 Sunny (10%-30%)</v>
      </c>
      <c r="T3896" t="str">
        <f t="shared" si="739"/>
        <v>44860L8-9_L1CDM-MLB-CLSTA4486002 Sunny (10%-30%)</v>
      </c>
      <c r="U3896">
        <f>IF(COUNTIF(T$2:T3225,T3896)&gt;=1,0,1)</f>
        <v>1</v>
      </c>
      <c r="V3896" s="26" t="s">
        <v>751</v>
      </c>
      <c r="W3896" s="26">
        <f t="shared" si="740"/>
        <v>2022</v>
      </c>
      <c r="X3896" s="26">
        <f t="shared" si="741"/>
        <v>10</v>
      </c>
      <c r="Y3896" s="26">
        <f t="shared" si="742"/>
        <v>26</v>
      </c>
      <c r="Z3896" s="26" t="str">
        <f t="shared" si="743"/>
        <v>18</v>
      </c>
      <c r="AA3896" s="26" t="str">
        <f t="shared" si="744"/>
        <v>46</v>
      </c>
      <c r="AB3896" s="26" t="str">
        <f t="shared" si="745"/>
        <v>07</v>
      </c>
      <c r="AC3896" s="86" t="str">
        <f t="shared" si="737"/>
        <v>CLS_TA_2500X1254px_44m_L8-9_L1_20221026_10CC</v>
      </c>
      <c r="AD3896" s="41" t="s">
        <v>752</v>
      </c>
    </row>
    <row r="3897" spans="2:30" x14ac:dyDescent="0.25">
      <c r="B3897" t="s">
        <v>3876</v>
      </c>
      <c r="C3897" t="s">
        <v>3817</v>
      </c>
      <c r="D3897" s="7" t="s">
        <v>4267</v>
      </c>
      <c r="E3897" s="2" t="b">
        <v>1</v>
      </c>
      <c r="F3897" s="2" t="s">
        <v>3815</v>
      </c>
      <c r="G3897" t="s">
        <v>8</v>
      </c>
      <c r="H3897" t="s">
        <v>101</v>
      </c>
      <c r="I3897" s="57">
        <v>44860</v>
      </c>
      <c r="J3897" s="2">
        <v>35.1</v>
      </c>
      <c r="K3897" s="2" t="s">
        <v>4329</v>
      </c>
      <c r="L3897" s="9">
        <v>1.8</v>
      </c>
      <c r="M3897" t="s">
        <v>3869</v>
      </c>
      <c r="N3897" s="2" t="s">
        <v>85</v>
      </c>
      <c r="O3897" s="2" t="s">
        <v>4266</v>
      </c>
      <c r="P3897" s="2" t="str">
        <f>VLOOKUP(I3897,Period!A:B,2,FALSE)</f>
        <v>2022H2</v>
      </c>
      <c r="Q3897" s="9">
        <f t="shared" si="735"/>
        <v>1.1000000000000001</v>
      </c>
      <c r="R3897" s="2">
        <f t="shared" si="738"/>
        <v>10</v>
      </c>
      <c r="S3897" t="str">
        <f t="shared" si="736"/>
        <v>02 Sunny (10%-30%)</v>
      </c>
      <c r="T3897" t="str">
        <f t="shared" si="739"/>
        <v>44860L8-9_L1CDM-MLB-CLSTA4486002 Sunny (10%-30%)</v>
      </c>
      <c r="U3897">
        <f>IF(COUNTIF(T$2:T3226,T3897)&gt;=1,0,1)</f>
        <v>1</v>
      </c>
      <c r="V3897" s="26" t="s">
        <v>751</v>
      </c>
      <c r="W3897" s="26">
        <f t="shared" si="740"/>
        <v>2022</v>
      </c>
      <c r="X3897" s="26">
        <f t="shared" si="741"/>
        <v>10</v>
      </c>
      <c r="Y3897" s="26">
        <f t="shared" si="742"/>
        <v>26</v>
      </c>
      <c r="Z3897" s="26" t="str">
        <f t="shared" si="743"/>
        <v>18</v>
      </c>
      <c r="AA3897" s="26" t="str">
        <f t="shared" si="744"/>
        <v>45</v>
      </c>
      <c r="AB3897" s="26" t="str">
        <f t="shared" si="745"/>
        <v>44</v>
      </c>
      <c r="AC3897" s="86" t="str">
        <f t="shared" si="737"/>
        <v>CLS_TA_2500X1254px_44m_L8-9_L1_20221026_10CC</v>
      </c>
      <c r="AD3897" s="41" t="s">
        <v>752</v>
      </c>
    </row>
    <row r="3898" spans="2:30" x14ac:dyDescent="0.25">
      <c r="B3898" t="s">
        <v>3876</v>
      </c>
      <c r="C3898" t="s">
        <v>3817</v>
      </c>
      <c r="D3898" s="7" t="s">
        <v>4267</v>
      </c>
      <c r="E3898" s="2" t="b">
        <v>1</v>
      </c>
      <c r="F3898" s="2" t="s">
        <v>3815</v>
      </c>
      <c r="G3898" t="s">
        <v>8</v>
      </c>
      <c r="H3898" t="s">
        <v>101</v>
      </c>
      <c r="I3898" s="57">
        <v>44854</v>
      </c>
      <c r="J3898" s="2">
        <v>38.299999999999997</v>
      </c>
      <c r="K3898" s="2" t="s">
        <v>4367</v>
      </c>
      <c r="L3898" s="9">
        <v>0.8</v>
      </c>
      <c r="M3898" t="s">
        <v>3869</v>
      </c>
      <c r="N3898" s="2" t="s">
        <v>85</v>
      </c>
      <c r="O3898" s="2" t="s">
        <v>4266</v>
      </c>
      <c r="P3898" s="2" t="str">
        <f>VLOOKUP(I3898,Period!A:B,2,FALSE)</f>
        <v>2022H2</v>
      </c>
      <c r="Q3898" s="9">
        <f t="shared" si="735"/>
        <v>0.8</v>
      </c>
      <c r="R3898" s="2">
        <f t="shared" si="738"/>
        <v>10</v>
      </c>
      <c r="S3898" t="str">
        <f t="shared" si="736"/>
        <v>02 Sunny (10%-30%)</v>
      </c>
      <c r="T3898" t="str">
        <f t="shared" si="739"/>
        <v>44854L8-9_L1CDM-MLB-CLSTA4485402 Sunny (10%-30%)</v>
      </c>
      <c r="U3898">
        <f>IF(COUNTIF(T$2:T3227,T3898)&gt;=1,0,1)</f>
        <v>1</v>
      </c>
      <c r="V3898" s="26" t="s">
        <v>751</v>
      </c>
      <c r="W3898" s="26">
        <f t="shared" si="740"/>
        <v>2022</v>
      </c>
      <c r="X3898" s="26">
        <f t="shared" si="741"/>
        <v>10</v>
      </c>
      <c r="Y3898" s="26">
        <f t="shared" si="742"/>
        <v>20</v>
      </c>
      <c r="Z3898" s="26" t="str">
        <f t="shared" si="743"/>
        <v>18</v>
      </c>
      <c r="AA3898" s="26" t="str">
        <f t="shared" si="744"/>
        <v>33</v>
      </c>
      <c r="AB3898" s="26" t="str">
        <f t="shared" si="745"/>
        <v>53</v>
      </c>
      <c r="AC3898" s="86" t="str">
        <f t="shared" si="737"/>
        <v>CLS_TA_2500X1254px_44m_L8-9_L1_20221020_10CC</v>
      </c>
      <c r="AD3898" s="41" t="s">
        <v>752</v>
      </c>
    </row>
    <row r="3899" spans="2:30" x14ac:dyDescent="0.25">
      <c r="B3899" t="s">
        <v>3876</v>
      </c>
      <c r="C3899" t="s">
        <v>3817</v>
      </c>
      <c r="D3899" s="7" t="s">
        <v>4267</v>
      </c>
      <c r="E3899" s="2" t="b">
        <v>1</v>
      </c>
      <c r="F3899" s="2" t="s">
        <v>3815</v>
      </c>
      <c r="G3899" t="s">
        <v>8</v>
      </c>
      <c r="H3899" t="s">
        <v>101</v>
      </c>
      <c r="I3899" s="61">
        <v>44853</v>
      </c>
      <c r="J3899" s="2">
        <v>38.6</v>
      </c>
      <c r="K3899" s="2" t="s">
        <v>4344</v>
      </c>
      <c r="L3899" s="9">
        <v>0.1</v>
      </c>
      <c r="M3899" t="s">
        <v>3869</v>
      </c>
      <c r="N3899" s="2" t="s">
        <v>85</v>
      </c>
      <c r="O3899" s="2" t="s">
        <v>4266</v>
      </c>
      <c r="P3899" s="2" t="str">
        <f>VLOOKUP(I3899,Period!A:B,2,FALSE)</f>
        <v>2022H2</v>
      </c>
      <c r="Q3899" s="9">
        <f t="shared" si="735"/>
        <v>0.1</v>
      </c>
      <c r="R3899" s="2">
        <f t="shared" si="738"/>
        <v>10</v>
      </c>
      <c r="S3899" t="str">
        <f t="shared" si="736"/>
        <v>02 Sunny (10%-30%)</v>
      </c>
      <c r="T3899" t="str">
        <f t="shared" si="739"/>
        <v>44853L8-9_L1CDM-MLB-CLSTA4485302 Sunny (10%-30%)</v>
      </c>
      <c r="U3899">
        <f>IF(COUNTIF(T$2:T3228,T3899)&gt;=1,0,1)</f>
        <v>1</v>
      </c>
      <c r="V3899" s="26" t="s">
        <v>751</v>
      </c>
      <c r="W3899" s="26">
        <f t="shared" si="740"/>
        <v>2022</v>
      </c>
      <c r="X3899" s="26">
        <f t="shared" si="741"/>
        <v>10</v>
      </c>
      <c r="Y3899" s="26">
        <f t="shared" si="742"/>
        <v>19</v>
      </c>
      <c r="Z3899" s="26" t="str">
        <f t="shared" si="743"/>
        <v>18</v>
      </c>
      <c r="AA3899" s="26" t="str">
        <f t="shared" si="744"/>
        <v>39</v>
      </c>
      <c r="AB3899" s="26" t="str">
        <f t="shared" si="745"/>
        <v>57</v>
      </c>
      <c r="AC3899" s="86" t="str">
        <f t="shared" si="737"/>
        <v>CLS_TA_2500X1254px_44m_L8-9_L1_20221019_10CC</v>
      </c>
      <c r="AD3899" s="41" t="s">
        <v>752</v>
      </c>
    </row>
    <row r="3900" spans="2:30" x14ac:dyDescent="0.25">
      <c r="B3900" t="s">
        <v>3876</v>
      </c>
      <c r="C3900" t="s">
        <v>3817</v>
      </c>
      <c r="D3900" s="7" t="s">
        <v>4267</v>
      </c>
      <c r="E3900" s="2" t="b">
        <v>1</v>
      </c>
      <c r="F3900" s="2" t="s">
        <v>3815</v>
      </c>
      <c r="G3900" t="s">
        <v>8</v>
      </c>
      <c r="H3900" t="s">
        <v>101</v>
      </c>
      <c r="I3900" s="61">
        <v>44852</v>
      </c>
      <c r="J3900" s="2">
        <v>38.9</v>
      </c>
      <c r="K3900" s="2" t="s">
        <v>4354</v>
      </c>
      <c r="L3900" s="9">
        <v>45.2</v>
      </c>
      <c r="M3900" t="s">
        <v>3869</v>
      </c>
      <c r="N3900" s="2" t="s">
        <v>85</v>
      </c>
      <c r="O3900" s="2" t="s">
        <v>4266</v>
      </c>
      <c r="P3900" s="2" t="str">
        <f>VLOOKUP(I3900,Period!A:B,2,FALSE)</f>
        <v>2022H2</v>
      </c>
      <c r="Q3900" s="9">
        <f t="shared" si="735"/>
        <v>37.1</v>
      </c>
      <c r="R3900" s="2">
        <f t="shared" si="738"/>
        <v>40</v>
      </c>
      <c r="S3900" t="str">
        <f t="shared" si="736"/>
        <v>03 Cloudy (40%-90%)</v>
      </c>
      <c r="T3900" t="str">
        <f t="shared" si="739"/>
        <v>44852L8-9_L1CDM-MLB-CLSTA4485203 Cloudy (40%-90%)</v>
      </c>
      <c r="U3900">
        <f>IF(COUNTIF(T$2:T3229,T3900)&gt;=1,0,1)</f>
        <v>1</v>
      </c>
      <c r="V3900" s="26" t="s">
        <v>751</v>
      </c>
      <c r="W3900" s="26">
        <f t="shared" si="740"/>
        <v>2022</v>
      </c>
      <c r="X3900" s="26">
        <f t="shared" si="741"/>
        <v>10</v>
      </c>
      <c r="Y3900" s="26">
        <f t="shared" si="742"/>
        <v>18</v>
      </c>
      <c r="Z3900" s="26" t="str">
        <f t="shared" si="743"/>
        <v>18</v>
      </c>
      <c r="AA3900" s="26" t="str">
        <f t="shared" si="744"/>
        <v>46</v>
      </c>
      <c r="AB3900" s="26" t="str">
        <f t="shared" si="745"/>
        <v>14</v>
      </c>
      <c r="AC3900" s="86" t="str">
        <f t="shared" si="737"/>
        <v>CLS_TA_2500X1254px_44m_L8-9_L1_20221018_40CC</v>
      </c>
      <c r="AD3900" s="41" t="s">
        <v>752</v>
      </c>
    </row>
    <row r="3901" spans="2:30" x14ac:dyDescent="0.25">
      <c r="B3901" t="s">
        <v>3876</v>
      </c>
      <c r="C3901" t="s">
        <v>3817</v>
      </c>
      <c r="D3901" s="7" t="s">
        <v>4267</v>
      </c>
      <c r="E3901" s="2" t="b">
        <v>1</v>
      </c>
      <c r="F3901" s="2" t="s">
        <v>3815</v>
      </c>
      <c r="G3901" t="s">
        <v>8</v>
      </c>
      <c r="H3901" t="s">
        <v>101</v>
      </c>
      <c r="I3901" s="61">
        <v>44852</v>
      </c>
      <c r="J3901" s="2">
        <v>37.700000000000003</v>
      </c>
      <c r="K3901" s="2" t="s">
        <v>4355</v>
      </c>
      <c r="L3901" s="9">
        <v>29</v>
      </c>
      <c r="M3901" t="s">
        <v>3869</v>
      </c>
      <c r="N3901" s="2" t="s">
        <v>85</v>
      </c>
      <c r="O3901" s="2" t="s">
        <v>4266</v>
      </c>
      <c r="P3901" s="2" t="str">
        <f>VLOOKUP(I3901,Period!A:B,2,FALSE)</f>
        <v>2022H2</v>
      </c>
      <c r="Q3901" s="9">
        <f t="shared" si="735"/>
        <v>37.1</v>
      </c>
      <c r="R3901" s="2">
        <f t="shared" si="738"/>
        <v>40</v>
      </c>
      <c r="S3901" t="str">
        <f t="shared" si="736"/>
        <v>03 Cloudy (40%-90%)</v>
      </c>
      <c r="T3901" t="str">
        <f t="shared" si="739"/>
        <v>44852L8-9_L1CDM-MLB-CLSTA4485203 Cloudy (40%-90%)</v>
      </c>
      <c r="U3901">
        <f>IF(COUNTIF(T$2:T3230,T3901)&gt;=1,0,1)</f>
        <v>1</v>
      </c>
      <c r="V3901" s="26" t="s">
        <v>751</v>
      </c>
      <c r="W3901" s="26">
        <f t="shared" si="740"/>
        <v>2022</v>
      </c>
      <c r="X3901" s="26">
        <f t="shared" si="741"/>
        <v>10</v>
      </c>
      <c r="Y3901" s="26">
        <f t="shared" si="742"/>
        <v>18</v>
      </c>
      <c r="Z3901" s="26" t="str">
        <f t="shared" si="743"/>
        <v>18</v>
      </c>
      <c r="AA3901" s="26" t="str">
        <f t="shared" si="744"/>
        <v>45</v>
      </c>
      <c r="AB3901" s="26" t="str">
        <f t="shared" si="745"/>
        <v>50</v>
      </c>
      <c r="AC3901" s="86" t="str">
        <f t="shared" si="737"/>
        <v>CLS_TA_2500X1254px_44m_L8-9_L1_20221018_40CC</v>
      </c>
      <c r="AD3901" s="41" t="s">
        <v>752</v>
      </c>
    </row>
    <row r="3902" spans="2:30" x14ac:dyDescent="0.25">
      <c r="B3902" t="s">
        <v>3876</v>
      </c>
      <c r="C3902" t="s">
        <v>3817</v>
      </c>
      <c r="D3902" s="7" t="s">
        <v>4267</v>
      </c>
      <c r="E3902" s="2" t="b">
        <v>1</v>
      </c>
      <c r="F3902" s="2" t="s">
        <v>3815</v>
      </c>
      <c r="G3902" t="s">
        <v>8</v>
      </c>
      <c r="H3902" t="s">
        <v>101</v>
      </c>
      <c r="I3902" s="61">
        <v>44846</v>
      </c>
      <c r="J3902" s="2">
        <v>41</v>
      </c>
      <c r="K3902" s="2" t="s">
        <v>4326</v>
      </c>
      <c r="L3902" s="9">
        <v>0.2</v>
      </c>
      <c r="M3902" t="s">
        <v>3869</v>
      </c>
      <c r="N3902" s="2" t="s">
        <v>85</v>
      </c>
      <c r="O3902" s="2" t="s">
        <v>4266</v>
      </c>
      <c r="P3902" s="2" t="str">
        <f>VLOOKUP(I3902,Period!A:B,2,FALSE)</f>
        <v>2022H2</v>
      </c>
      <c r="Q3902" s="9">
        <f t="shared" si="735"/>
        <v>0.2</v>
      </c>
      <c r="R3902" s="2">
        <f t="shared" si="738"/>
        <v>10</v>
      </c>
      <c r="S3902" t="str">
        <f t="shared" si="736"/>
        <v>02 Sunny (10%-30%)</v>
      </c>
      <c r="T3902" t="str">
        <f t="shared" si="739"/>
        <v>44846L8-9_L1CDM-MLB-CLSTA4484602 Sunny (10%-30%)</v>
      </c>
      <c r="U3902">
        <f>IF(COUNTIF(T$2:T3231,T3902)&gt;=1,0,1)</f>
        <v>1</v>
      </c>
      <c r="V3902" s="26" t="s">
        <v>751</v>
      </c>
      <c r="W3902" s="26">
        <f t="shared" si="740"/>
        <v>2022</v>
      </c>
      <c r="X3902" s="26">
        <f t="shared" si="741"/>
        <v>10</v>
      </c>
      <c r="Y3902" s="26">
        <f t="shared" si="742"/>
        <v>12</v>
      </c>
      <c r="Z3902" s="26" t="str">
        <f t="shared" si="743"/>
        <v>18</v>
      </c>
      <c r="AA3902" s="26" t="str">
        <f t="shared" si="744"/>
        <v>33</v>
      </c>
      <c r="AB3902" s="26" t="str">
        <f t="shared" si="745"/>
        <v>44</v>
      </c>
      <c r="AC3902" s="86" t="str">
        <f t="shared" si="737"/>
        <v>CLS_TA_2500X1254px_44m_L8-9_L1_20221012_10CC</v>
      </c>
      <c r="AD3902" s="41" t="s">
        <v>752</v>
      </c>
    </row>
    <row r="3903" spans="2:30" x14ac:dyDescent="0.25">
      <c r="B3903" t="s">
        <v>3876</v>
      </c>
      <c r="C3903" t="s">
        <v>3817</v>
      </c>
      <c r="D3903" s="7" t="s">
        <v>4267</v>
      </c>
      <c r="E3903" s="2" t="b">
        <v>1</v>
      </c>
      <c r="F3903" s="2" t="s">
        <v>3815</v>
      </c>
      <c r="G3903" t="s">
        <v>8</v>
      </c>
      <c r="H3903" t="s">
        <v>101</v>
      </c>
      <c r="I3903" s="53">
        <v>44845</v>
      </c>
      <c r="J3903" s="2">
        <v>41.3</v>
      </c>
      <c r="K3903" s="2" t="s">
        <v>4368</v>
      </c>
      <c r="L3903" s="9">
        <v>0.2</v>
      </c>
      <c r="M3903" t="s">
        <v>3869</v>
      </c>
      <c r="N3903" s="2" t="s">
        <v>85</v>
      </c>
      <c r="O3903" s="2" t="s">
        <v>4266</v>
      </c>
      <c r="P3903" s="2" t="str">
        <f>VLOOKUP(I3903,Period!A:B,2,FALSE)</f>
        <v>2022H2</v>
      </c>
      <c r="Q3903" s="9">
        <f t="shared" si="735"/>
        <v>0.2</v>
      </c>
      <c r="R3903" s="2">
        <f t="shared" si="738"/>
        <v>10</v>
      </c>
      <c r="S3903" t="str">
        <f t="shared" si="736"/>
        <v>02 Sunny (10%-30%)</v>
      </c>
      <c r="T3903" t="str">
        <f t="shared" si="739"/>
        <v>44845L8-9_L1CDM-MLB-CLSTA4484502 Sunny (10%-30%)</v>
      </c>
      <c r="U3903">
        <f>IF(COUNTIF(T$2:T3232,T3903)&gt;=1,0,1)</f>
        <v>1</v>
      </c>
      <c r="V3903" s="26" t="s">
        <v>751</v>
      </c>
      <c r="W3903" s="26">
        <f t="shared" si="740"/>
        <v>2022</v>
      </c>
      <c r="X3903" s="26">
        <f t="shared" si="741"/>
        <v>10</v>
      </c>
      <c r="Y3903" s="26">
        <f t="shared" si="742"/>
        <v>11</v>
      </c>
      <c r="Z3903" s="26" t="str">
        <f t="shared" si="743"/>
        <v>18</v>
      </c>
      <c r="AA3903" s="26" t="str">
        <f t="shared" si="744"/>
        <v>40</v>
      </c>
      <c r="AB3903" s="26" t="str">
        <f t="shared" si="745"/>
        <v>01</v>
      </c>
      <c r="AC3903" s="86" t="str">
        <f t="shared" si="737"/>
        <v>CLS_TA_2500X1254px_44m_L8-9_L1_20221011_10CC</v>
      </c>
      <c r="AD3903" s="41" t="s">
        <v>752</v>
      </c>
    </row>
    <row r="3904" spans="2:30" x14ac:dyDescent="0.25">
      <c r="B3904" t="s">
        <v>3876</v>
      </c>
      <c r="C3904" t="s">
        <v>3817</v>
      </c>
      <c r="D3904" s="7" t="s">
        <v>4267</v>
      </c>
      <c r="E3904" s="2" t="b">
        <v>1</v>
      </c>
      <c r="F3904" s="2" t="s">
        <v>3815</v>
      </c>
      <c r="G3904" t="s">
        <v>8</v>
      </c>
      <c r="H3904" t="s">
        <v>101</v>
      </c>
      <c r="I3904" s="53">
        <v>44844</v>
      </c>
      <c r="J3904" s="2">
        <v>41.6</v>
      </c>
      <c r="K3904" s="2" t="s">
        <v>4341</v>
      </c>
      <c r="L3904" s="9">
        <v>1.1000000000000001</v>
      </c>
      <c r="M3904" t="s">
        <v>3869</v>
      </c>
      <c r="N3904" s="2" t="s">
        <v>85</v>
      </c>
      <c r="O3904" s="2" t="s">
        <v>4266</v>
      </c>
      <c r="P3904" s="2" t="str">
        <f>VLOOKUP(I3904,Period!A:B,2,FALSE)</f>
        <v>2022H2</v>
      </c>
      <c r="Q3904" s="9">
        <f t="shared" si="735"/>
        <v>0.70000000000000007</v>
      </c>
      <c r="R3904" s="2">
        <f t="shared" si="738"/>
        <v>10</v>
      </c>
      <c r="S3904" t="str">
        <f t="shared" si="736"/>
        <v>02 Sunny (10%-30%)</v>
      </c>
      <c r="T3904" t="str">
        <f t="shared" si="739"/>
        <v>44844L8-9_L1CDM-MLB-CLSTA4484402 Sunny (10%-30%)</v>
      </c>
      <c r="U3904">
        <f>IF(COUNTIF(T$2:T3233,T3904)&gt;=1,0,1)</f>
        <v>1</v>
      </c>
      <c r="V3904" s="26" t="s">
        <v>751</v>
      </c>
      <c r="W3904" s="26">
        <f t="shared" si="740"/>
        <v>2022</v>
      </c>
      <c r="X3904" s="26">
        <f t="shared" si="741"/>
        <v>10</v>
      </c>
      <c r="Y3904" s="26">
        <f t="shared" si="742"/>
        <v>10</v>
      </c>
      <c r="Z3904" s="26" t="str">
        <f t="shared" si="743"/>
        <v>18</v>
      </c>
      <c r="AA3904" s="26" t="str">
        <f t="shared" si="744"/>
        <v>46</v>
      </c>
      <c r="AB3904" s="26" t="str">
        <f t="shared" si="745"/>
        <v>04</v>
      </c>
      <c r="AC3904" s="86" t="str">
        <f t="shared" si="737"/>
        <v>CLS_TA_2500X1254px_44m_L8-9_L1_20221010_10CC</v>
      </c>
      <c r="AD3904" s="41" t="s">
        <v>752</v>
      </c>
    </row>
    <row r="3905" spans="2:30" x14ac:dyDescent="0.25">
      <c r="B3905" t="s">
        <v>3876</v>
      </c>
      <c r="C3905" t="s">
        <v>3817</v>
      </c>
      <c r="D3905" s="7" t="s">
        <v>4267</v>
      </c>
      <c r="E3905" s="2" t="b">
        <v>1</v>
      </c>
      <c r="F3905" s="2" t="s">
        <v>3815</v>
      </c>
      <c r="G3905" t="s">
        <v>8</v>
      </c>
      <c r="H3905" t="s">
        <v>101</v>
      </c>
      <c r="I3905" s="53">
        <v>44844</v>
      </c>
      <c r="J3905" s="2">
        <v>40.4</v>
      </c>
      <c r="K3905" s="2" t="s">
        <v>4342</v>
      </c>
      <c r="L3905" s="9">
        <v>0.3</v>
      </c>
      <c r="M3905" t="s">
        <v>3869</v>
      </c>
      <c r="N3905" s="2" t="s">
        <v>85</v>
      </c>
      <c r="O3905" s="2" t="s">
        <v>4266</v>
      </c>
      <c r="P3905" s="2" t="str">
        <f>VLOOKUP(I3905,Period!A:B,2,FALSE)</f>
        <v>2022H2</v>
      </c>
      <c r="Q3905" s="9">
        <f t="shared" si="735"/>
        <v>0.70000000000000007</v>
      </c>
      <c r="R3905" s="2">
        <f t="shared" si="738"/>
        <v>10</v>
      </c>
      <c r="S3905" t="str">
        <f t="shared" si="736"/>
        <v>02 Sunny (10%-30%)</v>
      </c>
      <c r="T3905" t="str">
        <f t="shared" si="739"/>
        <v>44844L8-9_L1CDM-MLB-CLSTA4484402 Sunny (10%-30%)</v>
      </c>
      <c r="U3905">
        <f>IF(COUNTIF(T$2:T3234,T3905)&gt;=1,0,1)</f>
        <v>1</v>
      </c>
      <c r="V3905" s="26" t="s">
        <v>751</v>
      </c>
      <c r="W3905" s="26">
        <f t="shared" si="740"/>
        <v>2022</v>
      </c>
      <c r="X3905" s="26">
        <f t="shared" si="741"/>
        <v>10</v>
      </c>
      <c r="Y3905" s="26">
        <f t="shared" si="742"/>
        <v>10</v>
      </c>
      <c r="Z3905" s="26" t="str">
        <f t="shared" si="743"/>
        <v>18</v>
      </c>
      <c r="AA3905" s="26" t="str">
        <f t="shared" si="744"/>
        <v>45</v>
      </c>
      <c r="AB3905" s="26" t="str">
        <f t="shared" si="745"/>
        <v>40</v>
      </c>
      <c r="AC3905" s="86" t="str">
        <f t="shared" si="737"/>
        <v>CLS_TA_2500X1254px_44m_L8-9_L1_20221010_10CC</v>
      </c>
      <c r="AD3905" s="41" t="s">
        <v>752</v>
      </c>
    </row>
    <row r="3906" spans="2:30" x14ac:dyDescent="0.25">
      <c r="B3906" t="s">
        <v>3876</v>
      </c>
      <c r="C3906" t="s">
        <v>3817</v>
      </c>
      <c r="D3906" s="7" t="s">
        <v>4267</v>
      </c>
      <c r="E3906" s="2" t="b">
        <v>1</v>
      </c>
      <c r="F3906" s="2" t="s">
        <v>3815</v>
      </c>
      <c r="G3906" t="s">
        <v>8</v>
      </c>
      <c r="H3906" t="s">
        <v>101</v>
      </c>
      <c r="I3906" s="53">
        <v>44838</v>
      </c>
      <c r="J3906" s="2">
        <v>43.7</v>
      </c>
      <c r="K3906" s="2" t="s">
        <v>4369</v>
      </c>
      <c r="L3906" s="9">
        <v>0.2</v>
      </c>
      <c r="M3906" t="s">
        <v>3869</v>
      </c>
      <c r="N3906" s="2" t="s">
        <v>85</v>
      </c>
      <c r="O3906" s="2" t="s">
        <v>4266</v>
      </c>
      <c r="P3906" s="2" t="str">
        <f>VLOOKUP(I3906,Period!A:B,2,FALSE)</f>
        <v>2022H2</v>
      </c>
      <c r="Q3906" s="9">
        <f t="shared" ref="Q3906:Q3969" si="746">AVERAGEIFS(L:L,I:I,I3906,H:H,H3906,C:C,C3906,B:B,B3906)</f>
        <v>0.2</v>
      </c>
      <c r="R3906" s="2">
        <f t="shared" si="738"/>
        <v>10</v>
      </c>
      <c r="S3906" t="str">
        <f t="shared" si="736"/>
        <v>02 Sunny (10%-30%)</v>
      </c>
      <c r="T3906" t="str">
        <f t="shared" si="739"/>
        <v>44838L8-9_L1CDM-MLB-CLSTA4483802 Sunny (10%-30%)</v>
      </c>
      <c r="U3906">
        <f>IF(COUNTIF(T$2:T3235,T3906)&gt;=1,0,1)</f>
        <v>1</v>
      </c>
      <c r="V3906" s="26" t="s">
        <v>751</v>
      </c>
      <c r="W3906" s="26">
        <f t="shared" si="740"/>
        <v>2022</v>
      </c>
      <c r="X3906" s="26">
        <f t="shared" si="741"/>
        <v>10</v>
      </c>
      <c r="Y3906" s="26" t="str">
        <f t="shared" si="742"/>
        <v>04</v>
      </c>
      <c r="Z3906" s="26" t="str">
        <f t="shared" si="743"/>
        <v>18</v>
      </c>
      <c r="AA3906" s="26" t="str">
        <f t="shared" si="744"/>
        <v>33</v>
      </c>
      <c r="AB3906" s="26" t="str">
        <f t="shared" si="745"/>
        <v>55</v>
      </c>
      <c r="AC3906" s="86" t="str">
        <f t="shared" si="737"/>
        <v>CLS_TA_2500X1254px_44m_L8-9_L1_20221004_10CC</v>
      </c>
      <c r="AD3906" s="41" t="s">
        <v>752</v>
      </c>
    </row>
    <row r="3907" spans="2:30" x14ac:dyDescent="0.25">
      <c r="B3907" t="s">
        <v>3876</v>
      </c>
      <c r="C3907" t="s">
        <v>3817</v>
      </c>
      <c r="D3907" s="7" t="s">
        <v>4267</v>
      </c>
      <c r="E3907" s="2" t="b">
        <v>1</v>
      </c>
      <c r="F3907" s="2" t="s">
        <v>3815</v>
      </c>
      <c r="G3907" t="s">
        <v>8</v>
      </c>
      <c r="H3907" t="s">
        <v>101</v>
      </c>
      <c r="I3907" s="57">
        <v>44837</v>
      </c>
      <c r="J3907" s="2">
        <v>44</v>
      </c>
      <c r="K3907" s="2" t="s">
        <v>4370</v>
      </c>
      <c r="L3907" s="9">
        <v>0</v>
      </c>
      <c r="M3907" t="s">
        <v>3869</v>
      </c>
      <c r="N3907" s="2" t="s">
        <v>85</v>
      </c>
      <c r="O3907" s="2" t="s">
        <v>4266</v>
      </c>
      <c r="P3907" s="2" t="str">
        <f>VLOOKUP(I3907,Period!A:B,2,FALSE)</f>
        <v>2022H2</v>
      </c>
      <c r="Q3907" s="9">
        <f t="shared" si="746"/>
        <v>0</v>
      </c>
      <c r="R3907" s="2">
        <f t="shared" si="738"/>
        <v>0</v>
      </c>
      <c r="S3907" t="str">
        <f t="shared" ref="S3907:S3970" si="747">IF(R3907=0,"01 Clear (0%)",IF(R3907&lt;=30,"02 Sunny (10%-30%)",IF(R3907&lt;=90,"03 Cloudy (40%-90%)","04 Overcast (100%)")))</f>
        <v>01 Clear (0%)</v>
      </c>
      <c r="T3907" t="str">
        <f t="shared" si="739"/>
        <v>44837L8-9_L1CDM-MLB-CLSTA4483701 Clear (0%)</v>
      </c>
      <c r="U3907">
        <f>IF(COUNTIF(T$2:T3236,T3907)&gt;=1,0,1)</f>
        <v>1</v>
      </c>
      <c r="V3907" s="26" t="s">
        <v>751</v>
      </c>
      <c r="W3907" s="26">
        <f t="shared" si="740"/>
        <v>2022</v>
      </c>
      <c r="X3907" s="26">
        <f t="shared" si="741"/>
        <v>10</v>
      </c>
      <c r="Y3907" s="26" t="str">
        <f t="shared" si="742"/>
        <v>03</v>
      </c>
      <c r="Z3907" s="26" t="str">
        <f t="shared" si="743"/>
        <v>18</v>
      </c>
      <c r="AA3907" s="26" t="str">
        <f t="shared" si="744"/>
        <v>39</v>
      </c>
      <c r="AB3907" s="26" t="str">
        <f t="shared" si="745"/>
        <v>51</v>
      </c>
      <c r="AC3907" s="86" t="str">
        <f t="shared" ref="AC3907:AC3970" si="748">CONCATENATE(RIGHT(C3907,3),"_",H3907,"_",M3907,"_",O3907,"_",B3907,"_",W3907,X3907,Y3907,"_",R3907,"CC")</f>
        <v>CLS_TA_2500X1254px_44m_L8-9_L1_20221003_0CC</v>
      </c>
      <c r="AD3907" s="41" t="s">
        <v>752</v>
      </c>
    </row>
    <row r="3908" spans="2:30" x14ac:dyDescent="0.25">
      <c r="B3908" t="s">
        <v>3876</v>
      </c>
      <c r="C3908" t="s">
        <v>3817</v>
      </c>
      <c r="D3908" s="7" t="s">
        <v>4267</v>
      </c>
      <c r="E3908" s="2" t="b">
        <v>1</v>
      </c>
      <c r="F3908" s="2" t="s">
        <v>3815</v>
      </c>
      <c r="G3908" t="s">
        <v>8</v>
      </c>
      <c r="H3908" t="s">
        <v>101</v>
      </c>
      <c r="I3908" s="57">
        <v>44836</v>
      </c>
      <c r="J3908" s="2">
        <v>44.4</v>
      </c>
      <c r="K3908" s="2" t="s">
        <v>4371</v>
      </c>
      <c r="L3908" s="9">
        <v>1.5</v>
      </c>
      <c r="M3908" t="s">
        <v>3869</v>
      </c>
      <c r="N3908" s="2" t="s">
        <v>85</v>
      </c>
      <c r="O3908" s="2" t="s">
        <v>4266</v>
      </c>
      <c r="P3908" s="2" t="str">
        <f>VLOOKUP(I3908,Period!A:B,2,FALSE)</f>
        <v>2022H2</v>
      </c>
      <c r="Q3908" s="9">
        <f t="shared" si="746"/>
        <v>0.75</v>
      </c>
      <c r="R3908" s="2">
        <f t="shared" si="738"/>
        <v>10</v>
      </c>
      <c r="S3908" t="str">
        <f t="shared" si="747"/>
        <v>02 Sunny (10%-30%)</v>
      </c>
      <c r="T3908" t="str">
        <f t="shared" si="739"/>
        <v>44836L8-9_L1CDM-MLB-CLSTA4483602 Sunny (10%-30%)</v>
      </c>
      <c r="U3908">
        <f>IF(COUNTIF(T$2:T3237,T3908)&gt;=1,0,1)</f>
        <v>1</v>
      </c>
      <c r="V3908" s="26" t="s">
        <v>751</v>
      </c>
      <c r="W3908" s="26">
        <f t="shared" si="740"/>
        <v>2022</v>
      </c>
      <c r="X3908" s="26">
        <f t="shared" si="741"/>
        <v>10</v>
      </c>
      <c r="Y3908" s="26" t="str">
        <f t="shared" si="742"/>
        <v>02</v>
      </c>
      <c r="Z3908" s="26" t="str">
        <f t="shared" si="743"/>
        <v>18</v>
      </c>
      <c r="AA3908" s="26" t="str">
        <f t="shared" si="744"/>
        <v>46</v>
      </c>
      <c r="AB3908" s="26" t="str">
        <f t="shared" si="745"/>
        <v>18</v>
      </c>
      <c r="AC3908" s="86" t="str">
        <f t="shared" si="748"/>
        <v>CLS_TA_2500X1254px_44m_L8-9_L1_20221002_10CC</v>
      </c>
      <c r="AD3908" s="41" t="s">
        <v>752</v>
      </c>
    </row>
    <row r="3909" spans="2:30" x14ac:dyDescent="0.25">
      <c r="B3909" t="s">
        <v>3876</v>
      </c>
      <c r="C3909" t="s">
        <v>3817</v>
      </c>
      <c r="D3909" s="7" t="s">
        <v>4267</v>
      </c>
      <c r="E3909" s="2" t="b">
        <v>1</v>
      </c>
      <c r="F3909" s="2" t="s">
        <v>3815</v>
      </c>
      <c r="G3909" t="s">
        <v>8</v>
      </c>
      <c r="H3909" t="s">
        <v>101</v>
      </c>
      <c r="I3909" s="57">
        <v>44836</v>
      </c>
      <c r="J3909" s="2">
        <v>43.2</v>
      </c>
      <c r="K3909" s="2" t="s">
        <v>4372</v>
      </c>
      <c r="L3909" s="9">
        <v>0</v>
      </c>
      <c r="M3909" t="s">
        <v>3869</v>
      </c>
      <c r="N3909" s="2" t="s">
        <v>85</v>
      </c>
      <c r="O3909" s="2" t="s">
        <v>4266</v>
      </c>
      <c r="P3909" s="2" t="str">
        <f>VLOOKUP(I3909,Period!A:B,2,FALSE)</f>
        <v>2022H2</v>
      </c>
      <c r="Q3909" s="9">
        <f t="shared" si="746"/>
        <v>0.75</v>
      </c>
      <c r="R3909" s="2">
        <f t="shared" si="738"/>
        <v>10</v>
      </c>
      <c r="S3909" t="str">
        <f t="shared" si="747"/>
        <v>02 Sunny (10%-30%)</v>
      </c>
      <c r="T3909" t="str">
        <f t="shared" si="739"/>
        <v>44836L8-9_L1CDM-MLB-CLSTA4483602 Sunny (10%-30%)</v>
      </c>
      <c r="U3909">
        <f>IF(COUNTIF(T$2:T3238,T3909)&gt;=1,0,1)</f>
        <v>1</v>
      </c>
      <c r="V3909" s="26" t="s">
        <v>751</v>
      </c>
      <c r="W3909" s="26">
        <f t="shared" si="740"/>
        <v>2022</v>
      </c>
      <c r="X3909" s="26">
        <f t="shared" si="741"/>
        <v>10</v>
      </c>
      <c r="Y3909" s="26" t="str">
        <f t="shared" si="742"/>
        <v>02</v>
      </c>
      <c r="Z3909" s="26" t="str">
        <f t="shared" si="743"/>
        <v>18</v>
      </c>
      <c r="AA3909" s="26" t="str">
        <f t="shared" si="744"/>
        <v>45</v>
      </c>
      <c r="AB3909" s="26" t="str">
        <f t="shared" si="745"/>
        <v>54</v>
      </c>
      <c r="AC3909" s="86" t="str">
        <f t="shared" si="748"/>
        <v>CLS_TA_2500X1254px_44m_L8-9_L1_20221002_10CC</v>
      </c>
      <c r="AD3909" s="41" t="s">
        <v>752</v>
      </c>
    </row>
    <row r="3910" spans="2:30" x14ac:dyDescent="0.25">
      <c r="B3910" t="s">
        <v>3876</v>
      </c>
      <c r="C3910" t="s">
        <v>3817</v>
      </c>
      <c r="D3910" s="7" t="s">
        <v>4267</v>
      </c>
      <c r="E3910" s="2" t="b">
        <v>1</v>
      </c>
      <c r="F3910" s="2" t="s">
        <v>3815</v>
      </c>
      <c r="G3910" t="s">
        <v>8</v>
      </c>
      <c r="H3910" t="s">
        <v>101</v>
      </c>
      <c r="I3910" s="57">
        <v>44830</v>
      </c>
      <c r="J3910" s="2">
        <v>46.4</v>
      </c>
      <c r="K3910" s="2" t="s">
        <v>4336</v>
      </c>
      <c r="L3910" s="9">
        <v>5.6</v>
      </c>
      <c r="M3910" t="s">
        <v>3869</v>
      </c>
      <c r="N3910" s="2" t="s">
        <v>85</v>
      </c>
      <c r="O3910" s="2" t="s">
        <v>4266</v>
      </c>
      <c r="P3910" s="2" t="str">
        <f>VLOOKUP(I3910,Period!A:B,2,FALSE)</f>
        <v>2022H2</v>
      </c>
      <c r="Q3910" s="9">
        <f t="shared" si="746"/>
        <v>5.6</v>
      </c>
      <c r="R3910" s="2">
        <f t="shared" si="738"/>
        <v>10</v>
      </c>
      <c r="S3910" t="str">
        <f t="shared" si="747"/>
        <v>02 Sunny (10%-30%)</v>
      </c>
      <c r="T3910" t="str">
        <f t="shared" si="739"/>
        <v>44830L8-9_L1CDM-MLB-CLSTA4483002 Sunny (10%-30%)</v>
      </c>
      <c r="U3910">
        <f>IF(COUNTIF(T$2:T3239,T3910)&gt;=1,0,1)</f>
        <v>1</v>
      </c>
      <c r="V3910" s="26" t="s">
        <v>751</v>
      </c>
      <c r="W3910" s="26">
        <f t="shared" si="740"/>
        <v>2022</v>
      </c>
      <c r="X3910" s="26" t="str">
        <f t="shared" si="741"/>
        <v>09</v>
      </c>
      <c r="Y3910" s="26">
        <f t="shared" si="742"/>
        <v>26</v>
      </c>
      <c r="Z3910" s="26" t="str">
        <f t="shared" si="743"/>
        <v>18</v>
      </c>
      <c r="AA3910" s="26" t="str">
        <f t="shared" si="744"/>
        <v>33</v>
      </c>
      <c r="AB3910" s="26" t="str">
        <f t="shared" si="745"/>
        <v>40</v>
      </c>
      <c r="AC3910" s="86" t="str">
        <f t="shared" si="748"/>
        <v>CLS_TA_2500X1254px_44m_L8-9_L1_20220926_10CC</v>
      </c>
      <c r="AD3910" s="41" t="s">
        <v>752</v>
      </c>
    </row>
    <row r="3911" spans="2:30" x14ac:dyDescent="0.25">
      <c r="B3911" t="s">
        <v>3876</v>
      </c>
      <c r="C3911" t="s">
        <v>3817</v>
      </c>
      <c r="D3911" s="7" t="s">
        <v>4267</v>
      </c>
      <c r="E3911" s="2" t="b">
        <v>1</v>
      </c>
      <c r="F3911" s="2" t="s">
        <v>3815</v>
      </c>
      <c r="G3911" t="s">
        <v>8</v>
      </c>
      <c r="H3911" t="s">
        <v>101</v>
      </c>
      <c r="I3911" s="61">
        <v>44829</v>
      </c>
      <c r="J3911" s="2">
        <v>46.7</v>
      </c>
      <c r="K3911" s="2" t="s">
        <v>4373</v>
      </c>
      <c r="L3911" s="9">
        <v>0.1</v>
      </c>
      <c r="M3911" t="s">
        <v>3869</v>
      </c>
      <c r="N3911" s="2" t="s">
        <v>85</v>
      </c>
      <c r="O3911" s="2" t="s">
        <v>4266</v>
      </c>
      <c r="P3911" s="2" t="str">
        <f>VLOOKUP(I3911,Period!A:B,2,FALSE)</f>
        <v>2022H2</v>
      </c>
      <c r="Q3911" s="9">
        <f t="shared" si="746"/>
        <v>0.1</v>
      </c>
      <c r="R3911" s="2">
        <f t="shared" si="738"/>
        <v>10</v>
      </c>
      <c r="S3911" t="str">
        <f t="shared" si="747"/>
        <v>02 Sunny (10%-30%)</v>
      </c>
      <c r="T3911" t="str">
        <f t="shared" si="739"/>
        <v>44829L8-9_L1CDM-MLB-CLSTA4482902 Sunny (10%-30%)</v>
      </c>
      <c r="U3911">
        <f>IF(COUNTIF(T$2:T3240,T3911)&gt;=1,0,1)</f>
        <v>1</v>
      </c>
      <c r="V3911" s="26" t="s">
        <v>751</v>
      </c>
      <c r="W3911" s="26">
        <f t="shared" si="740"/>
        <v>2022</v>
      </c>
      <c r="X3911" s="26" t="str">
        <f t="shared" si="741"/>
        <v>09</v>
      </c>
      <c r="Y3911" s="26">
        <f t="shared" si="742"/>
        <v>25</v>
      </c>
      <c r="Z3911" s="26" t="str">
        <f t="shared" si="743"/>
        <v>18</v>
      </c>
      <c r="AA3911" s="26" t="str">
        <f t="shared" si="744"/>
        <v>40</v>
      </c>
      <c r="AB3911" s="26" t="str">
        <f t="shared" si="745"/>
        <v>09</v>
      </c>
      <c r="AC3911" s="86" t="str">
        <f t="shared" si="748"/>
        <v>CLS_TA_2500X1254px_44m_L8-9_L1_20220925_10CC</v>
      </c>
      <c r="AD3911" s="41" t="s">
        <v>752</v>
      </c>
    </row>
    <row r="3912" spans="2:30" x14ac:dyDescent="0.25">
      <c r="B3912" t="s">
        <v>3876</v>
      </c>
      <c r="C3912" t="s">
        <v>3817</v>
      </c>
      <c r="D3912" s="7" t="s">
        <v>4267</v>
      </c>
      <c r="E3912" s="2" t="b">
        <v>1</v>
      </c>
      <c r="F3912" s="2" t="s">
        <v>3815</v>
      </c>
      <c r="G3912" t="s">
        <v>8</v>
      </c>
      <c r="H3912" t="s">
        <v>101</v>
      </c>
      <c r="I3912" s="61">
        <v>44828</v>
      </c>
      <c r="J3912" s="2">
        <v>47</v>
      </c>
      <c r="K3912" s="2" t="s">
        <v>4338</v>
      </c>
      <c r="L3912" s="9">
        <v>0</v>
      </c>
      <c r="M3912" t="s">
        <v>3869</v>
      </c>
      <c r="N3912" s="2" t="s">
        <v>85</v>
      </c>
      <c r="O3912" s="2" t="s">
        <v>4266</v>
      </c>
      <c r="P3912" s="2" t="str">
        <f>VLOOKUP(I3912,Period!A:B,2,FALSE)</f>
        <v>2022H2</v>
      </c>
      <c r="Q3912" s="9">
        <f t="shared" si="746"/>
        <v>0</v>
      </c>
      <c r="R3912" s="2">
        <f t="shared" si="738"/>
        <v>0</v>
      </c>
      <c r="S3912" t="str">
        <f t="shared" si="747"/>
        <v>01 Clear (0%)</v>
      </c>
      <c r="T3912" t="str">
        <f t="shared" si="739"/>
        <v>44828L8-9_L1CDM-MLB-CLSTA4482801 Clear (0%)</v>
      </c>
      <c r="U3912">
        <f>IF(COUNTIF(T$2:T3241,T3912)&gt;=1,0,1)</f>
        <v>1</v>
      </c>
      <c r="V3912" s="26" t="s">
        <v>751</v>
      </c>
      <c r="W3912" s="26">
        <f t="shared" si="740"/>
        <v>2022</v>
      </c>
      <c r="X3912" s="26" t="str">
        <f t="shared" si="741"/>
        <v>09</v>
      </c>
      <c r="Y3912" s="26">
        <f t="shared" si="742"/>
        <v>24</v>
      </c>
      <c r="Z3912" s="26" t="str">
        <f t="shared" si="743"/>
        <v>18</v>
      </c>
      <c r="AA3912" s="26" t="str">
        <f t="shared" si="744"/>
        <v>46</v>
      </c>
      <c r="AB3912" s="26" t="str">
        <f t="shared" si="745"/>
        <v>01</v>
      </c>
      <c r="AC3912" s="86" t="str">
        <f t="shared" si="748"/>
        <v>CLS_TA_2500X1254px_44m_L8-9_L1_20220924_0CC</v>
      </c>
      <c r="AD3912" s="41" t="s">
        <v>752</v>
      </c>
    </row>
    <row r="3913" spans="2:30" x14ac:dyDescent="0.25">
      <c r="B3913" t="s">
        <v>3876</v>
      </c>
      <c r="C3913" t="s">
        <v>3817</v>
      </c>
      <c r="D3913" s="7" t="s">
        <v>4267</v>
      </c>
      <c r="E3913" s="2" t="b">
        <v>1</v>
      </c>
      <c r="F3913" s="2" t="s">
        <v>3815</v>
      </c>
      <c r="G3913" t="s">
        <v>8</v>
      </c>
      <c r="H3913" t="s">
        <v>101</v>
      </c>
      <c r="I3913" s="61">
        <v>44828</v>
      </c>
      <c r="J3913" s="2">
        <v>45.9</v>
      </c>
      <c r="K3913" s="2" t="s">
        <v>4339</v>
      </c>
      <c r="L3913" s="9">
        <v>0</v>
      </c>
      <c r="M3913" t="s">
        <v>3869</v>
      </c>
      <c r="N3913" s="2" t="s">
        <v>85</v>
      </c>
      <c r="O3913" s="2" t="s">
        <v>4266</v>
      </c>
      <c r="P3913" s="2" t="str">
        <f>VLOOKUP(I3913,Period!A:B,2,FALSE)</f>
        <v>2022H2</v>
      </c>
      <c r="Q3913" s="9">
        <f t="shared" si="746"/>
        <v>0</v>
      </c>
      <c r="R3913" s="2">
        <f t="shared" si="738"/>
        <v>0</v>
      </c>
      <c r="S3913" t="str">
        <f t="shared" si="747"/>
        <v>01 Clear (0%)</v>
      </c>
      <c r="T3913" t="str">
        <f t="shared" si="739"/>
        <v>44828L8-9_L1CDM-MLB-CLSTA4482801 Clear (0%)</v>
      </c>
      <c r="U3913">
        <f>IF(COUNTIF(T$2:T3242,T3913)&gt;=1,0,1)</f>
        <v>1</v>
      </c>
      <c r="V3913" s="26" t="s">
        <v>751</v>
      </c>
      <c r="W3913" s="26">
        <f t="shared" si="740"/>
        <v>2022</v>
      </c>
      <c r="X3913" s="26" t="str">
        <f t="shared" si="741"/>
        <v>09</v>
      </c>
      <c r="Y3913" s="26">
        <f t="shared" si="742"/>
        <v>24</v>
      </c>
      <c r="Z3913" s="26" t="str">
        <f t="shared" si="743"/>
        <v>18</v>
      </c>
      <c r="AA3913" s="26" t="str">
        <f t="shared" si="744"/>
        <v>45</v>
      </c>
      <c r="AB3913" s="26" t="str">
        <f t="shared" si="745"/>
        <v>37</v>
      </c>
      <c r="AC3913" s="86" t="str">
        <f t="shared" si="748"/>
        <v>CLS_TA_2500X1254px_44m_L8-9_L1_20220924_0CC</v>
      </c>
      <c r="AD3913" s="41" t="s">
        <v>752</v>
      </c>
    </row>
    <row r="3914" spans="2:30" x14ac:dyDescent="0.25">
      <c r="B3914" t="s">
        <v>3876</v>
      </c>
      <c r="C3914" t="s">
        <v>3817</v>
      </c>
      <c r="D3914" s="7" t="s">
        <v>4267</v>
      </c>
      <c r="E3914" s="2" t="b">
        <v>1</v>
      </c>
      <c r="F3914" s="2" t="s">
        <v>3815</v>
      </c>
      <c r="G3914" t="s">
        <v>8</v>
      </c>
      <c r="H3914" t="s">
        <v>101</v>
      </c>
      <c r="I3914" s="61">
        <v>44822</v>
      </c>
      <c r="J3914" s="2">
        <v>49</v>
      </c>
      <c r="K3914" s="2" t="s">
        <v>4362</v>
      </c>
      <c r="L3914" s="9">
        <v>36</v>
      </c>
      <c r="M3914" t="s">
        <v>3869</v>
      </c>
      <c r="N3914" s="2" t="s">
        <v>85</v>
      </c>
      <c r="O3914" s="2" t="s">
        <v>4266</v>
      </c>
      <c r="P3914" s="2" t="str">
        <f>VLOOKUP(I3914,Period!A:B,2,FALSE)</f>
        <v>2022H2</v>
      </c>
      <c r="Q3914" s="9">
        <f t="shared" si="746"/>
        <v>36</v>
      </c>
      <c r="R3914" s="2">
        <f t="shared" si="738"/>
        <v>40</v>
      </c>
      <c r="S3914" t="str">
        <f t="shared" si="747"/>
        <v>03 Cloudy (40%-90%)</v>
      </c>
      <c r="T3914" t="str">
        <f t="shared" si="739"/>
        <v>44822L8-9_L1CDM-MLB-CLSTA4482203 Cloudy (40%-90%)</v>
      </c>
      <c r="U3914">
        <f>IF(COUNTIF(T$2:T3243,T3914)&gt;=1,0,1)</f>
        <v>1</v>
      </c>
      <c r="V3914" s="26" t="s">
        <v>751</v>
      </c>
      <c r="W3914" s="26">
        <f t="shared" si="740"/>
        <v>2022</v>
      </c>
      <c r="X3914" s="26" t="str">
        <f t="shared" si="741"/>
        <v>09</v>
      </c>
      <c r="Y3914" s="26">
        <f t="shared" si="742"/>
        <v>18</v>
      </c>
      <c r="Z3914" s="26" t="str">
        <f t="shared" si="743"/>
        <v>18</v>
      </c>
      <c r="AA3914" s="26" t="str">
        <f t="shared" si="744"/>
        <v>33</v>
      </c>
      <c r="AB3914" s="26" t="str">
        <f t="shared" si="745"/>
        <v>57</v>
      </c>
      <c r="AC3914" s="86" t="str">
        <f t="shared" si="748"/>
        <v>CLS_TA_2500X1254px_44m_L8-9_L1_20220918_40CC</v>
      </c>
      <c r="AD3914" s="41" t="s">
        <v>752</v>
      </c>
    </row>
    <row r="3915" spans="2:30" x14ac:dyDescent="0.25">
      <c r="B3915" t="s">
        <v>3876</v>
      </c>
      <c r="C3915" t="s">
        <v>3817</v>
      </c>
      <c r="D3915" s="7" t="s">
        <v>4267</v>
      </c>
      <c r="E3915" s="2" t="b">
        <v>1</v>
      </c>
      <c r="F3915" s="2" t="s">
        <v>3815</v>
      </c>
      <c r="G3915" t="s">
        <v>8</v>
      </c>
      <c r="H3915" t="s">
        <v>101</v>
      </c>
      <c r="I3915" s="53">
        <v>44821</v>
      </c>
      <c r="J3915" s="2">
        <v>49.3</v>
      </c>
      <c r="K3915" s="2" t="s">
        <v>4374</v>
      </c>
      <c r="L3915" s="9">
        <v>1.2</v>
      </c>
      <c r="M3915" t="s">
        <v>3869</v>
      </c>
      <c r="N3915" s="2" t="s">
        <v>85</v>
      </c>
      <c r="O3915" s="2" t="s">
        <v>4266</v>
      </c>
      <c r="P3915" s="2" t="str">
        <f>VLOOKUP(I3915,Period!A:B,2,FALSE)</f>
        <v>2022H2</v>
      </c>
      <c r="Q3915" s="9">
        <f t="shared" si="746"/>
        <v>1.2</v>
      </c>
      <c r="R3915" s="2">
        <f t="shared" si="738"/>
        <v>10</v>
      </c>
      <c r="S3915" t="str">
        <f t="shared" si="747"/>
        <v>02 Sunny (10%-30%)</v>
      </c>
      <c r="T3915" t="str">
        <f t="shared" si="739"/>
        <v>44821L8-9_L1CDM-MLB-CLSTA4482102 Sunny (10%-30%)</v>
      </c>
      <c r="U3915">
        <f>IF(COUNTIF(T$2:T3244,T3915)&gt;=1,0,1)</f>
        <v>1</v>
      </c>
      <c r="V3915" s="26" t="s">
        <v>751</v>
      </c>
      <c r="W3915" s="26">
        <f t="shared" si="740"/>
        <v>2022</v>
      </c>
      <c r="X3915" s="26" t="str">
        <f t="shared" si="741"/>
        <v>09</v>
      </c>
      <c r="Y3915" s="26">
        <f t="shared" si="742"/>
        <v>17</v>
      </c>
      <c r="Z3915" s="26" t="str">
        <f t="shared" si="743"/>
        <v>18</v>
      </c>
      <c r="AA3915" s="26" t="str">
        <f t="shared" si="744"/>
        <v>39</v>
      </c>
      <c r="AB3915" s="26" t="str">
        <f t="shared" si="745"/>
        <v>48</v>
      </c>
      <c r="AC3915" s="86" t="str">
        <f t="shared" si="748"/>
        <v>CLS_TA_2500X1254px_44m_L8-9_L1_20220917_10CC</v>
      </c>
      <c r="AD3915" s="41" t="s">
        <v>752</v>
      </c>
    </row>
    <row r="3916" spans="2:30" x14ac:dyDescent="0.25">
      <c r="B3916" t="s">
        <v>3876</v>
      </c>
      <c r="C3916" t="s">
        <v>3817</v>
      </c>
      <c r="D3916" s="7" t="s">
        <v>4267</v>
      </c>
      <c r="E3916" s="2" t="b">
        <v>1</v>
      </c>
      <c r="F3916" s="2" t="s">
        <v>3815</v>
      </c>
      <c r="G3916" t="s">
        <v>8</v>
      </c>
      <c r="H3916" t="s">
        <v>101</v>
      </c>
      <c r="I3916" s="53">
        <v>44820</v>
      </c>
      <c r="J3916" s="2">
        <v>49.7</v>
      </c>
      <c r="K3916" s="2" t="s">
        <v>4364</v>
      </c>
      <c r="L3916" s="9">
        <v>5.4</v>
      </c>
      <c r="M3916" t="s">
        <v>3869</v>
      </c>
      <c r="N3916" s="2" t="s">
        <v>85</v>
      </c>
      <c r="O3916" s="2" t="s">
        <v>4266</v>
      </c>
      <c r="P3916" s="2" t="str">
        <f>VLOOKUP(I3916,Period!A:B,2,FALSE)</f>
        <v>2022H2</v>
      </c>
      <c r="Q3916" s="9">
        <f t="shared" si="746"/>
        <v>2.85</v>
      </c>
      <c r="R3916" s="2">
        <f t="shared" si="738"/>
        <v>10</v>
      </c>
      <c r="S3916" t="str">
        <f t="shared" si="747"/>
        <v>02 Sunny (10%-30%)</v>
      </c>
      <c r="T3916" t="str">
        <f t="shared" si="739"/>
        <v>44820L8-9_L1CDM-MLB-CLSTA4482002 Sunny (10%-30%)</v>
      </c>
      <c r="U3916">
        <f>IF(COUNTIF(T$2:T3245,T3916)&gt;=1,0,1)</f>
        <v>1</v>
      </c>
      <c r="V3916" s="26" t="s">
        <v>751</v>
      </c>
      <c r="W3916" s="26">
        <f t="shared" si="740"/>
        <v>2022</v>
      </c>
      <c r="X3916" s="26" t="str">
        <f t="shared" si="741"/>
        <v>09</v>
      </c>
      <c r="Y3916" s="26">
        <f t="shared" si="742"/>
        <v>16</v>
      </c>
      <c r="Z3916" s="26" t="str">
        <f t="shared" si="743"/>
        <v>18</v>
      </c>
      <c r="AA3916" s="26" t="str">
        <f t="shared" si="744"/>
        <v>46</v>
      </c>
      <c r="AB3916" s="26" t="str">
        <f t="shared" si="745"/>
        <v>19</v>
      </c>
      <c r="AC3916" s="86" t="str">
        <f t="shared" si="748"/>
        <v>CLS_TA_2500X1254px_44m_L8-9_L1_20220916_10CC</v>
      </c>
      <c r="AD3916" s="41" t="s">
        <v>752</v>
      </c>
    </row>
    <row r="3917" spans="2:30" x14ac:dyDescent="0.25">
      <c r="B3917" t="s">
        <v>3876</v>
      </c>
      <c r="C3917" t="s">
        <v>3817</v>
      </c>
      <c r="D3917" s="7" t="s">
        <v>4267</v>
      </c>
      <c r="E3917" s="2" t="b">
        <v>1</v>
      </c>
      <c r="F3917" s="2" t="s">
        <v>3815</v>
      </c>
      <c r="G3917" t="s">
        <v>8</v>
      </c>
      <c r="H3917" t="s">
        <v>101</v>
      </c>
      <c r="I3917" s="53">
        <v>44820</v>
      </c>
      <c r="J3917" s="2">
        <v>48.6</v>
      </c>
      <c r="K3917" s="2" t="s">
        <v>4321</v>
      </c>
      <c r="L3917" s="9">
        <v>0.3</v>
      </c>
      <c r="M3917" t="s">
        <v>3869</v>
      </c>
      <c r="N3917" s="2" t="s">
        <v>85</v>
      </c>
      <c r="O3917" s="2" t="s">
        <v>4266</v>
      </c>
      <c r="P3917" s="2" t="str">
        <f>VLOOKUP(I3917,Period!A:B,2,FALSE)</f>
        <v>2022H2</v>
      </c>
      <c r="Q3917" s="9">
        <f t="shared" si="746"/>
        <v>2.85</v>
      </c>
      <c r="R3917" s="2">
        <f t="shared" si="738"/>
        <v>10</v>
      </c>
      <c r="S3917" t="str">
        <f t="shared" si="747"/>
        <v>02 Sunny (10%-30%)</v>
      </c>
      <c r="T3917" t="str">
        <f t="shared" si="739"/>
        <v>44820L8-9_L1CDM-MLB-CLSTA4482002 Sunny (10%-30%)</v>
      </c>
      <c r="U3917">
        <f>IF(COUNTIF(T$2:T3246,T3917)&gt;=1,0,1)</f>
        <v>1</v>
      </c>
      <c r="V3917" s="26" t="s">
        <v>751</v>
      </c>
      <c r="W3917" s="26">
        <f t="shared" si="740"/>
        <v>2022</v>
      </c>
      <c r="X3917" s="26" t="str">
        <f t="shared" si="741"/>
        <v>09</v>
      </c>
      <c r="Y3917" s="26">
        <f t="shared" si="742"/>
        <v>16</v>
      </c>
      <c r="Z3917" s="26" t="str">
        <f t="shared" si="743"/>
        <v>18</v>
      </c>
      <c r="AA3917" s="26" t="str">
        <f t="shared" si="744"/>
        <v>45</v>
      </c>
      <c r="AB3917" s="26" t="str">
        <f t="shared" si="745"/>
        <v>55</v>
      </c>
      <c r="AC3917" s="86" t="str">
        <f t="shared" si="748"/>
        <v>CLS_TA_2500X1254px_44m_L8-9_L1_20220916_10CC</v>
      </c>
      <c r="AD3917" s="41" t="s">
        <v>752</v>
      </c>
    </row>
    <row r="3918" spans="2:30" x14ac:dyDescent="0.25">
      <c r="B3918" t="s">
        <v>3876</v>
      </c>
      <c r="C3918" t="s">
        <v>3817</v>
      </c>
      <c r="D3918" s="7" t="s">
        <v>4267</v>
      </c>
      <c r="E3918" s="2" t="b">
        <v>1</v>
      </c>
      <c r="F3918" s="2" t="s">
        <v>3815</v>
      </c>
      <c r="G3918" t="s">
        <v>8</v>
      </c>
      <c r="H3918" t="s">
        <v>101</v>
      </c>
      <c r="I3918" s="53">
        <v>44814</v>
      </c>
      <c r="J3918" s="2">
        <v>51.6</v>
      </c>
      <c r="K3918" s="2" t="s">
        <v>4375</v>
      </c>
      <c r="L3918" s="9">
        <v>40.9</v>
      </c>
      <c r="M3918" t="s">
        <v>3869</v>
      </c>
      <c r="N3918" s="2" t="s">
        <v>85</v>
      </c>
      <c r="O3918" s="2" t="s">
        <v>4266</v>
      </c>
      <c r="P3918" s="2" t="str">
        <f>VLOOKUP(I3918,Period!A:B,2,FALSE)</f>
        <v>2022H2</v>
      </c>
      <c r="Q3918" s="9">
        <f t="shared" si="746"/>
        <v>40.9</v>
      </c>
      <c r="R3918" s="2">
        <f t="shared" si="738"/>
        <v>50</v>
      </c>
      <c r="S3918" t="str">
        <f t="shared" si="747"/>
        <v>03 Cloudy (40%-90%)</v>
      </c>
      <c r="T3918" t="str">
        <f t="shared" si="739"/>
        <v>44814L8-9_L1CDM-MLB-CLSTA4481403 Cloudy (40%-90%)</v>
      </c>
      <c r="U3918">
        <f>IF(COUNTIF(T$2:T3247,T3918)&gt;=1,0,1)</f>
        <v>1</v>
      </c>
      <c r="V3918" s="26" t="s">
        <v>751</v>
      </c>
      <c r="W3918" s="26">
        <f t="shared" si="740"/>
        <v>2022</v>
      </c>
      <c r="X3918" s="26" t="str">
        <f t="shared" si="741"/>
        <v>09</v>
      </c>
      <c r="Y3918" s="26">
        <f t="shared" si="742"/>
        <v>10</v>
      </c>
      <c r="Z3918" s="26" t="str">
        <f t="shared" si="743"/>
        <v>18</v>
      </c>
      <c r="AA3918" s="26" t="str">
        <f t="shared" si="744"/>
        <v>33</v>
      </c>
      <c r="AB3918" s="26" t="str">
        <f t="shared" si="745"/>
        <v>33</v>
      </c>
      <c r="AC3918" s="86" t="str">
        <f t="shared" si="748"/>
        <v>CLS_TA_2500X1254px_44m_L8-9_L1_20220910_50CC</v>
      </c>
      <c r="AD3918" s="41" t="s">
        <v>752</v>
      </c>
    </row>
    <row r="3919" spans="2:30" x14ac:dyDescent="0.25">
      <c r="B3919" t="s">
        <v>3876</v>
      </c>
      <c r="C3919" t="s">
        <v>3817</v>
      </c>
      <c r="D3919" s="7" t="s">
        <v>4267</v>
      </c>
      <c r="E3919" s="2" t="b">
        <v>1</v>
      </c>
      <c r="F3919" s="2" t="s">
        <v>3815</v>
      </c>
      <c r="G3919" t="s">
        <v>8</v>
      </c>
      <c r="H3919" t="s">
        <v>101</v>
      </c>
      <c r="I3919" s="57">
        <v>44813</v>
      </c>
      <c r="J3919" s="2">
        <v>51.9</v>
      </c>
      <c r="K3919" s="2" t="s">
        <v>4376</v>
      </c>
      <c r="L3919" s="9">
        <v>3</v>
      </c>
      <c r="M3919" t="s">
        <v>3869</v>
      </c>
      <c r="N3919" s="2" t="s">
        <v>85</v>
      </c>
      <c r="O3919" s="2" t="s">
        <v>4266</v>
      </c>
      <c r="P3919" s="2" t="str">
        <f>VLOOKUP(I3919,Period!A:B,2,FALSE)</f>
        <v>2022H2</v>
      </c>
      <c r="Q3919" s="9">
        <f t="shared" si="746"/>
        <v>3</v>
      </c>
      <c r="R3919" s="2">
        <f t="shared" si="738"/>
        <v>10</v>
      </c>
      <c r="S3919" t="str">
        <f t="shared" si="747"/>
        <v>02 Sunny (10%-30%)</v>
      </c>
      <c r="T3919" t="str">
        <f t="shared" si="739"/>
        <v>44813L8-9_L1CDM-MLB-CLSTA4481302 Sunny (10%-30%)</v>
      </c>
      <c r="U3919">
        <f>IF(COUNTIF(T$2:T3248,T3919)&gt;=1,0,1)</f>
        <v>1</v>
      </c>
      <c r="V3919" s="26" t="s">
        <v>751</v>
      </c>
      <c r="W3919" s="26">
        <f t="shared" si="740"/>
        <v>2022</v>
      </c>
      <c r="X3919" s="26" t="str">
        <f t="shared" si="741"/>
        <v>09</v>
      </c>
      <c r="Y3919" s="26" t="str">
        <f t="shared" si="742"/>
        <v>09</v>
      </c>
      <c r="Z3919" s="26" t="str">
        <f t="shared" si="743"/>
        <v>18</v>
      </c>
      <c r="AA3919" s="26" t="str">
        <f t="shared" si="744"/>
        <v>40</v>
      </c>
      <c r="AB3919" s="26" t="str">
        <f t="shared" si="745"/>
        <v>05</v>
      </c>
      <c r="AC3919" s="86" t="str">
        <f t="shared" si="748"/>
        <v>CLS_TA_2500X1254px_44m_L8-9_L1_20220909_10CC</v>
      </c>
      <c r="AD3919" s="41" t="s">
        <v>752</v>
      </c>
    </row>
    <row r="3920" spans="2:30" x14ac:dyDescent="0.25">
      <c r="B3920" t="s">
        <v>3876</v>
      </c>
      <c r="C3920" t="s">
        <v>3817</v>
      </c>
      <c r="D3920" s="7" t="s">
        <v>4267</v>
      </c>
      <c r="E3920" s="2" t="b">
        <v>1</v>
      </c>
      <c r="F3920" s="2" t="s">
        <v>3815</v>
      </c>
      <c r="G3920" t="s">
        <v>8</v>
      </c>
      <c r="H3920" t="s">
        <v>101</v>
      </c>
      <c r="I3920" s="57">
        <v>44812</v>
      </c>
      <c r="J3920" s="2">
        <v>52.2</v>
      </c>
      <c r="K3920" s="2" t="s">
        <v>4377</v>
      </c>
      <c r="L3920" s="9">
        <v>0</v>
      </c>
      <c r="M3920" t="s">
        <v>3869</v>
      </c>
      <c r="N3920" s="2" t="s">
        <v>85</v>
      </c>
      <c r="O3920" s="2" t="s">
        <v>4266</v>
      </c>
      <c r="P3920" s="2" t="str">
        <f>VLOOKUP(I3920,Period!A:B,2,FALSE)</f>
        <v>2022H2</v>
      </c>
      <c r="Q3920" s="9">
        <f t="shared" si="746"/>
        <v>0</v>
      </c>
      <c r="R3920" s="2">
        <f t="shared" si="738"/>
        <v>0</v>
      </c>
      <c r="S3920" t="str">
        <f t="shared" si="747"/>
        <v>01 Clear (0%)</v>
      </c>
      <c r="T3920" t="str">
        <f t="shared" si="739"/>
        <v>44812L8-9_L1CDM-MLB-CLSTA4481201 Clear (0%)</v>
      </c>
      <c r="U3920">
        <f>IF(COUNTIF(T$2:T3249,T3920)&gt;=1,0,1)</f>
        <v>1</v>
      </c>
      <c r="V3920" s="26" t="s">
        <v>751</v>
      </c>
      <c r="W3920" s="26">
        <f t="shared" si="740"/>
        <v>2022</v>
      </c>
      <c r="X3920" s="26" t="str">
        <f t="shared" si="741"/>
        <v>09</v>
      </c>
      <c r="Y3920" s="26" t="str">
        <f t="shared" si="742"/>
        <v>08</v>
      </c>
      <c r="Z3920" s="26" t="str">
        <f t="shared" si="743"/>
        <v>18</v>
      </c>
      <c r="AA3920" s="26" t="str">
        <f t="shared" si="744"/>
        <v>45</v>
      </c>
      <c r="AB3920" s="26" t="str">
        <f t="shared" si="745"/>
        <v>53</v>
      </c>
      <c r="AC3920" s="86" t="str">
        <f t="shared" si="748"/>
        <v>CLS_TA_2500X1254px_44m_L8-9_L1_20220908_0CC</v>
      </c>
      <c r="AD3920" s="41" t="s">
        <v>752</v>
      </c>
    </row>
    <row r="3921" spans="2:30" x14ac:dyDescent="0.25">
      <c r="B3921" t="s">
        <v>3876</v>
      </c>
      <c r="C3921" t="s">
        <v>3817</v>
      </c>
      <c r="D3921" s="7" t="s">
        <v>4267</v>
      </c>
      <c r="E3921" s="2" t="b">
        <v>1</v>
      </c>
      <c r="F3921" s="2" t="s">
        <v>3815</v>
      </c>
      <c r="G3921" t="s">
        <v>8</v>
      </c>
      <c r="H3921" t="s">
        <v>101</v>
      </c>
      <c r="I3921" s="57">
        <v>44812</v>
      </c>
      <c r="J3921" s="2">
        <v>51.1</v>
      </c>
      <c r="K3921" s="2" t="s">
        <v>4378</v>
      </c>
      <c r="L3921" s="9">
        <v>0</v>
      </c>
      <c r="M3921" t="s">
        <v>3869</v>
      </c>
      <c r="N3921" s="2" t="s">
        <v>85</v>
      </c>
      <c r="O3921" s="2" t="s">
        <v>4266</v>
      </c>
      <c r="P3921" s="2" t="str">
        <f>VLOOKUP(I3921,Period!A:B,2,FALSE)</f>
        <v>2022H2</v>
      </c>
      <c r="Q3921" s="9">
        <f t="shared" si="746"/>
        <v>0</v>
      </c>
      <c r="R3921" s="2">
        <f t="shared" si="738"/>
        <v>0</v>
      </c>
      <c r="S3921" t="str">
        <f t="shared" si="747"/>
        <v>01 Clear (0%)</v>
      </c>
      <c r="T3921" t="str">
        <f t="shared" si="739"/>
        <v>44812L8-9_L1CDM-MLB-CLSTA4481201 Clear (0%)</v>
      </c>
      <c r="U3921">
        <f>IF(COUNTIF(T$2:T3250,T3921)&gt;=1,0,1)</f>
        <v>1</v>
      </c>
      <c r="V3921" s="26" t="s">
        <v>751</v>
      </c>
      <c r="W3921" s="26">
        <f t="shared" si="740"/>
        <v>2022</v>
      </c>
      <c r="X3921" s="26" t="str">
        <f t="shared" si="741"/>
        <v>09</v>
      </c>
      <c r="Y3921" s="26" t="str">
        <f t="shared" si="742"/>
        <v>08</v>
      </c>
      <c r="Z3921" s="26" t="str">
        <f t="shared" si="743"/>
        <v>18</v>
      </c>
      <c r="AA3921" s="26" t="str">
        <f t="shared" si="744"/>
        <v>45</v>
      </c>
      <c r="AB3921" s="26" t="str">
        <f t="shared" si="745"/>
        <v>29</v>
      </c>
      <c r="AC3921" s="86" t="str">
        <f t="shared" si="748"/>
        <v>CLS_TA_2500X1254px_44m_L8-9_L1_20220908_0CC</v>
      </c>
      <c r="AD3921" s="41" t="s">
        <v>752</v>
      </c>
    </row>
    <row r="3922" spans="2:30" x14ac:dyDescent="0.25">
      <c r="B3922" t="s">
        <v>3876</v>
      </c>
      <c r="C3922" t="s">
        <v>3817</v>
      </c>
      <c r="D3922" s="7" t="s">
        <v>4267</v>
      </c>
      <c r="E3922" s="2" t="b">
        <v>1</v>
      </c>
      <c r="F3922" s="2" t="s">
        <v>3815</v>
      </c>
      <c r="G3922" t="s">
        <v>8</v>
      </c>
      <c r="H3922" t="s">
        <v>101</v>
      </c>
      <c r="I3922" s="57">
        <v>44806</v>
      </c>
      <c r="J3922" s="2">
        <v>54</v>
      </c>
      <c r="K3922" s="2" t="s">
        <v>4379</v>
      </c>
      <c r="L3922" s="9">
        <v>0.5</v>
      </c>
      <c r="M3922" t="s">
        <v>3869</v>
      </c>
      <c r="N3922" s="2" t="s">
        <v>85</v>
      </c>
      <c r="O3922" s="2" t="s">
        <v>4266</v>
      </c>
      <c r="P3922" s="2" t="str">
        <f>VLOOKUP(I3922,Period!A:B,2,FALSE)</f>
        <v>2022H2</v>
      </c>
      <c r="Q3922" s="9">
        <f t="shared" si="746"/>
        <v>0.5</v>
      </c>
      <c r="R3922" s="2">
        <f t="shared" si="738"/>
        <v>10</v>
      </c>
      <c r="S3922" t="str">
        <f t="shared" si="747"/>
        <v>02 Sunny (10%-30%)</v>
      </c>
      <c r="T3922" t="str">
        <f t="shared" si="739"/>
        <v>44806L8-9_L1CDM-MLB-CLSTA4480602 Sunny (10%-30%)</v>
      </c>
      <c r="U3922">
        <f>IF(COUNTIF(T$2:T3251,T3922)&gt;=1,0,1)</f>
        <v>1</v>
      </c>
      <c r="V3922" s="26" t="s">
        <v>751</v>
      </c>
      <c r="W3922" s="26">
        <f t="shared" si="740"/>
        <v>2022</v>
      </c>
      <c r="X3922" s="26" t="str">
        <f t="shared" si="741"/>
        <v>09</v>
      </c>
      <c r="Y3922" s="26" t="str">
        <f t="shared" si="742"/>
        <v>02</v>
      </c>
      <c r="Z3922" s="26" t="str">
        <f t="shared" si="743"/>
        <v>18</v>
      </c>
      <c r="AA3922" s="26" t="str">
        <f t="shared" si="744"/>
        <v>33</v>
      </c>
      <c r="AB3922" s="26" t="str">
        <f t="shared" si="745"/>
        <v>50</v>
      </c>
      <c r="AC3922" s="86" t="str">
        <f t="shared" si="748"/>
        <v>CLS_TA_2500X1254px_44m_L8-9_L1_20220902_10CC</v>
      </c>
      <c r="AD3922" s="41" t="s">
        <v>752</v>
      </c>
    </row>
    <row r="3923" spans="2:30" x14ac:dyDescent="0.25">
      <c r="B3923" t="s">
        <v>3876</v>
      </c>
      <c r="C3923" t="s">
        <v>3817</v>
      </c>
      <c r="D3923" s="7" t="s">
        <v>4267</v>
      </c>
      <c r="E3923" s="2" t="b">
        <v>1</v>
      </c>
      <c r="F3923" s="2" t="s">
        <v>3815</v>
      </c>
      <c r="G3923" t="s">
        <v>8</v>
      </c>
      <c r="H3923" t="s">
        <v>101</v>
      </c>
      <c r="I3923" s="61">
        <v>44805</v>
      </c>
      <c r="J3923" s="2">
        <v>54.2</v>
      </c>
      <c r="K3923" s="2" t="s">
        <v>4327</v>
      </c>
      <c r="L3923" s="9">
        <v>0.1</v>
      </c>
      <c r="M3923" t="s">
        <v>3869</v>
      </c>
      <c r="N3923" s="2" t="s">
        <v>85</v>
      </c>
      <c r="O3923" s="2" t="s">
        <v>4266</v>
      </c>
      <c r="P3923" s="2" t="str">
        <f>VLOOKUP(I3923,Period!A:B,2,FALSE)</f>
        <v>2022H2</v>
      </c>
      <c r="Q3923" s="9">
        <f t="shared" si="746"/>
        <v>0.1</v>
      </c>
      <c r="R3923" s="2">
        <f t="shared" si="738"/>
        <v>10</v>
      </c>
      <c r="S3923" t="str">
        <f t="shared" si="747"/>
        <v>02 Sunny (10%-30%)</v>
      </c>
      <c r="T3923" t="str">
        <f t="shared" si="739"/>
        <v>44805L8-9_L1CDM-MLB-CLSTA4480502 Sunny (10%-30%)</v>
      </c>
      <c r="U3923">
        <f>IF(COUNTIF(T$2:T3252,T3923)&gt;=1,0,1)</f>
        <v>1</v>
      </c>
      <c r="V3923" s="26" t="s">
        <v>751</v>
      </c>
      <c r="W3923" s="26">
        <f t="shared" si="740"/>
        <v>2022</v>
      </c>
      <c r="X3923" s="26" t="str">
        <f t="shared" si="741"/>
        <v>09</v>
      </c>
      <c r="Y3923" s="26" t="str">
        <f t="shared" si="742"/>
        <v>01</v>
      </c>
      <c r="Z3923" s="26" t="str">
        <f t="shared" si="743"/>
        <v>18</v>
      </c>
      <c r="AA3923" s="26" t="str">
        <f t="shared" si="744"/>
        <v>39</v>
      </c>
      <c r="AB3923" s="26" t="str">
        <f t="shared" si="745"/>
        <v>44</v>
      </c>
      <c r="AC3923" s="86" t="str">
        <f t="shared" si="748"/>
        <v>CLS_TA_2500X1254px_44m_L8-9_L1_20220901_10CC</v>
      </c>
      <c r="AD3923" s="41" t="s">
        <v>752</v>
      </c>
    </row>
    <row r="3924" spans="2:30" x14ac:dyDescent="0.25">
      <c r="B3924" t="s">
        <v>3876</v>
      </c>
      <c r="C3924" t="s">
        <v>3817</v>
      </c>
      <c r="D3924" s="7" t="s">
        <v>4267</v>
      </c>
      <c r="E3924" s="2" t="b">
        <v>1</v>
      </c>
      <c r="F3924" s="2" t="s">
        <v>3815</v>
      </c>
      <c r="G3924" t="s">
        <v>8</v>
      </c>
      <c r="H3924" t="s">
        <v>101</v>
      </c>
      <c r="I3924" s="61">
        <v>44804</v>
      </c>
      <c r="J3924" s="2">
        <v>54.5</v>
      </c>
      <c r="K3924" s="2" t="s">
        <v>4360</v>
      </c>
      <c r="L3924" s="9">
        <v>0</v>
      </c>
      <c r="M3924" t="s">
        <v>3869</v>
      </c>
      <c r="N3924" s="2" t="s">
        <v>85</v>
      </c>
      <c r="O3924" s="2" t="s">
        <v>4266</v>
      </c>
      <c r="P3924" s="2" t="str">
        <f>VLOOKUP(I3924,Period!A:B,2,FALSE)</f>
        <v>2022H2</v>
      </c>
      <c r="Q3924" s="9">
        <f t="shared" si="746"/>
        <v>0</v>
      </c>
      <c r="R3924" s="2">
        <f t="shared" si="738"/>
        <v>0</v>
      </c>
      <c r="S3924" t="str">
        <f t="shared" si="747"/>
        <v>01 Clear (0%)</v>
      </c>
      <c r="T3924" t="str">
        <f t="shared" si="739"/>
        <v>44804L8-9_L1CDM-MLB-CLSTA4480401 Clear (0%)</v>
      </c>
      <c r="U3924">
        <f>IF(COUNTIF(T$2:T3253,T3924)&gt;=1,0,1)</f>
        <v>1</v>
      </c>
      <c r="V3924" s="26" t="s">
        <v>751</v>
      </c>
      <c r="W3924" s="26">
        <f t="shared" si="740"/>
        <v>2022</v>
      </c>
      <c r="X3924" s="26" t="str">
        <f t="shared" si="741"/>
        <v>08</v>
      </c>
      <c r="Y3924" s="26">
        <f t="shared" si="742"/>
        <v>31</v>
      </c>
      <c r="Z3924" s="26" t="str">
        <f t="shared" si="743"/>
        <v>18</v>
      </c>
      <c r="AA3924" s="26" t="str">
        <f t="shared" si="744"/>
        <v>46</v>
      </c>
      <c r="AB3924" s="26" t="str">
        <f t="shared" si="745"/>
        <v>12</v>
      </c>
      <c r="AC3924" s="86" t="str">
        <f t="shared" si="748"/>
        <v>CLS_TA_2500X1254px_44m_L8-9_L1_20220831_0CC</v>
      </c>
      <c r="AD3924" s="41" t="s">
        <v>752</v>
      </c>
    </row>
    <row r="3925" spans="2:30" x14ac:dyDescent="0.25">
      <c r="B3925" t="s">
        <v>3876</v>
      </c>
      <c r="C3925" t="s">
        <v>3817</v>
      </c>
      <c r="D3925" s="7" t="s">
        <v>4267</v>
      </c>
      <c r="E3925" s="2" t="b">
        <v>1</v>
      </c>
      <c r="F3925" s="2" t="s">
        <v>3815</v>
      </c>
      <c r="G3925" t="s">
        <v>8</v>
      </c>
      <c r="H3925" t="s">
        <v>101</v>
      </c>
      <c r="I3925" s="61">
        <v>44804</v>
      </c>
      <c r="J3925" s="2">
        <v>53.5</v>
      </c>
      <c r="K3925" s="2" t="s">
        <v>4313</v>
      </c>
      <c r="L3925" s="9">
        <v>0</v>
      </c>
      <c r="M3925" t="s">
        <v>3869</v>
      </c>
      <c r="N3925" s="2" t="s">
        <v>85</v>
      </c>
      <c r="O3925" s="2" t="s">
        <v>4266</v>
      </c>
      <c r="P3925" s="2" t="str">
        <f>VLOOKUP(I3925,Period!A:B,2,FALSE)</f>
        <v>2022H2</v>
      </c>
      <c r="Q3925" s="9">
        <f t="shared" si="746"/>
        <v>0</v>
      </c>
      <c r="R3925" s="2">
        <f t="shared" si="738"/>
        <v>0</v>
      </c>
      <c r="S3925" t="str">
        <f t="shared" si="747"/>
        <v>01 Clear (0%)</v>
      </c>
      <c r="T3925" t="str">
        <f t="shared" si="739"/>
        <v>44804L8-9_L1CDM-MLB-CLSTA4480401 Clear (0%)</v>
      </c>
      <c r="U3925">
        <f>IF(COUNTIF(T$2:T3254,T3925)&gt;=1,0,1)</f>
        <v>1</v>
      </c>
      <c r="V3925" s="26" t="s">
        <v>751</v>
      </c>
      <c r="W3925" s="26">
        <f t="shared" si="740"/>
        <v>2022</v>
      </c>
      <c r="X3925" s="26" t="str">
        <f t="shared" si="741"/>
        <v>08</v>
      </c>
      <c r="Y3925" s="26">
        <f t="shared" si="742"/>
        <v>31</v>
      </c>
      <c r="Z3925" s="26" t="str">
        <f t="shared" si="743"/>
        <v>18</v>
      </c>
      <c r="AA3925" s="26" t="str">
        <f t="shared" si="744"/>
        <v>45</v>
      </c>
      <c r="AB3925" s="26" t="str">
        <f t="shared" si="745"/>
        <v>48</v>
      </c>
      <c r="AC3925" s="86" t="str">
        <f t="shared" si="748"/>
        <v>CLS_TA_2500X1254px_44m_L8-9_L1_20220831_0CC</v>
      </c>
      <c r="AD3925" s="41" t="s">
        <v>752</v>
      </c>
    </row>
    <row r="3926" spans="2:30" x14ac:dyDescent="0.25">
      <c r="B3926" t="s">
        <v>3876</v>
      </c>
      <c r="C3926" t="s">
        <v>3817</v>
      </c>
      <c r="D3926" s="7" t="s">
        <v>4267</v>
      </c>
      <c r="E3926" s="2" t="b">
        <v>1</v>
      </c>
      <c r="F3926" s="2" t="s">
        <v>3815</v>
      </c>
      <c r="G3926" t="s">
        <v>8</v>
      </c>
      <c r="H3926" t="s">
        <v>101</v>
      </c>
      <c r="I3926" s="61">
        <v>44798</v>
      </c>
      <c r="J3926" s="2">
        <v>56.2</v>
      </c>
      <c r="K3926" s="2" t="s">
        <v>4375</v>
      </c>
      <c r="L3926" s="9">
        <v>0.6</v>
      </c>
      <c r="M3926" t="s">
        <v>3869</v>
      </c>
      <c r="N3926" s="2" t="s">
        <v>85</v>
      </c>
      <c r="O3926" s="2" t="s">
        <v>4266</v>
      </c>
      <c r="P3926" s="2" t="str">
        <f>VLOOKUP(I3926,Period!A:B,2,FALSE)</f>
        <v>2022H2</v>
      </c>
      <c r="Q3926" s="9">
        <f t="shared" si="746"/>
        <v>0.6</v>
      </c>
      <c r="R3926" s="2">
        <f t="shared" si="738"/>
        <v>10</v>
      </c>
      <c r="S3926" t="str">
        <f t="shared" si="747"/>
        <v>02 Sunny (10%-30%)</v>
      </c>
      <c r="T3926" t="str">
        <f t="shared" si="739"/>
        <v>44798L8-9_L1CDM-MLB-CLSTA4479802 Sunny (10%-30%)</v>
      </c>
      <c r="U3926">
        <f>IF(COUNTIF(T$2:T3255,T3926)&gt;=1,0,1)</f>
        <v>1</v>
      </c>
      <c r="V3926" s="26" t="s">
        <v>751</v>
      </c>
      <c r="W3926" s="26">
        <f t="shared" si="740"/>
        <v>2022</v>
      </c>
      <c r="X3926" s="26" t="str">
        <f t="shared" si="741"/>
        <v>08</v>
      </c>
      <c r="Y3926" s="26">
        <f t="shared" si="742"/>
        <v>25</v>
      </c>
      <c r="Z3926" s="26" t="str">
        <f t="shared" si="743"/>
        <v>18</v>
      </c>
      <c r="AA3926" s="26" t="str">
        <f t="shared" si="744"/>
        <v>33</v>
      </c>
      <c r="AB3926" s="26" t="str">
        <f t="shared" si="745"/>
        <v>33</v>
      </c>
      <c r="AC3926" s="86" t="str">
        <f t="shared" si="748"/>
        <v>CLS_TA_2500X1254px_44m_L8-9_L1_20220825_10CC</v>
      </c>
      <c r="AD3926" s="41" t="s">
        <v>752</v>
      </c>
    </row>
    <row r="3927" spans="2:30" x14ac:dyDescent="0.25">
      <c r="B3927" t="s">
        <v>3876</v>
      </c>
      <c r="C3927" t="s">
        <v>3817</v>
      </c>
      <c r="D3927" s="7" t="s">
        <v>4267</v>
      </c>
      <c r="E3927" s="2" t="b">
        <v>1</v>
      </c>
      <c r="F3927" s="2" t="s">
        <v>3815</v>
      </c>
      <c r="G3927" t="s">
        <v>8</v>
      </c>
      <c r="H3927" t="s">
        <v>101</v>
      </c>
      <c r="I3927" s="53">
        <v>44797</v>
      </c>
      <c r="J3927" s="2">
        <v>56.5</v>
      </c>
      <c r="K3927" s="2" t="s">
        <v>4380</v>
      </c>
      <c r="L3927" s="9">
        <v>0.1</v>
      </c>
      <c r="M3927" t="s">
        <v>3869</v>
      </c>
      <c r="N3927" s="2" t="s">
        <v>85</v>
      </c>
      <c r="O3927" s="2" t="s">
        <v>4266</v>
      </c>
      <c r="P3927" s="2" t="str">
        <f>VLOOKUP(I3927,Period!A:B,2,FALSE)</f>
        <v>2022H2</v>
      </c>
      <c r="Q3927" s="9">
        <f t="shared" si="746"/>
        <v>0.1</v>
      </c>
      <c r="R3927" s="2">
        <f t="shared" ref="R3927:R3990" si="749">ROUNDUP(Q3927/10,0)*10</f>
        <v>10</v>
      </c>
      <c r="S3927" t="str">
        <f t="shared" si="747"/>
        <v>02 Sunny (10%-30%)</v>
      </c>
      <c r="T3927" t="str">
        <f t="shared" ref="T3927:T3990" si="750">CONCATENATE(I3927,B3927,C3927,H3927,I3927,S3927)</f>
        <v>44797L8-9_L1CDM-MLB-CLSTA4479702 Sunny (10%-30%)</v>
      </c>
      <c r="U3927">
        <f>IF(COUNTIF(T$2:T3256,T3927)&gt;=1,0,1)</f>
        <v>1</v>
      </c>
      <c r="V3927" s="26" t="s">
        <v>751</v>
      </c>
      <c r="W3927" s="26">
        <f t="shared" ref="W3927:W3990" si="751">YEAR(I3927)</f>
        <v>2022</v>
      </c>
      <c r="X3927" s="26" t="str">
        <f t="shared" ref="X3927:X3990" si="752">IF(LEN(MONTH(I3927))=1,CONCATENATE("0",MONTH(I3927)),MONTH(I3927))</f>
        <v>08</v>
      </c>
      <c r="Y3927" s="26">
        <f t="shared" ref="Y3927:Y3990" si="753">IF(LEN(DAY(I3927))=1,CONCATENATE("0",DAY(I3927)),DAY(I3927))</f>
        <v>24</v>
      </c>
      <c r="Z3927" s="26" t="str">
        <f t="shared" ref="Z3927:Z3990" si="754">LEFT(K3927,2)</f>
        <v>18</v>
      </c>
      <c r="AA3927" s="26" t="str">
        <f t="shared" ref="AA3927:AA3990" si="755">MID(K3927,4,2)</f>
        <v>40</v>
      </c>
      <c r="AB3927" s="26" t="str">
        <f t="shared" ref="AB3927:AB3990" si="756">MID(K3927,7,2)</f>
        <v>02</v>
      </c>
      <c r="AC3927" s="86" t="str">
        <f t="shared" si="748"/>
        <v>CLS_TA_2500X1254px_44m_L8-9_L1_20220824_10CC</v>
      </c>
      <c r="AD3927" s="41" t="s">
        <v>752</v>
      </c>
    </row>
    <row r="3928" spans="2:30" x14ac:dyDescent="0.25">
      <c r="B3928" t="s">
        <v>3876</v>
      </c>
      <c r="C3928" t="s">
        <v>3817</v>
      </c>
      <c r="D3928" s="7" t="s">
        <v>4267</v>
      </c>
      <c r="E3928" s="2" t="b">
        <v>1</v>
      </c>
      <c r="F3928" s="2" t="s">
        <v>3815</v>
      </c>
      <c r="G3928" t="s">
        <v>8</v>
      </c>
      <c r="H3928" t="s">
        <v>101</v>
      </c>
      <c r="I3928" s="53">
        <v>44796</v>
      </c>
      <c r="J3928" s="2">
        <v>56.7</v>
      </c>
      <c r="K3928" s="2" t="s">
        <v>4372</v>
      </c>
      <c r="L3928" s="9">
        <v>0</v>
      </c>
      <c r="M3928" t="s">
        <v>3869</v>
      </c>
      <c r="N3928" s="2" t="s">
        <v>85</v>
      </c>
      <c r="O3928" s="2" t="s">
        <v>4266</v>
      </c>
      <c r="P3928" s="2" t="str">
        <f>VLOOKUP(I3928,Period!A:B,2,FALSE)</f>
        <v>2022H2</v>
      </c>
      <c r="Q3928" s="9">
        <f t="shared" si="746"/>
        <v>0</v>
      </c>
      <c r="R3928" s="2">
        <f t="shared" si="749"/>
        <v>0</v>
      </c>
      <c r="S3928" t="str">
        <f t="shared" si="747"/>
        <v>01 Clear (0%)</v>
      </c>
      <c r="T3928" t="str">
        <f t="shared" si="750"/>
        <v>44796L8-9_L1CDM-MLB-CLSTA4479601 Clear (0%)</v>
      </c>
      <c r="U3928">
        <f>IF(COUNTIF(T$2:T3257,T3928)&gt;=1,0,1)</f>
        <v>1</v>
      </c>
      <c r="V3928" s="26" t="s">
        <v>751</v>
      </c>
      <c r="W3928" s="26">
        <f t="shared" si="751"/>
        <v>2022</v>
      </c>
      <c r="X3928" s="26" t="str">
        <f t="shared" si="752"/>
        <v>08</v>
      </c>
      <c r="Y3928" s="26">
        <f t="shared" si="753"/>
        <v>23</v>
      </c>
      <c r="Z3928" s="26" t="str">
        <f t="shared" si="754"/>
        <v>18</v>
      </c>
      <c r="AA3928" s="26" t="str">
        <f t="shared" si="755"/>
        <v>45</v>
      </c>
      <c r="AB3928" s="26" t="str">
        <f t="shared" si="756"/>
        <v>54</v>
      </c>
      <c r="AC3928" s="86" t="str">
        <f t="shared" si="748"/>
        <v>CLS_TA_2500X1254px_44m_L8-9_L1_20220823_0CC</v>
      </c>
      <c r="AD3928" s="41" t="s">
        <v>752</v>
      </c>
    </row>
    <row r="3929" spans="2:30" x14ac:dyDescent="0.25">
      <c r="B3929" t="s">
        <v>3876</v>
      </c>
      <c r="C3929" t="s">
        <v>3817</v>
      </c>
      <c r="D3929" s="7" t="s">
        <v>4267</v>
      </c>
      <c r="E3929" s="2" t="b">
        <v>1</v>
      </c>
      <c r="F3929" s="2" t="s">
        <v>3815</v>
      </c>
      <c r="G3929" t="s">
        <v>8</v>
      </c>
      <c r="H3929" t="s">
        <v>101</v>
      </c>
      <c r="I3929" s="53">
        <v>44796</v>
      </c>
      <c r="J3929" s="2">
        <v>55.7</v>
      </c>
      <c r="K3929" s="2" t="s">
        <v>4310</v>
      </c>
      <c r="L3929" s="9">
        <v>0</v>
      </c>
      <c r="M3929" t="s">
        <v>3869</v>
      </c>
      <c r="N3929" s="2" t="s">
        <v>85</v>
      </c>
      <c r="O3929" s="2" t="s">
        <v>4266</v>
      </c>
      <c r="P3929" s="2" t="str">
        <f>VLOOKUP(I3929,Period!A:B,2,FALSE)</f>
        <v>2022H2</v>
      </c>
      <c r="Q3929" s="9">
        <f t="shared" si="746"/>
        <v>0</v>
      </c>
      <c r="R3929" s="2">
        <f t="shared" si="749"/>
        <v>0</v>
      </c>
      <c r="S3929" t="str">
        <f t="shared" si="747"/>
        <v>01 Clear (0%)</v>
      </c>
      <c r="T3929" t="str">
        <f t="shared" si="750"/>
        <v>44796L8-9_L1CDM-MLB-CLSTA4479601 Clear (0%)</v>
      </c>
      <c r="U3929">
        <f>IF(COUNTIF(T$2:T3258,T3929)&gt;=1,0,1)</f>
        <v>1</v>
      </c>
      <c r="V3929" s="26" t="s">
        <v>751</v>
      </c>
      <c r="W3929" s="26">
        <f t="shared" si="751"/>
        <v>2022</v>
      </c>
      <c r="X3929" s="26" t="str">
        <f t="shared" si="752"/>
        <v>08</v>
      </c>
      <c r="Y3929" s="26">
        <f t="shared" si="753"/>
        <v>23</v>
      </c>
      <c r="Z3929" s="26" t="str">
        <f t="shared" si="754"/>
        <v>18</v>
      </c>
      <c r="AA3929" s="26" t="str">
        <f t="shared" si="755"/>
        <v>45</v>
      </c>
      <c r="AB3929" s="26" t="str">
        <f t="shared" si="756"/>
        <v>30</v>
      </c>
      <c r="AC3929" s="86" t="str">
        <f t="shared" si="748"/>
        <v>CLS_TA_2500X1254px_44m_L8-9_L1_20220823_0CC</v>
      </c>
      <c r="AD3929" s="41" t="s">
        <v>752</v>
      </c>
    </row>
    <row r="3930" spans="2:30" x14ac:dyDescent="0.25">
      <c r="B3930" t="s">
        <v>3876</v>
      </c>
      <c r="C3930" t="s">
        <v>3817</v>
      </c>
      <c r="D3930" s="7" t="s">
        <v>4267</v>
      </c>
      <c r="E3930" s="2" t="b">
        <v>1</v>
      </c>
      <c r="F3930" s="2" t="s">
        <v>3815</v>
      </c>
      <c r="G3930" t="s">
        <v>8</v>
      </c>
      <c r="H3930" t="s">
        <v>101</v>
      </c>
      <c r="I3930" s="53">
        <v>44790</v>
      </c>
      <c r="J3930" s="2">
        <v>58.2</v>
      </c>
      <c r="K3930" s="2" t="s">
        <v>4358</v>
      </c>
      <c r="L3930" s="9">
        <v>57.7</v>
      </c>
      <c r="M3930" t="s">
        <v>3869</v>
      </c>
      <c r="N3930" s="2" t="s">
        <v>85</v>
      </c>
      <c r="O3930" s="2" t="s">
        <v>4266</v>
      </c>
      <c r="P3930" s="2" t="str">
        <f>VLOOKUP(I3930,Period!A:B,2,FALSE)</f>
        <v>2022H2</v>
      </c>
      <c r="Q3930" s="9">
        <f t="shared" si="746"/>
        <v>57.7</v>
      </c>
      <c r="R3930" s="2">
        <f t="shared" si="749"/>
        <v>60</v>
      </c>
      <c r="S3930" t="str">
        <f t="shared" si="747"/>
        <v>03 Cloudy (40%-90%)</v>
      </c>
      <c r="T3930" t="str">
        <f t="shared" si="750"/>
        <v>44790L8-9_L1CDM-MLB-CLSTA4479003 Cloudy (40%-90%)</v>
      </c>
      <c r="U3930">
        <f>IF(COUNTIF(T$2:T3259,T3930)&gt;=1,0,1)</f>
        <v>1</v>
      </c>
      <c r="V3930" s="26" t="s">
        <v>751</v>
      </c>
      <c r="W3930" s="26">
        <f t="shared" si="751"/>
        <v>2022</v>
      </c>
      <c r="X3930" s="26" t="str">
        <f t="shared" si="752"/>
        <v>08</v>
      </c>
      <c r="Y3930" s="26">
        <f t="shared" si="753"/>
        <v>17</v>
      </c>
      <c r="Z3930" s="26" t="str">
        <f t="shared" si="754"/>
        <v>18</v>
      </c>
      <c r="AA3930" s="26" t="str">
        <f t="shared" si="755"/>
        <v>33</v>
      </c>
      <c r="AB3930" s="26" t="str">
        <f t="shared" si="756"/>
        <v>51</v>
      </c>
      <c r="AC3930" s="86" t="str">
        <f t="shared" si="748"/>
        <v>CLS_TA_2500X1254px_44m_L8-9_L1_20220817_60CC</v>
      </c>
      <c r="AD3930" s="41" t="s">
        <v>752</v>
      </c>
    </row>
    <row r="3931" spans="2:30" x14ac:dyDescent="0.25">
      <c r="B3931" t="s">
        <v>3876</v>
      </c>
      <c r="C3931" t="s">
        <v>3817</v>
      </c>
      <c r="D3931" s="7" t="s">
        <v>4267</v>
      </c>
      <c r="E3931" s="2" t="b">
        <v>1</v>
      </c>
      <c r="F3931" s="2" t="s">
        <v>3815</v>
      </c>
      <c r="G3931" t="s">
        <v>8</v>
      </c>
      <c r="H3931" t="s">
        <v>101</v>
      </c>
      <c r="I3931" s="57">
        <v>44789</v>
      </c>
      <c r="J3931" s="2">
        <v>58.4</v>
      </c>
      <c r="K3931" s="2" t="s">
        <v>4381</v>
      </c>
      <c r="L3931" s="9">
        <v>25.9</v>
      </c>
      <c r="M3931" t="s">
        <v>3869</v>
      </c>
      <c r="N3931" s="2" t="s">
        <v>85</v>
      </c>
      <c r="O3931" s="2" t="s">
        <v>4266</v>
      </c>
      <c r="P3931" s="2" t="str">
        <f>VLOOKUP(I3931,Period!A:B,2,FALSE)</f>
        <v>2022H2</v>
      </c>
      <c r="Q3931" s="9">
        <f t="shared" si="746"/>
        <v>25.9</v>
      </c>
      <c r="R3931" s="2">
        <f t="shared" si="749"/>
        <v>30</v>
      </c>
      <c r="S3931" t="str">
        <f t="shared" si="747"/>
        <v>02 Sunny (10%-30%)</v>
      </c>
      <c r="T3931" t="str">
        <f t="shared" si="750"/>
        <v>44789L8-9_L1CDM-MLB-CLSTA4478902 Sunny (10%-30%)</v>
      </c>
      <c r="U3931">
        <f>IF(COUNTIF(T$2:T3260,T3931)&gt;=1,0,1)</f>
        <v>1</v>
      </c>
      <c r="V3931" s="26" t="s">
        <v>751</v>
      </c>
      <c r="W3931" s="26">
        <f t="shared" si="751"/>
        <v>2022</v>
      </c>
      <c r="X3931" s="26" t="str">
        <f t="shared" si="752"/>
        <v>08</v>
      </c>
      <c r="Y3931" s="26">
        <f t="shared" si="753"/>
        <v>16</v>
      </c>
      <c r="Z3931" s="26" t="str">
        <f t="shared" si="754"/>
        <v>18</v>
      </c>
      <c r="AA3931" s="26" t="str">
        <f t="shared" si="755"/>
        <v>39</v>
      </c>
      <c r="AB3931" s="26" t="str">
        <f t="shared" si="756"/>
        <v>42</v>
      </c>
      <c r="AC3931" s="86" t="str">
        <f t="shared" si="748"/>
        <v>CLS_TA_2500X1254px_44m_L8-9_L1_20220816_30CC</v>
      </c>
      <c r="AD3931" s="41" t="s">
        <v>752</v>
      </c>
    </row>
    <row r="3932" spans="2:30" x14ac:dyDescent="0.25">
      <c r="B3932" t="s">
        <v>3876</v>
      </c>
      <c r="C3932" t="s">
        <v>3817</v>
      </c>
      <c r="D3932" s="7" t="s">
        <v>4267</v>
      </c>
      <c r="E3932" s="2" t="b">
        <v>1</v>
      </c>
      <c r="F3932" s="2" t="s">
        <v>3815</v>
      </c>
      <c r="G3932" t="s">
        <v>8</v>
      </c>
      <c r="H3932" t="s">
        <v>101</v>
      </c>
      <c r="I3932" s="57">
        <v>44788</v>
      </c>
      <c r="J3932" s="2">
        <v>58.7</v>
      </c>
      <c r="K3932" s="2" t="s">
        <v>4360</v>
      </c>
      <c r="L3932" s="9">
        <v>0</v>
      </c>
      <c r="M3932" t="s">
        <v>3869</v>
      </c>
      <c r="N3932" s="2" t="s">
        <v>85</v>
      </c>
      <c r="O3932" s="2" t="s">
        <v>4266</v>
      </c>
      <c r="P3932" s="2" t="str">
        <f>VLOOKUP(I3932,Period!A:B,2,FALSE)</f>
        <v>2022H2</v>
      </c>
      <c r="Q3932" s="9">
        <f t="shared" si="746"/>
        <v>0</v>
      </c>
      <c r="R3932" s="2">
        <f t="shared" si="749"/>
        <v>0</v>
      </c>
      <c r="S3932" t="str">
        <f t="shared" si="747"/>
        <v>01 Clear (0%)</v>
      </c>
      <c r="T3932" t="str">
        <f t="shared" si="750"/>
        <v>44788L8-9_L1CDM-MLB-CLSTA4478801 Clear (0%)</v>
      </c>
      <c r="U3932">
        <f>IF(COUNTIF(T$2:T3261,T3932)&gt;=1,0,1)</f>
        <v>1</v>
      </c>
      <c r="V3932" s="26" t="s">
        <v>751</v>
      </c>
      <c r="W3932" s="26">
        <f t="shared" si="751"/>
        <v>2022</v>
      </c>
      <c r="X3932" s="26" t="str">
        <f t="shared" si="752"/>
        <v>08</v>
      </c>
      <c r="Y3932" s="26">
        <f t="shared" si="753"/>
        <v>15</v>
      </c>
      <c r="Z3932" s="26" t="str">
        <f t="shared" si="754"/>
        <v>18</v>
      </c>
      <c r="AA3932" s="26" t="str">
        <f t="shared" si="755"/>
        <v>46</v>
      </c>
      <c r="AB3932" s="26" t="str">
        <f t="shared" si="756"/>
        <v>12</v>
      </c>
      <c r="AC3932" s="86" t="str">
        <f t="shared" si="748"/>
        <v>CLS_TA_2500X1254px_44m_L8-9_L1_20220815_0CC</v>
      </c>
      <c r="AD3932" s="41" t="s">
        <v>752</v>
      </c>
    </row>
    <row r="3933" spans="2:30" x14ac:dyDescent="0.25">
      <c r="B3933" t="s">
        <v>3876</v>
      </c>
      <c r="C3933" t="s">
        <v>3817</v>
      </c>
      <c r="D3933" s="7" t="s">
        <v>4267</v>
      </c>
      <c r="E3933" s="2" t="b">
        <v>1</v>
      </c>
      <c r="F3933" s="2" t="s">
        <v>3815</v>
      </c>
      <c r="G3933" t="s">
        <v>8</v>
      </c>
      <c r="H3933" t="s">
        <v>101</v>
      </c>
      <c r="I3933" s="57">
        <v>44788</v>
      </c>
      <c r="J3933" s="2">
        <v>57.8</v>
      </c>
      <c r="K3933" s="2" t="s">
        <v>4313</v>
      </c>
      <c r="L3933" s="9">
        <v>0</v>
      </c>
      <c r="M3933" t="s">
        <v>3869</v>
      </c>
      <c r="N3933" s="2" t="s">
        <v>85</v>
      </c>
      <c r="O3933" s="2" t="s">
        <v>4266</v>
      </c>
      <c r="P3933" s="2" t="str">
        <f>VLOOKUP(I3933,Period!A:B,2,FALSE)</f>
        <v>2022H2</v>
      </c>
      <c r="Q3933" s="9">
        <f t="shared" si="746"/>
        <v>0</v>
      </c>
      <c r="R3933" s="2">
        <f t="shared" si="749"/>
        <v>0</v>
      </c>
      <c r="S3933" t="str">
        <f t="shared" si="747"/>
        <v>01 Clear (0%)</v>
      </c>
      <c r="T3933" t="str">
        <f t="shared" si="750"/>
        <v>44788L8-9_L1CDM-MLB-CLSTA4478801 Clear (0%)</v>
      </c>
      <c r="U3933">
        <f>IF(COUNTIF(T$2:T3262,T3933)&gt;=1,0,1)</f>
        <v>1</v>
      </c>
      <c r="V3933" s="26" t="s">
        <v>751</v>
      </c>
      <c r="W3933" s="26">
        <f t="shared" si="751"/>
        <v>2022</v>
      </c>
      <c r="X3933" s="26" t="str">
        <f t="shared" si="752"/>
        <v>08</v>
      </c>
      <c r="Y3933" s="26">
        <f t="shared" si="753"/>
        <v>15</v>
      </c>
      <c r="Z3933" s="26" t="str">
        <f t="shared" si="754"/>
        <v>18</v>
      </c>
      <c r="AA3933" s="26" t="str">
        <f t="shared" si="755"/>
        <v>45</v>
      </c>
      <c r="AB3933" s="26" t="str">
        <f t="shared" si="756"/>
        <v>48</v>
      </c>
      <c r="AC3933" s="86" t="str">
        <f t="shared" si="748"/>
        <v>CLS_TA_2500X1254px_44m_L8-9_L1_20220815_0CC</v>
      </c>
      <c r="AD3933" s="41" t="s">
        <v>752</v>
      </c>
    </row>
    <row r="3934" spans="2:30" x14ac:dyDescent="0.25">
      <c r="B3934" t="s">
        <v>3876</v>
      </c>
      <c r="C3934" t="s">
        <v>3817</v>
      </c>
      <c r="D3934" s="7" t="s">
        <v>4267</v>
      </c>
      <c r="E3934" s="2" t="b">
        <v>1</v>
      </c>
      <c r="F3934" s="2" t="s">
        <v>3815</v>
      </c>
      <c r="G3934" t="s">
        <v>8</v>
      </c>
      <c r="H3934" t="s">
        <v>101</v>
      </c>
      <c r="I3934" s="57">
        <v>44782</v>
      </c>
      <c r="J3934" s="2">
        <v>60</v>
      </c>
      <c r="K3934" s="2" t="s">
        <v>4382</v>
      </c>
      <c r="L3934" s="9">
        <v>81.7</v>
      </c>
      <c r="M3934" t="s">
        <v>3869</v>
      </c>
      <c r="N3934" s="2" t="s">
        <v>85</v>
      </c>
      <c r="O3934" s="2" t="s">
        <v>4266</v>
      </c>
      <c r="P3934" s="2" t="str">
        <f>VLOOKUP(I3934,Period!A:B,2,FALSE)</f>
        <v>2022H2</v>
      </c>
      <c r="Q3934" s="9">
        <f t="shared" si="746"/>
        <v>81.7</v>
      </c>
      <c r="R3934" s="2">
        <f t="shared" si="749"/>
        <v>90</v>
      </c>
      <c r="S3934" t="str">
        <f t="shared" si="747"/>
        <v>03 Cloudy (40%-90%)</v>
      </c>
      <c r="T3934" t="str">
        <f t="shared" si="750"/>
        <v>44782L8-9_L1CDM-MLB-CLSTA4478203 Cloudy (40%-90%)</v>
      </c>
      <c r="U3934">
        <f>IF(COUNTIF(T$2:T3263,T3934)&gt;=1,0,1)</f>
        <v>1</v>
      </c>
      <c r="V3934" s="26" t="s">
        <v>751</v>
      </c>
      <c r="W3934" s="26">
        <f t="shared" si="751"/>
        <v>2022</v>
      </c>
      <c r="X3934" s="26" t="str">
        <f t="shared" si="752"/>
        <v>08</v>
      </c>
      <c r="Y3934" s="26" t="str">
        <f t="shared" si="753"/>
        <v>09</v>
      </c>
      <c r="Z3934" s="26" t="str">
        <f t="shared" si="754"/>
        <v>18</v>
      </c>
      <c r="AA3934" s="26" t="str">
        <f t="shared" si="755"/>
        <v>33</v>
      </c>
      <c r="AB3934" s="26" t="str">
        <f t="shared" si="756"/>
        <v>28</v>
      </c>
      <c r="AC3934" s="86" t="str">
        <f t="shared" si="748"/>
        <v>CLS_TA_2500X1254px_44m_L8-9_L1_20220809_90CC</v>
      </c>
      <c r="AD3934" s="41" t="s">
        <v>752</v>
      </c>
    </row>
    <row r="3935" spans="2:30" x14ac:dyDescent="0.25">
      <c r="B3935" t="s">
        <v>3876</v>
      </c>
      <c r="C3935" t="s">
        <v>3817</v>
      </c>
      <c r="D3935" s="7" t="s">
        <v>4267</v>
      </c>
      <c r="E3935" s="2" t="b">
        <v>1</v>
      </c>
      <c r="F3935" s="2" t="s">
        <v>3815</v>
      </c>
      <c r="G3935" t="s">
        <v>8</v>
      </c>
      <c r="H3935" t="s">
        <v>101</v>
      </c>
      <c r="I3935" s="61">
        <v>44781</v>
      </c>
      <c r="J3935" s="2">
        <v>60.3</v>
      </c>
      <c r="K3935" s="2" t="s">
        <v>4351</v>
      </c>
      <c r="L3935" s="9">
        <v>45.5</v>
      </c>
      <c r="M3935" t="s">
        <v>3869</v>
      </c>
      <c r="N3935" s="2" t="s">
        <v>85</v>
      </c>
      <c r="O3935" s="2" t="s">
        <v>4266</v>
      </c>
      <c r="P3935" s="2" t="str">
        <f>VLOOKUP(I3935,Period!A:B,2,FALSE)</f>
        <v>2022H2</v>
      </c>
      <c r="Q3935" s="9">
        <f t="shared" si="746"/>
        <v>45.5</v>
      </c>
      <c r="R3935" s="2">
        <f t="shared" si="749"/>
        <v>50</v>
      </c>
      <c r="S3935" t="str">
        <f t="shared" si="747"/>
        <v>03 Cloudy (40%-90%)</v>
      </c>
      <c r="T3935" t="str">
        <f t="shared" si="750"/>
        <v>44781L8-9_L1CDM-MLB-CLSTA4478103 Cloudy (40%-90%)</v>
      </c>
      <c r="U3935">
        <f>IF(COUNTIF(T$2:T3264,T3935)&gt;=1,0,1)</f>
        <v>1</v>
      </c>
      <c r="V3935" s="26" t="s">
        <v>751</v>
      </c>
      <c r="W3935" s="26">
        <f t="shared" si="751"/>
        <v>2022</v>
      </c>
      <c r="X3935" s="26" t="str">
        <f t="shared" si="752"/>
        <v>08</v>
      </c>
      <c r="Y3935" s="26" t="str">
        <f t="shared" si="753"/>
        <v>08</v>
      </c>
      <c r="Z3935" s="26" t="str">
        <f t="shared" si="754"/>
        <v>18</v>
      </c>
      <c r="AA3935" s="26" t="str">
        <f t="shared" si="755"/>
        <v>39</v>
      </c>
      <c r="AB3935" s="26" t="str">
        <f t="shared" si="756"/>
        <v>59</v>
      </c>
      <c r="AC3935" s="86" t="str">
        <f t="shared" si="748"/>
        <v>CLS_TA_2500X1254px_44m_L8-9_L1_20220808_50CC</v>
      </c>
      <c r="AD3935" s="41" t="s">
        <v>752</v>
      </c>
    </row>
    <row r="3936" spans="2:30" x14ac:dyDescent="0.25">
      <c r="B3936" t="s">
        <v>3876</v>
      </c>
      <c r="C3936" t="s">
        <v>3817</v>
      </c>
      <c r="D3936" s="7" t="s">
        <v>4267</v>
      </c>
      <c r="E3936" s="2" t="b">
        <v>1</v>
      </c>
      <c r="F3936" s="2" t="s">
        <v>3815</v>
      </c>
      <c r="G3936" t="s">
        <v>8</v>
      </c>
      <c r="H3936" t="s">
        <v>101</v>
      </c>
      <c r="I3936" s="61">
        <v>44780</v>
      </c>
      <c r="J3936" s="2">
        <v>60.5</v>
      </c>
      <c r="K3936" s="2" t="s">
        <v>4383</v>
      </c>
      <c r="L3936" s="9">
        <v>0.3</v>
      </c>
      <c r="M3936" t="s">
        <v>3869</v>
      </c>
      <c r="N3936" s="2" t="s">
        <v>85</v>
      </c>
      <c r="O3936" s="2" t="s">
        <v>4266</v>
      </c>
      <c r="P3936" s="2" t="str">
        <f>VLOOKUP(I3936,Period!A:B,2,FALSE)</f>
        <v>2022H2</v>
      </c>
      <c r="Q3936" s="9">
        <f t="shared" si="746"/>
        <v>0.25</v>
      </c>
      <c r="R3936" s="2">
        <f t="shared" si="749"/>
        <v>10</v>
      </c>
      <c r="S3936" t="str">
        <f t="shared" si="747"/>
        <v>02 Sunny (10%-30%)</v>
      </c>
      <c r="T3936" t="str">
        <f t="shared" si="750"/>
        <v>44780L8-9_L1CDM-MLB-CLSTA4478002 Sunny (10%-30%)</v>
      </c>
      <c r="U3936">
        <f>IF(COUNTIF(T$2:T3265,T3936)&gt;=1,0,1)</f>
        <v>1</v>
      </c>
      <c r="V3936" s="26" t="s">
        <v>751</v>
      </c>
      <c r="W3936" s="26">
        <f t="shared" si="751"/>
        <v>2022</v>
      </c>
      <c r="X3936" s="26" t="str">
        <f t="shared" si="752"/>
        <v>08</v>
      </c>
      <c r="Y3936" s="26" t="str">
        <f t="shared" si="753"/>
        <v>07</v>
      </c>
      <c r="Z3936" s="26" t="str">
        <f t="shared" si="754"/>
        <v>18</v>
      </c>
      <c r="AA3936" s="26" t="str">
        <f t="shared" si="755"/>
        <v>45</v>
      </c>
      <c r="AB3936" s="26" t="str">
        <f t="shared" si="756"/>
        <v>49</v>
      </c>
      <c r="AC3936" s="86" t="str">
        <f t="shared" si="748"/>
        <v>CLS_TA_2500X1254px_44m_L8-9_L1_20220807_10CC</v>
      </c>
      <c r="AD3936" s="41" t="s">
        <v>752</v>
      </c>
    </row>
    <row r="3937" spans="2:30" x14ac:dyDescent="0.25">
      <c r="B3937" t="s">
        <v>3876</v>
      </c>
      <c r="C3937" t="s">
        <v>3817</v>
      </c>
      <c r="D3937" s="7" t="s">
        <v>4267</v>
      </c>
      <c r="E3937" s="2" t="b">
        <v>1</v>
      </c>
      <c r="F3937" s="2" t="s">
        <v>3815</v>
      </c>
      <c r="G3937" t="s">
        <v>8</v>
      </c>
      <c r="H3937" t="s">
        <v>101</v>
      </c>
      <c r="I3937" s="61">
        <v>44780</v>
      </c>
      <c r="J3937" s="2">
        <v>59.6</v>
      </c>
      <c r="K3937" s="2" t="s">
        <v>4384</v>
      </c>
      <c r="L3937" s="9">
        <v>0.2</v>
      </c>
      <c r="M3937" t="s">
        <v>3869</v>
      </c>
      <c r="N3937" s="2" t="s">
        <v>85</v>
      </c>
      <c r="O3937" s="2" t="s">
        <v>4266</v>
      </c>
      <c r="P3937" s="2" t="str">
        <f>VLOOKUP(I3937,Period!A:B,2,FALSE)</f>
        <v>2022H2</v>
      </c>
      <c r="Q3937" s="9">
        <f t="shared" si="746"/>
        <v>0.25</v>
      </c>
      <c r="R3937" s="2">
        <f t="shared" si="749"/>
        <v>10</v>
      </c>
      <c r="S3937" t="str">
        <f t="shared" si="747"/>
        <v>02 Sunny (10%-30%)</v>
      </c>
      <c r="T3937" t="str">
        <f t="shared" si="750"/>
        <v>44780L8-9_L1CDM-MLB-CLSTA4478002 Sunny (10%-30%)</v>
      </c>
      <c r="U3937">
        <f>IF(COUNTIF(T$2:T3266,T3937)&gt;=1,0,1)</f>
        <v>1</v>
      </c>
      <c r="V3937" s="26" t="s">
        <v>751</v>
      </c>
      <c r="W3937" s="26">
        <f t="shared" si="751"/>
        <v>2022</v>
      </c>
      <c r="X3937" s="26" t="str">
        <f t="shared" si="752"/>
        <v>08</v>
      </c>
      <c r="Y3937" s="26" t="str">
        <f t="shared" si="753"/>
        <v>07</v>
      </c>
      <c r="Z3937" s="26" t="str">
        <f t="shared" si="754"/>
        <v>18</v>
      </c>
      <c r="AA3937" s="26" t="str">
        <f t="shared" si="755"/>
        <v>45</v>
      </c>
      <c r="AB3937" s="26" t="str">
        <f t="shared" si="756"/>
        <v>25</v>
      </c>
      <c r="AC3937" s="86" t="str">
        <f t="shared" si="748"/>
        <v>CLS_TA_2500X1254px_44m_L8-9_L1_20220807_10CC</v>
      </c>
      <c r="AD3937" s="41" t="s">
        <v>752</v>
      </c>
    </row>
    <row r="3938" spans="2:30" x14ac:dyDescent="0.25">
      <c r="B3938" t="s">
        <v>3876</v>
      </c>
      <c r="C3938" t="s">
        <v>3817</v>
      </c>
      <c r="D3938" s="7" t="s">
        <v>4267</v>
      </c>
      <c r="E3938" s="2" t="b">
        <v>1</v>
      </c>
      <c r="F3938" s="2" t="s">
        <v>3815</v>
      </c>
      <c r="G3938" t="s">
        <v>8</v>
      </c>
      <c r="H3938" t="s">
        <v>101</v>
      </c>
      <c r="I3938" s="61">
        <v>44774</v>
      </c>
      <c r="J3938" s="2">
        <v>61.7</v>
      </c>
      <c r="K3938" s="2" t="s">
        <v>4350</v>
      </c>
      <c r="L3938" s="9">
        <v>99.9</v>
      </c>
      <c r="M3938" t="s">
        <v>3869</v>
      </c>
      <c r="N3938" s="2" t="s">
        <v>85</v>
      </c>
      <c r="O3938" s="2" t="s">
        <v>4266</v>
      </c>
      <c r="P3938" s="2" t="str">
        <f>VLOOKUP(I3938,Period!A:B,2,FALSE)</f>
        <v>2022H2</v>
      </c>
      <c r="Q3938" s="9">
        <f t="shared" si="746"/>
        <v>99.9</v>
      </c>
      <c r="R3938" s="2">
        <f t="shared" si="749"/>
        <v>100</v>
      </c>
      <c r="S3938" t="str">
        <f t="shared" si="747"/>
        <v>04 Overcast (100%)</v>
      </c>
      <c r="T3938" t="str">
        <f t="shared" si="750"/>
        <v>44774L8-9_L1CDM-MLB-CLSTA4477404 Overcast (100%)</v>
      </c>
      <c r="U3938">
        <f>IF(COUNTIF(T$2:T3267,T3938)&gt;=1,0,1)</f>
        <v>1</v>
      </c>
      <c r="V3938" s="26" t="s">
        <v>751</v>
      </c>
      <c r="W3938" s="26">
        <f t="shared" si="751"/>
        <v>2022</v>
      </c>
      <c r="X3938" s="26" t="str">
        <f t="shared" si="752"/>
        <v>08</v>
      </c>
      <c r="Y3938" s="26" t="str">
        <f t="shared" si="753"/>
        <v>01</v>
      </c>
      <c r="Z3938" s="26" t="str">
        <f t="shared" si="754"/>
        <v>18</v>
      </c>
      <c r="AA3938" s="26" t="str">
        <f t="shared" si="755"/>
        <v>33</v>
      </c>
      <c r="AB3938" s="26" t="str">
        <f t="shared" si="756"/>
        <v>45</v>
      </c>
      <c r="AC3938" s="86" t="str">
        <f t="shared" si="748"/>
        <v>CLS_TA_2500X1254px_44m_L8-9_L1_20220801_100CC</v>
      </c>
      <c r="AD3938" s="41" t="s">
        <v>752</v>
      </c>
    </row>
    <row r="3939" spans="2:30" x14ac:dyDescent="0.25">
      <c r="B3939" t="s">
        <v>3876</v>
      </c>
      <c r="C3939" t="s">
        <v>3817</v>
      </c>
      <c r="D3939" s="7" t="s">
        <v>4267</v>
      </c>
      <c r="E3939" s="2" t="b">
        <v>1</v>
      </c>
      <c r="F3939" s="2" t="s">
        <v>3815</v>
      </c>
      <c r="G3939" t="s">
        <v>8</v>
      </c>
      <c r="H3939" t="s">
        <v>101</v>
      </c>
      <c r="I3939" s="53">
        <v>44773</v>
      </c>
      <c r="J3939" s="2">
        <v>61.9</v>
      </c>
      <c r="K3939" s="2" t="s">
        <v>4385</v>
      </c>
      <c r="L3939" s="9">
        <v>84.3</v>
      </c>
      <c r="M3939" t="s">
        <v>3869</v>
      </c>
      <c r="N3939" s="2" t="s">
        <v>85</v>
      </c>
      <c r="O3939" s="2" t="s">
        <v>4266</v>
      </c>
      <c r="P3939" s="2" t="str">
        <f>VLOOKUP(I3939,Period!A:B,2,FALSE)</f>
        <v>2022H2</v>
      </c>
      <c r="Q3939" s="9">
        <f t="shared" si="746"/>
        <v>84.3</v>
      </c>
      <c r="R3939" s="2">
        <f t="shared" si="749"/>
        <v>90</v>
      </c>
      <c r="S3939" t="str">
        <f t="shared" si="747"/>
        <v>03 Cloudy (40%-90%)</v>
      </c>
      <c r="T3939" t="str">
        <f t="shared" si="750"/>
        <v>44773L8-9_L1CDM-MLB-CLSTA4477303 Cloudy (40%-90%)</v>
      </c>
      <c r="U3939">
        <f>IF(COUNTIF(T$2:T3268,T3939)&gt;=1,0,1)</f>
        <v>1</v>
      </c>
      <c r="V3939" s="26" t="s">
        <v>751</v>
      </c>
      <c r="W3939" s="26">
        <f t="shared" si="751"/>
        <v>2022</v>
      </c>
      <c r="X3939" s="26" t="str">
        <f t="shared" si="752"/>
        <v>07</v>
      </c>
      <c r="Y3939" s="26">
        <f t="shared" si="753"/>
        <v>31</v>
      </c>
      <c r="Z3939" s="26" t="str">
        <f t="shared" si="754"/>
        <v>18</v>
      </c>
      <c r="AA3939" s="26" t="str">
        <f t="shared" si="755"/>
        <v>39</v>
      </c>
      <c r="AB3939" s="26" t="str">
        <f t="shared" si="756"/>
        <v>33</v>
      </c>
      <c r="AC3939" s="86" t="str">
        <f t="shared" si="748"/>
        <v>CLS_TA_2500X1254px_44m_L8-9_L1_20220731_90CC</v>
      </c>
      <c r="AD3939" s="41" t="s">
        <v>752</v>
      </c>
    </row>
    <row r="3940" spans="2:30" x14ac:dyDescent="0.25">
      <c r="B3940" t="s">
        <v>3876</v>
      </c>
      <c r="C3940" t="s">
        <v>3817</v>
      </c>
      <c r="D3940" s="7" t="s">
        <v>4267</v>
      </c>
      <c r="E3940" s="2" t="b">
        <v>1</v>
      </c>
      <c r="F3940" s="2" t="s">
        <v>3815</v>
      </c>
      <c r="G3940" t="s">
        <v>8</v>
      </c>
      <c r="H3940" t="s">
        <v>101</v>
      </c>
      <c r="I3940" s="53">
        <v>44772</v>
      </c>
      <c r="J3940" s="2">
        <v>62.1</v>
      </c>
      <c r="K3940" s="2" t="s">
        <v>4345</v>
      </c>
      <c r="L3940" s="9">
        <v>24.7</v>
      </c>
      <c r="M3940" t="s">
        <v>3869</v>
      </c>
      <c r="N3940" s="2" t="s">
        <v>85</v>
      </c>
      <c r="O3940" s="2" t="s">
        <v>4266</v>
      </c>
      <c r="P3940" s="2" t="str">
        <f>VLOOKUP(I3940,Period!A:B,2,FALSE)</f>
        <v>2022H2</v>
      </c>
      <c r="Q3940" s="9">
        <f t="shared" si="746"/>
        <v>32.549999999999997</v>
      </c>
      <c r="R3940" s="2">
        <f t="shared" si="749"/>
        <v>40</v>
      </c>
      <c r="S3940" t="str">
        <f t="shared" si="747"/>
        <v>03 Cloudy (40%-90%)</v>
      </c>
      <c r="T3940" t="str">
        <f t="shared" si="750"/>
        <v>44772L8-9_L1CDM-MLB-CLSTA4477203 Cloudy (40%-90%)</v>
      </c>
      <c r="U3940">
        <f>IF(COUNTIF(T$2:T3269,T3940)&gt;=1,0,1)</f>
        <v>1</v>
      </c>
      <c r="V3940" s="26" t="s">
        <v>751</v>
      </c>
      <c r="W3940" s="26">
        <f t="shared" si="751"/>
        <v>2022</v>
      </c>
      <c r="X3940" s="26" t="str">
        <f t="shared" si="752"/>
        <v>07</v>
      </c>
      <c r="Y3940" s="26">
        <f t="shared" si="753"/>
        <v>30</v>
      </c>
      <c r="Z3940" s="26" t="str">
        <f t="shared" si="754"/>
        <v>18</v>
      </c>
      <c r="AA3940" s="26" t="str">
        <f t="shared" si="755"/>
        <v>46</v>
      </c>
      <c r="AB3940" s="26" t="str">
        <f t="shared" si="756"/>
        <v>05</v>
      </c>
      <c r="AC3940" s="86" t="str">
        <f t="shared" si="748"/>
        <v>CLS_TA_2500X1254px_44m_L8-9_L1_20220730_40CC</v>
      </c>
      <c r="AD3940" s="41" t="s">
        <v>752</v>
      </c>
    </row>
    <row r="3941" spans="2:30" x14ac:dyDescent="0.25">
      <c r="B3941" t="s">
        <v>3876</v>
      </c>
      <c r="C3941" t="s">
        <v>3817</v>
      </c>
      <c r="D3941" s="7" t="s">
        <v>4267</v>
      </c>
      <c r="E3941" s="2" t="b">
        <v>1</v>
      </c>
      <c r="F3941" s="2" t="s">
        <v>3815</v>
      </c>
      <c r="G3941" t="s">
        <v>8</v>
      </c>
      <c r="H3941" t="s">
        <v>101</v>
      </c>
      <c r="I3941" s="53">
        <v>44772</v>
      </c>
      <c r="J3941" s="2">
        <v>61.3</v>
      </c>
      <c r="K3941" s="2" t="s">
        <v>4346</v>
      </c>
      <c r="L3941" s="9">
        <v>40.4</v>
      </c>
      <c r="M3941" t="s">
        <v>3869</v>
      </c>
      <c r="N3941" s="2" t="s">
        <v>85</v>
      </c>
      <c r="O3941" s="2" t="s">
        <v>4266</v>
      </c>
      <c r="P3941" s="2" t="str">
        <f>VLOOKUP(I3941,Period!A:B,2,FALSE)</f>
        <v>2022H2</v>
      </c>
      <c r="Q3941" s="9">
        <f t="shared" si="746"/>
        <v>32.549999999999997</v>
      </c>
      <c r="R3941" s="2">
        <f t="shared" si="749"/>
        <v>40</v>
      </c>
      <c r="S3941" t="str">
        <f t="shared" si="747"/>
        <v>03 Cloudy (40%-90%)</v>
      </c>
      <c r="T3941" t="str">
        <f t="shared" si="750"/>
        <v>44772L8-9_L1CDM-MLB-CLSTA4477203 Cloudy (40%-90%)</v>
      </c>
      <c r="U3941">
        <f>IF(COUNTIF(T$2:T3270,T3941)&gt;=1,0,1)</f>
        <v>1</v>
      </c>
      <c r="V3941" s="26" t="s">
        <v>751</v>
      </c>
      <c r="W3941" s="26">
        <f t="shared" si="751"/>
        <v>2022</v>
      </c>
      <c r="X3941" s="26" t="str">
        <f t="shared" si="752"/>
        <v>07</v>
      </c>
      <c r="Y3941" s="26">
        <f t="shared" si="753"/>
        <v>30</v>
      </c>
      <c r="Z3941" s="26" t="str">
        <f t="shared" si="754"/>
        <v>18</v>
      </c>
      <c r="AA3941" s="26" t="str">
        <f t="shared" si="755"/>
        <v>45</v>
      </c>
      <c r="AB3941" s="26" t="str">
        <f t="shared" si="756"/>
        <v>41</v>
      </c>
      <c r="AC3941" s="86" t="str">
        <f t="shared" si="748"/>
        <v>CLS_TA_2500X1254px_44m_L8-9_L1_20220730_40CC</v>
      </c>
      <c r="AD3941" s="41" t="s">
        <v>752</v>
      </c>
    </row>
    <row r="3942" spans="2:30" x14ac:dyDescent="0.25">
      <c r="B3942" t="s">
        <v>3876</v>
      </c>
      <c r="C3942" t="s">
        <v>3817</v>
      </c>
      <c r="D3942" s="7" t="s">
        <v>4267</v>
      </c>
      <c r="E3942" s="2" t="b">
        <v>1</v>
      </c>
      <c r="F3942" s="2" t="s">
        <v>3815</v>
      </c>
      <c r="G3942" t="s">
        <v>8</v>
      </c>
      <c r="H3942" t="s">
        <v>101</v>
      </c>
      <c r="I3942" s="53">
        <v>44766</v>
      </c>
      <c r="J3942" s="2">
        <v>63.1</v>
      </c>
      <c r="K3942" s="2" t="s">
        <v>4315</v>
      </c>
      <c r="L3942" s="9">
        <v>0.2</v>
      </c>
      <c r="M3942" t="s">
        <v>3869</v>
      </c>
      <c r="N3942" s="2" t="s">
        <v>85</v>
      </c>
      <c r="O3942" s="2" t="s">
        <v>4266</v>
      </c>
      <c r="P3942" s="2" t="str">
        <f>VLOOKUP(I3942,Period!A:B,2,FALSE)</f>
        <v>2022H2</v>
      </c>
      <c r="Q3942" s="9">
        <f t="shared" si="746"/>
        <v>0.2</v>
      </c>
      <c r="R3942" s="2">
        <f t="shared" si="749"/>
        <v>10</v>
      </c>
      <c r="S3942" t="str">
        <f t="shared" si="747"/>
        <v>02 Sunny (10%-30%)</v>
      </c>
      <c r="T3942" t="str">
        <f t="shared" si="750"/>
        <v>44766L8-9_L1CDM-MLB-CLSTA4476602 Sunny (10%-30%)</v>
      </c>
      <c r="U3942">
        <f>IF(COUNTIF(T$2:T3271,T3942)&gt;=1,0,1)</f>
        <v>1</v>
      </c>
      <c r="V3942" s="26" t="s">
        <v>751</v>
      </c>
      <c r="W3942" s="26">
        <f t="shared" si="751"/>
        <v>2022</v>
      </c>
      <c r="X3942" s="26" t="str">
        <f t="shared" si="752"/>
        <v>07</v>
      </c>
      <c r="Y3942" s="26">
        <f t="shared" si="753"/>
        <v>24</v>
      </c>
      <c r="Z3942" s="26" t="str">
        <f t="shared" si="754"/>
        <v>18</v>
      </c>
      <c r="AA3942" s="26" t="str">
        <f t="shared" si="755"/>
        <v>33</v>
      </c>
      <c r="AB3942" s="26" t="str">
        <f t="shared" si="756"/>
        <v>17</v>
      </c>
      <c r="AC3942" s="86" t="str">
        <f t="shared" si="748"/>
        <v>CLS_TA_2500X1254px_44m_L8-9_L1_20220724_10CC</v>
      </c>
      <c r="AD3942" s="41" t="s">
        <v>752</v>
      </c>
    </row>
    <row r="3943" spans="2:30" x14ac:dyDescent="0.25">
      <c r="B3943" t="s">
        <v>3876</v>
      </c>
      <c r="C3943" t="s">
        <v>3817</v>
      </c>
      <c r="D3943" s="7" t="s">
        <v>4267</v>
      </c>
      <c r="E3943" s="2" t="b">
        <v>1</v>
      </c>
      <c r="F3943" s="2" t="s">
        <v>3815</v>
      </c>
      <c r="G3943" t="s">
        <v>8</v>
      </c>
      <c r="H3943" t="s">
        <v>101</v>
      </c>
      <c r="I3943" s="57">
        <v>44765</v>
      </c>
      <c r="J3943" s="2">
        <v>63.3</v>
      </c>
      <c r="K3943" s="2" t="s">
        <v>4386</v>
      </c>
      <c r="L3943" s="9">
        <v>0.7</v>
      </c>
      <c r="M3943" t="s">
        <v>3869</v>
      </c>
      <c r="N3943" s="2" t="s">
        <v>85</v>
      </c>
      <c r="O3943" s="2" t="s">
        <v>4266</v>
      </c>
      <c r="P3943" s="2" t="str">
        <f>VLOOKUP(I3943,Period!A:B,2,FALSE)</f>
        <v>2022H2</v>
      </c>
      <c r="Q3943" s="9">
        <f t="shared" si="746"/>
        <v>0.7</v>
      </c>
      <c r="R3943" s="2">
        <f t="shared" si="749"/>
        <v>10</v>
      </c>
      <c r="S3943" t="str">
        <f t="shared" si="747"/>
        <v>02 Sunny (10%-30%)</v>
      </c>
      <c r="T3943" t="str">
        <f t="shared" si="750"/>
        <v>44765L8-9_L1CDM-MLB-CLSTA4476502 Sunny (10%-30%)</v>
      </c>
      <c r="U3943">
        <f>IF(COUNTIF(T$2:T3272,T3943)&gt;=1,0,1)</f>
        <v>1</v>
      </c>
      <c r="V3943" s="26" t="s">
        <v>751</v>
      </c>
      <c r="W3943" s="26">
        <f t="shared" si="751"/>
        <v>2022</v>
      </c>
      <c r="X3943" s="26" t="str">
        <f t="shared" si="752"/>
        <v>07</v>
      </c>
      <c r="Y3943" s="26">
        <f t="shared" si="753"/>
        <v>23</v>
      </c>
      <c r="Z3943" s="26" t="str">
        <f t="shared" si="754"/>
        <v>18</v>
      </c>
      <c r="AA3943" s="26" t="str">
        <f t="shared" si="755"/>
        <v>39</v>
      </c>
      <c r="AB3943" s="26" t="str">
        <f t="shared" si="756"/>
        <v>49</v>
      </c>
      <c r="AC3943" s="86" t="str">
        <f t="shared" si="748"/>
        <v>CLS_TA_2500X1254px_44m_L8-9_L1_20220723_10CC</v>
      </c>
      <c r="AD3943" s="41" t="s">
        <v>752</v>
      </c>
    </row>
    <row r="3944" spans="2:30" x14ac:dyDescent="0.25">
      <c r="B3944" t="s">
        <v>3876</v>
      </c>
      <c r="C3944" t="s">
        <v>3817</v>
      </c>
      <c r="D3944" s="7" t="s">
        <v>4267</v>
      </c>
      <c r="E3944" s="2" t="b">
        <v>1</v>
      </c>
      <c r="F3944" s="2" t="s">
        <v>3815</v>
      </c>
      <c r="G3944" t="s">
        <v>8</v>
      </c>
      <c r="H3944" t="s">
        <v>101</v>
      </c>
      <c r="I3944" s="57">
        <v>44764</v>
      </c>
      <c r="J3944" s="2">
        <v>63.4</v>
      </c>
      <c r="K3944" s="2" t="s">
        <v>4339</v>
      </c>
      <c r="L3944" s="9">
        <v>0.1</v>
      </c>
      <c r="M3944" t="s">
        <v>3869</v>
      </c>
      <c r="N3944" s="2" t="s">
        <v>85</v>
      </c>
      <c r="O3944" s="2" t="s">
        <v>4266</v>
      </c>
      <c r="P3944" s="2" t="str">
        <f>VLOOKUP(I3944,Period!A:B,2,FALSE)</f>
        <v>2022H2</v>
      </c>
      <c r="Q3944" s="9">
        <f t="shared" si="746"/>
        <v>0.05</v>
      </c>
      <c r="R3944" s="2">
        <f t="shared" si="749"/>
        <v>10</v>
      </c>
      <c r="S3944" t="str">
        <f t="shared" si="747"/>
        <v>02 Sunny (10%-30%)</v>
      </c>
      <c r="T3944" t="str">
        <f t="shared" si="750"/>
        <v>44764L8-9_L1CDM-MLB-CLSTA4476402 Sunny (10%-30%)</v>
      </c>
      <c r="U3944">
        <f>IF(COUNTIF(T$2:T3273,T3944)&gt;=1,0,1)</f>
        <v>1</v>
      </c>
      <c r="V3944" s="26" t="s">
        <v>751</v>
      </c>
      <c r="W3944" s="26">
        <f t="shared" si="751"/>
        <v>2022</v>
      </c>
      <c r="X3944" s="26" t="str">
        <f t="shared" si="752"/>
        <v>07</v>
      </c>
      <c r="Y3944" s="26">
        <f t="shared" si="753"/>
        <v>22</v>
      </c>
      <c r="Z3944" s="26" t="str">
        <f t="shared" si="754"/>
        <v>18</v>
      </c>
      <c r="AA3944" s="26" t="str">
        <f t="shared" si="755"/>
        <v>45</v>
      </c>
      <c r="AB3944" s="26" t="str">
        <f t="shared" si="756"/>
        <v>37</v>
      </c>
      <c r="AC3944" s="86" t="str">
        <f t="shared" si="748"/>
        <v>CLS_TA_2500X1254px_44m_L8-9_L1_20220722_10CC</v>
      </c>
      <c r="AD3944" s="41" t="s">
        <v>752</v>
      </c>
    </row>
    <row r="3945" spans="2:30" x14ac:dyDescent="0.25">
      <c r="B3945" t="s">
        <v>3876</v>
      </c>
      <c r="C3945" t="s">
        <v>3817</v>
      </c>
      <c r="D3945" s="7" t="s">
        <v>4267</v>
      </c>
      <c r="E3945" s="2" t="b">
        <v>1</v>
      </c>
      <c r="F3945" s="2" t="s">
        <v>3815</v>
      </c>
      <c r="G3945" t="s">
        <v>8</v>
      </c>
      <c r="H3945" t="s">
        <v>101</v>
      </c>
      <c r="I3945" s="57">
        <v>44764</v>
      </c>
      <c r="J3945" s="2">
        <v>62.7</v>
      </c>
      <c r="K3945" s="2" t="s">
        <v>4387</v>
      </c>
      <c r="L3945" s="9">
        <v>0</v>
      </c>
      <c r="M3945" t="s">
        <v>3869</v>
      </c>
      <c r="N3945" s="2" t="s">
        <v>85</v>
      </c>
      <c r="O3945" s="2" t="s">
        <v>4266</v>
      </c>
      <c r="P3945" s="2" t="str">
        <f>VLOOKUP(I3945,Period!A:B,2,FALSE)</f>
        <v>2022H2</v>
      </c>
      <c r="Q3945" s="9">
        <f t="shared" si="746"/>
        <v>0.05</v>
      </c>
      <c r="R3945" s="2">
        <f t="shared" si="749"/>
        <v>10</v>
      </c>
      <c r="S3945" t="str">
        <f t="shared" si="747"/>
        <v>02 Sunny (10%-30%)</v>
      </c>
      <c r="T3945" t="str">
        <f t="shared" si="750"/>
        <v>44764L8-9_L1CDM-MLB-CLSTA4476402 Sunny (10%-30%)</v>
      </c>
      <c r="U3945">
        <f>IF(COUNTIF(T$2:T3274,T3945)&gt;=1,0,1)</f>
        <v>1</v>
      </c>
      <c r="V3945" s="26" t="s">
        <v>751</v>
      </c>
      <c r="W3945" s="26">
        <f t="shared" si="751"/>
        <v>2022</v>
      </c>
      <c r="X3945" s="26" t="str">
        <f t="shared" si="752"/>
        <v>07</v>
      </c>
      <c r="Y3945" s="26">
        <f t="shared" si="753"/>
        <v>22</v>
      </c>
      <c r="Z3945" s="26" t="str">
        <f t="shared" si="754"/>
        <v>18</v>
      </c>
      <c r="AA3945" s="26" t="str">
        <f t="shared" si="755"/>
        <v>45</v>
      </c>
      <c r="AB3945" s="26" t="str">
        <f t="shared" si="756"/>
        <v>13</v>
      </c>
      <c r="AC3945" s="86" t="str">
        <f t="shared" si="748"/>
        <v>CLS_TA_2500X1254px_44m_L8-9_L1_20220722_10CC</v>
      </c>
      <c r="AD3945" s="41" t="s">
        <v>752</v>
      </c>
    </row>
    <row r="3946" spans="2:30" x14ac:dyDescent="0.25">
      <c r="B3946" t="s">
        <v>3876</v>
      </c>
      <c r="C3946" t="s">
        <v>3817</v>
      </c>
      <c r="D3946" s="7" t="s">
        <v>4267</v>
      </c>
      <c r="E3946" s="2" t="b">
        <v>1</v>
      </c>
      <c r="F3946" s="2" t="s">
        <v>3815</v>
      </c>
      <c r="G3946" t="s">
        <v>8</v>
      </c>
      <c r="H3946" t="s">
        <v>101</v>
      </c>
      <c r="I3946" s="57">
        <v>44758</v>
      </c>
      <c r="J3946" s="2">
        <v>64.400000000000006</v>
      </c>
      <c r="K3946" s="2" t="s">
        <v>4375</v>
      </c>
      <c r="L3946" s="9">
        <v>0.6</v>
      </c>
      <c r="M3946" t="s">
        <v>3869</v>
      </c>
      <c r="N3946" s="2" t="s">
        <v>85</v>
      </c>
      <c r="O3946" s="2" t="s">
        <v>4266</v>
      </c>
      <c r="P3946" s="2" t="str">
        <f>VLOOKUP(I3946,Period!A:B,2,FALSE)</f>
        <v>2022H2</v>
      </c>
      <c r="Q3946" s="9">
        <f t="shared" si="746"/>
        <v>0.6</v>
      </c>
      <c r="R3946" s="2">
        <f t="shared" si="749"/>
        <v>10</v>
      </c>
      <c r="S3946" t="str">
        <f t="shared" si="747"/>
        <v>02 Sunny (10%-30%)</v>
      </c>
      <c r="T3946" t="str">
        <f t="shared" si="750"/>
        <v>44758L8-9_L1CDM-MLB-CLSTA4475802 Sunny (10%-30%)</v>
      </c>
      <c r="U3946">
        <f>IF(COUNTIF(T$2:T3275,T3946)&gt;=1,0,1)</f>
        <v>1</v>
      </c>
      <c r="V3946" s="26" t="s">
        <v>751</v>
      </c>
      <c r="W3946" s="26">
        <f t="shared" si="751"/>
        <v>2022</v>
      </c>
      <c r="X3946" s="26" t="str">
        <f t="shared" si="752"/>
        <v>07</v>
      </c>
      <c r="Y3946" s="26">
        <f t="shared" si="753"/>
        <v>16</v>
      </c>
      <c r="Z3946" s="26" t="str">
        <f t="shared" si="754"/>
        <v>18</v>
      </c>
      <c r="AA3946" s="26" t="str">
        <f t="shared" si="755"/>
        <v>33</v>
      </c>
      <c r="AB3946" s="26" t="str">
        <f t="shared" si="756"/>
        <v>33</v>
      </c>
      <c r="AC3946" s="86" t="str">
        <f t="shared" si="748"/>
        <v>CLS_TA_2500X1254px_44m_L8-9_L1_20220716_10CC</v>
      </c>
      <c r="AD3946" s="41" t="s">
        <v>752</v>
      </c>
    </row>
    <row r="3947" spans="2:30" x14ac:dyDescent="0.25">
      <c r="B3947" t="s">
        <v>3876</v>
      </c>
      <c r="C3947" t="s">
        <v>3817</v>
      </c>
      <c r="D3947" s="7" t="s">
        <v>4267</v>
      </c>
      <c r="E3947" s="2" t="b">
        <v>1</v>
      </c>
      <c r="F3947" s="2" t="s">
        <v>3815</v>
      </c>
      <c r="G3947" t="s">
        <v>8</v>
      </c>
      <c r="H3947" t="s">
        <v>101</v>
      </c>
      <c r="I3947" s="61">
        <v>44757</v>
      </c>
      <c r="J3947" s="2">
        <v>64.400000000000006</v>
      </c>
      <c r="K3947" s="2" t="s">
        <v>4388</v>
      </c>
      <c r="L3947" s="9">
        <v>1.5</v>
      </c>
      <c r="M3947" t="s">
        <v>3869</v>
      </c>
      <c r="N3947" s="2" t="s">
        <v>85</v>
      </c>
      <c r="O3947" s="2" t="s">
        <v>4266</v>
      </c>
      <c r="P3947" s="2" t="str">
        <f>VLOOKUP(I3947,Period!A:B,2,FALSE)</f>
        <v>2022H2</v>
      </c>
      <c r="Q3947" s="9">
        <f t="shared" si="746"/>
        <v>1.5</v>
      </c>
      <c r="R3947" s="2">
        <f t="shared" si="749"/>
        <v>10</v>
      </c>
      <c r="S3947" t="str">
        <f t="shared" si="747"/>
        <v>02 Sunny (10%-30%)</v>
      </c>
      <c r="T3947" t="str">
        <f t="shared" si="750"/>
        <v>44757L8-9_L1CDM-MLB-CLSTA4475702 Sunny (10%-30%)</v>
      </c>
      <c r="U3947">
        <f>IF(COUNTIF(T$2:T3276,T3947)&gt;=1,0,1)</f>
        <v>1</v>
      </c>
      <c r="V3947" s="26" t="s">
        <v>751</v>
      </c>
      <c r="W3947" s="26">
        <f t="shared" si="751"/>
        <v>2022</v>
      </c>
      <c r="X3947" s="26" t="str">
        <f t="shared" si="752"/>
        <v>07</v>
      </c>
      <c r="Y3947" s="26">
        <f t="shared" si="753"/>
        <v>15</v>
      </c>
      <c r="Z3947" s="26" t="str">
        <f t="shared" si="754"/>
        <v>18</v>
      </c>
      <c r="AA3947" s="26" t="str">
        <f t="shared" si="755"/>
        <v>39</v>
      </c>
      <c r="AB3947" s="26" t="str">
        <f t="shared" si="756"/>
        <v>18</v>
      </c>
      <c r="AC3947" s="86" t="str">
        <f t="shared" si="748"/>
        <v>CLS_TA_2500X1254px_44m_L8-9_L1_20220715_10CC</v>
      </c>
      <c r="AD3947" s="41" t="s">
        <v>752</v>
      </c>
    </row>
    <row r="3948" spans="2:30" x14ac:dyDescent="0.25">
      <c r="B3948" t="s">
        <v>3876</v>
      </c>
      <c r="C3948" t="s">
        <v>3817</v>
      </c>
      <c r="D3948" s="7" t="s">
        <v>4267</v>
      </c>
      <c r="E3948" s="2" t="b">
        <v>1</v>
      </c>
      <c r="F3948" s="2" t="s">
        <v>3815</v>
      </c>
      <c r="G3948" t="s">
        <v>8</v>
      </c>
      <c r="H3948" t="s">
        <v>101</v>
      </c>
      <c r="I3948" s="61">
        <v>44756</v>
      </c>
      <c r="J3948" s="2">
        <v>64.599999999999994</v>
      </c>
      <c r="K3948" s="2" t="s">
        <v>4377</v>
      </c>
      <c r="L3948" s="9">
        <v>0.1</v>
      </c>
      <c r="M3948" t="s">
        <v>3869</v>
      </c>
      <c r="N3948" s="2" t="s">
        <v>85</v>
      </c>
      <c r="O3948" s="2" t="s">
        <v>4266</v>
      </c>
      <c r="P3948" s="2" t="str">
        <f>VLOOKUP(I3948,Period!A:B,2,FALSE)</f>
        <v>2022H2</v>
      </c>
      <c r="Q3948" s="9">
        <f t="shared" si="746"/>
        <v>0.05</v>
      </c>
      <c r="R3948" s="2">
        <f t="shared" si="749"/>
        <v>10</v>
      </c>
      <c r="S3948" t="str">
        <f t="shared" si="747"/>
        <v>02 Sunny (10%-30%)</v>
      </c>
      <c r="T3948" t="str">
        <f t="shared" si="750"/>
        <v>44756L8-9_L1CDM-MLB-CLSTA4475602 Sunny (10%-30%)</v>
      </c>
      <c r="U3948">
        <f>IF(COUNTIF(T$2:T3277,T3948)&gt;=1,0,1)</f>
        <v>1</v>
      </c>
      <c r="V3948" s="26" t="s">
        <v>751</v>
      </c>
      <c r="W3948" s="26">
        <f t="shared" si="751"/>
        <v>2022</v>
      </c>
      <c r="X3948" s="26" t="str">
        <f t="shared" si="752"/>
        <v>07</v>
      </c>
      <c r="Y3948" s="26">
        <f t="shared" si="753"/>
        <v>14</v>
      </c>
      <c r="Z3948" s="26" t="str">
        <f t="shared" si="754"/>
        <v>18</v>
      </c>
      <c r="AA3948" s="26" t="str">
        <f t="shared" si="755"/>
        <v>45</v>
      </c>
      <c r="AB3948" s="26" t="str">
        <f t="shared" si="756"/>
        <v>53</v>
      </c>
      <c r="AC3948" s="86" t="str">
        <f t="shared" si="748"/>
        <v>CLS_TA_2500X1254px_44m_L8-9_L1_20220714_10CC</v>
      </c>
      <c r="AD3948" s="41" t="s">
        <v>752</v>
      </c>
    </row>
    <row r="3949" spans="2:30" x14ac:dyDescent="0.25">
      <c r="B3949" t="s">
        <v>3876</v>
      </c>
      <c r="C3949" t="s">
        <v>3817</v>
      </c>
      <c r="D3949" s="7" t="s">
        <v>4267</v>
      </c>
      <c r="E3949" s="2" t="b">
        <v>1</v>
      </c>
      <c r="F3949" s="2" t="s">
        <v>3815</v>
      </c>
      <c r="G3949" t="s">
        <v>8</v>
      </c>
      <c r="H3949" t="s">
        <v>101</v>
      </c>
      <c r="I3949" s="61">
        <v>44756</v>
      </c>
      <c r="J3949" s="2">
        <v>64</v>
      </c>
      <c r="K3949" s="2" t="s">
        <v>4378</v>
      </c>
      <c r="L3949" s="9">
        <v>0</v>
      </c>
      <c r="M3949" t="s">
        <v>3869</v>
      </c>
      <c r="N3949" s="2" t="s">
        <v>85</v>
      </c>
      <c r="O3949" s="2" t="s">
        <v>4266</v>
      </c>
      <c r="P3949" s="2" t="str">
        <f>VLOOKUP(I3949,Period!A:B,2,FALSE)</f>
        <v>2022H2</v>
      </c>
      <c r="Q3949" s="9">
        <f t="shared" si="746"/>
        <v>0.05</v>
      </c>
      <c r="R3949" s="2">
        <f t="shared" si="749"/>
        <v>10</v>
      </c>
      <c r="S3949" t="str">
        <f t="shared" si="747"/>
        <v>02 Sunny (10%-30%)</v>
      </c>
      <c r="T3949" t="str">
        <f t="shared" si="750"/>
        <v>44756L8-9_L1CDM-MLB-CLSTA4475602 Sunny (10%-30%)</v>
      </c>
      <c r="U3949">
        <f>IF(COUNTIF(T$2:T3278,T3949)&gt;=1,0,1)</f>
        <v>1</v>
      </c>
      <c r="V3949" s="26" t="s">
        <v>751</v>
      </c>
      <c r="W3949" s="26">
        <f t="shared" si="751"/>
        <v>2022</v>
      </c>
      <c r="X3949" s="26" t="str">
        <f t="shared" si="752"/>
        <v>07</v>
      </c>
      <c r="Y3949" s="26">
        <f t="shared" si="753"/>
        <v>14</v>
      </c>
      <c r="Z3949" s="26" t="str">
        <f t="shared" si="754"/>
        <v>18</v>
      </c>
      <c r="AA3949" s="26" t="str">
        <f t="shared" si="755"/>
        <v>45</v>
      </c>
      <c r="AB3949" s="26" t="str">
        <f t="shared" si="756"/>
        <v>29</v>
      </c>
      <c r="AC3949" s="86" t="str">
        <f t="shared" si="748"/>
        <v>CLS_TA_2500X1254px_44m_L8-9_L1_20220714_10CC</v>
      </c>
      <c r="AD3949" s="41" t="s">
        <v>752</v>
      </c>
    </row>
    <row r="3950" spans="2:30" x14ac:dyDescent="0.25">
      <c r="B3950" t="s">
        <v>3876</v>
      </c>
      <c r="C3950" t="s">
        <v>3817</v>
      </c>
      <c r="D3950" s="7" t="s">
        <v>4267</v>
      </c>
      <c r="E3950" s="2" t="b">
        <v>1</v>
      </c>
      <c r="F3950" s="2" t="s">
        <v>3815</v>
      </c>
      <c r="G3950" t="s">
        <v>8</v>
      </c>
      <c r="H3950" t="s">
        <v>101</v>
      </c>
      <c r="I3950" s="61">
        <v>44750</v>
      </c>
      <c r="J3950" s="2">
        <v>65.3</v>
      </c>
      <c r="K3950" s="2" t="s">
        <v>4298</v>
      </c>
      <c r="L3950" s="9">
        <v>0</v>
      </c>
      <c r="M3950" t="s">
        <v>3869</v>
      </c>
      <c r="N3950" s="2" t="s">
        <v>85</v>
      </c>
      <c r="O3950" s="2" t="s">
        <v>4266</v>
      </c>
      <c r="P3950" s="2" t="str">
        <f>VLOOKUP(I3950,Period!A:B,2,FALSE)</f>
        <v>2022H2</v>
      </c>
      <c r="Q3950" s="9">
        <f t="shared" si="746"/>
        <v>0</v>
      </c>
      <c r="R3950" s="2">
        <f t="shared" si="749"/>
        <v>0</v>
      </c>
      <c r="S3950" t="str">
        <f t="shared" si="747"/>
        <v>01 Clear (0%)</v>
      </c>
      <c r="T3950" t="str">
        <f t="shared" si="750"/>
        <v>44750L8-9_L1CDM-MLB-CLSTA4475001 Clear (0%)</v>
      </c>
      <c r="U3950">
        <f>IF(COUNTIF(T$2:T3279,T3950)&gt;=1,0,1)</f>
        <v>1</v>
      </c>
      <c r="V3950" s="26" t="s">
        <v>751</v>
      </c>
      <c r="W3950" s="26">
        <f t="shared" si="751"/>
        <v>2022</v>
      </c>
      <c r="X3950" s="26" t="str">
        <f t="shared" si="752"/>
        <v>07</v>
      </c>
      <c r="Y3950" s="26" t="str">
        <f t="shared" si="753"/>
        <v>08</v>
      </c>
      <c r="Z3950" s="26" t="str">
        <f t="shared" si="754"/>
        <v>18</v>
      </c>
      <c r="AA3950" s="26" t="str">
        <f t="shared" si="755"/>
        <v>33</v>
      </c>
      <c r="AB3950" s="26" t="str">
        <f t="shared" si="756"/>
        <v>09</v>
      </c>
      <c r="AC3950" s="86" t="str">
        <f t="shared" si="748"/>
        <v>CLS_TA_2500X1254px_44m_L8-9_L1_20220708_0CC</v>
      </c>
      <c r="AD3950" s="41" t="s">
        <v>752</v>
      </c>
    </row>
    <row r="3951" spans="2:30" x14ac:dyDescent="0.25">
      <c r="B3951" t="s">
        <v>3876</v>
      </c>
      <c r="C3951" t="s">
        <v>3817</v>
      </c>
      <c r="D3951" s="7" t="s">
        <v>4267</v>
      </c>
      <c r="E3951" s="2" t="b">
        <v>1</v>
      </c>
      <c r="F3951" s="2" t="s">
        <v>3815</v>
      </c>
      <c r="G3951" t="s">
        <v>8</v>
      </c>
      <c r="H3951" t="s">
        <v>101</v>
      </c>
      <c r="I3951" s="53">
        <v>44749</v>
      </c>
      <c r="J3951" s="2">
        <v>65.400000000000006</v>
      </c>
      <c r="K3951" s="2" t="s">
        <v>4327</v>
      </c>
      <c r="L3951" s="9">
        <v>0.2</v>
      </c>
      <c r="M3951" t="s">
        <v>3869</v>
      </c>
      <c r="N3951" s="2" t="s">
        <v>85</v>
      </c>
      <c r="O3951" s="2" t="s">
        <v>4266</v>
      </c>
      <c r="P3951" s="2" t="str">
        <f>VLOOKUP(I3951,Period!A:B,2,FALSE)</f>
        <v>2022H2</v>
      </c>
      <c r="Q3951" s="9">
        <f t="shared" si="746"/>
        <v>0.2</v>
      </c>
      <c r="R3951" s="2">
        <f t="shared" si="749"/>
        <v>10</v>
      </c>
      <c r="S3951" t="str">
        <f t="shared" si="747"/>
        <v>02 Sunny (10%-30%)</v>
      </c>
      <c r="T3951" t="str">
        <f t="shared" si="750"/>
        <v>44749L8-9_L1CDM-MLB-CLSTA4474902 Sunny (10%-30%)</v>
      </c>
      <c r="U3951">
        <f>IF(COUNTIF(T$2:T3280,T3951)&gt;=1,0,1)</f>
        <v>1</v>
      </c>
      <c r="V3951" s="26" t="s">
        <v>751</v>
      </c>
      <c r="W3951" s="26">
        <f t="shared" si="751"/>
        <v>2022</v>
      </c>
      <c r="X3951" s="26" t="str">
        <f t="shared" si="752"/>
        <v>07</v>
      </c>
      <c r="Y3951" s="26" t="str">
        <f t="shared" si="753"/>
        <v>07</v>
      </c>
      <c r="Z3951" s="26" t="str">
        <f t="shared" si="754"/>
        <v>18</v>
      </c>
      <c r="AA3951" s="26" t="str">
        <f t="shared" si="755"/>
        <v>39</v>
      </c>
      <c r="AB3951" s="26" t="str">
        <f t="shared" si="756"/>
        <v>44</v>
      </c>
      <c r="AC3951" s="86" t="str">
        <f t="shared" si="748"/>
        <v>CLS_TA_2500X1254px_44m_L8-9_L1_20220707_10CC</v>
      </c>
      <c r="AD3951" s="41" t="s">
        <v>752</v>
      </c>
    </row>
    <row r="3952" spans="2:30" x14ac:dyDescent="0.25">
      <c r="B3952" t="s">
        <v>3876</v>
      </c>
      <c r="C3952" t="s">
        <v>3817</v>
      </c>
      <c r="D3952" s="7" t="s">
        <v>4267</v>
      </c>
      <c r="E3952" s="2" t="b">
        <v>1</v>
      </c>
      <c r="F3952" s="2" t="s">
        <v>3815</v>
      </c>
      <c r="G3952" t="s">
        <v>8</v>
      </c>
      <c r="H3952" t="s">
        <v>101</v>
      </c>
      <c r="I3952" s="53">
        <v>44748</v>
      </c>
      <c r="J3952" s="2">
        <v>65.5</v>
      </c>
      <c r="K3952" s="2" t="s">
        <v>4299</v>
      </c>
      <c r="L3952" s="9">
        <v>13.5</v>
      </c>
      <c r="M3952" t="s">
        <v>3869</v>
      </c>
      <c r="N3952" s="2" t="s">
        <v>85</v>
      </c>
      <c r="O3952" s="2" t="s">
        <v>4266</v>
      </c>
      <c r="P3952" s="2" t="str">
        <f>VLOOKUP(I3952,Period!A:B,2,FALSE)</f>
        <v>2022H2</v>
      </c>
      <c r="Q3952" s="9">
        <f t="shared" si="746"/>
        <v>15.2</v>
      </c>
      <c r="R3952" s="2">
        <f t="shared" si="749"/>
        <v>20</v>
      </c>
      <c r="S3952" t="str">
        <f t="shared" si="747"/>
        <v>02 Sunny (10%-30%)</v>
      </c>
      <c r="T3952" t="str">
        <f t="shared" si="750"/>
        <v>44748L8-9_L1CDM-MLB-CLSTA4474802 Sunny (10%-30%)</v>
      </c>
      <c r="U3952">
        <f>IF(COUNTIF(T$2:T3281,T3952)&gt;=1,0,1)</f>
        <v>1</v>
      </c>
      <c r="V3952" s="26" t="s">
        <v>751</v>
      </c>
      <c r="W3952" s="26">
        <f t="shared" si="751"/>
        <v>2022</v>
      </c>
      <c r="X3952" s="26" t="str">
        <f t="shared" si="752"/>
        <v>07</v>
      </c>
      <c r="Y3952" s="26" t="str">
        <f t="shared" si="753"/>
        <v>06</v>
      </c>
      <c r="Z3952" s="26" t="str">
        <f t="shared" si="754"/>
        <v>18</v>
      </c>
      <c r="AA3952" s="26" t="str">
        <f t="shared" si="755"/>
        <v>45</v>
      </c>
      <c r="AB3952" s="26" t="str">
        <f t="shared" si="756"/>
        <v>31</v>
      </c>
      <c r="AC3952" s="86" t="str">
        <f t="shared" si="748"/>
        <v>CLS_TA_2500X1254px_44m_L8-9_L1_20220706_20CC</v>
      </c>
      <c r="AD3952" s="41" t="s">
        <v>752</v>
      </c>
    </row>
    <row r="3953" spans="2:30" x14ac:dyDescent="0.25">
      <c r="B3953" t="s">
        <v>3876</v>
      </c>
      <c r="C3953" t="s">
        <v>3817</v>
      </c>
      <c r="D3953" s="7" t="s">
        <v>4267</v>
      </c>
      <c r="E3953" s="2" t="b">
        <v>1</v>
      </c>
      <c r="F3953" s="2" t="s">
        <v>3815</v>
      </c>
      <c r="G3953" t="s">
        <v>8</v>
      </c>
      <c r="H3953" t="s">
        <v>101</v>
      </c>
      <c r="I3953" s="53">
        <v>44748</v>
      </c>
      <c r="J3953" s="2">
        <v>64.8</v>
      </c>
      <c r="K3953" s="2" t="s">
        <v>4300</v>
      </c>
      <c r="L3953" s="9">
        <v>16.899999999999999</v>
      </c>
      <c r="M3953" t="s">
        <v>3869</v>
      </c>
      <c r="N3953" s="2" t="s">
        <v>85</v>
      </c>
      <c r="O3953" s="2" t="s">
        <v>4266</v>
      </c>
      <c r="P3953" s="2" t="str">
        <f>VLOOKUP(I3953,Period!A:B,2,FALSE)</f>
        <v>2022H2</v>
      </c>
      <c r="Q3953" s="9">
        <f t="shared" si="746"/>
        <v>15.2</v>
      </c>
      <c r="R3953" s="2">
        <f t="shared" si="749"/>
        <v>20</v>
      </c>
      <c r="S3953" t="str">
        <f t="shared" si="747"/>
        <v>02 Sunny (10%-30%)</v>
      </c>
      <c r="T3953" t="str">
        <f t="shared" si="750"/>
        <v>44748L8-9_L1CDM-MLB-CLSTA4474802 Sunny (10%-30%)</v>
      </c>
      <c r="U3953">
        <f>IF(COUNTIF(T$2:T3282,T3953)&gt;=1,0,1)</f>
        <v>1</v>
      </c>
      <c r="V3953" s="26" t="s">
        <v>751</v>
      </c>
      <c r="W3953" s="26">
        <f t="shared" si="751"/>
        <v>2022</v>
      </c>
      <c r="X3953" s="26" t="str">
        <f t="shared" si="752"/>
        <v>07</v>
      </c>
      <c r="Y3953" s="26" t="str">
        <f t="shared" si="753"/>
        <v>06</v>
      </c>
      <c r="Z3953" s="26" t="str">
        <f t="shared" si="754"/>
        <v>18</v>
      </c>
      <c r="AA3953" s="26" t="str">
        <f t="shared" si="755"/>
        <v>45</v>
      </c>
      <c r="AB3953" s="26" t="str">
        <f t="shared" si="756"/>
        <v>07</v>
      </c>
      <c r="AC3953" s="86" t="str">
        <f t="shared" si="748"/>
        <v>CLS_TA_2500X1254px_44m_L8-9_L1_20220706_20CC</v>
      </c>
      <c r="AD3953" s="41" t="s">
        <v>752</v>
      </c>
    </row>
    <row r="3954" spans="2:30" x14ac:dyDescent="0.25">
      <c r="B3954" t="s">
        <v>3876</v>
      </c>
      <c r="C3954" t="s">
        <v>3817</v>
      </c>
      <c r="D3954" s="7" t="s">
        <v>4267</v>
      </c>
      <c r="E3954" s="2" t="b">
        <v>1</v>
      </c>
      <c r="F3954" s="2" t="s">
        <v>3815</v>
      </c>
      <c r="G3954" t="s">
        <v>8</v>
      </c>
      <c r="H3954" t="s">
        <v>101</v>
      </c>
      <c r="I3954" s="53">
        <v>44742</v>
      </c>
      <c r="J3954" s="2">
        <v>66.099999999999994</v>
      </c>
      <c r="K3954" s="2" t="s">
        <v>4375</v>
      </c>
      <c r="L3954" s="9">
        <v>0.3</v>
      </c>
      <c r="M3954" t="s">
        <v>3869</v>
      </c>
      <c r="N3954" s="2" t="s">
        <v>85</v>
      </c>
      <c r="O3954" s="2" t="s">
        <v>4266</v>
      </c>
      <c r="P3954" s="2" t="str">
        <f>VLOOKUP(I3954,Period!A:B,2,FALSE)</f>
        <v>2022H1</v>
      </c>
      <c r="Q3954" s="9">
        <f t="shared" si="746"/>
        <v>0.3</v>
      </c>
      <c r="R3954" s="2">
        <f t="shared" si="749"/>
        <v>10</v>
      </c>
      <c r="S3954" t="str">
        <f t="shared" si="747"/>
        <v>02 Sunny (10%-30%)</v>
      </c>
      <c r="T3954" t="str">
        <f t="shared" si="750"/>
        <v>44742L8-9_L1CDM-MLB-CLSTA4474202 Sunny (10%-30%)</v>
      </c>
      <c r="U3954">
        <f>IF(COUNTIF(T$2:T3283,T3954)&gt;=1,0,1)</f>
        <v>1</v>
      </c>
      <c r="V3954" s="26" t="s">
        <v>751</v>
      </c>
      <c r="W3954" s="26">
        <f t="shared" si="751"/>
        <v>2022</v>
      </c>
      <c r="X3954" s="26" t="str">
        <f t="shared" si="752"/>
        <v>06</v>
      </c>
      <c r="Y3954" s="26">
        <f t="shared" si="753"/>
        <v>30</v>
      </c>
      <c r="Z3954" s="26" t="str">
        <f t="shared" si="754"/>
        <v>18</v>
      </c>
      <c r="AA3954" s="26" t="str">
        <f t="shared" si="755"/>
        <v>33</v>
      </c>
      <c r="AB3954" s="26" t="str">
        <f t="shared" si="756"/>
        <v>33</v>
      </c>
      <c r="AC3954" s="86" t="str">
        <f t="shared" si="748"/>
        <v>CLS_TA_2500X1254px_44m_L8-9_L1_20220630_10CC</v>
      </c>
      <c r="AD3954" s="41" t="s">
        <v>752</v>
      </c>
    </row>
    <row r="3955" spans="2:30" x14ac:dyDescent="0.25">
      <c r="B3955" t="s">
        <v>3876</v>
      </c>
      <c r="C3955" t="s">
        <v>3817</v>
      </c>
      <c r="D3955" s="7" t="s">
        <v>4267</v>
      </c>
      <c r="E3955" s="2" t="b">
        <v>1</v>
      </c>
      <c r="F3955" s="2" t="s">
        <v>3815</v>
      </c>
      <c r="G3955" t="s">
        <v>8</v>
      </c>
      <c r="H3955" t="s">
        <v>101</v>
      </c>
      <c r="I3955" s="57">
        <v>44741</v>
      </c>
      <c r="J3955" s="2">
        <v>66.099999999999994</v>
      </c>
      <c r="K3955" s="2" t="s">
        <v>4389</v>
      </c>
      <c r="L3955" s="9">
        <v>0.2</v>
      </c>
      <c r="M3955" t="s">
        <v>3869</v>
      </c>
      <c r="N3955" s="2" t="s">
        <v>85</v>
      </c>
      <c r="O3955" s="2" t="s">
        <v>4266</v>
      </c>
      <c r="P3955" s="2" t="str">
        <f>VLOOKUP(I3955,Period!A:B,2,FALSE)</f>
        <v>2022H1</v>
      </c>
      <c r="Q3955" s="9">
        <f t="shared" si="746"/>
        <v>0.2</v>
      </c>
      <c r="R3955" s="2">
        <f t="shared" si="749"/>
        <v>10</v>
      </c>
      <c r="S3955" t="str">
        <f t="shared" si="747"/>
        <v>02 Sunny (10%-30%)</v>
      </c>
      <c r="T3955" t="str">
        <f t="shared" si="750"/>
        <v>44741L8-9_L1CDM-MLB-CLSTA4474102 Sunny (10%-30%)</v>
      </c>
      <c r="U3955">
        <f>IF(COUNTIF(T$2:T3284,T3955)&gt;=1,0,1)</f>
        <v>1</v>
      </c>
      <c r="V3955" s="26" t="s">
        <v>751</v>
      </c>
      <c r="W3955" s="26">
        <f t="shared" si="751"/>
        <v>2022</v>
      </c>
      <c r="X3955" s="26" t="str">
        <f t="shared" si="752"/>
        <v>06</v>
      </c>
      <c r="Y3955" s="26">
        <f t="shared" si="753"/>
        <v>29</v>
      </c>
      <c r="Z3955" s="26" t="str">
        <f t="shared" si="754"/>
        <v>18</v>
      </c>
      <c r="AA3955" s="26" t="str">
        <f t="shared" si="755"/>
        <v>39</v>
      </c>
      <c r="AB3955" s="26" t="str">
        <f t="shared" si="756"/>
        <v>22</v>
      </c>
      <c r="AC3955" s="86" t="str">
        <f t="shared" si="748"/>
        <v>CLS_TA_2500X1254px_44m_L8-9_L1_20220629_10CC</v>
      </c>
      <c r="AD3955" s="41" t="s">
        <v>752</v>
      </c>
    </row>
    <row r="3956" spans="2:30" x14ac:dyDescent="0.25">
      <c r="B3956" t="s">
        <v>3876</v>
      </c>
      <c r="C3956" t="s">
        <v>3817</v>
      </c>
      <c r="D3956" s="7" t="s">
        <v>4267</v>
      </c>
      <c r="E3956" s="2" t="b">
        <v>1</v>
      </c>
      <c r="F3956" s="2" t="s">
        <v>3815</v>
      </c>
      <c r="G3956" t="s">
        <v>8</v>
      </c>
      <c r="H3956" t="s">
        <v>101</v>
      </c>
      <c r="I3956" s="57">
        <v>44740</v>
      </c>
      <c r="J3956" s="2">
        <v>66.2</v>
      </c>
      <c r="K3956" s="2" t="s">
        <v>4321</v>
      </c>
      <c r="L3956" s="9">
        <v>0</v>
      </c>
      <c r="M3956" t="s">
        <v>3869</v>
      </c>
      <c r="N3956" s="2" t="s">
        <v>85</v>
      </c>
      <c r="O3956" s="2" t="s">
        <v>4266</v>
      </c>
      <c r="P3956" s="2" t="str">
        <f>VLOOKUP(I3956,Period!A:B,2,FALSE)</f>
        <v>2022H1</v>
      </c>
      <c r="Q3956" s="9">
        <f t="shared" si="746"/>
        <v>0.05</v>
      </c>
      <c r="R3956" s="2">
        <f t="shared" si="749"/>
        <v>10</v>
      </c>
      <c r="S3956" t="str">
        <f t="shared" si="747"/>
        <v>02 Sunny (10%-30%)</v>
      </c>
      <c r="T3956" t="str">
        <f t="shared" si="750"/>
        <v>44740L8-9_L1CDM-MLB-CLSTA4474002 Sunny (10%-30%)</v>
      </c>
      <c r="U3956">
        <f>IF(COUNTIF(T$2:T3285,T3956)&gt;=1,0,1)</f>
        <v>1</v>
      </c>
      <c r="V3956" s="26" t="s">
        <v>751</v>
      </c>
      <c r="W3956" s="26">
        <f t="shared" si="751"/>
        <v>2022</v>
      </c>
      <c r="X3956" s="26" t="str">
        <f t="shared" si="752"/>
        <v>06</v>
      </c>
      <c r="Y3956" s="26">
        <f t="shared" si="753"/>
        <v>28</v>
      </c>
      <c r="Z3956" s="26" t="str">
        <f t="shared" si="754"/>
        <v>18</v>
      </c>
      <c r="AA3956" s="26" t="str">
        <f t="shared" si="755"/>
        <v>45</v>
      </c>
      <c r="AB3956" s="26" t="str">
        <f t="shared" si="756"/>
        <v>55</v>
      </c>
      <c r="AC3956" s="86" t="str">
        <f t="shared" si="748"/>
        <v>CLS_TA_2500X1254px_44m_L8-9_L1_20220628_10CC</v>
      </c>
      <c r="AD3956" s="41" t="s">
        <v>752</v>
      </c>
    </row>
    <row r="3957" spans="2:30" x14ac:dyDescent="0.25">
      <c r="B3957" t="s">
        <v>3876</v>
      </c>
      <c r="C3957" t="s">
        <v>3817</v>
      </c>
      <c r="D3957" s="7" t="s">
        <v>4267</v>
      </c>
      <c r="E3957" s="2" t="b">
        <v>1</v>
      </c>
      <c r="F3957" s="2" t="s">
        <v>3815</v>
      </c>
      <c r="G3957" t="s">
        <v>8</v>
      </c>
      <c r="H3957" t="s">
        <v>101</v>
      </c>
      <c r="I3957" s="57">
        <v>44740</v>
      </c>
      <c r="J3957" s="2">
        <v>65.599999999999994</v>
      </c>
      <c r="K3957" s="2" t="s">
        <v>4299</v>
      </c>
      <c r="L3957" s="9">
        <v>0.1</v>
      </c>
      <c r="M3957" t="s">
        <v>3869</v>
      </c>
      <c r="N3957" s="2" t="s">
        <v>85</v>
      </c>
      <c r="O3957" s="2" t="s">
        <v>4266</v>
      </c>
      <c r="P3957" s="2" t="str">
        <f>VLOOKUP(I3957,Period!A:B,2,FALSE)</f>
        <v>2022H1</v>
      </c>
      <c r="Q3957" s="9">
        <f t="shared" si="746"/>
        <v>0.05</v>
      </c>
      <c r="R3957" s="2">
        <f t="shared" si="749"/>
        <v>10</v>
      </c>
      <c r="S3957" t="str">
        <f t="shared" si="747"/>
        <v>02 Sunny (10%-30%)</v>
      </c>
      <c r="T3957" t="str">
        <f t="shared" si="750"/>
        <v>44740L8-9_L1CDM-MLB-CLSTA4474002 Sunny (10%-30%)</v>
      </c>
      <c r="U3957">
        <f>IF(COUNTIF(T$2:T3286,T3957)&gt;=1,0,1)</f>
        <v>1</v>
      </c>
      <c r="V3957" s="26" t="s">
        <v>751</v>
      </c>
      <c r="W3957" s="26">
        <f t="shared" si="751"/>
        <v>2022</v>
      </c>
      <c r="X3957" s="26" t="str">
        <f t="shared" si="752"/>
        <v>06</v>
      </c>
      <c r="Y3957" s="26">
        <f t="shared" si="753"/>
        <v>28</v>
      </c>
      <c r="Z3957" s="26" t="str">
        <f t="shared" si="754"/>
        <v>18</v>
      </c>
      <c r="AA3957" s="26" t="str">
        <f t="shared" si="755"/>
        <v>45</v>
      </c>
      <c r="AB3957" s="26" t="str">
        <f t="shared" si="756"/>
        <v>31</v>
      </c>
      <c r="AC3957" s="86" t="str">
        <f t="shared" si="748"/>
        <v>CLS_TA_2500X1254px_44m_L8-9_L1_20220628_10CC</v>
      </c>
      <c r="AD3957" s="41" t="s">
        <v>752</v>
      </c>
    </row>
    <row r="3958" spans="2:30" x14ac:dyDescent="0.25">
      <c r="B3958" t="s">
        <v>3876</v>
      </c>
      <c r="C3958" t="s">
        <v>3817</v>
      </c>
      <c r="D3958" s="7" t="s">
        <v>4267</v>
      </c>
      <c r="E3958" s="2" t="b">
        <v>1</v>
      </c>
      <c r="F3958" s="2" t="s">
        <v>3815</v>
      </c>
      <c r="G3958" t="s">
        <v>8</v>
      </c>
      <c r="H3958" t="s">
        <v>101</v>
      </c>
      <c r="I3958" s="57">
        <v>44734</v>
      </c>
      <c r="J3958" s="2">
        <v>66.5</v>
      </c>
      <c r="K3958" s="2" t="s">
        <v>4390</v>
      </c>
      <c r="L3958" s="9">
        <v>62.3</v>
      </c>
      <c r="M3958" t="s">
        <v>3869</v>
      </c>
      <c r="N3958" s="2" t="s">
        <v>85</v>
      </c>
      <c r="O3958" s="2" t="s">
        <v>4266</v>
      </c>
      <c r="P3958" s="2" t="str">
        <f>VLOOKUP(I3958,Period!A:B,2,FALSE)</f>
        <v>2022H1</v>
      </c>
      <c r="Q3958" s="9">
        <f t="shared" si="746"/>
        <v>62.3</v>
      </c>
      <c r="R3958" s="2">
        <f t="shared" si="749"/>
        <v>70</v>
      </c>
      <c r="S3958" t="str">
        <f t="shared" si="747"/>
        <v>03 Cloudy (40%-90%)</v>
      </c>
      <c r="T3958" t="str">
        <f t="shared" si="750"/>
        <v>44734L8-9_L1CDM-MLB-CLSTA4473403 Cloudy (40%-90%)</v>
      </c>
      <c r="U3958">
        <f>IF(COUNTIF(T$2:T3287,T3958)&gt;=1,0,1)</f>
        <v>1</v>
      </c>
      <c r="V3958" s="26" t="s">
        <v>751</v>
      </c>
      <c r="W3958" s="26">
        <f t="shared" si="751"/>
        <v>2022</v>
      </c>
      <c r="X3958" s="26" t="str">
        <f t="shared" si="752"/>
        <v>06</v>
      </c>
      <c r="Y3958" s="26">
        <f t="shared" si="753"/>
        <v>22</v>
      </c>
      <c r="Z3958" s="26" t="str">
        <f t="shared" si="754"/>
        <v>18</v>
      </c>
      <c r="AA3958" s="26" t="str">
        <f t="shared" si="755"/>
        <v>33</v>
      </c>
      <c r="AB3958" s="26" t="str">
        <f t="shared" si="756"/>
        <v>08</v>
      </c>
      <c r="AC3958" s="86" t="str">
        <f t="shared" si="748"/>
        <v>CLS_TA_2500X1254px_44m_L8-9_L1_20220622_70CC</v>
      </c>
      <c r="AD3958" s="41" t="s">
        <v>752</v>
      </c>
    </row>
    <row r="3959" spans="2:30" x14ac:dyDescent="0.25">
      <c r="B3959" t="s">
        <v>3876</v>
      </c>
      <c r="C3959" t="s">
        <v>3817</v>
      </c>
      <c r="D3959" s="7" t="s">
        <v>4267</v>
      </c>
      <c r="E3959" s="2" t="b">
        <v>1</v>
      </c>
      <c r="F3959" s="2" t="s">
        <v>3815</v>
      </c>
      <c r="G3959" t="s">
        <v>8</v>
      </c>
      <c r="H3959" t="s">
        <v>101</v>
      </c>
      <c r="I3959" s="61">
        <v>44733</v>
      </c>
      <c r="J3959" s="2">
        <v>66.599999999999994</v>
      </c>
      <c r="K3959" s="2" t="s">
        <v>4391</v>
      </c>
      <c r="L3959" s="9">
        <v>0.4</v>
      </c>
      <c r="M3959" t="s">
        <v>3869</v>
      </c>
      <c r="N3959" s="2" t="s">
        <v>85</v>
      </c>
      <c r="O3959" s="2" t="s">
        <v>4266</v>
      </c>
      <c r="P3959" s="2" t="str">
        <f>VLOOKUP(I3959,Period!A:B,2,FALSE)</f>
        <v>2022H1</v>
      </c>
      <c r="Q3959" s="9">
        <f t="shared" si="746"/>
        <v>0.4</v>
      </c>
      <c r="R3959" s="2">
        <f t="shared" si="749"/>
        <v>10</v>
      </c>
      <c r="S3959" t="str">
        <f t="shared" si="747"/>
        <v>02 Sunny (10%-30%)</v>
      </c>
      <c r="T3959" t="str">
        <f t="shared" si="750"/>
        <v>44733L8-9_L1CDM-MLB-CLSTA4473302 Sunny (10%-30%)</v>
      </c>
      <c r="U3959">
        <f>IF(COUNTIF(T$2:T3288,T3959)&gt;=1,0,1)</f>
        <v>1</v>
      </c>
      <c r="V3959" s="26" t="s">
        <v>751</v>
      </c>
      <c r="W3959" s="26">
        <f t="shared" si="751"/>
        <v>2022</v>
      </c>
      <c r="X3959" s="26" t="str">
        <f t="shared" si="752"/>
        <v>06</v>
      </c>
      <c r="Y3959" s="26">
        <f t="shared" si="753"/>
        <v>21</v>
      </c>
      <c r="Z3959" s="26" t="str">
        <f t="shared" si="754"/>
        <v>18</v>
      </c>
      <c r="AA3959" s="26" t="str">
        <f t="shared" si="755"/>
        <v>39</v>
      </c>
      <c r="AB3959" s="26" t="str">
        <f t="shared" si="756"/>
        <v>43</v>
      </c>
      <c r="AC3959" s="86" t="str">
        <f t="shared" si="748"/>
        <v>CLS_TA_2500X1254px_44m_L8-9_L1_20220621_10CC</v>
      </c>
      <c r="AD3959" s="41" t="s">
        <v>752</v>
      </c>
    </row>
    <row r="3960" spans="2:30" x14ac:dyDescent="0.25">
      <c r="B3960" t="s">
        <v>3876</v>
      </c>
      <c r="C3960" t="s">
        <v>3817</v>
      </c>
      <c r="D3960" s="7" t="s">
        <v>4267</v>
      </c>
      <c r="E3960" s="2" t="b">
        <v>1</v>
      </c>
      <c r="F3960" s="2" t="s">
        <v>3815</v>
      </c>
      <c r="G3960" t="s">
        <v>8</v>
      </c>
      <c r="H3960" t="s">
        <v>101</v>
      </c>
      <c r="I3960" s="61">
        <v>44732</v>
      </c>
      <c r="J3960" s="2">
        <v>66.599999999999994</v>
      </c>
      <c r="K3960" s="2" t="s">
        <v>4392</v>
      </c>
      <c r="L3960" s="9">
        <v>23.2</v>
      </c>
      <c r="M3960" t="s">
        <v>3869</v>
      </c>
      <c r="N3960" s="2" t="s">
        <v>85</v>
      </c>
      <c r="O3960" s="2" t="s">
        <v>4266</v>
      </c>
      <c r="P3960" s="2" t="str">
        <f>VLOOKUP(I3960,Period!A:B,2,FALSE)</f>
        <v>2022H1</v>
      </c>
      <c r="Q3960" s="9">
        <f t="shared" si="746"/>
        <v>39.75</v>
      </c>
      <c r="R3960" s="2">
        <f t="shared" si="749"/>
        <v>40</v>
      </c>
      <c r="S3960" t="str">
        <f t="shared" si="747"/>
        <v>03 Cloudy (40%-90%)</v>
      </c>
      <c r="T3960" t="str">
        <f t="shared" si="750"/>
        <v>44732L8-9_L1CDM-MLB-CLSTA4473203 Cloudy (40%-90%)</v>
      </c>
      <c r="U3960">
        <f>IF(COUNTIF(T$2:T3289,T3960)&gt;=1,0,1)</f>
        <v>1</v>
      </c>
      <c r="V3960" s="26" t="s">
        <v>751</v>
      </c>
      <c r="W3960" s="26">
        <f t="shared" si="751"/>
        <v>2022</v>
      </c>
      <c r="X3960" s="26" t="str">
        <f t="shared" si="752"/>
        <v>06</v>
      </c>
      <c r="Y3960" s="26">
        <f t="shared" si="753"/>
        <v>20</v>
      </c>
      <c r="Z3960" s="26" t="str">
        <f t="shared" si="754"/>
        <v>18</v>
      </c>
      <c r="AA3960" s="26" t="str">
        <f t="shared" si="755"/>
        <v>45</v>
      </c>
      <c r="AB3960" s="26" t="str">
        <f t="shared" si="756"/>
        <v>26</v>
      </c>
      <c r="AC3960" s="86" t="str">
        <f t="shared" si="748"/>
        <v>CLS_TA_2500X1254px_44m_L8-9_L1_20220620_40CC</v>
      </c>
      <c r="AD3960" s="41" t="s">
        <v>752</v>
      </c>
    </row>
    <row r="3961" spans="2:30" x14ac:dyDescent="0.25">
      <c r="B3961" t="s">
        <v>3876</v>
      </c>
      <c r="C3961" t="s">
        <v>3817</v>
      </c>
      <c r="D3961" s="7" t="s">
        <v>4267</v>
      </c>
      <c r="E3961" s="2" t="b">
        <v>1</v>
      </c>
      <c r="F3961" s="2" t="s">
        <v>3815</v>
      </c>
      <c r="G3961" t="s">
        <v>8</v>
      </c>
      <c r="H3961" t="s">
        <v>101</v>
      </c>
      <c r="I3961" s="61">
        <v>44732</v>
      </c>
      <c r="J3961" s="2">
        <v>65.900000000000006</v>
      </c>
      <c r="K3961" s="2" t="s">
        <v>4393</v>
      </c>
      <c r="L3961" s="9">
        <v>56.3</v>
      </c>
      <c r="M3961" t="s">
        <v>3869</v>
      </c>
      <c r="N3961" s="2" t="s">
        <v>85</v>
      </c>
      <c r="O3961" s="2" t="s">
        <v>4266</v>
      </c>
      <c r="P3961" s="2" t="str">
        <f>VLOOKUP(I3961,Period!A:B,2,FALSE)</f>
        <v>2022H1</v>
      </c>
      <c r="Q3961" s="9">
        <f t="shared" si="746"/>
        <v>39.75</v>
      </c>
      <c r="R3961" s="2">
        <f t="shared" si="749"/>
        <v>40</v>
      </c>
      <c r="S3961" t="str">
        <f t="shared" si="747"/>
        <v>03 Cloudy (40%-90%)</v>
      </c>
      <c r="T3961" t="str">
        <f t="shared" si="750"/>
        <v>44732L8-9_L1CDM-MLB-CLSTA4473203 Cloudy (40%-90%)</v>
      </c>
      <c r="U3961">
        <f>IF(COUNTIF(T$2:T3290,T3961)&gt;=1,0,1)</f>
        <v>1</v>
      </c>
      <c r="V3961" s="26" t="s">
        <v>751</v>
      </c>
      <c r="W3961" s="26">
        <f t="shared" si="751"/>
        <v>2022</v>
      </c>
      <c r="X3961" s="26" t="str">
        <f t="shared" si="752"/>
        <v>06</v>
      </c>
      <c r="Y3961" s="26">
        <f t="shared" si="753"/>
        <v>20</v>
      </c>
      <c r="Z3961" s="26" t="str">
        <f t="shared" si="754"/>
        <v>18</v>
      </c>
      <c r="AA3961" s="26" t="str">
        <f t="shared" si="755"/>
        <v>45</v>
      </c>
      <c r="AB3961" s="26" t="str">
        <f t="shared" si="756"/>
        <v>02</v>
      </c>
      <c r="AC3961" s="86" t="str">
        <f t="shared" si="748"/>
        <v>CLS_TA_2500X1254px_44m_L8-9_L1_20220620_40CC</v>
      </c>
      <c r="AD3961" s="41" t="s">
        <v>752</v>
      </c>
    </row>
    <row r="3962" spans="2:30" x14ac:dyDescent="0.25">
      <c r="B3962" t="s">
        <v>3876</v>
      </c>
      <c r="C3962" t="s">
        <v>3817</v>
      </c>
      <c r="D3962" s="7" t="s">
        <v>4267</v>
      </c>
      <c r="E3962" s="2" t="b">
        <v>1</v>
      </c>
      <c r="F3962" s="2" t="s">
        <v>3815</v>
      </c>
      <c r="G3962" t="s">
        <v>8</v>
      </c>
      <c r="H3962" t="s">
        <v>101</v>
      </c>
      <c r="I3962" s="61">
        <v>44726</v>
      </c>
      <c r="J3962" s="2">
        <v>66.7</v>
      </c>
      <c r="K3962" s="2" t="s">
        <v>4394</v>
      </c>
      <c r="L3962" s="9">
        <v>0.2</v>
      </c>
      <c r="M3962" t="s">
        <v>3869</v>
      </c>
      <c r="N3962" s="2" t="s">
        <v>85</v>
      </c>
      <c r="O3962" s="2" t="s">
        <v>4266</v>
      </c>
      <c r="P3962" s="2" t="str">
        <f>VLOOKUP(I3962,Period!A:B,2,FALSE)</f>
        <v>2022H1</v>
      </c>
      <c r="Q3962" s="9">
        <f t="shared" si="746"/>
        <v>0.2</v>
      </c>
      <c r="R3962" s="2">
        <f t="shared" si="749"/>
        <v>10</v>
      </c>
      <c r="S3962" t="str">
        <f t="shared" si="747"/>
        <v>02 Sunny (10%-30%)</v>
      </c>
      <c r="T3962" t="str">
        <f t="shared" si="750"/>
        <v>44726L8-9_L1CDM-MLB-CLSTA4472602 Sunny (10%-30%)</v>
      </c>
      <c r="U3962">
        <f>IF(COUNTIF(T$2:T3291,T3962)&gt;=1,0,1)</f>
        <v>1</v>
      </c>
      <c r="V3962" s="26" t="s">
        <v>751</v>
      </c>
      <c r="W3962" s="26">
        <f t="shared" si="751"/>
        <v>2022</v>
      </c>
      <c r="X3962" s="26" t="str">
        <f t="shared" si="752"/>
        <v>06</v>
      </c>
      <c r="Y3962" s="26">
        <f t="shared" si="753"/>
        <v>14</v>
      </c>
      <c r="Z3962" s="26" t="str">
        <f t="shared" si="754"/>
        <v>18</v>
      </c>
      <c r="AA3962" s="26" t="str">
        <f t="shared" si="755"/>
        <v>33</v>
      </c>
      <c r="AB3962" s="26" t="str">
        <f t="shared" si="756"/>
        <v>29</v>
      </c>
      <c r="AC3962" s="86" t="str">
        <f t="shared" si="748"/>
        <v>CLS_TA_2500X1254px_44m_L8-9_L1_20220614_10CC</v>
      </c>
      <c r="AD3962" s="41" t="s">
        <v>752</v>
      </c>
    </row>
    <row r="3963" spans="2:30" x14ac:dyDescent="0.25">
      <c r="B3963" t="s">
        <v>3876</v>
      </c>
      <c r="C3963" t="s">
        <v>3817</v>
      </c>
      <c r="D3963" s="7" t="s">
        <v>4267</v>
      </c>
      <c r="E3963" s="2" t="b">
        <v>1</v>
      </c>
      <c r="F3963" s="2" t="s">
        <v>3815</v>
      </c>
      <c r="G3963" t="s">
        <v>8</v>
      </c>
      <c r="H3963" t="s">
        <v>101</v>
      </c>
      <c r="I3963" s="53">
        <v>44725</v>
      </c>
      <c r="J3963" s="2">
        <v>66.599999999999994</v>
      </c>
      <c r="K3963" s="2" t="s">
        <v>4288</v>
      </c>
      <c r="L3963" s="9">
        <v>6.5</v>
      </c>
      <c r="M3963" t="s">
        <v>3869</v>
      </c>
      <c r="N3963" s="2" t="s">
        <v>85</v>
      </c>
      <c r="O3963" s="2" t="s">
        <v>4266</v>
      </c>
      <c r="P3963" s="2" t="str">
        <f>VLOOKUP(I3963,Period!A:B,2,FALSE)</f>
        <v>2022H1</v>
      </c>
      <c r="Q3963" s="9">
        <f t="shared" si="746"/>
        <v>6.5</v>
      </c>
      <c r="R3963" s="2">
        <f t="shared" si="749"/>
        <v>10</v>
      </c>
      <c r="S3963" t="str">
        <f t="shared" si="747"/>
        <v>02 Sunny (10%-30%)</v>
      </c>
      <c r="T3963" t="str">
        <f t="shared" si="750"/>
        <v>44725L8-9_L1CDM-MLB-CLSTA4472502 Sunny (10%-30%)</v>
      </c>
      <c r="U3963">
        <f>IF(COUNTIF(T$2:T3292,T3963)&gt;=1,0,1)</f>
        <v>1</v>
      </c>
      <c r="V3963" s="26" t="s">
        <v>751</v>
      </c>
      <c r="W3963" s="26">
        <f t="shared" si="751"/>
        <v>2022</v>
      </c>
      <c r="X3963" s="26" t="str">
        <f t="shared" si="752"/>
        <v>06</v>
      </c>
      <c r="Y3963" s="26">
        <f t="shared" si="753"/>
        <v>13</v>
      </c>
      <c r="Z3963" s="26" t="str">
        <f t="shared" si="754"/>
        <v>18</v>
      </c>
      <c r="AA3963" s="26" t="str">
        <f t="shared" si="755"/>
        <v>39</v>
      </c>
      <c r="AB3963" s="26" t="str">
        <f t="shared" si="756"/>
        <v>06</v>
      </c>
      <c r="AC3963" s="86" t="str">
        <f t="shared" si="748"/>
        <v>CLS_TA_2500X1254px_44m_L8-9_L1_20220613_10CC</v>
      </c>
      <c r="AD3963" s="41" t="s">
        <v>752</v>
      </c>
    </row>
    <row r="3964" spans="2:30" x14ac:dyDescent="0.25">
      <c r="B3964" t="s">
        <v>3876</v>
      </c>
      <c r="C3964" t="s">
        <v>3817</v>
      </c>
      <c r="D3964" s="7" t="s">
        <v>4267</v>
      </c>
      <c r="E3964" s="2" t="b">
        <v>1</v>
      </c>
      <c r="F3964" s="2" t="s">
        <v>3815</v>
      </c>
      <c r="G3964" t="s">
        <v>8</v>
      </c>
      <c r="H3964" t="s">
        <v>101</v>
      </c>
      <c r="I3964" s="53">
        <v>44724</v>
      </c>
      <c r="J3964" s="2">
        <v>66.7</v>
      </c>
      <c r="K3964" s="2" t="s">
        <v>4383</v>
      </c>
      <c r="L3964" s="9">
        <v>65.900000000000006</v>
      </c>
      <c r="M3964" t="s">
        <v>3869</v>
      </c>
      <c r="N3964" s="2" t="s">
        <v>85</v>
      </c>
      <c r="O3964" s="2" t="s">
        <v>4266</v>
      </c>
      <c r="P3964" s="2" t="str">
        <f>VLOOKUP(I3964,Period!A:B,2,FALSE)</f>
        <v>2022H1</v>
      </c>
      <c r="Q3964" s="9">
        <f t="shared" si="746"/>
        <v>70.349999999999994</v>
      </c>
      <c r="R3964" s="2">
        <f t="shared" si="749"/>
        <v>80</v>
      </c>
      <c r="S3964" t="str">
        <f t="shared" si="747"/>
        <v>03 Cloudy (40%-90%)</v>
      </c>
      <c r="T3964" t="str">
        <f t="shared" si="750"/>
        <v>44724L8-9_L1CDM-MLB-CLSTA4472403 Cloudy (40%-90%)</v>
      </c>
      <c r="U3964">
        <f>IF(COUNTIF(T$2:T3293,T3964)&gt;=1,0,1)</f>
        <v>1</v>
      </c>
      <c r="V3964" s="26" t="s">
        <v>751</v>
      </c>
      <c r="W3964" s="26">
        <f t="shared" si="751"/>
        <v>2022</v>
      </c>
      <c r="X3964" s="26" t="str">
        <f t="shared" si="752"/>
        <v>06</v>
      </c>
      <c r="Y3964" s="26">
        <f t="shared" si="753"/>
        <v>12</v>
      </c>
      <c r="Z3964" s="26" t="str">
        <f t="shared" si="754"/>
        <v>18</v>
      </c>
      <c r="AA3964" s="26" t="str">
        <f t="shared" si="755"/>
        <v>45</v>
      </c>
      <c r="AB3964" s="26" t="str">
        <f t="shared" si="756"/>
        <v>49</v>
      </c>
      <c r="AC3964" s="86" t="str">
        <f t="shared" si="748"/>
        <v>CLS_TA_2500X1254px_44m_L8-9_L1_20220612_80CC</v>
      </c>
      <c r="AD3964" s="41" t="s">
        <v>752</v>
      </c>
    </row>
    <row r="3965" spans="2:30" x14ac:dyDescent="0.25">
      <c r="B3965" t="s">
        <v>3876</v>
      </c>
      <c r="C3965" t="s">
        <v>3817</v>
      </c>
      <c r="D3965" s="7" t="s">
        <v>4267</v>
      </c>
      <c r="E3965" s="2" t="b">
        <v>1</v>
      </c>
      <c r="F3965" s="2" t="s">
        <v>3815</v>
      </c>
      <c r="G3965" t="s">
        <v>8</v>
      </c>
      <c r="H3965" t="s">
        <v>101</v>
      </c>
      <c r="I3965" s="53">
        <v>44724</v>
      </c>
      <c r="J3965" s="2">
        <v>66</v>
      </c>
      <c r="K3965" s="2" t="s">
        <v>4384</v>
      </c>
      <c r="L3965" s="9">
        <v>74.8</v>
      </c>
      <c r="M3965" t="s">
        <v>3869</v>
      </c>
      <c r="N3965" s="2" t="s">
        <v>85</v>
      </c>
      <c r="O3965" s="2" t="s">
        <v>4266</v>
      </c>
      <c r="P3965" s="2" t="str">
        <f>VLOOKUP(I3965,Period!A:B,2,FALSE)</f>
        <v>2022H1</v>
      </c>
      <c r="Q3965" s="9">
        <f t="shared" si="746"/>
        <v>70.349999999999994</v>
      </c>
      <c r="R3965" s="2">
        <f t="shared" si="749"/>
        <v>80</v>
      </c>
      <c r="S3965" t="str">
        <f t="shared" si="747"/>
        <v>03 Cloudy (40%-90%)</v>
      </c>
      <c r="T3965" t="str">
        <f t="shared" si="750"/>
        <v>44724L8-9_L1CDM-MLB-CLSTA4472403 Cloudy (40%-90%)</v>
      </c>
      <c r="U3965">
        <f>IF(COUNTIF(T$2:T3294,T3965)&gt;=1,0,1)</f>
        <v>1</v>
      </c>
      <c r="V3965" s="26" t="s">
        <v>751</v>
      </c>
      <c r="W3965" s="26">
        <f t="shared" si="751"/>
        <v>2022</v>
      </c>
      <c r="X3965" s="26" t="str">
        <f t="shared" si="752"/>
        <v>06</v>
      </c>
      <c r="Y3965" s="26">
        <f t="shared" si="753"/>
        <v>12</v>
      </c>
      <c r="Z3965" s="26" t="str">
        <f t="shared" si="754"/>
        <v>18</v>
      </c>
      <c r="AA3965" s="26" t="str">
        <f t="shared" si="755"/>
        <v>45</v>
      </c>
      <c r="AB3965" s="26" t="str">
        <f t="shared" si="756"/>
        <v>25</v>
      </c>
      <c r="AC3965" s="86" t="str">
        <f t="shared" si="748"/>
        <v>CLS_TA_2500X1254px_44m_L8-9_L1_20220612_80CC</v>
      </c>
      <c r="AD3965" s="41" t="s">
        <v>752</v>
      </c>
    </row>
    <row r="3966" spans="2:30" x14ac:dyDescent="0.25">
      <c r="B3966" t="s">
        <v>3876</v>
      </c>
      <c r="C3966" t="s">
        <v>3817</v>
      </c>
      <c r="D3966" s="7" t="s">
        <v>4267</v>
      </c>
      <c r="E3966" s="2" t="b">
        <v>1</v>
      </c>
      <c r="F3966" s="2" t="s">
        <v>3815</v>
      </c>
      <c r="G3966" t="s">
        <v>8</v>
      </c>
      <c r="H3966" t="s">
        <v>101</v>
      </c>
      <c r="I3966" s="53">
        <v>44718</v>
      </c>
      <c r="J3966" s="2">
        <v>66.400000000000006</v>
      </c>
      <c r="K3966" s="2" t="s">
        <v>4395</v>
      </c>
      <c r="L3966" s="9">
        <v>0.4</v>
      </c>
      <c r="M3966" t="s">
        <v>3869</v>
      </c>
      <c r="N3966" s="2" t="s">
        <v>85</v>
      </c>
      <c r="O3966" s="2" t="s">
        <v>4266</v>
      </c>
      <c r="P3966" s="2" t="str">
        <f>VLOOKUP(I3966,Period!A:B,2,FALSE)</f>
        <v>2022H1</v>
      </c>
      <c r="Q3966" s="9">
        <f t="shared" si="746"/>
        <v>0.4</v>
      </c>
      <c r="R3966" s="2">
        <f t="shared" si="749"/>
        <v>10</v>
      </c>
      <c r="S3966" t="str">
        <f t="shared" si="747"/>
        <v>02 Sunny (10%-30%)</v>
      </c>
      <c r="T3966" t="str">
        <f t="shared" si="750"/>
        <v>44718L8-9_L1CDM-MLB-CLSTA4471802 Sunny (10%-30%)</v>
      </c>
      <c r="U3966">
        <f>IF(COUNTIF(T$2:T3295,T3966)&gt;=1,0,1)</f>
        <v>1</v>
      </c>
      <c r="V3966" s="26" t="s">
        <v>751</v>
      </c>
      <c r="W3966" s="26">
        <f t="shared" si="751"/>
        <v>2022</v>
      </c>
      <c r="X3966" s="26" t="str">
        <f t="shared" si="752"/>
        <v>06</v>
      </c>
      <c r="Y3966" s="26" t="str">
        <f t="shared" si="753"/>
        <v>06</v>
      </c>
      <c r="Z3966" s="26" t="str">
        <f t="shared" si="754"/>
        <v>18</v>
      </c>
      <c r="AA3966" s="26" t="str">
        <f t="shared" si="755"/>
        <v>32</v>
      </c>
      <c r="AB3966" s="26" t="str">
        <f t="shared" si="756"/>
        <v>51</v>
      </c>
      <c r="AC3966" s="86" t="str">
        <f t="shared" si="748"/>
        <v>CLS_TA_2500X1254px_44m_L8-9_L1_20220606_10CC</v>
      </c>
      <c r="AD3966" s="41" t="s">
        <v>752</v>
      </c>
    </row>
    <row r="3967" spans="2:30" x14ac:dyDescent="0.25">
      <c r="B3967" t="s">
        <v>3876</v>
      </c>
      <c r="C3967" t="s">
        <v>3817</v>
      </c>
      <c r="D3967" s="7" t="s">
        <v>4267</v>
      </c>
      <c r="E3967" s="2" t="b">
        <v>1</v>
      </c>
      <c r="F3967" s="2" t="s">
        <v>3815</v>
      </c>
      <c r="G3967" t="s">
        <v>8</v>
      </c>
      <c r="H3967" t="s">
        <v>101</v>
      </c>
      <c r="I3967" s="57">
        <v>44717</v>
      </c>
      <c r="J3967" s="2">
        <v>66.5</v>
      </c>
      <c r="K3967" s="2" t="s">
        <v>4385</v>
      </c>
      <c r="L3967" s="9">
        <v>82.3</v>
      </c>
      <c r="M3967" t="s">
        <v>3869</v>
      </c>
      <c r="N3967" s="2" t="s">
        <v>85</v>
      </c>
      <c r="O3967" s="2" t="s">
        <v>4266</v>
      </c>
      <c r="P3967" s="2" t="str">
        <f>VLOOKUP(I3967,Period!A:B,2,FALSE)</f>
        <v>2022H1</v>
      </c>
      <c r="Q3967" s="9">
        <f t="shared" si="746"/>
        <v>82.3</v>
      </c>
      <c r="R3967" s="2">
        <f t="shared" si="749"/>
        <v>90</v>
      </c>
      <c r="S3967" t="str">
        <f t="shared" si="747"/>
        <v>03 Cloudy (40%-90%)</v>
      </c>
      <c r="T3967" t="str">
        <f t="shared" si="750"/>
        <v>44717L8-9_L1CDM-MLB-CLSTA4471703 Cloudy (40%-90%)</v>
      </c>
      <c r="U3967">
        <f>IF(COUNTIF(T$2:T3296,T3967)&gt;=1,0,1)</f>
        <v>1</v>
      </c>
      <c r="V3967" s="26" t="s">
        <v>751</v>
      </c>
      <c r="W3967" s="26">
        <f t="shared" si="751"/>
        <v>2022</v>
      </c>
      <c r="X3967" s="26" t="str">
        <f t="shared" si="752"/>
        <v>06</v>
      </c>
      <c r="Y3967" s="26" t="str">
        <f t="shared" si="753"/>
        <v>05</v>
      </c>
      <c r="Z3967" s="26" t="str">
        <f t="shared" si="754"/>
        <v>18</v>
      </c>
      <c r="AA3967" s="26" t="str">
        <f t="shared" si="755"/>
        <v>39</v>
      </c>
      <c r="AB3967" s="26" t="str">
        <f t="shared" si="756"/>
        <v>33</v>
      </c>
      <c r="AC3967" s="86" t="str">
        <f t="shared" si="748"/>
        <v>CLS_TA_2500X1254px_44m_L8-9_L1_20220605_90CC</v>
      </c>
      <c r="AD3967" s="41" t="s">
        <v>752</v>
      </c>
    </row>
    <row r="3968" spans="2:30" x14ac:dyDescent="0.25">
      <c r="B3968" t="s">
        <v>3876</v>
      </c>
      <c r="C3968" t="s">
        <v>3817</v>
      </c>
      <c r="D3968" s="7" t="s">
        <v>4267</v>
      </c>
      <c r="E3968" s="2" t="b">
        <v>1</v>
      </c>
      <c r="F3968" s="2" t="s">
        <v>3815</v>
      </c>
      <c r="G3968" t="s">
        <v>8</v>
      </c>
      <c r="H3968" t="s">
        <v>101</v>
      </c>
      <c r="I3968" s="57">
        <v>44716</v>
      </c>
      <c r="J3968" s="2">
        <v>66.3</v>
      </c>
      <c r="K3968" s="2" t="s">
        <v>4396</v>
      </c>
      <c r="L3968" s="9">
        <v>100</v>
      </c>
      <c r="M3968" t="s">
        <v>3869</v>
      </c>
      <c r="N3968" s="2" t="s">
        <v>85</v>
      </c>
      <c r="O3968" s="2" t="s">
        <v>4266</v>
      </c>
      <c r="P3968" s="2" t="str">
        <f>VLOOKUP(I3968,Period!A:B,2,FALSE)</f>
        <v>2022H1</v>
      </c>
      <c r="Q3968" s="9">
        <f t="shared" si="746"/>
        <v>99.15</v>
      </c>
      <c r="R3968" s="2">
        <f t="shared" si="749"/>
        <v>100</v>
      </c>
      <c r="S3968" t="str">
        <f t="shared" si="747"/>
        <v>04 Overcast (100%)</v>
      </c>
      <c r="T3968" t="str">
        <f t="shared" si="750"/>
        <v>44716L8-9_L1CDM-MLB-CLSTA4471604 Overcast (100%)</v>
      </c>
      <c r="U3968">
        <f>IF(COUNTIF(T$2:T3297,T3968)&gt;=1,0,1)</f>
        <v>1</v>
      </c>
      <c r="V3968" s="26" t="s">
        <v>751</v>
      </c>
      <c r="W3968" s="26">
        <f t="shared" si="751"/>
        <v>2022</v>
      </c>
      <c r="X3968" s="26" t="str">
        <f t="shared" si="752"/>
        <v>06</v>
      </c>
      <c r="Y3968" s="26" t="str">
        <f t="shared" si="753"/>
        <v>04</v>
      </c>
      <c r="Z3968" s="26" t="str">
        <f t="shared" si="754"/>
        <v>18</v>
      </c>
      <c r="AA3968" s="26" t="str">
        <f t="shared" si="755"/>
        <v>45</v>
      </c>
      <c r="AB3968" s="26" t="str">
        <f t="shared" si="756"/>
        <v>12</v>
      </c>
      <c r="AC3968" s="86" t="str">
        <f t="shared" si="748"/>
        <v>CLS_TA_2500X1254px_44m_L8-9_L1_20220604_100CC</v>
      </c>
      <c r="AD3968" s="41" t="s">
        <v>752</v>
      </c>
    </row>
    <row r="3969" spans="2:30" x14ac:dyDescent="0.25">
      <c r="B3969" t="s">
        <v>3876</v>
      </c>
      <c r="C3969" t="s">
        <v>3817</v>
      </c>
      <c r="D3969" s="7" t="s">
        <v>4267</v>
      </c>
      <c r="E3969" s="2" t="b">
        <v>1</v>
      </c>
      <c r="F3969" s="2" t="s">
        <v>3815</v>
      </c>
      <c r="G3969" t="s">
        <v>8</v>
      </c>
      <c r="H3969" t="s">
        <v>101</v>
      </c>
      <c r="I3969" s="57">
        <v>44716</v>
      </c>
      <c r="J3969" s="2">
        <v>65.599999999999994</v>
      </c>
      <c r="K3969" s="2" t="s">
        <v>4397</v>
      </c>
      <c r="L3969" s="9">
        <v>98.3</v>
      </c>
      <c r="M3969" t="s">
        <v>3869</v>
      </c>
      <c r="N3969" s="2" t="s">
        <v>85</v>
      </c>
      <c r="O3969" s="2" t="s">
        <v>4266</v>
      </c>
      <c r="P3969" s="2" t="str">
        <f>VLOOKUP(I3969,Period!A:B,2,FALSE)</f>
        <v>2022H1</v>
      </c>
      <c r="Q3969" s="9">
        <f t="shared" si="746"/>
        <v>99.15</v>
      </c>
      <c r="R3969" s="2">
        <f t="shared" si="749"/>
        <v>100</v>
      </c>
      <c r="S3969" t="str">
        <f t="shared" si="747"/>
        <v>04 Overcast (100%)</v>
      </c>
      <c r="T3969" t="str">
        <f t="shared" si="750"/>
        <v>44716L8-9_L1CDM-MLB-CLSTA4471604 Overcast (100%)</v>
      </c>
      <c r="U3969">
        <f>IF(COUNTIF(T$2:T3298,T3969)&gt;=1,0,1)</f>
        <v>1</v>
      </c>
      <c r="V3969" s="26" t="s">
        <v>751</v>
      </c>
      <c r="W3969" s="26">
        <f t="shared" si="751"/>
        <v>2022</v>
      </c>
      <c r="X3969" s="26" t="str">
        <f t="shared" si="752"/>
        <v>06</v>
      </c>
      <c r="Y3969" s="26" t="str">
        <f t="shared" si="753"/>
        <v>04</v>
      </c>
      <c r="Z3969" s="26" t="str">
        <f t="shared" si="754"/>
        <v>18</v>
      </c>
      <c r="AA3969" s="26" t="str">
        <f t="shared" si="755"/>
        <v>44</v>
      </c>
      <c r="AB3969" s="26" t="str">
        <f t="shared" si="756"/>
        <v>48</v>
      </c>
      <c r="AC3969" s="86" t="str">
        <f t="shared" si="748"/>
        <v>CLS_TA_2500X1254px_44m_L8-9_L1_20220604_100CC</v>
      </c>
      <c r="AD3969" s="41" t="s">
        <v>752</v>
      </c>
    </row>
    <row r="3970" spans="2:30" x14ac:dyDescent="0.25">
      <c r="B3970" t="s">
        <v>3876</v>
      </c>
      <c r="C3970" t="s">
        <v>3817</v>
      </c>
      <c r="D3970" s="7" t="s">
        <v>4267</v>
      </c>
      <c r="E3970" s="2" t="b">
        <v>1</v>
      </c>
      <c r="F3970" s="2" t="s">
        <v>3815</v>
      </c>
      <c r="G3970" t="s">
        <v>8</v>
      </c>
      <c r="H3970" t="s">
        <v>101</v>
      </c>
      <c r="I3970" s="57">
        <v>44710</v>
      </c>
      <c r="J3970" s="2">
        <v>66</v>
      </c>
      <c r="K3970" s="2" t="s">
        <v>4398</v>
      </c>
      <c r="L3970" s="9">
        <v>18.5</v>
      </c>
      <c r="M3970" t="s">
        <v>3869</v>
      </c>
      <c r="N3970" s="2" t="s">
        <v>85</v>
      </c>
      <c r="O3970" s="2" t="s">
        <v>4266</v>
      </c>
      <c r="P3970" s="2" t="str">
        <f>VLOOKUP(I3970,Period!A:B,2,FALSE)</f>
        <v>2022H1</v>
      </c>
      <c r="Q3970" s="9">
        <f t="shared" ref="Q3970:Q4033" si="757">AVERAGEIFS(L:L,I:I,I3970,H:H,H3970,C:C,C3970,B:B,B3970)</f>
        <v>18.5</v>
      </c>
      <c r="R3970" s="2">
        <f t="shared" si="749"/>
        <v>20</v>
      </c>
      <c r="S3970" t="str">
        <f t="shared" si="747"/>
        <v>02 Sunny (10%-30%)</v>
      </c>
      <c r="T3970" t="str">
        <f t="shared" si="750"/>
        <v>44710L8-9_L1CDM-MLB-CLSTA4471002 Sunny (10%-30%)</v>
      </c>
      <c r="U3970">
        <f>IF(COUNTIF(T$2:T3299,T3970)&gt;=1,0,1)</f>
        <v>1</v>
      </c>
      <c r="V3970" s="26" t="s">
        <v>751</v>
      </c>
      <c r="W3970" s="26">
        <f t="shared" si="751"/>
        <v>2022</v>
      </c>
      <c r="X3970" s="26" t="str">
        <f t="shared" si="752"/>
        <v>05</v>
      </c>
      <c r="Y3970" s="26">
        <f t="shared" si="753"/>
        <v>29</v>
      </c>
      <c r="Z3970" s="26" t="str">
        <f t="shared" si="754"/>
        <v>18</v>
      </c>
      <c r="AA3970" s="26" t="str">
        <f t="shared" si="755"/>
        <v>33</v>
      </c>
      <c r="AB3970" s="26" t="str">
        <f t="shared" si="756"/>
        <v>16</v>
      </c>
      <c r="AC3970" s="86" t="str">
        <f t="shared" si="748"/>
        <v>CLS_TA_2500X1254px_44m_L8-9_L1_20220529_20CC</v>
      </c>
      <c r="AD3970" s="41" t="s">
        <v>752</v>
      </c>
    </row>
    <row r="3971" spans="2:30" x14ac:dyDescent="0.25">
      <c r="B3971" t="s">
        <v>3876</v>
      </c>
      <c r="C3971" t="s">
        <v>3817</v>
      </c>
      <c r="D3971" s="7" t="s">
        <v>4267</v>
      </c>
      <c r="E3971" s="2" t="b">
        <v>1</v>
      </c>
      <c r="F3971" s="2" t="s">
        <v>3815</v>
      </c>
      <c r="G3971" t="s">
        <v>8</v>
      </c>
      <c r="H3971" t="s">
        <v>101</v>
      </c>
      <c r="I3971" s="61">
        <v>44709</v>
      </c>
      <c r="J3971" s="2">
        <v>65.8</v>
      </c>
      <c r="K3971" s="2" t="s">
        <v>4399</v>
      </c>
      <c r="L3971" s="9">
        <v>70.3</v>
      </c>
      <c r="M3971" t="s">
        <v>3869</v>
      </c>
      <c r="N3971" s="2" t="s">
        <v>85</v>
      </c>
      <c r="O3971" s="2" t="s">
        <v>4266</v>
      </c>
      <c r="P3971" s="2" t="str">
        <f>VLOOKUP(I3971,Period!A:B,2,FALSE)</f>
        <v>2022H1</v>
      </c>
      <c r="Q3971" s="9">
        <f t="shared" si="757"/>
        <v>70.3</v>
      </c>
      <c r="R3971" s="2">
        <f t="shared" si="749"/>
        <v>80</v>
      </c>
      <c r="S3971" t="str">
        <f t="shared" ref="S3971:S4034" si="758">IF(R3971=0,"01 Clear (0%)",IF(R3971&lt;=30,"02 Sunny (10%-30%)",IF(R3971&lt;=90,"03 Cloudy (40%-90%)","04 Overcast (100%)")))</f>
        <v>03 Cloudy (40%-90%)</v>
      </c>
      <c r="T3971" t="str">
        <f t="shared" si="750"/>
        <v>44709L8-9_L1CDM-MLB-CLSTA4470903 Cloudy (40%-90%)</v>
      </c>
      <c r="U3971">
        <f>IF(COUNTIF(T$2:T3300,T3971)&gt;=1,0,1)</f>
        <v>1</v>
      </c>
      <c r="V3971" s="26" t="s">
        <v>751</v>
      </c>
      <c r="W3971" s="26">
        <f t="shared" si="751"/>
        <v>2022</v>
      </c>
      <c r="X3971" s="26" t="str">
        <f t="shared" si="752"/>
        <v>05</v>
      </c>
      <c r="Y3971" s="26">
        <f t="shared" si="753"/>
        <v>28</v>
      </c>
      <c r="Z3971" s="26" t="str">
        <f t="shared" si="754"/>
        <v>18</v>
      </c>
      <c r="AA3971" s="26" t="str">
        <f t="shared" si="755"/>
        <v>39</v>
      </c>
      <c r="AB3971" s="26" t="str">
        <f t="shared" si="756"/>
        <v>00</v>
      </c>
      <c r="AC3971" s="86" t="str">
        <f t="shared" ref="AC3971:AC4034" si="759">CONCATENATE(RIGHT(C3971,3),"_",H3971,"_",M3971,"_",O3971,"_",B3971,"_",W3971,X3971,Y3971,"_",R3971,"CC")</f>
        <v>CLS_TA_2500X1254px_44m_L8-9_L1_20220528_80CC</v>
      </c>
      <c r="AD3971" s="41" t="s">
        <v>752</v>
      </c>
    </row>
    <row r="3972" spans="2:30" x14ac:dyDescent="0.25">
      <c r="B3972" t="s">
        <v>3876</v>
      </c>
      <c r="C3972" t="s">
        <v>3817</v>
      </c>
      <c r="D3972" s="7" t="s">
        <v>4267</v>
      </c>
      <c r="E3972" s="2" t="b">
        <v>1</v>
      </c>
      <c r="F3972" s="2" t="s">
        <v>3815</v>
      </c>
      <c r="G3972" t="s">
        <v>8</v>
      </c>
      <c r="H3972" t="s">
        <v>101</v>
      </c>
      <c r="I3972" s="61">
        <v>44708</v>
      </c>
      <c r="J3972" s="2">
        <v>65.8</v>
      </c>
      <c r="K3972" s="2" t="s">
        <v>4400</v>
      </c>
      <c r="L3972" s="9">
        <v>14.1</v>
      </c>
      <c r="M3972" t="s">
        <v>3869</v>
      </c>
      <c r="N3972" s="2" t="s">
        <v>85</v>
      </c>
      <c r="O3972" s="2" t="s">
        <v>4266</v>
      </c>
      <c r="P3972" s="2" t="str">
        <f>VLOOKUP(I3972,Period!A:B,2,FALSE)</f>
        <v>2022H1</v>
      </c>
      <c r="Q3972" s="9">
        <f t="shared" si="757"/>
        <v>24</v>
      </c>
      <c r="R3972" s="2">
        <f t="shared" si="749"/>
        <v>30</v>
      </c>
      <c r="S3972" t="str">
        <f t="shared" si="758"/>
        <v>02 Sunny (10%-30%)</v>
      </c>
      <c r="T3972" t="str">
        <f t="shared" si="750"/>
        <v>44708L8-9_L1CDM-MLB-CLSTA4470802 Sunny (10%-30%)</v>
      </c>
      <c r="U3972">
        <f>IF(COUNTIF(T$2:T3301,T3972)&gt;=1,0,1)</f>
        <v>1</v>
      </c>
      <c r="V3972" s="26" t="s">
        <v>751</v>
      </c>
      <c r="W3972" s="26">
        <f t="shared" si="751"/>
        <v>2022</v>
      </c>
      <c r="X3972" s="26" t="str">
        <f t="shared" si="752"/>
        <v>05</v>
      </c>
      <c r="Y3972" s="26">
        <f t="shared" si="753"/>
        <v>27</v>
      </c>
      <c r="Z3972" s="26" t="str">
        <f t="shared" si="754"/>
        <v>18</v>
      </c>
      <c r="AA3972" s="26" t="str">
        <f t="shared" si="755"/>
        <v>45</v>
      </c>
      <c r="AB3972" s="26" t="str">
        <f t="shared" si="756"/>
        <v>36</v>
      </c>
      <c r="AC3972" s="86" t="str">
        <f t="shared" si="759"/>
        <v>CLS_TA_2500X1254px_44m_L8-9_L1_20220527_30CC</v>
      </c>
      <c r="AD3972" s="41" t="s">
        <v>752</v>
      </c>
    </row>
    <row r="3973" spans="2:30" x14ac:dyDescent="0.25">
      <c r="B3973" t="s">
        <v>3876</v>
      </c>
      <c r="C3973" t="s">
        <v>3817</v>
      </c>
      <c r="D3973" s="7" t="s">
        <v>4267</v>
      </c>
      <c r="E3973" s="2" t="b">
        <v>1</v>
      </c>
      <c r="F3973" s="2" t="s">
        <v>3815</v>
      </c>
      <c r="G3973" t="s">
        <v>8</v>
      </c>
      <c r="H3973" t="s">
        <v>101</v>
      </c>
      <c r="I3973" s="61">
        <v>44708</v>
      </c>
      <c r="J3973" s="2">
        <v>65</v>
      </c>
      <c r="K3973" s="2" t="s">
        <v>4396</v>
      </c>
      <c r="L3973" s="9">
        <v>33.9</v>
      </c>
      <c r="M3973" t="s">
        <v>3869</v>
      </c>
      <c r="N3973" s="2" t="s">
        <v>85</v>
      </c>
      <c r="O3973" s="2" t="s">
        <v>4266</v>
      </c>
      <c r="P3973" s="2" t="str">
        <f>VLOOKUP(I3973,Period!A:B,2,FALSE)</f>
        <v>2022H1</v>
      </c>
      <c r="Q3973" s="9">
        <f t="shared" si="757"/>
        <v>24</v>
      </c>
      <c r="R3973" s="2">
        <f t="shared" si="749"/>
        <v>30</v>
      </c>
      <c r="S3973" t="str">
        <f t="shared" si="758"/>
        <v>02 Sunny (10%-30%)</v>
      </c>
      <c r="T3973" t="str">
        <f t="shared" si="750"/>
        <v>44708L8-9_L1CDM-MLB-CLSTA4470802 Sunny (10%-30%)</v>
      </c>
      <c r="U3973">
        <f>IF(COUNTIF(T$2:T3302,T3973)&gt;=1,0,1)</f>
        <v>1</v>
      </c>
      <c r="V3973" s="26" t="s">
        <v>751</v>
      </c>
      <c r="W3973" s="26">
        <f t="shared" si="751"/>
        <v>2022</v>
      </c>
      <c r="X3973" s="26" t="str">
        <f t="shared" si="752"/>
        <v>05</v>
      </c>
      <c r="Y3973" s="26">
        <f t="shared" si="753"/>
        <v>27</v>
      </c>
      <c r="Z3973" s="26" t="str">
        <f t="shared" si="754"/>
        <v>18</v>
      </c>
      <c r="AA3973" s="26" t="str">
        <f t="shared" si="755"/>
        <v>45</v>
      </c>
      <c r="AB3973" s="26" t="str">
        <f t="shared" si="756"/>
        <v>12</v>
      </c>
      <c r="AC3973" s="86" t="str">
        <f t="shared" si="759"/>
        <v>CLS_TA_2500X1254px_44m_L8-9_L1_20220527_30CC</v>
      </c>
      <c r="AD3973" s="41" t="s">
        <v>752</v>
      </c>
    </row>
    <row r="3974" spans="2:30" x14ac:dyDescent="0.25">
      <c r="B3974" t="s">
        <v>3876</v>
      </c>
      <c r="C3974" t="s">
        <v>3817</v>
      </c>
      <c r="D3974" s="7" t="s">
        <v>4267</v>
      </c>
      <c r="E3974" s="2" t="b">
        <v>1</v>
      </c>
      <c r="F3974" s="2" t="s">
        <v>3815</v>
      </c>
      <c r="G3974" t="s">
        <v>8</v>
      </c>
      <c r="H3974" t="s">
        <v>101</v>
      </c>
      <c r="I3974" s="61">
        <v>44702</v>
      </c>
      <c r="J3974" s="2">
        <v>64.900000000000006</v>
      </c>
      <c r="K3974" s="2" t="s">
        <v>4401</v>
      </c>
      <c r="L3974" s="9">
        <v>0.9</v>
      </c>
      <c r="M3974" t="s">
        <v>3869</v>
      </c>
      <c r="N3974" s="2" t="s">
        <v>85</v>
      </c>
      <c r="O3974" s="2" t="s">
        <v>4266</v>
      </c>
      <c r="P3974" s="2" t="str">
        <f>VLOOKUP(I3974,Period!A:B,2,FALSE)</f>
        <v>2022H1</v>
      </c>
      <c r="Q3974" s="9">
        <f t="shared" si="757"/>
        <v>0.9</v>
      </c>
      <c r="R3974" s="2">
        <f t="shared" si="749"/>
        <v>10</v>
      </c>
      <c r="S3974" t="str">
        <f t="shared" si="758"/>
        <v>02 Sunny (10%-30%)</v>
      </c>
      <c r="T3974" t="str">
        <f t="shared" si="750"/>
        <v>44702L8-9_L1CDM-MLB-CLSTA4470202 Sunny (10%-30%)</v>
      </c>
      <c r="U3974">
        <f>IF(COUNTIF(T$2:T3303,T3974)&gt;=1,0,1)</f>
        <v>1</v>
      </c>
      <c r="V3974" s="26" t="s">
        <v>751</v>
      </c>
      <c r="W3974" s="26">
        <f t="shared" si="751"/>
        <v>2022</v>
      </c>
      <c r="X3974" s="26" t="str">
        <f t="shared" si="752"/>
        <v>05</v>
      </c>
      <c r="Y3974" s="26">
        <f t="shared" si="753"/>
        <v>21</v>
      </c>
      <c r="Z3974" s="26" t="str">
        <f t="shared" si="754"/>
        <v>18</v>
      </c>
      <c r="AA3974" s="26" t="str">
        <f t="shared" si="755"/>
        <v>32</v>
      </c>
      <c r="AB3974" s="26" t="str">
        <f t="shared" si="756"/>
        <v>49</v>
      </c>
      <c r="AC3974" s="86" t="str">
        <f t="shared" si="759"/>
        <v>CLS_TA_2500X1254px_44m_L8-9_L1_20220521_10CC</v>
      </c>
      <c r="AD3974" s="41" t="s">
        <v>752</v>
      </c>
    </row>
    <row r="3975" spans="2:30" x14ac:dyDescent="0.25">
      <c r="B3975" t="s">
        <v>3876</v>
      </c>
      <c r="C3975" t="s">
        <v>3817</v>
      </c>
      <c r="D3975" s="7" t="s">
        <v>4267</v>
      </c>
      <c r="E3975" s="2" t="b">
        <v>1</v>
      </c>
      <c r="F3975" s="2" t="s">
        <v>3815</v>
      </c>
      <c r="G3975" t="s">
        <v>8</v>
      </c>
      <c r="H3975" t="s">
        <v>101</v>
      </c>
      <c r="I3975" s="53">
        <v>44701</v>
      </c>
      <c r="J3975" s="2">
        <v>64.8</v>
      </c>
      <c r="K3975" s="2" t="s">
        <v>4402</v>
      </c>
      <c r="L3975" s="9">
        <v>2.2000000000000002</v>
      </c>
      <c r="M3975" t="s">
        <v>3869</v>
      </c>
      <c r="N3975" s="2" t="s">
        <v>85</v>
      </c>
      <c r="O3975" s="2" t="s">
        <v>4266</v>
      </c>
      <c r="P3975" s="2" t="str">
        <f>VLOOKUP(I3975,Period!A:B,2,FALSE)</f>
        <v>2022H1</v>
      </c>
      <c r="Q3975" s="9">
        <f t="shared" si="757"/>
        <v>2.2000000000000002</v>
      </c>
      <c r="R3975" s="2">
        <f t="shared" si="749"/>
        <v>10</v>
      </c>
      <c r="S3975" t="str">
        <f t="shared" si="758"/>
        <v>02 Sunny (10%-30%)</v>
      </c>
      <c r="T3975" t="str">
        <f t="shared" si="750"/>
        <v>44701L8-9_L1CDM-MLB-CLSTA4470102 Sunny (10%-30%)</v>
      </c>
      <c r="U3975">
        <f>IF(COUNTIF(T$2:T3304,T3975)&gt;=1,0,1)</f>
        <v>1</v>
      </c>
      <c r="V3975" s="26" t="s">
        <v>751</v>
      </c>
      <c r="W3975" s="26">
        <f t="shared" si="751"/>
        <v>2022</v>
      </c>
      <c r="X3975" s="26" t="str">
        <f t="shared" si="752"/>
        <v>05</v>
      </c>
      <c r="Y3975" s="26">
        <f t="shared" si="753"/>
        <v>20</v>
      </c>
      <c r="Z3975" s="26" t="str">
        <f t="shared" si="754"/>
        <v>18</v>
      </c>
      <c r="AA3975" s="26" t="str">
        <f t="shared" si="755"/>
        <v>39</v>
      </c>
      <c r="AB3975" s="26" t="str">
        <f t="shared" si="756"/>
        <v>26</v>
      </c>
      <c r="AC3975" s="86" t="str">
        <f t="shared" si="759"/>
        <v>CLS_TA_2500X1254px_44m_L8-9_L1_20220520_10CC</v>
      </c>
      <c r="AD3975" s="41" t="s">
        <v>752</v>
      </c>
    </row>
    <row r="3976" spans="2:30" x14ac:dyDescent="0.25">
      <c r="B3976" t="s">
        <v>3876</v>
      </c>
      <c r="C3976" t="s">
        <v>3817</v>
      </c>
      <c r="D3976" s="7" t="s">
        <v>4267</v>
      </c>
      <c r="E3976" s="2" t="b">
        <v>1</v>
      </c>
      <c r="F3976" s="2" t="s">
        <v>3815</v>
      </c>
      <c r="G3976" t="s">
        <v>8</v>
      </c>
      <c r="H3976" t="s">
        <v>101</v>
      </c>
      <c r="I3976" s="53">
        <v>44700</v>
      </c>
      <c r="J3976" s="2">
        <v>64.599999999999994</v>
      </c>
      <c r="K3976" s="2" t="s">
        <v>4285</v>
      </c>
      <c r="L3976" s="9">
        <v>13.4</v>
      </c>
      <c r="M3976" t="s">
        <v>3869</v>
      </c>
      <c r="N3976" s="2" t="s">
        <v>85</v>
      </c>
      <c r="O3976" s="2" t="s">
        <v>4266</v>
      </c>
      <c r="P3976" s="2" t="str">
        <f>VLOOKUP(I3976,Period!A:B,2,FALSE)</f>
        <v>2022H1</v>
      </c>
      <c r="Q3976" s="9">
        <f t="shared" si="757"/>
        <v>7.2</v>
      </c>
      <c r="R3976" s="2">
        <f t="shared" si="749"/>
        <v>10</v>
      </c>
      <c r="S3976" t="str">
        <f t="shared" si="758"/>
        <v>02 Sunny (10%-30%)</v>
      </c>
      <c r="T3976" t="str">
        <f t="shared" si="750"/>
        <v>44700L8-9_L1CDM-MLB-CLSTA4470002 Sunny (10%-30%)</v>
      </c>
      <c r="U3976">
        <f>IF(COUNTIF(T$2:T3305,T3976)&gt;=1,0,1)</f>
        <v>1</v>
      </c>
      <c r="V3976" s="26" t="s">
        <v>751</v>
      </c>
      <c r="W3976" s="26">
        <f t="shared" si="751"/>
        <v>2022</v>
      </c>
      <c r="X3976" s="26" t="str">
        <f t="shared" si="752"/>
        <v>05</v>
      </c>
      <c r="Y3976" s="26">
        <f t="shared" si="753"/>
        <v>19</v>
      </c>
      <c r="Z3976" s="26" t="str">
        <f t="shared" si="754"/>
        <v>18</v>
      </c>
      <c r="AA3976" s="26" t="str">
        <f t="shared" si="755"/>
        <v>45</v>
      </c>
      <c r="AB3976" s="26" t="str">
        <f t="shared" si="756"/>
        <v>11</v>
      </c>
      <c r="AC3976" s="86" t="str">
        <f t="shared" si="759"/>
        <v>CLS_TA_2500X1254px_44m_L8-9_L1_20220519_10CC</v>
      </c>
      <c r="AD3976" s="41" t="s">
        <v>752</v>
      </c>
    </row>
    <row r="3977" spans="2:30" x14ac:dyDescent="0.25">
      <c r="B3977" t="s">
        <v>3876</v>
      </c>
      <c r="C3977" t="s">
        <v>3817</v>
      </c>
      <c r="D3977" s="7" t="s">
        <v>4267</v>
      </c>
      <c r="E3977" s="2" t="b">
        <v>1</v>
      </c>
      <c r="F3977" s="2" t="s">
        <v>3815</v>
      </c>
      <c r="G3977" t="s">
        <v>8</v>
      </c>
      <c r="H3977" t="s">
        <v>101</v>
      </c>
      <c r="I3977" s="53">
        <v>44700</v>
      </c>
      <c r="J3977" s="2">
        <v>63.8</v>
      </c>
      <c r="K3977" s="2" t="s">
        <v>4286</v>
      </c>
      <c r="L3977" s="9">
        <v>1</v>
      </c>
      <c r="M3977" t="s">
        <v>3869</v>
      </c>
      <c r="N3977" s="2" t="s">
        <v>85</v>
      </c>
      <c r="O3977" s="2" t="s">
        <v>4266</v>
      </c>
      <c r="P3977" s="2" t="str">
        <f>VLOOKUP(I3977,Period!A:B,2,FALSE)</f>
        <v>2022H1</v>
      </c>
      <c r="Q3977" s="9">
        <f t="shared" si="757"/>
        <v>7.2</v>
      </c>
      <c r="R3977" s="2">
        <f t="shared" si="749"/>
        <v>10</v>
      </c>
      <c r="S3977" t="str">
        <f t="shared" si="758"/>
        <v>02 Sunny (10%-30%)</v>
      </c>
      <c r="T3977" t="str">
        <f t="shared" si="750"/>
        <v>44700L8-9_L1CDM-MLB-CLSTA4470002 Sunny (10%-30%)</v>
      </c>
      <c r="U3977">
        <f>IF(COUNTIF(T$2:T3306,T3977)&gt;=1,0,1)</f>
        <v>1</v>
      </c>
      <c r="V3977" s="26" t="s">
        <v>751</v>
      </c>
      <c r="W3977" s="26">
        <f t="shared" si="751"/>
        <v>2022</v>
      </c>
      <c r="X3977" s="26" t="str">
        <f t="shared" si="752"/>
        <v>05</v>
      </c>
      <c r="Y3977" s="26">
        <f t="shared" si="753"/>
        <v>19</v>
      </c>
      <c r="Z3977" s="26" t="str">
        <f t="shared" si="754"/>
        <v>18</v>
      </c>
      <c r="AA3977" s="26" t="str">
        <f t="shared" si="755"/>
        <v>44</v>
      </c>
      <c r="AB3977" s="26" t="str">
        <f t="shared" si="756"/>
        <v>47</v>
      </c>
      <c r="AC3977" s="86" t="str">
        <f t="shared" si="759"/>
        <v>CLS_TA_2500X1254px_44m_L8-9_L1_20220519_10CC</v>
      </c>
      <c r="AD3977" s="41" t="s">
        <v>752</v>
      </c>
    </row>
    <row r="3978" spans="2:30" x14ac:dyDescent="0.25">
      <c r="B3978" t="s">
        <v>3876</v>
      </c>
      <c r="C3978" t="s">
        <v>3817</v>
      </c>
      <c r="D3978" s="7" t="s">
        <v>4267</v>
      </c>
      <c r="E3978" s="2" t="b">
        <v>1</v>
      </c>
      <c r="F3978" s="2" t="s">
        <v>3815</v>
      </c>
      <c r="G3978" t="s">
        <v>8</v>
      </c>
      <c r="H3978" t="s">
        <v>101</v>
      </c>
      <c r="I3978" s="53">
        <v>44694</v>
      </c>
      <c r="J3978" s="2">
        <v>63.6</v>
      </c>
      <c r="K3978" s="2" t="s">
        <v>4403</v>
      </c>
      <c r="L3978" s="9">
        <v>2.4</v>
      </c>
      <c r="M3978" t="s">
        <v>3869</v>
      </c>
      <c r="N3978" s="2" t="s">
        <v>85</v>
      </c>
      <c r="O3978" s="2" t="s">
        <v>4266</v>
      </c>
      <c r="P3978" s="2" t="str">
        <f>VLOOKUP(I3978,Period!A:B,2,FALSE)</f>
        <v>2022H1</v>
      </c>
      <c r="Q3978" s="9">
        <f t="shared" si="757"/>
        <v>2.4</v>
      </c>
      <c r="R3978" s="2">
        <f t="shared" si="749"/>
        <v>10</v>
      </c>
      <c r="S3978" t="str">
        <f t="shared" si="758"/>
        <v>02 Sunny (10%-30%)</v>
      </c>
      <c r="T3978" t="str">
        <f t="shared" si="750"/>
        <v>44694L8-9_L1CDM-MLB-CLSTA4469402 Sunny (10%-30%)</v>
      </c>
      <c r="U3978">
        <f>IF(COUNTIF(T$2:T3307,T3978)&gt;=1,0,1)</f>
        <v>1</v>
      </c>
      <c r="V3978" s="26" t="s">
        <v>751</v>
      </c>
      <c r="W3978" s="26">
        <f t="shared" si="751"/>
        <v>2022</v>
      </c>
      <c r="X3978" s="26" t="str">
        <f t="shared" si="752"/>
        <v>05</v>
      </c>
      <c r="Y3978" s="26">
        <f t="shared" si="753"/>
        <v>13</v>
      </c>
      <c r="Z3978" s="26" t="str">
        <f t="shared" si="754"/>
        <v>18</v>
      </c>
      <c r="AA3978" s="26" t="str">
        <f t="shared" si="755"/>
        <v>33</v>
      </c>
      <c r="AB3978" s="26" t="str">
        <f t="shared" si="756"/>
        <v>14</v>
      </c>
      <c r="AC3978" s="86" t="str">
        <f t="shared" si="759"/>
        <v>CLS_TA_2500X1254px_44m_L8-9_L1_20220513_10CC</v>
      </c>
      <c r="AD3978" s="41" t="s">
        <v>752</v>
      </c>
    </row>
    <row r="3979" spans="2:30" x14ac:dyDescent="0.25">
      <c r="B3979" t="s">
        <v>3876</v>
      </c>
      <c r="C3979" t="s">
        <v>3817</v>
      </c>
      <c r="D3979" s="7" t="s">
        <v>4267</v>
      </c>
      <c r="E3979" s="2" t="b">
        <v>1</v>
      </c>
      <c r="F3979" s="2" t="s">
        <v>3815</v>
      </c>
      <c r="G3979" t="s">
        <v>8</v>
      </c>
      <c r="H3979" t="s">
        <v>101</v>
      </c>
      <c r="I3979" s="57">
        <v>44693</v>
      </c>
      <c r="J3979" s="2">
        <v>63.3</v>
      </c>
      <c r="K3979" s="2" t="s">
        <v>4404</v>
      </c>
      <c r="L3979" s="9">
        <v>55.5</v>
      </c>
      <c r="M3979" t="s">
        <v>3869</v>
      </c>
      <c r="N3979" s="2" t="s">
        <v>85</v>
      </c>
      <c r="O3979" s="2" t="s">
        <v>4266</v>
      </c>
      <c r="P3979" s="2" t="str">
        <f>VLOOKUP(I3979,Period!A:B,2,FALSE)</f>
        <v>2022H1</v>
      </c>
      <c r="Q3979" s="9">
        <f t="shared" si="757"/>
        <v>55.5</v>
      </c>
      <c r="R3979" s="2">
        <f t="shared" si="749"/>
        <v>60</v>
      </c>
      <c r="S3979" t="str">
        <f t="shared" si="758"/>
        <v>03 Cloudy (40%-90%)</v>
      </c>
      <c r="T3979" t="str">
        <f t="shared" si="750"/>
        <v>44693L8-9_L1CDM-MLB-CLSTA4469303 Cloudy (40%-90%)</v>
      </c>
      <c r="U3979">
        <f>IF(COUNTIF(T$2:T3308,T3979)&gt;=1,0,1)</f>
        <v>1</v>
      </c>
      <c r="V3979" s="26" t="s">
        <v>751</v>
      </c>
      <c r="W3979" s="26">
        <f t="shared" si="751"/>
        <v>2022</v>
      </c>
      <c r="X3979" s="26" t="str">
        <f t="shared" si="752"/>
        <v>05</v>
      </c>
      <c r="Y3979" s="26">
        <f t="shared" si="753"/>
        <v>12</v>
      </c>
      <c r="Z3979" s="26" t="str">
        <f t="shared" si="754"/>
        <v>18</v>
      </c>
      <c r="AA3979" s="26" t="str">
        <f t="shared" si="755"/>
        <v>39</v>
      </c>
      <c r="AB3979" s="26" t="str">
        <f t="shared" si="756"/>
        <v>07</v>
      </c>
      <c r="AC3979" s="86" t="str">
        <f t="shared" si="759"/>
        <v>CLS_TA_2500X1254px_44m_L8-9_L1_20220512_60CC</v>
      </c>
      <c r="AD3979" s="41" t="s">
        <v>752</v>
      </c>
    </row>
    <row r="3980" spans="2:30" x14ac:dyDescent="0.25">
      <c r="B3980" t="s">
        <v>3876</v>
      </c>
      <c r="C3980" t="s">
        <v>3817</v>
      </c>
      <c r="D3980" s="7" t="s">
        <v>4267</v>
      </c>
      <c r="E3980" s="2" t="b">
        <v>1</v>
      </c>
      <c r="F3980" s="2" t="s">
        <v>3815</v>
      </c>
      <c r="G3980" t="s">
        <v>8</v>
      </c>
      <c r="H3980" t="s">
        <v>101</v>
      </c>
      <c r="I3980" s="57">
        <v>44692</v>
      </c>
      <c r="J3980" s="2">
        <v>63.2</v>
      </c>
      <c r="K3980" s="2" t="s">
        <v>4405</v>
      </c>
      <c r="L3980" s="9">
        <v>6.7</v>
      </c>
      <c r="M3980" t="s">
        <v>3869</v>
      </c>
      <c r="N3980" s="2" t="s">
        <v>85</v>
      </c>
      <c r="O3980" s="2" t="s">
        <v>4266</v>
      </c>
      <c r="P3980" s="2" t="str">
        <f>VLOOKUP(I3980,Period!A:B,2,FALSE)</f>
        <v>2022H1</v>
      </c>
      <c r="Q3980" s="9">
        <f t="shared" si="757"/>
        <v>21.55</v>
      </c>
      <c r="R3980" s="2">
        <f t="shared" si="749"/>
        <v>30</v>
      </c>
      <c r="S3980" t="str">
        <f t="shared" si="758"/>
        <v>02 Sunny (10%-30%)</v>
      </c>
      <c r="T3980" t="str">
        <f t="shared" si="750"/>
        <v>44692L8-9_L1CDM-MLB-CLSTA4469202 Sunny (10%-30%)</v>
      </c>
      <c r="U3980">
        <f>IF(COUNTIF(T$2:T3309,T3980)&gt;=1,0,1)</f>
        <v>1</v>
      </c>
      <c r="V3980" s="26" t="s">
        <v>751</v>
      </c>
      <c r="W3980" s="26">
        <f t="shared" si="751"/>
        <v>2022</v>
      </c>
      <c r="X3980" s="26" t="str">
        <f t="shared" si="752"/>
        <v>05</v>
      </c>
      <c r="Y3980" s="26">
        <f t="shared" si="753"/>
        <v>11</v>
      </c>
      <c r="Z3980" s="26" t="str">
        <f t="shared" si="754"/>
        <v>18</v>
      </c>
      <c r="AA3980" s="26" t="str">
        <f t="shared" si="755"/>
        <v>45</v>
      </c>
      <c r="AB3980" s="26" t="str">
        <f t="shared" si="756"/>
        <v>35</v>
      </c>
      <c r="AC3980" s="86" t="str">
        <f t="shared" si="759"/>
        <v>CLS_TA_2500X1254px_44m_L8-9_L1_20220511_30CC</v>
      </c>
      <c r="AD3980" s="41" t="s">
        <v>752</v>
      </c>
    </row>
    <row r="3981" spans="2:30" x14ac:dyDescent="0.25">
      <c r="B3981" t="s">
        <v>3876</v>
      </c>
      <c r="C3981" t="s">
        <v>3817</v>
      </c>
      <c r="D3981" s="7" t="s">
        <v>4267</v>
      </c>
      <c r="E3981" s="2" t="b">
        <v>1</v>
      </c>
      <c r="F3981" s="2" t="s">
        <v>3815</v>
      </c>
      <c r="G3981" t="s">
        <v>8</v>
      </c>
      <c r="H3981" t="s">
        <v>101</v>
      </c>
      <c r="I3981" s="57">
        <v>44692</v>
      </c>
      <c r="J3981" s="2">
        <v>62.3</v>
      </c>
      <c r="K3981" s="2" t="s">
        <v>4285</v>
      </c>
      <c r="L3981" s="9">
        <v>36.4</v>
      </c>
      <c r="M3981" t="s">
        <v>3869</v>
      </c>
      <c r="N3981" s="2" t="s">
        <v>85</v>
      </c>
      <c r="O3981" s="2" t="s">
        <v>4266</v>
      </c>
      <c r="P3981" s="2" t="str">
        <f>VLOOKUP(I3981,Period!A:B,2,FALSE)</f>
        <v>2022H1</v>
      </c>
      <c r="Q3981" s="9">
        <f t="shared" si="757"/>
        <v>21.55</v>
      </c>
      <c r="R3981" s="2">
        <f t="shared" si="749"/>
        <v>30</v>
      </c>
      <c r="S3981" t="str">
        <f t="shared" si="758"/>
        <v>02 Sunny (10%-30%)</v>
      </c>
      <c r="T3981" t="str">
        <f t="shared" si="750"/>
        <v>44692L8-9_L1CDM-MLB-CLSTA4469202 Sunny (10%-30%)</v>
      </c>
      <c r="U3981">
        <f>IF(COUNTIF(T$2:T3310,T3981)&gt;=1,0,1)</f>
        <v>1</v>
      </c>
      <c r="V3981" s="26" t="s">
        <v>751</v>
      </c>
      <c r="W3981" s="26">
        <f t="shared" si="751"/>
        <v>2022</v>
      </c>
      <c r="X3981" s="26" t="str">
        <f t="shared" si="752"/>
        <v>05</v>
      </c>
      <c r="Y3981" s="26">
        <f t="shared" si="753"/>
        <v>11</v>
      </c>
      <c r="Z3981" s="26" t="str">
        <f t="shared" si="754"/>
        <v>18</v>
      </c>
      <c r="AA3981" s="26" t="str">
        <f t="shared" si="755"/>
        <v>45</v>
      </c>
      <c r="AB3981" s="26" t="str">
        <f t="shared" si="756"/>
        <v>11</v>
      </c>
      <c r="AC3981" s="86" t="str">
        <f t="shared" si="759"/>
        <v>CLS_TA_2500X1254px_44m_L8-9_L1_20220511_30CC</v>
      </c>
      <c r="AD3981" s="41" t="s">
        <v>752</v>
      </c>
    </row>
    <row r="3982" spans="2:30" x14ac:dyDescent="0.25">
      <c r="B3982" t="s">
        <v>3876</v>
      </c>
      <c r="C3982" t="s">
        <v>3817</v>
      </c>
      <c r="D3982" s="7" t="s">
        <v>4267</v>
      </c>
      <c r="E3982" s="2" t="b">
        <v>1</v>
      </c>
      <c r="F3982" s="2" t="s">
        <v>3815</v>
      </c>
      <c r="G3982" t="s">
        <v>8</v>
      </c>
      <c r="H3982" t="s">
        <v>101</v>
      </c>
      <c r="I3982" s="57">
        <v>44686</v>
      </c>
      <c r="J3982" s="2">
        <v>61.7</v>
      </c>
      <c r="K3982" s="2" t="s">
        <v>4406</v>
      </c>
      <c r="L3982" s="9">
        <v>82.3</v>
      </c>
      <c r="M3982" t="s">
        <v>3869</v>
      </c>
      <c r="N3982" s="2" t="s">
        <v>85</v>
      </c>
      <c r="O3982" s="2" t="s">
        <v>4266</v>
      </c>
      <c r="P3982" s="2" t="str">
        <f>VLOOKUP(I3982,Period!A:B,2,FALSE)</f>
        <v>2022H1</v>
      </c>
      <c r="Q3982" s="9">
        <f t="shared" si="757"/>
        <v>82.3</v>
      </c>
      <c r="R3982" s="2">
        <f t="shared" si="749"/>
        <v>90</v>
      </c>
      <c r="S3982" t="str">
        <f t="shared" si="758"/>
        <v>03 Cloudy (40%-90%)</v>
      </c>
      <c r="T3982" t="str">
        <f t="shared" si="750"/>
        <v>44686L8-9_L1CDM-MLB-CLSTA4468603 Cloudy (40%-90%)</v>
      </c>
      <c r="U3982">
        <f>IF(COUNTIF(T$2:T3311,T3982)&gt;=1,0,1)</f>
        <v>1</v>
      </c>
      <c r="V3982" s="26" t="s">
        <v>751</v>
      </c>
      <c r="W3982" s="26">
        <f t="shared" si="751"/>
        <v>2022</v>
      </c>
      <c r="X3982" s="26" t="str">
        <f t="shared" si="752"/>
        <v>05</v>
      </c>
      <c r="Y3982" s="26" t="str">
        <f t="shared" si="753"/>
        <v>05</v>
      </c>
      <c r="Z3982" s="26" t="str">
        <f t="shared" si="754"/>
        <v>18</v>
      </c>
      <c r="AA3982" s="26" t="str">
        <f t="shared" si="755"/>
        <v>33</v>
      </c>
      <c r="AB3982" s="26" t="str">
        <f t="shared" si="756"/>
        <v>01</v>
      </c>
      <c r="AC3982" s="86" t="str">
        <f t="shared" si="759"/>
        <v>CLS_TA_2500X1254px_44m_L8-9_L1_20220505_90CC</v>
      </c>
      <c r="AD3982" s="41" t="s">
        <v>752</v>
      </c>
    </row>
    <row r="3983" spans="2:30" x14ac:dyDescent="0.25">
      <c r="B3983" t="s">
        <v>3876</v>
      </c>
      <c r="C3983" t="s">
        <v>3817</v>
      </c>
      <c r="D3983" s="7" t="s">
        <v>4267</v>
      </c>
      <c r="E3983" s="2" t="b">
        <v>1</v>
      </c>
      <c r="F3983" s="2" t="s">
        <v>3815</v>
      </c>
      <c r="G3983" t="s">
        <v>8</v>
      </c>
      <c r="H3983" t="s">
        <v>101</v>
      </c>
      <c r="I3983" s="61">
        <v>44685</v>
      </c>
      <c r="J3983" s="2">
        <v>61.5</v>
      </c>
      <c r="K3983" s="2" t="s">
        <v>4407</v>
      </c>
      <c r="L3983" s="9">
        <v>3.4</v>
      </c>
      <c r="M3983" t="s">
        <v>3869</v>
      </c>
      <c r="N3983" s="2" t="s">
        <v>85</v>
      </c>
      <c r="O3983" s="2" t="s">
        <v>4266</v>
      </c>
      <c r="P3983" s="2" t="str">
        <f>VLOOKUP(I3983,Period!A:B,2,FALSE)</f>
        <v>2022H1</v>
      </c>
      <c r="Q3983" s="9">
        <f t="shared" si="757"/>
        <v>3.4</v>
      </c>
      <c r="R3983" s="2">
        <f t="shared" si="749"/>
        <v>10</v>
      </c>
      <c r="S3983" t="str">
        <f t="shared" si="758"/>
        <v>02 Sunny (10%-30%)</v>
      </c>
      <c r="T3983" t="str">
        <f t="shared" si="750"/>
        <v>44685L8-9_L1CDM-MLB-CLSTA4468502 Sunny (10%-30%)</v>
      </c>
      <c r="U3983">
        <f>IF(COUNTIF(T$2:T3312,T3983)&gt;=1,0,1)</f>
        <v>1</v>
      </c>
      <c r="V3983" s="26" t="s">
        <v>751</v>
      </c>
      <c r="W3983" s="26">
        <f t="shared" si="751"/>
        <v>2022</v>
      </c>
      <c r="X3983" s="26" t="str">
        <f t="shared" si="752"/>
        <v>05</v>
      </c>
      <c r="Y3983" s="26" t="str">
        <f t="shared" si="753"/>
        <v>04</v>
      </c>
      <c r="Z3983" s="26" t="str">
        <f t="shared" si="754"/>
        <v>18</v>
      </c>
      <c r="AA3983" s="26" t="str">
        <f t="shared" si="755"/>
        <v>39</v>
      </c>
      <c r="AB3983" s="26" t="str">
        <f t="shared" si="756"/>
        <v>20</v>
      </c>
      <c r="AC3983" s="86" t="str">
        <f t="shared" si="759"/>
        <v>CLS_TA_2500X1254px_44m_L8-9_L1_20220504_10CC</v>
      </c>
      <c r="AD3983" s="41" t="s">
        <v>752</v>
      </c>
    </row>
    <row r="3984" spans="2:30" x14ac:dyDescent="0.25">
      <c r="B3984" t="s">
        <v>3876</v>
      </c>
      <c r="C3984" t="s">
        <v>3817</v>
      </c>
      <c r="D3984" s="7" t="s">
        <v>4267</v>
      </c>
      <c r="E3984" s="2" t="b">
        <v>1</v>
      </c>
      <c r="F3984" s="2" t="s">
        <v>3815</v>
      </c>
      <c r="G3984" t="s">
        <v>8</v>
      </c>
      <c r="H3984" t="s">
        <v>101</v>
      </c>
      <c r="I3984" s="61">
        <v>44684</v>
      </c>
      <c r="J3984" s="2">
        <v>61.2</v>
      </c>
      <c r="K3984" s="2" t="s">
        <v>4314</v>
      </c>
      <c r="L3984" s="9">
        <v>0.3</v>
      </c>
      <c r="M3984" t="s">
        <v>3869</v>
      </c>
      <c r="N3984" s="2" t="s">
        <v>85</v>
      </c>
      <c r="O3984" s="2" t="s">
        <v>4266</v>
      </c>
      <c r="P3984" s="2" t="str">
        <f>VLOOKUP(I3984,Period!A:B,2,FALSE)</f>
        <v>2022H1</v>
      </c>
      <c r="Q3984" s="9">
        <f t="shared" si="757"/>
        <v>0.55000000000000004</v>
      </c>
      <c r="R3984" s="2">
        <f t="shared" si="749"/>
        <v>10</v>
      </c>
      <c r="S3984" t="str">
        <f t="shared" si="758"/>
        <v>02 Sunny (10%-30%)</v>
      </c>
      <c r="T3984" t="str">
        <f t="shared" si="750"/>
        <v>44684L8-9_L1CDM-MLB-CLSTA4468402 Sunny (10%-30%)</v>
      </c>
      <c r="U3984">
        <f>IF(COUNTIF(T$2:T3313,T3984)&gt;=1,0,1)</f>
        <v>1</v>
      </c>
      <c r="V3984" s="26" t="s">
        <v>751</v>
      </c>
      <c r="W3984" s="26">
        <f t="shared" si="751"/>
        <v>2022</v>
      </c>
      <c r="X3984" s="26" t="str">
        <f t="shared" si="752"/>
        <v>05</v>
      </c>
      <c r="Y3984" s="26" t="str">
        <f t="shared" si="753"/>
        <v>03</v>
      </c>
      <c r="Z3984" s="26" t="str">
        <f t="shared" si="754"/>
        <v>18</v>
      </c>
      <c r="AA3984" s="26" t="str">
        <f t="shared" si="755"/>
        <v>45</v>
      </c>
      <c r="AB3984" s="26" t="str">
        <f t="shared" si="756"/>
        <v>24</v>
      </c>
      <c r="AC3984" s="86" t="str">
        <f t="shared" si="759"/>
        <v>CLS_TA_2500X1254px_44m_L8-9_L1_20220503_10CC</v>
      </c>
      <c r="AD3984" s="41" t="s">
        <v>752</v>
      </c>
    </row>
    <row r="3985" spans="2:30" x14ac:dyDescent="0.25">
      <c r="B3985" t="s">
        <v>3876</v>
      </c>
      <c r="C3985" t="s">
        <v>3817</v>
      </c>
      <c r="D3985" s="7" t="s">
        <v>4267</v>
      </c>
      <c r="E3985" s="2" t="b">
        <v>1</v>
      </c>
      <c r="F3985" s="2" t="s">
        <v>3815</v>
      </c>
      <c r="G3985" t="s">
        <v>8</v>
      </c>
      <c r="H3985" t="s">
        <v>101</v>
      </c>
      <c r="I3985" s="61">
        <v>44684</v>
      </c>
      <c r="J3985" s="2">
        <v>60.3</v>
      </c>
      <c r="K3985" s="2" t="s">
        <v>4270</v>
      </c>
      <c r="L3985" s="9">
        <v>0.8</v>
      </c>
      <c r="M3985" t="s">
        <v>3869</v>
      </c>
      <c r="N3985" s="2" t="s">
        <v>85</v>
      </c>
      <c r="O3985" s="2" t="s">
        <v>4266</v>
      </c>
      <c r="P3985" s="2" t="str">
        <f>VLOOKUP(I3985,Period!A:B,2,FALSE)</f>
        <v>2022H1</v>
      </c>
      <c r="Q3985" s="9">
        <f t="shared" si="757"/>
        <v>0.55000000000000004</v>
      </c>
      <c r="R3985" s="2">
        <f t="shared" si="749"/>
        <v>10</v>
      </c>
      <c r="S3985" t="str">
        <f t="shared" si="758"/>
        <v>02 Sunny (10%-30%)</v>
      </c>
      <c r="T3985" t="str">
        <f t="shared" si="750"/>
        <v>44684L8-9_L1CDM-MLB-CLSTA4468402 Sunny (10%-30%)</v>
      </c>
      <c r="U3985">
        <f>IF(COUNTIF(T$2:T3314,T3985)&gt;=1,0,1)</f>
        <v>1</v>
      </c>
      <c r="V3985" s="26" t="s">
        <v>751</v>
      </c>
      <c r="W3985" s="26">
        <f t="shared" si="751"/>
        <v>2022</v>
      </c>
      <c r="X3985" s="26" t="str">
        <f t="shared" si="752"/>
        <v>05</v>
      </c>
      <c r="Y3985" s="26" t="str">
        <f t="shared" si="753"/>
        <v>03</v>
      </c>
      <c r="Z3985" s="26" t="str">
        <f t="shared" si="754"/>
        <v>18</v>
      </c>
      <c r="AA3985" s="26" t="str">
        <f t="shared" si="755"/>
        <v>45</v>
      </c>
      <c r="AB3985" s="26" t="str">
        <f t="shared" si="756"/>
        <v>00</v>
      </c>
      <c r="AC3985" s="86" t="str">
        <f t="shared" si="759"/>
        <v>CLS_TA_2500X1254px_44m_L8-9_L1_20220503_10CC</v>
      </c>
      <c r="AD3985" s="41" t="s">
        <v>752</v>
      </c>
    </row>
    <row r="3986" spans="2:30" x14ac:dyDescent="0.25">
      <c r="B3986" t="s">
        <v>3876</v>
      </c>
      <c r="C3986" t="s">
        <v>3817</v>
      </c>
      <c r="D3986" s="7" t="s">
        <v>4267</v>
      </c>
      <c r="E3986" s="2" t="b">
        <v>1</v>
      </c>
      <c r="F3986" s="2" t="s">
        <v>3815</v>
      </c>
      <c r="G3986" t="s">
        <v>8</v>
      </c>
      <c r="H3986" t="s">
        <v>101</v>
      </c>
      <c r="I3986" s="61">
        <v>44678</v>
      </c>
      <c r="J3986" s="2">
        <v>59.6</v>
      </c>
      <c r="K3986" s="2" t="s">
        <v>4408</v>
      </c>
      <c r="L3986" s="9">
        <v>2.7</v>
      </c>
      <c r="M3986" t="s">
        <v>3869</v>
      </c>
      <c r="N3986" s="2" t="s">
        <v>85</v>
      </c>
      <c r="O3986" s="2" t="s">
        <v>4266</v>
      </c>
      <c r="P3986" s="2" t="str">
        <f>VLOOKUP(I3986,Period!A:B,2,FALSE)</f>
        <v>2022H1</v>
      </c>
      <c r="Q3986" s="9">
        <f t="shared" si="757"/>
        <v>2.7</v>
      </c>
      <c r="R3986" s="2">
        <f t="shared" si="749"/>
        <v>10</v>
      </c>
      <c r="S3986" t="str">
        <f t="shared" si="758"/>
        <v>02 Sunny (10%-30%)</v>
      </c>
      <c r="T3986" t="str">
        <f t="shared" si="750"/>
        <v>44678L8-9_L1CDM-MLB-CLSTA4467802 Sunny (10%-30%)</v>
      </c>
      <c r="U3986">
        <f>IF(COUNTIF(T$2:T3315,T3986)&gt;=1,0,1)</f>
        <v>1</v>
      </c>
      <c r="V3986" s="26" t="s">
        <v>751</v>
      </c>
      <c r="W3986" s="26">
        <f t="shared" si="751"/>
        <v>2022</v>
      </c>
      <c r="X3986" s="26" t="str">
        <f t="shared" si="752"/>
        <v>04</v>
      </c>
      <c r="Y3986" s="26">
        <f t="shared" si="753"/>
        <v>27</v>
      </c>
      <c r="Z3986" s="26" t="str">
        <f t="shared" si="754"/>
        <v>18</v>
      </c>
      <c r="AA3986" s="26" t="str">
        <f t="shared" si="755"/>
        <v>33</v>
      </c>
      <c r="AB3986" s="26" t="str">
        <f t="shared" si="756"/>
        <v>04</v>
      </c>
      <c r="AC3986" s="86" t="str">
        <f t="shared" si="759"/>
        <v>CLS_TA_2500X1254px_44m_L8-9_L1_20220427_10CC</v>
      </c>
      <c r="AD3986" s="41" t="s">
        <v>752</v>
      </c>
    </row>
    <row r="3987" spans="2:30" x14ac:dyDescent="0.25">
      <c r="B3987" t="s">
        <v>3876</v>
      </c>
      <c r="C3987" t="s">
        <v>3817</v>
      </c>
      <c r="D3987" s="7" t="s">
        <v>4267</v>
      </c>
      <c r="E3987" s="2" t="b">
        <v>1</v>
      </c>
      <c r="F3987" s="2" t="s">
        <v>3815</v>
      </c>
      <c r="G3987" t="s">
        <v>8</v>
      </c>
      <c r="H3987" t="s">
        <v>101</v>
      </c>
      <c r="I3987" s="53">
        <v>44677</v>
      </c>
      <c r="J3987" s="2">
        <v>59.3</v>
      </c>
      <c r="K3987" s="2" t="s">
        <v>4409</v>
      </c>
      <c r="L3987" s="9">
        <v>20.3</v>
      </c>
      <c r="M3987" t="s">
        <v>3869</v>
      </c>
      <c r="N3987" s="2" t="s">
        <v>85</v>
      </c>
      <c r="O3987" s="2" t="s">
        <v>4266</v>
      </c>
      <c r="P3987" s="2" t="str">
        <f>VLOOKUP(I3987,Period!A:B,2,FALSE)</f>
        <v>2022H1</v>
      </c>
      <c r="Q3987" s="9">
        <f t="shared" si="757"/>
        <v>20.3</v>
      </c>
      <c r="R3987" s="2">
        <f t="shared" si="749"/>
        <v>30</v>
      </c>
      <c r="S3987" t="str">
        <f t="shared" si="758"/>
        <v>02 Sunny (10%-30%)</v>
      </c>
      <c r="T3987" t="str">
        <f t="shared" si="750"/>
        <v>44677L8-9_L1CDM-MLB-CLSTA4467702 Sunny (10%-30%)</v>
      </c>
      <c r="U3987">
        <f>IF(COUNTIF(T$2:T3316,T3987)&gt;=1,0,1)</f>
        <v>1</v>
      </c>
      <c r="V3987" s="26" t="s">
        <v>751</v>
      </c>
      <c r="W3987" s="26">
        <f t="shared" si="751"/>
        <v>2022</v>
      </c>
      <c r="X3987" s="26" t="str">
        <f t="shared" si="752"/>
        <v>04</v>
      </c>
      <c r="Y3987" s="26">
        <f t="shared" si="753"/>
        <v>26</v>
      </c>
      <c r="Z3987" s="26" t="str">
        <f t="shared" si="754"/>
        <v>18</v>
      </c>
      <c r="AA3987" s="26" t="str">
        <f t="shared" si="755"/>
        <v>39</v>
      </c>
      <c r="AB3987" s="26" t="str">
        <f t="shared" si="756"/>
        <v>15</v>
      </c>
      <c r="AC3987" s="86" t="str">
        <f t="shared" si="759"/>
        <v>CLS_TA_2500X1254px_44m_L8-9_L1_20220426_30CC</v>
      </c>
      <c r="AD3987" s="41" t="s">
        <v>752</v>
      </c>
    </row>
    <row r="3988" spans="2:30" x14ac:dyDescent="0.25">
      <c r="B3988" t="s">
        <v>3876</v>
      </c>
      <c r="C3988" t="s">
        <v>3817</v>
      </c>
      <c r="D3988" s="7" t="s">
        <v>4267</v>
      </c>
      <c r="E3988" s="2" t="b">
        <v>1</v>
      </c>
      <c r="F3988" s="2" t="s">
        <v>3815</v>
      </c>
      <c r="G3988" t="s">
        <v>8</v>
      </c>
      <c r="H3988" t="s">
        <v>101</v>
      </c>
      <c r="I3988" s="53">
        <v>44676</v>
      </c>
      <c r="J3988" s="2">
        <v>59</v>
      </c>
      <c r="K3988" s="2" t="s">
        <v>4410</v>
      </c>
      <c r="L3988" s="9">
        <v>2</v>
      </c>
      <c r="M3988" t="s">
        <v>3869</v>
      </c>
      <c r="N3988" s="2" t="s">
        <v>85</v>
      </c>
      <c r="O3988" s="2" t="s">
        <v>4266</v>
      </c>
      <c r="P3988" s="2" t="str">
        <f>VLOOKUP(I3988,Period!A:B,2,FALSE)</f>
        <v>2022H1</v>
      </c>
      <c r="Q3988" s="9">
        <f t="shared" si="757"/>
        <v>17.55</v>
      </c>
      <c r="R3988" s="2">
        <f t="shared" si="749"/>
        <v>20</v>
      </c>
      <c r="S3988" t="str">
        <f t="shared" si="758"/>
        <v>02 Sunny (10%-30%)</v>
      </c>
      <c r="T3988" t="str">
        <f t="shared" si="750"/>
        <v>44676L8-9_L1CDM-MLB-CLSTA4467602 Sunny (10%-30%)</v>
      </c>
      <c r="U3988">
        <f>IF(COUNTIF(T$2:T3317,T3988)&gt;=1,0,1)</f>
        <v>1</v>
      </c>
      <c r="V3988" s="26" t="s">
        <v>751</v>
      </c>
      <c r="W3988" s="26">
        <f t="shared" si="751"/>
        <v>2022</v>
      </c>
      <c r="X3988" s="26" t="str">
        <f t="shared" si="752"/>
        <v>04</v>
      </c>
      <c r="Y3988" s="26">
        <f t="shared" si="753"/>
        <v>25</v>
      </c>
      <c r="Z3988" s="26" t="str">
        <f t="shared" si="754"/>
        <v>18</v>
      </c>
      <c r="AA3988" s="26" t="str">
        <f t="shared" si="755"/>
        <v>45</v>
      </c>
      <c r="AB3988" s="26" t="str">
        <f t="shared" si="756"/>
        <v>27</v>
      </c>
      <c r="AC3988" s="86" t="str">
        <f t="shared" si="759"/>
        <v>CLS_TA_2500X1254px_44m_L8-9_L1_20220425_20CC</v>
      </c>
      <c r="AD3988" s="41" t="s">
        <v>752</v>
      </c>
    </row>
    <row r="3989" spans="2:30" x14ac:dyDescent="0.25">
      <c r="B3989" t="s">
        <v>3876</v>
      </c>
      <c r="C3989" t="s">
        <v>3817</v>
      </c>
      <c r="D3989" s="7" t="s">
        <v>4267</v>
      </c>
      <c r="E3989" s="2" t="b">
        <v>1</v>
      </c>
      <c r="F3989" s="2" t="s">
        <v>3815</v>
      </c>
      <c r="G3989" t="s">
        <v>8</v>
      </c>
      <c r="H3989" t="s">
        <v>101</v>
      </c>
      <c r="I3989" s="53">
        <v>44676</v>
      </c>
      <c r="J3989" s="2">
        <v>58.1</v>
      </c>
      <c r="K3989" s="2" t="s">
        <v>4411</v>
      </c>
      <c r="L3989" s="9">
        <v>33.1</v>
      </c>
      <c r="M3989" t="s">
        <v>3869</v>
      </c>
      <c r="N3989" s="2" t="s">
        <v>85</v>
      </c>
      <c r="O3989" s="2" t="s">
        <v>4266</v>
      </c>
      <c r="P3989" s="2" t="str">
        <f>VLOOKUP(I3989,Period!A:B,2,FALSE)</f>
        <v>2022H1</v>
      </c>
      <c r="Q3989" s="9">
        <f t="shared" si="757"/>
        <v>17.55</v>
      </c>
      <c r="R3989" s="2">
        <f t="shared" si="749"/>
        <v>20</v>
      </c>
      <c r="S3989" t="str">
        <f t="shared" si="758"/>
        <v>02 Sunny (10%-30%)</v>
      </c>
      <c r="T3989" t="str">
        <f t="shared" si="750"/>
        <v>44676L8-9_L1CDM-MLB-CLSTA4467602 Sunny (10%-30%)</v>
      </c>
      <c r="U3989">
        <f>IF(COUNTIF(T$2:T3318,T3989)&gt;=1,0,1)</f>
        <v>1</v>
      </c>
      <c r="V3989" s="26" t="s">
        <v>751</v>
      </c>
      <c r="W3989" s="26">
        <f t="shared" si="751"/>
        <v>2022</v>
      </c>
      <c r="X3989" s="26" t="str">
        <f t="shared" si="752"/>
        <v>04</v>
      </c>
      <c r="Y3989" s="26">
        <f t="shared" si="753"/>
        <v>25</v>
      </c>
      <c r="Z3989" s="26" t="str">
        <f t="shared" si="754"/>
        <v>18</v>
      </c>
      <c r="AA3989" s="26" t="str">
        <f t="shared" si="755"/>
        <v>45</v>
      </c>
      <c r="AB3989" s="26" t="str">
        <f t="shared" si="756"/>
        <v>03</v>
      </c>
      <c r="AC3989" s="86" t="str">
        <f t="shared" si="759"/>
        <v>CLS_TA_2500X1254px_44m_L8-9_L1_20220425_20CC</v>
      </c>
      <c r="AD3989" s="41" t="s">
        <v>752</v>
      </c>
    </row>
    <row r="3990" spans="2:30" x14ac:dyDescent="0.25">
      <c r="B3990" t="s">
        <v>3876</v>
      </c>
      <c r="C3990" t="s">
        <v>3817</v>
      </c>
      <c r="D3990" s="7" t="s">
        <v>4267</v>
      </c>
      <c r="E3990" s="2" t="b">
        <v>1</v>
      </c>
      <c r="F3990" s="2" t="s">
        <v>3815</v>
      </c>
      <c r="G3990" t="s">
        <v>8</v>
      </c>
      <c r="H3990" t="s">
        <v>101</v>
      </c>
      <c r="I3990" s="53">
        <v>44670</v>
      </c>
      <c r="J3990" s="2">
        <v>57.2</v>
      </c>
      <c r="K3990" s="2" t="s">
        <v>4412</v>
      </c>
      <c r="L3990" s="9">
        <v>82.7</v>
      </c>
      <c r="M3990" t="s">
        <v>3869</v>
      </c>
      <c r="N3990" s="2" t="s">
        <v>85</v>
      </c>
      <c r="O3990" s="2" t="s">
        <v>4266</v>
      </c>
      <c r="P3990" s="2" t="str">
        <f>VLOOKUP(I3990,Period!A:B,2,FALSE)</f>
        <v>2022H1</v>
      </c>
      <c r="Q3990" s="9">
        <f t="shared" si="757"/>
        <v>82.7</v>
      </c>
      <c r="R3990" s="2">
        <f t="shared" si="749"/>
        <v>90</v>
      </c>
      <c r="S3990" t="str">
        <f t="shared" si="758"/>
        <v>03 Cloudy (40%-90%)</v>
      </c>
      <c r="T3990" t="str">
        <f t="shared" si="750"/>
        <v>44670L8-9_L1CDM-MLB-CLSTA4467003 Cloudy (40%-90%)</v>
      </c>
      <c r="U3990">
        <f>IF(COUNTIF(T$2:T3319,T3990)&gt;=1,0,1)</f>
        <v>1</v>
      </c>
      <c r="V3990" s="26" t="s">
        <v>751</v>
      </c>
      <c r="W3990" s="26">
        <f t="shared" si="751"/>
        <v>2022</v>
      </c>
      <c r="X3990" s="26" t="str">
        <f t="shared" si="752"/>
        <v>04</v>
      </c>
      <c r="Y3990" s="26">
        <f t="shared" si="753"/>
        <v>19</v>
      </c>
      <c r="Z3990" s="26" t="str">
        <f t="shared" si="754"/>
        <v>18</v>
      </c>
      <c r="AA3990" s="26" t="str">
        <f t="shared" si="755"/>
        <v>33</v>
      </c>
      <c r="AB3990" s="26" t="str">
        <f t="shared" si="756"/>
        <v>06</v>
      </c>
      <c r="AC3990" s="86" t="str">
        <f t="shared" si="759"/>
        <v>CLS_TA_2500X1254px_44m_L8-9_L1_20220419_90CC</v>
      </c>
      <c r="AD3990" s="41" t="s">
        <v>752</v>
      </c>
    </row>
    <row r="3991" spans="2:30" x14ac:dyDescent="0.25">
      <c r="B3991" t="s">
        <v>3876</v>
      </c>
      <c r="C3991" t="s">
        <v>3817</v>
      </c>
      <c r="D3991" s="7" t="s">
        <v>4267</v>
      </c>
      <c r="E3991" s="2" t="b">
        <v>1</v>
      </c>
      <c r="F3991" s="2" t="s">
        <v>3815</v>
      </c>
      <c r="G3991" t="s">
        <v>8</v>
      </c>
      <c r="H3991" t="s">
        <v>101</v>
      </c>
      <c r="I3991" s="57">
        <v>44669</v>
      </c>
      <c r="J3991" s="2">
        <v>56.8</v>
      </c>
      <c r="K3991" s="2" t="s">
        <v>4413</v>
      </c>
      <c r="L3991" s="9">
        <v>7.3</v>
      </c>
      <c r="M3991" t="s">
        <v>3869</v>
      </c>
      <c r="N3991" s="2" t="s">
        <v>85</v>
      </c>
      <c r="O3991" s="2" t="s">
        <v>4266</v>
      </c>
      <c r="P3991" s="2" t="str">
        <f>VLOOKUP(I3991,Period!A:B,2,FALSE)</f>
        <v>2022H1</v>
      </c>
      <c r="Q3991" s="9">
        <f t="shared" si="757"/>
        <v>7.3</v>
      </c>
      <c r="R3991" s="2">
        <f t="shared" ref="R3991:R4035" si="760">ROUNDUP(Q3991/10,0)*10</f>
        <v>10</v>
      </c>
      <c r="S3991" t="str">
        <f t="shared" si="758"/>
        <v>02 Sunny (10%-30%)</v>
      </c>
      <c r="T3991" t="str">
        <f t="shared" ref="T3991:T4035" si="761">CONCATENATE(I3991,B3991,C3991,H3991,I3991,S3991)</f>
        <v>44669L8-9_L1CDM-MLB-CLSTA4466902 Sunny (10%-30%)</v>
      </c>
      <c r="U3991">
        <f>IF(COUNTIF(T$2:T3320,T3991)&gt;=1,0,1)</f>
        <v>1</v>
      </c>
      <c r="V3991" s="26" t="s">
        <v>751</v>
      </c>
      <c r="W3991" s="26">
        <f t="shared" ref="W3991:W4035" si="762">YEAR(I3991)</f>
        <v>2022</v>
      </c>
      <c r="X3991" s="26" t="str">
        <f t="shared" ref="X3991:X4035" si="763">IF(LEN(MONTH(I3991))=1,CONCATENATE("0",MONTH(I3991)),MONTH(I3991))</f>
        <v>04</v>
      </c>
      <c r="Y3991" s="26">
        <f t="shared" ref="Y3991:Y4035" si="764">IF(LEN(DAY(I3991))=1,CONCATENATE("0",DAY(I3991)),DAY(I3991))</f>
        <v>18</v>
      </c>
      <c r="Z3991" s="26" t="str">
        <f t="shared" ref="Z3991:Z4035" si="765">LEFT(K3991,2)</f>
        <v>18</v>
      </c>
      <c r="AA3991" s="26" t="str">
        <f t="shared" ref="AA3991:AA4035" si="766">MID(K3991,4,2)</f>
        <v>39</v>
      </c>
      <c r="AB3991" s="26" t="str">
        <f t="shared" ref="AB3991:AB4035" si="767">MID(K3991,7,2)</f>
        <v>19</v>
      </c>
      <c r="AC3991" s="86" t="str">
        <f t="shared" si="759"/>
        <v>CLS_TA_2500X1254px_44m_L8-9_L1_20220418_10CC</v>
      </c>
      <c r="AD3991" s="41" t="s">
        <v>752</v>
      </c>
    </row>
    <row r="3992" spans="2:30" x14ac:dyDescent="0.25">
      <c r="B3992" t="s">
        <v>3876</v>
      </c>
      <c r="C3992" t="s">
        <v>3817</v>
      </c>
      <c r="D3992" s="7" t="s">
        <v>4267</v>
      </c>
      <c r="E3992" s="2" t="b">
        <v>1</v>
      </c>
      <c r="F3992" s="2" t="s">
        <v>3815</v>
      </c>
      <c r="G3992" t="s">
        <v>8</v>
      </c>
      <c r="H3992" t="s">
        <v>101</v>
      </c>
      <c r="I3992" s="57">
        <v>44668</v>
      </c>
      <c r="J3992" s="2">
        <v>56.5</v>
      </c>
      <c r="K3992" s="2" t="s">
        <v>4378</v>
      </c>
      <c r="L3992" s="9">
        <v>0.3</v>
      </c>
      <c r="M3992" t="s">
        <v>3869</v>
      </c>
      <c r="N3992" s="2" t="s">
        <v>85</v>
      </c>
      <c r="O3992" s="2" t="s">
        <v>4266</v>
      </c>
      <c r="P3992" s="2" t="str">
        <f>VLOOKUP(I3992,Period!A:B,2,FALSE)</f>
        <v>2022H1</v>
      </c>
      <c r="Q3992" s="9">
        <f t="shared" si="757"/>
        <v>1.45</v>
      </c>
      <c r="R3992" s="2">
        <f t="shared" si="760"/>
        <v>10</v>
      </c>
      <c r="S3992" t="str">
        <f t="shared" si="758"/>
        <v>02 Sunny (10%-30%)</v>
      </c>
      <c r="T3992" t="str">
        <f t="shared" si="761"/>
        <v>44668L8-9_L1CDM-MLB-CLSTA4466802 Sunny (10%-30%)</v>
      </c>
      <c r="U3992">
        <f>IF(COUNTIF(T$2:T3321,T3992)&gt;=1,0,1)</f>
        <v>1</v>
      </c>
      <c r="V3992" s="26" t="s">
        <v>751</v>
      </c>
      <c r="W3992" s="26">
        <f t="shared" si="762"/>
        <v>2022</v>
      </c>
      <c r="X3992" s="26" t="str">
        <f t="shared" si="763"/>
        <v>04</v>
      </c>
      <c r="Y3992" s="26">
        <f t="shared" si="764"/>
        <v>17</v>
      </c>
      <c r="Z3992" s="26" t="str">
        <f t="shared" si="765"/>
        <v>18</v>
      </c>
      <c r="AA3992" s="26" t="str">
        <f t="shared" si="766"/>
        <v>45</v>
      </c>
      <c r="AB3992" s="26" t="str">
        <f t="shared" si="767"/>
        <v>29</v>
      </c>
      <c r="AC3992" s="86" t="str">
        <f t="shared" si="759"/>
        <v>CLS_TA_2500X1254px_44m_L8-9_L1_20220417_10CC</v>
      </c>
      <c r="AD3992" s="41" t="s">
        <v>752</v>
      </c>
    </row>
    <row r="3993" spans="2:30" x14ac:dyDescent="0.25">
      <c r="B3993" t="s">
        <v>3876</v>
      </c>
      <c r="C3993" t="s">
        <v>3817</v>
      </c>
      <c r="D3993" s="7" t="s">
        <v>4267</v>
      </c>
      <c r="E3993" s="2" t="b">
        <v>1</v>
      </c>
      <c r="F3993" s="2" t="s">
        <v>3815</v>
      </c>
      <c r="G3993" t="s">
        <v>8</v>
      </c>
      <c r="H3993" t="s">
        <v>101</v>
      </c>
      <c r="I3993" s="57">
        <v>44668</v>
      </c>
      <c r="J3993" s="2">
        <v>55.5</v>
      </c>
      <c r="K3993" s="2" t="s">
        <v>4414</v>
      </c>
      <c r="L3993" s="9">
        <v>2.6</v>
      </c>
      <c r="M3993" t="s">
        <v>3869</v>
      </c>
      <c r="N3993" s="2" t="s">
        <v>85</v>
      </c>
      <c r="O3993" s="2" t="s">
        <v>4266</v>
      </c>
      <c r="P3993" s="2" t="str">
        <f>VLOOKUP(I3993,Period!A:B,2,FALSE)</f>
        <v>2022H1</v>
      </c>
      <c r="Q3993" s="9">
        <f t="shared" si="757"/>
        <v>1.45</v>
      </c>
      <c r="R3993" s="2">
        <f t="shared" si="760"/>
        <v>10</v>
      </c>
      <c r="S3993" t="str">
        <f t="shared" si="758"/>
        <v>02 Sunny (10%-30%)</v>
      </c>
      <c r="T3993" t="str">
        <f t="shared" si="761"/>
        <v>44668L8-9_L1CDM-MLB-CLSTA4466802 Sunny (10%-30%)</v>
      </c>
      <c r="U3993">
        <f>IF(COUNTIF(T$2:T3322,T3993)&gt;=1,0,1)</f>
        <v>1</v>
      </c>
      <c r="V3993" s="26" t="s">
        <v>751</v>
      </c>
      <c r="W3993" s="26">
        <f t="shared" si="762"/>
        <v>2022</v>
      </c>
      <c r="X3993" s="26" t="str">
        <f t="shared" si="763"/>
        <v>04</v>
      </c>
      <c r="Y3993" s="26">
        <f t="shared" si="764"/>
        <v>17</v>
      </c>
      <c r="Z3993" s="26" t="str">
        <f t="shared" si="765"/>
        <v>18</v>
      </c>
      <c r="AA3993" s="26" t="str">
        <f t="shared" si="766"/>
        <v>45</v>
      </c>
      <c r="AB3993" s="26" t="str">
        <f t="shared" si="767"/>
        <v>05</v>
      </c>
      <c r="AC3993" s="86" t="str">
        <f t="shared" si="759"/>
        <v>CLS_TA_2500X1254px_44m_L8-9_L1_20220417_10CC</v>
      </c>
      <c r="AD3993" s="41" t="s">
        <v>752</v>
      </c>
    </row>
    <row r="3994" spans="2:30" x14ac:dyDescent="0.25">
      <c r="B3994" t="s">
        <v>3876</v>
      </c>
      <c r="C3994" t="s">
        <v>3817</v>
      </c>
      <c r="D3994" s="7" t="s">
        <v>4267</v>
      </c>
      <c r="E3994" s="2" t="b">
        <v>1</v>
      </c>
      <c r="F3994" s="2" t="s">
        <v>3815</v>
      </c>
      <c r="G3994" t="s">
        <v>8</v>
      </c>
      <c r="H3994" t="s">
        <v>101</v>
      </c>
      <c r="I3994" s="57">
        <v>44662</v>
      </c>
      <c r="J3994" s="2">
        <v>54.4</v>
      </c>
      <c r="K3994" s="2" t="s">
        <v>4390</v>
      </c>
      <c r="L3994" s="9">
        <v>44.5</v>
      </c>
      <c r="M3994" t="s">
        <v>3869</v>
      </c>
      <c r="N3994" s="2" t="s">
        <v>85</v>
      </c>
      <c r="O3994" s="2" t="s">
        <v>4266</v>
      </c>
      <c r="P3994" s="2" t="str">
        <f>VLOOKUP(I3994,Period!A:B,2,FALSE)</f>
        <v>2022H1</v>
      </c>
      <c r="Q3994" s="9">
        <f t="shared" si="757"/>
        <v>44.5</v>
      </c>
      <c r="R3994" s="2">
        <f t="shared" si="760"/>
        <v>50</v>
      </c>
      <c r="S3994" t="str">
        <f t="shared" si="758"/>
        <v>03 Cloudy (40%-90%)</v>
      </c>
      <c r="T3994" t="str">
        <f t="shared" si="761"/>
        <v>44662L8-9_L1CDM-MLB-CLSTA4466203 Cloudy (40%-90%)</v>
      </c>
      <c r="U3994">
        <f>IF(COUNTIF(T$2:T3323,T3994)&gt;=1,0,1)</f>
        <v>1</v>
      </c>
      <c r="V3994" s="26" t="s">
        <v>751</v>
      </c>
      <c r="W3994" s="26">
        <f t="shared" si="762"/>
        <v>2022</v>
      </c>
      <c r="X3994" s="26" t="str">
        <f t="shared" si="763"/>
        <v>04</v>
      </c>
      <c r="Y3994" s="26">
        <f t="shared" si="764"/>
        <v>11</v>
      </c>
      <c r="Z3994" s="26" t="str">
        <f t="shared" si="765"/>
        <v>18</v>
      </c>
      <c r="AA3994" s="26" t="str">
        <f t="shared" si="766"/>
        <v>33</v>
      </c>
      <c r="AB3994" s="26" t="str">
        <f t="shared" si="767"/>
        <v>08</v>
      </c>
      <c r="AC3994" s="86" t="str">
        <f t="shared" si="759"/>
        <v>CLS_TA_2500X1254px_44m_L8-9_L1_20220411_50CC</v>
      </c>
      <c r="AD3994" s="41" t="s">
        <v>752</v>
      </c>
    </row>
    <row r="3995" spans="2:30" x14ac:dyDescent="0.25">
      <c r="B3995" t="s">
        <v>3876</v>
      </c>
      <c r="C3995" t="s">
        <v>3817</v>
      </c>
      <c r="D3995" s="7" t="s">
        <v>4267</v>
      </c>
      <c r="E3995" s="2" t="b">
        <v>1</v>
      </c>
      <c r="F3995" s="2" t="s">
        <v>3815</v>
      </c>
      <c r="G3995" t="s">
        <v>8</v>
      </c>
      <c r="H3995" t="s">
        <v>101</v>
      </c>
      <c r="I3995" s="61">
        <v>44661</v>
      </c>
      <c r="J3995" s="2">
        <v>54.1</v>
      </c>
      <c r="K3995" s="2" t="s">
        <v>4312</v>
      </c>
      <c r="L3995" s="9">
        <v>15.2</v>
      </c>
      <c r="M3995" t="s">
        <v>3869</v>
      </c>
      <c r="N3995" s="2" t="s">
        <v>85</v>
      </c>
      <c r="O3995" s="2" t="s">
        <v>4266</v>
      </c>
      <c r="P3995" s="2" t="str">
        <f>VLOOKUP(I3995,Period!A:B,2,FALSE)</f>
        <v>2022H1</v>
      </c>
      <c r="Q3995" s="9">
        <f t="shared" si="757"/>
        <v>15.2</v>
      </c>
      <c r="R3995" s="2">
        <f t="shared" si="760"/>
        <v>20</v>
      </c>
      <c r="S3995" t="str">
        <f t="shared" si="758"/>
        <v>02 Sunny (10%-30%)</v>
      </c>
      <c r="T3995" t="str">
        <f t="shared" si="761"/>
        <v>44661L8-9_L1CDM-MLB-CLSTA4466102 Sunny (10%-30%)</v>
      </c>
      <c r="U3995">
        <f>IF(COUNTIF(T$2:T3324,T3995)&gt;=1,0,1)</f>
        <v>1</v>
      </c>
      <c r="V3995" s="26" t="s">
        <v>751</v>
      </c>
      <c r="W3995" s="26">
        <f t="shared" si="762"/>
        <v>2022</v>
      </c>
      <c r="X3995" s="26" t="str">
        <f t="shared" si="763"/>
        <v>04</v>
      </c>
      <c r="Y3995" s="26">
        <f t="shared" si="764"/>
        <v>10</v>
      </c>
      <c r="Z3995" s="26" t="str">
        <f t="shared" si="765"/>
        <v>18</v>
      </c>
      <c r="AA3995" s="26" t="str">
        <f t="shared" si="766"/>
        <v>39</v>
      </c>
      <c r="AB3995" s="26" t="str">
        <f t="shared" si="767"/>
        <v>23</v>
      </c>
      <c r="AC3995" s="86" t="str">
        <f t="shared" si="759"/>
        <v>CLS_TA_2500X1254px_44m_L8-9_L1_20220410_20CC</v>
      </c>
      <c r="AD3995" s="41" t="s">
        <v>752</v>
      </c>
    </row>
    <row r="3996" spans="2:30" x14ac:dyDescent="0.25">
      <c r="B3996" t="s">
        <v>3876</v>
      </c>
      <c r="C3996" t="s">
        <v>3817</v>
      </c>
      <c r="D3996" s="7" t="s">
        <v>4267</v>
      </c>
      <c r="E3996" s="2" t="b">
        <v>1</v>
      </c>
      <c r="F3996" s="2" t="s">
        <v>3815</v>
      </c>
      <c r="G3996" t="s">
        <v>8</v>
      </c>
      <c r="H3996" t="s">
        <v>101</v>
      </c>
      <c r="I3996" s="61">
        <v>44660</v>
      </c>
      <c r="J3996" s="2">
        <v>53.7</v>
      </c>
      <c r="K3996" s="2" t="s">
        <v>4378</v>
      </c>
      <c r="L3996" s="9">
        <v>0.3</v>
      </c>
      <c r="M3996" t="s">
        <v>3869</v>
      </c>
      <c r="N3996" s="2" t="s">
        <v>85</v>
      </c>
      <c r="O3996" s="2" t="s">
        <v>4266</v>
      </c>
      <c r="P3996" s="2" t="str">
        <f>VLOOKUP(I3996,Period!A:B,2,FALSE)</f>
        <v>2022H1</v>
      </c>
      <c r="Q3996" s="9">
        <f t="shared" si="757"/>
        <v>0.5</v>
      </c>
      <c r="R3996" s="2">
        <f t="shared" si="760"/>
        <v>10</v>
      </c>
      <c r="S3996" t="str">
        <f t="shared" si="758"/>
        <v>02 Sunny (10%-30%)</v>
      </c>
      <c r="T3996" t="str">
        <f t="shared" si="761"/>
        <v>44660L8-9_L1CDM-MLB-CLSTA4466002 Sunny (10%-30%)</v>
      </c>
      <c r="U3996">
        <f>IF(COUNTIF(T$2:T3325,T3996)&gt;=1,0,1)</f>
        <v>1</v>
      </c>
      <c r="V3996" s="26" t="s">
        <v>751</v>
      </c>
      <c r="W3996" s="26">
        <f t="shared" si="762"/>
        <v>2022</v>
      </c>
      <c r="X3996" s="26" t="str">
        <f t="shared" si="763"/>
        <v>04</v>
      </c>
      <c r="Y3996" s="26" t="str">
        <f t="shared" si="764"/>
        <v>09</v>
      </c>
      <c r="Z3996" s="26" t="str">
        <f t="shared" si="765"/>
        <v>18</v>
      </c>
      <c r="AA3996" s="26" t="str">
        <f t="shared" si="766"/>
        <v>45</v>
      </c>
      <c r="AB3996" s="26" t="str">
        <f t="shared" si="767"/>
        <v>29</v>
      </c>
      <c r="AC3996" s="86" t="str">
        <f t="shared" si="759"/>
        <v>CLS_TA_2500X1254px_44m_L8-9_L1_20220409_10CC</v>
      </c>
      <c r="AD3996" s="41" t="s">
        <v>752</v>
      </c>
    </row>
    <row r="3997" spans="2:30" x14ac:dyDescent="0.25">
      <c r="B3997" t="s">
        <v>3876</v>
      </c>
      <c r="C3997" t="s">
        <v>3817</v>
      </c>
      <c r="D3997" s="7" t="s">
        <v>4267</v>
      </c>
      <c r="E3997" s="2" t="b">
        <v>1</v>
      </c>
      <c r="F3997" s="2" t="s">
        <v>3815</v>
      </c>
      <c r="G3997" t="s">
        <v>8</v>
      </c>
      <c r="H3997" t="s">
        <v>101</v>
      </c>
      <c r="I3997" s="61">
        <v>44660</v>
      </c>
      <c r="J3997" s="2">
        <v>52.7</v>
      </c>
      <c r="K3997" s="2" t="s">
        <v>4414</v>
      </c>
      <c r="L3997" s="9">
        <v>0.7</v>
      </c>
      <c r="M3997" t="s">
        <v>3869</v>
      </c>
      <c r="N3997" s="2" t="s">
        <v>85</v>
      </c>
      <c r="O3997" s="2" t="s">
        <v>4266</v>
      </c>
      <c r="P3997" s="2" t="str">
        <f>VLOOKUP(I3997,Period!A:B,2,FALSE)</f>
        <v>2022H1</v>
      </c>
      <c r="Q3997" s="9">
        <f t="shared" si="757"/>
        <v>0.5</v>
      </c>
      <c r="R3997" s="2">
        <f t="shared" si="760"/>
        <v>10</v>
      </c>
      <c r="S3997" t="str">
        <f t="shared" si="758"/>
        <v>02 Sunny (10%-30%)</v>
      </c>
      <c r="T3997" t="str">
        <f t="shared" si="761"/>
        <v>44660L8-9_L1CDM-MLB-CLSTA4466002 Sunny (10%-30%)</v>
      </c>
      <c r="U3997">
        <f>IF(COUNTIF(T$2:T3326,T3997)&gt;=1,0,1)</f>
        <v>1</v>
      </c>
      <c r="V3997" s="26" t="s">
        <v>751</v>
      </c>
      <c r="W3997" s="26">
        <f t="shared" si="762"/>
        <v>2022</v>
      </c>
      <c r="X3997" s="26" t="str">
        <f t="shared" si="763"/>
        <v>04</v>
      </c>
      <c r="Y3997" s="26" t="str">
        <f t="shared" si="764"/>
        <v>09</v>
      </c>
      <c r="Z3997" s="26" t="str">
        <f t="shared" si="765"/>
        <v>18</v>
      </c>
      <c r="AA3997" s="26" t="str">
        <f t="shared" si="766"/>
        <v>45</v>
      </c>
      <c r="AB3997" s="26" t="str">
        <f t="shared" si="767"/>
        <v>05</v>
      </c>
      <c r="AC3997" s="86" t="str">
        <f t="shared" si="759"/>
        <v>CLS_TA_2500X1254px_44m_L8-9_L1_20220409_10CC</v>
      </c>
      <c r="AD3997" s="41" t="s">
        <v>752</v>
      </c>
    </row>
    <row r="3998" spans="2:30" x14ac:dyDescent="0.25">
      <c r="B3998" t="s">
        <v>3876</v>
      </c>
      <c r="C3998" t="s">
        <v>3817</v>
      </c>
      <c r="D3998" s="7" t="s">
        <v>4267</v>
      </c>
      <c r="E3998" s="2" t="b">
        <v>1</v>
      </c>
      <c r="F3998" s="2" t="s">
        <v>3815</v>
      </c>
      <c r="G3998" t="s">
        <v>8</v>
      </c>
      <c r="H3998" t="s">
        <v>101</v>
      </c>
      <c r="I3998" s="61">
        <v>44654</v>
      </c>
      <c r="J3998" s="2">
        <v>51.5</v>
      </c>
      <c r="K3998" s="2" t="s">
        <v>4305</v>
      </c>
      <c r="L3998" s="9">
        <v>3.1</v>
      </c>
      <c r="M3998" t="s">
        <v>3869</v>
      </c>
      <c r="N3998" s="2" t="s">
        <v>85</v>
      </c>
      <c r="O3998" s="2" t="s">
        <v>4266</v>
      </c>
      <c r="P3998" s="2" t="str">
        <f>VLOOKUP(I3998,Period!A:B,2,FALSE)</f>
        <v>2022H1</v>
      </c>
      <c r="Q3998" s="9">
        <f t="shared" si="757"/>
        <v>3.1</v>
      </c>
      <c r="R3998" s="2">
        <f t="shared" si="760"/>
        <v>10</v>
      </c>
      <c r="S3998" t="str">
        <f t="shared" si="758"/>
        <v>02 Sunny (10%-30%)</v>
      </c>
      <c r="T3998" t="str">
        <f t="shared" si="761"/>
        <v>44654L8-9_L1CDM-MLB-CLSTA4465402 Sunny (10%-30%)</v>
      </c>
      <c r="U3998">
        <f>IF(COUNTIF(T$2:T3327,T3998)&gt;=1,0,1)</f>
        <v>1</v>
      </c>
      <c r="V3998" s="26" t="s">
        <v>751</v>
      </c>
      <c r="W3998" s="26">
        <f t="shared" si="762"/>
        <v>2022</v>
      </c>
      <c r="X3998" s="26" t="str">
        <f t="shared" si="763"/>
        <v>04</v>
      </c>
      <c r="Y3998" s="26" t="str">
        <f t="shared" si="764"/>
        <v>03</v>
      </c>
      <c r="Z3998" s="26" t="str">
        <f t="shared" si="765"/>
        <v>18</v>
      </c>
      <c r="AA3998" s="26" t="str">
        <f t="shared" si="766"/>
        <v>33</v>
      </c>
      <c r="AB3998" s="26" t="str">
        <f t="shared" si="767"/>
        <v>15</v>
      </c>
      <c r="AC3998" s="86" t="str">
        <f t="shared" si="759"/>
        <v>CLS_TA_2500X1254px_44m_L8-9_L1_20220403_10CC</v>
      </c>
      <c r="AD3998" s="41" t="s">
        <v>752</v>
      </c>
    </row>
    <row r="3999" spans="2:30" x14ac:dyDescent="0.25">
      <c r="B3999" t="s">
        <v>3876</v>
      </c>
      <c r="C3999" t="s">
        <v>3817</v>
      </c>
      <c r="D3999" s="7" t="s">
        <v>4267</v>
      </c>
      <c r="E3999" s="2" t="b">
        <v>1</v>
      </c>
      <c r="F3999" s="2" t="s">
        <v>3815</v>
      </c>
      <c r="G3999" t="s">
        <v>8</v>
      </c>
      <c r="H3999" t="s">
        <v>101</v>
      </c>
      <c r="I3999" s="53">
        <v>44653</v>
      </c>
      <c r="J3999" s="2">
        <v>51.1</v>
      </c>
      <c r="K3999" s="2" t="s">
        <v>4415</v>
      </c>
      <c r="L3999" s="9">
        <v>4.5999999999999996</v>
      </c>
      <c r="M3999" t="s">
        <v>3869</v>
      </c>
      <c r="N3999" s="2" t="s">
        <v>85</v>
      </c>
      <c r="O3999" s="2" t="s">
        <v>4266</v>
      </c>
      <c r="P3999" s="2" t="str">
        <f>VLOOKUP(I3999,Period!A:B,2,FALSE)</f>
        <v>2022H1</v>
      </c>
      <c r="Q3999" s="9">
        <f t="shared" si="757"/>
        <v>4.5999999999999996</v>
      </c>
      <c r="R3999" s="2">
        <f t="shared" si="760"/>
        <v>10</v>
      </c>
      <c r="S3999" t="str">
        <f t="shared" si="758"/>
        <v>02 Sunny (10%-30%)</v>
      </c>
      <c r="T3999" t="str">
        <f t="shared" si="761"/>
        <v>44653L8-9_L1CDM-MLB-CLSTA4465302 Sunny (10%-30%)</v>
      </c>
      <c r="U3999">
        <f>IF(COUNTIF(T$2:T3328,T3999)&gt;=1,0,1)</f>
        <v>1</v>
      </c>
      <c r="V3999" s="26" t="s">
        <v>751</v>
      </c>
      <c r="W3999" s="26">
        <f t="shared" si="762"/>
        <v>2022</v>
      </c>
      <c r="X3999" s="26" t="str">
        <f t="shared" si="763"/>
        <v>04</v>
      </c>
      <c r="Y3999" s="26" t="str">
        <f t="shared" si="764"/>
        <v>02</v>
      </c>
      <c r="Z3999" s="26" t="str">
        <f t="shared" si="765"/>
        <v>18</v>
      </c>
      <c r="AA3999" s="26" t="str">
        <f t="shared" si="766"/>
        <v>39</v>
      </c>
      <c r="AB3999" s="26" t="str">
        <f t="shared" si="767"/>
        <v>13</v>
      </c>
      <c r="AC3999" s="86" t="str">
        <f t="shared" si="759"/>
        <v>CLS_TA_2500X1254px_44m_L8-9_L1_20220402_10CC</v>
      </c>
      <c r="AD3999" s="41" t="s">
        <v>752</v>
      </c>
    </row>
    <row r="4000" spans="2:30" x14ac:dyDescent="0.25">
      <c r="B4000" t="s">
        <v>3876</v>
      </c>
      <c r="C4000" t="s">
        <v>3817</v>
      </c>
      <c r="D4000" s="7" t="s">
        <v>4267</v>
      </c>
      <c r="E4000" s="2" t="b">
        <v>1</v>
      </c>
      <c r="F4000" s="2" t="s">
        <v>3815</v>
      </c>
      <c r="G4000" t="s">
        <v>8</v>
      </c>
      <c r="H4000" t="s">
        <v>101</v>
      </c>
      <c r="I4000" s="53">
        <v>44652</v>
      </c>
      <c r="J4000" s="2">
        <v>50.8</v>
      </c>
      <c r="K4000" s="2" t="s">
        <v>4339</v>
      </c>
      <c r="L4000" s="9">
        <v>0.3</v>
      </c>
      <c r="M4000" t="s">
        <v>3869</v>
      </c>
      <c r="N4000" s="2" t="s">
        <v>85</v>
      </c>
      <c r="O4000" s="2" t="s">
        <v>4266</v>
      </c>
      <c r="P4000" s="2" t="str">
        <f>VLOOKUP(I4000,Period!A:B,2,FALSE)</f>
        <v>2022H1</v>
      </c>
      <c r="Q4000" s="9">
        <f t="shared" si="757"/>
        <v>1.3499999999999999</v>
      </c>
      <c r="R4000" s="2">
        <f t="shared" si="760"/>
        <v>10</v>
      </c>
      <c r="S4000" t="str">
        <f t="shared" si="758"/>
        <v>02 Sunny (10%-30%)</v>
      </c>
      <c r="T4000" t="str">
        <f t="shared" si="761"/>
        <v>44652L8-9_L1CDM-MLB-CLSTA4465202 Sunny (10%-30%)</v>
      </c>
      <c r="U4000">
        <f>IF(COUNTIF(T$2:T3329,T4000)&gt;=1,0,1)</f>
        <v>1</v>
      </c>
      <c r="V4000" s="26" t="s">
        <v>751</v>
      </c>
      <c r="W4000" s="26">
        <f t="shared" si="762"/>
        <v>2022</v>
      </c>
      <c r="X4000" s="26" t="str">
        <f t="shared" si="763"/>
        <v>04</v>
      </c>
      <c r="Y4000" s="26" t="str">
        <f t="shared" si="764"/>
        <v>01</v>
      </c>
      <c r="Z4000" s="26" t="str">
        <f t="shared" si="765"/>
        <v>18</v>
      </c>
      <c r="AA4000" s="26" t="str">
        <f t="shared" si="766"/>
        <v>45</v>
      </c>
      <c r="AB4000" s="26" t="str">
        <f t="shared" si="767"/>
        <v>37</v>
      </c>
      <c r="AC4000" s="86" t="str">
        <f t="shared" si="759"/>
        <v>CLS_TA_2500X1254px_44m_L8-9_L1_20220401_10CC</v>
      </c>
      <c r="AD4000" s="41" t="s">
        <v>752</v>
      </c>
    </row>
    <row r="4001" spans="2:30" x14ac:dyDescent="0.25">
      <c r="B4001" t="s">
        <v>3876</v>
      </c>
      <c r="C4001" t="s">
        <v>3817</v>
      </c>
      <c r="D4001" s="7" t="s">
        <v>4267</v>
      </c>
      <c r="E4001" s="2" t="b">
        <v>1</v>
      </c>
      <c r="F4001" s="2" t="s">
        <v>3815</v>
      </c>
      <c r="G4001" t="s">
        <v>8</v>
      </c>
      <c r="H4001" t="s">
        <v>101</v>
      </c>
      <c r="I4001" s="53">
        <v>44652</v>
      </c>
      <c r="J4001" s="2">
        <v>49.8</v>
      </c>
      <c r="K4001" s="2" t="s">
        <v>4387</v>
      </c>
      <c r="L4001" s="9">
        <v>2.4</v>
      </c>
      <c r="M4001" t="s">
        <v>3869</v>
      </c>
      <c r="N4001" s="2" t="s">
        <v>85</v>
      </c>
      <c r="O4001" s="2" t="s">
        <v>4266</v>
      </c>
      <c r="P4001" s="2" t="str">
        <f>VLOOKUP(I4001,Period!A:B,2,FALSE)</f>
        <v>2022H1</v>
      </c>
      <c r="Q4001" s="9">
        <f t="shared" si="757"/>
        <v>1.3499999999999999</v>
      </c>
      <c r="R4001" s="2">
        <f t="shared" si="760"/>
        <v>10</v>
      </c>
      <c r="S4001" t="str">
        <f t="shared" si="758"/>
        <v>02 Sunny (10%-30%)</v>
      </c>
      <c r="T4001" t="str">
        <f t="shared" si="761"/>
        <v>44652L8-9_L1CDM-MLB-CLSTA4465202 Sunny (10%-30%)</v>
      </c>
      <c r="U4001">
        <f>IF(COUNTIF(T$2:T3330,T4001)&gt;=1,0,1)</f>
        <v>1</v>
      </c>
      <c r="V4001" s="26" t="s">
        <v>751</v>
      </c>
      <c r="W4001" s="26">
        <f t="shared" si="762"/>
        <v>2022</v>
      </c>
      <c r="X4001" s="26" t="str">
        <f t="shared" si="763"/>
        <v>04</v>
      </c>
      <c r="Y4001" s="26" t="str">
        <f t="shared" si="764"/>
        <v>01</v>
      </c>
      <c r="Z4001" s="26" t="str">
        <f t="shared" si="765"/>
        <v>18</v>
      </c>
      <c r="AA4001" s="26" t="str">
        <f t="shared" si="766"/>
        <v>45</v>
      </c>
      <c r="AB4001" s="26" t="str">
        <f t="shared" si="767"/>
        <v>13</v>
      </c>
      <c r="AC4001" s="86" t="str">
        <f t="shared" si="759"/>
        <v>CLS_TA_2500X1254px_44m_L8-9_L1_20220401_10CC</v>
      </c>
      <c r="AD4001" s="41" t="s">
        <v>752</v>
      </c>
    </row>
    <row r="4002" spans="2:30" x14ac:dyDescent="0.25">
      <c r="B4002" t="s">
        <v>3876</v>
      </c>
      <c r="C4002" t="s">
        <v>3817</v>
      </c>
      <c r="D4002" s="7" t="s">
        <v>4267</v>
      </c>
      <c r="E4002" s="2" t="b">
        <v>1</v>
      </c>
      <c r="F4002" s="2" t="s">
        <v>3815</v>
      </c>
      <c r="G4002" t="s">
        <v>8</v>
      </c>
      <c r="H4002" t="s">
        <v>101</v>
      </c>
      <c r="I4002" s="53">
        <v>44646</v>
      </c>
      <c r="J4002" s="2">
        <v>48.5</v>
      </c>
      <c r="K4002" s="2" t="s">
        <v>4412</v>
      </c>
      <c r="L4002" s="9">
        <v>71.099999999999994</v>
      </c>
      <c r="M4002" t="s">
        <v>3869</v>
      </c>
      <c r="N4002" s="2" t="s">
        <v>85</v>
      </c>
      <c r="O4002" s="2" t="s">
        <v>4266</v>
      </c>
      <c r="P4002" s="2" t="str">
        <f>VLOOKUP(I4002,Period!A:B,2,FALSE)</f>
        <v>2022H1</v>
      </c>
      <c r="Q4002" s="9">
        <f t="shared" si="757"/>
        <v>71.099999999999994</v>
      </c>
      <c r="R4002" s="2">
        <f t="shared" si="760"/>
        <v>80</v>
      </c>
      <c r="S4002" t="str">
        <f t="shared" si="758"/>
        <v>03 Cloudy (40%-90%)</v>
      </c>
      <c r="T4002" t="str">
        <f t="shared" si="761"/>
        <v>44646L8-9_L1CDM-MLB-CLSTA4464603 Cloudy (40%-90%)</v>
      </c>
      <c r="U4002">
        <f>IF(COUNTIF(T$2:T3331,T4002)&gt;=1,0,1)</f>
        <v>1</v>
      </c>
      <c r="V4002" s="26" t="s">
        <v>751</v>
      </c>
      <c r="W4002" s="26">
        <f t="shared" si="762"/>
        <v>2022</v>
      </c>
      <c r="X4002" s="26" t="str">
        <f t="shared" si="763"/>
        <v>03</v>
      </c>
      <c r="Y4002" s="26">
        <f t="shared" si="764"/>
        <v>26</v>
      </c>
      <c r="Z4002" s="26" t="str">
        <f t="shared" si="765"/>
        <v>18</v>
      </c>
      <c r="AA4002" s="26" t="str">
        <f t="shared" si="766"/>
        <v>33</v>
      </c>
      <c r="AB4002" s="26" t="str">
        <f t="shared" si="767"/>
        <v>06</v>
      </c>
      <c r="AC4002" s="86" t="str">
        <f t="shared" si="759"/>
        <v>CLS_TA_2500X1254px_44m_L8-9_L1_20220326_80CC</v>
      </c>
      <c r="AD4002" s="41" t="s">
        <v>752</v>
      </c>
    </row>
    <row r="4003" spans="2:30" x14ac:dyDescent="0.25">
      <c r="B4003" t="s">
        <v>3876</v>
      </c>
      <c r="C4003" t="s">
        <v>3817</v>
      </c>
      <c r="D4003" s="7" t="s">
        <v>4267</v>
      </c>
      <c r="E4003" s="2" t="b">
        <v>1</v>
      </c>
      <c r="F4003" s="2" t="s">
        <v>3815</v>
      </c>
      <c r="G4003" t="s">
        <v>8</v>
      </c>
      <c r="H4003" t="s">
        <v>101</v>
      </c>
      <c r="I4003" s="57">
        <v>44645</v>
      </c>
      <c r="J4003" s="2">
        <v>48.1</v>
      </c>
      <c r="K4003" s="2" t="s">
        <v>4416</v>
      </c>
      <c r="L4003" s="9">
        <v>5</v>
      </c>
      <c r="M4003" t="s">
        <v>3869</v>
      </c>
      <c r="N4003" s="2" t="s">
        <v>85</v>
      </c>
      <c r="O4003" s="2" t="s">
        <v>4266</v>
      </c>
      <c r="P4003" s="2" t="str">
        <f>VLOOKUP(I4003,Period!A:B,2,FALSE)</f>
        <v>2022H1</v>
      </c>
      <c r="Q4003" s="9">
        <f t="shared" si="757"/>
        <v>5</v>
      </c>
      <c r="R4003" s="2">
        <f t="shared" si="760"/>
        <v>10</v>
      </c>
      <c r="S4003" t="str">
        <f t="shared" si="758"/>
        <v>02 Sunny (10%-30%)</v>
      </c>
      <c r="T4003" t="str">
        <f t="shared" si="761"/>
        <v>44645L8-9_L1CDM-MLB-CLSTA4464502 Sunny (10%-30%)</v>
      </c>
      <c r="U4003">
        <f>IF(COUNTIF(T$2:T3332,T4003)&gt;=1,0,1)</f>
        <v>1</v>
      </c>
      <c r="V4003" s="26" t="s">
        <v>751</v>
      </c>
      <c r="W4003" s="26">
        <f t="shared" si="762"/>
        <v>2022</v>
      </c>
      <c r="X4003" s="26" t="str">
        <f t="shared" si="763"/>
        <v>03</v>
      </c>
      <c r="Y4003" s="26">
        <f t="shared" si="764"/>
        <v>25</v>
      </c>
      <c r="Z4003" s="26" t="str">
        <f t="shared" si="765"/>
        <v>18</v>
      </c>
      <c r="AA4003" s="26" t="str">
        <f t="shared" si="766"/>
        <v>39</v>
      </c>
      <c r="AB4003" s="26" t="str">
        <f t="shared" si="767"/>
        <v>27</v>
      </c>
      <c r="AC4003" s="86" t="str">
        <f t="shared" si="759"/>
        <v>CLS_TA_2500X1254px_44m_L8-9_L1_20220325_10CC</v>
      </c>
      <c r="AD4003" s="41" t="s">
        <v>752</v>
      </c>
    </row>
    <row r="4004" spans="2:30" x14ac:dyDescent="0.25">
      <c r="B4004" t="s">
        <v>3876</v>
      </c>
      <c r="C4004" t="s">
        <v>3817</v>
      </c>
      <c r="D4004" s="7" t="s">
        <v>4267</v>
      </c>
      <c r="E4004" s="2" t="b">
        <v>1</v>
      </c>
      <c r="F4004" s="2" t="s">
        <v>3815</v>
      </c>
      <c r="G4004" t="s">
        <v>8</v>
      </c>
      <c r="H4004" t="s">
        <v>101</v>
      </c>
      <c r="I4004" s="57">
        <v>44644</v>
      </c>
      <c r="J4004" s="2">
        <v>47.7</v>
      </c>
      <c r="K4004" s="2" t="s">
        <v>4378</v>
      </c>
      <c r="L4004" s="9">
        <v>5.5</v>
      </c>
      <c r="M4004" t="s">
        <v>3869</v>
      </c>
      <c r="N4004" s="2" t="s">
        <v>85</v>
      </c>
      <c r="O4004" s="2" t="s">
        <v>4266</v>
      </c>
      <c r="P4004" s="2" t="str">
        <f>VLOOKUP(I4004,Period!A:B,2,FALSE)</f>
        <v>2022H1</v>
      </c>
      <c r="Q4004" s="9">
        <f t="shared" si="757"/>
        <v>14.05</v>
      </c>
      <c r="R4004" s="2">
        <f t="shared" si="760"/>
        <v>20</v>
      </c>
      <c r="S4004" t="str">
        <f t="shared" si="758"/>
        <v>02 Sunny (10%-30%)</v>
      </c>
      <c r="T4004" t="str">
        <f t="shared" si="761"/>
        <v>44644L8-9_L1CDM-MLB-CLSTA4464402 Sunny (10%-30%)</v>
      </c>
      <c r="U4004">
        <f>IF(COUNTIF(T$2:T3333,T4004)&gt;=1,0,1)</f>
        <v>1</v>
      </c>
      <c r="V4004" s="26" t="s">
        <v>751</v>
      </c>
      <c r="W4004" s="26">
        <f t="shared" si="762"/>
        <v>2022</v>
      </c>
      <c r="X4004" s="26" t="str">
        <f t="shared" si="763"/>
        <v>03</v>
      </c>
      <c r="Y4004" s="26">
        <f t="shared" si="764"/>
        <v>24</v>
      </c>
      <c r="Z4004" s="26" t="str">
        <f t="shared" si="765"/>
        <v>18</v>
      </c>
      <c r="AA4004" s="26" t="str">
        <f t="shared" si="766"/>
        <v>45</v>
      </c>
      <c r="AB4004" s="26" t="str">
        <f t="shared" si="767"/>
        <v>29</v>
      </c>
      <c r="AC4004" s="86" t="str">
        <f t="shared" si="759"/>
        <v>CLS_TA_2500X1254px_44m_L8-9_L1_20220324_20CC</v>
      </c>
      <c r="AD4004" s="41" t="s">
        <v>752</v>
      </c>
    </row>
    <row r="4005" spans="2:30" x14ac:dyDescent="0.25">
      <c r="B4005" t="s">
        <v>3876</v>
      </c>
      <c r="C4005" t="s">
        <v>3817</v>
      </c>
      <c r="D4005" s="7" t="s">
        <v>4267</v>
      </c>
      <c r="E4005" s="2" t="b">
        <v>1</v>
      </c>
      <c r="F4005" s="2" t="s">
        <v>3815</v>
      </c>
      <c r="G4005" t="s">
        <v>8</v>
      </c>
      <c r="H4005" t="s">
        <v>101</v>
      </c>
      <c r="I4005" s="57">
        <v>44644</v>
      </c>
      <c r="J4005" s="2">
        <v>46.7</v>
      </c>
      <c r="K4005" s="2" t="s">
        <v>4414</v>
      </c>
      <c r="L4005" s="9">
        <v>22.6</v>
      </c>
      <c r="M4005" t="s">
        <v>3869</v>
      </c>
      <c r="N4005" s="2" t="s">
        <v>85</v>
      </c>
      <c r="O4005" s="2" t="s">
        <v>4266</v>
      </c>
      <c r="P4005" s="2" t="str">
        <f>VLOOKUP(I4005,Period!A:B,2,FALSE)</f>
        <v>2022H1</v>
      </c>
      <c r="Q4005" s="9">
        <f t="shared" si="757"/>
        <v>14.05</v>
      </c>
      <c r="R4005" s="2">
        <f t="shared" si="760"/>
        <v>20</v>
      </c>
      <c r="S4005" t="str">
        <f t="shared" si="758"/>
        <v>02 Sunny (10%-30%)</v>
      </c>
      <c r="T4005" t="str">
        <f t="shared" si="761"/>
        <v>44644L8-9_L1CDM-MLB-CLSTA4464402 Sunny (10%-30%)</v>
      </c>
      <c r="U4005">
        <f>IF(COUNTIF(T$2:T3334,T4005)&gt;=1,0,1)</f>
        <v>1</v>
      </c>
      <c r="V4005" s="26" t="s">
        <v>751</v>
      </c>
      <c r="W4005" s="26">
        <f t="shared" si="762"/>
        <v>2022</v>
      </c>
      <c r="X4005" s="26" t="str">
        <f t="shared" si="763"/>
        <v>03</v>
      </c>
      <c r="Y4005" s="26">
        <f t="shared" si="764"/>
        <v>24</v>
      </c>
      <c r="Z4005" s="26" t="str">
        <f t="shared" si="765"/>
        <v>18</v>
      </c>
      <c r="AA4005" s="26" t="str">
        <f t="shared" si="766"/>
        <v>45</v>
      </c>
      <c r="AB4005" s="26" t="str">
        <f t="shared" si="767"/>
        <v>05</v>
      </c>
      <c r="AC4005" s="86" t="str">
        <f t="shared" si="759"/>
        <v>CLS_TA_2500X1254px_44m_L8-9_L1_20220324_20CC</v>
      </c>
      <c r="AD4005" s="41" t="s">
        <v>752</v>
      </c>
    </row>
    <row r="4006" spans="2:30" x14ac:dyDescent="0.25">
      <c r="B4006" t="s">
        <v>3876</v>
      </c>
      <c r="C4006" t="s">
        <v>3817</v>
      </c>
      <c r="D4006" s="7" t="s">
        <v>4267</v>
      </c>
      <c r="E4006" s="2" t="b">
        <v>1</v>
      </c>
      <c r="F4006" s="2" t="s">
        <v>3815</v>
      </c>
      <c r="G4006" t="s">
        <v>8</v>
      </c>
      <c r="H4006" t="s">
        <v>101</v>
      </c>
      <c r="I4006" s="61">
        <v>44637</v>
      </c>
      <c r="J4006" s="2">
        <v>45</v>
      </c>
      <c r="K4006" s="2" t="s">
        <v>4417</v>
      </c>
      <c r="L4006" s="9">
        <v>92.4</v>
      </c>
      <c r="M4006" t="s">
        <v>3869</v>
      </c>
      <c r="N4006" s="2" t="s">
        <v>85</v>
      </c>
      <c r="O4006" s="2" t="s">
        <v>4266</v>
      </c>
      <c r="P4006" s="2" t="str">
        <f>VLOOKUP(I4006,Period!A:B,2,FALSE)</f>
        <v>2022H1</v>
      </c>
      <c r="Q4006" s="9">
        <f t="shared" si="757"/>
        <v>92.4</v>
      </c>
      <c r="R4006" s="2">
        <f t="shared" si="760"/>
        <v>100</v>
      </c>
      <c r="S4006" t="str">
        <f t="shared" si="758"/>
        <v>04 Overcast (100%)</v>
      </c>
      <c r="T4006" t="str">
        <f t="shared" si="761"/>
        <v>44637L8-9_L1CDM-MLB-CLSTA4463704 Overcast (100%)</v>
      </c>
      <c r="U4006">
        <f>IF(COUNTIF(T$2:T3336,T4006)&gt;=1,0,1)</f>
        <v>1</v>
      </c>
      <c r="V4006" s="26" t="s">
        <v>751</v>
      </c>
      <c r="W4006" s="26">
        <f t="shared" si="762"/>
        <v>2022</v>
      </c>
      <c r="X4006" s="26" t="str">
        <f t="shared" si="763"/>
        <v>03</v>
      </c>
      <c r="Y4006" s="26">
        <f t="shared" si="764"/>
        <v>17</v>
      </c>
      <c r="Z4006" s="26" t="str">
        <f t="shared" si="765"/>
        <v>18</v>
      </c>
      <c r="AA4006" s="26" t="str">
        <f t="shared" si="766"/>
        <v>39</v>
      </c>
      <c r="AB4006" s="26" t="str">
        <f t="shared" si="767"/>
        <v>24</v>
      </c>
      <c r="AC4006" s="86" t="str">
        <f t="shared" si="759"/>
        <v>CLS_TA_2500X1254px_44m_L8-9_L1_20220317_100CC</v>
      </c>
      <c r="AD4006" s="41" t="s">
        <v>752</v>
      </c>
    </row>
    <row r="4007" spans="2:30" x14ac:dyDescent="0.25">
      <c r="B4007" t="s">
        <v>3876</v>
      </c>
      <c r="C4007" t="s">
        <v>3817</v>
      </c>
      <c r="D4007" s="7" t="s">
        <v>4267</v>
      </c>
      <c r="E4007" s="2" t="b">
        <v>1</v>
      </c>
      <c r="F4007" s="2" t="s">
        <v>3815</v>
      </c>
      <c r="G4007" t="s">
        <v>8</v>
      </c>
      <c r="H4007" t="s">
        <v>101</v>
      </c>
      <c r="I4007" s="61">
        <v>44630</v>
      </c>
      <c r="J4007" s="2">
        <v>42.3</v>
      </c>
      <c r="K4007" s="2" t="s">
        <v>4315</v>
      </c>
      <c r="L4007" s="9">
        <v>13.4</v>
      </c>
      <c r="M4007" t="s">
        <v>3869</v>
      </c>
      <c r="N4007" s="2" t="s">
        <v>85</v>
      </c>
      <c r="O4007" s="2" t="s">
        <v>4266</v>
      </c>
      <c r="P4007" s="2" t="str">
        <f>VLOOKUP(I4007,Period!A:B,2,FALSE)</f>
        <v>2022H1</v>
      </c>
      <c r="Q4007" s="9">
        <f t="shared" si="757"/>
        <v>13.4</v>
      </c>
      <c r="R4007" s="2">
        <f t="shared" si="760"/>
        <v>20</v>
      </c>
      <c r="S4007" t="str">
        <f t="shared" si="758"/>
        <v>02 Sunny (10%-30%)</v>
      </c>
      <c r="T4007" t="str">
        <f t="shared" si="761"/>
        <v>44630L8-9_L1CDM-MLB-CLSTA4463002 Sunny (10%-30%)</v>
      </c>
      <c r="U4007">
        <f>IF(COUNTIF(T$2:T3339,T4007)&gt;=1,0,1)</f>
        <v>1</v>
      </c>
      <c r="V4007" s="26" t="s">
        <v>751</v>
      </c>
      <c r="W4007" s="26">
        <f t="shared" si="762"/>
        <v>2022</v>
      </c>
      <c r="X4007" s="26" t="str">
        <f t="shared" si="763"/>
        <v>03</v>
      </c>
      <c r="Y4007" s="26">
        <f t="shared" si="764"/>
        <v>10</v>
      </c>
      <c r="Z4007" s="26" t="str">
        <f t="shared" si="765"/>
        <v>18</v>
      </c>
      <c r="AA4007" s="26" t="str">
        <f t="shared" si="766"/>
        <v>33</v>
      </c>
      <c r="AB4007" s="26" t="str">
        <f t="shared" si="767"/>
        <v>17</v>
      </c>
      <c r="AC4007" s="86" t="str">
        <f t="shared" si="759"/>
        <v>CLS_TA_2500X1254px_44m_L8-9_L1_20220310_20CC</v>
      </c>
      <c r="AD4007" s="41" t="s">
        <v>752</v>
      </c>
    </row>
    <row r="4008" spans="2:30" x14ac:dyDescent="0.25">
      <c r="B4008" t="s">
        <v>3876</v>
      </c>
      <c r="C4008" t="s">
        <v>3817</v>
      </c>
      <c r="D4008" s="7" t="s">
        <v>4267</v>
      </c>
      <c r="E4008" s="2" t="b">
        <v>1</v>
      </c>
      <c r="F4008" s="2" t="s">
        <v>3815</v>
      </c>
      <c r="G4008" t="s">
        <v>8</v>
      </c>
      <c r="H4008" t="s">
        <v>101</v>
      </c>
      <c r="I4008" s="53">
        <v>44629</v>
      </c>
      <c r="J4008" s="2">
        <v>41.9</v>
      </c>
      <c r="K4008" s="2" t="s">
        <v>4418</v>
      </c>
      <c r="L4008" s="9">
        <v>54.6</v>
      </c>
      <c r="M4008" t="s">
        <v>3869</v>
      </c>
      <c r="N4008" s="2" t="s">
        <v>85</v>
      </c>
      <c r="O4008" s="2" t="s">
        <v>4266</v>
      </c>
      <c r="P4008" s="2" t="str">
        <f>VLOOKUP(I4008,Period!A:B,2,FALSE)</f>
        <v>2022H1</v>
      </c>
      <c r="Q4008" s="9">
        <f t="shared" si="757"/>
        <v>54.6</v>
      </c>
      <c r="R4008" s="2">
        <f t="shared" si="760"/>
        <v>60</v>
      </c>
      <c r="S4008" t="str">
        <f t="shared" si="758"/>
        <v>03 Cloudy (40%-90%)</v>
      </c>
      <c r="T4008" t="str">
        <f t="shared" si="761"/>
        <v>44629L8-9_L1CDM-MLB-CLSTA4462903 Cloudy (40%-90%)</v>
      </c>
      <c r="U4008">
        <f>IF(COUNTIF(T$2:T3340,T4008)&gt;=1,0,1)</f>
        <v>1</v>
      </c>
      <c r="V4008" s="26" t="s">
        <v>751</v>
      </c>
      <c r="W4008" s="26">
        <f t="shared" si="762"/>
        <v>2022</v>
      </c>
      <c r="X4008" s="26" t="str">
        <f t="shared" si="763"/>
        <v>03</v>
      </c>
      <c r="Y4008" s="26" t="str">
        <f t="shared" si="764"/>
        <v>09</v>
      </c>
      <c r="Z4008" s="26" t="str">
        <f t="shared" si="765"/>
        <v>18</v>
      </c>
      <c r="AA4008" s="26" t="str">
        <f t="shared" si="766"/>
        <v>39</v>
      </c>
      <c r="AB4008" s="26" t="str">
        <f t="shared" si="767"/>
        <v>31</v>
      </c>
      <c r="AC4008" s="86" t="str">
        <f t="shared" si="759"/>
        <v>CLS_TA_2500X1254px_44m_L8-9_L1_20220309_60CC</v>
      </c>
      <c r="AD4008" s="41" t="s">
        <v>752</v>
      </c>
    </row>
    <row r="4009" spans="2:30" x14ac:dyDescent="0.25">
      <c r="B4009" t="s">
        <v>3876</v>
      </c>
      <c r="C4009" t="s">
        <v>3817</v>
      </c>
      <c r="D4009" s="7" t="s">
        <v>4267</v>
      </c>
      <c r="E4009" s="2" t="b">
        <v>1</v>
      </c>
      <c r="F4009" s="2" t="s">
        <v>3815</v>
      </c>
      <c r="G4009" t="s">
        <v>8</v>
      </c>
      <c r="H4009" t="s">
        <v>101</v>
      </c>
      <c r="I4009" s="53">
        <v>44628</v>
      </c>
      <c r="J4009" s="2">
        <v>41.5</v>
      </c>
      <c r="K4009" s="2" t="s">
        <v>4342</v>
      </c>
      <c r="L4009" s="9">
        <v>14.6</v>
      </c>
      <c r="M4009" t="s">
        <v>3869</v>
      </c>
      <c r="N4009" s="2" t="s">
        <v>85</v>
      </c>
      <c r="O4009" s="2" t="s">
        <v>4266</v>
      </c>
      <c r="P4009" s="2" t="str">
        <f>VLOOKUP(I4009,Period!A:B,2,FALSE)</f>
        <v>2022H1</v>
      </c>
      <c r="Q4009" s="9">
        <f t="shared" si="757"/>
        <v>23.15</v>
      </c>
      <c r="R4009" s="2">
        <f t="shared" si="760"/>
        <v>30</v>
      </c>
      <c r="S4009" t="str">
        <f t="shared" si="758"/>
        <v>02 Sunny (10%-30%)</v>
      </c>
      <c r="T4009" t="str">
        <f t="shared" si="761"/>
        <v>44628L8-9_L1CDM-MLB-CLSTA4462802 Sunny (10%-30%)</v>
      </c>
      <c r="U4009">
        <f>IF(COUNTIF(T$2:T3341,T4009)&gt;=1,0,1)</f>
        <v>1</v>
      </c>
      <c r="V4009" s="26" t="s">
        <v>751</v>
      </c>
      <c r="W4009" s="26">
        <f t="shared" si="762"/>
        <v>2022</v>
      </c>
      <c r="X4009" s="26" t="str">
        <f t="shared" si="763"/>
        <v>03</v>
      </c>
      <c r="Y4009" s="26" t="str">
        <f t="shared" si="764"/>
        <v>08</v>
      </c>
      <c r="Z4009" s="26" t="str">
        <f t="shared" si="765"/>
        <v>18</v>
      </c>
      <c r="AA4009" s="26" t="str">
        <f t="shared" si="766"/>
        <v>45</v>
      </c>
      <c r="AB4009" s="26" t="str">
        <f t="shared" si="767"/>
        <v>40</v>
      </c>
      <c r="AC4009" s="86" t="str">
        <f t="shared" si="759"/>
        <v>CLS_TA_2500X1254px_44m_L8-9_L1_20220308_30CC</v>
      </c>
      <c r="AD4009" s="41" t="s">
        <v>752</v>
      </c>
    </row>
    <row r="4010" spans="2:30" x14ac:dyDescent="0.25">
      <c r="B4010" t="s">
        <v>3876</v>
      </c>
      <c r="C4010" t="s">
        <v>3817</v>
      </c>
      <c r="D4010" s="7" t="s">
        <v>4267</v>
      </c>
      <c r="E4010" s="2" t="b">
        <v>1</v>
      </c>
      <c r="F4010" s="2" t="s">
        <v>3815</v>
      </c>
      <c r="G4010" t="s">
        <v>8</v>
      </c>
      <c r="H4010" t="s">
        <v>101</v>
      </c>
      <c r="I4010" s="53">
        <v>44628</v>
      </c>
      <c r="J4010" s="2">
        <v>40.4</v>
      </c>
      <c r="K4010" s="2" t="s">
        <v>4419</v>
      </c>
      <c r="L4010" s="9">
        <v>31.7</v>
      </c>
      <c r="M4010" t="s">
        <v>3869</v>
      </c>
      <c r="N4010" s="2" t="s">
        <v>85</v>
      </c>
      <c r="O4010" s="2" t="s">
        <v>4266</v>
      </c>
      <c r="P4010" s="2" t="str">
        <f>VLOOKUP(I4010,Period!A:B,2,FALSE)</f>
        <v>2022H1</v>
      </c>
      <c r="Q4010" s="9">
        <f t="shared" si="757"/>
        <v>23.15</v>
      </c>
      <c r="R4010" s="2">
        <f t="shared" si="760"/>
        <v>30</v>
      </c>
      <c r="S4010" t="str">
        <f t="shared" si="758"/>
        <v>02 Sunny (10%-30%)</v>
      </c>
      <c r="T4010" t="str">
        <f t="shared" si="761"/>
        <v>44628L8-9_L1CDM-MLB-CLSTA4462802 Sunny (10%-30%)</v>
      </c>
      <c r="U4010">
        <f>IF(COUNTIF(T$2:T3342,T4010)&gt;=1,0,1)</f>
        <v>1</v>
      </c>
      <c r="V4010" s="26" t="s">
        <v>751</v>
      </c>
      <c r="W4010" s="26">
        <f t="shared" si="762"/>
        <v>2022</v>
      </c>
      <c r="X4010" s="26" t="str">
        <f t="shared" si="763"/>
        <v>03</v>
      </c>
      <c r="Y4010" s="26" t="str">
        <f t="shared" si="764"/>
        <v>08</v>
      </c>
      <c r="Z4010" s="26" t="str">
        <f t="shared" si="765"/>
        <v>18</v>
      </c>
      <c r="AA4010" s="26" t="str">
        <f t="shared" si="766"/>
        <v>45</v>
      </c>
      <c r="AB4010" s="26" t="str">
        <f t="shared" si="767"/>
        <v>16</v>
      </c>
      <c r="AC4010" s="86" t="str">
        <f t="shared" si="759"/>
        <v>CLS_TA_2500X1254px_44m_L8-9_L1_20220308_30CC</v>
      </c>
      <c r="AD4010" s="41" t="s">
        <v>752</v>
      </c>
    </row>
    <row r="4011" spans="2:30" x14ac:dyDescent="0.25">
      <c r="B4011" t="s">
        <v>3876</v>
      </c>
      <c r="C4011" t="s">
        <v>3817</v>
      </c>
      <c r="D4011" s="7" t="s">
        <v>4267</v>
      </c>
      <c r="E4011" s="2" t="b">
        <v>1</v>
      </c>
      <c r="F4011" s="2" t="s">
        <v>3815</v>
      </c>
      <c r="G4011" t="s">
        <v>8</v>
      </c>
      <c r="H4011" t="s">
        <v>101</v>
      </c>
      <c r="I4011" s="53">
        <v>44622</v>
      </c>
      <c r="J4011" s="2">
        <v>39.299999999999997</v>
      </c>
      <c r="K4011" s="2" t="s">
        <v>4420</v>
      </c>
      <c r="L4011" s="9">
        <v>51.6</v>
      </c>
      <c r="M4011" t="s">
        <v>3869</v>
      </c>
      <c r="N4011" s="2" t="s">
        <v>85</v>
      </c>
      <c r="O4011" s="2" t="s">
        <v>4266</v>
      </c>
      <c r="P4011" s="2" t="str">
        <f>VLOOKUP(I4011,Period!A:B,2,FALSE)</f>
        <v>2022H1</v>
      </c>
      <c r="Q4011" s="9">
        <f t="shared" si="757"/>
        <v>51.6</v>
      </c>
      <c r="R4011" s="2">
        <f t="shared" si="760"/>
        <v>60</v>
      </c>
      <c r="S4011" t="str">
        <f t="shared" si="758"/>
        <v>03 Cloudy (40%-90%)</v>
      </c>
      <c r="T4011" t="str">
        <f t="shared" si="761"/>
        <v>44622L8-9_L1CDM-MLB-CLSTA4462203 Cloudy (40%-90%)</v>
      </c>
      <c r="U4011">
        <f>IF(COUNTIF(T$2:T3343,T4011)&gt;=1,0,1)</f>
        <v>1</v>
      </c>
      <c r="V4011" s="26" t="s">
        <v>751</v>
      </c>
      <c r="W4011" s="26">
        <f t="shared" si="762"/>
        <v>2022</v>
      </c>
      <c r="X4011" s="26" t="str">
        <f t="shared" si="763"/>
        <v>03</v>
      </c>
      <c r="Y4011" s="26" t="str">
        <f t="shared" si="764"/>
        <v>02</v>
      </c>
      <c r="Z4011" s="26" t="str">
        <f t="shared" si="765"/>
        <v>18</v>
      </c>
      <c r="AA4011" s="26" t="str">
        <f t="shared" si="766"/>
        <v>33</v>
      </c>
      <c r="AB4011" s="26" t="str">
        <f t="shared" si="767"/>
        <v>20</v>
      </c>
      <c r="AC4011" s="86" t="str">
        <f t="shared" si="759"/>
        <v>CLS_TA_2500X1254px_44m_L8-9_L1_20220302_60CC</v>
      </c>
      <c r="AD4011" s="41" t="s">
        <v>752</v>
      </c>
    </row>
    <row r="4012" spans="2:30" x14ac:dyDescent="0.25">
      <c r="B4012" t="s">
        <v>3876</v>
      </c>
      <c r="C4012" t="s">
        <v>3817</v>
      </c>
      <c r="D4012" s="7" t="s">
        <v>4267</v>
      </c>
      <c r="E4012" s="2" t="b">
        <v>1</v>
      </c>
      <c r="F4012" s="2" t="s">
        <v>3815</v>
      </c>
      <c r="G4012" t="s">
        <v>8</v>
      </c>
      <c r="H4012" t="s">
        <v>101</v>
      </c>
      <c r="I4012" s="57">
        <v>44621</v>
      </c>
      <c r="J4012" s="2">
        <v>38.9</v>
      </c>
      <c r="K4012" s="2" t="s">
        <v>4418</v>
      </c>
      <c r="L4012" s="9">
        <v>10</v>
      </c>
      <c r="M4012" t="s">
        <v>3869</v>
      </c>
      <c r="N4012" s="2" t="s">
        <v>85</v>
      </c>
      <c r="O4012" s="2" t="s">
        <v>4266</v>
      </c>
      <c r="P4012" s="2" t="str">
        <f>VLOOKUP(I4012,Period!A:B,2,FALSE)</f>
        <v>2022H1</v>
      </c>
      <c r="Q4012" s="9">
        <f t="shared" si="757"/>
        <v>10</v>
      </c>
      <c r="R4012" s="2">
        <f t="shared" si="760"/>
        <v>10</v>
      </c>
      <c r="S4012" t="str">
        <f t="shared" si="758"/>
        <v>02 Sunny (10%-30%)</v>
      </c>
      <c r="T4012" t="str">
        <f t="shared" si="761"/>
        <v>44621L8-9_L1CDM-MLB-CLSTA4462102 Sunny (10%-30%)</v>
      </c>
      <c r="U4012">
        <f>IF(COUNTIF(T$2:T3344,T4012)&gt;=1,0,1)</f>
        <v>1</v>
      </c>
      <c r="V4012" s="26" t="s">
        <v>751</v>
      </c>
      <c r="W4012" s="26">
        <f t="shared" si="762"/>
        <v>2022</v>
      </c>
      <c r="X4012" s="26" t="str">
        <f t="shared" si="763"/>
        <v>03</v>
      </c>
      <c r="Y4012" s="26" t="str">
        <f t="shared" si="764"/>
        <v>01</v>
      </c>
      <c r="Z4012" s="26" t="str">
        <f t="shared" si="765"/>
        <v>18</v>
      </c>
      <c r="AA4012" s="26" t="str">
        <f t="shared" si="766"/>
        <v>39</v>
      </c>
      <c r="AB4012" s="26" t="str">
        <f t="shared" si="767"/>
        <v>31</v>
      </c>
      <c r="AC4012" s="86" t="str">
        <f t="shared" si="759"/>
        <v>CLS_TA_2500X1254px_44m_L8-9_L1_20220301_10CC</v>
      </c>
      <c r="AD4012" s="41" t="s">
        <v>752</v>
      </c>
    </row>
    <row r="4013" spans="2:30" x14ac:dyDescent="0.25">
      <c r="B4013" t="s">
        <v>3876</v>
      </c>
      <c r="C4013" t="s">
        <v>3817</v>
      </c>
      <c r="D4013" s="7" t="s">
        <v>4267</v>
      </c>
      <c r="E4013" s="2" t="b">
        <v>1</v>
      </c>
      <c r="F4013" s="2" t="s">
        <v>3815</v>
      </c>
      <c r="G4013" t="s">
        <v>8</v>
      </c>
      <c r="H4013" t="s">
        <v>101</v>
      </c>
      <c r="I4013" s="57">
        <v>44620</v>
      </c>
      <c r="J4013" s="2">
        <v>38.5</v>
      </c>
      <c r="K4013" s="2" t="s">
        <v>4421</v>
      </c>
      <c r="L4013" s="9">
        <v>0.6</v>
      </c>
      <c r="M4013" t="s">
        <v>3869</v>
      </c>
      <c r="N4013" s="2" t="s">
        <v>85</v>
      </c>
      <c r="O4013" s="2" t="s">
        <v>4266</v>
      </c>
      <c r="P4013" s="2" t="str">
        <f>VLOOKUP(I4013,Period!A:B,2,FALSE)</f>
        <v>2022H1</v>
      </c>
      <c r="Q4013" s="9">
        <f t="shared" si="757"/>
        <v>6.09</v>
      </c>
      <c r="R4013" s="2">
        <f t="shared" si="760"/>
        <v>10</v>
      </c>
      <c r="S4013" t="str">
        <f t="shared" si="758"/>
        <v>02 Sunny (10%-30%)</v>
      </c>
      <c r="T4013" t="str">
        <f t="shared" si="761"/>
        <v>44620L8-9_L1CDM-MLB-CLSTA4462002 Sunny (10%-30%)</v>
      </c>
      <c r="U4013">
        <f>IF(COUNTIF(T$2:T3345,T4013)&gt;=1,0,1)</f>
        <v>1</v>
      </c>
      <c r="V4013" s="26" t="s">
        <v>751</v>
      </c>
      <c r="W4013" s="26">
        <f t="shared" si="762"/>
        <v>2022</v>
      </c>
      <c r="X4013" s="26" t="str">
        <f t="shared" si="763"/>
        <v>02</v>
      </c>
      <c r="Y4013" s="26">
        <f t="shared" si="764"/>
        <v>28</v>
      </c>
      <c r="Z4013" s="26" t="str">
        <f t="shared" si="765"/>
        <v>18</v>
      </c>
      <c r="AA4013" s="26" t="str">
        <f t="shared" si="766"/>
        <v>45</v>
      </c>
      <c r="AB4013" s="26" t="str">
        <f t="shared" si="767"/>
        <v>42</v>
      </c>
      <c r="AC4013" s="86" t="str">
        <f t="shared" si="759"/>
        <v>CLS_TA_2500X1254px_44m_L8-9_L1_20220228_10CC</v>
      </c>
      <c r="AD4013" s="41" t="s">
        <v>752</v>
      </c>
    </row>
    <row r="4014" spans="2:30" x14ac:dyDescent="0.25">
      <c r="B4014" t="s">
        <v>3876</v>
      </c>
      <c r="C4014" t="s">
        <v>3817</v>
      </c>
      <c r="D4014" s="7" t="s">
        <v>4267</v>
      </c>
      <c r="E4014" s="2" t="b">
        <v>1</v>
      </c>
      <c r="F4014" s="2" t="s">
        <v>3815</v>
      </c>
      <c r="G4014" t="s">
        <v>8</v>
      </c>
      <c r="H4014" t="s">
        <v>101</v>
      </c>
      <c r="I4014" s="57">
        <v>44620</v>
      </c>
      <c r="J4014" s="2">
        <v>37.4</v>
      </c>
      <c r="K4014" s="2" t="s">
        <v>4422</v>
      </c>
      <c r="L4014" s="9">
        <v>11.58</v>
      </c>
      <c r="M4014" t="s">
        <v>3869</v>
      </c>
      <c r="N4014" s="2" t="s">
        <v>85</v>
      </c>
      <c r="O4014" s="2" t="s">
        <v>4266</v>
      </c>
      <c r="P4014" s="2" t="str">
        <f>VLOOKUP(I4014,Period!A:B,2,FALSE)</f>
        <v>2022H1</v>
      </c>
      <c r="Q4014" s="9">
        <f t="shared" si="757"/>
        <v>6.09</v>
      </c>
      <c r="R4014" s="2">
        <f t="shared" si="760"/>
        <v>10</v>
      </c>
      <c r="S4014" t="str">
        <f t="shared" si="758"/>
        <v>02 Sunny (10%-30%)</v>
      </c>
      <c r="T4014" t="str">
        <f t="shared" si="761"/>
        <v>44620L8-9_L1CDM-MLB-CLSTA4462002 Sunny (10%-30%)</v>
      </c>
      <c r="U4014">
        <f>IF(COUNTIF(T$2:T3346,T4014)&gt;=1,0,1)</f>
        <v>1</v>
      </c>
      <c r="V4014" s="26" t="s">
        <v>751</v>
      </c>
      <c r="W4014" s="26">
        <f t="shared" si="762"/>
        <v>2022</v>
      </c>
      <c r="X4014" s="26" t="str">
        <f t="shared" si="763"/>
        <v>02</v>
      </c>
      <c r="Y4014" s="26">
        <f t="shared" si="764"/>
        <v>28</v>
      </c>
      <c r="Z4014" s="26" t="str">
        <f t="shared" si="765"/>
        <v>18</v>
      </c>
      <c r="AA4014" s="26" t="str">
        <f t="shared" si="766"/>
        <v>45</v>
      </c>
      <c r="AB4014" s="26" t="str">
        <f t="shared" si="767"/>
        <v>18</v>
      </c>
      <c r="AC4014" s="86" t="str">
        <f t="shared" si="759"/>
        <v>CLS_TA_2500X1254px_44m_L8-9_L1_20220228_10CC</v>
      </c>
      <c r="AD4014" s="41" t="s">
        <v>752</v>
      </c>
    </row>
    <row r="4015" spans="2:30" x14ac:dyDescent="0.25">
      <c r="B4015" t="s">
        <v>3876</v>
      </c>
      <c r="C4015" t="s">
        <v>3817</v>
      </c>
      <c r="D4015" s="7" t="s">
        <v>4267</v>
      </c>
      <c r="E4015" s="2" t="b">
        <v>1</v>
      </c>
      <c r="F4015" s="2" t="s">
        <v>3815</v>
      </c>
      <c r="G4015" t="s">
        <v>8</v>
      </c>
      <c r="H4015" t="s">
        <v>101</v>
      </c>
      <c r="I4015" s="57">
        <v>44614</v>
      </c>
      <c r="J4015" s="2">
        <v>36.4</v>
      </c>
      <c r="K4015" s="2" t="s">
        <v>4420</v>
      </c>
      <c r="L4015" s="9">
        <v>64.099999999999994</v>
      </c>
      <c r="M4015" t="s">
        <v>3869</v>
      </c>
      <c r="N4015" s="2" t="s">
        <v>85</v>
      </c>
      <c r="O4015" s="2" t="s">
        <v>4266</v>
      </c>
      <c r="P4015" s="2" t="str">
        <f>VLOOKUP(I4015,Period!A:B,2,FALSE)</f>
        <v>2022H1</v>
      </c>
      <c r="Q4015" s="9">
        <f t="shared" si="757"/>
        <v>64.099999999999994</v>
      </c>
      <c r="R4015" s="2">
        <f t="shared" si="760"/>
        <v>70</v>
      </c>
      <c r="S4015" t="str">
        <f t="shared" si="758"/>
        <v>03 Cloudy (40%-90%)</v>
      </c>
      <c r="T4015" t="str">
        <f t="shared" si="761"/>
        <v>44614L8-9_L1CDM-MLB-CLSTA4461403 Cloudy (40%-90%)</v>
      </c>
      <c r="U4015">
        <f>IF(COUNTIF(T$2:T3347,T4015)&gt;=1,0,1)</f>
        <v>1</v>
      </c>
      <c r="V4015" s="26" t="s">
        <v>751</v>
      </c>
      <c r="W4015" s="26">
        <f t="shared" si="762"/>
        <v>2022</v>
      </c>
      <c r="X4015" s="26" t="str">
        <f t="shared" si="763"/>
        <v>02</v>
      </c>
      <c r="Y4015" s="26">
        <f t="shared" si="764"/>
        <v>22</v>
      </c>
      <c r="Z4015" s="26" t="str">
        <f t="shared" si="765"/>
        <v>18</v>
      </c>
      <c r="AA4015" s="26" t="str">
        <f t="shared" si="766"/>
        <v>33</v>
      </c>
      <c r="AB4015" s="26" t="str">
        <f t="shared" si="767"/>
        <v>20</v>
      </c>
      <c r="AC4015" s="86" t="str">
        <f t="shared" si="759"/>
        <v>CLS_TA_2500X1254px_44m_L8-9_L1_20220222_70CC</v>
      </c>
      <c r="AD4015" s="41" t="s">
        <v>752</v>
      </c>
    </row>
    <row r="4016" spans="2:30" x14ac:dyDescent="0.25">
      <c r="B4016" t="s">
        <v>3876</v>
      </c>
      <c r="C4016" t="s">
        <v>3817</v>
      </c>
      <c r="D4016" s="7" t="s">
        <v>4267</v>
      </c>
      <c r="E4016" s="2" t="b">
        <v>1</v>
      </c>
      <c r="F4016" s="2" t="s">
        <v>3815</v>
      </c>
      <c r="G4016" t="s">
        <v>8</v>
      </c>
      <c r="H4016" t="s">
        <v>101</v>
      </c>
      <c r="I4016" s="61">
        <v>44613</v>
      </c>
      <c r="J4016" s="2">
        <v>36</v>
      </c>
      <c r="K4016" s="2" t="s">
        <v>4423</v>
      </c>
      <c r="L4016" s="9">
        <v>41.2</v>
      </c>
      <c r="M4016" t="s">
        <v>3869</v>
      </c>
      <c r="N4016" s="2" t="s">
        <v>85</v>
      </c>
      <c r="O4016" s="2" t="s">
        <v>4266</v>
      </c>
      <c r="P4016" s="2" t="str">
        <f>VLOOKUP(I4016,Period!A:B,2,FALSE)</f>
        <v>2022H1</v>
      </c>
      <c r="Q4016" s="9">
        <f t="shared" si="757"/>
        <v>41.2</v>
      </c>
      <c r="R4016" s="2">
        <f t="shared" si="760"/>
        <v>50</v>
      </c>
      <c r="S4016" t="str">
        <f t="shared" si="758"/>
        <v>03 Cloudy (40%-90%)</v>
      </c>
      <c r="T4016" t="str">
        <f t="shared" si="761"/>
        <v>44613L8-9_L1CDM-MLB-CLSTA4461303 Cloudy (40%-90%)</v>
      </c>
      <c r="U4016">
        <f>IF(COUNTIF(T$2:T3348,T4016)&gt;=1,0,1)</f>
        <v>1</v>
      </c>
      <c r="V4016" s="26" t="s">
        <v>751</v>
      </c>
      <c r="W4016" s="26">
        <f t="shared" si="762"/>
        <v>2022</v>
      </c>
      <c r="X4016" s="26" t="str">
        <f t="shared" si="763"/>
        <v>02</v>
      </c>
      <c r="Y4016" s="26">
        <f t="shared" si="764"/>
        <v>21</v>
      </c>
      <c r="Z4016" s="26" t="str">
        <f t="shared" si="765"/>
        <v>18</v>
      </c>
      <c r="AA4016" s="26" t="str">
        <f t="shared" si="766"/>
        <v>39</v>
      </c>
      <c r="AB4016" s="26" t="str">
        <f t="shared" si="767"/>
        <v>37</v>
      </c>
      <c r="AC4016" s="86" t="str">
        <f t="shared" si="759"/>
        <v>CLS_TA_2500X1254px_44m_L8-9_L1_20220221_50CC</v>
      </c>
      <c r="AD4016" s="41" t="s">
        <v>752</v>
      </c>
    </row>
    <row r="4017" spans="2:30" x14ac:dyDescent="0.25">
      <c r="B4017" t="s">
        <v>3876</v>
      </c>
      <c r="C4017" t="s">
        <v>3817</v>
      </c>
      <c r="D4017" s="7" t="s">
        <v>4267</v>
      </c>
      <c r="E4017" s="2" t="b">
        <v>1</v>
      </c>
      <c r="F4017" s="2" t="s">
        <v>3815</v>
      </c>
      <c r="G4017" t="s">
        <v>8</v>
      </c>
      <c r="H4017" t="s">
        <v>101</v>
      </c>
      <c r="I4017" s="61">
        <v>44612</v>
      </c>
      <c r="J4017" s="2">
        <v>35.700000000000003</v>
      </c>
      <c r="K4017" s="2" t="s">
        <v>4421</v>
      </c>
      <c r="L4017" s="9">
        <v>69.5</v>
      </c>
      <c r="M4017" t="s">
        <v>3869</v>
      </c>
      <c r="N4017" s="2" t="s">
        <v>85</v>
      </c>
      <c r="O4017" s="2" t="s">
        <v>4266</v>
      </c>
      <c r="P4017" s="2" t="str">
        <f>VLOOKUP(I4017,Period!A:B,2,FALSE)</f>
        <v>2022H1</v>
      </c>
      <c r="Q4017" s="9">
        <f t="shared" si="757"/>
        <v>55.3</v>
      </c>
      <c r="R4017" s="2">
        <f t="shared" si="760"/>
        <v>60</v>
      </c>
      <c r="S4017" t="str">
        <f t="shared" si="758"/>
        <v>03 Cloudy (40%-90%)</v>
      </c>
      <c r="T4017" t="str">
        <f t="shared" si="761"/>
        <v>44612L8-9_L1CDM-MLB-CLSTA4461203 Cloudy (40%-90%)</v>
      </c>
      <c r="U4017">
        <f>IF(COUNTIF(T$2:T3349,T4017)&gt;=1,0,1)</f>
        <v>1</v>
      </c>
      <c r="V4017" s="26" t="s">
        <v>751</v>
      </c>
      <c r="W4017" s="26">
        <f t="shared" si="762"/>
        <v>2022</v>
      </c>
      <c r="X4017" s="26" t="str">
        <f t="shared" si="763"/>
        <v>02</v>
      </c>
      <c r="Y4017" s="26">
        <f t="shared" si="764"/>
        <v>20</v>
      </c>
      <c r="Z4017" s="26" t="str">
        <f t="shared" si="765"/>
        <v>18</v>
      </c>
      <c r="AA4017" s="26" t="str">
        <f t="shared" si="766"/>
        <v>45</v>
      </c>
      <c r="AB4017" s="26" t="str">
        <f t="shared" si="767"/>
        <v>42</v>
      </c>
      <c r="AC4017" s="86" t="str">
        <f t="shared" si="759"/>
        <v>CLS_TA_2500X1254px_44m_L8-9_L1_20220220_60CC</v>
      </c>
      <c r="AD4017" s="41" t="s">
        <v>752</v>
      </c>
    </row>
    <row r="4018" spans="2:30" x14ac:dyDescent="0.25">
      <c r="B4018" t="s">
        <v>3876</v>
      </c>
      <c r="C4018" t="s">
        <v>3817</v>
      </c>
      <c r="D4018" s="7" t="s">
        <v>4267</v>
      </c>
      <c r="E4018" s="2" t="b">
        <v>1</v>
      </c>
      <c r="F4018" s="2" t="s">
        <v>3815</v>
      </c>
      <c r="G4018" t="s">
        <v>8</v>
      </c>
      <c r="H4018" t="s">
        <v>101</v>
      </c>
      <c r="I4018" s="61">
        <v>44612</v>
      </c>
      <c r="J4018" s="2">
        <v>34.6</v>
      </c>
      <c r="K4018" s="2" t="s">
        <v>4422</v>
      </c>
      <c r="L4018" s="9">
        <v>41.1</v>
      </c>
      <c r="M4018" t="s">
        <v>3869</v>
      </c>
      <c r="N4018" s="2" t="s">
        <v>85</v>
      </c>
      <c r="O4018" s="2" t="s">
        <v>4266</v>
      </c>
      <c r="P4018" s="2" t="str">
        <f>VLOOKUP(I4018,Period!A:B,2,FALSE)</f>
        <v>2022H1</v>
      </c>
      <c r="Q4018" s="9">
        <f t="shared" si="757"/>
        <v>55.3</v>
      </c>
      <c r="R4018" s="2">
        <f t="shared" si="760"/>
        <v>60</v>
      </c>
      <c r="S4018" t="str">
        <f t="shared" si="758"/>
        <v>03 Cloudy (40%-90%)</v>
      </c>
      <c r="T4018" t="str">
        <f t="shared" si="761"/>
        <v>44612L8-9_L1CDM-MLB-CLSTA4461203 Cloudy (40%-90%)</v>
      </c>
      <c r="U4018">
        <f>IF(COUNTIF(T$2:T3350,T4018)&gt;=1,0,1)</f>
        <v>1</v>
      </c>
      <c r="V4018" s="26" t="s">
        <v>751</v>
      </c>
      <c r="W4018" s="26">
        <f t="shared" si="762"/>
        <v>2022</v>
      </c>
      <c r="X4018" s="26" t="str">
        <f t="shared" si="763"/>
        <v>02</v>
      </c>
      <c r="Y4018" s="26">
        <f t="shared" si="764"/>
        <v>20</v>
      </c>
      <c r="Z4018" s="26" t="str">
        <f t="shared" si="765"/>
        <v>18</v>
      </c>
      <c r="AA4018" s="26" t="str">
        <f t="shared" si="766"/>
        <v>45</v>
      </c>
      <c r="AB4018" s="26" t="str">
        <f t="shared" si="767"/>
        <v>18</v>
      </c>
      <c r="AC4018" s="86" t="str">
        <f t="shared" si="759"/>
        <v>CLS_TA_2500X1254px_44m_L8-9_L1_20220220_60CC</v>
      </c>
      <c r="AD4018" s="41" t="s">
        <v>752</v>
      </c>
    </row>
    <row r="4019" spans="2:30" x14ac:dyDescent="0.25">
      <c r="B4019" t="s">
        <v>3876</v>
      </c>
      <c r="C4019" t="s">
        <v>3817</v>
      </c>
      <c r="D4019" s="7" t="s">
        <v>4267</v>
      </c>
      <c r="E4019" s="2" t="b">
        <v>1</v>
      </c>
      <c r="F4019" s="2" t="s">
        <v>3815</v>
      </c>
      <c r="G4019" t="s">
        <v>8</v>
      </c>
      <c r="H4019" t="s">
        <v>101</v>
      </c>
      <c r="I4019" s="61">
        <v>44606</v>
      </c>
      <c r="J4019" s="2">
        <v>33.700000000000003</v>
      </c>
      <c r="K4019" s="2" t="s">
        <v>4319</v>
      </c>
      <c r="L4019" s="9">
        <v>69.099999999999994</v>
      </c>
      <c r="M4019" t="s">
        <v>3869</v>
      </c>
      <c r="N4019" s="2" t="s">
        <v>85</v>
      </c>
      <c r="O4019" s="2" t="s">
        <v>4266</v>
      </c>
      <c r="P4019" s="2" t="str">
        <f>VLOOKUP(I4019,Period!A:B,2,FALSE)</f>
        <v>2022H1</v>
      </c>
      <c r="Q4019" s="9">
        <f t="shared" si="757"/>
        <v>69.099999999999994</v>
      </c>
      <c r="R4019" s="2">
        <f t="shared" si="760"/>
        <v>70</v>
      </c>
      <c r="S4019" t="str">
        <f t="shared" si="758"/>
        <v>03 Cloudy (40%-90%)</v>
      </c>
      <c r="T4019" t="str">
        <f t="shared" si="761"/>
        <v>44606L8-9_L1CDM-MLB-CLSTA4460603 Cloudy (40%-90%)</v>
      </c>
      <c r="U4019">
        <f>IF(COUNTIF(T$2:T3351,T4019)&gt;=1,0,1)</f>
        <v>1</v>
      </c>
      <c r="V4019" s="26" t="s">
        <v>751</v>
      </c>
      <c r="W4019" s="26">
        <f t="shared" si="762"/>
        <v>2022</v>
      </c>
      <c r="X4019" s="26" t="str">
        <f t="shared" si="763"/>
        <v>02</v>
      </c>
      <c r="Y4019" s="26">
        <f t="shared" si="764"/>
        <v>14</v>
      </c>
      <c r="Z4019" s="26" t="str">
        <f t="shared" si="765"/>
        <v>18</v>
      </c>
      <c r="AA4019" s="26" t="str">
        <f t="shared" si="766"/>
        <v>33</v>
      </c>
      <c r="AB4019" s="26" t="str">
        <f t="shared" si="767"/>
        <v>31</v>
      </c>
      <c r="AC4019" s="86" t="str">
        <f t="shared" si="759"/>
        <v>CLS_TA_2500X1254px_44m_L8-9_L1_20220214_70CC</v>
      </c>
      <c r="AD4019" s="41" t="s">
        <v>752</v>
      </c>
    </row>
    <row r="4020" spans="2:30" x14ac:dyDescent="0.25">
      <c r="B4020" t="s">
        <v>3876</v>
      </c>
      <c r="C4020" t="s">
        <v>3817</v>
      </c>
      <c r="D4020" s="7" t="s">
        <v>4267</v>
      </c>
      <c r="E4020" s="2" t="b">
        <v>1</v>
      </c>
      <c r="F4020" s="2" t="s">
        <v>3815</v>
      </c>
      <c r="G4020" t="s">
        <v>8</v>
      </c>
      <c r="H4020" t="s">
        <v>101</v>
      </c>
      <c r="I4020" s="53">
        <v>44605</v>
      </c>
      <c r="J4020" s="2">
        <v>33.4</v>
      </c>
      <c r="K4020" s="2" t="s">
        <v>4424</v>
      </c>
      <c r="L4020" s="9">
        <v>1.2</v>
      </c>
      <c r="M4020" t="s">
        <v>3869</v>
      </c>
      <c r="N4020" s="2" t="s">
        <v>85</v>
      </c>
      <c r="O4020" s="2" t="s">
        <v>4266</v>
      </c>
      <c r="P4020" s="2" t="str">
        <f>VLOOKUP(I4020,Period!A:B,2,FALSE)</f>
        <v>2022H1</v>
      </c>
      <c r="Q4020" s="9">
        <f t="shared" si="757"/>
        <v>1.2</v>
      </c>
      <c r="R4020" s="2">
        <f t="shared" si="760"/>
        <v>10</v>
      </c>
      <c r="S4020" t="str">
        <f t="shared" si="758"/>
        <v>02 Sunny (10%-30%)</v>
      </c>
      <c r="T4020" t="str">
        <f t="shared" si="761"/>
        <v>44605L8-9_L1CDM-MLB-CLSTA4460502 Sunny (10%-30%)</v>
      </c>
      <c r="U4020">
        <f>IF(COUNTIF(T$2:T3352,T4020)&gt;=1,0,1)</f>
        <v>1</v>
      </c>
      <c r="V4020" s="26" t="s">
        <v>751</v>
      </c>
      <c r="W4020" s="26">
        <f t="shared" si="762"/>
        <v>2022</v>
      </c>
      <c r="X4020" s="26" t="str">
        <f t="shared" si="763"/>
        <v>02</v>
      </c>
      <c r="Y4020" s="26">
        <f t="shared" si="764"/>
        <v>13</v>
      </c>
      <c r="Z4020" s="26" t="str">
        <f t="shared" si="765"/>
        <v>18</v>
      </c>
      <c r="AA4020" s="26" t="str">
        <f t="shared" si="766"/>
        <v>39</v>
      </c>
      <c r="AB4020" s="26" t="str">
        <f t="shared" si="767"/>
        <v>35</v>
      </c>
      <c r="AC4020" s="86" t="str">
        <f t="shared" si="759"/>
        <v>CLS_TA_2500X1254px_44m_L8-9_L1_20220213_10CC</v>
      </c>
      <c r="AD4020" s="41" t="s">
        <v>752</v>
      </c>
    </row>
    <row r="4021" spans="2:30" x14ac:dyDescent="0.25">
      <c r="B4021" t="s">
        <v>3876</v>
      </c>
      <c r="C4021" t="s">
        <v>3817</v>
      </c>
      <c r="D4021" s="7" t="s">
        <v>4267</v>
      </c>
      <c r="E4021" s="2" t="b">
        <v>1</v>
      </c>
      <c r="F4021" s="2" t="s">
        <v>3815</v>
      </c>
      <c r="G4021" t="s">
        <v>8</v>
      </c>
      <c r="H4021" t="s">
        <v>101</v>
      </c>
      <c r="I4021" s="53">
        <v>44604</v>
      </c>
      <c r="J4021" s="2">
        <v>33.1</v>
      </c>
      <c r="K4021" s="2" t="s">
        <v>4377</v>
      </c>
      <c r="L4021" s="9">
        <v>1.1000000000000001</v>
      </c>
      <c r="M4021" t="s">
        <v>3869</v>
      </c>
      <c r="N4021" s="2" t="s">
        <v>85</v>
      </c>
      <c r="O4021" s="2" t="s">
        <v>4266</v>
      </c>
      <c r="P4021" s="2" t="str">
        <f>VLOOKUP(I4021,Period!A:B,2,FALSE)</f>
        <v>2022H1</v>
      </c>
      <c r="Q4021" s="9">
        <f t="shared" si="757"/>
        <v>1.35</v>
      </c>
      <c r="R4021" s="2">
        <f t="shared" si="760"/>
        <v>10</v>
      </c>
      <c r="S4021" t="str">
        <f t="shared" si="758"/>
        <v>02 Sunny (10%-30%)</v>
      </c>
      <c r="T4021" t="str">
        <f t="shared" si="761"/>
        <v>44604L8-9_L1CDM-MLB-CLSTA4460402 Sunny (10%-30%)</v>
      </c>
      <c r="U4021">
        <f>IF(COUNTIF(T$2:T3353,T4021)&gt;=1,0,1)</f>
        <v>1</v>
      </c>
      <c r="V4021" s="26" t="s">
        <v>751</v>
      </c>
      <c r="W4021" s="26">
        <f t="shared" si="762"/>
        <v>2022</v>
      </c>
      <c r="X4021" s="26" t="str">
        <f t="shared" si="763"/>
        <v>02</v>
      </c>
      <c r="Y4021" s="26">
        <f t="shared" si="764"/>
        <v>12</v>
      </c>
      <c r="Z4021" s="26" t="str">
        <f t="shared" si="765"/>
        <v>18</v>
      </c>
      <c r="AA4021" s="26" t="str">
        <f t="shared" si="766"/>
        <v>45</v>
      </c>
      <c r="AB4021" s="26" t="str">
        <f t="shared" si="767"/>
        <v>53</v>
      </c>
      <c r="AC4021" s="86" t="str">
        <f t="shared" si="759"/>
        <v>CLS_TA_2500X1254px_44m_L8-9_L1_20220212_10CC</v>
      </c>
      <c r="AD4021" s="41" t="s">
        <v>752</v>
      </c>
    </row>
    <row r="4022" spans="2:30" x14ac:dyDescent="0.25">
      <c r="B4022" t="s">
        <v>3876</v>
      </c>
      <c r="C4022" t="s">
        <v>3817</v>
      </c>
      <c r="D4022" s="7" t="s">
        <v>4267</v>
      </c>
      <c r="E4022" s="2" t="b">
        <v>1</v>
      </c>
      <c r="F4022" s="2" t="s">
        <v>3815</v>
      </c>
      <c r="G4022" t="s">
        <v>8</v>
      </c>
      <c r="H4022" t="s">
        <v>101</v>
      </c>
      <c r="I4022" s="53">
        <v>44604</v>
      </c>
      <c r="J4022" s="2">
        <v>31.9</v>
      </c>
      <c r="K4022" s="2" t="s">
        <v>4310</v>
      </c>
      <c r="L4022" s="9">
        <v>1.6</v>
      </c>
      <c r="M4022" t="s">
        <v>3869</v>
      </c>
      <c r="N4022" s="2" t="s">
        <v>85</v>
      </c>
      <c r="O4022" s="2" t="s">
        <v>4266</v>
      </c>
      <c r="P4022" s="2" t="str">
        <f>VLOOKUP(I4022,Period!A:B,2,FALSE)</f>
        <v>2022H1</v>
      </c>
      <c r="Q4022" s="9">
        <f t="shared" si="757"/>
        <v>1.35</v>
      </c>
      <c r="R4022" s="2">
        <f t="shared" si="760"/>
        <v>10</v>
      </c>
      <c r="S4022" t="str">
        <f t="shared" si="758"/>
        <v>02 Sunny (10%-30%)</v>
      </c>
      <c r="T4022" t="str">
        <f t="shared" si="761"/>
        <v>44604L8-9_L1CDM-MLB-CLSTA4460402 Sunny (10%-30%)</v>
      </c>
      <c r="U4022">
        <f>IF(COUNTIF(T$2:T3354,T4022)&gt;=1,0,1)</f>
        <v>1</v>
      </c>
      <c r="V4022" s="26" t="s">
        <v>751</v>
      </c>
      <c r="W4022" s="26">
        <f t="shared" si="762"/>
        <v>2022</v>
      </c>
      <c r="X4022" s="26" t="str">
        <f t="shared" si="763"/>
        <v>02</v>
      </c>
      <c r="Y4022" s="26">
        <f t="shared" si="764"/>
        <v>12</v>
      </c>
      <c r="Z4022" s="26" t="str">
        <f t="shared" si="765"/>
        <v>18</v>
      </c>
      <c r="AA4022" s="26" t="str">
        <f t="shared" si="766"/>
        <v>45</v>
      </c>
      <c r="AB4022" s="26" t="str">
        <f t="shared" si="767"/>
        <v>30</v>
      </c>
      <c r="AC4022" s="86" t="str">
        <f t="shared" si="759"/>
        <v>CLS_TA_2500X1254px_44m_L8-9_L1_20220212_10CC</v>
      </c>
      <c r="AD4022" s="41" t="s">
        <v>752</v>
      </c>
    </row>
    <row r="4023" spans="2:30" x14ac:dyDescent="0.25">
      <c r="B4023" t="s">
        <v>3876</v>
      </c>
      <c r="C4023" t="s">
        <v>3817</v>
      </c>
      <c r="D4023" s="7" t="s">
        <v>4267</v>
      </c>
      <c r="E4023" s="2" t="b">
        <v>1</v>
      </c>
      <c r="F4023" s="2" t="s">
        <v>3815</v>
      </c>
      <c r="G4023" t="s">
        <v>8</v>
      </c>
      <c r="H4023" t="s">
        <v>101</v>
      </c>
      <c r="I4023" s="53">
        <v>44598</v>
      </c>
      <c r="J4023" s="2">
        <v>31.3</v>
      </c>
      <c r="K4023" s="2" t="s">
        <v>4425</v>
      </c>
      <c r="L4023" s="9">
        <v>3.1</v>
      </c>
      <c r="M4023" t="s">
        <v>3869</v>
      </c>
      <c r="N4023" s="2" t="s">
        <v>85</v>
      </c>
      <c r="O4023" s="2" t="s">
        <v>4266</v>
      </c>
      <c r="P4023" s="2" t="str">
        <f>VLOOKUP(I4023,Period!A:B,2,FALSE)</f>
        <v>2022H1</v>
      </c>
      <c r="Q4023" s="9">
        <f t="shared" si="757"/>
        <v>3.1</v>
      </c>
      <c r="R4023" s="2">
        <f t="shared" si="760"/>
        <v>10</v>
      </c>
      <c r="S4023" t="str">
        <f t="shared" si="758"/>
        <v>02 Sunny (10%-30%)</v>
      </c>
      <c r="T4023" t="str">
        <f t="shared" si="761"/>
        <v>44598L8-9_L1CDM-MLB-CLSTA4459802 Sunny (10%-30%)</v>
      </c>
      <c r="U4023">
        <f>IF(COUNTIF(T$2:T3355,T4023)&gt;=1,0,1)</f>
        <v>1</v>
      </c>
      <c r="V4023" s="26" t="s">
        <v>751</v>
      </c>
      <c r="W4023" s="26">
        <f t="shared" si="762"/>
        <v>2022</v>
      </c>
      <c r="X4023" s="26" t="str">
        <f t="shared" si="763"/>
        <v>02</v>
      </c>
      <c r="Y4023" s="26" t="str">
        <f t="shared" si="764"/>
        <v>06</v>
      </c>
      <c r="Z4023" s="26" t="str">
        <f t="shared" si="765"/>
        <v>18</v>
      </c>
      <c r="AA4023" s="26" t="str">
        <f t="shared" si="766"/>
        <v>33</v>
      </c>
      <c r="AB4023" s="26" t="str">
        <f t="shared" si="767"/>
        <v>26</v>
      </c>
      <c r="AC4023" s="86" t="str">
        <f t="shared" si="759"/>
        <v>CLS_TA_2500X1254px_44m_L8-9_L1_20220206_10CC</v>
      </c>
      <c r="AD4023" s="41" t="s">
        <v>752</v>
      </c>
    </row>
    <row r="4024" spans="2:30" x14ac:dyDescent="0.25">
      <c r="B4024" t="s">
        <v>3876</v>
      </c>
      <c r="C4024" t="s">
        <v>3817</v>
      </c>
      <c r="D4024" s="7" t="s">
        <v>4267</v>
      </c>
      <c r="E4024" s="2" t="b">
        <v>1</v>
      </c>
      <c r="F4024" s="2" t="s">
        <v>3815</v>
      </c>
      <c r="G4024" t="s">
        <v>8</v>
      </c>
      <c r="H4024" t="s">
        <v>101</v>
      </c>
      <c r="I4024" s="57">
        <v>44597</v>
      </c>
      <c r="J4024" s="2">
        <v>31</v>
      </c>
      <c r="K4024" s="2" t="s">
        <v>4426</v>
      </c>
      <c r="L4024" s="9">
        <v>15.6</v>
      </c>
      <c r="M4024" t="s">
        <v>3869</v>
      </c>
      <c r="N4024" s="2" t="s">
        <v>85</v>
      </c>
      <c r="O4024" s="2" t="s">
        <v>4266</v>
      </c>
      <c r="P4024" s="2" t="str">
        <f>VLOOKUP(I4024,Period!A:B,2,FALSE)</f>
        <v>2022H1</v>
      </c>
      <c r="Q4024" s="9">
        <f t="shared" si="757"/>
        <v>15.6</v>
      </c>
      <c r="R4024" s="2">
        <f t="shared" si="760"/>
        <v>20</v>
      </c>
      <c r="S4024" t="str">
        <f t="shared" si="758"/>
        <v>02 Sunny (10%-30%)</v>
      </c>
      <c r="T4024" t="str">
        <f t="shared" si="761"/>
        <v>44597L8-9_L1CDM-MLB-CLSTA4459702 Sunny (10%-30%)</v>
      </c>
      <c r="U4024">
        <f>IF(COUNTIF(T$2:T3356,T4024)&gt;=1,0,1)</f>
        <v>1</v>
      </c>
      <c r="V4024" s="26" t="s">
        <v>751</v>
      </c>
      <c r="W4024" s="26">
        <f t="shared" si="762"/>
        <v>2022</v>
      </c>
      <c r="X4024" s="26" t="str">
        <f t="shared" si="763"/>
        <v>02</v>
      </c>
      <c r="Y4024" s="26" t="str">
        <f t="shared" si="764"/>
        <v>05</v>
      </c>
      <c r="Z4024" s="26" t="str">
        <f t="shared" si="765"/>
        <v>18</v>
      </c>
      <c r="AA4024" s="26" t="str">
        <f t="shared" si="766"/>
        <v>39</v>
      </c>
      <c r="AB4024" s="26" t="str">
        <f t="shared" si="767"/>
        <v>45</v>
      </c>
      <c r="AC4024" s="86" t="str">
        <f t="shared" si="759"/>
        <v>CLS_TA_2500X1254px_44m_L8-9_L1_20220205_20CC</v>
      </c>
      <c r="AD4024" s="41" t="s">
        <v>752</v>
      </c>
    </row>
    <row r="4025" spans="2:30" x14ac:dyDescent="0.25">
      <c r="B4025" t="s">
        <v>3876</v>
      </c>
      <c r="C4025" t="s">
        <v>3817</v>
      </c>
      <c r="D4025" s="7" t="s">
        <v>4267</v>
      </c>
      <c r="E4025" s="2" t="b">
        <v>1</v>
      </c>
      <c r="F4025" s="2" t="s">
        <v>3815</v>
      </c>
      <c r="G4025" t="s">
        <v>8</v>
      </c>
      <c r="H4025" t="s">
        <v>101</v>
      </c>
      <c r="I4025" s="57">
        <v>44596</v>
      </c>
      <c r="J4025" s="2">
        <v>30.7</v>
      </c>
      <c r="K4025" s="2" t="s">
        <v>4313</v>
      </c>
      <c r="L4025" s="9">
        <v>1.1000000000000001</v>
      </c>
      <c r="M4025" t="s">
        <v>3869</v>
      </c>
      <c r="N4025" s="2" t="s">
        <v>85</v>
      </c>
      <c r="O4025" s="2" t="s">
        <v>4266</v>
      </c>
      <c r="P4025" s="2" t="str">
        <f>VLOOKUP(I4025,Period!A:B,2,FALSE)</f>
        <v>2022H1</v>
      </c>
      <c r="Q4025" s="9">
        <f t="shared" si="757"/>
        <v>1.4</v>
      </c>
      <c r="R4025" s="2">
        <f t="shared" si="760"/>
        <v>10</v>
      </c>
      <c r="S4025" t="str">
        <f t="shared" si="758"/>
        <v>02 Sunny (10%-30%)</v>
      </c>
      <c r="T4025" t="str">
        <f t="shared" si="761"/>
        <v>44596L8-9_L1CDM-MLB-CLSTA4459602 Sunny (10%-30%)</v>
      </c>
      <c r="U4025">
        <f>IF(COUNTIF(T$2:T3357,T4025)&gt;=1,0,1)</f>
        <v>1</v>
      </c>
      <c r="V4025" s="26" t="s">
        <v>751</v>
      </c>
      <c r="W4025" s="26">
        <f t="shared" si="762"/>
        <v>2022</v>
      </c>
      <c r="X4025" s="26" t="str">
        <f t="shared" si="763"/>
        <v>02</v>
      </c>
      <c r="Y4025" s="26" t="str">
        <f t="shared" si="764"/>
        <v>04</v>
      </c>
      <c r="Z4025" s="26" t="str">
        <f t="shared" si="765"/>
        <v>18</v>
      </c>
      <c r="AA4025" s="26" t="str">
        <f t="shared" si="766"/>
        <v>45</v>
      </c>
      <c r="AB4025" s="26" t="str">
        <f t="shared" si="767"/>
        <v>48</v>
      </c>
      <c r="AC4025" s="86" t="str">
        <f t="shared" si="759"/>
        <v>CLS_TA_2500X1254px_44m_L8-9_L1_20220204_10CC</v>
      </c>
      <c r="AD4025" s="41" t="s">
        <v>752</v>
      </c>
    </row>
    <row r="4026" spans="2:30" x14ac:dyDescent="0.25">
      <c r="B4026" t="s">
        <v>3876</v>
      </c>
      <c r="C4026" t="s">
        <v>3817</v>
      </c>
      <c r="D4026" s="7" t="s">
        <v>4267</v>
      </c>
      <c r="E4026" s="2" t="b">
        <v>1</v>
      </c>
      <c r="F4026" s="2" t="s">
        <v>3815</v>
      </c>
      <c r="G4026" t="s">
        <v>8</v>
      </c>
      <c r="H4026" t="s">
        <v>101</v>
      </c>
      <c r="I4026" s="57">
        <v>44596</v>
      </c>
      <c r="J4026" s="2">
        <v>29.6</v>
      </c>
      <c r="K4026" s="2" t="s">
        <v>4314</v>
      </c>
      <c r="L4026" s="9">
        <v>1.7</v>
      </c>
      <c r="M4026" t="s">
        <v>3869</v>
      </c>
      <c r="N4026" s="2" t="s">
        <v>85</v>
      </c>
      <c r="O4026" s="2" t="s">
        <v>4266</v>
      </c>
      <c r="P4026" s="2" t="str">
        <f>VLOOKUP(I4026,Period!A:B,2,FALSE)</f>
        <v>2022H1</v>
      </c>
      <c r="Q4026" s="9">
        <f t="shared" si="757"/>
        <v>1.4</v>
      </c>
      <c r="R4026" s="2">
        <f t="shared" si="760"/>
        <v>10</v>
      </c>
      <c r="S4026" t="str">
        <f t="shared" si="758"/>
        <v>02 Sunny (10%-30%)</v>
      </c>
      <c r="T4026" t="str">
        <f t="shared" si="761"/>
        <v>44596L8-9_L1CDM-MLB-CLSTA4459602 Sunny (10%-30%)</v>
      </c>
      <c r="U4026">
        <f>IF(COUNTIF(T$2:T3358,T4026)&gt;=1,0,1)</f>
        <v>1</v>
      </c>
      <c r="V4026" s="26" t="s">
        <v>751</v>
      </c>
      <c r="W4026" s="26">
        <f t="shared" si="762"/>
        <v>2022</v>
      </c>
      <c r="X4026" s="26" t="str">
        <f t="shared" si="763"/>
        <v>02</v>
      </c>
      <c r="Y4026" s="26" t="str">
        <f t="shared" si="764"/>
        <v>04</v>
      </c>
      <c r="Z4026" s="26" t="str">
        <f t="shared" si="765"/>
        <v>18</v>
      </c>
      <c r="AA4026" s="26" t="str">
        <f t="shared" si="766"/>
        <v>45</v>
      </c>
      <c r="AB4026" s="26" t="str">
        <f t="shared" si="767"/>
        <v>24</v>
      </c>
      <c r="AC4026" s="86" t="str">
        <f t="shared" si="759"/>
        <v>CLS_TA_2500X1254px_44m_L8-9_L1_20220204_10CC</v>
      </c>
      <c r="AD4026" s="41" t="s">
        <v>752</v>
      </c>
    </row>
    <row r="4027" spans="2:30" x14ac:dyDescent="0.25">
      <c r="B4027" t="s">
        <v>3876</v>
      </c>
      <c r="C4027" t="s">
        <v>3817</v>
      </c>
      <c r="D4027" s="7" t="s">
        <v>4267</v>
      </c>
      <c r="E4027" s="2" t="b">
        <v>1</v>
      </c>
      <c r="F4027" s="2" t="s">
        <v>3815</v>
      </c>
      <c r="G4027" t="s">
        <v>8</v>
      </c>
      <c r="H4027" t="s">
        <v>101</v>
      </c>
      <c r="I4027" s="57">
        <v>44590</v>
      </c>
      <c r="J4027" s="2">
        <v>29.2</v>
      </c>
      <c r="K4027" s="2" t="s">
        <v>4427</v>
      </c>
      <c r="L4027" s="9">
        <v>7.8</v>
      </c>
      <c r="M4027" t="s">
        <v>3869</v>
      </c>
      <c r="N4027" s="2" t="s">
        <v>85</v>
      </c>
      <c r="O4027" s="2" t="s">
        <v>4266</v>
      </c>
      <c r="P4027" s="2" t="str">
        <f>VLOOKUP(I4027,Period!A:B,2,FALSE)</f>
        <v>2022H1</v>
      </c>
      <c r="Q4027" s="9">
        <f t="shared" si="757"/>
        <v>7.8</v>
      </c>
      <c r="R4027" s="2">
        <f t="shared" si="760"/>
        <v>10</v>
      </c>
      <c r="S4027" t="str">
        <f t="shared" si="758"/>
        <v>02 Sunny (10%-30%)</v>
      </c>
      <c r="T4027" t="str">
        <f t="shared" si="761"/>
        <v>44590L8-9_L1CDM-MLB-CLSTA4459002 Sunny (10%-30%)</v>
      </c>
      <c r="U4027">
        <f>IF(COUNTIF(T$2:T3359,T4027)&gt;=1,0,1)</f>
        <v>1</v>
      </c>
      <c r="V4027" s="26" t="s">
        <v>751</v>
      </c>
      <c r="W4027" s="26">
        <f t="shared" si="762"/>
        <v>2022</v>
      </c>
      <c r="X4027" s="26" t="str">
        <f t="shared" si="763"/>
        <v>01</v>
      </c>
      <c r="Y4027" s="26">
        <f t="shared" si="764"/>
        <v>29</v>
      </c>
      <c r="Z4027" s="26" t="str">
        <f t="shared" si="765"/>
        <v>18</v>
      </c>
      <c r="AA4027" s="26" t="str">
        <f t="shared" si="766"/>
        <v>33</v>
      </c>
      <c r="AB4027" s="26" t="str">
        <f t="shared" si="767"/>
        <v>35</v>
      </c>
      <c r="AC4027" s="86" t="str">
        <f t="shared" si="759"/>
        <v>CLS_TA_2500X1254px_44m_L8-9_L1_20220129_10CC</v>
      </c>
      <c r="AD4027" s="41" t="s">
        <v>752</v>
      </c>
    </row>
    <row r="4028" spans="2:30" x14ac:dyDescent="0.25">
      <c r="B4028" t="s">
        <v>3876</v>
      </c>
      <c r="C4028" t="s">
        <v>3817</v>
      </c>
      <c r="D4028" s="7" t="s">
        <v>4267</v>
      </c>
      <c r="E4028" s="2" t="b">
        <v>1</v>
      </c>
      <c r="F4028" s="2" t="s">
        <v>3815</v>
      </c>
      <c r="G4028" t="s">
        <v>8</v>
      </c>
      <c r="H4028" t="s">
        <v>101</v>
      </c>
      <c r="I4028" s="61">
        <v>44589</v>
      </c>
      <c r="J4028" s="2">
        <v>29</v>
      </c>
      <c r="K4028" s="2" t="s">
        <v>4316</v>
      </c>
      <c r="L4028" s="9">
        <v>2.1</v>
      </c>
      <c r="M4028" t="s">
        <v>3869</v>
      </c>
      <c r="N4028" s="2" t="s">
        <v>85</v>
      </c>
      <c r="O4028" s="2" t="s">
        <v>4266</v>
      </c>
      <c r="P4028" s="2" t="str">
        <f>VLOOKUP(I4028,Period!A:B,2,FALSE)</f>
        <v>2022H1</v>
      </c>
      <c r="Q4028" s="9">
        <f t="shared" si="757"/>
        <v>2.1</v>
      </c>
      <c r="R4028" s="2">
        <f t="shared" si="760"/>
        <v>10</v>
      </c>
      <c r="S4028" t="str">
        <f t="shared" si="758"/>
        <v>02 Sunny (10%-30%)</v>
      </c>
      <c r="T4028" t="str">
        <f t="shared" si="761"/>
        <v>44589L8-9_L1CDM-MLB-CLSTA4458902 Sunny (10%-30%)</v>
      </c>
      <c r="U4028">
        <f>IF(COUNTIF(T$2:T3360,T4028)&gt;=1,0,1)</f>
        <v>1</v>
      </c>
      <c r="V4028" s="26" t="s">
        <v>751</v>
      </c>
      <c r="W4028" s="26">
        <f t="shared" si="762"/>
        <v>2022</v>
      </c>
      <c r="X4028" s="26" t="str">
        <f t="shared" si="763"/>
        <v>01</v>
      </c>
      <c r="Y4028" s="26">
        <f t="shared" si="764"/>
        <v>28</v>
      </c>
      <c r="Z4028" s="26" t="str">
        <f t="shared" si="765"/>
        <v>18</v>
      </c>
      <c r="AA4028" s="26" t="str">
        <f t="shared" si="766"/>
        <v>39</v>
      </c>
      <c r="AB4028" s="26" t="str">
        <f t="shared" si="767"/>
        <v>38</v>
      </c>
      <c r="AC4028" s="86" t="str">
        <f t="shared" si="759"/>
        <v>CLS_TA_2500X1254px_44m_L8-9_L1_20220128_10CC</v>
      </c>
      <c r="AD4028" s="41" t="s">
        <v>752</v>
      </c>
    </row>
    <row r="4029" spans="2:30" x14ac:dyDescent="0.25">
      <c r="B4029" t="s">
        <v>3876</v>
      </c>
      <c r="C4029" t="s">
        <v>3817</v>
      </c>
      <c r="D4029" s="7" t="s">
        <v>4267</v>
      </c>
      <c r="E4029" s="2" t="b">
        <v>1</v>
      </c>
      <c r="F4029" s="2" t="s">
        <v>3815</v>
      </c>
      <c r="G4029" t="s">
        <v>8</v>
      </c>
      <c r="H4029" t="s">
        <v>101</v>
      </c>
      <c r="I4029" s="61">
        <v>44588</v>
      </c>
      <c r="J4029" s="2">
        <v>28.7</v>
      </c>
      <c r="K4029" s="2" t="s">
        <v>4428</v>
      </c>
      <c r="L4029" s="9">
        <v>0.4</v>
      </c>
      <c r="M4029" t="s">
        <v>3869</v>
      </c>
      <c r="N4029" s="2" t="s">
        <v>85</v>
      </c>
      <c r="O4029" s="2" t="s">
        <v>4266</v>
      </c>
      <c r="P4029" s="2" t="str">
        <f>VLOOKUP(I4029,Period!A:B,2,FALSE)</f>
        <v>2022H1</v>
      </c>
      <c r="Q4029" s="9">
        <f t="shared" si="757"/>
        <v>0.85000000000000009</v>
      </c>
      <c r="R4029" s="2">
        <f t="shared" si="760"/>
        <v>10</v>
      </c>
      <c r="S4029" t="str">
        <f t="shared" si="758"/>
        <v>02 Sunny (10%-30%)</v>
      </c>
      <c r="T4029" t="str">
        <f t="shared" si="761"/>
        <v>44588L8-9_L1CDM-MLB-CLSTA4458802 Sunny (10%-30%)</v>
      </c>
      <c r="U4029">
        <f>IF(COUNTIF(T$2:T3361,T4029)&gt;=1,0,1)</f>
        <v>1</v>
      </c>
      <c r="V4029" s="26" t="s">
        <v>751</v>
      </c>
      <c r="W4029" s="26">
        <f t="shared" si="762"/>
        <v>2022</v>
      </c>
      <c r="X4029" s="26" t="str">
        <f t="shared" si="763"/>
        <v>01</v>
      </c>
      <c r="Y4029" s="26">
        <f t="shared" si="764"/>
        <v>27</v>
      </c>
      <c r="Z4029" s="26" t="str">
        <f t="shared" si="765"/>
        <v>18</v>
      </c>
      <c r="AA4029" s="26" t="str">
        <f t="shared" si="766"/>
        <v>45</v>
      </c>
      <c r="AB4029" s="26" t="str">
        <f t="shared" si="767"/>
        <v>57</v>
      </c>
      <c r="AC4029" s="86" t="str">
        <f t="shared" si="759"/>
        <v>CLS_TA_2500X1254px_44m_L8-9_L1_20220127_10CC</v>
      </c>
      <c r="AD4029" s="41" t="s">
        <v>752</v>
      </c>
    </row>
    <row r="4030" spans="2:30" x14ac:dyDescent="0.25">
      <c r="B4030" t="s">
        <v>3876</v>
      </c>
      <c r="C4030" t="s">
        <v>3817</v>
      </c>
      <c r="D4030" s="7" t="s">
        <v>4267</v>
      </c>
      <c r="E4030" s="2" t="b">
        <v>1</v>
      </c>
      <c r="F4030" s="2" t="s">
        <v>3815</v>
      </c>
      <c r="G4030" t="s">
        <v>8</v>
      </c>
      <c r="H4030" t="s">
        <v>101</v>
      </c>
      <c r="I4030" s="61">
        <v>44588</v>
      </c>
      <c r="J4030" s="2">
        <v>27.5</v>
      </c>
      <c r="K4030" s="2" t="s">
        <v>4429</v>
      </c>
      <c r="L4030" s="9">
        <v>1.3</v>
      </c>
      <c r="M4030" t="s">
        <v>3869</v>
      </c>
      <c r="N4030" s="2" t="s">
        <v>85</v>
      </c>
      <c r="O4030" s="2" t="s">
        <v>4266</v>
      </c>
      <c r="P4030" s="2" t="str">
        <f>VLOOKUP(I4030,Period!A:B,2,FALSE)</f>
        <v>2022H1</v>
      </c>
      <c r="Q4030" s="9">
        <f t="shared" si="757"/>
        <v>0.85000000000000009</v>
      </c>
      <c r="R4030" s="2">
        <f t="shared" si="760"/>
        <v>10</v>
      </c>
      <c r="S4030" t="str">
        <f t="shared" si="758"/>
        <v>02 Sunny (10%-30%)</v>
      </c>
      <c r="T4030" t="str">
        <f t="shared" si="761"/>
        <v>44588L8-9_L1CDM-MLB-CLSTA4458802 Sunny (10%-30%)</v>
      </c>
      <c r="U4030">
        <f>IF(COUNTIF(T$2:T3362,T4030)&gt;=1,0,1)</f>
        <v>1</v>
      </c>
      <c r="V4030" s="26" t="s">
        <v>751</v>
      </c>
      <c r="W4030" s="26">
        <f t="shared" si="762"/>
        <v>2022</v>
      </c>
      <c r="X4030" s="26" t="str">
        <f t="shared" si="763"/>
        <v>01</v>
      </c>
      <c r="Y4030" s="26">
        <f t="shared" si="764"/>
        <v>27</v>
      </c>
      <c r="Z4030" s="26" t="str">
        <f t="shared" si="765"/>
        <v>18</v>
      </c>
      <c r="AA4030" s="26" t="str">
        <f t="shared" si="766"/>
        <v>45</v>
      </c>
      <c r="AB4030" s="26" t="str">
        <f t="shared" si="767"/>
        <v>33</v>
      </c>
      <c r="AC4030" s="86" t="str">
        <f t="shared" si="759"/>
        <v>CLS_TA_2500X1254px_44m_L8-9_L1_20220127_10CC</v>
      </c>
      <c r="AD4030" s="41" t="s">
        <v>752</v>
      </c>
    </row>
    <row r="4031" spans="2:30" x14ac:dyDescent="0.25">
      <c r="B4031" t="s">
        <v>3876</v>
      </c>
      <c r="C4031" t="s">
        <v>3817</v>
      </c>
      <c r="D4031" s="7" t="s">
        <v>4267</v>
      </c>
      <c r="E4031" s="2" t="b">
        <v>1</v>
      </c>
      <c r="F4031" s="2" t="s">
        <v>3815</v>
      </c>
      <c r="G4031" t="s">
        <v>8</v>
      </c>
      <c r="H4031" t="s">
        <v>101</v>
      </c>
      <c r="I4031" s="61">
        <v>44582</v>
      </c>
      <c r="J4031" s="2">
        <v>27.5</v>
      </c>
      <c r="K4031" s="2" t="s">
        <v>4430</v>
      </c>
      <c r="L4031" s="9">
        <v>22.6</v>
      </c>
      <c r="M4031" t="s">
        <v>3869</v>
      </c>
      <c r="N4031" s="2" t="s">
        <v>85</v>
      </c>
      <c r="O4031" s="2" t="s">
        <v>4266</v>
      </c>
      <c r="P4031" s="2" t="str">
        <f>VLOOKUP(I4031,Period!A:B,2,FALSE)</f>
        <v>2022H1</v>
      </c>
      <c r="Q4031" s="9">
        <f t="shared" si="757"/>
        <v>22.6</v>
      </c>
      <c r="R4031" s="2">
        <f t="shared" si="760"/>
        <v>30</v>
      </c>
      <c r="S4031" t="str">
        <f t="shared" si="758"/>
        <v>02 Sunny (10%-30%)</v>
      </c>
      <c r="T4031" t="str">
        <f t="shared" si="761"/>
        <v>44582L8-9_L1CDM-MLB-CLSTA4458202 Sunny (10%-30%)</v>
      </c>
      <c r="U4031">
        <f>IF(COUNTIF(T$2:T3363,T4031)&gt;=1,0,1)</f>
        <v>1</v>
      </c>
      <c r="V4031" s="26" t="s">
        <v>751</v>
      </c>
      <c r="W4031" s="26">
        <f t="shared" si="762"/>
        <v>2022</v>
      </c>
      <c r="X4031" s="26" t="str">
        <f t="shared" si="763"/>
        <v>01</v>
      </c>
      <c r="Y4031" s="26">
        <f t="shared" si="764"/>
        <v>21</v>
      </c>
      <c r="Z4031" s="26" t="str">
        <f t="shared" si="765"/>
        <v>18</v>
      </c>
      <c r="AA4031" s="26" t="str">
        <f t="shared" si="766"/>
        <v>33</v>
      </c>
      <c r="AB4031" s="26" t="str">
        <f t="shared" si="767"/>
        <v>30</v>
      </c>
      <c r="AC4031" s="86" t="str">
        <f t="shared" si="759"/>
        <v>CLS_TA_2500X1254px_44m_L8-9_L1_20220121_30CC</v>
      </c>
      <c r="AD4031" s="41" t="s">
        <v>752</v>
      </c>
    </row>
    <row r="4032" spans="2:30" x14ac:dyDescent="0.25">
      <c r="B4032" t="s">
        <v>3876</v>
      </c>
      <c r="C4032" t="s">
        <v>3817</v>
      </c>
      <c r="D4032" s="7" t="s">
        <v>4267</v>
      </c>
      <c r="E4032" s="2" t="b">
        <v>1</v>
      </c>
      <c r="F4032" s="2" t="s">
        <v>3815</v>
      </c>
      <c r="G4032" t="s">
        <v>8</v>
      </c>
      <c r="H4032" t="s">
        <v>101</v>
      </c>
      <c r="I4032" s="53">
        <v>44581</v>
      </c>
      <c r="J4032" s="2">
        <v>27.3</v>
      </c>
      <c r="K4032" s="2" t="s">
        <v>4426</v>
      </c>
      <c r="L4032" s="9">
        <v>0.6</v>
      </c>
      <c r="M4032" t="s">
        <v>3869</v>
      </c>
      <c r="N4032" s="2" t="s">
        <v>85</v>
      </c>
      <c r="O4032" s="2" t="s">
        <v>4266</v>
      </c>
      <c r="P4032" s="2" t="str">
        <f>VLOOKUP(I4032,Period!A:B,2,FALSE)</f>
        <v>2022H1</v>
      </c>
      <c r="Q4032" s="9">
        <f t="shared" si="757"/>
        <v>0.6</v>
      </c>
      <c r="R4032" s="2">
        <f t="shared" si="760"/>
        <v>10</v>
      </c>
      <c r="S4032" t="str">
        <f t="shared" si="758"/>
        <v>02 Sunny (10%-30%)</v>
      </c>
      <c r="T4032" t="str">
        <f t="shared" si="761"/>
        <v>44581L8-9_L1CDM-MLB-CLSTA4458102 Sunny (10%-30%)</v>
      </c>
      <c r="U4032">
        <f>IF(COUNTIF(T$2:T3364,T4032)&gt;=1,0,1)</f>
        <v>1</v>
      </c>
      <c r="V4032" s="26" t="s">
        <v>751</v>
      </c>
      <c r="W4032" s="26">
        <f t="shared" si="762"/>
        <v>2022</v>
      </c>
      <c r="X4032" s="26" t="str">
        <f t="shared" si="763"/>
        <v>01</v>
      </c>
      <c r="Y4032" s="26">
        <f t="shared" si="764"/>
        <v>20</v>
      </c>
      <c r="Z4032" s="26" t="str">
        <f t="shared" si="765"/>
        <v>18</v>
      </c>
      <c r="AA4032" s="26" t="str">
        <f t="shared" si="766"/>
        <v>39</v>
      </c>
      <c r="AB4032" s="26" t="str">
        <f t="shared" si="767"/>
        <v>45</v>
      </c>
      <c r="AC4032" s="86" t="str">
        <f t="shared" si="759"/>
        <v>CLS_TA_2500X1254px_44m_L8-9_L1_20220120_10CC</v>
      </c>
      <c r="AD4032" s="41" t="s">
        <v>752</v>
      </c>
    </row>
    <row r="4033" spans="2:30" x14ac:dyDescent="0.25">
      <c r="B4033" t="s">
        <v>3876</v>
      </c>
      <c r="C4033" t="s">
        <v>3817</v>
      </c>
      <c r="D4033" s="7" t="s">
        <v>4267</v>
      </c>
      <c r="E4033" s="2" t="b">
        <v>1</v>
      </c>
      <c r="F4033" s="2" t="s">
        <v>3815</v>
      </c>
      <c r="G4033" t="s">
        <v>8</v>
      </c>
      <c r="H4033" t="s">
        <v>101</v>
      </c>
      <c r="I4033" s="53">
        <v>44580</v>
      </c>
      <c r="J4033" s="2">
        <v>27.1</v>
      </c>
      <c r="K4033" s="2" t="s">
        <v>4431</v>
      </c>
      <c r="L4033" s="9">
        <v>6.1</v>
      </c>
      <c r="M4033" t="s">
        <v>3869</v>
      </c>
      <c r="N4033" s="2" t="s">
        <v>85</v>
      </c>
      <c r="O4033" s="2" t="s">
        <v>4266</v>
      </c>
      <c r="P4033" s="2" t="str">
        <f>VLOOKUP(I4033,Period!A:B,2,FALSE)</f>
        <v>2022H1</v>
      </c>
      <c r="Q4033" s="9">
        <f t="shared" si="757"/>
        <v>3.5</v>
      </c>
      <c r="R4033" s="2">
        <f t="shared" si="760"/>
        <v>10</v>
      </c>
      <c r="S4033" t="str">
        <f t="shared" si="758"/>
        <v>02 Sunny (10%-30%)</v>
      </c>
      <c r="T4033" t="str">
        <f t="shared" si="761"/>
        <v>44580L8-9_L1CDM-MLB-CLSTA4458002 Sunny (10%-30%)</v>
      </c>
      <c r="U4033">
        <f>IF(COUNTIF(T$2:T3365,T4033)&gt;=1,0,1)</f>
        <v>1</v>
      </c>
      <c r="V4033" s="26" t="s">
        <v>751</v>
      </c>
      <c r="W4033" s="26">
        <f t="shared" si="762"/>
        <v>2022</v>
      </c>
      <c r="X4033" s="26" t="str">
        <f t="shared" si="763"/>
        <v>01</v>
      </c>
      <c r="Y4033" s="26">
        <f t="shared" si="764"/>
        <v>19</v>
      </c>
      <c r="Z4033" s="26" t="str">
        <f t="shared" si="765"/>
        <v>18</v>
      </c>
      <c r="AA4033" s="26" t="str">
        <f t="shared" si="766"/>
        <v>45</v>
      </c>
      <c r="AB4033" s="26" t="str">
        <f t="shared" si="767"/>
        <v>52</v>
      </c>
      <c r="AC4033" s="86" t="str">
        <f t="shared" si="759"/>
        <v>CLS_TA_2500X1254px_44m_L8-9_L1_20220119_10CC</v>
      </c>
      <c r="AD4033" s="41" t="s">
        <v>752</v>
      </c>
    </row>
    <row r="4034" spans="2:30" x14ac:dyDescent="0.25">
      <c r="B4034" t="s">
        <v>3876</v>
      </c>
      <c r="C4034" t="s">
        <v>3817</v>
      </c>
      <c r="D4034" s="7" t="s">
        <v>4267</v>
      </c>
      <c r="E4034" s="2" t="b">
        <v>1</v>
      </c>
      <c r="F4034" s="2" t="s">
        <v>3815</v>
      </c>
      <c r="G4034" t="s">
        <v>8</v>
      </c>
      <c r="H4034" t="s">
        <v>101</v>
      </c>
      <c r="I4034" s="53">
        <v>44580</v>
      </c>
      <c r="J4034" s="2">
        <v>25.9</v>
      </c>
      <c r="K4034" s="2" t="s">
        <v>4432</v>
      </c>
      <c r="L4034" s="9">
        <v>0.9</v>
      </c>
      <c r="M4034" t="s">
        <v>3869</v>
      </c>
      <c r="N4034" s="2" t="s">
        <v>85</v>
      </c>
      <c r="O4034" s="2" t="s">
        <v>4266</v>
      </c>
      <c r="P4034" s="2" t="str">
        <f>VLOOKUP(I4034,Period!A:B,2,FALSE)</f>
        <v>2022H1</v>
      </c>
      <c r="Q4034" s="9">
        <f t="shared" ref="Q4034:Q4042" si="768">AVERAGEIFS(L:L,I:I,I4034,H:H,H4034,C:C,C4034,B:B,B4034)</f>
        <v>3.5</v>
      </c>
      <c r="R4034" s="2">
        <f t="shared" si="760"/>
        <v>10</v>
      </c>
      <c r="S4034" t="str">
        <f t="shared" si="758"/>
        <v>02 Sunny (10%-30%)</v>
      </c>
      <c r="T4034" t="str">
        <f t="shared" si="761"/>
        <v>44580L8-9_L1CDM-MLB-CLSTA4458002 Sunny (10%-30%)</v>
      </c>
      <c r="U4034">
        <f>IF(COUNTIF(T$2:T3366,T4034)&gt;=1,0,1)</f>
        <v>1</v>
      </c>
      <c r="V4034" s="26" t="s">
        <v>751</v>
      </c>
      <c r="W4034" s="26">
        <f t="shared" si="762"/>
        <v>2022</v>
      </c>
      <c r="X4034" s="26" t="str">
        <f t="shared" si="763"/>
        <v>01</v>
      </c>
      <c r="Y4034" s="26">
        <f t="shared" si="764"/>
        <v>19</v>
      </c>
      <c r="Z4034" s="26" t="str">
        <f t="shared" si="765"/>
        <v>18</v>
      </c>
      <c r="AA4034" s="26" t="str">
        <f t="shared" si="766"/>
        <v>45</v>
      </c>
      <c r="AB4034" s="26" t="str">
        <f t="shared" si="767"/>
        <v>28</v>
      </c>
      <c r="AC4034" s="86" t="str">
        <f t="shared" si="759"/>
        <v>CLS_TA_2500X1254px_44m_L8-9_L1_20220119_10CC</v>
      </c>
      <c r="AD4034" s="41" t="s">
        <v>752</v>
      </c>
    </row>
    <row r="4035" spans="2:30" x14ac:dyDescent="0.25">
      <c r="B4035" t="s">
        <v>3876</v>
      </c>
      <c r="C4035" t="s">
        <v>3817</v>
      </c>
      <c r="D4035" s="7" t="s">
        <v>4267</v>
      </c>
      <c r="E4035" s="2" t="b">
        <v>1</v>
      </c>
      <c r="F4035" s="2" t="s">
        <v>3815</v>
      </c>
      <c r="G4035" t="s">
        <v>8</v>
      </c>
      <c r="H4035" t="s">
        <v>101</v>
      </c>
      <c r="I4035" s="53">
        <v>44574</v>
      </c>
      <c r="J4035" s="2">
        <v>26.2</v>
      </c>
      <c r="K4035" s="2" t="s">
        <v>4433</v>
      </c>
      <c r="L4035" s="9">
        <v>76.3</v>
      </c>
      <c r="M4035" t="s">
        <v>3869</v>
      </c>
      <c r="N4035" s="2" t="s">
        <v>85</v>
      </c>
      <c r="O4035" s="2" t="s">
        <v>4266</v>
      </c>
      <c r="P4035" s="2" t="str">
        <f>VLOOKUP(I4035,Period!A:B,2,FALSE)</f>
        <v>2022H1</v>
      </c>
      <c r="Q4035" s="9">
        <f t="shared" si="768"/>
        <v>76.3</v>
      </c>
      <c r="R4035" s="2">
        <f t="shared" si="760"/>
        <v>80</v>
      </c>
      <c r="S4035" t="str">
        <f t="shared" ref="S4035:S4042" si="769">IF(R4035=0,"01 Clear (0%)",IF(R4035&lt;=30,"02 Sunny (10%-30%)",IF(R4035&lt;=90,"03 Cloudy (40%-90%)","04 Overcast (100%)")))</f>
        <v>03 Cloudy (40%-90%)</v>
      </c>
      <c r="T4035" t="str">
        <f t="shared" si="761"/>
        <v>44574L8-9_L1CDM-MLB-CLSTA4457403 Cloudy (40%-90%)</v>
      </c>
      <c r="U4035">
        <f>IF(COUNTIF(T$2:T3367,T4035)&gt;=1,0,1)</f>
        <v>1</v>
      </c>
      <c r="V4035" s="26" t="s">
        <v>751</v>
      </c>
      <c r="W4035" s="26">
        <f t="shared" si="762"/>
        <v>2022</v>
      </c>
      <c r="X4035" s="26" t="str">
        <f t="shared" si="763"/>
        <v>01</v>
      </c>
      <c r="Y4035" s="26">
        <f t="shared" si="764"/>
        <v>13</v>
      </c>
      <c r="Z4035" s="26" t="str">
        <f t="shared" si="765"/>
        <v>18</v>
      </c>
      <c r="AA4035" s="26" t="str">
        <f t="shared" si="766"/>
        <v>33</v>
      </c>
      <c r="AB4035" s="26" t="str">
        <f t="shared" si="767"/>
        <v>32</v>
      </c>
      <c r="AC4035" s="86" t="str">
        <f t="shared" ref="AC4035:AC4042" si="770">CONCATENATE(RIGHT(C4035,3),"_",H4035,"_",M4035,"_",O4035,"_",B4035,"_",W4035,X4035,Y4035,"_",R4035,"CC")</f>
        <v>CLS_TA_2500X1254px_44m_L8-9_L1_20220113_80CC</v>
      </c>
      <c r="AD4035" s="41" t="s">
        <v>752</v>
      </c>
    </row>
    <row r="4036" spans="2:30" x14ac:dyDescent="0.25">
      <c r="B4036" t="s">
        <v>3876</v>
      </c>
      <c r="C4036" t="s">
        <v>3817</v>
      </c>
      <c r="D4036" s="7" t="s">
        <v>4267</v>
      </c>
      <c r="E4036" s="2" t="b">
        <v>1</v>
      </c>
      <c r="F4036" s="2" t="s">
        <v>3815</v>
      </c>
      <c r="G4036" t="s">
        <v>8</v>
      </c>
      <c r="H4036" t="s">
        <v>101</v>
      </c>
      <c r="I4036" s="61">
        <v>44573</v>
      </c>
      <c r="J4036" s="2">
        <v>26</v>
      </c>
      <c r="K4036" s="2" t="s">
        <v>4391</v>
      </c>
      <c r="L4036" s="9">
        <v>2.8</v>
      </c>
      <c r="M4036" t="s">
        <v>3869</v>
      </c>
      <c r="N4036" s="2" t="s">
        <v>85</v>
      </c>
      <c r="O4036" s="2" t="s">
        <v>4266</v>
      </c>
      <c r="P4036" s="2" t="str">
        <f>VLOOKUP(I4036,Period!A:B,2,FALSE)</f>
        <v>2022H1</v>
      </c>
      <c r="Q4036" s="9">
        <f t="shared" si="768"/>
        <v>2.8</v>
      </c>
      <c r="R4036" s="2">
        <f t="shared" ref="R4036:R4042" si="771">ROUNDUP(Q4036/10,0)*10</f>
        <v>10</v>
      </c>
      <c r="S4036" t="str">
        <f t="shared" si="769"/>
        <v>02 Sunny (10%-30%)</v>
      </c>
      <c r="T4036" t="str">
        <f t="shared" ref="T4036:T4042" si="772">CONCATENATE(I4036,B4036,C4036,H4036,I4036,S4036)</f>
        <v>44573L8-9_L1CDM-MLB-CLSTA4457302 Sunny (10%-30%)</v>
      </c>
      <c r="U4036">
        <f>IF(COUNTIF(T$2:T3368,T4036)&gt;=1,0,1)</f>
        <v>1</v>
      </c>
      <c r="V4036" s="26" t="s">
        <v>751</v>
      </c>
      <c r="W4036" s="26">
        <f t="shared" ref="W4036:W4042" si="773">YEAR(I4036)</f>
        <v>2022</v>
      </c>
      <c r="X4036" s="26" t="str">
        <f t="shared" ref="X4036:X4042" si="774">IF(LEN(MONTH(I4036))=1,CONCATENATE("0",MONTH(I4036)),MONTH(I4036))</f>
        <v>01</v>
      </c>
      <c r="Y4036" s="26">
        <f t="shared" ref="Y4036:Y4042" si="775">IF(LEN(DAY(I4036))=1,CONCATENATE("0",DAY(I4036)),DAY(I4036))</f>
        <v>12</v>
      </c>
      <c r="Z4036" s="26" t="str">
        <f t="shared" ref="Z4036:Z4042" si="776">LEFT(K4036,2)</f>
        <v>18</v>
      </c>
      <c r="AA4036" s="26" t="str">
        <f t="shared" ref="AA4036:AA4042" si="777">MID(K4036,4,2)</f>
        <v>39</v>
      </c>
      <c r="AB4036" s="26" t="str">
        <f t="shared" ref="AB4036:AB4042" si="778">MID(K4036,7,2)</f>
        <v>43</v>
      </c>
      <c r="AC4036" s="86" t="str">
        <f t="shared" si="770"/>
        <v>CLS_TA_2500X1254px_44m_L8-9_L1_20220112_10CC</v>
      </c>
      <c r="AD4036" s="41" t="s">
        <v>752</v>
      </c>
    </row>
    <row r="4037" spans="2:30" x14ac:dyDescent="0.25">
      <c r="B4037" t="s">
        <v>3876</v>
      </c>
      <c r="C4037" t="s">
        <v>3817</v>
      </c>
      <c r="D4037" s="7" t="s">
        <v>4267</v>
      </c>
      <c r="E4037" s="2" t="b">
        <v>1</v>
      </c>
      <c r="F4037" s="2" t="s">
        <v>3815</v>
      </c>
      <c r="G4037" t="s">
        <v>8</v>
      </c>
      <c r="H4037" t="s">
        <v>101</v>
      </c>
      <c r="I4037" s="61">
        <v>44572</v>
      </c>
      <c r="J4037" s="2">
        <v>25.9</v>
      </c>
      <c r="K4037" s="2" t="s">
        <v>4321</v>
      </c>
      <c r="L4037" s="9">
        <v>25.7</v>
      </c>
      <c r="M4037" t="s">
        <v>3869</v>
      </c>
      <c r="N4037" s="2" t="s">
        <v>85</v>
      </c>
      <c r="O4037" s="2" t="s">
        <v>4266</v>
      </c>
      <c r="P4037" s="2" t="str">
        <f>VLOOKUP(I4037,Period!A:B,2,FALSE)</f>
        <v>2022H1</v>
      </c>
      <c r="Q4037" s="9">
        <f t="shared" si="768"/>
        <v>49</v>
      </c>
      <c r="R4037" s="2">
        <f t="shared" si="771"/>
        <v>50</v>
      </c>
      <c r="S4037" t="str">
        <f t="shared" si="769"/>
        <v>03 Cloudy (40%-90%)</v>
      </c>
      <c r="T4037" t="str">
        <f t="shared" si="772"/>
        <v>44572L8-9_L1CDM-MLB-CLSTA4457203 Cloudy (40%-90%)</v>
      </c>
      <c r="U4037">
        <f>IF(COUNTIF(T$2:T3369,T4037)&gt;=1,0,1)</f>
        <v>1</v>
      </c>
      <c r="V4037" s="26" t="s">
        <v>751</v>
      </c>
      <c r="W4037" s="26">
        <f t="shared" si="773"/>
        <v>2022</v>
      </c>
      <c r="X4037" s="26" t="str">
        <f t="shared" si="774"/>
        <v>01</v>
      </c>
      <c r="Y4037" s="26">
        <f t="shared" si="775"/>
        <v>11</v>
      </c>
      <c r="Z4037" s="26" t="str">
        <f t="shared" si="776"/>
        <v>18</v>
      </c>
      <c r="AA4037" s="26" t="str">
        <f t="shared" si="777"/>
        <v>45</v>
      </c>
      <c r="AB4037" s="26" t="str">
        <f t="shared" si="778"/>
        <v>55</v>
      </c>
      <c r="AC4037" s="86" t="str">
        <f t="shared" si="770"/>
        <v>CLS_TA_2500X1254px_44m_L8-9_L1_20220111_50CC</v>
      </c>
      <c r="AD4037" s="41" t="s">
        <v>752</v>
      </c>
    </row>
    <row r="4038" spans="2:30" x14ac:dyDescent="0.25">
      <c r="B4038" t="s">
        <v>3876</v>
      </c>
      <c r="C4038" t="s">
        <v>3817</v>
      </c>
      <c r="D4038" s="7" t="s">
        <v>4267</v>
      </c>
      <c r="E4038" s="2" t="b">
        <v>1</v>
      </c>
      <c r="F4038" s="2" t="s">
        <v>3815</v>
      </c>
      <c r="G4038" t="s">
        <v>8</v>
      </c>
      <c r="H4038" t="s">
        <v>101</v>
      </c>
      <c r="I4038" s="61">
        <v>44572</v>
      </c>
      <c r="J4038" s="2">
        <v>24.7</v>
      </c>
      <c r="K4038" s="2" t="s">
        <v>4299</v>
      </c>
      <c r="L4038" s="9">
        <v>72.3</v>
      </c>
      <c r="M4038" t="s">
        <v>3869</v>
      </c>
      <c r="N4038" s="2" t="s">
        <v>85</v>
      </c>
      <c r="O4038" s="2" t="s">
        <v>4266</v>
      </c>
      <c r="P4038" s="2" t="str">
        <f>VLOOKUP(I4038,Period!A:B,2,FALSE)</f>
        <v>2022H1</v>
      </c>
      <c r="Q4038" s="9">
        <f t="shared" si="768"/>
        <v>49</v>
      </c>
      <c r="R4038" s="2">
        <f t="shared" si="771"/>
        <v>50</v>
      </c>
      <c r="S4038" t="str">
        <f t="shared" si="769"/>
        <v>03 Cloudy (40%-90%)</v>
      </c>
      <c r="T4038" t="str">
        <f t="shared" si="772"/>
        <v>44572L8-9_L1CDM-MLB-CLSTA4457203 Cloudy (40%-90%)</v>
      </c>
      <c r="U4038">
        <f>IF(COUNTIF(T$2:T3370,T4038)&gt;=1,0,1)</f>
        <v>1</v>
      </c>
      <c r="V4038" s="26" t="s">
        <v>751</v>
      </c>
      <c r="W4038" s="26">
        <f t="shared" si="773"/>
        <v>2022</v>
      </c>
      <c r="X4038" s="26" t="str">
        <f t="shared" si="774"/>
        <v>01</v>
      </c>
      <c r="Y4038" s="26">
        <f t="shared" si="775"/>
        <v>11</v>
      </c>
      <c r="Z4038" s="26" t="str">
        <f t="shared" si="776"/>
        <v>18</v>
      </c>
      <c r="AA4038" s="26" t="str">
        <f t="shared" si="777"/>
        <v>45</v>
      </c>
      <c r="AB4038" s="26" t="str">
        <f t="shared" si="778"/>
        <v>31</v>
      </c>
      <c r="AC4038" s="86" t="str">
        <f t="shared" si="770"/>
        <v>CLS_TA_2500X1254px_44m_L8-9_L1_20220111_50CC</v>
      </c>
      <c r="AD4038" s="41" t="s">
        <v>752</v>
      </c>
    </row>
    <row r="4039" spans="2:30" x14ac:dyDescent="0.25">
      <c r="B4039" t="s">
        <v>3876</v>
      </c>
      <c r="C4039" t="s">
        <v>3817</v>
      </c>
      <c r="D4039" s="7" t="s">
        <v>4267</v>
      </c>
      <c r="E4039" s="2" t="b">
        <v>1</v>
      </c>
      <c r="F4039" s="2" t="s">
        <v>3815</v>
      </c>
      <c r="G4039" t="s">
        <v>8</v>
      </c>
      <c r="H4039" t="s">
        <v>101</v>
      </c>
      <c r="I4039" s="61">
        <v>44566</v>
      </c>
      <c r="J4039" s="2">
        <v>25.3</v>
      </c>
      <c r="K4039" s="2" t="s">
        <v>4375</v>
      </c>
      <c r="L4039" s="9">
        <v>60.4</v>
      </c>
      <c r="M4039" t="s">
        <v>3869</v>
      </c>
      <c r="N4039" s="2" t="s">
        <v>85</v>
      </c>
      <c r="O4039" s="2" t="s">
        <v>4266</v>
      </c>
      <c r="P4039" s="2" t="str">
        <f>VLOOKUP(I4039,Period!A:B,2,FALSE)</f>
        <v>2022H1</v>
      </c>
      <c r="Q4039" s="9">
        <f t="shared" si="768"/>
        <v>60.4</v>
      </c>
      <c r="R4039" s="2">
        <f t="shared" si="771"/>
        <v>70</v>
      </c>
      <c r="S4039" t="str">
        <f t="shared" si="769"/>
        <v>03 Cloudy (40%-90%)</v>
      </c>
      <c r="T4039" t="str">
        <f t="shared" si="772"/>
        <v>44566L8-9_L1CDM-MLB-CLSTA4456603 Cloudy (40%-90%)</v>
      </c>
      <c r="U4039">
        <f>IF(COUNTIF(T$2:T3371,T4039)&gt;=1,0,1)</f>
        <v>1</v>
      </c>
      <c r="V4039" s="26" t="s">
        <v>751</v>
      </c>
      <c r="W4039" s="26">
        <f t="shared" si="773"/>
        <v>2022</v>
      </c>
      <c r="X4039" s="26" t="str">
        <f t="shared" si="774"/>
        <v>01</v>
      </c>
      <c r="Y4039" s="26" t="str">
        <f t="shared" si="775"/>
        <v>05</v>
      </c>
      <c r="Z4039" s="26" t="str">
        <f t="shared" si="776"/>
        <v>18</v>
      </c>
      <c r="AA4039" s="26" t="str">
        <f t="shared" si="777"/>
        <v>33</v>
      </c>
      <c r="AB4039" s="26" t="str">
        <f t="shared" si="778"/>
        <v>33</v>
      </c>
      <c r="AC4039" s="86" t="str">
        <f t="shared" si="770"/>
        <v>CLS_TA_2500X1254px_44m_L8-9_L1_20220105_70CC</v>
      </c>
      <c r="AD4039" s="41" t="s">
        <v>752</v>
      </c>
    </row>
    <row r="4040" spans="2:30" x14ac:dyDescent="0.25">
      <c r="B4040" t="s">
        <v>3876</v>
      </c>
      <c r="C4040" t="s">
        <v>3817</v>
      </c>
      <c r="D4040" s="7" t="s">
        <v>4267</v>
      </c>
      <c r="E4040" s="2" t="b">
        <v>1</v>
      </c>
      <c r="F4040" s="2" t="s">
        <v>3815</v>
      </c>
      <c r="G4040" t="s">
        <v>8</v>
      </c>
      <c r="H4040" t="s">
        <v>101</v>
      </c>
      <c r="I4040" s="53">
        <v>44565</v>
      </c>
      <c r="J4040" s="2">
        <v>25.2</v>
      </c>
      <c r="K4040" s="2" t="s">
        <v>4323</v>
      </c>
      <c r="L4040" s="9">
        <v>90</v>
      </c>
      <c r="M4040" t="s">
        <v>3869</v>
      </c>
      <c r="N4040" s="2" t="s">
        <v>85</v>
      </c>
      <c r="O4040" s="2" t="s">
        <v>4266</v>
      </c>
      <c r="P4040" s="2" t="str">
        <f>VLOOKUP(I4040,Period!A:B,2,FALSE)</f>
        <v>2022H1</v>
      </c>
      <c r="Q4040" s="9">
        <f t="shared" si="768"/>
        <v>90</v>
      </c>
      <c r="R4040" s="2">
        <f t="shared" si="771"/>
        <v>90</v>
      </c>
      <c r="S4040" t="str">
        <f t="shared" si="769"/>
        <v>03 Cloudy (40%-90%)</v>
      </c>
      <c r="T4040" t="str">
        <f t="shared" si="772"/>
        <v>44565L8-9_L1CDM-MLB-CLSTA4456503 Cloudy (40%-90%)</v>
      </c>
      <c r="U4040">
        <f>IF(COUNTIF(T$2:T3372,T4040)&gt;=1,0,1)</f>
        <v>1</v>
      </c>
      <c r="V4040" s="26" t="s">
        <v>751</v>
      </c>
      <c r="W4040" s="26">
        <f t="shared" si="773"/>
        <v>2022</v>
      </c>
      <c r="X4040" s="26" t="str">
        <f t="shared" si="774"/>
        <v>01</v>
      </c>
      <c r="Y4040" s="26" t="str">
        <f t="shared" si="775"/>
        <v>04</v>
      </c>
      <c r="Z4040" s="26" t="str">
        <f t="shared" si="776"/>
        <v>18</v>
      </c>
      <c r="AA4040" s="26" t="str">
        <f t="shared" si="777"/>
        <v>39</v>
      </c>
      <c r="AB4040" s="26" t="str">
        <f t="shared" si="778"/>
        <v>46</v>
      </c>
      <c r="AC4040" s="86" t="str">
        <f t="shared" si="770"/>
        <v>CLS_TA_2500X1254px_44m_L8-9_L1_20220104_90CC</v>
      </c>
      <c r="AD4040" s="41" t="s">
        <v>752</v>
      </c>
    </row>
    <row r="4041" spans="2:30" x14ac:dyDescent="0.25">
      <c r="B4041" t="s">
        <v>3876</v>
      </c>
      <c r="C4041" t="s">
        <v>3817</v>
      </c>
      <c r="D4041" s="7" t="s">
        <v>4267</v>
      </c>
      <c r="E4041" s="2" t="b">
        <v>1</v>
      </c>
      <c r="F4041" s="2" t="s">
        <v>3815</v>
      </c>
      <c r="G4041" t="s">
        <v>8</v>
      </c>
      <c r="H4041" t="s">
        <v>101</v>
      </c>
      <c r="I4041" s="53">
        <v>44564</v>
      </c>
      <c r="J4041" s="2">
        <v>25.2</v>
      </c>
      <c r="K4041" s="2" t="s">
        <v>4321</v>
      </c>
      <c r="L4041" s="9">
        <v>100</v>
      </c>
      <c r="M4041" t="s">
        <v>3869</v>
      </c>
      <c r="N4041" s="2" t="s">
        <v>85</v>
      </c>
      <c r="O4041" s="2" t="s">
        <v>4266</v>
      </c>
      <c r="P4041" s="2" t="str">
        <f>VLOOKUP(I4041,Period!A:B,2,FALSE)</f>
        <v>2022H1</v>
      </c>
      <c r="Q4041" s="9">
        <f t="shared" si="768"/>
        <v>96.15</v>
      </c>
      <c r="R4041" s="2">
        <f t="shared" si="771"/>
        <v>100</v>
      </c>
      <c r="S4041" t="str">
        <f t="shared" si="769"/>
        <v>04 Overcast (100%)</v>
      </c>
      <c r="T4041" t="str">
        <f t="shared" si="772"/>
        <v>44564L8-9_L1CDM-MLB-CLSTA4456404 Overcast (100%)</v>
      </c>
      <c r="U4041">
        <f>IF(COUNTIF(T$2:T3373,T4041)&gt;=1,0,1)</f>
        <v>1</v>
      </c>
      <c r="V4041" s="26" t="s">
        <v>751</v>
      </c>
      <c r="W4041" s="26">
        <f t="shared" si="773"/>
        <v>2022</v>
      </c>
      <c r="X4041" s="26" t="str">
        <f t="shared" si="774"/>
        <v>01</v>
      </c>
      <c r="Y4041" s="26" t="str">
        <f t="shared" si="775"/>
        <v>03</v>
      </c>
      <c r="Z4041" s="26" t="str">
        <f t="shared" si="776"/>
        <v>18</v>
      </c>
      <c r="AA4041" s="26" t="str">
        <f t="shared" si="777"/>
        <v>45</v>
      </c>
      <c r="AB4041" s="26" t="str">
        <f t="shared" si="778"/>
        <v>55</v>
      </c>
      <c r="AC4041" s="86" t="str">
        <f t="shared" si="770"/>
        <v>CLS_TA_2500X1254px_44m_L8-9_L1_20220103_100CC</v>
      </c>
      <c r="AD4041" s="41" t="s">
        <v>752</v>
      </c>
    </row>
    <row r="4042" spans="2:30" x14ac:dyDescent="0.25">
      <c r="B4042" t="s">
        <v>3876</v>
      </c>
      <c r="C4042" t="s">
        <v>3817</v>
      </c>
      <c r="D4042" s="7" t="s">
        <v>4267</v>
      </c>
      <c r="E4042" s="2" t="b">
        <v>1</v>
      </c>
      <c r="F4042" s="2" t="s">
        <v>3815</v>
      </c>
      <c r="G4042" t="s">
        <v>8</v>
      </c>
      <c r="H4042" t="s">
        <v>101</v>
      </c>
      <c r="I4042" s="53">
        <v>44564</v>
      </c>
      <c r="J4042" s="2">
        <v>23.9</v>
      </c>
      <c r="K4042" s="2" t="s">
        <v>4299</v>
      </c>
      <c r="L4042" s="9">
        <v>92.3</v>
      </c>
      <c r="M4042" t="s">
        <v>3869</v>
      </c>
      <c r="N4042" s="2" t="s">
        <v>85</v>
      </c>
      <c r="O4042" s="2" t="s">
        <v>4266</v>
      </c>
      <c r="P4042" s="2" t="str">
        <f>VLOOKUP(I4042,Period!A:B,2,FALSE)</f>
        <v>2022H1</v>
      </c>
      <c r="Q4042" s="9">
        <f t="shared" si="768"/>
        <v>96.15</v>
      </c>
      <c r="R4042" s="2">
        <f t="shared" si="771"/>
        <v>100</v>
      </c>
      <c r="S4042" t="str">
        <f t="shared" si="769"/>
        <v>04 Overcast (100%)</v>
      </c>
      <c r="T4042" t="str">
        <f t="shared" si="772"/>
        <v>44564L8-9_L1CDM-MLB-CLSTA4456404 Overcast (100%)</v>
      </c>
      <c r="U4042">
        <f>IF(COUNTIF(T$2:T3374,T4042)&gt;=1,0,1)</f>
        <v>1</v>
      </c>
      <c r="V4042" s="26" t="s">
        <v>751</v>
      </c>
      <c r="W4042" s="26">
        <f t="shared" si="773"/>
        <v>2022</v>
      </c>
      <c r="X4042" s="26" t="str">
        <f t="shared" si="774"/>
        <v>01</v>
      </c>
      <c r="Y4042" s="26" t="str">
        <f t="shared" si="775"/>
        <v>03</v>
      </c>
      <c r="Z4042" s="26" t="str">
        <f t="shared" si="776"/>
        <v>18</v>
      </c>
      <c r="AA4042" s="26" t="str">
        <f t="shared" si="777"/>
        <v>45</v>
      </c>
      <c r="AB4042" s="26" t="str">
        <f t="shared" si="778"/>
        <v>31</v>
      </c>
      <c r="AC4042" s="86" t="str">
        <f t="shared" si="770"/>
        <v>CLS_TA_2500X1254px_44m_L8-9_L1_20220103_100CC</v>
      </c>
      <c r="AD4042" s="41" t="s">
        <v>752</v>
      </c>
    </row>
  </sheetData>
  <autoFilter ref="A1:AV4042" xr:uid="{1E19B814-13FE-44D2-AED4-D2E2A6E78537}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ECE31-0D60-4752-8A7A-A70CAB2FECF7}">
  <dimension ref="A1:H38"/>
  <sheetViews>
    <sheetView workbookViewId="0">
      <selection activeCell="M33" sqref="M33"/>
    </sheetView>
  </sheetViews>
  <sheetFormatPr defaultRowHeight="15" x14ac:dyDescent="0.25"/>
  <cols>
    <col min="1" max="1" width="25" customWidth="1"/>
    <col min="2" max="4" width="24.85546875" bestFit="1" customWidth="1"/>
    <col min="5" max="8" width="11.5703125" customWidth="1"/>
    <col min="9" max="9" width="11.28515625" bestFit="1" customWidth="1"/>
  </cols>
  <sheetData>
    <row r="1" spans="1:8" x14ac:dyDescent="0.25">
      <c r="A1" s="11" t="s">
        <v>3819</v>
      </c>
      <c r="B1" t="s">
        <v>3817</v>
      </c>
    </row>
    <row r="3" spans="1:8" x14ac:dyDescent="0.25">
      <c r="A3" s="11" t="s">
        <v>3825</v>
      </c>
      <c r="E3" s="11" t="s">
        <v>375</v>
      </c>
    </row>
    <row r="4" spans="1:8" x14ac:dyDescent="0.25">
      <c r="A4" s="11" t="s">
        <v>43</v>
      </c>
      <c r="B4" s="11" t="s">
        <v>83</v>
      </c>
      <c r="C4" s="99" t="s">
        <v>3867</v>
      </c>
      <c r="D4" s="11" t="s">
        <v>377</v>
      </c>
      <c r="E4" t="s">
        <v>358</v>
      </c>
      <c r="F4" t="s">
        <v>359</v>
      </c>
      <c r="G4" t="s">
        <v>374</v>
      </c>
      <c r="H4" t="s">
        <v>42</v>
      </c>
    </row>
    <row r="5" spans="1:8" x14ac:dyDescent="0.25">
      <c r="A5" s="75" t="s">
        <v>12</v>
      </c>
      <c r="E5">
        <v>79</v>
      </c>
      <c r="F5">
        <v>83</v>
      </c>
      <c r="G5">
        <v>81</v>
      </c>
      <c r="H5">
        <v>243</v>
      </c>
    </row>
    <row r="6" spans="1:8" x14ac:dyDescent="0.25">
      <c r="A6" s="84" t="s">
        <v>3866</v>
      </c>
      <c r="B6" s="75" t="s">
        <v>3869</v>
      </c>
      <c r="C6" s="75" t="s">
        <v>3868</v>
      </c>
      <c r="D6" s="75" t="s">
        <v>3821</v>
      </c>
      <c r="E6">
        <v>16</v>
      </c>
      <c r="F6">
        <v>11</v>
      </c>
      <c r="G6">
        <v>17</v>
      </c>
      <c r="H6">
        <v>44</v>
      </c>
    </row>
    <row r="7" spans="1:8" x14ac:dyDescent="0.25">
      <c r="D7" s="75" t="s">
        <v>3822</v>
      </c>
      <c r="E7">
        <v>10</v>
      </c>
      <c r="F7">
        <v>17</v>
      </c>
      <c r="G7">
        <v>13</v>
      </c>
      <c r="H7">
        <v>40</v>
      </c>
    </row>
    <row r="8" spans="1:8" x14ac:dyDescent="0.25">
      <c r="D8" s="75" t="s">
        <v>3823</v>
      </c>
      <c r="E8">
        <v>9</v>
      </c>
      <c r="F8">
        <v>9</v>
      </c>
      <c r="G8">
        <v>6</v>
      </c>
      <c r="H8">
        <v>24</v>
      </c>
    </row>
    <row r="9" spans="1:8" x14ac:dyDescent="0.25">
      <c r="A9" s="84" t="s">
        <v>3876</v>
      </c>
      <c r="B9" s="75" t="s">
        <v>3869</v>
      </c>
      <c r="C9" s="75" t="s">
        <v>3868</v>
      </c>
      <c r="D9" s="75" t="s">
        <v>3821</v>
      </c>
      <c r="E9">
        <v>17</v>
      </c>
      <c r="F9">
        <v>6</v>
      </c>
      <c r="G9">
        <v>20</v>
      </c>
      <c r="H9">
        <v>43</v>
      </c>
    </row>
    <row r="10" spans="1:8" x14ac:dyDescent="0.25">
      <c r="D10" s="75" t="s">
        <v>3822</v>
      </c>
      <c r="E10">
        <v>24</v>
      </c>
      <c r="F10">
        <v>32</v>
      </c>
      <c r="G10">
        <v>19</v>
      </c>
      <c r="H10">
        <v>75</v>
      </c>
    </row>
    <row r="11" spans="1:8" x14ac:dyDescent="0.25">
      <c r="D11" s="75" t="s">
        <v>3823</v>
      </c>
      <c r="E11">
        <v>3</v>
      </c>
      <c r="F11">
        <v>8</v>
      </c>
      <c r="G11">
        <v>6</v>
      </c>
      <c r="H11">
        <v>17</v>
      </c>
    </row>
    <row r="12" spans="1:8" x14ac:dyDescent="0.25">
      <c r="A12" s="75" t="s">
        <v>8</v>
      </c>
      <c r="E12">
        <v>162</v>
      </c>
      <c r="F12">
        <v>162</v>
      </c>
      <c r="G12">
        <v>159</v>
      </c>
      <c r="H12">
        <v>483</v>
      </c>
    </row>
    <row r="13" spans="1:8" x14ac:dyDescent="0.25">
      <c r="A13" s="84" t="s">
        <v>3866</v>
      </c>
      <c r="B13" s="75" t="s">
        <v>3869</v>
      </c>
      <c r="C13" s="75" t="s">
        <v>4139</v>
      </c>
      <c r="D13" s="75" t="s">
        <v>3820</v>
      </c>
      <c r="E13">
        <v>15</v>
      </c>
      <c r="F13">
        <v>18</v>
      </c>
      <c r="G13">
        <v>2</v>
      </c>
      <c r="H13">
        <v>35</v>
      </c>
    </row>
    <row r="14" spans="1:8" x14ac:dyDescent="0.25">
      <c r="D14" s="75" t="s">
        <v>3821</v>
      </c>
      <c r="E14">
        <v>39</v>
      </c>
      <c r="F14">
        <v>36</v>
      </c>
      <c r="G14">
        <v>41</v>
      </c>
      <c r="H14">
        <v>116</v>
      </c>
    </row>
    <row r="15" spans="1:8" x14ac:dyDescent="0.25">
      <c r="D15" s="75" t="s">
        <v>3822</v>
      </c>
      <c r="E15">
        <v>19</v>
      </c>
      <c r="F15">
        <v>11</v>
      </c>
      <c r="G15">
        <v>17</v>
      </c>
      <c r="H15">
        <v>47</v>
      </c>
    </row>
    <row r="16" spans="1:8" x14ac:dyDescent="0.25">
      <c r="D16" s="75" t="s">
        <v>3823</v>
      </c>
      <c r="F16">
        <v>5</v>
      </c>
      <c r="G16">
        <v>12</v>
      </c>
      <c r="H16">
        <v>17</v>
      </c>
    </row>
    <row r="17" spans="1:8" x14ac:dyDescent="0.25">
      <c r="A17" s="84" t="s">
        <v>3876</v>
      </c>
      <c r="B17" s="75" t="s">
        <v>3869</v>
      </c>
      <c r="C17" s="75" t="s">
        <v>4266</v>
      </c>
      <c r="D17" s="75" t="s">
        <v>3820</v>
      </c>
      <c r="F17">
        <v>12</v>
      </c>
      <c r="H17">
        <v>12</v>
      </c>
    </row>
    <row r="18" spans="1:8" x14ac:dyDescent="0.25">
      <c r="D18" s="75" t="s">
        <v>3821</v>
      </c>
      <c r="E18">
        <v>60</v>
      </c>
      <c r="F18">
        <v>54</v>
      </c>
      <c r="G18">
        <v>51</v>
      </c>
      <c r="H18">
        <v>165</v>
      </c>
    </row>
    <row r="19" spans="1:8" x14ac:dyDescent="0.25">
      <c r="D19" s="75" t="s">
        <v>3822</v>
      </c>
      <c r="E19">
        <v>24</v>
      </c>
      <c r="F19">
        <v>23</v>
      </c>
      <c r="G19">
        <v>21</v>
      </c>
      <c r="H19">
        <v>68</v>
      </c>
    </row>
    <row r="20" spans="1:8" x14ac:dyDescent="0.25">
      <c r="D20" s="75" t="s">
        <v>3823</v>
      </c>
      <c r="E20">
        <v>5</v>
      </c>
      <c r="F20">
        <v>3</v>
      </c>
      <c r="G20">
        <v>15</v>
      </c>
      <c r="H20">
        <v>23</v>
      </c>
    </row>
    <row r="21" spans="1:8" x14ac:dyDescent="0.25">
      <c r="A21" s="75" t="s">
        <v>370</v>
      </c>
      <c r="E21">
        <v>80</v>
      </c>
      <c r="F21">
        <v>82</v>
      </c>
      <c r="G21">
        <v>79</v>
      </c>
      <c r="H21">
        <v>241</v>
      </c>
    </row>
    <row r="22" spans="1:8" x14ac:dyDescent="0.25">
      <c r="A22" s="84" t="s">
        <v>3866</v>
      </c>
      <c r="B22" s="75" t="s">
        <v>4140</v>
      </c>
      <c r="C22" s="75" t="s">
        <v>4138</v>
      </c>
      <c r="D22" s="75" t="s">
        <v>3820</v>
      </c>
      <c r="E22">
        <v>2</v>
      </c>
      <c r="G22">
        <v>3</v>
      </c>
      <c r="H22">
        <v>5</v>
      </c>
    </row>
    <row r="23" spans="1:8" x14ac:dyDescent="0.25">
      <c r="D23" s="75" t="s">
        <v>3821</v>
      </c>
      <c r="E23">
        <v>12</v>
      </c>
      <c r="F23">
        <v>14</v>
      </c>
      <c r="G23">
        <v>13</v>
      </c>
      <c r="H23">
        <v>39</v>
      </c>
    </row>
    <row r="24" spans="1:8" x14ac:dyDescent="0.25">
      <c r="D24" s="75" t="s">
        <v>3822</v>
      </c>
      <c r="E24">
        <v>17</v>
      </c>
      <c r="F24">
        <v>19</v>
      </c>
      <c r="G24">
        <v>14</v>
      </c>
      <c r="H24">
        <v>50</v>
      </c>
    </row>
    <row r="25" spans="1:8" x14ac:dyDescent="0.25">
      <c r="D25" s="75" t="s">
        <v>3823</v>
      </c>
      <c r="E25">
        <v>4</v>
      </c>
      <c r="F25">
        <v>3</v>
      </c>
      <c r="G25">
        <v>6</v>
      </c>
      <c r="H25">
        <v>13</v>
      </c>
    </row>
    <row r="26" spans="1:8" x14ac:dyDescent="0.25">
      <c r="A26" s="84" t="s">
        <v>3876</v>
      </c>
      <c r="B26" s="75" t="s">
        <v>4144</v>
      </c>
      <c r="C26" s="75" t="s">
        <v>4145</v>
      </c>
      <c r="D26" s="75" t="s">
        <v>3820</v>
      </c>
      <c r="G26">
        <v>1</v>
      </c>
      <c r="H26">
        <v>1</v>
      </c>
    </row>
    <row r="27" spans="1:8" x14ac:dyDescent="0.25">
      <c r="D27" s="75" t="s">
        <v>3821</v>
      </c>
      <c r="E27">
        <v>15</v>
      </c>
      <c r="F27">
        <v>15</v>
      </c>
      <c r="G27">
        <v>20</v>
      </c>
      <c r="H27">
        <v>50</v>
      </c>
    </row>
    <row r="28" spans="1:8" x14ac:dyDescent="0.25">
      <c r="D28" s="75" t="s">
        <v>3822</v>
      </c>
      <c r="E28">
        <v>24</v>
      </c>
      <c r="F28">
        <v>24</v>
      </c>
      <c r="G28">
        <v>22</v>
      </c>
      <c r="H28">
        <v>70</v>
      </c>
    </row>
    <row r="29" spans="1:8" x14ac:dyDescent="0.25">
      <c r="D29" s="75" t="s">
        <v>3823</v>
      </c>
      <c r="E29">
        <v>6</v>
      </c>
      <c r="F29">
        <v>7</v>
      </c>
      <c r="H29">
        <v>13</v>
      </c>
    </row>
    <row r="30" spans="1:8" x14ac:dyDescent="0.25">
      <c r="A30" s="75" t="s">
        <v>181</v>
      </c>
      <c r="E30">
        <v>117</v>
      </c>
      <c r="F30">
        <v>117</v>
      </c>
      <c r="G30">
        <v>114</v>
      </c>
      <c r="H30">
        <v>348</v>
      </c>
    </row>
    <row r="31" spans="1:8" x14ac:dyDescent="0.25">
      <c r="A31" s="98" t="s">
        <v>3866</v>
      </c>
      <c r="B31" s="75" t="s">
        <v>3869</v>
      </c>
      <c r="C31" s="75" t="s">
        <v>3868</v>
      </c>
      <c r="D31" s="75" t="s">
        <v>3820</v>
      </c>
      <c r="E31">
        <v>5</v>
      </c>
      <c r="G31">
        <v>5</v>
      </c>
      <c r="H31">
        <v>10</v>
      </c>
    </row>
    <row r="32" spans="1:8" x14ac:dyDescent="0.25">
      <c r="A32" s="97"/>
      <c r="D32" s="75" t="s">
        <v>3821</v>
      </c>
      <c r="E32">
        <v>29</v>
      </c>
      <c r="F32">
        <v>32</v>
      </c>
      <c r="G32">
        <v>25</v>
      </c>
      <c r="H32">
        <v>86</v>
      </c>
    </row>
    <row r="33" spans="1:8" x14ac:dyDescent="0.25">
      <c r="A33" s="97"/>
      <c r="D33" s="75" t="s">
        <v>3822</v>
      </c>
      <c r="E33">
        <v>31</v>
      </c>
      <c r="F33">
        <v>21</v>
      </c>
      <c r="G33">
        <v>31</v>
      </c>
      <c r="H33">
        <v>83</v>
      </c>
    </row>
    <row r="34" spans="1:8" x14ac:dyDescent="0.25">
      <c r="A34" s="97"/>
      <c r="D34" s="75" t="s">
        <v>3823</v>
      </c>
      <c r="E34">
        <v>7</v>
      </c>
      <c r="F34">
        <v>18</v>
      </c>
      <c r="G34">
        <v>11</v>
      </c>
      <c r="H34">
        <v>36</v>
      </c>
    </row>
    <row r="35" spans="1:8" x14ac:dyDescent="0.25">
      <c r="A35" s="98" t="s">
        <v>3876</v>
      </c>
      <c r="B35" s="75" t="s">
        <v>3869</v>
      </c>
      <c r="C35" s="75" t="s">
        <v>3868</v>
      </c>
      <c r="D35" s="75" t="s">
        <v>3821</v>
      </c>
      <c r="E35">
        <v>19</v>
      </c>
      <c r="F35">
        <v>7</v>
      </c>
      <c r="G35">
        <v>18</v>
      </c>
      <c r="H35">
        <v>44</v>
      </c>
    </row>
    <row r="36" spans="1:8" x14ac:dyDescent="0.25">
      <c r="A36" s="97"/>
      <c r="D36" s="75" t="s">
        <v>3822</v>
      </c>
      <c r="E36">
        <v>24</v>
      </c>
      <c r="F36">
        <v>31</v>
      </c>
      <c r="G36">
        <v>22</v>
      </c>
      <c r="H36">
        <v>77</v>
      </c>
    </row>
    <row r="37" spans="1:8" x14ac:dyDescent="0.25">
      <c r="A37" s="97"/>
      <c r="D37" s="75" t="s">
        <v>3823</v>
      </c>
      <c r="E37">
        <v>2</v>
      </c>
      <c r="F37">
        <v>8</v>
      </c>
      <c r="G37">
        <v>2</v>
      </c>
      <c r="H37">
        <v>12</v>
      </c>
    </row>
    <row r="38" spans="1:8" x14ac:dyDescent="0.25">
      <c r="A38" s="75" t="s">
        <v>42</v>
      </c>
      <c r="E38">
        <v>438</v>
      </c>
      <c r="F38">
        <v>444</v>
      </c>
      <c r="G38">
        <v>433</v>
      </c>
      <c r="H38">
        <v>1315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0DE1-712E-40E6-8966-688FFBB3A8EB}">
  <dimension ref="B2:AR114"/>
  <sheetViews>
    <sheetView topLeftCell="A7" zoomScale="65" zoomScaleNormal="65" workbookViewId="0">
      <selection activeCell="AS68" sqref="AS68"/>
    </sheetView>
  </sheetViews>
  <sheetFormatPr defaultRowHeight="15" x14ac:dyDescent="0.25"/>
  <cols>
    <col min="1" max="1" width="3" customWidth="1"/>
  </cols>
  <sheetData>
    <row r="2" spans="2:44" ht="21" x14ac:dyDescent="0.35">
      <c r="B2" s="120" t="s">
        <v>4572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X2" s="121" t="s">
        <v>4573</v>
      </c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N2" s="121"/>
      <c r="AO2" s="121"/>
      <c r="AP2" s="121"/>
      <c r="AQ2" s="121"/>
      <c r="AR2" s="121"/>
    </row>
    <row r="40" spans="2:44" ht="21" x14ac:dyDescent="0.35">
      <c r="B40" s="120" t="s">
        <v>4569</v>
      </c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X40" s="121" t="s">
        <v>4574</v>
      </c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</row>
    <row r="77" spans="2:44" ht="21" x14ac:dyDescent="0.35">
      <c r="B77" s="120" t="s">
        <v>4575</v>
      </c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X77" s="121" t="s">
        <v>4576</v>
      </c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</row>
    <row r="114" spans="2:44" ht="21" x14ac:dyDescent="0.35">
      <c r="B114" s="120" t="s">
        <v>4570</v>
      </c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X114" s="121" t="s">
        <v>4571</v>
      </c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</row>
  </sheetData>
  <mergeCells count="8">
    <mergeCell ref="B77:V77"/>
    <mergeCell ref="X77:AR77"/>
    <mergeCell ref="B2:V2"/>
    <mergeCell ref="B114:V114"/>
    <mergeCell ref="B40:V40"/>
    <mergeCell ref="X114:AR114"/>
    <mergeCell ref="X2:AR2"/>
    <mergeCell ref="X40:AR4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B8CA-61AD-44ED-B314-33C103C7EADC}">
  <dimension ref="A1"/>
  <sheetViews>
    <sheetView workbookViewId="0">
      <selection activeCell="U18" sqref="U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E14AE-2852-4E15-B940-78A32B0D4AFB}">
  <dimension ref="A2:M22"/>
  <sheetViews>
    <sheetView workbookViewId="0">
      <selection activeCell="A3" sqref="A3:A10"/>
    </sheetView>
  </sheetViews>
  <sheetFormatPr defaultRowHeight="15" x14ac:dyDescent="0.25"/>
  <cols>
    <col min="1" max="1" width="17.28515625" bestFit="1" customWidth="1"/>
    <col min="2" max="2" width="18.28515625" customWidth="1"/>
    <col min="4" max="4" width="16.140625" customWidth="1"/>
    <col min="5" max="6" width="10.7109375" customWidth="1"/>
    <col min="7" max="7" width="15.140625" customWidth="1"/>
    <col min="8" max="8" width="10.7109375" customWidth="1"/>
    <col min="9" max="9" width="35.28515625" customWidth="1"/>
    <col min="13" max="13" width="18.28515625" bestFit="1" customWidth="1"/>
  </cols>
  <sheetData>
    <row r="2" spans="1:13" ht="30" x14ac:dyDescent="0.25">
      <c r="A2" s="85" t="s">
        <v>3819</v>
      </c>
      <c r="B2" s="85" t="s">
        <v>74</v>
      </c>
      <c r="C2" s="85" t="s">
        <v>376</v>
      </c>
      <c r="D2" s="85" t="s">
        <v>13</v>
      </c>
      <c r="E2" s="85" t="s">
        <v>174</v>
      </c>
      <c r="F2" s="85" t="s">
        <v>175</v>
      </c>
      <c r="G2" s="85" t="s">
        <v>83</v>
      </c>
      <c r="H2" s="85" t="s">
        <v>3852</v>
      </c>
      <c r="I2" s="85" t="s">
        <v>3853</v>
      </c>
      <c r="J2" s="85" t="s">
        <v>358</v>
      </c>
      <c r="K2" s="85" t="s">
        <v>359</v>
      </c>
      <c r="L2" s="85" t="s">
        <v>374</v>
      </c>
      <c r="M2" s="85" t="s">
        <v>78</v>
      </c>
    </row>
    <row r="3" spans="1:13" x14ac:dyDescent="0.25">
      <c r="A3" t="s">
        <v>3817</v>
      </c>
      <c r="B3" t="s">
        <v>181</v>
      </c>
      <c r="C3" t="s">
        <v>72</v>
      </c>
      <c r="D3" t="s">
        <v>3818</v>
      </c>
      <c r="E3" t="s">
        <v>85</v>
      </c>
      <c r="F3" t="s">
        <v>176</v>
      </c>
      <c r="G3" t="s">
        <v>352</v>
      </c>
      <c r="H3" t="s">
        <v>227</v>
      </c>
      <c r="I3" t="s">
        <v>3854</v>
      </c>
      <c r="J3">
        <v>72</v>
      </c>
      <c r="K3">
        <v>71</v>
      </c>
      <c r="L3">
        <v>72</v>
      </c>
      <c r="M3">
        <f t="shared" ref="M3:M10" si="0">SUM(J3:L3)</f>
        <v>215</v>
      </c>
    </row>
    <row r="4" spans="1:13" x14ac:dyDescent="0.25">
      <c r="A4" t="s">
        <v>3817</v>
      </c>
      <c r="B4" t="s">
        <v>181</v>
      </c>
      <c r="C4" t="s">
        <v>72</v>
      </c>
      <c r="D4" t="s">
        <v>353</v>
      </c>
      <c r="E4" t="s">
        <v>85</v>
      </c>
      <c r="F4" t="s">
        <v>176</v>
      </c>
      <c r="G4" t="s">
        <v>352</v>
      </c>
      <c r="H4" t="s">
        <v>227</v>
      </c>
      <c r="I4" t="s">
        <v>3858</v>
      </c>
      <c r="J4">
        <v>45</v>
      </c>
      <c r="K4">
        <v>46</v>
      </c>
      <c r="L4">
        <v>43</v>
      </c>
      <c r="M4">
        <f t="shared" si="0"/>
        <v>134</v>
      </c>
    </row>
    <row r="5" spans="1:13" x14ac:dyDescent="0.25">
      <c r="A5" t="s">
        <v>3817</v>
      </c>
      <c r="B5" t="s">
        <v>12</v>
      </c>
      <c r="C5" t="s">
        <v>73</v>
      </c>
      <c r="D5" t="s">
        <v>3818</v>
      </c>
      <c r="E5" t="s">
        <v>85</v>
      </c>
      <c r="F5" t="s">
        <v>176</v>
      </c>
      <c r="G5" t="s">
        <v>352</v>
      </c>
      <c r="H5" t="s">
        <v>227</v>
      </c>
      <c r="I5" t="s">
        <v>3854</v>
      </c>
      <c r="J5">
        <v>35</v>
      </c>
      <c r="K5">
        <v>37</v>
      </c>
      <c r="L5">
        <v>36</v>
      </c>
      <c r="M5">
        <f t="shared" si="0"/>
        <v>108</v>
      </c>
    </row>
    <row r="6" spans="1:13" x14ac:dyDescent="0.25">
      <c r="A6" t="s">
        <v>3817</v>
      </c>
      <c r="B6" t="s">
        <v>12</v>
      </c>
      <c r="C6" t="s">
        <v>73</v>
      </c>
      <c r="D6" t="s">
        <v>353</v>
      </c>
      <c r="E6" t="s">
        <v>85</v>
      </c>
      <c r="F6" t="s">
        <v>176</v>
      </c>
      <c r="G6" t="s">
        <v>352</v>
      </c>
      <c r="H6" t="s">
        <v>227</v>
      </c>
      <c r="I6" t="s">
        <v>3858</v>
      </c>
      <c r="J6">
        <v>44</v>
      </c>
      <c r="K6">
        <v>46</v>
      </c>
      <c r="L6">
        <v>45</v>
      </c>
      <c r="M6">
        <f t="shared" si="0"/>
        <v>135</v>
      </c>
    </row>
    <row r="7" spans="1:13" x14ac:dyDescent="0.25">
      <c r="A7" t="s">
        <v>3817</v>
      </c>
      <c r="B7" t="s">
        <v>8</v>
      </c>
      <c r="C7" t="s">
        <v>101</v>
      </c>
      <c r="D7" t="s">
        <v>3818</v>
      </c>
      <c r="E7" t="s">
        <v>85</v>
      </c>
      <c r="F7" t="s">
        <v>176</v>
      </c>
      <c r="G7" t="s">
        <v>352</v>
      </c>
      <c r="H7" t="s">
        <v>357</v>
      </c>
      <c r="I7" t="s">
        <v>3854</v>
      </c>
      <c r="J7">
        <v>73</v>
      </c>
      <c r="K7">
        <v>70</v>
      </c>
      <c r="L7">
        <v>72</v>
      </c>
      <c r="M7">
        <f t="shared" si="0"/>
        <v>215</v>
      </c>
    </row>
    <row r="8" spans="1:13" x14ac:dyDescent="0.25">
      <c r="A8" t="s">
        <v>3817</v>
      </c>
      <c r="B8" t="s">
        <v>8</v>
      </c>
      <c r="C8" t="s">
        <v>101</v>
      </c>
      <c r="D8" t="s">
        <v>353</v>
      </c>
      <c r="E8" t="s">
        <v>85</v>
      </c>
      <c r="F8" t="s">
        <v>176</v>
      </c>
      <c r="G8" t="s">
        <v>352</v>
      </c>
      <c r="H8" t="s">
        <v>357</v>
      </c>
      <c r="I8" t="s">
        <v>3858</v>
      </c>
      <c r="J8">
        <v>67</v>
      </c>
      <c r="K8">
        <v>69</v>
      </c>
      <c r="L8">
        <v>65</v>
      </c>
      <c r="M8">
        <f t="shared" si="0"/>
        <v>201</v>
      </c>
    </row>
    <row r="9" spans="1:13" x14ac:dyDescent="0.25">
      <c r="A9" t="s">
        <v>3817</v>
      </c>
      <c r="B9" t="s">
        <v>370</v>
      </c>
      <c r="C9" t="s">
        <v>88</v>
      </c>
      <c r="D9" t="s">
        <v>3818</v>
      </c>
      <c r="E9" t="s">
        <v>85</v>
      </c>
      <c r="F9" t="s">
        <v>176</v>
      </c>
      <c r="G9" t="s">
        <v>3855</v>
      </c>
      <c r="H9" t="s">
        <v>180</v>
      </c>
      <c r="I9" t="s">
        <v>3854</v>
      </c>
      <c r="J9">
        <v>35</v>
      </c>
      <c r="K9">
        <v>36</v>
      </c>
      <c r="L9">
        <v>36</v>
      </c>
      <c r="M9">
        <f t="shared" si="0"/>
        <v>107</v>
      </c>
    </row>
    <row r="10" spans="1:13" x14ac:dyDescent="0.25">
      <c r="A10" t="s">
        <v>3817</v>
      </c>
      <c r="B10" t="s">
        <v>370</v>
      </c>
      <c r="C10" t="s">
        <v>88</v>
      </c>
      <c r="D10" t="s">
        <v>353</v>
      </c>
      <c r="E10" t="s">
        <v>85</v>
      </c>
      <c r="F10" t="s">
        <v>176</v>
      </c>
      <c r="G10" t="s">
        <v>3856</v>
      </c>
      <c r="H10" t="s">
        <v>3857</v>
      </c>
      <c r="I10" t="s">
        <v>3858</v>
      </c>
      <c r="J10">
        <v>45</v>
      </c>
      <c r="K10">
        <v>46</v>
      </c>
      <c r="L10">
        <v>43</v>
      </c>
      <c r="M10">
        <f t="shared" si="0"/>
        <v>134</v>
      </c>
    </row>
    <row r="14" spans="1:13" ht="30" x14ac:dyDescent="0.25">
      <c r="A14" s="85" t="s">
        <v>74</v>
      </c>
      <c r="B14" s="85" t="s">
        <v>74</v>
      </c>
      <c r="C14" s="85" t="s">
        <v>376</v>
      </c>
      <c r="D14" s="85" t="s">
        <v>13</v>
      </c>
      <c r="E14" s="85" t="s">
        <v>174</v>
      </c>
      <c r="F14" s="85" t="s">
        <v>175</v>
      </c>
      <c r="G14" s="85" t="s">
        <v>83</v>
      </c>
      <c r="H14" s="85" t="s">
        <v>3852</v>
      </c>
      <c r="I14" s="85" t="s">
        <v>3853</v>
      </c>
      <c r="J14" s="85" t="s">
        <v>358</v>
      </c>
      <c r="K14" s="85" t="s">
        <v>359</v>
      </c>
      <c r="L14" s="85" t="s">
        <v>374</v>
      </c>
      <c r="M14" s="85" t="s">
        <v>78</v>
      </c>
    </row>
    <row r="15" spans="1:13" x14ac:dyDescent="0.25">
      <c r="A15" t="s">
        <v>3816</v>
      </c>
      <c r="B15" t="s">
        <v>87</v>
      </c>
      <c r="C15" t="s">
        <v>86</v>
      </c>
      <c r="D15" t="s">
        <v>3818</v>
      </c>
      <c r="E15" t="s">
        <v>85</v>
      </c>
      <c r="F15" t="s">
        <v>176</v>
      </c>
      <c r="G15" t="s">
        <v>3859</v>
      </c>
      <c r="H15" t="s">
        <v>180</v>
      </c>
      <c r="I15" t="s">
        <v>3854</v>
      </c>
      <c r="M15">
        <f t="shared" ref="M15:M22" si="1">SUM(J15:L15)</f>
        <v>0</v>
      </c>
    </row>
    <row r="16" spans="1:13" x14ac:dyDescent="0.25">
      <c r="A16" t="s">
        <v>3816</v>
      </c>
      <c r="B16" t="s">
        <v>87</v>
      </c>
      <c r="C16" t="s">
        <v>86</v>
      </c>
      <c r="D16" t="s">
        <v>353</v>
      </c>
      <c r="E16" t="s">
        <v>85</v>
      </c>
      <c r="F16" t="s">
        <v>176</v>
      </c>
      <c r="G16" t="s">
        <v>3859</v>
      </c>
      <c r="H16" t="s">
        <v>180</v>
      </c>
      <c r="I16" t="s">
        <v>3858</v>
      </c>
      <c r="M16">
        <f t="shared" si="1"/>
        <v>0</v>
      </c>
    </row>
    <row r="17" spans="1:13" x14ac:dyDescent="0.25">
      <c r="A17" t="s">
        <v>3816</v>
      </c>
      <c r="B17" t="s">
        <v>183</v>
      </c>
      <c r="C17" t="s">
        <v>270</v>
      </c>
      <c r="D17" t="s">
        <v>3818</v>
      </c>
      <c r="E17" t="s">
        <v>85</v>
      </c>
      <c r="F17" t="s">
        <v>176</v>
      </c>
      <c r="G17" t="s">
        <v>266</v>
      </c>
      <c r="H17" t="s">
        <v>268</v>
      </c>
      <c r="I17" t="s">
        <v>3854</v>
      </c>
      <c r="M17">
        <f t="shared" si="1"/>
        <v>0</v>
      </c>
    </row>
    <row r="18" spans="1:13" x14ac:dyDescent="0.25">
      <c r="A18" t="s">
        <v>3816</v>
      </c>
      <c r="B18" t="s">
        <v>183</v>
      </c>
      <c r="C18" t="s">
        <v>270</v>
      </c>
      <c r="D18" t="s">
        <v>353</v>
      </c>
      <c r="E18" t="s">
        <v>85</v>
      </c>
      <c r="F18" t="s">
        <v>176</v>
      </c>
      <c r="G18" t="s">
        <v>266</v>
      </c>
      <c r="H18" t="s">
        <v>268</v>
      </c>
      <c r="I18" t="s">
        <v>3858</v>
      </c>
      <c r="M18">
        <f t="shared" si="1"/>
        <v>0</v>
      </c>
    </row>
    <row r="19" spans="1:13" x14ac:dyDescent="0.25">
      <c r="A19" t="s">
        <v>3816</v>
      </c>
      <c r="B19" t="s">
        <v>389</v>
      </c>
      <c r="C19" t="s">
        <v>348</v>
      </c>
      <c r="D19" t="s">
        <v>3818</v>
      </c>
      <c r="E19" t="s">
        <v>85</v>
      </c>
      <c r="F19" t="s">
        <v>176</v>
      </c>
      <c r="G19" t="s">
        <v>352</v>
      </c>
      <c r="H19" t="s">
        <v>227</v>
      </c>
      <c r="I19" t="s">
        <v>3854</v>
      </c>
      <c r="M19">
        <f t="shared" si="1"/>
        <v>0</v>
      </c>
    </row>
    <row r="20" spans="1:13" x14ac:dyDescent="0.25">
      <c r="A20" t="s">
        <v>3816</v>
      </c>
      <c r="B20" t="s">
        <v>389</v>
      </c>
      <c r="C20" t="s">
        <v>348</v>
      </c>
      <c r="D20" t="s">
        <v>353</v>
      </c>
      <c r="E20" t="s">
        <v>85</v>
      </c>
      <c r="F20" t="s">
        <v>176</v>
      </c>
      <c r="G20" t="s">
        <v>352</v>
      </c>
      <c r="H20" t="s">
        <v>227</v>
      </c>
      <c r="I20" t="s">
        <v>3858</v>
      </c>
      <c r="M20">
        <f t="shared" si="1"/>
        <v>0</v>
      </c>
    </row>
    <row r="21" spans="1:13" x14ac:dyDescent="0.25">
      <c r="A21" t="s">
        <v>3816</v>
      </c>
      <c r="B21" t="s">
        <v>184</v>
      </c>
      <c r="C21" t="s">
        <v>355</v>
      </c>
      <c r="D21" t="s">
        <v>3818</v>
      </c>
      <c r="E21" t="s">
        <v>85</v>
      </c>
      <c r="F21" t="s">
        <v>176</v>
      </c>
      <c r="G21" t="s">
        <v>352</v>
      </c>
      <c r="H21" t="s">
        <v>227</v>
      </c>
      <c r="I21" t="s">
        <v>3854</v>
      </c>
      <c r="M21">
        <f t="shared" si="1"/>
        <v>0</v>
      </c>
    </row>
    <row r="22" spans="1:13" x14ac:dyDescent="0.25">
      <c r="A22" t="s">
        <v>3816</v>
      </c>
      <c r="B22" t="s">
        <v>184</v>
      </c>
      <c r="C22" t="s">
        <v>355</v>
      </c>
      <c r="D22" t="s">
        <v>353</v>
      </c>
      <c r="E22" t="s">
        <v>85</v>
      </c>
      <c r="F22" t="s">
        <v>176</v>
      </c>
      <c r="G22" t="s">
        <v>352</v>
      </c>
      <c r="H22" t="s">
        <v>227</v>
      </c>
      <c r="I22" t="s">
        <v>3858</v>
      </c>
      <c r="M22">
        <f t="shared" si="1"/>
        <v>0</v>
      </c>
    </row>
  </sheetData>
  <autoFilter ref="A14:M22" xr:uid="{3B5E14AE-2852-4E15-B940-78A32B0D4AF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6068A-7E20-4CE8-A0A4-DFF06869AEAD}">
  <dimension ref="A1:W36"/>
  <sheetViews>
    <sheetView workbookViewId="0">
      <selection activeCell="K22" sqref="K22:L22"/>
    </sheetView>
  </sheetViews>
  <sheetFormatPr defaultRowHeight="12.75" x14ac:dyDescent="0.25"/>
  <cols>
    <col min="1" max="1" width="30.5703125" style="30" customWidth="1"/>
    <col min="2" max="2" width="20.42578125" style="30" customWidth="1"/>
    <col min="3" max="3" width="12.7109375" style="30" customWidth="1"/>
    <col min="4" max="4" width="17.7109375" style="30" customWidth="1"/>
    <col min="5" max="5" width="12.7109375" style="30" customWidth="1"/>
    <col min="6" max="6" width="11" style="30" bestFit="1" customWidth="1"/>
    <col min="7" max="7" width="11.7109375" style="30" bestFit="1" customWidth="1"/>
    <col min="8" max="9" width="12.7109375" style="30" customWidth="1"/>
    <col min="10" max="10" width="9.7109375" style="30" customWidth="1"/>
    <col min="11" max="12" width="12.7109375" style="30" customWidth="1"/>
    <col min="13" max="13" width="29.42578125" style="30" bestFit="1" customWidth="1"/>
    <col min="14" max="14" width="9.7109375" style="30" customWidth="1"/>
    <col min="15" max="17" width="12.7109375" style="30" customWidth="1"/>
    <col min="18" max="18" width="9.7109375" style="30" customWidth="1"/>
    <col min="19" max="21" width="12.7109375" style="30" customWidth="1"/>
    <col min="22" max="22" width="9.7109375" style="30" customWidth="1"/>
    <col min="23" max="23" width="16.42578125" style="30" customWidth="1"/>
    <col min="24" max="16384" width="9.140625" style="30"/>
  </cols>
  <sheetData>
    <row r="1" spans="1:23" ht="13.5" thickBot="1" x14ac:dyDescent="0.3"/>
    <row r="2" spans="1:23" ht="12.75" customHeight="1" x14ac:dyDescent="0.25">
      <c r="A2" s="36" t="s">
        <v>74</v>
      </c>
      <c r="B2" s="67"/>
      <c r="C2" s="124" t="s">
        <v>87</v>
      </c>
      <c r="D2" s="124"/>
      <c r="E2" s="124"/>
      <c r="F2" s="122" t="s">
        <v>77</v>
      </c>
      <c r="G2" s="124" t="s">
        <v>12</v>
      </c>
      <c r="H2" s="124"/>
      <c r="I2" s="124"/>
      <c r="J2" s="122" t="s">
        <v>77</v>
      </c>
      <c r="K2" s="128" t="s">
        <v>7</v>
      </c>
      <c r="L2" s="129"/>
      <c r="M2" s="129"/>
      <c r="N2" s="122" t="s">
        <v>77</v>
      </c>
      <c r="O2" s="130" t="s">
        <v>8</v>
      </c>
      <c r="P2" s="130"/>
      <c r="Q2" s="130"/>
      <c r="R2" s="122" t="s">
        <v>77</v>
      </c>
      <c r="S2" s="125" t="s">
        <v>9</v>
      </c>
      <c r="T2" s="125"/>
      <c r="U2" s="125"/>
      <c r="V2" s="122" t="s">
        <v>77</v>
      </c>
      <c r="W2" s="126" t="s">
        <v>78</v>
      </c>
    </row>
    <row r="3" spans="1:23" x14ac:dyDescent="0.25">
      <c r="A3" s="37" t="s">
        <v>76</v>
      </c>
      <c r="B3" s="68"/>
      <c r="C3" s="31" t="s">
        <v>53</v>
      </c>
      <c r="D3" s="32" t="s">
        <v>55</v>
      </c>
      <c r="E3" s="32" t="s">
        <v>54</v>
      </c>
      <c r="F3" s="123"/>
      <c r="G3" s="31" t="s">
        <v>53</v>
      </c>
      <c r="H3" s="32" t="s">
        <v>55</v>
      </c>
      <c r="I3" s="32" t="s">
        <v>54</v>
      </c>
      <c r="J3" s="123"/>
      <c r="K3" s="31" t="s">
        <v>53</v>
      </c>
      <c r="L3" s="32" t="s">
        <v>55</v>
      </c>
      <c r="M3" s="32" t="s">
        <v>54</v>
      </c>
      <c r="N3" s="123"/>
      <c r="O3" s="31" t="s">
        <v>53</v>
      </c>
      <c r="P3" s="32" t="s">
        <v>55</v>
      </c>
      <c r="Q3" s="32" t="s">
        <v>54</v>
      </c>
      <c r="R3" s="123"/>
      <c r="S3" s="31" t="s">
        <v>53</v>
      </c>
      <c r="T3" s="32" t="s">
        <v>55</v>
      </c>
      <c r="U3" s="32" t="s">
        <v>54</v>
      </c>
      <c r="V3" s="123"/>
      <c r="W3" s="127"/>
    </row>
    <row r="4" spans="1:23" x14ac:dyDescent="0.25">
      <c r="A4" s="39" t="s">
        <v>79</v>
      </c>
      <c r="B4" s="39"/>
      <c r="C4" s="33">
        <v>23</v>
      </c>
      <c r="D4" s="33">
        <v>40</v>
      </c>
      <c r="E4" s="33">
        <v>27</v>
      </c>
      <c r="F4" s="35">
        <f>SUM(C4:E4)</f>
        <v>90</v>
      </c>
      <c r="G4" s="33">
        <v>23</v>
      </c>
      <c r="H4" s="33">
        <v>40</v>
      </c>
      <c r="I4" s="33">
        <v>27</v>
      </c>
      <c r="J4" s="35">
        <f>SUM(G4:I4)</f>
        <v>90</v>
      </c>
      <c r="K4" s="33">
        <v>23</v>
      </c>
      <c r="L4" s="33">
        <v>44</v>
      </c>
      <c r="M4" s="33">
        <v>23</v>
      </c>
      <c r="N4" s="35">
        <f>SUM(K4:M4)</f>
        <v>90</v>
      </c>
      <c r="O4" s="33">
        <v>278</v>
      </c>
      <c r="P4" s="33">
        <v>152</v>
      </c>
      <c r="Q4" s="33">
        <v>98</v>
      </c>
      <c r="R4" s="35">
        <f>SUM(O4:Q4)</f>
        <v>528</v>
      </c>
      <c r="S4" s="33">
        <v>14</v>
      </c>
      <c r="T4" s="33">
        <v>22</v>
      </c>
      <c r="U4" s="33">
        <v>10</v>
      </c>
      <c r="V4" s="35">
        <f>SUM(S4:U4)</f>
        <v>46</v>
      </c>
      <c r="W4" s="34">
        <f>F4+J4+N4+R4+V4</f>
        <v>844</v>
      </c>
    </row>
    <row r="5" spans="1:23" x14ac:dyDescent="0.25">
      <c r="A5" s="39"/>
      <c r="B5" s="39"/>
      <c r="C5" s="33"/>
      <c r="D5" s="33"/>
      <c r="E5" s="33"/>
      <c r="F5" s="35"/>
      <c r="G5" s="33"/>
      <c r="H5" s="33"/>
      <c r="I5" s="33"/>
      <c r="J5" s="35"/>
      <c r="K5" s="33"/>
      <c r="L5" s="33"/>
      <c r="M5" s="33"/>
      <c r="N5" s="35"/>
      <c r="O5" s="31"/>
      <c r="P5" s="32"/>
      <c r="Q5" s="32"/>
      <c r="R5" s="35"/>
      <c r="S5" s="31"/>
      <c r="T5" s="32"/>
      <c r="U5" s="32"/>
      <c r="V5" s="35"/>
      <c r="W5" s="40"/>
    </row>
    <row r="6" spans="1:23" x14ac:dyDescent="0.25">
      <c r="A6" s="38" t="s">
        <v>70</v>
      </c>
      <c r="B6" s="38"/>
      <c r="C6" s="33"/>
      <c r="D6" s="33"/>
      <c r="E6" s="33"/>
      <c r="F6" s="35">
        <f>SUM(C6:E6)</f>
        <v>0</v>
      </c>
      <c r="G6" s="33">
        <v>59</v>
      </c>
      <c r="H6" s="33">
        <v>77</v>
      </c>
      <c r="I6" s="33">
        <v>36</v>
      </c>
      <c r="J6" s="35">
        <f>SUM(G6:I6)</f>
        <v>172</v>
      </c>
      <c r="K6" s="33"/>
      <c r="L6" s="33"/>
      <c r="M6" s="33"/>
      <c r="N6" s="35">
        <f>SUM(K6:M6)</f>
        <v>0</v>
      </c>
      <c r="O6" s="33">
        <v>329</v>
      </c>
      <c r="P6" s="33">
        <f>509-O6</f>
        <v>180</v>
      </c>
      <c r="Q6" s="33">
        <f>616-O6-P6</f>
        <v>107</v>
      </c>
      <c r="R6" s="35">
        <f>SUM(O6:Q6)</f>
        <v>616</v>
      </c>
      <c r="S6" s="33">
        <v>14</v>
      </c>
      <c r="T6" s="33">
        <v>22</v>
      </c>
      <c r="U6" s="33">
        <v>10</v>
      </c>
      <c r="V6" s="35">
        <f>SUM(S6:U6)</f>
        <v>46</v>
      </c>
      <c r="W6" s="34">
        <f>J6+N6+R6+V6</f>
        <v>834</v>
      </c>
    </row>
    <row r="7" spans="1:23" x14ac:dyDescent="0.25">
      <c r="A7" s="38" t="s">
        <v>75</v>
      </c>
      <c r="B7" s="38"/>
      <c r="C7" s="33"/>
      <c r="D7" s="33"/>
      <c r="E7" s="33"/>
      <c r="F7" s="35">
        <f>SUM(C7:E7)</f>
        <v>0</v>
      </c>
      <c r="G7" s="33">
        <v>308</v>
      </c>
      <c r="H7" s="33">
        <f>808-G7</f>
        <v>500</v>
      </c>
      <c r="I7" s="33">
        <f>1216-G7-H7</f>
        <v>408</v>
      </c>
      <c r="J7" s="35">
        <f>SUM(G7:I7)</f>
        <v>1216</v>
      </c>
      <c r="K7" s="33">
        <v>23</v>
      </c>
      <c r="L7" s="33">
        <f>66-K7</f>
        <v>43</v>
      </c>
      <c r="M7" s="33">
        <f>89-SUM(K7:L7)</f>
        <v>23</v>
      </c>
      <c r="N7" s="35">
        <f>SUM(K7:M7)</f>
        <v>89</v>
      </c>
      <c r="O7" s="33">
        <v>329</v>
      </c>
      <c r="P7" s="33">
        <f>509-O7</f>
        <v>180</v>
      </c>
      <c r="Q7" s="33">
        <f>616-SUM(O7:P7)</f>
        <v>107</v>
      </c>
      <c r="R7" s="35">
        <f>SUM(O7:Q7)</f>
        <v>616</v>
      </c>
      <c r="S7" s="33">
        <v>14</v>
      </c>
      <c r="T7" s="33">
        <f>36-S7</f>
        <v>22</v>
      </c>
      <c r="U7" s="33">
        <f>46-SUM(S7:T7)</f>
        <v>10</v>
      </c>
      <c r="V7" s="35">
        <f>SUM(S7:U7)</f>
        <v>46</v>
      </c>
      <c r="W7" s="34">
        <f>J7+N7+R7+V7</f>
        <v>1967</v>
      </c>
    </row>
    <row r="8" spans="1:23" x14ac:dyDescent="0.25">
      <c r="A8" s="38" t="s">
        <v>46</v>
      </c>
      <c r="B8" s="38"/>
      <c r="C8" s="33"/>
      <c r="D8" s="33"/>
      <c r="E8" s="33"/>
      <c r="F8" s="35">
        <f t="shared" ref="F8:V8" si="0">SUM(F6:F7)</f>
        <v>0</v>
      </c>
      <c r="G8" s="33">
        <f t="shared" si="0"/>
        <v>367</v>
      </c>
      <c r="H8" s="33">
        <f t="shared" si="0"/>
        <v>577</v>
      </c>
      <c r="I8" s="33">
        <f t="shared" si="0"/>
        <v>444</v>
      </c>
      <c r="J8" s="35">
        <f t="shared" si="0"/>
        <v>1388</v>
      </c>
      <c r="K8" s="33">
        <f t="shared" si="0"/>
        <v>23</v>
      </c>
      <c r="L8" s="33">
        <f t="shared" si="0"/>
        <v>43</v>
      </c>
      <c r="M8" s="33">
        <f t="shared" si="0"/>
        <v>23</v>
      </c>
      <c r="N8" s="35">
        <f t="shared" si="0"/>
        <v>89</v>
      </c>
      <c r="O8" s="33">
        <f t="shared" si="0"/>
        <v>658</v>
      </c>
      <c r="P8" s="33">
        <f t="shared" si="0"/>
        <v>360</v>
      </c>
      <c r="Q8" s="33">
        <f t="shared" si="0"/>
        <v>214</v>
      </c>
      <c r="R8" s="35">
        <f t="shared" si="0"/>
        <v>1232</v>
      </c>
      <c r="S8" s="33">
        <f t="shared" si="0"/>
        <v>28</v>
      </c>
      <c r="T8" s="33">
        <f t="shared" si="0"/>
        <v>44</v>
      </c>
      <c r="U8" s="33">
        <f t="shared" si="0"/>
        <v>20</v>
      </c>
      <c r="V8" s="35">
        <f t="shared" si="0"/>
        <v>92</v>
      </c>
      <c r="W8" s="34">
        <f>J8+N8+R8+V8</f>
        <v>2801</v>
      </c>
    </row>
    <row r="15" spans="1:23" s="47" customFormat="1" ht="38.25" x14ac:dyDescent="0.25">
      <c r="A15" s="69"/>
      <c r="B15" s="69" t="s">
        <v>13</v>
      </c>
      <c r="C15" s="69" t="s">
        <v>53</v>
      </c>
      <c r="D15" s="69" t="s">
        <v>55</v>
      </c>
      <c r="E15" s="69" t="s">
        <v>54</v>
      </c>
      <c r="F15" s="69" t="s">
        <v>260</v>
      </c>
      <c r="G15" s="69" t="s">
        <v>261</v>
      </c>
      <c r="H15" s="69" t="s">
        <v>77</v>
      </c>
      <c r="I15" s="69" t="s">
        <v>174</v>
      </c>
      <c r="J15" s="69" t="s">
        <v>175</v>
      </c>
      <c r="K15" s="69" t="s">
        <v>83</v>
      </c>
      <c r="L15" s="69" t="s">
        <v>179</v>
      </c>
      <c r="M15" s="69" t="s">
        <v>177</v>
      </c>
      <c r="N15" s="69"/>
      <c r="O15" s="69"/>
      <c r="P15" s="69"/>
    </row>
    <row r="16" spans="1:23" x14ac:dyDescent="0.25">
      <c r="A16" s="33" t="s">
        <v>262</v>
      </c>
      <c r="B16" s="70" t="s">
        <v>345</v>
      </c>
      <c r="C16" s="33"/>
      <c r="D16" s="33"/>
      <c r="E16" s="33"/>
      <c r="F16" s="71">
        <v>36</v>
      </c>
      <c r="G16" s="33"/>
      <c r="H16" s="33">
        <f>SUM(F16:G16)</f>
        <v>36</v>
      </c>
      <c r="I16" s="33" t="s">
        <v>85</v>
      </c>
      <c r="J16" s="33" t="s">
        <v>176</v>
      </c>
      <c r="K16" s="33" t="s">
        <v>173</v>
      </c>
      <c r="L16" s="33" t="s">
        <v>180</v>
      </c>
      <c r="M16" s="33" t="s">
        <v>178</v>
      </c>
      <c r="N16" s="33"/>
      <c r="O16" s="33"/>
      <c r="P16" s="33" t="s">
        <v>350</v>
      </c>
    </row>
    <row r="17" spans="1:16" x14ac:dyDescent="0.25">
      <c r="A17" s="33" t="s">
        <v>263</v>
      </c>
      <c r="B17" s="70" t="s">
        <v>345</v>
      </c>
      <c r="C17" s="33"/>
      <c r="D17" s="33"/>
      <c r="E17" s="33"/>
      <c r="F17" s="71"/>
      <c r="G17" s="33">
        <v>72</v>
      </c>
      <c r="H17" s="33">
        <f t="shared" ref="H17:H23" si="1">SUM(F17:G17)</f>
        <v>72</v>
      </c>
      <c r="I17" s="33" t="s">
        <v>85</v>
      </c>
      <c r="J17" s="33" t="s">
        <v>176</v>
      </c>
      <c r="K17" s="33" t="s">
        <v>267</v>
      </c>
      <c r="L17" s="33" t="s">
        <v>180</v>
      </c>
      <c r="M17" s="33" t="s">
        <v>178</v>
      </c>
      <c r="N17" s="33"/>
      <c r="O17" s="33"/>
      <c r="P17" s="33" t="s">
        <v>350</v>
      </c>
    </row>
    <row r="18" spans="1:16" x14ac:dyDescent="0.25">
      <c r="A18" s="33" t="s">
        <v>264</v>
      </c>
      <c r="B18" s="70" t="s">
        <v>345</v>
      </c>
      <c r="C18" s="33"/>
      <c r="D18" s="33"/>
      <c r="E18" s="33"/>
      <c r="F18" s="71">
        <v>72</v>
      </c>
      <c r="G18" s="33"/>
      <c r="H18" s="33">
        <f t="shared" si="1"/>
        <v>72</v>
      </c>
      <c r="I18" s="33" t="s">
        <v>85</v>
      </c>
      <c r="J18" s="33" t="s">
        <v>176</v>
      </c>
      <c r="K18" s="33" t="s">
        <v>266</v>
      </c>
      <c r="L18" s="33" t="s">
        <v>268</v>
      </c>
      <c r="M18" s="33" t="s">
        <v>178</v>
      </c>
      <c r="N18" s="33"/>
      <c r="O18" s="33"/>
      <c r="P18" s="33" t="s">
        <v>350</v>
      </c>
    </row>
    <row r="19" spans="1:16" x14ac:dyDescent="0.25">
      <c r="A19" s="33" t="s">
        <v>265</v>
      </c>
      <c r="B19" s="70" t="s">
        <v>345</v>
      </c>
      <c r="C19" s="33"/>
      <c r="D19" s="33"/>
      <c r="E19" s="33"/>
      <c r="F19" s="71"/>
      <c r="G19" s="33">
        <v>143</v>
      </c>
      <c r="H19" s="33">
        <f t="shared" si="1"/>
        <v>143</v>
      </c>
      <c r="I19" s="33" t="s">
        <v>85</v>
      </c>
      <c r="J19" s="33" t="s">
        <v>176</v>
      </c>
      <c r="K19" s="33" t="s">
        <v>266</v>
      </c>
      <c r="L19" s="33" t="s">
        <v>268</v>
      </c>
      <c r="M19" s="33" t="s">
        <v>178</v>
      </c>
      <c r="N19" s="33"/>
      <c r="O19" s="33"/>
      <c r="P19" s="33" t="s">
        <v>350</v>
      </c>
    </row>
    <row r="20" spans="1:16" x14ac:dyDescent="0.25">
      <c r="A20" s="33" t="s">
        <v>344</v>
      </c>
      <c r="B20" s="33" t="s">
        <v>353</v>
      </c>
      <c r="C20" s="33"/>
      <c r="D20" s="33"/>
      <c r="E20" s="33"/>
      <c r="F20" s="71">
        <v>45</v>
      </c>
      <c r="G20" s="33"/>
      <c r="H20" s="33">
        <f>SUM(F20:G20)</f>
        <v>45</v>
      </c>
      <c r="I20" s="33" t="s">
        <v>85</v>
      </c>
      <c r="J20" s="33" t="s">
        <v>176</v>
      </c>
      <c r="K20" s="33" t="s">
        <v>352</v>
      </c>
      <c r="L20" s="33" t="s">
        <v>227</v>
      </c>
      <c r="M20" s="33" t="s">
        <v>178</v>
      </c>
      <c r="N20" s="33"/>
      <c r="O20" s="33"/>
      <c r="P20" s="33" t="s">
        <v>349</v>
      </c>
    </row>
    <row r="21" spans="1:16" x14ac:dyDescent="0.25">
      <c r="A21" s="33" t="s">
        <v>346</v>
      </c>
      <c r="B21" s="33" t="s">
        <v>353</v>
      </c>
      <c r="C21" s="33"/>
      <c r="D21" s="33"/>
      <c r="E21" s="33"/>
      <c r="F21" s="71"/>
      <c r="G21" s="33">
        <v>90</v>
      </c>
      <c r="H21" s="33">
        <f>SUM(F21:G21)</f>
        <v>90</v>
      </c>
      <c r="I21" s="33" t="s">
        <v>85</v>
      </c>
      <c r="J21" s="33" t="s">
        <v>176</v>
      </c>
      <c r="K21" s="33" t="s">
        <v>352</v>
      </c>
      <c r="L21" s="33" t="s">
        <v>227</v>
      </c>
      <c r="M21" s="33" t="s">
        <v>178</v>
      </c>
      <c r="N21" s="33"/>
      <c r="O21" s="33"/>
      <c r="P21" s="33" t="s">
        <v>349</v>
      </c>
    </row>
    <row r="22" spans="1:16" x14ac:dyDescent="0.25">
      <c r="A22" s="33" t="s">
        <v>342</v>
      </c>
      <c r="B22" s="33" t="s">
        <v>353</v>
      </c>
      <c r="C22" s="33"/>
      <c r="D22" s="33"/>
      <c r="E22" s="33"/>
      <c r="F22" s="71">
        <v>43</v>
      </c>
      <c r="G22" s="33"/>
      <c r="H22" s="33">
        <f>SUM(F22:G22)</f>
        <v>43</v>
      </c>
      <c r="I22" s="33" t="s">
        <v>85</v>
      </c>
      <c r="J22" s="33" t="s">
        <v>176</v>
      </c>
      <c r="K22" s="33" t="s">
        <v>352</v>
      </c>
      <c r="L22" s="33" t="s">
        <v>227</v>
      </c>
      <c r="M22" s="33" t="s">
        <v>178</v>
      </c>
      <c r="N22" s="33"/>
      <c r="O22" s="33"/>
      <c r="P22" s="33" t="s">
        <v>349</v>
      </c>
    </row>
    <row r="23" spans="1:16" x14ac:dyDescent="0.25">
      <c r="A23" s="33" t="s">
        <v>343</v>
      </c>
      <c r="B23" s="33" t="s">
        <v>353</v>
      </c>
      <c r="C23" s="33"/>
      <c r="D23" s="33"/>
      <c r="E23" s="33"/>
      <c r="F23" s="71"/>
      <c r="G23" s="33">
        <v>90</v>
      </c>
      <c r="H23" s="33">
        <f t="shared" si="1"/>
        <v>90</v>
      </c>
      <c r="I23" s="33"/>
      <c r="J23" s="33"/>
      <c r="K23" s="33"/>
      <c r="L23" s="33"/>
      <c r="M23" s="33"/>
      <c r="N23" s="33"/>
      <c r="O23" s="33"/>
      <c r="P23" s="33"/>
    </row>
    <row r="24" spans="1:16" x14ac:dyDescent="0.25">
      <c r="A24" s="33" t="s">
        <v>8</v>
      </c>
      <c r="B24" s="70" t="s">
        <v>345</v>
      </c>
      <c r="C24" s="33"/>
      <c r="D24" s="33"/>
      <c r="E24" s="33"/>
      <c r="F24" s="71">
        <v>72</v>
      </c>
      <c r="G24" s="33"/>
      <c r="H24" s="33">
        <f>F24+G24</f>
        <v>72</v>
      </c>
      <c r="I24" s="33" t="s">
        <v>85</v>
      </c>
      <c r="J24" s="33" t="s">
        <v>176</v>
      </c>
      <c r="K24" s="33" t="s">
        <v>159</v>
      </c>
      <c r="L24" s="33" t="s">
        <v>227</v>
      </c>
      <c r="M24" s="33" t="s">
        <v>178</v>
      </c>
    </row>
    <row r="25" spans="1:16" x14ac:dyDescent="0.25">
      <c r="F25" s="48"/>
    </row>
    <row r="26" spans="1:16" x14ac:dyDescent="0.25">
      <c r="F26" s="48"/>
      <c r="H26" s="72">
        <f>SUM(H16:H25)</f>
        <v>663</v>
      </c>
    </row>
    <row r="27" spans="1:16" x14ac:dyDescent="0.25">
      <c r="F27" s="48"/>
    </row>
    <row r="28" spans="1:16" ht="38.25" x14ac:dyDescent="0.25">
      <c r="A28" s="69"/>
      <c r="B28" s="69" t="s">
        <v>13</v>
      </c>
      <c r="C28" s="69" t="s">
        <v>53</v>
      </c>
      <c r="D28" s="69" t="s">
        <v>55</v>
      </c>
      <c r="E28" s="69" t="s">
        <v>54</v>
      </c>
      <c r="F28" s="69" t="s">
        <v>260</v>
      </c>
      <c r="G28" s="69" t="s">
        <v>261</v>
      </c>
      <c r="H28" s="69" t="s">
        <v>77</v>
      </c>
      <c r="I28" s="69" t="s">
        <v>174</v>
      </c>
      <c r="J28" s="69" t="s">
        <v>175</v>
      </c>
      <c r="K28" s="69" t="s">
        <v>83</v>
      </c>
      <c r="L28" s="69" t="s">
        <v>179</v>
      </c>
      <c r="M28" s="69" t="s">
        <v>177</v>
      </c>
    </row>
    <row r="29" spans="1:16" x14ac:dyDescent="0.25">
      <c r="A29" s="33" t="s">
        <v>9</v>
      </c>
      <c r="B29" s="70" t="s">
        <v>345</v>
      </c>
      <c r="C29" s="33"/>
      <c r="D29" s="33"/>
      <c r="E29" s="33"/>
      <c r="F29" s="71">
        <v>36</v>
      </c>
      <c r="G29" s="71">
        <f>35+36</f>
        <v>71</v>
      </c>
      <c r="H29" s="33">
        <f>F29+G29</f>
        <v>107</v>
      </c>
      <c r="I29" s="33" t="s">
        <v>85</v>
      </c>
      <c r="J29" s="33" t="s">
        <v>176</v>
      </c>
      <c r="K29" s="33" t="s">
        <v>369</v>
      </c>
      <c r="L29" s="33" t="s">
        <v>180</v>
      </c>
      <c r="M29" s="33" t="s">
        <v>178</v>
      </c>
    </row>
    <row r="30" spans="1:16" x14ac:dyDescent="0.25">
      <c r="A30" s="33" t="s">
        <v>356</v>
      </c>
      <c r="B30" s="70" t="s">
        <v>345</v>
      </c>
      <c r="C30" s="33"/>
      <c r="D30" s="33"/>
      <c r="E30" s="33"/>
      <c r="F30" s="71">
        <v>72</v>
      </c>
      <c r="G30" s="71">
        <f>215-F30</f>
        <v>143</v>
      </c>
      <c r="H30" s="33">
        <f>F30+G30</f>
        <v>215</v>
      </c>
      <c r="I30" s="33" t="s">
        <v>85</v>
      </c>
      <c r="J30" s="33" t="s">
        <v>176</v>
      </c>
      <c r="K30" s="33" t="s">
        <v>182</v>
      </c>
      <c r="L30" s="33" t="s">
        <v>180</v>
      </c>
      <c r="M30" s="33" t="s">
        <v>178</v>
      </c>
    </row>
    <row r="31" spans="1:16" x14ac:dyDescent="0.25">
      <c r="A31" s="33" t="s">
        <v>12</v>
      </c>
      <c r="B31" s="70" t="s">
        <v>345</v>
      </c>
      <c r="C31" s="33"/>
      <c r="D31" s="33"/>
      <c r="E31" s="33"/>
      <c r="F31" s="71">
        <v>36</v>
      </c>
      <c r="G31" s="71">
        <f>108-F31</f>
        <v>72</v>
      </c>
      <c r="H31" s="33">
        <f>F31+G31</f>
        <v>108</v>
      </c>
      <c r="I31" s="33" t="s">
        <v>85</v>
      </c>
      <c r="J31" s="33" t="s">
        <v>176</v>
      </c>
      <c r="K31" s="33" t="s">
        <v>159</v>
      </c>
      <c r="L31" s="33" t="s">
        <v>227</v>
      </c>
      <c r="M31" s="33" t="s">
        <v>178</v>
      </c>
    </row>
    <row r="32" spans="1:16" x14ac:dyDescent="0.25">
      <c r="A32" s="33" t="s">
        <v>8</v>
      </c>
      <c r="B32" s="70" t="s">
        <v>345</v>
      </c>
      <c r="C32" s="33"/>
      <c r="D32" s="33"/>
      <c r="E32" s="33"/>
      <c r="F32" s="71">
        <v>72</v>
      </c>
      <c r="G32" s="71">
        <f>73+70</f>
        <v>143</v>
      </c>
      <c r="H32" s="33">
        <f>F32+G32</f>
        <v>215</v>
      </c>
      <c r="I32" s="33" t="s">
        <v>85</v>
      </c>
      <c r="J32" s="33" t="s">
        <v>176</v>
      </c>
      <c r="K32" s="33" t="s">
        <v>352</v>
      </c>
      <c r="L32" s="33" t="s">
        <v>357</v>
      </c>
      <c r="M32" s="33" t="s">
        <v>178</v>
      </c>
    </row>
    <row r="33" spans="6:8" x14ac:dyDescent="0.25">
      <c r="F33" s="48"/>
      <c r="H33" s="48"/>
    </row>
    <row r="34" spans="6:8" x14ac:dyDescent="0.25">
      <c r="F34" s="48"/>
      <c r="H34" s="30">
        <f>SUM(H30:H32)</f>
        <v>538</v>
      </c>
    </row>
    <row r="35" spans="6:8" x14ac:dyDescent="0.25">
      <c r="F35" s="48"/>
    </row>
    <row r="36" spans="6:8" x14ac:dyDescent="0.25">
      <c r="F36" s="48"/>
    </row>
  </sheetData>
  <mergeCells count="11">
    <mergeCell ref="F2:F3"/>
    <mergeCell ref="C2:E2"/>
    <mergeCell ref="S2:U2"/>
    <mergeCell ref="V2:V3"/>
    <mergeCell ref="W2:W3"/>
    <mergeCell ref="G2:I2"/>
    <mergeCell ref="J2:J3"/>
    <mergeCell ref="K2:M2"/>
    <mergeCell ref="N2:N3"/>
    <mergeCell ref="O2:Q2"/>
    <mergeCell ref="R2:R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8FAFA-3A76-4828-8F43-4BDC8896978B}">
  <dimension ref="A5:G10"/>
  <sheetViews>
    <sheetView workbookViewId="0">
      <selection activeCell="C7" sqref="C7"/>
    </sheetView>
  </sheetViews>
  <sheetFormatPr defaultRowHeight="15" x14ac:dyDescent="0.25"/>
  <cols>
    <col min="1" max="2" width="29.5703125" customWidth="1"/>
    <col min="3" max="3" width="20.7109375" customWidth="1"/>
  </cols>
  <sheetData>
    <row r="5" spans="1:7" x14ac:dyDescent="0.25">
      <c r="C5" t="s">
        <v>361</v>
      </c>
      <c r="D5" t="s">
        <v>358</v>
      </c>
      <c r="E5" t="s">
        <v>359</v>
      </c>
      <c r="F5" t="s">
        <v>360</v>
      </c>
      <c r="G5" t="s">
        <v>77</v>
      </c>
    </row>
    <row r="6" spans="1:7" x14ac:dyDescent="0.25">
      <c r="A6" t="s">
        <v>8</v>
      </c>
      <c r="B6" t="s">
        <v>53</v>
      </c>
      <c r="C6" s="74">
        <v>0</v>
      </c>
      <c r="D6">
        <v>73</v>
      </c>
      <c r="E6">
        <v>70</v>
      </c>
      <c r="F6">
        <v>72</v>
      </c>
      <c r="G6">
        <f>SUM(D6:F6)</f>
        <v>215</v>
      </c>
    </row>
    <row r="7" spans="1:7" x14ac:dyDescent="0.25">
      <c r="B7" t="s">
        <v>368</v>
      </c>
      <c r="C7" t="s">
        <v>362</v>
      </c>
    </row>
    <row r="8" spans="1:7" x14ac:dyDescent="0.25">
      <c r="B8" t="s">
        <v>367</v>
      </c>
      <c r="C8" t="s">
        <v>363</v>
      </c>
    </row>
    <row r="9" spans="1:7" x14ac:dyDescent="0.25">
      <c r="B9" t="s">
        <v>365</v>
      </c>
      <c r="C9" s="73" t="s">
        <v>364</v>
      </c>
    </row>
    <row r="10" spans="1:7" x14ac:dyDescent="0.25">
      <c r="B10" s="7" t="s">
        <v>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8CFB-BAB8-487E-89AC-AD5A76D73F80}">
  <dimension ref="A1:H547"/>
  <sheetViews>
    <sheetView workbookViewId="0">
      <pane ySplit="1" topLeftCell="A2" activePane="bottomLeft" state="frozen"/>
      <selection pane="bottomLeft" activeCell="I1" sqref="I1"/>
    </sheetView>
  </sheetViews>
  <sheetFormatPr defaultRowHeight="15" x14ac:dyDescent="0.25"/>
  <cols>
    <col min="1" max="1" width="14.85546875" style="50" customWidth="1"/>
    <col min="2" max="2" width="14.7109375" customWidth="1"/>
    <col min="5" max="5" width="19.140625" customWidth="1"/>
    <col min="6" max="6" width="22.140625" customWidth="1"/>
    <col min="7" max="7" width="12.5703125" bestFit="1" customWidth="1"/>
    <col min="8" max="8" width="35.28515625" customWidth="1"/>
  </cols>
  <sheetData>
    <row r="1" spans="1:8" x14ac:dyDescent="0.25">
      <c r="A1" s="50" t="s">
        <v>373</v>
      </c>
      <c r="B1" t="s">
        <v>372</v>
      </c>
      <c r="D1" t="s">
        <v>18</v>
      </c>
      <c r="E1" t="s">
        <v>17</v>
      </c>
      <c r="F1" t="s">
        <v>371</v>
      </c>
      <c r="G1" t="s">
        <v>3811</v>
      </c>
      <c r="H1" t="s">
        <v>3812</v>
      </c>
    </row>
    <row r="2" spans="1:8" x14ac:dyDescent="0.25">
      <c r="A2" s="50">
        <v>45107</v>
      </c>
      <c r="B2" s="2" t="s">
        <v>374</v>
      </c>
      <c r="D2" t="s">
        <v>86</v>
      </c>
      <c r="E2" t="s">
        <v>3816</v>
      </c>
      <c r="F2" t="s">
        <v>87</v>
      </c>
      <c r="G2" t="s">
        <v>3813</v>
      </c>
      <c r="H2" t="str">
        <f t="shared" ref="H2:H9" si="0">CONCATENATE(G2," - ",F2," (",D2,")")</f>
        <v>New Zealand - Auckland CBD (AC)</v>
      </c>
    </row>
    <row r="3" spans="1:8" x14ac:dyDescent="0.25">
      <c r="A3" s="50">
        <f>A2-1</f>
        <v>45106</v>
      </c>
      <c r="B3" s="2" t="s">
        <v>374</v>
      </c>
      <c r="D3" t="s">
        <v>88</v>
      </c>
      <c r="E3" t="s">
        <v>3817</v>
      </c>
      <c r="F3" t="s">
        <v>370</v>
      </c>
      <c r="G3" t="s">
        <v>3814</v>
      </c>
      <c r="H3" t="str">
        <f t="shared" si="0"/>
        <v>Australia - Lake Tuggeranong (TU)</v>
      </c>
    </row>
    <row r="4" spans="1:8" x14ac:dyDescent="0.25">
      <c r="A4" s="50">
        <f t="shared" ref="A4:A67" si="1">A3-1</f>
        <v>45105</v>
      </c>
      <c r="B4" s="2" t="s">
        <v>374</v>
      </c>
      <c r="D4" t="s">
        <v>101</v>
      </c>
      <c r="E4" t="s">
        <v>3817</v>
      </c>
      <c r="F4" t="s">
        <v>8</v>
      </c>
      <c r="G4" t="s">
        <v>3815</v>
      </c>
      <c r="H4" t="str">
        <f t="shared" si="0"/>
        <v>United States - Lake Tahoe (TA)</v>
      </c>
    </row>
    <row r="5" spans="1:8" x14ac:dyDescent="0.25">
      <c r="A5" s="50">
        <f t="shared" si="1"/>
        <v>45104</v>
      </c>
      <c r="B5" s="2" t="s">
        <v>374</v>
      </c>
      <c r="D5" t="s">
        <v>72</v>
      </c>
      <c r="E5" t="s">
        <v>3817</v>
      </c>
      <c r="F5" t="s">
        <v>181</v>
      </c>
      <c r="G5" t="s">
        <v>3813</v>
      </c>
      <c r="H5" t="str">
        <f t="shared" si="0"/>
        <v>New Zealand - Mount John (MJ)</v>
      </c>
    </row>
    <row r="6" spans="1:8" x14ac:dyDescent="0.25">
      <c r="A6" s="50">
        <f t="shared" si="1"/>
        <v>45103</v>
      </c>
      <c r="B6" s="2" t="s">
        <v>374</v>
      </c>
      <c r="D6" t="s">
        <v>73</v>
      </c>
      <c r="E6" t="s">
        <v>3817</v>
      </c>
      <c r="F6" t="s">
        <v>12</v>
      </c>
      <c r="G6" t="s">
        <v>3813</v>
      </c>
      <c r="H6" t="str">
        <f t="shared" si="0"/>
        <v>New Zealand - Hauraki Gulf (HG)</v>
      </c>
    </row>
    <row r="7" spans="1:8" x14ac:dyDescent="0.25">
      <c r="A7" s="50">
        <f t="shared" si="1"/>
        <v>45102</v>
      </c>
      <c r="B7" s="2" t="s">
        <v>374</v>
      </c>
      <c r="D7" t="s">
        <v>270</v>
      </c>
      <c r="E7" t="s">
        <v>3816</v>
      </c>
      <c r="F7" t="s">
        <v>183</v>
      </c>
      <c r="G7" t="s">
        <v>3813</v>
      </c>
      <c r="H7" t="str">
        <f t="shared" si="0"/>
        <v>New Zealand - Greymouth (GM)</v>
      </c>
    </row>
    <row r="8" spans="1:8" x14ac:dyDescent="0.25">
      <c r="A8" s="50">
        <f t="shared" si="1"/>
        <v>45101</v>
      </c>
      <c r="B8" s="2" t="s">
        <v>374</v>
      </c>
      <c r="D8" t="s">
        <v>348</v>
      </c>
      <c r="E8" t="s">
        <v>3816</v>
      </c>
      <c r="F8" t="s">
        <v>389</v>
      </c>
      <c r="G8" t="s">
        <v>3813</v>
      </c>
      <c r="H8" t="str">
        <f t="shared" si="0"/>
        <v>New Zealand - National Park (NP)</v>
      </c>
    </row>
    <row r="9" spans="1:8" x14ac:dyDescent="0.25">
      <c r="A9" s="50">
        <f t="shared" si="1"/>
        <v>45100</v>
      </c>
      <c r="B9" s="2" t="s">
        <v>374</v>
      </c>
      <c r="D9" t="s">
        <v>355</v>
      </c>
      <c r="E9" t="s">
        <v>3816</v>
      </c>
      <c r="F9" t="s">
        <v>184</v>
      </c>
      <c r="G9" t="s">
        <v>3813</v>
      </c>
      <c r="H9" t="str">
        <f t="shared" si="0"/>
        <v>New Zealand - Queenstown (QT)</v>
      </c>
    </row>
    <row r="10" spans="1:8" x14ac:dyDescent="0.25">
      <c r="A10" s="50">
        <f t="shared" si="1"/>
        <v>45099</v>
      </c>
      <c r="B10" s="2" t="s">
        <v>374</v>
      </c>
    </row>
    <row r="11" spans="1:8" x14ac:dyDescent="0.25">
      <c r="A11" s="50">
        <f t="shared" si="1"/>
        <v>45098</v>
      </c>
      <c r="B11" s="2" t="s">
        <v>374</v>
      </c>
    </row>
    <row r="12" spans="1:8" x14ac:dyDescent="0.25">
      <c r="A12" s="50">
        <f t="shared" si="1"/>
        <v>45097</v>
      </c>
      <c r="B12" s="2" t="s">
        <v>374</v>
      </c>
    </row>
    <row r="13" spans="1:8" x14ac:dyDescent="0.25">
      <c r="A13" s="50">
        <f t="shared" si="1"/>
        <v>45096</v>
      </c>
      <c r="B13" s="2" t="s">
        <v>374</v>
      </c>
    </row>
    <row r="14" spans="1:8" x14ac:dyDescent="0.25">
      <c r="A14" s="50">
        <f t="shared" si="1"/>
        <v>45095</v>
      </c>
      <c r="B14" s="2" t="s">
        <v>374</v>
      </c>
    </row>
    <row r="15" spans="1:8" x14ac:dyDescent="0.25">
      <c r="A15" s="50">
        <f t="shared" si="1"/>
        <v>45094</v>
      </c>
      <c r="B15" s="2" t="s">
        <v>374</v>
      </c>
    </row>
    <row r="16" spans="1:8" x14ac:dyDescent="0.25">
      <c r="A16" s="50">
        <f t="shared" si="1"/>
        <v>45093</v>
      </c>
      <c r="B16" s="2" t="s">
        <v>374</v>
      </c>
    </row>
    <row r="17" spans="1:2" x14ac:dyDescent="0.25">
      <c r="A17" s="50">
        <f t="shared" si="1"/>
        <v>45092</v>
      </c>
      <c r="B17" s="2" t="s">
        <v>374</v>
      </c>
    </row>
    <row r="18" spans="1:2" x14ac:dyDescent="0.25">
      <c r="A18" s="50">
        <f t="shared" si="1"/>
        <v>45091</v>
      </c>
      <c r="B18" s="2" t="s">
        <v>374</v>
      </c>
    </row>
    <row r="19" spans="1:2" x14ac:dyDescent="0.25">
      <c r="A19" s="50">
        <f t="shared" si="1"/>
        <v>45090</v>
      </c>
      <c r="B19" s="2" t="s">
        <v>374</v>
      </c>
    </row>
    <row r="20" spans="1:2" x14ac:dyDescent="0.25">
      <c r="A20" s="50">
        <f t="shared" si="1"/>
        <v>45089</v>
      </c>
      <c r="B20" s="2" t="s">
        <v>374</v>
      </c>
    </row>
    <row r="21" spans="1:2" x14ac:dyDescent="0.25">
      <c r="A21" s="50">
        <f t="shared" si="1"/>
        <v>45088</v>
      </c>
      <c r="B21" s="2" t="s">
        <v>374</v>
      </c>
    </row>
    <row r="22" spans="1:2" x14ac:dyDescent="0.25">
      <c r="A22" s="50">
        <f t="shared" si="1"/>
        <v>45087</v>
      </c>
      <c r="B22" s="2" t="s">
        <v>374</v>
      </c>
    </row>
    <row r="23" spans="1:2" x14ac:dyDescent="0.25">
      <c r="A23" s="50">
        <f t="shared" si="1"/>
        <v>45086</v>
      </c>
      <c r="B23" s="2" t="s">
        <v>374</v>
      </c>
    </row>
    <row r="24" spans="1:2" x14ac:dyDescent="0.25">
      <c r="A24" s="50">
        <f t="shared" si="1"/>
        <v>45085</v>
      </c>
      <c r="B24" s="2" t="s">
        <v>374</v>
      </c>
    </row>
    <row r="25" spans="1:2" x14ac:dyDescent="0.25">
      <c r="A25" s="50">
        <f t="shared" si="1"/>
        <v>45084</v>
      </c>
      <c r="B25" s="2" t="s">
        <v>374</v>
      </c>
    </row>
    <row r="26" spans="1:2" x14ac:dyDescent="0.25">
      <c r="A26" s="50">
        <f t="shared" si="1"/>
        <v>45083</v>
      </c>
      <c r="B26" s="2" t="s">
        <v>374</v>
      </c>
    </row>
    <row r="27" spans="1:2" x14ac:dyDescent="0.25">
      <c r="A27" s="50">
        <f t="shared" si="1"/>
        <v>45082</v>
      </c>
      <c r="B27" s="2" t="s">
        <v>374</v>
      </c>
    </row>
    <row r="28" spans="1:2" x14ac:dyDescent="0.25">
      <c r="A28" s="50">
        <f t="shared" si="1"/>
        <v>45081</v>
      </c>
      <c r="B28" s="2" t="s">
        <v>374</v>
      </c>
    </row>
    <row r="29" spans="1:2" x14ac:dyDescent="0.25">
      <c r="A29" s="50">
        <f t="shared" si="1"/>
        <v>45080</v>
      </c>
      <c r="B29" s="2" t="s">
        <v>374</v>
      </c>
    </row>
    <row r="30" spans="1:2" x14ac:dyDescent="0.25">
      <c r="A30" s="50">
        <f t="shared" si="1"/>
        <v>45079</v>
      </c>
      <c r="B30" s="2" t="s">
        <v>374</v>
      </c>
    </row>
    <row r="31" spans="1:2" x14ac:dyDescent="0.25">
      <c r="A31" s="50">
        <f t="shared" si="1"/>
        <v>45078</v>
      </c>
      <c r="B31" s="2" t="s">
        <v>374</v>
      </c>
    </row>
    <row r="32" spans="1:2" x14ac:dyDescent="0.25">
      <c r="A32" s="50">
        <f t="shared" si="1"/>
        <v>45077</v>
      </c>
      <c r="B32" s="2" t="s">
        <v>374</v>
      </c>
    </row>
    <row r="33" spans="1:2" x14ac:dyDescent="0.25">
      <c r="A33" s="50">
        <f t="shared" si="1"/>
        <v>45076</v>
      </c>
      <c r="B33" s="2" t="s">
        <v>374</v>
      </c>
    </row>
    <row r="34" spans="1:2" x14ac:dyDescent="0.25">
      <c r="A34" s="50">
        <f t="shared" si="1"/>
        <v>45075</v>
      </c>
      <c r="B34" s="2" t="s">
        <v>374</v>
      </c>
    </row>
    <row r="35" spans="1:2" x14ac:dyDescent="0.25">
      <c r="A35" s="50">
        <f t="shared" si="1"/>
        <v>45074</v>
      </c>
      <c r="B35" s="2" t="s">
        <v>374</v>
      </c>
    </row>
    <row r="36" spans="1:2" x14ac:dyDescent="0.25">
      <c r="A36" s="50">
        <f t="shared" si="1"/>
        <v>45073</v>
      </c>
      <c r="B36" s="2" t="s">
        <v>374</v>
      </c>
    </row>
    <row r="37" spans="1:2" x14ac:dyDescent="0.25">
      <c r="A37" s="50">
        <f t="shared" si="1"/>
        <v>45072</v>
      </c>
      <c r="B37" s="2" t="s">
        <v>374</v>
      </c>
    </row>
    <row r="38" spans="1:2" x14ac:dyDescent="0.25">
      <c r="A38" s="50">
        <f t="shared" si="1"/>
        <v>45071</v>
      </c>
      <c r="B38" s="2" t="s">
        <v>374</v>
      </c>
    </row>
    <row r="39" spans="1:2" x14ac:dyDescent="0.25">
      <c r="A39" s="50">
        <f t="shared" si="1"/>
        <v>45070</v>
      </c>
      <c r="B39" s="2" t="s">
        <v>374</v>
      </c>
    </row>
    <row r="40" spans="1:2" x14ac:dyDescent="0.25">
      <c r="A40" s="50">
        <f t="shared" si="1"/>
        <v>45069</v>
      </c>
      <c r="B40" s="2" t="s">
        <v>374</v>
      </c>
    </row>
    <row r="41" spans="1:2" x14ac:dyDescent="0.25">
      <c r="A41" s="50">
        <f t="shared" si="1"/>
        <v>45068</v>
      </c>
      <c r="B41" s="2" t="s">
        <v>374</v>
      </c>
    </row>
    <row r="42" spans="1:2" x14ac:dyDescent="0.25">
      <c r="A42" s="50">
        <f t="shared" si="1"/>
        <v>45067</v>
      </c>
      <c r="B42" s="2" t="s">
        <v>374</v>
      </c>
    </row>
    <row r="43" spans="1:2" x14ac:dyDescent="0.25">
      <c r="A43" s="50">
        <f t="shared" si="1"/>
        <v>45066</v>
      </c>
      <c r="B43" s="2" t="s">
        <v>374</v>
      </c>
    </row>
    <row r="44" spans="1:2" x14ac:dyDescent="0.25">
      <c r="A44" s="50">
        <f t="shared" si="1"/>
        <v>45065</v>
      </c>
      <c r="B44" s="2" t="s">
        <v>374</v>
      </c>
    </row>
    <row r="45" spans="1:2" x14ac:dyDescent="0.25">
      <c r="A45" s="50">
        <f t="shared" si="1"/>
        <v>45064</v>
      </c>
      <c r="B45" s="2" t="s">
        <v>374</v>
      </c>
    </row>
    <row r="46" spans="1:2" x14ac:dyDescent="0.25">
      <c r="A46" s="50">
        <f t="shared" si="1"/>
        <v>45063</v>
      </c>
      <c r="B46" s="2" t="s">
        <v>374</v>
      </c>
    </row>
    <row r="47" spans="1:2" x14ac:dyDescent="0.25">
      <c r="A47" s="50">
        <f t="shared" si="1"/>
        <v>45062</v>
      </c>
      <c r="B47" s="2" t="s">
        <v>374</v>
      </c>
    </row>
    <row r="48" spans="1:2" x14ac:dyDescent="0.25">
      <c r="A48" s="50">
        <f t="shared" si="1"/>
        <v>45061</v>
      </c>
      <c r="B48" s="2" t="s">
        <v>374</v>
      </c>
    </row>
    <row r="49" spans="1:2" x14ac:dyDescent="0.25">
      <c r="A49" s="50">
        <f t="shared" si="1"/>
        <v>45060</v>
      </c>
      <c r="B49" s="2" t="s">
        <v>374</v>
      </c>
    </row>
    <row r="50" spans="1:2" x14ac:dyDescent="0.25">
      <c r="A50" s="50">
        <f t="shared" si="1"/>
        <v>45059</v>
      </c>
      <c r="B50" s="2" t="s">
        <v>374</v>
      </c>
    </row>
    <row r="51" spans="1:2" x14ac:dyDescent="0.25">
      <c r="A51" s="50">
        <f t="shared" si="1"/>
        <v>45058</v>
      </c>
      <c r="B51" s="2" t="s">
        <v>374</v>
      </c>
    </row>
    <row r="52" spans="1:2" x14ac:dyDescent="0.25">
      <c r="A52" s="50">
        <f t="shared" si="1"/>
        <v>45057</v>
      </c>
      <c r="B52" s="2" t="s">
        <v>374</v>
      </c>
    </row>
    <row r="53" spans="1:2" x14ac:dyDescent="0.25">
      <c r="A53" s="50">
        <f t="shared" si="1"/>
        <v>45056</v>
      </c>
      <c r="B53" s="2" t="s">
        <v>374</v>
      </c>
    </row>
    <row r="54" spans="1:2" x14ac:dyDescent="0.25">
      <c r="A54" s="50">
        <f t="shared" si="1"/>
        <v>45055</v>
      </c>
      <c r="B54" s="2" t="s">
        <v>374</v>
      </c>
    </row>
    <row r="55" spans="1:2" x14ac:dyDescent="0.25">
      <c r="A55" s="50">
        <f t="shared" si="1"/>
        <v>45054</v>
      </c>
      <c r="B55" s="2" t="s">
        <v>374</v>
      </c>
    </row>
    <row r="56" spans="1:2" x14ac:dyDescent="0.25">
      <c r="A56" s="50">
        <f t="shared" si="1"/>
        <v>45053</v>
      </c>
      <c r="B56" s="2" t="s">
        <v>374</v>
      </c>
    </row>
    <row r="57" spans="1:2" x14ac:dyDescent="0.25">
      <c r="A57" s="50">
        <f t="shared" si="1"/>
        <v>45052</v>
      </c>
      <c r="B57" s="2" t="s">
        <v>374</v>
      </c>
    </row>
    <row r="58" spans="1:2" x14ac:dyDescent="0.25">
      <c r="A58" s="50">
        <f t="shared" si="1"/>
        <v>45051</v>
      </c>
      <c r="B58" s="2" t="s">
        <v>374</v>
      </c>
    </row>
    <row r="59" spans="1:2" x14ac:dyDescent="0.25">
      <c r="A59" s="50">
        <f t="shared" si="1"/>
        <v>45050</v>
      </c>
      <c r="B59" s="2" t="s">
        <v>374</v>
      </c>
    </row>
    <row r="60" spans="1:2" x14ac:dyDescent="0.25">
      <c r="A60" s="50">
        <f t="shared" si="1"/>
        <v>45049</v>
      </c>
      <c r="B60" s="2" t="s">
        <v>374</v>
      </c>
    </row>
    <row r="61" spans="1:2" x14ac:dyDescent="0.25">
      <c r="A61" s="50">
        <f t="shared" si="1"/>
        <v>45048</v>
      </c>
      <c r="B61" s="2" t="s">
        <v>374</v>
      </c>
    </row>
    <row r="62" spans="1:2" x14ac:dyDescent="0.25">
      <c r="A62" s="50">
        <f t="shared" si="1"/>
        <v>45047</v>
      </c>
      <c r="B62" s="2" t="s">
        <v>374</v>
      </c>
    </row>
    <row r="63" spans="1:2" x14ac:dyDescent="0.25">
      <c r="A63" s="50">
        <f t="shared" si="1"/>
        <v>45046</v>
      </c>
      <c r="B63" s="2" t="s">
        <v>374</v>
      </c>
    </row>
    <row r="64" spans="1:2" x14ac:dyDescent="0.25">
      <c r="A64" s="50">
        <f t="shared" si="1"/>
        <v>45045</v>
      </c>
      <c r="B64" s="2" t="s">
        <v>374</v>
      </c>
    </row>
    <row r="65" spans="1:2" x14ac:dyDescent="0.25">
      <c r="A65" s="50">
        <f t="shared" si="1"/>
        <v>45044</v>
      </c>
      <c r="B65" s="2" t="s">
        <v>374</v>
      </c>
    </row>
    <row r="66" spans="1:2" x14ac:dyDescent="0.25">
      <c r="A66" s="50">
        <f t="shared" si="1"/>
        <v>45043</v>
      </c>
      <c r="B66" s="2" t="s">
        <v>374</v>
      </c>
    </row>
    <row r="67" spans="1:2" x14ac:dyDescent="0.25">
      <c r="A67" s="50">
        <f t="shared" si="1"/>
        <v>45042</v>
      </c>
      <c r="B67" s="2" t="s">
        <v>374</v>
      </c>
    </row>
    <row r="68" spans="1:2" x14ac:dyDescent="0.25">
      <c r="A68" s="50">
        <f t="shared" ref="A68:A131" si="2">A67-1</f>
        <v>45041</v>
      </c>
      <c r="B68" s="2" t="s">
        <v>374</v>
      </c>
    </row>
    <row r="69" spans="1:2" x14ac:dyDescent="0.25">
      <c r="A69" s="50">
        <f t="shared" si="2"/>
        <v>45040</v>
      </c>
      <c r="B69" s="2" t="s">
        <v>374</v>
      </c>
    </row>
    <row r="70" spans="1:2" x14ac:dyDescent="0.25">
      <c r="A70" s="50">
        <f t="shared" si="2"/>
        <v>45039</v>
      </c>
      <c r="B70" s="2" t="s">
        <v>374</v>
      </c>
    </row>
    <row r="71" spans="1:2" x14ac:dyDescent="0.25">
      <c r="A71" s="50">
        <f t="shared" si="2"/>
        <v>45038</v>
      </c>
      <c r="B71" s="2" t="s">
        <v>374</v>
      </c>
    </row>
    <row r="72" spans="1:2" x14ac:dyDescent="0.25">
      <c r="A72" s="50">
        <f t="shared" si="2"/>
        <v>45037</v>
      </c>
      <c r="B72" s="2" t="s">
        <v>374</v>
      </c>
    </row>
    <row r="73" spans="1:2" x14ac:dyDescent="0.25">
      <c r="A73" s="50">
        <f t="shared" si="2"/>
        <v>45036</v>
      </c>
      <c r="B73" s="2" t="s">
        <v>374</v>
      </c>
    </row>
    <row r="74" spans="1:2" x14ac:dyDescent="0.25">
      <c r="A74" s="50">
        <f t="shared" si="2"/>
        <v>45035</v>
      </c>
      <c r="B74" s="2" t="s">
        <v>374</v>
      </c>
    </row>
    <row r="75" spans="1:2" x14ac:dyDescent="0.25">
      <c r="A75" s="50">
        <f t="shared" si="2"/>
        <v>45034</v>
      </c>
      <c r="B75" s="2" t="s">
        <v>374</v>
      </c>
    </row>
    <row r="76" spans="1:2" x14ac:dyDescent="0.25">
      <c r="A76" s="50">
        <f t="shared" si="2"/>
        <v>45033</v>
      </c>
      <c r="B76" s="2" t="s">
        <v>374</v>
      </c>
    </row>
    <row r="77" spans="1:2" x14ac:dyDescent="0.25">
      <c r="A77" s="50">
        <f t="shared" si="2"/>
        <v>45032</v>
      </c>
      <c r="B77" s="2" t="s">
        <v>374</v>
      </c>
    </row>
    <row r="78" spans="1:2" x14ac:dyDescent="0.25">
      <c r="A78" s="50">
        <f t="shared" si="2"/>
        <v>45031</v>
      </c>
      <c r="B78" s="2" t="s">
        <v>374</v>
      </c>
    </row>
    <row r="79" spans="1:2" x14ac:dyDescent="0.25">
      <c r="A79" s="50">
        <f t="shared" si="2"/>
        <v>45030</v>
      </c>
      <c r="B79" s="2" t="s">
        <v>374</v>
      </c>
    </row>
    <row r="80" spans="1:2" x14ac:dyDescent="0.25">
      <c r="A80" s="50">
        <f t="shared" si="2"/>
        <v>45029</v>
      </c>
      <c r="B80" s="2" t="s">
        <v>374</v>
      </c>
    </row>
    <row r="81" spans="1:2" x14ac:dyDescent="0.25">
      <c r="A81" s="50">
        <f t="shared" si="2"/>
        <v>45028</v>
      </c>
      <c r="B81" s="2" t="s">
        <v>374</v>
      </c>
    </row>
    <row r="82" spans="1:2" x14ac:dyDescent="0.25">
      <c r="A82" s="50">
        <f t="shared" si="2"/>
        <v>45027</v>
      </c>
      <c r="B82" s="2" t="s">
        <v>374</v>
      </c>
    </row>
    <row r="83" spans="1:2" x14ac:dyDescent="0.25">
      <c r="A83" s="50">
        <f t="shared" si="2"/>
        <v>45026</v>
      </c>
      <c r="B83" s="2" t="s">
        <v>374</v>
      </c>
    </row>
    <row r="84" spans="1:2" x14ac:dyDescent="0.25">
      <c r="A84" s="50">
        <f t="shared" si="2"/>
        <v>45025</v>
      </c>
      <c r="B84" s="2" t="s">
        <v>374</v>
      </c>
    </row>
    <row r="85" spans="1:2" x14ac:dyDescent="0.25">
      <c r="A85" s="50">
        <f t="shared" si="2"/>
        <v>45024</v>
      </c>
      <c r="B85" s="2" t="s">
        <v>374</v>
      </c>
    </row>
    <row r="86" spans="1:2" x14ac:dyDescent="0.25">
      <c r="A86" s="50">
        <f t="shared" si="2"/>
        <v>45023</v>
      </c>
      <c r="B86" s="2" t="s">
        <v>374</v>
      </c>
    </row>
    <row r="87" spans="1:2" x14ac:dyDescent="0.25">
      <c r="A87" s="50">
        <f t="shared" si="2"/>
        <v>45022</v>
      </c>
      <c r="B87" s="2" t="s">
        <v>374</v>
      </c>
    </row>
    <row r="88" spans="1:2" x14ac:dyDescent="0.25">
      <c r="A88" s="50">
        <f t="shared" si="2"/>
        <v>45021</v>
      </c>
      <c r="B88" s="2" t="s">
        <v>374</v>
      </c>
    </row>
    <row r="89" spans="1:2" x14ac:dyDescent="0.25">
      <c r="A89" s="50">
        <f t="shared" si="2"/>
        <v>45020</v>
      </c>
      <c r="B89" s="2" t="s">
        <v>374</v>
      </c>
    </row>
    <row r="90" spans="1:2" x14ac:dyDescent="0.25">
      <c r="A90" s="50">
        <f t="shared" si="2"/>
        <v>45019</v>
      </c>
      <c r="B90" s="2" t="s">
        <v>374</v>
      </c>
    </row>
    <row r="91" spans="1:2" x14ac:dyDescent="0.25">
      <c r="A91" s="50">
        <f t="shared" si="2"/>
        <v>45018</v>
      </c>
      <c r="B91" s="2" t="s">
        <v>374</v>
      </c>
    </row>
    <row r="92" spans="1:2" x14ac:dyDescent="0.25">
      <c r="A92" s="50">
        <f t="shared" si="2"/>
        <v>45017</v>
      </c>
      <c r="B92" s="2" t="s">
        <v>374</v>
      </c>
    </row>
    <row r="93" spans="1:2" x14ac:dyDescent="0.25">
      <c r="A93" s="50">
        <f t="shared" si="2"/>
        <v>45016</v>
      </c>
      <c r="B93" s="2" t="s">
        <v>374</v>
      </c>
    </row>
    <row r="94" spans="1:2" x14ac:dyDescent="0.25">
      <c r="A94" s="50">
        <f t="shared" si="2"/>
        <v>45015</v>
      </c>
      <c r="B94" s="2" t="s">
        <v>374</v>
      </c>
    </row>
    <row r="95" spans="1:2" x14ac:dyDescent="0.25">
      <c r="A95" s="50">
        <f t="shared" si="2"/>
        <v>45014</v>
      </c>
      <c r="B95" s="2" t="s">
        <v>374</v>
      </c>
    </row>
    <row r="96" spans="1:2" x14ac:dyDescent="0.25">
      <c r="A96" s="50">
        <f t="shared" si="2"/>
        <v>45013</v>
      </c>
      <c r="B96" s="2" t="s">
        <v>374</v>
      </c>
    </row>
    <row r="97" spans="1:2" x14ac:dyDescent="0.25">
      <c r="A97" s="50">
        <f t="shared" si="2"/>
        <v>45012</v>
      </c>
      <c r="B97" s="2" t="s">
        <v>374</v>
      </c>
    </row>
    <row r="98" spans="1:2" x14ac:dyDescent="0.25">
      <c r="A98" s="50">
        <f t="shared" si="2"/>
        <v>45011</v>
      </c>
      <c r="B98" s="2" t="s">
        <v>374</v>
      </c>
    </row>
    <row r="99" spans="1:2" x14ac:dyDescent="0.25">
      <c r="A99" s="50">
        <f t="shared" si="2"/>
        <v>45010</v>
      </c>
      <c r="B99" s="2" t="s">
        <v>374</v>
      </c>
    </row>
    <row r="100" spans="1:2" x14ac:dyDescent="0.25">
      <c r="A100" s="50">
        <f t="shared" si="2"/>
        <v>45009</v>
      </c>
      <c r="B100" s="2" t="s">
        <v>374</v>
      </c>
    </row>
    <row r="101" spans="1:2" x14ac:dyDescent="0.25">
      <c r="A101" s="50">
        <f t="shared" si="2"/>
        <v>45008</v>
      </c>
      <c r="B101" s="2" t="s">
        <v>374</v>
      </c>
    </row>
    <row r="102" spans="1:2" x14ac:dyDescent="0.25">
      <c r="A102" s="50">
        <f t="shared" si="2"/>
        <v>45007</v>
      </c>
      <c r="B102" s="2" t="s">
        <v>374</v>
      </c>
    </row>
    <row r="103" spans="1:2" x14ac:dyDescent="0.25">
      <c r="A103" s="50">
        <f t="shared" si="2"/>
        <v>45006</v>
      </c>
      <c r="B103" s="2" t="s">
        <v>374</v>
      </c>
    </row>
    <row r="104" spans="1:2" x14ac:dyDescent="0.25">
      <c r="A104" s="50">
        <f t="shared" si="2"/>
        <v>45005</v>
      </c>
      <c r="B104" s="2" t="s">
        <v>374</v>
      </c>
    </row>
    <row r="105" spans="1:2" x14ac:dyDescent="0.25">
      <c r="A105" s="50">
        <f t="shared" si="2"/>
        <v>45004</v>
      </c>
      <c r="B105" s="2" t="s">
        <v>374</v>
      </c>
    </row>
    <row r="106" spans="1:2" x14ac:dyDescent="0.25">
      <c r="A106" s="50">
        <f t="shared" si="2"/>
        <v>45003</v>
      </c>
      <c r="B106" s="2" t="s">
        <v>374</v>
      </c>
    </row>
    <row r="107" spans="1:2" x14ac:dyDescent="0.25">
      <c r="A107" s="50">
        <f t="shared" si="2"/>
        <v>45002</v>
      </c>
      <c r="B107" s="2" t="s">
        <v>374</v>
      </c>
    </row>
    <row r="108" spans="1:2" x14ac:dyDescent="0.25">
      <c r="A108" s="50">
        <f t="shared" si="2"/>
        <v>45001</v>
      </c>
      <c r="B108" s="2" t="s">
        <v>374</v>
      </c>
    </row>
    <row r="109" spans="1:2" x14ac:dyDescent="0.25">
      <c r="A109" s="50">
        <f t="shared" si="2"/>
        <v>45000</v>
      </c>
      <c r="B109" s="2" t="s">
        <v>374</v>
      </c>
    </row>
    <row r="110" spans="1:2" x14ac:dyDescent="0.25">
      <c r="A110" s="50">
        <f t="shared" si="2"/>
        <v>44999</v>
      </c>
      <c r="B110" s="2" t="s">
        <v>374</v>
      </c>
    </row>
    <row r="111" spans="1:2" x14ac:dyDescent="0.25">
      <c r="A111" s="50">
        <f t="shared" si="2"/>
        <v>44998</v>
      </c>
      <c r="B111" s="2" t="s">
        <v>374</v>
      </c>
    </row>
    <row r="112" spans="1:2" x14ac:dyDescent="0.25">
      <c r="A112" s="50">
        <f t="shared" si="2"/>
        <v>44997</v>
      </c>
      <c r="B112" s="2" t="s">
        <v>374</v>
      </c>
    </row>
    <row r="113" spans="1:2" x14ac:dyDescent="0.25">
      <c r="A113" s="50">
        <f t="shared" si="2"/>
        <v>44996</v>
      </c>
      <c r="B113" s="2" t="s">
        <v>374</v>
      </c>
    </row>
    <row r="114" spans="1:2" x14ac:dyDescent="0.25">
      <c r="A114" s="50">
        <f t="shared" si="2"/>
        <v>44995</v>
      </c>
      <c r="B114" s="2" t="s">
        <v>374</v>
      </c>
    </row>
    <row r="115" spans="1:2" x14ac:dyDescent="0.25">
      <c r="A115" s="50">
        <f t="shared" si="2"/>
        <v>44994</v>
      </c>
      <c r="B115" s="2" t="s">
        <v>374</v>
      </c>
    </row>
    <row r="116" spans="1:2" x14ac:dyDescent="0.25">
      <c r="A116" s="50">
        <f t="shared" si="2"/>
        <v>44993</v>
      </c>
      <c r="B116" s="2" t="s">
        <v>374</v>
      </c>
    </row>
    <row r="117" spans="1:2" x14ac:dyDescent="0.25">
      <c r="A117" s="50">
        <f t="shared" si="2"/>
        <v>44992</v>
      </c>
      <c r="B117" s="2" t="s">
        <v>374</v>
      </c>
    </row>
    <row r="118" spans="1:2" x14ac:dyDescent="0.25">
      <c r="A118" s="50">
        <f t="shared" si="2"/>
        <v>44991</v>
      </c>
      <c r="B118" s="2" t="s">
        <v>374</v>
      </c>
    </row>
    <row r="119" spans="1:2" x14ac:dyDescent="0.25">
      <c r="A119" s="50">
        <f t="shared" si="2"/>
        <v>44990</v>
      </c>
      <c r="B119" s="2" t="s">
        <v>374</v>
      </c>
    </row>
    <row r="120" spans="1:2" x14ac:dyDescent="0.25">
      <c r="A120" s="50">
        <f t="shared" si="2"/>
        <v>44989</v>
      </c>
      <c r="B120" s="2" t="s">
        <v>374</v>
      </c>
    </row>
    <row r="121" spans="1:2" x14ac:dyDescent="0.25">
      <c r="A121" s="50">
        <f t="shared" si="2"/>
        <v>44988</v>
      </c>
      <c r="B121" s="2" t="s">
        <v>374</v>
      </c>
    </row>
    <row r="122" spans="1:2" x14ac:dyDescent="0.25">
      <c r="A122" s="50">
        <f t="shared" si="2"/>
        <v>44987</v>
      </c>
      <c r="B122" s="2" t="s">
        <v>374</v>
      </c>
    </row>
    <row r="123" spans="1:2" x14ac:dyDescent="0.25">
      <c r="A123" s="50">
        <f t="shared" si="2"/>
        <v>44986</v>
      </c>
      <c r="B123" s="2" t="s">
        <v>374</v>
      </c>
    </row>
    <row r="124" spans="1:2" x14ac:dyDescent="0.25">
      <c r="A124" s="50">
        <f t="shared" si="2"/>
        <v>44985</v>
      </c>
      <c r="B124" s="2" t="s">
        <v>374</v>
      </c>
    </row>
    <row r="125" spans="1:2" x14ac:dyDescent="0.25">
      <c r="A125" s="50">
        <f t="shared" si="2"/>
        <v>44984</v>
      </c>
      <c r="B125" s="2" t="s">
        <v>374</v>
      </c>
    </row>
    <row r="126" spans="1:2" x14ac:dyDescent="0.25">
      <c r="A126" s="50">
        <f t="shared" si="2"/>
        <v>44983</v>
      </c>
      <c r="B126" s="2" t="s">
        <v>374</v>
      </c>
    </row>
    <row r="127" spans="1:2" x14ac:dyDescent="0.25">
      <c r="A127" s="50">
        <f t="shared" si="2"/>
        <v>44982</v>
      </c>
      <c r="B127" s="2" t="s">
        <v>374</v>
      </c>
    </row>
    <row r="128" spans="1:2" x14ac:dyDescent="0.25">
      <c r="A128" s="50">
        <f t="shared" si="2"/>
        <v>44981</v>
      </c>
      <c r="B128" s="2" t="s">
        <v>374</v>
      </c>
    </row>
    <row r="129" spans="1:2" x14ac:dyDescent="0.25">
      <c r="A129" s="50">
        <f t="shared" si="2"/>
        <v>44980</v>
      </c>
      <c r="B129" s="2" t="s">
        <v>374</v>
      </c>
    </row>
    <row r="130" spans="1:2" x14ac:dyDescent="0.25">
      <c r="A130" s="50">
        <f t="shared" si="2"/>
        <v>44979</v>
      </c>
      <c r="B130" s="2" t="s">
        <v>374</v>
      </c>
    </row>
    <row r="131" spans="1:2" x14ac:dyDescent="0.25">
      <c r="A131" s="50">
        <f t="shared" si="2"/>
        <v>44978</v>
      </c>
      <c r="B131" s="2" t="s">
        <v>374</v>
      </c>
    </row>
    <row r="132" spans="1:2" x14ac:dyDescent="0.25">
      <c r="A132" s="50">
        <f t="shared" ref="A132:A195" si="3">A131-1</f>
        <v>44977</v>
      </c>
      <c r="B132" s="2" t="s">
        <v>374</v>
      </c>
    </row>
    <row r="133" spans="1:2" x14ac:dyDescent="0.25">
      <c r="A133" s="50">
        <f t="shared" si="3"/>
        <v>44976</v>
      </c>
      <c r="B133" s="2" t="s">
        <v>374</v>
      </c>
    </row>
    <row r="134" spans="1:2" x14ac:dyDescent="0.25">
      <c r="A134" s="50">
        <f t="shared" si="3"/>
        <v>44975</v>
      </c>
      <c r="B134" s="2" t="s">
        <v>374</v>
      </c>
    </row>
    <row r="135" spans="1:2" x14ac:dyDescent="0.25">
      <c r="A135" s="50">
        <f t="shared" si="3"/>
        <v>44974</v>
      </c>
      <c r="B135" s="2" t="s">
        <v>374</v>
      </c>
    </row>
    <row r="136" spans="1:2" x14ac:dyDescent="0.25">
      <c r="A136" s="50">
        <f t="shared" si="3"/>
        <v>44973</v>
      </c>
      <c r="B136" s="2" t="s">
        <v>374</v>
      </c>
    </row>
    <row r="137" spans="1:2" x14ac:dyDescent="0.25">
      <c r="A137" s="50">
        <f t="shared" si="3"/>
        <v>44972</v>
      </c>
      <c r="B137" s="2" t="s">
        <v>374</v>
      </c>
    </row>
    <row r="138" spans="1:2" x14ac:dyDescent="0.25">
      <c r="A138" s="50">
        <f t="shared" si="3"/>
        <v>44971</v>
      </c>
      <c r="B138" s="2" t="s">
        <v>374</v>
      </c>
    </row>
    <row r="139" spans="1:2" x14ac:dyDescent="0.25">
      <c r="A139" s="50">
        <f t="shared" si="3"/>
        <v>44970</v>
      </c>
      <c r="B139" s="2" t="s">
        <v>374</v>
      </c>
    </row>
    <row r="140" spans="1:2" x14ac:dyDescent="0.25">
      <c r="A140" s="50">
        <f t="shared" si="3"/>
        <v>44969</v>
      </c>
      <c r="B140" s="2" t="s">
        <v>374</v>
      </c>
    </row>
    <row r="141" spans="1:2" x14ac:dyDescent="0.25">
      <c r="A141" s="50">
        <f t="shared" si="3"/>
        <v>44968</v>
      </c>
      <c r="B141" s="2" t="s">
        <v>374</v>
      </c>
    </row>
    <row r="142" spans="1:2" x14ac:dyDescent="0.25">
      <c r="A142" s="50">
        <f t="shared" si="3"/>
        <v>44967</v>
      </c>
      <c r="B142" s="2" t="s">
        <v>374</v>
      </c>
    </row>
    <row r="143" spans="1:2" x14ac:dyDescent="0.25">
      <c r="A143" s="50">
        <f t="shared" si="3"/>
        <v>44966</v>
      </c>
      <c r="B143" s="2" t="s">
        <v>374</v>
      </c>
    </row>
    <row r="144" spans="1:2" x14ac:dyDescent="0.25">
      <c r="A144" s="50">
        <f t="shared" si="3"/>
        <v>44965</v>
      </c>
      <c r="B144" s="2" t="s">
        <v>374</v>
      </c>
    </row>
    <row r="145" spans="1:2" x14ac:dyDescent="0.25">
      <c r="A145" s="50">
        <f t="shared" si="3"/>
        <v>44964</v>
      </c>
      <c r="B145" s="2" t="s">
        <v>374</v>
      </c>
    </row>
    <row r="146" spans="1:2" x14ac:dyDescent="0.25">
      <c r="A146" s="50">
        <f t="shared" si="3"/>
        <v>44963</v>
      </c>
      <c r="B146" s="2" t="s">
        <v>374</v>
      </c>
    </row>
    <row r="147" spans="1:2" x14ac:dyDescent="0.25">
      <c r="A147" s="50">
        <f t="shared" si="3"/>
        <v>44962</v>
      </c>
      <c r="B147" s="2" t="s">
        <v>374</v>
      </c>
    </row>
    <row r="148" spans="1:2" x14ac:dyDescent="0.25">
      <c r="A148" s="50">
        <f t="shared" si="3"/>
        <v>44961</v>
      </c>
      <c r="B148" s="2" t="s">
        <v>374</v>
      </c>
    </row>
    <row r="149" spans="1:2" x14ac:dyDescent="0.25">
      <c r="A149" s="50">
        <f t="shared" si="3"/>
        <v>44960</v>
      </c>
      <c r="B149" s="2" t="s">
        <v>374</v>
      </c>
    </row>
    <row r="150" spans="1:2" x14ac:dyDescent="0.25">
      <c r="A150" s="50">
        <f t="shared" si="3"/>
        <v>44959</v>
      </c>
      <c r="B150" s="2" t="s">
        <v>374</v>
      </c>
    </row>
    <row r="151" spans="1:2" x14ac:dyDescent="0.25">
      <c r="A151" s="50">
        <f t="shared" si="3"/>
        <v>44958</v>
      </c>
      <c r="B151" s="2" t="s">
        <v>374</v>
      </c>
    </row>
    <row r="152" spans="1:2" x14ac:dyDescent="0.25">
      <c r="A152" s="50">
        <f t="shared" si="3"/>
        <v>44957</v>
      </c>
      <c r="B152" s="2" t="s">
        <v>374</v>
      </c>
    </row>
    <row r="153" spans="1:2" x14ac:dyDescent="0.25">
      <c r="A153" s="50">
        <f t="shared" si="3"/>
        <v>44956</v>
      </c>
      <c r="B153" s="2" t="s">
        <v>374</v>
      </c>
    </row>
    <row r="154" spans="1:2" x14ac:dyDescent="0.25">
      <c r="A154" s="50">
        <f t="shared" si="3"/>
        <v>44955</v>
      </c>
      <c r="B154" s="2" t="s">
        <v>374</v>
      </c>
    </row>
    <row r="155" spans="1:2" x14ac:dyDescent="0.25">
      <c r="A155" s="50">
        <f t="shared" si="3"/>
        <v>44954</v>
      </c>
      <c r="B155" s="2" t="s">
        <v>374</v>
      </c>
    </row>
    <row r="156" spans="1:2" x14ac:dyDescent="0.25">
      <c r="A156" s="50">
        <f t="shared" si="3"/>
        <v>44953</v>
      </c>
      <c r="B156" s="2" t="s">
        <v>374</v>
      </c>
    </row>
    <row r="157" spans="1:2" x14ac:dyDescent="0.25">
      <c r="A157" s="50">
        <f t="shared" si="3"/>
        <v>44952</v>
      </c>
      <c r="B157" s="2" t="s">
        <v>374</v>
      </c>
    </row>
    <row r="158" spans="1:2" x14ac:dyDescent="0.25">
      <c r="A158" s="50">
        <f t="shared" si="3"/>
        <v>44951</v>
      </c>
      <c r="B158" s="2" t="s">
        <v>374</v>
      </c>
    </row>
    <row r="159" spans="1:2" x14ac:dyDescent="0.25">
      <c r="A159" s="50">
        <f t="shared" si="3"/>
        <v>44950</v>
      </c>
      <c r="B159" s="2" t="s">
        <v>374</v>
      </c>
    </row>
    <row r="160" spans="1:2" x14ac:dyDescent="0.25">
      <c r="A160" s="50">
        <f t="shared" si="3"/>
        <v>44949</v>
      </c>
      <c r="B160" s="2" t="s">
        <v>374</v>
      </c>
    </row>
    <row r="161" spans="1:2" x14ac:dyDescent="0.25">
      <c r="A161" s="50">
        <f t="shared" si="3"/>
        <v>44948</v>
      </c>
      <c r="B161" s="2" t="s">
        <v>374</v>
      </c>
    </row>
    <row r="162" spans="1:2" x14ac:dyDescent="0.25">
      <c r="A162" s="50">
        <f t="shared" si="3"/>
        <v>44947</v>
      </c>
      <c r="B162" s="2" t="s">
        <v>374</v>
      </c>
    </row>
    <row r="163" spans="1:2" x14ac:dyDescent="0.25">
      <c r="A163" s="50">
        <f t="shared" si="3"/>
        <v>44946</v>
      </c>
      <c r="B163" s="2" t="s">
        <v>374</v>
      </c>
    </row>
    <row r="164" spans="1:2" x14ac:dyDescent="0.25">
      <c r="A164" s="50">
        <f t="shared" si="3"/>
        <v>44945</v>
      </c>
      <c r="B164" s="2" t="s">
        <v>374</v>
      </c>
    </row>
    <row r="165" spans="1:2" x14ac:dyDescent="0.25">
      <c r="A165" s="50">
        <f t="shared" si="3"/>
        <v>44944</v>
      </c>
      <c r="B165" s="2" t="s">
        <v>374</v>
      </c>
    </row>
    <row r="166" spans="1:2" x14ac:dyDescent="0.25">
      <c r="A166" s="50">
        <f t="shared" si="3"/>
        <v>44943</v>
      </c>
      <c r="B166" s="2" t="s">
        <v>374</v>
      </c>
    </row>
    <row r="167" spans="1:2" x14ac:dyDescent="0.25">
      <c r="A167" s="50">
        <f t="shared" si="3"/>
        <v>44942</v>
      </c>
      <c r="B167" s="2" t="s">
        <v>374</v>
      </c>
    </row>
    <row r="168" spans="1:2" x14ac:dyDescent="0.25">
      <c r="A168" s="50">
        <f t="shared" si="3"/>
        <v>44941</v>
      </c>
      <c r="B168" s="2" t="s">
        <v>374</v>
      </c>
    </row>
    <row r="169" spans="1:2" x14ac:dyDescent="0.25">
      <c r="A169" s="50">
        <f t="shared" si="3"/>
        <v>44940</v>
      </c>
      <c r="B169" s="2" t="s">
        <v>374</v>
      </c>
    </row>
    <row r="170" spans="1:2" x14ac:dyDescent="0.25">
      <c r="A170" s="50">
        <f t="shared" si="3"/>
        <v>44939</v>
      </c>
      <c r="B170" s="2" t="s">
        <v>374</v>
      </c>
    </row>
    <row r="171" spans="1:2" x14ac:dyDescent="0.25">
      <c r="A171" s="50">
        <f t="shared" si="3"/>
        <v>44938</v>
      </c>
      <c r="B171" s="2" t="s">
        <v>374</v>
      </c>
    </row>
    <row r="172" spans="1:2" x14ac:dyDescent="0.25">
      <c r="A172" s="50">
        <f t="shared" si="3"/>
        <v>44937</v>
      </c>
      <c r="B172" s="2" t="s">
        <v>374</v>
      </c>
    </row>
    <row r="173" spans="1:2" x14ac:dyDescent="0.25">
      <c r="A173" s="50">
        <f t="shared" si="3"/>
        <v>44936</v>
      </c>
      <c r="B173" s="2" t="s">
        <v>374</v>
      </c>
    </row>
    <row r="174" spans="1:2" x14ac:dyDescent="0.25">
      <c r="A174" s="50">
        <f t="shared" si="3"/>
        <v>44935</v>
      </c>
      <c r="B174" s="2" t="s">
        <v>374</v>
      </c>
    </row>
    <row r="175" spans="1:2" x14ac:dyDescent="0.25">
      <c r="A175" s="50">
        <f t="shared" si="3"/>
        <v>44934</v>
      </c>
      <c r="B175" s="2" t="s">
        <v>374</v>
      </c>
    </row>
    <row r="176" spans="1:2" x14ac:dyDescent="0.25">
      <c r="A176" s="50">
        <f t="shared" si="3"/>
        <v>44933</v>
      </c>
      <c r="B176" s="2" t="s">
        <v>374</v>
      </c>
    </row>
    <row r="177" spans="1:2" x14ac:dyDescent="0.25">
      <c r="A177" s="50">
        <f t="shared" si="3"/>
        <v>44932</v>
      </c>
      <c r="B177" s="2" t="s">
        <v>374</v>
      </c>
    </row>
    <row r="178" spans="1:2" x14ac:dyDescent="0.25">
      <c r="A178" s="50">
        <f t="shared" si="3"/>
        <v>44931</v>
      </c>
      <c r="B178" s="2" t="s">
        <v>374</v>
      </c>
    </row>
    <row r="179" spans="1:2" x14ac:dyDescent="0.25">
      <c r="A179" s="50">
        <f t="shared" si="3"/>
        <v>44930</v>
      </c>
      <c r="B179" s="2" t="s">
        <v>374</v>
      </c>
    </row>
    <row r="180" spans="1:2" x14ac:dyDescent="0.25">
      <c r="A180" s="50">
        <f t="shared" si="3"/>
        <v>44929</v>
      </c>
      <c r="B180" s="2" t="s">
        <v>374</v>
      </c>
    </row>
    <row r="181" spans="1:2" x14ac:dyDescent="0.25">
      <c r="A181" s="50">
        <f t="shared" si="3"/>
        <v>44928</v>
      </c>
      <c r="B181" s="2" t="s">
        <v>374</v>
      </c>
    </row>
    <row r="182" spans="1:2" x14ac:dyDescent="0.25">
      <c r="A182" s="50">
        <f t="shared" si="3"/>
        <v>44927</v>
      </c>
      <c r="B182" s="2" t="s">
        <v>374</v>
      </c>
    </row>
    <row r="183" spans="1:2" x14ac:dyDescent="0.25">
      <c r="A183" s="50">
        <f t="shared" si="3"/>
        <v>44926</v>
      </c>
      <c r="B183" s="2" t="s">
        <v>359</v>
      </c>
    </row>
    <row r="184" spans="1:2" x14ac:dyDescent="0.25">
      <c r="A184" s="50">
        <f t="shared" si="3"/>
        <v>44925</v>
      </c>
      <c r="B184" s="2" t="s">
        <v>359</v>
      </c>
    </row>
    <row r="185" spans="1:2" x14ac:dyDescent="0.25">
      <c r="A185" s="50">
        <f t="shared" si="3"/>
        <v>44924</v>
      </c>
      <c r="B185" s="2" t="s">
        <v>359</v>
      </c>
    </row>
    <row r="186" spans="1:2" x14ac:dyDescent="0.25">
      <c r="A186" s="50">
        <f t="shared" si="3"/>
        <v>44923</v>
      </c>
      <c r="B186" s="2" t="s">
        <v>359</v>
      </c>
    </row>
    <row r="187" spans="1:2" x14ac:dyDescent="0.25">
      <c r="A187" s="50">
        <f t="shared" si="3"/>
        <v>44922</v>
      </c>
      <c r="B187" s="2" t="s">
        <v>359</v>
      </c>
    </row>
    <row r="188" spans="1:2" x14ac:dyDescent="0.25">
      <c r="A188" s="50">
        <f t="shared" si="3"/>
        <v>44921</v>
      </c>
      <c r="B188" s="2" t="s">
        <v>359</v>
      </c>
    </row>
    <row r="189" spans="1:2" x14ac:dyDescent="0.25">
      <c r="A189" s="50">
        <f t="shared" si="3"/>
        <v>44920</v>
      </c>
      <c r="B189" s="2" t="s">
        <v>359</v>
      </c>
    </row>
    <row r="190" spans="1:2" x14ac:dyDescent="0.25">
      <c r="A190" s="50">
        <f t="shared" si="3"/>
        <v>44919</v>
      </c>
      <c r="B190" s="2" t="s">
        <v>359</v>
      </c>
    </row>
    <row r="191" spans="1:2" x14ac:dyDescent="0.25">
      <c r="A191" s="50">
        <f t="shared" si="3"/>
        <v>44918</v>
      </c>
      <c r="B191" s="2" t="s">
        <v>359</v>
      </c>
    </row>
    <row r="192" spans="1:2" x14ac:dyDescent="0.25">
      <c r="A192" s="50">
        <f t="shared" si="3"/>
        <v>44917</v>
      </c>
      <c r="B192" s="2" t="s">
        <v>359</v>
      </c>
    </row>
    <row r="193" spans="1:2" x14ac:dyDescent="0.25">
      <c r="A193" s="50">
        <f t="shared" si="3"/>
        <v>44916</v>
      </c>
      <c r="B193" s="2" t="s">
        <v>359</v>
      </c>
    </row>
    <row r="194" spans="1:2" x14ac:dyDescent="0.25">
      <c r="A194" s="50">
        <f t="shared" si="3"/>
        <v>44915</v>
      </c>
      <c r="B194" s="2" t="s">
        <v>359</v>
      </c>
    </row>
    <row r="195" spans="1:2" x14ac:dyDescent="0.25">
      <c r="A195" s="50">
        <f t="shared" si="3"/>
        <v>44914</v>
      </c>
      <c r="B195" s="2" t="s">
        <v>359</v>
      </c>
    </row>
    <row r="196" spans="1:2" x14ac:dyDescent="0.25">
      <c r="A196" s="50">
        <f t="shared" ref="A196:A259" si="4">A195-1</f>
        <v>44913</v>
      </c>
      <c r="B196" s="2" t="s">
        <v>359</v>
      </c>
    </row>
    <row r="197" spans="1:2" x14ac:dyDescent="0.25">
      <c r="A197" s="50">
        <f t="shared" si="4"/>
        <v>44912</v>
      </c>
      <c r="B197" s="2" t="s">
        <v>359</v>
      </c>
    </row>
    <row r="198" spans="1:2" x14ac:dyDescent="0.25">
      <c r="A198" s="50">
        <f t="shared" si="4"/>
        <v>44911</v>
      </c>
      <c r="B198" s="2" t="s">
        <v>359</v>
      </c>
    </row>
    <row r="199" spans="1:2" x14ac:dyDescent="0.25">
      <c r="A199" s="50">
        <f t="shared" si="4"/>
        <v>44910</v>
      </c>
      <c r="B199" s="2" t="s">
        <v>359</v>
      </c>
    </row>
    <row r="200" spans="1:2" x14ac:dyDescent="0.25">
      <c r="A200" s="50">
        <f t="shared" si="4"/>
        <v>44909</v>
      </c>
      <c r="B200" s="2" t="s">
        <v>359</v>
      </c>
    </row>
    <row r="201" spans="1:2" x14ac:dyDescent="0.25">
      <c r="A201" s="50">
        <f t="shared" si="4"/>
        <v>44908</v>
      </c>
      <c r="B201" s="2" t="s">
        <v>359</v>
      </c>
    </row>
    <row r="202" spans="1:2" x14ac:dyDescent="0.25">
      <c r="A202" s="50">
        <f t="shared" si="4"/>
        <v>44907</v>
      </c>
      <c r="B202" s="2" t="s">
        <v>359</v>
      </c>
    </row>
    <row r="203" spans="1:2" x14ac:dyDescent="0.25">
      <c r="A203" s="50">
        <f t="shared" si="4"/>
        <v>44906</v>
      </c>
      <c r="B203" s="2" t="s">
        <v>359</v>
      </c>
    </row>
    <row r="204" spans="1:2" x14ac:dyDescent="0.25">
      <c r="A204" s="50">
        <f t="shared" si="4"/>
        <v>44905</v>
      </c>
      <c r="B204" s="2" t="s">
        <v>359</v>
      </c>
    </row>
    <row r="205" spans="1:2" x14ac:dyDescent="0.25">
      <c r="A205" s="50">
        <f t="shared" si="4"/>
        <v>44904</v>
      </c>
      <c r="B205" s="2" t="s">
        <v>359</v>
      </c>
    </row>
    <row r="206" spans="1:2" x14ac:dyDescent="0.25">
      <c r="A206" s="50">
        <f t="shared" si="4"/>
        <v>44903</v>
      </c>
      <c r="B206" s="2" t="s">
        <v>359</v>
      </c>
    </row>
    <row r="207" spans="1:2" x14ac:dyDescent="0.25">
      <c r="A207" s="50">
        <f t="shared" si="4"/>
        <v>44902</v>
      </c>
      <c r="B207" s="2" t="s">
        <v>359</v>
      </c>
    </row>
    <row r="208" spans="1:2" x14ac:dyDescent="0.25">
      <c r="A208" s="50">
        <f t="shared" si="4"/>
        <v>44901</v>
      </c>
      <c r="B208" s="2" t="s">
        <v>359</v>
      </c>
    </row>
    <row r="209" spans="1:2" x14ac:dyDescent="0.25">
      <c r="A209" s="50">
        <f t="shared" si="4"/>
        <v>44900</v>
      </c>
      <c r="B209" s="2" t="s">
        <v>359</v>
      </c>
    </row>
    <row r="210" spans="1:2" x14ac:dyDescent="0.25">
      <c r="A210" s="50">
        <f t="shared" si="4"/>
        <v>44899</v>
      </c>
      <c r="B210" s="2" t="s">
        <v>359</v>
      </c>
    </row>
    <row r="211" spans="1:2" x14ac:dyDescent="0.25">
      <c r="A211" s="50">
        <f t="shared" si="4"/>
        <v>44898</v>
      </c>
      <c r="B211" s="2" t="s">
        <v>359</v>
      </c>
    </row>
    <row r="212" spans="1:2" x14ac:dyDescent="0.25">
      <c r="A212" s="50">
        <f t="shared" si="4"/>
        <v>44897</v>
      </c>
      <c r="B212" s="2" t="s">
        <v>359</v>
      </c>
    </row>
    <row r="213" spans="1:2" x14ac:dyDescent="0.25">
      <c r="A213" s="50">
        <f t="shared" si="4"/>
        <v>44896</v>
      </c>
      <c r="B213" s="2" t="s">
        <v>359</v>
      </c>
    </row>
    <row r="214" spans="1:2" x14ac:dyDescent="0.25">
      <c r="A214" s="50">
        <f t="shared" si="4"/>
        <v>44895</v>
      </c>
      <c r="B214" s="2" t="s">
        <v>359</v>
      </c>
    </row>
    <row r="215" spans="1:2" x14ac:dyDescent="0.25">
      <c r="A215" s="50">
        <f t="shared" si="4"/>
        <v>44894</v>
      </c>
      <c r="B215" s="2" t="s">
        <v>359</v>
      </c>
    </row>
    <row r="216" spans="1:2" x14ac:dyDescent="0.25">
      <c r="A216" s="50">
        <f t="shared" si="4"/>
        <v>44893</v>
      </c>
      <c r="B216" s="2" t="s">
        <v>359</v>
      </c>
    </row>
    <row r="217" spans="1:2" x14ac:dyDescent="0.25">
      <c r="A217" s="50">
        <f t="shared" si="4"/>
        <v>44892</v>
      </c>
      <c r="B217" s="2" t="s">
        <v>359</v>
      </c>
    </row>
    <row r="218" spans="1:2" x14ac:dyDescent="0.25">
      <c r="A218" s="50">
        <f t="shared" si="4"/>
        <v>44891</v>
      </c>
      <c r="B218" s="2" t="s">
        <v>359</v>
      </c>
    </row>
    <row r="219" spans="1:2" x14ac:dyDescent="0.25">
      <c r="A219" s="50">
        <f t="shared" si="4"/>
        <v>44890</v>
      </c>
      <c r="B219" s="2" t="s">
        <v>359</v>
      </c>
    </row>
    <row r="220" spans="1:2" x14ac:dyDescent="0.25">
      <c r="A220" s="50">
        <f t="shared" si="4"/>
        <v>44889</v>
      </c>
      <c r="B220" s="2" t="s">
        <v>359</v>
      </c>
    </row>
    <row r="221" spans="1:2" x14ac:dyDescent="0.25">
      <c r="A221" s="50">
        <f t="shared" si="4"/>
        <v>44888</v>
      </c>
      <c r="B221" s="2" t="s">
        <v>359</v>
      </c>
    </row>
    <row r="222" spans="1:2" x14ac:dyDescent="0.25">
      <c r="A222" s="50">
        <f t="shared" si="4"/>
        <v>44887</v>
      </c>
      <c r="B222" s="2" t="s">
        <v>359</v>
      </c>
    </row>
    <row r="223" spans="1:2" x14ac:dyDescent="0.25">
      <c r="A223" s="50">
        <f t="shared" si="4"/>
        <v>44886</v>
      </c>
      <c r="B223" s="2" t="s">
        <v>359</v>
      </c>
    </row>
    <row r="224" spans="1:2" x14ac:dyDescent="0.25">
      <c r="A224" s="50">
        <f t="shared" si="4"/>
        <v>44885</v>
      </c>
      <c r="B224" s="2" t="s">
        <v>359</v>
      </c>
    </row>
    <row r="225" spans="1:2" x14ac:dyDescent="0.25">
      <c r="A225" s="50">
        <f t="shared" si="4"/>
        <v>44884</v>
      </c>
      <c r="B225" s="2" t="s">
        <v>359</v>
      </c>
    </row>
    <row r="226" spans="1:2" x14ac:dyDescent="0.25">
      <c r="A226" s="50">
        <f t="shared" si="4"/>
        <v>44883</v>
      </c>
      <c r="B226" s="2" t="s">
        <v>359</v>
      </c>
    </row>
    <row r="227" spans="1:2" x14ac:dyDescent="0.25">
      <c r="A227" s="50">
        <f t="shared" si="4"/>
        <v>44882</v>
      </c>
      <c r="B227" s="2" t="s">
        <v>359</v>
      </c>
    </row>
    <row r="228" spans="1:2" x14ac:dyDescent="0.25">
      <c r="A228" s="50">
        <f t="shared" si="4"/>
        <v>44881</v>
      </c>
      <c r="B228" s="2" t="s">
        <v>359</v>
      </c>
    </row>
    <row r="229" spans="1:2" x14ac:dyDescent="0.25">
      <c r="A229" s="50">
        <f t="shared" si="4"/>
        <v>44880</v>
      </c>
      <c r="B229" s="2" t="s">
        <v>359</v>
      </c>
    </row>
    <row r="230" spans="1:2" x14ac:dyDescent="0.25">
      <c r="A230" s="50">
        <f t="shared" si="4"/>
        <v>44879</v>
      </c>
      <c r="B230" s="2" t="s">
        <v>359</v>
      </c>
    </row>
    <row r="231" spans="1:2" x14ac:dyDescent="0.25">
      <c r="A231" s="50">
        <f t="shared" si="4"/>
        <v>44878</v>
      </c>
      <c r="B231" s="2" t="s">
        <v>359</v>
      </c>
    </row>
    <row r="232" spans="1:2" x14ac:dyDescent="0.25">
      <c r="A232" s="50">
        <f t="shared" si="4"/>
        <v>44877</v>
      </c>
      <c r="B232" s="2" t="s">
        <v>359</v>
      </c>
    </row>
    <row r="233" spans="1:2" x14ac:dyDescent="0.25">
      <c r="A233" s="50">
        <f t="shared" si="4"/>
        <v>44876</v>
      </c>
      <c r="B233" s="2" t="s">
        <v>359</v>
      </c>
    </row>
    <row r="234" spans="1:2" x14ac:dyDescent="0.25">
      <c r="A234" s="50">
        <f t="shared" si="4"/>
        <v>44875</v>
      </c>
      <c r="B234" s="2" t="s">
        <v>359</v>
      </c>
    </row>
    <row r="235" spans="1:2" x14ac:dyDescent="0.25">
      <c r="A235" s="50">
        <f t="shared" si="4"/>
        <v>44874</v>
      </c>
      <c r="B235" s="2" t="s">
        <v>359</v>
      </c>
    </row>
    <row r="236" spans="1:2" x14ac:dyDescent="0.25">
      <c r="A236" s="50">
        <f t="shared" si="4"/>
        <v>44873</v>
      </c>
      <c r="B236" s="2" t="s">
        <v>359</v>
      </c>
    </row>
    <row r="237" spans="1:2" x14ac:dyDescent="0.25">
      <c r="A237" s="50">
        <f t="shared" si="4"/>
        <v>44872</v>
      </c>
      <c r="B237" s="2" t="s">
        <v>359</v>
      </c>
    </row>
    <row r="238" spans="1:2" x14ac:dyDescent="0.25">
      <c r="A238" s="50">
        <f t="shared" si="4"/>
        <v>44871</v>
      </c>
      <c r="B238" s="2" t="s">
        <v>359</v>
      </c>
    </row>
    <row r="239" spans="1:2" x14ac:dyDescent="0.25">
      <c r="A239" s="50">
        <f t="shared" si="4"/>
        <v>44870</v>
      </c>
      <c r="B239" s="2" t="s">
        <v>359</v>
      </c>
    </row>
    <row r="240" spans="1:2" x14ac:dyDescent="0.25">
      <c r="A240" s="50">
        <f t="shared" si="4"/>
        <v>44869</v>
      </c>
      <c r="B240" s="2" t="s">
        <v>359</v>
      </c>
    </row>
    <row r="241" spans="1:2" x14ac:dyDescent="0.25">
      <c r="A241" s="50">
        <f t="shared" si="4"/>
        <v>44868</v>
      </c>
      <c r="B241" s="2" t="s">
        <v>359</v>
      </c>
    </row>
    <row r="242" spans="1:2" x14ac:dyDescent="0.25">
      <c r="A242" s="50">
        <f t="shared" si="4"/>
        <v>44867</v>
      </c>
      <c r="B242" s="2" t="s">
        <v>359</v>
      </c>
    </row>
    <row r="243" spans="1:2" x14ac:dyDescent="0.25">
      <c r="A243" s="50">
        <f t="shared" si="4"/>
        <v>44866</v>
      </c>
      <c r="B243" s="2" t="s">
        <v>359</v>
      </c>
    </row>
    <row r="244" spans="1:2" x14ac:dyDescent="0.25">
      <c r="A244" s="50">
        <f t="shared" si="4"/>
        <v>44865</v>
      </c>
      <c r="B244" s="2" t="s">
        <v>359</v>
      </c>
    </row>
    <row r="245" spans="1:2" x14ac:dyDescent="0.25">
      <c r="A245" s="50">
        <f t="shared" si="4"/>
        <v>44864</v>
      </c>
      <c r="B245" s="2" t="s">
        <v>359</v>
      </c>
    </row>
    <row r="246" spans="1:2" x14ac:dyDescent="0.25">
      <c r="A246" s="50">
        <f t="shared" si="4"/>
        <v>44863</v>
      </c>
      <c r="B246" s="2" t="s">
        <v>359</v>
      </c>
    </row>
    <row r="247" spans="1:2" x14ac:dyDescent="0.25">
      <c r="A247" s="50">
        <f t="shared" si="4"/>
        <v>44862</v>
      </c>
      <c r="B247" s="2" t="s">
        <v>359</v>
      </c>
    </row>
    <row r="248" spans="1:2" x14ac:dyDescent="0.25">
      <c r="A248" s="50">
        <f t="shared" si="4"/>
        <v>44861</v>
      </c>
      <c r="B248" s="2" t="s">
        <v>359</v>
      </c>
    </row>
    <row r="249" spans="1:2" x14ac:dyDescent="0.25">
      <c r="A249" s="50">
        <f t="shared" si="4"/>
        <v>44860</v>
      </c>
      <c r="B249" s="2" t="s">
        <v>359</v>
      </c>
    </row>
    <row r="250" spans="1:2" x14ac:dyDescent="0.25">
      <c r="A250" s="50">
        <f t="shared" si="4"/>
        <v>44859</v>
      </c>
      <c r="B250" s="2" t="s">
        <v>359</v>
      </c>
    </row>
    <row r="251" spans="1:2" x14ac:dyDescent="0.25">
      <c r="A251" s="50">
        <f t="shared" si="4"/>
        <v>44858</v>
      </c>
      <c r="B251" s="2" t="s">
        <v>359</v>
      </c>
    </row>
    <row r="252" spans="1:2" x14ac:dyDescent="0.25">
      <c r="A252" s="50">
        <f t="shared" si="4"/>
        <v>44857</v>
      </c>
      <c r="B252" s="2" t="s">
        <v>359</v>
      </c>
    </row>
    <row r="253" spans="1:2" x14ac:dyDescent="0.25">
      <c r="A253" s="50">
        <f t="shared" si="4"/>
        <v>44856</v>
      </c>
      <c r="B253" s="2" t="s">
        <v>359</v>
      </c>
    </row>
    <row r="254" spans="1:2" x14ac:dyDescent="0.25">
      <c r="A254" s="50">
        <f t="shared" si="4"/>
        <v>44855</v>
      </c>
      <c r="B254" s="2" t="s">
        <v>359</v>
      </c>
    </row>
    <row r="255" spans="1:2" x14ac:dyDescent="0.25">
      <c r="A255" s="50">
        <f t="shared" si="4"/>
        <v>44854</v>
      </c>
      <c r="B255" s="2" t="s">
        <v>359</v>
      </c>
    </row>
    <row r="256" spans="1:2" x14ac:dyDescent="0.25">
      <c r="A256" s="50">
        <f t="shared" si="4"/>
        <v>44853</v>
      </c>
      <c r="B256" s="2" t="s">
        <v>359</v>
      </c>
    </row>
    <row r="257" spans="1:2" x14ac:dyDescent="0.25">
      <c r="A257" s="50">
        <f t="shared" si="4"/>
        <v>44852</v>
      </c>
      <c r="B257" s="2" t="s">
        <v>359</v>
      </c>
    </row>
    <row r="258" spans="1:2" x14ac:dyDescent="0.25">
      <c r="A258" s="50">
        <f t="shared" si="4"/>
        <v>44851</v>
      </c>
      <c r="B258" s="2" t="s">
        <v>359</v>
      </c>
    </row>
    <row r="259" spans="1:2" x14ac:dyDescent="0.25">
      <c r="A259" s="50">
        <f t="shared" si="4"/>
        <v>44850</v>
      </c>
      <c r="B259" s="2" t="s">
        <v>359</v>
      </c>
    </row>
    <row r="260" spans="1:2" x14ac:dyDescent="0.25">
      <c r="A260" s="50">
        <f t="shared" ref="A260:A323" si="5">A259-1</f>
        <v>44849</v>
      </c>
      <c r="B260" s="2" t="s">
        <v>359</v>
      </c>
    </row>
    <row r="261" spans="1:2" x14ac:dyDescent="0.25">
      <c r="A261" s="50">
        <f t="shared" si="5"/>
        <v>44848</v>
      </c>
      <c r="B261" s="2" t="s">
        <v>359</v>
      </c>
    </row>
    <row r="262" spans="1:2" x14ac:dyDescent="0.25">
      <c r="A262" s="50">
        <f t="shared" si="5"/>
        <v>44847</v>
      </c>
      <c r="B262" s="2" t="s">
        <v>359</v>
      </c>
    </row>
    <row r="263" spans="1:2" x14ac:dyDescent="0.25">
      <c r="A263" s="50">
        <f t="shared" si="5"/>
        <v>44846</v>
      </c>
      <c r="B263" s="2" t="s">
        <v>359</v>
      </c>
    </row>
    <row r="264" spans="1:2" x14ac:dyDescent="0.25">
      <c r="A264" s="50">
        <f t="shared" si="5"/>
        <v>44845</v>
      </c>
      <c r="B264" s="2" t="s">
        <v>359</v>
      </c>
    </row>
    <row r="265" spans="1:2" x14ac:dyDescent="0.25">
      <c r="A265" s="50">
        <f t="shared" si="5"/>
        <v>44844</v>
      </c>
      <c r="B265" s="2" t="s">
        <v>359</v>
      </c>
    </row>
    <row r="266" spans="1:2" x14ac:dyDescent="0.25">
      <c r="A266" s="50">
        <f t="shared" si="5"/>
        <v>44843</v>
      </c>
      <c r="B266" s="2" t="s">
        <v>359</v>
      </c>
    </row>
    <row r="267" spans="1:2" x14ac:dyDescent="0.25">
      <c r="A267" s="50">
        <f t="shared" si="5"/>
        <v>44842</v>
      </c>
      <c r="B267" s="2" t="s">
        <v>359</v>
      </c>
    </row>
    <row r="268" spans="1:2" x14ac:dyDescent="0.25">
      <c r="A268" s="50">
        <f t="shared" si="5"/>
        <v>44841</v>
      </c>
      <c r="B268" s="2" t="s">
        <v>359</v>
      </c>
    </row>
    <row r="269" spans="1:2" x14ac:dyDescent="0.25">
      <c r="A269" s="50">
        <f t="shared" si="5"/>
        <v>44840</v>
      </c>
      <c r="B269" s="2" t="s">
        <v>359</v>
      </c>
    </row>
    <row r="270" spans="1:2" x14ac:dyDescent="0.25">
      <c r="A270" s="50">
        <f t="shared" si="5"/>
        <v>44839</v>
      </c>
      <c r="B270" s="2" t="s">
        <v>359</v>
      </c>
    </row>
    <row r="271" spans="1:2" x14ac:dyDescent="0.25">
      <c r="A271" s="50">
        <f t="shared" si="5"/>
        <v>44838</v>
      </c>
      <c r="B271" s="2" t="s">
        <v>359</v>
      </c>
    </row>
    <row r="272" spans="1:2" x14ac:dyDescent="0.25">
      <c r="A272" s="50">
        <f t="shared" si="5"/>
        <v>44837</v>
      </c>
      <c r="B272" s="2" t="s">
        <v>359</v>
      </c>
    </row>
    <row r="273" spans="1:2" x14ac:dyDescent="0.25">
      <c r="A273" s="50">
        <f t="shared" si="5"/>
        <v>44836</v>
      </c>
      <c r="B273" s="2" t="s">
        <v>359</v>
      </c>
    </row>
    <row r="274" spans="1:2" x14ac:dyDescent="0.25">
      <c r="A274" s="50">
        <f t="shared" si="5"/>
        <v>44835</v>
      </c>
      <c r="B274" s="2" t="s">
        <v>359</v>
      </c>
    </row>
    <row r="275" spans="1:2" x14ac:dyDescent="0.25">
      <c r="A275" s="50">
        <f t="shared" si="5"/>
        <v>44834</v>
      </c>
      <c r="B275" s="2" t="s">
        <v>359</v>
      </c>
    </row>
    <row r="276" spans="1:2" x14ac:dyDescent="0.25">
      <c r="A276" s="50">
        <f t="shared" si="5"/>
        <v>44833</v>
      </c>
      <c r="B276" s="2" t="s">
        <v>359</v>
      </c>
    </row>
    <row r="277" spans="1:2" x14ac:dyDescent="0.25">
      <c r="A277" s="50">
        <f t="shared" si="5"/>
        <v>44832</v>
      </c>
      <c r="B277" s="2" t="s">
        <v>359</v>
      </c>
    </row>
    <row r="278" spans="1:2" x14ac:dyDescent="0.25">
      <c r="A278" s="50">
        <f t="shared" si="5"/>
        <v>44831</v>
      </c>
      <c r="B278" s="2" t="s">
        <v>359</v>
      </c>
    </row>
    <row r="279" spans="1:2" x14ac:dyDescent="0.25">
      <c r="A279" s="50">
        <f t="shared" si="5"/>
        <v>44830</v>
      </c>
      <c r="B279" s="2" t="s">
        <v>359</v>
      </c>
    </row>
    <row r="280" spans="1:2" x14ac:dyDescent="0.25">
      <c r="A280" s="50">
        <f t="shared" si="5"/>
        <v>44829</v>
      </c>
      <c r="B280" s="2" t="s">
        <v>359</v>
      </c>
    </row>
    <row r="281" spans="1:2" x14ac:dyDescent="0.25">
      <c r="A281" s="50">
        <f t="shared" si="5"/>
        <v>44828</v>
      </c>
      <c r="B281" s="2" t="s">
        <v>359</v>
      </c>
    </row>
    <row r="282" spans="1:2" x14ac:dyDescent="0.25">
      <c r="A282" s="50">
        <f t="shared" si="5"/>
        <v>44827</v>
      </c>
      <c r="B282" s="2" t="s">
        <v>359</v>
      </c>
    </row>
    <row r="283" spans="1:2" x14ac:dyDescent="0.25">
      <c r="A283" s="50">
        <f t="shared" si="5"/>
        <v>44826</v>
      </c>
      <c r="B283" s="2" t="s">
        <v>359</v>
      </c>
    </row>
    <row r="284" spans="1:2" x14ac:dyDescent="0.25">
      <c r="A284" s="50">
        <f t="shared" si="5"/>
        <v>44825</v>
      </c>
      <c r="B284" s="2" t="s">
        <v>359</v>
      </c>
    </row>
    <row r="285" spans="1:2" x14ac:dyDescent="0.25">
      <c r="A285" s="50">
        <f t="shared" si="5"/>
        <v>44824</v>
      </c>
      <c r="B285" s="2" t="s">
        <v>359</v>
      </c>
    </row>
    <row r="286" spans="1:2" x14ac:dyDescent="0.25">
      <c r="A286" s="50">
        <f t="shared" si="5"/>
        <v>44823</v>
      </c>
      <c r="B286" s="2" t="s">
        <v>359</v>
      </c>
    </row>
    <row r="287" spans="1:2" x14ac:dyDescent="0.25">
      <c r="A287" s="50">
        <f t="shared" si="5"/>
        <v>44822</v>
      </c>
      <c r="B287" s="2" t="s">
        <v>359</v>
      </c>
    </row>
    <row r="288" spans="1:2" x14ac:dyDescent="0.25">
      <c r="A288" s="50">
        <f t="shared" si="5"/>
        <v>44821</v>
      </c>
      <c r="B288" s="2" t="s">
        <v>359</v>
      </c>
    </row>
    <row r="289" spans="1:2" x14ac:dyDescent="0.25">
      <c r="A289" s="50">
        <f t="shared" si="5"/>
        <v>44820</v>
      </c>
      <c r="B289" s="2" t="s">
        <v>359</v>
      </c>
    </row>
    <row r="290" spans="1:2" x14ac:dyDescent="0.25">
      <c r="A290" s="50">
        <f t="shared" si="5"/>
        <v>44819</v>
      </c>
      <c r="B290" s="2" t="s">
        <v>359</v>
      </c>
    </row>
    <row r="291" spans="1:2" x14ac:dyDescent="0.25">
      <c r="A291" s="50">
        <f t="shared" si="5"/>
        <v>44818</v>
      </c>
      <c r="B291" s="2" t="s">
        <v>359</v>
      </c>
    </row>
    <row r="292" spans="1:2" x14ac:dyDescent="0.25">
      <c r="A292" s="50">
        <f t="shared" si="5"/>
        <v>44817</v>
      </c>
      <c r="B292" s="2" t="s">
        <v>359</v>
      </c>
    </row>
    <row r="293" spans="1:2" x14ac:dyDescent="0.25">
      <c r="A293" s="50">
        <f t="shared" si="5"/>
        <v>44816</v>
      </c>
      <c r="B293" s="2" t="s">
        <v>359</v>
      </c>
    </row>
    <row r="294" spans="1:2" x14ac:dyDescent="0.25">
      <c r="A294" s="50">
        <f t="shared" si="5"/>
        <v>44815</v>
      </c>
      <c r="B294" s="2" t="s">
        <v>359</v>
      </c>
    </row>
    <row r="295" spans="1:2" x14ac:dyDescent="0.25">
      <c r="A295" s="50">
        <f t="shared" si="5"/>
        <v>44814</v>
      </c>
      <c r="B295" s="2" t="s">
        <v>359</v>
      </c>
    </row>
    <row r="296" spans="1:2" x14ac:dyDescent="0.25">
      <c r="A296" s="50">
        <f t="shared" si="5"/>
        <v>44813</v>
      </c>
      <c r="B296" s="2" t="s">
        <v>359</v>
      </c>
    </row>
    <row r="297" spans="1:2" x14ac:dyDescent="0.25">
      <c r="A297" s="50">
        <f t="shared" si="5"/>
        <v>44812</v>
      </c>
      <c r="B297" s="2" t="s">
        <v>359</v>
      </c>
    </row>
    <row r="298" spans="1:2" x14ac:dyDescent="0.25">
      <c r="A298" s="50">
        <f t="shared" si="5"/>
        <v>44811</v>
      </c>
      <c r="B298" s="2" t="s">
        <v>359</v>
      </c>
    </row>
    <row r="299" spans="1:2" x14ac:dyDescent="0.25">
      <c r="A299" s="50">
        <f t="shared" si="5"/>
        <v>44810</v>
      </c>
      <c r="B299" s="2" t="s">
        <v>359</v>
      </c>
    </row>
    <row r="300" spans="1:2" x14ac:dyDescent="0.25">
      <c r="A300" s="50">
        <f t="shared" si="5"/>
        <v>44809</v>
      </c>
      <c r="B300" s="2" t="s">
        <v>359</v>
      </c>
    </row>
    <row r="301" spans="1:2" x14ac:dyDescent="0.25">
      <c r="A301" s="50">
        <f t="shared" si="5"/>
        <v>44808</v>
      </c>
      <c r="B301" s="2" t="s">
        <v>359</v>
      </c>
    </row>
    <row r="302" spans="1:2" x14ac:dyDescent="0.25">
      <c r="A302" s="50">
        <f t="shared" si="5"/>
        <v>44807</v>
      </c>
      <c r="B302" s="2" t="s">
        <v>359</v>
      </c>
    </row>
    <row r="303" spans="1:2" x14ac:dyDescent="0.25">
      <c r="A303" s="50">
        <f t="shared" si="5"/>
        <v>44806</v>
      </c>
      <c r="B303" s="2" t="s">
        <v>359</v>
      </c>
    </row>
    <row r="304" spans="1:2" x14ac:dyDescent="0.25">
      <c r="A304" s="50">
        <f t="shared" si="5"/>
        <v>44805</v>
      </c>
      <c r="B304" s="2" t="s">
        <v>359</v>
      </c>
    </row>
    <row r="305" spans="1:2" x14ac:dyDescent="0.25">
      <c r="A305" s="50">
        <f t="shared" si="5"/>
        <v>44804</v>
      </c>
      <c r="B305" s="2" t="s">
        <v>359</v>
      </c>
    </row>
    <row r="306" spans="1:2" x14ac:dyDescent="0.25">
      <c r="A306" s="50">
        <f t="shared" si="5"/>
        <v>44803</v>
      </c>
      <c r="B306" s="2" t="s">
        <v>359</v>
      </c>
    </row>
    <row r="307" spans="1:2" x14ac:dyDescent="0.25">
      <c r="A307" s="50">
        <f t="shared" si="5"/>
        <v>44802</v>
      </c>
      <c r="B307" s="2" t="s">
        <v>359</v>
      </c>
    </row>
    <row r="308" spans="1:2" x14ac:dyDescent="0.25">
      <c r="A308" s="50">
        <f t="shared" si="5"/>
        <v>44801</v>
      </c>
      <c r="B308" s="2" t="s">
        <v>359</v>
      </c>
    </row>
    <row r="309" spans="1:2" x14ac:dyDescent="0.25">
      <c r="A309" s="50">
        <f t="shared" si="5"/>
        <v>44800</v>
      </c>
      <c r="B309" s="2" t="s">
        <v>359</v>
      </c>
    </row>
    <row r="310" spans="1:2" x14ac:dyDescent="0.25">
      <c r="A310" s="50">
        <f t="shared" si="5"/>
        <v>44799</v>
      </c>
      <c r="B310" s="2" t="s">
        <v>359</v>
      </c>
    </row>
    <row r="311" spans="1:2" x14ac:dyDescent="0.25">
      <c r="A311" s="50">
        <f t="shared" si="5"/>
        <v>44798</v>
      </c>
      <c r="B311" s="2" t="s">
        <v>359</v>
      </c>
    </row>
    <row r="312" spans="1:2" x14ac:dyDescent="0.25">
      <c r="A312" s="50">
        <f t="shared" si="5"/>
        <v>44797</v>
      </c>
      <c r="B312" s="2" t="s">
        <v>359</v>
      </c>
    </row>
    <row r="313" spans="1:2" x14ac:dyDescent="0.25">
      <c r="A313" s="50">
        <f t="shared" si="5"/>
        <v>44796</v>
      </c>
      <c r="B313" s="2" t="s">
        <v>359</v>
      </c>
    </row>
    <row r="314" spans="1:2" x14ac:dyDescent="0.25">
      <c r="A314" s="50">
        <f t="shared" si="5"/>
        <v>44795</v>
      </c>
      <c r="B314" s="2" t="s">
        <v>359</v>
      </c>
    </row>
    <row r="315" spans="1:2" x14ac:dyDescent="0.25">
      <c r="A315" s="50">
        <f t="shared" si="5"/>
        <v>44794</v>
      </c>
      <c r="B315" s="2" t="s">
        <v>359</v>
      </c>
    </row>
    <row r="316" spans="1:2" x14ac:dyDescent="0.25">
      <c r="A316" s="50">
        <f t="shared" si="5"/>
        <v>44793</v>
      </c>
      <c r="B316" s="2" t="s">
        <v>359</v>
      </c>
    </row>
    <row r="317" spans="1:2" x14ac:dyDescent="0.25">
      <c r="A317" s="50">
        <f t="shared" si="5"/>
        <v>44792</v>
      </c>
      <c r="B317" s="2" t="s">
        <v>359</v>
      </c>
    </row>
    <row r="318" spans="1:2" x14ac:dyDescent="0.25">
      <c r="A318" s="50">
        <f t="shared" si="5"/>
        <v>44791</v>
      </c>
      <c r="B318" s="2" t="s">
        <v>359</v>
      </c>
    </row>
    <row r="319" spans="1:2" x14ac:dyDescent="0.25">
      <c r="A319" s="50">
        <f t="shared" si="5"/>
        <v>44790</v>
      </c>
      <c r="B319" s="2" t="s">
        <v>359</v>
      </c>
    </row>
    <row r="320" spans="1:2" x14ac:dyDescent="0.25">
      <c r="A320" s="50">
        <f t="shared" si="5"/>
        <v>44789</v>
      </c>
      <c r="B320" s="2" t="s">
        <v>359</v>
      </c>
    </row>
    <row r="321" spans="1:2" x14ac:dyDescent="0.25">
      <c r="A321" s="50">
        <f t="shared" si="5"/>
        <v>44788</v>
      </c>
      <c r="B321" s="2" t="s">
        <v>359</v>
      </c>
    </row>
    <row r="322" spans="1:2" x14ac:dyDescent="0.25">
      <c r="A322" s="50">
        <f t="shared" si="5"/>
        <v>44787</v>
      </c>
      <c r="B322" s="2" t="s">
        <v>359</v>
      </c>
    </row>
    <row r="323" spans="1:2" x14ac:dyDescent="0.25">
      <c r="A323" s="50">
        <f t="shared" si="5"/>
        <v>44786</v>
      </c>
      <c r="B323" s="2" t="s">
        <v>359</v>
      </c>
    </row>
    <row r="324" spans="1:2" x14ac:dyDescent="0.25">
      <c r="A324" s="50">
        <f t="shared" ref="A324:A387" si="6">A323-1</f>
        <v>44785</v>
      </c>
      <c r="B324" s="2" t="s">
        <v>359</v>
      </c>
    </row>
    <row r="325" spans="1:2" x14ac:dyDescent="0.25">
      <c r="A325" s="50">
        <f t="shared" si="6"/>
        <v>44784</v>
      </c>
      <c r="B325" s="2" t="s">
        <v>359</v>
      </c>
    </row>
    <row r="326" spans="1:2" x14ac:dyDescent="0.25">
      <c r="A326" s="50">
        <f t="shared" si="6"/>
        <v>44783</v>
      </c>
      <c r="B326" s="2" t="s">
        <v>359</v>
      </c>
    </row>
    <row r="327" spans="1:2" x14ac:dyDescent="0.25">
      <c r="A327" s="50">
        <f t="shared" si="6"/>
        <v>44782</v>
      </c>
      <c r="B327" s="2" t="s">
        <v>359</v>
      </c>
    </row>
    <row r="328" spans="1:2" x14ac:dyDescent="0.25">
      <c r="A328" s="50">
        <f t="shared" si="6"/>
        <v>44781</v>
      </c>
      <c r="B328" s="2" t="s">
        <v>359</v>
      </c>
    </row>
    <row r="329" spans="1:2" x14ac:dyDescent="0.25">
      <c r="A329" s="50">
        <f t="shared" si="6"/>
        <v>44780</v>
      </c>
      <c r="B329" s="2" t="s">
        <v>359</v>
      </c>
    </row>
    <row r="330" spans="1:2" x14ac:dyDescent="0.25">
      <c r="A330" s="50">
        <f t="shared" si="6"/>
        <v>44779</v>
      </c>
      <c r="B330" s="2" t="s">
        <v>359</v>
      </c>
    </row>
    <row r="331" spans="1:2" x14ac:dyDescent="0.25">
      <c r="A331" s="50">
        <f t="shared" si="6"/>
        <v>44778</v>
      </c>
      <c r="B331" s="2" t="s">
        <v>359</v>
      </c>
    </row>
    <row r="332" spans="1:2" x14ac:dyDescent="0.25">
      <c r="A332" s="50">
        <f t="shared" si="6"/>
        <v>44777</v>
      </c>
      <c r="B332" s="2" t="s">
        <v>359</v>
      </c>
    </row>
    <row r="333" spans="1:2" x14ac:dyDescent="0.25">
      <c r="A333" s="50">
        <f t="shared" si="6"/>
        <v>44776</v>
      </c>
      <c r="B333" s="2" t="s">
        <v>359</v>
      </c>
    </row>
    <row r="334" spans="1:2" x14ac:dyDescent="0.25">
      <c r="A334" s="50">
        <f t="shared" si="6"/>
        <v>44775</v>
      </c>
      <c r="B334" s="2" t="s">
        <v>359</v>
      </c>
    </row>
    <row r="335" spans="1:2" x14ac:dyDescent="0.25">
      <c r="A335" s="50">
        <f t="shared" si="6"/>
        <v>44774</v>
      </c>
      <c r="B335" s="2" t="s">
        <v>359</v>
      </c>
    </row>
    <row r="336" spans="1:2" x14ac:dyDescent="0.25">
      <c r="A336" s="50">
        <f t="shared" si="6"/>
        <v>44773</v>
      </c>
      <c r="B336" s="2" t="s">
        <v>359</v>
      </c>
    </row>
    <row r="337" spans="1:2" x14ac:dyDescent="0.25">
      <c r="A337" s="50">
        <f t="shared" si="6"/>
        <v>44772</v>
      </c>
      <c r="B337" s="2" t="s">
        <v>359</v>
      </c>
    </row>
    <row r="338" spans="1:2" x14ac:dyDescent="0.25">
      <c r="A338" s="50">
        <f t="shared" si="6"/>
        <v>44771</v>
      </c>
      <c r="B338" s="2" t="s">
        <v>359</v>
      </c>
    </row>
    <row r="339" spans="1:2" x14ac:dyDescent="0.25">
      <c r="A339" s="50">
        <f t="shared" si="6"/>
        <v>44770</v>
      </c>
      <c r="B339" s="2" t="s">
        <v>359</v>
      </c>
    </row>
    <row r="340" spans="1:2" x14ac:dyDescent="0.25">
      <c r="A340" s="50">
        <f t="shared" si="6"/>
        <v>44769</v>
      </c>
      <c r="B340" s="2" t="s">
        <v>359</v>
      </c>
    </row>
    <row r="341" spans="1:2" x14ac:dyDescent="0.25">
      <c r="A341" s="50">
        <f t="shared" si="6"/>
        <v>44768</v>
      </c>
      <c r="B341" s="2" t="s">
        <v>359</v>
      </c>
    </row>
    <row r="342" spans="1:2" x14ac:dyDescent="0.25">
      <c r="A342" s="50">
        <f t="shared" si="6"/>
        <v>44767</v>
      </c>
      <c r="B342" s="2" t="s">
        <v>359</v>
      </c>
    </row>
    <row r="343" spans="1:2" x14ac:dyDescent="0.25">
      <c r="A343" s="50">
        <f t="shared" si="6"/>
        <v>44766</v>
      </c>
      <c r="B343" s="2" t="s">
        <v>359</v>
      </c>
    </row>
    <row r="344" spans="1:2" x14ac:dyDescent="0.25">
      <c r="A344" s="50">
        <f t="shared" si="6"/>
        <v>44765</v>
      </c>
      <c r="B344" s="2" t="s">
        <v>359</v>
      </c>
    </row>
    <row r="345" spans="1:2" x14ac:dyDescent="0.25">
      <c r="A345" s="50">
        <f t="shared" si="6"/>
        <v>44764</v>
      </c>
      <c r="B345" s="2" t="s">
        <v>359</v>
      </c>
    </row>
    <row r="346" spans="1:2" x14ac:dyDescent="0.25">
      <c r="A346" s="50">
        <f t="shared" si="6"/>
        <v>44763</v>
      </c>
      <c r="B346" s="2" t="s">
        <v>359</v>
      </c>
    </row>
    <row r="347" spans="1:2" x14ac:dyDescent="0.25">
      <c r="A347" s="50">
        <f t="shared" si="6"/>
        <v>44762</v>
      </c>
      <c r="B347" s="2" t="s">
        <v>359</v>
      </c>
    </row>
    <row r="348" spans="1:2" x14ac:dyDescent="0.25">
      <c r="A348" s="50">
        <f t="shared" si="6"/>
        <v>44761</v>
      </c>
      <c r="B348" s="2" t="s">
        <v>359</v>
      </c>
    </row>
    <row r="349" spans="1:2" x14ac:dyDescent="0.25">
      <c r="A349" s="50">
        <f t="shared" si="6"/>
        <v>44760</v>
      </c>
      <c r="B349" s="2" t="s">
        <v>359</v>
      </c>
    </row>
    <row r="350" spans="1:2" x14ac:dyDescent="0.25">
      <c r="A350" s="50">
        <f t="shared" si="6"/>
        <v>44759</v>
      </c>
      <c r="B350" s="2" t="s">
        <v>359</v>
      </c>
    </row>
    <row r="351" spans="1:2" x14ac:dyDescent="0.25">
      <c r="A351" s="50">
        <f t="shared" si="6"/>
        <v>44758</v>
      </c>
      <c r="B351" s="2" t="s">
        <v>359</v>
      </c>
    </row>
    <row r="352" spans="1:2" x14ac:dyDescent="0.25">
      <c r="A352" s="50">
        <f t="shared" si="6"/>
        <v>44757</v>
      </c>
      <c r="B352" s="2" t="s">
        <v>359</v>
      </c>
    </row>
    <row r="353" spans="1:2" x14ac:dyDescent="0.25">
      <c r="A353" s="50">
        <f t="shared" si="6"/>
        <v>44756</v>
      </c>
      <c r="B353" s="2" t="s">
        <v>359</v>
      </c>
    </row>
    <row r="354" spans="1:2" x14ac:dyDescent="0.25">
      <c r="A354" s="50">
        <f t="shared" si="6"/>
        <v>44755</v>
      </c>
      <c r="B354" s="2" t="s">
        <v>359</v>
      </c>
    </row>
    <row r="355" spans="1:2" x14ac:dyDescent="0.25">
      <c r="A355" s="50">
        <f t="shared" si="6"/>
        <v>44754</v>
      </c>
      <c r="B355" s="2" t="s">
        <v>359</v>
      </c>
    </row>
    <row r="356" spans="1:2" x14ac:dyDescent="0.25">
      <c r="A356" s="50">
        <f t="shared" si="6"/>
        <v>44753</v>
      </c>
      <c r="B356" s="2" t="s">
        <v>359</v>
      </c>
    </row>
    <row r="357" spans="1:2" x14ac:dyDescent="0.25">
      <c r="A357" s="50">
        <f t="shared" si="6"/>
        <v>44752</v>
      </c>
      <c r="B357" s="2" t="s">
        <v>359</v>
      </c>
    </row>
    <row r="358" spans="1:2" x14ac:dyDescent="0.25">
      <c r="A358" s="50">
        <f t="shared" si="6"/>
        <v>44751</v>
      </c>
      <c r="B358" s="2" t="s">
        <v>359</v>
      </c>
    </row>
    <row r="359" spans="1:2" x14ac:dyDescent="0.25">
      <c r="A359" s="50">
        <f t="shared" si="6"/>
        <v>44750</v>
      </c>
      <c r="B359" s="2" t="s">
        <v>359</v>
      </c>
    </row>
    <row r="360" spans="1:2" x14ac:dyDescent="0.25">
      <c r="A360" s="50">
        <f t="shared" si="6"/>
        <v>44749</v>
      </c>
      <c r="B360" s="2" t="s">
        <v>359</v>
      </c>
    </row>
    <row r="361" spans="1:2" x14ac:dyDescent="0.25">
      <c r="A361" s="50">
        <f t="shared" si="6"/>
        <v>44748</v>
      </c>
      <c r="B361" s="2" t="s">
        <v>359</v>
      </c>
    </row>
    <row r="362" spans="1:2" x14ac:dyDescent="0.25">
      <c r="A362" s="50">
        <f t="shared" si="6"/>
        <v>44747</v>
      </c>
      <c r="B362" s="2" t="s">
        <v>359</v>
      </c>
    </row>
    <row r="363" spans="1:2" x14ac:dyDescent="0.25">
      <c r="A363" s="50">
        <f t="shared" si="6"/>
        <v>44746</v>
      </c>
      <c r="B363" s="2" t="s">
        <v>359</v>
      </c>
    </row>
    <row r="364" spans="1:2" x14ac:dyDescent="0.25">
      <c r="A364" s="50">
        <f t="shared" si="6"/>
        <v>44745</v>
      </c>
      <c r="B364" s="2" t="s">
        <v>359</v>
      </c>
    </row>
    <row r="365" spans="1:2" x14ac:dyDescent="0.25">
      <c r="A365" s="50">
        <f t="shared" si="6"/>
        <v>44744</v>
      </c>
      <c r="B365" s="2" t="s">
        <v>359</v>
      </c>
    </row>
    <row r="366" spans="1:2" x14ac:dyDescent="0.25">
      <c r="A366" s="50">
        <f t="shared" si="6"/>
        <v>44743</v>
      </c>
      <c r="B366" s="2" t="s">
        <v>359</v>
      </c>
    </row>
    <row r="367" spans="1:2" x14ac:dyDescent="0.25">
      <c r="A367" s="50">
        <f t="shared" si="6"/>
        <v>44742</v>
      </c>
      <c r="B367" s="2" t="s">
        <v>358</v>
      </c>
    </row>
    <row r="368" spans="1:2" x14ac:dyDescent="0.25">
      <c r="A368" s="50">
        <f t="shared" si="6"/>
        <v>44741</v>
      </c>
      <c r="B368" s="2" t="s">
        <v>358</v>
      </c>
    </row>
    <row r="369" spans="1:2" x14ac:dyDescent="0.25">
      <c r="A369" s="50">
        <f t="shared" si="6"/>
        <v>44740</v>
      </c>
      <c r="B369" s="2" t="s">
        <v>358</v>
      </c>
    </row>
    <row r="370" spans="1:2" x14ac:dyDescent="0.25">
      <c r="A370" s="50">
        <f t="shared" si="6"/>
        <v>44739</v>
      </c>
      <c r="B370" s="2" t="s">
        <v>358</v>
      </c>
    </row>
    <row r="371" spans="1:2" x14ac:dyDescent="0.25">
      <c r="A371" s="50">
        <f t="shared" si="6"/>
        <v>44738</v>
      </c>
      <c r="B371" s="2" t="s">
        <v>358</v>
      </c>
    </row>
    <row r="372" spans="1:2" x14ac:dyDescent="0.25">
      <c r="A372" s="50">
        <f t="shared" si="6"/>
        <v>44737</v>
      </c>
      <c r="B372" s="2" t="s">
        <v>358</v>
      </c>
    </row>
    <row r="373" spans="1:2" x14ac:dyDescent="0.25">
      <c r="A373" s="50">
        <f t="shared" si="6"/>
        <v>44736</v>
      </c>
      <c r="B373" s="2" t="s">
        <v>358</v>
      </c>
    </row>
    <row r="374" spans="1:2" x14ac:dyDescent="0.25">
      <c r="A374" s="50">
        <f t="shared" si="6"/>
        <v>44735</v>
      </c>
      <c r="B374" s="2" t="s">
        <v>358</v>
      </c>
    </row>
    <row r="375" spans="1:2" x14ac:dyDescent="0.25">
      <c r="A375" s="50">
        <f t="shared" si="6"/>
        <v>44734</v>
      </c>
      <c r="B375" s="2" t="s">
        <v>358</v>
      </c>
    </row>
    <row r="376" spans="1:2" x14ac:dyDescent="0.25">
      <c r="A376" s="50">
        <f t="shared" si="6"/>
        <v>44733</v>
      </c>
      <c r="B376" s="2" t="s">
        <v>358</v>
      </c>
    </row>
    <row r="377" spans="1:2" x14ac:dyDescent="0.25">
      <c r="A377" s="50">
        <f t="shared" si="6"/>
        <v>44732</v>
      </c>
      <c r="B377" s="2" t="s">
        <v>358</v>
      </c>
    </row>
    <row r="378" spans="1:2" x14ac:dyDescent="0.25">
      <c r="A378" s="50">
        <f t="shared" si="6"/>
        <v>44731</v>
      </c>
      <c r="B378" s="2" t="s">
        <v>358</v>
      </c>
    </row>
    <row r="379" spans="1:2" x14ac:dyDescent="0.25">
      <c r="A379" s="50">
        <f t="shared" si="6"/>
        <v>44730</v>
      </c>
      <c r="B379" s="2" t="s">
        <v>358</v>
      </c>
    </row>
    <row r="380" spans="1:2" x14ac:dyDescent="0.25">
      <c r="A380" s="50">
        <f t="shared" si="6"/>
        <v>44729</v>
      </c>
      <c r="B380" s="2" t="s">
        <v>358</v>
      </c>
    </row>
    <row r="381" spans="1:2" x14ac:dyDescent="0.25">
      <c r="A381" s="50">
        <f t="shared" si="6"/>
        <v>44728</v>
      </c>
      <c r="B381" s="2" t="s">
        <v>358</v>
      </c>
    </row>
    <row r="382" spans="1:2" x14ac:dyDescent="0.25">
      <c r="A382" s="50">
        <f t="shared" si="6"/>
        <v>44727</v>
      </c>
      <c r="B382" s="2" t="s">
        <v>358</v>
      </c>
    </row>
    <row r="383" spans="1:2" x14ac:dyDescent="0.25">
      <c r="A383" s="50">
        <f t="shared" si="6"/>
        <v>44726</v>
      </c>
      <c r="B383" s="2" t="s">
        <v>358</v>
      </c>
    </row>
    <row r="384" spans="1:2" x14ac:dyDescent="0.25">
      <c r="A384" s="50">
        <f t="shared" si="6"/>
        <v>44725</v>
      </c>
      <c r="B384" s="2" t="s">
        <v>358</v>
      </c>
    </row>
    <row r="385" spans="1:2" x14ac:dyDescent="0.25">
      <c r="A385" s="50">
        <f t="shared" si="6"/>
        <v>44724</v>
      </c>
      <c r="B385" s="2" t="s">
        <v>358</v>
      </c>
    </row>
    <row r="386" spans="1:2" x14ac:dyDescent="0.25">
      <c r="A386" s="50">
        <f t="shared" si="6"/>
        <v>44723</v>
      </c>
      <c r="B386" s="2" t="s">
        <v>358</v>
      </c>
    </row>
    <row r="387" spans="1:2" x14ac:dyDescent="0.25">
      <c r="A387" s="50">
        <f t="shared" si="6"/>
        <v>44722</v>
      </c>
      <c r="B387" s="2" t="s">
        <v>358</v>
      </c>
    </row>
    <row r="388" spans="1:2" x14ac:dyDescent="0.25">
      <c r="A388" s="50">
        <f>A387-1</f>
        <v>44721</v>
      </c>
      <c r="B388" s="2" t="s">
        <v>358</v>
      </c>
    </row>
    <row r="389" spans="1:2" x14ac:dyDescent="0.25">
      <c r="A389" s="50">
        <f>A388-1</f>
        <v>44720</v>
      </c>
      <c r="B389" s="2" t="s">
        <v>358</v>
      </c>
    </row>
    <row r="390" spans="1:2" x14ac:dyDescent="0.25">
      <c r="A390" s="50">
        <f>A389-1</f>
        <v>44719</v>
      </c>
      <c r="B390" s="2" t="s">
        <v>358</v>
      </c>
    </row>
    <row r="391" spans="1:2" x14ac:dyDescent="0.25">
      <c r="A391" s="50">
        <f t="shared" ref="A391:A454" si="7">A390-1</f>
        <v>44718</v>
      </c>
      <c r="B391" s="2" t="s">
        <v>358</v>
      </c>
    </row>
    <row r="392" spans="1:2" x14ac:dyDescent="0.25">
      <c r="A392" s="50">
        <f t="shared" si="7"/>
        <v>44717</v>
      </c>
      <c r="B392" s="2" t="s">
        <v>358</v>
      </c>
    </row>
    <row r="393" spans="1:2" x14ac:dyDescent="0.25">
      <c r="A393" s="50">
        <f t="shared" si="7"/>
        <v>44716</v>
      </c>
      <c r="B393" s="2" t="s">
        <v>358</v>
      </c>
    </row>
    <row r="394" spans="1:2" x14ac:dyDescent="0.25">
      <c r="A394" s="50">
        <f t="shared" si="7"/>
        <v>44715</v>
      </c>
      <c r="B394" s="2" t="s">
        <v>358</v>
      </c>
    </row>
    <row r="395" spans="1:2" x14ac:dyDescent="0.25">
      <c r="A395" s="50">
        <f t="shared" si="7"/>
        <v>44714</v>
      </c>
      <c r="B395" s="2" t="s">
        <v>358</v>
      </c>
    </row>
    <row r="396" spans="1:2" x14ac:dyDescent="0.25">
      <c r="A396" s="50">
        <f t="shared" si="7"/>
        <v>44713</v>
      </c>
      <c r="B396" s="2" t="s">
        <v>358</v>
      </c>
    </row>
    <row r="397" spans="1:2" x14ac:dyDescent="0.25">
      <c r="A397" s="50">
        <f t="shared" si="7"/>
        <v>44712</v>
      </c>
      <c r="B397" s="2" t="s">
        <v>358</v>
      </c>
    </row>
    <row r="398" spans="1:2" x14ac:dyDescent="0.25">
      <c r="A398" s="50">
        <f t="shared" si="7"/>
        <v>44711</v>
      </c>
      <c r="B398" s="2" t="s">
        <v>358</v>
      </c>
    </row>
    <row r="399" spans="1:2" x14ac:dyDescent="0.25">
      <c r="A399" s="50">
        <f t="shared" si="7"/>
        <v>44710</v>
      </c>
      <c r="B399" s="2" t="s">
        <v>358</v>
      </c>
    </row>
    <row r="400" spans="1:2" x14ac:dyDescent="0.25">
      <c r="A400" s="50">
        <f t="shared" si="7"/>
        <v>44709</v>
      </c>
      <c r="B400" s="2" t="s">
        <v>358</v>
      </c>
    </row>
    <row r="401" spans="1:2" x14ac:dyDescent="0.25">
      <c r="A401" s="50">
        <f t="shared" si="7"/>
        <v>44708</v>
      </c>
      <c r="B401" s="2" t="s">
        <v>358</v>
      </c>
    </row>
    <row r="402" spans="1:2" x14ac:dyDescent="0.25">
      <c r="A402" s="50">
        <f t="shared" si="7"/>
        <v>44707</v>
      </c>
      <c r="B402" s="2" t="s">
        <v>358</v>
      </c>
    </row>
    <row r="403" spans="1:2" x14ac:dyDescent="0.25">
      <c r="A403" s="50">
        <f t="shared" si="7"/>
        <v>44706</v>
      </c>
      <c r="B403" s="2" t="s">
        <v>358</v>
      </c>
    </row>
    <row r="404" spans="1:2" x14ac:dyDescent="0.25">
      <c r="A404" s="50">
        <f t="shared" si="7"/>
        <v>44705</v>
      </c>
      <c r="B404" s="2" t="s">
        <v>358</v>
      </c>
    </row>
    <row r="405" spans="1:2" x14ac:dyDescent="0.25">
      <c r="A405" s="50">
        <f t="shared" si="7"/>
        <v>44704</v>
      </c>
      <c r="B405" s="2" t="s">
        <v>358</v>
      </c>
    </row>
    <row r="406" spans="1:2" x14ac:dyDescent="0.25">
      <c r="A406" s="50">
        <f t="shared" si="7"/>
        <v>44703</v>
      </c>
      <c r="B406" s="2" t="s">
        <v>358</v>
      </c>
    </row>
    <row r="407" spans="1:2" x14ac:dyDescent="0.25">
      <c r="A407" s="50">
        <f t="shared" si="7"/>
        <v>44702</v>
      </c>
      <c r="B407" s="2" t="s">
        <v>358</v>
      </c>
    </row>
    <row r="408" spans="1:2" x14ac:dyDescent="0.25">
      <c r="A408" s="50">
        <f t="shared" si="7"/>
        <v>44701</v>
      </c>
      <c r="B408" s="2" t="s">
        <v>358</v>
      </c>
    </row>
    <row r="409" spans="1:2" x14ac:dyDescent="0.25">
      <c r="A409" s="50">
        <f t="shared" si="7"/>
        <v>44700</v>
      </c>
      <c r="B409" s="2" t="s">
        <v>358</v>
      </c>
    </row>
    <row r="410" spans="1:2" x14ac:dyDescent="0.25">
      <c r="A410" s="50">
        <f t="shared" si="7"/>
        <v>44699</v>
      </c>
      <c r="B410" s="2" t="s">
        <v>358</v>
      </c>
    </row>
    <row r="411" spans="1:2" x14ac:dyDescent="0.25">
      <c r="A411" s="50">
        <f t="shared" si="7"/>
        <v>44698</v>
      </c>
      <c r="B411" s="2" t="s">
        <v>358</v>
      </c>
    </row>
    <row r="412" spans="1:2" x14ac:dyDescent="0.25">
      <c r="A412" s="50">
        <f t="shared" si="7"/>
        <v>44697</v>
      </c>
      <c r="B412" s="2" t="s">
        <v>358</v>
      </c>
    </row>
    <row r="413" spans="1:2" x14ac:dyDescent="0.25">
      <c r="A413" s="50">
        <f t="shared" si="7"/>
        <v>44696</v>
      </c>
      <c r="B413" s="2" t="s">
        <v>358</v>
      </c>
    </row>
    <row r="414" spans="1:2" x14ac:dyDescent="0.25">
      <c r="A414" s="50">
        <f t="shared" si="7"/>
        <v>44695</v>
      </c>
      <c r="B414" s="2" t="s">
        <v>358</v>
      </c>
    </row>
    <row r="415" spans="1:2" x14ac:dyDescent="0.25">
      <c r="A415" s="50">
        <f t="shared" si="7"/>
        <v>44694</v>
      </c>
      <c r="B415" s="2" t="s">
        <v>358</v>
      </c>
    </row>
    <row r="416" spans="1:2" x14ac:dyDescent="0.25">
      <c r="A416" s="50">
        <f t="shared" si="7"/>
        <v>44693</v>
      </c>
      <c r="B416" s="2" t="s">
        <v>358</v>
      </c>
    </row>
    <row r="417" spans="1:2" x14ac:dyDescent="0.25">
      <c r="A417" s="50">
        <f t="shared" si="7"/>
        <v>44692</v>
      </c>
      <c r="B417" s="2" t="s">
        <v>358</v>
      </c>
    </row>
    <row r="418" spans="1:2" x14ac:dyDescent="0.25">
      <c r="A418" s="50">
        <f t="shared" si="7"/>
        <v>44691</v>
      </c>
      <c r="B418" s="2" t="s">
        <v>358</v>
      </c>
    </row>
    <row r="419" spans="1:2" x14ac:dyDescent="0.25">
      <c r="A419" s="50">
        <f t="shared" si="7"/>
        <v>44690</v>
      </c>
      <c r="B419" s="2" t="s">
        <v>358</v>
      </c>
    </row>
    <row r="420" spans="1:2" x14ac:dyDescent="0.25">
      <c r="A420" s="50">
        <f t="shared" si="7"/>
        <v>44689</v>
      </c>
      <c r="B420" s="2" t="s">
        <v>358</v>
      </c>
    </row>
    <row r="421" spans="1:2" x14ac:dyDescent="0.25">
      <c r="A421" s="50">
        <f t="shared" si="7"/>
        <v>44688</v>
      </c>
      <c r="B421" s="2" t="s">
        <v>358</v>
      </c>
    </row>
    <row r="422" spans="1:2" x14ac:dyDescent="0.25">
      <c r="A422" s="50">
        <f t="shared" si="7"/>
        <v>44687</v>
      </c>
      <c r="B422" s="2" t="s">
        <v>358</v>
      </c>
    </row>
    <row r="423" spans="1:2" x14ac:dyDescent="0.25">
      <c r="A423" s="50">
        <f t="shared" si="7"/>
        <v>44686</v>
      </c>
      <c r="B423" s="2" t="s">
        <v>358</v>
      </c>
    </row>
    <row r="424" spans="1:2" x14ac:dyDescent="0.25">
      <c r="A424" s="50">
        <f t="shared" si="7"/>
        <v>44685</v>
      </c>
      <c r="B424" s="2" t="s">
        <v>358</v>
      </c>
    </row>
    <row r="425" spans="1:2" x14ac:dyDescent="0.25">
      <c r="A425" s="50">
        <f t="shared" si="7"/>
        <v>44684</v>
      </c>
      <c r="B425" s="2" t="s">
        <v>358</v>
      </c>
    </row>
    <row r="426" spans="1:2" x14ac:dyDescent="0.25">
      <c r="A426" s="50">
        <f t="shared" si="7"/>
        <v>44683</v>
      </c>
      <c r="B426" s="2" t="s">
        <v>358</v>
      </c>
    </row>
    <row r="427" spans="1:2" x14ac:dyDescent="0.25">
      <c r="A427" s="50">
        <f t="shared" si="7"/>
        <v>44682</v>
      </c>
      <c r="B427" s="2" t="s">
        <v>358</v>
      </c>
    </row>
    <row r="428" spans="1:2" x14ac:dyDescent="0.25">
      <c r="A428" s="50">
        <f t="shared" si="7"/>
        <v>44681</v>
      </c>
      <c r="B428" s="2" t="s">
        <v>358</v>
      </c>
    </row>
    <row r="429" spans="1:2" x14ac:dyDescent="0.25">
      <c r="A429" s="50">
        <f t="shared" si="7"/>
        <v>44680</v>
      </c>
      <c r="B429" s="2" t="s">
        <v>358</v>
      </c>
    </row>
    <row r="430" spans="1:2" x14ac:dyDescent="0.25">
      <c r="A430" s="50">
        <f t="shared" si="7"/>
        <v>44679</v>
      </c>
      <c r="B430" s="2" t="s">
        <v>358</v>
      </c>
    </row>
    <row r="431" spans="1:2" x14ac:dyDescent="0.25">
      <c r="A431" s="50">
        <f t="shared" si="7"/>
        <v>44678</v>
      </c>
      <c r="B431" s="2" t="s">
        <v>358</v>
      </c>
    </row>
    <row r="432" spans="1:2" x14ac:dyDescent="0.25">
      <c r="A432" s="50">
        <f t="shared" si="7"/>
        <v>44677</v>
      </c>
      <c r="B432" s="2" t="s">
        <v>358</v>
      </c>
    </row>
    <row r="433" spans="1:2" x14ac:dyDescent="0.25">
      <c r="A433" s="50">
        <f t="shared" si="7"/>
        <v>44676</v>
      </c>
      <c r="B433" s="2" t="s">
        <v>358</v>
      </c>
    </row>
    <row r="434" spans="1:2" x14ac:dyDescent="0.25">
      <c r="A434" s="50">
        <f t="shared" si="7"/>
        <v>44675</v>
      </c>
      <c r="B434" s="2" t="s">
        <v>358</v>
      </c>
    </row>
    <row r="435" spans="1:2" x14ac:dyDescent="0.25">
      <c r="A435" s="50">
        <f t="shared" si="7"/>
        <v>44674</v>
      </c>
      <c r="B435" s="2" t="s">
        <v>358</v>
      </c>
    </row>
    <row r="436" spans="1:2" x14ac:dyDescent="0.25">
      <c r="A436" s="50">
        <f t="shared" si="7"/>
        <v>44673</v>
      </c>
      <c r="B436" s="2" t="s">
        <v>358</v>
      </c>
    </row>
    <row r="437" spans="1:2" x14ac:dyDescent="0.25">
      <c r="A437" s="50">
        <f t="shared" si="7"/>
        <v>44672</v>
      </c>
      <c r="B437" s="2" t="s">
        <v>358</v>
      </c>
    </row>
    <row r="438" spans="1:2" x14ac:dyDescent="0.25">
      <c r="A438" s="50">
        <f t="shared" si="7"/>
        <v>44671</v>
      </c>
      <c r="B438" s="2" t="s">
        <v>358</v>
      </c>
    </row>
    <row r="439" spans="1:2" x14ac:dyDescent="0.25">
      <c r="A439" s="50">
        <f t="shared" si="7"/>
        <v>44670</v>
      </c>
      <c r="B439" s="2" t="s">
        <v>358</v>
      </c>
    </row>
    <row r="440" spans="1:2" x14ac:dyDescent="0.25">
      <c r="A440" s="50">
        <f t="shared" si="7"/>
        <v>44669</v>
      </c>
      <c r="B440" s="2" t="s">
        <v>358</v>
      </c>
    </row>
    <row r="441" spans="1:2" x14ac:dyDescent="0.25">
      <c r="A441" s="50">
        <f t="shared" si="7"/>
        <v>44668</v>
      </c>
      <c r="B441" s="2" t="s">
        <v>358</v>
      </c>
    </row>
    <row r="442" spans="1:2" x14ac:dyDescent="0.25">
      <c r="A442" s="50">
        <f t="shared" si="7"/>
        <v>44667</v>
      </c>
      <c r="B442" s="2" t="s">
        <v>358</v>
      </c>
    </row>
    <row r="443" spans="1:2" x14ac:dyDescent="0.25">
      <c r="A443" s="50">
        <f t="shared" si="7"/>
        <v>44666</v>
      </c>
      <c r="B443" s="2" t="s">
        <v>358</v>
      </c>
    </row>
    <row r="444" spans="1:2" x14ac:dyDescent="0.25">
      <c r="A444" s="50">
        <f t="shared" si="7"/>
        <v>44665</v>
      </c>
      <c r="B444" s="2" t="s">
        <v>358</v>
      </c>
    </row>
    <row r="445" spans="1:2" x14ac:dyDescent="0.25">
      <c r="A445" s="50">
        <f t="shared" si="7"/>
        <v>44664</v>
      </c>
      <c r="B445" s="2" t="s">
        <v>358</v>
      </c>
    </row>
    <row r="446" spans="1:2" x14ac:dyDescent="0.25">
      <c r="A446" s="50">
        <f t="shared" si="7"/>
        <v>44663</v>
      </c>
      <c r="B446" s="2" t="s">
        <v>358</v>
      </c>
    </row>
    <row r="447" spans="1:2" x14ac:dyDescent="0.25">
      <c r="A447" s="50">
        <f t="shared" si="7"/>
        <v>44662</v>
      </c>
      <c r="B447" s="2" t="s">
        <v>358</v>
      </c>
    </row>
    <row r="448" spans="1:2" x14ac:dyDescent="0.25">
      <c r="A448" s="50">
        <f t="shared" si="7"/>
        <v>44661</v>
      </c>
      <c r="B448" s="2" t="s">
        <v>358</v>
      </c>
    </row>
    <row r="449" spans="1:2" x14ac:dyDescent="0.25">
      <c r="A449" s="50">
        <f t="shared" si="7"/>
        <v>44660</v>
      </c>
      <c r="B449" s="2" t="s">
        <v>358</v>
      </c>
    </row>
    <row r="450" spans="1:2" x14ac:dyDescent="0.25">
      <c r="A450" s="50">
        <f t="shared" si="7"/>
        <v>44659</v>
      </c>
      <c r="B450" s="2" t="s">
        <v>358</v>
      </c>
    </row>
    <row r="451" spans="1:2" x14ac:dyDescent="0.25">
      <c r="A451" s="50">
        <f t="shared" si="7"/>
        <v>44658</v>
      </c>
      <c r="B451" s="2" t="s">
        <v>358</v>
      </c>
    </row>
    <row r="452" spans="1:2" x14ac:dyDescent="0.25">
      <c r="A452" s="50">
        <f t="shared" si="7"/>
        <v>44657</v>
      </c>
      <c r="B452" s="2" t="s">
        <v>358</v>
      </c>
    </row>
    <row r="453" spans="1:2" x14ac:dyDescent="0.25">
      <c r="A453" s="50">
        <f t="shared" si="7"/>
        <v>44656</v>
      </c>
      <c r="B453" s="2" t="s">
        <v>358</v>
      </c>
    </row>
    <row r="454" spans="1:2" x14ac:dyDescent="0.25">
      <c r="A454" s="50">
        <f t="shared" si="7"/>
        <v>44655</v>
      </c>
      <c r="B454" s="2" t="s">
        <v>358</v>
      </c>
    </row>
    <row r="455" spans="1:2" x14ac:dyDescent="0.25">
      <c r="A455" s="50">
        <f t="shared" ref="A455:A518" si="8">A454-1</f>
        <v>44654</v>
      </c>
      <c r="B455" s="2" t="s">
        <v>358</v>
      </c>
    </row>
    <row r="456" spans="1:2" x14ac:dyDescent="0.25">
      <c r="A456" s="50">
        <f t="shared" si="8"/>
        <v>44653</v>
      </c>
      <c r="B456" s="2" t="s">
        <v>358</v>
      </c>
    </row>
    <row r="457" spans="1:2" x14ac:dyDescent="0.25">
      <c r="A457" s="50">
        <f t="shared" si="8"/>
        <v>44652</v>
      </c>
      <c r="B457" s="2" t="s">
        <v>358</v>
      </c>
    </row>
    <row r="458" spans="1:2" x14ac:dyDescent="0.25">
      <c r="A458" s="50">
        <f t="shared" si="8"/>
        <v>44651</v>
      </c>
      <c r="B458" s="2" t="s">
        <v>358</v>
      </c>
    </row>
    <row r="459" spans="1:2" x14ac:dyDescent="0.25">
      <c r="A459" s="50">
        <f t="shared" si="8"/>
        <v>44650</v>
      </c>
      <c r="B459" s="2" t="s">
        <v>358</v>
      </c>
    </row>
    <row r="460" spans="1:2" x14ac:dyDescent="0.25">
      <c r="A460" s="50">
        <f t="shared" si="8"/>
        <v>44649</v>
      </c>
      <c r="B460" s="2" t="s">
        <v>358</v>
      </c>
    </row>
    <row r="461" spans="1:2" x14ac:dyDescent="0.25">
      <c r="A461" s="50">
        <f t="shared" si="8"/>
        <v>44648</v>
      </c>
      <c r="B461" s="2" t="s">
        <v>358</v>
      </c>
    </row>
    <row r="462" spans="1:2" x14ac:dyDescent="0.25">
      <c r="A462" s="50">
        <f t="shared" si="8"/>
        <v>44647</v>
      </c>
      <c r="B462" s="2" t="s">
        <v>358</v>
      </c>
    </row>
    <row r="463" spans="1:2" x14ac:dyDescent="0.25">
      <c r="A463" s="50">
        <f t="shared" si="8"/>
        <v>44646</v>
      </c>
      <c r="B463" s="2" t="s">
        <v>358</v>
      </c>
    </row>
    <row r="464" spans="1:2" x14ac:dyDescent="0.25">
      <c r="A464" s="50">
        <f t="shared" si="8"/>
        <v>44645</v>
      </c>
      <c r="B464" s="2" t="s">
        <v>358</v>
      </c>
    </row>
    <row r="465" spans="1:2" x14ac:dyDescent="0.25">
      <c r="A465" s="50">
        <f t="shared" si="8"/>
        <v>44644</v>
      </c>
      <c r="B465" s="2" t="s">
        <v>358</v>
      </c>
    </row>
    <row r="466" spans="1:2" x14ac:dyDescent="0.25">
      <c r="A466" s="50">
        <f t="shared" si="8"/>
        <v>44643</v>
      </c>
      <c r="B466" s="2" t="s">
        <v>358</v>
      </c>
    </row>
    <row r="467" spans="1:2" x14ac:dyDescent="0.25">
      <c r="A467" s="50">
        <f t="shared" si="8"/>
        <v>44642</v>
      </c>
      <c r="B467" s="2" t="s">
        <v>358</v>
      </c>
    </row>
    <row r="468" spans="1:2" x14ac:dyDescent="0.25">
      <c r="A468" s="50">
        <f t="shared" si="8"/>
        <v>44641</v>
      </c>
      <c r="B468" s="2" t="s">
        <v>358</v>
      </c>
    </row>
    <row r="469" spans="1:2" x14ac:dyDescent="0.25">
      <c r="A469" s="50">
        <f t="shared" si="8"/>
        <v>44640</v>
      </c>
      <c r="B469" s="2" t="s">
        <v>358</v>
      </c>
    </row>
    <row r="470" spans="1:2" x14ac:dyDescent="0.25">
      <c r="A470" s="50">
        <f t="shared" si="8"/>
        <v>44639</v>
      </c>
      <c r="B470" s="2" t="s">
        <v>358</v>
      </c>
    </row>
    <row r="471" spans="1:2" x14ac:dyDescent="0.25">
      <c r="A471" s="50">
        <f t="shared" si="8"/>
        <v>44638</v>
      </c>
      <c r="B471" s="2" t="s">
        <v>358</v>
      </c>
    </row>
    <row r="472" spans="1:2" x14ac:dyDescent="0.25">
      <c r="A472" s="50">
        <f t="shared" si="8"/>
        <v>44637</v>
      </c>
      <c r="B472" s="2" t="s">
        <v>358</v>
      </c>
    </row>
    <row r="473" spans="1:2" x14ac:dyDescent="0.25">
      <c r="A473" s="50">
        <f t="shared" si="8"/>
        <v>44636</v>
      </c>
      <c r="B473" s="2" t="s">
        <v>358</v>
      </c>
    </row>
    <row r="474" spans="1:2" x14ac:dyDescent="0.25">
      <c r="A474" s="50">
        <f t="shared" si="8"/>
        <v>44635</v>
      </c>
      <c r="B474" s="2" t="s">
        <v>358</v>
      </c>
    </row>
    <row r="475" spans="1:2" x14ac:dyDescent="0.25">
      <c r="A475" s="50">
        <f t="shared" si="8"/>
        <v>44634</v>
      </c>
      <c r="B475" s="2" t="s">
        <v>358</v>
      </c>
    </row>
    <row r="476" spans="1:2" x14ac:dyDescent="0.25">
      <c r="A476" s="50">
        <f t="shared" si="8"/>
        <v>44633</v>
      </c>
      <c r="B476" s="2" t="s">
        <v>358</v>
      </c>
    </row>
    <row r="477" spans="1:2" x14ac:dyDescent="0.25">
      <c r="A477" s="50">
        <f t="shared" si="8"/>
        <v>44632</v>
      </c>
      <c r="B477" s="2" t="s">
        <v>358</v>
      </c>
    </row>
    <row r="478" spans="1:2" x14ac:dyDescent="0.25">
      <c r="A478" s="50">
        <f t="shared" si="8"/>
        <v>44631</v>
      </c>
      <c r="B478" s="2" t="s">
        <v>358</v>
      </c>
    </row>
    <row r="479" spans="1:2" x14ac:dyDescent="0.25">
      <c r="A479" s="50">
        <f t="shared" si="8"/>
        <v>44630</v>
      </c>
      <c r="B479" s="2" t="s">
        <v>358</v>
      </c>
    </row>
    <row r="480" spans="1:2" x14ac:dyDescent="0.25">
      <c r="A480" s="50">
        <f t="shared" si="8"/>
        <v>44629</v>
      </c>
      <c r="B480" s="2" t="s">
        <v>358</v>
      </c>
    </row>
    <row r="481" spans="1:2" x14ac:dyDescent="0.25">
      <c r="A481" s="50">
        <f t="shared" si="8"/>
        <v>44628</v>
      </c>
      <c r="B481" s="2" t="s">
        <v>358</v>
      </c>
    </row>
    <row r="482" spans="1:2" x14ac:dyDescent="0.25">
      <c r="A482" s="50">
        <f t="shared" si="8"/>
        <v>44627</v>
      </c>
      <c r="B482" s="2" t="s">
        <v>358</v>
      </c>
    </row>
    <row r="483" spans="1:2" x14ac:dyDescent="0.25">
      <c r="A483" s="50">
        <f t="shared" si="8"/>
        <v>44626</v>
      </c>
      <c r="B483" s="2" t="s">
        <v>358</v>
      </c>
    </row>
    <row r="484" spans="1:2" x14ac:dyDescent="0.25">
      <c r="A484" s="50">
        <f t="shared" si="8"/>
        <v>44625</v>
      </c>
      <c r="B484" s="2" t="s">
        <v>358</v>
      </c>
    </row>
    <row r="485" spans="1:2" x14ac:dyDescent="0.25">
      <c r="A485" s="50">
        <f t="shared" si="8"/>
        <v>44624</v>
      </c>
      <c r="B485" s="2" t="s">
        <v>358</v>
      </c>
    </row>
    <row r="486" spans="1:2" x14ac:dyDescent="0.25">
      <c r="A486" s="50">
        <f t="shared" si="8"/>
        <v>44623</v>
      </c>
      <c r="B486" s="2" t="s">
        <v>358</v>
      </c>
    </row>
    <row r="487" spans="1:2" x14ac:dyDescent="0.25">
      <c r="A487" s="50">
        <f t="shared" si="8"/>
        <v>44622</v>
      </c>
      <c r="B487" s="2" t="s">
        <v>358</v>
      </c>
    </row>
    <row r="488" spans="1:2" x14ac:dyDescent="0.25">
      <c r="A488" s="50">
        <f t="shared" si="8"/>
        <v>44621</v>
      </c>
      <c r="B488" s="2" t="s">
        <v>358</v>
      </c>
    </row>
    <row r="489" spans="1:2" x14ac:dyDescent="0.25">
      <c r="A489" s="50">
        <f t="shared" si="8"/>
        <v>44620</v>
      </c>
      <c r="B489" s="2" t="s">
        <v>358</v>
      </c>
    </row>
    <row r="490" spans="1:2" x14ac:dyDescent="0.25">
      <c r="A490" s="50">
        <f t="shared" si="8"/>
        <v>44619</v>
      </c>
      <c r="B490" s="2" t="s">
        <v>358</v>
      </c>
    </row>
    <row r="491" spans="1:2" x14ac:dyDescent="0.25">
      <c r="A491" s="50">
        <f t="shared" si="8"/>
        <v>44618</v>
      </c>
      <c r="B491" s="2" t="s">
        <v>358</v>
      </c>
    </row>
    <row r="492" spans="1:2" x14ac:dyDescent="0.25">
      <c r="A492" s="50">
        <f t="shared" si="8"/>
        <v>44617</v>
      </c>
      <c r="B492" s="2" t="s">
        <v>358</v>
      </c>
    </row>
    <row r="493" spans="1:2" x14ac:dyDescent="0.25">
      <c r="A493" s="50">
        <f t="shared" si="8"/>
        <v>44616</v>
      </c>
      <c r="B493" s="2" t="s">
        <v>358</v>
      </c>
    </row>
    <row r="494" spans="1:2" x14ac:dyDescent="0.25">
      <c r="A494" s="50">
        <f t="shared" si="8"/>
        <v>44615</v>
      </c>
      <c r="B494" s="2" t="s">
        <v>358</v>
      </c>
    </row>
    <row r="495" spans="1:2" x14ac:dyDescent="0.25">
      <c r="A495" s="50">
        <f t="shared" si="8"/>
        <v>44614</v>
      </c>
      <c r="B495" s="2" t="s">
        <v>358</v>
      </c>
    </row>
    <row r="496" spans="1:2" x14ac:dyDescent="0.25">
      <c r="A496" s="50">
        <f t="shared" si="8"/>
        <v>44613</v>
      </c>
      <c r="B496" s="2" t="s">
        <v>358</v>
      </c>
    </row>
    <row r="497" spans="1:2" x14ac:dyDescent="0.25">
      <c r="A497" s="50">
        <f t="shared" si="8"/>
        <v>44612</v>
      </c>
      <c r="B497" s="2" t="s">
        <v>358</v>
      </c>
    </row>
    <row r="498" spans="1:2" x14ac:dyDescent="0.25">
      <c r="A498" s="50">
        <f t="shared" si="8"/>
        <v>44611</v>
      </c>
      <c r="B498" s="2" t="s">
        <v>358</v>
      </c>
    </row>
    <row r="499" spans="1:2" x14ac:dyDescent="0.25">
      <c r="A499" s="50">
        <f t="shared" si="8"/>
        <v>44610</v>
      </c>
      <c r="B499" s="2" t="s">
        <v>358</v>
      </c>
    </row>
    <row r="500" spans="1:2" x14ac:dyDescent="0.25">
      <c r="A500" s="50">
        <f t="shared" si="8"/>
        <v>44609</v>
      </c>
      <c r="B500" s="2" t="s">
        <v>358</v>
      </c>
    </row>
    <row r="501" spans="1:2" x14ac:dyDescent="0.25">
      <c r="A501" s="50">
        <f t="shared" si="8"/>
        <v>44608</v>
      </c>
      <c r="B501" s="2" t="s">
        <v>358</v>
      </c>
    </row>
    <row r="502" spans="1:2" x14ac:dyDescent="0.25">
      <c r="A502" s="50">
        <f t="shared" si="8"/>
        <v>44607</v>
      </c>
      <c r="B502" s="2" t="s">
        <v>358</v>
      </c>
    </row>
    <row r="503" spans="1:2" x14ac:dyDescent="0.25">
      <c r="A503" s="50">
        <f t="shared" si="8"/>
        <v>44606</v>
      </c>
      <c r="B503" s="2" t="s">
        <v>358</v>
      </c>
    </row>
    <row r="504" spans="1:2" x14ac:dyDescent="0.25">
      <c r="A504" s="50">
        <f t="shared" si="8"/>
        <v>44605</v>
      </c>
      <c r="B504" s="2" t="s">
        <v>358</v>
      </c>
    </row>
    <row r="505" spans="1:2" x14ac:dyDescent="0.25">
      <c r="A505" s="50">
        <f t="shared" si="8"/>
        <v>44604</v>
      </c>
      <c r="B505" s="2" t="s">
        <v>358</v>
      </c>
    </row>
    <row r="506" spans="1:2" x14ac:dyDescent="0.25">
      <c r="A506" s="50">
        <f t="shared" si="8"/>
        <v>44603</v>
      </c>
      <c r="B506" s="2" t="s">
        <v>358</v>
      </c>
    </row>
    <row r="507" spans="1:2" x14ac:dyDescent="0.25">
      <c r="A507" s="50">
        <f t="shared" si="8"/>
        <v>44602</v>
      </c>
      <c r="B507" s="2" t="s">
        <v>358</v>
      </c>
    </row>
    <row r="508" spans="1:2" x14ac:dyDescent="0.25">
      <c r="A508" s="50">
        <f t="shared" si="8"/>
        <v>44601</v>
      </c>
      <c r="B508" s="2" t="s">
        <v>358</v>
      </c>
    </row>
    <row r="509" spans="1:2" x14ac:dyDescent="0.25">
      <c r="A509" s="50">
        <f t="shared" si="8"/>
        <v>44600</v>
      </c>
      <c r="B509" s="2" t="s">
        <v>358</v>
      </c>
    </row>
    <row r="510" spans="1:2" x14ac:dyDescent="0.25">
      <c r="A510" s="50">
        <f t="shared" si="8"/>
        <v>44599</v>
      </c>
      <c r="B510" s="2" t="s">
        <v>358</v>
      </c>
    </row>
    <row r="511" spans="1:2" x14ac:dyDescent="0.25">
      <c r="A511" s="50">
        <f t="shared" si="8"/>
        <v>44598</v>
      </c>
      <c r="B511" s="2" t="s">
        <v>358</v>
      </c>
    </row>
    <row r="512" spans="1:2" x14ac:dyDescent="0.25">
      <c r="A512" s="50">
        <f t="shared" si="8"/>
        <v>44597</v>
      </c>
      <c r="B512" s="2" t="s">
        <v>358</v>
      </c>
    </row>
    <row r="513" spans="1:2" x14ac:dyDescent="0.25">
      <c r="A513" s="50">
        <f t="shared" si="8"/>
        <v>44596</v>
      </c>
      <c r="B513" s="2" t="s">
        <v>358</v>
      </c>
    </row>
    <row r="514" spans="1:2" x14ac:dyDescent="0.25">
      <c r="A514" s="50">
        <f t="shared" si="8"/>
        <v>44595</v>
      </c>
      <c r="B514" s="2" t="s">
        <v>358</v>
      </c>
    </row>
    <row r="515" spans="1:2" x14ac:dyDescent="0.25">
      <c r="A515" s="50">
        <f t="shared" si="8"/>
        <v>44594</v>
      </c>
      <c r="B515" s="2" t="s">
        <v>358</v>
      </c>
    </row>
    <row r="516" spans="1:2" x14ac:dyDescent="0.25">
      <c r="A516" s="50">
        <f t="shared" si="8"/>
        <v>44593</v>
      </c>
      <c r="B516" s="2" t="s">
        <v>358</v>
      </c>
    </row>
    <row r="517" spans="1:2" x14ac:dyDescent="0.25">
      <c r="A517" s="50">
        <f t="shared" si="8"/>
        <v>44592</v>
      </c>
      <c r="B517" s="2" t="s">
        <v>358</v>
      </c>
    </row>
    <row r="518" spans="1:2" x14ac:dyDescent="0.25">
      <c r="A518" s="50">
        <f t="shared" si="8"/>
        <v>44591</v>
      </c>
      <c r="B518" s="2" t="s">
        <v>358</v>
      </c>
    </row>
    <row r="519" spans="1:2" x14ac:dyDescent="0.25">
      <c r="A519" s="50">
        <f t="shared" ref="A519:A547" si="9">A518-1</f>
        <v>44590</v>
      </c>
      <c r="B519" s="2" t="s">
        <v>358</v>
      </c>
    </row>
    <row r="520" spans="1:2" x14ac:dyDescent="0.25">
      <c r="A520" s="50">
        <f t="shared" si="9"/>
        <v>44589</v>
      </c>
      <c r="B520" s="2" t="s">
        <v>358</v>
      </c>
    </row>
    <row r="521" spans="1:2" x14ac:dyDescent="0.25">
      <c r="A521" s="50">
        <f t="shared" si="9"/>
        <v>44588</v>
      </c>
      <c r="B521" s="2" t="s">
        <v>358</v>
      </c>
    </row>
    <row r="522" spans="1:2" x14ac:dyDescent="0.25">
      <c r="A522" s="50">
        <f t="shared" si="9"/>
        <v>44587</v>
      </c>
      <c r="B522" s="2" t="s">
        <v>358</v>
      </c>
    </row>
    <row r="523" spans="1:2" x14ac:dyDescent="0.25">
      <c r="A523" s="50">
        <f t="shared" si="9"/>
        <v>44586</v>
      </c>
      <c r="B523" s="2" t="s">
        <v>358</v>
      </c>
    </row>
    <row r="524" spans="1:2" x14ac:dyDescent="0.25">
      <c r="A524" s="50">
        <f t="shared" si="9"/>
        <v>44585</v>
      </c>
      <c r="B524" s="2" t="s">
        <v>358</v>
      </c>
    </row>
    <row r="525" spans="1:2" x14ac:dyDescent="0.25">
      <c r="A525" s="50">
        <f t="shared" si="9"/>
        <v>44584</v>
      </c>
      <c r="B525" s="2" t="s">
        <v>358</v>
      </c>
    </row>
    <row r="526" spans="1:2" x14ac:dyDescent="0.25">
      <c r="A526" s="50">
        <f t="shared" si="9"/>
        <v>44583</v>
      </c>
      <c r="B526" s="2" t="s">
        <v>358</v>
      </c>
    </row>
    <row r="527" spans="1:2" x14ac:dyDescent="0.25">
      <c r="A527" s="50">
        <f t="shared" si="9"/>
        <v>44582</v>
      </c>
      <c r="B527" s="2" t="s">
        <v>358</v>
      </c>
    </row>
    <row r="528" spans="1:2" x14ac:dyDescent="0.25">
      <c r="A528" s="50">
        <f t="shared" si="9"/>
        <v>44581</v>
      </c>
      <c r="B528" s="2" t="s">
        <v>358</v>
      </c>
    </row>
    <row r="529" spans="1:2" x14ac:dyDescent="0.25">
      <c r="A529" s="50">
        <f t="shared" si="9"/>
        <v>44580</v>
      </c>
      <c r="B529" s="2" t="s">
        <v>358</v>
      </c>
    </row>
    <row r="530" spans="1:2" x14ac:dyDescent="0.25">
      <c r="A530" s="50">
        <f t="shared" si="9"/>
        <v>44579</v>
      </c>
      <c r="B530" s="2" t="s">
        <v>358</v>
      </c>
    </row>
    <row r="531" spans="1:2" x14ac:dyDescent="0.25">
      <c r="A531" s="50">
        <f t="shared" si="9"/>
        <v>44578</v>
      </c>
      <c r="B531" s="2" t="s">
        <v>358</v>
      </c>
    </row>
    <row r="532" spans="1:2" x14ac:dyDescent="0.25">
      <c r="A532" s="50">
        <f t="shared" si="9"/>
        <v>44577</v>
      </c>
      <c r="B532" s="2" t="s">
        <v>358</v>
      </c>
    </row>
    <row r="533" spans="1:2" x14ac:dyDescent="0.25">
      <c r="A533" s="50">
        <f t="shared" si="9"/>
        <v>44576</v>
      </c>
      <c r="B533" s="2" t="s">
        <v>358</v>
      </c>
    </row>
    <row r="534" spans="1:2" x14ac:dyDescent="0.25">
      <c r="A534" s="50">
        <f t="shared" si="9"/>
        <v>44575</v>
      </c>
      <c r="B534" s="2" t="s">
        <v>358</v>
      </c>
    </row>
    <row r="535" spans="1:2" x14ac:dyDescent="0.25">
      <c r="A535" s="50">
        <f t="shared" si="9"/>
        <v>44574</v>
      </c>
      <c r="B535" s="2" t="s">
        <v>358</v>
      </c>
    </row>
    <row r="536" spans="1:2" x14ac:dyDescent="0.25">
      <c r="A536" s="50">
        <f t="shared" si="9"/>
        <v>44573</v>
      </c>
      <c r="B536" s="2" t="s">
        <v>358</v>
      </c>
    </row>
    <row r="537" spans="1:2" x14ac:dyDescent="0.25">
      <c r="A537" s="50">
        <f t="shared" si="9"/>
        <v>44572</v>
      </c>
      <c r="B537" s="2" t="s">
        <v>358</v>
      </c>
    </row>
    <row r="538" spans="1:2" x14ac:dyDescent="0.25">
      <c r="A538" s="50">
        <f t="shared" si="9"/>
        <v>44571</v>
      </c>
      <c r="B538" s="2" t="s">
        <v>358</v>
      </c>
    </row>
    <row r="539" spans="1:2" x14ac:dyDescent="0.25">
      <c r="A539" s="50">
        <f t="shared" si="9"/>
        <v>44570</v>
      </c>
      <c r="B539" s="2" t="s">
        <v>358</v>
      </c>
    </row>
    <row r="540" spans="1:2" x14ac:dyDescent="0.25">
      <c r="A540" s="50">
        <f t="shared" si="9"/>
        <v>44569</v>
      </c>
      <c r="B540" s="2" t="s">
        <v>358</v>
      </c>
    </row>
    <row r="541" spans="1:2" x14ac:dyDescent="0.25">
      <c r="A541" s="50">
        <f t="shared" si="9"/>
        <v>44568</v>
      </c>
      <c r="B541" s="2" t="s">
        <v>358</v>
      </c>
    </row>
    <row r="542" spans="1:2" x14ac:dyDescent="0.25">
      <c r="A542" s="50">
        <f t="shared" si="9"/>
        <v>44567</v>
      </c>
      <c r="B542" s="2" t="s">
        <v>358</v>
      </c>
    </row>
    <row r="543" spans="1:2" x14ac:dyDescent="0.25">
      <c r="A543" s="50">
        <f t="shared" si="9"/>
        <v>44566</v>
      </c>
      <c r="B543" s="2" t="s">
        <v>358</v>
      </c>
    </row>
    <row r="544" spans="1:2" x14ac:dyDescent="0.25">
      <c r="A544" s="50">
        <f t="shared" si="9"/>
        <v>44565</v>
      </c>
      <c r="B544" s="2" t="s">
        <v>358</v>
      </c>
    </row>
    <row r="545" spans="1:2" x14ac:dyDescent="0.25">
      <c r="A545" s="50">
        <f t="shared" si="9"/>
        <v>44564</v>
      </c>
      <c r="B545" s="2" t="s">
        <v>358</v>
      </c>
    </row>
    <row r="546" spans="1:2" x14ac:dyDescent="0.25">
      <c r="A546" s="50">
        <f t="shared" si="9"/>
        <v>44563</v>
      </c>
      <c r="B546" s="2" t="s">
        <v>358</v>
      </c>
    </row>
    <row r="547" spans="1:2" x14ac:dyDescent="0.25">
      <c r="A547" s="50">
        <f t="shared" si="9"/>
        <v>44562</v>
      </c>
      <c r="B547" s="2" t="s">
        <v>358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3f7abb-3ade-4b43-a22b-e292a9d90e32">
      <Terms xmlns="http://schemas.microsoft.com/office/infopath/2007/PartnerControls"/>
    </lcf76f155ced4ddcb4097134ff3c332f>
    <TaxCatchAll xmlns="d800a5cf-5799-495b-9b49-f15f7ad25ed9" xsi:nil="true"/>
    <_Flow_SignoffStatus xmlns="963f7abb-3ade-4b43-a22b-e292a9d90e3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FE196E5FC65B4C8BBF40E6F509FF32" ma:contentTypeVersion="18" ma:contentTypeDescription="Create a new document." ma:contentTypeScope="" ma:versionID="2e5c054d886e8ba8a596cff4297a30e4">
  <xsd:schema xmlns:xsd="http://www.w3.org/2001/XMLSchema" xmlns:xs="http://www.w3.org/2001/XMLSchema" xmlns:p="http://schemas.microsoft.com/office/2006/metadata/properties" xmlns:ns2="1077c92b-6ea4-48ab-b9fb-a7e1305a1497" xmlns:ns3="963f7abb-3ade-4b43-a22b-e292a9d90e32" xmlns:ns4="d800a5cf-5799-495b-9b49-f15f7ad25ed9" targetNamespace="http://schemas.microsoft.com/office/2006/metadata/properties" ma:root="true" ma:fieldsID="c0dcb31fe78aa4f67ed1ae74e959eecc" ns2:_="" ns3:_="" ns4:_="">
    <xsd:import namespace="1077c92b-6ea4-48ab-b9fb-a7e1305a1497"/>
    <xsd:import namespace="963f7abb-3ade-4b43-a22b-e292a9d90e32"/>
    <xsd:import namespace="d800a5cf-5799-495b-9b49-f15f7ad25ed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3:_Flow_SignoffStatus" minOccurs="0"/>
                <xsd:element ref="ns3:lcf76f155ced4ddcb4097134ff3c332f" minOccurs="0"/>
                <xsd:element ref="ns4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77c92b-6ea4-48ab-b9fb-a7e1305a149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3f7abb-3ade-4b43-a22b-e292a9d90e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5e9cd7a-283a-407b-9b45-84d2c2056e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00a5cf-5799-495b-9b49-f15f7ad25ed9" elementFormDefault="qualified">
    <xsd:import namespace="http://schemas.microsoft.com/office/2006/documentManagement/types"/>
    <xsd:import namespace="http://schemas.microsoft.com/office/infopath/2007/PartnerControls"/>
    <xsd:element name="TaxCatchAll" ma:index="24" nillable="true" ma:displayName="Taxonomy Catch All Column" ma:hidden="true" ma:list="{20051b09-623b-42e6-a5c9-61c93f48fe40}" ma:internalName="TaxCatchAll" ma:showField="CatchAllData" ma:web="1077c92b-6ea4-48ab-b9fb-a7e1305a14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DA8B416-D6BA-4CE5-93BE-EC216AC25B9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85C5C8-C320-4058-9662-37AF9E585E66}">
  <ds:schemaRefs>
    <ds:schemaRef ds:uri="http://schemas.microsoft.com/office/2006/metadata/properties"/>
    <ds:schemaRef ds:uri="http://schemas.microsoft.com/office/infopath/2007/PartnerControls"/>
    <ds:schemaRef ds:uri="963f7abb-3ade-4b43-a22b-e292a9d90e32"/>
    <ds:schemaRef ds:uri="d800a5cf-5799-495b-9b49-f15f7ad25ed9"/>
  </ds:schemaRefs>
</ds:datastoreItem>
</file>

<file path=customXml/itemProps3.xml><?xml version="1.0" encoding="utf-8"?>
<ds:datastoreItem xmlns:ds="http://schemas.openxmlformats.org/officeDocument/2006/customXml" ds:itemID="{AC3C7119-E537-4292-9943-F6FF9E31E5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77c92b-6ea4-48ab-b9fb-a7e1305a1497"/>
    <ds:schemaRef ds:uri="963f7abb-3ade-4b43-a22b-e292a9d90e32"/>
    <ds:schemaRef ds:uri="d800a5cf-5799-495b-9b49-f15f7ad25e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d1b36e95-0d50-42e9-958f-b63fa906beaa}" enabled="0" method="" siteId="{d1b36e95-0d50-42e9-958f-b63fa906bea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Sheet10</vt:lpstr>
      <vt:lpstr>Sheet12</vt:lpstr>
      <vt:lpstr>SatImageList</vt:lpstr>
      <vt:lpstr>FinalSummary</vt:lpstr>
      <vt:lpstr>AoI_sampleData</vt:lpstr>
      <vt:lpstr>Timeline</vt:lpstr>
      <vt:lpstr>Sheet4</vt:lpstr>
      <vt:lpstr>Summary (2)</vt:lpstr>
      <vt:lpstr>Sheet1</vt:lpstr>
      <vt:lpstr>Period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Ronnie Paguia</dc:creator>
  <cp:lastModifiedBy>Ronnie Paguia</cp:lastModifiedBy>
  <dcterms:created xsi:type="dcterms:W3CDTF">2023-08-13T22:29:55Z</dcterms:created>
  <dcterms:modified xsi:type="dcterms:W3CDTF">2023-09-17T03:53:14Z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0x0101001EFDBFE39602154D8ED7DECCCCA96172</vt:lpwstr>
  </property>
  <property fmtid="{D5CDD505-2E9C-101B-9397-08002B2CF9AE}" pid="3" name="MediaServiceImageTags">
    <vt:lpwstr/>
  </property>
</Properties>
</file>